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S:\FPL\CURRENT\"/>
    </mc:Choice>
  </mc:AlternateContent>
  <xr:revisionPtr revIDLastSave="0" documentId="13_ncr:1_{C4C0327D-51F6-4A74-A1B7-BB6E12D68B2E}" xr6:coauthVersionLast="36" xr6:coauthVersionMax="36" xr10:uidLastSave="{00000000-0000-0000-0000-000000000000}"/>
  <bookViews>
    <workbookView xWindow="0" yWindow="0" windowWidth="11025" windowHeight="9780" tabRatio="680" activeTab="8" xr2:uid="{655F71F8-30D8-40C5-B092-DAD8356A3928}"/>
  </bookViews>
  <sheets>
    <sheet name="API" sheetId="8" r:id="rId1"/>
    <sheet name="OLD" sheetId="21" r:id="rId2"/>
    <sheet name="NEW" sheetId="20" r:id="rId3"/>
    <sheet name="PlayingTime" sheetId="2" r:id="rId4"/>
    <sheet name="CS" sheetId="13" r:id="rId5"/>
    <sheet name="Transfer History" sheetId="9" r:id="rId6"/>
    <sheet name="Table" sheetId="3" r:id="rId7"/>
    <sheet name="Table2" sheetId="7" r:id="rId8"/>
    <sheet name="PrevYearTable" sheetId="11" r:id="rId9"/>
    <sheet name="PrevYearTable2" sheetId="12" r:id="rId10"/>
    <sheet name="DATA2" sheetId="10" r:id="rId11"/>
  </sheets>
  <externalReferences>
    <externalReference r:id="rId12"/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Z3" i="21" l="1"/>
  <c r="CZ4" i="21"/>
  <c r="CZ5" i="21"/>
  <c r="CZ6" i="21"/>
  <c r="CZ7" i="21"/>
  <c r="CZ8" i="21"/>
  <c r="CZ9" i="21"/>
  <c r="CZ10" i="21"/>
  <c r="CZ11" i="21"/>
  <c r="CZ12" i="21"/>
  <c r="CZ13" i="21"/>
  <c r="CZ14" i="21"/>
  <c r="CZ15" i="21"/>
  <c r="CZ16" i="21"/>
  <c r="CZ17" i="21"/>
  <c r="CZ18" i="21"/>
  <c r="CZ19" i="21"/>
  <c r="CZ20" i="21"/>
  <c r="CZ21" i="21"/>
  <c r="CZ22" i="21"/>
  <c r="CZ23" i="21"/>
  <c r="CZ24" i="21"/>
  <c r="CZ25" i="21"/>
  <c r="CZ26" i="21"/>
  <c r="CZ27" i="21"/>
  <c r="CZ28" i="21"/>
  <c r="CZ29" i="21"/>
  <c r="CZ30" i="21"/>
  <c r="CZ31" i="21"/>
  <c r="CZ32" i="21"/>
  <c r="CZ33" i="21"/>
  <c r="CZ34" i="21"/>
  <c r="CZ35" i="21"/>
  <c r="CZ36" i="21"/>
  <c r="CZ37" i="21"/>
  <c r="CZ38" i="21"/>
  <c r="CZ39" i="21"/>
  <c r="CZ40" i="21"/>
  <c r="CZ41" i="21"/>
  <c r="CZ42" i="21"/>
  <c r="CZ43" i="21"/>
  <c r="CZ44" i="21"/>
  <c r="CZ45" i="21"/>
  <c r="CZ46" i="21"/>
  <c r="CZ47" i="21"/>
  <c r="CZ48" i="21"/>
  <c r="CZ49" i="21"/>
  <c r="CZ50" i="21"/>
  <c r="CZ51" i="21"/>
  <c r="CZ52" i="21"/>
  <c r="CZ53" i="21"/>
  <c r="CZ54" i="21"/>
  <c r="CZ55" i="21"/>
  <c r="CZ56" i="21"/>
  <c r="CZ57" i="21"/>
  <c r="CZ58" i="21"/>
  <c r="CZ59" i="21"/>
  <c r="CZ60" i="21"/>
  <c r="CZ61" i="21"/>
  <c r="CZ62" i="21"/>
  <c r="CZ63" i="21"/>
  <c r="CZ64" i="21"/>
  <c r="CZ65" i="21"/>
  <c r="CZ66" i="21"/>
  <c r="CZ67" i="21"/>
  <c r="CZ68" i="21"/>
  <c r="CZ69" i="21"/>
  <c r="CZ70" i="21"/>
  <c r="CZ71" i="21"/>
  <c r="CZ72" i="21"/>
  <c r="CZ73" i="21"/>
  <c r="CZ74" i="21"/>
  <c r="CZ75" i="21"/>
  <c r="CZ76" i="21"/>
  <c r="CZ77" i="21"/>
  <c r="CZ78" i="21"/>
  <c r="CZ79" i="21"/>
  <c r="CZ80" i="21"/>
  <c r="CZ81" i="21"/>
  <c r="CZ82" i="21"/>
  <c r="CZ83" i="21"/>
  <c r="CZ84" i="21"/>
  <c r="CZ85" i="21"/>
  <c r="CZ86" i="21"/>
  <c r="CZ87" i="21"/>
  <c r="CZ88" i="21"/>
  <c r="CZ89" i="21"/>
  <c r="CZ90" i="21"/>
  <c r="CZ91" i="21"/>
  <c r="CZ92" i="21"/>
  <c r="CZ93" i="21"/>
  <c r="CZ94" i="21"/>
  <c r="CZ95" i="21"/>
  <c r="CZ96" i="21"/>
  <c r="CZ97" i="21"/>
  <c r="CZ98" i="21"/>
  <c r="CZ99" i="21"/>
  <c r="CZ100" i="21"/>
  <c r="CZ101" i="21"/>
  <c r="CZ102" i="21"/>
  <c r="CZ103" i="21"/>
  <c r="CZ104" i="21"/>
  <c r="CZ105" i="21"/>
  <c r="CZ106" i="21"/>
  <c r="CZ107" i="21"/>
  <c r="CZ108" i="21"/>
  <c r="CZ109" i="21"/>
  <c r="CZ110" i="21"/>
  <c r="CZ111" i="21"/>
  <c r="CZ112" i="21"/>
  <c r="CZ113" i="21"/>
  <c r="CZ114" i="21"/>
  <c r="CZ115" i="21"/>
  <c r="CZ116" i="21"/>
  <c r="CZ117" i="21"/>
  <c r="CZ118" i="21"/>
  <c r="CZ119" i="21"/>
  <c r="CZ120" i="21"/>
  <c r="CZ121" i="21"/>
  <c r="CZ122" i="21"/>
  <c r="CZ123" i="21"/>
  <c r="CZ124" i="21"/>
  <c r="CZ125" i="21"/>
  <c r="CZ126" i="21"/>
  <c r="CZ127" i="21"/>
  <c r="CZ128" i="21"/>
  <c r="CZ129" i="21"/>
  <c r="CZ130" i="21"/>
  <c r="CZ131" i="21"/>
  <c r="CZ132" i="21"/>
  <c r="CZ133" i="21"/>
  <c r="CZ134" i="21"/>
  <c r="CZ135" i="21"/>
  <c r="CZ136" i="21"/>
  <c r="CZ137" i="21"/>
  <c r="CZ138" i="21"/>
  <c r="CZ139" i="21"/>
  <c r="CZ140" i="21"/>
  <c r="CZ141" i="21"/>
  <c r="CZ142" i="21"/>
  <c r="CZ143" i="21"/>
  <c r="CZ144" i="21"/>
  <c r="CZ145" i="21"/>
  <c r="CZ146" i="21"/>
  <c r="CZ147" i="21"/>
  <c r="CZ148" i="21"/>
  <c r="CZ149" i="21"/>
  <c r="CZ150" i="21"/>
  <c r="CZ151" i="21"/>
  <c r="CZ152" i="21"/>
  <c r="CZ153" i="21"/>
  <c r="CZ154" i="21"/>
  <c r="CZ155" i="21"/>
  <c r="CZ156" i="21"/>
  <c r="CZ157" i="21"/>
  <c r="CZ158" i="21"/>
  <c r="CZ159" i="21"/>
  <c r="CZ160" i="21"/>
  <c r="CZ161" i="21"/>
  <c r="CZ162" i="21"/>
  <c r="CZ163" i="21"/>
  <c r="CZ164" i="21"/>
  <c r="CZ165" i="21"/>
  <c r="CZ166" i="21"/>
  <c r="CZ167" i="21"/>
  <c r="CZ168" i="21"/>
  <c r="CZ169" i="21"/>
  <c r="CZ170" i="21"/>
  <c r="CZ171" i="21"/>
  <c r="CZ172" i="21"/>
  <c r="CZ173" i="21"/>
  <c r="CZ174" i="21"/>
  <c r="CZ175" i="21"/>
  <c r="CZ176" i="21"/>
  <c r="CZ177" i="21"/>
  <c r="CZ178" i="21"/>
  <c r="CZ179" i="21"/>
  <c r="CZ180" i="21"/>
  <c r="CZ181" i="21"/>
  <c r="CZ182" i="21"/>
  <c r="CZ183" i="21"/>
  <c r="CZ184" i="21"/>
  <c r="CZ185" i="21"/>
  <c r="CZ186" i="21"/>
  <c r="CZ187" i="21"/>
  <c r="CZ188" i="21"/>
  <c r="CZ189" i="21"/>
  <c r="CZ190" i="21"/>
  <c r="CZ191" i="21"/>
  <c r="CZ192" i="21"/>
  <c r="CZ193" i="21"/>
  <c r="CZ194" i="21"/>
  <c r="CZ195" i="21"/>
  <c r="CZ196" i="21"/>
  <c r="CZ197" i="21"/>
  <c r="CZ198" i="21"/>
  <c r="CZ199" i="21"/>
  <c r="CZ200" i="21"/>
  <c r="CZ201" i="21"/>
  <c r="CZ202" i="21"/>
  <c r="CZ203" i="21"/>
  <c r="CZ204" i="21"/>
  <c r="CZ205" i="21"/>
  <c r="CZ206" i="21"/>
  <c r="CZ207" i="21"/>
  <c r="CZ208" i="21"/>
  <c r="CZ209" i="21"/>
  <c r="CZ210" i="21"/>
  <c r="CZ211" i="21"/>
  <c r="CZ212" i="21"/>
  <c r="CZ213" i="21"/>
  <c r="CZ214" i="21"/>
  <c r="CZ215" i="21"/>
  <c r="CZ216" i="21"/>
  <c r="CZ217" i="21"/>
  <c r="CZ218" i="21"/>
  <c r="CZ219" i="21"/>
  <c r="CZ220" i="21"/>
  <c r="CZ221" i="21"/>
  <c r="CZ222" i="21"/>
  <c r="CZ223" i="21"/>
  <c r="CZ224" i="21"/>
  <c r="CZ225" i="21"/>
  <c r="CZ226" i="21"/>
  <c r="CZ227" i="21"/>
  <c r="CZ228" i="21"/>
  <c r="CZ229" i="21"/>
  <c r="CZ230" i="21"/>
  <c r="CZ231" i="21"/>
  <c r="CZ232" i="21"/>
  <c r="CZ233" i="21"/>
  <c r="CZ234" i="21"/>
  <c r="CZ235" i="21"/>
  <c r="CZ236" i="21"/>
  <c r="CZ237" i="21"/>
  <c r="CZ238" i="21"/>
  <c r="CZ239" i="21"/>
  <c r="CZ240" i="21"/>
  <c r="CZ241" i="21"/>
  <c r="CZ242" i="21"/>
  <c r="CZ243" i="21"/>
  <c r="CZ244" i="21"/>
  <c r="CZ245" i="21"/>
  <c r="CZ246" i="21"/>
  <c r="CZ247" i="21"/>
  <c r="CZ248" i="21"/>
  <c r="CZ249" i="21"/>
  <c r="CZ250" i="21"/>
  <c r="CZ251" i="21"/>
  <c r="CZ252" i="21"/>
  <c r="CZ253" i="21"/>
  <c r="CZ254" i="21"/>
  <c r="CZ255" i="21"/>
  <c r="CZ256" i="21"/>
  <c r="CZ257" i="21"/>
  <c r="CZ258" i="21"/>
  <c r="CZ259" i="21"/>
  <c r="CZ260" i="21"/>
  <c r="CZ261" i="21"/>
  <c r="CZ262" i="21"/>
  <c r="CZ263" i="21"/>
  <c r="CZ264" i="21"/>
  <c r="CZ265" i="21"/>
  <c r="CZ266" i="21"/>
  <c r="CZ267" i="21"/>
  <c r="CZ268" i="21"/>
  <c r="CZ269" i="21"/>
  <c r="CZ270" i="21"/>
  <c r="CZ271" i="21"/>
  <c r="CZ272" i="21"/>
  <c r="CZ273" i="21"/>
  <c r="CZ274" i="21"/>
  <c r="CZ275" i="21"/>
  <c r="CZ276" i="21"/>
  <c r="CZ277" i="21"/>
  <c r="CZ278" i="21"/>
  <c r="CZ279" i="21"/>
  <c r="CZ280" i="21"/>
  <c r="CZ281" i="21"/>
  <c r="CZ282" i="21"/>
  <c r="CZ283" i="21"/>
  <c r="CZ284" i="21"/>
  <c r="CZ285" i="21"/>
  <c r="CZ286" i="21"/>
  <c r="CZ287" i="21"/>
  <c r="CZ288" i="21"/>
  <c r="CZ289" i="21"/>
  <c r="CZ290" i="21"/>
  <c r="CZ291" i="21"/>
  <c r="CZ292" i="21"/>
  <c r="CZ293" i="21"/>
  <c r="CZ294" i="21"/>
  <c r="CZ295" i="21"/>
  <c r="CZ296" i="21"/>
  <c r="CZ297" i="21"/>
  <c r="CZ298" i="21"/>
  <c r="CZ299" i="21"/>
  <c r="CZ300" i="21"/>
  <c r="CZ301" i="21"/>
  <c r="CZ302" i="21"/>
  <c r="CZ303" i="21"/>
  <c r="CZ304" i="21"/>
  <c r="CZ305" i="21"/>
  <c r="CZ306" i="21"/>
  <c r="CZ307" i="21"/>
  <c r="CZ308" i="21"/>
  <c r="CZ309" i="21"/>
  <c r="CZ310" i="21"/>
  <c r="CZ311" i="21"/>
  <c r="CZ312" i="21"/>
  <c r="CZ313" i="21"/>
  <c r="CZ314" i="21"/>
  <c r="CZ315" i="21"/>
  <c r="CZ316" i="21"/>
  <c r="CZ317" i="21"/>
  <c r="CZ318" i="21"/>
  <c r="CZ319" i="21"/>
  <c r="CZ320" i="21"/>
  <c r="CZ321" i="21"/>
  <c r="CZ322" i="21"/>
  <c r="CZ323" i="21"/>
  <c r="CZ324" i="21"/>
  <c r="CZ325" i="21"/>
  <c r="CZ326" i="21"/>
  <c r="CZ327" i="21"/>
  <c r="CZ328" i="21"/>
  <c r="CZ329" i="21"/>
  <c r="CZ330" i="21"/>
  <c r="CZ331" i="21"/>
  <c r="CZ332" i="21"/>
  <c r="CZ333" i="21"/>
  <c r="CZ334" i="21"/>
  <c r="CZ335" i="21"/>
  <c r="CZ336" i="21"/>
  <c r="CZ337" i="21"/>
  <c r="CZ338" i="21"/>
  <c r="CZ339" i="21"/>
  <c r="CZ340" i="21"/>
  <c r="CZ341" i="21"/>
  <c r="CZ342" i="21"/>
  <c r="CZ343" i="21"/>
  <c r="CZ344" i="21"/>
  <c r="CZ345" i="21"/>
  <c r="CZ346" i="21"/>
  <c r="CZ347" i="21"/>
  <c r="CZ348" i="21"/>
  <c r="CZ349" i="21"/>
  <c r="CZ350" i="21"/>
  <c r="CZ351" i="21"/>
  <c r="CZ352" i="21"/>
  <c r="CZ353" i="21"/>
  <c r="CZ354" i="21"/>
  <c r="CZ355" i="21"/>
  <c r="CZ356" i="21"/>
  <c r="CZ357" i="21"/>
  <c r="CZ358" i="21"/>
  <c r="CZ359" i="21"/>
  <c r="CZ360" i="21"/>
  <c r="CZ361" i="21"/>
  <c r="CZ362" i="21"/>
  <c r="CZ363" i="21"/>
  <c r="CZ364" i="21"/>
  <c r="CZ365" i="21"/>
  <c r="CZ366" i="21"/>
  <c r="CZ367" i="21"/>
  <c r="CZ368" i="21"/>
  <c r="CZ369" i="21"/>
  <c r="CZ370" i="21"/>
  <c r="CZ371" i="21"/>
  <c r="CZ372" i="21"/>
  <c r="CZ373" i="21"/>
  <c r="CZ374" i="21"/>
  <c r="CZ375" i="21"/>
  <c r="CZ376" i="21"/>
  <c r="CZ377" i="21"/>
  <c r="CZ378" i="21"/>
  <c r="CZ379" i="21"/>
  <c r="CZ380" i="21"/>
  <c r="CZ381" i="21"/>
  <c r="CZ382" i="21"/>
  <c r="CZ383" i="21"/>
  <c r="CZ384" i="21"/>
  <c r="CZ385" i="21"/>
  <c r="CZ386" i="21"/>
  <c r="CZ387" i="21"/>
  <c r="CZ388" i="21"/>
  <c r="CZ389" i="21"/>
  <c r="CZ390" i="21"/>
  <c r="CZ391" i="21"/>
  <c r="CZ392" i="21"/>
  <c r="CZ393" i="21"/>
  <c r="CZ394" i="21"/>
  <c r="CZ395" i="21"/>
  <c r="CZ396" i="21"/>
  <c r="CZ397" i="21"/>
  <c r="CZ398" i="21"/>
  <c r="CZ399" i="21"/>
  <c r="CZ400" i="21"/>
  <c r="CZ401" i="21"/>
  <c r="CZ402" i="21"/>
  <c r="CZ403" i="21"/>
  <c r="CZ404" i="21"/>
  <c r="CZ405" i="21"/>
  <c r="CZ406" i="21"/>
  <c r="CZ407" i="21"/>
  <c r="CZ408" i="21"/>
  <c r="CZ409" i="21"/>
  <c r="CZ410" i="21"/>
  <c r="CZ411" i="21"/>
  <c r="CZ412" i="21"/>
  <c r="CZ413" i="21"/>
  <c r="CZ414" i="21"/>
  <c r="CZ415" i="21"/>
  <c r="CZ416" i="21"/>
  <c r="CZ417" i="21"/>
  <c r="CZ418" i="21"/>
  <c r="CZ419" i="21"/>
  <c r="CZ420" i="21"/>
  <c r="CZ421" i="21"/>
  <c r="CZ422" i="21"/>
  <c r="CZ423" i="21"/>
  <c r="CZ424" i="21"/>
  <c r="CZ425" i="21"/>
  <c r="CZ426" i="21"/>
  <c r="CZ427" i="21"/>
  <c r="CZ428" i="21"/>
  <c r="CZ429" i="21"/>
  <c r="CZ430" i="21"/>
  <c r="CZ431" i="21"/>
  <c r="CZ432" i="21"/>
  <c r="CZ433" i="21"/>
  <c r="CZ434" i="21"/>
  <c r="CZ435" i="21"/>
  <c r="CZ436" i="21"/>
  <c r="CZ437" i="21"/>
  <c r="CZ438" i="21"/>
  <c r="CZ439" i="21"/>
  <c r="CZ440" i="21"/>
  <c r="CZ441" i="21"/>
  <c r="CZ442" i="21"/>
  <c r="CZ443" i="21"/>
  <c r="CZ444" i="21"/>
  <c r="CZ445" i="21"/>
  <c r="CZ446" i="21"/>
  <c r="CZ447" i="21"/>
  <c r="CZ448" i="21"/>
  <c r="CZ449" i="21"/>
  <c r="CZ450" i="21"/>
  <c r="CZ451" i="21"/>
  <c r="CZ452" i="21"/>
  <c r="CZ453" i="21"/>
  <c r="CZ454" i="21"/>
  <c r="CZ455" i="21"/>
  <c r="CZ456" i="21"/>
  <c r="CZ457" i="21"/>
  <c r="CZ458" i="21"/>
  <c r="CZ459" i="21"/>
  <c r="CZ460" i="21"/>
  <c r="CZ461" i="21"/>
  <c r="CZ462" i="21"/>
  <c r="CZ463" i="21"/>
  <c r="CZ464" i="21"/>
  <c r="CZ465" i="21"/>
  <c r="CZ466" i="21"/>
  <c r="CZ467" i="21"/>
  <c r="CZ468" i="21"/>
  <c r="CZ469" i="21"/>
  <c r="CZ470" i="21"/>
  <c r="CZ471" i="21"/>
  <c r="CZ472" i="21"/>
  <c r="CZ473" i="21"/>
  <c r="CZ474" i="21"/>
  <c r="CZ475" i="21"/>
  <c r="CZ476" i="21"/>
  <c r="CZ477" i="21"/>
  <c r="CZ478" i="21"/>
  <c r="CZ479" i="21"/>
  <c r="CZ480" i="21"/>
  <c r="CZ481" i="21"/>
  <c r="CZ482" i="21"/>
  <c r="CZ483" i="21"/>
  <c r="CZ484" i="21"/>
  <c r="CZ485" i="21"/>
  <c r="CZ486" i="21"/>
  <c r="CZ487" i="21"/>
  <c r="CZ488" i="21"/>
  <c r="CZ489" i="21"/>
  <c r="CZ490" i="21"/>
  <c r="CZ491" i="21"/>
  <c r="CZ492" i="21"/>
  <c r="CZ493" i="21"/>
  <c r="CZ494" i="21"/>
  <c r="CZ495" i="21"/>
  <c r="CZ496" i="21"/>
  <c r="CZ497" i="21"/>
  <c r="CZ498" i="21"/>
  <c r="CZ499" i="21"/>
  <c r="CZ500" i="21"/>
  <c r="CZ501" i="21"/>
  <c r="CZ502" i="21"/>
  <c r="CZ503" i="21"/>
  <c r="CZ504" i="21"/>
  <c r="CZ505" i="21"/>
  <c r="CZ506" i="21"/>
  <c r="CZ507" i="21"/>
  <c r="CZ508" i="21"/>
  <c r="CZ509" i="21"/>
  <c r="CZ510" i="21"/>
  <c r="CZ511" i="21"/>
  <c r="CZ512" i="21"/>
  <c r="CZ513" i="21"/>
  <c r="CZ514" i="21"/>
  <c r="CZ515" i="21"/>
  <c r="CZ516" i="21"/>
  <c r="CZ517" i="21"/>
  <c r="CZ518" i="21"/>
  <c r="CZ519" i="21"/>
  <c r="CZ520" i="21"/>
  <c r="CZ521" i="21"/>
  <c r="CZ522" i="21"/>
  <c r="CZ523" i="21"/>
  <c r="CZ524" i="21"/>
  <c r="CZ525" i="21"/>
  <c r="CZ526" i="21"/>
  <c r="CZ527" i="21"/>
  <c r="CZ528" i="21"/>
  <c r="CZ529" i="21"/>
  <c r="CZ530" i="21"/>
  <c r="CZ531" i="21"/>
  <c r="CZ532" i="21"/>
  <c r="CZ533" i="21"/>
  <c r="CZ534" i="21"/>
  <c r="CZ535" i="21"/>
  <c r="CZ536" i="21"/>
  <c r="CZ537" i="21"/>
  <c r="CZ538" i="21"/>
  <c r="CZ539" i="21"/>
  <c r="CZ540" i="21"/>
  <c r="CZ541" i="21"/>
  <c r="CZ542" i="21"/>
  <c r="CZ543" i="21"/>
  <c r="CZ544" i="21"/>
  <c r="CZ545" i="21"/>
  <c r="CZ546" i="21"/>
  <c r="CZ547" i="21"/>
  <c r="CZ548" i="21"/>
  <c r="CZ549" i="21"/>
  <c r="CZ550" i="21"/>
  <c r="CZ551" i="21"/>
  <c r="CZ552" i="21"/>
  <c r="CZ553" i="21"/>
  <c r="CZ554" i="21"/>
  <c r="CZ555" i="21"/>
  <c r="CZ556" i="21"/>
  <c r="CZ557" i="21"/>
  <c r="CZ558" i="21"/>
  <c r="CZ559" i="21"/>
  <c r="CZ560" i="21"/>
  <c r="CZ561" i="21"/>
  <c r="CZ562" i="21"/>
  <c r="CZ563" i="21"/>
  <c r="CZ564" i="21"/>
  <c r="CZ565" i="21"/>
  <c r="CZ566" i="21"/>
  <c r="CZ567" i="21"/>
  <c r="CZ568" i="21"/>
  <c r="CZ569" i="21"/>
  <c r="CZ570" i="21"/>
  <c r="CZ571" i="21"/>
  <c r="CZ572" i="21"/>
  <c r="CZ573" i="21"/>
  <c r="CZ574" i="21"/>
  <c r="CZ575" i="21"/>
  <c r="CZ576" i="21"/>
  <c r="CZ577" i="21"/>
  <c r="CZ578" i="21"/>
  <c r="CZ579" i="21"/>
  <c r="CZ580" i="21"/>
  <c r="CZ581" i="21"/>
  <c r="CZ582" i="21"/>
  <c r="CZ583" i="21"/>
  <c r="CZ584" i="21"/>
  <c r="CZ585" i="21"/>
  <c r="CZ586" i="21"/>
  <c r="CZ587" i="21"/>
  <c r="CZ588" i="21"/>
  <c r="CZ589" i="21"/>
  <c r="CZ590" i="21"/>
  <c r="CZ591" i="21"/>
  <c r="CZ592" i="21"/>
  <c r="CZ593" i="21"/>
  <c r="CZ594" i="21"/>
  <c r="CZ595" i="21"/>
  <c r="CZ596" i="21"/>
  <c r="CZ597" i="21"/>
  <c r="CZ598" i="21"/>
  <c r="CZ599" i="21"/>
  <c r="CZ600" i="21"/>
  <c r="CZ601" i="21"/>
  <c r="CZ602" i="21"/>
  <c r="CZ603" i="21"/>
  <c r="CZ604" i="21"/>
  <c r="CZ605" i="21"/>
  <c r="CZ606" i="21"/>
  <c r="CZ607" i="21"/>
  <c r="CZ608" i="21"/>
  <c r="CZ609" i="21"/>
  <c r="CZ610" i="21"/>
  <c r="CZ611" i="21"/>
  <c r="CZ612" i="21"/>
  <c r="CZ613" i="21"/>
  <c r="CZ614" i="21"/>
  <c r="CZ615" i="21"/>
  <c r="CZ616" i="21"/>
  <c r="CZ617" i="21"/>
  <c r="CZ618" i="21"/>
  <c r="CZ619" i="21"/>
  <c r="CZ620" i="21"/>
  <c r="CZ621" i="21"/>
  <c r="CZ622" i="21"/>
  <c r="CZ623" i="21"/>
  <c r="CZ624" i="21"/>
  <c r="CZ625" i="21"/>
  <c r="CZ626" i="21"/>
  <c r="CZ627" i="21"/>
  <c r="CZ628" i="21"/>
  <c r="CZ629" i="21"/>
  <c r="CZ630" i="21"/>
  <c r="CZ631" i="21"/>
  <c r="CZ632" i="21"/>
  <c r="CZ633" i="21"/>
  <c r="CZ634" i="21"/>
  <c r="CZ635" i="21"/>
  <c r="CZ636" i="21"/>
  <c r="CZ637" i="21"/>
  <c r="CZ638" i="21"/>
  <c r="CZ639" i="21"/>
  <c r="CZ640" i="21"/>
  <c r="CZ641" i="21"/>
  <c r="CZ642" i="21"/>
  <c r="CZ643" i="21"/>
  <c r="CZ644" i="21"/>
  <c r="CZ645" i="21"/>
  <c r="CZ646" i="21"/>
  <c r="CZ647" i="21"/>
  <c r="CZ648" i="21"/>
  <c r="CZ649" i="21"/>
  <c r="CZ650" i="21"/>
  <c r="CZ651" i="21"/>
  <c r="CZ652" i="21"/>
  <c r="CZ653" i="21"/>
  <c r="CZ654" i="21"/>
  <c r="CZ655" i="21"/>
  <c r="CZ656" i="21"/>
  <c r="CZ657" i="21"/>
  <c r="CZ658" i="21"/>
  <c r="CZ659" i="21"/>
  <c r="CZ660" i="21"/>
  <c r="CZ661" i="21"/>
  <c r="CZ662" i="21"/>
  <c r="CZ663" i="21"/>
  <c r="CZ664" i="21"/>
  <c r="CZ665" i="21"/>
  <c r="CZ666" i="21"/>
  <c r="CZ667" i="21"/>
  <c r="CZ668" i="21"/>
  <c r="CZ669" i="21"/>
  <c r="CZ670" i="21"/>
  <c r="CZ671" i="21"/>
  <c r="CZ672" i="21"/>
  <c r="CZ673" i="21"/>
  <c r="CZ674" i="21"/>
  <c r="CZ675" i="21"/>
  <c r="CZ676" i="21"/>
  <c r="CZ677" i="21"/>
  <c r="CZ678" i="21"/>
  <c r="CZ679" i="21"/>
  <c r="CZ680" i="21"/>
  <c r="CZ681" i="21"/>
  <c r="CZ682" i="21"/>
  <c r="CZ683" i="21"/>
  <c r="CZ684" i="21"/>
  <c r="CZ685" i="21"/>
  <c r="CZ686" i="21"/>
  <c r="CZ687" i="21"/>
  <c r="CZ688" i="21"/>
  <c r="CZ689" i="21"/>
  <c r="CZ690" i="21"/>
  <c r="CZ691" i="21"/>
  <c r="CZ692" i="21"/>
  <c r="CZ693" i="21"/>
  <c r="CZ694" i="21"/>
  <c r="CZ695" i="21"/>
  <c r="CZ696" i="21"/>
  <c r="CZ697" i="21"/>
  <c r="CZ698" i="21"/>
  <c r="CZ699" i="21"/>
  <c r="CZ700" i="21"/>
  <c r="CZ701" i="21"/>
  <c r="CZ702" i="21"/>
  <c r="CZ703" i="21"/>
  <c r="CZ704" i="21"/>
  <c r="CZ705" i="21"/>
  <c r="CZ706" i="21"/>
  <c r="CZ707" i="21"/>
  <c r="CZ708" i="21"/>
  <c r="CZ709" i="21"/>
  <c r="CZ710" i="21"/>
  <c r="CZ711" i="21"/>
  <c r="CZ712" i="21"/>
  <c r="CZ713" i="21"/>
  <c r="CZ714" i="21"/>
  <c r="CZ715" i="21"/>
  <c r="CZ716" i="21"/>
  <c r="CZ717" i="21"/>
  <c r="CZ718" i="21"/>
  <c r="CZ719" i="21"/>
  <c r="CZ720" i="21"/>
  <c r="CZ721" i="21"/>
  <c r="CZ722" i="21"/>
  <c r="CZ723" i="21"/>
  <c r="CZ724" i="21"/>
  <c r="CZ725" i="21"/>
  <c r="CZ726" i="21"/>
  <c r="CZ727" i="21"/>
  <c r="CZ728" i="21"/>
  <c r="CZ729" i="21"/>
  <c r="CZ730" i="21"/>
  <c r="CZ731" i="21"/>
  <c r="CZ732" i="21"/>
  <c r="CZ733" i="21"/>
  <c r="CZ734" i="21"/>
  <c r="CZ735" i="21"/>
  <c r="CZ736" i="21"/>
  <c r="CZ737" i="21"/>
  <c r="CZ738" i="21"/>
  <c r="CZ739" i="21"/>
  <c r="CZ740" i="21"/>
  <c r="CZ741" i="21"/>
  <c r="CZ742" i="21"/>
  <c r="CZ743" i="21"/>
  <c r="CZ744" i="21"/>
  <c r="CZ745" i="21"/>
  <c r="CZ746" i="21"/>
  <c r="CZ747" i="21"/>
  <c r="CZ748" i="21"/>
  <c r="CZ749" i="21"/>
  <c r="CZ750" i="21"/>
  <c r="CZ751" i="21"/>
  <c r="CZ752" i="21"/>
  <c r="CZ753" i="21"/>
  <c r="CZ754" i="21"/>
  <c r="CZ755" i="21"/>
  <c r="CZ756" i="21"/>
  <c r="CZ757" i="21"/>
  <c r="CZ758" i="21"/>
  <c r="CZ759" i="21"/>
  <c r="CZ760" i="21"/>
  <c r="CZ761" i="21"/>
  <c r="CZ762" i="21"/>
  <c r="CZ763" i="21"/>
  <c r="CZ764" i="21"/>
  <c r="CZ765" i="21"/>
  <c r="CZ766" i="21"/>
  <c r="CZ767" i="21"/>
  <c r="CZ768" i="21"/>
  <c r="CZ769" i="21"/>
  <c r="CZ770" i="21"/>
  <c r="CZ771" i="21"/>
  <c r="CZ772" i="21"/>
  <c r="CZ773" i="21"/>
  <c r="CZ774" i="21"/>
  <c r="CZ775" i="21"/>
  <c r="CZ776" i="21"/>
  <c r="CZ777" i="21"/>
  <c r="CZ778" i="21"/>
  <c r="CZ779" i="21"/>
  <c r="CZ780" i="21"/>
  <c r="CZ781" i="21"/>
  <c r="CZ782" i="21"/>
  <c r="CZ783" i="21"/>
  <c r="CZ784" i="21"/>
  <c r="CZ785" i="21"/>
  <c r="CZ786" i="21"/>
  <c r="CZ787" i="21"/>
  <c r="CZ788" i="21"/>
  <c r="CZ789" i="21"/>
  <c r="CZ790" i="21"/>
  <c r="CZ791" i="21"/>
  <c r="CZ792" i="21"/>
  <c r="CZ793" i="21"/>
  <c r="CZ794" i="21"/>
  <c r="CZ795" i="21"/>
  <c r="CZ796" i="21"/>
  <c r="CZ797" i="21"/>
  <c r="CZ798" i="21"/>
  <c r="CZ799" i="21"/>
  <c r="CZ800" i="21"/>
  <c r="CZ801" i="21"/>
  <c r="CZ802" i="21"/>
  <c r="CZ803" i="21"/>
  <c r="CZ804" i="21"/>
  <c r="CZ805" i="21"/>
  <c r="CZ806" i="21"/>
  <c r="CZ807" i="21"/>
  <c r="CZ808" i="21"/>
  <c r="CZ809" i="21"/>
  <c r="CZ810" i="21"/>
  <c r="CZ811" i="21"/>
  <c r="CZ812" i="21"/>
  <c r="CZ813" i="21"/>
  <c r="CZ814" i="21"/>
  <c r="CZ815" i="21"/>
  <c r="CZ816" i="21"/>
  <c r="CZ817" i="21"/>
  <c r="CZ818" i="21"/>
  <c r="CZ819" i="21"/>
  <c r="CZ820" i="21"/>
  <c r="CZ821" i="21"/>
  <c r="CZ822" i="21"/>
  <c r="CZ823" i="21"/>
  <c r="CZ824" i="21"/>
  <c r="CZ825" i="21"/>
  <c r="CZ826" i="21"/>
  <c r="CZ827" i="21"/>
  <c r="CZ828" i="21"/>
  <c r="CZ829" i="21"/>
  <c r="CZ830" i="21"/>
  <c r="CZ831" i="21"/>
  <c r="CZ832" i="21"/>
  <c r="CZ833" i="21"/>
  <c r="CZ834" i="21"/>
  <c r="CZ835" i="21"/>
  <c r="CZ836" i="21"/>
  <c r="CZ837" i="21"/>
  <c r="CZ838" i="21"/>
  <c r="CZ839" i="21"/>
  <c r="CZ840" i="21"/>
  <c r="CZ841" i="21"/>
  <c r="CZ842" i="21"/>
  <c r="CZ2" i="21"/>
  <c r="M3" i="11"/>
  <c r="N3" i="11"/>
  <c r="M4" i="11"/>
  <c r="N4" i="11"/>
  <c r="M5" i="11"/>
  <c r="N5" i="11"/>
  <c r="M6" i="11"/>
  <c r="N6" i="11"/>
  <c r="M7" i="11"/>
  <c r="N7" i="11"/>
  <c r="M8" i="11"/>
  <c r="N8" i="11"/>
  <c r="M9" i="11"/>
  <c r="N9" i="11"/>
  <c r="M10" i="11"/>
  <c r="N10" i="11"/>
  <c r="M11" i="11"/>
  <c r="N11" i="11"/>
  <c r="M12" i="11"/>
  <c r="N12" i="11"/>
  <c r="M13" i="11"/>
  <c r="N13" i="11"/>
  <c r="M14" i="11"/>
  <c r="N14" i="11"/>
  <c r="M15" i="11"/>
  <c r="N15" i="11"/>
  <c r="M16" i="11"/>
  <c r="N16" i="11"/>
  <c r="M17" i="11"/>
  <c r="N17" i="11"/>
  <c r="M18" i="11"/>
  <c r="N18" i="11"/>
  <c r="M19" i="11"/>
  <c r="N19" i="11"/>
  <c r="M20" i="11"/>
  <c r="N20" i="11"/>
  <c r="M21" i="11"/>
  <c r="N21" i="11"/>
  <c r="N2" i="11"/>
  <c r="M2" i="11"/>
  <c r="G3" i="12" l="1"/>
  <c r="H3" i="12"/>
  <c r="K3" i="7" s="1"/>
  <c r="G4" i="12"/>
  <c r="H4" i="12"/>
  <c r="K4" i="7" s="1"/>
  <c r="G5" i="12"/>
  <c r="H5" i="12"/>
  <c r="K5" i="7" s="1"/>
  <c r="G6" i="12"/>
  <c r="H6" i="12"/>
  <c r="K6" i="7" s="1"/>
  <c r="G7" i="12"/>
  <c r="H7" i="12"/>
  <c r="K7" i="7" s="1"/>
  <c r="G8" i="12"/>
  <c r="H8" i="12"/>
  <c r="K8" i="7" s="1"/>
  <c r="G9" i="12"/>
  <c r="H9" i="12"/>
  <c r="K9" i="7" s="1"/>
  <c r="G10" i="12"/>
  <c r="H10" i="12"/>
  <c r="K10" i="7" s="1"/>
  <c r="G11" i="12"/>
  <c r="I11" i="7" s="1"/>
  <c r="H11" i="12"/>
  <c r="K11" i="7" s="1"/>
  <c r="G12" i="12"/>
  <c r="I12" i="7" s="1"/>
  <c r="H12" i="12"/>
  <c r="K12" i="7" s="1"/>
  <c r="G13" i="12"/>
  <c r="I13" i="7" s="1"/>
  <c r="H13" i="12"/>
  <c r="K13" i="7" s="1"/>
  <c r="G14" i="12"/>
  <c r="I14" i="7" s="1"/>
  <c r="H14" i="12"/>
  <c r="K14" i="7" s="1"/>
  <c r="G15" i="12"/>
  <c r="I15" i="7" s="1"/>
  <c r="H15" i="12"/>
  <c r="K15" i="7" s="1"/>
  <c r="G16" i="12"/>
  <c r="I16" i="7" s="1"/>
  <c r="H16" i="12"/>
  <c r="K16" i="7" s="1"/>
  <c r="G17" i="12"/>
  <c r="I17" i="7" s="1"/>
  <c r="H17" i="12"/>
  <c r="K17" i="7" s="1"/>
  <c r="G18" i="12"/>
  <c r="I18" i="7" s="1"/>
  <c r="H18" i="12"/>
  <c r="K18" i="7" s="1"/>
  <c r="G19" i="12"/>
  <c r="H19" i="12"/>
  <c r="K19" i="7" s="1"/>
  <c r="G20" i="12"/>
  <c r="H20" i="12"/>
  <c r="K20" i="7" s="1"/>
  <c r="G21" i="12"/>
  <c r="H21" i="12"/>
  <c r="K21" i="7" s="1"/>
  <c r="G2" i="12"/>
  <c r="I2" i="7" s="1"/>
  <c r="H2" i="12"/>
  <c r="K2" i="7" s="1"/>
  <c r="E3" i="12"/>
  <c r="F3" i="12"/>
  <c r="E4" i="12"/>
  <c r="F4" i="12"/>
  <c r="E5" i="12"/>
  <c r="F5" i="12"/>
  <c r="E6" i="12"/>
  <c r="F6" i="12"/>
  <c r="E7" i="12"/>
  <c r="F7" i="12"/>
  <c r="E8" i="12"/>
  <c r="F8" i="12"/>
  <c r="E9" i="12"/>
  <c r="F9" i="12"/>
  <c r="E10" i="12"/>
  <c r="F10" i="12"/>
  <c r="E11" i="12"/>
  <c r="F11" i="12"/>
  <c r="E12" i="12"/>
  <c r="F12" i="12"/>
  <c r="E13" i="12"/>
  <c r="F13" i="12"/>
  <c r="E14" i="12"/>
  <c r="F14" i="12"/>
  <c r="E15" i="12"/>
  <c r="F15" i="12"/>
  <c r="E16" i="12"/>
  <c r="F16" i="12"/>
  <c r="E17" i="12"/>
  <c r="F17" i="12"/>
  <c r="E18" i="12"/>
  <c r="F18" i="12"/>
  <c r="E19" i="12"/>
  <c r="F19" i="12"/>
  <c r="E20" i="12"/>
  <c r="F20" i="12"/>
  <c r="E21" i="12"/>
  <c r="F21" i="12"/>
  <c r="E2" i="12"/>
  <c r="F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" i="12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P11" i="11"/>
  <c r="M7" i="12" s="1"/>
  <c r="P14" i="11"/>
  <c r="M10" i="12" s="1"/>
  <c r="O3" i="11"/>
  <c r="P3" i="11" s="1"/>
  <c r="M16" i="12" s="1"/>
  <c r="O4" i="11"/>
  <c r="P4" i="11" s="1"/>
  <c r="M17" i="12" s="1"/>
  <c r="O5" i="11"/>
  <c r="P5" i="11" s="1"/>
  <c r="M3" i="12" s="1"/>
  <c r="O6" i="11"/>
  <c r="P6" i="11" s="1"/>
  <c r="M15" i="12" s="1"/>
  <c r="O7" i="11"/>
  <c r="P7" i="11" s="1"/>
  <c r="M4" i="12" s="1"/>
  <c r="O8" i="11"/>
  <c r="P8" i="11" s="1"/>
  <c r="M20" i="12" s="1"/>
  <c r="O9" i="11"/>
  <c r="P9" i="11" s="1"/>
  <c r="M6" i="12" s="1"/>
  <c r="O10" i="11"/>
  <c r="P10" i="11" s="1"/>
  <c r="M5" i="12" s="1"/>
  <c r="O11" i="11"/>
  <c r="O12" i="11"/>
  <c r="P12" i="11" s="1"/>
  <c r="M11" i="12" s="1"/>
  <c r="O13" i="11"/>
  <c r="P13" i="11" s="1"/>
  <c r="M18" i="12" s="1"/>
  <c r="O14" i="11"/>
  <c r="O15" i="11"/>
  <c r="P15" i="11" s="1"/>
  <c r="M14" i="12" s="1"/>
  <c r="O16" i="11"/>
  <c r="P16" i="11" s="1"/>
  <c r="M9" i="12" s="1"/>
  <c r="O17" i="11"/>
  <c r="P17" i="11" s="1"/>
  <c r="M19" i="12" s="1"/>
  <c r="O18" i="11"/>
  <c r="P18" i="11" s="1"/>
  <c r="M21" i="12" s="1"/>
  <c r="O19" i="11"/>
  <c r="P19" i="11" s="1"/>
  <c r="M8" i="12" s="1"/>
  <c r="O20" i="11"/>
  <c r="P20" i="11" s="1"/>
  <c r="M13" i="12" s="1"/>
  <c r="O21" i="11"/>
  <c r="P21" i="11" s="1"/>
  <c r="M12" i="12" s="1"/>
  <c r="O2" i="11"/>
  <c r="P2" i="11" s="1"/>
  <c r="M2" i="12" s="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" i="11"/>
  <c r="M3" i="7" l="1"/>
  <c r="M6" i="7"/>
  <c r="M21" i="7"/>
  <c r="M5" i="7"/>
  <c r="M20" i="7"/>
  <c r="M4" i="7"/>
  <c r="M19" i="7"/>
  <c r="M10" i="7"/>
  <c r="M9" i="7"/>
  <c r="M8" i="7"/>
  <c r="M7" i="7"/>
  <c r="I10" i="7"/>
  <c r="M18" i="7"/>
  <c r="I9" i="7"/>
  <c r="M17" i="7"/>
  <c r="I8" i="7"/>
  <c r="M16" i="7"/>
  <c r="I7" i="7"/>
  <c r="M15" i="7"/>
  <c r="I6" i="7"/>
  <c r="M14" i="7"/>
  <c r="I21" i="7"/>
  <c r="I5" i="7"/>
  <c r="M13" i="7"/>
  <c r="I20" i="7"/>
  <c r="I4" i="7"/>
  <c r="M12" i="7"/>
  <c r="I19" i="7"/>
  <c r="I3" i="7"/>
  <c r="M11" i="7"/>
  <c r="M2" i="7"/>
  <c r="G24" i="3"/>
  <c r="G25" i="3" s="1"/>
  <c r="N3" i="3" l="1"/>
  <c r="O3" i="3"/>
  <c r="N4" i="3"/>
  <c r="O4" i="3"/>
  <c r="N5" i="3"/>
  <c r="O5" i="3"/>
  <c r="N6" i="3"/>
  <c r="O6" i="3"/>
  <c r="N7" i="3"/>
  <c r="O7" i="3"/>
  <c r="N8" i="3"/>
  <c r="O8" i="3"/>
  <c r="N9" i="3"/>
  <c r="O9" i="3"/>
  <c r="N10" i="3"/>
  <c r="O10" i="3"/>
  <c r="N11" i="3"/>
  <c r="O11" i="3"/>
  <c r="N12" i="3"/>
  <c r="O12" i="3"/>
  <c r="N13" i="3"/>
  <c r="O13" i="3"/>
  <c r="N14" i="3"/>
  <c r="O14" i="3"/>
  <c r="N15" i="3"/>
  <c r="O15" i="3"/>
  <c r="N16" i="3"/>
  <c r="O16" i="3"/>
  <c r="N17" i="3"/>
  <c r="O17" i="3"/>
  <c r="N18" i="3"/>
  <c r="O18" i="3"/>
  <c r="N19" i="3"/>
  <c r="O19" i="3"/>
  <c r="N20" i="3"/>
  <c r="O20" i="3"/>
  <c r="N21" i="3"/>
  <c r="O21" i="3"/>
  <c r="O2" i="3"/>
  <c r="N2" i="3"/>
  <c r="G3" i="7" l="1"/>
  <c r="H3" i="7"/>
  <c r="G4" i="7"/>
  <c r="H4" i="7"/>
  <c r="G5" i="7"/>
  <c r="H5" i="7"/>
  <c r="G6" i="7"/>
  <c r="H6" i="7"/>
  <c r="G7" i="7"/>
  <c r="H7" i="7"/>
  <c r="G8" i="7"/>
  <c r="H8" i="7"/>
  <c r="G9" i="7"/>
  <c r="H9" i="7"/>
  <c r="G10" i="7"/>
  <c r="H10" i="7"/>
  <c r="G11" i="7"/>
  <c r="H11" i="7"/>
  <c r="G12" i="7"/>
  <c r="H12" i="7"/>
  <c r="G13" i="7"/>
  <c r="H13" i="7"/>
  <c r="G14" i="7"/>
  <c r="H14" i="7"/>
  <c r="G15" i="7"/>
  <c r="H15" i="7"/>
  <c r="G16" i="7"/>
  <c r="H16" i="7"/>
  <c r="G17" i="7"/>
  <c r="H17" i="7"/>
  <c r="G18" i="7"/>
  <c r="H18" i="7"/>
  <c r="G19" i="7"/>
  <c r="H19" i="7"/>
  <c r="G20" i="7"/>
  <c r="H20" i="7"/>
  <c r="G21" i="7"/>
  <c r="H21" i="7"/>
  <c r="H2" i="7"/>
  <c r="G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" i="7"/>
  <c r="F1" i="10" l="1"/>
  <c r="A2" i="10"/>
  <c r="C2" i="10"/>
  <c r="D2" i="10"/>
  <c r="A3" i="10"/>
  <c r="C3" i="10"/>
  <c r="D3" i="10"/>
  <c r="A4" i="10"/>
  <c r="C4" i="10"/>
  <c r="D4" i="10"/>
  <c r="A5" i="10"/>
  <c r="C5" i="10"/>
  <c r="D5" i="10"/>
  <c r="A6" i="10"/>
  <c r="C6" i="10"/>
  <c r="D6" i="10"/>
  <c r="A7" i="10"/>
  <c r="C7" i="10"/>
  <c r="D7" i="10"/>
  <c r="A8" i="10"/>
  <c r="C8" i="10"/>
  <c r="D8" i="10"/>
  <c r="A9" i="10"/>
  <c r="C9" i="10"/>
  <c r="D9" i="10"/>
  <c r="A10" i="10"/>
  <c r="C10" i="10"/>
  <c r="D10" i="10"/>
  <c r="A11" i="10"/>
  <c r="C11" i="10"/>
  <c r="D11" i="10"/>
  <c r="A12" i="10"/>
  <c r="C12" i="10"/>
  <c r="D12" i="10"/>
  <c r="A13" i="10"/>
  <c r="C13" i="10"/>
  <c r="D13" i="10"/>
  <c r="A14" i="10"/>
  <c r="C14" i="10"/>
  <c r="D14" i="10"/>
  <c r="A15" i="10"/>
  <c r="C15" i="10"/>
  <c r="D15" i="10"/>
  <c r="A16" i="10"/>
  <c r="C16" i="10"/>
  <c r="D16" i="10"/>
  <c r="A17" i="10"/>
  <c r="C17" i="10"/>
  <c r="D17" i="10"/>
  <c r="A18" i="10"/>
  <c r="C18" i="10"/>
  <c r="D18" i="10"/>
  <c r="A19" i="10"/>
  <c r="C19" i="10"/>
  <c r="D19" i="10"/>
  <c r="A20" i="10"/>
  <c r="C20" i="10"/>
  <c r="D20" i="10"/>
  <c r="A21" i="10"/>
  <c r="C21" i="10"/>
  <c r="D21" i="10"/>
  <c r="A22" i="10"/>
  <c r="C22" i="10"/>
  <c r="D22" i="10"/>
  <c r="A23" i="10"/>
  <c r="C23" i="10"/>
  <c r="D23" i="10"/>
  <c r="A24" i="10"/>
  <c r="C24" i="10"/>
  <c r="D24" i="10"/>
  <c r="A25" i="10"/>
  <c r="C25" i="10"/>
  <c r="D25" i="10"/>
  <c r="A26" i="10"/>
  <c r="C26" i="10"/>
  <c r="D26" i="10"/>
  <c r="A27" i="10"/>
  <c r="C27" i="10"/>
  <c r="D27" i="10"/>
  <c r="A28" i="10"/>
  <c r="C28" i="10"/>
  <c r="D28" i="10"/>
  <c r="A29" i="10"/>
  <c r="C29" i="10"/>
  <c r="D29" i="10"/>
  <c r="A30" i="10"/>
  <c r="C30" i="10"/>
  <c r="D30" i="10"/>
  <c r="A31" i="10"/>
  <c r="C31" i="10"/>
  <c r="D31" i="10"/>
  <c r="A32" i="10"/>
  <c r="C32" i="10"/>
  <c r="D32" i="10"/>
  <c r="A33" i="10"/>
  <c r="C33" i="10"/>
  <c r="D33" i="10"/>
  <c r="A34" i="10"/>
  <c r="C34" i="10"/>
  <c r="D34" i="10"/>
  <c r="A35" i="10"/>
  <c r="C35" i="10"/>
  <c r="D35" i="10"/>
  <c r="A36" i="10"/>
  <c r="C36" i="10"/>
  <c r="D36" i="10"/>
  <c r="A37" i="10"/>
  <c r="C37" i="10"/>
  <c r="D37" i="10"/>
  <c r="A38" i="10"/>
  <c r="C38" i="10"/>
  <c r="D38" i="10"/>
  <c r="A39" i="10"/>
  <c r="C39" i="10"/>
  <c r="D39" i="10"/>
  <c r="A40" i="10"/>
  <c r="C40" i="10"/>
  <c r="D40" i="10"/>
  <c r="A41" i="10"/>
  <c r="C41" i="10"/>
  <c r="D41" i="10"/>
  <c r="A42" i="10"/>
  <c r="C42" i="10"/>
  <c r="D42" i="10"/>
  <c r="A43" i="10"/>
  <c r="C43" i="10"/>
  <c r="D43" i="10"/>
  <c r="A44" i="10"/>
  <c r="C44" i="10"/>
  <c r="D44" i="10"/>
  <c r="A45" i="10"/>
  <c r="C45" i="10"/>
  <c r="D45" i="10"/>
  <c r="A46" i="10"/>
  <c r="C46" i="10"/>
  <c r="D46" i="10"/>
  <c r="A47" i="10"/>
  <c r="C47" i="10"/>
  <c r="D47" i="10"/>
  <c r="A48" i="10"/>
  <c r="C48" i="10"/>
  <c r="D48" i="10"/>
  <c r="A49" i="10"/>
  <c r="C49" i="10"/>
  <c r="D49" i="10"/>
  <c r="A50" i="10"/>
  <c r="C50" i="10"/>
  <c r="D50" i="10"/>
  <c r="A51" i="10"/>
  <c r="C51" i="10"/>
  <c r="D51" i="10"/>
  <c r="A52" i="10"/>
  <c r="C52" i="10"/>
  <c r="D52" i="10"/>
  <c r="A53" i="10"/>
  <c r="C53" i="10"/>
  <c r="D53" i="10"/>
  <c r="A54" i="10"/>
  <c r="C54" i="10"/>
  <c r="D54" i="10"/>
  <c r="A55" i="10"/>
  <c r="C55" i="10"/>
  <c r="D55" i="10"/>
  <c r="A56" i="10"/>
  <c r="C56" i="10"/>
  <c r="D56" i="10"/>
  <c r="A57" i="10"/>
  <c r="C57" i="10"/>
  <c r="D57" i="10"/>
  <c r="A58" i="10"/>
  <c r="C58" i="10"/>
  <c r="D58" i="10"/>
  <c r="A59" i="10"/>
  <c r="C59" i="10"/>
  <c r="D59" i="10"/>
  <c r="A60" i="10"/>
  <c r="C60" i="10"/>
  <c r="D60" i="10"/>
  <c r="A61" i="10"/>
  <c r="C61" i="10"/>
  <c r="D61" i="10"/>
  <c r="A62" i="10"/>
  <c r="C62" i="10"/>
  <c r="D62" i="10"/>
  <c r="A63" i="10"/>
  <c r="C63" i="10"/>
  <c r="D63" i="10"/>
  <c r="A64" i="10"/>
  <c r="C64" i="10"/>
  <c r="D64" i="10"/>
  <c r="A65" i="10"/>
  <c r="C65" i="10"/>
  <c r="D65" i="10"/>
  <c r="A66" i="10"/>
  <c r="C66" i="10"/>
  <c r="D66" i="10"/>
  <c r="A67" i="10"/>
  <c r="C67" i="10"/>
  <c r="D67" i="10"/>
  <c r="A68" i="10"/>
  <c r="C68" i="10"/>
  <c r="D68" i="10"/>
  <c r="A69" i="10"/>
  <c r="C69" i="10"/>
  <c r="D69" i="10"/>
  <c r="A70" i="10"/>
  <c r="C70" i="10"/>
  <c r="D70" i="10"/>
  <c r="A71" i="10"/>
  <c r="C71" i="10"/>
  <c r="D71" i="10"/>
  <c r="A72" i="10"/>
  <c r="C72" i="10"/>
  <c r="D72" i="10"/>
  <c r="A73" i="10"/>
  <c r="C73" i="10"/>
  <c r="D73" i="10"/>
  <c r="A74" i="10"/>
  <c r="C74" i="10"/>
  <c r="D74" i="10"/>
  <c r="A75" i="10"/>
  <c r="C75" i="10"/>
  <c r="D75" i="10"/>
  <c r="A76" i="10"/>
  <c r="C76" i="10"/>
  <c r="D76" i="10"/>
  <c r="A77" i="10"/>
  <c r="C77" i="10"/>
  <c r="D77" i="10"/>
  <c r="A78" i="10"/>
  <c r="C78" i="10"/>
  <c r="D78" i="10"/>
  <c r="A79" i="10"/>
  <c r="C79" i="10"/>
  <c r="D79" i="10"/>
  <c r="A80" i="10"/>
  <c r="C80" i="10"/>
  <c r="D80" i="10"/>
  <c r="A81" i="10"/>
  <c r="C81" i="10"/>
  <c r="D81" i="10"/>
  <c r="A82" i="10"/>
  <c r="C82" i="10"/>
  <c r="D82" i="10"/>
  <c r="A83" i="10"/>
  <c r="C83" i="10"/>
  <c r="D83" i="10"/>
  <c r="A84" i="10"/>
  <c r="C84" i="10"/>
  <c r="D84" i="10"/>
  <c r="A85" i="10"/>
  <c r="C85" i="10"/>
  <c r="D85" i="10"/>
  <c r="A86" i="10"/>
  <c r="C86" i="10"/>
  <c r="D86" i="10"/>
  <c r="A87" i="10"/>
  <c r="C87" i="10"/>
  <c r="D87" i="10"/>
  <c r="A88" i="10"/>
  <c r="C88" i="10"/>
  <c r="D88" i="10"/>
  <c r="A89" i="10"/>
  <c r="C89" i="10"/>
  <c r="D89" i="10"/>
  <c r="A90" i="10"/>
  <c r="C90" i="10"/>
  <c r="D90" i="10"/>
  <c r="A91" i="10"/>
  <c r="C91" i="10"/>
  <c r="D91" i="10"/>
  <c r="A92" i="10"/>
  <c r="C92" i="10"/>
  <c r="D92" i="10"/>
  <c r="A93" i="10"/>
  <c r="C93" i="10"/>
  <c r="D93" i="10"/>
  <c r="A94" i="10"/>
  <c r="C94" i="10"/>
  <c r="D94" i="10"/>
  <c r="A95" i="10"/>
  <c r="C95" i="10"/>
  <c r="D95" i="10"/>
  <c r="A96" i="10"/>
  <c r="C96" i="10"/>
  <c r="D96" i="10"/>
  <c r="A97" i="10"/>
  <c r="C97" i="10"/>
  <c r="D97" i="10"/>
  <c r="A98" i="10"/>
  <c r="C98" i="10"/>
  <c r="D98" i="10"/>
  <c r="A99" i="10"/>
  <c r="C99" i="10"/>
  <c r="D99" i="10"/>
  <c r="A100" i="10"/>
  <c r="C100" i="10"/>
  <c r="D100" i="10"/>
  <c r="A101" i="10"/>
  <c r="C101" i="10"/>
  <c r="D101" i="10"/>
  <c r="A102" i="10"/>
  <c r="C102" i="10"/>
  <c r="D102" i="10"/>
  <c r="A103" i="10"/>
  <c r="C103" i="10"/>
  <c r="D103" i="10"/>
  <c r="A104" i="10"/>
  <c r="C104" i="10"/>
  <c r="D104" i="10"/>
  <c r="A105" i="10"/>
  <c r="C105" i="10"/>
  <c r="D105" i="10"/>
  <c r="A106" i="10"/>
  <c r="C106" i="10"/>
  <c r="D106" i="10"/>
  <c r="A107" i="10"/>
  <c r="C107" i="10"/>
  <c r="D107" i="10"/>
  <c r="A108" i="10"/>
  <c r="C108" i="10"/>
  <c r="D108" i="10"/>
  <c r="A109" i="10"/>
  <c r="C109" i="10"/>
  <c r="D109" i="10"/>
  <c r="A110" i="10"/>
  <c r="C110" i="10"/>
  <c r="D110" i="10"/>
  <c r="A111" i="10"/>
  <c r="C111" i="10"/>
  <c r="D111" i="10"/>
  <c r="A112" i="10"/>
  <c r="C112" i="10"/>
  <c r="D112" i="10"/>
  <c r="A113" i="10"/>
  <c r="C113" i="10"/>
  <c r="D113" i="10"/>
  <c r="A114" i="10"/>
  <c r="C114" i="10"/>
  <c r="D114" i="10"/>
  <c r="A115" i="10"/>
  <c r="C115" i="10"/>
  <c r="D115" i="10"/>
  <c r="A116" i="10"/>
  <c r="C116" i="10"/>
  <c r="D116" i="10"/>
  <c r="A117" i="10"/>
  <c r="C117" i="10"/>
  <c r="D117" i="10"/>
  <c r="A118" i="10"/>
  <c r="C118" i="10"/>
  <c r="D118" i="10"/>
  <c r="A119" i="10"/>
  <c r="C119" i="10"/>
  <c r="D119" i="10"/>
  <c r="A120" i="10"/>
  <c r="C120" i="10"/>
  <c r="D120" i="10"/>
  <c r="A121" i="10"/>
  <c r="C121" i="10"/>
  <c r="D121" i="10"/>
  <c r="A122" i="10"/>
  <c r="C122" i="10"/>
  <c r="D122" i="10"/>
  <c r="A123" i="10"/>
  <c r="C123" i="10"/>
  <c r="D123" i="10"/>
  <c r="A124" i="10"/>
  <c r="C124" i="10"/>
  <c r="D124" i="10"/>
  <c r="A125" i="10"/>
  <c r="C125" i="10"/>
  <c r="D125" i="10"/>
  <c r="A126" i="10"/>
  <c r="C126" i="10"/>
  <c r="D126" i="10"/>
  <c r="A127" i="10"/>
  <c r="C127" i="10"/>
  <c r="D127" i="10"/>
  <c r="A128" i="10"/>
  <c r="C128" i="10"/>
  <c r="D128" i="10"/>
  <c r="A129" i="10"/>
  <c r="C129" i="10"/>
  <c r="D129" i="10"/>
  <c r="A130" i="10"/>
  <c r="C130" i="10"/>
  <c r="D130" i="10"/>
  <c r="A131" i="10"/>
  <c r="C131" i="10"/>
  <c r="D131" i="10"/>
  <c r="A132" i="10"/>
  <c r="C132" i="10"/>
  <c r="D132" i="10"/>
  <c r="A133" i="10"/>
  <c r="C133" i="10"/>
  <c r="D133" i="10"/>
  <c r="A134" i="10"/>
  <c r="C134" i="10"/>
  <c r="D134" i="10"/>
  <c r="A135" i="10"/>
  <c r="C135" i="10"/>
  <c r="D135" i="10"/>
  <c r="A136" i="10"/>
  <c r="C136" i="10"/>
  <c r="D136" i="10"/>
  <c r="A137" i="10"/>
  <c r="C137" i="10"/>
  <c r="D137" i="10"/>
  <c r="A138" i="10"/>
  <c r="C138" i="10"/>
  <c r="D138" i="10"/>
  <c r="A139" i="10"/>
  <c r="C139" i="10"/>
  <c r="D139" i="10"/>
  <c r="A140" i="10"/>
  <c r="C140" i="10"/>
  <c r="D140" i="10"/>
  <c r="A141" i="10"/>
  <c r="C141" i="10"/>
  <c r="D141" i="10"/>
  <c r="A142" i="10"/>
  <c r="C142" i="10"/>
  <c r="D142" i="10"/>
  <c r="A143" i="10"/>
  <c r="C143" i="10"/>
  <c r="D143" i="10"/>
  <c r="A144" i="10"/>
  <c r="C144" i="10"/>
  <c r="D144" i="10"/>
  <c r="A145" i="10"/>
  <c r="C145" i="10"/>
  <c r="D145" i="10"/>
  <c r="A146" i="10"/>
  <c r="C146" i="10"/>
  <c r="D146" i="10"/>
  <c r="A147" i="10"/>
  <c r="C147" i="10"/>
  <c r="D147" i="10"/>
  <c r="A148" i="10"/>
  <c r="C148" i="10"/>
  <c r="D148" i="10"/>
  <c r="A149" i="10"/>
  <c r="C149" i="10"/>
  <c r="D149" i="10"/>
  <c r="A150" i="10"/>
  <c r="C150" i="10"/>
  <c r="D150" i="10"/>
  <c r="A151" i="10"/>
  <c r="C151" i="10"/>
  <c r="D151" i="10"/>
  <c r="A152" i="10"/>
  <c r="C152" i="10"/>
  <c r="D152" i="10"/>
  <c r="A153" i="10"/>
  <c r="C153" i="10"/>
  <c r="D153" i="10"/>
  <c r="A154" i="10"/>
  <c r="C154" i="10"/>
  <c r="D154" i="10"/>
  <c r="A155" i="10"/>
  <c r="C155" i="10"/>
  <c r="D155" i="10"/>
  <c r="A156" i="10"/>
  <c r="C156" i="10"/>
  <c r="D156" i="10"/>
  <c r="A157" i="10"/>
  <c r="C157" i="10"/>
  <c r="D157" i="10"/>
  <c r="A158" i="10"/>
  <c r="C158" i="10"/>
  <c r="D158" i="10"/>
  <c r="A159" i="10"/>
  <c r="C159" i="10"/>
  <c r="D159" i="10"/>
  <c r="A160" i="10"/>
  <c r="C160" i="10"/>
  <c r="D160" i="10"/>
  <c r="A161" i="10"/>
  <c r="C161" i="10"/>
  <c r="D161" i="10"/>
  <c r="A162" i="10"/>
  <c r="C162" i="10"/>
  <c r="D162" i="10"/>
  <c r="A163" i="10"/>
  <c r="C163" i="10"/>
  <c r="D163" i="10"/>
  <c r="A164" i="10"/>
  <c r="C164" i="10"/>
  <c r="D164" i="10"/>
  <c r="A165" i="10"/>
  <c r="C165" i="10"/>
  <c r="D165" i="10"/>
  <c r="A166" i="10"/>
  <c r="C166" i="10"/>
  <c r="D166" i="10"/>
  <c r="A167" i="10"/>
  <c r="C167" i="10"/>
  <c r="D167" i="10"/>
  <c r="A168" i="10"/>
  <c r="C168" i="10"/>
  <c r="D168" i="10"/>
  <c r="A169" i="10"/>
  <c r="C169" i="10"/>
  <c r="D169" i="10"/>
  <c r="A170" i="10"/>
  <c r="C170" i="10"/>
  <c r="D170" i="10"/>
  <c r="A171" i="10"/>
  <c r="C171" i="10"/>
  <c r="D171" i="10"/>
  <c r="A172" i="10"/>
  <c r="C172" i="10"/>
  <c r="D172" i="10"/>
  <c r="A173" i="10"/>
  <c r="C173" i="10"/>
  <c r="D173" i="10"/>
  <c r="A174" i="10"/>
  <c r="C174" i="10"/>
  <c r="D174" i="10"/>
  <c r="A175" i="10"/>
  <c r="C175" i="10"/>
  <c r="D175" i="10"/>
  <c r="A176" i="10"/>
  <c r="C176" i="10"/>
  <c r="D176" i="10"/>
  <c r="A177" i="10"/>
  <c r="C177" i="10"/>
  <c r="D177" i="10"/>
  <c r="A178" i="10"/>
  <c r="C178" i="10"/>
  <c r="D178" i="10"/>
  <c r="A179" i="10"/>
  <c r="C179" i="10"/>
  <c r="D179" i="10"/>
  <c r="A180" i="10"/>
  <c r="C180" i="10"/>
  <c r="D180" i="10"/>
  <c r="A181" i="10"/>
  <c r="C181" i="10"/>
  <c r="D181" i="10"/>
  <c r="A182" i="10"/>
  <c r="C182" i="10"/>
  <c r="D182" i="10"/>
  <c r="A183" i="10"/>
  <c r="C183" i="10"/>
  <c r="D183" i="10"/>
  <c r="A184" i="10"/>
  <c r="C184" i="10"/>
  <c r="D184" i="10"/>
  <c r="A185" i="10"/>
  <c r="C185" i="10"/>
  <c r="D185" i="10"/>
  <c r="A186" i="10"/>
  <c r="C186" i="10"/>
  <c r="D186" i="10"/>
  <c r="A187" i="10"/>
  <c r="C187" i="10"/>
  <c r="D187" i="10"/>
  <c r="A188" i="10"/>
  <c r="C188" i="10"/>
  <c r="D188" i="10"/>
  <c r="A189" i="10"/>
  <c r="C189" i="10"/>
  <c r="D189" i="10"/>
  <c r="A190" i="10"/>
  <c r="C190" i="10"/>
  <c r="D190" i="10"/>
  <c r="A191" i="10"/>
  <c r="C191" i="10"/>
  <c r="D191" i="10"/>
  <c r="A192" i="10"/>
  <c r="C192" i="10"/>
  <c r="D192" i="10"/>
  <c r="A193" i="10"/>
  <c r="C193" i="10"/>
  <c r="D193" i="10"/>
  <c r="A194" i="10"/>
  <c r="C194" i="10"/>
  <c r="D194" i="10"/>
  <c r="A195" i="10"/>
  <c r="C195" i="10"/>
  <c r="D195" i="10"/>
  <c r="A196" i="10"/>
  <c r="C196" i="10"/>
  <c r="D196" i="10"/>
  <c r="A197" i="10"/>
  <c r="C197" i="10"/>
  <c r="D197" i="10"/>
  <c r="A198" i="10"/>
  <c r="C198" i="10"/>
  <c r="D198" i="10"/>
  <c r="A199" i="10"/>
  <c r="C199" i="10"/>
  <c r="D199" i="10"/>
  <c r="A200" i="10"/>
  <c r="C200" i="10"/>
  <c r="D200" i="10"/>
  <c r="A201" i="10"/>
  <c r="C201" i="10"/>
  <c r="D201" i="10"/>
  <c r="A202" i="10"/>
  <c r="C202" i="10"/>
  <c r="D202" i="10"/>
  <c r="A203" i="10"/>
  <c r="C203" i="10"/>
  <c r="D203" i="10"/>
  <c r="A204" i="10"/>
  <c r="C204" i="10"/>
  <c r="D204" i="10"/>
  <c r="A205" i="10"/>
  <c r="C205" i="10"/>
  <c r="D205" i="10"/>
  <c r="A206" i="10"/>
  <c r="C206" i="10"/>
  <c r="D206" i="10"/>
  <c r="A207" i="10"/>
  <c r="C207" i="10"/>
  <c r="D207" i="10"/>
  <c r="A208" i="10"/>
  <c r="C208" i="10"/>
  <c r="D208" i="10"/>
  <c r="A209" i="10"/>
  <c r="C209" i="10"/>
  <c r="D209" i="10"/>
  <c r="A210" i="10"/>
  <c r="C210" i="10"/>
  <c r="D210" i="10"/>
  <c r="A211" i="10"/>
  <c r="C211" i="10"/>
  <c r="D211" i="10"/>
  <c r="A212" i="10"/>
  <c r="C212" i="10"/>
  <c r="D212" i="10"/>
  <c r="A213" i="10"/>
  <c r="C213" i="10"/>
  <c r="D213" i="10"/>
  <c r="A214" i="10"/>
  <c r="C214" i="10"/>
  <c r="D214" i="10"/>
  <c r="A215" i="10"/>
  <c r="C215" i="10"/>
  <c r="D215" i="10"/>
  <c r="A216" i="10"/>
  <c r="C216" i="10"/>
  <c r="D216" i="10"/>
  <c r="A217" i="10"/>
  <c r="C217" i="10"/>
  <c r="D217" i="10"/>
  <c r="A218" i="10"/>
  <c r="C218" i="10"/>
  <c r="D218" i="10"/>
  <c r="A219" i="10"/>
  <c r="C219" i="10"/>
  <c r="D219" i="10"/>
  <c r="A220" i="10"/>
  <c r="C220" i="10"/>
  <c r="D220" i="10"/>
  <c r="A221" i="10"/>
  <c r="C221" i="10"/>
  <c r="D221" i="10"/>
  <c r="A222" i="10"/>
  <c r="C222" i="10"/>
  <c r="D222" i="10"/>
  <c r="A223" i="10"/>
  <c r="C223" i="10"/>
  <c r="D223" i="10"/>
  <c r="A224" i="10"/>
  <c r="C224" i="10"/>
  <c r="D224" i="10"/>
  <c r="A225" i="10"/>
  <c r="C225" i="10"/>
  <c r="D225" i="10"/>
  <c r="A226" i="10"/>
  <c r="C226" i="10"/>
  <c r="D226" i="10"/>
  <c r="A227" i="10"/>
  <c r="C227" i="10"/>
  <c r="D227" i="10"/>
  <c r="A228" i="10"/>
  <c r="C228" i="10"/>
  <c r="D228" i="10"/>
  <c r="A229" i="10"/>
  <c r="C229" i="10"/>
  <c r="D229" i="10"/>
  <c r="A230" i="10"/>
  <c r="C230" i="10"/>
  <c r="D230" i="10"/>
  <c r="A231" i="10"/>
  <c r="C231" i="10"/>
  <c r="D231" i="10"/>
  <c r="A232" i="10"/>
  <c r="C232" i="10"/>
  <c r="D232" i="10"/>
  <c r="A233" i="10"/>
  <c r="C233" i="10"/>
  <c r="D233" i="10"/>
  <c r="A234" i="10"/>
  <c r="C234" i="10"/>
  <c r="D234" i="10"/>
  <c r="A235" i="10"/>
  <c r="C235" i="10"/>
  <c r="D235" i="10"/>
  <c r="A236" i="10"/>
  <c r="C236" i="10"/>
  <c r="D236" i="10"/>
  <c r="A237" i="10"/>
  <c r="C237" i="10"/>
  <c r="D237" i="10"/>
  <c r="A238" i="10"/>
  <c r="C238" i="10"/>
  <c r="D238" i="10"/>
  <c r="A239" i="10"/>
  <c r="C239" i="10"/>
  <c r="D239" i="10"/>
  <c r="A240" i="10"/>
  <c r="C240" i="10"/>
  <c r="D240" i="10"/>
  <c r="A241" i="10"/>
  <c r="C241" i="10"/>
  <c r="D241" i="10"/>
  <c r="A242" i="10"/>
  <c r="C242" i="10"/>
  <c r="D242" i="10"/>
  <c r="A243" i="10"/>
  <c r="C243" i="10"/>
  <c r="D243" i="10"/>
  <c r="A244" i="10"/>
  <c r="C244" i="10"/>
  <c r="D244" i="10"/>
  <c r="A245" i="10"/>
  <c r="C245" i="10"/>
  <c r="D245" i="10"/>
  <c r="A246" i="10"/>
  <c r="C246" i="10"/>
  <c r="D246" i="10"/>
  <c r="A247" i="10"/>
  <c r="C247" i="10"/>
  <c r="D247" i="10"/>
  <c r="A248" i="10"/>
  <c r="C248" i="10"/>
  <c r="D248" i="10"/>
  <c r="A249" i="10"/>
  <c r="C249" i="10"/>
  <c r="D249" i="10"/>
  <c r="A250" i="10"/>
  <c r="C250" i="10"/>
  <c r="D250" i="10"/>
  <c r="A251" i="10"/>
  <c r="C251" i="10"/>
  <c r="D251" i="10"/>
  <c r="A252" i="10"/>
  <c r="C252" i="10"/>
  <c r="D252" i="10"/>
  <c r="A253" i="10"/>
  <c r="C253" i="10"/>
  <c r="D253" i="10"/>
  <c r="A254" i="10"/>
  <c r="C254" i="10"/>
  <c r="D254" i="10"/>
  <c r="A255" i="10"/>
  <c r="C255" i="10"/>
  <c r="D255" i="10"/>
  <c r="A256" i="10"/>
  <c r="C256" i="10"/>
  <c r="D256" i="10"/>
  <c r="A257" i="10"/>
  <c r="C257" i="10"/>
  <c r="D257" i="10"/>
  <c r="A258" i="10"/>
  <c r="C258" i="10"/>
  <c r="D258" i="10"/>
  <c r="A259" i="10"/>
  <c r="C259" i="10"/>
  <c r="D259" i="10"/>
  <c r="A260" i="10"/>
  <c r="C260" i="10"/>
  <c r="D260" i="10"/>
  <c r="A261" i="10"/>
  <c r="C261" i="10"/>
  <c r="D261" i="10"/>
  <c r="A262" i="10"/>
  <c r="C262" i="10"/>
  <c r="D262" i="10"/>
  <c r="A263" i="10"/>
  <c r="C263" i="10"/>
  <c r="D263" i="10"/>
  <c r="A264" i="10"/>
  <c r="C264" i="10"/>
  <c r="D264" i="10"/>
  <c r="A265" i="10"/>
  <c r="C265" i="10"/>
  <c r="D265" i="10"/>
  <c r="A266" i="10"/>
  <c r="C266" i="10"/>
  <c r="D266" i="10"/>
  <c r="A267" i="10"/>
  <c r="C267" i="10"/>
  <c r="D267" i="10"/>
  <c r="A268" i="10"/>
  <c r="C268" i="10"/>
  <c r="D268" i="10"/>
  <c r="A269" i="10"/>
  <c r="C269" i="10"/>
  <c r="D269" i="10"/>
  <c r="A270" i="10"/>
  <c r="C270" i="10"/>
  <c r="D270" i="10"/>
  <c r="A271" i="10"/>
  <c r="C271" i="10"/>
  <c r="D271" i="10"/>
  <c r="A272" i="10"/>
  <c r="C272" i="10"/>
  <c r="D272" i="10"/>
  <c r="A273" i="10"/>
  <c r="C273" i="10"/>
  <c r="D273" i="10"/>
  <c r="A274" i="10"/>
  <c r="C274" i="10"/>
  <c r="D274" i="10"/>
  <c r="A275" i="10"/>
  <c r="C275" i="10"/>
  <c r="D275" i="10"/>
  <c r="A276" i="10"/>
  <c r="C276" i="10"/>
  <c r="D276" i="10"/>
  <c r="A277" i="10"/>
  <c r="C277" i="10"/>
  <c r="D277" i="10"/>
  <c r="A278" i="10"/>
  <c r="C278" i="10"/>
  <c r="D278" i="10"/>
  <c r="A279" i="10"/>
  <c r="C279" i="10"/>
  <c r="D279" i="10"/>
  <c r="A280" i="10"/>
  <c r="C280" i="10"/>
  <c r="D280" i="10"/>
  <c r="A281" i="10"/>
  <c r="C281" i="10"/>
  <c r="D281" i="10"/>
  <c r="A282" i="10"/>
  <c r="C282" i="10"/>
  <c r="D282" i="10"/>
  <c r="A283" i="10"/>
  <c r="C283" i="10"/>
  <c r="D283" i="10"/>
  <c r="A284" i="10"/>
  <c r="C284" i="10"/>
  <c r="D284" i="10"/>
  <c r="A285" i="10"/>
  <c r="C285" i="10"/>
  <c r="D285" i="10"/>
  <c r="A286" i="10"/>
  <c r="C286" i="10"/>
  <c r="D286" i="10"/>
  <c r="A287" i="10"/>
  <c r="C287" i="10"/>
  <c r="D287" i="10"/>
  <c r="A288" i="10"/>
  <c r="C288" i="10"/>
  <c r="D288" i="10"/>
  <c r="A289" i="10"/>
  <c r="C289" i="10"/>
  <c r="D289" i="10"/>
  <c r="A290" i="10"/>
  <c r="C290" i="10"/>
  <c r="D290" i="10"/>
  <c r="A291" i="10"/>
  <c r="C291" i="10"/>
  <c r="D291" i="10"/>
  <c r="A292" i="10"/>
  <c r="C292" i="10"/>
  <c r="D292" i="10"/>
  <c r="A293" i="10"/>
  <c r="C293" i="10"/>
  <c r="D293" i="10"/>
  <c r="A294" i="10"/>
  <c r="C294" i="10"/>
  <c r="D294" i="10"/>
  <c r="A295" i="10"/>
  <c r="C295" i="10"/>
  <c r="D295" i="10"/>
  <c r="A296" i="10"/>
  <c r="C296" i="10"/>
  <c r="D296" i="10"/>
  <c r="A297" i="10"/>
  <c r="C297" i="10"/>
  <c r="D297" i="10"/>
  <c r="A298" i="10"/>
  <c r="C298" i="10"/>
  <c r="D298" i="10"/>
  <c r="A299" i="10"/>
  <c r="C299" i="10"/>
  <c r="D299" i="10"/>
  <c r="A300" i="10"/>
  <c r="C300" i="10"/>
  <c r="D300" i="10"/>
  <c r="A301" i="10"/>
  <c r="C301" i="10"/>
  <c r="D301" i="10"/>
  <c r="A302" i="10"/>
  <c r="C302" i="10"/>
  <c r="D302" i="10"/>
  <c r="A303" i="10"/>
  <c r="C303" i="10"/>
  <c r="D303" i="10"/>
  <c r="A304" i="10"/>
  <c r="C304" i="10"/>
  <c r="D304" i="10"/>
  <c r="A305" i="10"/>
  <c r="C305" i="10"/>
  <c r="D305" i="10"/>
  <c r="A306" i="10"/>
  <c r="C306" i="10"/>
  <c r="D306" i="10"/>
  <c r="A307" i="10"/>
  <c r="C307" i="10"/>
  <c r="D307" i="10"/>
  <c r="A308" i="10"/>
  <c r="C308" i="10"/>
  <c r="D308" i="10"/>
  <c r="A309" i="10"/>
  <c r="C309" i="10"/>
  <c r="D309" i="10"/>
  <c r="A310" i="10"/>
  <c r="C310" i="10"/>
  <c r="D310" i="10"/>
  <c r="A311" i="10"/>
  <c r="C311" i="10"/>
  <c r="D311" i="10"/>
  <c r="A312" i="10"/>
  <c r="C312" i="10"/>
  <c r="D312" i="10"/>
  <c r="A313" i="10"/>
  <c r="C313" i="10"/>
  <c r="D313" i="10"/>
  <c r="A314" i="10"/>
  <c r="C314" i="10"/>
  <c r="D314" i="10"/>
  <c r="A315" i="10"/>
  <c r="C315" i="10"/>
  <c r="D315" i="10"/>
  <c r="A316" i="10"/>
  <c r="C316" i="10"/>
  <c r="D316" i="10"/>
  <c r="A317" i="10"/>
  <c r="C317" i="10"/>
  <c r="D317" i="10"/>
  <c r="A318" i="10"/>
  <c r="C318" i="10"/>
  <c r="D318" i="10"/>
  <c r="A319" i="10"/>
  <c r="C319" i="10"/>
  <c r="D319" i="10"/>
  <c r="A320" i="10"/>
  <c r="C320" i="10"/>
  <c r="D320" i="10"/>
  <c r="A321" i="10"/>
  <c r="C321" i="10"/>
  <c r="D321" i="10"/>
  <c r="A322" i="10"/>
  <c r="C322" i="10"/>
  <c r="D322" i="10"/>
  <c r="A323" i="10"/>
  <c r="C323" i="10"/>
  <c r="D323" i="10"/>
  <c r="A324" i="10"/>
  <c r="C324" i="10"/>
  <c r="D324" i="10"/>
  <c r="A325" i="10"/>
  <c r="C325" i="10"/>
  <c r="D325" i="10"/>
  <c r="A326" i="10"/>
  <c r="C326" i="10"/>
  <c r="D326" i="10"/>
  <c r="A327" i="10"/>
  <c r="C327" i="10"/>
  <c r="D327" i="10"/>
  <c r="A328" i="10"/>
  <c r="C328" i="10"/>
  <c r="D328" i="10"/>
  <c r="A329" i="10"/>
  <c r="C329" i="10"/>
  <c r="D329" i="10"/>
  <c r="A330" i="10"/>
  <c r="C330" i="10"/>
  <c r="D330" i="10"/>
  <c r="A331" i="10"/>
  <c r="C331" i="10"/>
  <c r="D331" i="10"/>
  <c r="A332" i="10"/>
  <c r="C332" i="10"/>
  <c r="D332" i="10"/>
  <c r="A333" i="10"/>
  <c r="C333" i="10"/>
  <c r="D333" i="10"/>
  <c r="A334" i="10"/>
  <c r="C334" i="10"/>
  <c r="D334" i="10"/>
  <c r="A335" i="10"/>
  <c r="C335" i="10"/>
  <c r="D335" i="10"/>
  <c r="A336" i="10"/>
  <c r="C336" i="10"/>
  <c r="D336" i="10"/>
  <c r="A337" i="10"/>
  <c r="C337" i="10"/>
  <c r="D337" i="10"/>
  <c r="A338" i="10"/>
  <c r="C338" i="10"/>
  <c r="D338" i="10"/>
  <c r="A339" i="10"/>
  <c r="C339" i="10"/>
  <c r="D339" i="10"/>
  <c r="A340" i="10"/>
  <c r="C340" i="10"/>
  <c r="D340" i="10"/>
  <c r="A341" i="10"/>
  <c r="C341" i="10"/>
  <c r="D341" i="10"/>
  <c r="A342" i="10"/>
  <c r="C342" i="10"/>
  <c r="D342" i="10"/>
  <c r="A343" i="10"/>
  <c r="C343" i="10"/>
  <c r="D343" i="10"/>
  <c r="A344" i="10"/>
  <c r="C344" i="10"/>
  <c r="D344" i="10"/>
  <c r="A345" i="10"/>
  <c r="C345" i="10"/>
  <c r="D345" i="10"/>
  <c r="A346" i="10"/>
  <c r="C346" i="10"/>
  <c r="D346" i="10"/>
  <c r="A347" i="10"/>
  <c r="C347" i="10"/>
  <c r="D347" i="10"/>
  <c r="A348" i="10"/>
  <c r="C348" i="10"/>
  <c r="D348" i="10"/>
  <c r="A349" i="10"/>
  <c r="C349" i="10"/>
  <c r="D349" i="10"/>
  <c r="A350" i="10"/>
  <c r="C350" i="10"/>
  <c r="D350" i="10"/>
  <c r="A351" i="10"/>
  <c r="C351" i="10"/>
  <c r="D351" i="10"/>
  <c r="A352" i="10"/>
  <c r="C352" i="10"/>
  <c r="D352" i="10"/>
  <c r="A353" i="10"/>
  <c r="C353" i="10"/>
  <c r="D353" i="10"/>
  <c r="A354" i="10"/>
  <c r="C354" i="10"/>
  <c r="D354" i="10"/>
  <c r="A355" i="10"/>
  <c r="C355" i="10"/>
  <c r="D355" i="10"/>
  <c r="A356" i="10"/>
  <c r="C356" i="10"/>
  <c r="D356" i="10"/>
  <c r="A357" i="10"/>
  <c r="C357" i="10"/>
  <c r="D357" i="10"/>
  <c r="A358" i="10"/>
  <c r="C358" i="10"/>
  <c r="D358" i="10"/>
  <c r="A359" i="10"/>
  <c r="C359" i="10"/>
  <c r="D359" i="10"/>
  <c r="A360" i="10"/>
  <c r="C360" i="10"/>
  <c r="D360" i="10"/>
  <c r="A361" i="10"/>
  <c r="C361" i="10"/>
  <c r="D361" i="10"/>
  <c r="A362" i="10"/>
  <c r="C362" i="10"/>
  <c r="D362" i="10"/>
  <c r="A363" i="10"/>
  <c r="C363" i="10"/>
  <c r="D363" i="10"/>
  <c r="A364" i="10"/>
  <c r="C364" i="10"/>
  <c r="D364" i="10"/>
  <c r="A365" i="10"/>
  <c r="C365" i="10"/>
  <c r="D365" i="10"/>
  <c r="A366" i="10"/>
  <c r="C366" i="10"/>
  <c r="D366" i="10"/>
  <c r="A367" i="10"/>
  <c r="C367" i="10"/>
  <c r="D367" i="10"/>
  <c r="A368" i="10"/>
  <c r="C368" i="10"/>
  <c r="D368" i="10"/>
  <c r="A369" i="10"/>
  <c r="C369" i="10"/>
  <c r="D369" i="10"/>
  <c r="A370" i="10"/>
  <c r="C370" i="10"/>
  <c r="D370" i="10"/>
  <c r="A371" i="10"/>
  <c r="C371" i="10"/>
  <c r="D371" i="10"/>
  <c r="A372" i="10"/>
  <c r="C372" i="10"/>
  <c r="D372" i="10"/>
  <c r="A373" i="10"/>
  <c r="C373" i="10"/>
  <c r="D373" i="10"/>
  <c r="A374" i="10"/>
  <c r="C374" i="10"/>
  <c r="D374" i="10"/>
  <c r="A375" i="10"/>
  <c r="C375" i="10"/>
  <c r="D375" i="10"/>
  <c r="A376" i="10"/>
  <c r="C376" i="10"/>
  <c r="D376" i="10"/>
  <c r="A377" i="10"/>
  <c r="C377" i="10"/>
  <c r="D377" i="10"/>
  <c r="A378" i="10"/>
  <c r="C378" i="10"/>
  <c r="D378" i="10"/>
  <c r="A379" i="10"/>
  <c r="C379" i="10"/>
  <c r="D379" i="10"/>
  <c r="A380" i="10"/>
  <c r="C380" i="10"/>
  <c r="D380" i="10"/>
  <c r="A381" i="10"/>
  <c r="C381" i="10"/>
  <c r="D381" i="10"/>
  <c r="A382" i="10"/>
  <c r="C382" i="10"/>
  <c r="D382" i="10"/>
  <c r="A383" i="10"/>
  <c r="C383" i="10"/>
  <c r="D383" i="10"/>
  <c r="A384" i="10"/>
  <c r="C384" i="10"/>
  <c r="D384" i="10"/>
  <c r="A385" i="10"/>
  <c r="C385" i="10"/>
  <c r="D385" i="10"/>
  <c r="A386" i="10"/>
  <c r="C386" i="10"/>
  <c r="D386" i="10"/>
  <c r="A387" i="10"/>
  <c r="C387" i="10"/>
  <c r="D387" i="10"/>
  <c r="A388" i="10"/>
  <c r="C388" i="10"/>
  <c r="D388" i="10"/>
  <c r="A389" i="10"/>
  <c r="C389" i="10"/>
  <c r="D389" i="10"/>
  <c r="A390" i="10"/>
  <c r="C390" i="10"/>
  <c r="D390" i="10"/>
  <c r="A391" i="10"/>
  <c r="C391" i="10"/>
  <c r="D391" i="10"/>
  <c r="A392" i="10"/>
  <c r="C392" i="10"/>
  <c r="D392" i="10"/>
  <c r="A393" i="10"/>
  <c r="C393" i="10"/>
  <c r="D393" i="10"/>
  <c r="A394" i="10"/>
  <c r="C394" i="10"/>
  <c r="D394" i="10"/>
  <c r="A395" i="10"/>
  <c r="C395" i="10"/>
  <c r="D395" i="10"/>
  <c r="A396" i="10"/>
  <c r="C396" i="10"/>
  <c r="D396" i="10"/>
  <c r="A397" i="10"/>
  <c r="C397" i="10"/>
  <c r="D397" i="10"/>
  <c r="A398" i="10"/>
  <c r="C398" i="10"/>
  <c r="D398" i="10"/>
  <c r="A399" i="10"/>
  <c r="C399" i="10"/>
  <c r="D399" i="10"/>
  <c r="A400" i="10"/>
  <c r="C400" i="10"/>
  <c r="D400" i="10"/>
  <c r="A401" i="10"/>
  <c r="C401" i="10"/>
  <c r="D401" i="10"/>
  <c r="A402" i="10"/>
  <c r="C402" i="10"/>
  <c r="D402" i="10"/>
  <c r="A403" i="10"/>
  <c r="C403" i="10"/>
  <c r="D403" i="10"/>
  <c r="A404" i="10"/>
  <c r="C404" i="10"/>
  <c r="D404" i="10"/>
  <c r="A405" i="10"/>
  <c r="C405" i="10"/>
  <c r="D405" i="10"/>
  <c r="A406" i="10"/>
  <c r="C406" i="10"/>
  <c r="D406" i="10"/>
  <c r="A407" i="10"/>
  <c r="C407" i="10"/>
  <c r="D407" i="10"/>
  <c r="A408" i="10"/>
  <c r="C408" i="10"/>
  <c r="D408" i="10"/>
  <c r="A409" i="10"/>
  <c r="C409" i="10"/>
  <c r="D409" i="10"/>
  <c r="A410" i="10"/>
  <c r="C410" i="10"/>
  <c r="D410" i="10"/>
  <c r="A411" i="10"/>
  <c r="C411" i="10"/>
  <c r="D411" i="10"/>
  <c r="A412" i="10"/>
  <c r="C412" i="10"/>
  <c r="D412" i="10"/>
  <c r="A413" i="10"/>
  <c r="C413" i="10"/>
  <c r="D413" i="10"/>
  <c r="A414" i="10"/>
  <c r="C414" i="10"/>
  <c r="D414" i="10"/>
  <c r="A415" i="10"/>
  <c r="C415" i="10"/>
  <c r="D415" i="10"/>
  <c r="A416" i="10"/>
  <c r="C416" i="10"/>
  <c r="D416" i="10"/>
  <c r="A417" i="10"/>
  <c r="C417" i="10"/>
  <c r="D417" i="10"/>
  <c r="A418" i="10"/>
  <c r="C418" i="10"/>
  <c r="D418" i="10"/>
  <c r="A419" i="10"/>
  <c r="C419" i="10"/>
  <c r="D419" i="10"/>
  <c r="A420" i="10"/>
  <c r="C420" i="10"/>
  <c r="D420" i="10"/>
  <c r="A421" i="10"/>
  <c r="C421" i="10"/>
  <c r="D421" i="10"/>
  <c r="A422" i="10"/>
  <c r="C422" i="10"/>
  <c r="D422" i="10"/>
  <c r="A423" i="10"/>
  <c r="C423" i="10"/>
  <c r="D423" i="10"/>
  <c r="A424" i="10"/>
  <c r="C424" i="10"/>
  <c r="D424" i="10"/>
  <c r="A425" i="10"/>
  <c r="C425" i="10"/>
  <c r="D425" i="10"/>
  <c r="A426" i="10"/>
  <c r="C426" i="10"/>
  <c r="D426" i="10"/>
  <c r="A427" i="10"/>
  <c r="C427" i="10"/>
  <c r="D427" i="10"/>
  <c r="A428" i="10"/>
  <c r="C428" i="10"/>
  <c r="D428" i="10"/>
  <c r="A429" i="10"/>
  <c r="C429" i="10"/>
  <c r="D429" i="10"/>
  <c r="A430" i="10"/>
  <c r="C430" i="10"/>
  <c r="D430" i="10"/>
  <c r="A431" i="10"/>
  <c r="C431" i="10"/>
  <c r="D431" i="10"/>
  <c r="A432" i="10"/>
  <c r="C432" i="10"/>
  <c r="D432" i="10"/>
  <c r="A433" i="10"/>
  <c r="C433" i="10"/>
  <c r="D433" i="10"/>
  <c r="A434" i="10"/>
  <c r="C434" i="10"/>
  <c r="D434" i="10"/>
  <c r="A435" i="10"/>
  <c r="C435" i="10"/>
  <c r="D435" i="10"/>
  <c r="A436" i="10"/>
  <c r="C436" i="10"/>
  <c r="D436" i="10"/>
  <c r="A437" i="10"/>
  <c r="C437" i="10"/>
  <c r="D437" i="10"/>
  <c r="A438" i="10"/>
  <c r="C438" i="10"/>
  <c r="D438" i="10"/>
  <c r="A439" i="10"/>
  <c r="C439" i="10"/>
  <c r="D439" i="10"/>
  <c r="A440" i="10"/>
  <c r="C440" i="10"/>
  <c r="D440" i="10"/>
  <c r="A441" i="10"/>
  <c r="C441" i="10"/>
  <c r="D441" i="10"/>
  <c r="A442" i="10"/>
  <c r="C442" i="10"/>
  <c r="D442" i="10"/>
  <c r="A443" i="10"/>
  <c r="C443" i="10"/>
  <c r="D443" i="10"/>
  <c r="A444" i="10"/>
  <c r="C444" i="10"/>
  <c r="D444" i="10"/>
  <c r="A445" i="10"/>
  <c r="C445" i="10"/>
  <c r="D445" i="10"/>
  <c r="A446" i="10"/>
  <c r="C446" i="10"/>
  <c r="D446" i="10"/>
  <c r="A447" i="10"/>
  <c r="C447" i="10"/>
  <c r="D447" i="10"/>
  <c r="A448" i="10"/>
  <c r="C448" i="10"/>
  <c r="D448" i="10"/>
  <c r="A449" i="10"/>
  <c r="C449" i="10"/>
  <c r="D449" i="10"/>
  <c r="A450" i="10"/>
  <c r="C450" i="10"/>
  <c r="D450" i="10"/>
  <c r="A451" i="10"/>
  <c r="C451" i="10"/>
  <c r="D451" i="10"/>
  <c r="A452" i="10"/>
  <c r="C452" i="10"/>
  <c r="D452" i="10"/>
  <c r="A453" i="10"/>
  <c r="C453" i="10"/>
  <c r="D453" i="10"/>
  <c r="A454" i="10"/>
  <c r="C454" i="10"/>
  <c r="D454" i="10"/>
  <c r="A455" i="10"/>
  <c r="C455" i="10"/>
  <c r="D455" i="10"/>
  <c r="A456" i="10"/>
  <c r="C456" i="10"/>
  <c r="D456" i="10"/>
  <c r="A457" i="10"/>
  <c r="C457" i="10"/>
  <c r="D457" i="10"/>
  <c r="A458" i="10"/>
  <c r="C458" i="10"/>
  <c r="D458" i="10"/>
  <c r="A459" i="10"/>
  <c r="C459" i="10"/>
  <c r="D459" i="10"/>
  <c r="A460" i="10"/>
  <c r="C460" i="10"/>
  <c r="D460" i="10"/>
  <c r="A461" i="10"/>
  <c r="C461" i="10"/>
  <c r="D461" i="10"/>
  <c r="A462" i="10"/>
  <c r="C462" i="10"/>
  <c r="D462" i="10"/>
  <c r="A463" i="10"/>
  <c r="C463" i="10"/>
  <c r="D463" i="10"/>
  <c r="A464" i="10"/>
  <c r="C464" i="10"/>
  <c r="D464" i="10"/>
  <c r="A465" i="10"/>
  <c r="C465" i="10"/>
  <c r="D465" i="10"/>
  <c r="A466" i="10"/>
  <c r="C466" i="10"/>
  <c r="D466" i="10"/>
  <c r="A467" i="10"/>
  <c r="C467" i="10"/>
  <c r="D467" i="10"/>
  <c r="A468" i="10"/>
  <c r="C468" i="10"/>
  <c r="D468" i="10"/>
  <c r="A469" i="10"/>
  <c r="C469" i="10"/>
  <c r="D469" i="10"/>
  <c r="A470" i="10"/>
  <c r="C470" i="10"/>
  <c r="D470" i="10"/>
  <c r="A471" i="10"/>
  <c r="C471" i="10"/>
  <c r="D471" i="10"/>
  <c r="A472" i="10"/>
  <c r="C472" i="10"/>
  <c r="D472" i="10"/>
  <c r="A473" i="10"/>
  <c r="C473" i="10"/>
  <c r="D473" i="10"/>
  <c r="A474" i="10"/>
  <c r="C474" i="10"/>
  <c r="D474" i="10"/>
  <c r="A475" i="10"/>
  <c r="C475" i="10"/>
  <c r="D475" i="10"/>
  <c r="A476" i="10"/>
  <c r="C476" i="10"/>
  <c r="D476" i="10"/>
  <c r="A477" i="10"/>
  <c r="C477" i="10"/>
  <c r="D477" i="10"/>
  <c r="A478" i="10"/>
  <c r="C478" i="10"/>
  <c r="D478" i="10"/>
  <c r="A479" i="10"/>
  <c r="C479" i="10"/>
  <c r="D479" i="10"/>
  <c r="A480" i="10"/>
  <c r="C480" i="10"/>
  <c r="D480" i="10"/>
  <c r="A481" i="10"/>
  <c r="C481" i="10"/>
  <c r="D481" i="10"/>
  <c r="A482" i="10"/>
  <c r="C482" i="10"/>
  <c r="D482" i="10"/>
  <c r="A483" i="10"/>
  <c r="C483" i="10"/>
  <c r="D483" i="10"/>
  <c r="A484" i="10"/>
  <c r="C484" i="10"/>
  <c r="D484" i="10"/>
  <c r="A485" i="10"/>
  <c r="C485" i="10"/>
  <c r="D485" i="10"/>
  <c r="A486" i="10"/>
  <c r="C486" i="10"/>
  <c r="D486" i="10"/>
  <c r="A487" i="10"/>
  <c r="C487" i="10"/>
  <c r="D487" i="10"/>
  <c r="A488" i="10"/>
  <c r="C488" i="10"/>
  <c r="D488" i="10"/>
  <c r="A489" i="10"/>
  <c r="C489" i="10"/>
  <c r="D489" i="10"/>
  <c r="A490" i="10"/>
  <c r="C490" i="10"/>
  <c r="D490" i="10"/>
  <c r="A491" i="10"/>
  <c r="C491" i="10"/>
  <c r="D491" i="10"/>
  <c r="A492" i="10"/>
  <c r="C492" i="10"/>
  <c r="D492" i="10"/>
  <c r="A493" i="10"/>
  <c r="C493" i="10"/>
  <c r="D493" i="10"/>
  <c r="A494" i="10"/>
  <c r="C494" i="10"/>
  <c r="D494" i="10"/>
  <c r="A495" i="10"/>
  <c r="C495" i="10"/>
  <c r="D495" i="10"/>
  <c r="A496" i="10"/>
  <c r="C496" i="10"/>
  <c r="D496" i="10"/>
  <c r="A497" i="10"/>
  <c r="C497" i="10"/>
  <c r="D497" i="10"/>
  <c r="A498" i="10"/>
  <c r="C498" i="10"/>
  <c r="D498" i="10"/>
  <c r="A499" i="10"/>
  <c r="C499" i="10"/>
  <c r="D499" i="10"/>
  <c r="A500" i="10"/>
  <c r="C500" i="10"/>
  <c r="D500" i="10"/>
  <c r="A501" i="10"/>
  <c r="C501" i="10"/>
  <c r="D501" i="10"/>
  <c r="A502" i="10"/>
  <c r="C502" i="10"/>
  <c r="D502" i="10"/>
  <c r="A503" i="10"/>
  <c r="C503" i="10"/>
  <c r="D503" i="10"/>
  <c r="A504" i="10"/>
  <c r="C504" i="10"/>
  <c r="D504" i="10"/>
  <c r="A505" i="10"/>
  <c r="C505" i="10"/>
  <c r="D505" i="10"/>
  <c r="A506" i="10"/>
  <c r="C506" i="10"/>
  <c r="D506" i="10"/>
  <c r="A507" i="10"/>
  <c r="C507" i="10"/>
  <c r="D507" i="10"/>
  <c r="A508" i="10"/>
  <c r="C508" i="10"/>
  <c r="D508" i="10"/>
  <c r="A509" i="10"/>
  <c r="C509" i="10"/>
  <c r="D509" i="10"/>
  <c r="A510" i="10"/>
  <c r="C510" i="10"/>
  <c r="D510" i="10"/>
  <c r="A511" i="10"/>
  <c r="C511" i="10"/>
  <c r="D511" i="10"/>
  <c r="A512" i="10"/>
  <c r="C512" i="10"/>
  <c r="D512" i="10"/>
  <c r="A513" i="10"/>
  <c r="C513" i="10"/>
  <c r="D513" i="10"/>
  <c r="A514" i="10"/>
  <c r="C514" i="10"/>
  <c r="D514" i="10"/>
  <c r="A515" i="10"/>
  <c r="C515" i="10"/>
  <c r="D515" i="10"/>
  <c r="A516" i="10"/>
  <c r="C516" i="10"/>
  <c r="D516" i="10"/>
  <c r="C517" i="10"/>
  <c r="D517" i="10"/>
  <c r="C518" i="10"/>
  <c r="D518" i="10"/>
  <c r="C519" i="10"/>
  <c r="D519" i="10"/>
  <c r="A520" i="10"/>
  <c r="C520" i="10"/>
  <c r="D520" i="10"/>
  <c r="A521" i="10"/>
  <c r="C521" i="10"/>
  <c r="D521" i="10"/>
  <c r="A522" i="10"/>
  <c r="C522" i="10"/>
  <c r="D522" i="10"/>
  <c r="A523" i="10"/>
  <c r="C523" i="10"/>
  <c r="D523" i="10"/>
  <c r="A524" i="10"/>
  <c r="C524" i="10"/>
  <c r="D524" i="10"/>
  <c r="A525" i="10"/>
  <c r="C525" i="10"/>
  <c r="D525" i="10"/>
  <c r="A526" i="10"/>
  <c r="C526" i="10"/>
  <c r="D526" i="10"/>
  <c r="A527" i="10"/>
  <c r="C527" i="10"/>
  <c r="D527" i="10"/>
  <c r="A528" i="10"/>
  <c r="C528" i="10"/>
  <c r="D528" i="10"/>
  <c r="A529" i="10"/>
  <c r="C529" i="10"/>
  <c r="D529" i="10"/>
  <c r="A530" i="10"/>
  <c r="C530" i="10"/>
  <c r="D530" i="10"/>
  <c r="A531" i="10"/>
  <c r="C531" i="10"/>
  <c r="D531" i="10"/>
  <c r="A532" i="10"/>
  <c r="C532" i="10"/>
  <c r="D532" i="10"/>
  <c r="A533" i="10"/>
  <c r="C533" i="10"/>
  <c r="D533" i="10"/>
  <c r="A534" i="10"/>
  <c r="C534" i="10"/>
  <c r="D534" i="10"/>
  <c r="A535" i="10"/>
  <c r="C535" i="10"/>
  <c r="D535" i="10"/>
  <c r="A536" i="10"/>
  <c r="C536" i="10"/>
  <c r="D536" i="10"/>
  <c r="A537" i="10"/>
  <c r="C537" i="10"/>
  <c r="D537" i="10"/>
  <c r="A538" i="10"/>
  <c r="C538" i="10"/>
  <c r="D538" i="10"/>
  <c r="A539" i="10"/>
  <c r="C539" i="10"/>
  <c r="D539" i="10"/>
  <c r="A540" i="10"/>
  <c r="C540" i="10"/>
  <c r="D540" i="10"/>
  <c r="A541" i="10"/>
  <c r="C541" i="10"/>
  <c r="D541" i="10"/>
  <c r="A542" i="10"/>
  <c r="C542" i="10"/>
  <c r="D542" i="10"/>
  <c r="A543" i="10"/>
  <c r="C543" i="10"/>
  <c r="D543" i="10"/>
  <c r="A544" i="10"/>
  <c r="C544" i="10"/>
  <c r="D544" i="10"/>
  <c r="A545" i="10"/>
  <c r="C545" i="10"/>
  <c r="D545" i="10"/>
  <c r="A546" i="10"/>
  <c r="C546" i="10"/>
  <c r="D546" i="10"/>
  <c r="A547" i="10"/>
  <c r="C547" i="10"/>
  <c r="D547" i="10"/>
  <c r="A548" i="10"/>
  <c r="C548" i="10"/>
  <c r="D548" i="10"/>
  <c r="A549" i="10"/>
  <c r="C549" i="10"/>
  <c r="D549" i="10"/>
  <c r="A550" i="10"/>
  <c r="C550" i="10"/>
  <c r="D550" i="10"/>
  <c r="A551" i="10"/>
  <c r="C551" i="10"/>
  <c r="D551" i="10"/>
  <c r="A552" i="10"/>
  <c r="C552" i="10"/>
  <c r="D552" i="10"/>
  <c r="A553" i="10"/>
  <c r="C553" i="10"/>
  <c r="D553" i="10"/>
  <c r="A554" i="10"/>
  <c r="C554" i="10"/>
  <c r="D554" i="10"/>
  <c r="A555" i="10"/>
  <c r="C555" i="10"/>
  <c r="D555" i="10"/>
  <c r="A556" i="10"/>
  <c r="C556" i="10"/>
  <c r="D556" i="10"/>
  <c r="A557" i="10"/>
  <c r="C557" i="10"/>
  <c r="D557" i="10"/>
  <c r="A558" i="10"/>
  <c r="C558" i="10"/>
  <c r="D558" i="10"/>
  <c r="A559" i="10"/>
  <c r="C559" i="10"/>
  <c r="D559" i="10"/>
  <c r="A560" i="10"/>
  <c r="C560" i="10"/>
  <c r="D560" i="10"/>
  <c r="A561" i="10"/>
  <c r="C561" i="10"/>
  <c r="D561" i="10"/>
  <c r="A562" i="10"/>
  <c r="C562" i="10"/>
  <c r="D562" i="10"/>
  <c r="A563" i="10"/>
  <c r="C563" i="10"/>
  <c r="D563" i="10"/>
  <c r="A564" i="10"/>
  <c r="C564" i="10"/>
  <c r="D564" i="10"/>
  <c r="A565" i="10"/>
  <c r="C565" i="10"/>
  <c r="D565" i="10"/>
  <c r="A566" i="10"/>
  <c r="C566" i="10"/>
  <c r="D566" i="10"/>
  <c r="A567" i="10"/>
  <c r="C567" i="10"/>
  <c r="D567" i="10"/>
  <c r="A568" i="10"/>
  <c r="C568" i="10"/>
  <c r="D568" i="10"/>
  <c r="A569" i="10"/>
  <c r="C569" i="10"/>
  <c r="D569" i="10"/>
  <c r="A570" i="10"/>
  <c r="C570" i="10"/>
  <c r="D570" i="10"/>
  <c r="A571" i="10"/>
  <c r="C571" i="10"/>
  <c r="D571" i="10"/>
  <c r="A572" i="10"/>
  <c r="C572" i="10"/>
  <c r="D572" i="10"/>
  <c r="A573" i="10"/>
  <c r="C573" i="10"/>
  <c r="D573" i="10"/>
  <c r="A574" i="10"/>
  <c r="C574" i="10"/>
  <c r="D574" i="10"/>
  <c r="A575" i="10"/>
  <c r="C575" i="10"/>
  <c r="D575" i="10"/>
  <c r="A576" i="10"/>
  <c r="C576" i="10"/>
  <c r="D576" i="10"/>
  <c r="A577" i="10"/>
  <c r="C577" i="10"/>
  <c r="D577" i="10"/>
  <c r="A578" i="10"/>
  <c r="C578" i="10"/>
  <c r="D578" i="10"/>
  <c r="A579" i="10"/>
  <c r="C579" i="10"/>
  <c r="D579" i="10"/>
  <c r="A580" i="10"/>
  <c r="C580" i="10"/>
  <c r="D580" i="10"/>
  <c r="A581" i="10"/>
  <c r="C581" i="10"/>
  <c r="D581" i="10"/>
  <c r="A582" i="10"/>
  <c r="C582" i="10"/>
  <c r="D582" i="10"/>
  <c r="A583" i="10"/>
  <c r="C583" i="10"/>
  <c r="D583" i="10"/>
  <c r="A584" i="10"/>
  <c r="C584" i="10"/>
  <c r="D584" i="10"/>
  <c r="A585" i="10"/>
  <c r="C585" i="10"/>
  <c r="D585" i="10"/>
  <c r="A586" i="10"/>
  <c r="C586" i="10"/>
  <c r="D586" i="10"/>
  <c r="A587" i="10"/>
  <c r="C587" i="10"/>
  <c r="D587" i="10"/>
  <c r="A588" i="10"/>
  <c r="C588" i="10"/>
  <c r="D588" i="10"/>
  <c r="A589" i="10"/>
  <c r="C589" i="10"/>
  <c r="D589" i="10"/>
  <c r="A590" i="10"/>
  <c r="C590" i="10"/>
  <c r="D590" i="10"/>
  <c r="A591" i="10"/>
  <c r="C591" i="10"/>
  <c r="D591" i="10"/>
  <c r="A592" i="10"/>
  <c r="C592" i="10"/>
  <c r="D592" i="10"/>
  <c r="A593" i="10"/>
  <c r="C593" i="10"/>
  <c r="D593" i="10"/>
  <c r="A594" i="10"/>
  <c r="C594" i="10"/>
  <c r="D594" i="10"/>
  <c r="A595" i="10"/>
  <c r="C595" i="10"/>
  <c r="D595" i="10"/>
  <c r="A596" i="10"/>
  <c r="C596" i="10"/>
  <c r="D596" i="10"/>
  <c r="A597" i="10"/>
  <c r="C597" i="10"/>
  <c r="D597" i="10"/>
  <c r="A598" i="10"/>
  <c r="C598" i="10"/>
  <c r="D598" i="10"/>
  <c r="A599" i="10"/>
  <c r="C599" i="10"/>
  <c r="D599" i="10"/>
  <c r="A600" i="10"/>
  <c r="C600" i="10"/>
  <c r="D600" i="10"/>
  <c r="A601" i="10"/>
  <c r="C601" i="10"/>
  <c r="D601" i="10"/>
  <c r="A602" i="10"/>
  <c r="C602" i="10"/>
  <c r="D602" i="10"/>
  <c r="A603" i="10"/>
  <c r="C603" i="10"/>
  <c r="D603" i="10"/>
  <c r="A604" i="10"/>
  <c r="C604" i="10"/>
  <c r="D604" i="10"/>
  <c r="A605" i="10"/>
  <c r="C605" i="10"/>
  <c r="D605" i="10"/>
  <c r="A606" i="10"/>
  <c r="C606" i="10"/>
  <c r="D606" i="10"/>
  <c r="A607" i="10"/>
  <c r="C607" i="10"/>
  <c r="D607" i="10"/>
  <c r="A608" i="10"/>
  <c r="C608" i="10"/>
  <c r="D608" i="10"/>
  <c r="A609" i="10"/>
  <c r="C609" i="10"/>
  <c r="D609" i="10"/>
  <c r="A610" i="10"/>
  <c r="C610" i="10"/>
  <c r="D610" i="10"/>
  <c r="A611" i="10"/>
  <c r="C611" i="10"/>
  <c r="D611" i="10"/>
  <c r="A612" i="10"/>
  <c r="C612" i="10"/>
  <c r="D612" i="10"/>
  <c r="A613" i="10"/>
  <c r="C613" i="10"/>
  <c r="D613" i="10"/>
  <c r="A614" i="10"/>
  <c r="C614" i="10"/>
  <c r="D614" i="10"/>
  <c r="A615" i="10"/>
  <c r="C615" i="10"/>
  <c r="D615" i="10"/>
  <c r="A616" i="10"/>
  <c r="C616" i="10"/>
  <c r="D616" i="10"/>
  <c r="A617" i="10"/>
  <c r="C617" i="10"/>
  <c r="D617" i="10"/>
  <c r="A618" i="10"/>
  <c r="C618" i="10"/>
  <c r="D618" i="10"/>
  <c r="A619" i="10"/>
  <c r="C619" i="10"/>
  <c r="D619" i="10"/>
  <c r="A620" i="10"/>
  <c r="C620" i="10"/>
  <c r="D620" i="10"/>
  <c r="A621" i="10"/>
  <c r="C621" i="10"/>
  <c r="D621" i="10"/>
  <c r="A622" i="10"/>
  <c r="C622" i="10"/>
  <c r="D622" i="10"/>
  <c r="A623" i="10"/>
  <c r="C623" i="10"/>
  <c r="D623" i="10"/>
  <c r="A624" i="10"/>
  <c r="C624" i="10"/>
  <c r="D624" i="10"/>
  <c r="A625" i="10"/>
  <c r="C625" i="10"/>
  <c r="D625" i="10"/>
  <c r="A626" i="10"/>
  <c r="C626" i="10"/>
  <c r="D626" i="10"/>
  <c r="A627" i="10"/>
  <c r="C627" i="10"/>
  <c r="D627" i="10"/>
  <c r="A628" i="10"/>
  <c r="C628" i="10"/>
  <c r="D628" i="10"/>
  <c r="A629" i="10"/>
  <c r="C629" i="10"/>
  <c r="D629" i="10"/>
  <c r="A630" i="10"/>
  <c r="C630" i="10"/>
  <c r="D630" i="10"/>
  <c r="A631" i="10"/>
  <c r="C631" i="10"/>
  <c r="D631" i="10"/>
  <c r="A632" i="10"/>
  <c r="C632" i="10"/>
  <c r="D632" i="10"/>
  <c r="A633" i="10"/>
  <c r="C633" i="10"/>
  <c r="D633" i="10"/>
  <c r="A634" i="10"/>
  <c r="C634" i="10"/>
  <c r="D634" i="10"/>
  <c r="A635" i="10"/>
  <c r="C635" i="10"/>
  <c r="D635" i="10"/>
  <c r="A636" i="10"/>
  <c r="C636" i="10"/>
  <c r="D636" i="10"/>
  <c r="A637" i="10"/>
  <c r="C637" i="10"/>
  <c r="D637" i="10"/>
  <c r="A638" i="10"/>
  <c r="C638" i="10"/>
  <c r="D638" i="10"/>
  <c r="A639" i="10"/>
  <c r="C639" i="10"/>
  <c r="D639" i="10"/>
  <c r="A640" i="10"/>
  <c r="C640" i="10"/>
  <c r="D640" i="10"/>
  <c r="A641" i="10"/>
  <c r="C641" i="10"/>
  <c r="D641" i="10"/>
  <c r="A642" i="10"/>
  <c r="C642" i="10"/>
  <c r="D642" i="10"/>
  <c r="A643" i="10"/>
  <c r="C643" i="10"/>
  <c r="D643" i="10"/>
  <c r="A644" i="10"/>
  <c r="C644" i="10"/>
  <c r="D644" i="10"/>
  <c r="A645" i="10"/>
  <c r="C645" i="10"/>
  <c r="D645" i="10"/>
  <c r="A646" i="10"/>
  <c r="C646" i="10"/>
  <c r="D646" i="10"/>
  <c r="A647" i="10"/>
  <c r="C647" i="10"/>
  <c r="D647" i="10"/>
  <c r="A648" i="10"/>
  <c r="C648" i="10"/>
  <c r="D648" i="10"/>
  <c r="A649" i="10"/>
  <c r="C649" i="10"/>
  <c r="D649" i="10"/>
  <c r="A650" i="10"/>
  <c r="C650" i="10"/>
  <c r="D650" i="10"/>
  <c r="A651" i="10"/>
  <c r="C651" i="10"/>
  <c r="D651" i="10"/>
  <c r="A652" i="10"/>
  <c r="C652" i="10"/>
  <c r="D652" i="10"/>
  <c r="A653" i="10"/>
  <c r="C653" i="10"/>
  <c r="D653" i="10"/>
  <c r="A654" i="10"/>
  <c r="C654" i="10"/>
  <c r="D654" i="10"/>
  <c r="A655" i="10"/>
  <c r="C655" i="10"/>
  <c r="D655" i="10"/>
  <c r="A656" i="10"/>
  <c r="C656" i="10"/>
  <c r="D656" i="10"/>
  <c r="A657" i="10"/>
  <c r="C657" i="10"/>
  <c r="D657" i="10"/>
  <c r="A658" i="10"/>
  <c r="C658" i="10"/>
  <c r="D658" i="10"/>
  <c r="A659" i="10"/>
  <c r="C659" i="10"/>
  <c r="D659" i="10"/>
  <c r="A660" i="10"/>
  <c r="C660" i="10"/>
  <c r="D660" i="10"/>
  <c r="A661" i="10"/>
  <c r="C661" i="10"/>
  <c r="D661" i="10"/>
  <c r="A662" i="10"/>
  <c r="C662" i="10"/>
  <c r="D662" i="10"/>
  <c r="A663" i="10"/>
  <c r="C663" i="10"/>
  <c r="D663" i="10"/>
  <c r="A664" i="10"/>
  <c r="C664" i="10"/>
  <c r="D664" i="10"/>
  <c r="A665" i="10"/>
  <c r="C665" i="10"/>
  <c r="D665" i="10"/>
  <c r="A666" i="10"/>
  <c r="C666" i="10"/>
  <c r="D666" i="10"/>
  <c r="A667" i="10"/>
  <c r="C667" i="10"/>
  <c r="D667" i="10"/>
  <c r="A668" i="10"/>
  <c r="C668" i="10"/>
  <c r="D668" i="10"/>
  <c r="A669" i="10"/>
  <c r="C669" i="10"/>
  <c r="D669" i="10"/>
  <c r="A670" i="10"/>
  <c r="C670" i="10"/>
  <c r="D670" i="10"/>
  <c r="A671" i="10"/>
  <c r="C671" i="10"/>
  <c r="D671" i="10"/>
  <c r="A672" i="10"/>
  <c r="C672" i="10"/>
  <c r="D672" i="10"/>
  <c r="A673" i="10"/>
  <c r="C673" i="10"/>
  <c r="D673" i="10"/>
  <c r="A674" i="10"/>
  <c r="C674" i="10"/>
  <c r="D674" i="10"/>
  <c r="A675" i="10"/>
  <c r="C675" i="10"/>
  <c r="D675" i="10"/>
  <c r="A676" i="10"/>
  <c r="C676" i="10"/>
  <c r="D676" i="10"/>
  <c r="A677" i="10"/>
  <c r="C677" i="10"/>
  <c r="D677" i="10"/>
  <c r="A678" i="10"/>
  <c r="C678" i="10"/>
  <c r="D678" i="10"/>
  <c r="A679" i="10"/>
  <c r="C679" i="10"/>
  <c r="D679" i="10"/>
  <c r="A680" i="10"/>
  <c r="C680" i="10"/>
  <c r="D680" i="10"/>
  <c r="A681" i="10"/>
  <c r="C681" i="10"/>
  <c r="D681" i="10"/>
  <c r="A682" i="10"/>
  <c r="C682" i="10"/>
  <c r="D682" i="10"/>
  <c r="A683" i="10"/>
  <c r="C683" i="10"/>
  <c r="D683" i="10"/>
  <c r="A684" i="10"/>
  <c r="C684" i="10"/>
  <c r="D684" i="10"/>
  <c r="A685" i="10"/>
  <c r="C685" i="10"/>
  <c r="D685" i="10"/>
  <c r="A686" i="10"/>
  <c r="C686" i="10"/>
  <c r="D686" i="10"/>
  <c r="A687" i="10"/>
  <c r="C687" i="10"/>
  <c r="D687" i="10"/>
  <c r="A688" i="10"/>
  <c r="C688" i="10"/>
  <c r="D688" i="10"/>
  <c r="A689" i="10"/>
  <c r="C689" i="10"/>
  <c r="D689" i="10"/>
  <c r="A690" i="10"/>
  <c r="C690" i="10"/>
  <c r="D690" i="10"/>
  <c r="A691" i="10"/>
  <c r="C691" i="10"/>
  <c r="D691" i="10"/>
  <c r="A692" i="10"/>
  <c r="C692" i="10"/>
  <c r="D692" i="10"/>
  <c r="A693" i="10"/>
  <c r="C693" i="10"/>
  <c r="D693" i="10"/>
  <c r="A694" i="10"/>
  <c r="C694" i="10"/>
  <c r="D694" i="10"/>
  <c r="A695" i="10"/>
  <c r="C695" i="10"/>
  <c r="D695" i="10"/>
  <c r="A696" i="10"/>
  <c r="C696" i="10"/>
  <c r="D696" i="10"/>
  <c r="A697" i="10"/>
  <c r="C697" i="10"/>
  <c r="D697" i="10"/>
  <c r="A698" i="10"/>
  <c r="C698" i="10"/>
  <c r="D698" i="10"/>
  <c r="A699" i="10"/>
  <c r="C699" i="10"/>
  <c r="D699" i="10"/>
  <c r="A700" i="10"/>
  <c r="C700" i="10"/>
  <c r="D700" i="10"/>
  <c r="A701" i="10"/>
  <c r="C701" i="10"/>
  <c r="D701" i="10"/>
  <c r="A702" i="10"/>
  <c r="C702" i="10"/>
  <c r="D702" i="10"/>
  <c r="A703" i="10"/>
  <c r="C703" i="10"/>
  <c r="D703" i="10"/>
  <c r="A704" i="10"/>
  <c r="C704" i="10"/>
  <c r="D704" i="10"/>
  <c r="A705" i="10"/>
  <c r="C705" i="10"/>
  <c r="D705" i="10"/>
  <c r="A706" i="10"/>
  <c r="C706" i="10"/>
  <c r="D706" i="10"/>
  <c r="A707" i="10"/>
  <c r="C707" i="10"/>
  <c r="D707" i="10"/>
  <c r="A708" i="10"/>
  <c r="C708" i="10"/>
  <c r="D708" i="10"/>
  <c r="A709" i="10"/>
  <c r="C709" i="10"/>
  <c r="D709" i="10"/>
  <c r="A710" i="10"/>
  <c r="C710" i="10"/>
  <c r="D710" i="10"/>
  <c r="A711" i="10"/>
  <c r="C711" i="10"/>
  <c r="D711" i="10"/>
  <c r="A712" i="10"/>
  <c r="C712" i="10"/>
  <c r="D712" i="10"/>
  <c r="A713" i="10"/>
  <c r="C713" i="10"/>
  <c r="D713" i="10"/>
  <c r="A714" i="10"/>
  <c r="C714" i="10"/>
  <c r="D714" i="10"/>
  <c r="A715" i="10"/>
  <c r="C715" i="10"/>
  <c r="D715" i="10"/>
  <c r="A716" i="10"/>
  <c r="C716" i="10"/>
  <c r="D716" i="10"/>
  <c r="A717" i="10"/>
  <c r="C717" i="10"/>
  <c r="D717" i="10"/>
  <c r="A718" i="10"/>
  <c r="C718" i="10"/>
  <c r="D718" i="10"/>
  <c r="A719" i="10"/>
  <c r="C719" i="10"/>
  <c r="D719" i="10"/>
  <c r="A720" i="10"/>
  <c r="C720" i="10"/>
  <c r="D720" i="10"/>
  <c r="A721" i="10"/>
  <c r="C721" i="10"/>
  <c r="D721" i="10"/>
  <c r="A722" i="10"/>
  <c r="C722" i="10"/>
  <c r="D722" i="10"/>
  <c r="A723" i="10"/>
  <c r="C723" i="10"/>
  <c r="D723" i="10"/>
  <c r="A724" i="10"/>
  <c r="C724" i="10"/>
  <c r="D724" i="10"/>
  <c r="A725" i="10"/>
  <c r="C725" i="10"/>
  <c r="D725" i="10"/>
  <c r="A726" i="10"/>
  <c r="C726" i="10"/>
  <c r="D726" i="10"/>
  <c r="A727" i="10"/>
  <c r="C727" i="10"/>
  <c r="D727" i="10"/>
  <c r="A728" i="10"/>
  <c r="C728" i="10"/>
  <c r="D728" i="10"/>
  <c r="A729" i="10"/>
  <c r="C729" i="10"/>
  <c r="D729" i="10"/>
  <c r="A730" i="10"/>
  <c r="C730" i="10"/>
  <c r="D730" i="10"/>
  <c r="A731" i="10"/>
  <c r="C731" i="10"/>
  <c r="D731" i="10"/>
  <c r="A732" i="10"/>
  <c r="C732" i="10"/>
  <c r="D732" i="10"/>
  <c r="A733" i="10"/>
  <c r="C733" i="10"/>
  <c r="D733" i="10"/>
  <c r="A734" i="10"/>
  <c r="C734" i="10"/>
  <c r="D734" i="10"/>
  <c r="A735" i="10"/>
  <c r="C735" i="10"/>
  <c r="D735" i="10"/>
  <c r="A736" i="10"/>
  <c r="C736" i="10"/>
  <c r="D736" i="10"/>
  <c r="A737" i="10"/>
  <c r="C737" i="10"/>
  <c r="D737" i="10"/>
  <c r="A738" i="10"/>
  <c r="C738" i="10"/>
  <c r="D738" i="10"/>
  <c r="A739" i="10"/>
  <c r="C739" i="10"/>
  <c r="D739" i="10"/>
  <c r="A740" i="10"/>
  <c r="C740" i="10"/>
  <c r="D740" i="10"/>
  <c r="A741" i="10"/>
  <c r="C741" i="10"/>
  <c r="D741" i="10"/>
  <c r="A742" i="10"/>
  <c r="C742" i="10"/>
  <c r="D742" i="10"/>
  <c r="A743" i="10"/>
  <c r="C743" i="10"/>
  <c r="D743" i="10"/>
  <c r="A744" i="10"/>
  <c r="C744" i="10"/>
  <c r="D744" i="10"/>
  <c r="A745" i="10"/>
  <c r="C745" i="10"/>
  <c r="D745" i="10"/>
  <c r="A746" i="10"/>
  <c r="C746" i="10"/>
  <c r="D746" i="10"/>
  <c r="A747" i="10"/>
  <c r="C747" i="10"/>
  <c r="D747" i="10"/>
  <c r="A748" i="10"/>
  <c r="C748" i="10"/>
  <c r="D748" i="10"/>
  <c r="A749" i="10"/>
  <c r="C749" i="10"/>
  <c r="D749" i="10"/>
  <c r="A750" i="10"/>
  <c r="C750" i="10"/>
  <c r="D750" i="10"/>
  <c r="A751" i="10"/>
  <c r="C751" i="10"/>
  <c r="D751" i="10"/>
  <c r="A752" i="10"/>
  <c r="C752" i="10"/>
  <c r="D752" i="10"/>
  <c r="A753" i="10"/>
  <c r="C753" i="10"/>
  <c r="D753" i="10"/>
  <c r="A754" i="10"/>
  <c r="C754" i="10"/>
  <c r="D754" i="10"/>
  <c r="A755" i="10"/>
  <c r="C755" i="10"/>
  <c r="D755" i="10"/>
  <c r="A756" i="10"/>
  <c r="C756" i="10"/>
  <c r="D756" i="10"/>
  <c r="A757" i="10"/>
  <c r="C757" i="10"/>
  <c r="D757" i="10"/>
  <c r="A758" i="10"/>
  <c r="C758" i="10"/>
  <c r="D758" i="10"/>
  <c r="A759" i="10"/>
  <c r="C759" i="10"/>
  <c r="D759" i="10"/>
  <c r="A760" i="10"/>
  <c r="C760" i="10"/>
  <c r="D760" i="10"/>
  <c r="A761" i="10"/>
  <c r="C761" i="10"/>
  <c r="D761" i="10"/>
  <c r="A762" i="10"/>
  <c r="C762" i="10"/>
  <c r="D762" i="10"/>
  <c r="A763" i="10"/>
  <c r="C763" i="10"/>
  <c r="D763" i="10"/>
  <c r="A764" i="10"/>
  <c r="C764" i="10"/>
  <c r="D764" i="10"/>
  <c r="A765" i="10"/>
  <c r="C765" i="10"/>
  <c r="D765" i="10"/>
  <c r="A766" i="10"/>
  <c r="C766" i="10"/>
  <c r="D766" i="10"/>
  <c r="A767" i="10"/>
  <c r="C767" i="10"/>
  <c r="D767" i="10"/>
  <c r="A768" i="10"/>
  <c r="C768" i="10"/>
  <c r="D768" i="10"/>
  <c r="A769" i="10"/>
  <c r="C769" i="10"/>
  <c r="D769" i="10"/>
  <c r="A770" i="10"/>
  <c r="C770" i="10"/>
  <c r="D770" i="10"/>
  <c r="A771" i="10"/>
  <c r="C771" i="10"/>
  <c r="D771" i="10"/>
  <c r="A772" i="10"/>
  <c r="C772" i="10"/>
  <c r="D772" i="10"/>
  <c r="A773" i="10"/>
  <c r="C773" i="10"/>
  <c r="D773" i="10"/>
  <c r="A774" i="10"/>
  <c r="C774" i="10"/>
  <c r="D774" i="10"/>
  <c r="A775" i="10"/>
  <c r="C775" i="10"/>
  <c r="D775" i="10"/>
  <c r="A776" i="10"/>
  <c r="C776" i="10"/>
  <c r="D776" i="10"/>
  <c r="A777" i="10"/>
  <c r="C777" i="10"/>
  <c r="D777" i="10"/>
  <c r="A778" i="10"/>
  <c r="C778" i="10"/>
  <c r="D778" i="10"/>
  <c r="A779" i="10"/>
  <c r="C779" i="10"/>
  <c r="D779" i="10"/>
  <c r="A780" i="10"/>
  <c r="C780" i="10"/>
  <c r="D780" i="10"/>
  <c r="A781" i="10"/>
  <c r="C781" i="10"/>
  <c r="D781" i="10"/>
  <c r="A782" i="10"/>
  <c r="C782" i="10"/>
  <c r="D782" i="10"/>
  <c r="A783" i="10"/>
  <c r="C783" i="10"/>
  <c r="D783" i="10"/>
  <c r="A784" i="10"/>
  <c r="C784" i="10"/>
  <c r="D784" i="10"/>
  <c r="A785" i="10"/>
  <c r="C785" i="10"/>
  <c r="D785" i="10"/>
  <c r="A786" i="10"/>
  <c r="C786" i="10"/>
  <c r="D786" i="10"/>
  <c r="A787" i="10"/>
  <c r="C787" i="10"/>
  <c r="D787" i="10"/>
  <c r="A788" i="10"/>
  <c r="C788" i="10"/>
  <c r="D788" i="10"/>
  <c r="A789" i="10"/>
  <c r="C789" i="10"/>
  <c r="D789" i="10"/>
  <c r="A790" i="10"/>
  <c r="C790" i="10"/>
  <c r="D790" i="10"/>
  <c r="A791" i="10"/>
  <c r="C791" i="10"/>
  <c r="D791" i="10"/>
  <c r="A792" i="10"/>
  <c r="C792" i="10"/>
  <c r="D792" i="10"/>
  <c r="A793" i="10"/>
  <c r="C793" i="10"/>
  <c r="D793" i="10"/>
  <c r="A794" i="10"/>
  <c r="C794" i="10"/>
  <c r="D794" i="10"/>
  <c r="A795" i="10"/>
  <c r="C795" i="10"/>
  <c r="D795" i="10"/>
  <c r="A796" i="10"/>
  <c r="C796" i="10"/>
  <c r="D796" i="10"/>
  <c r="A797" i="10"/>
  <c r="C797" i="10"/>
  <c r="D797" i="10"/>
  <c r="A798" i="10"/>
  <c r="C798" i="10"/>
  <c r="D798" i="10"/>
  <c r="A799" i="10"/>
  <c r="C799" i="10"/>
  <c r="D799" i="10"/>
  <c r="A800" i="10"/>
  <c r="C800" i="10"/>
  <c r="D800" i="10"/>
  <c r="A801" i="10"/>
  <c r="C801" i="10"/>
  <c r="D801" i="10"/>
  <c r="A802" i="10"/>
  <c r="C802" i="10"/>
  <c r="D802" i="10"/>
  <c r="A803" i="10"/>
  <c r="C803" i="10"/>
  <c r="D803" i="10"/>
  <c r="A804" i="10"/>
  <c r="C804" i="10"/>
  <c r="D804" i="10"/>
  <c r="A805" i="10"/>
  <c r="C805" i="10"/>
  <c r="D805" i="10"/>
  <c r="A806" i="10"/>
  <c r="C806" i="10"/>
  <c r="D806" i="10"/>
  <c r="A807" i="10"/>
  <c r="C807" i="10"/>
  <c r="D807" i="10"/>
  <c r="A808" i="10"/>
  <c r="C808" i="10"/>
  <c r="D808" i="10"/>
  <c r="A809" i="10"/>
  <c r="C809" i="10"/>
  <c r="D809" i="10"/>
  <c r="A810" i="10"/>
  <c r="C810" i="10"/>
  <c r="D810" i="10"/>
  <c r="A811" i="10"/>
  <c r="C811" i="10"/>
  <c r="D811" i="10"/>
  <c r="A812" i="10"/>
  <c r="C812" i="10"/>
  <c r="D812" i="10"/>
  <c r="A813" i="10"/>
  <c r="C813" i="10"/>
  <c r="D813" i="10"/>
  <c r="A814" i="10"/>
  <c r="C814" i="10"/>
  <c r="D814" i="10"/>
  <c r="A815" i="10"/>
  <c r="C815" i="10"/>
  <c r="D815" i="10"/>
  <c r="A816" i="10"/>
  <c r="C816" i="10"/>
  <c r="D816" i="10"/>
  <c r="A817" i="10"/>
  <c r="C817" i="10"/>
  <c r="D817" i="10"/>
  <c r="A818" i="10"/>
  <c r="C818" i="10"/>
  <c r="D818" i="10"/>
  <c r="A819" i="10"/>
  <c r="C819" i="10"/>
  <c r="D819" i="10"/>
  <c r="C820" i="10"/>
  <c r="D820" i="10"/>
  <c r="C821" i="10"/>
  <c r="D821" i="10"/>
  <c r="C822" i="10"/>
  <c r="D822" i="10"/>
  <c r="C823" i="10"/>
  <c r="D823" i="10"/>
  <c r="C824" i="10"/>
  <c r="D824" i="10"/>
  <c r="C825" i="10"/>
  <c r="D825" i="10"/>
  <c r="A826" i="10"/>
  <c r="C826" i="10"/>
  <c r="D826" i="10"/>
  <c r="A827" i="10"/>
  <c r="C827" i="10"/>
  <c r="D827" i="10"/>
  <c r="A828" i="10"/>
  <c r="C828" i="10"/>
  <c r="D828" i="10"/>
  <c r="A829" i="10"/>
  <c r="C829" i="10"/>
  <c r="D829" i="10"/>
  <c r="A830" i="10"/>
  <c r="C830" i="10"/>
  <c r="D830" i="10"/>
  <c r="A831" i="10"/>
  <c r="C831" i="10"/>
  <c r="D831" i="10"/>
  <c r="A832" i="10"/>
  <c r="C832" i="10"/>
  <c r="D832" i="10"/>
  <c r="A833" i="10"/>
  <c r="C833" i="10"/>
  <c r="D833" i="10"/>
  <c r="A834" i="10"/>
  <c r="C834" i="10"/>
  <c r="D834" i="10"/>
  <c r="A835" i="10"/>
  <c r="C835" i="10"/>
  <c r="D835" i="10"/>
  <c r="A836" i="10"/>
  <c r="C836" i="10"/>
  <c r="D836" i="10"/>
  <c r="A837" i="10"/>
  <c r="C837" i="10"/>
  <c r="D837" i="10"/>
  <c r="A838" i="10"/>
  <c r="C838" i="10"/>
  <c r="D838" i="10"/>
  <c r="A839" i="10"/>
  <c r="C839" i="10"/>
  <c r="D839" i="10"/>
  <c r="A840" i="10"/>
  <c r="C840" i="10"/>
  <c r="D840" i="10"/>
  <c r="A841" i="10"/>
  <c r="C841" i="10"/>
  <c r="D841" i="10"/>
  <c r="A842" i="10"/>
  <c r="C842" i="10"/>
  <c r="D842" i="10"/>
  <c r="A843" i="10"/>
  <c r="C843" i="10"/>
  <c r="D843" i="10"/>
  <c r="A844" i="10"/>
  <c r="C844" i="10"/>
  <c r="D844" i="10"/>
  <c r="A845" i="10"/>
  <c r="C845" i="10"/>
  <c r="D845" i="10"/>
  <c r="A846" i="10"/>
  <c r="C846" i="10"/>
  <c r="D846" i="10"/>
  <c r="A847" i="10"/>
  <c r="C847" i="10"/>
  <c r="D847" i="10"/>
  <c r="A848" i="10"/>
  <c r="C848" i="10"/>
  <c r="D848" i="10"/>
  <c r="A849" i="10"/>
  <c r="C849" i="10"/>
  <c r="D849" i="10"/>
  <c r="A850" i="10"/>
  <c r="C850" i="10"/>
  <c r="D850" i="10"/>
  <c r="A851" i="10"/>
  <c r="C851" i="10"/>
  <c r="D851" i="10"/>
  <c r="A852" i="10"/>
  <c r="C852" i="10"/>
  <c r="D852" i="10"/>
  <c r="A853" i="10"/>
  <c r="C853" i="10"/>
  <c r="D853" i="10"/>
  <c r="A854" i="10"/>
  <c r="C854" i="10"/>
  <c r="D854" i="10"/>
  <c r="A855" i="10"/>
  <c r="C855" i="10"/>
  <c r="D855" i="10"/>
  <c r="A856" i="10"/>
  <c r="C856" i="10"/>
  <c r="D856" i="10"/>
  <c r="A857" i="10"/>
  <c r="C857" i="10"/>
  <c r="D857" i="10"/>
  <c r="A858" i="10"/>
  <c r="C858" i="10"/>
  <c r="D858" i="10"/>
  <c r="A859" i="10"/>
  <c r="C859" i="10"/>
  <c r="D859" i="10"/>
  <c r="A860" i="10"/>
  <c r="C860" i="10"/>
  <c r="D860" i="10"/>
  <c r="A861" i="10"/>
  <c r="C861" i="10"/>
  <c r="D861" i="10"/>
  <c r="A862" i="10"/>
  <c r="C862" i="10"/>
  <c r="D862" i="10"/>
  <c r="A863" i="10"/>
  <c r="C863" i="10"/>
  <c r="D863" i="10"/>
  <c r="A864" i="10"/>
  <c r="C864" i="10"/>
  <c r="D864" i="10"/>
  <c r="A865" i="10"/>
  <c r="C865" i="10"/>
  <c r="D865" i="10"/>
  <c r="A866" i="10"/>
  <c r="C866" i="10"/>
  <c r="D866" i="10"/>
  <c r="A867" i="10"/>
  <c r="C867" i="10"/>
  <c r="D867" i="10"/>
  <c r="A868" i="10"/>
  <c r="C868" i="10"/>
  <c r="D868" i="10"/>
  <c r="A869" i="10"/>
  <c r="C869" i="10"/>
  <c r="D869" i="10"/>
  <c r="A870" i="10"/>
  <c r="C870" i="10"/>
  <c r="D870" i="10"/>
  <c r="A871" i="10"/>
  <c r="C871" i="10"/>
  <c r="D871" i="10"/>
  <c r="A872" i="10"/>
  <c r="C872" i="10"/>
  <c r="D872" i="10"/>
  <c r="A873" i="10"/>
  <c r="C873" i="10"/>
  <c r="D873" i="10"/>
  <c r="A874" i="10"/>
  <c r="C874" i="10"/>
  <c r="D874" i="10"/>
  <c r="A875" i="10"/>
  <c r="C875" i="10"/>
  <c r="D875" i="10"/>
  <c r="A876" i="10"/>
  <c r="C876" i="10"/>
  <c r="D876" i="10"/>
  <c r="A877" i="10"/>
  <c r="C877" i="10"/>
  <c r="D877" i="10"/>
  <c r="A878" i="10"/>
  <c r="C878" i="10"/>
  <c r="D878" i="10"/>
  <c r="A879" i="10"/>
  <c r="C879" i="10"/>
  <c r="D879" i="10"/>
  <c r="A880" i="10"/>
  <c r="C880" i="10"/>
  <c r="D880" i="10"/>
  <c r="A881" i="10"/>
  <c r="C881" i="10"/>
  <c r="D881" i="10"/>
  <c r="A882" i="10"/>
  <c r="C882" i="10"/>
  <c r="D882" i="10"/>
  <c r="A883" i="10"/>
  <c r="C883" i="10"/>
  <c r="D883" i="10"/>
  <c r="A884" i="10"/>
  <c r="C884" i="10"/>
  <c r="D884" i="10"/>
  <c r="A885" i="10"/>
  <c r="C885" i="10"/>
  <c r="D885" i="10"/>
  <c r="A886" i="10"/>
  <c r="C886" i="10"/>
  <c r="D886" i="10"/>
  <c r="A887" i="10"/>
  <c r="C887" i="10"/>
  <c r="D887" i="10"/>
  <c r="A888" i="10"/>
  <c r="C888" i="10"/>
  <c r="D888" i="10"/>
  <c r="A889" i="10"/>
  <c r="C889" i="10"/>
  <c r="D889" i="10"/>
  <c r="A890" i="10"/>
  <c r="C890" i="10"/>
  <c r="D890" i="10"/>
  <c r="A891" i="10"/>
  <c r="C891" i="10"/>
  <c r="D891" i="10"/>
  <c r="A892" i="10"/>
  <c r="C892" i="10"/>
  <c r="D892" i="10"/>
  <c r="A893" i="10"/>
  <c r="C893" i="10"/>
  <c r="D893" i="10"/>
  <c r="A894" i="10"/>
  <c r="C894" i="10"/>
  <c r="D894" i="10"/>
  <c r="A895" i="10"/>
  <c r="C895" i="10"/>
  <c r="D895" i="10"/>
  <c r="A896" i="10"/>
  <c r="C896" i="10"/>
  <c r="D896" i="10"/>
  <c r="A897" i="10"/>
  <c r="C897" i="10"/>
  <c r="D897" i="10"/>
  <c r="A898" i="10"/>
  <c r="C898" i="10"/>
  <c r="D898" i="10"/>
  <c r="A899" i="10"/>
  <c r="C899" i="10"/>
  <c r="D899" i="10"/>
  <c r="A900" i="10"/>
  <c r="C900" i="10"/>
  <c r="D900" i="10"/>
  <c r="A901" i="10"/>
  <c r="C901" i="10"/>
  <c r="D901" i="10"/>
  <c r="A902" i="10"/>
  <c r="C902" i="10"/>
  <c r="D902" i="10"/>
  <c r="A903" i="10"/>
  <c r="C903" i="10"/>
  <c r="D903" i="10"/>
  <c r="A904" i="10"/>
  <c r="C904" i="10"/>
  <c r="D904" i="10"/>
  <c r="A905" i="10"/>
  <c r="C905" i="10"/>
  <c r="D905" i="10"/>
  <c r="A906" i="10"/>
  <c r="C906" i="10"/>
  <c r="D906" i="10"/>
  <c r="A907" i="10"/>
  <c r="C907" i="10"/>
  <c r="D907" i="10"/>
  <c r="A908" i="10"/>
  <c r="C908" i="10"/>
  <c r="D908" i="10"/>
  <c r="A909" i="10"/>
  <c r="C909" i="10"/>
  <c r="D909" i="10"/>
  <c r="A910" i="10"/>
  <c r="C910" i="10"/>
  <c r="D910" i="10"/>
  <c r="A911" i="10"/>
  <c r="C911" i="10"/>
  <c r="D911" i="10"/>
  <c r="A912" i="10"/>
  <c r="C912" i="10"/>
  <c r="D912" i="10"/>
  <c r="A913" i="10"/>
  <c r="C913" i="10"/>
  <c r="D913" i="10"/>
  <c r="A914" i="10"/>
  <c r="C914" i="10"/>
  <c r="D914" i="10"/>
  <c r="A915" i="10"/>
  <c r="C915" i="10"/>
  <c r="D915" i="10"/>
  <c r="A916" i="10"/>
  <c r="C916" i="10"/>
  <c r="D916" i="10"/>
  <c r="A917" i="10"/>
  <c r="C917" i="10"/>
  <c r="D917" i="10"/>
  <c r="A918" i="10"/>
  <c r="C918" i="10"/>
  <c r="D918" i="10"/>
  <c r="A919" i="10"/>
  <c r="C919" i="10"/>
  <c r="D919" i="10"/>
  <c r="A920" i="10"/>
  <c r="C920" i="10"/>
  <c r="D920" i="10"/>
  <c r="A921" i="10"/>
  <c r="C921" i="10"/>
  <c r="D921" i="10"/>
  <c r="A922" i="10"/>
  <c r="C922" i="10"/>
  <c r="D922" i="10"/>
  <c r="A923" i="10"/>
  <c r="C923" i="10"/>
  <c r="D923" i="10"/>
  <c r="A924" i="10"/>
  <c r="C924" i="10"/>
  <c r="D924" i="10"/>
  <c r="A925" i="10"/>
  <c r="C925" i="10"/>
  <c r="D925" i="10"/>
  <c r="A926" i="10"/>
  <c r="C926" i="10"/>
  <c r="D926" i="10"/>
  <c r="A927" i="10"/>
  <c r="C927" i="10"/>
  <c r="D927" i="10"/>
  <c r="A928" i="10"/>
  <c r="C928" i="10"/>
  <c r="D928" i="10"/>
  <c r="A929" i="10"/>
  <c r="C929" i="10"/>
  <c r="D929" i="10"/>
  <c r="A930" i="10"/>
  <c r="C930" i="10"/>
  <c r="D930" i="10"/>
  <c r="A931" i="10"/>
  <c r="C931" i="10"/>
  <c r="D931" i="10"/>
  <c r="A932" i="10"/>
  <c r="C932" i="10"/>
  <c r="D932" i="10"/>
  <c r="A933" i="10"/>
  <c r="C933" i="10"/>
  <c r="D933" i="10"/>
  <c r="A934" i="10"/>
  <c r="C934" i="10"/>
  <c r="D934" i="10"/>
  <c r="A935" i="10"/>
  <c r="C935" i="10"/>
  <c r="D935" i="10"/>
  <c r="A936" i="10"/>
  <c r="C936" i="10"/>
  <c r="D936" i="10"/>
  <c r="A937" i="10"/>
  <c r="C937" i="10"/>
  <c r="D937" i="10"/>
  <c r="A938" i="10"/>
  <c r="C938" i="10"/>
  <c r="D938" i="10"/>
  <c r="A939" i="10"/>
  <c r="C939" i="10"/>
  <c r="D939" i="10"/>
  <c r="A940" i="10"/>
  <c r="C940" i="10"/>
  <c r="D940" i="10"/>
  <c r="A941" i="10"/>
  <c r="C941" i="10"/>
  <c r="D941" i="10"/>
  <c r="A942" i="10"/>
  <c r="C942" i="10"/>
  <c r="D942" i="10"/>
  <c r="A943" i="10"/>
  <c r="C943" i="10"/>
  <c r="D943" i="10"/>
  <c r="A944" i="10"/>
  <c r="C944" i="10"/>
  <c r="D944" i="10"/>
  <c r="A945" i="10"/>
  <c r="C945" i="10"/>
  <c r="D945" i="10"/>
  <c r="A946" i="10"/>
  <c r="C946" i="10"/>
  <c r="D946" i="10"/>
  <c r="A947" i="10"/>
  <c r="C947" i="10"/>
  <c r="D947" i="10"/>
  <c r="A948" i="10"/>
  <c r="C948" i="10"/>
  <c r="D948" i="10"/>
  <c r="A949" i="10"/>
  <c r="C949" i="10"/>
  <c r="D949" i="10"/>
  <c r="A950" i="10"/>
  <c r="C950" i="10"/>
  <c r="D950" i="10"/>
  <c r="A951" i="10"/>
  <c r="C951" i="10"/>
  <c r="D951" i="10"/>
  <c r="A952" i="10"/>
  <c r="C952" i="10"/>
  <c r="D952" i="10"/>
  <c r="A953" i="10"/>
  <c r="C953" i="10"/>
  <c r="D953" i="10"/>
  <c r="A954" i="10"/>
  <c r="C954" i="10"/>
  <c r="D954" i="10"/>
  <c r="A955" i="10"/>
  <c r="C955" i="10"/>
  <c r="D955" i="10"/>
  <c r="A956" i="10"/>
  <c r="C956" i="10"/>
  <c r="D956" i="10"/>
  <c r="A957" i="10"/>
  <c r="C957" i="10"/>
  <c r="D957" i="10"/>
  <c r="A958" i="10"/>
  <c r="C958" i="10"/>
  <c r="D958" i="10"/>
  <c r="A959" i="10"/>
  <c r="C959" i="10"/>
  <c r="D959" i="10"/>
  <c r="A960" i="10"/>
  <c r="C960" i="10"/>
  <c r="D960" i="10"/>
  <c r="A961" i="10"/>
  <c r="C961" i="10"/>
  <c r="D961" i="10"/>
  <c r="A962" i="10"/>
  <c r="C962" i="10"/>
  <c r="D962" i="10"/>
  <c r="A963" i="10"/>
  <c r="C963" i="10"/>
  <c r="D963" i="10"/>
  <c r="A964" i="10"/>
  <c r="C964" i="10"/>
  <c r="D964" i="10"/>
  <c r="A965" i="10"/>
  <c r="C965" i="10"/>
  <c r="D965" i="10"/>
  <c r="A966" i="10"/>
  <c r="C966" i="10"/>
  <c r="D966" i="10"/>
  <c r="A967" i="10"/>
  <c r="C967" i="10"/>
  <c r="D967" i="10"/>
  <c r="A968" i="10"/>
  <c r="C968" i="10"/>
  <c r="D968" i="10"/>
  <c r="A969" i="10"/>
  <c r="C969" i="10"/>
  <c r="D969" i="10"/>
  <c r="A970" i="10"/>
  <c r="C970" i="10"/>
  <c r="D970" i="10"/>
  <c r="A971" i="10"/>
  <c r="C971" i="10"/>
  <c r="D971" i="10"/>
  <c r="A972" i="10"/>
  <c r="C972" i="10"/>
  <c r="D972" i="10"/>
  <c r="A973" i="10"/>
  <c r="C973" i="10"/>
  <c r="D973" i="10"/>
  <c r="A974" i="10"/>
  <c r="C974" i="10"/>
  <c r="D974" i="10"/>
  <c r="A975" i="10"/>
  <c r="C975" i="10"/>
  <c r="D975" i="10"/>
  <c r="A976" i="10"/>
  <c r="C976" i="10"/>
  <c r="D976" i="10"/>
  <c r="A977" i="10"/>
  <c r="C977" i="10"/>
  <c r="D977" i="10"/>
  <c r="A978" i="10"/>
  <c r="C978" i="10"/>
  <c r="D978" i="10"/>
  <c r="A979" i="10"/>
  <c r="C979" i="10"/>
  <c r="D979" i="10"/>
  <c r="A980" i="10"/>
  <c r="C980" i="10"/>
  <c r="D980" i="10"/>
  <c r="A981" i="10"/>
  <c r="C981" i="10"/>
  <c r="D981" i="10"/>
  <c r="A982" i="10"/>
  <c r="C982" i="10"/>
  <c r="D982" i="10"/>
  <c r="A983" i="10"/>
  <c r="C983" i="10"/>
  <c r="D983" i="10"/>
  <c r="A984" i="10"/>
  <c r="C984" i="10"/>
  <c r="D984" i="10"/>
  <c r="A985" i="10"/>
  <c r="C985" i="10"/>
  <c r="D985" i="10"/>
  <c r="A986" i="10"/>
  <c r="C986" i="10"/>
  <c r="D986" i="10"/>
  <c r="A987" i="10"/>
  <c r="C987" i="10"/>
  <c r="D987" i="10"/>
  <c r="A988" i="10"/>
  <c r="C988" i="10"/>
  <c r="D988" i="10"/>
  <c r="A989" i="10"/>
  <c r="C989" i="10"/>
  <c r="D989" i="10"/>
  <c r="A990" i="10"/>
  <c r="C990" i="10"/>
  <c r="D990" i="10"/>
  <c r="A991" i="10"/>
  <c r="C991" i="10"/>
  <c r="D991" i="10"/>
  <c r="A992" i="10"/>
  <c r="C992" i="10"/>
  <c r="D992" i="10"/>
  <c r="A993" i="10"/>
  <c r="C993" i="10"/>
  <c r="D993" i="10"/>
  <c r="A994" i="10"/>
  <c r="C994" i="10"/>
  <c r="D994" i="10"/>
  <c r="A995" i="10"/>
  <c r="C995" i="10"/>
  <c r="D995" i="10"/>
  <c r="A996" i="10"/>
  <c r="C996" i="10"/>
  <c r="D996" i="10"/>
  <c r="A997" i="10"/>
  <c r="C997" i="10"/>
  <c r="D997" i="10"/>
  <c r="A998" i="10"/>
  <c r="C998" i="10"/>
  <c r="D998" i="10"/>
  <c r="A999" i="10"/>
  <c r="C999" i="10"/>
  <c r="D999" i="10"/>
  <c r="A1000" i="10"/>
  <c r="C1000" i="10"/>
  <c r="D1000" i="10"/>
  <c r="Z3" i="10"/>
  <c r="Z4" i="10"/>
  <c r="Z5" i="10"/>
  <c r="Z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7" i="10"/>
  <c r="Z68" i="10"/>
  <c r="Z69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5" i="10"/>
  <c r="Z106" i="10"/>
  <c r="Z107" i="10"/>
  <c r="Z108" i="10"/>
  <c r="Z109" i="10"/>
  <c r="Z110" i="10"/>
  <c r="Z111" i="10"/>
  <c r="Z112" i="10"/>
  <c r="Z113" i="10"/>
  <c r="Z114" i="10"/>
  <c r="Z115" i="10"/>
  <c r="Z116" i="10"/>
  <c r="Z117" i="10"/>
  <c r="Z118" i="10"/>
  <c r="Z119" i="10"/>
  <c r="Z120" i="10"/>
  <c r="Z121" i="10"/>
  <c r="Z122" i="10"/>
  <c r="Z123" i="10"/>
  <c r="Z124" i="10"/>
  <c r="Z125" i="10"/>
  <c r="Z126" i="10"/>
  <c r="Z127" i="10"/>
  <c r="Z128" i="10"/>
  <c r="Z129" i="10"/>
  <c r="Z130" i="10"/>
  <c r="Z131" i="10"/>
  <c r="Z132" i="10"/>
  <c r="Z133" i="10"/>
  <c r="Z134" i="10"/>
  <c r="Z135" i="10"/>
  <c r="Z136" i="10"/>
  <c r="Z137" i="10"/>
  <c r="Z138" i="10"/>
  <c r="Z139" i="10"/>
  <c r="Z140" i="10"/>
  <c r="Z141" i="10"/>
  <c r="Z142" i="10"/>
  <c r="Z143" i="10"/>
  <c r="Z144" i="10"/>
  <c r="Z145" i="10"/>
  <c r="Z146" i="10"/>
  <c r="Z147" i="10"/>
  <c r="Z148" i="10"/>
  <c r="Z149" i="10"/>
  <c r="Z150" i="10"/>
  <c r="Z151" i="10"/>
  <c r="Z152" i="10"/>
  <c r="Z153" i="10"/>
  <c r="Z154" i="10"/>
  <c r="Z155" i="10"/>
  <c r="Z156" i="10"/>
  <c r="Z157" i="10"/>
  <c r="Z158" i="10"/>
  <c r="Z159" i="10"/>
  <c r="Z160" i="10"/>
  <c r="Z161" i="10"/>
  <c r="Z162" i="10"/>
  <c r="Z163" i="10"/>
  <c r="Z164" i="10"/>
  <c r="Z165" i="10"/>
  <c r="Z166" i="10"/>
  <c r="Z167" i="10"/>
  <c r="Z168" i="10"/>
  <c r="Z169" i="10"/>
  <c r="Z170" i="10"/>
  <c r="Z171" i="10"/>
  <c r="Z172" i="10"/>
  <c r="Z173" i="10"/>
  <c r="Z174" i="10"/>
  <c r="Z175" i="10"/>
  <c r="Z176" i="10"/>
  <c r="Z177" i="10"/>
  <c r="Z178" i="10"/>
  <c r="Z179" i="10"/>
  <c r="Z180" i="10"/>
  <c r="Z181" i="10"/>
  <c r="Z182" i="10"/>
  <c r="Z183" i="10"/>
  <c r="Z184" i="10"/>
  <c r="Z185" i="10"/>
  <c r="Z186" i="10"/>
  <c r="Z187" i="10"/>
  <c r="Z188" i="10"/>
  <c r="Z189" i="10"/>
  <c r="Z190" i="10"/>
  <c r="Z191" i="10"/>
  <c r="Z192" i="10"/>
  <c r="Z193" i="10"/>
  <c r="Z194" i="10"/>
  <c r="Z195" i="10"/>
  <c r="Z196" i="10"/>
  <c r="Z197" i="10"/>
  <c r="Z198" i="10"/>
  <c r="Z199" i="10"/>
  <c r="Z200" i="10"/>
  <c r="Z201" i="10"/>
  <c r="Z202" i="10"/>
  <c r="Z203" i="10"/>
  <c r="Z204" i="10"/>
  <c r="Z205" i="10"/>
  <c r="Z206" i="10"/>
  <c r="Z207" i="10"/>
  <c r="Z208" i="10"/>
  <c r="Z209" i="10"/>
  <c r="Z210" i="10"/>
  <c r="Z211" i="10"/>
  <c r="Z212" i="10"/>
  <c r="Z213" i="10"/>
  <c r="Z214" i="10"/>
  <c r="Z215" i="10"/>
  <c r="Z216" i="10"/>
  <c r="Z217" i="10"/>
  <c r="Z218" i="10"/>
  <c r="Z219" i="10"/>
  <c r="Z220" i="10"/>
  <c r="Z221" i="10"/>
  <c r="Z222" i="10"/>
  <c r="Z223" i="10"/>
  <c r="Z224" i="10"/>
  <c r="Z225" i="10"/>
  <c r="Z226" i="10"/>
  <c r="Z227" i="10"/>
  <c r="Z228" i="10"/>
  <c r="Z229" i="10"/>
  <c r="Z230" i="10"/>
  <c r="Z231" i="10"/>
  <c r="Z232" i="10"/>
  <c r="Z233" i="10"/>
  <c r="Z234" i="10"/>
  <c r="Z235" i="10"/>
  <c r="Z236" i="10"/>
  <c r="Z237" i="10"/>
  <c r="Z238" i="10"/>
  <c r="Z239" i="10"/>
  <c r="Z240" i="10"/>
  <c r="Z241" i="10"/>
  <c r="Z242" i="10"/>
  <c r="Z243" i="10"/>
  <c r="Z244" i="10"/>
  <c r="Z245" i="10"/>
  <c r="Z246" i="10"/>
  <c r="Z247" i="10"/>
  <c r="Z248" i="10"/>
  <c r="Z249" i="10"/>
  <c r="Z250" i="10"/>
  <c r="Z251" i="10"/>
  <c r="Z252" i="10"/>
  <c r="Z253" i="10"/>
  <c r="Z254" i="10"/>
  <c r="Z255" i="10"/>
  <c r="Z256" i="10"/>
  <c r="Z257" i="10"/>
  <c r="Z258" i="10"/>
  <c r="Z259" i="10"/>
  <c r="Z260" i="10"/>
  <c r="Z261" i="10"/>
  <c r="Z262" i="10"/>
  <c r="Z263" i="10"/>
  <c r="Z264" i="10"/>
  <c r="Z265" i="10"/>
  <c r="Z266" i="10"/>
  <c r="Z267" i="10"/>
  <c r="Z268" i="10"/>
  <c r="Z269" i="10"/>
  <c r="Z270" i="10"/>
  <c r="Z271" i="10"/>
  <c r="Z272" i="10"/>
  <c r="Z273" i="10"/>
  <c r="Z274" i="10"/>
  <c r="Z275" i="10"/>
  <c r="Z276" i="10"/>
  <c r="Z277" i="10"/>
  <c r="Z278" i="10"/>
  <c r="Z279" i="10"/>
  <c r="Z280" i="10"/>
  <c r="Z281" i="10"/>
  <c r="Z282" i="10"/>
  <c r="Z283" i="10"/>
  <c r="Z284" i="10"/>
  <c r="Z285" i="10"/>
  <c r="Z286" i="10"/>
  <c r="Z287" i="10"/>
  <c r="Z288" i="10"/>
  <c r="Z289" i="10"/>
  <c r="Z290" i="10"/>
  <c r="Z291" i="10"/>
  <c r="Z292" i="10"/>
  <c r="Z293" i="10"/>
  <c r="Z294" i="10"/>
  <c r="Z295" i="10"/>
  <c r="Z296" i="10"/>
  <c r="Z297" i="10"/>
  <c r="Z298" i="10"/>
  <c r="Z299" i="10"/>
  <c r="Z300" i="10"/>
  <c r="Z301" i="10"/>
  <c r="Z302" i="10"/>
  <c r="Z303" i="10"/>
  <c r="Z304" i="10"/>
  <c r="Z305" i="10"/>
  <c r="Z306" i="10"/>
  <c r="Z307" i="10"/>
  <c r="Z308" i="10"/>
  <c r="Z309" i="10"/>
  <c r="Z310" i="10"/>
  <c r="Z311" i="10"/>
  <c r="Z312" i="10"/>
  <c r="Z313" i="10"/>
  <c r="Z314" i="10"/>
  <c r="Z315" i="10"/>
  <c r="Z316" i="10"/>
  <c r="Z317" i="10"/>
  <c r="Z318" i="10"/>
  <c r="Z319" i="10"/>
  <c r="Z320" i="10"/>
  <c r="Z321" i="10"/>
  <c r="Z322" i="10"/>
  <c r="Z323" i="10"/>
  <c r="Z324" i="10"/>
  <c r="Z325" i="10"/>
  <c r="Z326" i="10"/>
  <c r="Z327" i="10"/>
  <c r="Z328" i="10"/>
  <c r="Z329" i="10"/>
  <c r="Z330" i="10"/>
  <c r="Z331" i="10"/>
  <c r="Z332" i="10"/>
  <c r="Z333" i="10"/>
  <c r="Z334" i="10"/>
  <c r="Z335" i="10"/>
  <c r="Z336" i="10"/>
  <c r="Z337" i="10"/>
  <c r="Z338" i="10"/>
  <c r="Z339" i="10"/>
  <c r="Z340" i="10"/>
  <c r="Z341" i="10"/>
  <c r="Z342" i="10"/>
  <c r="Z343" i="10"/>
  <c r="Z344" i="10"/>
  <c r="Z345" i="10"/>
  <c r="Z346" i="10"/>
  <c r="Z347" i="10"/>
  <c r="Z348" i="10"/>
  <c r="Z349" i="10"/>
  <c r="Z350" i="10"/>
  <c r="Z351" i="10"/>
  <c r="Z352" i="10"/>
  <c r="Z353" i="10"/>
  <c r="Z354" i="10"/>
  <c r="Z355" i="10"/>
  <c r="Z356" i="10"/>
  <c r="Z357" i="10"/>
  <c r="Z358" i="10"/>
  <c r="Z359" i="10"/>
  <c r="Z360" i="10"/>
  <c r="Z361" i="10"/>
  <c r="Z362" i="10"/>
  <c r="Z363" i="10"/>
  <c r="Z364" i="10"/>
  <c r="Z365" i="10"/>
  <c r="Z366" i="10"/>
  <c r="Z367" i="10"/>
  <c r="Z368" i="10"/>
  <c r="Z369" i="10"/>
  <c r="Z370" i="10"/>
  <c r="Z371" i="10"/>
  <c r="Z372" i="10"/>
  <c r="Z373" i="10"/>
  <c r="Z374" i="10"/>
  <c r="Z375" i="10"/>
  <c r="Z376" i="10"/>
  <c r="Z377" i="10"/>
  <c r="Z378" i="10"/>
  <c r="Z379" i="10"/>
  <c r="Z380" i="10"/>
  <c r="Z381" i="10"/>
  <c r="Z382" i="10"/>
  <c r="Z383" i="10"/>
  <c r="Z384" i="10"/>
  <c r="Z385" i="10"/>
  <c r="Z386" i="10"/>
  <c r="Z387" i="10"/>
  <c r="Z388" i="10"/>
  <c r="Z389" i="10"/>
  <c r="Z390" i="10"/>
  <c r="Z391" i="10"/>
  <c r="Z392" i="10"/>
  <c r="Z393" i="10"/>
  <c r="Z394" i="10"/>
  <c r="Z395" i="10"/>
  <c r="Z396" i="10"/>
  <c r="Z397" i="10"/>
  <c r="Z398" i="10"/>
  <c r="Z399" i="10"/>
  <c r="Z400" i="10"/>
  <c r="Z401" i="10"/>
  <c r="Z402" i="10"/>
  <c r="Z403" i="10"/>
  <c r="Z404" i="10"/>
  <c r="Z405" i="10"/>
  <c r="Z406" i="10"/>
  <c r="Z407" i="10"/>
  <c r="Z408" i="10"/>
  <c r="Z409" i="10"/>
  <c r="Z410" i="10"/>
  <c r="Z411" i="10"/>
  <c r="Z412" i="10"/>
  <c r="Z413" i="10"/>
  <c r="Z414" i="10"/>
  <c r="Z415" i="10"/>
  <c r="Z416" i="10"/>
  <c r="Z417" i="10"/>
  <c r="Z418" i="10"/>
  <c r="Z419" i="10"/>
  <c r="Z420" i="10"/>
  <c r="Z421" i="10"/>
  <c r="Z422" i="10"/>
  <c r="Z423" i="10"/>
  <c r="Z424" i="10"/>
  <c r="Z425" i="10"/>
  <c r="Z426" i="10"/>
  <c r="Z427" i="10"/>
  <c r="Z428" i="10"/>
  <c r="Z429" i="10"/>
  <c r="Z430" i="10"/>
  <c r="Z431" i="10"/>
  <c r="Z432" i="10"/>
  <c r="Z433" i="10"/>
  <c r="Z434" i="10"/>
  <c r="Z435" i="10"/>
  <c r="Z436" i="10"/>
  <c r="Z437" i="10"/>
  <c r="Z438" i="10"/>
  <c r="Z439" i="10"/>
  <c r="Z440" i="10"/>
  <c r="Z441" i="10"/>
  <c r="Z442" i="10"/>
  <c r="Z443" i="10"/>
  <c r="Z444" i="10"/>
  <c r="Z445" i="10"/>
  <c r="Z446" i="10"/>
  <c r="Z447" i="10"/>
  <c r="Z448" i="10"/>
  <c r="Z449" i="10"/>
  <c r="Z450" i="10"/>
  <c r="Z451" i="10"/>
  <c r="Z452" i="10"/>
  <c r="Z453" i="10"/>
  <c r="Z454" i="10"/>
  <c r="Z455" i="10"/>
  <c r="Z456" i="10"/>
  <c r="Z457" i="10"/>
  <c r="Z458" i="10"/>
  <c r="Z459" i="10"/>
  <c r="Z460" i="10"/>
  <c r="Z461" i="10"/>
  <c r="Z462" i="10"/>
  <c r="Z463" i="10"/>
  <c r="Z464" i="10"/>
  <c r="Z465" i="10"/>
  <c r="Z466" i="10"/>
  <c r="Z467" i="10"/>
  <c r="Z468" i="10"/>
  <c r="Z469" i="10"/>
  <c r="Z470" i="10"/>
  <c r="Z471" i="10"/>
  <c r="Z472" i="10"/>
  <c r="Z473" i="10"/>
  <c r="Z474" i="10"/>
  <c r="Z475" i="10"/>
  <c r="Z476" i="10"/>
  <c r="Z477" i="10"/>
  <c r="Z478" i="10"/>
  <c r="Z479" i="10"/>
  <c r="Z480" i="10"/>
  <c r="Z481" i="10"/>
  <c r="Z482" i="10"/>
  <c r="Z483" i="10"/>
  <c r="Z484" i="10"/>
  <c r="Z485" i="10"/>
  <c r="Z486" i="10"/>
  <c r="Z487" i="10"/>
  <c r="Z488" i="10"/>
  <c r="Z489" i="10"/>
  <c r="Z490" i="10"/>
  <c r="Z491" i="10"/>
  <c r="Z492" i="10"/>
  <c r="Z493" i="10"/>
  <c r="Z494" i="10"/>
  <c r="Z495" i="10"/>
  <c r="Z496" i="10"/>
  <c r="Z497" i="10"/>
  <c r="Z498" i="10"/>
  <c r="Z499" i="10"/>
  <c r="Z500" i="10"/>
  <c r="Z501" i="10"/>
  <c r="Z502" i="10"/>
  <c r="Z503" i="10"/>
  <c r="Z504" i="10"/>
  <c r="Z505" i="10"/>
  <c r="Z506" i="10"/>
  <c r="Z507" i="10"/>
  <c r="Z508" i="10"/>
  <c r="Z509" i="10"/>
  <c r="Z510" i="10"/>
  <c r="Z511" i="10"/>
  <c r="Z512" i="10"/>
  <c r="Z513" i="10"/>
  <c r="Z514" i="10"/>
  <c r="Z515" i="10"/>
  <c r="Z516" i="10"/>
  <c r="Z517" i="10"/>
  <c r="Z518" i="10"/>
  <c r="Z519" i="10"/>
  <c r="Z520" i="10"/>
  <c r="Z521" i="10"/>
  <c r="Z522" i="10"/>
  <c r="Z523" i="10"/>
  <c r="Z524" i="10"/>
  <c r="Z525" i="10"/>
  <c r="Z526" i="10"/>
  <c r="Z527" i="10"/>
  <c r="Z528" i="10"/>
  <c r="Z529" i="10"/>
  <c r="Z530" i="10"/>
  <c r="Z531" i="10"/>
  <c r="Z532" i="10"/>
  <c r="Z533" i="10"/>
  <c r="Z534" i="10"/>
  <c r="Z535" i="10"/>
  <c r="Z536" i="10"/>
  <c r="Z537" i="10"/>
  <c r="Z538" i="10"/>
  <c r="Z539" i="10"/>
  <c r="Z540" i="10"/>
  <c r="Z541" i="10"/>
  <c r="Z542" i="10"/>
  <c r="Z543" i="10"/>
  <c r="Z544" i="10"/>
  <c r="Z545" i="10"/>
  <c r="Z546" i="10"/>
  <c r="Z547" i="10"/>
  <c r="Z548" i="10"/>
  <c r="Z549" i="10"/>
  <c r="Z550" i="10"/>
  <c r="Z551" i="10"/>
  <c r="Z552" i="10"/>
  <c r="Z553" i="10"/>
  <c r="Z554" i="10"/>
  <c r="Z555" i="10"/>
  <c r="Z556" i="10"/>
  <c r="Z557" i="10"/>
  <c r="Z558" i="10"/>
  <c r="Z559" i="10"/>
  <c r="Z560" i="10"/>
  <c r="Z561" i="10"/>
  <c r="Z562" i="10"/>
  <c r="Z563" i="10"/>
  <c r="Z564" i="10"/>
  <c r="Z565" i="10"/>
  <c r="Z566" i="10"/>
  <c r="Z567" i="10"/>
  <c r="Z568" i="10"/>
  <c r="Z569" i="10"/>
  <c r="Z570" i="10"/>
  <c r="Z571" i="10"/>
  <c r="Z572" i="10"/>
  <c r="Z573" i="10"/>
  <c r="Z574" i="10"/>
  <c r="Z575" i="10"/>
  <c r="Z576" i="10"/>
  <c r="Z577" i="10"/>
  <c r="Z578" i="10"/>
  <c r="Z579" i="10"/>
  <c r="Z580" i="10"/>
  <c r="Z581" i="10"/>
  <c r="Z582" i="10"/>
  <c r="Z583" i="10"/>
  <c r="Z584" i="10"/>
  <c r="Z585" i="10"/>
  <c r="Z586" i="10"/>
  <c r="Z587" i="10"/>
  <c r="Z588" i="10"/>
  <c r="Z589" i="10"/>
  <c r="Z590" i="10"/>
  <c r="Z591" i="10"/>
  <c r="Z592" i="10"/>
  <c r="Z593" i="10"/>
  <c r="Z594" i="10"/>
  <c r="Z595" i="10"/>
  <c r="Z596" i="10"/>
  <c r="Z597" i="10"/>
  <c r="Z598" i="10"/>
  <c r="Z599" i="10"/>
  <c r="Z600" i="10"/>
  <c r="Z601" i="10"/>
  <c r="Z602" i="10"/>
  <c r="Z603" i="10"/>
  <c r="Z604" i="10"/>
  <c r="Z605" i="10"/>
  <c r="Z606" i="10"/>
  <c r="Z607" i="10"/>
  <c r="Z608" i="10"/>
  <c r="Z609" i="10"/>
  <c r="Z610" i="10"/>
  <c r="Z611" i="10"/>
  <c r="Z612" i="10"/>
  <c r="Z613" i="10"/>
  <c r="Z614" i="10"/>
  <c r="Z615" i="10"/>
  <c r="Z616" i="10"/>
  <c r="Z617" i="10"/>
  <c r="Z618" i="10"/>
  <c r="Z619" i="10"/>
  <c r="Z620" i="10"/>
  <c r="Z621" i="10"/>
  <c r="Z622" i="10"/>
  <c r="Z623" i="10"/>
  <c r="Z624" i="10"/>
  <c r="Z625" i="10"/>
  <c r="Z626" i="10"/>
  <c r="Z627" i="10"/>
  <c r="Z628" i="10"/>
  <c r="Z629" i="10"/>
  <c r="Z630" i="10"/>
  <c r="Z631" i="10"/>
  <c r="Z632" i="10"/>
  <c r="Z633" i="10"/>
  <c r="Z634" i="10"/>
  <c r="Z635" i="10"/>
  <c r="Z636" i="10"/>
  <c r="Z637" i="10"/>
  <c r="Z638" i="10"/>
  <c r="Z639" i="10"/>
  <c r="Z640" i="10"/>
  <c r="Z641" i="10"/>
  <c r="Z642" i="10"/>
  <c r="Z643" i="10"/>
  <c r="Z644" i="10"/>
  <c r="Z645" i="10"/>
  <c r="Z646" i="10"/>
  <c r="Z647" i="10"/>
  <c r="Z648" i="10"/>
  <c r="Z649" i="10"/>
  <c r="Z650" i="10"/>
  <c r="Z651" i="10"/>
  <c r="Z652" i="10"/>
  <c r="Z653" i="10"/>
  <c r="Z654" i="10"/>
  <c r="Z655" i="10"/>
  <c r="Z656" i="10"/>
  <c r="Z657" i="10"/>
  <c r="Z658" i="10"/>
  <c r="Z659" i="10"/>
  <c r="Z660" i="10"/>
  <c r="Z661" i="10"/>
  <c r="Z662" i="10"/>
  <c r="Z663" i="10"/>
  <c r="Z664" i="10"/>
  <c r="Z665" i="10"/>
  <c r="Z666" i="10"/>
  <c r="Z667" i="10"/>
  <c r="Z668" i="10"/>
  <c r="Z669" i="10"/>
  <c r="Z670" i="10"/>
  <c r="Z671" i="10"/>
  <c r="Z672" i="10"/>
  <c r="Z673" i="10"/>
  <c r="Z674" i="10"/>
  <c r="Z675" i="10"/>
  <c r="Z676" i="10"/>
  <c r="Z677" i="10"/>
  <c r="Z678" i="10"/>
  <c r="Z679" i="10"/>
  <c r="Z680" i="10"/>
  <c r="Z681" i="10"/>
  <c r="Z682" i="10"/>
  <c r="Z683" i="10"/>
  <c r="Z684" i="10"/>
  <c r="Z685" i="10"/>
  <c r="Z686" i="10"/>
  <c r="Z687" i="10"/>
  <c r="Z688" i="10"/>
  <c r="Z689" i="10"/>
  <c r="Z690" i="10"/>
  <c r="Z691" i="10"/>
  <c r="Z692" i="10"/>
  <c r="Z693" i="10"/>
  <c r="Z694" i="10"/>
  <c r="Z695" i="10"/>
  <c r="Z696" i="10"/>
  <c r="Z697" i="10"/>
  <c r="Z698" i="10"/>
  <c r="Z699" i="10"/>
  <c r="Z700" i="10"/>
  <c r="Z701" i="10"/>
  <c r="Z702" i="10"/>
  <c r="Z703" i="10"/>
  <c r="Z704" i="10"/>
  <c r="Z705" i="10"/>
  <c r="Z706" i="10"/>
  <c r="Z707" i="10"/>
  <c r="Z708" i="10"/>
  <c r="Z709" i="10"/>
  <c r="Z710" i="10"/>
  <c r="Z711" i="10"/>
  <c r="Z712" i="10"/>
  <c r="Z713" i="10"/>
  <c r="Z714" i="10"/>
  <c r="Z715" i="10"/>
  <c r="Z716" i="10"/>
  <c r="Z717" i="10"/>
  <c r="Z718" i="10"/>
  <c r="Z719" i="10"/>
  <c r="Z720" i="10"/>
  <c r="Z721" i="10"/>
  <c r="Z722" i="10"/>
  <c r="Z723" i="10"/>
  <c r="Z724" i="10"/>
  <c r="Z725" i="10"/>
  <c r="Z726" i="10"/>
  <c r="Z727" i="10"/>
  <c r="Z728" i="10"/>
  <c r="Z729" i="10"/>
  <c r="Z730" i="10"/>
  <c r="Z731" i="10"/>
  <c r="Z732" i="10"/>
  <c r="Z733" i="10"/>
  <c r="Z734" i="10"/>
  <c r="Z735" i="10"/>
  <c r="Z736" i="10"/>
  <c r="Z737" i="10"/>
  <c r="Z738" i="10"/>
  <c r="Z739" i="10"/>
  <c r="Z740" i="10"/>
  <c r="Z741" i="10"/>
  <c r="Z742" i="10"/>
  <c r="Z743" i="10"/>
  <c r="Z744" i="10"/>
  <c r="Z745" i="10"/>
  <c r="Z746" i="10"/>
  <c r="Z747" i="10"/>
  <c r="Z748" i="10"/>
  <c r="Z749" i="10"/>
  <c r="Z750" i="10"/>
  <c r="Z751" i="10"/>
  <c r="Z752" i="10"/>
  <c r="Z753" i="10"/>
  <c r="Z754" i="10"/>
  <c r="Z755" i="10"/>
  <c r="Z756" i="10"/>
  <c r="Z757" i="10"/>
  <c r="Z758" i="10"/>
  <c r="Z759" i="10"/>
  <c r="Z760" i="10"/>
  <c r="Z761" i="10"/>
  <c r="Z762" i="10"/>
  <c r="Z763" i="10"/>
  <c r="Z764" i="10"/>
  <c r="Z765" i="10"/>
  <c r="Z766" i="10"/>
  <c r="Z767" i="10"/>
  <c r="Z768" i="10"/>
  <c r="Z769" i="10"/>
  <c r="Z770" i="10"/>
  <c r="Z771" i="10"/>
  <c r="Z772" i="10"/>
  <c r="Z773" i="10"/>
  <c r="Z774" i="10"/>
  <c r="Z775" i="10"/>
  <c r="Z776" i="10"/>
  <c r="Z777" i="10"/>
  <c r="Z778" i="10"/>
  <c r="Z779" i="10"/>
  <c r="Z780" i="10"/>
  <c r="Z781" i="10"/>
  <c r="Z782" i="10"/>
  <c r="Z783" i="10"/>
  <c r="Z784" i="10"/>
  <c r="Z785" i="10"/>
  <c r="Z786" i="10"/>
  <c r="Z787" i="10"/>
  <c r="Z788" i="10"/>
  <c r="Z789" i="10"/>
  <c r="Z790" i="10"/>
  <c r="Z791" i="10"/>
  <c r="Z792" i="10"/>
  <c r="Z793" i="10"/>
  <c r="Z794" i="10"/>
  <c r="Z795" i="10"/>
  <c r="Z796" i="10"/>
  <c r="Z797" i="10"/>
  <c r="Z798" i="10"/>
  <c r="Z799" i="10"/>
  <c r="Z800" i="10"/>
  <c r="Z801" i="10"/>
  <c r="Z802" i="10"/>
  <c r="Z803" i="10"/>
  <c r="Z804" i="10"/>
  <c r="Z805" i="10"/>
  <c r="Z806" i="10"/>
  <c r="Z807" i="10"/>
  <c r="Z808" i="10"/>
  <c r="Z809" i="10"/>
  <c r="Z810" i="10"/>
  <c r="Z811" i="10"/>
  <c r="Z812" i="10"/>
  <c r="Z813" i="10"/>
  <c r="Z814" i="10"/>
  <c r="Z815" i="10"/>
  <c r="Z816" i="10"/>
  <c r="Z817" i="10"/>
  <c r="Z818" i="10"/>
  <c r="Z819" i="10"/>
  <c r="Z820" i="10"/>
  <c r="Z821" i="10"/>
  <c r="Z822" i="10"/>
  <c r="Z823" i="10"/>
  <c r="Z824" i="10"/>
  <c r="Z825" i="10"/>
  <c r="Z826" i="10"/>
  <c r="Z827" i="10"/>
  <c r="Z828" i="10"/>
  <c r="Z829" i="10"/>
  <c r="Z830" i="10"/>
  <c r="Z831" i="10"/>
  <c r="Z832" i="10"/>
  <c r="Z833" i="10"/>
  <c r="Z834" i="10"/>
  <c r="Z835" i="10"/>
  <c r="Z836" i="10"/>
  <c r="Z837" i="10"/>
  <c r="Z838" i="10"/>
  <c r="Z839" i="10"/>
  <c r="Z840" i="10"/>
  <c r="Z841" i="10"/>
  <c r="Z842" i="10"/>
  <c r="Z843" i="10"/>
  <c r="Z844" i="10"/>
  <c r="Z845" i="10"/>
  <c r="Z846" i="10"/>
  <c r="Z847" i="10"/>
  <c r="Z848" i="10"/>
  <c r="Z849" i="10"/>
  <c r="Z850" i="10"/>
  <c r="Z851" i="10"/>
  <c r="Z852" i="10"/>
  <c r="Z853" i="10"/>
  <c r="Z854" i="10"/>
  <c r="Z855" i="10"/>
  <c r="Z856" i="10"/>
  <c r="Z857" i="10"/>
  <c r="Z858" i="10"/>
  <c r="Z859" i="10"/>
  <c r="Z860" i="10"/>
  <c r="Z861" i="10"/>
  <c r="Z862" i="10"/>
  <c r="Z863" i="10"/>
  <c r="Z864" i="10"/>
  <c r="Z865" i="10"/>
  <c r="Z866" i="10"/>
  <c r="Z867" i="10"/>
  <c r="Z868" i="10"/>
  <c r="Z869" i="10"/>
  <c r="Z870" i="10"/>
  <c r="Z871" i="10"/>
  <c r="Z872" i="10"/>
  <c r="Z873" i="10"/>
  <c r="Z874" i="10"/>
  <c r="Z875" i="10"/>
  <c r="Z876" i="10"/>
  <c r="Z877" i="10"/>
  <c r="Z878" i="10"/>
  <c r="Z879" i="10"/>
  <c r="Z880" i="10"/>
  <c r="Z881" i="10"/>
  <c r="Z882" i="10"/>
  <c r="Z883" i="10"/>
  <c r="Z884" i="10"/>
  <c r="Z885" i="10"/>
  <c r="Z886" i="10"/>
  <c r="Z887" i="10"/>
  <c r="Z888" i="10"/>
  <c r="Z889" i="10"/>
  <c r="Z890" i="10"/>
  <c r="Z891" i="10"/>
  <c r="Z892" i="10"/>
  <c r="Z893" i="10"/>
  <c r="Z894" i="10"/>
  <c r="Z895" i="10"/>
  <c r="Z896" i="10"/>
  <c r="Z897" i="10"/>
  <c r="Z898" i="10"/>
  <c r="Z899" i="10"/>
  <c r="Z900" i="10"/>
  <c r="Z901" i="10"/>
  <c r="Z902" i="10"/>
  <c r="Z903" i="10"/>
  <c r="Z904" i="10"/>
  <c r="Z905" i="10"/>
  <c r="Z906" i="10"/>
  <c r="Z907" i="10"/>
  <c r="Z908" i="10"/>
  <c r="Z909" i="10"/>
  <c r="Z910" i="10"/>
  <c r="Z911" i="10"/>
  <c r="Z912" i="10"/>
  <c r="Z913" i="10"/>
  <c r="Z914" i="10"/>
  <c r="Z915" i="10"/>
  <c r="Z916" i="10"/>
  <c r="Z917" i="10"/>
  <c r="Z918" i="10"/>
  <c r="Z919" i="10"/>
  <c r="Z920" i="10"/>
  <c r="Z921" i="10"/>
  <c r="Z922" i="10"/>
  <c r="Z923" i="10"/>
  <c r="Z924" i="10"/>
  <c r="Z925" i="10"/>
  <c r="Z926" i="10"/>
  <c r="Z927" i="10"/>
  <c r="Z928" i="10"/>
  <c r="Z929" i="10"/>
  <c r="Z930" i="10"/>
  <c r="Z931" i="10"/>
  <c r="Z932" i="10"/>
  <c r="Z933" i="10"/>
  <c r="Z934" i="10"/>
  <c r="Z935" i="10"/>
  <c r="Z936" i="10"/>
  <c r="Z937" i="10"/>
  <c r="Z938" i="10"/>
  <c r="Z939" i="10"/>
  <c r="Z940" i="10"/>
  <c r="Z941" i="10"/>
  <c r="Z942" i="10"/>
  <c r="Z943" i="10"/>
  <c r="Z944" i="10"/>
  <c r="Z945" i="10"/>
  <c r="Z946" i="10"/>
  <c r="Z947" i="10"/>
  <c r="Z948" i="10"/>
  <c r="Z949" i="10"/>
  <c r="Z950" i="10"/>
  <c r="Z951" i="10"/>
  <c r="Z952" i="10"/>
  <c r="Z953" i="10"/>
  <c r="Z954" i="10"/>
  <c r="Z955" i="10"/>
  <c r="Z956" i="10"/>
  <c r="Z957" i="10"/>
  <c r="Z958" i="10"/>
  <c r="Z959" i="10"/>
  <c r="Z960" i="10"/>
  <c r="Z961" i="10"/>
  <c r="Z962" i="10"/>
  <c r="Z963" i="10"/>
  <c r="Z964" i="10"/>
  <c r="Z965" i="10"/>
  <c r="Z966" i="10"/>
  <c r="Z967" i="10"/>
  <c r="Z968" i="10"/>
  <c r="Z969" i="10"/>
  <c r="Z970" i="10"/>
  <c r="Z971" i="10"/>
  <c r="Z972" i="10"/>
  <c r="Z973" i="10"/>
  <c r="Z974" i="10"/>
  <c r="Z975" i="10"/>
  <c r="Z976" i="10"/>
  <c r="Z977" i="10"/>
  <c r="Z978" i="10"/>
  <c r="Z979" i="10"/>
  <c r="Z980" i="10"/>
  <c r="Z981" i="10"/>
  <c r="Z982" i="10"/>
  <c r="Z983" i="10"/>
  <c r="Z984" i="10"/>
  <c r="Z985" i="10"/>
  <c r="Z986" i="10"/>
  <c r="Z987" i="10"/>
  <c r="Z988" i="10"/>
  <c r="Z989" i="10"/>
  <c r="Z990" i="10"/>
  <c r="Z991" i="10"/>
  <c r="Z992" i="10"/>
  <c r="Z993" i="10"/>
  <c r="Z994" i="10"/>
  <c r="Z995" i="10"/>
  <c r="Z996" i="10"/>
  <c r="Z997" i="10"/>
  <c r="Z998" i="10"/>
  <c r="Z999" i="10"/>
  <c r="Z2" i="10"/>
  <c r="AA3" i="10"/>
  <c r="AA4" i="10"/>
  <c r="AA5" i="10"/>
  <c r="AA6" i="10"/>
  <c r="AA7" i="10"/>
  <c r="AA8" i="10"/>
  <c r="AA9" i="10"/>
  <c r="AA10" i="10"/>
  <c r="AA11" i="10"/>
  <c r="AA12" i="10"/>
  <c r="AA13" i="10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A42" i="10"/>
  <c r="AA43" i="10"/>
  <c r="AA44" i="10"/>
  <c r="AA45" i="10"/>
  <c r="AA46" i="10"/>
  <c r="AA47" i="10"/>
  <c r="AA48" i="10"/>
  <c r="AA49" i="10"/>
  <c r="AA50" i="10"/>
  <c r="AA51" i="10"/>
  <c r="AA52" i="10"/>
  <c r="AA53" i="10"/>
  <c r="AA54" i="10"/>
  <c r="AA55" i="10"/>
  <c r="AA56" i="10"/>
  <c r="AA57" i="10"/>
  <c r="AA58" i="10"/>
  <c r="AA59" i="10"/>
  <c r="AA60" i="10"/>
  <c r="AA61" i="10"/>
  <c r="AA62" i="10"/>
  <c r="AA63" i="10"/>
  <c r="AA64" i="10"/>
  <c r="AA65" i="10"/>
  <c r="AA66" i="10"/>
  <c r="AA67" i="10"/>
  <c r="AA68" i="10"/>
  <c r="AA69" i="10"/>
  <c r="AA70" i="10"/>
  <c r="AA71" i="10"/>
  <c r="AA72" i="10"/>
  <c r="AA73" i="10"/>
  <c r="AA74" i="10"/>
  <c r="AA75" i="10"/>
  <c r="AA76" i="10"/>
  <c r="AA77" i="10"/>
  <c r="AA78" i="10"/>
  <c r="AA79" i="10"/>
  <c r="AA80" i="10"/>
  <c r="AA81" i="10"/>
  <c r="AA82" i="10"/>
  <c r="AA83" i="10"/>
  <c r="AA84" i="10"/>
  <c r="AA85" i="10"/>
  <c r="AA86" i="10"/>
  <c r="AA87" i="10"/>
  <c r="AA88" i="10"/>
  <c r="AA89" i="10"/>
  <c r="AA90" i="10"/>
  <c r="AA91" i="10"/>
  <c r="AA92" i="10"/>
  <c r="AA93" i="10"/>
  <c r="AA94" i="10"/>
  <c r="AA95" i="10"/>
  <c r="AA96" i="10"/>
  <c r="AA97" i="10"/>
  <c r="AA98" i="10"/>
  <c r="AA99" i="10"/>
  <c r="AA100" i="10"/>
  <c r="AA101" i="10"/>
  <c r="AA102" i="10"/>
  <c r="AA103" i="10"/>
  <c r="AA104" i="10"/>
  <c r="AA105" i="10"/>
  <c r="AA106" i="10"/>
  <c r="AA107" i="10"/>
  <c r="AA108" i="10"/>
  <c r="AA109" i="10"/>
  <c r="AA110" i="10"/>
  <c r="AA111" i="10"/>
  <c r="AA112" i="10"/>
  <c r="AA113" i="10"/>
  <c r="AA114" i="10"/>
  <c r="AA115" i="10"/>
  <c r="AA116" i="10"/>
  <c r="AA117" i="10"/>
  <c r="AA118" i="10"/>
  <c r="AA119" i="10"/>
  <c r="AA120" i="10"/>
  <c r="AA121" i="10"/>
  <c r="AA122" i="10"/>
  <c r="AA123" i="10"/>
  <c r="AA124" i="10"/>
  <c r="AA125" i="10"/>
  <c r="AA126" i="10"/>
  <c r="AA127" i="10"/>
  <c r="AA128" i="10"/>
  <c r="AA129" i="10"/>
  <c r="AA130" i="10"/>
  <c r="AA131" i="10"/>
  <c r="AA132" i="10"/>
  <c r="AA133" i="10"/>
  <c r="AA134" i="10"/>
  <c r="AA135" i="10"/>
  <c r="AA136" i="10"/>
  <c r="AA137" i="10"/>
  <c r="AA138" i="10"/>
  <c r="AA139" i="10"/>
  <c r="AA140" i="10"/>
  <c r="AA141" i="10"/>
  <c r="AA142" i="10"/>
  <c r="AA143" i="10"/>
  <c r="AA144" i="10"/>
  <c r="AA145" i="10"/>
  <c r="AA146" i="10"/>
  <c r="AA147" i="10"/>
  <c r="AA148" i="10"/>
  <c r="AA149" i="10"/>
  <c r="AA150" i="10"/>
  <c r="AA151" i="10"/>
  <c r="AA152" i="10"/>
  <c r="AA153" i="10"/>
  <c r="AA154" i="10"/>
  <c r="AA155" i="10"/>
  <c r="AA156" i="10"/>
  <c r="AA157" i="10"/>
  <c r="AA158" i="10"/>
  <c r="AA159" i="10"/>
  <c r="AA160" i="10"/>
  <c r="AA161" i="10"/>
  <c r="AA162" i="10"/>
  <c r="AA163" i="10"/>
  <c r="AA164" i="10"/>
  <c r="AA165" i="10"/>
  <c r="AA166" i="10"/>
  <c r="AA167" i="10"/>
  <c r="AA168" i="10"/>
  <c r="AA169" i="10"/>
  <c r="AA170" i="10"/>
  <c r="AA171" i="10"/>
  <c r="AA172" i="10"/>
  <c r="AA173" i="10"/>
  <c r="AA174" i="10"/>
  <c r="AA175" i="10"/>
  <c r="AA176" i="10"/>
  <c r="AA177" i="10"/>
  <c r="AA178" i="10"/>
  <c r="AA179" i="10"/>
  <c r="AA180" i="10"/>
  <c r="AA181" i="10"/>
  <c r="AA182" i="10"/>
  <c r="AA183" i="10"/>
  <c r="AA184" i="10"/>
  <c r="AA185" i="10"/>
  <c r="AA186" i="10"/>
  <c r="AA187" i="10"/>
  <c r="AA188" i="10"/>
  <c r="AA189" i="10"/>
  <c r="AA190" i="10"/>
  <c r="AA191" i="10"/>
  <c r="AA192" i="10"/>
  <c r="AA193" i="10"/>
  <c r="AA194" i="10"/>
  <c r="AA195" i="10"/>
  <c r="AA196" i="10"/>
  <c r="AA197" i="10"/>
  <c r="AA198" i="10"/>
  <c r="AA199" i="10"/>
  <c r="AA200" i="10"/>
  <c r="AA201" i="10"/>
  <c r="AA202" i="10"/>
  <c r="AA203" i="10"/>
  <c r="AA204" i="10"/>
  <c r="AA205" i="10"/>
  <c r="AA206" i="10"/>
  <c r="AA207" i="10"/>
  <c r="AA208" i="10"/>
  <c r="AA209" i="10"/>
  <c r="AA210" i="10"/>
  <c r="AA211" i="10"/>
  <c r="AA212" i="10"/>
  <c r="AA213" i="10"/>
  <c r="AA214" i="10"/>
  <c r="AA215" i="10"/>
  <c r="AA216" i="10"/>
  <c r="AA217" i="10"/>
  <c r="AA218" i="10"/>
  <c r="AA219" i="10"/>
  <c r="AA220" i="10"/>
  <c r="AA221" i="10"/>
  <c r="AA222" i="10"/>
  <c r="AA223" i="10"/>
  <c r="AA224" i="10"/>
  <c r="AA225" i="10"/>
  <c r="AA226" i="10"/>
  <c r="AA227" i="10"/>
  <c r="AA228" i="10"/>
  <c r="AA229" i="10"/>
  <c r="AA230" i="10"/>
  <c r="AA231" i="10"/>
  <c r="AA232" i="10"/>
  <c r="AA233" i="10"/>
  <c r="AA234" i="10"/>
  <c r="AA235" i="10"/>
  <c r="AA236" i="10"/>
  <c r="AA237" i="10"/>
  <c r="AA238" i="10"/>
  <c r="AA239" i="10"/>
  <c r="AA240" i="10"/>
  <c r="AA241" i="10"/>
  <c r="AA242" i="10"/>
  <c r="AA243" i="10"/>
  <c r="AA244" i="10"/>
  <c r="AA245" i="10"/>
  <c r="AA246" i="10"/>
  <c r="AA247" i="10"/>
  <c r="AA248" i="10"/>
  <c r="AA249" i="10"/>
  <c r="AA250" i="10"/>
  <c r="AA251" i="10"/>
  <c r="AA252" i="10"/>
  <c r="AA253" i="10"/>
  <c r="AA254" i="10"/>
  <c r="AA255" i="10"/>
  <c r="AA256" i="10"/>
  <c r="AA257" i="10"/>
  <c r="AA258" i="10"/>
  <c r="AA259" i="10"/>
  <c r="AA260" i="10"/>
  <c r="AA261" i="10"/>
  <c r="AA262" i="10"/>
  <c r="AA263" i="10"/>
  <c r="AA264" i="10"/>
  <c r="AA265" i="10"/>
  <c r="AA266" i="10"/>
  <c r="AA267" i="10"/>
  <c r="AA268" i="10"/>
  <c r="AA269" i="10"/>
  <c r="AA270" i="10"/>
  <c r="AA271" i="10"/>
  <c r="AA272" i="10"/>
  <c r="AA273" i="10"/>
  <c r="AA274" i="10"/>
  <c r="AA275" i="10"/>
  <c r="AA276" i="10"/>
  <c r="AA277" i="10"/>
  <c r="AA278" i="10"/>
  <c r="AA279" i="10"/>
  <c r="AA280" i="10"/>
  <c r="AA281" i="10"/>
  <c r="AA282" i="10"/>
  <c r="AA283" i="10"/>
  <c r="AA284" i="10"/>
  <c r="AA285" i="10"/>
  <c r="AA286" i="10"/>
  <c r="AA287" i="10"/>
  <c r="AA288" i="10"/>
  <c r="AA289" i="10"/>
  <c r="AA290" i="10"/>
  <c r="AA291" i="10"/>
  <c r="AA292" i="10"/>
  <c r="AA293" i="10"/>
  <c r="AA294" i="10"/>
  <c r="AA295" i="10"/>
  <c r="AA296" i="10"/>
  <c r="AA297" i="10"/>
  <c r="AA298" i="10"/>
  <c r="AA299" i="10"/>
  <c r="AA300" i="10"/>
  <c r="AA301" i="10"/>
  <c r="AA302" i="10"/>
  <c r="AA303" i="10"/>
  <c r="AA304" i="10"/>
  <c r="AA305" i="10"/>
  <c r="AA306" i="10"/>
  <c r="AA307" i="10"/>
  <c r="AA308" i="10"/>
  <c r="AA309" i="10"/>
  <c r="AA310" i="10"/>
  <c r="AA311" i="10"/>
  <c r="AA312" i="10"/>
  <c r="AA313" i="10"/>
  <c r="AA314" i="10"/>
  <c r="AA315" i="10"/>
  <c r="AA316" i="10"/>
  <c r="AA317" i="10"/>
  <c r="AA318" i="10"/>
  <c r="AA319" i="10"/>
  <c r="AA320" i="10"/>
  <c r="AA321" i="10"/>
  <c r="AA322" i="10"/>
  <c r="AA323" i="10"/>
  <c r="AA324" i="10"/>
  <c r="AA325" i="10"/>
  <c r="AA326" i="10"/>
  <c r="AA327" i="10"/>
  <c r="AA328" i="10"/>
  <c r="AA329" i="10"/>
  <c r="AA330" i="10"/>
  <c r="AA331" i="10"/>
  <c r="AA332" i="10"/>
  <c r="AA333" i="10"/>
  <c r="AA334" i="10"/>
  <c r="AA335" i="10"/>
  <c r="AA336" i="10"/>
  <c r="AA337" i="10"/>
  <c r="AA338" i="10"/>
  <c r="AA339" i="10"/>
  <c r="AA340" i="10"/>
  <c r="AA341" i="10"/>
  <c r="AA342" i="10"/>
  <c r="AA343" i="10"/>
  <c r="AA344" i="10"/>
  <c r="AA345" i="10"/>
  <c r="AA346" i="10"/>
  <c r="AA347" i="10"/>
  <c r="AA348" i="10"/>
  <c r="AA349" i="10"/>
  <c r="AA350" i="10"/>
  <c r="AA351" i="10"/>
  <c r="AA352" i="10"/>
  <c r="AA353" i="10"/>
  <c r="AA354" i="10"/>
  <c r="AA355" i="10"/>
  <c r="AA356" i="10"/>
  <c r="AA357" i="10"/>
  <c r="AA358" i="10"/>
  <c r="AA359" i="10"/>
  <c r="AA360" i="10"/>
  <c r="AA361" i="10"/>
  <c r="AA362" i="10"/>
  <c r="AA363" i="10"/>
  <c r="AA364" i="10"/>
  <c r="AA365" i="10"/>
  <c r="AA366" i="10"/>
  <c r="AA367" i="10"/>
  <c r="AA368" i="10"/>
  <c r="AA369" i="10"/>
  <c r="AA370" i="10"/>
  <c r="AA371" i="10"/>
  <c r="AA372" i="10"/>
  <c r="AA373" i="10"/>
  <c r="AA374" i="10"/>
  <c r="AA375" i="10"/>
  <c r="AA376" i="10"/>
  <c r="AA377" i="10"/>
  <c r="AA378" i="10"/>
  <c r="AA379" i="10"/>
  <c r="AA380" i="10"/>
  <c r="AA381" i="10"/>
  <c r="AA382" i="10"/>
  <c r="AA383" i="10"/>
  <c r="AA384" i="10"/>
  <c r="AA385" i="10"/>
  <c r="AA386" i="10"/>
  <c r="AA387" i="10"/>
  <c r="AA388" i="10"/>
  <c r="AA389" i="10"/>
  <c r="AA390" i="10"/>
  <c r="AA391" i="10"/>
  <c r="AA392" i="10"/>
  <c r="AA393" i="10"/>
  <c r="AA394" i="10"/>
  <c r="AA395" i="10"/>
  <c r="AA396" i="10"/>
  <c r="AA397" i="10"/>
  <c r="AA398" i="10"/>
  <c r="AA399" i="10"/>
  <c r="AA400" i="10"/>
  <c r="AA401" i="10"/>
  <c r="AA402" i="10"/>
  <c r="AA403" i="10"/>
  <c r="AA404" i="10"/>
  <c r="AA405" i="10"/>
  <c r="AA406" i="10"/>
  <c r="AA407" i="10"/>
  <c r="AA408" i="10"/>
  <c r="AA409" i="10"/>
  <c r="AA410" i="10"/>
  <c r="AA411" i="10"/>
  <c r="AA412" i="10"/>
  <c r="AA413" i="10"/>
  <c r="AA414" i="10"/>
  <c r="AA415" i="10"/>
  <c r="AA416" i="10"/>
  <c r="AA417" i="10"/>
  <c r="AA418" i="10"/>
  <c r="AA419" i="10"/>
  <c r="AA420" i="10"/>
  <c r="AA421" i="10"/>
  <c r="AA422" i="10"/>
  <c r="AA423" i="10"/>
  <c r="AA424" i="10"/>
  <c r="AA425" i="10"/>
  <c r="AA426" i="10"/>
  <c r="AA427" i="10"/>
  <c r="AA428" i="10"/>
  <c r="AA429" i="10"/>
  <c r="AA430" i="10"/>
  <c r="AA431" i="10"/>
  <c r="AA432" i="10"/>
  <c r="AA433" i="10"/>
  <c r="AA434" i="10"/>
  <c r="AA435" i="10"/>
  <c r="AA436" i="10"/>
  <c r="AA437" i="10"/>
  <c r="AA438" i="10"/>
  <c r="AA439" i="10"/>
  <c r="AA440" i="10"/>
  <c r="AA441" i="10"/>
  <c r="AA442" i="10"/>
  <c r="AA443" i="10"/>
  <c r="AA444" i="10"/>
  <c r="AA445" i="10"/>
  <c r="AA446" i="10"/>
  <c r="AA447" i="10"/>
  <c r="AA448" i="10"/>
  <c r="AA449" i="10"/>
  <c r="AA450" i="10"/>
  <c r="AA451" i="10"/>
  <c r="AA452" i="10"/>
  <c r="AA453" i="10"/>
  <c r="AA454" i="10"/>
  <c r="AA455" i="10"/>
  <c r="AA456" i="10"/>
  <c r="AA457" i="10"/>
  <c r="AA458" i="10"/>
  <c r="AA459" i="10"/>
  <c r="AA460" i="10"/>
  <c r="AA461" i="10"/>
  <c r="AA462" i="10"/>
  <c r="AA463" i="10"/>
  <c r="AA464" i="10"/>
  <c r="AA465" i="10"/>
  <c r="AA466" i="10"/>
  <c r="AA467" i="10"/>
  <c r="AA468" i="10"/>
  <c r="AA469" i="10"/>
  <c r="AA470" i="10"/>
  <c r="AA471" i="10"/>
  <c r="AA472" i="10"/>
  <c r="AA473" i="10"/>
  <c r="AA474" i="10"/>
  <c r="AA475" i="10"/>
  <c r="AA476" i="10"/>
  <c r="AA477" i="10"/>
  <c r="AA478" i="10"/>
  <c r="AA479" i="10"/>
  <c r="AA480" i="10"/>
  <c r="AA481" i="10"/>
  <c r="AA482" i="10"/>
  <c r="AA483" i="10"/>
  <c r="AA484" i="10"/>
  <c r="AA485" i="10"/>
  <c r="AA486" i="10"/>
  <c r="AA487" i="10"/>
  <c r="AA488" i="10"/>
  <c r="AA489" i="10"/>
  <c r="AA490" i="10"/>
  <c r="AA491" i="10"/>
  <c r="AA492" i="10"/>
  <c r="AA493" i="10"/>
  <c r="AA494" i="10"/>
  <c r="AA495" i="10"/>
  <c r="AA496" i="10"/>
  <c r="AA497" i="10"/>
  <c r="AA498" i="10"/>
  <c r="AA499" i="10"/>
  <c r="AA500" i="10"/>
  <c r="AA501" i="10"/>
  <c r="AA502" i="10"/>
  <c r="AA503" i="10"/>
  <c r="AA504" i="10"/>
  <c r="AA505" i="10"/>
  <c r="AA506" i="10"/>
  <c r="AA507" i="10"/>
  <c r="AA508" i="10"/>
  <c r="AA509" i="10"/>
  <c r="AA510" i="10"/>
  <c r="AA511" i="10"/>
  <c r="AA512" i="10"/>
  <c r="AA513" i="10"/>
  <c r="AA514" i="10"/>
  <c r="AA515" i="10"/>
  <c r="AA516" i="10"/>
  <c r="AA517" i="10"/>
  <c r="AA518" i="10"/>
  <c r="AA519" i="10"/>
  <c r="AA520" i="10"/>
  <c r="AA521" i="10"/>
  <c r="AA522" i="10"/>
  <c r="AA523" i="10"/>
  <c r="AA524" i="10"/>
  <c r="AA525" i="10"/>
  <c r="AA526" i="10"/>
  <c r="AA527" i="10"/>
  <c r="AA528" i="10"/>
  <c r="AA529" i="10"/>
  <c r="AA530" i="10"/>
  <c r="AA531" i="10"/>
  <c r="AA532" i="10"/>
  <c r="AA533" i="10"/>
  <c r="AA534" i="10"/>
  <c r="AA535" i="10"/>
  <c r="AA536" i="10"/>
  <c r="AA537" i="10"/>
  <c r="AA538" i="10"/>
  <c r="AA539" i="10"/>
  <c r="AA540" i="10"/>
  <c r="AA541" i="10"/>
  <c r="AA542" i="10"/>
  <c r="AA543" i="10"/>
  <c r="AA544" i="10"/>
  <c r="AA545" i="10"/>
  <c r="AA546" i="10"/>
  <c r="AA547" i="10"/>
  <c r="AA548" i="10"/>
  <c r="AA549" i="10"/>
  <c r="AA550" i="10"/>
  <c r="AA551" i="10"/>
  <c r="AA552" i="10"/>
  <c r="AA553" i="10"/>
  <c r="AA554" i="10"/>
  <c r="AA555" i="10"/>
  <c r="AA556" i="10"/>
  <c r="AA557" i="10"/>
  <c r="AA558" i="10"/>
  <c r="AA559" i="10"/>
  <c r="AA560" i="10"/>
  <c r="AA561" i="10"/>
  <c r="AA562" i="10"/>
  <c r="AA563" i="10"/>
  <c r="AA564" i="10"/>
  <c r="AA565" i="10"/>
  <c r="AA566" i="10"/>
  <c r="AA567" i="10"/>
  <c r="AA568" i="10"/>
  <c r="AA569" i="10"/>
  <c r="AA570" i="10"/>
  <c r="AA571" i="10"/>
  <c r="AA572" i="10"/>
  <c r="AA573" i="10"/>
  <c r="AA574" i="10"/>
  <c r="AA575" i="10"/>
  <c r="AA576" i="10"/>
  <c r="AA577" i="10"/>
  <c r="AA578" i="10"/>
  <c r="AA579" i="10"/>
  <c r="AA580" i="10"/>
  <c r="AA581" i="10"/>
  <c r="AA582" i="10"/>
  <c r="AA583" i="10"/>
  <c r="AA584" i="10"/>
  <c r="AA585" i="10"/>
  <c r="AA586" i="10"/>
  <c r="AA587" i="10"/>
  <c r="AA588" i="10"/>
  <c r="AA589" i="10"/>
  <c r="AA590" i="10"/>
  <c r="AA591" i="10"/>
  <c r="AA592" i="10"/>
  <c r="AA593" i="10"/>
  <c r="AA594" i="10"/>
  <c r="AA595" i="10"/>
  <c r="AA596" i="10"/>
  <c r="AA597" i="10"/>
  <c r="AA598" i="10"/>
  <c r="AA599" i="10"/>
  <c r="AA600" i="10"/>
  <c r="AA601" i="10"/>
  <c r="AA602" i="10"/>
  <c r="AA603" i="10"/>
  <c r="AA604" i="10"/>
  <c r="AA605" i="10"/>
  <c r="AA606" i="10"/>
  <c r="AA607" i="10"/>
  <c r="AA608" i="10"/>
  <c r="AA609" i="10"/>
  <c r="AA610" i="10"/>
  <c r="AA611" i="10"/>
  <c r="AA612" i="10"/>
  <c r="AA613" i="10"/>
  <c r="AA614" i="10"/>
  <c r="AA615" i="10"/>
  <c r="AA616" i="10"/>
  <c r="AA617" i="10"/>
  <c r="AA618" i="10"/>
  <c r="AA619" i="10"/>
  <c r="AA620" i="10"/>
  <c r="AA621" i="10"/>
  <c r="AA622" i="10"/>
  <c r="AA623" i="10"/>
  <c r="AA624" i="10"/>
  <c r="AA625" i="10"/>
  <c r="AA626" i="10"/>
  <c r="AA627" i="10"/>
  <c r="AA628" i="10"/>
  <c r="AA629" i="10"/>
  <c r="AA630" i="10"/>
  <c r="AA631" i="10"/>
  <c r="AA632" i="10"/>
  <c r="AA633" i="10"/>
  <c r="AA634" i="10"/>
  <c r="AA635" i="10"/>
  <c r="AA636" i="10"/>
  <c r="AA637" i="10"/>
  <c r="AA638" i="10"/>
  <c r="AA639" i="10"/>
  <c r="AA640" i="10"/>
  <c r="AA641" i="10"/>
  <c r="AA642" i="10"/>
  <c r="AA643" i="10"/>
  <c r="AA644" i="10"/>
  <c r="AA645" i="10"/>
  <c r="AA646" i="10"/>
  <c r="AA647" i="10"/>
  <c r="AA648" i="10"/>
  <c r="AA649" i="10"/>
  <c r="AA650" i="10"/>
  <c r="AA651" i="10"/>
  <c r="AA652" i="10"/>
  <c r="AA653" i="10"/>
  <c r="AA654" i="10"/>
  <c r="AA655" i="10"/>
  <c r="AA656" i="10"/>
  <c r="AA657" i="10"/>
  <c r="AA658" i="10"/>
  <c r="AA659" i="10"/>
  <c r="AA660" i="10"/>
  <c r="AA661" i="10"/>
  <c r="AA662" i="10"/>
  <c r="AA663" i="10"/>
  <c r="AA664" i="10"/>
  <c r="AA665" i="10"/>
  <c r="AA666" i="10"/>
  <c r="AA667" i="10"/>
  <c r="AA668" i="10"/>
  <c r="AA669" i="10"/>
  <c r="AA670" i="10"/>
  <c r="AA671" i="10"/>
  <c r="AA672" i="10"/>
  <c r="AA673" i="10"/>
  <c r="AA674" i="10"/>
  <c r="AA675" i="10"/>
  <c r="AA676" i="10"/>
  <c r="AA677" i="10"/>
  <c r="AA678" i="10"/>
  <c r="AA679" i="10"/>
  <c r="AA680" i="10"/>
  <c r="AA681" i="10"/>
  <c r="AA682" i="10"/>
  <c r="AA683" i="10"/>
  <c r="AA684" i="10"/>
  <c r="AA685" i="10"/>
  <c r="AA686" i="10"/>
  <c r="AA687" i="10"/>
  <c r="AA688" i="10"/>
  <c r="AA689" i="10"/>
  <c r="AA690" i="10"/>
  <c r="AA691" i="10"/>
  <c r="AA692" i="10"/>
  <c r="AA693" i="10"/>
  <c r="AA694" i="10"/>
  <c r="AA695" i="10"/>
  <c r="AA696" i="10"/>
  <c r="AA697" i="10"/>
  <c r="AA698" i="10"/>
  <c r="AA699" i="10"/>
  <c r="AA700" i="10"/>
  <c r="AA701" i="10"/>
  <c r="AA702" i="10"/>
  <c r="AA703" i="10"/>
  <c r="AA704" i="10"/>
  <c r="AA705" i="10"/>
  <c r="AA706" i="10"/>
  <c r="AA707" i="10"/>
  <c r="AA708" i="10"/>
  <c r="AA709" i="10"/>
  <c r="AA710" i="10"/>
  <c r="AA711" i="10"/>
  <c r="AA712" i="10"/>
  <c r="AA713" i="10"/>
  <c r="AA714" i="10"/>
  <c r="AA715" i="10"/>
  <c r="AA716" i="10"/>
  <c r="AA717" i="10"/>
  <c r="AA718" i="10"/>
  <c r="AA719" i="10"/>
  <c r="AA720" i="10"/>
  <c r="AA721" i="10"/>
  <c r="AA722" i="10"/>
  <c r="AA723" i="10"/>
  <c r="AA724" i="10"/>
  <c r="AA725" i="10"/>
  <c r="AA726" i="10"/>
  <c r="AA727" i="10"/>
  <c r="AA728" i="10"/>
  <c r="AA729" i="10"/>
  <c r="AA730" i="10"/>
  <c r="AA731" i="10"/>
  <c r="AA732" i="10"/>
  <c r="AA733" i="10"/>
  <c r="AA734" i="10"/>
  <c r="AA735" i="10"/>
  <c r="AA736" i="10"/>
  <c r="AA737" i="10"/>
  <c r="AA738" i="10"/>
  <c r="AA739" i="10"/>
  <c r="AA740" i="10"/>
  <c r="AA741" i="10"/>
  <c r="AA742" i="10"/>
  <c r="AA743" i="10"/>
  <c r="AA744" i="10"/>
  <c r="AA745" i="10"/>
  <c r="AA746" i="10"/>
  <c r="AA747" i="10"/>
  <c r="AA748" i="10"/>
  <c r="AA749" i="10"/>
  <c r="AA750" i="10"/>
  <c r="AA751" i="10"/>
  <c r="AA752" i="10"/>
  <c r="AA753" i="10"/>
  <c r="AA754" i="10"/>
  <c r="AA755" i="10"/>
  <c r="AA756" i="10"/>
  <c r="AA757" i="10"/>
  <c r="AA758" i="10"/>
  <c r="AA759" i="10"/>
  <c r="AA760" i="10"/>
  <c r="AA761" i="10"/>
  <c r="AA762" i="10"/>
  <c r="AA763" i="10"/>
  <c r="AA764" i="10"/>
  <c r="AA765" i="10"/>
  <c r="AA766" i="10"/>
  <c r="AA767" i="10"/>
  <c r="AA768" i="10"/>
  <c r="AA769" i="10"/>
  <c r="AA770" i="10"/>
  <c r="AA771" i="10"/>
  <c r="AA772" i="10"/>
  <c r="AA773" i="10"/>
  <c r="AA774" i="10"/>
  <c r="AA775" i="10"/>
  <c r="AA776" i="10"/>
  <c r="AA777" i="10"/>
  <c r="AA778" i="10"/>
  <c r="AA779" i="10"/>
  <c r="AA780" i="10"/>
  <c r="AA781" i="10"/>
  <c r="AA782" i="10"/>
  <c r="AA783" i="10"/>
  <c r="AA784" i="10"/>
  <c r="AA785" i="10"/>
  <c r="AA786" i="10"/>
  <c r="AA787" i="10"/>
  <c r="AA788" i="10"/>
  <c r="AA789" i="10"/>
  <c r="AA790" i="10"/>
  <c r="AA791" i="10"/>
  <c r="AA792" i="10"/>
  <c r="AA793" i="10"/>
  <c r="AA794" i="10"/>
  <c r="AA795" i="10"/>
  <c r="AA796" i="10"/>
  <c r="AA797" i="10"/>
  <c r="AA798" i="10"/>
  <c r="AA799" i="10"/>
  <c r="AA800" i="10"/>
  <c r="AA801" i="10"/>
  <c r="AA802" i="10"/>
  <c r="AA803" i="10"/>
  <c r="AA804" i="10"/>
  <c r="AA805" i="10"/>
  <c r="AA806" i="10"/>
  <c r="AA807" i="10"/>
  <c r="AA808" i="10"/>
  <c r="AA809" i="10"/>
  <c r="AA810" i="10"/>
  <c r="AA811" i="10"/>
  <c r="AA812" i="10"/>
  <c r="AA813" i="10"/>
  <c r="AA814" i="10"/>
  <c r="AA815" i="10"/>
  <c r="AA816" i="10"/>
  <c r="AA817" i="10"/>
  <c r="AA818" i="10"/>
  <c r="AA819" i="10"/>
  <c r="AA820" i="10"/>
  <c r="AA821" i="10"/>
  <c r="AA822" i="10"/>
  <c r="AA823" i="10"/>
  <c r="AA824" i="10"/>
  <c r="AA825" i="10"/>
  <c r="AA826" i="10"/>
  <c r="AA827" i="10"/>
  <c r="AA828" i="10"/>
  <c r="AA829" i="10"/>
  <c r="AA830" i="10"/>
  <c r="AA831" i="10"/>
  <c r="AA832" i="10"/>
  <c r="AA833" i="10"/>
  <c r="AA834" i="10"/>
  <c r="AA835" i="10"/>
  <c r="AA836" i="10"/>
  <c r="AA837" i="10"/>
  <c r="AA838" i="10"/>
  <c r="AA839" i="10"/>
  <c r="AA840" i="10"/>
  <c r="AA841" i="10"/>
  <c r="AA842" i="10"/>
  <c r="AA843" i="10"/>
  <c r="AA844" i="10"/>
  <c r="AA845" i="10"/>
  <c r="AA846" i="10"/>
  <c r="AA847" i="10"/>
  <c r="AA848" i="10"/>
  <c r="AA849" i="10"/>
  <c r="AA850" i="10"/>
  <c r="AA851" i="10"/>
  <c r="AA852" i="10"/>
  <c r="AA853" i="10"/>
  <c r="AA854" i="10"/>
  <c r="AA855" i="10"/>
  <c r="AA856" i="10"/>
  <c r="AA857" i="10"/>
  <c r="AA858" i="10"/>
  <c r="AA859" i="10"/>
  <c r="AA860" i="10"/>
  <c r="AA861" i="10"/>
  <c r="AA862" i="10"/>
  <c r="AA863" i="10"/>
  <c r="AA864" i="10"/>
  <c r="AA865" i="10"/>
  <c r="AA866" i="10"/>
  <c r="AA867" i="10"/>
  <c r="AA868" i="10"/>
  <c r="AA869" i="10"/>
  <c r="AA870" i="10"/>
  <c r="AA871" i="10"/>
  <c r="AA872" i="10"/>
  <c r="AA873" i="10"/>
  <c r="AA874" i="10"/>
  <c r="AA875" i="10"/>
  <c r="AA876" i="10"/>
  <c r="AA877" i="10"/>
  <c r="AA878" i="10"/>
  <c r="AA879" i="10"/>
  <c r="AA880" i="10"/>
  <c r="AA881" i="10"/>
  <c r="AA882" i="10"/>
  <c r="AA883" i="10"/>
  <c r="AA884" i="10"/>
  <c r="AA885" i="10"/>
  <c r="AA886" i="10"/>
  <c r="AA887" i="10"/>
  <c r="AA888" i="10"/>
  <c r="AA889" i="10"/>
  <c r="AA890" i="10"/>
  <c r="AA891" i="10"/>
  <c r="AA892" i="10"/>
  <c r="AA893" i="10"/>
  <c r="AA894" i="10"/>
  <c r="AA895" i="10"/>
  <c r="AA896" i="10"/>
  <c r="AA897" i="10"/>
  <c r="AA898" i="10"/>
  <c r="AA899" i="10"/>
  <c r="AA900" i="10"/>
  <c r="AA901" i="10"/>
  <c r="AA902" i="10"/>
  <c r="AA903" i="10"/>
  <c r="AA904" i="10"/>
  <c r="AA905" i="10"/>
  <c r="AA906" i="10"/>
  <c r="AA907" i="10"/>
  <c r="AA908" i="10"/>
  <c r="AA909" i="10"/>
  <c r="AA910" i="10"/>
  <c r="AA911" i="10"/>
  <c r="AA912" i="10"/>
  <c r="AA913" i="10"/>
  <c r="AA914" i="10"/>
  <c r="AA915" i="10"/>
  <c r="AA916" i="10"/>
  <c r="AA917" i="10"/>
  <c r="AA918" i="10"/>
  <c r="AA919" i="10"/>
  <c r="AA920" i="10"/>
  <c r="AA921" i="10"/>
  <c r="AA922" i="10"/>
  <c r="AA923" i="10"/>
  <c r="AA924" i="10"/>
  <c r="AA925" i="10"/>
  <c r="AA926" i="10"/>
  <c r="AA927" i="10"/>
  <c r="AA928" i="10"/>
  <c r="AA929" i="10"/>
  <c r="AA930" i="10"/>
  <c r="AA931" i="10"/>
  <c r="AA932" i="10"/>
  <c r="AA933" i="10"/>
  <c r="AA934" i="10"/>
  <c r="AA935" i="10"/>
  <c r="AA936" i="10"/>
  <c r="AA937" i="10"/>
  <c r="AA938" i="10"/>
  <c r="AA939" i="10"/>
  <c r="AA940" i="10"/>
  <c r="AA941" i="10"/>
  <c r="AA942" i="10"/>
  <c r="AA943" i="10"/>
  <c r="AA944" i="10"/>
  <c r="AA945" i="10"/>
  <c r="AA946" i="10"/>
  <c r="AA947" i="10"/>
  <c r="AA948" i="10"/>
  <c r="AA949" i="10"/>
  <c r="AA950" i="10"/>
  <c r="AA951" i="10"/>
  <c r="AA952" i="10"/>
  <c r="AA953" i="10"/>
  <c r="AA954" i="10"/>
  <c r="AA955" i="10"/>
  <c r="AA956" i="10"/>
  <c r="AA957" i="10"/>
  <c r="AA958" i="10"/>
  <c r="AA959" i="10"/>
  <c r="AA960" i="10"/>
  <c r="AA961" i="10"/>
  <c r="AA962" i="10"/>
  <c r="AA963" i="10"/>
  <c r="AA964" i="10"/>
  <c r="AA965" i="10"/>
  <c r="AA966" i="10"/>
  <c r="AA967" i="10"/>
  <c r="AA968" i="10"/>
  <c r="AA969" i="10"/>
  <c r="AA970" i="10"/>
  <c r="AA971" i="10"/>
  <c r="AA972" i="10"/>
  <c r="AA973" i="10"/>
  <c r="AA974" i="10"/>
  <c r="AA975" i="10"/>
  <c r="AA976" i="10"/>
  <c r="AA977" i="10"/>
  <c r="AA978" i="10"/>
  <c r="AA979" i="10"/>
  <c r="AA980" i="10"/>
  <c r="AA981" i="10"/>
  <c r="AA982" i="10"/>
  <c r="AA983" i="10"/>
  <c r="AA984" i="10"/>
  <c r="AA985" i="10"/>
  <c r="AA986" i="10"/>
  <c r="AA987" i="10"/>
  <c r="AA988" i="10"/>
  <c r="AA989" i="10"/>
  <c r="AA990" i="10"/>
  <c r="AA991" i="10"/>
  <c r="AA992" i="10"/>
  <c r="AA993" i="10"/>
  <c r="AA994" i="10"/>
  <c r="AA995" i="10"/>
  <c r="AA996" i="10"/>
  <c r="AA997" i="10"/>
  <c r="AA998" i="10"/>
  <c r="AA999" i="10"/>
  <c r="AA2" i="10"/>
  <c r="M964" i="10" l="1"/>
  <c r="R964" i="10"/>
  <c r="R916" i="10"/>
  <c r="M916" i="10"/>
  <c r="T873" i="10"/>
  <c r="O873" i="10"/>
  <c r="M836" i="10"/>
  <c r="R836" i="10"/>
  <c r="R786" i="10"/>
  <c r="M786" i="10"/>
  <c r="P748" i="10"/>
  <c r="U748" i="10"/>
  <c r="M706" i="10"/>
  <c r="R706" i="10"/>
  <c r="O679" i="10"/>
  <c r="T679" i="10"/>
  <c r="U636" i="10"/>
  <c r="P636" i="10"/>
  <c r="O599" i="10"/>
  <c r="T599" i="10"/>
  <c r="U556" i="10"/>
  <c r="P556" i="10"/>
  <c r="M513" i="10"/>
  <c r="R513" i="10"/>
  <c r="R449" i="10"/>
  <c r="M449" i="10"/>
  <c r="T406" i="10"/>
  <c r="O406" i="10"/>
  <c r="R385" i="10"/>
  <c r="M385" i="10"/>
  <c r="M337" i="10"/>
  <c r="R337" i="10"/>
  <c r="T294" i="10"/>
  <c r="O294" i="10"/>
  <c r="O278" i="10"/>
  <c r="T278" i="10"/>
  <c r="U235" i="10"/>
  <c r="P235" i="10"/>
  <c r="M49" i="10"/>
  <c r="R49" i="10"/>
  <c r="U959" i="10"/>
  <c r="P959" i="10"/>
  <c r="O996" i="10"/>
  <c r="T996" i="10"/>
  <c r="R991" i="10"/>
  <c r="M991" i="10"/>
  <c r="U985" i="10"/>
  <c r="P985" i="10"/>
  <c r="O980" i="10"/>
  <c r="T980" i="10"/>
  <c r="R975" i="10"/>
  <c r="M975" i="10"/>
  <c r="U969" i="10"/>
  <c r="P969" i="10"/>
  <c r="O964" i="10"/>
  <c r="T964" i="10"/>
  <c r="R959" i="10"/>
  <c r="M959" i="10"/>
  <c r="U953" i="10"/>
  <c r="P953" i="10"/>
  <c r="O948" i="10"/>
  <c r="T948" i="10"/>
  <c r="R943" i="10"/>
  <c r="M943" i="10"/>
  <c r="U937" i="10"/>
  <c r="P937" i="10"/>
  <c r="O932" i="10"/>
  <c r="T932" i="10"/>
  <c r="R927" i="10"/>
  <c r="M927" i="10"/>
  <c r="P921" i="10"/>
  <c r="U921" i="10"/>
  <c r="T916" i="10"/>
  <c r="O916" i="10"/>
  <c r="R911" i="10"/>
  <c r="M911" i="10"/>
  <c r="U905" i="10"/>
  <c r="P905" i="10"/>
  <c r="T900" i="10"/>
  <c r="O900" i="10"/>
  <c r="R895" i="10"/>
  <c r="M895" i="10"/>
  <c r="P889" i="10"/>
  <c r="U889" i="10"/>
  <c r="T884" i="10"/>
  <c r="O884" i="10"/>
  <c r="M879" i="10"/>
  <c r="R879" i="10"/>
  <c r="U873" i="10"/>
  <c r="P873" i="10"/>
  <c r="T868" i="10"/>
  <c r="O868" i="10"/>
  <c r="R863" i="10"/>
  <c r="M863" i="10"/>
  <c r="P857" i="10"/>
  <c r="U857" i="10"/>
  <c r="T852" i="10"/>
  <c r="O852" i="10"/>
  <c r="R847" i="10"/>
  <c r="M847" i="10"/>
  <c r="U841" i="10"/>
  <c r="P841" i="10"/>
  <c r="T836" i="10"/>
  <c r="O836" i="10"/>
  <c r="M831" i="10"/>
  <c r="R831" i="10"/>
  <c r="P825" i="10"/>
  <c r="U825" i="10"/>
  <c r="T818" i="10"/>
  <c r="O818" i="10"/>
  <c r="M813" i="10"/>
  <c r="R813" i="10"/>
  <c r="P807" i="10"/>
  <c r="U807" i="10"/>
  <c r="T802" i="10"/>
  <c r="O802" i="10"/>
  <c r="M797" i="10"/>
  <c r="R797" i="10"/>
  <c r="P791" i="10"/>
  <c r="U791" i="10"/>
  <c r="T786" i="10"/>
  <c r="O786" i="10"/>
  <c r="M781" i="10"/>
  <c r="R781" i="10"/>
  <c r="P775" i="10"/>
  <c r="U775" i="10"/>
  <c r="T770" i="10"/>
  <c r="O770" i="10"/>
  <c r="M765" i="10"/>
  <c r="R765" i="10"/>
  <c r="P759" i="10"/>
  <c r="U759" i="10"/>
  <c r="T754" i="10"/>
  <c r="O754" i="10"/>
  <c r="R749" i="10"/>
  <c r="M749" i="10"/>
  <c r="P743" i="10"/>
  <c r="U743" i="10"/>
  <c r="O738" i="10"/>
  <c r="T738" i="10"/>
  <c r="R733" i="10"/>
  <c r="M733" i="10"/>
  <c r="P727" i="10"/>
  <c r="U727" i="10"/>
  <c r="O722" i="10"/>
  <c r="T722" i="10"/>
  <c r="R717" i="10"/>
  <c r="M717" i="10"/>
  <c r="P711" i="10"/>
  <c r="U711" i="10"/>
  <c r="O706" i="10"/>
  <c r="T706" i="10"/>
  <c r="R701" i="10"/>
  <c r="M701" i="10"/>
  <c r="P695" i="10"/>
  <c r="U695" i="10"/>
  <c r="O690" i="10"/>
  <c r="T690" i="10"/>
  <c r="R685" i="10"/>
  <c r="M685" i="10"/>
  <c r="P679" i="10"/>
  <c r="U679" i="10"/>
  <c r="O674" i="10"/>
  <c r="T674" i="10"/>
  <c r="R669" i="10"/>
  <c r="M669" i="10"/>
  <c r="P663" i="10"/>
  <c r="U663" i="10"/>
  <c r="O658" i="10"/>
  <c r="T658" i="10"/>
  <c r="R653" i="10"/>
  <c r="M653" i="10"/>
  <c r="P647" i="10"/>
  <c r="U647" i="10"/>
  <c r="O642" i="10"/>
  <c r="T642" i="10"/>
  <c r="M637" i="10"/>
  <c r="R637" i="10"/>
  <c r="P631" i="10"/>
  <c r="U631" i="10"/>
  <c r="O626" i="10"/>
  <c r="T626" i="10"/>
  <c r="M621" i="10"/>
  <c r="R621" i="10"/>
  <c r="P615" i="10"/>
  <c r="U615" i="10"/>
  <c r="T610" i="10"/>
  <c r="O610" i="10"/>
  <c r="M605" i="10"/>
  <c r="R605" i="10"/>
  <c r="P599" i="10"/>
  <c r="U599" i="10"/>
  <c r="O594" i="10"/>
  <c r="T594" i="10"/>
  <c r="M589" i="10"/>
  <c r="R589" i="10"/>
  <c r="P583" i="10"/>
  <c r="U583" i="10"/>
  <c r="T578" i="10"/>
  <c r="O578" i="10"/>
  <c r="M573" i="10"/>
  <c r="R573" i="10"/>
  <c r="P567" i="10"/>
  <c r="U567" i="10"/>
  <c r="T562" i="10"/>
  <c r="O562" i="10"/>
  <c r="M557" i="10"/>
  <c r="R557" i="10"/>
  <c r="P551" i="10"/>
  <c r="U551" i="10"/>
  <c r="T546" i="10"/>
  <c r="O546" i="10"/>
  <c r="M541" i="10"/>
  <c r="R541" i="10"/>
  <c r="P535" i="10"/>
  <c r="U535" i="10"/>
  <c r="T530" i="10"/>
  <c r="O530" i="10"/>
  <c r="M525" i="10"/>
  <c r="R525" i="10"/>
  <c r="P519" i="10"/>
  <c r="U519" i="10"/>
  <c r="T513" i="10"/>
  <c r="O513" i="10"/>
  <c r="M508" i="10"/>
  <c r="R508" i="10"/>
  <c r="P502" i="10"/>
  <c r="U502" i="10"/>
  <c r="T497" i="10"/>
  <c r="O497" i="10"/>
  <c r="R492" i="10"/>
  <c r="M492" i="10"/>
  <c r="P486" i="10"/>
  <c r="U486" i="10"/>
  <c r="T481" i="10"/>
  <c r="O481" i="10"/>
  <c r="M476" i="10"/>
  <c r="R476" i="10"/>
  <c r="P470" i="10"/>
  <c r="U470" i="10"/>
  <c r="O465" i="10"/>
  <c r="T465" i="10"/>
  <c r="R460" i="10"/>
  <c r="M460" i="10"/>
  <c r="P454" i="10"/>
  <c r="U454" i="10"/>
  <c r="T449" i="10"/>
  <c r="O449" i="10"/>
  <c r="R444" i="10"/>
  <c r="M444" i="10"/>
  <c r="P438" i="10"/>
  <c r="U438" i="10"/>
  <c r="T433" i="10"/>
  <c r="O433" i="10"/>
  <c r="R428" i="10"/>
  <c r="M428" i="10"/>
  <c r="P422" i="10"/>
  <c r="U422" i="10"/>
  <c r="O417" i="10"/>
  <c r="T417" i="10"/>
  <c r="R412" i="10"/>
  <c r="M412" i="10"/>
  <c r="P406" i="10"/>
  <c r="U406" i="10"/>
  <c r="O401" i="10"/>
  <c r="T401" i="10"/>
  <c r="M396" i="10"/>
  <c r="R396" i="10"/>
  <c r="U390" i="10"/>
  <c r="P390" i="10"/>
  <c r="T385" i="10"/>
  <c r="O385" i="10"/>
  <c r="M380" i="10"/>
  <c r="R380" i="10"/>
  <c r="U374" i="10"/>
  <c r="P374" i="10"/>
  <c r="T369" i="10"/>
  <c r="O369" i="10"/>
  <c r="R364" i="10"/>
  <c r="M364" i="10"/>
  <c r="U358" i="10"/>
  <c r="P358" i="10"/>
  <c r="T353" i="10"/>
  <c r="O353" i="10"/>
  <c r="M348" i="10"/>
  <c r="R348" i="10"/>
  <c r="U342" i="10"/>
  <c r="P342" i="10"/>
  <c r="T337" i="10"/>
  <c r="O337" i="10"/>
  <c r="R332" i="10"/>
  <c r="M332" i="10"/>
  <c r="U326" i="10"/>
  <c r="P326" i="10"/>
  <c r="T321" i="10"/>
  <c r="O321" i="10"/>
  <c r="M316" i="10"/>
  <c r="R316" i="10"/>
  <c r="U310" i="10"/>
  <c r="P310" i="10"/>
  <c r="T305" i="10"/>
  <c r="O305" i="10"/>
  <c r="R300" i="10"/>
  <c r="M300" i="10"/>
  <c r="P294" i="10"/>
  <c r="U294" i="10"/>
  <c r="T289" i="10"/>
  <c r="O289" i="10"/>
  <c r="R284" i="10"/>
  <c r="M284" i="10"/>
  <c r="U278" i="10"/>
  <c r="P278" i="10"/>
  <c r="T273" i="10"/>
  <c r="O273" i="10"/>
  <c r="R268" i="10"/>
  <c r="M268" i="10"/>
  <c r="U262" i="10"/>
  <c r="P262" i="10"/>
  <c r="T257" i="10"/>
  <c r="O257" i="10"/>
  <c r="M252" i="10"/>
  <c r="R252" i="10"/>
  <c r="U246" i="10"/>
  <c r="P246" i="10"/>
  <c r="T241" i="10"/>
  <c r="O241" i="10"/>
  <c r="R236" i="10"/>
  <c r="M236" i="10"/>
  <c r="P230" i="10"/>
  <c r="U230" i="10"/>
  <c r="O225" i="10"/>
  <c r="T225" i="10"/>
  <c r="R220" i="10"/>
  <c r="M220" i="10"/>
  <c r="U214" i="10"/>
  <c r="P214" i="10"/>
  <c r="T209" i="10"/>
  <c r="O209" i="10"/>
  <c r="R204" i="10"/>
  <c r="M204" i="10"/>
  <c r="U198" i="10"/>
  <c r="P198" i="10"/>
  <c r="O193" i="10"/>
  <c r="T193" i="10"/>
  <c r="M188" i="10"/>
  <c r="R188" i="10"/>
  <c r="P182" i="10"/>
  <c r="U182" i="10"/>
  <c r="T177" i="10"/>
  <c r="O177" i="10"/>
  <c r="R172" i="10"/>
  <c r="M172" i="10"/>
  <c r="P166" i="10"/>
  <c r="U166" i="10"/>
  <c r="T161" i="10"/>
  <c r="O161" i="10"/>
  <c r="M156" i="10"/>
  <c r="R156" i="10"/>
  <c r="U150" i="10"/>
  <c r="P150" i="10"/>
  <c r="O145" i="10"/>
  <c r="T145" i="10"/>
  <c r="M140" i="10"/>
  <c r="R140" i="10"/>
  <c r="P134" i="10"/>
  <c r="U134" i="10"/>
  <c r="O129" i="10"/>
  <c r="T129" i="10"/>
  <c r="R124" i="10"/>
  <c r="M124" i="10"/>
  <c r="U118" i="10"/>
  <c r="P118" i="10"/>
  <c r="O113" i="10"/>
  <c r="T113" i="10"/>
  <c r="R108" i="10"/>
  <c r="M108" i="10"/>
  <c r="U102" i="10"/>
  <c r="P102" i="10"/>
  <c r="O97" i="10"/>
  <c r="T97" i="10"/>
  <c r="M92" i="10"/>
  <c r="R92" i="10"/>
  <c r="U86" i="10"/>
  <c r="P86" i="10"/>
  <c r="O81" i="10"/>
  <c r="T81" i="10"/>
  <c r="R76" i="10"/>
  <c r="M76" i="10"/>
  <c r="P70" i="10"/>
  <c r="U70" i="10"/>
  <c r="T65" i="10"/>
  <c r="O65" i="10"/>
  <c r="R60" i="10"/>
  <c r="M60" i="10"/>
  <c r="P54" i="10"/>
  <c r="U54" i="10"/>
  <c r="O49" i="10"/>
  <c r="T49" i="10"/>
  <c r="R44" i="10"/>
  <c r="M44" i="10"/>
  <c r="P38" i="10"/>
  <c r="U38" i="10"/>
  <c r="T33" i="10"/>
  <c r="O33" i="10"/>
  <c r="R28" i="10"/>
  <c r="M28" i="10"/>
  <c r="U22" i="10"/>
  <c r="P22" i="10"/>
  <c r="O17" i="10"/>
  <c r="T17" i="10"/>
  <c r="M12" i="10"/>
  <c r="R12" i="10"/>
  <c r="P6" i="10"/>
  <c r="U6" i="10"/>
  <c r="T6" i="10"/>
  <c r="O6" i="10"/>
  <c r="T969" i="10"/>
  <c r="O969" i="10"/>
  <c r="P910" i="10"/>
  <c r="U910" i="10"/>
  <c r="M868" i="10"/>
  <c r="R868" i="10"/>
  <c r="U830" i="10"/>
  <c r="P830" i="10"/>
  <c r="P780" i="10"/>
  <c r="U780" i="10"/>
  <c r="T743" i="10"/>
  <c r="O743" i="10"/>
  <c r="U700" i="10"/>
  <c r="P700" i="10"/>
  <c r="O663" i="10"/>
  <c r="T663" i="10"/>
  <c r="R594" i="10"/>
  <c r="M594" i="10"/>
  <c r="R546" i="10"/>
  <c r="M546" i="10"/>
  <c r="U491" i="10"/>
  <c r="P491" i="10"/>
  <c r="T438" i="10"/>
  <c r="O438" i="10"/>
  <c r="O390" i="10"/>
  <c r="T390" i="10"/>
  <c r="R369" i="10"/>
  <c r="M369" i="10"/>
  <c r="O342" i="10"/>
  <c r="T342" i="10"/>
  <c r="P299" i="10"/>
  <c r="U299" i="10"/>
  <c r="P283" i="10"/>
  <c r="U283" i="10"/>
  <c r="O262" i="10"/>
  <c r="T262" i="10"/>
  <c r="P251" i="10"/>
  <c r="U251" i="10"/>
  <c r="T246" i="10"/>
  <c r="O246" i="10"/>
  <c r="M241" i="10"/>
  <c r="R241" i="10"/>
  <c r="O230" i="10"/>
  <c r="T230" i="10"/>
  <c r="M225" i="10"/>
  <c r="R225" i="10"/>
  <c r="U219" i="10"/>
  <c r="P219" i="10"/>
  <c r="T214" i="10"/>
  <c r="O214" i="10"/>
  <c r="M209" i="10"/>
  <c r="R209" i="10"/>
  <c r="U203" i="10"/>
  <c r="P203" i="10"/>
  <c r="T198" i="10"/>
  <c r="O198" i="10"/>
  <c r="M193" i="10"/>
  <c r="R193" i="10"/>
  <c r="P187" i="10"/>
  <c r="U187" i="10"/>
  <c r="T182" i="10"/>
  <c r="O182" i="10"/>
  <c r="R177" i="10"/>
  <c r="M177" i="10"/>
  <c r="P171" i="10"/>
  <c r="U171" i="10"/>
  <c r="O166" i="10"/>
  <c r="T166" i="10"/>
  <c r="R161" i="10"/>
  <c r="M161" i="10"/>
  <c r="U155" i="10"/>
  <c r="P155" i="10"/>
  <c r="O150" i="10"/>
  <c r="T150" i="10"/>
  <c r="M145" i="10"/>
  <c r="R145" i="10"/>
  <c r="P139" i="10"/>
  <c r="U139" i="10"/>
  <c r="O134" i="10"/>
  <c r="T134" i="10"/>
  <c r="M129" i="10"/>
  <c r="R129" i="10"/>
  <c r="U123" i="10"/>
  <c r="P123" i="10"/>
  <c r="O118" i="10"/>
  <c r="T118" i="10"/>
  <c r="M113" i="10"/>
  <c r="R113" i="10"/>
  <c r="P107" i="10"/>
  <c r="U107" i="10"/>
  <c r="T102" i="10"/>
  <c r="O102" i="10"/>
  <c r="R97" i="10"/>
  <c r="M97" i="10"/>
  <c r="U91" i="10"/>
  <c r="P91" i="10"/>
  <c r="P11" i="10"/>
  <c r="U11" i="10"/>
  <c r="U995" i="10"/>
  <c r="P995" i="10"/>
  <c r="O990" i="10"/>
  <c r="T990" i="10"/>
  <c r="R985" i="10"/>
  <c r="M985" i="10"/>
  <c r="U979" i="10"/>
  <c r="P979" i="10"/>
  <c r="O974" i="10"/>
  <c r="T974" i="10"/>
  <c r="R969" i="10"/>
  <c r="M969" i="10"/>
  <c r="U963" i="10"/>
  <c r="P963" i="10"/>
  <c r="O958" i="10"/>
  <c r="T958" i="10"/>
  <c r="R953" i="10"/>
  <c r="M953" i="10"/>
  <c r="U947" i="10"/>
  <c r="P947" i="10"/>
  <c r="O942" i="10"/>
  <c r="T942" i="10"/>
  <c r="R937" i="10"/>
  <c r="M937" i="10"/>
  <c r="U931" i="10"/>
  <c r="P931" i="10"/>
  <c r="T926" i="10"/>
  <c r="O926" i="10"/>
  <c r="M921" i="10"/>
  <c r="R921" i="10"/>
  <c r="P915" i="10"/>
  <c r="U915" i="10"/>
  <c r="T910" i="10"/>
  <c r="O910" i="10"/>
  <c r="R905" i="10"/>
  <c r="M905" i="10"/>
  <c r="U899" i="10"/>
  <c r="P899" i="10"/>
  <c r="T894" i="10"/>
  <c r="O894" i="10"/>
  <c r="M889" i="10"/>
  <c r="R889" i="10"/>
  <c r="P883" i="10"/>
  <c r="U883" i="10"/>
  <c r="T878" i="10"/>
  <c r="O878" i="10"/>
  <c r="R873" i="10"/>
  <c r="M873" i="10"/>
  <c r="U867" i="10"/>
  <c r="P867" i="10"/>
  <c r="T862" i="10"/>
  <c r="O862" i="10"/>
  <c r="M857" i="10"/>
  <c r="R857" i="10"/>
  <c r="P851" i="10"/>
  <c r="U851" i="10"/>
  <c r="T846" i="10"/>
  <c r="O846" i="10"/>
  <c r="R841" i="10"/>
  <c r="M841" i="10"/>
  <c r="U835" i="10"/>
  <c r="P835" i="10"/>
  <c r="T830" i="10"/>
  <c r="O830" i="10"/>
  <c r="U824" i="10"/>
  <c r="P824" i="10"/>
  <c r="P817" i="10"/>
  <c r="U817" i="10"/>
  <c r="T812" i="10"/>
  <c r="O812" i="10"/>
  <c r="R807" i="10"/>
  <c r="M807" i="10"/>
  <c r="P801" i="10"/>
  <c r="U801" i="10"/>
  <c r="O796" i="10"/>
  <c r="T796" i="10"/>
  <c r="R791" i="10"/>
  <c r="M791" i="10"/>
  <c r="P785" i="10"/>
  <c r="U785" i="10"/>
  <c r="O780" i="10"/>
  <c r="T780" i="10"/>
  <c r="R775" i="10"/>
  <c r="M775" i="10"/>
  <c r="P769" i="10"/>
  <c r="U769" i="10"/>
  <c r="O764" i="10"/>
  <c r="T764" i="10"/>
  <c r="R759" i="10"/>
  <c r="M759" i="10"/>
  <c r="P753" i="10"/>
  <c r="U753" i="10"/>
  <c r="O748" i="10"/>
  <c r="T748" i="10"/>
  <c r="M743" i="10"/>
  <c r="R743" i="10"/>
  <c r="P737" i="10"/>
  <c r="U737" i="10"/>
  <c r="T732" i="10"/>
  <c r="O732" i="10"/>
  <c r="M727" i="10"/>
  <c r="R727" i="10"/>
  <c r="P721" i="10"/>
  <c r="U721" i="10"/>
  <c r="O716" i="10"/>
  <c r="T716" i="10"/>
  <c r="R711" i="10"/>
  <c r="M711" i="10"/>
  <c r="P705" i="10"/>
  <c r="U705" i="10"/>
  <c r="T700" i="10"/>
  <c r="O700" i="10"/>
  <c r="R695" i="10"/>
  <c r="M695" i="10"/>
  <c r="P689" i="10"/>
  <c r="U689" i="10"/>
  <c r="T684" i="10"/>
  <c r="O684" i="10"/>
  <c r="M679" i="10"/>
  <c r="R679" i="10"/>
  <c r="P673" i="10"/>
  <c r="U673" i="10"/>
  <c r="T668" i="10"/>
  <c r="O668" i="10"/>
  <c r="M663" i="10"/>
  <c r="R663" i="10"/>
  <c r="P657" i="10"/>
  <c r="U657" i="10"/>
  <c r="O652" i="10"/>
  <c r="T652" i="10"/>
  <c r="M647" i="10"/>
  <c r="R647" i="10"/>
  <c r="P641" i="10"/>
  <c r="U641" i="10"/>
  <c r="T636" i="10"/>
  <c r="O636" i="10"/>
  <c r="M631" i="10"/>
  <c r="R631" i="10"/>
  <c r="P625" i="10"/>
  <c r="U625" i="10"/>
  <c r="O620" i="10"/>
  <c r="T620" i="10"/>
  <c r="R615" i="10"/>
  <c r="M615" i="10"/>
  <c r="P609" i="10"/>
  <c r="U609" i="10"/>
  <c r="T604" i="10"/>
  <c r="O604" i="10"/>
  <c r="M599" i="10"/>
  <c r="R599" i="10"/>
  <c r="P593" i="10"/>
  <c r="U593" i="10"/>
  <c r="T588" i="10"/>
  <c r="O588" i="10"/>
  <c r="M583" i="10"/>
  <c r="R583" i="10"/>
  <c r="P577" i="10"/>
  <c r="U577" i="10"/>
  <c r="O572" i="10"/>
  <c r="T572" i="10"/>
  <c r="R567" i="10"/>
  <c r="M567" i="10"/>
  <c r="P561" i="10"/>
  <c r="U561" i="10"/>
  <c r="T556" i="10"/>
  <c r="O556" i="10"/>
  <c r="M551" i="10"/>
  <c r="R551" i="10"/>
  <c r="P545" i="10"/>
  <c r="U545" i="10"/>
  <c r="O540" i="10"/>
  <c r="T540" i="10"/>
  <c r="M535" i="10"/>
  <c r="R535" i="10"/>
  <c r="P529" i="10"/>
  <c r="U529" i="10"/>
  <c r="T524" i="10"/>
  <c r="O524" i="10"/>
  <c r="P518" i="10"/>
  <c r="U518" i="10"/>
  <c r="U512" i="10"/>
  <c r="P512" i="10"/>
  <c r="O507" i="10"/>
  <c r="T507" i="10"/>
  <c r="M502" i="10"/>
  <c r="R502" i="10"/>
  <c r="P496" i="10"/>
  <c r="U496" i="10"/>
  <c r="O491" i="10"/>
  <c r="T491" i="10"/>
  <c r="M486" i="10"/>
  <c r="R486" i="10"/>
  <c r="P480" i="10"/>
  <c r="U480" i="10"/>
  <c r="O475" i="10"/>
  <c r="T475" i="10"/>
  <c r="R470" i="10"/>
  <c r="M470" i="10"/>
  <c r="P464" i="10"/>
  <c r="U464" i="10"/>
  <c r="T459" i="10"/>
  <c r="O459" i="10"/>
  <c r="M454" i="10"/>
  <c r="R454" i="10"/>
  <c r="P448" i="10"/>
  <c r="U448" i="10"/>
  <c r="T443" i="10"/>
  <c r="O443" i="10"/>
  <c r="R438" i="10"/>
  <c r="M438" i="10"/>
  <c r="P432" i="10"/>
  <c r="U432" i="10"/>
  <c r="T427" i="10"/>
  <c r="O427" i="10"/>
  <c r="M422" i="10"/>
  <c r="R422" i="10"/>
  <c r="P416" i="10"/>
  <c r="U416" i="10"/>
  <c r="O411" i="10"/>
  <c r="T411" i="10"/>
  <c r="M406" i="10"/>
  <c r="R406" i="10"/>
  <c r="P400" i="10"/>
  <c r="U400" i="10"/>
  <c r="O395" i="10"/>
  <c r="T395" i="10"/>
  <c r="M390" i="10"/>
  <c r="R390" i="10"/>
  <c r="P384" i="10"/>
  <c r="U384" i="10"/>
  <c r="T379" i="10"/>
  <c r="O379" i="10"/>
  <c r="M374" i="10"/>
  <c r="R374" i="10"/>
  <c r="P368" i="10"/>
  <c r="U368" i="10"/>
  <c r="T363" i="10"/>
  <c r="O363" i="10"/>
  <c r="R358" i="10"/>
  <c r="M358" i="10"/>
  <c r="U352" i="10"/>
  <c r="P352" i="10"/>
  <c r="T347" i="10"/>
  <c r="O347" i="10"/>
  <c r="M342" i="10"/>
  <c r="R342" i="10"/>
  <c r="P336" i="10"/>
  <c r="U336" i="10"/>
  <c r="T331" i="10"/>
  <c r="O331" i="10"/>
  <c r="M326" i="10"/>
  <c r="R326" i="10"/>
  <c r="U320" i="10"/>
  <c r="P320" i="10"/>
  <c r="T315" i="10"/>
  <c r="O315" i="10"/>
  <c r="R310" i="10"/>
  <c r="M310" i="10"/>
  <c r="P304" i="10"/>
  <c r="U304" i="10"/>
  <c r="T299" i="10"/>
  <c r="O299" i="10"/>
  <c r="M294" i="10"/>
  <c r="R294" i="10"/>
  <c r="U288" i="10"/>
  <c r="P288" i="10"/>
  <c r="T283" i="10"/>
  <c r="O283" i="10"/>
  <c r="M278" i="10"/>
  <c r="R278" i="10"/>
  <c r="U272" i="10"/>
  <c r="P272" i="10"/>
  <c r="T267" i="10"/>
  <c r="O267" i="10"/>
  <c r="R262" i="10"/>
  <c r="M262" i="10"/>
  <c r="U256" i="10"/>
  <c r="P256" i="10"/>
  <c r="O251" i="10"/>
  <c r="T251" i="10"/>
  <c r="M246" i="10"/>
  <c r="R246" i="10"/>
  <c r="P240" i="10"/>
  <c r="U240" i="10"/>
  <c r="O235" i="10"/>
  <c r="T235" i="10"/>
  <c r="M230" i="10"/>
  <c r="R230" i="10"/>
  <c r="P224" i="10"/>
  <c r="U224" i="10"/>
  <c r="O219" i="10"/>
  <c r="T219" i="10"/>
  <c r="M214" i="10"/>
  <c r="R214" i="10"/>
  <c r="P208" i="10"/>
  <c r="U208" i="10"/>
  <c r="O203" i="10"/>
  <c r="T203" i="10"/>
  <c r="M198" i="10"/>
  <c r="R198" i="10"/>
  <c r="U192" i="10"/>
  <c r="P192" i="10"/>
  <c r="T187" i="10"/>
  <c r="O187" i="10"/>
  <c r="M182" i="10"/>
  <c r="R182" i="10"/>
  <c r="U176" i="10"/>
  <c r="P176" i="10"/>
  <c r="T171" i="10"/>
  <c r="O171" i="10"/>
  <c r="M166" i="10"/>
  <c r="R166" i="10"/>
  <c r="P160" i="10"/>
  <c r="U160" i="10"/>
  <c r="O155" i="10"/>
  <c r="T155" i="10"/>
  <c r="R150" i="10"/>
  <c r="M150" i="10"/>
  <c r="P144" i="10"/>
  <c r="U144" i="10"/>
  <c r="O139" i="10"/>
  <c r="T139" i="10"/>
  <c r="M134" i="10"/>
  <c r="R134" i="10"/>
  <c r="U128" i="10"/>
  <c r="P128" i="10"/>
  <c r="T123" i="10"/>
  <c r="O123" i="10"/>
  <c r="R118" i="10"/>
  <c r="M118" i="10"/>
  <c r="U112" i="10"/>
  <c r="P112" i="10"/>
  <c r="O107" i="10"/>
  <c r="T107" i="10"/>
  <c r="R102" i="10"/>
  <c r="M102" i="10"/>
  <c r="P96" i="10"/>
  <c r="U96" i="10"/>
  <c r="O91" i="10"/>
  <c r="T91" i="10"/>
  <c r="M86" i="10"/>
  <c r="R86" i="10"/>
  <c r="U80" i="10"/>
  <c r="P80" i="10"/>
  <c r="O75" i="10"/>
  <c r="T75" i="10"/>
  <c r="M70" i="10"/>
  <c r="R70" i="10"/>
  <c r="U64" i="10"/>
  <c r="P64" i="10"/>
  <c r="O59" i="10"/>
  <c r="T59" i="10"/>
  <c r="R54" i="10"/>
  <c r="M54" i="10"/>
  <c r="U48" i="10"/>
  <c r="P48" i="10"/>
  <c r="O43" i="10"/>
  <c r="T43" i="10"/>
  <c r="M38" i="10"/>
  <c r="R38" i="10"/>
  <c r="U32" i="10"/>
  <c r="P32" i="10"/>
  <c r="T27" i="10"/>
  <c r="O27" i="10"/>
  <c r="M22" i="10"/>
  <c r="R22" i="10"/>
  <c r="P16" i="10"/>
  <c r="U16" i="10"/>
  <c r="O11" i="10"/>
  <c r="T11" i="10"/>
  <c r="M6" i="10"/>
  <c r="R6" i="10"/>
  <c r="P990" i="10"/>
  <c r="U990" i="10"/>
  <c r="O921" i="10"/>
  <c r="T921" i="10"/>
  <c r="P846" i="10"/>
  <c r="U846" i="10"/>
  <c r="O759" i="10"/>
  <c r="T759" i="10"/>
  <c r="O647" i="10"/>
  <c r="T647" i="10"/>
  <c r="M530" i="10"/>
  <c r="R530" i="10"/>
  <c r="O470" i="10"/>
  <c r="T470" i="10"/>
  <c r="M401" i="10"/>
  <c r="R401" i="10"/>
  <c r="U363" i="10"/>
  <c r="P363" i="10"/>
  <c r="R257" i="10"/>
  <c r="M257" i="10"/>
  <c r="P27" i="10"/>
  <c r="U27" i="10"/>
  <c r="T995" i="10"/>
  <c r="O995" i="10"/>
  <c r="M990" i="10"/>
  <c r="R990" i="10"/>
  <c r="U984" i="10"/>
  <c r="P984" i="10"/>
  <c r="T979" i="10"/>
  <c r="O979" i="10"/>
  <c r="M974" i="10"/>
  <c r="R974" i="10"/>
  <c r="P968" i="10"/>
  <c r="U968" i="10"/>
  <c r="T963" i="10"/>
  <c r="O963" i="10"/>
  <c r="R958" i="10"/>
  <c r="M958" i="10"/>
  <c r="P952" i="10"/>
  <c r="U952" i="10"/>
  <c r="T947" i="10"/>
  <c r="O947" i="10"/>
  <c r="M942" i="10"/>
  <c r="R942" i="10"/>
  <c r="P936" i="10"/>
  <c r="U936" i="10"/>
  <c r="T931" i="10"/>
  <c r="O931" i="10"/>
  <c r="M926" i="10"/>
  <c r="R926" i="10"/>
  <c r="P920" i="10"/>
  <c r="U920" i="10"/>
  <c r="T915" i="10"/>
  <c r="O915" i="10"/>
  <c r="R910" i="10"/>
  <c r="M910" i="10"/>
  <c r="U904" i="10"/>
  <c r="P904" i="10"/>
  <c r="T899" i="10"/>
  <c r="O899" i="10"/>
  <c r="M894" i="10"/>
  <c r="R894" i="10"/>
  <c r="P888" i="10"/>
  <c r="U888" i="10"/>
  <c r="O883" i="10"/>
  <c r="T883" i="10"/>
  <c r="R878" i="10"/>
  <c r="M878" i="10"/>
  <c r="P872" i="10"/>
  <c r="U872" i="10"/>
  <c r="T867" i="10"/>
  <c r="O867" i="10"/>
  <c r="M862" i="10"/>
  <c r="R862" i="10"/>
  <c r="P856" i="10"/>
  <c r="U856" i="10"/>
  <c r="O851" i="10"/>
  <c r="T851" i="10"/>
  <c r="R846" i="10"/>
  <c r="M846" i="10"/>
  <c r="P840" i="10"/>
  <c r="U840" i="10"/>
  <c r="T835" i="10"/>
  <c r="O835" i="10"/>
  <c r="R830" i="10"/>
  <c r="M830" i="10"/>
  <c r="T824" i="10"/>
  <c r="O824" i="10"/>
  <c r="O817" i="10"/>
  <c r="T817" i="10"/>
  <c r="M812" i="10"/>
  <c r="R812" i="10"/>
  <c r="U806" i="10"/>
  <c r="P806" i="10"/>
  <c r="O801" i="10"/>
  <c r="T801" i="10"/>
  <c r="M796" i="10"/>
  <c r="R796" i="10"/>
  <c r="U790" i="10"/>
  <c r="P790" i="10"/>
  <c r="O785" i="10"/>
  <c r="T785" i="10"/>
  <c r="M780" i="10"/>
  <c r="R780" i="10"/>
  <c r="U774" i="10"/>
  <c r="P774" i="10"/>
  <c r="O769" i="10"/>
  <c r="T769" i="10"/>
  <c r="M764" i="10"/>
  <c r="R764" i="10"/>
  <c r="U758" i="10"/>
  <c r="P758" i="10"/>
  <c r="T753" i="10"/>
  <c r="O753" i="10"/>
  <c r="M748" i="10"/>
  <c r="R748" i="10"/>
  <c r="U742" i="10"/>
  <c r="P742" i="10"/>
  <c r="T737" i="10"/>
  <c r="O737" i="10"/>
  <c r="M732" i="10"/>
  <c r="R732" i="10"/>
  <c r="U726" i="10"/>
  <c r="P726" i="10"/>
  <c r="O721" i="10"/>
  <c r="T721" i="10"/>
  <c r="R716" i="10"/>
  <c r="M716" i="10"/>
  <c r="U710" i="10"/>
  <c r="P710" i="10"/>
  <c r="T705" i="10"/>
  <c r="O705" i="10"/>
  <c r="R700" i="10"/>
  <c r="M700" i="10"/>
  <c r="P694" i="10"/>
  <c r="U694" i="10"/>
  <c r="T689" i="10"/>
  <c r="O689" i="10"/>
  <c r="M684" i="10"/>
  <c r="R684" i="10"/>
  <c r="U678" i="10"/>
  <c r="P678" i="10"/>
  <c r="O673" i="10"/>
  <c r="T673" i="10"/>
  <c r="R668" i="10"/>
  <c r="M668" i="10"/>
  <c r="U662" i="10"/>
  <c r="P662" i="10"/>
  <c r="O657" i="10"/>
  <c r="T657" i="10"/>
  <c r="M652" i="10"/>
  <c r="R652" i="10"/>
  <c r="U646" i="10"/>
  <c r="P646" i="10"/>
  <c r="O641" i="10"/>
  <c r="T641" i="10"/>
  <c r="M636" i="10"/>
  <c r="R636" i="10"/>
  <c r="P630" i="10"/>
  <c r="U630" i="10"/>
  <c r="T625" i="10"/>
  <c r="O625" i="10"/>
  <c r="R620" i="10"/>
  <c r="M620" i="10"/>
  <c r="U614" i="10"/>
  <c r="P614" i="10"/>
  <c r="T609" i="10"/>
  <c r="O609" i="10"/>
  <c r="M604" i="10"/>
  <c r="R604" i="10"/>
  <c r="P598" i="10"/>
  <c r="U598" i="10"/>
  <c r="T593" i="10"/>
  <c r="O593" i="10"/>
  <c r="R588" i="10"/>
  <c r="M588" i="10"/>
  <c r="U582" i="10"/>
  <c r="P582" i="10"/>
  <c r="T577" i="10"/>
  <c r="O577" i="10"/>
  <c r="R572" i="10"/>
  <c r="M572" i="10"/>
  <c r="U566" i="10"/>
  <c r="P566" i="10"/>
  <c r="T561" i="10"/>
  <c r="O561" i="10"/>
  <c r="M556" i="10"/>
  <c r="R556" i="10"/>
  <c r="P550" i="10"/>
  <c r="U550" i="10"/>
  <c r="T545" i="10"/>
  <c r="O545" i="10"/>
  <c r="R540" i="10"/>
  <c r="M540" i="10"/>
  <c r="U534" i="10"/>
  <c r="P534" i="10"/>
  <c r="T529" i="10"/>
  <c r="O529" i="10"/>
  <c r="R524" i="10"/>
  <c r="M524" i="10"/>
  <c r="O518" i="10"/>
  <c r="T518" i="10"/>
  <c r="O512" i="10"/>
  <c r="T512" i="10"/>
  <c r="R507" i="10"/>
  <c r="M507" i="10"/>
  <c r="U501" i="10"/>
  <c r="P501" i="10"/>
  <c r="T496" i="10"/>
  <c r="O496" i="10"/>
  <c r="M491" i="10"/>
  <c r="R491" i="10"/>
  <c r="U485" i="10"/>
  <c r="P485" i="10"/>
  <c r="O480" i="10"/>
  <c r="T480" i="10"/>
  <c r="M475" i="10"/>
  <c r="R475" i="10"/>
  <c r="U469" i="10"/>
  <c r="P469" i="10"/>
  <c r="T464" i="10"/>
  <c r="O464" i="10"/>
  <c r="R459" i="10"/>
  <c r="M459" i="10"/>
  <c r="P453" i="10"/>
  <c r="U453" i="10"/>
  <c r="O448" i="10"/>
  <c r="T448" i="10"/>
  <c r="M443" i="10"/>
  <c r="R443" i="10"/>
  <c r="P437" i="10"/>
  <c r="U437" i="10"/>
  <c r="T432" i="10"/>
  <c r="O432" i="10"/>
  <c r="M427" i="10"/>
  <c r="R427" i="10"/>
  <c r="P421" i="10"/>
  <c r="U421" i="10"/>
  <c r="O416" i="10"/>
  <c r="T416" i="10"/>
  <c r="M411" i="10"/>
  <c r="R411" i="10"/>
  <c r="P405" i="10"/>
  <c r="U405" i="10"/>
  <c r="T400" i="10"/>
  <c r="O400" i="10"/>
  <c r="M395" i="10"/>
  <c r="R395" i="10"/>
  <c r="U389" i="10"/>
  <c r="P389" i="10"/>
  <c r="O384" i="10"/>
  <c r="T384" i="10"/>
  <c r="R379" i="10"/>
  <c r="M379" i="10"/>
  <c r="U373" i="10"/>
  <c r="P373" i="10"/>
  <c r="T368" i="10"/>
  <c r="O368" i="10"/>
  <c r="M363" i="10"/>
  <c r="R363" i="10"/>
  <c r="U357" i="10"/>
  <c r="P357" i="10"/>
  <c r="T352" i="10"/>
  <c r="O352" i="10"/>
  <c r="R347" i="10"/>
  <c r="M347" i="10"/>
  <c r="U341" i="10"/>
  <c r="P341" i="10"/>
  <c r="T336" i="10"/>
  <c r="O336" i="10"/>
  <c r="M331" i="10"/>
  <c r="R331" i="10"/>
  <c r="U325" i="10"/>
  <c r="P325" i="10"/>
  <c r="T320" i="10"/>
  <c r="O320" i="10"/>
  <c r="R315" i="10"/>
  <c r="M315" i="10"/>
  <c r="P309" i="10"/>
  <c r="U309" i="10"/>
  <c r="T304" i="10"/>
  <c r="O304" i="10"/>
  <c r="R299" i="10"/>
  <c r="M299" i="10"/>
  <c r="P293" i="10"/>
  <c r="U293" i="10"/>
  <c r="T288" i="10"/>
  <c r="O288" i="10"/>
  <c r="R283" i="10"/>
  <c r="M283" i="10"/>
  <c r="U277" i="10"/>
  <c r="P277" i="10"/>
  <c r="T272" i="10"/>
  <c r="O272" i="10"/>
  <c r="R267" i="10"/>
  <c r="M267" i="10"/>
  <c r="P261" i="10"/>
  <c r="U261" i="10"/>
  <c r="T256" i="10"/>
  <c r="O256" i="10"/>
  <c r="M251" i="10"/>
  <c r="R251" i="10"/>
  <c r="U245" i="10"/>
  <c r="P245" i="10"/>
  <c r="T240" i="10"/>
  <c r="O240" i="10"/>
  <c r="M235" i="10"/>
  <c r="R235" i="10"/>
  <c r="U229" i="10"/>
  <c r="P229" i="10"/>
  <c r="O224" i="10"/>
  <c r="T224" i="10"/>
  <c r="M219" i="10"/>
  <c r="R219" i="10"/>
  <c r="P213" i="10"/>
  <c r="U213" i="10"/>
  <c r="T208" i="10"/>
  <c r="O208" i="10"/>
  <c r="M203" i="10"/>
  <c r="R203" i="10"/>
  <c r="P197" i="10"/>
  <c r="U197" i="10"/>
  <c r="T192" i="10"/>
  <c r="O192" i="10"/>
  <c r="R187" i="10"/>
  <c r="M187" i="10"/>
  <c r="P181" i="10"/>
  <c r="U181" i="10"/>
  <c r="O176" i="10"/>
  <c r="T176" i="10"/>
  <c r="M171" i="10"/>
  <c r="R171" i="10"/>
  <c r="U165" i="10"/>
  <c r="P165" i="10"/>
  <c r="O160" i="10"/>
  <c r="T160" i="10"/>
  <c r="M155" i="10"/>
  <c r="R155" i="10"/>
  <c r="P149" i="10"/>
  <c r="U149" i="10"/>
  <c r="O144" i="10"/>
  <c r="T144" i="10"/>
  <c r="M139" i="10"/>
  <c r="R139" i="10"/>
  <c r="P133" i="10"/>
  <c r="U133" i="10"/>
  <c r="O128" i="10"/>
  <c r="T128" i="10"/>
  <c r="R123" i="10"/>
  <c r="M123" i="10"/>
  <c r="P117" i="10"/>
  <c r="U117" i="10"/>
  <c r="O112" i="10"/>
  <c r="T112" i="10"/>
  <c r="R107" i="10"/>
  <c r="M107" i="10"/>
  <c r="P101" i="10"/>
  <c r="U101" i="10"/>
  <c r="O96" i="10"/>
  <c r="T96" i="10"/>
  <c r="R91" i="10"/>
  <c r="M91" i="10"/>
  <c r="P85" i="10"/>
  <c r="U85" i="10"/>
  <c r="T80" i="10"/>
  <c r="O80" i="10"/>
  <c r="M75" i="10"/>
  <c r="R75" i="10"/>
  <c r="U69" i="10"/>
  <c r="P69" i="10"/>
  <c r="T64" i="10"/>
  <c r="O64" i="10"/>
  <c r="R59" i="10"/>
  <c r="M59" i="10"/>
  <c r="P53" i="10"/>
  <c r="U53" i="10"/>
  <c r="T48" i="10"/>
  <c r="O48" i="10"/>
  <c r="M43" i="10"/>
  <c r="R43" i="10"/>
  <c r="U37" i="10"/>
  <c r="P37" i="10"/>
  <c r="O32" i="10"/>
  <c r="T32" i="10"/>
  <c r="M27" i="10"/>
  <c r="R27" i="10"/>
  <c r="P21" i="10"/>
  <c r="U21" i="10"/>
  <c r="T16" i="10"/>
  <c r="O16" i="10"/>
  <c r="M11" i="10"/>
  <c r="R11" i="10"/>
  <c r="P5" i="10"/>
  <c r="U5" i="10"/>
  <c r="T953" i="10"/>
  <c r="O953" i="10"/>
  <c r="R884" i="10"/>
  <c r="M884" i="10"/>
  <c r="R818" i="10"/>
  <c r="M818" i="10"/>
  <c r="R754" i="10"/>
  <c r="M754" i="10"/>
  <c r="M658" i="10"/>
  <c r="R658" i="10"/>
  <c r="T583" i="10"/>
  <c r="O583" i="10"/>
  <c r="M497" i="10"/>
  <c r="R497" i="10"/>
  <c r="P411" i="10"/>
  <c r="U411" i="10"/>
  <c r="P331" i="10"/>
  <c r="U331" i="10"/>
  <c r="M81" i="10"/>
  <c r="R81" i="10"/>
  <c r="U1000" i="10"/>
  <c r="P1000" i="10"/>
  <c r="O1000" i="10"/>
  <c r="T1000" i="10"/>
  <c r="R995" i="10"/>
  <c r="M995" i="10"/>
  <c r="U989" i="10"/>
  <c r="P989" i="10"/>
  <c r="O984" i="10"/>
  <c r="T984" i="10"/>
  <c r="R979" i="10"/>
  <c r="M979" i="10"/>
  <c r="U973" i="10"/>
  <c r="P973" i="10"/>
  <c r="O968" i="10"/>
  <c r="T968" i="10"/>
  <c r="R963" i="10"/>
  <c r="M963" i="10"/>
  <c r="U957" i="10"/>
  <c r="P957" i="10"/>
  <c r="O952" i="10"/>
  <c r="T952" i="10"/>
  <c r="R947" i="10"/>
  <c r="M947" i="10"/>
  <c r="U941" i="10"/>
  <c r="P941" i="10"/>
  <c r="O936" i="10"/>
  <c r="T936" i="10"/>
  <c r="R931" i="10"/>
  <c r="M931" i="10"/>
  <c r="P925" i="10"/>
  <c r="U925" i="10"/>
  <c r="T920" i="10"/>
  <c r="O920" i="10"/>
  <c r="M915" i="10"/>
  <c r="R915" i="10"/>
  <c r="U909" i="10"/>
  <c r="P909" i="10"/>
  <c r="T904" i="10"/>
  <c r="O904" i="10"/>
  <c r="R899" i="10"/>
  <c r="M899" i="10"/>
  <c r="P893" i="10"/>
  <c r="U893" i="10"/>
  <c r="T888" i="10"/>
  <c r="O888" i="10"/>
  <c r="M883" i="10"/>
  <c r="R883" i="10"/>
  <c r="U877" i="10"/>
  <c r="P877" i="10"/>
  <c r="T872" i="10"/>
  <c r="O872" i="10"/>
  <c r="R867" i="10"/>
  <c r="M867" i="10"/>
  <c r="P861" i="10"/>
  <c r="U861" i="10"/>
  <c r="T856" i="10"/>
  <c r="O856" i="10"/>
  <c r="M851" i="10"/>
  <c r="R851" i="10"/>
  <c r="U845" i="10"/>
  <c r="P845" i="10"/>
  <c r="T840" i="10"/>
  <c r="O840" i="10"/>
  <c r="M835" i="10"/>
  <c r="R835" i="10"/>
  <c r="P829" i="10"/>
  <c r="U829" i="10"/>
  <c r="P823" i="10"/>
  <c r="U823" i="10"/>
  <c r="R817" i="10"/>
  <c r="M817" i="10"/>
  <c r="P811" i="10"/>
  <c r="U811" i="10"/>
  <c r="T806" i="10"/>
  <c r="O806" i="10"/>
  <c r="M801" i="10"/>
  <c r="R801" i="10"/>
  <c r="P795" i="10"/>
  <c r="U795" i="10"/>
  <c r="O790" i="10"/>
  <c r="T790" i="10"/>
  <c r="M785" i="10"/>
  <c r="R785" i="10"/>
  <c r="P779" i="10"/>
  <c r="U779" i="10"/>
  <c r="T774" i="10"/>
  <c r="O774" i="10"/>
  <c r="M769" i="10"/>
  <c r="R769" i="10"/>
  <c r="P763" i="10"/>
  <c r="U763" i="10"/>
  <c r="T758" i="10"/>
  <c r="O758" i="10"/>
  <c r="R753" i="10"/>
  <c r="M753" i="10"/>
  <c r="P747" i="10"/>
  <c r="U747" i="10"/>
  <c r="T742" i="10"/>
  <c r="O742" i="10"/>
  <c r="R737" i="10"/>
  <c r="M737" i="10"/>
  <c r="P731" i="10"/>
  <c r="U731" i="10"/>
  <c r="O726" i="10"/>
  <c r="T726" i="10"/>
  <c r="M721" i="10"/>
  <c r="R721" i="10"/>
  <c r="P715" i="10"/>
  <c r="U715" i="10"/>
  <c r="T710" i="10"/>
  <c r="O710" i="10"/>
  <c r="M705" i="10"/>
  <c r="R705" i="10"/>
  <c r="P699" i="10"/>
  <c r="U699" i="10"/>
  <c r="T694" i="10"/>
  <c r="O694" i="10"/>
  <c r="M689" i="10"/>
  <c r="R689" i="10"/>
  <c r="P683" i="10"/>
  <c r="U683" i="10"/>
  <c r="T678" i="10"/>
  <c r="O678" i="10"/>
  <c r="R673" i="10"/>
  <c r="M673" i="10"/>
  <c r="P667" i="10"/>
  <c r="U667" i="10"/>
  <c r="T662" i="10"/>
  <c r="O662" i="10"/>
  <c r="R657" i="10"/>
  <c r="M657" i="10"/>
  <c r="P651" i="10"/>
  <c r="U651" i="10"/>
  <c r="T646" i="10"/>
  <c r="O646" i="10"/>
  <c r="M641" i="10"/>
  <c r="R641" i="10"/>
  <c r="P635" i="10"/>
  <c r="U635" i="10"/>
  <c r="O630" i="10"/>
  <c r="T630" i="10"/>
  <c r="R625" i="10"/>
  <c r="M625" i="10"/>
  <c r="P619" i="10"/>
  <c r="U619" i="10"/>
  <c r="O614" i="10"/>
  <c r="T614" i="10"/>
  <c r="R609" i="10"/>
  <c r="M609" i="10"/>
  <c r="P603" i="10"/>
  <c r="U603" i="10"/>
  <c r="O598" i="10"/>
  <c r="T598" i="10"/>
  <c r="R593" i="10"/>
  <c r="M593" i="10"/>
  <c r="P587" i="10"/>
  <c r="U587" i="10"/>
  <c r="O582" i="10"/>
  <c r="T582" i="10"/>
  <c r="M577" i="10"/>
  <c r="R577" i="10"/>
  <c r="P571" i="10"/>
  <c r="U571" i="10"/>
  <c r="O566" i="10"/>
  <c r="T566" i="10"/>
  <c r="R561" i="10"/>
  <c r="M561" i="10"/>
  <c r="P555" i="10"/>
  <c r="U555" i="10"/>
  <c r="O550" i="10"/>
  <c r="T550" i="10"/>
  <c r="R545" i="10"/>
  <c r="M545" i="10"/>
  <c r="P539" i="10"/>
  <c r="U539" i="10"/>
  <c r="O534" i="10"/>
  <c r="T534" i="10"/>
  <c r="M529" i="10"/>
  <c r="R529" i="10"/>
  <c r="P523" i="10"/>
  <c r="U523" i="10"/>
  <c r="P517" i="10"/>
  <c r="U517" i="10"/>
  <c r="M512" i="10"/>
  <c r="R512" i="10"/>
  <c r="P506" i="10"/>
  <c r="U506" i="10"/>
  <c r="O501" i="10"/>
  <c r="T501" i="10"/>
  <c r="M496" i="10"/>
  <c r="R496" i="10"/>
  <c r="P490" i="10"/>
  <c r="U490" i="10"/>
  <c r="T485" i="10"/>
  <c r="O485" i="10"/>
  <c r="M480" i="10"/>
  <c r="R480" i="10"/>
  <c r="P474" i="10"/>
  <c r="U474" i="10"/>
  <c r="O469" i="10"/>
  <c r="T469" i="10"/>
  <c r="R464" i="10"/>
  <c r="M464" i="10"/>
  <c r="P458" i="10"/>
  <c r="U458" i="10"/>
  <c r="T453" i="10"/>
  <c r="O453" i="10"/>
  <c r="M448" i="10"/>
  <c r="R448" i="10"/>
  <c r="P442" i="10"/>
  <c r="U442" i="10"/>
  <c r="O437" i="10"/>
  <c r="T437" i="10"/>
  <c r="M432" i="10"/>
  <c r="R432" i="10"/>
  <c r="P426" i="10"/>
  <c r="U426" i="10"/>
  <c r="T421" i="10"/>
  <c r="O421" i="10"/>
  <c r="R416" i="10"/>
  <c r="M416" i="10"/>
  <c r="P410" i="10"/>
  <c r="U410" i="10"/>
  <c r="O405" i="10"/>
  <c r="T405" i="10"/>
  <c r="M400" i="10"/>
  <c r="R400" i="10"/>
  <c r="P394" i="10"/>
  <c r="U394" i="10"/>
  <c r="T389" i="10"/>
  <c r="O389" i="10"/>
  <c r="R384" i="10"/>
  <c r="M384" i="10"/>
  <c r="U378" i="10"/>
  <c r="P378" i="10"/>
  <c r="T373" i="10"/>
  <c r="O373" i="10"/>
  <c r="R368" i="10"/>
  <c r="M368" i="10"/>
  <c r="P362" i="10"/>
  <c r="U362" i="10"/>
  <c r="T357" i="10"/>
  <c r="O357" i="10"/>
  <c r="R352" i="10"/>
  <c r="M352" i="10"/>
  <c r="P346" i="10"/>
  <c r="U346" i="10"/>
  <c r="T341" i="10"/>
  <c r="O341" i="10"/>
  <c r="R336" i="10"/>
  <c r="M336" i="10"/>
  <c r="P330" i="10"/>
  <c r="U330" i="10"/>
  <c r="T325" i="10"/>
  <c r="O325" i="10"/>
  <c r="M320" i="10"/>
  <c r="R320" i="10"/>
  <c r="U314" i="10"/>
  <c r="P314" i="10"/>
  <c r="T309" i="10"/>
  <c r="O309" i="10"/>
  <c r="R304" i="10"/>
  <c r="M304" i="10"/>
  <c r="U298" i="10"/>
  <c r="P298" i="10"/>
  <c r="T293" i="10"/>
  <c r="O293" i="10"/>
  <c r="R288" i="10"/>
  <c r="M288" i="10"/>
  <c r="P282" i="10"/>
  <c r="U282" i="10"/>
  <c r="T277" i="10"/>
  <c r="O277" i="10"/>
  <c r="R272" i="10"/>
  <c r="M272" i="10"/>
  <c r="U266" i="10"/>
  <c r="P266" i="10"/>
  <c r="T261" i="10"/>
  <c r="O261" i="10"/>
  <c r="M256" i="10"/>
  <c r="R256" i="10"/>
  <c r="P250" i="10"/>
  <c r="U250" i="10"/>
  <c r="T245" i="10"/>
  <c r="O245" i="10"/>
  <c r="R240" i="10"/>
  <c r="M240" i="10"/>
  <c r="P234" i="10"/>
  <c r="U234" i="10"/>
  <c r="T229" i="10"/>
  <c r="O229" i="10"/>
  <c r="M224" i="10"/>
  <c r="R224" i="10"/>
  <c r="P218" i="10"/>
  <c r="U218" i="10"/>
  <c r="T213" i="10"/>
  <c r="O213" i="10"/>
  <c r="R208" i="10"/>
  <c r="M208" i="10"/>
  <c r="P202" i="10"/>
  <c r="U202" i="10"/>
  <c r="T197" i="10"/>
  <c r="O197" i="10"/>
  <c r="R192" i="10"/>
  <c r="M192" i="10"/>
  <c r="U186" i="10"/>
  <c r="P186" i="10"/>
  <c r="T181" i="10"/>
  <c r="O181" i="10"/>
  <c r="M176" i="10"/>
  <c r="R176" i="10"/>
  <c r="U170" i="10"/>
  <c r="P170" i="10"/>
  <c r="O165" i="10"/>
  <c r="T165" i="10"/>
  <c r="M160" i="10"/>
  <c r="R160" i="10"/>
  <c r="U154" i="10"/>
  <c r="P154" i="10"/>
  <c r="O149" i="10"/>
  <c r="T149" i="10"/>
  <c r="R144" i="10"/>
  <c r="M144" i="10"/>
  <c r="U138" i="10"/>
  <c r="P138" i="10"/>
  <c r="T133" i="10"/>
  <c r="O133" i="10"/>
  <c r="M128" i="10"/>
  <c r="R128" i="10"/>
  <c r="P122" i="10"/>
  <c r="U122" i="10"/>
  <c r="O117" i="10"/>
  <c r="T117" i="10"/>
  <c r="R112" i="10"/>
  <c r="M112" i="10"/>
  <c r="U106" i="10"/>
  <c r="P106" i="10"/>
  <c r="T101" i="10"/>
  <c r="O101" i="10"/>
  <c r="M96" i="10"/>
  <c r="R96" i="10"/>
  <c r="P90" i="10"/>
  <c r="U90" i="10"/>
  <c r="O85" i="10"/>
  <c r="T85" i="10"/>
  <c r="R80" i="10"/>
  <c r="M80" i="10"/>
  <c r="P74" i="10"/>
  <c r="U74" i="10"/>
  <c r="T69" i="10"/>
  <c r="O69" i="10"/>
  <c r="M64" i="10"/>
  <c r="R64" i="10"/>
  <c r="U58" i="10"/>
  <c r="P58" i="10"/>
  <c r="O53" i="10"/>
  <c r="T53" i="10"/>
  <c r="R48" i="10"/>
  <c r="M48" i="10"/>
  <c r="P42" i="10"/>
  <c r="U42" i="10"/>
  <c r="T37" i="10"/>
  <c r="O37" i="10"/>
  <c r="R32" i="10"/>
  <c r="M32" i="10"/>
  <c r="P26" i="10"/>
  <c r="U26" i="10"/>
  <c r="O21" i="10"/>
  <c r="T21" i="10"/>
  <c r="R16" i="10"/>
  <c r="M16" i="10"/>
  <c r="P10" i="10"/>
  <c r="U10" i="10"/>
  <c r="O5" i="10"/>
  <c r="T5" i="10"/>
  <c r="R996" i="10"/>
  <c r="M996" i="10"/>
  <c r="M900" i="10"/>
  <c r="R900" i="10"/>
  <c r="O791" i="10"/>
  <c r="T791" i="10"/>
  <c r="T631" i="10"/>
  <c r="O631" i="10"/>
  <c r="O551" i="10"/>
  <c r="T551" i="10"/>
  <c r="M465" i="10"/>
  <c r="R465" i="10"/>
  <c r="R353" i="10"/>
  <c r="M353" i="10"/>
  <c r="M65" i="10"/>
  <c r="R65" i="10"/>
  <c r="R1000" i="10"/>
  <c r="M1000" i="10"/>
  <c r="U994" i="10"/>
  <c r="P994" i="10"/>
  <c r="T989" i="10"/>
  <c r="O989" i="10"/>
  <c r="R984" i="10"/>
  <c r="M984" i="10"/>
  <c r="P978" i="10"/>
  <c r="U978" i="10"/>
  <c r="T973" i="10"/>
  <c r="O973" i="10"/>
  <c r="R968" i="10"/>
  <c r="M968" i="10"/>
  <c r="U962" i="10"/>
  <c r="P962" i="10"/>
  <c r="T957" i="10"/>
  <c r="O957" i="10"/>
  <c r="M952" i="10"/>
  <c r="R952" i="10"/>
  <c r="P946" i="10"/>
  <c r="U946" i="10"/>
  <c r="T941" i="10"/>
  <c r="O941" i="10"/>
  <c r="R936" i="10"/>
  <c r="M936" i="10"/>
  <c r="U930" i="10"/>
  <c r="P930" i="10"/>
  <c r="O925" i="10"/>
  <c r="T925" i="10"/>
  <c r="R920" i="10"/>
  <c r="M920" i="10"/>
  <c r="U914" i="10"/>
  <c r="P914" i="10"/>
  <c r="T909" i="10"/>
  <c r="O909" i="10"/>
  <c r="M904" i="10"/>
  <c r="R904" i="10"/>
  <c r="P898" i="10"/>
  <c r="U898" i="10"/>
  <c r="O893" i="10"/>
  <c r="T893" i="10"/>
  <c r="R888" i="10"/>
  <c r="M888" i="10"/>
  <c r="U882" i="10"/>
  <c r="P882" i="10"/>
  <c r="T877" i="10"/>
  <c r="O877" i="10"/>
  <c r="M872" i="10"/>
  <c r="R872" i="10"/>
  <c r="U866" i="10"/>
  <c r="P866" i="10"/>
  <c r="O861" i="10"/>
  <c r="T861" i="10"/>
  <c r="R856" i="10"/>
  <c r="M856" i="10"/>
  <c r="U850" i="10"/>
  <c r="P850" i="10"/>
  <c r="T845" i="10"/>
  <c r="O845" i="10"/>
  <c r="M840" i="10"/>
  <c r="R840" i="10"/>
  <c r="P834" i="10"/>
  <c r="U834" i="10"/>
  <c r="O829" i="10"/>
  <c r="T829" i="10"/>
  <c r="T823" i="10"/>
  <c r="O823" i="10"/>
  <c r="U816" i="10"/>
  <c r="P816" i="10"/>
  <c r="T811" i="10"/>
  <c r="O811" i="10"/>
  <c r="M806" i="10"/>
  <c r="R806" i="10"/>
  <c r="U800" i="10"/>
  <c r="P800" i="10"/>
  <c r="T795" i="10"/>
  <c r="O795" i="10"/>
  <c r="M790" i="10"/>
  <c r="R790" i="10"/>
  <c r="U784" i="10"/>
  <c r="P784" i="10"/>
  <c r="T779" i="10"/>
  <c r="O779" i="10"/>
  <c r="R774" i="10"/>
  <c r="M774" i="10"/>
  <c r="U768" i="10"/>
  <c r="P768" i="10"/>
  <c r="T763" i="10"/>
  <c r="O763" i="10"/>
  <c r="R758" i="10"/>
  <c r="M758" i="10"/>
  <c r="U752" i="10"/>
  <c r="P752" i="10"/>
  <c r="O747" i="10"/>
  <c r="T747" i="10"/>
  <c r="R742" i="10"/>
  <c r="M742" i="10"/>
  <c r="P736" i="10"/>
  <c r="U736" i="10"/>
  <c r="O731" i="10"/>
  <c r="T731" i="10"/>
  <c r="R726" i="10"/>
  <c r="M726" i="10"/>
  <c r="U720" i="10"/>
  <c r="P720" i="10"/>
  <c r="T715" i="10"/>
  <c r="O715" i="10"/>
  <c r="R710" i="10"/>
  <c r="M710" i="10"/>
  <c r="U704" i="10"/>
  <c r="P704" i="10"/>
  <c r="T699" i="10"/>
  <c r="O699" i="10"/>
  <c r="R694" i="10"/>
  <c r="M694" i="10"/>
  <c r="P688" i="10"/>
  <c r="U688" i="10"/>
  <c r="O683" i="10"/>
  <c r="T683" i="10"/>
  <c r="R678" i="10"/>
  <c r="M678" i="10"/>
  <c r="U672" i="10"/>
  <c r="P672" i="10"/>
  <c r="T667" i="10"/>
  <c r="O667" i="10"/>
  <c r="R662" i="10"/>
  <c r="M662" i="10"/>
  <c r="U656" i="10"/>
  <c r="P656" i="10"/>
  <c r="O651" i="10"/>
  <c r="T651" i="10"/>
  <c r="R646" i="10"/>
  <c r="M646" i="10"/>
  <c r="P640" i="10"/>
  <c r="U640" i="10"/>
  <c r="O635" i="10"/>
  <c r="T635" i="10"/>
  <c r="M630" i="10"/>
  <c r="R630" i="10"/>
  <c r="U624" i="10"/>
  <c r="P624" i="10"/>
  <c r="O619" i="10"/>
  <c r="T619" i="10"/>
  <c r="M614" i="10"/>
  <c r="R614" i="10"/>
  <c r="P608" i="10"/>
  <c r="U608" i="10"/>
  <c r="O603" i="10"/>
  <c r="T603" i="10"/>
  <c r="R598" i="10"/>
  <c r="M598" i="10"/>
  <c r="P592" i="10"/>
  <c r="U592" i="10"/>
  <c r="O587" i="10"/>
  <c r="T587" i="10"/>
  <c r="M582" i="10"/>
  <c r="R582" i="10"/>
  <c r="P576" i="10"/>
  <c r="U576" i="10"/>
  <c r="O571" i="10"/>
  <c r="T571" i="10"/>
  <c r="R566" i="10"/>
  <c r="M566" i="10"/>
  <c r="P560" i="10"/>
  <c r="U560" i="10"/>
  <c r="O555" i="10"/>
  <c r="T555" i="10"/>
  <c r="M550" i="10"/>
  <c r="R550" i="10"/>
  <c r="U544" i="10"/>
  <c r="P544" i="10"/>
  <c r="O539" i="10"/>
  <c r="T539" i="10"/>
  <c r="R534" i="10"/>
  <c r="M534" i="10"/>
  <c r="P528" i="10"/>
  <c r="U528" i="10"/>
  <c r="T523" i="10"/>
  <c r="O523" i="10"/>
  <c r="T517" i="10"/>
  <c r="O517" i="10"/>
  <c r="P511" i="10"/>
  <c r="U511" i="10"/>
  <c r="T506" i="10"/>
  <c r="O506" i="10"/>
  <c r="M501" i="10"/>
  <c r="R501" i="10"/>
  <c r="P495" i="10"/>
  <c r="U495" i="10"/>
  <c r="O490" i="10"/>
  <c r="T490" i="10"/>
  <c r="M485" i="10"/>
  <c r="R485" i="10"/>
  <c r="U479" i="10"/>
  <c r="P479" i="10"/>
  <c r="O474" i="10"/>
  <c r="T474" i="10"/>
  <c r="M469" i="10"/>
  <c r="R469" i="10"/>
  <c r="P463" i="10"/>
  <c r="U463" i="10"/>
  <c r="O458" i="10"/>
  <c r="T458" i="10"/>
  <c r="M453" i="10"/>
  <c r="R453" i="10"/>
  <c r="U447" i="10"/>
  <c r="P447" i="10"/>
  <c r="O442" i="10"/>
  <c r="T442" i="10"/>
  <c r="M437" i="10"/>
  <c r="R437" i="10"/>
  <c r="U431" i="10"/>
  <c r="P431" i="10"/>
  <c r="O426" i="10"/>
  <c r="T426" i="10"/>
  <c r="M421" i="10"/>
  <c r="R421" i="10"/>
  <c r="U415" i="10"/>
  <c r="P415" i="10"/>
  <c r="O410" i="10"/>
  <c r="T410" i="10"/>
  <c r="M405" i="10"/>
  <c r="R405" i="10"/>
  <c r="P399" i="10"/>
  <c r="U399" i="10"/>
  <c r="O394" i="10"/>
  <c r="T394" i="10"/>
  <c r="M389" i="10"/>
  <c r="R389" i="10"/>
  <c r="P383" i="10"/>
  <c r="U383" i="10"/>
  <c r="O378" i="10"/>
  <c r="T378" i="10"/>
  <c r="M373" i="10"/>
  <c r="R373" i="10"/>
  <c r="P367" i="10"/>
  <c r="U367" i="10"/>
  <c r="O362" i="10"/>
  <c r="T362" i="10"/>
  <c r="R357" i="10"/>
  <c r="M357" i="10"/>
  <c r="P351" i="10"/>
  <c r="U351" i="10"/>
  <c r="T346" i="10"/>
  <c r="O346" i="10"/>
  <c r="M341" i="10"/>
  <c r="R341" i="10"/>
  <c r="P335" i="10"/>
  <c r="U335" i="10"/>
  <c r="O330" i="10"/>
  <c r="T330" i="10"/>
  <c r="R325" i="10"/>
  <c r="M325" i="10"/>
  <c r="P319" i="10"/>
  <c r="U319" i="10"/>
  <c r="O314" i="10"/>
  <c r="T314" i="10"/>
  <c r="M309" i="10"/>
  <c r="R309" i="10"/>
  <c r="P303" i="10"/>
  <c r="U303" i="10"/>
  <c r="O298" i="10"/>
  <c r="T298" i="10"/>
  <c r="R293" i="10"/>
  <c r="M293" i="10"/>
  <c r="P287" i="10"/>
  <c r="U287" i="10"/>
  <c r="O282" i="10"/>
  <c r="T282" i="10"/>
  <c r="R277" i="10"/>
  <c r="M277" i="10"/>
  <c r="U271" i="10"/>
  <c r="P271" i="10"/>
  <c r="O266" i="10"/>
  <c r="T266" i="10"/>
  <c r="R261" i="10"/>
  <c r="M261" i="10"/>
  <c r="P255" i="10"/>
  <c r="U255" i="10"/>
  <c r="O250" i="10"/>
  <c r="T250" i="10"/>
  <c r="M245" i="10"/>
  <c r="R245" i="10"/>
  <c r="P239" i="10"/>
  <c r="U239" i="10"/>
  <c r="T234" i="10"/>
  <c r="O234" i="10"/>
  <c r="M229" i="10"/>
  <c r="R229" i="10"/>
  <c r="P223" i="10"/>
  <c r="U223" i="10"/>
  <c r="O218" i="10"/>
  <c r="T218" i="10"/>
  <c r="M213" i="10"/>
  <c r="R213" i="10"/>
  <c r="P207" i="10"/>
  <c r="U207" i="10"/>
  <c r="O202" i="10"/>
  <c r="T202" i="10"/>
  <c r="M197" i="10"/>
  <c r="R197" i="10"/>
  <c r="P191" i="10"/>
  <c r="U191" i="10"/>
  <c r="T186" i="10"/>
  <c r="O186" i="10"/>
  <c r="R181" i="10"/>
  <c r="M181" i="10"/>
  <c r="P175" i="10"/>
  <c r="U175" i="10"/>
  <c r="O170" i="10"/>
  <c r="T170" i="10"/>
  <c r="M165" i="10"/>
  <c r="R165" i="10"/>
  <c r="P159" i="10"/>
  <c r="U159" i="10"/>
  <c r="O154" i="10"/>
  <c r="T154" i="10"/>
  <c r="R149" i="10"/>
  <c r="M149" i="10"/>
  <c r="P143" i="10"/>
  <c r="U143" i="10"/>
  <c r="O138" i="10"/>
  <c r="T138" i="10"/>
  <c r="R133" i="10"/>
  <c r="M133" i="10"/>
  <c r="U127" i="10"/>
  <c r="P127" i="10"/>
  <c r="O122" i="10"/>
  <c r="T122" i="10"/>
  <c r="R117" i="10"/>
  <c r="M117" i="10"/>
  <c r="U111" i="10"/>
  <c r="P111" i="10"/>
  <c r="T106" i="10"/>
  <c r="O106" i="10"/>
  <c r="R101" i="10"/>
  <c r="M101" i="10"/>
  <c r="U95" i="10"/>
  <c r="P95" i="10"/>
  <c r="T90" i="10"/>
  <c r="O90" i="10"/>
  <c r="M85" i="10"/>
  <c r="R85" i="10"/>
  <c r="U79" i="10"/>
  <c r="P79" i="10"/>
  <c r="T74" i="10"/>
  <c r="O74" i="10"/>
  <c r="R69" i="10"/>
  <c r="M69" i="10"/>
  <c r="U63" i="10"/>
  <c r="P63" i="10"/>
  <c r="T58" i="10"/>
  <c r="O58" i="10"/>
  <c r="M53" i="10"/>
  <c r="R53" i="10"/>
  <c r="U47" i="10"/>
  <c r="P47" i="10"/>
  <c r="O42" i="10"/>
  <c r="T42" i="10"/>
  <c r="R37" i="10"/>
  <c r="M37" i="10"/>
  <c r="U31" i="10"/>
  <c r="P31" i="10"/>
  <c r="T26" i="10"/>
  <c r="O26" i="10"/>
  <c r="M21" i="10"/>
  <c r="R21" i="10"/>
  <c r="P15" i="10"/>
  <c r="U15" i="10"/>
  <c r="T10" i="10"/>
  <c r="O10" i="10"/>
  <c r="M5" i="10"/>
  <c r="R5" i="10"/>
  <c r="U958" i="10"/>
  <c r="P958" i="10"/>
  <c r="P878" i="10"/>
  <c r="U878" i="10"/>
  <c r="O807" i="10"/>
  <c r="T807" i="10"/>
  <c r="U732" i="10"/>
  <c r="P732" i="10"/>
  <c r="P684" i="10"/>
  <c r="U684" i="10"/>
  <c r="P620" i="10"/>
  <c r="U620" i="10"/>
  <c r="R562" i="10"/>
  <c r="M562" i="10"/>
  <c r="P475" i="10"/>
  <c r="U475" i="10"/>
  <c r="P395" i="10"/>
  <c r="U395" i="10"/>
  <c r="M305" i="10"/>
  <c r="R305" i="10"/>
  <c r="T86" i="10"/>
  <c r="O86" i="10"/>
  <c r="U999" i="10"/>
  <c r="P999" i="10"/>
  <c r="O994" i="10"/>
  <c r="T994" i="10"/>
  <c r="R989" i="10"/>
  <c r="M989" i="10"/>
  <c r="U983" i="10"/>
  <c r="P983" i="10"/>
  <c r="O978" i="10"/>
  <c r="T978" i="10"/>
  <c r="R973" i="10"/>
  <c r="M973" i="10"/>
  <c r="U967" i="10"/>
  <c r="P967" i="10"/>
  <c r="O962" i="10"/>
  <c r="T962" i="10"/>
  <c r="R957" i="10"/>
  <c r="M957" i="10"/>
  <c r="U951" i="10"/>
  <c r="P951" i="10"/>
  <c r="O946" i="10"/>
  <c r="T946" i="10"/>
  <c r="U935" i="10"/>
  <c r="P935" i="10"/>
  <c r="O930" i="10"/>
  <c r="T930" i="10"/>
  <c r="R925" i="10"/>
  <c r="M925" i="10"/>
  <c r="P919" i="10"/>
  <c r="U919" i="10"/>
  <c r="T914" i="10"/>
  <c r="O914" i="10"/>
  <c r="M909" i="10"/>
  <c r="R909" i="10"/>
  <c r="U903" i="10"/>
  <c r="P903" i="10"/>
  <c r="T898" i="10"/>
  <c r="O898" i="10"/>
  <c r="R893" i="10"/>
  <c r="M893" i="10"/>
  <c r="U887" i="10"/>
  <c r="P887" i="10"/>
  <c r="T882" i="10"/>
  <c r="O882" i="10"/>
  <c r="M877" i="10"/>
  <c r="R877" i="10"/>
  <c r="U871" i="10"/>
  <c r="P871" i="10"/>
  <c r="T866" i="10"/>
  <c r="O866" i="10"/>
  <c r="R861" i="10"/>
  <c r="M861" i="10"/>
  <c r="P855" i="10"/>
  <c r="U855" i="10"/>
  <c r="T850" i="10"/>
  <c r="O850" i="10"/>
  <c r="M845" i="10"/>
  <c r="R845" i="10"/>
  <c r="U839" i="10"/>
  <c r="P839" i="10"/>
  <c r="T834" i="10"/>
  <c r="O834" i="10"/>
  <c r="M829" i="10"/>
  <c r="R829" i="10"/>
  <c r="U822" i="10"/>
  <c r="P822" i="10"/>
  <c r="O816" i="10"/>
  <c r="T816" i="10"/>
  <c r="R811" i="10"/>
  <c r="M811" i="10"/>
  <c r="P805" i="10"/>
  <c r="U805" i="10"/>
  <c r="O800" i="10"/>
  <c r="T800" i="10"/>
  <c r="M795" i="10"/>
  <c r="R795" i="10"/>
  <c r="P789" i="10"/>
  <c r="U789" i="10"/>
  <c r="O784" i="10"/>
  <c r="T784" i="10"/>
  <c r="M779" i="10"/>
  <c r="R779" i="10"/>
  <c r="P773" i="10"/>
  <c r="U773" i="10"/>
  <c r="O768" i="10"/>
  <c r="T768" i="10"/>
  <c r="R763" i="10"/>
  <c r="M763" i="10"/>
  <c r="P757" i="10"/>
  <c r="U757" i="10"/>
  <c r="O752" i="10"/>
  <c r="T752" i="10"/>
  <c r="M747" i="10"/>
  <c r="R747" i="10"/>
  <c r="P741" i="10"/>
  <c r="U741" i="10"/>
  <c r="T736" i="10"/>
  <c r="O736" i="10"/>
  <c r="M731" i="10"/>
  <c r="R731" i="10"/>
  <c r="P725" i="10"/>
  <c r="U725" i="10"/>
  <c r="O720" i="10"/>
  <c r="T720" i="10"/>
  <c r="M715" i="10"/>
  <c r="R715" i="10"/>
  <c r="P709" i="10"/>
  <c r="U709" i="10"/>
  <c r="T704" i="10"/>
  <c r="O704" i="10"/>
  <c r="R699" i="10"/>
  <c r="M699" i="10"/>
  <c r="P693" i="10"/>
  <c r="U693" i="10"/>
  <c r="T688" i="10"/>
  <c r="O688" i="10"/>
  <c r="R683" i="10"/>
  <c r="M683" i="10"/>
  <c r="P677" i="10"/>
  <c r="U677" i="10"/>
  <c r="O672" i="10"/>
  <c r="T672" i="10"/>
  <c r="R667" i="10"/>
  <c r="M667" i="10"/>
  <c r="P661" i="10"/>
  <c r="U661" i="10"/>
  <c r="T656" i="10"/>
  <c r="O656" i="10"/>
  <c r="R651" i="10"/>
  <c r="M651" i="10"/>
  <c r="P645" i="10"/>
  <c r="U645" i="10"/>
  <c r="T640" i="10"/>
  <c r="O640" i="10"/>
  <c r="M635" i="10"/>
  <c r="R635" i="10"/>
  <c r="P629" i="10"/>
  <c r="U629" i="10"/>
  <c r="T624" i="10"/>
  <c r="O624" i="10"/>
  <c r="R619" i="10"/>
  <c r="M619" i="10"/>
  <c r="P613" i="10"/>
  <c r="U613" i="10"/>
  <c r="O608" i="10"/>
  <c r="T608" i="10"/>
  <c r="M603" i="10"/>
  <c r="R603" i="10"/>
  <c r="P597" i="10"/>
  <c r="U597" i="10"/>
  <c r="O592" i="10"/>
  <c r="T592" i="10"/>
  <c r="M587" i="10"/>
  <c r="R587" i="10"/>
  <c r="P581" i="10"/>
  <c r="U581" i="10"/>
  <c r="T576" i="10"/>
  <c r="O576" i="10"/>
  <c r="R571" i="10"/>
  <c r="M571" i="10"/>
  <c r="P565" i="10"/>
  <c r="U565" i="10"/>
  <c r="O560" i="10"/>
  <c r="T560" i="10"/>
  <c r="M555" i="10"/>
  <c r="R555" i="10"/>
  <c r="P549" i="10"/>
  <c r="U549" i="10"/>
  <c r="O544" i="10"/>
  <c r="T544" i="10"/>
  <c r="R539" i="10"/>
  <c r="M539" i="10"/>
  <c r="P533" i="10"/>
  <c r="U533" i="10"/>
  <c r="O528" i="10"/>
  <c r="T528" i="10"/>
  <c r="M523" i="10"/>
  <c r="R523" i="10"/>
  <c r="U516" i="10"/>
  <c r="P516" i="10"/>
  <c r="O511" i="10"/>
  <c r="T511" i="10"/>
  <c r="M506" i="10"/>
  <c r="R506" i="10"/>
  <c r="P500" i="10"/>
  <c r="U500" i="10"/>
  <c r="T495" i="10"/>
  <c r="O495" i="10"/>
  <c r="M490" i="10"/>
  <c r="R490" i="10"/>
  <c r="P484" i="10"/>
  <c r="U484" i="10"/>
  <c r="O479" i="10"/>
  <c r="T479" i="10"/>
  <c r="R474" i="10"/>
  <c r="M474" i="10"/>
  <c r="P468" i="10"/>
  <c r="U468" i="10"/>
  <c r="O463" i="10"/>
  <c r="T463" i="10"/>
  <c r="R458" i="10"/>
  <c r="M458" i="10"/>
  <c r="P452" i="10"/>
  <c r="U452" i="10"/>
  <c r="T447" i="10"/>
  <c r="O447" i="10"/>
  <c r="M442" i="10"/>
  <c r="R442" i="10"/>
  <c r="P436" i="10"/>
  <c r="U436" i="10"/>
  <c r="O431" i="10"/>
  <c r="T431" i="10"/>
  <c r="R426" i="10"/>
  <c r="M426" i="10"/>
  <c r="P420" i="10"/>
  <c r="U420" i="10"/>
  <c r="T415" i="10"/>
  <c r="O415" i="10"/>
  <c r="R410" i="10"/>
  <c r="M410" i="10"/>
  <c r="P404" i="10"/>
  <c r="U404" i="10"/>
  <c r="T399" i="10"/>
  <c r="O399" i="10"/>
  <c r="M394" i="10"/>
  <c r="R394" i="10"/>
  <c r="U388" i="10"/>
  <c r="P388" i="10"/>
  <c r="T383" i="10"/>
  <c r="O383" i="10"/>
  <c r="M378" i="10"/>
  <c r="R378" i="10"/>
  <c r="P372" i="10"/>
  <c r="U372" i="10"/>
  <c r="T367" i="10"/>
  <c r="O367" i="10"/>
  <c r="M362" i="10"/>
  <c r="R362" i="10"/>
  <c r="P356" i="10"/>
  <c r="U356" i="10"/>
  <c r="T351" i="10"/>
  <c r="O351" i="10"/>
  <c r="M346" i="10"/>
  <c r="R346" i="10"/>
  <c r="P340" i="10"/>
  <c r="U340" i="10"/>
  <c r="T335" i="10"/>
  <c r="O335" i="10"/>
  <c r="R330" i="10"/>
  <c r="M330" i="10"/>
  <c r="U324" i="10"/>
  <c r="P324" i="10"/>
  <c r="T319" i="10"/>
  <c r="O319" i="10"/>
  <c r="M314" i="10"/>
  <c r="R314" i="10"/>
  <c r="U308" i="10"/>
  <c r="P308" i="10"/>
  <c r="T303" i="10"/>
  <c r="O303" i="10"/>
  <c r="M298" i="10"/>
  <c r="R298" i="10"/>
  <c r="U292" i="10"/>
  <c r="P292" i="10"/>
  <c r="T287" i="10"/>
  <c r="O287" i="10"/>
  <c r="M282" i="10"/>
  <c r="R282" i="10"/>
  <c r="P276" i="10"/>
  <c r="U276" i="10"/>
  <c r="T271" i="10"/>
  <c r="O271" i="10"/>
  <c r="M266" i="10"/>
  <c r="R266" i="10"/>
  <c r="U260" i="10"/>
  <c r="P260" i="10"/>
  <c r="T255" i="10"/>
  <c r="O255" i="10"/>
  <c r="M250" i="10"/>
  <c r="R250" i="10"/>
  <c r="U244" i="10"/>
  <c r="P244" i="10"/>
  <c r="T239" i="10"/>
  <c r="O239" i="10"/>
  <c r="R234" i="10"/>
  <c r="M234" i="10"/>
  <c r="U228" i="10"/>
  <c r="P228" i="10"/>
  <c r="T223" i="10"/>
  <c r="O223" i="10"/>
  <c r="M218" i="10"/>
  <c r="R218" i="10"/>
  <c r="U212" i="10"/>
  <c r="P212" i="10"/>
  <c r="O207" i="10"/>
  <c r="T207" i="10"/>
  <c r="R202" i="10"/>
  <c r="M202" i="10"/>
  <c r="U196" i="10"/>
  <c r="P196" i="10"/>
  <c r="O191" i="10"/>
  <c r="T191" i="10"/>
  <c r="R186" i="10"/>
  <c r="M186" i="10"/>
  <c r="U180" i="10"/>
  <c r="P180" i="10"/>
  <c r="O175" i="10"/>
  <c r="T175" i="10"/>
  <c r="M170" i="10"/>
  <c r="R170" i="10"/>
  <c r="U164" i="10"/>
  <c r="P164" i="10"/>
  <c r="O159" i="10"/>
  <c r="T159" i="10"/>
  <c r="R154" i="10"/>
  <c r="M154" i="10"/>
  <c r="P148" i="10"/>
  <c r="U148" i="10"/>
  <c r="O143" i="10"/>
  <c r="T143" i="10"/>
  <c r="R138" i="10"/>
  <c r="M138" i="10"/>
  <c r="P132" i="10"/>
  <c r="U132" i="10"/>
  <c r="O127" i="10"/>
  <c r="T127" i="10"/>
  <c r="M122" i="10"/>
  <c r="R122" i="10"/>
  <c r="U116" i="10"/>
  <c r="P116" i="10"/>
  <c r="O111" i="10"/>
  <c r="T111" i="10"/>
  <c r="M106" i="10"/>
  <c r="R106" i="10"/>
  <c r="U100" i="10"/>
  <c r="P100" i="10"/>
  <c r="O95" i="10"/>
  <c r="T95" i="10"/>
  <c r="M90" i="10"/>
  <c r="R90" i="10"/>
  <c r="P84" i="10"/>
  <c r="U84" i="10"/>
  <c r="T79" i="10"/>
  <c r="O79" i="10"/>
  <c r="M74" i="10"/>
  <c r="R74" i="10"/>
  <c r="U68" i="10"/>
  <c r="P68" i="10"/>
  <c r="O63" i="10"/>
  <c r="T63" i="10"/>
  <c r="M58" i="10"/>
  <c r="R58" i="10"/>
  <c r="P52" i="10"/>
  <c r="U52" i="10"/>
  <c r="O47" i="10"/>
  <c r="T47" i="10"/>
  <c r="R42" i="10"/>
  <c r="M42" i="10"/>
  <c r="U36" i="10"/>
  <c r="P36" i="10"/>
  <c r="O31" i="10"/>
  <c r="T31" i="10"/>
  <c r="M26" i="10"/>
  <c r="R26" i="10"/>
  <c r="P20" i="10"/>
  <c r="U20" i="10"/>
  <c r="O15" i="10"/>
  <c r="T15" i="10"/>
  <c r="M10" i="10"/>
  <c r="R10" i="10"/>
  <c r="U4" i="10"/>
  <c r="P4" i="10"/>
  <c r="R980" i="10"/>
  <c r="M980" i="10"/>
  <c r="O889" i="10"/>
  <c r="T889" i="10"/>
  <c r="R802" i="10"/>
  <c r="M802" i="10"/>
  <c r="M722" i="10"/>
  <c r="R722" i="10"/>
  <c r="U652" i="10"/>
  <c r="P652" i="10"/>
  <c r="R578" i="10"/>
  <c r="M578" i="10"/>
  <c r="P507" i="10"/>
  <c r="U507" i="10"/>
  <c r="M433" i="10"/>
  <c r="R433" i="10"/>
  <c r="O374" i="10"/>
  <c r="T374" i="10"/>
  <c r="R273" i="10"/>
  <c r="M273" i="10"/>
  <c r="U75" i="10"/>
  <c r="P75" i="10"/>
  <c r="R941" i="10"/>
  <c r="M941" i="10"/>
  <c r="T999" i="10"/>
  <c r="O999" i="10"/>
  <c r="M994" i="10"/>
  <c r="R994" i="10"/>
  <c r="U988" i="10"/>
  <c r="P988" i="10"/>
  <c r="T983" i="10"/>
  <c r="O983" i="10"/>
  <c r="M978" i="10"/>
  <c r="R978" i="10"/>
  <c r="U972" i="10"/>
  <c r="P972" i="10"/>
  <c r="T967" i="10"/>
  <c r="O967" i="10"/>
  <c r="R962" i="10"/>
  <c r="M962" i="10"/>
  <c r="P956" i="10"/>
  <c r="U956" i="10"/>
  <c r="T951" i="10"/>
  <c r="O951" i="10"/>
  <c r="M946" i="10"/>
  <c r="R946" i="10"/>
  <c r="U940" i="10"/>
  <c r="P940" i="10"/>
  <c r="T935" i="10"/>
  <c r="O935" i="10"/>
  <c r="R930" i="10"/>
  <c r="M930" i="10"/>
  <c r="U924" i="10"/>
  <c r="P924" i="10"/>
  <c r="O919" i="10"/>
  <c r="T919" i="10"/>
  <c r="R914" i="10"/>
  <c r="M914" i="10"/>
  <c r="P908" i="10"/>
  <c r="U908" i="10"/>
  <c r="T903" i="10"/>
  <c r="O903" i="10"/>
  <c r="M898" i="10"/>
  <c r="R898" i="10"/>
  <c r="U892" i="10"/>
  <c r="P892" i="10"/>
  <c r="O887" i="10"/>
  <c r="T887" i="10"/>
  <c r="R882" i="10"/>
  <c r="M882" i="10"/>
  <c r="P876" i="10"/>
  <c r="U876" i="10"/>
  <c r="T871" i="10"/>
  <c r="O871" i="10"/>
  <c r="M866" i="10"/>
  <c r="R866" i="10"/>
  <c r="U860" i="10"/>
  <c r="P860" i="10"/>
  <c r="O855" i="10"/>
  <c r="T855" i="10"/>
  <c r="R850" i="10"/>
  <c r="M850" i="10"/>
  <c r="P844" i="10"/>
  <c r="U844" i="10"/>
  <c r="T839" i="10"/>
  <c r="O839" i="10"/>
  <c r="M834" i="10"/>
  <c r="R834" i="10"/>
  <c r="U828" i="10"/>
  <c r="P828" i="10"/>
  <c r="T822" i="10"/>
  <c r="O822" i="10"/>
  <c r="R816" i="10"/>
  <c r="M816" i="10"/>
  <c r="U810" i="10"/>
  <c r="P810" i="10"/>
  <c r="O805" i="10"/>
  <c r="T805" i="10"/>
  <c r="R800" i="10"/>
  <c r="M800" i="10"/>
  <c r="P794" i="10"/>
  <c r="U794" i="10"/>
  <c r="T789" i="10"/>
  <c r="O789" i="10"/>
  <c r="R784" i="10"/>
  <c r="M784" i="10"/>
  <c r="P778" i="10"/>
  <c r="U778" i="10"/>
  <c r="O773" i="10"/>
  <c r="T773" i="10"/>
  <c r="R768" i="10"/>
  <c r="M768" i="10"/>
  <c r="U762" i="10"/>
  <c r="P762" i="10"/>
  <c r="O757" i="10"/>
  <c r="T757" i="10"/>
  <c r="R752" i="10"/>
  <c r="M752" i="10"/>
  <c r="U746" i="10"/>
  <c r="P746" i="10"/>
  <c r="O741" i="10"/>
  <c r="T741" i="10"/>
  <c r="R736" i="10"/>
  <c r="M736" i="10"/>
  <c r="P730" i="10"/>
  <c r="U730" i="10"/>
  <c r="T725" i="10"/>
  <c r="O725" i="10"/>
  <c r="R720" i="10"/>
  <c r="M720" i="10"/>
  <c r="U714" i="10"/>
  <c r="P714" i="10"/>
  <c r="O709" i="10"/>
  <c r="T709" i="10"/>
  <c r="M704" i="10"/>
  <c r="R704" i="10"/>
  <c r="P698" i="10"/>
  <c r="U698" i="10"/>
  <c r="O693" i="10"/>
  <c r="T693" i="10"/>
  <c r="M688" i="10"/>
  <c r="R688" i="10"/>
  <c r="P682" i="10"/>
  <c r="U682" i="10"/>
  <c r="T677" i="10"/>
  <c r="O677" i="10"/>
  <c r="M672" i="10"/>
  <c r="R672" i="10"/>
  <c r="P666" i="10"/>
  <c r="U666" i="10"/>
  <c r="O661" i="10"/>
  <c r="T661" i="10"/>
  <c r="M656" i="10"/>
  <c r="R656" i="10"/>
  <c r="P650" i="10"/>
  <c r="U650" i="10"/>
  <c r="O645" i="10"/>
  <c r="T645" i="10"/>
  <c r="M640" i="10"/>
  <c r="R640" i="10"/>
  <c r="U634" i="10"/>
  <c r="P634" i="10"/>
  <c r="O629" i="10"/>
  <c r="T629" i="10"/>
  <c r="R624" i="10"/>
  <c r="M624" i="10"/>
  <c r="U618" i="10"/>
  <c r="P618" i="10"/>
  <c r="O613" i="10"/>
  <c r="T613" i="10"/>
  <c r="M608" i="10"/>
  <c r="R608" i="10"/>
  <c r="P602" i="10"/>
  <c r="U602" i="10"/>
  <c r="T597" i="10"/>
  <c r="O597" i="10"/>
  <c r="M592" i="10"/>
  <c r="R592" i="10"/>
  <c r="P586" i="10"/>
  <c r="U586" i="10"/>
  <c r="O581" i="10"/>
  <c r="T581" i="10"/>
  <c r="R576" i="10"/>
  <c r="M576" i="10"/>
  <c r="P570" i="10"/>
  <c r="U570" i="10"/>
  <c r="T565" i="10"/>
  <c r="O565" i="10"/>
  <c r="M560" i="10"/>
  <c r="R560" i="10"/>
  <c r="P554" i="10"/>
  <c r="U554" i="10"/>
  <c r="T549" i="10"/>
  <c r="O549" i="10"/>
  <c r="M544" i="10"/>
  <c r="R544" i="10"/>
  <c r="U538" i="10"/>
  <c r="P538" i="10"/>
  <c r="O533" i="10"/>
  <c r="T533" i="10"/>
  <c r="M528" i="10"/>
  <c r="R528" i="10"/>
  <c r="P522" i="10"/>
  <c r="U522" i="10"/>
  <c r="O516" i="10"/>
  <c r="T516" i="10"/>
  <c r="R511" i="10"/>
  <c r="M511" i="10"/>
  <c r="P505" i="10"/>
  <c r="U505" i="10"/>
  <c r="O500" i="10"/>
  <c r="T500" i="10"/>
  <c r="M495" i="10"/>
  <c r="R495" i="10"/>
  <c r="U489" i="10"/>
  <c r="P489" i="10"/>
  <c r="O484" i="10"/>
  <c r="T484" i="10"/>
  <c r="M479" i="10"/>
  <c r="R479" i="10"/>
  <c r="P473" i="10"/>
  <c r="U473" i="10"/>
  <c r="O468" i="10"/>
  <c r="T468" i="10"/>
  <c r="M463" i="10"/>
  <c r="R463" i="10"/>
  <c r="U457" i="10"/>
  <c r="P457" i="10"/>
  <c r="O452" i="10"/>
  <c r="T452" i="10"/>
  <c r="M447" i="10"/>
  <c r="R447" i="10"/>
  <c r="U441" i="10"/>
  <c r="P441" i="10"/>
  <c r="O436" i="10"/>
  <c r="T436" i="10"/>
  <c r="R431" i="10"/>
  <c r="M431" i="10"/>
  <c r="U425" i="10"/>
  <c r="P425" i="10"/>
  <c r="T420" i="10"/>
  <c r="O420" i="10"/>
  <c r="R415" i="10"/>
  <c r="M415" i="10"/>
  <c r="U409" i="10"/>
  <c r="P409" i="10"/>
  <c r="O404" i="10"/>
  <c r="T404" i="10"/>
  <c r="M399" i="10"/>
  <c r="R399" i="10"/>
  <c r="U393" i="10"/>
  <c r="P393" i="10"/>
  <c r="T388" i="10"/>
  <c r="O388" i="10"/>
  <c r="R383" i="10"/>
  <c r="M383" i="10"/>
  <c r="P377" i="10"/>
  <c r="U377" i="10"/>
  <c r="T372" i="10"/>
  <c r="O372" i="10"/>
  <c r="M367" i="10"/>
  <c r="R367" i="10"/>
  <c r="P361" i="10"/>
  <c r="U361" i="10"/>
  <c r="T356" i="10"/>
  <c r="O356" i="10"/>
  <c r="R351" i="10"/>
  <c r="M351" i="10"/>
  <c r="P345" i="10"/>
  <c r="U345" i="10"/>
  <c r="T340" i="10"/>
  <c r="O340" i="10"/>
  <c r="R335" i="10"/>
  <c r="M335" i="10"/>
  <c r="U329" i="10"/>
  <c r="P329" i="10"/>
  <c r="T324" i="10"/>
  <c r="O324" i="10"/>
  <c r="R319" i="10"/>
  <c r="M319" i="10"/>
  <c r="U313" i="10"/>
  <c r="P313" i="10"/>
  <c r="T308" i="10"/>
  <c r="O308" i="10"/>
  <c r="M303" i="10"/>
  <c r="R303" i="10"/>
  <c r="U297" i="10"/>
  <c r="P297" i="10"/>
  <c r="T292" i="10"/>
  <c r="O292" i="10"/>
  <c r="R287" i="10"/>
  <c r="M287" i="10"/>
  <c r="P281" i="10"/>
  <c r="U281" i="10"/>
  <c r="T276" i="10"/>
  <c r="O276" i="10"/>
  <c r="R271" i="10"/>
  <c r="M271" i="10"/>
  <c r="P265" i="10"/>
  <c r="U265" i="10"/>
  <c r="O260" i="10"/>
  <c r="T260" i="10"/>
  <c r="M255" i="10"/>
  <c r="R255" i="10"/>
  <c r="P249" i="10"/>
  <c r="U249" i="10"/>
  <c r="T244" i="10"/>
  <c r="O244" i="10"/>
  <c r="M239" i="10"/>
  <c r="R239" i="10"/>
  <c r="P233" i="10"/>
  <c r="U233" i="10"/>
  <c r="T228" i="10"/>
  <c r="O228" i="10"/>
  <c r="M223" i="10"/>
  <c r="R223" i="10"/>
  <c r="P217" i="10"/>
  <c r="U217" i="10"/>
  <c r="T212" i="10"/>
  <c r="O212" i="10"/>
  <c r="M207" i="10"/>
  <c r="R207" i="10"/>
  <c r="P201" i="10"/>
  <c r="U201" i="10"/>
  <c r="T196" i="10"/>
  <c r="O196" i="10"/>
  <c r="M191" i="10"/>
  <c r="R191" i="10"/>
  <c r="P185" i="10"/>
  <c r="U185" i="10"/>
  <c r="O180" i="10"/>
  <c r="T180" i="10"/>
  <c r="M175" i="10"/>
  <c r="R175" i="10"/>
  <c r="U169" i="10"/>
  <c r="P169" i="10"/>
  <c r="O164" i="10"/>
  <c r="T164" i="10"/>
  <c r="R159" i="10"/>
  <c r="M159" i="10"/>
  <c r="P153" i="10"/>
  <c r="U153" i="10"/>
  <c r="O148" i="10"/>
  <c r="T148" i="10"/>
  <c r="M143" i="10"/>
  <c r="R143" i="10"/>
  <c r="P137" i="10"/>
  <c r="U137" i="10"/>
  <c r="O132" i="10"/>
  <c r="T132" i="10"/>
  <c r="M127" i="10"/>
  <c r="R127" i="10"/>
  <c r="P121" i="10"/>
  <c r="U121" i="10"/>
  <c r="O116" i="10"/>
  <c r="T116" i="10"/>
  <c r="M111" i="10"/>
  <c r="R111" i="10"/>
  <c r="P105" i="10"/>
  <c r="U105" i="10"/>
  <c r="T100" i="10"/>
  <c r="O100" i="10"/>
  <c r="R95" i="10"/>
  <c r="M95" i="10"/>
  <c r="U89" i="10"/>
  <c r="P89" i="10"/>
  <c r="T84" i="10"/>
  <c r="O84" i="10"/>
  <c r="M79" i="10"/>
  <c r="R79" i="10"/>
  <c r="U73" i="10"/>
  <c r="P73" i="10"/>
  <c r="O68" i="10"/>
  <c r="T68" i="10"/>
  <c r="M63" i="10"/>
  <c r="R63" i="10"/>
  <c r="P57" i="10"/>
  <c r="U57" i="10"/>
  <c r="T52" i="10"/>
  <c r="O52" i="10"/>
  <c r="M47" i="10"/>
  <c r="R47" i="10"/>
  <c r="U41" i="10"/>
  <c r="P41" i="10"/>
  <c r="O36" i="10"/>
  <c r="T36" i="10"/>
  <c r="R31" i="10"/>
  <c r="M31" i="10"/>
  <c r="U25" i="10"/>
  <c r="P25" i="10"/>
  <c r="T20" i="10"/>
  <c r="O20" i="10"/>
  <c r="R15" i="10"/>
  <c r="M15" i="10"/>
  <c r="U9" i="10"/>
  <c r="P9" i="10"/>
  <c r="T4" i="10"/>
  <c r="O4" i="10"/>
  <c r="M948" i="10"/>
  <c r="R948" i="10"/>
  <c r="U862" i="10"/>
  <c r="P862" i="10"/>
  <c r="O775" i="10"/>
  <c r="T775" i="10"/>
  <c r="M674" i="10"/>
  <c r="R674" i="10"/>
  <c r="P588" i="10"/>
  <c r="U588" i="10"/>
  <c r="R481" i="10"/>
  <c r="M481" i="10"/>
  <c r="R321" i="10"/>
  <c r="M321" i="10"/>
  <c r="T22" i="10"/>
  <c r="O22" i="10"/>
  <c r="R999" i="10"/>
  <c r="M999" i="10"/>
  <c r="U993" i="10"/>
  <c r="P993" i="10"/>
  <c r="O988" i="10"/>
  <c r="T988" i="10"/>
  <c r="R983" i="10"/>
  <c r="M983" i="10"/>
  <c r="U977" i="10"/>
  <c r="P977" i="10"/>
  <c r="O972" i="10"/>
  <c r="T972" i="10"/>
  <c r="R967" i="10"/>
  <c r="M967" i="10"/>
  <c r="O956" i="10"/>
  <c r="T956" i="10"/>
  <c r="R951" i="10"/>
  <c r="M951" i="10"/>
  <c r="U945" i="10"/>
  <c r="P945" i="10"/>
  <c r="O940" i="10"/>
  <c r="T940" i="10"/>
  <c r="R935" i="10"/>
  <c r="M935" i="10"/>
  <c r="U929" i="10"/>
  <c r="P929" i="10"/>
  <c r="T924" i="10"/>
  <c r="O924" i="10"/>
  <c r="M919" i="10"/>
  <c r="R919" i="10"/>
  <c r="P913" i="10"/>
  <c r="U913" i="10"/>
  <c r="T908" i="10"/>
  <c r="O908" i="10"/>
  <c r="R903" i="10"/>
  <c r="M903" i="10"/>
  <c r="U897" i="10"/>
  <c r="P897" i="10"/>
  <c r="T892" i="10"/>
  <c r="O892" i="10"/>
  <c r="M887" i="10"/>
  <c r="R887" i="10"/>
  <c r="U881" i="10"/>
  <c r="P881" i="10"/>
  <c r="T876" i="10"/>
  <c r="O876" i="10"/>
  <c r="R871" i="10"/>
  <c r="M871" i="10"/>
  <c r="U865" i="10"/>
  <c r="P865" i="10"/>
  <c r="T860" i="10"/>
  <c r="O860" i="10"/>
  <c r="M855" i="10"/>
  <c r="R855" i="10"/>
  <c r="P849" i="10"/>
  <c r="U849" i="10"/>
  <c r="T844" i="10"/>
  <c r="O844" i="10"/>
  <c r="R839" i="10"/>
  <c r="M839" i="10"/>
  <c r="P833" i="10"/>
  <c r="U833" i="10"/>
  <c r="T828" i="10"/>
  <c r="O828" i="10"/>
  <c r="P821" i="10"/>
  <c r="U821" i="10"/>
  <c r="P815" i="10"/>
  <c r="U815" i="10"/>
  <c r="T810" i="10"/>
  <c r="O810" i="10"/>
  <c r="M805" i="10"/>
  <c r="R805" i="10"/>
  <c r="P799" i="10"/>
  <c r="U799" i="10"/>
  <c r="O794" i="10"/>
  <c r="T794" i="10"/>
  <c r="M789" i="10"/>
  <c r="R789" i="10"/>
  <c r="P783" i="10"/>
  <c r="U783" i="10"/>
  <c r="T778" i="10"/>
  <c r="O778" i="10"/>
  <c r="M773" i="10"/>
  <c r="R773" i="10"/>
  <c r="P767" i="10"/>
  <c r="U767" i="10"/>
  <c r="T762" i="10"/>
  <c r="O762" i="10"/>
  <c r="M757" i="10"/>
  <c r="R757" i="10"/>
  <c r="P751" i="10"/>
  <c r="U751" i="10"/>
  <c r="O746" i="10"/>
  <c r="T746" i="10"/>
  <c r="R741" i="10"/>
  <c r="M741" i="10"/>
  <c r="P735" i="10"/>
  <c r="U735" i="10"/>
  <c r="T730" i="10"/>
  <c r="O730" i="10"/>
  <c r="R725" i="10"/>
  <c r="M725" i="10"/>
  <c r="P719" i="10"/>
  <c r="U719" i="10"/>
  <c r="T714" i="10"/>
  <c r="O714" i="10"/>
  <c r="R709" i="10"/>
  <c r="M709" i="10"/>
  <c r="P703" i="10"/>
  <c r="U703" i="10"/>
  <c r="O698" i="10"/>
  <c r="T698" i="10"/>
  <c r="M693" i="10"/>
  <c r="R693" i="10"/>
  <c r="P687" i="10"/>
  <c r="U687" i="10"/>
  <c r="T682" i="10"/>
  <c r="O682" i="10"/>
  <c r="M677" i="10"/>
  <c r="R677" i="10"/>
  <c r="P671" i="10"/>
  <c r="U671" i="10"/>
  <c r="O666" i="10"/>
  <c r="T666" i="10"/>
  <c r="R661" i="10"/>
  <c r="M661" i="10"/>
  <c r="P655" i="10"/>
  <c r="U655" i="10"/>
  <c r="O650" i="10"/>
  <c r="T650" i="10"/>
  <c r="R645" i="10"/>
  <c r="M645" i="10"/>
  <c r="P639" i="10"/>
  <c r="U639" i="10"/>
  <c r="T634" i="10"/>
  <c r="O634" i="10"/>
  <c r="M629" i="10"/>
  <c r="R629" i="10"/>
  <c r="P623" i="10"/>
  <c r="U623" i="10"/>
  <c r="T618" i="10"/>
  <c r="O618" i="10"/>
  <c r="R613" i="10"/>
  <c r="M613" i="10"/>
  <c r="P607" i="10"/>
  <c r="U607" i="10"/>
  <c r="T602" i="10"/>
  <c r="O602" i="10"/>
  <c r="M597" i="10"/>
  <c r="R597" i="10"/>
  <c r="P591" i="10"/>
  <c r="U591" i="10"/>
  <c r="T586" i="10"/>
  <c r="O586" i="10"/>
  <c r="M581" i="10"/>
  <c r="R581" i="10"/>
  <c r="P575" i="10"/>
  <c r="U575" i="10"/>
  <c r="T570" i="10"/>
  <c r="O570" i="10"/>
  <c r="M565" i="10"/>
  <c r="R565" i="10"/>
  <c r="P559" i="10"/>
  <c r="U559" i="10"/>
  <c r="T554" i="10"/>
  <c r="O554" i="10"/>
  <c r="R549" i="10"/>
  <c r="M549" i="10"/>
  <c r="P543" i="10"/>
  <c r="U543" i="10"/>
  <c r="T538" i="10"/>
  <c r="O538" i="10"/>
  <c r="M533" i="10"/>
  <c r="R533" i="10"/>
  <c r="P527" i="10"/>
  <c r="U527" i="10"/>
  <c r="T522" i="10"/>
  <c r="O522" i="10"/>
  <c r="M516" i="10"/>
  <c r="R516" i="10"/>
  <c r="P510" i="10"/>
  <c r="U510" i="10"/>
  <c r="T505" i="10"/>
  <c r="O505" i="10"/>
  <c r="M500" i="10"/>
  <c r="R500" i="10"/>
  <c r="P494" i="10"/>
  <c r="U494" i="10"/>
  <c r="O489" i="10"/>
  <c r="T489" i="10"/>
  <c r="R484" i="10"/>
  <c r="M484" i="10"/>
  <c r="P478" i="10"/>
  <c r="U478" i="10"/>
  <c r="O473" i="10"/>
  <c r="T473" i="10"/>
  <c r="M468" i="10"/>
  <c r="R468" i="10"/>
  <c r="P462" i="10"/>
  <c r="U462" i="10"/>
  <c r="O457" i="10"/>
  <c r="T457" i="10"/>
  <c r="R452" i="10"/>
  <c r="M452" i="10"/>
  <c r="P446" i="10"/>
  <c r="U446" i="10"/>
  <c r="O441" i="10"/>
  <c r="T441" i="10"/>
  <c r="M436" i="10"/>
  <c r="R436" i="10"/>
  <c r="P430" i="10"/>
  <c r="U430" i="10"/>
  <c r="T425" i="10"/>
  <c r="O425" i="10"/>
  <c r="M420" i="10"/>
  <c r="R420" i="10"/>
  <c r="P414" i="10"/>
  <c r="U414" i="10"/>
  <c r="T409" i="10"/>
  <c r="O409" i="10"/>
  <c r="R404" i="10"/>
  <c r="M404" i="10"/>
  <c r="P398" i="10"/>
  <c r="U398" i="10"/>
  <c r="T393" i="10"/>
  <c r="O393" i="10"/>
  <c r="M388" i="10"/>
  <c r="R388" i="10"/>
  <c r="U382" i="10"/>
  <c r="P382" i="10"/>
  <c r="T377" i="10"/>
  <c r="O377" i="10"/>
  <c r="M372" i="10"/>
  <c r="R372" i="10"/>
  <c r="P366" i="10"/>
  <c r="U366" i="10"/>
  <c r="T361" i="10"/>
  <c r="O361" i="10"/>
  <c r="M356" i="10"/>
  <c r="R356" i="10"/>
  <c r="P350" i="10"/>
  <c r="U350" i="10"/>
  <c r="T345" i="10"/>
  <c r="O345" i="10"/>
  <c r="R340" i="10"/>
  <c r="M340" i="10"/>
  <c r="P334" i="10"/>
  <c r="U334" i="10"/>
  <c r="T329" i="10"/>
  <c r="O329" i="10"/>
  <c r="M324" i="10"/>
  <c r="R324" i="10"/>
  <c r="P318" i="10"/>
  <c r="U318" i="10"/>
  <c r="T313" i="10"/>
  <c r="O313" i="10"/>
  <c r="R308" i="10"/>
  <c r="M308" i="10"/>
  <c r="P302" i="10"/>
  <c r="U302" i="10"/>
  <c r="T297" i="10"/>
  <c r="O297" i="10"/>
  <c r="M292" i="10"/>
  <c r="R292" i="10"/>
  <c r="U286" i="10"/>
  <c r="P286" i="10"/>
  <c r="T281" i="10"/>
  <c r="O281" i="10"/>
  <c r="R276" i="10"/>
  <c r="M276" i="10"/>
  <c r="P270" i="10"/>
  <c r="U270" i="10"/>
  <c r="T265" i="10"/>
  <c r="O265" i="10"/>
  <c r="M260" i="10"/>
  <c r="R260" i="10"/>
  <c r="P254" i="10"/>
  <c r="U254" i="10"/>
  <c r="T249" i="10"/>
  <c r="O249" i="10"/>
  <c r="R244" i="10"/>
  <c r="M244" i="10"/>
  <c r="P238" i="10"/>
  <c r="U238" i="10"/>
  <c r="O233" i="10"/>
  <c r="T233" i="10"/>
  <c r="M228" i="10"/>
  <c r="R228" i="10"/>
  <c r="U222" i="10"/>
  <c r="P222" i="10"/>
  <c r="O217" i="10"/>
  <c r="T217" i="10"/>
  <c r="R212" i="10"/>
  <c r="M212" i="10"/>
  <c r="P206" i="10"/>
  <c r="U206" i="10"/>
  <c r="O201" i="10"/>
  <c r="T201" i="10"/>
  <c r="M196" i="10"/>
  <c r="R196" i="10"/>
  <c r="U190" i="10"/>
  <c r="P190" i="10"/>
  <c r="T185" i="10"/>
  <c r="O185" i="10"/>
  <c r="M180" i="10"/>
  <c r="R180" i="10"/>
  <c r="U174" i="10"/>
  <c r="P174" i="10"/>
  <c r="O169" i="10"/>
  <c r="T169" i="10"/>
  <c r="R164" i="10"/>
  <c r="M164" i="10"/>
  <c r="U158" i="10"/>
  <c r="P158" i="10"/>
  <c r="T153" i="10"/>
  <c r="O153" i="10"/>
  <c r="R148" i="10"/>
  <c r="M148" i="10"/>
  <c r="P142" i="10"/>
  <c r="U142" i="10"/>
  <c r="T137" i="10"/>
  <c r="O137" i="10"/>
  <c r="R132" i="10"/>
  <c r="M132" i="10"/>
  <c r="U126" i="10"/>
  <c r="P126" i="10"/>
  <c r="T121" i="10"/>
  <c r="O121" i="10"/>
  <c r="R116" i="10"/>
  <c r="M116" i="10"/>
  <c r="U110" i="10"/>
  <c r="P110" i="10"/>
  <c r="O105" i="10"/>
  <c r="T105" i="10"/>
  <c r="M100" i="10"/>
  <c r="R100" i="10"/>
  <c r="P94" i="10"/>
  <c r="U94" i="10"/>
  <c r="O89" i="10"/>
  <c r="T89" i="10"/>
  <c r="R84" i="10"/>
  <c r="M84" i="10"/>
  <c r="U78" i="10"/>
  <c r="P78" i="10"/>
  <c r="T73" i="10"/>
  <c r="O73" i="10"/>
  <c r="R68" i="10"/>
  <c r="M68" i="10"/>
  <c r="U62" i="10"/>
  <c r="P62" i="10"/>
  <c r="O57" i="10"/>
  <c r="T57" i="10"/>
  <c r="R52" i="10"/>
  <c r="M52" i="10"/>
  <c r="U46" i="10"/>
  <c r="P46" i="10"/>
  <c r="O41" i="10"/>
  <c r="T41" i="10"/>
  <c r="M36" i="10"/>
  <c r="R36" i="10"/>
  <c r="U30" i="10"/>
  <c r="P30" i="10"/>
  <c r="O25" i="10"/>
  <c r="T25" i="10"/>
  <c r="R20" i="10"/>
  <c r="M20" i="10"/>
  <c r="P14" i="10"/>
  <c r="U14" i="10"/>
  <c r="T9" i="10"/>
  <c r="O9" i="10"/>
  <c r="R4" i="10"/>
  <c r="M4" i="10"/>
  <c r="U926" i="10"/>
  <c r="P926" i="10"/>
  <c r="T841" i="10"/>
  <c r="O841" i="10"/>
  <c r="R770" i="10"/>
  <c r="M770" i="10"/>
  <c r="M690" i="10"/>
  <c r="R690" i="10"/>
  <c r="R610" i="10"/>
  <c r="M610" i="10"/>
  <c r="T519" i="10"/>
  <c r="O519" i="10"/>
  <c r="U427" i="10"/>
  <c r="P427" i="10"/>
  <c r="P315" i="10"/>
  <c r="U315" i="10"/>
  <c r="P43" i="10"/>
  <c r="U43" i="10"/>
  <c r="U961" i="10"/>
  <c r="P961" i="10"/>
  <c r="U998" i="10"/>
  <c r="P998" i="10"/>
  <c r="T993" i="10"/>
  <c r="O993" i="10"/>
  <c r="R988" i="10"/>
  <c r="M988" i="10"/>
  <c r="U982" i="10"/>
  <c r="P982" i="10"/>
  <c r="T977" i="10"/>
  <c r="O977" i="10"/>
  <c r="M972" i="10"/>
  <c r="R972" i="10"/>
  <c r="U966" i="10"/>
  <c r="P966" i="10"/>
  <c r="T961" i="10"/>
  <c r="O961" i="10"/>
  <c r="M956" i="10"/>
  <c r="R956" i="10"/>
  <c r="P950" i="10"/>
  <c r="U950" i="10"/>
  <c r="T945" i="10"/>
  <c r="O945" i="10"/>
  <c r="M940" i="10"/>
  <c r="R940" i="10"/>
  <c r="U934" i="10"/>
  <c r="P934" i="10"/>
  <c r="T929" i="10"/>
  <c r="O929" i="10"/>
  <c r="M924" i="10"/>
  <c r="R924" i="10"/>
  <c r="U918" i="10"/>
  <c r="P918" i="10"/>
  <c r="O913" i="10"/>
  <c r="T913" i="10"/>
  <c r="R908" i="10"/>
  <c r="M908" i="10"/>
  <c r="U902" i="10"/>
  <c r="P902" i="10"/>
  <c r="T897" i="10"/>
  <c r="O897" i="10"/>
  <c r="R892" i="10"/>
  <c r="M892" i="10"/>
  <c r="U886" i="10"/>
  <c r="P886" i="10"/>
  <c r="O881" i="10"/>
  <c r="T881" i="10"/>
  <c r="R876" i="10"/>
  <c r="M876" i="10"/>
  <c r="U870" i="10"/>
  <c r="P870" i="10"/>
  <c r="T865" i="10"/>
  <c r="O865" i="10"/>
  <c r="M860" i="10"/>
  <c r="R860" i="10"/>
  <c r="U854" i="10"/>
  <c r="P854" i="10"/>
  <c r="O849" i="10"/>
  <c r="T849" i="10"/>
  <c r="R844" i="10"/>
  <c r="M844" i="10"/>
  <c r="P838" i="10"/>
  <c r="U838" i="10"/>
  <c r="O833" i="10"/>
  <c r="T833" i="10"/>
  <c r="M828" i="10"/>
  <c r="R828" i="10"/>
  <c r="T821" i="10"/>
  <c r="O821" i="10"/>
  <c r="O815" i="10"/>
  <c r="T815" i="10"/>
  <c r="R810" i="10"/>
  <c r="M810" i="10"/>
  <c r="U804" i="10"/>
  <c r="P804" i="10"/>
  <c r="T799" i="10"/>
  <c r="O799" i="10"/>
  <c r="M794" i="10"/>
  <c r="R794" i="10"/>
  <c r="U788" i="10"/>
  <c r="P788" i="10"/>
  <c r="T783" i="10"/>
  <c r="O783" i="10"/>
  <c r="R778" i="10"/>
  <c r="M778" i="10"/>
  <c r="U772" i="10"/>
  <c r="P772" i="10"/>
  <c r="O767" i="10"/>
  <c r="T767" i="10"/>
  <c r="R762" i="10"/>
  <c r="M762" i="10"/>
  <c r="P756" i="10"/>
  <c r="U756" i="10"/>
  <c r="T751" i="10"/>
  <c r="O751" i="10"/>
  <c r="M746" i="10"/>
  <c r="R746" i="10"/>
  <c r="U740" i="10"/>
  <c r="P740" i="10"/>
  <c r="T735" i="10"/>
  <c r="O735" i="10"/>
  <c r="R730" i="10"/>
  <c r="M730" i="10"/>
  <c r="P724" i="10"/>
  <c r="U724" i="10"/>
  <c r="T719" i="10"/>
  <c r="O719" i="10"/>
  <c r="R714" i="10"/>
  <c r="M714" i="10"/>
  <c r="U708" i="10"/>
  <c r="P708" i="10"/>
  <c r="T703" i="10"/>
  <c r="O703" i="10"/>
  <c r="M698" i="10"/>
  <c r="R698" i="10"/>
  <c r="U692" i="10"/>
  <c r="P692" i="10"/>
  <c r="T687" i="10"/>
  <c r="O687" i="10"/>
  <c r="R682" i="10"/>
  <c r="M682" i="10"/>
  <c r="U676" i="10"/>
  <c r="P676" i="10"/>
  <c r="T671" i="10"/>
  <c r="O671" i="10"/>
  <c r="R666" i="10"/>
  <c r="M666" i="10"/>
  <c r="U660" i="10"/>
  <c r="P660" i="10"/>
  <c r="T655" i="10"/>
  <c r="O655" i="10"/>
  <c r="M650" i="10"/>
  <c r="R650" i="10"/>
  <c r="U644" i="10"/>
  <c r="P644" i="10"/>
  <c r="T639" i="10"/>
  <c r="O639" i="10"/>
  <c r="M634" i="10"/>
  <c r="R634" i="10"/>
  <c r="U628" i="10"/>
  <c r="P628" i="10"/>
  <c r="T623" i="10"/>
  <c r="O623" i="10"/>
  <c r="R618" i="10"/>
  <c r="M618" i="10"/>
  <c r="U612" i="10"/>
  <c r="P612" i="10"/>
  <c r="O607" i="10"/>
  <c r="T607" i="10"/>
  <c r="M602" i="10"/>
  <c r="R602" i="10"/>
  <c r="U596" i="10"/>
  <c r="P596" i="10"/>
  <c r="O591" i="10"/>
  <c r="T591" i="10"/>
  <c r="M586" i="10"/>
  <c r="R586" i="10"/>
  <c r="P580" i="10"/>
  <c r="U580" i="10"/>
  <c r="O575" i="10"/>
  <c r="T575" i="10"/>
  <c r="R570" i="10"/>
  <c r="M570" i="10"/>
  <c r="U564" i="10"/>
  <c r="P564" i="10"/>
  <c r="T559" i="10"/>
  <c r="O559" i="10"/>
  <c r="M554" i="10"/>
  <c r="R554" i="10"/>
  <c r="P548" i="10"/>
  <c r="U548" i="10"/>
  <c r="T543" i="10"/>
  <c r="O543" i="10"/>
  <c r="M538" i="10"/>
  <c r="R538" i="10"/>
  <c r="P532" i="10"/>
  <c r="U532" i="10"/>
  <c r="O527" i="10"/>
  <c r="T527" i="10"/>
  <c r="M522" i="10"/>
  <c r="R522" i="10"/>
  <c r="P515" i="10"/>
  <c r="U515" i="10"/>
  <c r="T510" i="10"/>
  <c r="O510" i="10"/>
  <c r="R505" i="10"/>
  <c r="M505" i="10"/>
  <c r="P499" i="10"/>
  <c r="U499" i="10"/>
  <c r="O494" i="10"/>
  <c r="T494" i="10"/>
  <c r="R489" i="10"/>
  <c r="M489" i="10"/>
  <c r="U483" i="10"/>
  <c r="P483" i="10"/>
  <c r="O478" i="10"/>
  <c r="T478" i="10"/>
  <c r="R473" i="10"/>
  <c r="M473" i="10"/>
  <c r="P467" i="10"/>
  <c r="U467" i="10"/>
  <c r="O462" i="10"/>
  <c r="T462" i="10"/>
  <c r="M457" i="10"/>
  <c r="R457" i="10"/>
  <c r="U451" i="10"/>
  <c r="P451" i="10"/>
  <c r="O446" i="10"/>
  <c r="T446" i="10"/>
  <c r="R441" i="10"/>
  <c r="M441" i="10"/>
  <c r="U435" i="10"/>
  <c r="P435" i="10"/>
  <c r="T430" i="10"/>
  <c r="O430" i="10"/>
  <c r="R425" i="10"/>
  <c r="M425" i="10"/>
  <c r="P419" i="10"/>
  <c r="U419" i="10"/>
  <c r="O414" i="10"/>
  <c r="T414" i="10"/>
  <c r="R409" i="10"/>
  <c r="M409" i="10"/>
  <c r="P403" i="10"/>
  <c r="U403" i="10"/>
  <c r="T398" i="10"/>
  <c r="O398" i="10"/>
  <c r="R393" i="10"/>
  <c r="M393" i="10"/>
  <c r="P387" i="10"/>
  <c r="U387" i="10"/>
  <c r="O382" i="10"/>
  <c r="T382" i="10"/>
  <c r="M377" i="10"/>
  <c r="R377" i="10"/>
  <c r="U371" i="10"/>
  <c r="P371" i="10"/>
  <c r="T366" i="10"/>
  <c r="O366" i="10"/>
  <c r="R361" i="10"/>
  <c r="M361" i="10"/>
  <c r="U355" i="10"/>
  <c r="P355" i="10"/>
  <c r="T350" i="10"/>
  <c r="O350" i="10"/>
  <c r="M345" i="10"/>
  <c r="R345" i="10"/>
  <c r="P339" i="10"/>
  <c r="U339" i="10"/>
  <c r="O334" i="10"/>
  <c r="T334" i="10"/>
  <c r="M329" i="10"/>
  <c r="R329" i="10"/>
  <c r="P323" i="10"/>
  <c r="U323" i="10"/>
  <c r="O318" i="10"/>
  <c r="T318" i="10"/>
  <c r="M313" i="10"/>
  <c r="R313" i="10"/>
  <c r="U307" i="10"/>
  <c r="P307" i="10"/>
  <c r="O302" i="10"/>
  <c r="T302" i="10"/>
  <c r="R297" i="10"/>
  <c r="M297" i="10"/>
  <c r="P291" i="10"/>
  <c r="U291" i="10"/>
  <c r="T286" i="10"/>
  <c r="O286" i="10"/>
  <c r="R281" i="10"/>
  <c r="M281" i="10"/>
  <c r="U275" i="10"/>
  <c r="P275" i="10"/>
  <c r="T270" i="10"/>
  <c r="O270" i="10"/>
  <c r="R265" i="10"/>
  <c r="M265" i="10"/>
  <c r="P259" i="10"/>
  <c r="U259" i="10"/>
  <c r="T254" i="10"/>
  <c r="O254" i="10"/>
  <c r="M249" i="10"/>
  <c r="R249" i="10"/>
  <c r="P243" i="10"/>
  <c r="U243" i="10"/>
  <c r="T238" i="10"/>
  <c r="O238" i="10"/>
  <c r="M233" i="10"/>
  <c r="R233" i="10"/>
  <c r="U227" i="10"/>
  <c r="P227" i="10"/>
  <c r="O222" i="10"/>
  <c r="T222" i="10"/>
  <c r="M217" i="10"/>
  <c r="R217" i="10"/>
  <c r="U211" i="10"/>
  <c r="P211" i="10"/>
  <c r="T206" i="10"/>
  <c r="O206" i="10"/>
  <c r="M201" i="10"/>
  <c r="R201" i="10"/>
  <c r="U195" i="10"/>
  <c r="P195" i="10"/>
  <c r="T190" i="10"/>
  <c r="O190" i="10"/>
  <c r="M185" i="10"/>
  <c r="R185" i="10"/>
  <c r="U179" i="10"/>
  <c r="P179" i="10"/>
  <c r="T174" i="10"/>
  <c r="O174" i="10"/>
  <c r="R169" i="10"/>
  <c r="M169" i="10"/>
  <c r="P163" i="10"/>
  <c r="U163" i="10"/>
  <c r="O158" i="10"/>
  <c r="T158" i="10"/>
  <c r="R153" i="10"/>
  <c r="M153" i="10"/>
  <c r="P147" i="10"/>
  <c r="U147" i="10"/>
  <c r="O142" i="10"/>
  <c r="T142" i="10"/>
  <c r="M137" i="10"/>
  <c r="R137" i="10"/>
  <c r="P131" i="10"/>
  <c r="U131" i="10"/>
  <c r="O126" i="10"/>
  <c r="T126" i="10"/>
  <c r="R121" i="10"/>
  <c r="M121" i="10"/>
  <c r="P115" i="10"/>
  <c r="U115" i="10"/>
  <c r="O110" i="10"/>
  <c r="T110" i="10"/>
  <c r="R105" i="10"/>
  <c r="M105" i="10"/>
  <c r="U99" i="10"/>
  <c r="P99" i="10"/>
  <c r="T94" i="10"/>
  <c r="O94" i="10"/>
  <c r="R89" i="10"/>
  <c r="M89" i="10"/>
  <c r="U83" i="10"/>
  <c r="P83" i="10"/>
  <c r="O78" i="10"/>
  <c r="T78" i="10"/>
  <c r="R73" i="10"/>
  <c r="M73" i="10"/>
  <c r="U67" i="10"/>
  <c r="P67" i="10"/>
  <c r="T62" i="10"/>
  <c r="O62" i="10"/>
  <c r="R57" i="10"/>
  <c r="M57" i="10"/>
  <c r="U51" i="10"/>
  <c r="P51" i="10"/>
  <c r="O46" i="10"/>
  <c r="T46" i="10"/>
  <c r="M41" i="10"/>
  <c r="R41" i="10"/>
  <c r="U35" i="10"/>
  <c r="P35" i="10"/>
  <c r="O30" i="10"/>
  <c r="T30" i="10"/>
  <c r="R25" i="10"/>
  <c r="M25" i="10"/>
  <c r="P19" i="10"/>
  <c r="U19" i="10"/>
  <c r="O14" i="10"/>
  <c r="T14" i="10"/>
  <c r="M9" i="10"/>
  <c r="R9" i="10"/>
  <c r="P3" i="10"/>
  <c r="U3" i="10"/>
  <c r="M932" i="10"/>
  <c r="R932" i="10"/>
  <c r="O825" i="10"/>
  <c r="T825" i="10"/>
  <c r="O727" i="10"/>
  <c r="T727" i="10"/>
  <c r="M626" i="10"/>
  <c r="R626" i="10"/>
  <c r="U540" i="10"/>
  <c r="P540" i="10"/>
  <c r="O454" i="10"/>
  <c r="T454" i="10"/>
  <c r="P347" i="10"/>
  <c r="U347" i="10"/>
  <c r="P59" i="10"/>
  <c r="U59" i="10"/>
  <c r="O998" i="10"/>
  <c r="T998" i="10"/>
  <c r="R993" i="10"/>
  <c r="M993" i="10"/>
  <c r="U987" i="10"/>
  <c r="P987" i="10"/>
  <c r="O982" i="10"/>
  <c r="T982" i="10"/>
  <c r="R977" i="10"/>
  <c r="M977" i="10"/>
  <c r="U971" i="10"/>
  <c r="P971" i="10"/>
  <c r="O966" i="10"/>
  <c r="T966" i="10"/>
  <c r="R961" i="10"/>
  <c r="M961" i="10"/>
  <c r="U955" i="10"/>
  <c r="P955" i="10"/>
  <c r="O950" i="10"/>
  <c r="T950" i="10"/>
  <c r="R945" i="10"/>
  <c r="M945" i="10"/>
  <c r="U939" i="10"/>
  <c r="P939" i="10"/>
  <c r="O934" i="10"/>
  <c r="T934" i="10"/>
  <c r="R929" i="10"/>
  <c r="M929" i="10"/>
  <c r="P923" i="10"/>
  <c r="U923" i="10"/>
  <c r="T918" i="10"/>
  <c r="O918" i="10"/>
  <c r="M913" i="10"/>
  <c r="R913" i="10"/>
  <c r="U907" i="10"/>
  <c r="P907" i="10"/>
  <c r="T902" i="10"/>
  <c r="O902" i="10"/>
  <c r="R897" i="10"/>
  <c r="M897" i="10"/>
  <c r="P891" i="10"/>
  <c r="U891" i="10"/>
  <c r="T886" i="10"/>
  <c r="O886" i="10"/>
  <c r="M881" i="10"/>
  <c r="R881" i="10"/>
  <c r="U875" i="10"/>
  <c r="P875" i="10"/>
  <c r="T870" i="10"/>
  <c r="O870" i="10"/>
  <c r="R865" i="10"/>
  <c r="M865" i="10"/>
  <c r="P859" i="10"/>
  <c r="U859" i="10"/>
  <c r="T854" i="10"/>
  <c r="O854" i="10"/>
  <c r="R849" i="10"/>
  <c r="M849" i="10"/>
  <c r="U843" i="10"/>
  <c r="P843" i="10"/>
  <c r="T838" i="10"/>
  <c r="O838" i="10"/>
  <c r="M833" i="10"/>
  <c r="R833" i="10"/>
  <c r="P827" i="10"/>
  <c r="U827" i="10"/>
  <c r="U820" i="10"/>
  <c r="P820" i="10"/>
  <c r="M815" i="10"/>
  <c r="R815" i="10"/>
  <c r="P809" i="10"/>
  <c r="U809" i="10"/>
  <c r="T804" i="10"/>
  <c r="O804" i="10"/>
  <c r="R799" i="10"/>
  <c r="M799" i="10"/>
  <c r="P793" i="10"/>
  <c r="U793" i="10"/>
  <c r="T788" i="10"/>
  <c r="O788" i="10"/>
  <c r="R783" i="10"/>
  <c r="M783" i="10"/>
  <c r="P777" i="10"/>
  <c r="U777" i="10"/>
  <c r="T772" i="10"/>
  <c r="O772" i="10"/>
  <c r="R767" i="10"/>
  <c r="M767" i="10"/>
  <c r="P761" i="10"/>
  <c r="U761" i="10"/>
  <c r="T756" i="10"/>
  <c r="O756" i="10"/>
  <c r="M751" i="10"/>
  <c r="R751" i="10"/>
  <c r="P745" i="10"/>
  <c r="U745" i="10"/>
  <c r="O740" i="10"/>
  <c r="T740" i="10"/>
  <c r="M735" i="10"/>
  <c r="R735" i="10"/>
  <c r="P729" i="10"/>
  <c r="U729" i="10"/>
  <c r="O724" i="10"/>
  <c r="T724" i="10"/>
  <c r="M719" i="10"/>
  <c r="R719" i="10"/>
  <c r="P713" i="10"/>
  <c r="U713" i="10"/>
  <c r="O708" i="10"/>
  <c r="T708" i="10"/>
  <c r="R703" i="10"/>
  <c r="M703" i="10"/>
  <c r="P697" i="10"/>
  <c r="U697" i="10"/>
  <c r="O692" i="10"/>
  <c r="T692" i="10"/>
  <c r="R687" i="10"/>
  <c r="M687" i="10"/>
  <c r="P681" i="10"/>
  <c r="U681" i="10"/>
  <c r="O676" i="10"/>
  <c r="T676" i="10"/>
  <c r="M671" i="10"/>
  <c r="R671" i="10"/>
  <c r="P665" i="10"/>
  <c r="U665" i="10"/>
  <c r="O660" i="10"/>
  <c r="T660" i="10"/>
  <c r="M655" i="10"/>
  <c r="R655" i="10"/>
  <c r="P649" i="10"/>
  <c r="U649" i="10"/>
  <c r="O644" i="10"/>
  <c r="T644" i="10"/>
  <c r="M639" i="10"/>
  <c r="R639" i="10"/>
  <c r="P633" i="10"/>
  <c r="U633" i="10"/>
  <c r="T628" i="10"/>
  <c r="O628" i="10"/>
  <c r="R623" i="10"/>
  <c r="M623" i="10"/>
  <c r="P617" i="10"/>
  <c r="U617" i="10"/>
  <c r="O612" i="10"/>
  <c r="T612" i="10"/>
  <c r="R607" i="10"/>
  <c r="M607" i="10"/>
  <c r="P601" i="10"/>
  <c r="U601" i="10"/>
  <c r="O596" i="10"/>
  <c r="T596" i="10"/>
  <c r="R591" i="10"/>
  <c r="M591" i="10"/>
  <c r="P585" i="10"/>
  <c r="U585" i="10"/>
  <c r="O580" i="10"/>
  <c r="T580" i="10"/>
  <c r="R575" i="10"/>
  <c r="M575" i="10"/>
  <c r="P569" i="10"/>
  <c r="U569" i="10"/>
  <c r="O564" i="10"/>
  <c r="T564" i="10"/>
  <c r="R559" i="10"/>
  <c r="M559" i="10"/>
  <c r="P553" i="10"/>
  <c r="U553" i="10"/>
  <c r="T548" i="10"/>
  <c r="O548" i="10"/>
  <c r="R543" i="10"/>
  <c r="M543" i="10"/>
  <c r="P537" i="10"/>
  <c r="U537" i="10"/>
  <c r="T532" i="10"/>
  <c r="O532" i="10"/>
  <c r="R527" i="10"/>
  <c r="M527" i="10"/>
  <c r="P521" i="10"/>
  <c r="U521" i="10"/>
  <c r="T515" i="10"/>
  <c r="O515" i="10"/>
  <c r="R510" i="10"/>
  <c r="M510" i="10"/>
  <c r="U504" i="10"/>
  <c r="P504" i="10"/>
  <c r="T499" i="10"/>
  <c r="O499" i="10"/>
  <c r="R494" i="10"/>
  <c r="M494" i="10"/>
  <c r="P488" i="10"/>
  <c r="U488" i="10"/>
  <c r="T483" i="10"/>
  <c r="O483" i="10"/>
  <c r="R478" i="10"/>
  <c r="M478" i="10"/>
  <c r="P472" i="10"/>
  <c r="U472" i="10"/>
  <c r="T467" i="10"/>
  <c r="O467" i="10"/>
  <c r="M462" i="10"/>
  <c r="R462" i="10"/>
  <c r="P456" i="10"/>
  <c r="U456" i="10"/>
  <c r="T451" i="10"/>
  <c r="O451" i="10"/>
  <c r="M446" i="10"/>
  <c r="R446" i="10"/>
  <c r="P440" i="10"/>
  <c r="U440" i="10"/>
  <c r="T435" i="10"/>
  <c r="O435" i="10"/>
  <c r="R430" i="10"/>
  <c r="M430" i="10"/>
  <c r="P424" i="10"/>
  <c r="U424" i="10"/>
  <c r="O419" i="10"/>
  <c r="T419" i="10"/>
  <c r="M414" i="10"/>
  <c r="R414" i="10"/>
  <c r="P408" i="10"/>
  <c r="U408" i="10"/>
  <c r="O403" i="10"/>
  <c r="T403" i="10"/>
  <c r="M398" i="10"/>
  <c r="R398" i="10"/>
  <c r="P392" i="10"/>
  <c r="U392" i="10"/>
  <c r="T387" i="10"/>
  <c r="O387" i="10"/>
  <c r="R382" i="10"/>
  <c r="M382" i="10"/>
  <c r="P376" i="10"/>
  <c r="U376" i="10"/>
  <c r="T371" i="10"/>
  <c r="O371" i="10"/>
  <c r="M366" i="10"/>
  <c r="R366" i="10"/>
  <c r="P360" i="10"/>
  <c r="U360" i="10"/>
  <c r="T355" i="10"/>
  <c r="O355" i="10"/>
  <c r="R350" i="10"/>
  <c r="M350" i="10"/>
  <c r="P344" i="10"/>
  <c r="U344" i="10"/>
  <c r="T339" i="10"/>
  <c r="O339" i="10"/>
  <c r="R334" i="10"/>
  <c r="M334" i="10"/>
  <c r="P328" i="10"/>
  <c r="U328" i="10"/>
  <c r="T323" i="10"/>
  <c r="O323" i="10"/>
  <c r="R318" i="10"/>
  <c r="M318" i="10"/>
  <c r="U312" i="10"/>
  <c r="P312" i="10"/>
  <c r="T307" i="10"/>
  <c r="O307" i="10"/>
  <c r="R302" i="10"/>
  <c r="M302" i="10"/>
  <c r="U296" i="10"/>
  <c r="P296" i="10"/>
  <c r="T291" i="10"/>
  <c r="O291" i="10"/>
  <c r="R286" i="10"/>
  <c r="M286" i="10"/>
  <c r="P280" i="10"/>
  <c r="U280" i="10"/>
  <c r="T275" i="10"/>
  <c r="O275" i="10"/>
  <c r="R270" i="10"/>
  <c r="M270" i="10"/>
  <c r="P264" i="10"/>
  <c r="U264" i="10"/>
  <c r="T259" i="10"/>
  <c r="O259" i="10"/>
  <c r="R254" i="10"/>
  <c r="M254" i="10"/>
  <c r="U248" i="10"/>
  <c r="P248" i="10"/>
  <c r="O243" i="10"/>
  <c r="T243" i="10"/>
  <c r="R238" i="10"/>
  <c r="M238" i="10"/>
  <c r="P232" i="10"/>
  <c r="U232" i="10"/>
  <c r="T227" i="10"/>
  <c r="O227" i="10"/>
  <c r="R222" i="10"/>
  <c r="M222" i="10"/>
  <c r="U216" i="10"/>
  <c r="P216" i="10"/>
  <c r="O211" i="10"/>
  <c r="T211" i="10"/>
  <c r="R206" i="10"/>
  <c r="M206" i="10"/>
  <c r="P200" i="10"/>
  <c r="U200" i="10"/>
  <c r="T195" i="10"/>
  <c r="O195" i="10"/>
  <c r="R190" i="10"/>
  <c r="M190" i="10"/>
  <c r="U184" i="10"/>
  <c r="P184" i="10"/>
  <c r="O179" i="10"/>
  <c r="T179" i="10"/>
  <c r="M174" i="10"/>
  <c r="R174" i="10"/>
  <c r="P168" i="10"/>
  <c r="U168" i="10"/>
  <c r="T163" i="10"/>
  <c r="O163" i="10"/>
  <c r="M158" i="10"/>
  <c r="R158" i="10"/>
  <c r="P152" i="10"/>
  <c r="U152" i="10"/>
  <c r="T147" i="10"/>
  <c r="O147" i="10"/>
  <c r="R142" i="10"/>
  <c r="M142" i="10"/>
  <c r="P136" i="10"/>
  <c r="U136" i="10"/>
  <c r="O131" i="10"/>
  <c r="T131" i="10"/>
  <c r="M126" i="10"/>
  <c r="R126" i="10"/>
  <c r="P120" i="10"/>
  <c r="U120" i="10"/>
  <c r="O115" i="10"/>
  <c r="T115" i="10"/>
  <c r="M110" i="10"/>
  <c r="R110" i="10"/>
  <c r="U104" i="10"/>
  <c r="P104" i="10"/>
  <c r="O99" i="10"/>
  <c r="T99" i="10"/>
  <c r="M94" i="10"/>
  <c r="R94" i="10"/>
  <c r="U88" i="10"/>
  <c r="P88" i="10"/>
  <c r="T83" i="10"/>
  <c r="O83" i="10"/>
  <c r="M78" i="10"/>
  <c r="R78" i="10"/>
  <c r="P72" i="10"/>
  <c r="U72" i="10"/>
  <c r="O67" i="10"/>
  <c r="T67" i="10"/>
  <c r="M62" i="10"/>
  <c r="R62" i="10"/>
  <c r="P56" i="10"/>
  <c r="U56" i="10"/>
  <c r="T51" i="10"/>
  <c r="O51" i="10"/>
  <c r="M46" i="10"/>
  <c r="R46" i="10"/>
  <c r="U40" i="10"/>
  <c r="P40" i="10"/>
  <c r="T35" i="10"/>
  <c r="O35" i="10"/>
  <c r="M30" i="10"/>
  <c r="R30" i="10"/>
  <c r="P24" i="10"/>
  <c r="U24" i="10"/>
  <c r="O19" i="10"/>
  <c r="T19" i="10"/>
  <c r="R14" i="10"/>
  <c r="M14" i="10"/>
  <c r="U8" i="10"/>
  <c r="P8" i="10"/>
  <c r="O3" i="10"/>
  <c r="T3" i="10"/>
  <c r="P974" i="10"/>
  <c r="U974" i="10"/>
  <c r="T905" i="10"/>
  <c r="O905" i="10"/>
  <c r="P812" i="10"/>
  <c r="U812" i="10"/>
  <c r="P716" i="10"/>
  <c r="U716" i="10"/>
  <c r="U604" i="10"/>
  <c r="P604" i="10"/>
  <c r="O535" i="10"/>
  <c r="T535" i="10"/>
  <c r="O486" i="10"/>
  <c r="T486" i="10"/>
  <c r="O422" i="10"/>
  <c r="T422" i="10"/>
  <c r="T358" i="10"/>
  <c r="O358" i="10"/>
  <c r="P267" i="10"/>
  <c r="U267" i="10"/>
  <c r="R33" i="10"/>
  <c r="M33" i="10"/>
  <c r="M998" i="10"/>
  <c r="R998" i="10"/>
  <c r="U992" i="10"/>
  <c r="P992" i="10"/>
  <c r="T987" i="10"/>
  <c r="O987" i="10"/>
  <c r="M982" i="10"/>
  <c r="R982" i="10"/>
  <c r="U976" i="10"/>
  <c r="P976" i="10"/>
  <c r="T971" i="10"/>
  <c r="O971" i="10"/>
  <c r="T955" i="10"/>
  <c r="O955" i="10"/>
  <c r="R950" i="10"/>
  <c r="M950" i="10"/>
  <c r="U944" i="10"/>
  <c r="P944" i="10"/>
  <c r="T939" i="10"/>
  <c r="O939" i="10"/>
  <c r="M934" i="10"/>
  <c r="R934" i="10"/>
  <c r="U928" i="10"/>
  <c r="P928" i="10"/>
  <c r="O923" i="10"/>
  <c r="T923" i="10"/>
  <c r="R918" i="10"/>
  <c r="M918" i="10"/>
  <c r="P912" i="10"/>
  <c r="U912" i="10"/>
  <c r="T907" i="10"/>
  <c r="O907" i="10"/>
  <c r="M902" i="10"/>
  <c r="R902" i="10"/>
  <c r="P896" i="10"/>
  <c r="U896" i="10"/>
  <c r="O891" i="10"/>
  <c r="T891" i="10"/>
  <c r="R886" i="10"/>
  <c r="M886" i="10"/>
  <c r="P880" i="10"/>
  <c r="U880" i="10"/>
  <c r="T875" i="10"/>
  <c r="O875" i="10"/>
  <c r="M870" i="10"/>
  <c r="R870" i="10"/>
  <c r="P864" i="10"/>
  <c r="U864" i="10"/>
  <c r="O859" i="10"/>
  <c r="T859" i="10"/>
  <c r="R854" i="10"/>
  <c r="M854" i="10"/>
  <c r="P848" i="10"/>
  <c r="U848" i="10"/>
  <c r="T843" i="10"/>
  <c r="O843" i="10"/>
  <c r="M838" i="10"/>
  <c r="R838" i="10"/>
  <c r="P832" i="10"/>
  <c r="U832" i="10"/>
  <c r="T827" i="10"/>
  <c r="O827" i="10"/>
  <c r="T820" i="10"/>
  <c r="O820" i="10"/>
  <c r="U814" i="10"/>
  <c r="P814" i="10"/>
  <c r="T809" i="10"/>
  <c r="O809" i="10"/>
  <c r="R804" i="10"/>
  <c r="M804" i="10"/>
  <c r="U798" i="10"/>
  <c r="P798" i="10"/>
  <c r="T793" i="10"/>
  <c r="O793" i="10"/>
  <c r="R788" i="10"/>
  <c r="M788" i="10"/>
  <c r="P782" i="10"/>
  <c r="U782" i="10"/>
  <c r="T777" i="10"/>
  <c r="O777" i="10"/>
  <c r="R772" i="10"/>
  <c r="M772" i="10"/>
  <c r="U766" i="10"/>
  <c r="P766" i="10"/>
  <c r="T761" i="10"/>
  <c r="O761" i="10"/>
  <c r="M756" i="10"/>
  <c r="R756" i="10"/>
  <c r="P750" i="10"/>
  <c r="U750" i="10"/>
  <c r="T745" i="10"/>
  <c r="O745" i="10"/>
  <c r="R740" i="10"/>
  <c r="M740" i="10"/>
  <c r="P734" i="10"/>
  <c r="U734" i="10"/>
  <c r="T729" i="10"/>
  <c r="O729" i="10"/>
  <c r="M724" i="10"/>
  <c r="R724" i="10"/>
  <c r="U718" i="10"/>
  <c r="P718" i="10"/>
  <c r="T713" i="10"/>
  <c r="O713" i="10"/>
  <c r="R708" i="10"/>
  <c r="M708" i="10"/>
  <c r="U702" i="10"/>
  <c r="P702" i="10"/>
  <c r="T697" i="10"/>
  <c r="O697" i="10"/>
  <c r="R692" i="10"/>
  <c r="M692" i="10"/>
  <c r="P686" i="10"/>
  <c r="U686" i="10"/>
  <c r="O681" i="10"/>
  <c r="T681" i="10"/>
  <c r="R676" i="10"/>
  <c r="M676" i="10"/>
  <c r="U670" i="10"/>
  <c r="P670" i="10"/>
  <c r="T665" i="10"/>
  <c r="O665" i="10"/>
  <c r="R660" i="10"/>
  <c r="M660" i="10"/>
  <c r="U654" i="10"/>
  <c r="P654" i="10"/>
  <c r="O649" i="10"/>
  <c r="T649" i="10"/>
  <c r="R644" i="10"/>
  <c r="M644" i="10"/>
  <c r="P638" i="10"/>
  <c r="U638" i="10"/>
  <c r="O633" i="10"/>
  <c r="T633" i="10"/>
  <c r="M628" i="10"/>
  <c r="R628" i="10"/>
  <c r="U622" i="10"/>
  <c r="P622" i="10"/>
  <c r="T617" i="10"/>
  <c r="O617" i="10"/>
  <c r="M612" i="10"/>
  <c r="R612" i="10"/>
  <c r="P606" i="10"/>
  <c r="U606" i="10"/>
  <c r="O601" i="10"/>
  <c r="T601" i="10"/>
  <c r="M596" i="10"/>
  <c r="R596" i="10"/>
  <c r="U590" i="10"/>
  <c r="P590" i="10"/>
  <c r="T585" i="10"/>
  <c r="O585" i="10"/>
  <c r="M580" i="10"/>
  <c r="R580" i="10"/>
  <c r="U574" i="10"/>
  <c r="P574" i="10"/>
  <c r="T569" i="10"/>
  <c r="O569" i="10"/>
  <c r="M564" i="10"/>
  <c r="R564" i="10"/>
  <c r="P558" i="10"/>
  <c r="U558" i="10"/>
  <c r="T553" i="10"/>
  <c r="O553" i="10"/>
  <c r="M548" i="10"/>
  <c r="R548" i="10"/>
  <c r="U542" i="10"/>
  <c r="P542" i="10"/>
  <c r="T537" i="10"/>
  <c r="O537" i="10"/>
  <c r="M532" i="10"/>
  <c r="R532" i="10"/>
  <c r="U526" i="10"/>
  <c r="P526" i="10"/>
  <c r="T521" i="10"/>
  <c r="O521" i="10"/>
  <c r="M515" i="10"/>
  <c r="R515" i="10"/>
  <c r="P509" i="10"/>
  <c r="U509" i="10"/>
  <c r="T504" i="10"/>
  <c r="O504" i="10"/>
  <c r="R499" i="10"/>
  <c r="M499" i="10"/>
  <c r="P493" i="10"/>
  <c r="U493" i="10"/>
  <c r="T488" i="10"/>
  <c r="O488" i="10"/>
  <c r="M483" i="10"/>
  <c r="R483" i="10"/>
  <c r="U477" i="10"/>
  <c r="P477" i="10"/>
  <c r="O472" i="10"/>
  <c r="T472" i="10"/>
  <c r="M467" i="10"/>
  <c r="R467" i="10"/>
  <c r="P461" i="10"/>
  <c r="U461" i="10"/>
  <c r="T456" i="10"/>
  <c r="O456" i="10"/>
  <c r="M451" i="10"/>
  <c r="R451" i="10"/>
  <c r="U445" i="10"/>
  <c r="P445" i="10"/>
  <c r="O440" i="10"/>
  <c r="T440" i="10"/>
  <c r="M435" i="10"/>
  <c r="R435" i="10"/>
  <c r="U429" i="10"/>
  <c r="P429" i="10"/>
  <c r="O424" i="10"/>
  <c r="T424" i="10"/>
  <c r="M419" i="10"/>
  <c r="R419" i="10"/>
  <c r="P413" i="10"/>
  <c r="U413" i="10"/>
  <c r="T408" i="10"/>
  <c r="O408" i="10"/>
  <c r="M403" i="10"/>
  <c r="R403" i="10"/>
  <c r="U397" i="10"/>
  <c r="P397" i="10"/>
  <c r="O392" i="10"/>
  <c r="T392" i="10"/>
  <c r="M387" i="10"/>
  <c r="R387" i="10"/>
  <c r="U381" i="10"/>
  <c r="P381" i="10"/>
  <c r="T376" i="10"/>
  <c r="O376" i="10"/>
  <c r="M371" i="10"/>
  <c r="R371" i="10"/>
  <c r="P365" i="10"/>
  <c r="U365" i="10"/>
  <c r="O360" i="10"/>
  <c r="T360" i="10"/>
  <c r="R355" i="10"/>
  <c r="M355" i="10"/>
  <c r="U349" i="10"/>
  <c r="P349" i="10"/>
  <c r="O344" i="10"/>
  <c r="T344" i="10"/>
  <c r="M339" i="10"/>
  <c r="R339" i="10"/>
  <c r="P333" i="10"/>
  <c r="U333" i="10"/>
  <c r="O328" i="10"/>
  <c r="T328" i="10"/>
  <c r="M323" i="10"/>
  <c r="R323" i="10"/>
  <c r="P317" i="10"/>
  <c r="U317" i="10"/>
  <c r="O312" i="10"/>
  <c r="T312" i="10"/>
  <c r="R307" i="10"/>
  <c r="M307" i="10"/>
  <c r="P301" i="10"/>
  <c r="U301" i="10"/>
  <c r="O296" i="10"/>
  <c r="T296" i="10"/>
  <c r="R291" i="10"/>
  <c r="M291" i="10"/>
  <c r="U285" i="10"/>
  <c r="P285" i="10"/>
  <c r="T280" i="10"/>
  <c r="O280" i="10"/>
  <c r="R275" i="10"/>
  <c r="M275" i="10"/>
  <c r="P269" i="10"/>
  <c r="U269" i="10"/>
  <c r="T264" i="10"/>
  <c r="O264" i="10"/>
  <c r="R259" i="10"/>
  <c r="M259" i="10"/>
  <c r="P253" i="10"/>
  <c r="U253" i="10"/>
  <c r="T248" i="10"/>
  <c r="O248" i="10"/>
  <c r="M243" i="10"/>
  <c r="R243" i="10"/>
  <c r="P237" i="10"/>
  <c r="U237" i="10"/>
  <c r="O232" i="10"/>
  <c r="T232" i="10"/>
  <c r="M227" i="10"/>
  <c r="R227" i="10"/>
  <c r="P221" i="10"/>
  <c r="U221" i="10"/>
  <c r="O216" i="10"/>
  <c r="T216" i="10"/>
  <c r="M211" i="10"/>
  <c r="R211" i="10"/>
  <c r="U205" i="10"/>
  <c r="P205" i="10"/>
  <c r="O200" i="10"/>
  <c r="T200" i="10"/>
  <c r="M195" i="10"/>
  <c r="R195" i="10"/>
  <c r="P189" i="10"/>
  <c r="U189" i="10"/>
  <c r="T184" i="10"/>
  <c r="O184" i="10"/>
  <c r="R179" i="10"/>
  <c r="M179" i="10"/>
  <c r="U173" i="10"/>
  <c r="P173" i="10"/>
  <c r="O168" i="10"/>
  <c r="T168" i="10"/>
  <c r="R163" i="10"/>
  <c r="M163" i="10"/>
  <c r="P157" i="10"/>
  <c r="U157" i="10"/>
  <c r="O152" i="10"/>
  <c r="T152" i="10"/>
  <c r="M147" i="10"/>
  <c r="R147" i="10"/>
  <c r="P141" i="10"/>
  <c r="U141" i="10"/>
  <c r="O136" i="10"/>
  <c r="T136" i="10"/>
  <c r="M131" i="10"/>
  <c r="R131" i="10"/>
  <c r="U125" i="10"/>
  <c r="P125" i="10"/>
  <c r="O120" i="10"/>
  <c r="T120" i="10"/>
  <c r="M115" i="10"/>
  <c r="R115" i="10"/>
  <c r="P109" i="10"/>
  <c r="U109" i="10"/>
  <c r="T104" i="10"/>
  <c r="O104" i="10"/>
  <c r="R99" i="10"/>
  <c r="M99" i="10"/>
  <c r="P93" i="10"/>
  <c r="U93" i="10"/>
  <c r="O88" i="10"/>
  <c r="T88" i="10"/>
  <c r="M83" i="10"/>
  <c r="R83" i="10"/>
  <c r="U77" i="10"/>
  <c r="P77" i="10"/>
  <c r="O72" i="10"/>
  <c r="T72" i="10"/>
  <c r="R67" i="10"/>
  <c r="M67" i="10"/>
  <c r="P61" i="10"/>
  <c r="U61" i="10"/>
  <c r="O56" i="10"/>
  <c r="T56" i="10"/>
  <c r="M51" i="10"/>
  <c r="R51" i="10"/>
  <c r="P45" i="10"/>
  <c r="U45" i="10"/>
  <c r="O40" i="10"/>
  <c r="T40" i="10"/>
  <c r="R35" i="10"/>
  <c r="M35" i="10"/>
  <c r="U29" i="10"/>
  <c r="P29" i="10"/>
  <c r="O24" i="10"/>
  <c r="T24" i="10"/>
  <c r="M19" i="10"/>
  <c r="R19" i="10"/>
  <c r="P13" i="10"/>
  <c r="U13" i="10"/>
  <c r="T8" i="10"/>
  <c r="O8" i="10"/>
  <c r="R3" i="10"/>
  <c r="M3" i="10"/>
  <c r="P942" i="10"/>
  <c r="U942" i="10"/>
  <c r="O857" i="10"/>
  <c r="T857" i="10"/>
  <c r="P764" i="10"/>
  <c r="U764" i="10"/>
  <c r="P668" i="10"/>
  <c r="U668" i="10"/>
  <c r="U572" i="10"/>
  <c r="P572" i="10"/>
  <c r="P459" i="10"/>
  <c r="U459" i="10"/>
  <c r="O326" i="10"/>
  <c r="T326" i="10"/>
  <c r="M17" i="10"/>
  <c r="R17" i="10"/>
  <c r="M966" i="10"/>
  <c r="R966" i="10"/>
  <c r="U997" i="10"/>
  <c r="P997" i="10"/>
  <c r="O992" i="10"/>
  <c r="T992" i="10"/>
  <c r="R987" i="10"/>
  <c r="M987" i="10"/>
  <c r="U981" i="10"/>
  <c r="P981" i="10"/>
  <c r="O976" i="10"/>
  <c r="T976" i="10"/>
  <c r="R971" i="10"/>
  <c r="M971" i="10"/>
  <c r="U965" i="10"/>
  <c r="P965" i="10"/>
  <c r="O960" i="10"/>
  <c r="T960" i="10"/>
  <c r="R955" i="10"/>
  <c r="M955" i="10"/>
  <c r="U949" i="10"/>
  <c r="P949" i="10"/>
  <c r="O944" i="10"/>
  <c r="T944" i="10"/>
  <c r="R939" i="10"/>
  <c r="M939" i="10"/>
  <c r="U933" i="10"/>
  <c r="P933" i="10"/>
  <c r="T928" i="10"/>
  <c r="O928" i="10"/>
  <c r="R923" i="10"/>
  <c r="M923" i="10"/>
  <c r="P917" i="10"/>
  <c r="U917" i="10"/>
  <c r="T912" i="10"/>
  <c r="O912" i="10"/>
  <c r="R907" i="10"/>
  <c r="M907" i="10"/>
  <c r="U901" i="10"/>
  <c r="P901" i="10"/>
  <c r="T896" i="10"/>
  <c r="O896" i="10"/>
  <c r="R891" i="10"/>
  <c r="M891" i="10"/>
  <c r="P885" i="10"/>
  <c r="U885" i="10"/>
  <c r="T880" i="10"/>
  <c r="O880" i="10"/>
  <c r="M875" i="10"/>
  <c r="R875" i="10"/>
  <c r="U869" i="10"/>
  <c r="P869" i="10"/>
  <c r="T864" i="10"/>
  <c r="O864" i="10"/>
  <c r="R859" i="10"/>
  <c r="M859" i="10"/>
  <c r="U853" i="10"/>
  <c r="P853" i="10"/>
  <c r="T848" i="10"/>
  <c r="O848" i="10"/>
  <c r="R843" i="10"/>
  <c r="M843" i="10"/>
  <c r="U837" i="10"/>
  <c r="P837" i="10"/>
  <c r="T832" i="10"/>
  <c r="O832" i="10"/>
  <c r="M827" i="10"/>
  <c r="R827" i="10"/>
  <c r="P819" i="10"/>
  <c r="U819" i="10"/>
  <c r="O814" i="10"/>
  <c r="T814" i="10"/>
  <c r="R809" i="10"/>
  <c r="M809" i="10"/>
  <c r="P803" i="10"/>
  <c r="U803" i="10"/>
  <c r="O798" i="10"/>
  <c r="T798" i="10"/>
  <c r="R793" i="10"/>
  <c r="M793" i="10"/>
  <c r="P787" i="10"/>
  <c r="U787" i="10"/>
  <c r="O782" i="10"/>
  <c r="T782" i="10"/>
  <c r="R777" i="10"/>
  <c r="M777" i="10"/>
  <c r="P771" i="10"/>
  <c r="U771" i="10"/>
  <c r="O766" i="10"/>
  <c r="T766" i="10"/>
  <c r="R761" i="10"/>
  <c r="M761" i="10"/>
  <c r="P755" i="10"/>
  <c r="U755" i="10"/>
  <c r="O750" i="10"/>
  <c r="T750" i="10"/>
  <c r="R745" i="10"/>
  <c r="M745" i="10"/>
  <c r="P739" i="10"/>
  <c r="U739" i="10"/>
  <c r="O734" i="10"/>
  <c r="T734" i="10"/>
  <c r="M729" i="10"/>
  <c r="R729" i="10"/>
  <c r="P723" i="10"/>
  <c r="U723" i="10"/>
  <c r="O718" i="10"/>
  <c r="T718" i="10"/>
  <c r="R713" i="10"/>
  <c r="M713" i="10"/>
  <c r="P707" i="10"/>
  <c r="U707" i="10"/>
  <c r="T702" i="10"/>
  <c r="O702" i="10"/>
  <c r="M697" i="10"/>
  <c r="R697" i="10"/>
  <c r="P691" i="10"/>
  <c r="U691" i="10"/>
  <c r="O686" i="10"/>
  <c r="T686" i="10"/>
  <c r="M681" i="10"/>
  <c r="R681" i="10"/>
  <c r="P675" i="10"/>
  <c r="U675" i="10"/>
  <c r="T670" i="10"/>
  <c r="O670" i="10"/>
  <c r="M665" i="10"/>
  <c r="R665" i="10"/>
  <c r="P659" i="10"/>
  <c r="U659" i="10"/>
  <c r="O654" i="10"/>
  <c r="T654" i="10"/>
  <c r="M649" i="10"/>
  <c r="R649" i="10"/>
  <c r="P643" i="10"/>
  <c r="U643" i="10"/>
  <c r="T638" i="10"/>
  <c r="O638" i="10"/>
  <c r="R633" i="10"/>
  <c r="M633" i="10"/>
  <c r="P627" i="10"/>
  <c r="U627" i="10"/>
  <c r="T622" i="10"/>
  <c r="O622" i="10"/>
  <c r="M617" i="10"/>
  <c r="R617" i="10"/>
  <c r="P611" i="10"/>
  <c r="U611" i="10"/>
  <c r="O606" i="10"/>
  <c r="T606" i="10"/>
  <c r="M601" i="10"/>
  <c r="R601" i="10"/>
  <c r="P595" i="10"/>
  <c r="U595" i="10"/>
  <c r="T590" i="10"/>
  <c r="O590" i="10"/>
  <c r="M585" i="10"/>
  <c r="R585" i="10"/>
  <c r="P579" i="10"/>
  <c r="U579" i="10"/>
  <c r="O574" i="10"/>
  <c r="T574" i="10"/>
  <c r="R569" i="10"/>
  <c r="M569" i="10"/>
  <c r="P563" i="10"/>
  <c r="U563" i="10"/>
  <c r="T558" i="10"/>
  <c r="O558" i="10"/>
  <c r="M553" i="10"/>
  <c r="R553" i="10"/>
  <c r="P547" i="10"/>
  <c r="U547" i="10"/>
  <c r="O542" i="10"/>
  <c r="T542" i="10"/>
  <c r="M537" i="10"/>
  <c r="R537" i="10"/>
  <c r="P531" i="10"/>
  <c r="U531" i="10"/>
  <c r="T526" i="10"/>
  <c r="O526" i="10"/>
  <c r="M521" i="10"/>
  <c r="R521" i="10"/>
  <c r="U514" i="10"/>
  <c r="P514" i="10"/>
  <c r="O509" i="10"/>
  <c r="T509" i="10"/>
  <c r="R504" i="10"/>
  <c r="M504" i="10"/>
  <c r="P498" i="10"/>
  <c r="U498" i="10"/>
  <c r="T493" i="10"/>
  <c r="O493" i="10"/>
  <c r="R488" i="10"/>
  <c r="M488" i="10"/>
  <c r="P482" i="10"/>
  <c r="U482" i="10"/>
  <c r="T477" i="10"/>
  <c r="O477" i="10"/>
  <c r="R472" i="10"/>
  <c r="M472" i="10"/>
  <c r="P466" i="10"/>
  <c r="U466" i="10"/>
  <c r="T461" i="10"/>
  <c r="O461" i="10"/>
  <c r="R456" i="10"/>
  <c r="M456" i="10"/>
  <c r="P450" i="10"/>
  <c r="U450" i="10"/>
  <c r="T445" i="10"/>
  <c r="O445" i="10"/>
  <c r="M440" i="10"/>
  <c r="R440" i="10"/>
  <c r="P434" i="10"/>
  <c r="U434" i="10"/>
  <c r="O429" i="10"/>
  <c r="T429" i="10"/>
  <c r="R424" i="10"/>
  <c r="M424" i="10"/>
  <c r="P418" i="10"/>
  <c r="U418" i="10"/>
  <c r="O413" i="10"/>
  <c r="T413" i="10"/>
  <c r="M408" i="10"/>
  <c r="R408" i="10"/>
  <c r="P402" i="10"/>
  <c r="U402" i="10"/>
  <c r="O397" i="10"/>
  <c r="T397" i="10"/>
  <c r="M392" i="10"/>
  <c r="R392" i="10"/>
  <c r="U386" i="10"/>
  <c r="P386" i="10"/>
  <c r="T381" i="10"/>
  <c r="O381" i="10"/>
  <c r="R376" i="10"/>
  <c r="M376" i="10"/>
  <c r="U370" i="10"/>
  <c r="P370" i="10"/>
  <c r="T365" i="10"/>
  <c r="O365" i="10"/>
  <c r="M360" i="10"/>
  <c r="R360" i="10"/>
  <c r="U354" i="10"/>
  <c r="P354" i="10"/>
  <c r="T349" i="10"/>
  <c r="O349" i="10"/>
  <c r="R344" i="10"/>
  <c r="M344" i="10"/>
  <c r="U338" i="10"/>
  <c r="P338" i="10"/>
  <c r="T333" i="10"/>
  <c r="O333" i="10"/>
  <c r="M328" i="10"/>
  <c r="R328" i="10"/>
  <c r="U322" i="10"/>
  <c r="P322" i="10"/>
  <c r="T317" i="10"/>
  <c r="O317" i="10"/>
  <c r="M312" i="10"/>
  <c r="R312" i="10"/>
  <c r="U306" i="10"/>
  <c r="P306" i="10"/>
  <c r="T301" i="10"/>
  <c r="O301" i="10"/>
  <c r="M296" i="10"/>
  <c r="R296" i="10"/>
  <c r="P290" i="10"/>
  <c r="U290" i="10"/>
  <c r="T285" i="10"/>
  <c r="O285" i="10"/>
  <c r="M280" i="10"/>
  <c r="R280" i="10"/>
  <c r="U274" i="10"/>
  <c r="P274" i="10"/>
  <c r="T269" i="10"/>
  <c r="O269" i="10"/>
  <c r="M264" i="10"/>
  <c r="R264" i="10"/>
  <c r="P258" i="10"/>
  <c r="U258" i="10"/>
  <c r="O253" i="10"/>
  <c r="T253" i="10"/>
  <c r="R248" i="10"/>
  <c r="M248" i="10"/>
  <c r="U242" i="10"/>
  <c r="P242" i="10"/>
  <c r="O237" i="10"/>
  <c r="T237" i="10"/>
  <c r="M232" i="10"/>
  <c r="R232" i="10"/>
  <c r="P226" i="10"/>
  <c r="U226" i="10"/>
  <c r="T221" i="10"/>
  <c r="O221" i="10"/>
  <c r="R216" i="10"/>
  <c r="M216" i="10"/>
  <c r="U210" i="10"/>
  <c r="P210" i="10"/>
  <c r="T205" i="10"/>
  <c r="O205" i="10"/>
  <c r="M200" i="10"/>
  <c r="R200" i="10"/>
  <c r="P194" i="10"/>
  <c r="U194" i="10"/>
  <c r="T189" i="10"/>
  <c r="O189" i="10"/>
  <c r="M184" i="10"/>
  <c r="R184" i="10"/>
  <c r="U178" i="10"/>
  <c r="P178" i="10"/>
  <c r="T173" i="10"/>
  <c r="O173" i="10"/>
  <c r="R168" i="10"/>
  <c r="M168" i="10"/>
  <c r="P162" i="10"/>
  <c r="U162" i="10"/>
  <c r="O157" i="10"/>
  <c r="T157" i="10"/>
  <c r="R152" i="10"/>
  <c r="M152" i="10"/>
  <c r="P146" i="10"/>
  <c r="U146" i="10"/>
  <c r="O141" i="10"/>
  <c r="T141" i="10"/>
  <c r="R136" i="10"/>
  <c r="M136" i="10"/>
  <c r="P130" i="10"/>
  <c r="U130" i="10"/>
  <c r="T125" i="10"/>
  <c r="O125" i="10"/>
  <c r="R120" i="10"/>
  <c r="M120" i="10"/>
  <c r="P114" i="10"/>
  <c r="U114" i="10"/>
  <c r="T109" i="10"/>
  <c r="O109" i="10"/>
  <c r="R104" i="10"/>
  <c r="M104" i="10"/>
  <c r="P98" i="10"/>
  <c r="U98" i="10"/>
  <c r="T93" i="10"/>
  <c r="O93" i="10"/>
  <c r="R88" i="10"/>
  <c r="M88" i="10"/>
  <c r="U82" i="10"/>
  <c r="P82" i="10"/>
  <c r="O77" i="10"/>
  <c r="T77" i="10"/>
  <c r="R72" i="10"/>
  <c r="M72" i="10"/>
  <c r="U66" i="10"/>
  <c r="P66" i="10"/>
  <c r="T61" i="10"/>
  <c r="O61" i="10"/>
  <c r="M56" i="10"/>
  <c r="R56" i="10"/>
  <c r="U50" i="10"/>
  <c r="P50" i="10"/>
  <c r="T45" i="10"/>
  <c r="O45" i="10"/>
  <c r="R40" i="10"/>
  <c r="M40" i="10"/>
  <c r="U34" i="10"/>
  <c r="P34" i="10"/>
  <c r="T29" i="10"/>
  <c r="O29" i="10"/>
  <c r="M24" i="10"/>
  <c r="R24" i="10"/>
  <c r="U18" i="10"/>
  <c r="P18" i="10"/>
  <c r="O13" i="10"/>
  <c r="T13" i="10"/>
  <c r="M8" i="10"/>
  <c r="R8" i="10"/>
  <c r="T985" i="10"/>
  <c r="O985" i="10"/>
  <c r="U894" i="10"/>
  <c r="P894" i="10"/>
  <c r="P796" i="10"/>
  <c r="U796" i="10"/>
  <c r="O711" i="10"/>
  <c r="T711" i="10"/>
  <c r="M642" i="10"/>
  <c r="R642" i="10"/>
  <c r="T567" i="10"/>
  <c r="O567" i="10"/>
  <c r="O502" i="10"/>
  <c r="T502" i="10"/>
  <c r="P443" i="10"/>
  <c r="U443" i="10"/>
  <c r="P379" i="10"/>
  <c r="U379" i="10"/>
  <c r="R289" i="10"/>
  <c r="M289" i="10"/>
  <c r="O70" i="10"/>
  <c r="T70" i="10"/>
  <c r="P960" i="10"/>
  <c r="U960" i="10"/>
  <c r="T997" i="10"/>
  <c r="O997" i="10"/>
  <c r="R992" i="10"/>
  <c r="M992" i="10"/>
  <c r="U986" i="10"/>
  <c r="P986" i="10"/>
  <c r="T981" i="10"/>
  <c r="O981" i="10"/>
  <c r="R976" i="10"/>
  <c r="M976" i="10"/>
  <c r="P970" i="10"/>
  <c r="U970" i="10"/>
  <c r="T965" i="10"/>
  <c r="O965" i="10"/>
  <c r="M960" i="10"/>
  <c r="R960" i="10"/>
  <c r="U954" i="10"/>
  <c r="P954" i="10"/>
  <c r="T949" i="10"/>
  <c r="O949" i="10"/>
  <c r="R944" i="10"/>
  <c r="M944" i="10"/>
  <c r="P938" i="10"/>
  <c r="U938" i="10"/>
  <c r="T933" i="10"/>
  <c r="O933" i="10"/>
  <c r="M928" i="10"/>
  <c r="R928" i="10"/>
  <c r="U922" i="10"/>
  <c r="P922" i="10"/>
  <c r="T917" i="10"/>
  <c r="O917" i="10"/>
  <c r="R912" i="10"/>
  <c r="M912" i="10"/>
  <c r="P906" i="10"/>
  <c r="U906" i="10"/>
  <c r="T901" i="10"/>
  <c r="O901" i="10"/>
  <c r="R896" i="10"/>
  <c r="M896" i="10"/>
  <c r="U890" i="10"/>
  <c r="P890" i="10"/>
  <c r="O885" i="10"/>
  <c r="T885" i="10"/>
  <c r="R880" i="10"/>
  <c r="M880" i="10"/>
  <c r="P874" i="10"/>
  <c r="U874" i="10"/>
  <c r="T869" i="10"/>
  <c r="O869" i="10"/>
  <c r="M864" i="10"/>
  <c r="R864" i="10"/>
  <c r="U858" i="10"/>
  <c r="P858" i="10"/>
  <c r="T853" i="10"/>
  <c r="O853" i="10"/>
  <c r="R848" i="10"/>
  <c r="M848" i="10"/>
  <c r="P842" i="10"/>
  <c r="U842" i="10"/>
  <c r="T837" i="10"/>
  <c r="O837" i="10"/>
  <c r="R832" i="10"/>
  <c r="M832" i="10"/>
  <c r="U826" i="10"/>
  <c r="P826" i="10"/>
  <c r="O819" i="10"/>
  <c r="T819" i="10"/>
  <c r="M814" i="10"/>
  <c r="R814" i="10"/>
  <c r="P808" i="10"/>
  <c r="U808" i="10"/>
  <c r="O803" i="10"/>
  <c r="T803" i="10"/>
  <c r="M798" i="10"/>
  <c r="R798" i="10"/>
  <c r="P792" i="10"/>
  <c r="U792" i="10"/>
  <c r="O787" i="10"/>
  <c r="T787" i="10"/>
  <c r="M782" i="10"/>
  <c r="R782" i="10"/>
  <c r="U776" i="10"/>
  <c r="P776" i="10"/>
  <c r="O771" i="10"/>
  <c r="T771" i="10"/>
  <c r="M766" i="10"/>
  <c r="R766" i="10"/>
  <c r="P760" i="10"/>
  <c r="U760" i="10"/>
  <c r="O755" i="10"/>
  <c r="T755" i="10"/>
  <c r="M750" i="10"/>
  <c r="R750" i="10"/>
  <c r="U744" i="10"/>
  <c r="P744" i="10"/>
  <c r="O739" i="10"/>
  <c r="T739" i="10"/>
  <c r="R734" i="10"/>
  <c r="M734" i="10"/>
  <c r="P728" i="10"/>
  <c r="U728" i="10"/>
  <c r="O723" i="10"/>
  <c r="T723" i="10"/>
  <c r="R718" i="10"/>
  <c r="M718" i="10"/>
  <c r="U712" i="10"/>
  <c r="P712" i="10"/>
  <c r="O707" i="10"/>
  <c r="T707" i="10"/>
  <c r="M702" i="10"/>
  <c r="R702" i="10"/>
  <c r="P696" i="10"/>
  <c r="U696" i="10"/>
  <c r="O691" i="10"/>
  <c r="T691" i="10"/>
  <c r="R686" i="10"/>
  <c r="M686" i="10"/>
  <c r="P680" i="10"/>
  <c r="U680" i="10"/>
  <c r="O675" i="10"/>
  <c r="T675" i="10"/>
  <c r="R670" i="10"/>
  <c r="M670" i="10"/>
  <c r="P664" i="10"/>
  <c r="U664" i="10"/>
  <c r="T659" i="10"/>
  <c r="O659" i="10"/>
  <c r="R654" i="10"/>
  <c r="M654" i="10"/>
  <c r="U648" i="10"/>
  <c r="P648" i="10"/>
  <c r="O643" i="10"/>
  <c r="T643" i="10"/>
  <c r="M638" i="10"/>
  <c r="R638" i="10"/>
  <c r="P632" i="10"/>
  <c r="U632" i="10"/>
  <c r="O627" i="10"/>
  <c r="T627" i="10"/>
  <c r="R622" i="10"/>
  <c r="M622" i="10"/>
  <c r="U616" i="10"/>
  <c r="P616" i="10"/>
  <c r="O611" i="10"/>
  <c r="T611" i="10"/>
  <c r="M606" i="10"/>
  <c r="R606" i="10"/>
  <c r="P600" i="10"/>
  <c r="U600" i="10"/>
  <c r="O595" i="10"/>
  <c r="T595" i="10"/>
  <c r="M590" i="10"/>
  <c r="R590" i="10"/>
  <c r="P584" i="10"/>
  <c r="U584" i="10"/>
  <c r="T579" i="10"/>
  <c r="O579" i="10"/>
  <c r="M574" i="10"/>
  <c r="R574" i="10"/>
  <c r="U568" i="10"/>
  <c r="P568" i="10"/>
  <c r="O563" i="10"/>
  <c r="T563" i="10"/>
  <c r="R558" i="10"/>
  <c r="M558" i="10"/>
  <c r="P552" i="10"/>
  <c r="U552" i="10"/>
  <c r="O547" i="10"/>
  <c r="T547" i="10"/>
  <c r="R542" i="10"/>
  <c r="M542" i="10"/>
  <c r="P536" i="10"/>
  <c r="U536" i="10"/>
  <c r="T531" i="10"/>
  <c r="O531" i="10"/>
  <c r="M526" i="10"/>
  <c r="R526" i="10"/>
  <c r="P520" i="10"/>
  <c r="U520" i="10"/>
  <c r="O514" i="10"/>
  <c r="T514" i="10"/>
  <c r="M509" i="10"/>
  <c r="R509" i="10"/>
  <c r="P503" i="10"/>
  <c r="U503" i="10"/>
  <c r="O498" i="10"/>
  <c r="T498" i="10"/>
  <c r="M493" i="10"/>
  <c r="R493" i="10"/>
  <c r="P487" i="10"/>
  <c r="U487" i="10"/>
  <c r="T482" i="10"/>
  <c r="O482" i="10"/>
  <c r="R477" i="10"/>
  <c r="M477" i="10"/>
  <c r="P471" i="10"/>
  <c r="U471" i="10"/>
  <c r="T466" i="10"/>
  <c r="O466" i="10"/>
  <c r="R461" i="10"/>
  <c r="M461" i="10"/>
  <c r="U455" i="10"/>
  <c r="P455" i="10"/>
  <c r="T450" i="10"/>
  <c r="O450" i="10"/>
  <c r="R445" i="10"/>
  <c r="M445" i="10"/>
  <c r="P439" i="10"/>
  <c r="U439" i="10"/>
  <c r="O434" i="10"/>
  <c r="T434" i="10"/>
  <c r="M429" i="10"/>
  <c r="R429" i="10"/>
  <c r="U423" i="10"/>
  <c r="P423" i="10"/>
  <c r="T418" i="10"/>
  <c r="O418" i="10"/>
  <c r="M413" i="10"/>
  <c r="R413" i="10"/>
  <c r="U407" i="10"/>
  <c r="P407" i="10"/>
  <c r="T402" i="10"/>
  <c r="O402" i="10"/>
  <c r="R397" i="10"/>
  <c r="M397" i="10"/>
  <c r="P391" i="10"/>
  <c r="U391" i="10"/>
  <c r="O386" i="10"/>
  <c r="T386" i="10"/>
  <c r="R381" i="10"/>
  <c r="M381" i="10"/>
  <c r="P375" i="10"/>
  <c r="U375" i="10"/>
  <c r="O370" i="10"/>
  <c r="T370" i="10"/>
  <c r="M365" i="10"/>
  <c r="R365" i="10"/>
  <c r="P359" i="10"/>
  <c r="U359" i="10"/>
  <c r="T354" i="10"/>
  <c r="O354" i="10"/>
  <c r="R349" i="10"/>
  <c r="M349" i="10"/>
  <c r="U343" i="10"/>
  <c r="P343" i="10"/>
  <c r="T338" i="10"/>
  <c r="O338" i="10"/>
  <c r="M333" i="10"/>
  <c r="R333" i="10"/>
  <c r="U327" i="10"/>
  <c r="P327" i="10"/>
  <c r="O322" i="10"/>
  <c r="T322" i="10"/>
  <c r="R317" i="10"/>
  <c r="M317" i="10"/>
  <c r="P311" i="10"/>
  <c r="U311" i="10"/>
  <c r="O306" i="10"/>
  <c r="T306" i="10"/>
  <c r="R301" i="10"/>
  <c r="M301" i="10"/>
  <c r="U295" i="10"/>
  <c r="P295" i="10"/>
  <c r="T290" i="10"/>
  <c r="O290" i="10"/>
  <c r="R285" i="10"/>
  <c r="M285" i="10"/>
  <c r="U279" i="10"/>
  <c r="P279" i="10"/>
  <c r="O274" i="10"/>
  <c r="T274" i="10"/>
  <c r="R269" i="10"/>
  <c r="M269" i="10"/>
  <c r="P263" i="10"/>
  <c r="U263" i="10"/>
  <c r="T258" i="10"/>
  <c r="O258" i="10"/>
  <c r="M253" i="10"/>
  <c r="R253" i="10"/>
  <c r="U247" i="10"/>
  <c r="P247" i="10"/>
  <c r="O242" i="10"/>
  <c r="T242" i="10"/>
  <c r="M237" i="10"/>
  <c r="R237" i="10"/>
  <c r="P231" i="10"/>
  <c r="U231" i="10"/>
  <c r="T226" i="10"/>
  <c r="O226" i="10"/>
  <c r="M221" i="10"/>
  <c r="R221" i="10"/>
  <c r="U215" i="10"/>
  <c r="P215" i="10"/>
  <c r="T210" i="10"/>
  <c r="O210" i="10"/>
  <c r="M205" i="10"/>
  <c r="R205" i="10"/>
  <c r="P199" i="10"/>
  <c r="U199" i="10"/>
  <c r="T194" i="10"/>
  <c r="O194" i="10"/>
  <c r="M189" i="10"/>
  <c r="R189" i="10"/>
  <c r="P183" i="10"/>
  <c r="U183" i="10"/>
  <c r="O178" i="10"/>
  <c r="T178" i="10"/>
  <c r="M173" i="10"/>
  <c r="R173" i="10"/>
  <c r="U167" i="10"/>
  <c r="P167" i="10"/>
  <c r="O162" i="10"/>
  <c r="T162" i="10"/>
  <c r="M157" i="10"/>
  <c r="R157" i="10"/>
  <c r="U151" i="10"/>
  <c r="P151" i="10"/>
  <c r="O146" i="10"/>
  <c r="T146" i="10"/>
  <c r="M141" i="10"/>
  <c r="R141" i="10"/>
  <c r="U135" i="10"/>
  <c r="P135" i="10"/>
  <c r="O130" i="10"/>
  <c r="T130" i="10"/>
  <c r="M125" i="10"/>
  <c r="R125" i="10"/>
  <c r="P119" i="10"/>
  <c r="U119" i="10"/>
  <c r="O114" i="10"/>
  <c r="T114" i="10"/>
  <c r="M109" i="10"/>
  <c r="R109" i="10"/>
  <c r="P103" i="10"/>
  <c r="U103" i="10"/>
  <c r="T98" i="10"/>
  <c r="O98" i="10"/>
  <c r="R93" i="10"/>
  <c r="M93" i="10"/>
  <c r="P87" i="10"/>
  <c r="U87" i="10"/>
  <c r="O82" i="10"/>
  <c r="T82" i="10"/>
  <c r="R77" i="10"/>
  <c r="M77" i="10"/>
  <c r="P71" i="10"/>
  <c r="U71" i="10"/>
  <c r="T66" i="10"/>
  <c r="O66" i="10"/>
  <c r="R61" i="10"/>
  <c r="M61" i="10"/>
  <c r="P55" i="10"/>
  <c r="U55" i="10"/>
  <c r="O50" i="10"/>
  <c r="T50" i="10"/>
  <c r="R45" i="10"/>
  <c r="M45" i="10"/>
  <c r="P39" i="10"/>
  <c r="U39" i="10"/>
  <c r="T34" i="10"/>
  <c r="O34" i="10"/>
  <c r="R29" i="10"/>
  <c r="M29" i="10"/>
  <c r="P23" i="10"/>
  <c r="U23" i="10"/>
  <c r="T18" i="10"/>
  <c r="O18" i="10"/>
  <c r="R13" i="10"/>
  <c r="M13" i="10"/>
  <c r="U7" i="10"/>
  <c r="P7" i="10"/>
  <c r="T695" i="10"/>
  <c r="O695" i="10"/>
  <c r="O38" i="10"/>
  <c r="T38" i="10"/>
  <c r="R997" i="10"/>
  <c r="M997" i="10"/>
  <c r="U991" i="10"/>
  <c r="P991" i="10"/>
  <c r="O986" i="10"/>
  <c r="T986" i="10"/>
  <c r="R981" i="10"/>
  <c r="M981" i="10"/>
  <c r="U975" i="10"/>
  <c r="P975" i="10"/>
  <c r="O970" i="10"/>
  <c r="T970" i="10"/>
  <c r="R965" i="10"/>
  <c r="M965" i="10"/>
  <c r="O954" i="10"/>
  <c r="T954" i="10"/>
  <c r="R949" i="10"/>
  <c r="M949" i="10"/>
  <c r="U943" i="10"/>
  <c r="P943" i="10"/>
  <c r="R933" i="10"/>
  <c r="M933" i="10"/>
  <c r="P927" i="10"/>
  <c r="U927" i="10"/>
  <c r="T922" i="10"/>
  <c r="O922" i="10"/>
  <c r="M917" i="10"/>
  <c r="R917" i="10"/>
  <c r="U911" i="10"/>
  <c r="P911" i="10"/>
  <c r="T906" i="10"/>
  <c r="O906" i="10"/>
  <c r="R901" i="10"/>
  <c r="M901" i="10"/>
  <c r="P895" i="10"/>
  <c r="U895" i="10"/>
  <c r="T890" i="10"/>
  <c r="O890" i="10"/>
  <c r="M885" i="10"/>
  <c r="R885" i="10"/>
  <c r="U879" i="10"/>
  <c r="P879" i="10"/>
  <c r="T874" i="10"/>
  <c r="O874" i="10"/>
  <c r="R869" i="10"/>
  <c r="M869" i="10"/>
  <c r="P863" i="10"/>
  <c r="U863" i="10"/>
  <c r="T858" i="10"/>
  <c r="O858" i="10"/>
  <c r="M853" i="10"/>
  <c r="R853" i="10"/>
  <c r="U847" i="10"/>
  <c r="P847" i="10"/>
  <c r="T842" i="10"/>
  <c r="O842" i="10"/>
  <c r="R837" i="10"/>
  <c r="M837" i="10"/>
  <c r="P831" i="10"/>
  <c r="U831" i="10"/>
  <c r="T826" i="10"/>
  <c r="O826" i="10"/>
  <c r="M819" i="10"/>
  <c r="R819" i="10"/>
  <c r="P813" i="10"/>
  <c r="U813" i="10"/>
  <c r="O808" i="10"/>
  <c r="T808" i="10"/>
  <c r="M803" i="10"/>
  <c r="R803" i="10"/>
  <c r="P797" i="10"/>
  <c r="U797" i="10"/>
  <c r="T792" i="10"/>
  <c r="O792" i="10"/>
  <c r="R787" i="10"/>
  <c r="M787" i="10"/>
  <c r="P781" i="10"/>
  <c r="U781" i="10"/>
  <c r="O776" i="10"/>
  <c r="T776" i="10"/>
  <c r="M771" i="10"/>
  <c r="R771" i="10"/>
  <c r="P765" i="10"/>
  <c r="U765" i="10"/>
  <c r="O760" i="10"/>
  <c r="T760" i="10"/>
  <c r="M755" i="10"/>
  <c r="R755" i="10"/>
  <c r="P749" i="10"/>
  <c r="U749" i="10"/>
  <c r="T744" i="10"/>
  <c r="O744" i="10"/>
  <c r="M739" i="10"/>
  <c r="R739" i="10"/>
  <c r="P733" i="10"/>
  <c r="U733" i="10"/>
  <c r="T728" i="10"/>
  <c r="O728" i="10"/>
  <c r="R723" i="10"/>
  <c r="M723" i="10"/>
  <c r="P717" i="10"/>
  <c r="U717" i="10"/>
  <c r="T712" i="10"/>
  <c r="O712" i="10"/>
  <c r="R707" i="10"/>
  <c r="M707" i="10"/>
  <c r="P701" i="10"/>
  <c r="U701" i="10"/>
  <c r="T696" i="10"/>
  <c r="O696" i="10"/>
  <c r="M691" i="10"/>
  <c r="R691" i="10"/>
  <c r="P685" i="10"/>
  <c r="U685" i="10"/>
  <c r="T680" i="10"/>
  <c r="O680" i="10"/>
  <c r="M675" i="10"/>
  <c r="R675" i="10"/>
  <c r="P669" i="10"/>
  <c r="U669" i="10"/>
  <c r="T664" i="10"/>
  <c r="O664" i="10"/>
  <c r="M659" i="10"/>
  <c r="R659" i="10"/>
  <c r="P653" i="10"/>
  <c r="U653" i="10"/>
  <c r="T648" i="10"/>
  <c r="O648" i="10"/>
  <c r="R643" i="10"/>
  <c r="M643" i="10"/>
  <c r="P637" i="10"/>
  <c r="U637" i="10"/>
  <c r="T632" i="10"/>
  <c r="O632" i="10"/>
  <c r="M627" i="10"/>
  <c r="R627" i="10"/>
  <c r="P621" i="10"/>
  <c r="U621" i="10"/>
  <c r="O616" i="10"/>
  <c r="T616" i="10"/>
  <c r="M611" i="10"/>
  <c r="R611" i="10"/>
  <c r="P605" i="10"/>
  <c r="U605" i="10"/>
  <c r="T600" i="10"/>
  <c r="O600" i="10"/>
  <c r="R595" i="10"/>
  <c r="M595" i="10"/>
  <c r="P589" i="10"/>
  <c r="U589" i="10"/>
  <c r="O584" i="10"/>
  <c r="T584" i="10"/>
  <c r="M579" i="10"/>
  <c r="R579" i="10"/>
  <c r="P573" i="10"/>
  <c r="U573" i="10"/>
  <c r="T568" i="10"/>
  <c r="O568" i="10"/>
  <c r="R563" i="10"/>
  <c r="M563" i="10"/>
  <c r="P557" i="10"/>
  <c r="U557" i="10"/>
  <c r="O552" i="10"/>
  <c r="T552" i="10"/>
  <c r="R547" i="10"/>
  <c r="M547" i="10"/>
  <c r="P541" i="10"/>
  <c r="U541" i="10"/>
  <c r="O536" i="10"/>
  <c r="T536" i="10"/>
  <c r="R531" i="10"/>
  <c r="M531" i="10"/>
  <c r="P525" i="10"/>
  <c r="U525" i="10"/>
  <c r="O520" i="10"/>
  <c r="T520" i="10"/>
  <c r="R514" i="10"/>
  <c r="M514" i="10"/>
  <c r="P508" i="10"/>
  <c r="U508" i="10"/>
  <c r="O503" i="10"/>
  <c r="T503" i="10"/>
  <c r="M498" i="10"/>
  <c r="R498" i="10"/>
  <c r="P492" i="10"/>
  <c r="U492" i="10"/>
  <c r="O487" i="10"/>
  <c r="T487" i="10"/>
  <c r="M482" i="10"/>
  <c r="R482" i="10"/>
  <c r="P476" i="10"/>
  <c r="U476" i="10"/>
  <c r="T471" i="10"/>
  <c r="O471" i="10"/>
  <c r="M466" i="10"/>
  <c r="R466" i="10"/>
  <c r="P460" i="10"/>
  <c r="U460" i="10"/>
  <c r="T455" i="10"/>
  <c r="O455" i="10"/>
  <c r="M450" i="10"/>
  <c r="R450" i="10"/>
  <c r="P444" i="10"/>
  <c r="U444" i="10"/>
  <c r="O439" i="10"/>
  <c r="T439" i="10"/>
  <c r="M434" i="10"/>
  <c r="R434" i="10"/>
  <c r="P428" i="10"/>
  <c r="U428" i="10"/>
  <c r="O423" i="10"/>
  <c r="T423" i="10"/>
  <c r="R418" i="10"/>
  <c r="M418" i="10"/>
  <c r="P412" i="10"/>
  <c r="U412" i="10"/>
  <c r="T407" i="10"/>
  <c r="O407" i="10"/>
  <c r="R402" i="10"/>
  <c r="M402" i="10"/>
  <c r="P396" i="10"/>
  <c r="U396" i="10"/>
  <c r="T391" i="10"/>
  <c r="O391" i="10"/>
  <c r="R386" i="10"/>
  <c r="M386" i="10"/>
  <c r="U380" i="10"/>
  <c r="P380" i="10"/>
  <c r="T375" i="10"/>
  <c r="O375" i="10"/>
  <c r="M370" i="10"/>
  <c r="R370" i="10"/>
  <c r="U364" i="10"/>
  <c r="P364" i="10"/>
  <c r="T359" i="10"/>
  <c r="O359" i="10"/>
  <c r="R354" i="10"/>
  <c r="M354" i="10"/>
  <c r="U348" i="10"/>
  <c r="P348" i="10"/>
  <c r="T343" i="10"/>
  <c r="O343" i="10"/>
  <c r="R338" i="10"/>
  <c r="M338" i="10"/>
  <c r="U332" i="10"/>
  <c r="P332" i="10"/>
  <c r="T327" i="10"/>
  <c r="O327" i="10"/>
  <c r="R322" i="10"/>
  <c r="M322" i="10"/>
  <c r="U316" i="10"/>
  <c r="P316" i="10"/>
  <c r="T311" i="10"/>
  <c r="O311" i="10"/>
  <c r="R306" i="10"/>
  <c r="M306" i="10"/>
  <c r="P300" i="10"/>
  <c r="U300" i="10"/>
  <c r="T295" i="10"/>
  <c r="O295" i="10"/>
  <c r="M290" i="10"/>
  <c r="R290" i="10"/>
  <c r="U284" i="10"/>
  <c r="P284" i="10"/>
  <c r="T279" i="10"/>
  <c r="O279" i="10"/>
  <c r="M274" i="10"/>
  <c r="R274" i="10"/>
  <c r="P268" i="10"/>
  <c r="U268" i="10"/>
  <c r="T263" i="10"/>
  <c r="O263" i="10"/>
  <c r="M258" i="10"/>
  <c r="R258" i="10"/>
  <c r="P252" i="10"/>
  <c r="U252" i="10"/>
  <c r="O247" i="10"/>
  <c r="T247" i="10"/>
  <c r="R242" i="10"/>
  <c r="M242" i="10"/>
  <c r="P236" i="10"/>
  <c r="U236" i="10"/>
  <c r="T231" i="10"/>
  <c r="O231" i="10"/>
  <c r="M226" i="10"/>
  <c r="R226" i="10"/>
  <c r="U220" i="10"/>
  <c r="P220" i="10"/>
  <c r="O215" i="10"/>
  <c r="T215" i="10"/>
  <c r="M210" i="10"/>
  <c r="R210" i="10"/>
  <c r="P204" i="10"/>
  <c r="U204" i="10"/>
  <c r="O199" i="10"/>
  <c r="T199" i="10"/>
  <c r="M194" i="10"/>
  <c r="R194" i="10"/>
  <c r="U188" i="10"/>
  <c r="P188" i="10"/>
  <c r="O183" i="10"/>
  <c r="T183" i="10"/>
  <c r="M178" i="10"/>
  <c r="R178" i="10"/>
  <c r="U172" i="10"/>
  <c r="P172" i="10"/>
  <c r="T167" i="10"/>
  <c r="O167" i="10"/>
  <c r="R162" i="10"/>
  <c r="M162" i="10"/>
  <c r="U156" i="10"/>
  <c r="P156" i="10"/>
  <c r="O151" i="10"/>
  <c r="T151" i="10"/>
  <c r="M146" i="10"/>
  <c r="R146" i="10"/>
  <c r="P140" i="10"/>
  <c r="U140" i="10"/>
  <c r="O135" i="10"/>
  <c r="T135" i="10"/>
  <c r="M130" i="10"/>
  <c r="R130" i="10"/>
  <c r="U124" i="10"/>
  <c r="P124" i="10"/>
  <c r="O119" i="10"/>
  <c r="T119" i="10"/>
  <c r="M114" i="10"/>
  <c r="R114" i="10"/>
  <c r="U108" i="10"/>
  <c r="P108" i="10"/>
  <c r="T103" i="10"/>
  <c r="O103" i="10"/>
  <c r="R98" i="10"/>
  <c r="M98" i="10"/>
  <c r="U92" i="10"/>
  <c r="P92" i="10"/>
  <c r="O87" i="10"/>
  <c r="T87" i="10"/>
  <c r="M82" i="10"/>
  <c r="R82" i="10"/>
  <c r="P76" i="10"/>
  <c r="U76" i="10"/>
  <c r="O71" i="10"/>
  <c r="T71" i="10"/>
  <c r="M66" i="10"/>
  <c r="R66" i="10"/>
  <c r="P60" i="10"/>
  <c r="U60" i="10"/>
  <c r="O55" i="10"/>
  <c r="T55" i="10"/>
  <c r="R50" i="10"/>
  <c r="M50" i="10"/>
  <c r="U44" i="10"/>
  <c r="P44" i="10"/>
  <c r="O39" i="10"/>
  <c r="T39" i="10"/>
  <c r="M34" i="10"/>
  <c r="R34" i="10"/>
  <c r="U28" i="10"/>
  <c r="P28" i="10"/>
  <c r="T23" i="10"/>
  <c r="O23" i="10"/>
  <c r="M18" i="10"/>
  <c r="R18" i="10"/>
  <c r="U12" i="10"/>
  <c r="P12" i="10"/>
  <c r="O7" i="10"/>
  <c r="T7" i="10"/>
  <c r="T937" i="10"/>
  <c r="O937" i="10"/>
  <c r="R852" i="10"/>
  <c r="M852" i="10"/>
  <c r="M738" i="10"/>
  <c r="R738" i="10"/>
  <c r="T615" i="10"/>
  <c r="O615" i="10"/>
  <c r="P524" i="10"/>
  <c r="U524" i="10"/>
  <c r="M417" i="10"/>
  <c r="R417" i="10"/>
  <c r="T310" i="10"/>
  <c r="O310" i="10"/>
  <c r="T54" i="10"/>
  <c r="O54" i="10"/>
  <c r="O938" i="10"/>
  <c r="T938" i="10"/>
  <c r="U996" i="10"/>
  <c r="P996" i="10"/>
  <c r="T991" i="10"/>
  <c r="O991" i="10"/>
  <c r="M986" i="10"/>
  <c r="R986" i="10"/>
  <c r="U980" i="10"/>
  <c r="P980" i="10"/>
  <c r="T975" i="10"/>
  <c r="O975" i="10"/>
  <c r="R970" i="10"/>
  <c r="M970" i="10"/>
  <c r="P964" i="10"/>
  <c r="U964" i="10"/>
  <c r="T959" i="10"/>
  <c r="O959" i="10"/>
  <c r="R954" i="10"/>
  <c r="M954" i="10"/>
  <c r="U948" i="10"/>
  <c r="P948" i="10"/>
  <c r="T943" i="10"/>
  <c r="O943" i="10"/>
  <c r="R938" i="10"/>
  <c r="M938" i="10"/>
  <c r="P932" i="10"/>
  <c r="U932" i="10"/>
  <c r="T927" i="10"/>
  <c r="O927" i="10"/>
  <c r="R922" i="10"/>
  <c r="M922" i="10"/>
  <c r="U916" i="10"/>
  <c r="P916" i="10"/>
  <c r="T911" i="10"/>
  <c r="O911" i="10"/>
  <c r="M906" i="10"/>
  <c r="R906" i="10"/>
  <c r="P900" i="10"/>
  <c r="U900" i="10"/>
  <c r="T895" i="10"/>
  <c r="O895" i="10"/>
  <c r="R890" i="10"/>
  <c r="M890" i="10"/>
  <c r="U884" i="10"/>
  <c r="P884" i="10"/>
  <c r="O879" i="10"/>
  <c r="T879" i="10"/>
  <c r="M874" i="10"/>
  <c r="R874" i="10"/>
  <c r="P868" i="10"/>
  <c r="U868" i="10"/>
  <c r="T863" i="10"/>
  <c r="O863" i="10"/>
  <c r="R858" i="10"/>
  <c r="M858" i="10"/>
  <c r="U852" i="10"/>
  <c r="P852" i="10"/>
  <c r="T847" i="10"/>
  <c r="O847" i="10"/>
  <c r="M842" i="10"/>
  <c r="R842" i="10"/>
  <c r="P836" i="10"/>
  <c r="U836" i="10"/>
  <c r="O831" i="10"/>
  <c r="T831" i="10"/>
  <c r="R826" i="10"/>
  <c r="M826" i="10"/>
  <c r="P818" i="10"/>
  <c r="U818" i="10"/>
  <c r="T813" i="10"/>
  <c r="O813" i="10"/>
  <c r="M808" i="10"/>
  <c r="R808" i="10"/>
  <c r="P802" i="10"/>
  <c r="U802" i="10"/>
  <c r="O797" i="10"/>
  <c r="T797" i="10"/>
  <c r="R792" i="10"/>
  <c r="M792" i="10"/>
  <c r="P786" i="10"/>
  <c r="U786" i="10"/>
  <c r="O781" i="10"/>
  <c r="T781" i="10"/>
  <c r="M776" i="10"/>
  <c r="R776" i="10"/>
  <c r="P770" i="10"/>
  <c r="U770" i="10"/>
  <c r="O765" i="10"/>
  <c r="T765" i="10"/>
  <c r="M760" i="10"/>
  <c r="R760" i="10"/>
  <c r="U754" i="10"/>
  <c r="P754" i="10"/>
  <c r="T749" i="10"/>
  <c r="O749" i="10"/>
  <c r="R744" i="10"/>
  <c r="M744" i="10"/>
  <c r="P738" i="10"/>
  <c r="U738" i="10"/>
  <c r="O733" i="10"/>
  <c r="T733" i="10"/>
  <c r="M728" i="10"/>
  <c r="R728" i="10"/>
  <c r="U722" i="10"/>
  <c r="P722" i="10"/>
  <c r="T717" i="10"/>
  <c r="O717" i="10"/>
  <c r="R712" i="10"/>
  <c r="M712" i="10"/>
  <c r="P706" i="10"/>
  <c r="U706" i="10"/>
  <c r="T701" i="10"/>
  <c r="O701" i="10"/>
  <c r="M696" i="10"/>
  <c r="R696" i="10"/>
  <c r="U690" i="10"/>
  <c r="P690" i="10"/>
  <c r="T685" i="10"/>
  <c r="O685" i="10"/>
  <c r="M680" i="10"/>
  <c r="R680" i="10"/>
  <c r="P674" i="10"/>
  <c r="U674" i="10"/>
  <c r="T669" i="10"/>
  <c r="O669" i="10"/>
  <c r="M664" i="10"/>
  <c r="R664" i="10"/>
  <c r="P658" i="10"/>
  <c r="U658" i="10"/>
  <c r="T653" i="10"/>
  <c r="O653" i="10"/>
  <c r="R648" i="10"/>
  <c r="M648" i="10"/>
  <c r="U642" i="10"/>
  <c r="P642" i="10"/>
  <c r="T637" i="10"/>
  <c r="O637" i="10"/>
  <c r="R632" i="10"/>
  <c r="M632" i="10"/>
  <c r="P626" i="10"/>
  <c r="U626" i="10"/>
  <c r="T621" i="10"/>
  <c r="O621" i="10"/>
  <c r="R616" i="10"/>
  <c r="M616" i="10"/>
  <c r="P610" i="10"/>
  <c r="U610" i="10"/>
  <c r="T605" i="10"/>
  <c r="O605" i="10"/>
  <c r="R600" i="10"/>
  <c r="M600" i="10"/>
  <c r="U594" i="10"/>
  <c r="P594" i="10"/>
  <c r="O589" i="10"/>
  <c r="T589" i="10"/>
  <c r="R584" i="10"/>
  <c r="M584" i="10"/>
  <c r="P578" i="10"/>
  <c r="U578" i="10"/>
  <c r="O573" i="10"/>
  <c r="T573" i="10"/>
  <c r="R568" i="10"/>
  <c r="M568" i="10"/>
  <c r="U562" i="10"/>
  <c r="P562" i="10"/>
  <c r="O557" i="10"/>
  <c r="T557" i="10"/>
  <c r="R552" i="10"/>
  <c r="M552" i="10"/>
  <c r="P546" i="10"/>
  <c r="U546" i="10"/>
  <c r="O541" i="10"/>
  <c r="T541" i="10"/>
  <c r="R536" i="10"/>
  <c r="M536" i="10"/>
  <c r="P530" i="10"/>
  <c r="U530" i="10"/>
  <c r="O525" i="10"/>
  <c r="T525" i="10"/>
  <c r="R520" i="10"/>
  <c r="M520" i="10"/>
  <c r="P513" i="10"/>
  <c r="U513" i="10"/>
  <c r="T508" i="10"/>
  <c r="O508" i="10"/>
  <c r="R503" i="10"/>
  <c r="M503" i="10"/>
  <c r="P497" i="10"/>
  <c r="U497" i="10"/>
  <c r="T492" i="10"/>
  <c r="O492" i="10"/>
  <c r="R487" i="10"/>
  <c r="M487" i="10"/>
  <c r="U481" i="10"/>
  <c r="P481" i="10"/>
  <c r="O476" i="10"/>
  <c r="T476" i="10"/>
  <c r="M471" i="10"/>
  <c r="R471" i="10"/>
  <c r="P465" i="10"/>
  <c r="U465" i="10"/>
  <c r="T460" i="10"/>
  <c r="O460" i="10"/>
  <c r="R455" i="10"/>
  <c r="M455" i="10"/>
  <c r="P449" i="10"/>
  <c r="U449" i="10"/>
  <c r="T444" i="10"/>
  <c r="O444" i="10"/>
  <c r="R439" i="10"/>
  <c r="M439" i="10"/>
  <c r="U433" i="10"/>
  <c r="P433" i="10"/>
  <c r="O428" i="10"/>
  <c r="T428" i="10"/>
  <c r="R423" i="10"/>
  <c r="M423" i="10"/>
  <c r="U417" i="10"/>
  <c r="P417" i="10"/>
  <c r="O412" i="10"/>
  <c r="T412" i="10"/>
  <c r="R407" i="10"/>
  <c r="M407" i="10"/>
  <c r="P401" i="10"/>
  <c r="U401" i="10"/>
  <c r="O396" i="10"/>
  <c r="T396" i="10"/>
  <c r="R391" i="10"/>
  <c r="M391" i="10"/>
  <c r="U385" i="10"/>
  <c r="P385" i="10"/>
  <c r="O380" i="10"/>
  <c r="T380" i="10"/>
  <c r="R375" i="10"/>
  <c r="M375" i="10"/>
  <c r="U369" i="10"/>
  <c r="P369" i="10"/>
  <c r="O364" i="10"/>
  <c r="T364" i="10"/>
  <c r="R359" i="10"/>
  <c r="M359" i="10"/>
  <c r="U353" i="10"/>
  <c r="P353" i="10"/>
  <c r="O348" i="10"/>
  <c r="T348" i="10"/>
  <c r="M343" i="10"/>
  <c r="R343" i="10"/>
  <c r="U337" i="10"/>
  <c r="P337" i="10"/>
  <c r="O332" i="10"/>
  <c r="T332" i="10"/>
  <c r="R327" i="10"/>
  <c r="M327" i="10"/>
  <c r="U321" i="10"/>
  <c r="P321" i="10"/>
  <c r="O316" i="10"/>
  <c r="T316" i="10"/>
  <c r="M311" i="10"/>
  <c r="R311" i="10"/>
  <c r="P305" i="10"/>
  <c r="U305" i="10"/>
  <c r="O300" i="10"/>
  <c r="T300" i="10"/>
  <c r="R295" i="10"/>
  <c r="M295" i="10"/>
  <c r="P289" i="10"/>
  <c r="U289" i="10"/>
  <c r="O284" i="10"/>
  <c r="T284" i="10"/>
  <c r="R279" i="10"/>
  <c r="M279" i="10"/>
  <c r="P273" i="10"/>
  <c r="U273" i="10"/>
  <c r="O268" i="10"/>
  <c r="T268" i="10"/>
  <c r="R263" i="10"/>
  <c r="M263" i="10"/>
  <c r="U257" i="10"/>
  <c r="P257" i="10"/>
  <c r="O252" i="10"/>
  <c r="T252" i="10"/>
  <c r="M247" i="10"/>
  <c r="R247" i="10"/>
  <c r="U241" i="10"/>
  <c r="P241" i="10"/>
  <c r="O236" i="10"/>
  <c r="T236" i="10"/>
  <c r="M231" i="10"/>
  <c r="R231" i="10"/>
  <c r="U225" i="10"/>
  <c r="P225" i="10"/>
  <c r="O220" i="10"/>
  <c r="T220" i="10"/>
  <c r="M215" i="10"/>
  <c r="R215" i="10"/>
  <c r="U209" i="10"/>
  <c r="P209" i="10"/>
  <c r="O204" i="10"/>
  <c r="T204" i="10"/>
  <c r="M199" i="10"/>
  <c r="R199" i="10"/>
  <c r="P193" i="10"/>
  <c r="U193" i="10"/>
  <c r="O188" i="10"/>
  <c r="T188" i="10"/>
  <c r="R183" i="10"/>
  <c r="M183" i="10"/>
  <c r="P177" i="10"/>
  <c r="U177" i="10"/>
  <c r="T172" i="10"/>
  <c r="O172" i="10"/>
  <c r="R167" i="10"/>
  <c r="M167" i="10"/>
  <c r="U161" i="10"/>
  <c r="P161" i="10"/>
  <c r="O156" i="10"/>
  <c r="T156" i="10"/>
  <c r="R151" i="10"/>
  <c r="M151" i="10"/>
  <c r="U145" i="10"/>
  <c r="P145" i="10"/>
  <c r="O140" i="10"/>
  <c r="T140" i="10"/>
  <c r="M135" i="10"/>
  <c r="R135" i="10"/>
  <c r="U129" i="10"/>
  <c r="P129" i="10"/>
  <c r="O124" i="10"/>
  <c r="T124" i="10"/>
  <c r="R119" i="10"/>
  <c r="M119" i="10"/>
  <c r="U113" i="10"/>
  <c r="P113" i="10"/>
  <c r="T108" i="10"/>
  <c r="O108" i="10"/>
  <c r="R103" i="10"/>
  <c r="M103" i="10"/>
  <c r="P97" i="10"/>
  <c r="U97" i="10"/>
  <c r="T92" i="10"/>
  <c r="O92" i="10"/>
  <c r="M87" i="10"/>
  <c r="R87" i="10"/>
  <c r="U81" i="10"/>
  <c r="P81" i="10"/>
  <c r="T76" i="10"/>
  <c r="O76" i="10"/>
  <c r="M71" i="10"/>
  <c r="R71" i="10"/>
  <c r="U65" i="10"/>
  <c r="P65" i="10"/>
  <c r="O60" i="10"/>
  <c r="T60" i="10"/>
  <c r="R55" i="10"/>
  <c r="M55" i="10"/>
  <c r="U49" i="10"/>
  <c r="P49" i="10"/>
  <c r="T44" i="10"/>
  <c r="O44" i="10"/>
  <c r="M39" i="10"/>
  <c r="R39" i="10"/>
  <c r="P33" i="10"/>
  <c r="U33" i="10"/>
  <c r="T28" i="10"/>
  <c r="O28" i="10"/>
  <c r="R23" i="10"/>
  <c r="M23" i="10"/>
  <c r="U17" i="10"/>
  <c r="P17" i="10"/>
  <c r="T12" i="10"/>
  <c r="O12" i="10"/>
  <c r="M7" i="10"/>
  <c r="R7" i="10"/>
  <c r="V3" i="11"/>
  <c r="I16" i="12" s="1"/>
  <c r="V4" i="11"/>
  <c r="I17" i="12" s="1"/>
  <c r="V5" i="11"/>
  <c r="I3" i="12" s="1"/>
  <c r="V6" i="11"/>
  <c r="I15" i="12" s="1"/>
  <c r="V7" i="11"/>
  <c r="I4" i="12" s="1"/>
  <c r="V8" i="11"/>
  <c r="I20" i="12" s="1"/>
  <c r="V9" i="11"/>
  <c r="I6" i="12" s="1"/>
  <c r="V10" i="11"/>
  <c r="I5" i="12" s="1"/>
  <c r="V11" i="11"/>
  <c r="I7" i="12" s="1"/>
  <c r="V12" i="11"/>
  <c r="I11" i="12" s="1"/>
  <c r="V13" i="11"/>
  <c r="I18" i="12" s="1"/>
  <c r="V14" i="11"/>
  <c r="I10" i="12" s="1"/>
  <c r="V15" i="11"/>
  <c r="I14" i="12" s="1"/>
  <c r="V16" i="11"/>
  <c r="I9" i="12" s="1"/>
  <c r="V17" i="11"/>
  <c r="I19" i="12" s="1"/>
  <c r="V18" i="11"/>
  <c r="I21" i="12" s="1"/>
  <c r="V19" i="11"/>
  <c r="I8" i="12" s="1"/>
  <c r="V20" i="11"/>
  <c r="I13" i="12" s="1"/>
  <c r="V21" i="11"/>
  <c r="I12" i="12" s="1"/>
  <c r="V2" i="11"/>
  <c r="I2" i="12" s="1"/>
  <c r="U3" i="11"/>
  <c r="K16" i="12" s="1"/>
  <c r="U4" i="11"/>
  <c r="K17" i="12" s="1"/>
  <c r="U5" i="11"/>
  <c r="K3" i="12" s="1"/>
  <c r="U6" i="11"/>
  <c r="K15" i="12" s="1"/>
  <c r="U7" i="11"/>
  <c r="K4" i="12" s="1"/>
  <c r="U8" i="11"/>
  <c r="K20" i="12" s="1"/>
  <c r="U9" i="11"/>
  <c r="K6" i="12" s="1"/>
  <c r="U10" i="11"/>
  <c r="K5" i="12" s="1"/>
  <c r="U11" i="11"/>
  <c r="K7" i="12" s="1"/>
  <c r="U12" i="11"/>
  <c r="K11" i="12" s="1"/>
  <c r="U13" i="11"/>
  <c r="K18" i="12" s="1"/>
  <c r="U14" i="11"/>
  <c r="K10" i="12" s="1"/>
  <c r="U15" i="11"/>
  <c r="K14" i="12" s="1"/>
  <c r="U16" i="11"/>
  <c r="K9" i="12" s="1"/>
  <c r="U17" i="11"/>
  <c r="K19" i="12" s="1"/>
  <c r="U18" i="11"/>
  <c r="K21" i="12" s="1"/>
  <c r="U19" i="11"/>
  <c r="K8" i="12" s="1"/>
  <c r="U20" i="11"/>
  <c r="K13" i="12" s="1"/>
  <c r="U21" i="11"/>
  <c r="K12" i="12" s="1"/>
  <c r="U2" i="11"/>
  <c r="K2" i="12" s="1"/>
  <c r="K22" i="12" l="1"/>
  <c r="I22" i="12"/>
  <c r="H2" i="10"/>
  <c r="L1" i="7" l="1"/>
  <c r="J1" i="7"/>
  <c r="W1" i="7" l="1"/>
  <c r="V1" i="7"/>
  <c r="J2" i="10" l="1"/>
  <c r="K2" i="10"/>
  <c r="J10" i="10"/>
  <c r="K45" i="10"/>
  <c r="K61" i="10"/>
  <c r="K165" i="10"/>
  <c r="K230" i="10"/>
  <c r="J250" i="10"/>
  <c r="K265" i="10"/>
  <c r="K269" i="10"/>
  <c r="K277" i="10"/>
  <c r="K278" i="10"/>
  <c r="J282" i="10"/>
  <c r="K287" i="10"/>
  <c r="K297" i="10"/>
  <c r="K301" i="10"/>
  <c r="K310" i="10"/>
  <c r="K313" i="10"/>
  <c r="J314" i="10"/>
  <c r="K314" i="10"/>
  <c r="K315" i="10"/>
  <c r="K320" i="10"/>
  <c r="K326" i="10"/>
  <c r="J327" i="10"/>
  <c r="J330" i="10"/>
  <c r="K330" i="10"/>
  <c r="K333" i="10"/>
  <c r="K337" i="10"/>
  <c r="J339" i="10"/>
  <c r="K341" i="10"/>
  <c r="J342" i="10"/>
  <c r="K350" i="10"/>
  <c r="K352" i="10"/>
  <c r="K353" i="10"/>
  <c r="K357" i="10"/>
  <c r="K358" i="10"/>
  <c r="J359" i="10"/>
  <c r="J362" i="10"/>
  <c r="K362" i="10"/>
  <c r="J363" i="10"/>
  <c r="K369" i="10"/>
  <c r="J371" i="10"/>
  <c r="K372" i="10"/>
  <c r="K373" i="10"/>
  <c r="J378" i="10"/>
  <c r="K378" i="10"/>
  <c r="J379" i="10"/>
  <c r="K382" i="10"/>
  <c r="K384" i="10"/>
  <c r="K389" i="10"/>
  <c r="K390" i="10"/>
  <c r="J391" i="10"/>
  <c r="K392" i="10"/>
  <c r="J394" i="10"/>
  <c r="K397" i="10"/>
  <c r="J398" i="10"/>
  <c r="K398" i="10"/>
  <c r="K401" i="10"/>
  <c r="J403" i="10"/>
  <c r="K404" i="10"/>
  <c r="J410" i="10"/>
  <c r="K410" i="10"/>
  <c r="J411" i="10"/>
  <c r="K414" i="10"/>
  <c r="K417" i="10"/>
  <c r="J418" i="10"/>
  <c r="K421" i="10"/>
  <c r="K422" i="10"/>
  <c r="J423" i="10"/>
  <c r="J424" i="10"/>
  <c r="K429" i="10"/>
  <c r="J430" i="10"/>
  <c r="K432" i="10"/>
  <c r="J434" i="10"/>
  <c r="K434" i="10"/>
  <c r="K438" i="10"/>
  <c r="K441" i="10"/>
  <c r="K442" i="10"/>
  <c r="J443" i="10"/>
  <c r="K449" i="10"/>
  <c r="K450" i="10"/>
  <c r="J451" i="10"/>
  <c r="K451" i="10"/>
  <c r="K453" i="10"/>
  <c r="K458" i="10"/>
  <c r="J462" i="10"/>
  <c r="K462" i="10"/>
  <c r="J463" i="10"/>
  <c r="K465" i="10"/>
  <c r="K469" i="10"/>
  <c r="J470" i="10"/>
  <c r="K471" i="10"/>
  <c r="J472" i="10"/>
  <c r="K473" i="10"/>
  <c r="J478" i="10"/>
  <c r="K478" i="10"/>
  <c r="J479" i="10"/>
  <c r="J480" i="10"/>
  <c r="J486" i="10"/>
  <c r="K486" i="10"/>
  <c r="J487" i="10"/>
  <c r="K489" i="10"/>
  <c r="K490" i="10"/>
  <c r="J491" i="10"/>
  <c r="K491" i="10"/>
  <c r="K497" i="10"/>
  <c r="J499" i="10"/>
  <c r="K499" i="10"/>
  <c r="J500" i="10"/>
  <c r="K500" i="10"/>
  <c r="K501" i="10"/>
  <c r="K506" i="10"/>
  <c r="K509" i="10"/>
  <c r="J510" i="10"/>
  <c r="J514" i="10"/>
  <c r="K517" i="10"/>
  <c r="K518" i="10"/>
  <c r="K519" i="10"/>
  <c r="K525" i="10"/>
  <c r="K526" i="10"/>
  <c r="J527" i="10"/>
  <c r="K527" i="10"/>
  <c r="K529" i="10"/>
  <c r="J530" i="10"/>
  <c r="K533" i="10"/>
  <c r="J534" i="10"/>
  <c r="K534" i="10"/>
  <c r="K537" i="10"/>
  <c r="J538" i="10"/>
  <c r="K538" i="10"/>
  <c r="K539" i="10"/>
  <c r="J540" i="10"/>
  <c r="J546" i="10"/>
  <c r="K546" i="10"/>
  <c r="J547" i="10"/>
  <c r="K547" i="10"/>
  <c r="K548" i="10"/>
  <c r="K553" i="10"/>
  <c r="K554" i="10"/>
  <c r="J555" i="10"/>
  <c r="K555" i="10"/>
  <c r="K561" i="10"/>
  <c r="K565" i="10"/>
  <c r="J566" i="10"/>
  <c r="K567" i="10"/>
  <c r="J568" i="10"/>
  <c r="K568" i="10"/>
  <c r="K573" i="10"/>
  <c r="J574" i="10"/>
  <c r="J576" i="10"/>
  <c r="J578" i="10"/>
  <c r="K578" i="10"/>
  <c r="K581" i="10"/>
  <c r="K582" i="10"/>
  <c r="K585" i="10"/>
  <c r="J586" i="10"/>
  <c r="J587" i="10"/>
  <c r="J589" i="10"/>
  <c r="K589" i="10"/>
  <c r="K593" i="10"/>
  <c r="J594" i="10"/>
  <c r="K595" i="10"/>
  <c r="J596" i="10"/>
  <c r="K597" i="10"/>
  <c r="J598" i="10"/>
  <c r="K598" i="10"/>
  <c r="K601" i="10"/>
  <c r="J602" i="10"/>
  <c r="K602" i="10"/>
  <c r="J606" i="10"/>
  <c r="K606" i="10"/>
  <c r="J607" i="10"/>
  <c r="J610" i="10"/>
  <c r="J614" i="10"/>
  <c r="K614" i="10"/>
  <c r="J615" i="10"/>
  <c r="K615" i="10"/>
  <c r="J616" i="10"/>
  <c r="K617" i="10"/>
  <c r="J623" i="10"/>
  <c r="K623" i="10"/>
  <c r="K625" i="10"/>
  <c r="K629" i="10"/>
  <c r="J630" i="10"/>
  <c r="K634" i="10"/>
  <c r="J636" i="10"/>
  <c r="K636" i="10"/>
  <c r="J642" i="10"/>
  <c r="K642" i="10"/>
  <c r="J643" i="10"/>
  <c r="J644" i="10"/>
  <c r="K644" i="10"/>
  <c r="K645" i="10"/>
  <c r="K646" i="10"/>
  <c r="K649" i="10"/>
  <c r="K650" i="10"/>
  <c r="K653" i="10"/>
  <c r="K654" i="10"/>
  <c r="J655" i="10"/>
  <c r="J656" i="10"/>
  <c r="K656" i="10"/>
  <c r="K657" i="10"/>
  <c r="K661" i="10"/>
  <c r="K662" i="10"/>
  <c r="J663" i="10"/>
  <c r="K665" i="10"/>
  <c r="K666" i="10"/>
  <c r="J667" i="10"/>
  <c r="K669" i="10"/>
  <c r="K673" i="10"/>
  <c r="K674" i="10"/>
  <c r="J675" i="10"/>
  <c r="J676" i="10"/>
  <c r="K676" i="10"/>
  <c r="K677" i="10"/>
  <c r="K678" i="10"/>
  <c r="K681" i="10"/>
  <c r="K682" i="10"/>
  <c r="K685" i="10"/>
  <c r="K688" i="10"/>
  <c r="J695" i="10"/>
  <c r="J727" i="10"/>
  <c r="J740" i="10"/>
  <c r="K740" i="10"/>
  <c r="K746" i="10"/>
  <c r="K778" i="10"/>
  <c r="J791" i="10"/>
  <c r="K834" i="10"/>
  <c r="K840" i="10"/>
  <c r="K846" i="10"/>
  <c r="J875" i="10"/>
  <c r="K886" i="10"/>
  <c r="J891" i="10"/>
  <c r="J923" i="10"/>
  <c r="J933" i="10"/>
  <c r="K950" i="10"/>
  <c r="J963" i="10"/>
  <c r="J967" i="10"/>
  <c r="K967" i="10"/>
  <c r="J997" i="10"/>
  <c r="C1" i="10"/>
  <c r="D1" i="10"/>
  <c r="A1" i="10"/>
  <c r="H216" i="10" l="1"/>
  <c r="H841" i="10"/>
  <c r="H594" i="10"/>
  <c r="H578" i="10"/>
  <c r="H530" i="10"/>
  <c r="H514" i="10"/>
  <c r="H466" i="10"/>
  <c r="H418" i="10"/>
  <c r="H354" i="10"/>
  <c r="H695" i="10"/>
  <c r="H487" i="10"/>
  <c r="H471" i="10"/>
  <c r="H423" i="10"/>
  <c r="H391" i="10"/>
  <c r="H359" i="10"/>
  <c r="H343" i="10"/>
  <c r="H327" i="10"/>
  <c r="H424" i="10"/>
  <c r="H508" i="10"/>
  <c r="H492" i="10"/>
  <c r="H412" i="10"/>
  <c r="H913" i="10"/>
  <c r="H721" i="10"/>
  <c r="H97" i="10"/>
  <c r="H630" i="10"/>
  <c r="H598" i="10"/>
  <c r="H566" i="10"/>
  <c r="H534" i="10"/>
  <c r="H502" i="10"/>
  <c r="H470" i="10"/>
  <c r="H438" i="10"/>
  <c r="H374" i="10"/>
  <c r="H342" i="10"/>
  <c r="H472" i="10"/>
  <c r="H603" i="10"/>
  <c r="H587" i="10"/>
  <c r="H555" i="10"/>
  <c r="H539" i="10"/>
  <c r="H491" i="10"/>
  <c r="H411" i="10"/>
  <c r="H379" i="10"/>
  <c r="H299" i="10"/>
  <c r="H27" i="10"/>
  <c r="H624" i="10"/>
  <c r="H480" i="10"/>
  <c r="H432" i="10"/>
  <c r="H200" i="10"/>
  <c r="H392" i="10"/>
  <c r="H602" i="10"/>
  <c r="H586" i="10"/>
  <c r="H538" i="10"/>
  <c r="H506" i="10"/>
  <c r="H474" i="10"/>
  <c r="H458" i="10"/>
  <c r="H442" i="10"/>
  <c r="H394" i="10"/>
  <c r="H362" i="10"/>
  <c r="H330" i="10"/>
  <c r="H959" i="10"/>
  <c r="H607" i="10"/>
  <c r="H575" i="10"/>
  <c r="H559" i="10"/>
  <c r="H511" i="10"/>
  <c r="H479" i="10"/>
  <c r="H431" i="10"/>
  <c r="H399" i="10"/>
  <c r="H287" i="10"/>
  <c r="H255" i="10"/>
  <c r="H79" i="10"/>
  <c r="H500" i="10"/>
  <c r="H404" i="10"/>
  <c r="H372" i="10"/>
  <c r="H569" i="10"/>
  <c r="H558" i="10"/>
  <c r="H542" i="10"/>
  <c r="H526" i="10"/>
  <c r="H494" i="10"/>
  <c r="H478" i="10"/>
  <c r="H462" i="10"/>
  <c r="H430" i="10"/>
  <c r="H414" i="10"/>
  <c r="H398" i="10"/>
  <c r="H382" i="10"/>
  <c r="H350" i="10"/>
  <c r="H334" i="10"/>
  <c r="H318" i="10"/>
  <c r="H595" i="10"/>
  <c r="H547" i="10"/>
  <c r="H531" i="10"/>
  <c r="H451" i="10"/>
  <c r="H419" i="10"/>
  <c r="H259" i="10"/>
  <c r="H755" i="10"/>
  <c r="H691" i="10"/>
  <c r="H659" i="10"/>
  <c r="H611" i="10"/>
  <c r="K938" i="10"/>
  <c r="J966" i="10"/>
  <c r="J930" i="10"/>
  <c r="J914" i="10"/>
  <c r="J894" i="10"/>
  <c r="J834" i="10"/>
  <c r="J786" i="10"/>
  <c r="J714" i="10"/>
  <c r="H994" i="10"/>
  <c r="K989" i="10"/>
  <c r="K925" i="10"/>
  <c r="K893" i="10"/>
  <c r="K833" i="10"/>
  <c r="K817" i="10"/>
  <c r="K769" i="10"/>
  <c r="J981" i="10"/>
  <c r="J961" i="10"/>
  <c r="J913" i="10"/>
  <c r="J901" i="10"/>
  <c r="J881" i="10"/>
  <c r="J861" i="10"/>
  <c r="J837" i="10"/>
  <c r="J821" i="10"/>
  <c r="J781" i="10"/>
  <c r="J757" i="10"/>
  <c r="J741" i="10"/>
  <c r="J725" i="10"/>
  <c r="J709" i="10"/>
  <c r="J693" i="10"/>
  <c r="J677" i="10"/>
  <c r="J665" i="10"/>
  <c r="J649" i="10"/>
  <c r="J633" i="10"/>
  <c r="J617" i="10"/>
  <c r="J597" i="10"/>
  <c r="J577" i="10"/>
  <c r="J545" i="10"/>
  <c r="J525" i="10"/>
  <c r="J509" i="10"/>
  <c r="J477" i="10"/>
  <c r="J461" i="10"/>
  <c r="J441" i="10"/>
  <c r="J429" i="10"/>
  <c r="J413" i="10"/>
  <c r="J397" i="10"/>
  <c r="J381" i="10"/>
  <c r="J365" i="10"/>
  <c r="J345" i="10"/>
  <c r="J333" i="10"/>
  <c r="J321" i="10"/>
  <c r="J309" i="10"/>
  <c r="J293" i="10"/>
  <c r="J277" i="10"/>
  <c r="J257" i="10"/>
  <c r="J237" i="10"/>
  <c r="J221" i="10"/>
  <c r="J209" i="10"/>
  <c r="J197" i="10"/>
  <c r="J181" i="10"/>
  <c r="J165" i="10"/>
  <c r="J153" i="10"/>
  <c r="J145" i="10"/>
  <c r="J133" i="10"/>
  <c r="J117" i="10"/>
  <c r="J101" i="10"/>
  <c r="J85" i="10"/>
  <c r="J73" i="10"/>
  <c r="J65" i="10"/>
  <c r="J57" i="10"/>
  <c r="J49" i="10"/>
  <c r="J45" i="10"/>
  <c r="J41" i="10"/>
  <c r="J37" i="10"/>
  <c r="J33" i="10"/>
  <c r="J29" i="10"/>
  <c r="J21" i="10"/>
  <c r="J17" i="10"/>
  <c r="J13" i="10"/>
  <c r="J9" i="10"/>
  <c r="H5" i="10"/>
  <c r="H715" i="10"/>
  <c r="H667" i="10"/>
  <c r="H635" i="10"/>
  <c r="K966" i="10"/>
  <c r="J962" i="10"/>
  <c r="J910" i="10"/>
  <c r="J886" i="10"/>
  <c r="J862" i="10"/>
  <c r="J778" i="10"/>
  <c r="K993" i="10"/>
  <c r="K969" i="10"/>
  <c r="K949" i="10"/>
  <c r="K913" i="10"/>
  <c r="K897" i="10"/>
  <c r="K865" i="10"/>
  <c r="K829" i="10"/>
  <c r="K781" i="10"/>
  <c r="K797" i="10"/>
  <c r="J969" i="10"/>
  <c r="J925" i="10"/>
  <c r="J909" i="10"/>
  <c r="J893" i="10"/>
  <c r="J877" i="10"/>
  <c r="J865" i="10"/>
  <c r="J849" i="10"/>
  <c r="J833" i="10"/>
  <c r="J817" i="10"/>
  <c r="J805" i="10"/>
  <c r="J789" i="10"/>
  <c r="J769" i="10"/>
  <c r="J749" i="10"/>
  <c r="J729" i="10"/>
  <c r="J713" i="10"/>
  <c r="J697" i="10"/>
  <c r="J681" i="10"/>
  <c r="J661" i="10"/>
  <c r="J645" i="10"/>
  <c r="J629" i="10"/>
  <c r="J613" i="10"/>
  <c r="J605" i="10"/>
  <c r="J573" i="10"/>
  <c r="J561" i="10"/>
  <c r="J549" i="10"/>
  <c r="J533" i="10"/>
  <c r="J513" i="10"/>
  <c r="J497" i="10"/>
  <c r="J481" i="10"/>
  <c r="J465" i="10"/>
  <c r="J445" i="10"/>
  <c r="J421" i="10"/>
  <c r="J405" i="10"/>
  <c r="J389" i="10"/>
  <c r="J373" i="10"/>
  <c r="J357" i="10"/>
  <c r="J341" i="10"/>
  <c r="J317" i="10"/>
  <c r="J297" i="10"/>
  <c r="J281" i="10"/>
  <c r="J265" i="10"/>
  <c r="J249" i="10"/>
  <c r="J241" i="10"/>
  <c r="J229" i="10"/>
  <c r="J213" i="10"/>
  <c r="J193" i="10"/>
  <c r="J177" i="10"/>
  <c r="J161" i="10"/>
  <c r="J137" i="10"/>
  <c r="J121" i="10"/>
  <c r="J105" i="10"/>
  <c r="J97" i="10"/>
  <c r="J89" i="10"/>
  <c r="J77" i="10"/>
  <c r="J69" i="10"/>
  <c r="J61" i="10"/>
  <c r="J53" i="10"/>
  <c r="J25" i="10"/>
  <c r="H997" i="10"/>
  <c r="H985" i="10"/>
  <c r="H981" i="10"/>
  <c r="H977" i="10"/>
  <c r="H973" i="10"/>
  <c r="H969" i="10"/>
  <c r="H965" i="10"/>
  <c r="H961" i="10"/>
  <c r="H957" i="10"/>
  <c r="H953" i="10"/>
  <c r="H949" i="10"/>
  <c r="H945" i="10"/>
  <c r="H941" i="10"/>
  <c r="H937" i="10"/>
  <c r="H933" i="10"/>
  <c r="H925" i="10"/>
  <c r="H921" i="10"/>
  <c r="H917" i="10"/>
  <c r="H909" i="10"/>
  <c r="H905" i="10"/>
  <c r="H901" i="10"/>
  <c r="H893" i="10"/>
  <c r="H889" i="10"/>
  <c r="H885" i="10"/>
  <c r="H877" i="10"/>
  <c r="H873" i="10"/>
  <c r="H869" i="10"/>
  <c r="H865" i="10"/>
  <c r="H861" i="10"/>
  <c r="H857" i="10"/>
  <c r="H853" i="10"/>
  <c r="H849" i="10"/>
  <c r="H845" i="10"/>
  <c r="H837" i="10"/>
  <c r="H833" i="10"/>
  <c r="H813" i="10"/>
  <c r="H809" i="10"/>
  <c r="H805" i="10"/>
  <c r="H801" i="10"/>
  <c r="H797" i="10"/>
  <c r="H793" i="10"/>
  <c r="H789" i="10"/>
  <c r="H781" i="10"/>
  <c r="H777" i="10"/>
  <c r="H773" i="10"/>
  <c r="H769" i="10"/>
  <c r="H765" i="10"/>
  <c r="H761" i="10"/>
  <c r="H757" i="10"/>
  <c r="H749" i="10"/>
  <c r="H745" i="10"/>
  <c r="H741" i="10"/>
  <c r="H737" i="10"/>
  <c r="H733" i="10"/>
  <c r="H729" i="10"/>
  <c r="H725" i="10"/>
  <c r="H717" i="10"/>
  <c r="H713" i="10"/>
  <c r="H709" i="10"/>
  <c r="H705" i="10"/>
  <c r="H701" i="10"/>
  <c r="H697" i="10"/>
  <c r="H693" i="10"/>
  <c r="H685" i="10"/>
  <c r="H681" i="10"/>
  <c r="H677" i="10"/>
  <c r="H673" i="10"/>
  <c r="H669" i="10"/>
  <c r="H665" i="10"/>
  <c r="H661" i="10"/>
  <c r="H653" i="10"/>
  <c r="H649" i="10"/>
  <c r="H645" i="10"/>
  <c r="H641" i="10"/>
  <c r="H633" i="10"/>
  <c r="H629" i="10"/>
  <c r="H625" i="10"/>
  <c r="H621" i="10"/>
  <c r="H929" i="10"/>
  <c r="H791" i="10"/>
  <c r="H689" i="10"/>
  <c r="H637" i="10"/>
  <c r="H995" i="10"/>
  <c r="H931" i="10"/>
  <c r="H899" i="10"/>
  <c r="H879" i="10"/>
  <c r="H855" i="10"/>
  <c r="H819" i="10"/>
  <c r="H803" i="10"/>
  <c r="H779" i="10"/>
  <c r="H647" i="10"/>
  <c r="J990" i="10"/>
  <c r="J942" i="10"/>
  <c r="J846" i="10"/>
  <c r="J814" i="10"/>
  <c r="J746" i="10"/>
  <c r="H962" i="10"/>
  <c r="K973" i="10"/>
  <c r="K933" i="10"/>
  <c r="K877" i="10"/>
  <c r="K837" i="10"/>
  <c r="K809" i="10"/>
  <c r="K785" i="10"/>
  <c r="K761" i="10"/>
  <c r="J993" i="10"/>
  <c r="J973" i="10"/>
  <c r="J949" i="10"/>
  <c r="J929" i="10"/>
  <c r="J917" i="10"/>
  <c r="J897" i="10"/>
  <c r="J885" i="10"/>
  <c r="J857" i="10"/>
  <c r="J845" i="10"/>
  <c r="J829" i="10"/>
  <c r="J813" i="10"/>
  <c r="J801" i="10"/>
  <c r="J785" i="10"/>
  <c r="J773" i="10"/>
  <c r="J753" i="10"/>
  <c r="J737" i="10"/>
  <c r="J721" i="10"/>
  <c r="J705" i="10"/>
  <c r="J685" i="10"/>
  <c r="J653" i="10"/>
  <c r="J641" i="10"/>
  <c r="J625" i="10"/>
  <c r="J609" i="10"/>
  <c r="J593" i="10"/>
  <c r="J581" i="10"/>
  <c r="J569" i="10"/>
  <c r="J553" i="10"/>
  <c r="J537" i="10"/>
  <c r="J505" i="10"/>
  <c r="J489" i="10"/>
  <c r="J473" i="10"/>
  <c r="J453" i="10"/>
  <c r="J437" i="10"/>
  <c r="J425" i="10"/>
  <c r="J409" i="10"/>
  <c r="J393" i="10"/>
  <c r="J377" i="10"/>
  <c r="J361" i="10"/>
  <c r="J349" i="10"/>
  <c r="J329" i="10"/>
  <c r="J313" i="10"/>
  <c r="J301" i="10"/>
  <c r="J285" i="10"/>
  <c r="J273" i="10"/>
  <c r="J261" i="10"/>
  <c r="J245" i="10"/>
  <c r="J225" i="10"/>
  <c r="J205" i="10"/>
  <c r="J189" i="10"/>
  <c r="J173" i="10"/>
  <c r="J129" i="10"/>
  <c r="J113" i="10"/>
  <c r="J81" i="10"/>
  <c r="J797" i="10"/>
  <c r="K1000" i="10"/>
  <c r="K980" i="10"/>
  <c r="K968" i="10"/>
  <c r="K960" i="10"/>
  <c r="K952" i="10"/>
  <c r="K944" i="10"/>
  <c r="K932" i="10"/>
  <c r="K924" i="10"/>
  <c r="K916" i="10"/>
  <c r="K908" i="10"/>
  <c r="K900" i="10"/>
  <c r="K892" i="10"/>
  <c r="K884" i="10"/>
  <c r="K876" i="10"/>
  <c r="K868" i="10"/>
  <c r="K860" i="10"/>
  <c r="K844" i="10"/>
  <c r="K836" i="10"/>
  <c r="K828" i="10"/>
  <c r="K820" i="10"/>
  <c r="K812" i="10"/>
  <c r="K800" i="10"/>
  <c r="K788" i="10"/>
  <c r="H835" i="10"/>
  <c r="K733" i="10"/>
  <c r="J521" i="10"/>
  <c r="H979" i="10"/>
  <c r="H911" i="10"/>
  <c r="H723" i="10"/>
  <c r="H687" i="10"/>
  <c r="H639" i="10"/>
  <c r="J994" i="10"/>
  <c r="J958" i="10"/>
  <c r="J938" i="10"/>
  <c r="J922" i="10"/>
  <c r="J902" i="10"/>
  <c r="J842" i="10"/>
  <c r="J818" i="10"/>
  <c r="J798" i="10"/>
  <c r="J770" i="10"/>
  <c r="J726" i="10"/>
  <c r="H982" i="10"/>
  <c r="H946" i="10"/>
  <c r="H874" i="10"/>
  <c r="K997" i="10"/>
  <c r="K965" i="10"/>
  <c r="K905" i="10"/>
  <c r="K849" i="10"/>
  <c r="K825" i="10"/>
  <c r="K805" i="10"/>
  <c r="K789" i="10"/>
  <c r="K777" i="10"/>
  <c r="K757" i="10"/>
  <c r="K745" i="10"/>
  <c r="K737" i="10"/>
  <c r="K729" i="10"/>
  <c r="K725" i="10"/>
  <c r="K717" i="10"/>
  <c r="K713" i="10"/>
  <c r="K709" i="10"/>
  <c r="K705" i="10"/>
  <c r="K697" i="10"/>
  <c r="K693" i="10"/>
  <c r="K689" i="10"/>
  <c r="J977" i="10"/>
  <c r="J965" i="10"/>
  <c r="J945" i="10"/>
  <c r="J921" i="10"/>
  <c r="J905" i="10"/>
  <c r="J889" i="10"/>
  <c r="J873" i="10"/>
  <c r="J853" i="10"/>
  <c r="J841" i="10"/>
  <c r="J825" i="10"/>
  <c r="J809" i="10"/>
  <c r="J793" i="10"/>
  <c r="J777" i="10"/>
  <c r="J761" i="10"/>
  <c r="J745" i="10"/>
  <c r="J717" i="10"/>
  <c r="J689" i="10"/>
  <c r="J673" i="10"/>
  <c r="J657" i="10"/>
  <c r="J637" i="10"/>
  <c r="J621" i="10"/>
  <c r="J601" i="10"/>
  <c r="J585" i="10"/>
  <c r="J565" i="10"/>
  <c r="J557" i="10"/>
  <c r="J541" i="10"/>
  <c r="J529" i="10"/>
  <c r="J517" i="10"/>
  <c r="J501" i="10"/>
  <c r="J485" i="10"/>
  <c r="J469" i="10"/>
  <c r="J457" i="10"/>
  <c r="J449" i="10"/>
  <c r="J433" i="10"/>
  <c r="J417" i="10"/>
  <c r="J401" i="10"/>
  <c r="J385" i="10"/>
  <c r="J369" i="10"/>
  <c r="J353" i="10"/>
  <c r="J337" i="10"/>
  <c r="J325" i="10"/>
  <c r="J305" i="10"/>
  <c r="J289" i="10"/>
  <c r="J269" i="10"/>
  <c r="J253" i="10"/>
  <c r="J233" i="10"/>
  <c r="J217" i="10"/>
  <c r="J201" i="10"/>
  <c r="J185" i="10"/>
  <c r="J169" i="10"/>
  <c r="J157" i="10"/>
  <c r="J149" i="10"/>
  <c r="J141" i="10"/>
  <c r="J125" i="10"/>
  <c r="J109" i="10"/>
  <c r="J93" i="10"/>
  <c r="K996" i="10"/>
  <c r="K992" i="10"/>
  <c r="K976" i="10"/>
  <c r="K972" i="10"/>
  <c r="K964" i="10"/>
  <c r="K956" i="10"/>
  <c r="K948" i="10"/>
  <c r="K940" i="10"/>
  <c r="K936" i="10"/>
  <c r="K928" i="10"/>
  <c r="K920" i="10"/>
  <c r="K912" i="10"/>
  <c r="K904" i="10"/>
  <c r="K896" i="10"/>
  <c r="K888" i="10"/>
  <c r="K880" i="10"/>
  <c r="K872" i="10"/>
  <c r="K864" i="10"/>
  <c r="K856" i="10"/>
  <c r="K848" i="10"/>
  <c r="K832" i="10"/>
  <c r="K824" i="10"/>
  <c r="K816" i="10"/>
  <c r="K808" i="10"/>
  <c r="K796" i="10"/>
  <c r="K792" i="10"/>
  <c r="K784" i="10"/>
  <c r="K780" i="10"/>
  <c r="K776" i="10"/>
  <c r="K768" i="10"/>
  <c r="K764" i="10"/>
  <c r="K760" i="10"/>
  <c r="K756" i="10"/>
  <c r="K752" i="10"/>
  <c r="K748" i="10"/>
  <c r="K744" i="10"/>
  <c r="K736" i="10"/>
  <c r="K732" i="10"/>
  <c r="K728" i="10"/>
  <c r="K724" i="10"/>
  <c r="K720" i="10"/>
  <c r="K716" i="10"/>
  <c r="K712" i="10"/>
  <c r="K704" i="10"/>
  <c r="K700" i="10"/>
  <c r="K696" i="10"/>
  <c r="K692" i="10"/>
  <c r="J1000" i="10"/>
  <c r="J996" i="10"/>
  <c r="J992" i="10"/>
  <c r="J988" i="10"/>
  <c r="J976" i="10"/>
  <c r="J972" i="10"/>
  <c r="J968" i="10"/>
  <c r="J964" i="10"/>
  <c r="J960" i="10"/>
  <c r="J956" i="10"/>
  <c r="J952" i="10"/>
  <c r="J948" i="10"/>
  <c r="J944" i="10"/>
  <c r="J940" i="10"/>
  <c r="J936" i="10"/>
  <c r="J932" i="10"/>
  <c r="J928" i="10"/>
  <c r="J924" i="10"/>
  <c r="J920" i="10"/>
  <c r="J916" i="10"/>
  <c r="J912" i="10"/>
  <c r="J908" i="10"/>
  <c r="J904" i="10"/>
  <c r="J900" i="10"/>
  <c r="J896" i="10"/>
  <c r="J892" i="10"/>
  <c r="J888" i="10"/>
  <c r="J884" i="10"/>
  <c r="J880" i="10"/>
  <c r="J876" i="10"/>
  <c r="J872" i="10"/>
  <c r="J868" i="10"/>
  <c r="J860" i="10"/>
  <c r="J856" i="10"/>
  <c r="J848" i="10"/>
  <c r="J844" i="10"/>
  <c r="J840" i="10"/>
  <c r="J836" i="10"/>
  <c r="J832" i="10"/>
  <c r="J828" i="10"/>
  <c r="J824" i="10"/>
  <c r="J820" i="10"/>
  <c r="J816" i="10"/>
  <c r="J812" i="10"/>
  <c r="J808" i="10"/>
  <c r="J800" i="10"/>
  <c r="J796" i="10"/>
  <c r="J792" i="10"/>
  <c r="J788" i="10"/>
  <c r="J784" i="10"/>
  <c r="J780" i="10"/>
  <c r="J776" i="10"/>
  <c r="J768" i="10"/>
  <c r="J764" i="10"/>
  <c r="J760" i="10"/>
  <c r="J756" i="10"/>
  <c r="J752" i="10"/>
  <c r="J748" i="10"/>
  <c r="J744" i="10"/>
  <c r="J736" i="10"/>
  <c r="J732" i="10"/>
  <c r="J728" i="10"/>
  <c r="J724" i="10"/>
  <c r="J720" i="10"/>
  <c r="J716" i="10"/>
  <c r="J712" i="10"/>
  <c r="J704" i="10"/>
  <c r="J700" i="10"/>
  <c r="J696" i="10"/>
  <c r="J692" i="10"/>
  <c r="J688" i="10"/>
  <c r="H993" i="10"/>
  <c r="H881" i="10"/>
  <c r="H785" i="10"/>
  <c r="J733" i="10"/>
  <c r="H987" i="10"/>
  <c r="H939" i="10"/>
  <c r="H923" i="10"/>
  <c r="H895" i="10"/>
  <c r="H867" i="10"/>
  <c r="H843" i="10"/>
  <c r="H811" i="10"/>
  <c r="H707" i="10"/>
  <c r="H627" i="10"/>
  <c r="K990" i="10"/>
  <c r="K878" i="10"/>
  <c r="K822" i="10"/>
  <c r="K806" i="10"/>
  <c r="K790" i="10"/>
  <c r="K754" i="10"/>
  <c r="J978" i="10"/>
  <c r="J934" i="10"/>
  <c r="J906" i="10"/>
  <c r="J850" i="10"/>
  <c r="J762" i="10"/>
  <c r="H990" i="10"/>
  <c r="H966" i="10"/>
  <c r="H938" i="10"/>
  <c r="H862" i="10"/>
  <c r="K889" i="10"/>
  <c r="K793" i="10"/>
  <c r="J957" i="10"/>
  <c r="H989" i="10"/>
  <c r="H955" i="10"/>
  <c r="K918" i="10"/>
  <c r="H703" i="10"/>
  <c r="H671" i="10"/>
  <c r="H631" i="10"/>
  <c r="K866" i="10"/>
  <c r="K838" i="10"/>
  <c r="K774" i="10"/>
  <c r="K750" i="10"/>
  <c r="K706" i="10"/>
  <c r="J982" i="10"/>
  <c r="J954" i="10"/>
  <c r="J926" i="10"/>
  <c r="J878" i="10"/>
  <c r="J802" i="10"/>
  <c r="J734" i="10"/>
  <c r="H998" i="10"/>
  <c r="H970" i="10"/>
  <c r="H954" i="10"/>
  <c r="H934" i="10"/>
  <c r="H918" i="10"/>
  <c r="H906" i="10"/>
  <c r="H894" i="10"/>
  <c r="H882" i="10"/>
  <c r="H870" i="10"/>
  <c r="H854" i="10"/>
  <c r="H842" i="10"/>
  <c r="H830" i="10"/>
  <c r="H818" i="10"/>
  <c r="H806" i="10"/>
  <c r="H794" i="10"/>
  <c r="H782" i="10"/>
  <c r="H770" i="10"/>
  <c r="H762" i="10"/>
  <c r="H750" i="10"/>
  <c r="H738" i="10"/>
  <c r="H726" i="10"/>
  <c r="H714" i="10"/>
  <c r="H702" i="10"/>
  <c r="H690" i="10"/>
  <c r="H682" i="10"/>
  <c r="H674" i="10"/>
  <c r="H666" i="10"/>
  <c r="H662" i="10"/>
  <c r="H650" i="10"/>
  <c r="H642" i="10"/>
  <c r="H634" i="10"/>
  <c r="H622" i="10"/>
  <c r="H614" i="10"/>
  <c r="H606" i="10"/>
  <c r="K977" i="10"/>
  <c r="K961" i="10"/>
  <c r="K945" i="10"/>
  <c r="K929" i="10"/>
  <c r="K901" i="10"/>
  <c r="K873" i="10"/>
  <c r="K813" i="10"/>
  <c r="K773" i="10"/>
  <c r="K753" i="10"/>
  <c r="K741" i="10"/>
  <c r="K721" i="10"/>
  <c r="J989" i="10"/>
  <c r="J941" i="10"/>
  <c r="H1000" i="10"/>
  <c r="H992" i="10"/>
  <c r="H984" i="10"/>
  <c r="H968" i="10"/>
  <c r="H960" i="10"/>
  <c r="H952" i="10"/>
  <c r="H944" i="10"/>
  <c r="H936" i="10"/>
  <c r="H928" i="10"/>
  <c r="H920" i="10"/>
  <c r="H912" i="10"/>
  <c r="H908" i="10"/>
  <c r="H900" i="10"/>
  <c r="H892" i="10"/>
  <c r="H880" i="10"/>
  <c r="H872" i="10"/>
  <c r="H864" i="10"/>
  <c r="H856" i="10"/>
  <c r="H848" i="10"/>
  <c r="H840" i="10"/>
  <c r="H832" i="10"/>
  <c r="H816" i="10"/>
  <c r="H804" i="10"/>
  <c r="H796" i="10"/>
  <c r="H788" i="10"/>
  <c r="H780" i="10"/>
  <c r="H772" i="10"/>
  <c r="H764" i="10"/>
  <c r="H756" i="10"/>
  <c r="H748" i="10"/>
  <c r="H740" i="10"/>
  <c r="H732" i="10"/>
  <c r="H724" i="10"/>
  <c r="H716" i="10"/>
  <c r="H708" i="10"/>
  <c r="H700" i="10"/>
  <c r="H692" i="10"/>
  <c r="H684" i="10"/>
  <c r="H672" i="10"/>
  <c r="H664" i="10"/>
  <c r="H656" i="10"/>
  <c r="H648" i="10"/>
  <c r="H636" i="10"/>
  <c r="H628" i="10"/>
  <c r="H620" i="10"/>
  <c r="H612" i="10"/>
  <c r="H604" i="10"/>
  <c r="H592" i="10"/>
  <c r="H588" i="10"/>
  <c r="H584" i="10"/>
  <c r="H576" i="10"/>
  <c r="H572" i="10"/>
  <c r="H568" i="10"/>
  <c r="H564" i="10"/>
  <c r="H560" i="10"/>
  <c r="H556" i="10"/>
  <c r="H552" i="10"/>
  <c r="H548" i="10"/>
  <c r="H544" i="10"/>
  <c r="H540" i="10"/>
  <c r="H536" i="10"/>
  <c r="K988" i="10"/>
  <c r="K954" i="10"/>
  <c r="H829" i="10"/>
  <c r="H727" i="10"/>
  <c r="H991" i="10"/>
  <c r="H971" i="10"/>
  <c r="H947" i="10"/>
  <c r="H875" i="10"/>
  <c r="H863" i="10"/>
  <c r="H847" i="10"/>
  <c r="H839" i="10"/>
  <c r="H767" i="10"/>
  <c r="H735" i="10"/>
  <c r="H683" i="10"/>
  <c r="H655" i="10"/>
  <c r="K978" i="10"/>
  <c r="K942" i="10"/>
  <c r="K894" i="10"/>
  <c r="K874" i="10"/>
  <c r="K854" i="10"/>
  <c r="K814" i="10"/>
  <c r="K798" i="10"/>
  <c r="K782" i="10"/>
  <c r="K758" i="10"/>
  <c r="K722" i="10"/>
  <c r="K690" i="10"/>
  <c r="J890" i="10"/>
  <c r="J870" i="10"/>
  <c r="J854" i="10"/>
  <c r="J830" i="10"/>
  <c r="J790" i="10"/>
  <c r="J722" i="10"/>
  <c r="H974" i="10"/>
  <c r="K981" i="10"/>
  <c r="K957" i="10"/>
  <c r="K909" i="10"/>
  <c r="K853" i="10"/>
  <c r="J985" i="10"/>
  <c r="J953" i="10"/>
  <c r="H996" i="10"/>
  <c r="H988" i="10"/>
  <c r="H980" i="10"/>
  <c r="H964" i="10"/>
  <c r="H956" i="10"/>
  <c r="H948" i="10"/>
  <c r="H940" i="10"/>
  <c r="H932" i="10"/>
  <c r="H924" i="10"/>
  <c r="H916" i="10"/>
  <c r="H904" i="10"/>
  <c r="H896" i="10"/>
  <c r="H888" i="10"/>
  <c r="H884" i="10"/>
  <c r="H876" i="10"/>
  <c r="H868" i="10"/>
  <c r="H860" i="10"/>
  <c r="H852" i="10"/>
  <c r="H844" i="10"/>
  <c r="H836" i="10"/>
  <c r="H828" i="10"/>
  <c r="H812" i="10"/>
  <c r="H808" i="10"/>
  <c r="H800" i="10"/>
  <c r="H792" i="10"/>
  <c r="H784" i="10"/>
  <c r="H776" i="10"/>
  <c r="H768" i="10"/>
  <c r="H760" i="10"/>
  <c r="H752" i="10"/>
  <c r="H744" i="10"/>
  <c r="H736" i="10"/>
  <c r="H728" i="10"/>
  <c r="H720" i="10"/>
  <c r="H712" i="10"/>
  <c r="H704" i="10"/>
  <c r="H696" i="10"/>
  <c r="H688" i="10"/>
  <c r="H680" i="10"/>
  <c r="H676" i="10"/>
  <c r="H668" i="10"/>
  <c r="H660" i="10"/>
  <c r="H652" i="10"/>
  <c r="H644" i="10"/>
  <c r="H640" i="10"/>
  <c r="H632" i="10"/>
  <c r="H616" i="10"/>
  <c r="H608" i="10"/>
  <c r="H600" i="10"/>
  <c r="H580" i="10"/>
  <c r="K999" i="10"/>
  <c r="K995" i="10"/>
  <c r="K991" i="10"/>
  <c r="K987" i="10"/>
  <c r="K983" i="10"/>
  <c r="K979" i="10"/>
  <c r="K975" i="10"/>
  <c r="K963" i="10"/>
  <c r="K959" i="10"/>
  <c r="K955" i="10"/>
  <c r="K951" i="10"/>
  <c r="K947" i="10"/>
  <c r="K943" i="10"/>
  <c r="K939" i="10"/>
  <c r="K935" i="10"/>
  <c r="K931" i="10"/>
  <c r="K927" i="10"/>
  <c r="K923" i="10"/>
  <c r="K919" i="10"/>
  <c r="K915" i="10"/>
  <c r="K911" i="10"/>
  <c r="K907" i="10"/>
  <c r="K903" i="10"/>
  <c r="K899" i="10"/>
  <c r="K895" i="10"/>
  <c r="K891" i="10"/>
  <c r="K887" i="10"/>
  <c r="K883" i="10"/>
  <c r="K879" i="10"/>
  <c r="K875" i="10"/>
  <c r="K871" i="10"/>
  <c r="K867" i="10"/>
  <c r="K863" i="10"/>
  <c r="K859" i="10"/>
  <c r="K855" i="10"/>
  <c r="K851" i="10"/>
  <c r="K847" i="10"/>
  <c r="K843" i="10"/>
  <c r="K839" i="10"/>
  <c r="K835" i="10"/>
  <c r="K831" i="10"/>
  <c r="K827" i="10"/>
  <c r="K823" i="10"/>
  <c r="K819" i="10"/>
  <c r="K815" i="10"/>
  <c r="K811" i="10"/>
  <c r="K807" i="10"/>
  <c r="K803" i="10"/>
  <c r="K799" i="10"/>
  <c r="K795" i="10"/>
  <c r="K791" i="10"/>
  <c r="K787" i="10"/>
  <c r="K783" i="10"/>
  <c r="K779" i="10"/>
  <c r="K775" i="10"/>
  <c r="K771" i="10"/>
  <c r="K767" i="10"/>
  <c r="K763" i="10"/>
  <c r="K759" i="10"/>
  <c r="K755" i="10"/>
  <c r="K751" i="10"/>
  <c r="K747" i="10"/>
  <c r="K743" i="10"/>
  <c r="K739" i="10"/>
  <c r="K735" i="10"/>
  <c r="K731" i="10"/>
  <c r="K727" i="10"/>
  <c r="K723" i="10"/>
  <c r="K719" i="10"/>
  <c r="K715" i="10"/>
  <c r="K711" i="10"/>
  <c r="K707" i="10"/>
  <c r="K703" i="10"/>
  <c r="K699" i="10"/>
  <c r="K695" i="10"/>
  <c r="K691" i="10"/>
  <c r="K687" i="10"/>
  <c r="K683" i="10"/>
  <c r="K984" i="10"/>
  <c r="K869" i="10"/>
  <c r="K772" i="10"/>
  <c r="H617" i="10"/>
  <c r="H975" i="10"/>
  <c r="K986" i="10"/>
  <c r="K958" i="10"/>
  <c r="K922" i="10"/>
  <c r="K898" i="10"/>
  <c r="K862" i="10"/>
  <c r="K738" i="10"/>
  <c r="K698" i="10"/>
  <c r="J998" i="10"/>
  <c r="J866" i="10"/>
  <c r="J826" i="10"/>
  <c r="J758" i="10"/>
  <c r="H986" i="10"/>
  <c r="H958" i="10"/>
  <c r="H942" i="10"/>
  <c r="H926" i="10"/>
  <c r="H914" i="10"/>
  <c r="H902" i="10"/>
  <c r="H890" i="10"/>
  <c r="H878" i="10"/>
  <c r="H858" i="10"/>
  <c r="H846" i="10"/>
  <c r="H834" i="10"/>
  <c r="H810" i="10"/>
  <c r="H798" i="10"/>
  <c r="H790" i="10"/>
  <c r="H778" i="10"/>
  <c r="H766" i="10"/>
  <c r="H754" i="10"/>
  <c r="H742" i="10"/>
  <c r="H730" i="10"/>
  <c r="H718" i="10"/>
  <c r="H706" i="10"/>
  <c r="H698" i="10"/>
  <c r="H686" i="10"/>
  <c r="H678" i="10"/>
  <c r="H670" i="10"/>
  <c r="H658" i="10"/>
  <c r="H646" i="10"/>
  <c r="H638" i="10"/>
  <c r="H626" i="10"/>
  <c r="H618" i="10"/>
  <c r="H610" i="10"/>
  <c r="K985" i="10"/>
  <c r="K953" i="10"/>
  <c r="K921" i="10"/>
  <c r="K885" i="10"/>
  <c r="K845" i="10"/>
  <c r="K749" i="10"/>
  <c r="J995" i="10"/>
  <c r="J987" i="10"/>
  <c r="J979" i="10"/>
  <c r="J971" i="10"/>
  <c r="J955" i="10"/>
  <c r="J947" i="10"/>
  <c r="J939" i="10"/>
  <c r="J931" i="10"/>
  <c r="J927" i="10"/>
  <c r="J919" i="10"/>
  <c r="J911" i="10"/>
  <c r="J903" i="10"/>
  <c r="J895" i="10"/>
  <c r="J887" i="10"/>
  <c r="J879" i="10"/>
  <c r="J871" i="10"/>
  <c r="J855" i="10"/>
  <c r="J847" i="10"/>
  <c r="J839" i="10"/>
  <c r="J831" i="10"/>
  <c r="J823" i="10"/>
  <c r="J819" i="10"/>
  <c r="J811" i="10"/>
  <c r="J807" i="10"/>
  <c r="J803" i="10"/>
  <c r="J799" i="10"/>
  <c r="J787" i="10"/>
  <c r="J783" i="10"/>
  <c r="J779" i="10"/>
  <c r="J775" i="10"/>
  <c r="J771" i="10"/>
  <c r="J767" i="10"/>
  <c r="J763" i="10"/>
  <c r="J755" i="10"/>
  <c r="J751" i="10"/>
  <c r="J747" i="10"/>
  <c r="J743" i="10"/>
  <c r="J739" i="10"/>
  <c r="J735" i="10"/>
  <c r="J731" i="10"/>
  <c r="J723" i="10"/>
  <c r="J719" i="10"/>
  <c r="J715" i="10"/>
  <c r="J711" i="10"/>
  <c r="J707" i="10"/>
  <c r="J703" i="10"/>
  <c r="J699" i="10"/>
  <c r="J691" i="10"/>
  <c r="J687" i="10"/>
  <c r="J683" i="10"/>
  <c r="J984" i="10"/>
  <c r="J950" i="10"/>
  <c r="J869" i="10"/>
  <c r="J772" i="10"/>
  <c r="J669" i="10"/>
  <c r="H999" i="10"/>
  <c r="H963" i="10"/>
  <c r="H943" i="10"/>
  <c r="H927" i="10"/>
  <c r="H915" i="10"/>
  <c r="H891" i="10"/>
  <c r="H871" i="10"/>
  <c r="H851" i="10"/>
  <c r="H831" i="10"/>
  <c r="H795" i="10"/>
  <c r="H739" i="10"/>
  <c r="H615" i="10"/>
  <c r="K974" i="10"/>
  <c r="K830" i="10"/>
  <c r="K794" i="10"/>
  <c r="K762" i="10"/>
  <c r="K730" i="10"/>
  <c r="K702" i="10"/>
  <c r="J898" i="10"/>
  <c r="J882" i="10"/>
  <c r="J838" i="10"/>
  <c r="J774" i="10"/>
  <c r="H922" i="10"/>
  <c r="K917" i="10"/>
  <c r="K881" i="10"/>
  <c r="K861" i="10"/>
  <c r="K841" i="10"/>
  <c r="K821" i="10"/>
  <c r="K801" i="10"/>
  <c r="J999" i="10"/>
  <c r="J991" i="10"/>
  <c r="J983" i="10"/>
  <c r="J975" i="10"/>
  <c r="J959" i="10"/>
  <c r="J951" i="10"/>
  <c r="J943" i="10"/>
  <c r="J935" i="10"/>
  <c r="J915" i="10"/>
  <c r="J899" i="10"/>
  <c r="J883" i="10"/>
  <c r="J867" i="10"/>
  <c r="J859" i="10"/>
  <c r="J851" i="10"/>
  <c r="J843" i="10"/>
  <c r="J835" i="10"/>
  <c r="J827" i="10"/>
  <c r="J815" i="10"/>
  <c r="J795" i="10"/>
  <c r="J980" i="10"/>
  <c r="J946" i="10"/>
  <c r="J864" i="10"/>
  <c r="K765" i="10"/>
  <c r="K714" i="10"/>
  <c r="H983" i="10"/>
  <c r="H907" i="10"/>
  <c r="J907" i="10"/>
  <c r="J863" i="10"/>
  <c r="H817" i="10"/>
  <c r="J765" i="10"/>
  <c r="H663" i="10"/>
  <c r="H967" i="10"/>
  <c r="H951" i="10"/>
  <c r="H935" i="10"/>
  <c r="H919" i="10"/>
  <c r="H883" i="10"/>
  <c r="H827" i="10"/>
  <c r="H815" i="10"/>
  <c r="H799" i="10"/>
  <c r="H775" i="10"/>
  <c r="H719" i="10"/>
  <c r="H679" i="10"/>
  <c r="H619" i="10"/>
  <c r="K994" i="10"/>
  <c r="K962" i="10"/>
  <c r="K934" i="10"/>
  <c r="K914" i="10"/>
  <c r="K890" i="10"/>
  <c r="K858" i="10"/>
  <c r="K826" i="10"/>
  <c r="K734" i="10"/>
  <c r="K902" i="10"/>
  <c r="K810" i="10"/>
  <c r="J759" i="10"/>
  <c r="K708" i="10"/>
  <c r="H787" i="10"/>
  <c r="H763" i="10"/>
  <c r="H751" i="10"/>
  <c r="H731" i="10"/>
  <c r="H699" i="10"/>
  <c r="H623" i="10"/>
  <c r="K998" i="10"/>
  <c r="K970" i="10"/>
  <c r="K946" i="10"/>
  <c r="K926" i="10"/>
  <c r="K906" i="10"/>
  <c r="K882" i="10"/>
  <c r="K870" i="10"/>
  <c r="K850" i="10"/>
  <c r="K818" i="10"/>
  <c r="K802" i="10"/>
  <c r="K742" i="10"/>
  <c r="K710" i="10"/>
  <c r="K686" i="10"/>
  <c r="J986" i="10"/>
  <c r="J874" i="10"/>
  <c r="J858" i="10"/>
  <c r="J822" i="10"/>
  <c r="J794" i="10"/>
  <c r="J782" i="10"/>
  <c r="J766" i="10"/>
  <c r="J750" i="10"/>
  <c r="J742" i="10"/>
  <c r="J738" i="10"/>
  <c r="J730" i="10"/>
  <c r="J718" i="10"/>
  <c r="J710" i="10"/>
  <c r="J706" i="10"/>
  <c r="J702" i="10"/>
  <c r="J698" i="10"/>
  <c r="J694" i="10"/>
  <c r="J690" i="10"/>
  <c r="J686" i="10"/>
  <c r="J682" i="10"/>
  <c r="H976" i="10"/>
  <c r="K941" i="10"/>
  <c r="K857" i="10"/>
  <c r="H759" i="10"/>
  <c r="J708" i="10"/>
  <c r="H657" i="10"/>
  <c r="J493" i="10"/>
  <c r="H903" i="10"/>
  <c r="H887" i="10"/>
  <c r="H859" i="10"/>
  <c r="H807" i="10"/>
  <c r="H783" i="10"/>
  <c r="H771" i="10"/>
  <c r="H743" i="10"/>
  <c r="H711" i="10"/>
  <c r="H675" i="10"/>
  <c r="H651" i="10"/>
  <c r="K982" i="10"/>
  <c r="K930" i="10"/>
  <c r="K910" i="10"/>
  <c r="K842" i="10"/>
  <c r="K786" i="10"/>
  <c r="K770" i="10"/>
  <c r="K718" i="10"/>
  <c r="J970" i="10"/>
  <c r="J918" i="10"/>
  <c r="J806" i="10"/>
  <c r="J754" i="10"/>
  <c r="H972" i="10"/>
  <c r="K937" i="10"/>
  <c r="K852" i="10"/>
  <c r="K804" i="10"/>
  <c r="K701" i="10"/>
  <c r="H747" i="10"/>
  <c r="H643" i="10"/>
  <c r="K766" i="10"/>
  <c r="K726" i="10"/>
  <c r="K694" i="10"/>
  <c r="J974" i="10"/>
  <c r="J810" i="10"/>
  <c r="H978" i="10"/>
  <c r="H950" i="10"/>
  <c r="H930" i="10"/>
  <c r="H910" i="10"/>
  <c r="H898" i="10"/>
  <c r="H886" i="10"/>
  <c r="H866" i="10"/>
  <c r="H850" i="10"/>
  <c r="H838" i="10"/>
  <c r="H826" i="10"/>
  <c r="H814" i="10"/>
  <c r="H802" i="10"/>
  <c r="H786" i="10"/>
  <c r="H774" i="10"/>
  <c r="H758" i="10"/>
  <c r="H746" i="10"/>
  <c r="H734" i="10"/>
  <c r="H722" i="10"/>
  <c r="H710" i="10"/>
  <c r="H694" i="10"/>
  <c r="H654" i="10"/>
  <c r="K971" i="10"/>
  <c r="J937" i="10"/>
  <c r="H897" i="10"/>
  <c r="J852" i="10"/>
  <c r="J804" i="10"/>
  <c r="H753" i="10"/>
  <c r="J701" i="10"/>
  <c r="H596" i="10"/>
  <c r="H609" i="10"/>
  <c r="H601" i="10"/>
  <c r="H597" i="10"/>
  <c r="H593" i="10"/>
  <c r="H565" i="10"/>
  <c r="H557" i="10"/>
  <c r="H545" i="10"/>
  <c r="H537" i="10"/>
  <c r="H533" i="10"/>
  <c r="H529" i="10"/>
  <c r="H501" i="10"/>
  <c r="H493" i="10"/>
  <c r="H481" i="10"/>
  <c r="H473" i="10"/>
  <c r="H457" i="10"/>
  <c r="H453" i="10"/>
  <c r="H445" i="10"/>
  <c r="H441" i="10"/>
  <c r="H437" i="10"/>
  <c r="H433" i="10"/>
  <c r="H429" i="10"/>
  <c r="H425" i="10"/>
  <c r="H421" i="10"/>
  <c r="H417" i="10"/>
  <c r="H413" i="10"/>
  <c r="H409" i="10"/>
  <c r="H405" i="10"/>
  <c r="H401" i="10"/>
  <c r="H397" i="10"/>
  <c r="H393" i="10"/>
  <c r="H389" i="10"/>
  <c r="H385" i="10"/>
  <c r="H381" i="10"/>
  <c r="H377" i="10"/>
  <c r="H373" i="10"/>
  <c r="H369" i="10"/>
  <c r="H365" i="10"/>
  <c r="H361" i="10"/>
  <c r="H357" i="10"/>
  <c r="H353" i="10"/>
  <c r="H349" i="10"/>
  <c r="H345" i="10"/>
  <c r="H341" i="10"/>
  <c r="H337" i="10"/>
  <c r="H333" i="10"/>
  <c r="H329" i="10"/>
  <c r="H325" i="10"/>
  <c r="H321" i="10"/>
  <c r="H317" i="10"/>
  <c r="H313" i="10"/>
  <c r="H309" i="10"/>
  <c r="H305" i="10"/>
  <c r="H297" i="10"/>
  <c r="H293" i="10"/>
  <c r="H289" i="10"/>
  <c r="H285" i="10"/>
  <c r="H281" i="10"/>
  <c r="H273" i="10"/>
  <c r="H269" i="10"/>
  <c r="H265" i="10"/>
  <c r="H257" i="10"/>
  <c r="H253" i="10"/>
  <c r="H249" i="10"/>
  <c r="H245" i="10"/>
  <c r="H241" i="10"/>
  <c r="H237" i="10"/>
  <c r="H233" i="10"/>
  <c r="H229" i="10"/>
  <c r="H225" i="10"/>
  <c r="H221" i="10"/>
  <c r="H213" i="10"/>
  <c r="H209" i="10"/>
  <c r="H205" i="10"/>
  <c r="H201" i="10"/>
  <c r="H197" i="10"/>
  <c r="H193" i="10"/>
  <c r="H189" i="10"/>
  <c r="H185" i="10"/>
  <c r="H181" i="10"/>
  <c r="H177" i="10"/>
  <c r="H173" i="10"/>
  <c r="H169" i="10"/>
  <c r="H165" i="10"/>
  <c r="H161" i="10"/>
  <c r="H157" i="10"/>
  <c r="H153" i="10"/>
  <c r="H149" i="10"/>
  <c r="H145" i="10"/>
  <c r="H141" i="10"/>
  <c r="H137" i="10"/>
  <c r="H133" i="10"/>
  <c r="H129" i="10"/>
  <c r="H125" i="10"/>
  <c r="H121" i="10"/>
  <c r="H117" i="10"/>
  <c r="H109" i="10"/>
  <c r="H105" i="10"/>
  <c r="H101" i="10"/>
  <c r="H93" i="10"/>
  <c r="H89" i="10"/>
  <c r="H85" i="10"/>
  <c r="H81" i="10"/>
  <c r="H77" i="10"/>
  <c r="H73" i="10"/>
  <c r="H69" i="10"/>
  <c r="H33" i="10"/>
  <c r="H29" i="10"/>
  <c r="H25" i="10"/>
  <c r="H21" i="10"/>
  <c r="H17" i="10"/>
  <c r="H13" i="10"/>
  <c r="K8" i="10"/>
  <c r="K4" i="10"/>
  <c r="H541" i="10"/>
  <c r="H521" i="10"/>
  <c r="H261" i="10"/>
  <c r="H217" i="10"/>
  <c r="K624" i="10"/>
  <c r="K616" i="10"/>
  <c r="K604" i="10"/>
  <c r="K596" i="10"/>
  <c r="K592" i="10"/>
  <c r="K588" i="10"/>
  <c r="K560" i="10"/>
  <c r="K552" i="10"/>
  <c r="K540" i="10"/>
  <c r="K532" i="10"/>
  <c r="K528" i="10"/>
  <c r="K524" i="10"/>
  <c r="K496" i="10"/>
  <c r="K488" i="10"/>
  <c r="K476" i="10"/>
  <c r="K472" i="10"/>
  <c r="K468" i="10"/>
  <c r="K444" i="10"/>
  <c r="K424" i="10"/>
  <c r="K420" i="10"/>
  <c r="K408" i="10"/>
  <c r="K396" i="10"/>
  <c r="K388" i="10"/>
  <c r="K376" i="10"/>
  <c r="K364" i="10"/>
  <c r="K356" i="10"/>
  <c r="K344" i="10"/>
  <c r="K332" i="10"/>
  <c r="K324" i="10"/>
  <c r="K316" i="10"/>
  <c r="K312" i="10"/>
  <c r="K304" i="10"/>
  <c r="K300" i="10"/>
  <c r="K296" i="10"/>
  <c r="K288" i="10"/>
  <c r="K284" i="10"/>
  <c r="K280" i="10"/>
  <c r="K272" i="10"/>
  <c r="K268" i="10"/>
  <c r="K264" i="10"/>
  <c r="K256" i="10"/>
  <c r="K252" i="10"/>
  <c r="K248" i="10"/>
  <c r="K240" i="10"/>
  <c r="K236" i="10"/>
  <c r="K232" i="10"/>
  <c r="K228" i="10"/>
  <c r="K224" i="10"/>
  <c r="K220" i="10"/>
  <c r="K216" i="10"/>
  <c r="K212" i="10"/>
  <c r="K208" i="10"/>
  <c r="K204" i="10"/>
  <c r="K200" i="10"/>
  <c r="K196" i="10"/>
  <c r="K192" i="10"/>
  <c r="K188" i="10"/>
  <c r="K184" i="10"/>
  <c r="K176" i="10"/>
  <c r="K172" i="10"/>
  <c r="K168" i="10"/>
  <c r="K164" i="10"/>
  <c r="K160" i="10"/>
  <c r="K156" i="10"/>
  <c r="K152" i="10"/>
  <c r="K148" i="10"/>
  <c r="K144" i="10"/>
  <c r="K140" i="10"/>
  <c r="K136" i="10"/>
  <c r="K132" i="10"/>
  <c r="K128" i="10"/>
  <c r="K124" i="10"/>
  <c r="K120" i="10"/>
  <c r="K116" i="10"/>
  <c r="K112" i="10"/>
  <c r="K108" i="10"/>
  <c r="K104" i="10"/>
  <c r="K100" i="10"/>
  <c r="K96" i="10"/>
  <c r="K92" i="10"/>
  <c r="K88" i="10"/>
  <c r="K84" i="10"/>
  <c r="K80" i="10"/>
  <c r="K76" i="10"/>
  <c r="K72" i="10"/>
  <c r="K68" i="10"/>
  <c r="K64" i="10"/>
  <c r="K60" i="10"/>
  <c r="K56" i="10"/>
  <c r="K52" i="10"/>
  <c r="K48" i="10"/>
  <c r="K40" i="10"/>
  <c r="K36" i="10"/>
  <c r="K32" i="10"/>
  <c r="K28" i="10"/>
  <c r="K24" i="10"/>
  <c r="K20" i="10"/>
  <c r="K16" i="10"/>
  <c r="K12" i="10"/>
  <c r="J8" i="10"/>
  <c r="J4" i="10"/>
  <c r="K608" i="10"/>
  <c r="H589" i="10"/>
  <c r="H561" i="10"/>
  <c r="K520" i="10"/>
  <c r="K492" i="10"/>
  <c r="H465" i="10"/>
  <c r="K412" i="10"/>
  <c r="H301" i="10"/>
  <c r="K260" i="10"/>
  <c r="J620" i="10"/>
  <c r="J612" i="10"/>
  <c r="J600" i="10"/>
  <c r="J592" i="10"/>
  <c r="J588" i="10"/>
  <c r="J584" i="10"/>
  <c r="J556" i="10"/>
  <c r="J548" i="10"/>
  <c r="J536" i="10"/>
  <c r="J528" i="10"/>
  <c r="J524" i="10"/>
  <c r="J520" i="10"/>
  <c r="J492" i="10"/>
  <c r="J484" i="10"/>
  <c r="J468" i="10"/>
  <c r="J452" i="10"/>
  <c r="J448" i="10"/>
  <c r="J436" i="10"/>
  <c r="J432" i="10"/>
  <c r="J420" i="10"/>
  <c r="J416" i="10"/>
  <c r="J412" i="10"/>
  <c r="J408" i="10"/>
  <c r="J404" i="10"/>
  <c r="J400" i="10"/>
  <c r="J396" i="10"/>
  <c r="J392" i="10"/>
  <c r="J388" i="10"/>
  <c r="J384" i="10"/>
  <c r="J380" i="10"/>
  <c r="J376" i="10"/>
  <c r="J372" i="10"/>
  <c r="J368" i="10"/>
  <c r="J364" i="10"/>
  <c r="J360" i="10"/>
  <c r="J356" i="10"/>
  <c r="J352" i="10"/>
  <c r="J348" i="10"/>
  <c r="J344" i="10"/>
  <c r="J340" i="10"/>
  <c r="J336" i="10"/>
  <c r="J332" i="10"/>
  <c r="J328" i="10"/>
  <c r="J324" i="10"/>
  <c r="J320" i="10"/>
  <c r="J312" i="10"/>
  <c r="J308" i="10"/>
  <c r="J304" i="10"/>
  <c r="J300" i="10"/>
  <c r="J284" i="10"/>
  <c r="J272" i="10"/>
  <c r="J268" i="10"/>
  <c r="J264" i="10"/>
  <c r="J260" i="10"/>
  <c r="J252" i="10"/>
  <c r="J240" i="10"/>
  <c r="J236" i="10"/>
  <c r="J232" i="10"/>
  <c r="J228" i="10"/>
  <c r="J224" i="10"/>
  <c r="J220" i="10"/>
  <c r="J216" i="10"/>
  <c r="J212" i="10"/>
  <c r="J208" i="10"/>
  <c r="J204" i="10"/>
  <c r="J200" i="10"/>
  <c r="J196" i="10"/>
  <c r="J192" i="10"/>
  <c r="J188" i="10"/>
  <c r="J184" i="10"/>
  <c r="J180" i="10"/>
  <c r="J176" i="10"/>
  <c r="J172" i="10"/>
  <c r="J168" i="10"/>
  <c r="J160" i="10"/>
  <c r="J156" i="10"/>
  <c r="J152" i="10"/>
  <c r="J144" i="10"/>
  <c r="J140" i="10"/>
  <c r="J136" i="10"/>
  <c r="J132" i="10"/>
  <c r="J128" i="10"/>
  <c r="J124" i="10"/>
  <c r="J120" i="10"/>
  <c r="J116" i="10"/>
  <c r="J112" i="10"/>
  <c r="J108" i="10"/>
  <c r="J104" i="10"/>
  <c r="J100" i="10"/>
  <c r="J96" i="10"/>
  <c r="J92" i="10"/>
  <c r="J88" i="10"/>
  <c r="J84" i="10"/>
  <c r="J80" i="10"/>
  <c r="J76" i="10"/>
  <c r="J72" i="10"/>
  <c r="J68" i="10"/>
  <c r="J64" i="10"/>
  <c r="J60" i="10"/>
  <c r="J56" i="10"/>
  <c r="J52" i="10"/>
  <c r="J48" i="10"/>
  <c r="J44" i="10"/>
  <c r="J40" i="10"/>
  <c r="J36" i="10"/>
  <c r="J32" i="10"/>
  <c r="J28" i="10"/>
  <c r="J24" i="10"/>
  <c r="J20" i="10"/>
  <c r="J16" i="10"/>
  <c r="K668" i="10"/>
  <c r="K628" i="10"/>
  <c r="J608" i="10"/>
  <c r="J560" i="10"/>
  <c r="H513" i="10"/>
  <c r="K464" i="10"/>
  <c r="K456" i="10"/>
  <c r="K360" i="10"/>
  <c r="K340" i="10"/>
  <c r="J316" i="10"/>
  <c r="J280" i="10"/>
  <c r="H8" i="10"/>
  <c r="H4" i="10"/>
  <c r="J668" i="10"/>
  <c r="J628" i="10"/>
  <c r="H581" i="10"/>
  <c r="K512" i="10"/>
  <c r="H485" i="10"/>
  <c r="J464" i="10"/>
  <c r="J456" i="10"/>
  <c r="H449" i="10"/>
  <c r="K440" i="10"/>
  <c r="K380" i="10"/>
  <c r="K328" i="10"/>
  <c r="H528" i="10"/>
  <c r="H520" i="10"/>
  <c r="H516" i="10"/>
  <c r="H512" i="10"/>
  <c r="H484" i="10"/>
  <c r="H476" i="10"/>
  <c r="H464" i="10"/>
  <c r="H448" i="10"/>
  <c r="H440" i="10"/>
  <c r="H428" i="10"/>
  <c r="H416" i="10"/>
  <c r="H408" i="10"/>
  <c r="H396" i="10"/>
  <c r="H384" i="10"/>
  <c r="H376" i="10"/>
  <c r="H364" i="10"/>
  <c r="H352" i="10"/>
  <c r="H344" i="10"/>
  <c r="H332" i="10"/>
  <c r="H320" i="10"/>
  <c r="H316" i="10"/>
  <c r="H312" i="10"/>
  <c r="H308" i="10"/>
  <c r="H304" i="10"/>
  <c r="H300" i="10"/>
  <c r="H292" i="10"/>
  <c r="H284" i="10"/>
  <c r="H280" i="10"/>
  <c r="H276" i="10"/>
  <c r="H268" i="10"/>
  <c r="H264" i="10"/>
  <c r="H260" i="10"/>
  <c r="H252" i="10"/>
  <c r="H248" i="10"/>
  <c r="H244" i="10"/>
  <c r="H240" i="10"/>
  <c r="H236" i="10"/>
  <c r="H232" i="10"/>
  <c r="H228" i="10"/>
  <c r="H224" i="10"/>
  <c r="H220" i="10"/>
  <c r="H212" i="10"/>
  <c r="H208" i="10"/>
  <c r="H204" i="10"/>
  <c r="H196" i="10"/>
  <c r="H192" i="10"/>
  <c r="H188" i="10"/>
  <c r="H184" i="10"/>
  <c r="H180" i="10"/>
  <c r="H176" i="10"/>
  <c r="H172" i="10"/>
  <c r="H168" i="10"/>
  <c r="H164" i="10"/>
  <c r="H160" i="10"/>
  <c r="H156" i="10"/>
  <c r="H152" i="10"/>
  <c r="H148" i="10"/>
  <c r="H144" i="10"/>
  <c r="H140" i="10"/>
  <c r="H136" i="10"/>
  <c r="H132" i="10"/>
  <c r="H128" i="10"/>
  <c r="H124" i="10"/>
  <c r="H120" i="10"/>
  <c r="H116" i="10"/>
  <c r="H112" i="10"/>
  <c r="H108" i="10"/>
  <c r="H104" i="10"/>
  <c r="H100" i="10"/>
  <c r="H96" i="10"/>
  <c r="H92" i="10"/>
  <c r="H88" i="10"/>
  <c r="H84" i="10"/>
  <c r="H80" i="10"/>
  <c r="H76" i="10"/>
  <c r="H72" i="10"/>
  <c r="H68" i="10"/>
  <c r="H32" i="10"/>
  <c r="H28" i="10"/>
  <c r="H24" i="10"/>
  <c r="H20" i="10"/>
  <c r="H16" i="10"/>
  <c r="H12" i="10"/>
  <c r="K7" i="10"/>
  <c r="K3" i="10"/>
  <c r="K680" i="10"/>
  <c r="K648" i="10"/>
  <c r="K600" i="10"/>
  <c r="K580" i="10"/>
  <c r="H553" i="10"/>
  <c r="J532" i="10"/>
  <c r="J512" i="10"/>
  <c r="H505" i="10"/>
  <c r="K484" i="10"/>
  <c r="K448" i="10"/>
  <c r="J440" i="10"/>
  <c r="K400" i="10"/>
  <c r="H380" i="10"/>
  <c r="H360" i="10"/>
  <c r="H340" i="10"/>
  <c r="H328" i="10"/>
  <c r="J256" i="10"/>
  <c r="K679" i="10"/>
  <c r="K675" i="10"/>
  <c r="K671" i="10"/>
  <c r="K667" i="10"/>
  <c r="K663" i="10"/>
  <c r="K659" i="10"/>
  <c r="K655" i="10"/>
  <c r="K651" i="10"/>
  <c r="K647" i="10"/>
  <c r="K643" i="10"/>
  <c r="K639" i="10"/>
  <c r="K635" i="10"/>
  <c r="K607" i="10"/>
  <c r="K599" i="10"/>
  <c r="K587" i="10"/>
  <c r="K579" i="10"/>
  <c r="K575" i="10"/>
  <c r="K571" i="10"/>
  <c r="K543" i="10"/>
  <c r="K535" i="10"/>
  <c r="K523" i="10"/>
  <c r="K515" i="10"/>
  <c r="K511" i="10"/>
  <c r="K507" i="10"/>
  <c r="K479" i="10"/>
  <c r="K467" i="10"/>
  <c r="K463" i="10"/>
  <c r="K459" i="10"/>
  <c r="K443" i="10"/>
  <c r="K439" i="10"/>
  <c r="K435" i="10"/>
  <c r="K431" i="10"/>
  <c r="K427" i="10"/>
  <c r="K423" i="10"/>
  <c r="K419" i="10"/>
  <c r="K415" i="10"/>
  <c r="K411" i="10"/>
  <c r="K407" i="10"/>
  <c r="K403" i="10"/>
  <c r="K399" i="10"/>
  <c r="K395" i="10"/>
  <c r="K391" i="10"/>
  <c r="K387" i="10"/>
  <c r="K383" i="10"/>
  <c r="K379" i="10"/>
  <c r="K375" i="10"/>
  <c r="K371" i="10"/>
  <c r="K367" i="10"/>
  <c r="K363" i="10"/>
  <c r="K359" i="10"/>
  <c r="K355" i="10"/>
  <c r="K351" i="10"/>
  <c r="K347" i="10"/>
  <c r="K343" i="10"/>
  <c r="K339" i="10"/>
  <c r="K335" i="10"/>
  <c r="K331" i="10"/>
  <c r="K327" i="10"/>
  <c r="K323" i="10"/>
  <c r="K319" i="10"/>
  <c r="K311" i="10"/>
  <c r="K307" i="10"/>
  <c r="K303" i="10"/>
  <c r="K299" i="10"/>
  <c r="K295" i="10"/>
  <c r="K291" i="10"/>
  <c r="K283" i="10"/>
  <c r="K279" i="10"/>
  <c r="K275" i="10"/>
  <c r="K267" i="10"/>
  <c r="K263" i="10"/>
  <c r="K259" i="10"/>
  <c r="K251" i="10"/>
  <c r="K247" i="10"/>
  <c r="K243" i="10"/>
  <c r="K239" i="10"/>
  <c r="K235" i="10"/>
  <c r="K231" i="10"/>
  <c r="K227" i="10"/>
  <c r="K223" i="10"/>
  <c r="K219" i="10"/>
  <c r="K215" i="10"/>
  <c r="K211" i="10"/>
  <c r="K207" i="10"/>
  <c r="K203" i="10"/>
  <c r="K199" i="10"/>
  <c r="K195" i="10"/>
  <c r="K191" i="10"/>
  <c r="K187" i="10"/>
  <c r="K183" i="10"/>
  <c r="K179" i="10"/>
  <c r="K175" i="10"/>
  <c r="K171" i="10"/>
  <c r="K167" i="10"/>
  <c r="K163" i="10"/>
  <c r="K159" i="10"/>
  <c r="K155" i="10"/>
  <c r="K151" i="10"/>
  <c r="K147" i="10"/>
  <c r="K143" i="10"/>
  <c r="K139" i="10"/>
  <c r="K135" i="10"/>
  <c r="K131" i="10"/>
  <c r="K127" i="10"/>
  <c r="K123" i="10"/>
  <c r="K119" i="10"/>
  <c r="K115" i="10"/>
  <c r="K111" i="10"/>
  <c r="K107" i="10"/>
  <c r="K103" i="10"/>
  <c r="K99" i="10"/>
  <c r="K95" i="10"/>
  <c r="K91" i="10"/>
  <c r="K87" i="10"/>
  <c r="K83" i="10"/>
  <c r="K79" i="10"/>
  <c r="K75" i="10"/>
  <c r="K71" i="10"/>
  <c r="K67" i="10"/>
  <c r="K63" i="10"/>
  <c r="K59" i="10"/>
  <c r="K55" i="10"/>
  <c r="K51" i="10"/>
  <c r="K47" i="10"/>
  <c r="K43" i="10"/>
  <c r="K39" i="10"/>
  <c r="K35" i="10"/>
  <c r="K31" i="10"/>
  <c r="K27" i="10"/>
  <c r="K23" i="10"/>
  <c r="K19" i="10"/>
  <c r="K15" i="10"/>
  <c r="K11" i="10"/>
  <c r="J7" i="10"/>
  <c r="J3" i="10"/>
  <c r="J680" i="10"/>
  <c r="J648" i="10"/>
  <c r="K620" i="10"/>
  <c r="J580" i="10"/>
  <c r="H573" i="10"/>
  <c r="K559" i="10"/>
  <c r="J552" i="10"/>
  <c r="H532" i="10"/>
  <c r="K504" i="10"/>
  <c r="H456" i="10"/>
  <c r="H400" i="10"/>
  <c r="K348" i="10"/>
  <c r="H277" i="10"/>
  <c r="H256" i="10"/>
  <c r="K180" i="10"/>
  <c r="K44" i="10"/>
  <c r="J639" i="10"/>
  <c r="J635" i="10"/>
  <c r="J631" i="10"/>
  <c r="J603" i="10"/>
  <c r="J595" i="10"/>
  <c r="J583" i="10"/>
  <c r="J575" i="10"/>
  <c r="J571" i="10"/>
  <c r="J567" i="10"/>
  <c r="J539" i="10"/>
  <c r="J531" i="10"/>
  <c r="J519" i="10"/>
  <c r="J511" i="10"/>
  <c r="J507" i="10"/>
  <c r="J503" i="10"/>
  <c r="J475" i="10"/>
  <c r="J471" i="10"/>
  <c r="J459" i="10"/>
  <c r="J439" i="10"/>
  <c r="J431" i="10"/>
  <c r="J427" i="10"/>
  <c r="J419" i="10"/>
  <c r="J415" i="10"/>
  <c r="J399" i="10"/>
  <c r="J387" i="10"/>
  <c r="J383" i="10"/>
  <c r="J367" i="10"/>
  <c r="J355" i="10"/>
  <c r="J351" i="10"/>
  <c r="J335" i="10"/>
  <c r="J331" i="10"/>
  <c r="J323" i="10"/>
  <c r="J319" i="10"/>
  <c r="J315" i="10"/>
  <c r="J311" i="10"/>
  <c r="J307" i="10"/>
  <c r="J303" i="10"/>
  <c r="J299" i="10"/>
  <c r="J295" i="10"/>
  <c r="J291" i="10"/>
  <c r="J287" i="10"/>
  <c r="J283" i="10"/>
  <c r="J279" i="10"/>
  <c r="J275" i="10"/>
  <c r="J271" i="10"/>
  <c r="J267" i="10"/>
  <c r="J263" i="10"/>
  <c r="J259" i="10"/>
  <c r="J255" i="10"/>
  <c r="J251" i="10"/>
  <c r="J247" i="10"/>
  <c r="J243" i="10"/>
  <c r="J239" i="10"/>
  <c r="J235" i="10"/>
  <c r="J231" i="10"/>
  <c r="J227" i="10"/>
  <c r="J223" i="10"/>
  <c r="J219" i="10"/>
  <c r="J215" i="10"/>
  <c r="J211" i="10"/>
  <c r="J207" i="10"/>
  <c r="J203" i="10"/>
  <c r="J199" i="10"/>
  <c r="J195" i="10"/>
  <c r="J191" i="10"/>
  <c r="J187" i="10"/>
  <c r="J183" i="10"/>
  <c r="J179" i="10"/>
  <c r="J175" i="10"/>
  <c r="J171" i="10"/>
  <c r="J167" i="10"/>
  <c r="J163" i="10"/>
  <c r="J159" i="10"/>
  <c r="J155" i="10"/>
  <c r="J151" i="10"/>
  <c r="J147" i="10"/>
  <c r="J143" i="10"/>
  <c r="J139" i="10"/>
  <c r="J135" i="10"/>
  <c r="J131" i="10"/>
  <c r="J127" i="10"/>
  <c r="J123" i="10"/>
  <c r="J119" i="10"/>
  <c r="J115" i="10"/>
  <c r="J111" i="10"/>
  <c r="J107" i="10"/>
  <c r="J103" i="10"/>
  <c r="J99" i="10"/>
  <c r="J95" i="10"/>
  <c r="J91" i="10"/>
  <c r="J87" i="10"/>
  <c r="J83" i="10"/>
  <c r="J79" i="10"/>
  <c r="J75" i="10"/>
  <c r="J71" i="10"/>
  <c r="J67" i="10"/>
  <c r="J63" i="10"/>
  <c r="J59" i="10"/>
  <c r="J55" i="10"/>
  <c r="J51" i="10"/>
  <c r="J47" i="10"/>
  <c r="J43" i="10"/>
  <c r="J39" i="10"/>
  <c r="J35" i="10"/>
  <c r="J31" i="10"/>
  <c r="J27" i="10"/>
  <c r="J23" i="10"/>
  <c r="J19" i="10"/>
  <c r="J15" i="10"/>
  <c r="J11" i="10"/>
  <c r="J679" i="10"/>
  <c r="K660" i="10"/>
  <c r="J647" i="10"/>
  <c r="K627" i="10"/>
  <c r="J579" i="10"/>
  <c r="K572" i="10"/>
  <c r="J559" i="10"/>
  <c r="K531" i="10"/>
  <c r="J504" i="10"/>
  <c r="K483" i="10"/>
  <c r="H477" i="10"/>
  <c r="K455" i="10"/>
  <c r="K447" i="10"/>
  <c r="H420" i="10"/>
  <c r="K368" i="10"/>
  <c r="H348" i="10"/>
  <c r="J296" i="10"/>
  <c r="K276" i="10"/>
  <c r="K255" i="10"/>
  <c r="H7" i="10"/>
  <c r="H3" i="10"/>
  <c r="J660" i="10"/>
  <c r="K640" i="10"/>
  <c r="J627" i="10"/>
  <c r="H613" i="10"/>
  <c r="J599" i="10"/>
  <c r="J572" i="10"/>
  <c r="K551" i="10"/>
  <c r="K544" i="10"/>
  <c r="H525" i="10"/>
  <c r="H497" i="10"/>
  <c r="J483" i="10"/>
  <c r="J476" i="10"/>
  <c r="J455" i="10"/>
  <c r="J447" i="10"/>
  <c r="H368" i="10"/>
  <c r="J347" i="10"/>
  <c r="H296" i="10"/>
  <c r="J276" i="10"/>
  <c r="J164" i="10"/>
  <c r="H599" i="10"/>
  <c r="H591" i="10"/>
  <c r="H579" i="10"/>
  <c r="H571" i="10"/>
  <c r="H567" i="10"/>
  <c r="H563" i="10"/>
  <c r="H535" i="10"/>
  <c r="H527" i="10"/>
  <c r="H515" i="10"/>
  <c r="H507" i="10"/>
  <c r="H503" i="10"/>
  <c r="H499" i="10"/>
  <c r="H463" i="10"/>
  <c r="H459" i="10"/>
  <c r="H455" i="10"/>
  <c r="H439" i="10"/>
  <c r="H415" i="10"/>
  <c r="H403" i="10"/>
  <c r="H395" i="10"/>
  <c r="H383" i="10"/>
  <c r="H371" i="10"/>
  <c r="H363" i="10"/>
  <c r="H351" i="10"/>
  <c r="H339" i="10"/>
  <c r="H331" i="10"/>
  <c r="H319" i="10"/>
  <c r="H315" i="10"/>
  <c r="H311" i="10"/>
  <c r="H303" i="10"/>
  <c r="H295" i="10"/>
  <c r="H291" i="10"/>
  <c r="H283" i="10"/>
  <c r="H279" i="10"/>
  <c r="H275" i="10"/>
  <c r="H271" i="10"/>
  <c r="H263" i="10"/>
  <c r="H251" i="10"/>
  <c r="H247" i="10"/>
  <c r="H243" i="10"/>
  <c r="H239" i="10"/>
  <c r="H235" i="10"/>
  <c r="H231" i="10"/>
  <c r="H227" i="10"/>
  <c r="H223" i="10"/>
  <c r="H219" i="10"/>
  <c r="H215" i="10"/>
  <c r="H211" i="10"/>
  <c r="H207" i="10"/>
  <c r="H203" i="10"/>
  <c r="H199" i="10"/>
  <c r="H195" i="10"/>
  <c r="H191" i="10"/>
  <c r="H187" i="10"/>
  <c r="H183" i="10"/>
  <c r="H179" i="10"/>
  <c r="H175" i="10"/>
  <c r="H171" i="10"/>
  <c r="H167" i="10"/>
  <c r="H163" i="10"/>
  <c r="H159" i="10"/>
  <c r="H155" i="10"/>
  <c r="H151" i="10"/>
  <c r="H143" i="10"/>
  <c r="H139" i="10"/>
  <c r="H135" i="10"/>
  <c r="H131" i="10"/>
  <c r="H127" i="10"/>
  <c r="H123" i="10"/>
  <c r="H119" i="10"/>
  <c r="H115" i="10"/>
  <c r="H111" i="10"/>
  <c r="H107" i="10"/>
  <c r="H103" i="10"/>
  <c r="H99" i="10"/>
  <c r="H95" i="10"/>
  <c r="H91" i="10"/>
  <c r="H87" i="10"/>
  <c r="H83" i="10"/>
  <c r="H75" i="10"/>
  <c r="H71" i="10"/>
  <c r="H35" i="10"/>
  <c r="H31" i="10"/>
  <c r="H23" i="10"/>
  <c r="H15" i="10"/>
  <c r="H11" i="10"/>
  <c r="K6" i="10"/>
  <c r="U2" i="10"/>
  <c r="P2" i="10"/>
  <c r="K672" i="10"/>
  <c r="J659" i="10"/>
  <c r="J640" i="10"/>
  <c r="K619" i="10"/>
  <c r="K612" i="10"/>
  <c r="K564" i="10"/>
  <c r="J551" i="10"/>
  <c r="J544" i="10"/>
  <c r="H524" i="10"/>
  <c r="H504" i="10"/>
  <c r="J496" i="10"/>
  <c r="H483" i="10"/>
  <c r="H447" i="10"/>
  <c r="K428" i="10"/>
  <c r="H388" i="10"/>
  <c r="H367" i="10"/>
  <c r="H347" i="10"/>
  <c r="K336" i="10"/>
  <c r="K292" i="10"/>
  <c r="H272" i="10"/>
  <c r="J148" i="10"/>
  <c r="J12" i="10"/>
  <c r="K638" i="10"/>
  <c r="K630" i="10"/>
  <c r="K626" i="10"/>
  <c r="K622" i="10"/>
  <c r="K594" i="10"/>
  <c r="K586" i="10"/>
  <c r="K574" i="10"/>
  <c r="K566" i="10"/>
  <c r="K562" i="10"/>
  <c r="K558" i="10"/>
  <c r="K530" i="10"/>
  <c r="K522" i="10"/>
  <c r="K510" i="10"/>
  <c r="K502" i="10"/>
  <c r="K498" i="10"/>
  <c r="K494" i="10"/>
  <c r="K470" i="10"/>
  <c r="K466" i="10"/>
  <c r="K454" i="10"/>
  <c r="K430" i="10"/>
  <c r="K426" i="10"/>
  <c r="K418" i="10"/>
  <c r="K406" i="10"/>
  <c r="K402" i="10"/>
  <c r="K386" i="10"/>
  <c r="K374" i="10"/>
  <c r="K370" i="10"/>
  <c r="K354" i="10"/>
  <c r="K342" i="10"/>
  <c r="K338" i="10"/>
  <c r="K322" i="10"/>
  <c r="K318" i="10"/>
  <c r="K306" i="10"/>
  <c r="K302" i="10"/>
  <c r="K298" i="10"/>
  <c r="K294" i="10"/>
  <c r="K290" i="10"/>
  <c r="K286" i="10"/>
  <c r="K282" i="10"/>
  <c r="K274" i="10"/>
  <c r="K270" i="10"/>
  <c r="K266" i="10"/>
  <c r="K262" i="10"/>
  <c r="K258" i="10"/>
  <c r="K254" i="10"/>
  <c r="K250" i="10"/>
  <c r="K242" i="10"/>
  <c r="K238" i="10"/>
  <c r="K234" i="10"/>
  <c r="K226" i="10"/>
  <c r="K222" i="10"/>
  <c r="K218" i="10"/>
  <c r="K214" i="10"/>
  <c r="K210" i="10"/>
  <c r="K206" i="10"/>
  <c r="K202" i="10"/>
  <c r="K198" i="10"/>
  <c r="K194" i="10"/>
  <c r="K190" i="10"/>
  <c r="K186" i="10"/>
  <c r="K182" i="10"/>
  <c r="K178" i="10"/>
  <c r="K174" i="10"/>
  <c r="K170" i="10"/>
  <c r="K166" i="10"/>
  <c r="K162" i="10"/>
  <c r="K158" i="10"/>
  <c r="K154" i="10"/>
  <c r="K150" i="10"/>
  <c r="K146" i="10"/>
  <c r="K142" i="10"/>
  <c r="K138" i="10"/>
  <c r="K134" i="10"/>
  <c r="K130" i="10"/>
  <c r="K126" i="10"/>
  <c r="K122" i="10"/>
  <c r="K118" i="10"/>
  <c r="K114" i="10"/>
  <c r="K110" i="10"/>
  <c r="K106" i="10"/>
  <c r="K102" i="10"/>
  <c r="K98" i="10"/>
  <c r="K94" i="10"/>
  <c r="K90" i="10"/>
  <c r="K86" i="10"/>
  <c r="K82" i="10"/>
  <c r="K78" i="10"/>
  <c r="K74" i="10"/>
  <c r="K70" i="10"/>
  <c r="K66" i="10"/>
  <c r="K62" i="10"/>
  <c r="K58" i="10"/>
  <c r="K54" i="10"/>
  <c r="K50" i="10"/>
  <c r="K46" i="10"/>
  <c r="K42" i="10"/>
  <c r="K38" i="10"/>
  <c r="K34" i="10"/>
  <c r="K30" i="10"/>
  <c r="K26" i="10"/>
  <c r="K22" i="10"/>
  <c r="K18" i="10"/>
  <c r="K14" i="10"/>
  <c r="K10" i="10"/>
  <c r="J6" i="10"/>
  <c r="T2" i="10"/>
  <c r="O2" i="10"/>
  <c r="J672" i="10"/>
  <c r="K632" i="10"/>
  <c r="J619" i="10"/>
  <c r="K591" i="10"/>
  <c r="J564" i="10"/>
  <c r="H551" i="10"/>
  <c r="J523" i="10"/>
  <c r="K503" i="10"/>
  <c r="K482" i="10"/>
  <c r="K475" i="10"/>
  <c r="H469" i="10"/>
  <c r="H461" i="10"/>
  <c r="K446" i="10"/>
  <c r="K436" i="10"/>
  <c r="J428" i="10"/>
  <c r="J407" i="10"/>
  <c r="H387" i="10"/>
  <c r="K366" i="10"/>
  <c r="K346" i="10"/>
  <c r="H336" i="10"/>
  <c r="H324" i="10"/>
  <c r="J292" i="10"/>
  <c r="K271" i="10"/>
  <c r="H147" i="10"/>
  <c r="J678" i="10"/>
  <c r="J674" i="10"/>
  <c r="J670" i="10"/>
  <c r="J666" i="10"/>
  <c r="J662" i="10"/>
  <c r="J658" i="10"/>
  <c r="J654" i="10"/>
  <c r="J650" i="10"/>
  <c r="J646" i="10"/>
  <c r="J634" i="10"/>
  <c r="J626" i="10"/>
  <c r="J622" i="10"/>
  <c r="J618" i="10"/>
  <c r="J590" i="10"/>
  <c r="J582" i="10"/>
  <c r="J570" i="10"/>
  <c r="J562" i="10"/>
  <c r="J558" i="10"/>
  <c r="J554" i="10"/>
  <c r="J526" i="10"/>
  <c r="J518" i="10"/>
  <c r="J506" i="10"/>
  <c r="J498" i="10"/>
  <c r="J494" i="10"/>
  <c r="J490" i="10"/>
  <c r="J458" i="10"/>
  <c r="J454" i="10"/>
  <c r="J450" i="10"/>
  <c r="J442" i="10"/>
  <c r="J438" i="10"/>
  <c r="J422" i="10"/>
  <c r="J414" i="10"/>
  <c r="J402" i="10"/>
  <c r="J390" i="10"/>
  <c r="J382" i="10"/>
  <c r="J370" i="10"/>
  <c r="J358" i="10"/>
  <c r="J350" i="10"/>
  <c r="J338" i="10"/>
  <c r="J326" i="10"/>
  <c r="J318" i="10"/>
  <c r="J310" i="10"/>
  <c r="J302" i="10"/>
  <c r="J298" i="10"/>
  <c r="J294" i="10"/>
  <c r="J286" i="10"/>
  <c r="J278" i="10"/>
  <c r="J274" i="10"/>
  <c r="J270" i="10"/>
  <c r="J262" i="10"/>
  <c r="J258" i="10"/>
  <c r="J254" i="10"/>
  <c r="J246" i="10"/>
  <c r="J242" i="10"/>
  <c r="J238" i="10"/>
  <c r="J234" i="10"/>
  <c r="J230" i="10"/>
  <c r="J226" i="10"/>
  <c r="J222" i="10"/>
  <c r="J218" i="10"/>
  <c r="J214" i="10"/>
  <c r="J210" i="10"/>
  <c r="J206" i="10"/>
  <c r="J202" i="10"/>
  <c r="J198" i="10"/>
  <c r="J194" i="10"/>
  <c r="J190" i="10"/>
  <c r="J186" i="10"/>
  <c r="J182" i="10"/>
  <c r="J178" i="10"/>
  <c r="J174" i="10"/>
  <c r="J170" i="10"/>
  <c r="J166" i="10"/>
  <c r="J162" i="10"/>
  <c r="J158" i="10"/>
  <c r="J154" i="10"/>
  <c r="J150" i="10"/>
  <c r="J146" i="10"/>
  <c r="J142" i="10"/>
  <c r="J138" i="10"/>
  <c r="J134" i="10"/>
  <c r="J130" i="10"/>
  <c r="J126" i="10"/>
  <c r="J122" i="10"/>
  <c r="J118" i="10"/>
  <c r="J110" i="10"/>
  <c r="J106" i="10"/>
  <c r="J102" i="10"/>
  <c r="J98" i="10"/>
  <c r="J94" i="10"/>
  <c r="J90" i="10"/>
  <c r="J86" i="10"/>
  <c r="J82" i="10"/>
  <c r="J78" i="10"/>
  <c r="J74" i="10"/>
  <c r="J70" i="10"/>
  <c r="J66" i="10"/>
  <c r="J62" i="10"/>
  <c r="J58" i="10"/>
  <c r="J54" i="10"/>
  <c r="J50" i="10"/>
  <c r="J46" i="10"/>
  <c r="J42" i="10"/>
  <c r="J38" i="10"/>
  <c r="J34" i="10"/>
  <c r="J30" i="10"/>
  <c r="J26" i="10"/>
  <c r="J22" i="10"/>
  <c r="J18" i="10"/>
  <c r="J14" i="10"/>
  <c r="K684" i="10"/>
  <c r="J671" i="10"/>
  <c r="K658" i="10"/>
  <c r="K652" i="10"/>
  <c r="J632" i="10"/>
  <c r="K611" i="10"/>
  <c r="H605" i="10"/>
  <c r="J591" i="10"/>
  <c r="H585" i="10"/>
  <c r="K570" i="10"/>
  <c r="K550" i="10"/>
  <c r="J543" i="10"/>
  <c r="K536" i="10"/>
  <c r="H523" i="10"/>
  <c r="K516" i="10"/>
  <c r="J502" i="10"/>
  <c r="H496" i="10"/>
  <c r="H489" i="10"/>
  <c r="J482" i="10"/>
  <c r="H475" i="10"/>
  <c r="H468" i="10"/>
  <c r="K460" i="10"/>
  <c r="J446" i="10"/>
  <c r="H427" i="10"/>
  <c r="H407" i="10"/>
  <c r="J386" i="10"/>
  <c r="J366" i="10"/>
  <c r="H356" i="10"/>
  <c r="J346" i="10"/>
  <c r="H335" i="10"/>
  <c r="H323" i="10"/>
  <c r="J290" i="10"/>
  <c r="J248" i="10"/>
  <c r="H6" i="10"/>
  <c r="R2" i="10"/>
  <c r="M2" i="10"/>
  <c r="J684" i="10"/>
  <c r="J652" i="10"/>
  <c r="J638" i="10"/>
  <c r="K618" i="10"/>
  <c r="J611" i="10"/>
  <c r="J604" i="10"/>
  <c r="K590" i="10"/>
  <c r="K584" i="10"/>
  <c r="K556" i="10"/>
  <c r="J550" i="10"/>
  <c r="H543" i="10"/>
  <c r="J522" i="10"/>
  <c r="J516" i="10"/>
  <c r="H509" i="10"/>
  <c r="K495" i="10"/>
  <c r="J488" i="10"/>
  <c r="K474" i="10"/>
  <c r="J467" i="10"/>
  <c r="J460" i="10"/>
  <c r="K452" i="10"/>
  <c r="H436" i="10"/>
  <c r="J426" i="10"/>
  <c r="J406" i="10"/>
  <c r="J375" i="10"/>
  <c r="H355" i="10"/>
  <c r="K334" i="10"/>
  <c r="J322" i="10"/>
  <c r="K308" i="10"/>
  <c r="K246" i="10"/>
  <c r="H582" i="10"/>
  <c r="H574" i="10"/>
  <c r="H562" i="10"/>
  <c r="H554" i="10"/>
  <c r="H550" i="10"/>
  <c r="H546" i="10"/>
  <c r="H510" i="10"/>
  <c r="H498" i="10"/>
  <c r="H490" i="10"/>
  <c r="H486" i="10"/>
  <c r="H482" i="10"/>
  <c r="H454" i="10"/>
  <c r="H450" i="10"/>
  <c r="H446" i="10"/>
  <c r="H434" i="10"/>
  <c r="H426" i="10"/>
  <c r="H422" i="10"/>
  <c r="H410" i="10"/>
  <c r="H402" i="10"/>
  <c r="H390" i="10"/>
  <c r="H378" i="10"/>
  <c r="H370" i="10"/>
  <c r="H358" i="10"/>
  <c r="H346" i="10"/>
  <c r="H338" i="10"/>
  <c r="H326" i="10"/>
  <c r="H314" i="10"/>
  <c r="H310" i="10"/>
  <c r="H306" i="10"/>
  <c r="H302" i="10"/>
  <c r="H298" i="10"/>
  <c r="H294" i="10"/>
  <c r="H290" i="10"/>
  <c r="H286" i="10"/>
  <c r="H282" i="10"/>
  <c r="H278" i="10"/>
  <c r="H274" i="10"/>
  <c r="H270" i="10"/>
  <c r="H266" i="10"/>
  <c r="H262" i="10"/>
  <c r="H258" i="10"/>
  <c r="H254" i="10"/>
  <c r="H250" i="10"/>
  <c r="H246" i="10"/>
  <c r="H242" i="10"/>
  <c r="H238" i="10"/>
  <c r="H234" i="10"/>
  <c r="H230" i="10"/>
  <c r="H226" i="10"/>
  <c r="H222" i="10"/>
  <c r="H218" i="10"/>
  <c r="H214" i="10"/>
  <c r="H210" i="10"/>
  <c r="H206" i="10"/>
  <c r="H202" i="10"/>
  <c r="H198" i="10"/>
  <c r="H194" i="10"/>
  <c r="H190" i="10"/>
  <c r="H186" i="10"/>
  <c r="H182" i="10"/>
  <c r="H178" i="10"/>
  <c r="H174" i="10"/>
  <c r="H170" i="10"/>
  <c r="H166" i="10"/>
  <c r="H162" i="10"/>
  <c r="H158" i="10"/>
  <c r="H154" i="10"/>
  <c r="H150" i="10"/>
  <c r="H146" i="10"/>
  <c r="H142" i="10"/>
  <c r="H138" i="10"/>
  <c r="H134" i="10"/>
  <c r="H130" i="10"/>
  <c r="H126" i="10"/>
  <c r="H122" i="10"/>
  <c r="H118" i="10"/>
  <c r="H114" i="10"/>
  <c r="H110" i="10"/>
  <c r="H106" i="10"/>
  <c r="H102" i="10"/>
  <c r="H98" i="10"/>
  <c r="H94" i="10"/>
  <c r="H90" i="10"/>
  <c r="H86" i="10"/>
  <c r="H82" i="10"/>
  <c r="H78" i="10"/>
  <c r="H74" i="10"/>
  <c r="H70" i="10"/>
  <c r="H34" i="10"/>
  <c r="H30" i="10"/>
  <c r="H26" i="10"/>
  <c r="H22" i="10"/>
  <c r="H18" i="10"/>
  <c r="H14" i="10"/>
  <c r="H10" i="10"/>
  <c r="K5" i="10"/>
  <c r="H9" i="10"/>
  <c r="K670" i="10"/>
  <c r="K664" i="10"/>
  <c r="J651" i="10"/>
  <c r="J624" i="10"/>
  <c r="K583" i="10"/>
  <c r="H577" i="10"/>
  <c r="H570" i="10"/>
  <c r="K563" i="10"/>
  <c r="K542" i="10"/>
  <c r="H522" i="10"/>
  <c r="J515" i="10"/>
  <c r="K508" i="10"/>
  <c r="J495" i="10"/>
  <c r="H488" i="10"/>
  <c r="J474" i="10"/>
  <c r="H467" i="10"/>
  <c r="J444" i="10"/>
  <c r="J435" i="10"/>
  <c r="K416" i="10"/>
  <c r="H406" i="10"/>
  <c r="J395" i="10"/>
  <c r="H386" i="10"/>
  <c r="H375" i="10"/>
  <c r="H366" i="10"/>
  <c r="J354" i="10"/>
  <c r="J334" i="10"/>
  <c r="H322" i="10"/>
  <c r="H307" i="10"/>
  <c r="J288" i="10"/>
  <c r="H267" i="10"/>
  <c r="K244" i="10"/>
  <c r="J114" i="10"/>
  <c r="K641" i="10"/>
  <c r="K633" i="10"/>
  <c r="K621" i="10"/>
  <c r="K613" i="10"/>
  <c r="K609" i="10"/>
  <c r="K605" i="10"/>
  <c r="K577" i="10"/>
  <c r="K569" i="10"/>
  <c r="K557" i="10"/>
  <c r="K549" i="10"/>
  <c r="K545" i="10"/>
  <c r="K541" i="10"/>
  <c r="K513" i="10"/>
  <c r="K505" i="10"/>
  <c r="K493" i="10"/>
  <c r="K485" i="10"/>
  <c r="K481" i="10"/>
  <c r="K477" i="10"/>
  <c r="K461" i="10"/>
  <c r="K457" i="10"/>
  <c r="K445" i="10"/>
  <c r="K437" i="10"/>
  <c r="K433" i="10"/>
  <c r="K413" i="10"/>
  <c r="K409" i="10"/>
  <c r="K393" i="10"/>
  <c r="K381" i="10"/>
  <c r="K377" i="10"/>
  <c r="K361" i="10"/>
  <c r="K349" i="10"/>
  <c r="K345" i="10"/>
  <c r="K329" i="10"/>
  <c r="K325" i="10"/>
  <c r="K317" i="10"/>
  <c r="K309" i="10"/>
  <c r="K305" i="10"/>
  <c r="K293" i="10"/>
  <c r="K289" i="10"/>
  <c r="K285" i="10"/>
  <c r="K281" i="10"/>
  <c r="K273" i="10"/>
  <c r="K261" i="10"/>
  <c r="K257" i="10"/>
  <c r="K253" i="10"/>
  <c r="K249" i="10"/>
  <c r="K245" i="10"/>
  <c r="K241" i="10"/>
  <c r="K237" i="10"/>
  <c r="K233" i="10"/>
  <c r="K229" i="10"/>
  <c r="K225" i="10"/>
  <c r="K221" i="10"/>
  <c r="K217" i="10"/>
  <c r="K213" i="10"/>
  <c r="K209" i="10"/>
  <c r="K205" i="10"/>
  <c r="K201" i="10"/>
  <c r="K197" i="10"/>
  <c r="K193" i="10"/>
  <c r="K189" i="10"/>
  <c r="K185" i="10"/>
  <c r="K181" i="10"/>
  <c r="K177" i="10"/>
  <c r="K173" i="10"/>
  <c r="K169" i="10"/>
  <c r="K161" i="10"/>
  <c r="K157" i="10"/>
  <c r="K153" i="10"/>
  <c r="K149" i="10"/>
  <c r="K145" i="10"/>
  <c r="K141" i="10"/>
  <c r="K137" i="10"/>
  <c r="K133" i="10"/>
  <c r="K129" i="10"/>
  <c r="K125" i="10"/>
  <c r="K121" i="10"/>
  <c r="K117" i="10"/>
  <c r="K113" i="10"/>
  <c r="K109" i="10"/>
  <c r="K105" i="10"/>
  <c r="K101" i="10"/>
  <c r="K97" i="10"/>
  <c r="K93" i="10"/>
  <c r="K89" i="10"/>
  <c r="K85" i="10"/>
  <c r="K81" i="10"/>
  <c r="K77" i="10"/>
  <c r="K73" i="10"/>
  <c r="K69" i="10"/>
  <c r="K65" i="10"/>
  <c r="K57" i="10"/>
  <c r="K53" i="10"/>
  <c r="K49" i="10"/>
  <c r="K41" i="10"/>
  <c r="K37" i="10"/>
  <c r="K33" i="10"/>
  <c r="K29" i="10"/>
  <c r="K25" i="10"/>
  <c r="K21" i="10"/>
  <c r="K17" i="10"/>
  <c r="K13" i="10"/>
  <c r="K9" i="10"/>
  <c r="J5" i="10"/>
  <c r="J664" i="10"/>
  <c r="K637" i="10"/>
  <c r="K631" i="10"/>
  <c r="K610" i="10"/>
  <c r="K603" i="10"/>
  <c r="H590" i="10"/>
  <c r="H583" i="10"/>
  <c r="K576" i="10"/>
  <c r="J563" i="10"/>
  <c r="H549" i="10"/>
  <c r="J542" i="10"/>
  <c r="J535" i="10"/>
  <c r="K521" i="10"/>
  <c r="K514" i="10"/>
  <c r="J508" i="10"/>
  <c r="H495" i="10"/>
  <c r="K487" i="10"/>
  <c r="K480" i="10"/>
  <c r="J466" i="10"/>
  <c r="H460" i="10"/>
  <c r="H452" i="10"/>
  <c r="H435" i="10"/>
  <c r="K425" i="10"/>
  <c r="K405" i="10"/>
  <c r="K394" i="10"/>
  <c r="K385" i="10"/>
  <c r="J374" i="10"/>
  <c r="K365" i="10"/>
  <c r="J343" i="10"/>
  <c r="K321" i="10"/>
  <c r="J306" i="10"/>
  <c r="H288" i="10"/>
  <c r="J266" i="10"/>
  <c r="J244" i="10"/>
  <c r="H113" i="10"/>
  <c r="A22" i="7" l="1"/>
  <c r="I22" i="7" l="1"/>
  <c r="K22" i="7"/>
  <c r="H56" i="10" l="1"/>
  <c r="H43" i="10"/>
  <c r="H67" i="10"/>
  <c r="H45" i="10"/>
  <c r="H42" i="10"/>
  <c r="H44" i="10"/>
  <c r="H54" i="10"/>
  <c r="H37" i="10"/>
  <c r="H39" i="10"/>
  <c r="H41" i="10"/>
  <c r="H49" i="10" l="1"/>
  <c r="H66" i="10"/>
  <c r="H57" i="10"/>
  <c r="H50" i="10"/>
  <c r="H38" i="10"/>
  <c r="H48" i="10"/>
  <c r="H52" i="10"/>
  <c r="H58" i="10"/>
  <c r="H40" i="10"/>
  <c r="H46" i="10"/>
  <c r="H63" i="10"/>
  <c r="H62" i="10"/>
  <c r="H60" i="10"/>
  <c r="H36" i="10"/>
  <c r="H47" i="10"/>
  <c r="H65" i="10"/>
  <c r="H55" i="10"/>
  <c r="H64" i="10"/>
  <c r="H53" i="10"/>
  <c r="H61" i="10"/>
  <c r="H59" i="10"/>
  <c r="H51" i="10"/>
  <c r="H444" i="10" l="1"/>
  <c r="H443" i="10" l="1"/>
  <c r="B1" i="10" l="1"/>
  <c r="H19" i="10" l="1"/>
  <c r="N15" i="12" l="1"/>
  <c r="O15" i="12" s="1"/>
  <c r="P15" i="12" s="1"/>
  <c r="Q15" i="12" s="1"/>
  <c r="N8" i="12"/>
  <c r="O8" i="12" s="1"/>
  <c r="P8" i="12" s="1"/>
  <c r="Q8" i="12" s="1"/>
  <c r="N7" i="12"/>
  <c r="O7" i="12" s="1"/>
  <c r="P7" i="12" s="1"/>
  <c r="Q7" i="12" s="1"/>
  <c r="N21" i="12"/>
  <c r="O21" i="12" s="1"/>
  <c r="P21" i="12" s="1"/>
  <c r="Q21" i="12" s="1"/>
  <c r="N3" i="12"/>
  <c r="O3" i="12" s="1"/>
  <c r="P3" i="12" s="1"/>
  <c r="Q3" i="12" s="1"/>
  <c r="N18" i="12"/>
  <c r="O18" i="12" s="1"/>
  <c r="P18" i="12" s="1"/>
  <c r="Q18" i="12" s="1"/>
  <c r="N13" i="12"/>
  <c r="O13" i="12" s="1"/>
  <c r="P13" i="12" s="1"/>
  <c r="Q13" i="12" s="1"/>
  <c r="N2" i="12"/>
  <c r="O2" i="12" s="1"/>
  <c r="P2" i="12" s="1"/>
  <c r="Q2" i="12" s="1"/>
  <c r="N6" i="12"/>
  <c r="O6" i="12" s="1"/>
  <c r="P6" i="12" s="1"/>
  <c r="Q6" i="12" s="1"/>
  <c r="N16" i="12"/>
  <c r="O16" i="12" s="1"/>
  <c r="P16" i="12" s="1"/>
  <c r="Q16" i="12" s="1"/>
  <c r="N9" i="12"/>
  <c r="O9" i="12" s="1"/>
  <c r="P9" i="12" s="1"/>
  <c r="Q9" i="12" s="1"/>
  <c r="N11" i="12"/>
  <c r="O11" i="12" s="1"/>
  <c r="P11" i="12" s="1"/>
  <c r="Q11" i="12" s="1"/>
  <c r="N20" i="12"/>
  <c r="O20" i="12" s="1"/>
  <c r="P20" i="12" s="1"/>
  <c r="Q20" i="12" s="1"/>
  <c r="N12" i="12"/>
  <c r="O12" i="12" s="1"/>
  <c r="P12" i="12" s="1"/>
  <c r="Q12" i="12" s="1"/>
  <c r="N17" i="12"/>
  <c r="O17" i="12" s="1"/>
  <c r="P17" i="12" s="1"/>
  <c r="Q17" i="12" s="1"/>
  <c r="N4" i="12"/>
  <c r="O4" i="12" s="1"/>
  <c r="P4" i="12" s="1"/>
  <c r="Q4" i="12" s="1"/>
  <c r="N10" i="12"/>
  <c r="O10" i="12" s="1"/>
  <c r="P10" i="12" s="1"/>
  <c r="Q10" i="12" s="1"/>
  <c r="N19" i="12"/>
  <c r="O19" i="12" s="1"/>
  <c r="P19" i="12" s="1"/>
  <c r="Q19" i="12" s="1"/>
  <c r="N5" i="12"/>
  <c r="O5" i="12" s="1"/>
  <c r="P5" i="12" s="1"/>
  <c r="Q5" i="12" s="1"/>
  <c r="N14" i="12"/>
  <c r="O14" i="12" s="1"/>
  <c r="P14" i="12" s="1"/>
  <c r="Q14" i="12" s="1"/>
  <c r="R16" i="12"/>
  <c r="S16" i="12" s="1"/>
  <c r="T16" i="12" s="1"/>
  <c r="U16" i="12" s="1"/>
  <c r="R19" i="12"/>
  <c r="S19" i="12" s="1"/>
  <c r="T19" i="12" s="1"/>
  <c r="U19" i="12" s="1"/>
  <c r="R12" i="12"/>
  <c r="S12" i="12" s="1"/>
  <c r="T12" i="12" s="1"/>
  <c r="U12" i="12" s="1"/>
  <c r="R20" i="12"/>
  <c r="S20" i="12" s="1"/>
  <c r="T20" i="12" s="1"/>
  <c r="U20" i="12" s="1"/>
  <c r="R2" i="12"/>
  <c r="S2" i="12" s="1"/>
  <c r="T2" i="12" s="1"/>
  <c r="U2" i="12" s="1"/>
  <c r="R6" i="12"/>
  <c r="S6" i="12" s="1"/>
  <c r="T6" i="12" s="1"/>
  <c r="U6" i="12" s="1"/>
  <c r="R21" i="12"/>
  <c r="S21" i="12" s="1"/>
  <c r="T21" i="12" s="1"/>
  <c r="U21" i="12" s="1"/>
  <c r="R9" i="12"/>
  <c r="S9" i="12" s="1"/>
  <c r="T9" i="12" s="1"/>
  <c r="U9" i="12" s="1"/>
  <c r="R11" i="12"/>
  <c r="S11" i="12" s="1"/>
  <c r="T11" i="12" s="1"/>
  <c r="U11" i="12" s="1"/>
  <c r="R10" i="12"/>
  <c r="S10" i="12" s="1"/>
  <c r="T10" i="12" s="1"/>
  <c r="U10" i="12" s="1"/>
  <c r="R15" i="12"/>
  <c r="S15" i="12" s="1"/>
  <c r="T15" i="12" s="1"/>
  <c r="U15" i="12" s="1"/>
  <c r="R13" i="12"/>
  <c r="S13" i="12" s="1"/>
  <c r="T13" i="12" s="1"/>
  <c r="U13" i="12" s="1"/>
  <c r="R17" i="12"/>
  <c r="S17" i="12" s="1"/>
  <c r="T17" i="12" s="1"/>
  <c r="U17" i="12" s="1"/>
  <c r="R18" i="12"/>
  <c r="S18" i="12" s="1"/>
  <c r="T18" i="12" s="1"/>
  <c r="U18" i="12" s="1"/>
  <c r="R14" i="12"/>
  <c r="S14" i="12" s="1"/>
  <c r="T14" i="12" s="1"/>
  <c r="U14" i="12" s="1"/>
  <c r="R4" i="12"/>
  <c r="S4" i="12" s="1"/>
  <c r="T4" i="12" s="1"/>
  <c r="U4" i="12" s="1"/>
  <c r="R5" i="12"/>
  <c r="S5" i="12" s="1"/>
  <c r="T5" i="12" s="1"/>
  <c r="U5" i="12" s="1"/>
  <c r="R3" i="12"/>
  <c r="S3" i="12" s="1"/>
  <c r="T3" i="12" s="1"/>
  <c r="U3" i="12" s="1"/>
  <c r="R8" i="12"/>
  <c r="S8" i="12" s="1"/>
  <c r="T8" i="12" s="1"/>
  <c r="U8" i="12" s="1"/>
  <c r="R7" i="12"/>
  <c r="S7" i="12" s="1"/>
  <c r="T7" i="12" s="1"/>
  <c r="U7" i="12" s="1"/>
  <c r="X10" i="12" l="1"/>
  <c r="X11" i="12"/>
  <c r="X13" i="12"/>
  <c r="X9" i="12"/>
  <c r="X21" i="12"/>
  <c r="X6" i="12"/>
  <c r="X2" i="12"/>
  <c r="X7" i="12"/>
  <c r="X20" i="12"/>
  <c r="X15" i="12"/>
  <c r="X8" i="12"/>
  <c r="X12" i="12"/>
  <c r="X3" i="12"/>
  <c r="X19" i="12"/>
  <c r="X16" i="12"/>
  <c r="X4" i="12"/>
  <c r="X14" i="12"/>
  <c r="X18" i="12"/>
  <c r="X5" i="12"/>
  <c r="X17" i="12"/>
  <c r="A518" i="10" l="1"/>
  <c r="A517" i="10"/>
  <c r="A519" i="10"/>
  <c r="R517" i="10" l="1"/>
  <c r="M517" i="10"/>
  <c r="R519" i="10"/>
  <c r="M519" i="10"/>
  <c r="H518" i="10"/>
  <c r="R518" i="10"/>
  <c r="M518" i="10"/>
  <c r="H517" i="10"/>
  <c r="H519" i="10"/>
  <c r="A824" i="10" l="1"/>
  <c r="A823" i="10"/>
  <c r="A822" i="10"/>
  <c r="A825" i="10"/>
  <c r="A821" i="10"/>
  <c r="A820" i="10"/>
  <c r="M821" i="10" l="1"/>
  <c r="R821" i="10"/>
  <c r="M822" i="10"/>
  <c r="R822" i="10"/>
  <c r="R820" i="10"/>
  <c r="M820" i="10"/>
  <c r="M825" i="10"/>
  <c r="R825" i="10"/>
  <c r="M823" i="10"/>
  <c r="R823" i="10"/>
  <c r="R824" i="10"/>
  <c r="M824" i="10"/>
  <c r="H821" i="10"/>
  <c r="H824" i="10"/>
  <c r="H820" i="10"/>
  <c r="H825" i="10"/>
  <c r="H823" i="10"/>
  <c r="H822" i="10"/>
  <c r="F570" i="10" l="1"/>
  <c r="G570" i="10" s="1"/>
  <c r="E478" i="10"/>
  <c r="F726" i="10"/>
  <c r="G726" i="10" s="1"/>
  <c r="B69" i="10"/>
  <c r="F730" i="10"/>
  <c r="G730" i="10" s="1"/>
  <c r="B842" i="10"/>
  <c r="B821" i="10"/>
  <c r="B64" i="10"/>
  <c r="B544" i="10"/>
  <c r="B449" i="10"/>
  <c r="F131" i="10"/>
  <c r="G131" i="10" s="1"/>
  <c r="E548" i="10"/>
  <c r="E826" i="10"/>
  <c r="E586" i="10"/>
  <c r="F266" i="10"/>
  <c r="G266" i="10" s="1"/>
  <c r="E662" i="10"/>
  <c r="F145" i="10"/>
  <c r="G145" i="10" s="1"/>
  <c r="E72" i="10"/>
  <c r="E382" i="10"/>
  <c r="E59" i="10"/>
  <c r="F800" i="10"/>
  <c r="G800" i="10" s="1"/>
  <c r="E928" i="10"/>
  <c r="E217" i="10"/>
  <c r="E208" i="10"/>
  <c r="E977" i="10"/>
  <c r="E327" i="10"/>
  <c r="E831" i="10"/>
  <c r="F286" i="10"/>
  <c r="G286" i="10" s="1"/>
  <c r="F242" i="10"/>
  <c r="G242" i="10" s="1"/>
  <c r="E288" i="10"/>
  <c r="E485" i="10"/>
  <c r="B708" i="10"/>
  <c r="E912" i="10"/>
  <c r="E755" i="10"/>
  <c r="F685" i="10"/>
  <c r="G685" i="10" s="1"/>
  <c r="F318" i="10"/>
  <c r="G318" i="10" s="1"/>
  <c r="F602" i="10"/>
  <c r="G602" i="10" s="1"/>
  <c r="E716" i="10"/>
  <c r="E602" i="10"/>
  <c r="F644" i="10"/>
  <c r="G644" i="10" s="1"/>
  <c r="F297" i="10"/>
  <c r="G297" i="10" s="1"/>
  <c r="F698" i="10"/>
  <c r="G698" i="10" s="1"/>
  <c r="F688" i="10"/>
  <c r="G688" i="10" s="1"/>
  <c r="E790" i="10"/>
  <c r="B513" i="10"/>
  <c r="F842" i="10"/>
  <c r="G842" i="10" s="1"/>
  <c r="E16" i="10"/>
  <c r="B948" i="10"/>
  <c r="B265" i="10"/>
  <c r="E997" i="10"/>
  <c r="F978" i="10"/>
  <c r="G978" i="10" s="1"/>
  <c r="F390" i="10"/>
  <c r="G390" i="10" s="1"/>
  <c r="F274" i="10"/>
  <c r="G274" i="10" s="1"/>
  <c r="E974" i="10"/>
  <c r="E218" i="10"/>
  <c r="E90" i="10"/>
  <c r="E569" i="10"/>
  <c r="E186" i="10"/>
  <c r="E391" i="10"/>
  <c r="F132" i="10"/>
  <c r="G132" i="10" s="1"/>
  <c r="F344" i="10"/>
  <c r="G344" i="10" s="1"/>
  <c r="E641" i="10"/>
  <c r="F43" i="10"/>
  <c r="G43" i="10" s="1"/>
  <c r="F989" i="10"/>
  <c r="G989" i="10" s="1"/>
  <c r="E665" i="10"/>
  <c r="F437" i="10"/>
  <c r="G437" i="10" s="1"/>
  <c r="E785" i="10"/>
  <c r="E383" i="10"/>
  <c r="F453" i="10"/>
  <c r="G453" i="10" s="1"/>
  <c r="E224" i="10"/>
  <c r="F169" i="10"/>
  <c r="G169" i="10" s="1"/>
  <c r="B639" i="10"/>
  <c r="E568" i="10"/>
  <c r="F640" i="10"/>
  <c r="G640" i="10" s="1"/>
  <c r="F522" i="10"/>
  <c r="G522" i="10" s="1"/>
  <c r="E978" i="10"/>
  <c r="E930" i="10"/>
  <c r="E212" i="10"/>
  <c r="E607" i="10"/>
  <c r="E3" i="10"/>
  <c r="B804" i="10"/>
  <c r="E844" i="10"/>
  <c r="F531" i="10"/>
  <c r="G531" i="10" s="1"/>
  <c r="F102" i="10"/>
  <c r="G102" i="10" s="1"/>
  <c r="F314" i="10"/>
  <c r="G314" i="10" s="1"/>
  <c r="F625" i="10"/>
  <c r="G625" i="10" s="1"/>
  <c r="F938" i="10"/>
  <c r="G938" i="10" s="1"/>
  <c r="E819" i="10"/>
  <c r="E465" i="10"/>
  <c r="E51" i="10"/>
  <c r="E29" i="10"/>
  <c r="E252" i="10"/>
  <c r="E160" i="10"/>
  <c r="E175" i="10"/>
  <c r="F292" i="10"/>
  <c r="G292" i="10" s="1"/>
  <c r="F416" i="10"/>
  <c r="G416" i="10" s="1"/>
  <c r="E939" i="10"/>
  <c r="F584" i="10"/>
  <c r="G584" i="10" s="1"/>
  <c r="E535" i="10"/>
  <c r="B88" i="10"/>
  <c r="F724" i="10"/>
  <c r="G724" i="10" s="1"/>
  <c r="B8" i="10"/>
  <c r="E898" i="10"/>
  <c r="B200" i="10"/>
  <c r="B178" i="10"/>
  <c r="B282" i="10"/>
  <c r="B175" i="10"/>
  <c r="B833" i="10"/>
  <c r="E618" i="10"/>
  <c r="B483" i="10"/>
  <c r="B585" i="10"/>
  <c r="F859" i="10"/>
  <c r="G859" i="10" s="1"/>
  <c r="B579" i="10"/>
  <c r="B160" i="10"/>
  <c r="B392" i="10"/>
  <c r="B720" i="10"/>
  <c r="E22" i="10"/>
  <c r="B35" i="10"/>
  <c r="B635" i="10"/>
  <c r="B773" i="10"/>
  <c r="B373" i="10"/>
  <c r="B527" i="10"/>
  <c r="B649" i="10"/>
  <c r="B287" i="10"/>
  <c r="B46" i="10"/>
  <c r="F310" i="10"/>
  <c r="G310" i="10" s="1"/>
  <c r="E35" i="10"/>
  <c r="B489" i="10"/>
  <c r="B788" i="10"/>
  <c r="E62" i="10"/>
  <c r="F900" i="10"/>
  <c r="G900" i="10" s="1"/>
  <c r="B781" i="10"/>
  <c r="B27" i="10"/>
  <c r="B320" i="10"/>
  <c r="E365" i="10"/>
  <c r="B713" i="10"/>
  <c r="B301" i="10"/>
  <c r="B1000" i="10"/>
  <c r="B63" i="10"/>
  <c r="E459" i="10"/>
  <c r="B625" i="10"/>
  <c r="B737" i="10"/>
  <c r="B303" i="10"/>
  <c r="E765" i="10"/>
  <c r="B738" i="10"/>
  <c r="B292" i="10"/>
  <c r="E564" i="10"/>
  <c r="F751" i="10"/>
  <c r="G751" i="10" s="1"/>
  <c r="B676" i="10"/>
  <c r="B385" i="10"/>
  <c r="E686" i="10"/>
  <c r="F894" i="10"/>
  <c r="G894" i="10" s="1"/>
  <c r="F853" i="10"/>
  <c r="G853" i="10" s="1"/>
  <c r="B546" i="10"/>
  <c r="E919" i="10"/>
  <c r="F778" i="10"/>
  <c r="G778" i="10" s="1"/>
  <c r="B258" i="10"/>
  <c r="F816" i="10"/>
  <c r="G816" i="10" s="1"/>
  <c r="B828" i="10"/>
  <c r="B172" i="10"/>
  <c r="B555" i="10"/>
  <c r="B66" i="10"/>
  <c r="B396" i="10"/>
  <c r="F852" i="10"/>
  <c r="G852" i="10" s="1"/>
  <c r="F719" i="10"/>
  <c r="G719" i="10" s="1"/>
  <c r="B420" i="10"/>
  <c r="B452" i="10"/>
  <c r="F343" i="10"/>
  <c r="G343" i="10" s="1"/>
  <c r="F170" i="10"/>
  <c r="G170" i="10" s="1"/>
  <c r="F619" i="10"/>
  <c r="G619" i="10" s="1"/>
  <c r="B858" i="10"/>
  <c r="E793" i="10"/>
  <c r="F201" i="10"/>
  <c r="G201" i="10" s="1"/>
  <c r="E983" i="10"/>
  <c r="F556" i="10"/>
  <c r="G556" i="10" s="1"/>
  <c r="B655" i="10"/>
  <c r="F66" i="10"/>
  <c r="G66" i="10" s="1"/>
  <c r="F137" i="10"/>
  <c r="G137" i="10" s="1"/>
  <c r="F97" i="10"/>
  <c r="G97" i="10" s="1"/>
  <c r="F665" i="10"/>
  <c r="G665" i="10" s="1"/>
  <c r="F813" i="10"/>
  <c r="G813" i="10" s="1"/>
  <c r="F212" i="10"/>
  <c r="G212" i="10" s="1"/>
  <c r="F216" i="10"/>
  <c r="G216" i="10" s="1"/>
  <c r="F65" i="10"/>
  <c r="G65" i="10" s="1"/>
  <c r="F211" i="10"/>
  <c r="G211" i="10" s="1"/>
  <c r="F635" i="10"/>
  <c r="G635" i="10" s="1"/>
  <c r="F376" i="10"/>
  <c r="G376" i="10" s="1"/>
  <c r="E748" i="10"/>
  <c r="E479" i="10"/>
  <c r="E295" i="10"/>
  <c r="E963" i="10"/>
  <c r="F547" i="10"/>
  <c r="G547" i="10" s="1"/>
  <c r="F269" i="10"/>
  <c r="G269" i="10" s="1"/>
  <c r="E582" i="10"/>
  <c r="F361" i="10"/>
  <c r="G361" i="10" s="1"/>
  <c r="E205" i="10"/>
  <c r="E576" i="10"/>
  <c r="E53" i="10"/>
  <c r="F231" i="10"/>
  <c r="G231" i="10" s="1"/>
  <c r="B575" i="10"/>
  <c r="E843" i="10"/>
  <c r="E698" i="10"/>
  <c r="F386" i="10"/>
  <c r="G386" i="10" s="1"/>
  <c r="E370" i="10"/>
  <c r="E49" i="10"/>
  <c r="F186" i="10"/>
  <c r="G186" i="10" s="1"/>
  <c r="F421" i="10"/>
  <c r="G421" i="10" s="1"/>
  <c r="E825" i="10"/>
  <c r="E689" i="10"/>
  <c r="B439" i="10"/>
  <c r="B360" i="10"/>
  <c r="E971" i="10"/>
  <c r="E584" i="10"/>
  <c r="E12" i="10"/>
  <c r="E760" i="10"/>
  <c r="E952" i="10"/>
  <c r="F101" i="10"/>
  <c r="G101" i="10" s="1"/>
  <c r="F779" i="10"/>
  <c r="G779" i="10" s="1"/>
  <c r="F651" i="10"/>
  <c r="G651" i="10" s="1"/>
  <c r="E921" i="10"/>
  <c r="E324" i="10"/>
  <c r="F237" i="10"/>
  <c r="G237" i="10" s="1"/>
  <c r="F29" i="10"/>
  <c r="G29" i="10" s="1"/>
  <c r="E308" i="10"/>
  <c r="E343" i="10"/>
  <c r="E697" i="10"/>
  <c r="E498" i="10"/>
  <c r="F110" i="10"/>
  <c r="G110" i="10" s="1"/>
  <c r="E522" i="10"/>
  <c r="E405" i="10"/>
  <c r="F345" i="10"/>
  <c r="G345" i="10" s="1"/>
  <c r="E651" i="10"/>
  <c r="F441" i="10"/>
  <c r="G441" i="10" s="1"/>
  <c r="B881" i="10"/>
  <c r="F325" i="10"/>
  <c r="G325" i="10" s="1"/>
  <c r="E429" i="10"/>
  <c r="E55" i="10"/>
  <c r="F953" i="10"/>
  <c r="G953" i="10" s="1"/>
  <c r="B424" i="10"/>
  <c r="B170" i="10"/>
  <c r="B461" i="10"/>
  <c r="F967" i="10"/>
  <c r="G967" i="10" s="1"/>
  <c r="F774" i="10"/>
  <c r="G774" i="10" s="1"/>
  <c r="B244" i="10"/>
  <c r="B599" i="10"/>
  <c r="B519" i="10"/>
  <c r="B161" i="10"/>
  <c r="E13" i="10"/>
  <c r="B83" i="10"/>
  <c r="B140" i="10"/>
  <c r="E300" i="10"/>
  <c r="B670" i="10"/>
  <c r="B859" i="10"/>
  <c r="B822" i="10"/>
  <c r="E861" i="10"/>
  <c r="B671" i="10"/>
  <c r="B820" i="10"/>
  <c r="B173" i="10"/>
  <c r="F959" i="10"/>
  <c r="G959" i="10" s="1"/>
  <c r="B710" i="10"/>
  <c r="B122" i="10"/>
  <c r="B318" i="10"/>
  <c r="B142" i="10"/>
  <c r="E77" i="10"/>
  <c r="B416" i="10"/>
  <c r="B357" i="10"/>
  <c r="B349" i="10"/>
  <c r="E588" i="10"/>
  <c r="B508" i="10"/>
  <c r="F862" i="10"/>
  <c r="G862" i="10" s="1"/>
  <c r="F924" i="10"/>
  <c r="G924" i="10" s="1"/>
  <c r="B19" i="10"/>
  <c r="B167" i="10"/>
  <c r="B24" i="10"/>
  <c r="B130" i="10"/>
  <c r="B103" i="10"/>
  <c r="E79" i="10"/>
  <c r="B419" i="10"/>
  <c r="B759" i="10"/>
  <c r="B264" i="10"/>
  <c r="B382" i="10"/>
  <c r="F293" i="10"/>
  <c r="G293" i="10" s="1"/>
  <c r="B460" i="10"/>
  <c r="F984" i="10"/>
  <c r="G984" i="10" s="1"/>
  <c r="B44" i="10"/>
  <c r="B338" i="10"/>
  <c r="E348" i="10"/>
  <c r="F845" i="10"/>
  <c r="G845" i="10" s="1"/>
  <c r="B826" i="10"/>
  <c r="F870" i="10"/>
  <c r="G870" i="10" s="1"/>
  <c r="B221" i="10"/>
  <c r="F955" i="10"/>
  <c r="G955" i="10" s="1"/>
  <c r="B718" i="10"/>
  <c r="B677" i="10"/>
  <c r="F379" i="10"/>
  <c r="G379" i="10" s="1"/>
  <c r="F946" i="10"/>
  <c r="G946" i="10" s="1"/>
  <c r="B351" i="10"/>
  <c r="F739" i="10"/>
  <c r="G739" i="10" s="1"/>
  <c r="F747" i="10"/>
  <c r="G747" i="10" s="1"/>
  <c r="B152" i="10"/>
  <c r="E808" i="10"/>
  <c r="F785" i="10"/>
  <c r="G785" i="10" s="1"/>
  <c r="B792" i="10"/>
  <c r="B472" i="10"/>
  <c r="B437" i="10"/>
  <c r="E768" i="10"/>
  <c r="E555" i="10"/>
  <c r="B207" i="10"/>
  <c r="B488" i="10"/>
  <c r="B171" i="10"/>
  <c r="B570" i="10"/>
  <c r="E476" i="10"/>
  <c r="F174" i="10"/>
  <c r="G174" i="10" s="1"/>
  <c r="F189" i="10"/>
  <c r="G189" i="10" s="1"/>
  <c r="F143" i="10"/>
  <c r="G143" i="10" s="1"/>
  <c r="E611" i="10"/>
  <c r="B418" i="10"/>
  <c r="F718" i="10"/>
  <c r="G718" i="10" s="1"/>
  <c r="B105" i="10"/>
  <c r="F977" i="10"/>
  <c r="G977" i="10" s="1"/>
  <c r="E493" i="10"/>
  <c r="F617" i="10"/>
  <c r="G617" i="10" s="1"/>
  <c r="F18" i="10"/>
  <c r="G18" i="10" s="1"/>
  <c r="E428" i="10"/>
  <c r="F676" i="10"/>
  <c r="G676" i="10" s="1"/>
  <c r="B335" i="10"/>
  <c r="E179" i="10"/>
  <c r="E961" i="10"/>
  <c r="F256" i="10"/>
  <c r="G256" i="10" s="1"/>
  <c r="F144" i="10"/>
  <c r="G144" i="10" s="1"/>
  <c r="E622" i="10"/>
  <c r="F509" i="10"/>
  <c r="G509" i="10" s="1"/>
  <c r="F255" i="10"/>
  <c r="G255" i="10" s="1"/>
  <c r="E837" i="10"/>
  <c r="E410" i="10"/>
  <c r="F168" i="10"/>
  <c r="G168" i="10" s="1"/>
  <c r="E446" i="10"/>
  <c r="E162" i="10"/>
  <c r="E812" i="10"/>
  <c r="F415" i="10"/>
  <c r="G415" i="10" s="1"/>
  <c r="B582" i="10"/>
  <c r="E709" i="10"/>
  <c r="E936" i="10"/>
  <c r="E818" i="10"/>
  <c r="E829" i="10"/>
  <c r="F23" i="10"/>
  <c r="G23" i="10" s="1"/>
  <c r="E598" i="10"/>
  <c r="E777" i="10"/>
  <c r="E397" i="10"/>
  <c r="E816" i="10"/>
  <c r="B25" i="10"/>
  <c r="E551" i="10"/>
  <c r="E817" i="10"/>
  <c r="F252" i="10"/>
  <c r="G252" i="10" s="1"/>
  <c r="F681" i="10"/>
  <c r="G681" i="10" s="1"/>
  <c r="E471" i="10"/>
  <c r="F129" i="10"/>
  <c r="G129" i="10" s="1"/>
  <c r="B341" i="10"/>
  <c r="B847" i="10"/>
  <c r="E722" i="10"/>
  <c r="E645" i="10"/>
  <c r="B45" i="10"/>
  <c r="B998" i="10"/>
  <c r="F109" i="10"/>
  <c r="G109" i="10" s="1"/>
  <c r="E462" i="10"/>
  <c r="F347" i="10"/>
  <c r="G347" i="10" s="1"/>
  <c r="F693" i="10"/>
  <c r="G693" i="10" s="1"/>
  <c r="E133" i="10"/>
  <c r="E24" i="10"/>
  <c r="E221" i="10"/>
  <c r="E938" i="10"/>
  <c r="F463" i="10"/>
  <c r="G463" i="10" s="1"/>
  <c r="E105" i="10"/>
  <c r="F34" i="10"/>
  <c r="G34" i="10" s="1"/>
  <c r="F6" i="10"/>
  <c r="G6" i="10" s="1"/>
  <c r="F902" i="10"/>
  <c r="G902" i="10" s="1"/>
  <c r="F799" i="10"/>
  <c r="G799" i="10" s="1"/>
  <c r="E886" i="10"/>
  <c r="F569" i="10"/>
  <c r="G569" i="10" s="1"/>
  <c r="E213" i="10"/>
  <c r="F731" i="10"/>
  <c r="G731" i="10" s="1"/>
  <c r="F908" i="10"/>
  <c r="G908" i="10" s="1"/>
  <c r="B76" i="10"/>
  <c r="B658" i="10"/>
  <c r="B311" i="10"/>
  <c r="E638" i="10"/>
  <c r="F794" i="10"/>
  <c r="G794" i="10" s="1"/>
  <c r="B669" i="10"/>
  <c r="B273" i="10"/>
  <c r="B756" i="10"/>
  <c r="E424" i="10"/>
  <c r="B159" i="10"/>
  <c r="B42" i="10"/>
  <c r="E991" i="10"/>
  <c r="B367" i="10"/>
  <c r="B603" i="10"/>
  <c r="B869" i="10"/>
  <c r="B33" i="10"/>
  <c r="B770" i="10"/>
  <c r="B410" i="10"/>
  <c r="E137" i="10"/>
  <c r="B672" i="10"/>
  <c r="B542" i="10"/>
  <c r="F702" i="10"/>
  <c r="G702" i="10" s="1"/>
  <c r="B321" i="10"/>
  <c r="B594" i="10"/>
  <c r="B846" i="10"/>
  <c r="B315" i="10"/>
  <c r="E437" i="10"/>
  <c r="B381" i="10"/>
  <c r="B309" i="10"/>
  <c r="E126" i="10"/>
  <c r="F759" i="10"/>
  <c r="G759" i="10" s="1"/>
  <c r="F834" i="10"/>
  <c r="G834" i="10" s="1"/>
  <c r="B854" i="10"/>
  <c r="B370" i="10"/>
  <c r="B447" i="10"/>
  <c r="E401" i="10"/>
  <c r="B567" i="10"/>
  <c r="B125" i="10"/>
  <c r="B457" i="10"/>
  <c r="B499" i="10"/>
  <c r="B466" i="10"/>
  <c r="E954" i="10"/>
  <c r="E483" i="10"/>
  <c r="F942" i="10"/>
  <c r="G942" i="10" s="1"/>
  <c r="B565" i="10"/>
  <c r="B617" i="10"/>
  <c r="E783" i="10"/>
  <c r="B245" i="10"/>
  <c r="B49" i="10"/>
  <c r="B487" i="10"/>
  <c r="E167" i="10"/>
  <c r="B766" i="10"/>
  <c r="F873" i="10"/>
  <c r="G873" i="10" s="1"/>
  <c r="B516" i="10"/>
  <c r="B262" i="10"/>
  <c r="B662" i="10"/>
  <c r="B530" i="10"/>
  <c r="F771" i="10"/>
  <c r="G771" i="10" s="1"/>
  <c r="B421" i="10"/>
  <c r="B500" i="10"/>
  <c r="B395" i="10"/>
  <c r="E271" i="10"/>
  <c r="B463" i="10"/>
  <c r="F954" i="10"/>
  <c r="G954" i="10" s="1"/>
  <c r="B147" i="10"/>
  <c r="B368" i="10"/>
  <c r="E632" i="10"/>
  <c r="E704" i="10"/>
  <c r="B390" i="10"/>
  <c r="B324" i="10"/>
  <c r="F963" i="10"/>
  <c r="G963" i="10" s="1"/>
  <c r="B322" i="10"/>
  <c r="B23" i="10"/>
  <c r="F500" i="10"/>
  <c r="G500" i="10" s="1"/>
  <c r="F918" i="10"/>
  <c r="G918" i="10" s="1"/>
  <c r="E788" i="10"/>
  <c r="E879" i="10"/>
  <c r="E361" i="10"/>
  <c r="B149" i="10"/>
  <c r="F710" i="10"/>
  <c r="G710" i="10" s="1"/>
  <c r="B348" i="10"/>
  <c r="B344" i="10"/>
  <c r="F69" i="10"/>
  <c r="G69" i="10" s="1"/>
  <c r="E835" i="10"/>
  <c r="E743" i="10"/>
  <c r="E887" i="10"/>
  <c r="F5" i="10"/>
  <c r="G5" i="10" s="1"/>
  <c r="F28" i="10"/>
  <c r="G28" i="10" s="1"/>
  <c r="F250" i="10"/>
  <c r="G250" i="10" s="1"/>
  <c r="F254" i="10"/>
  <c r="G254" i="10" s="1"/>
  <c r="E738" i="10"/>
  <c r="E15" i="10"/>
  <c r="F24" i="10"/>
  <c r="G24" i="10" s="1"/>
  <c r="E729" i="10"/>
  <c r="E572" i="10"/>
  <c r="B503" i="10"/>
  <c r="E617" i="10"/>
  <c r="E941" i="10"/>
  <c r="E865" i="10"/>
  <c r="F483" i="10"/>
  <c r="G483" i="10" s="1"/>
  <c r="E702" i="10"/>
  <c r="E398" i="10"/>
  <c r="F239" i="10"/>
  <c r="G239" i="10" s="1"/>
  <c r="F324" i="10"/>
  <c r="G324" i="10" s="1"/>
  <c r="E854" i="10"/>
  <c r="E781" i="10"/>
  <c r="E176" i="10"/>
  <c r="E270" i="10"/>
  <c r="B124" i="10"/>
  <c r="E890" i="10"/>
  <c r="E229" i="10"/>
  <c r="E894" i="10"/>
  <c r="E346" i="10"/>
  <c r="F298" i="10"/>
  <c r="G298" i="10" s="1"/>
  <c r="E118" i="10"/>
  <c r="E253" i="10"/>
  <c r="F994" i="10"/>
  <c r="G994" i="10" s="1"/>
  <c r="E415" i="10"/>
  <c r="F245" i="10"/>
  <c r="G245" i="10" s="1"/>
  <c r="E177" i="10"/>
  <c r="F133" i="10"/>
  <c r="G133" i="10" s="1"/>
  <c r="E364" i="10"/>
  <c r="F699" i="10"/>
  <c r="G699" i="10" s="1"/>
  <c r="E644" i="10"/>
  <c r="E171" i="10"/>
  <c r="F180" i="10"/>
  <c r="G180" i="10" s="1"/>
  <c r="E262" i="10"/>
  <c r="E272" i="10"/>
  <c r="F336" i="10"/>
  <c r="G336" i="10" s="1"/>
  <c r="F375" i="10"/>
  <c r="G375" i="10" s="1"/>
  <c r="E953" i="10"/>
  <c r="F469" i="10"/>
  <c r="G469" i="10" s="1"/>
  <c r="E917" i="10"/>
  <c r="F736" i="10"/>
  <c r="G736" i="10" s="1"/>
  <c r="F882" i="10"/>
  <c r="G882" i="10" s="1"/>
  <c r="B153" i="10"/>
  <c r="B123" i="10"/>
  <c r="E303" i="10"/>
  <c r="F727" i="10"/>
  <c r="G727" i="10" s="1"/>
  <c r="B158" i="10"/>
  <c r="F790" i="10"/>
  <c r="G790" i="10" s="1"/>
  <c r="B186" i="10"/>
  <c r="E712" i="10"/>
  <c r="F582" i="10"/>
  <c r="G582" i="10" s="1"/>
  <c r="B114" i="10"/>
  <c r="B539" i="10"/>
  <c r="B857" i="10"/>
  <c r="B291" i="10"/>
  <c r="E610" i="10"/>
  <c r="B697" i="10"/>
  <c r="B491" i="10"/>
  <c r="F820" i="10"/>
  <c r="G820" i="10" s="1"/>
  <c r="B9" i="10"/>
  <c r="B61" i="10"/>
  <c r="E495" i="10"/>
  <c r="B837" i="10"/>
  <c r="B266" i="10"/>
  <c r="B137" i="10"/>
  <c r="E740" i="10"/>
  <c r="F517" i="10"/>
  <c r="G517" i="10" s="1"/>
  <c r="B101" i="10"/>
  <c r="B791" i="10"/>
  <c r="B37" i="10"/>
  <c r="B294" i="10"/>
  <c r="B581" i="10"/>
  <c r="B787" i="10"/>
  <c r="B70" i="10"/>
  <c r="B504" i="10"/>
  <c r="E249" i="10"/>
  <c r="F940" i="10"/>
  <c r="G940" i="10" s="1"/>
  <c r="B505" i="10"/>
  <c r="B223" i="10"/>
  <c r="E489" i="10"/>
  <c r="B120" i="10"/>
  <c r="F826" i="10"/>
  <c r="G826" i="10" s="1"/>
  <c r="B687" i="10"/>
  <c r="B146" i="10"/>
  <c r="E289" i="10"/>
  <c r="F621" i="10"/>
  <c r="G621" i="10" s="1"/>
  <c r="B637" i="10"/>
  <c r="B269" i="10"/>
  <c r="B288" i="10"/>
  <c r="F705" i="10"/>
  <c r="G705" i="10" s="1"/>
  <c r="B350" i="10"/>
  <c r="B656" i="10"/>
  <c r="B436" i="10"/>
  <c r="E455" i="10"/>
  <c r="B411" i="10"/>
  <c r="B41" i="10"/>
  <c r="B728" i="10"/>
  <c r="B458" i="10"/>
  <c r="B754" i="10"/>
  <c r="B278" i="10"/>
  <c r="E596" i="10"/>
  <c r="B217" i="10"/>
  <c r="B453" i="10"/>
  <c r="B462" i="10"/>
  <c r="B841" i="10"/>
  <c r="B87" i="10"/>
  <c r="B82" i="10"/>
  <c r="F737" i="10"/>
  <c r="G737" i="10" s="1"/>
  <c r="B467" i="10"/>
  <c r="B15" i="10"/>
  <c r="B164" i="10"/>
  <c r="B363" i="10"/>
  <c r="E811" i="10"/>
  <c r="B706" i="10"/>
  <c r="F833" i="10"/>
  <c r="G833" i="10" s="1"/>
  <c r="B345" i="10"/>
  <c r="B59" i="10"/>
  <c r="E720" i="10"/>
  <c r="F985" i="10"/>
  <c r="G985" i="10" s="1"/>
  <c r="B80" i="10"/>
  <c r="B334" i="10"/>
  <c r="F784" i="10"/>
  <c r="G784" i="10" s="1"/>
  <c r="B402" i="10"/>
  <c r="B205" i="10"/>
  <c r="B548" i="10"/>
  <c r="F484" i="10"/>
  <c r="G484" i="10" s="1"/>
  <c r="E293" i="10"/>
  <c r="F167" i="10"/>
  <c r="G167" i="10" s="1"/>
  <c r="F647" i="10"/>
  <c r="G647" i="10" s="1"/>
  <c r="F309" i="10"/>
  <c r="G309" i="10" s="1"/>
  <c r="F457" i="10"/>
  <c r="G457" i="10" s="1"/>
  <c r="E839" i="10"/>
  <c r="F191" i="10"/>
  <c r="G191" i="10" s="1"/>
  <c r="E708" i="10"/>
  <c r="F565" i="10"/>
  <c r="G565" i="10" s="1"/>
  <c r="E593" i="10"/>
  <c r="F981" i="10"/>
  <c r="G981" i="10" s="1"/>
  <c r="B331" i="10"/>
  <c r="B618" i="10"/>
  <c r="F970" i="10"/>
  <c r="G970" i="10" s="1"/>
  <c r="B835" i="10"/>
  <c r="F850" i="10"/>
  <c r="G850" i="10" s="1"/>
  <c r="F843" i="10"/>
  <c r="G843" i="10" s="1"/>
  <c r="E710" i="10"/>
  <c r="B620" i="10"/>
  <c r="F641" i="10"/>
  <c r="G641" i="10" s="1"/>
  <c r="F89" i="10"/>
  <c r="G89" i="10" s="1"/>
  <c r="F562" i="10"/>
  <c r="G562" i="10" s="1"/>
  <c r="E468" i="10"/>
  <c r="F919" i="10"/>
  <c r="G919" i="10" s="1"/>
  <c r="B79" i="10"/>
  <c r="E315" i="10"/>
  <c r="E387" i="10"/>
  <c r="E4" i="10"/>
  <c r="B93" i="10"/>
  <c r="B243" i="10"/>
  <c r="B779" i="10"/>
  <c r="B668" i="10"/>
  <c r="B638" i="10"/>
  <c r="E767" i="10"/>
  <c r="B11" i="10"/>
  <c r="B229" i="10"/>
  <c r="E161" i="10"/>
  <c r="B845" i="10"/>
  <c r="B450" i="10"/>
  <c r="E84" i="10"/>
  <c r="F797" i="10"/>
  <c r="G797" i="10" s="1"/>
  <c r="B551" i="10"/>
  <c r="B32" i="10"/>
  <c r="B751" i="10"/>
  <c r="B100" i="10"/>
  <c r="B306" i="10"/>
  <c r="E453" i="10"/>
  <c r="F911" i="10"/>
  <c r="G911" i="10" s="1"/>
  <c r="B102" i="10"/>
  <c r="B675" i="10"/>
  <c r="E594" i="10"/>
  <c r="B68" i="10"/>
  <c r="B660" i="10"/>
  <c r="B776" i="10"/>
  <c r="E286" i="10"/>
  <c r="B208" i="10"/>
  <c r="B584" i="10"/>
  <c r="B523" i="10"/>
  <c r="B20" i="10"/>
  <c r="E804" i="10"/>
  <c r="B155" i="10"/>
  <c r="B188" i="10"/>
  <c r="B425" i="10"/>
  <c r="B517" i="10"/>
  <c r="E944" i="10"/>
  <c r="B228" i="10"/>
  <c r="B86" i="10"/>
  <c r="F934" i="10"/>
  <c r="G934" i="10" s="1"/>
  <c r="B793" i="10"/>
  <c r="B47" i="10"/>
  <c r="B612" i="10"/>
  <c r="B712" i="10"/>
  <c r="E802" i="10"/>
  <c r="B131" i="10"/>
  <c r="B300" i="10"/>
  <c r="F880" i="10"/>
  <c r="G880" i="10" s="1"/>
  <c r="B809" i="10"/>
  <c r="E909" i="10"/>
  <c r="F928" i="10"/>
  <c r="G928" i="10" s="1"/>
  <c r="B136" i="10"/>
  <c r="F679" i="10"/>
  <c r="G679" i="10" s="1"/>
  <c r="F927" i="10"/>
  <c r="G927" i="10" s="1"/>
  <c r="B873" i="10"/>
  <c r="B817" i="10"/>
  <c r="F848" i="10"/>
  <c r="G848" i="10" s="1"/>
  <c r="E850" i="10"/>
  <c r="F438" i="10"/>
  <c r="G438" i="10" s="1"/>
  <c r="F273" i="10"/>
  <c r="G273" i="10" s="1"/>
  <c r="F123" i="10"/>
  <c r="G123" i="10" s="1"/>
  <c r="F544" i="10"/>
  <c r="G544" i="10" s="1"/>
  <c r="E577" i="10"/>
  <c r="F51" i="10"/>
  <c r="G51" i="10" s="1"/>
  <c r="F814" i="10"/>
  <c r="G814" i="10" s="1"/>
  <c r="E456" i="10"/>
  <c r="E513" i="10"/>
  <c r="B929" i="10"/>
  <c r="F25" i="10"/>
  <c r="G25" i="10" s="1"/>
  <c r="F328" i="10"/>
  <c r="G328" i="10" s="1"/>
  <c r="F400" i="10"/>
  <c r="G400" i="10" s="1"/>
  <c r="B156" i="10"/>
  <c r="F58" i="10"/>
  <c r="G58" i="10" s="1"/>
  <c r="B744" i="10"/>
  <c r="B176" i="10"/>
  <c r="E34" i="10"/>
  <c r="E261" i="10"/>
  <c r="F62" i="10"/>
  <c r="G62" i="10" s="1"/>
  <c r="E967" i="10"/>
  <c r="E403" i="10"/>
  <c r="F783" i="10"/>
  <c r="G783" i="10" s="1"/>
  <c r="B135" i="10"/>
  <c r="B872" i="10"/>
  <c r="E426" i="10"/>
  <c r="E441" i="10"/>
  <c r="E281" i="10"/>
  <c r="E427" i="10"/>
  <c r="E396" i="10"/>
  <c r="E889" i="10"/>
  <c r="F219" i="10"/>
  <c r="G219" i="10" s="1"/>
  <c r="F303" i="10"/>
  <c r="G303" i="10" s="1"/>
  <c r="E929" i="10"/>
  <c r="E736" i="10"/>
  <c r="F585" i="10"/>
  <c r="G585" i="10" s="1"/>
  <c r="E945" i="10"/>
  <c r="F413" i="10"/>
  <c r="G413" i="10" s="1"/>
  <c r="E666" i="10"/>
  <c r="F543" i="10"/>
  <c r="G543" i="10" s="1"/>
  <c r="E700" i="10"/>
  <c r="E305" i="10"/>
  <c r="F982" i="10"/>
  <c r="G982" i="10" s="1"/>
  <c r="E350" i="10"/>
  <c r="F308" i="10"/>
  <c r="G308" i="10" s="1"/>
  <c r="E857" i="10"/>
  <c r="F899" i="10"/>
  <c r="G899" i="10" s="1"/>
  <c r="E135" i="10"/>
  <c r="E514" i="10"/>
  <c r="E515" i="10"/>
  <c r="F183" i="10"/>
  <c r="G183" i="10" s="1"/>
  <c r="F447" i="10"/>
  <c r="G447" i="10" s="1"/>
  <c r="E193" i="10"/>
  <c r="E696" i="10"/>
  <c r="F54" i="10"/>
  <c r="G54" i="10" s="1"/>
  <c r="F427" i="10"/>
  <c r="G427" i="10" s="1"/>
  <c r="E466" i="10"/>
  <c r="E540" i="10"/>
  <c r="E733" i="10"/>
  <c r="E986" i="10"/>
  <c r="E101" i="10"/>
  <c r="E207" i="10"/>
  <c r="E732" i="10"/>
  <c r="E433" i="10"/>
  <c r="F315" i="10"/>
  <c r="G315" i="10" s="1"/>
  <c r="E127" i="10"/>
  <c r="F656" i="10"/>
  <c r="G656" i="10" s="1"/>
  <c r="B740" i="10"/>
  <c r="E528" i="10"/>
  <c r="E331" i="10"/>
  <c r="E870" i="10"/>
  <c r="E516" i="10"/>
  <c r="F150" i="10"/>
  <c r="G150" i="10" s="1"/>
  <c r="E280" i="10"/>
  <c r="E388" i="10"/>
  <c r="E423" i="10"/>
  <c r="F351" i="10"/>
  <c r="G351" i="10" s="1"/>
  <c r="E367" i="10"/>
  <c r="E533" i="10"/>
  <c r="E841" i="10"/>
  <c r="E746" i="10"/>
  <c r="E863" i="10"/>
  <c r="E915" i="10"/>
  <c r="E487" i="10"/>
  <c r="E578" i="10"/>
  <c r="B615" i="10"/>
  <c r="B771" i="10"/>
  <c r="E595" i="10"/>
  <c r="B699" i="10"/>
  <c r="B110" i="10"/>
  <c r="F752" i="10"/>
  <c r="G752" i="10" s="1"/>
  <c r="B471" i="10"/>
  <c r="E549" i="10"/>
  <c r="B409" i="10"/>
  <c r="B571" i="10"/>
  <c r="B643" i="10"/>
  <c r="B329" i="10"/>
  <c r="E759" i="10"/>
  <c r="F803" i="10"/>
  <c r="G803" i="10" s="1"/>
  <c r="B520" i="10"/>
  <c r="F948" i="10"/>
  <c r="G948" i="10" s="1"/>
  <c r="B695" i="10"/>
  <c r="B393" i="10"/>
  <c r="E149" i="10"/>
  <c r="B604" i="10"/>
  <c r="B601" i="10"/>
  <c r="F857" i="10"/>
  <c r="G857" i="10" s="1"/>
  <c r="B709" i="10"/>
  <c r="B634" i="10"/>
  <c r="F118" i="10"/>
  <c r="G118" i="10" s="1"/>
  <c r="F557" i="10"/>
  <c r="G557" i="10" s="1"/>
  <c r="F898" i="10"/>
  <c r="G898" i="10" s="1"/>
  <c r="B203" i="10"/>
  <c r="B752" i="10"/>
  <c r="B10" i="10"/>
  <c r="E897" i="10"/>
  <c r="F735" i="10"/>
  <c r="G735" i="10" s="1"/>
  <c r="F861" i="10"/>
  <c r="G861" i="10" s="1"/>
  <c r="B308" i="10"/>
  <c r="B12" i="10"/>
  <c r="E486" i="10"/>
  <c r="F865" i="10"/>
  <c r="G865" i="10" s="1"/>
  <c r="B852" i="10"/>
  <c r="B789" i="10"/>
  <c r="B194" i="10"/>
  <c r="E856" i="10"/>
  <c r="E770" i="10"/>
  <c r="B810" i="10"/>
  <c r="B55" i="10"/>
  <c r="E508" i="10"/>
  <c r="B400" i="10"/>
  <c r="B312" i="10"/>
  <c r="B811" i="10"/>
  <c r="B251" i="10"/>
  <c r="E625" i="10"/>
  <c r="B224" i="10"/>
  <c r="F885" i="10"/>
  <c r="G885" i="10" s="1"/>
  <c r="B760" i="10"/>
  <c r="B77" i="10"/>
  <c r="B786" i="10"/>
  <c r="B281" i="10"/>
  <c r="E113" i="10"/>
  <c r="F780" i="10"/>
  <c r="G780" i="10" s="1"/>
  <c r="B440" i="10"/>
  <c r="B590" i="10"/>
  <c r="F748" i="10"/>
  <c r="G748" i="10" s="1"/>
  <c r="B557" i="10"/>
  <c r="F915" i="10"/>
  <c r="G915" i="10" s="1"/>
  <c r="F824" i="10"/>
  <c r="G824" i="10" s="1"/>
  <c r="B279" i="10"/>
  <c r="E764" i="10"/>
  <c r="F983" i="10"/>
  <c r="G983" i="10" s="1"/>
  <c r="F971" i="10"/>
  <c r="G971" i="10" s="1"/>
  <c r="B434" i="10"/>
  <c r="F725" i="10"/>
  <c r="G725" i="10" s="1"/>
  <c r="B701" i="10"/>
  <c r="B179" i="10"/>
  <c r="E47" i="10"/>
  <c r="F805" i="10"/>
  <c r="G805" i="10" s="1"/>
  <c r="F827" i="10"/>
  <c r="G827" i="10" s="1"/>
  <c r="F889" i="10"/>
  <c r="G889" i="10" s="1"/>
  <c r="B850" i="10"/>
  <c r="F503" i="10"/>
  <c r="G503" i="10" s="1"/>
  <c r="E678" i="10"/>
  <c r="B956" i="10"/>
  <c r="B886" i="10"/>
  <c r="F68" i="10"/>
  <c r="G68" i="10" s="1"/>
  <c r="B921" i="10"/>
  <c r="B399" i="10"/>
  <c r="F996" i="10"/>
  <c r="G996" i="10" s="1"/>
  <c r="B511" i="10"/>
  <c r="B600" i="10"/>
  <c r="E2" i="10"/>
  <c r="B16" i="10"/>
  <c r="B589" i="10"/>
  <c r="B220" i="10"/>
  <c r="E242" i="10"/>
  <c r="B861" i="10"/>
  <c r="B62" i="10"/>
  <c r="E257" i="10"/>
  <c r="F786" i="10"/>
  <c r="G786" i="10" s="1"/>
  <c r="F518" i="10"/>
  <c r="G518" i="10" s="1"/>
  <c r="B813" i="10"/>
  <c r="B605" i="10"/>
  <c r="B574" i="10"/>
  <c r="B608" i="10"/>
  <c r="B703" i="10"/>
  <c r="E590" i="10"/>
  <c r="F789" i="10"/>
  <c r="G789" i="10" s="1"/>
  <c r="F831" i="10"/>
  <c r="G831" i="10" s="1"/>
  <c r="B456" i="10"/>
  <c r="B496" i="10"/>
  <c r="B3" i="10"/>
  <c r="E541" i="10"/>
  <c r="F896" i="10"/>
  <c r="G896" i="10" s="1"/>
  <c r="B621" i="10"/>
  <c r="B533" i="10"/>
  <c r="F733" i="10"/>
  <c r="G733" i="10" s="1"/>
  <c r="B352" i="10"/>
  <c r="B365" i="10"/>
  <c r="B267" i="10"/>
  <c r="B185" i="10"/>
  <c r="B372" i="10"/>
  <c r="E713" i="10"/>
  <c r="F868" i="10"/>
  <c r="G868" i="10" s="1"/>
  <c r="F712" i="10"/>
  <c r="G712" i="10" s="1"/>
  <c r="B686" i="10"/>
  <c r="E73" i="10"/>
  <c r="B126" i="10"/>
  <c r="F856" i="10"/>
  <c r="G856" i="10" s="1"/>
  <c r="B843" i="10"/>
  <c r="B518" i="10"/>
  <c r="E691" i="10"/>
  <c r="B836" i="10"/>
  <c r="B534" i="10"/>
  <c r="E191" i="10"/>
  <c r="B209" i="10"/>
  <c r="F849" i="10"/>
  <c r="G849" i="10" s="1"/>
  <c r="E813" i="10"/>
  <c r="E823" i="10"/>
  <c r="E714" i="10"/>
  <c r="F228" i="10"/>
  <c r="G228" i="10" s="1"/>
  <c r="F222" i="10"/>
  <c r="G222" i="10" s="1"/>
  <c r="F385" i="10"/>
  <c r="G385" i="10" s="1"/>
  <c r="F646" i="10"/>
  <c r="G646" i="10" s="1"/>
  <c r="E875" i="10"/>
  <c r="F888" i="10"/>
  <c r="G888" i="10" s="1"/>
  <c r="E981" i="10"/>
  <c r="E527" i="10"/>
  <c r="B827" i="10"/>
  <c r="F45" i="10"/>
  <c r="G45" i="10" s="1"/>
  <c r="B239" i="10"/>
  <c r="B129" i="10"/>
  <c r="E38" i="10"/>
  <c r="E679" i="10"/>
  <c r="E268" i="10"/>
  <c r="E667" i="10"/>
  <c r="E148" i="10"/>
  <c r="E447" i="10"/>
  <c r="F374" i="10"/>
  <c r="G374" i="10" s="1"/>
  <c r="F130" i="10"/>
  <c r="G130" i="10" s="1"/>
  <c r="E769" i="10"/>
  <c r="E470" i="10"/>
  <c r="F434" i="10"/>
  <c r="G434" i="10" s="1"/>
  <c r="B231" i="10"/>
  <c r="F657" i="10"/>
  <c r="G657" i="10" s="1"/>
  <c r="E520" i="10"/>
  <c r="E633" i="10"/>
  <c r="E668" i="10"/>
  <c r="E100" i="10"/>
  <c r="E639" i="10"/>
  <c r="E139" i="10"/>
  <c r="E129" i="10"/>
  <c r="F855" i="10"/>
  <c r="G855" i="10" s="1"/>
  <c r="F406" i="10"/>
  <c r="G406" i="10" s="1"/>
  <c r="B865" i="10"/>
  <c r="F80" i="10"/>
  <c r="G80" i="10" s="1"/>
  <c r="F711" i="10"/>
  <c r="G711" i="10" s="1"/>
  <c r="E820" i="10"/>
  <c r="B893" i="10"/>
  <c r="F7" i="10"/>
  <c r="G7" i="10" s="1"/>
  <c r="E183" i="10"/>
  <c r="E422" i="10"/>
  <c r="E418" i="10"/>
  <c r="F257" i="10"/>
  <c r="G257" i="10" s="1"/>
  <c r="E409" i="10"/>
  <c r="E345" i="10"/>
  <c r="F916" i="10"/>
  <c r="G916" i="10" s="1"/>
  <c r="E228" i="10"/>
  <c r="B276" i="10"/>
  <c r="B383" i="10"/>
  <c r="B707" i="10"/>
  <c r="F176" i="10"/>
  <c r="G176" i="10" s="1"/>
  <c r="B394" i="10"/>
  <c r="B162" i="10"/>
  <c r="F346" i="10"/>
  <c r="G346" i="10" s="1"/>
  <c r="B616" i="10"/>
  <c r="B433" i="10"/>
  <c r="B741" i="10"/>
  <c r="E196" i="10"/>
  <c r="F768" i="10"/>
  <c r="G768" i="10" s="1"/>
  <c r="B540" i="10"/>
  <c r="F757" i="10"/>
  <c r="G757" i="10" s="1"/>
  <c r="B347" i="10"/>
  <c r="E420" i="10"/>
  <c r="F806" i="10"/>
  <c r="G806" i="10" s="1"/>
  <c r="B554" i="10"/>
  <c r="B31" i="10"/>
  <c r="B490" i="10"/>
  <c r="E170" i="10"/>
  <c r="B673" i="10"/>
  <c r="B366" i="10"/>
  <c r="B145" i="10"/>
  <c r="F541" i="10"/>
  <c r="G541" i="10" s="1"/>
  <c r="F990" i="10"/>
  <c r="G990" i="10" s="1"/>
  <c r="F750" i="10"/>
  <c r="G750" i="10" s="1"/>
  <c r="B139" i="10"/>
  <c r="B7" i="10"/>
  <c r="E751" i="10"/>
  <c r="B6" i="10"/>
  <c r="B325" i="10"/>
  <c r="F878" i="10"/>
  <c r="G878" i="10" s="1"/>
  <c r="E776" i="10"/>
  <c r="B333" i="10"/>
  <c r="F754" i="10"/>
  <c r="G754" i="10" s="1"/>
  <c r="B628" i="10"/>
  <c r="B724" i="10"/>
  <c r="B750" i="10"/>
  <c r="F633" i="10"/>
  <c r="G633" i="10" s="1"/>
  <c r="F742" i="10"/>
  <c r="G742" i="10" s="1"/>
  <c r="F770" i="10"/>
  <c r="G770" i="10" s="1"/>
  <c r="B415" i="10"/>
  <c r="F893" i="10"/>
  <c r="G893" i="10" s="1"/>
  <c r="B362" i="10"/>
  <c r="B36" i="10"/>
  <c r="E335" i="10"/>
  <c r="B479" i="10"/>
  <c r="F969" i="10"/>
  <c r="G969" i="10" s="1"/>
  <c r="B191" i="10"/>
  <c r="B627" i="10"/>
  <c r="B552" i="10"/>
  <c r="B613" i="10"/>
  <c r="B725" i="10"/>
  <c r="F636" i="10"/>
  <c r="G636" i="10" s="1"/>
  <c r="F764" i="10"/>
  <c r="G764" i="10" s="1"/>
  <c r="F867" i="10"/>
  <c r="G867" i="10" s="1"/>
  <c r="B806" i="10"/>
  <c r="E369" i="10"/>
  <c r="F964" i="10"/>
  <c r="G964" i="10" s="1"/>
  <c r="B758" i="10"/>
  <c r="F708" i="10"/>
  <c r="G708" i="10" s="1"/>
  <c r="B242" i="10"/>
  <c r="E664" i="10"/>
  <c r="F975" i="10"/>
  <c r="G975" i="10" s="1"/>
  <c r="F871" i="10"/>
  <c r="G871" i="10" s="1"/>
  <c r="B219" i="10"/>
  <c r="B326" i="10"/>
  <c r="B797" i="10"/>
  <c r="B54" i="10"/>
  <c r="E239" i="10"/>
  <c r="F802" i="10"/>
  <c r="G802" i="10" s="1"/>
  <c r="B26" i="10"/>
  <c r="B413" i="10"/>
  <c r="B774" i="10"/>
  <c r="E141" i="10"/>
  <c r="B849" i="10"/>
  <c r="E799" i="10"/>
  <c r="E871" i="10"/>
  <c r="F78" i="10"/>
  <c r="G78" i="10" s="1"/>
  <c r="E585" i="10"/>
  <c r="F165" i="10"/>
  <c r="G165" i="10" s="1"/>
  <c r="E693" i="10"/>
  <c r="F227" i="10"/>
  <c r="G227" i="10" s="1"/>
  <c r="F204" i="10"/>
  <c r="G204" i="10" s="1"/>
  <c r="F338" i="10"/>
  <c r="G338" i="10" s="1"/>
  <c r="F160" i="10"/>
  <c r="G160" i="10" s="1"/>
  <c r="F554" i="10"/>
  <c r="G554" i="10" s="1"/>
  <c r="F153" i="10"/>
  <c r="G153" i="10" s="1"/>
  <c r="F162" i="10"/>
  <c r="G162" i="10" s="1"/>
  <c r="E715" i="10"/>
  <c r="F435" i="10"/>
  <c r="G435" i="10" s="1"/>
  <c r="F552" i="10"/>
  <c r="G552" i="10" s="1"/>
  <c r="B727" i="10"/>
  <c r="E421" i="10"/>
  <c r="E731" i="10"/>
  <c r="F466" i="10"/>
  <c r="G466" i="10" s="1"/>
  <c r="F194" i="10"/>
  <c r="G194" i="10" s="1"/>
  <c r="F218" i="10"/>
  <c r="G218" i="10" s="1"/>
  <c r="E174" i="10"/>
  <c r="B532" i="10"/>
  <c r="E94" i="10"/>
  <c r="F333" i="10"/>
  <c r="G333" i="10" s="1"/>
  <c r="F513" i="10"/>
  <c r="G513" i="10" s="1"/>
  <c r="F604" i="10"/>
  <c r="G604" i="10" s="1"/>
  <c r="F181" i="10"/>
  <c r="G181" i="10" s="1"/>
  <c r="E376" i="10"/>
  <c r="E805" i="10"/>
  <c r="F976" i="10"/>
  <c r="G976" i="10" s="1"/>
  <c r="B819" i="10"/>
  <c r="F913" i="10"/>
  <c r="G913" i="10" s="1"/>
  <c r="B51" i="10"/>
  <c r="B529" i="10"/>
  <c r="E872" i="10"/>
  <c r="E86" i="10"/>
  <c r="B454" i="10"/>
  <c r="E672" i="10"/>
  <c r="E999" i="10"/>
  <c r="E888" i="10"/>
  <c r="E374" i="10"/>
  <c r="E739" i="10"/>
  <c r="E905" i="10"/>
  <c r="B328" i="10"/>
  <c r="F809" i="10"/>
  <c r="G809" i="10" s="1"/>
  <c r="F489" i="10"/>
  <c r="G489" i="10" s="1"/>
  <c r="F493" i="10"/>
  <c r="G493" i="10" s="1"/>
  <c r="E705" i="10"/>
  <c r="E832" i="10"/>
  <c r="F57" i="10"/>
  <c r="G57" i="10" s="1"/>
  <c r="E19" i="10"/>
  <c r="F411" i="10"/>
  <c r="G411" i="10" s="1"/>
  <c r="E163" i="10"/>
  <c r="E761" i="10"/>
  <c r="E480" i="10"/>
  <c r="E1000" i="10"/>
  <c r="E499" i="10"/>
  <c r="F208" i="10"/>
  <c r="G208" i="10" s="1"/>
  <c r="B316" i="10"/>
  <c r="E247" i="10"/>
  <c r="E104" i="10"/>
  <c r="E701" i="10"/>
  <c r="E70" i="10"/>
  <c r="E925" i="10"/>
  <c r="E735" i="10"/>
  <c r="F678" i="10"/>
  <c r="G678" i="10" s="1"/>
  <c r="E467" i="10"/>
  <c r="F195" i="10"/>
  <c r="G195" i="10" s="1"/>
  <c r="E339" i="10"/>
  <c r="F95" i="10"/>
  <c r="G95" i="10" s="1"/>
  <c r="E918" i="10"/>
  <c r="F158" i="10"/>
  <c r="G158" i="10" s="1"/>
  <c r="F497" i="10"/>
  <c r="G497" i="10" s="1"/>
  <c r="F122" i="10"/>
  <c r="G122" i="10" s="1"/>
  <c r="F481" i="10"/>
  <c r="G481" i="10" s="1"/>
  <c r="E573" i="10"/>
  <c r="E821" i="10"/>
  <c r="E650" i="10"/>
  <c r="E39" i="10"/>
  <c r="F433" i="10"/>
  <c r="G433" i="10" s="1"/>
  <c r="E28" i="10"/>
  <c r="F673" i="10"/>
  <c r="G673" i="10" s="1"/>
  <c r="F241" i="10"/>
  <c r="G241" i="10" s="1"/>
  <c r="E517" i="10"/>
  <c r="F459" i="10"/>
  <c r="G459" i="10" s="1"/>
  <c r="E234" i="10"/>
  <c r="E623" i="10"/>
  <c r="F428" i="10"/>
  <c r="G428" i="10" s="1"/>
  <c r="F510" i="10"/>
  <c r="G510" i="10" s="1"/>
  <c r="E726" i="10"/>
  <c r="F417" i="10"/>
  <c r="G417" i="10" s="1"/>
  <c r="F958" i="10"/>
  <c r="G958" i="10" s="1"/>
  <c r="B417" i="10"/>
  <c r="E956" i="10"/>
  <c r="F263" i="10"/>
  <c r="G263" i="10" s="1"/>
  <c r="E657" i="10"/>
  <c r="E795" i="10"/>
  <c r="E491" i="10"/>
  <c r="F720" i="10"/>
  <c r="G720" i="10" s="1"/>
  <c r="F761" i="10"/>
  <c r="G761" i="10" s="1"/>
  <c r="B522" i="10"/>
  <c r="B473" i="10"/>
  <c r="E306" i="10"/>
  <c r="F713" i="10"/>
  <c r="G713" i="10" s="1"/>
  <c r="F997" i="10"/>
  <c r="G997" i="10" s="1"/>
  <c r="B631" i="10"/>
  <c r="B225" i="10"/>
  <c r="E966" i="10"/>
  <c r="F965" i="10"/>
  <c r="G965" i="10" s="1"/>
  <c r="B403" i="10"/>
  <c r="B435" i="10"/>
  <c r="B97" i="10"/>
  <c r="F659" i="10"/>
  <c r="G659" i="10" s="1"/>
  <c r="F703" i="10"/>
  <c r="G703" i="10" s="1"/>
  <c r="B749" i="10"/>
  <c r="B682" i="10"/>
  <c r="F866" i="10"/>
  <c r="G866" i="10" s="1"/>
  <c r="B227" i="10"/>
  <c r="F923" i="10"/>
  <c r="G923" i="10" s="1"/>
  <c r="B257" i="10"/>
  <c r="B762" i="10"/>
  <c r="E721" i="10"/>
  <c r="B665" i="10"/>
  <c r="F979" i="10"/>
  <c r="G979" i="10" s="1"/>
  <c r="B651" i="10"/>
  <c r="B525" i="10"/>
  <c r="B353" i="10"/>
  <c r="E197" i="10"/>
  <c r="B524" i="10"/>
  <c r="B855" i="10"/>
  <c r="B592" i="10"/>
  <c r="F883" i="10"/>
  <c r="G883" i="10" s="1"/>
  <c r="B573" i="10"/>
  <c r="E744" i="10"/>
  <c r="E506" i="10"/>
  <c r="B563" i="10"/>
  <c r="B284" i="10"/>
  <c r="B181" i="10"/>
  <c r="E44" i="10"/>
  <c r="B92" i="10"/>
  <c r="B304" i="10"/>
  <c r="F268" i="10"/>
  <c r="G268" i="10" s="1"/>
  <c r="B887" i="10"/>
  <c r="B777" i="10"/>
  <c r="F749" i="10"/>
  <c r="G749" i="10" s="1"/>
  <c r="B119" i="10"/>
  <c r="E342" i="10"/>
  <c r="B98" i="10"/>
  <c r="F744" i="10"/>
  <c r="G744" i="10" s="1"/>
  <c r="F895" i="10"/>
  <c r="G895" i="10" s="1"/>
  <c r="B632" i="10"/>
  <c r="B611" i="10"/>
  <c r="B128" i="10"/>
  <c r="B272" i="10"/>
  <c r="E117" i="10"/>
  <c r="F717" i="10"/>
  <c r="G717" i="10" s="1"/>
  <c r="B807" i="10"/>
  <c r="B764" i="10"/>
  <c r="B34" i="10"/>
  <c r="F146" i="10"/>
  <c r="G146" i="10" s="1"/>
  <c r="F773" i="10"/>
  <c r="G773" i="10" s="1"/>
  <c r="B104" i="10"/>
  <c r="B299" i="10"/>
  <c r="B174" i="10"/>
  <c r="F320" i="10"/>
  <c r="G320" i="10" s="1"/>
  <c r="B107" i="10"/>
  <c r="B818" i="10"/>
  <c r="B746" i="10"/>
  <c r="B138" i="10"/>
  <c r="B141" i="10"/>
  <c r="E172" i="10"/>
  <c r="F523" i="10"/>
  <c r="G523" i="10" s="1"/>
  <c r="E988" i="10"/>
  <c r="F71" i="10"/>
  <c r="G71" i="10" s="1"/>
  <c r="E56" i="10"/>
  <c r="F87" i="10"/>
  <c r="G87" i="10" s="1"/>
  <c r="E510" i="10"/>
  <c r="F112" i="10"/>
  <c r="G112" i="10" s="1"/>
  <c r="F876" i="10"/>
  <c r="G876" i="10" s="1"/>
  <c r="B880" i="10"/>
  <c r="B972" i="10"/>
  <c r="B446" i="10"/>
  <c r="F492" i="10"/>
  <c r="G492" i="10" s="1"/>
  <c r="F605" i="10"/>
  <c r="G605" i="10" s="1"/>
  <c r="E457" i="10"/>
  <c r="B966" i="10"/>
  <c r="E373" i="10"/>
  <c r="B305" i="10"/>
  <c r="E539" i="10"/>
  <c r="F905" i="10"/>
  <c r="G905" i="10" s="1"/>
  <c r="E132" i="10"/>
  <c r="E40" i="10"/>
  <c r="E136" i="10"/>
  <c r="F550" i="10"/>
  <c r="G550" i="10" s="1"/>
  <c r="F47" i="10"/>
  <c r="G47" i="10" s="1"/>
  <c r="E616" i="10"/>
  <c r="F348" i="10"/>
  <c r="G348" i="10" s="1"/>
  <c r="E238" i="10"/>
  <c r="F100" i="10"/>
  <c r="G100" i="10" s="1"/>
  <c r="E264" i="10"/>
  <c r="E54" i="10"/>
  <c r="E368" i="10"/>
  <c r="E10" i="10"/>
  <c r="E531" i="10"/>
  <c r="F630" i="10"/>
  <c r="G630" i="10" s="1"/>
  <c r="E536" i="10"/>
  <c r="E852" i="10"/>
  <c r="F161" i="10"/>
  <c r="G161" i="10" s="1"/>
  <c r="F205" i="10"/>
  <c r="G205" i="10" s="1"/>
  <c r="B386" i="10"/>
  <c r="E984" i="10"/>
  <c r="E362" i="10"/>
  <c r="F553" i="10"/>
  <c r="G553" i="10" s="1"/>
  <c r="F198" i="10"/>
  <c r="G198" i="10" s="1"/>
  <c r="F594" i="10"/>
  <c r="G594" i="10" s="1"/>
  <c r="F419" i="10"/>
  <c r="G419" i="10" s="1"/>
  <c r="E134" i="10"/>
  <c r="F498" i="10"/>
  <c r="G498" i="10" s="1"/>
  <c r="F225" i="10"/>
  <c r="G225" i="10" s="1"/>
  <c r="E591" i="10"/>
  <c r="F904" i="10"/>
  <c r="G904" i="10" s="1"/>
  <c r="E636" i="10"/>
  <c r="F179" i="10"/>
  <c r="G179" i="10" s="1"/>
  <c r="E512" i="10"/>
  <c r="E194" i="10"/>
  <c r="E334" i="10"/>
  <c r="E567" i="10"/>
  <c r="F21" i="10"/>
  <c r="G21" i="10" s="1"/>
  <c r="E232" i="10"/>
  <c r="F533" i="10"/>
  <c r="G533" i="10" s="1"/>
  <c r="F3" i="10"/>
  <c r="G3" i="10" s="1"/>
  <c r="E88" i="10"/>
  <c r="F364" i="10"/>
  <c r="G364" i="10" s="1"/>
  <c r="B91" i="10"/>
  <c r="F203" i="10"/>
  <c r="G203" i="10" s="1"/>
  <c r="E511" i="10"/>
  <c r="E587" i="10"/>
  <c r="E57" i="10"/>
  <c r="E390" i="10"/>
  <c r="E543" i="10"/>
  <c r="E168" i="10"/>
  <c r="E340" i="10"/>
  <c r="F597" i="10"/>
  <c r="G597" i="10" s="1"/>
  <c r="B916" i="10"/>
  <c r="E780" i="10"/>
  <c r="F945" i="10"/>
  <c r="G945" i="10" s="1"/>
  <c r="B115" i="10"/>
  <c r="B731" i="10"/>
  <c r="B297" i="10"/>
  <c r="E692" i="10"/>
  <c r="B359" i="10"/>
  <c r="E562" i="10"/>
  <c r="B290" i="10"/>
  <c r="B640" i="10"/>
  <c r="B247" i="10"/>
  <c r="B248" i="10"/>
  <c r="E882" i="10"/>
  <c r="B867" i="10"/>
  <c r="F775" i="10"/>
  <c r="G775" i="10" s="1"/>
  <c r="B715" i="10"/>
  <c r="B794" i="10"/>
  <c r="B285" i="10"/>
  <c r="B252" i="10"/>
  <c r="E443" i="10"/>
  <c r="B355" i="10"/>
  <c r="B58" i="10"/>
  <c r="E65" i="10"/>
  <c r="B183" i="10"/>
  <c r="B259" i="10"/>
  <c r="B151" i="10"/>
  <c r="B768" i="10"/>
  <c r="B198" i="10"/>
  <c r="F760" i="10"/>
  <c r="G760" i="10" s="1"/>
  <c r="B644" i="10"/>
  <c r="F766" i="10"/>
  <c r="G766" i="10" s="1"/>
  <c r="F998" i="10"/>
  <c r="G998" i="10" s="1"/>
  <c r="B761" i="10"/>
  <c r="B560" i="10"/>
  <c r="E642" i="10"/>
  <c r="B659" i="10"/>
  <c r="B423" i="10"/>
  <c r="B30" i="10"/>
  <c r="F207" i="10"/>
  <c r="G207" i="10" s="1"/>
  <c r="B569" i="10"/>
  <c r="B825" i="10"/>
  <c r="B666" i="10"/>
  <c r="E876" i="10"/>
  <c r="B429" i="10"/>
  <c r="B121" i="10"/>
  <c r="F828" i="10"/>
  <c r="G828" i="10" s="1"/>
  <c r="B465" i="10"/>
  <c r="B241" i="10"/>
  <c r="B765" i="10"/>
  <c r="F234" i="10"/>
  <c r="G234" i="10" s="1"/>
  <c r="F830" i="10"/>
  <c r="G830" i="10" s="1"/>
  <c r="F864" i="10"/>
  <c r="G864" i="10" s="1"/>
  <c r="B896" i="10"/>
  <c r="F950" i="10"/>
  <c r="G950" i="10" s="1"/>
  <c r="B812" i="10"/>
  <c r="B157" i="10"/>
  <c r="E378" i="10"/>
  <c r="B232" i="10"/>
  <c r="B414" i="10"/>
  <c r="B782" i="10"/>
  <c r="B795" i="10"/>
  <c r="E78" i="10"/>
  <c r="B441" i="10"/>
  <c r="B85" i="10"/>
  <c r="B201" i="10"/>
  <c r="E824" i="10"/>
  <c r="B254" i="10"/>
  <c r="E414" i="10"/>
  <c r="B377" i="10"/>
  <c r="B772" i="10"/>
  <c r="B71" i="10"/>
  <c r="F452" i="10"/>
  <c r="G452" i="10" s="1"/>
  <c r="B484" i="10"/>
  <c r="E849" i="10"/>
  <c r="E449" i="10"/>
  <c r="F667" i="10"/>
  <c r="G667" i="10" s="1"/>
  <c r="F140" i="10"/>
  <c r="G140" i="10" s="1"/>
  <c r="E671" i="10"/>
  <c r="F202" i="10"/>
  <c r="G202" i="10" s="1"/>
  <c r="F359" i="10"/>
  <c r="G359" i="10" s="1"/>
  <c r="E648" i="10"/>
  <c r="B976" i="10"/>
  <c r="F592" i="10"/>
  <c r="G592" i="10" s="1"/>
  <c r="F199" i="10"/>
  <c r="G199" i="10" s="1"/>
  <c r="E601" i="10"/>
  <c r="F98" i="10"/>
  <c r="G98" i="10" s="1"/>
  <c r="F149" i="10"/>
  <c r="G149" i="10" s="1"/>
  <c r="F116" i="10"/>
  <c r="G116" i="10" s="1"/>
  <c r="E754" i="10"/>
  <c r="F238" i="10"/>
  <c r="G238" i="10" s="1"/>
  <c r="F155" i="10"/>
  <c r="G155" i="10" s="1"/>
  <c r="B906" i="10"/>
  <c r="E400" i="10"/>
  <c r="E200" i="10"/>
  <c r="F271" i="10"/>
  <c r="G271" i="10" s="1"/>
  <c r="F475" i="10"/>
  <c r="G475" i="10" s="1"/>
  <c r="E532" i="10"/>
  <c r="F184" i="10"/>
  <c r="G184" i="10" s="1"/>
  <c r="E460" i="10"/>
  <c r="F267" i="10"/>
  <c r="G267" i="10" s="1"/>
  <c r="F787" i="10"/>
  <c r="G787" i="10" s="1"/>
  <c r="F577" i="10"/>
  <c r="G577" i="10" s="1"/>
  <c r="F472" i="10"/>
  <c r="G472" i="10" s="1"/>
  <c r="E842" i="10"/>
  <c r="E931" i="10"/>
  <c r="B549" i="10"/>
  <c r="B650" i="10"/>
  <c r="B775" i="10"/>
  <c r="F796" i="10"/>
  <c r="G796" i="10" s="1"/>
  <c r="B743" i="10"/>
  <c r="E472" i="10"/>
  <c r="B73" i="10"/>
  <c r="B313" i="10"/>
  <c r="B474" i="10"/>
  <c r="F829" i="10"/>
  <c r="G829" i="10" s="1"/>
  <c r="E544" i="10"/>
  <c r="F17" i="10"/>
  <c r="G17" i="10" s="1"/>
  <c r="E481" i="10"/>
  <c r="E97" i="10"/>
  <c r="E284" i="10"/>
  <c r="E869" i="10"/>
  <c r="F632" i="10"/>
  <c r="G632" i="10" s="1"/>
  <c r="E353" i="10"/>
  <c r="F41" i="10"/>
  <c r="G41" i="10" s="1"/>
  <c r="F40" i="10"/>
  <c r="G40" i="10" s="1"/>
  <c r="E347" i="10"/>
  <c r="E299" i="10"/>
  <c r="F695" i="10"/>
  <c r="G695" i="10" s="1"/>
  <c r="B432" i="10"/>
  <c r="E676" i="10"/>
  <c r="F851" i="10"/>
  <c r="G851" i="10" s="1"/>
  <c r="E69" i="10"/>
  <c r="F221" i="10"/>
  <c r="G221" i="10" s="1"/>
  <c r="F248" i="10"/>
  <c r="G248" i="10" s="1"/>
  <c r="E417" i="10"/>
  <c r="F668" i="10"/>
  <c r="G668" i="10" s="1"/>
  <c r="F288" i="10"/>
  <c r="G288" i="10" s="1"/>
  <c r="F488" i="10"/>
  <c r="G488" i="10" s="1"/>
  <c r="E600" i="10"/>
  <c r="F284" i="10"/>
  <c r="G284" i="10" s="1"/>
  <c r="E99" i="10"/>
  <c r="F616" i="10"/>
  <c r="G616" i="10" s="1"/>
  <c r="E282" i="10"/>
  <c r="F111" i="10"/>
  <c r="G111" i="10" s="1"/>
  <c r="F262" i="10"/>
  <c r="G262" i="10" s="1"/>
  <c r="E530" i="10"/>
  <c r="F32" i="10"/>
  <c r="G32" i="10" s="1"/>
  <c r="F151" i="10"/>
  <c r="G151" i="10" s="1"/>
  <c r="E488" i="10"/>
  <c r="E867" i="10"/>
  <c r="E529" i="10"/>
  <c r="E227" i="10"/>
  <c r="B864" i="10"/>
  <c r="E95" i="10"/>
  <c r="F342" i="10"/>
  <c r="G342" i="10" s="1"/>
  <c r="E864" i="10"/>
  <c r="E121" i="10"/>
  <c r="F572" i="10"/>
  <c r="G572" i="10" s="1"/>
  <c r="E750" i="10"/>
  <c r="E570" i="10"/>
  <c r="F399" i="10"/>
  <c r="G399" i="10" s="1"/>
  <c r="F445" i="10"/>
  <c r="G445" i="10" s="1"/>
  <c r="E792" i="10"/>
  <c r="E209" i="10"/>
  <c r="F277" i="10"/>
  <c r="G277" i="10" s="1"/>
  <c r="E42" i="10"/>
  <c r="B711" i="10"/>
  <c r="E566" i="10"/>
  <c r="E866" i="10"/>
  <c r="E724" i="10"/>
  <c r="F70" i="10"/>
  <c r="G70" i="10" s="1"/>
  <c r="E164" i="10"/>
  <c r="E998" i="10"/>
  <c r="F397" i="10"/>
  <c r="G397" i="10" s="1"/>
  <c r="F560" i="10"/>
  <c r="G560" i="10" s="1"/>
  <c r="F15" i="10"/>
  <c r="G15" i="10" s="1"/>
  <c r="E202" i="10"/>
  <c r="F56" i="10"/>
  <c r="G56" i="10" s="1"/>
  <c r="E394" i="10"/>
  <c r="F637" i="10"/>
  <c r="G637" i="10" s="1"/>
  <c r="F61" i="10"/>
  <c r="G61" i="10" s="1"/>
  <c r="F424" i="10"/>
  <c r="G424" i="10" s="1"/>
  <c r="B691" i="10"/>
  <c r="F502" i="10"/>
  <c r="G502" i="10" s="1"/>
  <c r="F442" i="10"/>
  <c r="G442" i="10" s="1"/>
  <c r="E372" i="10"/>
  <c r="B870" i="10"/>
  <c r="F526" i="10"/>
  <c r="G526" i="10" s="1"/>
  <c r="E430" i="10"/>
  <c r="E439" i="10"/>
  <c r="F9" i="10"/>
  <c r="G9" i="10" s="1"/>
  <c r="E935" i="10"/>
  <c r="F369" i="10"/>
  <c r="G369" i="10" s="1"/>
  <c r="F306" i="10"/>
  <c r="G306" i="10" s="1"/>
  <c r="B28" i="10"/>
  <c r="B705" i="10"/>
  <c r="B999" i="10"/>
  <c r="E518" i="10"/>
  <c r="B568" i="10"/>
  <c r="B702" i="10"/>
  <c r="B74" i="10"/>
  <c r="B374" i="10"/>
  <c r="E902" i="10"/>
  <c r="B716" i="10"/>
  <c r="F960" i="10"/>
  <c r="G960" i="10" s="1"/>
  <c r="B443" i="10"/>
  <c r="B690" i="10"/>
  <c r="B202" i="10"/>
  <c r="B407" i="10"/>
  <c r="F8" i="10"/>
  <c r="G8" i="10" s="1"/>
  <c r="E609" i="10"/>
  <c r="B506" i="10"/>
  <c r="B289" i="10"/>
  <c r="E444" i="10"/>
  <c r="F903" i="10"/>
  <c r="G903" i="10" s="1"/>
  <c r="B256" i="10"/>
  <c r="B14" i="10"/>
  <c r="E773" i="10"/>
  <c r="B882" i="10"/>
  <c r="B714" i="10"/>
  <c r="B509" i="10"/>
  <c r="B212" i="10"/>
  <c r="E619" i="10"/>
  <c r="B550" i="10"/>
  <c r="F987" i="10"/>
  <c r="G987" i="10" s="1"/>
  <c r="F767" i="10"/>
  <c r="G767" i="10" s="1"/>
  <c r="F821" i="10"/>
  <c r="G821" i="10" s="1"/>
  <c r="B486" i="10"/>
  <c r="B587" i="10"/>
  <c r="E806" i="10"/>
  <c r="B623" i="10"/>
  <c r="B354" i="10"/>
  <c r="B800" i="10"/>
  <c r="E67" i="10"/>
  <c r="B891" i="10"/>
  <c r="B342" i="10"/>
  <c r="B253" i="10"/>
  <c r="F939" i="10"/>
  <c r="G939" i="10" s="1"/>
  <c r="B468" i="10"/>
  <c r="B619" i="10"/>
  <c r="E646" i="10"/>
  <c r="F811" i="10"/>
  <c r="G811" i="10" s="1"/>
  <c r="B116" i="10"/>
  <c r="B314" i="10"/>
  <c r="E37" i="10"/>
  <c r="F962" i="10"/>
  <c r="G962" i="10" s="1"/>
  <c r="B455" i="10"/>
  <c r="B553" i="10"/>
  <c r="F995" i="10"/>
  <c r="G995" i="10" s="1"/>
  <c r="B785" i="10"/>
  <c r="B263" i="10"/>
  <c r="F305" i="10"/>
  <c r="G305" i="10" s="1"/>
  <c r="B745" i="10"/>
  <c r="B189" i="10"/>
  <c r="B493" i="10"/>
  <c r="E833" i="10"/>
  <c r="B78" i="10"/>
  <c r="B543" i="10"/>
  <c r="B678" i="10"/>
  <c r="B572" i="10"/>
  <c r="F877" i="10"/>
  <c r="G877" i="10" s="1"/>
  <c r="B166" i="10"/>
  <c r="F758" i="10"/>
  <c r="G758" i="10" s="1"/>
  <c r="B249" i="10"/>
  <c r="B298" i="10"/>
  <c r="E509" i="10"/>
  <c r="B495" i="10"/>
  <c r="B211" i="10"/>
  <c r="B404" i="10"/>
  <c r="F476" i="10"/>
  <c r="G476" i="10" s="1"/>
  <c r="F141" i="10"/>
  <c r="G141" i="10" s="1"/>
  <c r="F477" i="10"/>
  <c r="G477" i="10" s="1"/>
  <c r="E968" i="10"/>
  <c r="F398" i="10"/>
  <c r="G398" i="10" s="1"/>
  <c r="F4" i="10"/>
  <c r="G4" i="10" s="1"/>
  <c r="F467" i="10"/>
  <c r="G467" i="10" s="1"/>
  <c r="E559" i="10"/>
  <c r="B275" i="10"/>
  <c r="B930" i="10"/>
  <c r="F244" i="10"/>
  <c r="G244" i="10" s="1"/>
  <c r="E810" i="10"/>
  <c r="B981" i="10"/>
  <c r="F19" i="10"/>
  <c r="G19" i="10" s="1"/>
  <c r="B829" i="10"/>
  <c r="B230" i="10"/>
  <c r="B187" i="10"/>
  <c r="E187" i="10"/>
  <c r="B933" i="10"/>
  <c r="B949" i="10"/>
  <c r="B964" i="10"/>
  <c r="F136" i="10"/>
  <c r="G136" i="10" s="1"/>
  <c r="F35" i="10"/>
  <c r="G35" i="10" s="1"/>
  <c r="F210" i="10"/>
  <c r="G210" i="10" s="1"/>
  <c r="F360" i="10"/>
  <c r="G360" i="10" s="1"/>
  <c r="F220" i="10"/>
  <c r="G220" i="10" s="1"/>
  <c r="F599" i="10"/>
  <c r="G599" i="10" s="1"/>
  <c r="F134" i="10"/>
  <c r="G134" i="10" s="1"/>
  <c r="B971" i="10"/>
  <c r="F645" i="10"/>
  <c r="G645" i="10" s="1"/>
  <c r="F291" i="10"/>
  <c r="G291" i="10" s="1"/>
  <c r="F403" i="10"/>
  <c r="G403" i="10" s="1"/>
  <c r="E275" i="10"/>
  <c r="E292" i="10"/>
  <c r="E442" i="10"/>
  <c r="B498" i="10"/>
  <c r="B763" i="10"/>
  <c r="B426" i="10"/>
  <c r="B398" i="10"/>
  <c r="B480" i="10"/>
  <c r="F370" i="10"/>
  <c r="G370" i="10" s="1"/>
  <c r="E114" i="10"/>
  <c r="F515" i="10"/>
  <c r="G515" i="10" s="1"/>
  <c r="F943" i="10"/>
  <c r="G943" i="10" s="1"/>
  <c r="F765" i="10"/>
  <c r="G765" i="10" s="1"/>
  <c r="E165" i="10"/>
  <c r="F545" i="10"/>
  <c r="G545" i="10" s="1"/>
  <c r="F674" i="10"/>
  <c r="G674" i="10" s="1"/>
  <c r="E838" i="10"/>
  <c r="B406" i="10"/>
  <c r="E501" i="10"/>
  <c r="E868" i="10"/>
  <c r="E274" i="10"/>
  <c r="E860" i="10"/>
  <c r="B871" i="10"/>
  <c r="E734" i="10"/>
  <c r="E932" i="10"/>
  <c r="F294" i="10"/>
  <c r="G294" i="10" s="1"/>
  <c r="E230" i="10"/>
  <c r="E21" i="10"/>
  <c r="E951" i="10"/>
  <c r="F147" i="10"/>
  <c r="G147" i="10" s="1"/>
  <c r="E304" i="10"/>
  <c r="F115" i="10"/>
  <c r="G115" i="10" s="1"/>
  <c r="E680" i="10"/>
  <c r="E893" i="10"/>
  <c r="B874" i="10"/>
  <c r="F410" i="10"/>
  <c r="G410" i="10" s="1"/>
  <c r="F863" i="10"/>
  <c r="G863" i="10" s="1"/>
  <c r="E356" i="10"/>
  <c r="E354" i="10"/>
  <c r="F322" i="10"/>
  <c r="G322" i="10" s="1"/>
  <c r="F135" i="10"/>
  <c r="G135" i="10" s="1"/>
  <c r="F249" i="10"/>
  <c r="G249" i="10" s="1"/>
  <c r="B339" i="10"/>
  <c r="B748" i="10"/>
  <c r="F126" i="10"/>
  <c r="G126" i="10" s="1"/>
  <c r="F514" i="10"/>
  <c r="G514" i="10" s="1"/>
  <c r="B693" i="10"/>
  <c r="E287" i="10"/>
  <c r="F229" i="10"/>
  <c r="G229" i="10" s="1"/>
  <c r="E240" i="10"/>
  <c r="F487" i="10"/>
  <c r="G487" i="10" s="1"/>
  <c r="E85" i="10"/>
  <c r="E830" i="10"/>
  <c r="E502" i="10"/>
  <c r="E379" i="10"/>
  <c r="E807" i="10"/>
  <c r="E560" i="10"/>
  <c r="E694" i="10"/>
  <c r="E138" i="10"/>
  <c r="F440" i="10"/>
  <c r="G440" i="10" s="1"/>
  <c r="E670" i="10"/>
  <c r="E258" i="10"/>
  <c r="B609" i="10"/>
  <c r="F127" i="10"/>
  <c r="G127" i="10" s="1"/>
  <c r="B717" i="10"/>
  <c r="E964" i="10"/>
  <c r="F164" i="10"/>
  <c r="G164" i="10" s="1"/>
  <c r="F462" i="10"/>
  <c r="G462" i="10" s="1"/>
  <c r="B521" i="10"/>
  <c r="B863" i="10"/>
  <c r="E910" i="10"/>
  <c r="F606" i="10"/>
  <c r="G606" i="10" s="1"/>
  <c r="E178" i="10"/>
  <c r="E93" i="10"/>
  <c r="B364" i="10"/>
  <c r="F571" i="10"/>
  <c r="G571" i="10" s="1"/>
  <c r="B700" i="10"/>
  <c r="E322" i="10"/>
  <c r="F564" i="10"/>
  <c r="G564" i="10" s="1"/>
  <c r="E719" i="10"/>
  <c r="E74" i="10"/>
  <c r="F154" i="10"/>
  <c r="G154" i="10" s="1"/>
  <c r="E959" i="10"/>
  <c r="E477" i="10"/>
  <c r="E384" i="10"/>
  <c r="E957" i="10"/>
  <c r="E914" i="10"/>
  <c r="E336" i="10"/>
  <c r="E381" i="10"/>
  <c r="E523" i="10"/>
  <c r="F669" i="10"/>
  <c r="G669" i="10" s="1"/>
  <c r="E862" i="10"/>
  <c r="B317" i="10"/>
  <c r="F120" i="10"/>
  <c r="G120" i="10" s="1"/>
  <c r="F79" i="10"/>
  <c r="G79" i="10" s="1"/>
  <c r="E608" i="10"/>
  <c r="B733" i="10"/>
  <c r="F740" i="10"/>
  <c r="G740" i="10" s="1"/>
  <c r="F282" i="10"/>
  <c r="G282" i="10" s="1"/>
  <c r="F278" i="10"/>
  <c r="G278" i="10" s="1"/>
  <c r="F539" i="10"/>
  <c r="G539" i="10" s="1"/>
  <c r="F613" i="10"/>
  <c r="G613" i="10" s="1"/>
  <c r="E620" i="10"/>
  <c r="F138" i="10"/>
  <c r="G138" i="10" s="1"/>
  <c r="E31" i="10"/>
  <c r="E955" i="10"/>
  <c r="B897" i="10"/>
  <c r="F431" i="10"/>
  <c r="G431" i="10" s="1"/>
  <c r="F529" i="10"/>
  <c r="G529" i="10" s="1"/>
  <c r="B839" i="10"/>
  <c r="B50" i="10"/>
  <c r="B111" i="10"/>
  <c r="B692" i="10"/>
  <c r="B657" i="10"/>
  <c r="B633" i="10"/>
  <c r="E629" i="10"/>
  <c r="F920" i="10"/>
  <c r="G920" i="10" s="1"/>
  <c r="B412" i="10"/>
  <c r="F769" i="10"/>
  <c r="G769" i="10" s="1"/>
  <c r="F807" i="10"/>
  <c r="G807" i="10" s="1"/>
  <c r="E156" i="10"/>
  <c r="B274" i="10"/>
  <c r="B556" i="10"/>
  <c r="F956" i="10"/>
  <c r="G956" i="10" s="1"/>
  <c r="B216" i="10"/>
  <c r="B380" i="10"/>
  <c r="F844" i="10"/>
  <c r="G844" i="10" s="1"/>
  <c r="E352" i="10"/>
  <c r="B376" i="10"/>
  <c r="B667" i="10"/>
  <c r="B514" i="10"/>
  <c r="F781" i="10"/>
  <c r="G781" i="10" s="1"/>
  <c r="B653" i="10"/>
  <c r="F55" i="10"/>
  <c r="G55" i="10" s="1"/>
  <c r="F921" i="10"/>
  <c r="G921" i="10" s="1"/>
  <c r="B799" i="10"/>
  <c r="B654" i="10"/>
  <c r="B805" i="10"/>
  <c r="E184" i="10"/>
  <c r="B646" i="10"/>
  <c r="F772" i="10"/>
  <c r="G772" i="10" s="1"/>
  <c r="B477" i="10"/>
  <c r="B94" i="10"/>
  <c r="E393" i="10"/>
  <c r="B448" i="10"/>
  <c r="B397" i="10"/>
  <c r="F961" i="10"/>
  <c r="G961" i="10" s="1"/>
  <c r="B778" i="10"/>
  <c r="B384" i="10"/>
  <c r="B451" i="10"/>
  <c r="E250" i="10"/>
  <c r="B89" i="10"/>
  <c r="B586" i="10"/>
  <c r="F822" i="10"/>
  <c r="G822" i="10" s="1"/>
  <c r="B117" i="10"/>
  <c r="B295" i="10"/>
  <c r="B96" i="10"/>
  <c r="F654" i="10"/>
  <c r="G654" i="10" s="1"/>
  <c r="E357" i="10"/>
  <c r="F701" i="10"/>
  <c r="G701" i="10" s="1"/>
  <c r="B48" i="10"/>
  <c r="F988" i="10"/>
  <c r="G988" i="10" s="1"/>
  <c r="B84" i="10"/>
  <c r="B327" i="10"/>
  <c r="E385" i="10"/>
  <c r="F860" i="10"/>
  <c r="G860" i="10" s="1"/>
  <c r="F715" i="10"/>
  <c r="G715" i="10" s="1"/>
  <c r="B358" i="10"/>
  <c r="B213" i="10"/>
  <c r="B177" i="10"/>
  <c r="B169" i="10"/>
  <c r="E71" i="10"/>
  <c r="B38" i="10"/>
  <c r="B21" i="10"/>
  <c r="E60" i="10"/>
  <c r="B696" i="10"/>
  <c r="F812" i="10"/>
  <c r="G812" i="10" s="1"/>
  <c r="B296" i="10"/>
  <c r="F704" i="10"/>
  <c r="G704" i="10" s="1"/>
  <c r="B492" i="10"/>
  <c r="B405" i="10"/>
  <c r="B796" i="10"/>
  <c r="B680" i="10"/>
  <c r="E815" i="10"/>
  <c r="B90" i="10"/>
  <c r="B165" i="10"/>
  <c r="B844" i="10"/>
  <c r="B476" i="10"/>
  <c r="F548" i="10"/>
  <c r="G548" i="10" s="1"/>
  <c r="E688" i="10"/>
  <c r="F104" i="10"/>
  <c r="G104" i="10" s="1"/>
  <c r="F72" i="10"/>
  <c r="G72" i="10" s="1"/>
  <c r="E828" i="10"/>
  <c r="F936" i="10"/>
  <c r="G936" i="10" s="1"/>
  <c r="E766" i="10"/>
  <c r="F261" i="10"/>
  <c r="G261" i="10" s="1"/>
  <c r="E180" i="10"/>
  <c r="B991" i="10"/>
  <c r="B905" i="10"/>
  <c r="E772" i="10"/>
  <c r="F648" i="10"/>
  <c r="G648" i="10" s="1"/>
  <c r="E302" i="10"/>
  <c r="F639" i="10"/>
  <c r="G639" i="10" s="1"/>
  <c r="F525" i="10"/>
  <c r="G525" i="10" s="1"/>
  <c r="E660" i="10"/>
  <c r="F281" i="10"/>
  <c r="G281" i="10" s="1"/>
  <c r="F690" i="10"/>
  <c r="G690" i="10" s="1"/>
  <c r="E599" i="10"/>
  <c r="F392" i="10"/>
  <c r="G392" i="10" s="1"/>
  <c r="F471" i="10"/>
  <c r="G471" i="10" s="1"/>
  <c r="E911" i="10"/>
  <c r="E753" i="10"/>
  <c r="E463" i="10"/>
  <c r="E675" i="10"/>
  <c r="F580" i="10"/>
  <c r="G580" i="10" s="1"/>
  <c r="F527" i="10"/>
  <c r="G527" i="10" s="1"/>
  <c r="F88" i="10"/>
  <c r="G88" i="10" s="1"/>
  <c r="F909" i="10"/>
  <c r="G909" i="10" s="1"/>
  <c r="B973" i="10"/>
  <c r="E159" i="10"/>
  <c r="F350" i="10"/>
  <c r="G350" i="10" s="1"/>
  <c r="E225" i="10"/>
  <c r="F12" i="10"/>
  <c r="G12" i="10" s="1"/>
  <c r="E244" i="10"/>
  <c r="B641" i="10"/>
  <c r="E68" i="10"/>
  <c r="B428" i="10"/>
  <c r="B755" i="10"/>
  <c r="B206" i="10"/>
  <c r="B214" i="10"/>
  <c r="F743" i="10"/>
  <c r="G743" i="10" s="1"/>
  <c r="B260" i="10"/>
  <c r="F897" i="10"/>
  <c r="G897" i="10" s="1"/>
  <c r="F90" i="10"/>
  <c r="G90" i="10" s="1"/>
  <c r="E116" i="10"/>
  <c r="E473" i="10"/>
  <c r="F409" i="10"/>
  <c r="G409" i="10" s="1"/>
  <c r="E23" i="10"/>
  <c r="F638" i="10"/>
  <c r="G638" i="10" s="1"/>
  <c r="F968" i="10"/>
  <c r="G968" i="10" s="1"/>
  <c r="F313" i="10"/>
  <c r="G313" i="10" s="1"/>
  <c r="E9" i="10"/>
  <c r="E552" i="10"/>
  <c r="F418" i="10"/>
  <c r="G418" i="10" s="1"/>
  <c r="F172" i="10"/>
  <c r="G172" i="10" s="1"/>
  <c r="F214" i="10"/>
  <c r="G214" i="10" s="1"/>
  <c r="E525" i="10"/>
  <c r="F94" i="10"/>
  <c r="G94" i="10" s="1"/>
  <c r="F609" i="10"/>
  <c r="G609" i="10" s="1"/>
  <c r="E752" i="10"/>
  <c r="B798" i="10"/>
  <c r="E749" i="10"/>
  <c r="E626" i="10"/>
  <c r="B510" i="10"/>
  <c r="E291" i="10"/>
  <c r="B2" i="10"/>
  <c r="E332" i="10"/>
  <c r="E17" i="10"/>
  <c r="E814" i="10"/>
  <c r="F365" i="10"/>
  <c r="G365" i="10" s="1"/>
  <c r="E158" i="10"/>
  <c r="E119" i="10"/>
  <c r="B577" i="10"/>
  <c r="E990" i="10"/>
  <c r="F404" i="10"/>
  <c r="G404" i="10" s="1"/>
  <c r="B899" i="10"/>
  <c r="E203" i="10"/>
  <c r="E581" i="10"/>
  <c r="B900" i="10"/>
  <c r="E76" i="10"/>
  <c r="F108" i="10"/>
  <c r="G108" i="10" s="1"/>
  <c r="E652" i="10"/>
  <c r="B109" i="10"/>
  <c r="F540" i="10"/>
  <c r="G540" i="10" s="1"/>
  <c r="B838" i="10"/>
  <c r="E538" i="10"/>
  <c r="E681" i="10"/>
  <c r="E614" i="10"/>
  <c r="F801" i="10"/>
  <c r="G801" i="10" s="1"/>
  <c r="F148" i="10"/>
  <c r="G148" i="10" s="1"/>
  <c r="E904" i="10"/>
  <c r="E206" i="10"/>
  <c r="E169" i="10"/>
  <c r="E737" i="10"/>
  <c r="F331" i="10"/>
  <c r="G331" i="10" s="1"/>
  <c r="F367" i="10"/>
  <c r="G367" i="10" s="1"/>
  <c r="E827" i="10"/>
  <c r="F128" i="10"/>
  <c r="G128" i="10" s="1"/>
  <c r="F697" i="10"/>
  <c r="G697" i="10" s="1"/>
  <c r="B924" i="10"/>
  <c r="E855" i="10"/>
  <c r="E542" i="10"/>
  <c r="E896" i="10"/>
  <c r="E377" i="10"/>
  <c r="E605" i="10"/>
  <c r="E907" i="10"/>
  <c r="F27" i="10"/>
  <c r="G27" i="10" s="1"/>
  <c r="B346" i="10"/>
  <c r="E973" i="10"/>
  <c r="E143" i="10"/>
  <c r="E958" i="10"/>
  <c r="F30" i="10"/>
  <c r="G30" i="10" s="1"/>
  <c r="E451" i="10"/>
  <c r="E52" i="10"/>
  <c r="B685" i="10"/>
  <c r="E784" i="10"/>
  <c r="F259" i="10"/>
  <c r="G259" i="10" s="1"/>
  <c r="F579" i="10"/>
  <c r="G579" i="10" s="1"/>
  <c r="E190" i="10"/>
  <c r="F426" i="10"/>
  <c r="G426" i="10" s="1"/>
  <c r="F694" i="10"/>
  <c r="G694" i="10" s="1"/>
  <c r="E7" i="10"/>
  <c r="F884" i="10"/>
  <c r="G884" i="10" s="1"/>
  <c r="E920" i="10"/>
  <c r="E798" i="10"/>
  <c r="E267" i="10"/>
  <c r="F664" i="10"/>
  <c r="G664" i="10" s="1"/>
  <c r="E226" i="10"/>
  <c r="E924" i="10"/>
  <c r="B606" i="10"/>
  <c r="F425" i="10"/>
  <c r="G425" i="10" s="1"/>
  <c r="F555" i="10"/>
  <c r="G555" i="10" s="1"/>
  <c r="F384" i="10"/>
  <c r="G384" i="10" s="1"/>
  <c r="E123" i="10"/>
  <c r="F420" i="10"/>
  <c r="G420" i="10" s="1"/>
  <c r="F468" i="10"/>
  <c r="G468" i="10" s="1"/>
  <c r="F391" i="10"/>
  <c r="G391" i="10" s="1"/>
  <c r="E241" i="10"/>
  <c r="F423" i="10"/>
  <c r="G423" i="10" s="1"/>
  <c r="E20" i="10"/>
  <c r="E575" i="10"/>
  <c r="E235" i="10"/>
  <c r="E873" i="10"/>
  <c r="B13" i="10"/>
  <c r="B43" i="10"/>
  <c r="B236" i="10"/>
  <c r="B246" i="10"/>
  <c r="B237" i="10"/>
  <c r="B652" i="10"/>
  <c r="B769" i="10"/>
  <c r="B642" i="10"/>
  <c r="E658" i="10"/>
  <c r="E524" i="10"/>
  <c r="B270" i="10"/>
  <c r="B108" i="10"/>
  <c r="E534" i="10"/>
  <c r="F941" i="10"/>
  <c r="G941" i="10" s="1"/>
  <c r="F815" i="10"/>
  <c r="G815" i="10" s="1"/>
  <c r="B739" i="10"/>
  <c r="F980" i="10"/>
  <c r="G980" i="10" s="1"/>
  <c r="B442" i="10"/>
  <c r="B801" i="10"/>
  <c r="F643" i="10"/>
  <c r="G643" i="10" s="1"/>
  <c r="F869" i="10"/>
  <c r="G869" i="10" s="1"/>
  <c r="F729" i="10"/>
  <c r="G729" i="10" s="1"/>
  <c r="B736" i="10"/>
  <c r="B840" i="10"/>
  <c r="F745" i="10"/>
  <c r="G745" i="10" s="1"/>
  <c r="F872" i="10"/>
  <c r="G872" i="10" s="1"/>
  <c r="B226" i="10"/>
  <c r="B4" i="10"/>
  <c r="B726" i="10"/>
  <c r="E628" i="10"/>
  <c r="B734" i="10"/>
  <c r="F875" i="10"/>
  <c r="G875" i="10" s="1"/>
  <c r="B280" i="10"/>
  <c r="F840" i="10"/>
  <c r="G840" i="10" s="1"/>
  <c r="B630" i="10"/>
  <c r="B369" i="10"/>
  <c r="B730" i="10"/>
  <c r="F551" i="10"/>
  <c r="G551" i="10" s="1"/>
  <c r="B168" i="10"/>
  <c r="B610" i="10"/>
  <c r="B343" i="10"/>
  <c r="E402" i="10"/>
  <c r="B193" i="10"/>
  <c r="F931" i="10"/>
  <c r="G931" i="10" s="1"/>
  <c r="B645" i="10"/>
  <c r="B60" i="10"/>
  <c r="B371" i="10"/>
  <c r="E110" i="10"/>
  <c r="B286" i="10"/>
  <c r="F922" i="10"/>
  <c r="G922" i="10" s="1"/>
  <c r="F991" i="10"/>
  <c r="G991" i="10" s="1"/>
  <c r="B52" i="10"/>
  <c r="B148" i="10"/>
  <c r="E940" i="10"/>
  <c r="B856" i="10"/>
  <c r="F709" i="10"/>
  <c r="G709" i="10" s="1"/>
  <c r="B361" i="10"/>
  <c r="F972" i="10"/>
  <c r="G972" i="10" s="1"/>
  <c r="B408" i="10"/>
  <c r="B293" i="10"/>
  <c r="E150" i="10"/>
  <c r="F756" i="10"/>
  <c r="G756" i="10" s="1"/>
  <c r="B475" i="10"/>
  <c r="B53" i="10"/>
  <c r="B624" i="10"/>
  <c r="E923" i="10"/>
  <c r="B502" i="10"/>
  <c r="B823" i="10"/>
  <c r="B261" i="10"/>
  <c r="E311" i="10"/>
  <c r="B536" i="10"/>
  <c r="B664" i="10"/>
  <c r="F817" i="10"/>
  <c r="G817" i="10" s="1"/>
  <c r="B588" i="10"/>
  <c r="B144" i="10"/>
  <c r="B340" i="10"/>
  <c r="B255" i="10"/>
  <c r="B547" i="10"/>
  <c r="B507" i="10"/>
  <c r="E718" i="10"/>
  <c r="B56" i="10"/>
  <c r="B526" i="10"/>
  <c r="B330" i="10"/>
  <c r="B106" i="10"/>
  <c r="B679" i="10"/>
  <c r="B379" i="10"/>
  <c r="B438" i="10"/>
  <c r="F312" i="10"/>
  <c r="G312" i="10" s="1"/>
  <c r="F368" i="10"/>
  <c r="G368" i="10" s="1"/>
  <c r="F152" i="10"/>
  <c r="G152" i="10" s="1"/>
  <c r="E858" i="10"/>
  <c r="B485" i="10"/>
  <c r="F629" i="10"/>
  <c r="G629" i="10" s="1"/>
  <c r="E976" i="10"/>
  <c r="B926" i="10"/>
  <c r="F356" i="10"/>
  <c r="G356" i="10" s="1"/>
  <c r="B958" i="10"/>
  <c r="F587" i="10"/>
  <c r="G587" i="10" s="1"/>
  <c r="E975" i="10"/>
  <c r="E537" i="10"/>
  <c r="F99" i="10"/>
  <c r="G99" i="10" s="1"/>
  <c r="F171" i="10"/>
  <c r="G171" i="10" s="1"/>
  <c r="E519" i="10"/>
  <c r="F36" i="10"/>
  <c r="G36" i="10" s="1"/>
  <c r="F516" i="10"/>
  <c r="G516" i="10" s="1"/>
  <c r="B862" i="10"/>
  <c r="B955" i="10"/>
  <c r="F240" i="10"/>
  <c r="G240" i="10" s="1"/>
  <c r="F157" i="10"/>
  <c r="G157" i="10" s="1"/>
  <c r="B943" i="10"/>
  <c r="F301" i="10"/>
  <c r="G301" i="10" s="1"/>
  <c r="B888" i="10"/>
  <c r="B992" i="10"/>
  <c r="E329" i="10"/>
  <c r="E349" i="10"/>
  <c r="E338" i="10"/>
  <c r="B925" i="10"/>
  <c r="F355" i="10"/>
  <c r="G355" i="10" s="1"/>
  <c r="E690" i="10"/>
  <c r="E237" i="10"/>
  <c r="B732" i="10"/>
  <c r="E344" i="10"/>
  <c r="E656" i="10"/>
  <c r="F823" i="10"/>
  <c r="G823" i="10" s="1"/>
  <c r="B562" i="10"/>
  <c r="F808" i="10"/>
  <c r="G808" i="10" s="1"/>
  <c r="E613" i="10"/>
  <c r="E612" i="10"/>
  <c r="F77" i="10"/>
  <c r="G77" i="10" s="1"/>
  <c r="F38" i="10"/>
  <c r="G38" i="10" s="1"/>
  <c r="E454" i="10"/>
  <c r="E996" i="10"/>
  <c r="E283" i="10"/>
  <c r="F63" i="10"/>
  <c r="G63" i="10" s="1"/>
  <c r="F200" i="10"/>
  <c r="G200" i="10" s="1"/>
  <c r="E236" i="10"/>
  <c r="F60" i="10"/>
  <c r="G60" i="10" s="1"/>
  <c r="E778" i="10"/>
  <c r="F14" i="10"/>
  <c r="G14" i="10" s="1"/>
  <c r="E83" i="10"/>
  <c r="F439" i="10"/>
  <c r="G439" i="10" s="1"/>
  <c r="B134" i="10"/>
  <c r="E27" i="10"/>
  <c r="F535" i="10"/>
  <c r="G535" i="10" s="1"/>
  <c r="E906" i="10"/>
  <c r="B182" i="10"/>
  <c r="F59" i="10"/>
  <c r="G59" i="10" s="1"/>
  <c r="B531" i="10"/>
  <c r="F52" i="10"/>
  <c r="G52" i="10" s="1"/>
  <c r="F935" i="10"/>
  <c r="G935" i="10" s="1"/>
  <c r="F700" i="10"/>
  <c r="G700" i="10" s="1"/>
  <c r="E316" i="10"/>
  <c r="E416" i="10"/>
  <c r="E913" i="10"/>
  <c r="E46" i="10"/>
  <c r="B694" i="10"/>
  <c r="F295" i="10"/>
  <c r="G295" i="10" s="1"/>
  <c r="F83" i="10"/>
  <c r="G83" i="10" s="1"/>
  <c r="F209" i="10"/>
  <c r="G209" i="10" s="1"/>
  <c r="E120" i="10"/>
  <c r="E266" i="10"/>
  <c r="B997" i="10"/>
  <c r="B729" i="10"/>
  <c r="E723" i="10"/>
  <c r="F671" i="10"/>
  <c r="G671" i="10" s="1"/>
  <c r="F396" i="10"/>
  <c r="G396" i="10" s="1"/>
  <c r="F311" i="10"/>
  <c r="G311" i="10" s="1"/>
  <c r="E685" i="10"/>
  <c r="F762" i="10"/>
  <c r="G762" i="10" s="1"/>
  <c r="F31" i="10"/>
  <c r="G31" i="10" s="1"/>
  <c r="E395" i="10"/>
  <c r="F661" i="10"/>
  <c r="G661" i="10" s="1"/>
  <c r="F999" i="10"/>
  <c r="G999" i="10" s="1"/>
  <c r="F329" i="10"/>
  <c r="G329" i="10" s="1"/>
  <c r="E469" i="10"/>
  <c r="E728" i="10"/>
  <c r="E337" i="10"/>
  <c r="F593" i="10"/>
  <c r="G593" i="10" s="1"/>
  <c r="F532" i="10"/>
  <c r="G532" i="10" s="1"/>
  <c r="E683" i="10"/>
  <c r="B235" i="10"/>
  <c r="E985" i="10"/>
  <c r="E392" i="10"/>
  <c r="F496" i="10"/>
  <c r="G496" i="10" s="1"/>
  <c r="F86" i="10"/>
  <c r="G86" i="10" s="1"/>
  <c r="E853" i="10"/>
  <c r="E801" i="10"/>
  <c r="E310" i="10"/>
  <c r="E885" i="10"/>
  <c r="F521" i="10"/>
  <c r="G521" i="10" s="1"/>
  <c r="E948" i="10"/>
  <c r="E425" i="10"/>
  <c r="F270" i="10"/>
  <c r="G270" i="10" s="1"/>
  <c r="E142" i="10"/>
  <c r="F723" i="10"/>
  <c r="G723" i="10" s="1"/>
  <c r="F576" i="10"/>
  <c r="G576" i="10" s="1"/>
  <c r="F304" i="10"/>
  <c r="G304" i="10" s="1"/>
  <c r="E942" i="10"/>
  <c r="F215" i="10"/>
  <c r="G215" i="10" s="1"/>
  <c r="E800" i="10"/>
  <c r="E380" i="10"/>
  <c r="F354" i="10"/>
  <c r="G354" i="10" s="1"/>
  <c r="F478" i="10"/>
  <c r="G478" i="10" s="1"/>
  <c r="F461" i="10"/>
  <c r="G461" i="10" s="1"/>
  <c r="B112" i="10"/>
  <c r="F499" i="10"/>
  <c r="G499" i="10" s="1"/>
  <c r="E41" i="10"/>
  <c r="B564" i="10"/>
  <c r="B566" i="10"/>
  <c r="B626" i="10"/>
  <c r="B210" i="10"/>
  <c r="B683" i="10"/>
  <c r="B75" i="10"/>
  <c r="B196" i="10"/>
  <c r="B595" i="10"/>
  <c r="E786" i="10"/>
  <c r="E325" i="10"/>
  <c r="B561" i="10"/>
  <c r="F819" i="10"/>
  <c r="G819" i="10" s="1"/>
  <c r="B501" i="10"/>
  <c r="B22" i="10"/>
  <c r="E547" i="10"/>
  <c r="F846" i="10"/>
  <c r="G846" i="10" s="1"/>
  <c r="B753" i="10"/>
  <c r="B719" i="10"/>
  <c r="F944" i="10"/>
  <c r="G944" i="10" s="1"/>
  <c r="B302" i="10"/>
  <c r="F836" i="10"/>
  <c r="G836" i="10" s="1"/>
  <c r="B199" i="10"/>
  <c r="B401" i="10"/>
  <c r="E874" i="10"/>
  <c r="E655" i="10"/>
  <c r="B576" i="10"/>
  <c r="F881" i="10"/>
  <c r="G881" i="10" s="1"/>
  <c r="B271" i="10"/>
  <c r="B816" i="10"/>
  <c r="B184" i="10"/>
  <c r="E901" i="10"/>
  <c r="B681" i="10"/>
  <c r="B204" i="10"/>
  <c r="E259" i="10"/>
  <c r="B17" i="10"/>
  <c r="B674" i="10"/>
  <c r="F926" i="10"/>
  <c r="G926" i="10" s="1"/>
  <c r="B790" i="10"/>
  <c r="F937" i="10"/>
  <c r="G937" i="10" s="1"/>
  <c r="E124" i="10"/>
  <c r="B868" i="10"/>
  <c r="B558" i="10"/>
  <c r="E408" i="10"/>
  <c r="B81" i="10"/>
  <c r="F763" i="10"/>
  <c r="G763" i="10" s="1"/>
  <c r="B215" i="10"/>
  <c r="F1000" i="10"/>
  <c r="G1000" i="10" s="1"/>
  <c r="F792" i="10"/>
  <c r="G792" i="10" s="1"/>
  <c r="B388" i="10"/>
  <c r="B323" i="10"/>
  <c r="E330" i="10"/>
  <c r="B767" i="10"/>
  <c r="B143" i="10"/>
  <c r="B607" i="10"/>
  <c r="B802" i="10"/>
  <c r="E647" i="10"/>
  <c r="F930" i="10"/>
  <c r="G930" i="10" s="1"/>
  <c r="B535" i="10"/>
  <c r="B268" i="10"/>
  <c r="F929" i="10"/>
  <c r="G929" i="10" s="1"/>
  <c r="F776" i="10"/>
  <c r="G776" i="10" s="1"/>
  <c r="B598" i="10"/>
  <c r="E706" i="10"/>
  <c r="F874" i="10"/>
  <c r="G874" i="10" s="1"/>
  <c r="B65" i="10"/>
  <c r="B459" i="10"/>
  <c r="E298" i="10"/>
  <c r="B39" i="10"/>
  <c r="B422" i="10"/>
  <c r="E277" i="10"/>
  <c r="B192" i="10"/>
  <c r="F957" i="10"/>
  <c r="G957" i="10" s="1"/>
  <c r="F2" i="10"/>
  <c r="G2" i="10" s="1"/>
  <c r="B444" i="10"/>
  <c r="B578" i="10"/>
  <c r="B222" i="10"/>
  <c r="B704" i="10"/>
  <c r="F782" i="10"/>
  <c r="G782" i="10" s="1"/>
  <c r="B277" i="10"/>
  <c r="B233" i="10"/>
  <c r="E603" i="10"/>
  <c r="B356" i="10"/>
  <c r="F892" i="10"/>
  <c r="G892" i="10" s="1"/>
  <c r="B29" i="10"/>
  <c r="B378" i="10"/>
  <c r="B830" i="10"/>
  <c r="B190" i="10"/>
  <c r="B848" i="10"/>
  <c r="F458" i="10"/>
  <c r="G458" i="10" s="1"/>
  <c r="E747" i="10"/>
  <c r="F575" i="10"/>
  <c r="G575" i="10" s="1"/>
  <c r="E934" i="10"/>
  <c r="F581" i="10"/>
  <c r="G581" i="10" s="1"/>
  <c r="E627" i="10"/>
  <c r="F335" i="10"/>
  <c r="G335" i="10" s="1"/>
  <c r="E154" i="10"/>
  <c r="F460" i="10"/>
  <c r="G460" i="10" s="1"/>
  <c r="E994" i="10"/>
  <c r="E363" i="10"/>
  <c r="E91" i="10"/>
  <c r="B922" i="10"/>
  <c r="B974" i="10"/>
  <c r="E144" i="10"/>
  <c r="E635" i="10"/>
  <c r="F246" i="10"/>
  <c r="G246" i="10" s="1"/>
  <c r="E151" i="10"/>
  <c r="E943" i="10"/>
  <c r="F652" i="10"/>
  <c r="G652" i="10" s="1"/>
  <c r="F13" i="10"/>
  <c r="G13" i="10" s="1"/>
  <c r="F634" i="10"/>
  <c r="G634" i="10" s="1"/>
  <c r="B902" i="10"/>
  <c r="F377" i="10"/>
  <c r="G377" i="10" s="1"/>
  <c r="F163" i="10"/>
  <c r="G163" i="10" s="1"/>
  <c r="F508" i="10"/>
  <c r="G508" i="10" s="1"/>
  <c r="B909" i="10"/>
  <c r="B218" i="10"/>
  <c r="E313" i="10"/>
  <c r="F949" i="10"/>
  <c r="G949" i="10" s="1"/>
  <c r="B883" i="10"/>
  <c r="F992" i="10"/>
  <c r="G992" i="10" s="1"/>
  <c r="F414" i="10"/>
  <c r="G414" i="10" s="1"/>
  <c r="B994" i="10"/>
  <c r="F465" i="10"/>
  <c r="G465" i="10" s="1"/>
  <c r="F16" i="10"/>
  <c r="G16" i="10" s="1"/>
  <c r="E557" i="10"/>
  <c r="F716" i="10"/>
  <c r="G716" i="10" s="1"/>
  <c r="F42" i="10"/>
  <c r="G42" i="10" s="1"/>
  <c r="E108" i="10"/>
  <c r="E556" i="10"/>
  <c r="B118" i="10"/>
  <c r="E589" i="10"/>
  <c r="B133" i="10"/>
  <c r="E185" i="10"/>
  <c r="E554" i="10"/>
  <c r="F891" i="10"/>
  <c r="G891" i="10" s="1"/>
  <c r="B824" i="10"/>
  <c r="F224" i="10"/>
  <c r="G224" i="10" s="1"/>
  <c r="E263" i="10"/>
  <c r="E231" i="10"/>
  <c r="F156" i="10"/>
  <c r="G156" i="10" s="1"/>
  <c r="E214" i="10"/>
  <c r="B890" i="10"/>
  <c r="F285" i="10"/>
  <c r="G285" i="10" s="1"/>
  <c r="E707" i="10"/>
  <c r="F598" i="10"/>
  <c r="G598" i="10" s="1"/>
  <c r="B583" i="10"/>
  <c r="E563" i="10"/>
  <c r="E659" i="10"/>
  <c r="B163" i="10"/>
  <c r="F684" i="10"/>
  <c r="G684" i="10" s="1"/>
  <c r="F603" i="10"/>
  <c r="G603" i="10" s="1"/>
  <c r="F650" i="10"/>
  <c r="G650" i="10" s="1"/>
  <c r="B469" i="10"/>
  <c r="E243" i="10"/>
  <c r="E128" i="10"/>
  <c r="F53" i="10"/>
  <c r="G53" i="10" s="1"/>
  <c r="F611" i="10"/>
  <c r="G611" i="10" s="1"/>
  <c r="E717" i="10"/>
  <c r="F11" i="10"/>
  <c r="G11" i="10" s="1"/>
  <c r="E711" i="10"/>
  <c r="E758" i="10"/>
  <c r="F590" i="10"/>
  <c r="G590" i="10" s="1"/>
  <c r="E43" i="10"/>
  <c r="E507" i="10"/>
  <c r="E195" i="10"/>
  <c r="F561" i="10"/>
  <c r="G561" i="10" s="1"/>
  <c r="E358" i="10"/>
  <c r="E81" i="10"/>
  <c r="E663" i="10"/>
  <c r="E836" i="10"/>
  <c r="F353" i="10"/>
  <c r="G353" i="10" s="1"/>
  <c r="B622" i="10"/>
  <c r="B18" i="10"/>
  <c r="E809" i="10"/>
  <c r="E18" i="10"/>
  <c r="E504" i="10"/>
  <c r="E775" i="10"/>
  <c r="F213" i="10"/>
  <c r="G213" i="10" s="1"/>
  <c r="B808" i="10"/>
  <c r="E14" i="10"/>
  <c r="F473" i="10"/>
  <c r="G473" i="10" s="1"/>
  <c r="E278" i="10"/>
  <c r="F103" i="10"/>
  <c r="G103" i="10" s="1"/>
  <c r="E318" i="10"/>
  <c r="F793" i="10"/>
  <c r="G793" i="10" s="1"/>
  <c r="F542" i="10"/>
  <c r="G542" i="10" s="1"/>
  <c r="E796" i="10"/>
  <c r="F680" i="10"/>
  <c r="G680" i="10" s="1"/>
  <c r="E341" i="10"/>
  <c r="E908" i="10"/>
  <c r="E550" i="10"/>
  <c r="E404" i="10"/>
  <c r="F119" i="10"/>
  <c r="G119" i="10" s="1"/>
  <c r="E220" i="10"/>
  <c r="E432" i="10"/>
  <c r="E106" i="10"/>
  <c r="E440" i="10"/>
  <c r="F39" i="10"/>
  <c r="G39" i="10" s="1"/>
  <c r="B783" i="10"/>
  <c r="F507" i="10"/>
  <c r="G507" i="10" s="1"/>
  <c r="F677" i="10"/>
  <c r="G677" i="10" s="1"/>
  <c r="E317" i="10"/>
  <c r="E109" i="10"/>
  <c r="E937" i="10"/>
  <c r="F624" i="10"/>
  <c r="G624" i="10" s="1"/>
  <c r="E36" i="10"/>
  <c r="E82" i="10"/>
  <c r="E496" i="10"/>
  <c r="F395" i="10"/>
  <c r="G395" i="10" s="1"/>
  <c r="E64" i="10"/>
  <c r="F682" i="10"/>
  <c r="G682" i="10" s="1"/>
  <c r="F251" i="10"/>
  <c r="G251" i="10" s="1"/>
  <c r="B722" i="10"/>
  <c r="E791" i="10"/>
  <c r="E188" i="10"/>
  <c r="B310" i="10"/>
  <c r="B723" i="10"/>
  <c r="B834" i="10"/>
  <c r="B132" i="10"/>
  <c r="F993" i="10"/>
  <c r="G993" i="10" s="1"/>
  <c r="B614" i="10"/>
  <c r="B721" i="10"/>
  <c r="E131" i="10"/>
  <c r="B538" i="10"/>
  <c r="F706" i="10"/>
  <c r="G706" i="10" s="1"/>
  <c r="F854" i="10"/>
  <c r="G854" i="10" s="1"/>
  <c r="B851" i="10"/>
  <c r="B57" i="10"/>
  <c r="F559" i="10"/>
  <c r="G559" i="10" s="1"/>
  <c r="F798" i="10"/>
  <c r="G798" i="10" s="1"/>
  <c r="F722" i="10"/>
  <c r="G722" i="10" s="1"/>
  <c r="B240" i="10"/>
  <c r="B602" i="10"/>
  <c r="F232" i="10"/>
  <c r="G232" i="10" s="1"/>
  <c r="E699" i="10"/>
  <c r="B481" i="10"/>
  <c r="F847" i="10"/>
  <c r="G847" i="10" s="1"/>
  <c r="B180" i="10"/>
  <c r="B195" i="10"/>
  <c r="B319" i="10"/>
  <c r="E649" i="10"/>
  <c r="F707" i="10"/>
  <c r="G707" i="10" s="1"/>
  <c r="F791" i="10"/>
  <c r="G791" i="10" s="1"/>
  <c r="B742" i="10"/>
  <c r="B283" i="10"/>
  <c r="F81" i="10"/>
  <c r="G81" i="10" s="1"/>
  <c r="B735" i="10"/>
  <c r="F818" i="10"/>
  <c r="G818" i="10" s="1"/>
  <c r="F777" i="10"/>
  <c r="G777" i="10" s="1"/>
  <c r="B780" i="10"/>
  <c r="E192" i="10"/>
  <c r="F738" i="10"/>
  <c r="G738" i="10" s="1"/>
  <c r="B684" i="10"/>
  <c r="B803" i="10"/>
  <c r="B40" i="10"/>
  <c r="E640" i="10"/>
  <c r="B197" i="10"/>
  <c r="B430" i="10"/>
  <c r="E294" i="10"/>
  <c r="F858" i="10"/>
  <c r="G858" i="10" s="1"/>
  <c r="F810" i="10"/>
  <c r="G810" i="10" s="1"/>
  <c r="B250" i="10"/>
  <c r="B831" i="10"/>
  <c r="B648" i="10"/>
  <c r="E25" i="10"/>
  <c r="F795" i="10"/>
  <c r="G795" i="10" s="1"/>
  <c r="B636" i="10"/>
  <c r="E682" i="10"/>
  <c r="F966" i="10"/>
  <c r="G966" i="10" s="1"/>
  <c r="B832" i="10"/>
  <c r="E359" i="10"/>
  <c r="B127" i="10"/>
  <c r="B307" i="10"/>
  <c r="F373" i="10"/>
  <c r="G373" i="10" s="1"/>
  <c r="B580" i="10"/>
  <c r="B814" i="10"/>
  <c r="E6" i="10"/>
  <c r="B512" i="10"/>
  <c r="F925" i="10"/>
  <c r="G925" i="10" s="1"/>
  <c r="B234" i="10"/>
  <c r="B95" i="10"/>
  <c r="B815" i="10"/>
  <c r="F321" i="10"/>
  <c r="G321" i="10" s="1"/>
  <c r="F986" i="10"/>
  <c r="G986" i="10" s="1"/>
  <c r="F788" i="10"/>
  <c r="G788" i="10" s="1"/>
  <c r="B545" i="10"/>
  <c r="B387" i="10"/>
  <c r="B238" i="10"/>
  <c r="B113" i="10"/>
  <c r="E11" i="10"/>
  <c r="E452" i="10"/>
  <c r="E848" i="10"/>
  <c r="E970" i="10"/>
  <c r="F332" i="10"/>
  <c r="G332" i="10" s="1"/>
  <c r="F450" i="10"/>
  <c r="G450" i="10" s="1"/>
  <c r="F26" i="10"/>
  <c r="G26" i="10" s="1"/>
  <c r="E290" i="10"/>
  <c r="F741" i="10"/>
  <c r="G741" i="10" s="1"/>
  <c r="F917" i="10"/>
  <c r="G917" i="10" s="1"/>
  <c r="E152" i="10"/>
  <c r="F76" i="10"/>
  <c r="G76" i="10" s="1"/>
  <c r="F601" i="10"/>
  <c r="G601" i="10" s="1"/>
  <c r="E592" i="10"/>
  <c r="E757" i="10"/>
  <c r="B938" i="10"/>
  <c r="F37" i="10"/>
  <c r="G37" i="10" s="1"/>
  <c r="B954" i="10"/>
  <c r="E545" i="10"/>
  <c r="E103" i="10"/>
  <c r="E927" i="10"/>
  <c r="B901" i="10"/>
  <c r="F586" i="10"/>
  <c r="G586" i="10" s="1"/>
  <c r="E674" i="10"/>
  <c r="E995" i="10"/>
  <c r="E597" i="10"/>
  <c r="F230" i="10"/>
  <c r="G230" i="10" s="1"/>
  <c r="F352" i="10"/>
  <c r="G352" i="10" s="1"/>
  <c r="F341" i="10"/>
  <c r="G341" i="10" s="1"/>
  <c r="F93" i="10"/>
  <c r="G93" i="10" s="1"/>
  <c r="F371" i="10"/>
  <c r="G371" i="10" s="1"/>
  <c r="F947" i="10"/>
  <c r="G947" i="10" s="1"/>
  <c r="F408" i="10"/>
  <c r="G408" i="10" s="1"/>
  <c r="F280" i="10"/>
  <c r="G280" i="10" s="1"/>
  <c r="F380" i="10"/>
  <c r="G380" i="10" s="1"/>
  <c r="E949" i="10"/>
  <c r="B478" i="10"/>
  <c r="B877" i="10"/>
  <c r="N648" i="10" l="1"/>
  <c r="S648" i="10"/>
  <c r="S492" i="10"/>
  <c r="N492" i="10"/>
  <c r="S949" i="10"/>
  <c r="N949" i="10"/>
  <c r="N765" i="10"/>
  <c r="S765" i="10"/>
  <c r="S877" i="10"/>
  <c r="N877" i="10"/>
  <c r="S901" i="10"/>
  <c r="N901" i="10"/>
  <c r="N831" i="10"/>
  <c r="S831" i="10"/>
  <c r="N735" i="10"/>
  <c r="S735" i="10"/>
  <c r="N783" i="10"/>
  <c r="S783" i="10"/>
  <c r="S883" i="10"/>
  <c r="N883" i="10"/>
  <c r="N190" i="10"/>
  <c r="S190" i="10"/>
  <c r="N192" i="10"/>
  <c r="S192" i="10"/>
  <c r="N802" i="10"/>
  <c r="S802" i="10"/>
  <c r="N401" i="10"/>
  <c r="S401" i="10"/>
  <c r="S196" i="10"/>
  <c r="N196" i="10"/>
  <c r="N379" i="10"/>
  <c r="S379" i="10"/>
  <c r="S652" i="10"/>
  <c r="N652" i="10"/>
  <c r="N838" i="10"/>
  <c r="S838" i="10"/>
  <c r="N428" i="10"/>
  <c r="S428" i="10"/>
  <c r="N84" i="10"/>
  <c r="S84" i="10"/>
  <c r="S514" i="10"/>
  <c r="N514" i="10"/>
  <c r="N633" i="10"/>
  <c r="S633" i="10"/>
  <c r="N874" i="10"/>
  <c r="S874" i="10"/>
  <c r="S933" i="10"/>
  <c r="N933" i="10"/>
  <c r="N619" i="10"/>
  <c r="S619" i="10"/>
  <c r="S550" i="10"/>
  <c r="N550" i="10"/>
  <c r="N202" i="10"/>
  <c r="S202" i="10"/>
  <c r="N73" i="10"/>
  <c r="S73" i="10"/>
  <c r="N85" i="10"/>
  <c r="S85" i="10"/>
  <c r="N241" i="10"/>
  <c r="S241" i="10"/>
  <c r="N715" i="10"/>
  <c r="S715" i="10"/>
  <c r="S916" i="10"/>
  <c r="N916" i="10"/>
  <c r="S880" i="10"/>
  <c r="N880" i="10"/>
  <c r="S174" i="10"/>
  <c r="N174" i="10"/>
  <c r="S98" i="10"/>
  <c r="N98" i="10"/>
  <c r="N682" i="10"/>
  <c r="S682" i="10"/>
  <c r="S219" i="10"/>
  <c r="N219" i="10"/>
  <c r="N627" i="10"/>
  <c r="S627" i="10"/>
  <c r="S333" i="10"/>
  <c r="N333" i="10"/>
  <c r="S31" i="10"/>
  <c r="N31" i="10"/>
  <c r="N707" i="10"/>
  <c r="S707" i="10"/>
  <c r="S865" i="10"/>
  <c r="N865" i="10"/>
  <c r="N496" i="10"/>
  <c r="S496" i="10"/>
  <c r="N220" i="10"/>
  <c r="S220" i="10"/>
  <c r="S440" i="10"/>
  <c r="N440" i="10"/>
  <c r="N810" i="10"/>
  <c r="S810" i="10"/>
  <c r="N643" i="10"/>
  <c r="S643" i="10"/>
  <c r="N744" i="10"/>
  <c r="S744" i="10"/>
  <c r="N47" i="10"/>
  <c r="S47" i="10"/>
  <c r="N776" i="10"/>
  <c r="S776" i="10"/>
  <c r="N845" i="10"/>
  <c r="S845" i="10"/>
  <c r="N345" i="10"/>
  <c r="S345" i="10"/>
  <c r="S278" i="10"/>
  <c r="N278" i="10"/>
  <c r="S146" i="10"/>
  <c r="N146" i="10"/>
  <c r="N101" i="10"/>
  <c r="S101" i="10"/>
  <c r="S114" i="10"/>
  <c r="N114" i="10"/>
  <c r="N348" i="10"/>
  <c r="S348" i="10"/>
  <c r="S147" i="10"/>
  <c r="N147" i="10"/>
  <c r="N49" i="10"/>
  <c r="S49" i="10"/>
  <c r="S854" i="10"/>
  <c r="N854" i="10"/>
  <c r="N770" i="10"/>
  <c r="S770" i="10"/>
  <c r="N76" i="10"/>
  <c r="S76" i="10"/>
  <c r="N25" i="10"/>
  <c r="S25" i="10"/>
  <c r="N105" i="10"/>
  <c r="S105" i="10"/>
  <c r="S792" i="10"/>
  <c r="N792" i="10"/>
  <c r="N424" i="10"/>
  <c r="S424" i="10"/>
  <c r="S828" i="10"/>
  <c r="N828" i="10"/>
  <c r="S303" i="10"/>
  <c r="N303" i="10"/>
  <c r="N585" i="10"/>
  <c r="S585" i="10"/>
  <c r="N234" i="10"/>
  <c r="S234" i="10"/>
  <c r="S407" i="10"/>
  <c r="N407" i="10"/>
  <c r="S972" i="10"/>
  <c r="N972" i="10"/>
  <c r="S454" i="10"/>
  <c r="N454" i="10"/>
  <c r="S368" i="10"/>
  <c r="N368" i="10"/>
  <c r="S472" i="10"/>
  <c r="N472" i="10"/>
  <c r="N199" i="10"/>
  <c r="S199" i="10"/>
  <c r="N235" i="10"/>
  <c r="S235" i="10"/>
  <c r="N679" i="10"/>
  <c r="S679" i="10"/>
  <c r="S261" i="10"/>
  <c r="N261" i="10"/>
  <c r="N148" i="10"/>
  <c r="S148" i="10"/>
  <c r="S924" i="10"/>
  <c r="N924" i="10"/>
  <c r="S296" i="10"/>
  <c r="N296" i="10"/>
  <c r="S397" i="10"/>
  <c r="N397" i="10"/>
  <c r="N667" i="10"/>
  <c r="S667" i="10"/>
  <c r="N657" i="10"/>
  <c r="S657" i="10"/>
  <c r="N406" i="10"/>
  <c r="S406" i="10"/>
  <c r="S493" i="10"/>
  <c r="N493" i="10"/>
  <c r="N468" i="10"/>
  <c r="S468" i="10"/>
  <c r="S690" i="10"/>
  <c r="N690" i="10"/>
  <c r="N441" i="10"/>
  <c r="S441" i="10"/>
  <c r="S465" i="10"/>
  <c r="N465" i="10"/>
  <c r="S299" i="10"/>
  <c r="N299" i="10"/>
  <c r="S592" i="10"/>
  <c r="N592" i="10"/>
  <c r="N749" i="10"/>
  <c r="S749" i="10"/>
  <c r="N191" i="10"/>
  <c r="S191" i="10"/>
  <c r="S554" i="10"/>
  <c r="N554" i="10"/>
  <c r="S383" i="10"/>
  <c r="N383" i="10"/>
  <c r="N686" i="10"/>
  <c r="S686" i="10"/>
  <c r="N456" i="10"/>
  <c r="S456" i="10"/>
  <c r="N589" i="10"/>
  <c r="S589" i="10"/>
  <c r="N571" i="10"/>
  <c r="S571" i="10"/>
  <c r="N793" i="10"/>
  <c r="S793" i="10"/>
  <c r="N660" i="10"/>
  <c r="S660" i="10"/>
  <c r="S754" i="10"/>
  <c r="N754" i="10"/>
  <c r="N687" i="10"/>
  <c r="S687" i="10"/>
  <c r="N503" i="10"/>
  <c r="S503" i="10"/>
  <c r="N245" i="10"/>
  <c r="S245" i="10"/>
  <c r="N33" i="10"/>
  <c r="S33" i="10"/>
  <c r="S338" i="10"/>
  <c r="N338" i="10"/>
  <c r="S822" i="10"/>
  <c r="N822" i="10"/>
  <c r="N737" i="10"/>
  <c r="S737" i="10"/>
  <c r="S483" i="10"/>
  <c r="N483" i="10"/>
  <c r="N536" i="10"/>
  <c r="S536" i="10"/>
  <c r="N778" i="10"/>
  <c r="S778" i="10"/>
  <c r="S552" i="10"/>
  <c r="N552" i="10"/>
  <c r="S329" i="10"/>
  <c r="N329" i="10"/>
  <c r="N791" i="10"/>
  <c r="S791" i="10"/>
  <c r="S830" i="10"/>
  <c r="N830" i="10"/>
  <c r="N790" i="10"/>
  <c r="S790" i="10"/>
  <c r="S237" i="10"/>
  <c r="N237" i="10"/>
  <c r="N163" i="10"/>
  <c r="S163" i="10"/>
  <c r="S922" i="10"/>
  <c r="N922" i="10"/>
  <c r="N378" i="10"/>
  <c r="S378" i="10"/>
  <c r="N422" i="10"/>
  <c r="S422" i="10"/>
  <c r="N143" i="10"/>
  <c r="S143" i="10"/>
  <c r="N683" i="10"/>
  <c r="S683" i="10"/>
  <c r="N531" i="10"/>
  <c r="S531" i="10"/>
  <c r="N106" i="10"/>
  <c r="S106" i="10"/>
  <c r="N823" i="10"/>
  <c r="S823" i="10"/>
  <c r="N52" i="10"/>
  <c r="S52" i="10"/>
  <c r="N369" i="10"/>
  <c r="S369" i="10"/>
  <c r="N246" i="10"/>
  <c r="S246" i="10"/>
  <c r="N685" i="10"/>
  <c r="S685" i="10"/>
  <c r="S109" i="10"/>
  <c r="N109" i="10"/>
  <c r="N641" i="10"/>
  <c r="S641" i="10"/>
  <c r="N48" i="10"/>
  <c r="S48" i="10"/>
  <c r="S448" i="10"/>
  <c r="N448" i="10"/>
  <c r="N376" i="10"/>
  <c r="S376" i="10"/>
  <c r="S692" i="10"/>
  <c r="N692" i="10"/>
  <c r="N733" i="10"/>
  <c r="S733" i="10"/>
  <c r="N717" i="10"/>
  <c r="S717" i="10"/>
  <c r="S187" i="10"/>
  <c r="N187" i="10"/>
  <c r="N189" i="10"/>
  <c r="S189" i="10"/>
  <c r="S212" i="10"/>
  <c r="N212" i="10"/>
  <c r="S443" i="10"/>
  <c r="N443" i="10"/>
  <c r="N743" i="10"/>
  <c r="S743" i="10"/>
  <c r="N644" i="10"/>
  <c r="S644" i="10"/>
  <c r="S867" i="10"/>
  <c r="N867" i="10"/>
  <c r="S386" i="10"/>
  <c r="N386" i="10"/>
  <c r="N104" i="10"/>
  <c r="S104" i="10"/>
  <c r="S119" i="10"/>
  <c r="N119" i="10"/>
  <c r="N855" i="10"/>
  <c r="S855" i="10"/>
  <c r="N529" i="10"/>
  <c r="S529" i="10"/>
  <c r="N276" i="10"/>
  <c r="S276" i="10"/>
  <c r="N16" i="10"/>
  <c r="S16" i="10"/>
  <c r="S409" i="10"/>
  <c r="N409" i="10"/>
  <c r="S156" i="10"/>
  <c r="N156" i="10"/>
  <c r="N817" i="10"/>
  <c r="S817" i="10"/>
  <c r="N68" i="10"/>
  <c r="S68" i="10"/>
  <c r="N229" i="10"/>
  <c r="S229" i="10"/>
  <c r="N706" i="10"/>
  <c r="S706" i="10"/>
  <c r="S458" i="10"/>
  <c r="N458" i="10"/>
  <c r="S149" i="10"/>
  <c r="N149" i="10"/>
  <c r="S463" i="10"/>
  <c r="N463" i="10"/>
  <c r="S869" i="10"/>
  <c r="N869" i="10"/>
  <c r="N418" i="10"/>
  <c r="S418" i="10"/>
  <c r="N44" i="10"/>
  <c r="S44" i="10"/>
  <c r="N508" i="10"/>
  <c r="S508" i="10"/>
  <c r="N859" i="10"/>
  <c r="S859" i="10"/>
  <c r="N258" i="10"/>
  <c r="S258" i="10"/>
  <c r="N625" i="10"/>
  <c r="S625" i="10"/>
  <c r="N46" i="10"/>
  <c r="S46" i="10"/>
  <c r="N513" i="10"/>
  <c r="S513" i="10"/>
  <c r="S974" i="10"/>
  <c r="N974" i="10"/>
  <c r="N607" i="10"/>
  <c r="S607" i="10"/>
  <c r="N75" i="10"/>
  <c r="S75" i="10"/>
  <c r="S925" i="10"/>
  <c r="N925" i="10"/>
  <c r="S730" i="10"/>
  <c r="N730" i="10"/>
  <c r="S283" i="10"/>
  <c r="N283" i="10"/>
  <c r="S722" i="10"/>
  <c r="N722" i="10"/>
  <c r="S814" i="10"/>
  <c r="N814" i="10"/>
  <c r="S742" i="10"/>
  <c r="N742" i="10"/>
  <c r="N57" i="10"/>
  <c r="S57" i="10"/>
  <c r="N133" i="10"/>
  <c r="S133" i="10"/>
  <c r="N218" i="10"/>
  <c r="S218" i="10"/>
  <c r="S29" i="10"/>
  <c r="N29" i="10"/>
  <c r="S39" i="10"/>
  <c r="N39" i="10"/>
  <c r="N767" i="10"/>
  <c r="S767" i="10"/>
  <c r="N674" i="10"/>
  <c r="S674" i="10"/>
  <c r="S302" i="10"/>
  <c r="N302" i="10"/>
  <c r="S210" i="10"/>
  <c r="N210" i="10"/>
  <c r="N729" i="10"/>
  <c r="S729" i="10"/>
  <c r="N330" i="10"/>
  <c r="S330" i="10"/>
  <c r="N502" i="10"/>
  <c r="S502" i="10"/>
  <c r="S630" i="10"/>
  <c r="N630" i="10"/>
  <c r="N801" i="10"/>
  <c r="S801" i="10"/>
  <c r="N236" i="10"/>
  <c r="S236" i="10"/>
  <c r="S606" i="10"/>
  <c r="N606" i="10"/>
  <c r="N696" i="10"/>
  <c r="S696" i="10"/>
  <c r="N111" i="10"/>
  <c r="S111" i="10"/>
  <c r="N230" i="10"/>
  <c r="S230" i="10"/>
  <c r="N404" i="10"/>
  <c r="S404" i="10"/>
  <c r="N745" i="10"/>
  <c r="S745" i="10"/>
  <c r="S253" i="10"/>
  <c r="N253" i="10"/>
  <c r="N509" i="10"/>
  <c r="S509" i="10"/>
  <c r="N795" i="10"/>
  <c r="S795" i="10"/>
  <c r="S121" i="10"/>
  <c r="N121" i="10"/>
  <c r="S524" i="10"/>
  <c r="N524" i="10"/>
  <c r="N51" i="10"/>
  <c r="S51" i="10"/>
  <c r="S479" i="10"/>
  <c r="N479" i="10"/>
  <c r="N325" i="10"/>
  <c r="S325" i="10"/>
  <c r="N179" i="10"/>
  <c r="S179" i="10"/>
  <c r="N281" i="10"/>
  <c r="S281" i="10"/>
  <c r="N194" i="10"/>
  <c r="S194" i="10"/>
  <c r="S634" i="10"/>
  <c r="N634" i="10"/>
  <c r="S873" i="10"/>
  <c r="N873" i="10"/>
  <c r="N86" i="10"/>
  <c r="S86" i="10"/>
  <c r="S11" i="10"/>
  <c r="N11" i="10"/>
  <c r="S620" i="10"/>
  <c r="N620" i="10"/>
  <c r="S728" i="10"/>
  <c r="N728" i="10"/>
  <c r="S120" i="10"/>
  <c r="N120" i="10"/>
  <c r="S137" i="10"/>
  <c r="N137" i="10"/>
  <c r="N186" i="10"/>
  <c r="S186" i="10"/>
  <c r="N617" i="10"/>
  <c r="S617" i="10"/>
  <c r="N603" i="10"/>
  <c r="S603" i="10"/>
  <c r="N152" i="10"/>
  <c r="S152" i="10"/>
  <c r="S670" i="10"/>
  <c r="N670" i="10"/>
  <c r="S287" i="10"/>
  <c r="N287" i="10"/>
  <c r="S833" i="10"/>
  <c r="N833" i="10"/>
  <c r="N761" i="10"/>
  <c r="S761" i="10"/>
  <c r="S512" i="10"/>
  <c r="N512" i="10"/>
  <c r="S250" i="10"/>
  <c r="N250" i="10"/>
  <c r="S954" i="10"/>
  <c r="N954" i="10"/>
  <c r="N580" i="10"/>
  <c r="S580" i="10"/>
  <c r="N851" i="10"/>
  <c r="S851" i="10"/>
  <c r="N808" i="10"/>
  <c r="S808" i="10"/>
  <c r="N909" i="10"/>
  <c r="S909" i="10"/>
  <c r="N17" i="10"/>
  <c r="S17" i="10"/>
  <c r="N626" i="10"/>
  <c r="S626" i="10"/>
  <c r="S997" i="10"/>
  <c r="N997" i="10"/>
  <c r="S182" i="10"/>
  <c r="N182" i="10"/>
  <c r="S526" i="10"/>
  <c r="N526" i="10"/>
  <c r="S442" i="10"/>
  <c r="N442" i="10"/>
  <c r="N43" i="10"/>
  <c r="S43" i="10"/>
  <c r="S94" i="10"/>
  <c r="N94" i="10"/>
  <c r="N50" i="10"/>
  <c r="S50" i="10"/>
  <c r="N609" i="10"/>
  <c r="S609" i="10"/>
  <c r="N693" i="10"/>
  <c r="S693" i="10"/>
  <c r="S829" i="10"/>
  <c r="N829" i="10"/>
  <c r="N211" i="10"/>
  <c r="S211" i="10"/>
  <c r="S342" i="10"/>
  <c r="N342" i="10"/>
  <c r="N714" i="10"/>
  <c r="S714" i="10"/>
  <c r="N716" i="10"/>
  <c r="S716" i="10"/>
  <c r="N775" i="10"/>
  <c r="S775" i="10"/>
  <c r="N906" i="10"/>
  <c r="S906" i="10"/>
  <c r="S782" i="10"/>
  <c r="N782" i="10"/>
  <c r="N429" i="10"/>
  <c r="S429" i="10"/>
  <c r="S198" i="10"/>
  <c r="N198" i="10"/>
  <c r="N248" i="10"/>
  <c r="S248" i="10"/>
  <c r="N777" i="10"/>
  <c r="S777" i="10"/>
  <c r="N97" i="10"/>
  <c r="S97" i="10"/>
  <c r="S242" i="10"/>
  <c r="N242" i="10"/>
  <c r="S6" i="10"/>
  <c r="N6" i="10"/>
  <c r="N347" i="10"/>
  <c r="S347" i="10"/>
  <c r="S600" i="10"/>
  <c r="N600" i="10"/>
  <c r="N701" i="10"/>
  <c r="S701" i="10"/>
  <c r="S786" i="10"/>
  <c r="N786" i="10"/>
  <c r="N789" i="10"/>
  <c r="S789" i="10"/>
  <c r="N709" i="10"/>
  <c r="S709" i="10"/>
  <c r="N471" i="10"/>
  <c r="S471" i="10"/>
  <c r="N228" i="10"/>
  <c r="S228" i="10"/>
  <c r="N675" i="10"/>
  <c r="S675" i="10"/>
  <c r="N363" i="10"/>
  <c r="S363" i="10"/>
  <c r="S41" i="10"/>
  <c r="N41" i="10"/>
  <c r="S266" i="10"/>
  <c r="N266" i="10"/>
  <c r="N124" i="10"/>
  <c r="S124" i="10"/>
  <c r="S395" i="10"/>
  <c r="N395" i="10"/>
  <c r="N565" i="10"/>
  <c r="S565" i="10"/>
  <c r="S309" i="10"/>
  <c r="N309" i="10"/>
  <c r="N367" i="10"/>
  <c r="S367" i="10"/>
  <c r="N998" i="10"/>
  <c r="S998" i="10"/>
  <c r="S460" i="10"/>
  <c r="N460" i="10"/>
  <c r="S349" i="10"/>
  <c r="N349" i="10"/>
  <c r="S858" i="10"/>
  <c r="N858" i="10"/>
  <c r="S63" i="10"/>
  <c r="N63" i="10"/>
  <c r="N649" i="10"/>
  <c r="S649" i="10"/>
  <c r="N175" i="10"/>
  <c r="S175" i="10"/>
  <c r="S240" i="10"/>
  <c r="N240" i="10"/>
  <c r="N326" i="10"/>
  <c r="S326" i="10"/>
  <c r="S489" i="10"/>
  <c r="N489" i="10"/>
  <c r="N430" i="10"/>
  <c r="S430" i="10"/>
  <c r="N118" i="10"/>
  <c r="S118" i="10"/>
  <c r="N356" i="10"/>
  <c r="S356" i="10"/>
  <c r="N459" i="10"/>
  <c r="S459" i="10"/>
  <c r="S323" i="10"/>
  <c r="N323" i="10"/>
  <c r="N719" i="10"/>
  <c r="S719" i="10"/>
  <c r="S566" i="10"/>
  <c r="N566" i="10"/>
  <c r="S992" i="10"/>
  <c r="N992" i="10"/>
  <c r="N958" i="10"/>
  <c r="S958" i="10"/>
  <c r="N56" i="10"/>
  <c r="S56" i="10"/>
  <c r="S624" i="10"/>
  <c r="N624" i="10"/>
  <c r="N286" i="10"/>
  <c r="S286" i="10"/>
  <c r="S280" i="10"/>
  <c r="N280" i="10"/>
  <c r="N13" i="10"/>
  <c r="S13" i="10"/>
  <c r="N510" i="10"/>
  <c r="S510" i="10"/>
  <c r="N21" i="10"/>
  <c r="S21" i="10"/>
  <c r="S477" i="10"/>
  <c r="N477" i="10"/>
  <c r="S380" i="10"/>
  <c r="N380" i="10"/>
  <c r="S839" i="10"/>
  <c r="N839" i="10"/>
  <c r="S495" i="10"/>
  <c r="N495" i="10"/>
  <c r="S263" i="10"/>
  <c r="N263" i="10"/>
  <c r="N891" i="10"/>
  <c r="S891" i="10"/>
  <c r="S882" i="10"/>
  <c r="N882" i="10"/>
  <c r="N870" i="10"/>
  <c r="S870" i="10"/>
  <c r="N650" i="10"/>
  <c r="S650" i="10"/>
  <c r="N414" i="10"/>
  <c r="S414" i="10"/>
  <c r="N768" i="10"/>
  <c r="S768" i="10"/>
  <c r="N247" i="10"/>
  <c r="S247" i="10"/>
  <c r="N34" i="10"/>
  <c r="S34" i="10"/>
  <c r="N887" i="10"/>
  <c r="S887" i="10"/>
  <c r="N353" i="10"/>
  <c r="S353" i="10"/>
  <c r="N435" i="10"/>
  <c r="S435" i="10"/>
  <c r="N819" i="10"/>
  <c r="S819" i="10"/>
  <c r="N727" i="10"/>
  <c r="S727" i="10"/>
  <c r="N36" i="10"/>
  <c r="S36" i="10"/>
  <c r="S372" i="10"/>
  <c r="N372" i="10"/>
  <c r="N703" i="10"/>
  <c r="S703" i="10"/>
  <c r="N511" i="10"/>
  <c r="S511" i="10"/>
  <c r="N77" i="10"/>
  <c r="S77" i="10"/>
  <c r="S852" i="10"/>
  <c r="N852" i="10"/>
  <c r="S102" i="10"/>
  <c r="N102" i="10"/>
  <c r="N638" i="10"/>
  <c r="S638" i="10"/>
  <c r="S164" i="10"/>
  <c r="N164" i="10"/>
  <c r="N411" i="10"/>
  <c r="S411" i="10"/>
  <c r="S223" i="10"/>
  <c r="N223" i="10"/>
  <c r="S837" i="10"/>
  <c r="N837" i="10"/>
  <c r="N158" i="10"/>
  <c r="S158" i="10"/>
  <c r="S500" i="10"/>
  <c r="N500" i="10"/>
  <c r="N381" i="10"/>
  <c r="S381" i="10"/>
  <c r="S45" i="10"/>
  <c r="N45" i="10"/>
  <c r="N357" i="10"/>
  <c r="S357" i="10"/>
  <c r="N140" i="10"/>
  <c r="S140" i="10"/>
  <c r="S881" i="10"/>
  <c r="N881" i="10"/>
  <c r="S546" i="10"/>
  <c r="N546" i="10"/>
  <c r="S1000" i="10"/>
  <c r="N1000" i="10"/>
  <c r="N527" i="10"/>
  <c r="S527" i="10"/>
  <c r="S282" i="10"/>
  <c r="N282" i="10"/>
  <c r="S449" i="10"/>
  <c r="N449" i="10"/>
  <c r="N310" i="10"/>
  <c r="S310" i="10"/>
  <c r="S856" i="10"/>
  <c r="N856" i="10"/>
  <c r="S432" i="10"/>
  <c r="N432" i="10"/>
  <c r="N3" i="10"/>
  <c r="S3" i="10"/>
  <c r="S59" i="10"/>
  <c r="N59" i="10"/>
  <c r="N708" i="10"/>
  <c r="S708" i="10"/>
  <c r="N583" i="10"/>
  <c r="S583" i="10"/>
  <c r="N938" i="10"/>
  <c r="S938" i="10"/>
  <c r="S307" i="10"/>
  <c r="N307" i="10"/>
  <c r="N65" i="10"/>
  <c r="S65" i="10"/>
  <c r="N388" i="10"/>
  <c r="S388" i="10"/>
  <c r="S204" i="10"/>
  <c r="N204" i="10"/>
  <c r="N753" i="10"/>
  <c r="S753" i="10"/>
  <c r="S564" i="10"/>
  <c r="N564" i="10"/>
  <c r="S888" i="10"/>
  <c r="N888" i="10"/>
  <c r="N53" i="10"/>
  <c r="S53" i="10"/>
  <c r="N739" i="10"/>
  <c r="S739" i="10"/>
  <c r="N900" i="10"/>
  <c r="S900" i="10"/>
  <c r="N38" i="10"/>
  <c r="S38" i="10"/>
  <c r="N96" i="10"/>
  <c r="S96" i="10"/>
  <c r="S216" i="10"/>
  <c r="N216" i="10"/>
  <c r="S317" i="10"/>
  <c r="N317" i="10"/>
  <c r="S700" i="10"/>
  <c r="N700" i="10"/>
  <c r="S971" i="10"/>
  <c r="N971" i="10"/>
  <c r="S981" i="10"/>
  <c r="N981" i="10"/>
  <c r="N785" i="10"/>
  <c r="S785" i="10"/>
  <c r="S374" i="10"/>
  <c r="N374" i="10"/>
  <c r="N549" i="10"/>
  <c r="S549" i="10"/>
  <c r="N232" i="10"/>
  <c r="S232" i="10"/>
  <c r="N666" i="10"/>
  <c r="S666" i="10"/>
  <c r="S151" i="10"/>
  <c r="N151" i="10"/>
  <c r="N640" i="10"/>
  <c r="S640" i="10"/>
  <c r="N764" i="10"/>
  <c r="S764" i="10"/>
  <c r="N525" i="10"/>
  <c r="S525" i="10"/>
  <c r="N403" i="10"/>
  <c r="S403" i="10"/>
  <c r="N849" i="10"/>
  <c r="S849" i="10"/>
  <c r="S758" i="10"/>
  <c r="N758" i="10"/>
  <c r="N362" i="10"/>
  <c r="S362" i="10"/>
  <c r="N7" i="10"/>
  <c r="S7" i="10"/>
  <c r="N540" i="10"/>
  <c r="S540" i="10"/>
  <c r="S185" i="10"/>
  <c r="N185" i="10"/>
  <c r="N608" i="10"/>
  <c r="S608" i="10"/>
  <c r="S434" i="10"/>
  <c r="N434" i="10"/>
  <c r="N760" i="10"/>
  <c r="S760" i="10"/>
  <c r="N601" i="10"/>
  <c r="S601" i="10"/>
  <c r="S110" i="10"/>
  <c r="N110" i="10"/>
  <c r="S929" i="10"/>
  <c r="N929" i="10"/>
  <c r="S136" i="10"/>
  <c r="N136" i="10"/>
  <c r="N517" i="10"/>
  <c r="S517" i="10"/>
  <c r="S668" i="10"/>
  <c r="N668" i="10"/>
  <c r="S15" i="10"/>
  <c r="N15" i="10"/>
  <c r="N505" i="10"/>
  <c r="S505" i="10"/>
  <c r="S421" i="10"/>
  <c r="N421" i="10"/>
  <c r="N42" i="10"/>
  <c r="S42" i="10"/>
  <c r="S351" i="10"/>
  <c r="N351" i="10"/>
  <c r="N382" i="10"/>
  <c r="S382" i="10"/>
  <c r="N416" i="10"/>
  <c r="S416" i="10"/>
  <c r="N83" i="10"/>
  <c r="S83" i="10"/>
  <c r="S301" i="10"/>
  <c r="N301" i="10"/>
  <c r="N373" i="10"/>
  <c r="S373" i="10"/>
  <c r="N178" i="10"/>
  <c r="S178" i="10"/>
  <c r="S544" i="10"/>
  <c r="N544" i="10"/>
  <c r="N755" i="10"/>
  <c r="S755" i="10"/>
  <c r="S522" i="10"/>
  <c r="N522" i="10"/>
  <c r="S490" i="10"/>
  <c r="N490" i="10"/>
  <c r="S344" i="10"/>
  <c r="N344" i="10"/>
  <c r="S172" i="10"/>
  <c r="N172" i="10"/>
  <c r="S113" i="10"/>
  <c r="N113" i="10"/>
  <c r="S197" i="10"/>
  <c r="N197" i="10"/>
  <c r="S238" i="10"/>
  <c r="N238" i="10"/>
  <c r="S127" i="10"/>
  <c r="N127" i="10"/>
  <c r="S319" i="10"/>
  <c r="N319" i="10"/>
  <c r="N538" i="10"/>
  <c r="S538" i="10"/>
  <c r="S233" i="10"/>
  <c r="N233" i="10"/>
  <c r="N681" i="10"/>
  <c r="S681" i="10"/>
  <c r="S926" i="10"/>
  <c r="N926" i="10"/>
  <c r="N507" i="10"/>
  <c r="S507" i="10"/>
  <c r="S475" i="10"/>
  <c r="N475" i="10"/>
  <c r="N371" i="10"/>
  <c r="S371" i="10"/>
  <c r="N734" i="10"/>
  <c r="S734" i="10"/>
  <c r="N476" i="10"/>
  <c r="S476" i="10"/>
  <c r="S295" i="10"/>
  <c r="N295" i="10"/>
  <c r="N646" i="10"/>
  <c r="S646" i="10"/>
  <c r="N748" i="10"/>
  <c r="S748" i="10"/>
  <c r="S298" i="10"/>
  <c r="N298" i="10"/>
  <c r="N800" i="10"/>
  <c r="S800" i="10"/>
  <c r="S14" i="10"/>
  <c r="N14" i="10"/>
  <c r="N74" i="10"/>
  <c r="S74" i="10"/>
  <c r="N864" i="10"/>
  <c r="S864" i="10"/>
  <c r="N484" i="10"/>
  <c r="S484" i="10"/>
  <c r="S825" i="10"/>
  <c r="N825" i="10"/>
  <c r="S259" i="10"/>
  <c r="N259" i="10"/>
  <c r="S290" i="10"/>
  <c r="N290" i="10"/>
  <c r="N807" i="10"/>
  <c r="S807" i="10"/>
  <c r="S304" i="10"/>
  <c r="N304" i="10"/>
  <c r="N651" i="10"/>
  <c r="S651" i="10"/>
  <c r="N417" i="10"/>
  <c r="S417" i="10"/>
  <c r="N139" i="10"/>
  <c r="S139" i="10"/>
  <c r="S129" i="10"/>
  <c r="N129" i="10"/>
  <c r="S209" i="10"/>
  <c r="N209" i="10"/>
  <c r="S267" i="10"/>
  <c r="N267" i="10"/>
  <c r="S574" i="10"/>
  <c r="N574" i="10"/>
  <c r="N399" i="10"/>
  <c r="S399" i="10"/>
  <c r="S604" i="10"/>
  <c r="N604" i="10"/>
  <c r="N699" i="10"/>
  <c r="S699" i="10"/>
  <c r="N872" i="10"/>
  <c r="S872" i="10"/>
  <c r="N425" i="10"/>
  <c r="S425" i="10"/>
  <c r="N779" i="10"/>
  <c r="S779" i="10"/>
  <c r="S835" i="10"/>
  <c r="N835" i="10"/>
  <c r="N548" i="10"/>
  <c r="S548" i="10"/>
  <c r="N467" i="10"/>
  <c r="S467" i="10"/>
  <c r="S436" i="10"/>
  <c r="N436" i="10"/>
  <c r="S61" i="10"/>
  <c r="N61" i="10"/>
  <c r="N315" i="10"/>
  <c r="S315" i="10"/>
  <c r="N159" i="10"/>
  <c r="S159" i="10"/>
  <c r="N264" i="10"/>
  <c r="S264" i="10"/>
  <c r="N575" i="10"/>
  <c r="S575" i="10"/>
  <c r="N713" i="10"/>
  <c r="S713" i="10"/>
  <c r="N773" i="10"/>
  <c r="S773" i="10"/>
  <c r="S200" i="10"/>
  <c r="N200" i="10"/>
  <c r="N639" i="10"/>
  <c r="S639" i="10"/>
  <c r="N64" i="10"/>
  <c r="S64" i="10"/>
  <c r="N769" i="10"/>
  <c r="S769" i="10"/>
  <c r="N487" i="10"/>
  <c r="S487" i="10"/>
  <c r="S387" i="10"/>
  <c r="N387" i="10"/>
  <c r="N40" i="10"/>
  <c r="S40" i="10"/>
  <c r="S195" i="10"/>
  <c r="N195" i="10"/>
  <c r="N902" i="10"/>
  <c r="S902" i="10"/>
  <c r="S277" i="10"/>
  <c r="N277" i="10"/>
  <c r="S134" i="10"/>
  <c r="N134" i="10"/>
  <c r="S943" i="10"/>
  <c r="N943" i="10"/>
  <c r="N547" i="10"/>
  <c r="S547" i="10"/>
  <c r="N60" i="10"/>
  <c r="S60" i="10"/>
  <c r="S798" i="10"/>
  <c r="N798" i="10"/>
  <c r="S973" i="10"/>
  <c r="N973" i="10"/>
  <c r="N844" i="10"/>
  <c r="S844" i="10"/>
  <c r="S169" i="10"/>
  <c r="N169" i="10"/>
  <c r="N117" i="10"/>
  <c r="S117" i="10"/>
  <c r="S556" i="10"/>
  <c r="N556" i="10"/>
  <c r="S897" i="10"/>
  <c r="N897" i="10"/>
  <c r="N364" i="10"/>
  <c r="S364" i="10"/>
  <c r="S339" i="10"/>
  <c r="N339" i="10"/>
  <c r="N249" i="10"/>
  <c r="S249" i="10"/>
  <c r="N553" i="10"/>
  <c r="S553" i="10"/>
  <c r="N354" i="10"/>
  <c r="S354" i="10"/>
  <c r="N256" i="10"/>
  <c r="S256" i="10"/>
  <c r="S702" i="10"/>
  <c r="N702" i="10"/>
  <c r="N157" i="10"/>
  <c r="S157" i="10"/>
  <c r="N569" i="10"/>
  <c r="S569" i="10"/>
  <c r="S183" i="10"/>
  <c r="N183" i="10"/>
  <c r="S305" i="10"/>
  <c r="N305" i="10"/>
  <c r="S92" i="10"/>
  <c r="N92" i="10"/>
  <c r="N328" i="10"/>
  <c r="S328" i="10"/>
  <c r="S774" i="10"/>
  <c r="N774" i="10"/>
  <c r="N415" i="10"/>
  <c r="S415" i="10"/>
  <c r="N239" i="10"/>
  <c r="S239" i="10"/>
  <c r="S365" i="10"/>
  <c r="N365" i="10"/>
  <c r="N605" i="10"/>
  <c r="S605" i="10"/>
  <c r="N921" i="10"/>
  <c r="S921" i="10"/>
  <c r="N224" i="10"/>
  <c r="S224" i="10"/>
  <c r="N12" i="10"/>
  <c r="S12" i="10"/>
  <c r="S135" i="10"/>
  <c r="N135" i="10"/>
  <c r="N188" i="10"/>
  <c r="S188" i="10"/>
  <c r="S306" i="10"/>
  <c r="N306" i="10"/>
  <c r="N243" i="10"/>
  <c r="S243" i="10"/>
  <c r="S205" i="10"/>
  <c r="N205" i="10"/>
  <c r="S656" i="10"/>
  <c r="N656" i="10"/>
  <c r="N9" i="10"/>
  <c r="S9" i="10"/>
  <c r="S123" i="10"/>
  <c r="N123" i="10"/>
  <c r="N23" i="10"/>
  <c r="S23" i="10"/>
  <c r="N530" i="10"/>
  <c r="S530" i="10"/>
  <c r="S466" i="10"/>
  <c r="N466" i="10"/>
  <c r="S846" i="10"/>
  <c r="N846" i="10"/>
  <c r="N847" i="10"/>
  <c r="S847" i="10"/>
  <c r="S570" i="10"/>
  <c r="N570" i="10"/>
  <c r="N759" i="10"/>
  <c r="S759" i="10"/>
  <c r="N142" i="10"/>
  <c r="S142" i="10"/>
  <c r="S161" i="10"/>
  <c r="N161" i="10"/>
  <c r="N452" i="10"/>
  <c r="S452" i="10"/>
  <c r="N635" i="10"/>
  <c r="S635" i="10"/>
  <c r="S821" i="10"/>
  <c r="N821" i="10"/>
  <c r="S848" i="10"/>
  <c r="N848" i="10"/>
  <c r="N327" i="10"/>
  <c r="S327" i="10"/>
  <c r="S498" i="10"/>
  <c r="N498" i="10"/>
  <c r="N201" i="10"/>
  <c r="S201" i="10"/>
  <c r="N658" i="10"/>
  <c r="S658" i="10"/>
  <c r="N19" i="10"/>
  <c r="S19" i="10"/>
  <c r="N671" i="10"/>
  <c r="S671" i="10"/>
  <c r="S170" i="10"/>
  <c r="N170" i="10"/>
  <c r="S184" i="10"/>
  <c r="N184" i="10"/>
  <c r="N22" i="10"/>
  <c r="S22" i="10"/>
  <c r="N562" i="10"/>
  <c r="S562" i="10"/>
  <c r="N255" i="10"/>
  <c r="S255" i="10"/>
  <c r="N645" i="10"/>
  <c r="S645" i="10"/>
  <c r="N726" i="10"/>
  <c r="S726" i="10"/>
  <c r="N346" i="10"/>
  <c r="S346" i="10"/>
  <c r="S899" i="10"/>
  <c r="N899" i="10"/>
  <c r="N165" i="10"/>
  <c r="S165" i="10"/>
  <c r="N177" i="10"/>
  <c r="S177" i="10"/>
  <c r="N805" i="10"/>
  <c r="S805" i="10"/>
  <c r="N274" i="10"/>
  <c r="S274" i="10"/>
  <c r="S930" i="10"/>
  <c r="N930" i="10"/>
  <c r="N455" i="10"/>
  <c r="S455" i="10"/>
  <c r="N623" i="10"/>
  <c r="S623" i="10"/>
  <c r="S568" i="10"/>
  <c r="N568" i="10"/>
  <c r="N691" i="10"/>
  <c r="S691" i="10"/>
  <c r="N711" i="10"/>
  <c r="S711" i="10"/>
  <c r="N71" i="10"/>
  <c r="S71" i="10"/>
  <c r="S812" i="10"/>
  <c r="N812" i="10"/>
  <c r="S359" i="10"/>
  <c r="N359" i="10"/>
  <c r="N665" i="10"/>
  <c r="S665" i="10"/>
  <c r="S225" i="10"/>
  <c r="N225" i="10"/>
  <c r="S316" i="10"/>
  <c r="N316" i="10"/>
  <c r="S413" i="10"/>
  <c r="N413" i="10"/>
  <c r="N806" i="10"/>
  <c r="S806" i="10"/>
  <c r="N741" i="10"/>
  <c r="S741" i="10"/>
  <c r="S534" i="10"/>
  <c r="N534" i="10"/>
  <c r="S352" i="10"/>
  <c r="N352" i="10"/>
  <c r="N813" i="10"/>
  <c r="S813" i="10"/>
  <c r="N308" i="10"/>
  <c r="S308" i="10"/>
  <c r="N393" i="10"/>
  <c r="S393" i="10"/>
  <c r="N771" i="10"/>
  <c r="S771" i="10"/>
  <c r="N809" i="10"/>
  <c r="S809" i="10"/>
  <c r="N155" i="10"/>
  <c r="S155" i="10"/>
  <c r="N100" i="10"/>
  <c r="S100" i="10"/>
  <c r="N93" i="10"/>
  <c r="S93" i="10"/>
  <c r="N618" i="10"/>
  <c r="S618" i="10"/>
  <c r="N402" i="10"/>
  <c r="S402" i="10"/>
  <c r="N82" i="10"/>
  <c r="S82" i="10"/>
  <c r="N350" i="10"/>
  <c r="S350" i="10"/>
  <c r="N504" i="10"/>
  <c r="S504" i="10"/>
  <c r="S153" i="10"/>
  <c r="N153" i="10"/>
  <c r="N322" i="10"/>
  <c r="S322" i="10"/>
  <c r="S662" i="10"/>
  <c r="N662" i="10"/>
  <c r="N499" i="10"/>
  <c r="S499" i="10"/>
  <c r="S594" i="10"/>
  <c r="N594" i="10"/>
  <c r="S756" i="10"/>
  <c r="N756" i="10"/>
  <c r="S341" i="10"/>
  <c r="N341" i="10"/>
  <c r="S335" i="10"/>
  <c r="N335" i="10"/>
  <c r="S171" i="10"/>
  <c r="N171" i="10"/>
  <c r="N677" i="10"/>
  <c r="S677" i="10"/>
  <c r="N419" i="10"/>
  <c r="S419" i="10"/>
  <c r="S318" i="10"/>
  <c r="N318" i="10"/>
  <c r="N519" i="10"/>
  <c r="S519" i="10"/>
  <c r="N420" i="10"/>
  <c r="S420" i="10"/>
  <c r="S385" i="10"/>
  <c r="N385" i="10"/>
  <c r="S320" i="10"/>
  <c r="N320" i="10"/>
  <c r="S35" i="10"/>
  <c r="N35" i="10"/>
  <c r="N8" i="10"/>
  <c r="S8" i="10"/>
  <c r="N842" i="10"/>
  <c r="S842" i="10"/>
  <c r="N736" i="10"/>
  <c r="S736" i="10"/>
  <c r="S203" i="10"/>
  <c r="N203" i="10"/>
  <c r="S450" i="10"/>
  <c r="N450" i="10"/>
  <c r="N410" i="10"/>
  <c r="S410" i="10"/>
  <c r="N803" i="10"/>
  <c r="S803" i="10"/>
  <c r="N614" i="10"/>
  <c r="S614" i="10"/>
  <c r="N704" i="10"/>
  <c r="S704" i="10"/>
  <c r="N816" i="10"/>
  <c r="S816" i="10"/>
  <c r="S501" i="10"/>
  <c r="N501" i="10"/>
  <c r="N694" i="10"/>
  <c r="S694" i="10"/>
  <c r="N485" i="10"/>
  <c r="S485" i="10"/>
  <c r="N340" i="10"/>
  <c r="S340" i="10"/>
  <c r="S293" i="10"/>
  <c r="N293" i="10"/>
  <c r="S4" i="10"/>
  <c r="N4" i="10"/>
  <c r="S108" i="10"/>
  <c r="N108" i="10"/>
  <c r="N90" i="10"/>
  <c r="S90" i="10"/>
  <c r="N213" i="10"/>
  <c r="S213" i="10"/>
  <c r="N586" i="10"/>
  <c r="S586" i="10"/>
  <c r="S654" i="10"/>
  <c r="N654" i="10"/>
  <c r="S275" i="10"/>
  <c r="N275" i="10"/>
  <c r="S166" i="10"/>
  <c r="N166" i="10"/>
  <c r="S772" i="10"/>
  <c r="N772" i="10"/>
  <c r="N30" i="10"/>
  <c r="S30" i="10"/>
  <c r="N58" i="10"/>
  <c r="S58" i="10"/>
  <c r="S91" i="10"/>
  <c r="N91" i="10"/>
  <c r="N966" i="10"/>
  <c r="S966" i="10"/>
  <c r="N141" i="10"/>
  <c r="S141" i="10"/>
  <c r="N272" i="10"/>
  <c r="S272" i="10"/>
  <c r="S181" i="10"/>
  <c r="N181" i="10"/>
  <c r="N631" i="10"/>
  <c r="S631" i="10"/>
  <c r="N26" i="10"/>
  <c r="S26" i="10"/>
  <c r="S433" i="10"/>
  <c r="N433" i="10"/>
  <c r="N827" i="10"/>
  <c r="S827" i="10"/>
  <c r="S836" i="10"/>
  <c r="N836" i="10"/>
  <c r="S886" i="10"/>
  <c r="N886" i="10"/>
  <c r="S279" i="10"/>
  <c r="N279" i="10"/>
  <c r="N251" i="10"/>
  <c r="S251" i="10"/>
  <c r="N695" i="10"/>
  <c r="S695" i="10"/>
  <c r="N615" i="10"/>
  <c r="S615" i="10"/>
  <c r="N751" i="10"/>
  <c r="S751" i="10"/>
  <c r="S331" i="10"/>
  <c r="N331" i="10"/>
  <c r="N87" i="10"/>
  <c r="S87" i="10"/>
  <c r="N70" i="10"/>
  <c r="S70" i="10"/>
  <c r="N491" i="10"/>
  <c r="S491" i="10"/>
  <c r="N262" i="10"/>
  <c r="S262" i="10"/>
  <c r="N457" i="10"/>
  <c r="S457" i="10"/>
  <c r="S321" i="10"/>
  <c r="N321" i="10"/>
  <c r="N273" i="10"/>
  <c r="S273" i="10"/>
  <c r="S582" i="10"/>
  <c r="N582" i="10"/>
  <c r="N488" i="10"/>
  <c r="S488" i="10"/>
  <c r="S718" i="10"/>
  <c r="N718" i="10"/>
  <c r="S122" i="10"/>
  <c r="N122" i="10"/>
  <c r="N599" i="10"/>
  <c r="S599" i="10"/>
  <c r="S676" i="10"/>
  <c r="N676" i="10"/>
  <c r="S27" i="10"/>
  <c r="N27" i="10"/>
  <c r="S824" i="10"/>
  <c r="N824" i="10"/>
  <c r="N438" i="10"/>
  <c r="S438" i="10"/>
  <c r="N55" i="10"/>
  <c r="S55" i="10"/>
  <c r="S948" i="10"/>
  <c r="N948" i="10"/>
  <c r="S478" i="10"/>
  <c r="N478" i="10"/>
  <c r="S832" i="10"/>
  <c r="N832" i="10"/>
  <c r="N721" i="10"/>
  <c r="S721" i="10"/>
  <c r="S598" i="10"/>
  <c r="N598" i="10"/>
  <c r="N18" i="10"/>
  <c r="S18" i="10"/>
  <c r="S481" i="10"/>
  <c r="N481" i="10"/>
  <c r="S622" i="10"/>
  <c r="N622" i="10"/>
  <c r="S222" i="10"/>
  <c r="N222" i="10"/>
  <c r="N81" i="10"/>
  <c r="S81" i="10"/>
  <c r="S271" i="10"/>
  <c r="N271" i="10"/>
  <c r="S955" i="10"/>
  <c r="N955" i="10"/>
  <c r="N144" i="10"/>
  <c r="S144" i="10"/>
  <c r="N408" i="10"/>
  <c r="S408" i="10"/>
  <c r="N193" i="10"/>
  <c r="S193" i="10"/>
  <c r="S226" i="10"/>
  <c r="N226" i="10"/>
  <c r="N270" i="10"/>
  <c r="S270" i="10"/>
  <c r="S260" i="10"/>
  <c r="N260" i="10"/>
  <c r="N358" i="10"/>
  <c r="S358" i="10"/>
  <c r="N89" i="10"/>
  <c r="S89" i="10"/>
  <c r="N799" i="10"/>
  <c r="S799" i="10"/>
  <c r="N480" i="10"/>
  <c r="S480" i="10"/>
  <c r="N587" i="10"/>
  <c r="S587" i="10"/>
  <c r="S289" i="10"/>
  <c r="N289" i="10"/>
  <c r="S999" i="10"/>
  <c r="N999" i="10"/>
  <c r="N377" i="10"/>
  <c r="S377" i="10"/>
  <c r="N896" i="10"/>
  <c r="S896" i="10"/>
  <c r="S423" i="10"/>
  <c r="N423" i="10"/>
  <c r="S355" i="10"/>
  <c r="N355" i="10"/>
  <c r="N297" i="10"/>
  <c r="S297" i="10"/>
  <c r="S138" i="10"/>
  <c r="N138" i="10"/>
  <c r="N128" i="10"/>
  <c r="S128" i="10"/>
  <c r="S284" i="10"/>
  <c r="N284" i="10"/>
  <c r="N762" i="10"/>
  <c r="S762" i="10"/>
  <c r="S145" i="10"/>
  <c r="N145" i="10"/>
  <c r="S616" i="10"/>
  <c r="N616" i="10"/>
  <c r="S231" i="10"/>
  <c r="N231" i="10"/>
  <c r="N533" i="10"/>
  <c r="S533" i="10"/>
  <c r="S956" i="10"/>
  <c r="N956" i="10"/>
  <c r="N811" i="10"/>
  <c r="S811" i="10"/>
  <c r="N300" i="10"/>
  <c r="S300" i="10"/>
  <c r="N20" i="10"/>
  <c r="S20" i="10"/>
  <c r="N32" i="10"/>
  <c r="S32" i="10"/>
  <c r="S334" i="10"/>
  <c r="N334" i="10"/>
  <c r="S841" i="10"/>
  <c r="N841" i="10"/>
  <c r="N288" i="10"/>
  <c r="S288" i="10"/>
  <c r="N787" i="10"/>
  <c r="S787" i="10"/>
  <c r="N697" i="10"/>
  <c r="S697" i="10"/>
  <c r="N324" i="10"/>
  <c r="S324" i="10"/>
  <c r="S516" i="10"/>
  <c r="N516" i="10"/>
  <c r="S125" i="10"/>
  <c r="N125" i="10"/>
  <c r="N669" i="10"/>
  <c r="S669" i="10"/>
  <c r="S207" i="10"/>
  <c r="N207" i="10"/>
  <c r="S103" i="10"/>
  <c r="N103" i="10"/>
  <c r="S710" i="10"/>
  <c r="N710" i="10"/>
  <c r="S244" i="10"/>
  <c r="N244" i="10"/>
  <c r="N781" i="10"/>
  <c r="S781" i="10"/>
  <c r="S720" i="10"/>
  <c r="N720" i="10"/>
  <c r="N88" i="10"/>
  <c r="S88" i="10"/>
  <c r="S69" i="10"/>
  <c r="N69" i="10"/>
  <c r="S126" i="10"/>
  <c r="N126" i="10"/>
  <c r="N590" i="10"/>
  <c r="S590" i="10"/>
  <c r="N612" i="10"/>
  <c r="S612" i="10"/>
  <c r="N539" i="10"/>
  <c r="S539" i="10"/>
  <c r="S180" i="10"/>
  <c r="N180" i="10"/>
  <c r="S890" i="10"/>
  <c r="N890" i="10"/>
  <c r="S215" i="10"/>
  <c r="N215" i="10"/>
  <c r="N636" i="10"/>
  <c r="S636" i="10"/>
  <c r="N132" i="10"/>
  <c r="S132" i="10"/>
  <c r="S578" i="10"/>
  <c r="N578" i="10"/>
  <c r="N268" i="10"/>
  <c r="S268" i="10"/>
  <c r="N561" i="10"/>
  <c r="S561" i="10"/>
  <c r="S862" i="10"/>
  <c r="N862" i="10"/>
  <c r="N588" i="10"/>
  <c r="S588" i="10"/>
  <c r="N577" i="10"/>
  <c r="S577" i="10"/>
  <c r="S905" i="10"/>
  <c r="N905" i="10"/>
  <c r="N680" i="10"/>
  <c r="S680" i="10"/>
  <c r="S871" i="10"/>
  <c r="N871" i="10"/>
  <c r="N398" i="10"/>
  <c r="S398" i="10"/>
  <c r="N572" i="10"/>
  <c r="S572" i="10"/>
  <c r="S314" i="10"/>
  <c r="N314" i="10"/>
  <c r="S486" i="10"/>
  <c r="N486" i="10"/>
  <c r="S506" i="10"/>
  <c r="N506" i="10"/>
  <c r="N705" i="10"/>
  <c r="S705" i="10"/>
  <c r="N659" i="10"/>
  <c r="S659" i="10"/>
  <c r="N731" i="10"/>
  <c r="S731" i="10"/>
  <c r="N746" i="10"/>
  <c r="S746" i="10"/>
  <c r="N611" i="10"/>
  <c r="S611" i="10"/>
  <c r="N563" i="10"/>
  <c r="S563" i="10"/>
  <c r="N257" i="10"/>
  <c r="S257" i="10"/>
  <c r="S750" i="10"/>
  <c r="N750" i="10"/>
  <c r="S366" i="10"/>
  <c r="N366" i="10"/>
  <c r="S893" i="10"/>
  <c r="N893" i="10"/>
  <c r="N518" i="10"/>
  <c r="S518" i="10"/>
  <c r="N621" i="10"/>
  <c r="S621" i="10"/>
  <c r="S312" i="10"/>
  <c r="N312" i="10"/>
  <c r="S520" i="10"/>
  <c r="N520" i="10"/>
  <c r="S740" i="10"/>
  <c r="N740" i="10"/>
  <c r="S131" i="10"/>
  <c r="N131" i="10"/>
  <c r="N523" i="10"/>
  <c r="S523" i="10"/>
  <c r="N551" i="10"/>
  <c r="S551" i="10"/>
  <c r="N80" i="10"/>
  <c r="S80" i="10"/>
  <c r="S462" i="10"/>
  <c r="N462" i="10"/>
  <c r="N269" i="10"/>
  <c r="S269" i="10"/>
  <c r="N581" i="10"/>
  <c r="S581" i="10"/>
  <c r="N390" i="10"/>
  <c r="S390" i="10"/>
  <c r="N567" i="10"/>
  <c r="S567" i="10"/>
  <c r="S542" i="10"/>
  <c r="N542" i="10"/>
  <c r="S221" i="10"/>
  <c r="N221" i="10"/>
  <c r="S130" i="10"/>
  <c r="N130" i="10"/>
  <c r="N360" i="10"/>
  <c r="S360" i="10"/>
  <c r="N396" i="10"/>
  <c r="S396" i="10"/>
  <c r="N392" i="10"/>
  <c r="S392" i="10"/>
  <c r="S168" i="10"/>
  <c r="N168" i="10"/>
  <c r="S313" i="10"/>
  <c r="N313" i="10"/>
  <c r="N573" i="10"/>
  <c r="S573" i="10"/>
  <c r="N545" i="10"/>
  <c r="S545" i="10"/>
  <c r="N112" i="10"/>
  <c r="S112" i="10"/>
  <c r="S684" i="10"/>
  <c r="N684" i="10"/>
  <c r="N815" i="10"/>
  <c r="S815" i="10"/>
  <c r="S780" i="10"/>
  <c r="N780" i="10"/>
  <c r="S834" i="10"/>
  <c r="N834" i="10"/>
  <c r="N994" i="10"/>
  <c r="S994" i="10"/>
  <c r="N444" i="10"/>
  <c r="S444" i="10"/>
  <c r="N535" i="10"/>
  <c r="S535" i="10"/>
  <c r="N558" i="10"/>
  <c r="S558" i="10"/>
  <c r="S576" i="10"/>
  <c r="N576" i="10"/>
  <c r="S732" i="10"/>
  <c r="N732" i="10"/>
  <c r="N361" i="10"/>
  <c r="S361" i="10"/>
  <c r="N343" i="10"/>
  <c r="S343" i="10"/>
  <c r="S214" i="10"/>
  <c r="N214" i="10"/>
  <c r="S991" i="10"/>
  <c r="N991" i="10"/>
  <c r="S796" i="10"/>
  <c r="N796" i="10"/>
  <c r="N451" i="10"/>
  <c r="S451" i="10"/>
  <c r="N412" i="10"/>
  <c r="S412" i="10"/>
  <c r="S863" i="10"/>
  <c r="N863" i="10"/>
  <c r="N426" i="10"/>
  <c r="S426" i="10"/>
  <c r="N678" i="10"/>
  <c r="S678" i="10"/>
  <c r="S116" i="10"/>
  <c r="N116" i="10"/>
  <c r="N28" i="10"/>
  <c r="S28" i="10"/>
  <c r="S254" i="10"/>
  <c r="N254" i="10"/>
  <c r="N252" i="10"/>
  <c r="S252" i="10"/>
  <c r="N115" i="10"/>
  <c r="S115" i="10"/>
  <c r="S818" i="10"/>
  <c r="N818" i="10"/>
  <c r="S632" i="10"/>
  <c r="N632" i="10"/>
  <c r="N54" i="10"/>
  <c r="S54" i="10"/>
  <c r="N725" i="10"/>
  <c r="S725" i="10"/>
  <c r="N724" i="10"/>
  <c r="S724" i="10"/>
  <c r="N673" i="10"/>
  <c r="S673" i="10"/>
  <c r="N162" i="10"/>
  <c r="S162" i="10"/>
  <c r="S843" i="10"/>
  <c r="N843" i="10"/>
  <c r="N62" i="10"/>
  <c r="S62" i="10"/>
  <c r="N557" i="10"/>
  <c r="S557" i="10"/>
  <c r="N400" i="10"/>
  <c r="S400" i="10"/>
  <c r="S10" i="10"/>
  <c r="N10" i="10"/>
  <c r="S584" i="10"/>
  <c r="N584" i="10"/>
  <c r="S79" i="10"/>
  <c r="N79" i="10"/>
  <c r="N453" i="10"/>
  <c r="S453" i="10"/>
  <c r="N637" i="10"/>
  <c r="S637" i="10"/>
  <c r="N294" i="10"/>
  <c r="S294" i="10"/>
  <c r="N291" i="10"/>
  <c r="S291" i="10"/>
  <c r="S766" i="10"/>
  <c r="N766" i="10"/>
  <c r="N672" i="10"/>
  <c r="S672" i="10"/>
  <c r="N24" i="10"/>
  <c r="S24" i="10"/>
  <c r="N173" i="10"/>
  <c r="S173" i="10"/>
  <c r="N439" i="10"/>
  <c r="S439" i="10"/>
  <c r="N66" i="10"/>
  <c r="S66" i="10"/>
  <c r="N292" i="10"/>
  <c r="S292" i="10"/>
  <c r="N160" i="10"/>
  <c r="S160" i="10"/>
  <c r="N595" i="10"/>
  <c r="S595" i="10"/>
  <c r="N78" i="10"/>
  <c r="S78" i="10"/>
  <c r="N794" i="10"/>
  <c r="S794" i="10"/>
  <c r="S176" i="10"/>
  <c r="N176" i="10"/>
  <c r="S370" i="10"/>
  <c r="N370" i="10"/>
  <c r="N655" i="10"/>
  <c r="S655" i="10"/>
  <c r="S95" i="10"/>
  <c r="N95" i="10"/>
  <c r="N602" i="10"/>
  <c r="S602" i="10"/>
  <c r="N723" i="10"/>
  <c r="S723" i="10"/>
  <c r="N469" i="10"/>
  <c r="S469" i="10"/>
  <c r="S868" i="10"/>
  <c r="N868" i="10"/>
  <c r="S664" i="10"/>
  <c r="N664" i="10"/>
  <c r="S610" i="10"/>
  <c r="N610" i="10"/>
  <c r="N840" i="10"/>
  <c r="S840" i="10"/>
  <c r="S642" i="10"/>
  <c r="N642" i="10"/>
  <c r="S206" i="10"/>
  <c r="N206" i="10"/>
  <c r="S405" i="10"/>
  <c r="N405" i="10"/>
  <c r="S384" i="10"/>
  <c r="N384" i="10"/>
  <c r="N653" i="10"/>
  <c r="S653" i="10"/>
  <c r="N521" i="10"/>
  <c r="S521" i="10"/>
  <c r="N763" i="10"/>
  <c r="S763" i="10"/>
  <c r="N964" i="10"/>
  <c r="S964" i="10"/>
  <c r="N543" i="10"/>
  <c r="S543" i="10"/>
  <c r="N474" i="10"/>
  <c r="S474" i="10"/>
  <c r="S976" i="10"/>
  <c r="N976" i="10"/>
  <c r="N560" i="10"/>
  <c r="S560" i="10"/>
  <c r="S285" i="10"/>
  <c r="N285" i="10"/>
  <c r="N446" i="10"/>
  <c r="S446" i="10"/>
  <c r="S107" i="10"/>
  <c r="N107" i="10"/>
  <c r="S227" i="10"/>
  <c r="N227" i="10"/>
  <c r="N473" i="10"/>
  <c r="S473" i="10"/>
  <c r="S532" i="10"/>
  <c r="N532" i="10"/>
  <c r="N797" i="10"/>
  <c r="S797" i="10"/>
  <c r="N613" i="10"/>
  <c r="S613" i="10"/>
  <c r="S628" i="10"/>
  <c r="N628" i="10"/>
  <c r="N394" i="10"/>
  <c r="S394" i="10"/>
  <c r="S861" i="10"/>
  <c r="N861" i="10"/>
  <c r="S850" i="10"/>
  <c r="N850" i="10"/>
  <c r="S752" i="10"/>
  <c r="N752" i="10"/>
  <c r="S712" i="10"/>
  <c r="N712" i="10"/>
  <c r="N208" i="10"/>
  <c r="S208" i="10"/>
  <c r="N217" i="10"/>
  <c r="S217" i="10"/>
  <c r="S37" i="10"/>
  <c r="N37" i="10"/>
  <c r="N857" i="10"/>
  <c r="S857" i="10"/>
  <c r="S447" i="10"/>
  <c r="N447" i="10"/>
  <c r="N311" i="10"/>
  <c r="S311" i="10"/>
  <c r="N437" i="10"/>
  <c r="S437" i="10"/>
  <c r="S826" i="10"/>
  <c r="N826" i="10"/>
  <c r="N167" i="10"/>
  <c r="S167" i="10"/>
  <c r="S820" i="10"/>
  <c r="N820" i="10"/>
  <c r="N461" i="10"/>
  <c r="S461" i="10"/>
  <c r="N555" i="10"/>
  <c r="S555" i="10"/>
  <c r="N738" i="10"/>
  <c r="S738" i="10"/>
  <c r="S788" i="10"/>
  <c r="N788" i="10"/>
  <c r="N579" i="10"/>
  <c r="S579" i="10"/>
  <c r="S804" i="10"/>
  <c r="N804" i="10"/>
  <c r="N265" i="10"/>
  <c r="S265" i="10"/>
  <c r="F300" i="10"/>
  <c r="G300" i="10" s="1"/>
  <c r="E115" i="10"/>
  <c r="F933" i="10"/>
  <c r="G933" i="10" s="1"/>
  <c r="F449" i="10"/>
  <c r="G449" i="10" s="1"/>
  <c r="B983" i="10"/>
  <c r="F444" i="10"/>
  <c r="G444" i="10" s="1"/>
  <c r="F64" i="10"/>
  <c r="G64" i="10" s="1"/>
  <c r="F223" i="10"/>
  <c r="G223" i="10" s="1"/>
  <c r="F627" i="10"/>
  <c r="G627" i="10" s="1"/>
  <c r="F46" i="10"/>
  <c r="G46" i="10" s="1"/>
  <c r="B975" i="10"/>
  <c r="I975" i="10" s="1"/>
  <c r="F50" i="10"/>
  <c r="G50" i="10" s="1"/>
  <c r="F394" i="10"/>
  <c r="G394" i="10" s="1"/>
  <c r="F432" i="10"/>
  <c r="G432" i="10" s="1"/>
  <c r="B993" i="10"/>
  <c r="F84" i="10"/>
  <c r="G84" i="10" s="1"/>
  <c r="E351" i="10"/>
  <c r="E146" i="10"/>
  <c r="E653" i="10"/>
  <c r="E630" i="10"/>
  <c r="F574" i="10"/>
  <c r="G574" i="10" s="1"/>
  <c r="F907" i="10"/>
  <c r="G907" i="10" s="1"/>
  <c r="F952" i="10"/>
  <c r="G952" i="10" s="1"/>
  <c r="F330" i="10"/>
  <c r="G330" i="10" s="1"/>
  <c r="E900" i="10"/>
  <c r="E847" i="10"/>
  <c r="F714" i="10"/>
  <c r="G714" i="10" s="1"/>
  <c r="E846" i="10"/>
  <c r="F626" i="10"/>
  <c r="G626" i="10" s="1"/>
  <c r="F573" i="10"/>
  <c r="G573" i="10" s="1"/>
  <c r="B784" i="10"/>
  <c r="B597" i="10"/>
  <c r="E840" i="10"/>
  <c r="F596" i="10"/>
  <c r="G596" i="10" s="1"/>
  <c r="E878" i="10"/>
  <c r="F721" i="10"/>
  <c r="G721" i="10" s="1"/>
  <c r="B470" i="10"/>
  <c r="E762" i="10"/>
  <c r="B593" i="10"/>
  <c r="I593" i="10" s="1"/>
  <c r="B866" i="10"/>
  <c r="I866" i="10" s="1"/>
  <c r="F563" i="10"/>
  <c r="G563" i="10" s="1"/>
  <c r="B875" i="10"/>
  <c r="I875" i="10" s="1"/>
  <c r="B879" i="10"/>
  <c r="I879" i="10" s="1"/>
  <c r="F464" i="10"/>
  <c r="G464" i="10" s="1"/>
  <c r="E621" i="10"/>
  <c r="F528" i="10"/>
  <c r="G528" i="10" s="1"/>
  <c r="B596" i="10"/>
  <c r="F901" i="10"/>
  <c r="G901" i="10" s="1"/>
  <c r="E558" i="10"/>
  <c r="F628" i="10"/>
  <c r="G628" i="10" s="1"/>
  <c r="I69" i="10"/>
  <c r="E637" i="10"/>
  <c r="E211" i="10"/>
  <c r="E851" i="10"/>
  <c r="E695" i="10"/>
  <c r="E448" i="10"/>
  <c r="E75" i="10"/>
  <c r="F662" i="10"/>
  <c r="G662" i="10" s="1"/>
  <c r="E458" i="10"/>
  <c r="E782" i="10"/>
  <c r="E320" i="10"/>
  <c r="F357" i="10"/>
  <c r="G357" i="10" s="1"/>
  <c r="B969" i="10"/>
  <c r="I969" i="10" s="1"/>
  <c r="B647" i="10"/>
  <c r="B431" i="10"/>
  <c r="E883" i="10"/>
  <c r="F206" i="10"/>
  <c r="G206" i="10" s="1"/>
  <c r="E355" i="10"/>
  <c r="E484" i="10"/>
  <c r="F177" i="10"/>
  <c r="G177" i="10" s="1"/>
  <c r="E222" i="10"/>
  <c r="E490" i="10"/>
  <c r="F455" i="10"/>
  <c r="G455" i="10" s="1"/>
  <c r="E309" i="10"/>
  <c r="F482" i="10"/>
  <c r="G482" i="10" s="1"/>
  <c r="E413" i="10"/>
  <c r="B885" i="10"/>
  <c r="I885" i="10" s="1"/>
  <c r="E684" i="10"/>
  <c r="F326" i="10"/>
  <c r="G326" i="10" s="1"/>
  <c r="E323" i="10"/>
  <c r="F323" i="10"/>
  <c r="G323" i="10" s="1"/>
  <c r="F389" i="10"/>
  <c r="G389" i="10" s="1"/>
  <c r="F436" i="10"/>
  <c r="G436" i="10" s="1"/>
  <c r="E565" i="10"/>
  <c r="F307" i="10"/>
  <c r="G307" i="10" s="1"/>
  <c r="F121" i="10"/>
  <c r="G121" i="10" s="1"/>
  <c r="F670" i="10"/>
  <c r="G670" i="10" s="1"/>
  <c r="F519" i="10"/>
  <c r="G519" i="10" s="1"/>
  <c r="E634" i="10"/>
  <c r="F623" i="10"/>
  <c r="G623" i="10" s="1"/>
  <c r="B919" i="10"/>
  <c r="I919" i="10" s="1"/>
  <c r="E245" i="10"/>
  <c r="I842" i="10"/>
  <c r="B927" i="10"/>
  <c r="I927" i="10" s="1"/>
  <c r="F349" i="10"/>
  <c r="G349" i="10" s="1"/>
  <c r="F666" i="10"/>
  <c r="G666" i="10" s="1"/>
  <c r="E436" i="10"/>
  <c r="F49" i="10"/>
  <c r="G49" i="10" s="1"/>
  <c r="E677" i="10"/>
  <c r="F402" i="10"/>
  <c r="G402" i="10" s="1"/>
  <c r="F485" i="10"/>
  <c r="G485" i="10" s="1"/>
  <c r="E431" i="10"/>
  <c r="E189" i="10"/>
  <c r="E445" i="10"/>
  <c r="F675" i="10"/>
  <c r="G675" i="10" s="1"/>
  <c r="F74" i="10"/>
  <c r="G74" i="10" s="1"/>
  <c r="E969" i="10"/>
  <c r="I64" i="10"/>
  <c r="E246" i="10"/>
  <c r="F96" i="10"/>
  <c r="G96" i="10" s="1"/>
  <c r="F686" i="10"/>
  <c r="G686" i="10" s="1"/>
  <c r="F658" i="10"/>
  <c r="G658" i="10" s="1"/>
  <c r="E687" i="10"/>
  <c r="F491" i="10"/>
  <c r="G491" i="10" s="1"/>
  <c r="E406" i="10"/>
  <c r="F595" i="10"/>
  <c r="G595" i="10" s="1"/>
  <c r="E500" i="10"/>
  <c r="F217" i="10"/>
  <c r="G217" i="10" s="1"/>
  <c r="F494" i="10"/>
  <c r="G494" i="10" s="1"/>
  <c r="F615" i="10"/>
  <c r="G615" i="10" s="1"/>
  <c r="F185" i="10"/>
  <c r="G185" i="10" s="1"/>
  <c r="I449" i="10"/>
  <c r="E215" i="10"/>
  <c r="F372" i="10"/>
  <c r="G372" i="10" s="1"/>
  <c r="F687" i="10"/>
  <c r="G687" i="10" s="1"/>
  <c r="B747" i="10"/>
  <c r="I747" i="10" s="1"/>
  <c r="E285" i="10"/>
  <c r="E464" i="10"/>
  <c r="F139" i="10"/>
  <c r="G139" i="10" s="1"/>
  <c r="F22" i="10"/>
  <c r="G22" i="10" s="1"/>
  <c r="E155" i="10"/>
  <c r="F173" i="10"/>
  <c r="G173" i="10" s="1"/>
  <c r="F454" i="10"/>
  <c r="G454" i="10" s="1"/>
  <c r="E182" i="10"/>
  <c r="F649" i="10"/>
  <c r="G649" i="10" s="1"/>
  <c r="E438" i="10"/>
  <c r="B528" i="10"/>
  <c r="B5" i="10"/>
  <c r="I5" i="10" s="1"/>
  <c r="E604" i="10"/>
  <c r="E111" i="10"/>
  <c r="F558" i="10"/>
  <c r="G558" i="10" s="1"/>
  <c r="F660" i="10"/>
  <c r="G660" i="10" s="1"/>
  <c r="B689" i="10"/>
  <c r="B537" i="10"/>
  <c r="I537" i="10" s="1"/>
  <c r="E312" i="10"/>
  <c r="B541" i="10"/>
  <c r="I541" i="10" s="1"/>
  <c r="E147" i="10"/>
  <c r="F835" i="10"/>
  <c r="G835" i="10" s="1"/>
  <c r="B336" i="10"/>
  <c r="F470" i="10"/>
  <c r="G470" i="10" s="1"/>
  <c r="B337" i="10"/>
  <c r="I337" i="10" s="1"/>
  <c r="F692" i="10"/>
  <c r="G692" i="10" s="1"/>
  <c r="F832" i="10"/>
  <c r="G832" i="10" s="1"/>
  <c r="E125" i="10"/>
  <c r="F886" i="10"/>
  <c r="G886" i="10" s="1"/>
  <c r="E673" i="10"/>
  <c r="F631" i="10"/>
  <c r="G631" i="10" s="1"/>
  <c r="F537" i="10"/>
  <c r="G537" i="10" s="1"/>
  <c r="E615" i="10"/>
  <c r="F914" i="10"/>
  <c r="G914" i="10" s="1"/>
  <c r="E50" i="10"/>
  <c r="E643" i="10"/>
  <c r="B464" i="10"/>
  <c r="I464" i="10" s="1"/>
  <c r="F732" i="10"/>
  <c r="G732" i="10" s="1"/>
  <c r="E779" i="10"/>
  <c r="F912" i="10"/>
  <c r="G912" i="10" s="1"/>
  <c r="F838" i="10"/>
  <c r="G838" i="10" s="1"/>
  <c r="B853" i="10"/>
  <c r="I853" i="10" s="1"/>
  <c r="E8" i="10"/>
  <c r="B663" i="10"/>
  <c r="I663" i="10" s="1"/>
  <c r="F755" i="10"/>
  <c r="G755" i="10" s="1"/>
  <c r="B375" i="10"/>
  <c r="B515" i="10"/>
  <c r="B629" i="10"/>
  <c r="I629" i="10" s="1"/>
  <c r="E375" i="10"/>
  <c r="B559" i="10"/>
  <c r="I559" i="10" s="1"/>
  <c r="E880" i="10"/>
  <c r="B931" i="10"/>
  <c r="I931" i="10" s="1"/>
  <c r="F247" i="10"/>
  <c r="G247" i="10" s="1"/>
  <c r="E987" i="10"/>
  <c r="E822" i="10"/>
  <c r="F264" i="10"/>
  <c r="G264" i="10" s="1"/>
  <c r="F187" i="10"/>
  <c r="G187" i="10" s="1"/>
  <c r="F175" i="10"/>
  <c r="G175" i="10" s="1"/>
  <c r="F618" i="10"/>
  <c r="G618" i="10" s="1"/>
  <c r="F82" i="10"/>
  <c r="G82" i="10" s="1"/>
  <c r="E66" i="10"/>
  <c r="E972" i="10"/>
  <c r="E450" i="10"/>
  <c r="E399" i="10"/>
  <c r="F193" i="10"/>
  <c r="G193" i="10" s="1"/>
  <c r="F105" i="10"/>
  <c r="G105" i="10" s="1"/>
  <c r="E435" i="10"/>
  <c r="E216" i="10"/>
  <c r="E112" i="10"/>
  <c r="F44" i="10"/>
  <c r="G44" i="10" s="1"/>
  <c r="F696" i="10"/>
  <c r="G696" i="10" s="1"/>
  <c r="B889" i="10"/>
  <c r="F190" i="10"/>
  <c r="G190" i="10" s="1"/>
  <c r="F479" i="10"/>
  <c r="G479" i="10" s="1"/>
  <c r="B961" i="10"/>
  <c r="I961" i="10" s="1"/>
  <c r="F197" i="10"/>
  <c r="G197" i="10" s="1"/>
  <c r="E386" i="10"/>
  <c r="E145" i="10"/>
  <c r="F588" i="10"/>
  <c r="G588" i="10" s="1"/>
  <c r="B990" i="10"/>
  <c r="I990" i="10" s="1"/>
  <c r="F443" i="10"/>
  <c r="G443" i="10" s="1"/>
  <c r="E61" i="10"/>
  <c r="F258" i="10"/>
  <c r="G258" i="10" s="1"/>
  <c r="B494" i="10"/>
  <c r="I494" i="10" s="1"/>
  <c r="F511" i="10"/>
  <c r="G511" i="10" s="1"/>
  <c r="F549" i="10"/>
  <c r="G549" i="10" s="1"/>
  <c r="E787" i="10"/>
  <c r="F973" i="10"/>
  <c r="G973" i="10" s="1"/>
  <c r="F578" i="10"/>
  <c r="G578" i="10" s="1"/>
  <c r="B912" i="10"/>
  <c r="I912" i="10" s="1"/>
  <c r="E960" i="10"/>
  <c r="E742" i="10"/>
  <c r="E654" i="10"/>
  <c r="F334" i="10"/>
  <c r="G334" i="10" s="1"/>
  <c r="F839" i="10"/>
  <c r="G839" i="10" s="1"/>
  <c r="B963" i="10"/>
  <c r="I963" i="10" s="1"/>
  <c r="F506" i="10"/>
  <c r="G506" i="10" s="1"/>
  <c r="F538" i="10"/>
  <c r="G538" i="10" s="1"/>
  <c r="F319" i="10"/>
  <c r="G319" i="10" s="1"/>
  <c r="E321" i="10"/>
  <c r="F363" i="10"/>
  <c r="G363" i="10" s="1"/>
  <c r="B915" i="10"/>
  <c r="B967" i="10"/>
  <c r="B445" i="10"/>
  <c r="E276" i="10"/>
  <c r="F235" i="10"/>
  <c r="G235" i="10" s="1"/>
  <c r="F125" i="10"/>
  <c r="G125" i="10" s="1"/>
  <c r="F879" i="10"/>
  <c r="G879" i="10" s="1"/>
  <c r="E434" i="10"/>
  <c r="B150" i="10"/>
  <c r="F430" i="10"/>
  <c r="G430" i="10" s="1"/>
  <c r="E256" i="10"/>
  <c r="B986" i="10"/>
  <c r="F124" i="10"/>
  <c r="G124" i="10" s="1"/>
  <c r="F534" i="10"/>
  <c r="G534" i="10" s="1"/>
  <c r="B988" i="10"/>
  <c r="I988" i="10" s="1"/>
  <c r="E122" i="10"/>
  <c r="F366" i="10"/>
  <c r="G366" i="10" s="1"/>
  <c r="B985" i="10"/>
  <c r="F691" i="10"/>
  <c r="G691" i="10" s="1"/>
  <c r="F841" i="10"/>
  <c r="G841" i="10" s="1"/>
  <c r="E789" i="10"/>
  <c r="E102" i="10"/>
  <c r="B960" i="10"/>
  <c r="I960" i="10" s="1"/>
  <c r="E503" i="10"/>
  <c r="F407" i="10"/>
  <c r="G407" i="10" s="1"/>
  <c r="E130" i="10"/>
  <c r="E763" i="10"/>
  <c r="F67" i="10"/>
  <c r="G67" i="10" s="1"/>
  <c r="F512" i="10"/>
  <c r="G512" i="10" s="1"/>
  <c r="E474" i="10"/>
  <c r="F401" i="10"/>
  <c r="G401" i="10" s="1"/>
  <c r="F316" i="10"/>
  <c r="G316" i="10" s="1"/>
  <c r="F388" i="10"/>
  <c r="G388" i="10" s="1"/>
  <c r="E307" i="10"/>
  <c r="F276" i="10"/>
  <c r="G276" i="10" s="1"/>
  <c r="F480" i="10"/>
  <c r="G480" i="10" s="1"/>
  <c r="F91" i="10"/>
  <c r="G91" i="10" s="1"/>
  <c r="F456" i="10"/>
  <c r="G456" i="10" s="1"/>
  <c r="F226" i="10"/>
  <c r="G226" i="10" s="1"/>
  <c r="B941" i="10"/>
  <c r="E48" i="10"/>
  <c r="B984" i="10"/>
  <c r="I984" i="10" s="1"/>
  <c r="B860" i="10"/>
  <c r="I860" i="10" s="1"/>
  <c r="E730" i="10"/>
  <c r="F446" i="10"/>
  <c r="G446" i="10" s="1"/>
  <c r="E63" i="10"/>
  <c r="E992" i="10"/>
  <c r="F387" i="10"/>
  <c r="G387" i="10" s="1"/>
  <c r="F299" i="10"/>
  <c r="G299" i="10" s="1"/>
  <c r="F429" i="10"/>
  <c r="G429" i="10" s="1"/>
  <c r="E157" i="10"/>
  <c r="B968" i="10"/>
  <c r="I968" i="10" s="1"/>
  <c r="B903" i="10"/>
  <c r="I903" i="10" s="1"/>
  <c r="E571" i="10"/>
  <c r="E505" i="10"/>
  <c r="E962" i="10"/>
  <c r="B939" i="10"/>
  <c r="E546" i="10"/>
  <c r="B936" i="10"/>
  <c r="I936" i="10" s="1"/>
  <c r="B898" i="10"/>
  <c r="I898" i="10" s="1"/>
  <c r="E219" i="10"/>
  <c r="E45" i="10"/>
  <c r="E583" i="10"/>
  <c r="B913" i="10"/>
  <c r="I913" i="10" s="1"/>
  <c r="E223" i="10"/>
  <c r="E326" i="10"/>
  <c r="B940" i="10"/>
  <c r="E153" i="10"/>
  <c r="E265" i="10"/>
  <c r="E248" i="10"/>
  <c r="E895" i="10"/>
  <c r="E892" i="10"/>
  <c r="E251" i="10"/>
  <c r="E255" i="10"/>
  <c r="B942" i="10"/>
  <c r="I942" i="10" s="1"/>
  <c r="B482" i="10"/>
  <c r="I482" i="10" s="1"/>
  <c r="E774" i="10"/>
  <c r="E881" i="10"/>
  <c r="B497" i="10"/>
  <c r="I497" i="10" s="1"/>
  <c r="E661" i="10"/>
  <c r="B99" i="10"/>
  <c r="E210" i="10"/>
  <c r="B904" i="10"/>
  <c r="B970" i="10"/>
  <c r="E98" i="10"/>
  <c r="E260" i="10"/>
  <c r="E561" i="10"/>
  <c r="E371" i="10"/>
  <c r="E725" i="10"/>
  <c r="E58" i="10"/>
  <c r="E199" i="10"/>
  <c r="E631" i="10"/>
  <c r="B389" i="10"/>
  <c r="I389" i="10" s="1"/>
  <c r="F837" i="10"/>
  <c r="G837" i="10" s="1"/>
  <c r="E461" i="10"/>
  <c r="E745" i="10"/>
  <c r="E979" i="10"/>
  <c r="E389" i="10"/>
  <c r="F448" i="10"/>
  <c r="G448" i="10" s="1"/>
  <c r="F486" i="10"/>
  <c r="G486" i="10" s="1"/>
  <c r="F642" i="10"/>
  <c r="G642" i="10" s="1"/>
  <c r="F243" i="10"/>
  <c r="G243" i="10" s="1"/>
  <c r="F85" i="10"/>
  <c r="G85" i="10" s="1"/>
  <c r="F910" i="10"/>
  <c r="G910" i="10" s="1"/>
  <c r="E891" i="10"/>
  <c r="F287" i="10"/>
  <c r="G287" i="10" s="1"/>
  <c r="E328" i="10"/>
  <c r="B698" i="10"/>
  <c r="I698" i="10" s="1"/>
  <c r="E273" i="10"/>
  <c r="E233" i="10"/>
  <c r="F608" i="10"/>
  <c r="G608" i="10" s="1"/>
  <c r="E521" i="10"/>
  <c r="F114" i="10"/>
  <c r="G114" i="10" s="1"/>
  <c r="F607" i="10"/>
  <c r="G607" i="10" s="1"/>
  <c r="F504" i="10"/>
  <c r="G504" i="10" s="1"/>
  <c r="F672" i="10"/>
  <c r="G672" i="10" s="1"/>
  <c r="F382" i="10"/>
  <c r="G382" i="10" s="1"/>
  <c r="F568" i="10"/>
  <c r="G568" i="10" s="1"/>
  <c r="F405" i="10"/>
  <c r="G405" i="10" s="1"/>
  <c r="B914" i="10"/>
  <c r="E173" i="10"/>
  <c r="E926" i="10"/>
  <c r="B688" i="10"/>
  <c r="I688" i="10" s="1"/>
  <c r="B977" i="10"/>
  <c r="B959" i="10"/>
  <c r="I959" i="10" s="1"/>
  <c r="E5" i="10"/>
  <c r="E703" i="10"/>
  <c r="B332" i="10"/>
  <c r="I332" i="10" s="1"/>
  <c r="E181" i="10"/>
  <c r="B72" i="10"/>
  <c r="E574" i="10"/>
  <c r="E884" i="10"/>
  <c r="E107" i="10"/>
  <c r="E771" i="10"/>
  <c r="B892" i="10"/>
  <c r="I892" i="10" s="1"/>
  <c r="E922" i="10"/>
  <c r="E526" i="10"/>
  <c r="E92" i="10"/>
  <c r="E993" i="10"/>
  <c r="E26" i="10"/>
  <c r="E80" i="10"/>
  <c r="B944" i="10"/>
  <c r="I944" i="10" s="1"/>
  <c r="E834" i="10"/>
  <c r="E89" i="10"/>
  <c r="B962" i="10"/>
  <c r="B957" i="10"/>
  <c r="B953" i="10"/>
  <c r="E475" i="10"/>
  <c r="F20" i="10"/>
  <c r="G20" i="10" s="1"/>
  <c r="F546" i="10"/>
  <c r="G546" i="10" s="1"/>
  <c r="E950" i="10"/>
  <c r="E859" i="10"/>
  <c r="F272" i="10"/>
  <c r="G272" i="10" s="1"/>
  <c r="E965" i="10"/>
  <c r="B911" i="10"/>
  <c r="I911" i="10" s="1"/>
  <c r="E166" i="10"/>
  <c r="E198" i="10"/>
  <c r="E87" i="10"/>
  <c r="F501" i="10"/>
  <c r="G501" i="10" s="1"/>
  <c r="F253" i="10"/>
  <c r="G253" i="10" s="1"/>
  <c r="E297" i="10"/>
  <c r="E254" i="10"/>
  <c r="F600" i="10"/>
  <c r="G600" i="10" s="1"/>
  <c r="E579" i="10"/>
  <c r="E553" i="10"/>
  <c r="E794" i="10"/>
  <c r="B878" i="10"/>
  <c r="F317" i="10"/>
  <c r="G317" i="10" s="1"/>
  <c r="E296" i="10"/>
  <c r="F689" i="10"/>
  <c r="G689" i="10" s="1"/>
  <c r="B946" i="10"/>
  <c r="I946" i="10" s="1"/>
  <c r="F825" i="10"/>
  <c r="G825" i="10" s="1"/>
  <c r="F113" i="10"/>
  <c r="G113" i="10" s="1"/>
  <c r="B951" i="10"/>
  <c r="I951" i="10" s="1"/>
  <c r="F520" i="10"/>
  <c r="G520" i="10" s="1"/>
  <c r="E301" i="10"/>
  <c r="B952" i="10"/>
  <c r="F296" i="10"/>
  <c r="G296" i="10" s="1"/>
  <c r="F192" i="10"/>
  <c r="G192" i="10" s="1"/>
  <c r="F683" i="10"/>
  <c r="G683" i="10" s="1"/>
  <c r="B661" i="10"/>
  <c r="I661" i="10" s="1"/>
  <c r="B980" i="10"/>
  <c r="I980" i="10" s="1"/>
  <c r="B591" i="10"/>
  <c r="F327" i="10"/>
  <c r="G327" i="10" s="1"/>
  <c r="E877" i="10"/>
  <c r="B978" i="10"/>
  <c r="E982" i="10"/>
  <c r="E947" i="10"/>
  <c r="F974" i="10"/>
  <c r="G974" i="10" s="1"/>
  <c r="F283" i="10"/>
  <c r="G283" i="10" s="1"/>
  <c r="F422" i="10"/>
  <c r="G422" i="10" s="1"/>
  <c r="F567" i="10"/>
  <c r="G567" i="10" s="1"/>
  <c r="B989" i="10"/>
  <c r="F362" i="10"/>
  <c r="G362" i="10" s="1"/>
  <c r="B920" i="10"/>
  <c r="E803" i="10"/>
  <c r="B907" i="10"/>
  <c r="I907" i="10" s="1"/>
  <c r="F734" i="10"/>
  <c r="G734" i="10" s="1"/>
  <c r="B945" i="10"/>
  <c r="I945" i="10" s="1"/>
  <c r="F196" i="10"/>
  <c r="G196" i="10" s="1"/>
  <c r="F381" i="10"/>
  <c r="G381" i="10" s="1"/>
  <c r="F746" i="10"/>
  <c r="G746" i="10" s="1"/>
  <c r="B932" i="10"/>
  <c r="I932" i="10" s="1"/>
  <c r="B987" i="10"/>
  <c r="B950" i="10"/>
  <c r="I950" i="10" s="1"/>
  <c r="B979" i="10"/>
  <c r="I979" i="10" s="1"/>
  <c r="F106" i="10"/>
  <c r="G106" i="10" s="1"/>
  <c r="F495" i="10"/>
  <c r="G495" i="10" s="1"/>
  <c r="E411" i="10"/>
  <c r="B908" i="10"/>
  <c r="E933" i="10"/>
  <c r="E741" i="10"/>
  <c r="F339" i="10"/>
  <c r="G339" i="10" s="1"/>
  <c r="F275" i="10"/>
  <c r="G275" i="10" s="1"/>
  <c r="E366" i="10"/>
  <c r="E669" i="10"/>
  <c r="E756" i="10"/>
  <c r="E797" i="10"/>
  <c r="B895" i="10"/>
  <c r="E946" i="10"/>
  <c r="F260" i="10"/>
  <c r="G260" i="10" s="1"/>
  <c r="B894" i="10"/>
  <c r="I894" i="10" s="1"/>
  <c r="F583" i="10"/>
  <c r="G583" i="10" s="1"/>
  <c r="F289" i="10"/>
  <c r="G289" i="10" s="1"/>
  <c r="F653" i="10"/>
  <c r="G653" i="10" s="1"/>
  <c r="E492" i="10"/>
  <c r="F159" i="10"/>
  <c r="G159" i="10" s="1"/>
  <c r="F378" i="10"/>
  <c r="G378" i="10" s="1"/>
  <c r="B757" i="10"/>
  <c r="I757" i="10" s="1"/>
  <c r="F412" i="10"/>
  <c r="G412" i="10" s="1"/>
  <c r="B947" i="10"/>
  <c r="I947" i="10" s="1"/>
  <c r="B67" i="10"/>
  <c r="B427" i="10"/>
  <c r="F505" i="10"/>
  <c r="G505" i="10" s="1"/>
  <c r="F73" i="10"/>
  <c r="G73" i="10" s="1"/>
  <c r="F663" i="10"/>
  <c r="G663" i="10" s="1"/>
  <c r="B910" i="10"/>
  <c r="I910" i="10" s="1"/>
  <c r="E899" i="10"/>
  <c r="B918" i="10"/>
  <c r="I918" i="10" s="1"/>
  <c r="E319" i="10"/>
  <c r="F182" i="10"/>
  <c r="G182" i="10" s="1"/>
  <c r="F591" i="10"/>
  <c r="G591" i="10" s="1"/>
  <c r="E407" i="10"/>
  <c r="F279" i="10"/>
  <c r="G279" i="10" s="1"/>
  <c r="F612" i="10"/>
  <c r="G612" i="10" s="1"/>
  <c r="F474" i="10"/>
  <c r="G474" i="10" s="1"/>
  <c r="E482" i="10"/>
  <c r="F75" i="10"/>
  <c r="G75" i="10" s="1"/>
  <c r="F887" i="10"/>
  <c r="G887" i="10" s="1"/>
  <c r="F340" i="10"/>
  <c r="G340" i="10" s="1"/>
  <c r="E624" i="10"/>
  <c r="F655" i="10"/>
  <c r="G655" i="10" s="1"/>
  <c r="B923" i="10"/>
  <c r="I923" i="10" s="1"/>
  <c r="F142" i="10"/>
  <c r="G142" i="10" s="1"/>
  <c r="F490" i="10"/>
  <c r="G490" i="10" s="1"/>
  <c r="B937" i="10"/>
  <c r="I937" i="10" s="1"/>
  <c r="E497" i="10"/>
  <c r="E279" i="10"/>
  <c r="E980" i="10"/>
  <c r="F302" i="10"/>
  <c r="G302" i="10" s="1"/>
  <c r="B996" i="10"/>
  <c r="I996" i="10" s="1"/>
  <c r="F804" i="10"/>
  <c r="G804" i="10" s="1"/>
  <c r="B935" i="10"/>
  <c r="E412" i="10"/>
  <c r="E96" i="10"/>
  <c r="F188" i="10"/>
  <c r="G188" i="10" s="1"/>
  <c r="B391" i="10"/>
  <c r="I391" i="10" s="1"/>
  <c r="F107" i="10"/>
  <c r="G107" i="10" s="1"/>
  <c r="F290" i="10"/>
  <c r="G290" i="10" s="1"/>
  <c r="F614" i="10"/>
  <c r="G614" i="10" s="1"/>
  <c r="F337" i="10"/>
  <c r="G337" i="10" s="1"/>
  <c r="F622" i="10"/>
  <c r="G622" i="10" s="1"/>
  <c r="E989" i="10"/>
  <c r="E32" i="10"/>
  <c r="E30" i="10"/>
  <c r="B917" i="10"/>
  <c r="I917" i="10" s="1"/>
  <c r="F524" i="10"/>
  <c r="G524" i="10" s="1"/>
  <c r="F358" i="10"/>
  <c r="G358" i="10" s="1"/>
  <c r="F92" i="10"/>
  <c r="G92" i="10" s="1"/>
  <c r="F610" i="10"/>
  <c r="G610" i="10" s="1"/>
  <c r="E140" i="10"/>
  <c r="E903" i="10"/>
  <c r="F10" i="10"/>
  <c r="G10" i="10" s="1"/>
  <c r="F753" i="10"/>
  <c r="G753" i="10" s="1"/>
  <c r="F178" i="10"/>
  <c r="G178" i="10" s="1"/>
  <c r="E333" i="10"/>
  <c r="F33" i="10"/>
  <c r="G33" i="10" s="1"/>
  <c r="F393" i="10"/>
  <c r="G393" i="10" s="1"/>
  <c r="F236" i="10"/>
  <c r="G236" i="10" s="1"/>
  <c r="E845" i="10"/>
  <c r="B965" i="10"/>
  <c r="B934" i="10"/>
  <c r="F589" i="10"/>
  <c r="G589" i="10" s="1"/>
  <c r="E916" i="10"/>
  <c r="F890" i="10"/>
  <c r="G890" i="10" s="1"/>
  <c r="E33" i="10"/>
  <c r="E606" i="10"/>
  <c r="E269" i="10"/>
  <c r="E360" i="10"/>
  <c r="F265" i="10"/>
  <c r="G265" i="10" s="1"/>
  <c r="F166" i="10"/>
  <c r="G166" i="10" s="1"/>
  <c r="F932" i="10"/>
  <c r="G932" i="10" s="1"/>
  <c r="F728" i="10"/>
  <c r="G728" i="10" s="1"/>
  <c r="E580" i="10"/>
  <c r="B884" i="10"/>
  <c r="F383" i="10"/>
  <c r="G383" i="10" s="1"/>
  <c r="F530" i="10"/>
  <c r="G530" i="10" s="1"/>
  <c r="E494" i="10"/>
  <c r="B876" i="10"/>
  <c r="I876" i="10" s="1"/>
  <c r="B154" i="10"/>
  <c r="I154" i="10" s="1"/>
  <c r="F620" i="10"/>
  <c r="G620" i="10" s="1"/>
  <c r="F566" i="10"/>
  <c r="G566" i="10" s="1"/>
  <c r="E204" i="10"/>
  <c r="F117" i="10"/>
  <c r="G117" i="10" s="1"/>
  <c r="E727" i="10"/>
  <c r="B928" i="10"/>
  <c r="B995" i="10"/>
  <c r="I995" i="10" s="1"/>
  <c r="F951" i="10"/>
  <c r="G951" i="10" s="1"/>
  <c r="F906" i="10"/>
  <c r="G906" i="10" s="1"/>
  <c r="B982" i="10"/>
  <c r="I982" i="10" s="1"/>
  <c r="F451" i="10"/>
  <c r="G451" i="10" s="1"/>
  <c r="E201" i="10"/>
  <c r="F233" i="10"/>
  <c r="G233" i="10" s="1"/>
  <c r="E419" i="10"/>
  <c r="F536" i="10"/>
  <c r="G536" i="10" s="1"/>
  <c r="E314" i="10"/>
  <c r="F48" i="10"/>
  <c r="G48" i="10" s="1"/>
  <c r="I378" i="10"/>
  <c r="I752" i="10"/>
  <c r="I634" i="10"/>
  <c r="I156" i="10"/>
  <c r="I620" i="10"/>
  <c r="I41" i="10"/>
  <c r="I288" i="10"/>
  <c r="I269" i="10"/>
  <c r="I505" i="10"/>
  <c r="I49" i="10"/>
  <c r="I457" i="10"/>
  <c r="I335" i="10"/>
  <c r="I488" i="10"/>
  <c r="I130" i="10"/>
  <c r="I508" i="10"/>
  <c r="I804" i="10"/>
  <c r="I708" i="10"/>
  <c r="I227" i="10"/>
  <c r="I512" i="10"/>
  <c r="I163" i="10"/>
  <c r="I192" i="10"/>
  <c r="I143" i="10"/>
  <c r="I323" i="10"/>
  <c r="I561" i="10"/>
  <c r="I626" i="10"/>
  <c r="I955" i="10"/>
  <c r="I330" i="10"/>
  <c r="I526" i="10"/>
  <c r="I226" i="10"/>
  <c r="I428" i="10"/>
  <c r="I796" i="10"/>
  <c r="I412" i="10"/>
  <c r="I633" i="10"/>
  <c r="I717" i="10"/>
  <c r="I426" i="10"/>
  <c r="I930" i="10"/>
  <c r="I289" i="10"/>
  <c r="I864" i="10"/>
  <c r="I906" i="10"/>
  <c r="I441" i="10"/>
  <c r="I666" i="10"/>
  <c r="I794" i="10"/>
  <c r="I359" i="10"/>
  <c r="I107" i="10"/>
  <c r="I174" i="10"/>
  <c r="I682" i="10"/>
  <c r="I316" i="10"/>
  <c r="I413" i="10"/>
  <c r="I242" i="10"/>
  <c r="I724" i="10"/>
  <c r="I366" i="10"/>
  <c r="I162" i="10"/>
  <c r="I893" i="10"/>
  <c r="I126" i="10"/>
  <c r="I703" i="10"/>
  <c r="I605" i="10"/>
  <c r="I16" i="10"/>
  <c r="I921" i="10"/>
  <c r="I20" i="10"/>
  <c r="I102" i="10"/>
  <c r="I137" i="10"/>
  <c r="I487" i="10"/>
  <c r="I756" i="10"/>
  <c r="I338" i="10"/>
  <c r="I759" i="10"/>
  <c r="I19" i="10"/>
  <c r="I859" i="10"/>
  <c r="I670" i="10"/>
  <c r="I452" i="10"/>
  <c r="I555" i="10"/>
  <c r="I258" i="10"/>
  <c r="I635" i="10"/>
  <c r="I833" i="10"/>
  <c r="I175" i="10"/>
  <c r="I200" i="10"/>
  <c r="I8" i="10"/>
  <c r="I88" i="10"/>
  <c r="I997" i="10"/>
  <c r="I831" i="10"/>
  <c r="I803" i="10"/>
  <c r="I851" i="10"/>
  <c r="I722" i="10"/>
  <c r="I622" i="10"/>
  <c r="I218" i="10"/>
  <c r="I983" i="10"/>
  <c r="I388" i="10"/>
  <c r="I645" i="10"/>
  <c r="I736" i="10"/>
  <c r="I480" i="10"/>
  <c r="I964" i="10"/>
  <c r="I374" i="10"/>
  <c r="I549" i="10"/>
  <c r="I772" i="10"/>
  <c r="I423" i="10"/>
  <c r="I305" i="10"/>
  <c r="I632" i="10"/>
  <c r="I181" i="10"/>
  <c r="I225" i="10"/>
  <c r="I473" i="10"/>
  <c r="I54" i="10"/>
  <c r="I276" i="10"/>
  <c r="I209" i="10"/>
  <c r="I608" i="10"/>
  <c r="I956" i="10"/>
  <c r="I786" i="10"/>
  <c r="I135" i="10"/>
  <c r="I208" i="10"/>
  <c r="I776" i="10"/>
  <c r="I32" i="10"/>
  <c r="I618" i="10"/>
  <c r="I889" i="10"/>
  <c r="I458" i="10"/>
  <c r="I350" i="10"/>
  <c r="I637" i="10"/>
  <c r="I120" i="10"/>
  <c r="I266" i="10"/>
  <c r="I324" i="10"/>
  <c r="I381" i="10"/>
  <c r="I207" i="10"/>
  <c r="I357" i="10"/>
  <c r="I416" i="10"/>
  <c r="I244" i="10"/>
  <c r="I287" i="10"/>
  <c r="I180" i="10"/>
  <c r="I293" i="10"/>
  <c r="I646" i="10"/>
  <c r="I665" i="10"/>
  <c r="I479" i="10"/>
  <c r="I877" i="10"/>
  <c r="I545" i="10"/>
  <c r="I832" i="10"/>
  <c r="I648" i="10"/>
  <c r="I481" i="10"/>
  <c r="I558" i="10"/>
  <c r="I184" i="10"/>
  <c r="I501" i="10"/>
  <c r="I507" i="10"/>
  <c r="I588" i="10"/>
  <c r="I148" i="10"/>
  <c r="I60" i="10"/>
  <c r="I630" i="10"/>
  <c r="I726" i="10"/>
  <c r="I801" i="10"/>
  <c r="I685" i="10"/>
  <c r="I924" i="10"/>
  <c r="I260" i="10"/>
  <c r="I406" i="10"/>
  <c r="I275" i="10"/>
  <c r="I354" i="10"/>
  <c r="I407" i="10"/>
  <c r="I74" i="10"/>
  <c r="I28" i="10"/>
  <c r="I254" i="10"/>
  <c r="I232" i="10"/>
  <c r="I355" i="10"/>
  <c r="I299" i="10"/>
  <c r="I34" i="10"/>
  <c r="I651" i="10"/>
  <c r="I758" i="10"/>
  <c r="I191" i="10"/>
  <c r="I7" i="10"/>
  <c r="I31" i="10"/>
  <c r="I741" i="10"/>
  <c r="I621" i="10"/>
  <c r="I440" i="10"/>
  <c r="I110" i="10"/>
  <c r="I817" i="10"/>
  <c r="I712" i="10"/>
  <c r="I517" i="10"/>
  <c r="I751" i="10"/>
  <c r="I841" i="10"/>
  <c r="I504" i="10"/>
  <c r="I61" i="10"/>
  <c r="I410" i="10"/>
  <c r="I161" i="10"/>
  <c r="I301" i="10"/>
  <c r="I649" i="10"/>
  <c r="I112" i="10"/>
  <c r="I477" i="10"/>
  <c r="I587" i="10"/>
  <c r="I727" i="10"/>
  <c r="I356" i="10"/>
  <c r="I222" i="10"/>
  <c r="I65" i="10"/>
  <c r="I235" i="10"/>
  <c r="I56" i="10"/>
  <c r="I624" i="10"/>
  <c r="I52" i="10"/>
  <c r="I610" i="10"/>
  <c r="I739" i="10"/>
  <c r="I236" i="10"/>
  <c r="I899" i="10"/>
  <c r="I667" i="10"/>
  <c r="I521" i="10"/>
  <c r="I949" i="10"/>
  <c r="I298" i="10"/>
  <c r="I572" i="10"/>
  <c r="I714" i="10"/>
  <c r="I443" i="10"/>
  <c r="I644" i="10"/>
  <c r="I768" i="10"/>
  <c r="I259" i="10"/>
  <c r="I58" i="10"/>
  <c r="I248" i="10"/>
  <c r="I284" i="10"/>
  <c r="I819" i="10"/>
  <c r="I806" i="10"/>
  <c r="I203" i="10"/>
  <c r="I601" i="10"/>
  <c r="I643" i="10"/>
  <c r="I873" i="10"/>
  <c r="I155" i="10"/>
  <c r="I638" i="10"/>
  <c r="I331" i="10"/>
  <c r="I80" i="10"/>
  <c r="I15" i="10"/>
  <c r="I462" i="10"/>
  <c r="I754" i="10"/>
  <c r="I411" i="10"/>
  <c r="I70" i="10"/>
  <c r="I581" i="10"/>
  <c r="I594" i="10"/>
  <c r="I44" i="10"/>
  <c r="I142" i="10"/>
  <c r="I710" i="10"/>
  <c r="I881" i="10"/>
  <c r="I858" i="10"/>
  <c r="I75" i="10"/>
  <c r="I506" i="10"/>
  <c r="I241" i="10"/>
  <c r="I446" i="10"/>
  <c r="I855" i="10"/>
  <c r="I319" i="10"/>
  <c r="I834" i="10"/>
  <c r="I723" i="10"/>
  <c r="I233" i="10"/>
  <c r="I802" i="10"/>
  <c r="I215" i="10"/>
  <c r="I674" i="10"/>
  <c r="I816" i="10"/>
  <c r="I753" i="10"/>
  <c r="I926" i="10"/>
  <c r="I547" i="10"/>
  <c r="I680" i="10"/>
  <c r="I405" i="10"/>
  <c r="I177" i="10"/>
  <c r="I84" i="10"/>
  <c r="I295" i="10"/>
  <c r="I384" i="10"/>
  <c r="I397" i="10"/>
  <c r="I448" i="10"/>
  <c r="I805" i="10"/>
  <c r="I654" i="10"/>
  <c r="I657" i="10"/>
  <c r="I863" i="10"/>
  <c r="I871" i="10"/>
  <c r="I829" i="10"/>
  <c r="I249" i="10"/>
  <c r="I256" i="10"/>
  <c r="I711" i="10"/>
  <c r="I377" i="10"/>
  <c r="I640" i="10"/>
  <c r="I115" i="10"/>
  <c r="I128" i="10"/>
  <c r="I573" i="10"/>
  <c r="I524" i="10"/>
  <c r="I613" i="10"/>
  <c r="I36" i="10"/>
  <c r="I139" i="10"/>
  <c r="I707" i="10"/>
  <c r="I686" i="10"/>
  <c r="I813" i="10"/>
  <c r="I77" i="10"/>
  <c r="I789" i="10"/>
  <c r="I852" i="10"/>
  <c r="I520" i="10"/>
  <c r="I300" i="10"/>
  <c r="I779" i="10"/>
  <c r="I548" i="10"/>
  <c r="I491" i="10"/>
  <c r="I322" i="10"/>
  <c r="I530" i="10"/>
  <c r="I447" i="10"/>
  <c r="I542" i="10"/>
  <c r="I603" i="10"/>
  <c r="I105" i="10"/>
  <c r="I418" i="10"/>
  <c r="I677" i="10"/>
  <c r="I172" i="10"/>
  <c r="I828" i="10"/>
  <c r="I676" i="10"/>
  <c r="I738" i="10"/>
  <c r="I297" i="10"/>
  <c r="I40" i="10"/>
  <c r="I815" i="10"/>
  <c r="I307" i="10"/>
  <c r="I240" i="10"/>
  <c r="I890" i="10"/>
  <c r="I883" i="10"/>
  <c r="I578" i="10"/>
  <c r="I302" i="10"/>
  <c r="I992" i="10"/>
  <c r="I379" i="10"/>
  <c r="I340" i="10"/>
  <c r="I43" i="10"/>
  <c r="S2" i="10"/>
  <c r="N2" i="10"/>
  <c r="I2" i="10"/>
  <c r="I510" i="10"/>
  <c r="I214" i="10"/>
  <c r="I641" i="10"/>
  <c r="I376" i="10"/>
  <c r="I50" i="10"/>
  <c r="I609" i="10"/>
  <c r="I981" i="10"/>
  <c r="I678" i="10"/>
  <c r="I550" i="10"/>
  <c r="I202" i="10"/>
  <c r="I691" i="10"/>
  <c r="I432" i="10"/>
  <c r="I201" i="10"/>
  <c r="I183" i="10"/>
  <c r="I715" i="10"/>
  <c r="I91" i="10"/>
  <c r="I972" i="10"/>
  <c r="I304" i="10"/>
  <c r="I522" i="10"/>
  <c r="I532" i="10"/>
  <c r="I219" i="10"/>
  <c r="I333" i="10"/>
  <c r="I129" i="10"/>
  <c r="I827" i="10"/>
  <c r="I220" i="10"/>
  <c r="I224" i="10"/>
  <c r="I771" i="10"/>
  <c r="I904" i="10"/>
  <c r="I136" i="10"/>
  <c r="I551" i="10"/>
  <c r="I450" i="10"/>
  <c r="I205" i="10"/>
  <c r="I164" i="10"/>
  <c r="I186" i="10"/>
  <c r="I344" i="10"/>
  <c r="I390" i="10"/>
  <c r="I245" i="10"/>
  <c r="I770" i="10"/>
  <c r="I273" i="10"/>
  <c r="I669" i="10"/>
  <c r="I76" i="10"/>
  <c r="I419" i="10"/>
  <c r="I24" i="10"/>
  <c r="I424" i="10"/>
  <c r="I392" i="10"/>
  <c r="I160" i="10"/>
  <c r="I579" i="10"/>
  <c r="I282" i="10"/>
  <c r="I238" i="10"/>
  <c r="I430" i="10"/>
  <c r="I735" i="10"/>
  <c r="I974" i="10"/>
  <c r="I422" i="10"/>
  <c r="I17" i="10"/>
  <c r="I204" i="10"/>
  <c r="I566" i="10"/>
  <c r="I729" i="10"/>
  <c r="I888" i="10"/>
  <c r="I958" i="10"/>
  <c r="I408" i="10"/>
  <c r="I270" i="10"/>
  <c r="I900" i="10"/>
  <c r="I973" i="10"/>
  <c r="I398" i="10"/>
  <c r="I763" i="10"/>
  <c r="I971" i="10"/>
  <c r="I493" i="10"/>
  <c r="I342" i="10"/>
  <c r="I702" i="10"/>
  <c r="I313" i="10"/>
  <c r="I465" i="10"/>
  <c r="I121" i="10"/>
  <c r="I659" i="10"/>
  <c r="I867" i="10"/>
  <c r="I916" i="10"/>
  <c r="I631" i="10"/>
  <c r="I454" i="10"/>
  <c r="I774" i="10"/>
  <c r="I26" i="10"/>
  <c r="I797" i="10"/>
  <c r="I347" i="10"/>
  <c r="I540" i="10"/>
  <c r="I843" i="10"/>
  <c r="I372" i="10"/>
  <c r="I456" i="10"/>
  <c r="I861" i="10"/>
  <c r="I399" i="10"/>
  <c r="I393" i="10"/>
  <c r="I409" i="10"/>
  <c r="I929" i="10"/>
  <c r="I425" i="10"/>
  <c r="I660" i="10"/>
  <c r="I93" i="10"/>
  <c r="I79" i="10"/>
  <c r="I436" i="10"/>
  <c r="I687" i="10"/>
  <c r="I697" i="10"/>
  <c r="I291" i="10"/>
  <c r="I149" i="10"/>
  <c r="I368" i="10"/>
  <c r="I463" i="10"/>
  <c r="I395" i="10"/>
  <c r="I370" i="10"/>
  <c r="I221" i="10"/>
  <c r="I671" i="10"/>
  <c r="I140" i="10"/>
  <c r="I655" i="10"/>
  <c r="I396" i="10"/>
  <c r="I63" i="10"/>
  <c r="I527" i="10"/>
  <c r="I459" i="10"/>
  <c r="I250" i="10"/>
  <c r="I283" i="10"/>
  <c r="I909" i="10"/>
  <c r="I848" i="10"/>
  <c r="I598" i="10"/>
  <c r="I790" i="10"/>
  <c r="I401" i="10"/>
  <c r="I664" i="10"/>
  <c r="I261" i="10"/>
  <c r="I502" i="10"/>
  <c r="I844" i="10"/>
  <c r="I696" i="10"/>
  <c r="I358" i="10"/>
  <c r="I586" i="10"/>
  <c r="I556" i="10"/>
  <c r="I317" i="10"/>
  <c r="I404" i="10"/>
  <c r="I314" i="10"/>
  <c r="I116" i="10"/>
  <c r="I882" i="10"/>
  <c r="I157" i="10"/>
  <c r="I30" i="10"/>
  <c r="I560" i="10"/>
  <c r="I247" i="10"/>
  <c r="I138" i="10"/>
  <c r="I887" i="10"/>
  <c r="I415" i="10"/>
  <c r="I325" i="10"/>
  <c r="I673" i="10"/>
  <c r="I433" i="10"/>
  <c r="I383" i="10"/>
  <c r="I365" i="10"/>
  <c r="I574" i="10"/>
  <c r="I279" i="10"/>
  <c r="I590" i="10"/>
  <c r="I604" i="10"/>
  <c r="I809" i="10"/>
  <c r="I68" i="10"/>
  <c r="I845" i="10"/>
  <c r="I82" i="10"/>
  <c r="I728" i="10"/>
  <c r="I223" i="10"/>
  <c r="I503" i="10"/>
  <c r="I421" i="10"/>
  <c r="I321" i="10"/>
  <c r="I869" i="10"/>
  <c r="I367" i="10"/>
  <c r="I42" i="10"/>
  <c r="I25" i="10"/>
  <c r="I792" i="10"/>
  <c r="I826" i="10"/>
  <c r="I167" i="10"/>
  <c r="I318" i="10"/>
  <c r="I303" i="10"/>
  <c r="I27" i="10"/>
  <c r="I769" i="10"/>
  <c r="I327" i="10"/>
  <c r="I954" i="10"/>
  <c r="I938" i="10"/>
  <c r="I783" i="10"/>
  <c r="I478" i="10"/>
  <c r="I113" i="10"/>
  <c r="I636" i="10"/>
  <c r="I681" i="10"/>
  <c r="I134" i="10"/>
  <c r="I562" i="10"/>
  <c r="I943" i="10"/>
  <c r="I679" i="10"/>
  <c r="I730" i="10"/>
  <c r="I442" i="10"/>
  <c r="I652" i="10"/>
  <c r="I109" i="10"/>
  <c r="I206" i="10"/>
  <c r="I905" i="10"/>
  <c r="I991" i="10"/>
  <c r="I213" i="10"/>
  <c r="I117" i="10"/>
  <c r="I778" i="10"/>
  <c r="I380" i="10"/>
  <c r="I498" i="10"/>
  <c r="I920" i="10"/>
  <c r="I619" i="10"/>
  <c r="I253" i="10"/>
  <c r="I623" i="10"/>
  <c r="I870" i="10"/>
  <c r="I761" i="10"/>
  <c r="I746" i="10"/>
  <c r="I764" i="10"/>
  <c r="I563" i="10"/>
  <c r="I328" i="10"/>
  <c r="I529" i="10"/>
  <c r="I552" i="10"/>
  <c r="I6" i="10"/>
  <c r="I394" i="10"/>
  <c r="I865" i="10"/>
  <c r="I231" i="10"/>
  <c r="I810" i="10"/>
  <c r="I10" i="10"/>
  <c r="I709" i="10"/>
  <c r="I176" i="10"/>
  <c r="I47" i="10"/>
  <c r="I306" i="10"/>
  <c r="I243" i="10"/>
  <c r="I835" i="10"/>
  <c r="I278" i="10"/>
  <c r="I294" i="10"/>
  <c r="I37" i="10"/>
  <c r="I617" i="10"/>
  <c r="I854" i="10"/>
  <c r="I341" i="10"/>
  <c r="I445" i="10"/>
  <c r="I292" i="10"/>
  <c r="I788" i="10"/>
  <c r="I489" i="10"/>
  <c r="I373" i="10"/>
  <c r="I585" i="10"/>
  <c r="I639" i="10"/>
  <c r="I265" i="10"/>
  <c r="I195" i="10"/>
  <c r="I922" i="10"/>
  <c r="I39" i="10"/>
  <c r="I749" i="10"/>
  <c r="I849" i="10"/>
  <c r="I326" i="10"/>
  <c r="I362" i="10"/>
  <c r="I750" i="10"/>
  <c r="I616" i="10"/>
  <c r="I836" i="10"/>
  <c r="I185" i="10"/>
  <c r="I600" i="10"/>
  <c r="I886" i="10"/>
  <c r="I557" i="10"/>
  <c r="I251" i="10"/>
  <c r="I12" i="10"/>
  <c r="I571" i="10"/>
  <c r="I699" i="10"/>
  <c r="I188" i="10"/>
  <c r="I523" i="10"/>
  <c r="I584" i="10"/>
  <c r="I453" i="10"/>
  <c r="I787" i="10"/>
  <c r="I9" i="10"/>
  <c r="I114" i="10"/>
  <c r="I500" i="10"/>
  <c r="I125" i="10"/>
  <c r="I821" i="10"/>
  <c r="I83" i="10"/>
  <c r="I519" i="10"/>
  <c r="I35" i="10"/>
  <c r="I720" i="10"/>
  <c r="I948" i="10"/>
  <c r="I104" i="10"/>
  <c r="I95" i="10"/>
  <c r="I780" i="10"/>
  <c r="I469" i="10"/>
  <c r="I118" i="10"/>
  <c r="I902" i="10"/>
  <c r="I190" i="10"/>
  <c r="I767" i="10"/>
  <c r="I271" i="10"/>
  <c r="I531" i="10"/>
  <c r="I286" i="10"/>
  <c r="I642" i="10"/>
  <c r="I606" i="10"/>
  <c r="I90" i="10"/>
  <c r="I492" i="10"/>
  <c r="I94" i="10"/>
  <c r="I274" i="10"/>
  <c r="I897" i="10"/>
  <c r="I733" i="10"/>
  <c r="I693" i="10"/>
  <c r="I933" i="10"/>
  <c r="I187" i="10"/>
  <c r="I166" i="10"/>
  <c r="I78" i="10"/>
  <c r="I189" i="10"/>
  <c r="I785" i="10"/>
  <c r="I553" i="10"/>
  <c r="I743" i="10"/>
  <c r="I976" i="10"/>
  <c r="I795" i="10"/>
  <c r="I812" i="10"/>
  <c r="I825" i="10"/>
  <c r="I198" i="10"/>
  <c r="I386" i="10"/>
  <c r="I98" i="10"/>
  <c r="I353" i="10"/>
  <c r="I403" i="10"/>
  <c r="I417" i="10"/>
  <c r="I490" i="10"/>
  <c r="I239" i="10"/>
  <c r="I534" i="10"/>
  <c r="I533" i="10"/>
  <c r="I434" i="10"/>
  <c r="I760" i="10"/>
  <c r="I740" i="10"/>
  <c r="I612" i="10"/>
  <c r="I675" i="10"/>
  <c r="I11" i="10"/>
  <c r="I402" i="10"/>
  <c r="I59" i="10"/>
  <c r="I467" i="10"/>
  <c r="I123" i="10"/>
  <c r="I567" i="10"/>
  <c r="I847" i="10"/>
  <c r="I152" i="10"/>
  <c r="I351" i="10"/>
  <c r="I173" i="10"/>
  <c r="I822" i="10"/>
  <c r="I420" i="10"/>
  <c r="I385" i="10"/>
  <c r="I737" i="10"/>
  <c r="I485" i="10"/>
  <c r="I653" i="10"/>
  <c r="I212" i="10"/>
  <c r="I252" i="10"/>
  <c r="I684" i="10"/>
  <c r="I538" i="10"/>
  <c r="I721" i="10"/>
  <c r="I830" i="10"/>
  <c r="I704" i="10"/>
  <c r="I196" i="10"/>
  <c r="I210" i="10"/>
  <c r="I953" i="10"/>
  <c r="I144" i="10"/>
  <c r="I856" i="10"/>
  <c r="I371" i="10"/>
  <c r="I193" i="10"/>
  <c r="I369" i="10"/>
  <c r="I108" i="10"/>
  <c r="I169" i="10"/>
  <c r="I211" i="10"/>
  <c r="I509" i="10"/>
  <c r="I705" i="10"/>
  <c r="I73" i="10"/>
  <c r="I782" i="10"/>
  <c r="I765" i="10"/>
  <c r="I290" i="10"/>
  <c r="I731" i="10"/>
  <c r="I807" i="10"/>
  <c r="I272" i="10"/>
  <c r="I762" i="10"/>
  <c r="I628" i="10"/>
  <c r="I554" i="10"/>
  <c r="I3" i="10"/>
  <c r="I511" i="10"/>
  <c r="I194" i="10"/>
  <c r="I329" i="10"/>
  <c r="I744" i="10"/>
  <c r="I87" i="10"/>
  <c r="I217" i="10"/>
  <c r="I656" i="10"/>
  <c r="I662" i="10"/>
  <c r="I565" i="10"/>
  <c r="I309" i="10"/>
  <c r="I311" i="10"/>
  <c r="I998" i="10"/>
  <c r="I582" i="10"/>
  <c r="I570" i="10"/>
  <c r="I437" i="10"/>
  <c r="I460" i="10"/>
  <c r="I382" i="10"/>
  <c r="I599" i="10"/>
  <c r="I461" i="10"/>
  <c r="I781" i="10"/>
  <c r="I544" i="10"/>
  <c r="I814" i="10"/>
  <c r="I133" i="10"/>
  <c r="I296" i="10"/>
  <c r="I874" i="10"/>
  <c r="I387" i="10"/>
  <c r="I127" i="10"/>
  <c r="I57" i="10"/>
  <c r="I614" i="10"/>
  <c r="I132" i="10"/>
  <c r="I444" i="10"/>
  <c r="I535" i="10"/>
  <c r="I576" i="10"/>
  <c r="I595" i="10"/>
  <c r="I106" i="10"/>
  <c r="I255" i="10"/>
  <c r="I53" i="10"/>
  <c r="I4" i="10"/>
  <c r="I840" i="10"/>
  <c r="I237" i="10"/>
  <c r="I838" i="10"/>
  <c r="I798" i="10"/>
  <c r="I476" i="10"/>
  <c r="I799" i="10"/>
  <c r="I514" i="10"/>
  <c r="I364" i="10"/>
  <c r="I339" i="10"/>
  <c r="I891" i="10"/>
  <c r="I486" i="10"/>
  <c r="I999" i="10"/>
  <c r="I71" i="10"/>
  <c r="I151" i="10"/>
  <c r="I119" i="10"/>
  <c r="I518" i="10"/>
  <c r="I589" i="10"/>
  <c r="I179" i="10"/>
  <c r="I695" i="10"/>
  <c r="I471" i="10"/>
  <c r="I872" i="10"/>
  <c r="I131" i="10"/>
  <c r="I793" i="10"/>
  <c r="I86" i="10"/>
  <c r="I228" i="10"/>
  <c r="I668" i="10"/>
  <c r="I345" i="10"/>
  <c r="I706" i="10"/>
  <c r="I146" i="10"/>
  <c r="I791" i="10"/>
  <c r="I101" i="10"/>
  <c r="I857" i="10"/>
  <c r="I147" i="10"/>
  <c r="I466" i="10"/>
  <c r="I159" i="10"/>
  <c r="I171" i="10"/>
  <c r="I718" i="10"/>
  <c r="I103" i="10"/>
  <c r="I349" i="10"/>
  <c r="I122" i="10"/>
  <c r="I360" i="10"/>
  <c r="I713" i="10"/>
  <c r="I320" i="10"/>
  <c r="I46" i="10"/>
  <c r="I178" i="10"/>
  <c r="I438" i="10"/>
  <c r="I168" i="10"/>
  <c r="I13" i="10"/>
  <c r="I755" i="10"/>
  <c r="I165" i="10"/>
  <c r="I21" i="10"/>
  <c r="I692" i="10"/>
  <c r="I748" i="10"/>
  <c r="I263" i="10"/>
  <c r="I775" i="10"/>
  <c r="I901" i="10"/>
  <c r="I580" i="10"/>
  <c r="I197" i="10"/>
  <c r="I310" i="10"/>
  <c r="I18" i="10"/>
  <c r="I583" i="10"/>
  <c r="I824" i="10"/>
  <c r="I994" i="10"/>
  <c r="I277" i="10"/>
  <c r="I268" i="10"/>
  <c r="I607" i="10"/>
  <c r="I182" i="10"/>
  <c r="I732" i="10"/>
  <c r="I475" i="10"/>
  <c r="I361" i="10"/>
  <c r="I343" i="10"/>
  <c r="I280" i="10"/>
  <c r="I734" i="10"/>
  <c r="I38" i="10"/>
  <c r="I89" i="10"/>
  <c r="I216" i="10"/>
  <c r="I230" i="10"/>
  <c r="I543" i="10"/>
  <c r="I455" i="10"/>
  <c r="I690" i="10"/>
  <c r="I474" i="10"/>
  <c r="I650" i="10"/>
  <c r="I484" i="10"/>
  <c r="I85" i="10"/>
  <c r="I896" i="10"/>
  <c r="I429" i="10"/>
  <c r="I285" i="10"/>
  <c r="I966" i="10"/>
  <c r="I818" i="10"/>
  <c r="I92" i="10"/>
  <c r="I257" i="10"/>
  <c r="I51" i="10"/>
  <c r="I725" i="10"/>
  <c r="I627" i="10"/>
  <c r="I145" i="10"/>
  <c r="I811" i="10"/>
  <c r="I312" i="10"/>
  <c r="I400" i="10"/>
  <c r="I55" i="10"/>
  <c r="I308" i="10"/>
  <c r="I615" i="10"/>
  <c r="I229" i="10"/>
  <c r="I837" i="10"/>
  <c r="I539" i="10"/>
  <c r="I158" i="10"/>
  <c r="I153" i="10"/>
  <c r="I124" i="10"/>
  <c r="I262" i="10"/>
  <c r="I516" i="10"/>
  <c r="I766" i="10"/>
  <c r="I499" i="10"/>
  <c r="I315" i="10"/>
  <c r="I846" i="10"/>
  <c r="I672" i="10"/>
  <c r="I33" i="10"/>
  <c r="I45" i="10"/>
  <c r="I472" i="10"/>
  <c r="I264" i="10"/>
  <c r="I170" i="10"/>
  <c r="I773" i="10"/>
  <c r="I483" i="10"/>
  <c r="I513" i="10"/>
  <c r="I29" i="10"/>
  <c r="I199" i="10"/>
  <c r="I683" i="10"/>
  <c r="I536" i="10"/>
  <c r="I234" i="10"/>
  <c r="I742" i="10"/>
  <c r="I602" i="10"/>
  <c r="I808" i="10"/>
  <c r="I81" i="10"/>
  <c r="I868" i="10"/>
  <c r="I719" i="10"/>
  <c r="I22" i="10"/>
  <c r="I564" i="10"/>
  <c r="I694" i="10"/>
  <c r="I925" i="10"/>
  <c r="I862" i="10"/>
  <c r="I823" i="10"/>
  <c r="I246" i="10"/>
  <c r="I346" i="10"/>
  <c r="I577" i="10"/>
  <c r="I48" i="10"/>
  <c r="I96" i="10"/>
  <c r="I451" i="10"/>
  <c r="I111" i="10"/>
  <c r="I839" i="10"/>
  <c r="I700" i="10"/>
  <c r="I495" i="10"/>
  <c r="I745" i="10"/>
  <c r="I468" i="10"/>
  <c r="I800" i="10"/>
  <c r="I14" i="10"/>
  <c r="I716" i="10"/>
  <c r="I568" i="10"/>
  <c r="I414" i="10"/>
  <c r="I569" i="10"/>
  <c r="I880" i="10"/>
  <c r="I141" i="10"/>
  <c r="I611" i="10"/>
  <c r="I777" i="10"/>
  <c r="I592" i="10"/>
  <c r="I525" i="10"/>
  <c r="I97" i="10"/>
  <c r="I435" i="10"/>
  <c r="I940" i="10"/>
  <c r="I267" i="10"/>
  <c r="I352" i="10"/>
  <c r="I496" i="10"/>
  <c r="I62" i="10"/>
  <c r="I934" i="10"/>
  <c r="I850" i="10"/>
  <c r="I701" i="10"/>
  <c r="I281" i="10"/>
  <c r="I100" i="10"/>
  <c r="I334" i="10"/>
  <c r="I363" i="10"/>
  <c r="I348" i="10"/>
  <c r="I23" i="10"/>
  <c r="I658" i="10"/>
  <c r="I820" i="10"/>
  <c r="I439" i="10"/>
  <c r="I575" i="10"/>
  <c r="I66" i="10"/>
  <c r="I546" i="10"/>
  <c r="I625" i="10"/>
  <c r="I1000" i="10"/>
  <c r="I965" i="10"/>
  <c r="S391" i="10" l="1"/>
  <c r="N391" i="10"/>
  <c r="I895" i="10"/>
  <c r="S895" i="10"/>
  <c r="N895" i="10"/>
  <c r="N932" i="10"/>
  <c r="S932" i="10"/>
  <c r="N946" i="10"/>
  <c r="S946" i="10"/>
  <c r="N911" i="10"/>
  <c r="S911" i="10"/>
  <c r="N688" i="10"/>
  <c r="S688" i="10"/>
  <c r="S942" i="10"/>
  <c r="N942" i="10"/>
  <c r="S936" i="10"/>
  <c r="N936" i="10"/>
  <c r="S860" i="10"/>
  <c r="N860" i="10"/>
  <c r="S963" i="10"/>
  <c r="N963" i="10"/>
  <c r="N990" i="10"/>
  <c r="S990" i="10"/>
  <c r="N629" i="10"/>
  <c r="S629" i="10"/>
  <c r="N747" i="10"/>
  <c r="S747" i="10"/>
  <c r="S927" i="10"/>
  <c r="N927" i="10"/>
  <c r="I978" i="10"/>
  <c r="N978" i="10"/>
  <c r="S978" i="10"/>
  <c r="S984" i="10"/>
  <c r="N984" i="10"/>
  <c r="N515" i="10"/>
  <c r="S515" i="10"/>
  <c r="N885" i="10"/>
  <c r="S885" i="10"/>
  <c r="S596" i="10"/>
  <c r="N596" i="10"/>
  <c r="I427" i="10"/>
  <c r="S427" i="10"/>
  <c r="N427" i="10"/>
  <c r="I939" i="10"/>
  <c r="S939" i="10"/>
  <c r="N939" i="10"/>
  <c r="I150" i="10"/>
  <c r="N150" i="10"/>
  <c r="S150" i="10"/>
  <c r="I375" i="10"/>
  <c r="N375" i="10"/>
  <c r="S375" i="10"/>
  <c r="N689" i="10"/>
  <c r="S689" i="10"/>
  <c r="N784" i="10"/>
  <c r="S784" i="10"/>
  <c r="I689" i="10"/>
  <c r="S67" i="10"/>
  <c r="N67" i="10"/>
  <c r="S914" i="10"/>
  <c r="N914" i="10"/>
  <c r="S941" i="10"/>
  <c r="N941" i="10"/>
  <c r="N919" i="10"/>
  <c r="S919" i="10"/>
  <c r="N879" i="10"/>
  <c r="S879" i="10"/>
  <c r="S975" i="10"/>
  <c r="N975" i="10"/>
  <c r="S987" i="10"/>
  <c r="N987" i="10"/>
  <c r="I596" i="10"/>
  <c r="S935" i="10"/>
  <c r="N935" i="10"/>
  <c r="S947" i="10"/>
  <c r="N947" i="10"/>
  <c r="S945" i="10"/>
  <c r="N945" i="10"/>
  <c r="N591" i="10"/>
  <c r="S591" i="10"/>
  <c r="S878" i="10"/>
  <c r="N878" i="10"/>
  <c r="S892" i="10"/>
  <c r="N892" i="10"/>
  <c r="N960" i="10"/>
  <c r="S960" i="10"/>
  <c r="N663" i="10"/>
  <c r="S663" i="10"/>
  <c r="N5" i="10"/>
  <c r="S5" i="10"/>
  <c r="S875" i="10"/>
  <c r="N875" i="10"/>
  <c r="S154" i="10"/>
  <c r="N154" i="10"/>
  <c r="S980" i="10"/>
  <c r="N980" i="10"/>
  <c r="S961" i="10"/>
  <c r="N961" i="10"/>
  <c r="S528" i="10"/>
  <c r="N528" i="10"/>
  <c r="N928" i="10"/>
  <c r="S928" i="10"/>
  <c r="S977" i="10"/>
  <c r="N977" i="10"/>
  <c r="S993" i="10"/>
  <c r="N993" i="10"/>
  <c r="N876" i="10"/>
  <c r="S876" i="10"/>
  <c r="S996" i="10"/>
  <c r="N996" i="10"/>
  <c r="N757" i="10"/>
  <c r="S757" i="10"/>
  <c r="S907" i="10"/>
  <c r="N907" i="10"/>
  <c r="N661" i="10"/>
  <c r="S661" i="10"/>
  <c r="S903" i="10"/>
  <c r="N903" i="10"/>
  <c r="S912" i="10"/>
  <c r="N912" i="10"/>
  <c r="N853" i="10"/>
  <c r="S853" i="10"/>
  <c r="N866" i="10"/>
  <c r="S866" i="10"/>
  <c r="I528" i="10"/>
  <c r="N934" i="10"/>
  <c r="S934" i="10"/>
  <c r="N917" i="10"/>
  <c r="S917" i="10"/>
  <c r="N970" i="10"/>
  <c r="S970" i="10"/>
  <c r="S968" i="10"/>
  <c r="N968" i="10"/>
  <c r="S337" i="10"/>
  <c r="N337" i="10"/>
  <c r="N593" i="10"/>
  <c r="S593" i="10"/>
  <c r="S965" i="10"/>
  <c r="N965" i="10"/>
  <c r="S920" i="10"/>
  <c r="N920" i="10"/>
  <c r="S953" i="10"/>
  <c r="N953" i="10"/>
  <c r="N904" i="10"/>
  <c r="S904" i="10"/>
  <c r="S940" i="10"/>
  <c r="N940" i="10"/>
  <c r="S445" i="10"/>
  <c r="N445" i="10"/>
  <c r="N889" i="10"/>
  <c r="S889" i="10"/>
  <c r="N908" i="10"/>
  <c r="S908" i="10"/>
  <c r="S957" i="10"/>
  <c r="N957" i="10"/>
  <c r="I72" i="10"/>
  <c r="N72" i="10"/>
  <c r="S72" i="10"/>
  <c r="S985" i="10"/>
  <c r="N985" i="10"/>
  <c r="S967" i="10"/>
  <c r="N967" i="10"/>
  <c r="N336" i="10"/>
  <c r="S336" i="10"/>
  <c r="I470" i="10"/>
  <c r="N470" i="10"/>
  <c r="S470" i="10"/>
  <c r="S983" i="10"/>
  <c r="N983" i="10"/>
  <c r="N986" i="10"/>
  <c r="S986" i="10"/>
  <c r="I784" i="10"/>
  <c r="S884" i="10"/>
  <c r="N884" i="10"/>
  <c r="S989" i="10"/>
  <c r="N989" i="10"/>
  <c r="N952" i="10"/>
  <c r="S952" i="10"/>
  <c r="S962" i="10"/>
  <c r="N962" i="10"/>
  <c r="I99" i="10"/>
  <c r="S99" i="10"/>
  <c r="N99" i="10"/>
  <c r="N915" i="10"/>
  <c r="S915" i="10"/>
  <c r="S698" i="10"/>
  <c r="N698" i="10"/>
  <c r="I986" i="10"/>
  <c r="N982" i="10"/>
  <c r="S982" i="10"/>
  <c r="S937" i="10"/>
  <c r="N937" i="10"/>
  <c r="S332" i="10"/>
  <c r="N332" i="10"/>
  <c r="N913" i="10"/>
  <c r="S913" i="10"/>
  <c r="N464" i="10"/>
  <c r="S464" i="10"/>
  <c r="S969" i="10"/>
  <c r="N969" i="10"/>
  <c r="I987" i="10"/>
  <c r="S918" i="10"/>
  <c r="N918" i="10"/>
  <c r="N497" i="10"/>
  <c r="S497" i="10"/>
  <c r="S988" i="10"/>
  <c r="N988" i="10"/>
  <c r="S494" i="10"/>
  <c r="N494" i="10"/>
  <c r="S931" i="10"/>
  <c r="N931" i="10"/>
  <c r="N541" i="10"/>
  <c r="S541" i="10"/>
  <c r="N898" i="10"/>
  <c r="S898" i="10"/>
  <c r="I977" i="10"/>
  <c r="S894" i="10"/>
  <c r="N894" i="10"/>
  <c r="S979" i="10"/>
  <c r="N979" i="10"/>
  <c r="S951" i="10"/>
  <c r="N951" i="10"/>
  <c r="S944" i="10"/>
  <c r="N944" i="10"/>
  <c r="S431" i="10"/>
  <c r="N431" i="10"/>
  <c r="N482" i="10"/>
  <c r="S482" i="10"/>
  <c r="I993" i="10"/>
  <c r="S995" i="10"/>
  <c r="N995" i="10"/>
  <c r="N923" i="10"/>
  <c r="S923" i="10"/>
  <c r="S910" i="10"/>
  <c r="N910" i="10"/>
  <c r="N950" i="10"/>
  <c r="S950" i="10"/>
  <c r="S959" i="10"/>
  <c r="N959" i="10"/>
  <c r="N389" i="10"/>
  <c r="S389" i="10"/>
  <c r="N559" i="10"/>
  <c r="S559" i="10"/>
  <c r="N537" i="10"/>
  <c r="S537" i="10"/>
  <c r="I647" i="10"/>
  <c r="N647" i="10"/>
  <c r="S647" i="10"/>
  <c r="I597" i="10"/>
  <c r="N597" i="10"/>
  <c r="S597" i="10"/>
  <c r="I431" i="10"/>
  <c r="I914" i="10"/>
  <c r="I915" i="10"/>
  <c r="I962" i="10"/>
  <c r="I884" i="10"/>
  <c r="I952" i="10"/>
  <c r="I989" i="10"/>
  <c r="I515" i="10"/>
  <c r="I941" i="10"/>
  <c r="I985" i="10"/>
  <c r="I957" i="10"/>
  <c r="I908" i="10"/>
  <c r="I967" i="10"/>
  <c r="I336" i="10"/>
  <c r="I591" i="10"/>
  <c r="I970" i="10"/>
  <c r="I67" i="10"/>
  <c r="I935" i="10"/>
  <c r="I878" i="10"/>
  <c r="I928" i="10"/>
  <c r="DA612" i="21" l="1"/>
  <c r="Q612" i="21" s="1"/>
  <c r="DA413" i="21"/>
  <c r="Q413" i="21" s="1"/>
  <c r="DA418" i="21"/>
  <c r="Q418" i="21" s="1"/>
  <c r="DA780" i="21"/>
  <c r="Q780" i="21" s="1"/>
  <c r="DA133" i="21"/>
  <c r="Q133" i="21" s="1"/>
  <c r="DA775" i="21"/>
  <c r="Q775" i="21" s="1"/>
  <c r="DA514" i="21"/>
  <c r="Q514" i="21" s="1"/>
  <c r="DA818" i="21"/>
  <c r="Q818" i="21" s="1"/>
  <c r="DA517" i="21"/>
  <c r="Q517" i="21" s="1"/>
  <c r="DA777" i="21"/>
  <c r="Q777" i="21" s="1"/>
  <c r="DA322" i="21"/>
  <c r="Q322" i="21" s="1"/>
  <c r="DA121" i="21"/>
  <c r="Q121" i="21" s="1"/>
  <c r="DA73" i="21"/>
  <c r="Q73" i="21" s="1"/>
  <c r="DA386" i="21"/>
  <c r="Q386" i="21" s="1"/>
  <c r="DA401" i="21"/>
  <c r="Q401" i="21" s="1"/>
  <c r="DA108" i="21"/>
  <c r="Q108" i="21" s="1"/>
  <c r="DA302" i="21"/>
  <c r="Q302" i="21" s="1"/>
  <c r="DA766" i="21"/>
  <c r="Q766" i="21" s="1"/>
  <c r="DA754" i="21"/>
  <c r="Q754" i="21" s="1"/>
  <c r="DA746" i="21"/>
  <c r="Q746" i="21" s="1"/>
  <c r="DA325" i="21"/>
  <c r="Q325" i="21" s="1"/>
  <c r="DA652" i="21"/>
  <c r="Q652" i="21" s="1"/>
  <c r="DA671" i="21"/>
  <c r="Q671" i="21" s="1"/>
  <c r="DA536" i="21"/>
  <c r="Q536" i="21" s="1"/>
  <c r="DA505" i="21"/>
  <c r="Q505" i="21" s="1"/>
  <c r="DA529" i="21"/>
  <c r="Q529" i="21" s="1"/>
  <c r="DA279" i="21"/>
  <c r="Q279" i="21" s="1"/>
  <c r="DA748" i="21"/>
  <c r="Q748" i="21" s="1"/>
  <c r="DA397" i="21"/>
  <c r="Q397" i="21" s="1"/>
  <c r="DA559" i="21"/>
  <c r="Q559" i="21" s="1"/>
  <c r="DA293" i="21"/>
  <c r="Q293" i="21" s="1"/>
  <c r="DA531" i="21"/>
  <c r="Q531" i="21" s="1"/>
  <c r="DA726" i="21"/>
  <c r="Q726" i="21" s="1"/>
  <c r="DA247" i="21"/>
  <c r="Q247" i="21" s="1"/>
  <c r="DA269" i="21"/>
  <c r="Q269" i="21" s="1"/>
  <c r="DA649" i="21"/>
  <c r="Q649" i="21" s="1"/>
  <c r="DA811" i="21"/>
  <c r="Q811" i="21" s="1"/>
  <c r="DA598" i="21"/>
  <c r="Q598" i="21" s="1"/>
  <c r="DA286" i="21"/>
  <c r="Q286" i="21" s="1"/>
  <c r="DA104" i="21"/>
  <c r="Q104" i="21" s="1"/>
  <c r="DA699" i="21"/>
  <c r="Q699" i="21" s="1"/>
  <c r="DA433" i="21"/>
  <c r="Q433" i="21" s="1"/>
  <c r="DA56" i="21"/>
  <c r="Q56" i="21" s="1"/>
  <c r="DA206" i="21"/>
  <c r="Q206" i="21" s="1"/>
  <c r="DA281" i="21"/>
  <c r="Q281" i="21" s="1"/>
  <c r="DA509" i="21"/>
  <c r="Q509" i="21" s="1"/>
  <c r="DA805" i="21"/>
  <c r="Q805" i="21" s="1"/>
  <c r="DA793" i="21"/>
  <c r="Q793" i="21" s="1"/>
  <c r="DA416" i="21"/>
  <c r="Q416" i="21" s="1"/>
  <c r="DA522" i="21"/>
  <c r="Q522" i="21" s="1"/>
  <c r="DA393" i="21"/>
  <c r="Q393" i="21" s="1"/>
  <c r="DA562" i="21"/>
  <c r="Q562" i="21" s="1"/>
  <c r="DA209" i="21"/>
  <c r="Q209" i="21" s="1"/>
  <c r="DA219" i="21"/>
  <c r="Q219" i="21" s="1"/>
  <c r="DA734" i="21"/>
  <c r="Q734" i="21" s="1"/>
  <c r="DA6" i="21"/>
  <c r="Q6" i="21" s="1"/>
  <c r="DA43" i="21"/>
  <c r="Q43" i="21" s="1"/>
  <c r="DA678" i="21"/>
  <c r="Q678" i="21" s="1"/>
  <c r="DA378" i="21"/>
  <c r="Q378" i="21" s="1"/>
  <c r="DA89" i="21"/>
  <c r="Q89" i="21" s="1"/>
  <c r="DA112" i="21"/>
  <c r="Q112" i="21" s="1"/>
  <c r="DA285" i="21"/>
  <c r="Q285" i="21" s="1"/>
  <c r="DA173" i="21"/>
  <c r="Q173" i="21" s="1"/>
  <c r="DA440" i="21"/>
  <c r="Q440" i="21" s="1"/>
  <c r="DA813" i="21"/>
  <c r="Q813" i="21" s="1"/>
  <c r="DA436" i="21"/>
  <c r="Q436" i="21" s="1"/>
  <c r="DA796" i="21"/>
  <c r="Q796" i="21" s="1"/>
  <c r="DA377" i="21"/>
  <c r="Q377" i="21" s="1"/>
  <c r="DA549" i="21"/>
  <c r="Q549" i="21" s="1"/>
  <c r="DA817" i="21"/>
  <c r="Q817" i="21" s="1"/>
  <c r="DA765" i="21"/>
  <c r="Q765" i="21" s="1"/>
  <c r="DA776" i="21"/>
  <c r="Q776" i="21" s="1"/>
  <c r="DA202" i="21"/>
  <c r="Q202" i="21" s="1"/>
  <c r="DA175" i="21"/>
  <c r="Q175" i="21" s="1"/>
  <c r="DA615" i="21"/>
  <c r="Q615" i="21" s="1"/>
  <c r="DA493" i="21"/>
  <c r="Q493" i="21" s="1"/>
  <c r="DA91" i="21"/>
  <c r="Q91" i="21" s="1"/>
  <c r="DA257" i="21"/>
  <c r="Q257" i="21" s="1"/>
  <c r="DA821" i="21"/>
  <c r="Q821" i="21" s="1"/>
  <c r="DA195" i="21"/>
  <c r="Q195" i="21" s="1"/>
  <c r="DA528" i="21"/>
  <c r="Q528" i="21" s="1"/>
  <c r="DA506" i="21"/>
  <c r="Q506" i="21" s="1"/>
  <c r="DA210" i="21"/>
  <c r="Q210" i="21" s="1"/>
  <c r="DA292" i="21"/>
  <c r="Q292" i="21" s="1"/>
  <c r="DA222" i="21"/>
  <c r="Q222" i="21" s="1"/>
  <c r="DA423" i="21"/>
  <c r="Q423" i="21" s="1"/>
  <c r="DA312" i="21"/>
  <c r="Q312" i="21" s="1"/>
  <c r="DA696" i="21"/>
  <c r="Q696" i="21" s="1"/>
  <c r="DA807" i="21"/>
  <c r="Q807" i="21" s="1"/>
  <c r="DA260" i="21"/>
  <c r="Q260" i="21" s="1"/>
  <c r="DA637" i="21"/>
  <c r="Q637" i="21" s="1"/>
  <c r="DA545" i="21"/>
  <c r="Q545" i="21" s="1"/>
  <c r="DA398" i="21"/>
  <c r="Q398" i="21" s="1"/>
  <c r="DA410" i="21"/>
  <c r="Q410" i="21" s="1"/>
  <c r="DA603" i="21"/>
  <c r="Q603" i="21" s="1"/>
  <c r="DA40" i="21"/>
  <c r="Q40" i="21" s="1"/>
  <c r="DA477" i="21"/>
  <c r="Q477" i="21" s="1"/>
  <c r="DA581" i="21"/>
  <c r="Q581" i="21" s="1"/>
  <c r="DA706" i="21"/>
  <c r="Q706" i="21" s="1"/>
  <c r="DA500" i="21"/>
  <c r="Q500" i="21" s="1"/>
  <c r="DA266" i="21"/>
  <c r="Q266" i="21" s="1"/>
  <c r="DA63" i="21"/>
  <c r="Q63" i="21" s="1"/>
  <c r="DA271" i="21"/>
  <c r="Q271" i="21" s="1"/>
  <c r="DA182" i="21"/>
  <c r="Q182" i="21" s="1"/>
  <c r="DA718" i="21"/>
  <c r="Q718" i="21" s="1"/>
  <c r="DA55" i="21"/>
  <c r="Q55" i="21" s="1"/>
  <c r="DA741" i="21"/>
  <c r="Q741" i="21" s="1"/>
  <c r="DA479" i="21"/>
  <c r="Q479" i="21" s="1"/>
  <c r="DA291" i="21"/>
  <c r="Q291" i="21" s="1"/>
  <c r="DA568" i="21"/>
  <c r="Q568" i="21" s="1"/>
  <c r="DA470" i="21"/>
  <c r="Q470" i="21" s="1"/>
  <c r="DA550" i="21"/>
  <c r="Q550" i="21" s="1"/>
  <c r="DA307" i="21"/>
  <c r="Q307" i="21" s="1"/>
  <c r="DA672" i="21"/>
  <c r="Q672" i="21" s="1"/>
  <c r="DA489" i="21"/>
  <c r="Q489" i="21" s="1"/>
  <c r="DA394" i="21"/>
  <c r="Q394" i="21" s="1"/>
  <c r="DA606" i="21"/>
  <c r="Q606" i="21" s="1"/>
  <c r="DA710" i="21"/>
  <c r="Q710" i="21" s="1"/>
  <c r="DA824" i="21"/>
  <c r="Q824" i="21" s="1"/>
  <c r="DA28" i="21"/>
  <c r="Q28" i="21" s="1"/>
  <c r="DA376" i="21"/>
  <c r="Q376" i="21" s="1"/>
  <c r="DA452" i="21"/>
  <c r="Q452" i="21" s="1"/>
  <c r="DA224" i="21"/>
  <c r="Q224" i="21" s="1"/>
  <c r="DA19" i="21"/>
  <c r="Q19" i="21" s="1"/>
  <c r="DA566" i="21"/>
  <c r="Q566" i="21" s="1"/>
  <c r="DA396" i="21"/>
  <c r="Q396" i="21" s="1"/>
  <c r="DA373" i="21"/>
  <c r="Q373" i="21" s="1"/>
  <c r="DA728" i="21"/>
  <c r="Q728" i="21" s="1"/>
  <c r="DA707" i="21"/>
  <c r="Q707" i="21" s="1"/>
  <c r="DA816" i="21"/>
  <c r="Q816" i="21" s="1"/>
  <c r="DA126" i="21"/>
  <c r="Q126" i="21" s="1"/>
  <c r="DA556" i="21"/>
  <c r="Q556" i="21" s="1"/>
  <c r="DA315" i="21"/>
  <c r="Q315" i="21" s="1"/>
  <c r="DA758" i="21"/>
  <c r="Q758" i="21" s="1"/>
  <c r="DA90" i="21"/>
  <c r="Q90" i="21" s="1"/>
  <c r="DA214" i="21"/>
  <c r="Q214" i="21" s="1"/>
  <c r="DA305" i="21"/>
  <c r="Q305" i="21" s="1"/>
  <c r="DA577" i="21"/>
  <c r="Q577" i="21" s="1"/>
  <c r="DA228" i="21"/>
  <c r="Q228" i="21" s="1"/>
  <c r="DA768" i="21"/>
  <c r="Q768" i="21" s="1"/>
  <c r="DA327" i="21"/>
  <c r="Q327" i="21" s="1"/>
  <c r="DA769" i="21"/>
  <c r="Q769" i="21" s="1"/>
  <c r="DA837" i="21"/>
  <c r="Q837" i="21" s="1"/>
  <c r="DA526" i="21"/>
  <c r="Q526" i="21" s="1"/>
  <c r="DA655" i="21"/>
  <c r="Q655" i="21" s="1"/>
  <c r="DA569" i="21"/>
  <c r="Q569" i="21" s="1"/>
  <c r="DA151" i="21"/>
  <c r="Q151" i="21" s="1"/>
  <c r="DA99" i="21"/>
  <c r="Q99" i="21" s="1"/>
  <c r="DA789" i="21"/>
  <c r="Q789" i="21" s="1"/>
  <c r="DA472" i="21"/>
  <c r="Q472" i="21" s="1"/>
  <c r="DA299" i="21"/>
  <c r="Q299" i="21" s="1"/>
  <c r="DA486" i="21"/>
  <c r="Q486" i="21" s="1"/>
  <c r="DA193" i="21"/>
  <c r="Q193" i="21" s="1"/>
  <c r="DA485" i="21"/>
  <c r="Q485" i="21" s="1"/>
  <c r="DA799" i="21"/>
  <c r="Q799" i="21" s="1"/>
  <c r="DA406" i="21"/>
  <c r="Q406" i="21" s="1"/>
  <c r="DA721" i="21"/>
  <c r="Q721" i="21" s="1"/>
  <c r="DA103" i="21"/>
  <c r="Q103" i="21" s="1"/>
  <c r="DA23" i="21"/>
  <c r="Q23" i="21" s="1"/>
  <c r="DA831" i="21"/>
  <c r="Q831" i="21" s="1"/>
  <c r="DA810" i="21"/>
  <c r="Q810" i="21" s="1"/>
  <c r="DA158" i="21"/>
  <c r="Q158" i="21" s="1"/>
  <c r="DA737" i="21"/>
  <c r="Q737" i="21" s="1"/>
  <c r="DA703" i="21"/>
  <c r="Q703" i="21" s="1"/>
  <c r="DA634" i="21"/>
  <c r="Q634" i="21" s="1"/>
  <c r="DA790" i="21"/>
  <c r="Q790" i="21" s="1"/>
  <c r="DA434" i="21"/>
  <c r="Q434" i="21" s="1"/>
  <c r="DA537" i="21"/>
  <c r="Q537" i="21" s="1"/>
  <c r="DA5" i="21"/>
  <c r="Q5" i="21" s="1"/>
  <c r="DA417" i="21"/>
  <c r="Q417" i="21" s="1"/>
  <c r="DA282" i="21"/>
  <c r="Q282" i="21" s="1"/>
  <c r="DA448" i="21"/>
  <c r="Q448" i="21" s="1"/>
  <c r="DA585" i="21"/>
  <c r="Q585" i="21" s="1"/>
  <c r="DA508" i="21"/>
  <c r="Q508" i="21" s="1"/>
  <c r="DA407" i="21"/>
  <c r="Q407" i="21" s="1"/>
  <c r="DA372" i="21"/>
  <c r="Q372" i="21" s="1"/>
  <c r="DA481" i="21"/>
  <c r="Q481" i="21" s="1"/>
  <c r="DA199" i="21"/>
  <c r="Q199" i="21" s="1"/>
  <c r="DA343" i="21"/>
  <c r="Q343" i="21" s="1"/>
  <c r="DA365" i="21"/>
  <c r="Q365" i="21" s="1"/>
  <c r="DA468" i="21"/>
  <c r="Q468" i="21" s="1"/>
  <c r="DA356" i="21"/>
  <c r="Q356" i="21" s="1"/>
  <c r="DA379" i="21"/>
  <c r="Q379" i="21" s="1"/>
  <c r="DA168" i="21"/>
  <c r="Q168" i="21" s="1"/>
  <c r="DA632" i="21"/>
  <c r="Q632" i="21" s="1"/>
  <c r="DA601" i="21"/>
  <c r="Q601" i="21" s="1"/>
  <c r="DA629" i="21"/>
  <c r="Q629" i="21" s="1"/>
  <c r="DA736" i="21"/>
  <c r="Q736" i="21" s="1"/>
  <c r="DA573" i="21"/>
  <c r="Q573" i="21" s="1"/>
  <c r="DA458" i="21"/>
  <c r="Q458" i="21" s="1"/>
  <c r="DA488" i="21"/>
  <c r="Q488" i="21" s="1"/>
  <c r="DA324" i="21"/>
  <c r="Q324" i="21" s="1"/>
  <c r="DA808" i="21"/>
  <c r="Q808" i="21" s="1"/>
  <c r="DA405" i="21"/>
  <c r="Q405" i="21" s="1"/>
  <c r="DA572" i="21"/>
  <c r="Q572" i="21" s="1"/>
  <c r="DA480" i="21"/>
  <c r="Q480" i="21" s="1"/>
  <c r="DA72" i="21"/>
  <c r="Q72" i="21" s="1"/>
  <c r="DA471" i="21"/>
  <c r="Q471" i="21" s="1"/>
  <c r="DA49" i="21"/>
  <c r="Q49" i="21" s="1"/>
  <c r="DA451" i="21"/>
  <c r="Q451" i="21" s="1"/>
  <c r="DA314" i="21"/>
  <c r="Q314" i="21" s="1"/>
  <c r="DA429" i="21"/>
  <c r="Q429" i="21" s="1"/>
  <c r="DA551" i="21"/>
  <c r="Q551" i="21" s="1"/>
  <c r="DA120" i="21"/>
  <c r="Q120" i="21" s="1"/>
  <c r="DA490" i="21"/>
  <c r="Q490" i="21" s="1"/>
  <c r="DA71" i="21"/>
  <c r="Q71" i="21" s="1"/>
  <c r="DA114" i="21"/>
  <c r="Q114" i="21" s="1"/>
  <c r="DA607" i="21"/>
  <c r="Q607" i="21" s="1"/>
  <c r="DA771" i="21"/>
  <c r="Q771" i="21" s="1"/>
  <c r="DA361" i="21"/>
  <c r="Q361" i="21" s="1"/>
  <c r="DA561" i="21"/>
  <c r="Q561" i="21" s="1"/>
  <c r="DA473" i="21"/>
  <c r="Q473" i="21" s="1"/>
  <c r="DA579" i="21"/>
  <c r="Q579" i="21" s="1"/>
  <c r="DA110" i="21"/>
  <c r="Q110" i="21" s="1"/>
  <c r="DA4" i="21"/>
  <c r="Q4" i="21" s="1"/>
  <c r="DA499" i="21"/>
  <c r="Q499" i="21" s="1"/>
  <c r="DA294" i="21"/>
  <c r="Q294" i="21" s="1"/>
  <c r="DA277" i="21"/>
  <c r="Q277" i="21" s="1"/>
  <c r="DA16" i="21"/>
  <c r="Q16" i="21" s="1"/>
  <c r="DA654" i="21"/>
  <c r="Q654" i="21" s="1"/>
  <c r="DA425" i="21"/>
  <c r="Q425" i="21" s="1"/>
  <c r="DA318" i="21"/>
  <c r="Q318" i="21" s="1"/>
  <c r="DA669" i="21"/>
  <c r="Q669" i="21" s="1"/>
  <c r="DA102" i="21"/>
  <c r="Q102" i="21" s="1"/>
  <c r="DA483" i="21"/>
  <c r="Q483" i="21" s="1"/>
  <c r="DA591" i="21"/>
  <c r="Q591" i="21" s="1"/>
  <c r="DA252" i="21"/>
  <c r="Q252" i="21" s="1"/>
  <c r="DA794" i="21"/>
  <c r="Q794" i="21" s="1"/>
  <c r="DA567" i="21"/>
  <c r="Q567" i="21" s="1"/>
  <c r="DA66" i="21"/>
  <c r="Q66" i="21" s="1"/>
  <c r="DA643" i="21"/>
  <c r="Q643" i="21" s="1"/>
  <c r="DA79" i="21"/>
  <c r="Q79" i="21" s="1"/>
  <c r="DA115" i="21"/>
  <c r="Q115" i="21" s="1"/>
  <c r="DA755" i="21"/>
  <c r="Q755" i="21" s="1"/>
  <c r="DA475" i="21"/>
  <c r="Q475" i="21" s="1"/>
  <c r="DA667" i="21"/>
  <c r="Q667" i="21" s="1"/>
  <c r="DA833" i="21"/>
  <c r="Q833" i="21" s="1"/>
  <c r="DA507" i="21"/>
  <c r="Q507" i="21" s="1"/>
  <c r="DA670" i="21"/>
  <c r="Q670" i="21" s="1"/>
  <c r="DA797" i="21"/>
  <c r="Q797" i="21" s="1"/>
  <c r="DA409" i="21"/>
  <c r="Q409" i="21" s="1"/>
  <c r="DA17" i="21"/>
  <c r="Q17" i="21" s="1"/>
  <c r="DA437" i="21"/>
  <c r="Q437" i="21" s="1"/>
  <c r="DA124" i="21"/>
  <c r="Q124" i="21" s="1"/>
  <c r="DA375" i="21"/>
  <c r="Q375" i="21" s="1"/>
  <c r="DA640" i="21"/>
  <c r="Q640" i="21" s="1"/>
  <c r="DA756" i="21"/>
  <c r="Q756" i="21" s="1"/>
  <c r="DA349" i="21"/>
  <c r="Q349" i="21" s="1"/>
  <c r="DA328" i="21"/>
  <c r="Q328" i="21" s="1"/>
  <c r="DA539" i="21"/>
  <c r="Q539" i="21" s="1"/>
  <c r="DA786" i="21"/>
  <c r="Q786" i="21" s="1"/>
  <c r="DA185" i="21"/>
  <c r="Q185" i="21" s="1"/>
  <c r="DA595" i="21"/>
  <c r="Q595" i="21" s="1"/>
  <c r="DA730" i="21"/>
  <c r="Q730" i="21" s="1"/>
  <c r="DA27" i="21"/>
  <c r="Q27" i="21" s="1"/>
  <c r="DA749" i="21"/>
  <c r="Q749" i="21" s="1"/>
  <c r="DA200" i="21"/>
  <c r="Q200" i="21" s="1"/>
  <c r="DA255" i="21"/>
  <c r="Q255" i="21" s="1"/>
  <c r="DA156" i="21"/>
  <c r="Q156" i="21" s="1"/>
  <c r="DA660" i="21"/>
  <c r="Q660" i="21" s="1"/>
  <c r="DA835" i="21"/>
  <c r="Q835" i="21" s="1"/>
  <c r="DA391" i="21"/>
  <c r="Q391" i="21" s="1"/>
  <c r="DA482" i="21"/>
  <c r="Q482" i="21" s="1"/>
  <c r="DA498" i="21"/>
  <c r="Q498" i="21" s="1"/>
  <c r="DA743" i="21"/>
  <c r="Q743" i="21" s="1"/>
  <c r="DA165" i="21"/>
  <c r="Q165" i="21" s="1"/>
  <c r="DA428" i="21"/>
  <c r="Q428" i="21" s="1"/>
  <c r="DA492" i="21"/>
  <c r="Q492" i="21" s="1"/>
  <c r="DA18" i="21"/>
  <c r="Q18" i="21" s="1"/>
  <c r="DA415" i="21"/>
  <c r="Q415" i="21" s="1"/>
  <c r="DA368" i="21"/>
  <c r="Q368" i="21" s="1"/>
  <c r="DA147" i="21"/>
  <c r="Q147" i="21" s="1"/>
  <c r="DA828" i="21"/>
  <c r="Q828" i="21" s="1"/>
  <c r="DA117" i="21"/>
  <c r="Q117" i="21" s="1"/>
  <c r="DA781" i="21"/>
  <c r="Q781" i="21" s="1"/>
  <c r="DA132" i="21"/>
  <c r="Q132" i="21" s="1"/>
  <c r="DA76" i="21"/>
  <c r="Q76" i="21" s="1"/>
  <c r="DA136" i="21"/>
  <c r="Q136" i="21" s="1"/>
  <c r="DA419" i="21"/>
  <c r="Q419" i="21" s="1"/>
  <c r="DA583" i="21"/>
  <c r="Q583" i="21" s="1"/>
  <c r="DA263" i="21"/>
  <c r="Q263" i="21" s="1"/>
  <c r="DA369" i="21"/>
  <c r="Q369" i="21" s="1"/>
  <c r="DA533" i="21"/>
  <c r="Q533" i="21" s="1"/>
  <c r="DA41" i="21"/>
  <c r="Q41" i="21" s="1"/>
  <c r="DA461" i="21"/>
  <c r="Q461" i="21" s="1"/>
  <c r="DA580" i="21"/>
  <c r="Q580" i="21" s="1"/>
  <c r="DA240" i="21"/>
  <c r="Q240" i="21" s="1"/>
  <c r="DA143" i="21"/>
  <c r="Q143" i="21" s="1"/>
  <c r="DA159" i="21"/>
  <c r="Q159" i="21" s="1"/>
  <c r="DA729" i="21"/>
  <c r="Q729" i="21" s="1"/>
  <c r="DA839" i="21"/>
  <c r="Q839" i="21" s="1"/>
  <c r="DA359" i="21"/>
  <c r="Q359" i="21" s="1"/>
  <c r="DA127" i="21"/>
  <c r="Q127" i="21" s="1"/>
  <c r="DA130" i="21"/>
  <c r="Q130" i="21" s="1"/>
  <c r="DA355" i="21"/>
  <c r="Q355" i="21" s="1"/>
  <c r="DA212" i="21"/>
  <c r="Q212" i="21" s="1"/>
  <c r="DA535" i="21"/>
  <c r="Q535" i="21" s="1"/>
  <c r="DA32" i="21"/>
  <c r="Q32" i="21" s="1"/>
  <c r="DA478" i="21"/>
  <c r="Q478" i="21" s="1"/>
  <c r="DA563" i="21"/>
  <c r="Q563" i="21" s="1"/>
  <c r="DA93" i="21"/>
  <c r="Q93" i="21" s="1"/>
  <c r="DA760" i="21"/>
  <c r="Q760" i="21" s="1"/>
  <c r="DA454" i="21"/>
  <c r="Q454" i="21" s="1"/>
  <c r="DA750" i="21"/>
  <c r="Q750" i="21" s="1"/>
  <c r="DA21" i="21"/>
  <c r="Q21" i="21" s="1"/>
  <c r="DA399" i="21"/>
  <c r="Q399" i="21" s="1"/>
  <c r="DA194" i="21"/>
  <c r="Q194" i="21" s="1"/>
  <c r="DA445" i="21"/>
  <c r="Q445" i="21" s="1"/>
  <c r="DA330" i="21"/>
  <c r="Q330" i="21" s="1"/>
  <c r="DA720" i="21"/>
  <c r="Q720" i="21" s="1"/>
  <c r="DA215" i="21"/>
  <c r="Q215" i="21" s="1"/>
  <c r="DA759" i="21"/>
  <c r="Q759" i="21" s="1"/>
  <c r="DA825" i="21"/>
  <c r="Q825" i="21" s="1"/>
  <c r="DA142" i="21"/>
  <c r="Q142" i="21" s="1"/>
  <c r="DA666" i="21"/>
  <c r="Q666" i="21" s="1"/>
  <c r="DA823" i="21"/>
  <c r="Q823" i="21" s="1"/>
  <c r="DA39" i="21"/>
  <c r="Q39" i="21" s="1"/>
  <c r="DA511" i="21"/>
  <c r="Q511" i="21" s="1"/>
  <c r="DA693" i="21"/>
  <c r="Q693" i="21" s="1"/>
  <c r="DA697" i="21"/>
  <c r="Q697" i="21" s="1"/>
  <c r="DA827" i="21"/>
  <c r="Q827" i="21" s="1"/>
  <c r="DA826" i="21"/>
  <c r="Q826" i="21" s="1"/>
  <c r="DA763" i="21"/>
  <c r="Q763" i="21" s="1"/>
  <c r="DA628" i="21"/>
  <c r="Q628" i="21" s="1"/>
  <c r="DA688" i="21"/>
  <c r="Q688" i="21" s="1"/>
  <c r="DA575" i="21"/>
  <c r="Q575" i="21" s="1"/>
  <c r="DA841" i="21"/>
  <c r="Q841" i="21" s="1"/>
  <c r="DA54" i="21"/>
  <c r="Q54" i="21" s="1"/>
  <c r="DA241" i="21"/>
  <c r="Q241" i="21" s="1"/>
  <c r="DA140" i="21"/>
  <c r="Q140" i="21" s="1"/>
  <c r="DA44" i="21"/>
  <c r="Q44" i="21" s="1"/>
  <c r="DA745" i="21"/>
  <c r="Q745" i="21" s="1"/>
  <c r="DA187" i="21"/>
  <c r="Q187" i="21" s="1"/>
  <c r="DA390" i="21"/>
  <c r="Q390" i="21" s="1"/>
  <c r="DA308" i="21"/>
  <c r="Q308" i="21" s="1"/>
  <c r="DA772" i="21"/>
  <c r="Q772" i="21" s="1"/>
  <c r="DA683" i="21"/>
  <c r="Q683" i="21" s="1"/>
  <c r="DA738" i="21"/>
  <c r="Q738" i="21" s="1"/>
  <c r="DA704" i="21"/>
  <c r="Q704" i="21" s="1"/>
  <c r="DA160" i="21"/>
  <c r="Q160" i="21" s="1"/>
  <c r="DA842" i="21"/>
  <c r="Q842" i="21" s="1"/>
  <c r="DA262" i="21"/>
  <c r="Q262" i="21" s="1"/>
  <c r="DA610" i="21"/>
  <c r="Q610" i="21" s="1"/>
  <c r="DA673" i="21"/>
  <c r="Q673" i="21" s="1"/>
  <c r="DA118" i="21"/>
  <c r="Q118" i="21" s="1"/>
  <c r="DA647" i="21"/>
  <c r="Q647" i="21" s="1"/>
  <c r="DA618" i="21"/>
  <c r="Q618" i="21" s="1"/>
  <c r="DA804" i="21"/>
  <c r="Q804" i="21" s="1"/>
  <c r="DA141" i="21"/>
  <c r="Q141" i="21" s="1"/>
  <c r="DA7" i="21"/>
  <c r="Q7" i="21" s="1"/>
  <c r="DA411" i="21"/>
  <c r="Q411" i="21" s="1"/>
  <c r="DA564" i="21"/>
  <c r="Q564" i="21" s="1"/>
  <c r="DA152" i="21"/>
  <c r="Q152" i="21" s="1"/>
  <c r="DA88" i="21"/>
  <c r="Q88" i="21" s="1"/>
  <c r="DA11" i="21"/>
  <c r="Q11" i="21" s="1"/>
  <c r="DA264" i="21"/>
  <c r="Q264" i="21" s="1"/>
  <c r="DA421" i="21"/>
  <c r="Q421" i="21" s="1"/>
  <c r="DA274" i="21"/>
  <c r="Q274" i="21" s="1"/>
  <c r="DA145" i="21"/>
  <c r="Q145" i="21" s="1"/>
  <c r="DA47" i="21"/>
  <c r="Q47" i="21" s="1"/>
  <c r="DA443" i="21"/>
  <c r="Q443" i="21" s="1"/>
  <c r="DA590" i="21"/>
  <c r="Q590" i="21" s="1"/>
  <c r="DA244" i="21"/>
  <c r="Q244" i="21" s="1"/>
  <c r="DA310" i="21"/>
  <c r="Q310" i="21" s="1"/>
  <c r="DA81" i="21"/>
  <c r="Q81" i="21" s="1"/>
  <c r="DA525" i="21"/>
  <c r="Q525" i="21" s="1"/>
  <c r="DA177" i="21"/>
  <c r="Q177" i="21" s="1"/>
  <c r="DA8" i="21"/>
  <c r="Q8" i="21" s="1"/>
  <c r="DA86" i="21"/>
  <c r="Q86" i="21" s="1"/>
  <c r="DA191" i="21"/>
  <c r="Q191" i="21" s="1"/>
  <c r="DA389" i="21"/>
  <c r="Q389" i="21" s="1"/>
  <c r="DA229" i="21"/>
  <c r="Q229" i="21" s="1"/>
  <c r="DA329" i="21"/>
  <c r="Q329" i="21" s="1"/>
  <c r="DA33" i="21"/>
  <c r="Q33" i="21" s="1"/>
  <c r="DA300" i="21"/>
  <c r="Q300" i="21" s="1"/>
  <c r="DA774" i="21"/>
  <c r="Q774" i="21" s="1"/>
  <c r="DA163" i="21"/>
  <c r="Q163" i="21" s="1"/>
  <c r="DA298" i="21"/>
  <c r="Q298" i="21" s="1"/>
  <c r="DA95" i="21"/>
  <c r="Q95" i="21" s="1"/>
  <c r="DA714" i="21"/>
  <c r="Q714" i="21" s="1"/>
  <c r="DA109" i="21"/>
  <c r="Q109" i="21" s="1"/>
  <c r="DA698" i="21"/>
  <c r="Q698" i="21" s="1"/>
  <c r="DA686" i="21"/>
  <c r="Q686" i="21" s="1"/>
  <c r="DA246" i="21"/>
  <c r="Q246" i="21" s="1"/>
  <c r="DA321" i="21"/>
  <c r="Q321" i="21" s="1"/>
  <c r="DA301" i="21"/>
  <c r="Q301" i="21" s="1"/>
  <c r="DA225" i="21"/>
  <c r="Q225" i="21" s="1"/>
  <c r="DA34" i="21"/>
  <c r="Q34" i="21" s="1"/>
  <c r="DA747" i="21"/>
  <c r="Q747" i="21" s="1"/>
  <c r="DA26" i="21"/>
  <c r="Q26" i="21" s="1"/>
  <c r="DA259" i="21"/>
  <c r="Q259" i="21" s="1"/>
  <c r="DA146" i="21"/>
  <c r="Q146" i="21" s="1"/>
  <c r="DA253" i="21"/>
  <c r="Q253" i="21" s="1"/>
  <c r="DA205" i="21"/>
  <c r="Q205" i="21" s="1"/>
  <c r="DA220" i="21"/>
  <c r="Q220" i="21" s="1"/>
  <c r="DA732" i="21"/>
  <c r="Q732" i="21" s="1"/>
  <c r="DA588" i="21"/>
  <c r="Q588" i="21" s="1"/>
  <c r="DA558" i="21"/>
  <c r="Q558" i="21" s="1"/>
  <c r="DA370" i="21"/>
  <c r="Q370" i="21" s="1"/>
  <c r="DA762" i="21"/>
  <c r="Q762" i="21" s="1"/>
  <c r="DA36" i="21"/>
  <c r="Q36" i="21" s="1"/>
  <c r="DA176" i="21"/>
  <c r="Q176" i="21" s="1"/>
  <c r="DA339" i="21"/>
  <c r="Q339" i="21" s="1"/>
  <c r="DA596" i="21"/>
  <c r="Q596" i="21" s="1"/>
  <c r="DA77" i="21"/>
  <c r="Q77" i="21" s="1"/>
  <c r="DA161" i="21"/>
  <c r="Q161" i="21" s="1"/>
  <c r="DA530" i="21"/>
  <c r="Q530" i="21" s="1"/>
  <c r="DA174" i="21"/>
  <c r="Q174" i="21" s="1"/>
  <c r="DA162" i="21"/>
  <c r="Q162" i="21" s="1"/>
  <c r="DA501" i="21"/>
  <c r="Q501" i="21" s="1"/>
  <c r="DA487" i="21"/>
  <c r="Q487" i="21" s="1"/>
  <c r="DA785" i="21"/>
  <c r="Q785" i="21" s="1"/>
  <c r="DA576" i="21"/>
  <c r="Q576" i="21" s="1"/>
  <c r="DA155" i="21"/>
  <c r="Q155" i="21" s="1"/>
  <c r="DA154" i="21"/>
  <c r="Q154" i="21" s="1"/>
  <c r="DA125" i="21"/>
  <c r="Q125" i="21" s="1"/>
  <c r="DA570" i="21"/>
  <c r="Q570" i="21" s="1"/>
  <c r="DA278" i="21"/>
  <c r="Q278" i="21" s="1"/>
  <c r="DA137" i="21"/>
  <c r="Q137" i="21" s="1"/>
  <c r="DA442" i="21"/>
  <c r="Q442" i="21" s="1"/>
  <c r="DA52" i="21"/>
  <c r="Q52" i="21" s="1"/>
  <c r="DA336" i="21"/>
  <c r="Q336" i="21" s="1"/>
  <c r="DA744" i="21"/>
  <c r="Q744" i="21" s="1"/>
  <c r="DA367" i="21"/>
  <c r="Q367" i="21" s="1"/>
  <c r="DA331" i="21"/>
  <c r="Q331" i="21" s="1"/>
  <c r="DA213" i="21"/>
  <c r="Q213" i="21" s="1"/>
  <c r="DA496" i="21"/>
  <c r="Q496" i="21" s="1"/>
  <c r="DA207" i="21"/>
  <c r="Q207" i="21" s="1"/>
  <c r="DA408" i="21"/>
  <c r="Q408" i="21" s="1"/>
  <c r="DA456" i="21"/>
  <c r="Q456" i="21" s="1"/>
  <c r="DA58" i="21"/>
  <c r="Q58" i="21" s="1"/>
  <c r="DA820" i="21"/>
  <c r="Q820" i="21" s="1"/>
  <c r="DA216" i="21"/>
  <c r="Q216" i="21" s="1"/>
  <c r="DA116" i="21"/>
  <c r="Q116" i="21" s="1"/>
  <c r="DA53" i="21"/>
  <c r="Q53" i="21" s="1"/>
  <c r="DA621" i="21"/>
  <c r="Q621" i="21" s="1"/>
  <c r="DA387" i="21"/>
  <c r="Q387" i="21" s="1"/>
  <c r="DA354" i="21"/>
  <c r="Q354" i="21" s="1"/>
  <c r="DA111" i="21"/>
  <c r="Q111" i="21" s="1"/>
  <c r="DA783" i="21"/>
  <c r="Q783" i="21" s="1"/>
  <c r="DA80" i="21"/>
  <c r="Q80" i="21" s="1"/>
  <c r="DA235" i="21"/>
  <c r="Q235" i="21" s="1"/>
  <c r="DA223" i="21"/>
  <c r="Q223" i="21" s="1"/>
  <c r="DA83" i="21"/>
  <c r="Q83" i="21" s="1"/>
  <c r="DA381" i="21"/>
  <c r="Q381" i="21" s="1"/>
  <c r="DA723" i="21"/>
  <c r="Q723" i="21" s="1"/>
  <c r="DA460" i="21"/>
  <c r="Q460" i="21" s="1"/>
  <c r="DA304" i="21"/>
  <c r="Q304" i="21" s="1"/>
  <c r="DA597" i="21"/>
  <c r="Q597" i="21" s="1"/>
  <c r="DA695" i="21"/>
  <c r="Q695" i="21" s="1"/>
  <c r="DA74" i="21"/>
  <c r="Q74" i="21" s="1"/>
  <c r="DA22" i="21"/>
  <c r="Q22" i="21" s="1"/>
  <c r="DA650" i="21"/>
  <c r="Q650" i="21" s="1"/>
  <c r="DA801" i="21"/>
  <c r="Q801" i="21" s="1"/>
  <c r="DA340" i="21"/>
  <c r="Q340" i="21" s="1"/>
  <c r="DA57" i="21"/>
  <c r="Q57" i="21" s="1"/>
  <c r="DA171" i="21"/>
  <c r="Q171" i="21" s="1"/>
  <c r="DA791" i="21"/>
  <c r="Q791" i="21" s="1"/>
  <c r="DA371" i="21"/>
  <c r="Q371" i="21" s="1"/>
  <c r="DA123" i="21"/>
  <c r="Q123" i="21" s="1"/>
  <c r="DA313" i="21"/>
  <c r="Q313" i="21" s="1"/>
  <c r="DA677" i="21"/>
  <c r="Q677" i="21" s="1"/>
  <c r="DA523" i="21"/>
  <c r="Q523" i="21" s="1"/>
  <c r="DA757" i="21"/>
  <c r="Q757" i="21" s="1"/>
  <c r="DA9" i="21"/>
  <c r="Q9" i="21" s="1"/>
  <c r="DA337" i="21"/>
  <c r="Q337" i="21" s="1"/>
  <c r="DA218" i="21"/>
  <c r="Q218" i="21" s="1"/>
  <c r="DA38" i="21"/>
  <c r="Q38" i="21" s="1"/>
  <c r="DA208" i="21"/>
  <c r="Q208" i="21" s="1"/>
  <c r="DA822" i="21"/>
  <c r="Q822" i="21" s="1"/>
  <c r="DA270" i="21"/>
  <c r="Q270" i="21" s="1"/>
  <c r="DA503" i="21"/>
  <c r="Q503" i="21" s="1"/>
  <c r="DA303" i="21"/>
  <c r="Q303" i="21" s="1"/>
  <c r="DA524" i="21"/>
  <c r="Q524" i="21" s="1"/>
  <c r="DA664" i="21"/>
  <c r="Q664" i="21" s="1"/>
  <c r="DA605" i="21"/>
  <c r="Q605" i="21" s="1"/>
  <c r="DA61" i="21"/>
  <c r="Q61" i="21" s="1"/>
  <c r="DA276" i="21"/>
  <c r="Q276" i="21" s="1"/>
  <c r="DA717" i="21"/>
  <c r="Q717" i="21" s="1"/>
  <c r="DA169" i="21"/>
  <c r="Q169" i="21" s="1"/>
  <c r="DA543" i="21"/>
  <c r="Q543" i="21" s="1"/>
  <c r="DA457" i="21"/>
  <c r="Q457" i="21" s="1"/>
  <c r="DA600" i="21"/>
  <c r="Q600" i="21" s="1"/>
  <c r="DA587" i="21"/>
  <c r="Q587" i="21" s="1"/>
  <c r="DA148" i="21"/>
  <c r="Q148" i="21" s="1"/>
  <c r="DA546" i="21"/>
  <c r="Q546" i="21" s="1"/>
  <c r="DA635" i="21"/>
  <c r="Q635" i="21" s="1"/>
  <c r="DA782" i="21"/>
  <c r="Q782" i="21" s="1"/>
  <c r="DA465" i="21"/>
  <c r="Q465" i="21" s="1"/>
  <c r="DA385" i="21"/>
  <c r="Q385" i="21" s="1"/>
  <c r="DA249" i="21"/>
  <c r="Q249" i="21" s="1"/>
  <c r="DA484" i="21"/>
  <c r="Q484" i="21" s="1"/>
  <c r="DA733" i="21"/>
  <c r="Q733" i="21" s="1"/>
  <c r="DA68" i="21"/>
  <c r="Q68" i="21" s="1"/>
  <c r="DA532" i="21"/>
  <c r="Q532" i="21" s="1"/>
  <c r="DA679" i="21"/>
  <c r="Q679" i="21" s="1"/>
  <c r="DA135" i="21"/>
  <c r="Q135" i="21" s="1"/>
  <c r="DA395" i="21"/>
  <c r="Q395" i="21" s="1"/>
  <c r="DA444" i="21"/>
  <c r="Q444" i="21" s="1"/>
  <c r="DA800" i="21"/>
  <c r="Q800" i="21" s="1"/>
  <c r="DA48" i="21"/>
  <c r="Q48" i="21" s="1"/>
  <c r="DA37" i="21"/>
  <c r="Q37" i="21" s="1"/>
  <c r="DA13" i="21"/>
  <c r="Q13" i="21" s="1"/>
  <c r="DA784" i="21"/>
  <c r="Q784" i="21" s="1"/>
  <c r="DA256" i="21"/>
  <c r="Q256" i="21" s="1"/>
  <c r="DA715" i="21"/>
  <c r="Q715" i="21" s="1"/>
  <c r="DA105" i="21"/>
  <c r="Q105" i="21" s="1"/>
  <c r="DA725" i="21"/>
  <c r="Q725" i="21" s="1"/>
  <c r="DA35" i="21"/>
  <c r="Q35" i="21" s="1"/>
  <c r="DA453" i="21"/>
  <c r="Q453" i="21" s="1"/>
  <c r="DA296" i="21"/>
  <c r="Q296" i="21" s="1"/>
  <c r="DA75" i="21"/>
  <c r="Q75" i="21" s="1"/>
  <c r="DA364" i="21"/>
  <c r="Q364" i="21" s="1"/>
  <c r="DA803" i="21"/>
  <c r="Q803" i="21" s="1"/>
  <c r="DA10" i="21"/>
  <c r="Q10" i="21" s="1"/>
  <c r="DA180" i="21"/>
  <c r="Q180" i="21" s="1"/>
  <c r="DA680" i="21"/>
  <c r="Q680" i="21" s="1"/>
  <c r="DA724" i="21"/>
  <c r="Q724" i="21" s="1"/>
  <c r="DA840" i="21"/>
  <c r="Q840" i="21" s="1"/>
  <c r="DA631" i="21"/>
  <c r="Q631" i="21" s="1"/>
  <c r="DA555" i="21"/>
  <c r="Q555" i="21" s="1"/>
  <c r="DA273" i="21"/>
  <c r="Q273" i="21" s="1"/>
  <c r="DA129" i="21"/>
  <c r="Q129" i="21" s="1"/>
  <c r="DA547" i="21"/>
  <c r="Q547" i="21" s="1"/>
  <c r="DA435" i="21"/>
  <c r="Q435" i="21" s="1"/>
  <c r="DA62" i="21"/>
  <c r="Q62" i="21" s="1"/>
  <c r="DA101" i="21"/>
  <c r="Q101" i="21" s="1"/>
  <c r="DA280" i="21"/>
  <c r="Q280" i="21" s="1"/>
  <c r="DA609" i="21"/>
  <c r="Q609" i="21" s="1"/>
  <c r="DA636" i="21"/>
  <c r="Q636" i="21" s="1"/>
  <c r="DA245" i="21"/>
  <c r="Q245" i="21" s="1"/>
  <c r="DA627" i="21"/>
  <c r="Q627" i="21" s="1"/>
  <c r="DA374" i="21"/>
  <c r="Q374" i="21" s="1"/>
  <c r="DA611" i="21"/>
  <c r="Q611" i="21" s="1"/>
  <c r="DA584" i="21"/>
  <c r="Q584" i="21" s="1"/>
  <c r="DA463" i="21"/>
  <c r="Q463" i="21" s="1"/>
  <c r="DA352" i="21"/>
  <c r="Q352" i="21" s="1"/>
  <c r="DA646" i="21"/>
  <c r="Q646" i="21" s="1"/>
  <c r="DA203" i="21"/>
  <c r="Q203" i="21" s="1"/>
  <c r="DA342" i="21"/>
  <c r="Q342" i="21" s="1"/>
  <c r="DA46" i="21"/>
  <c r="Q46" i="21" s="1"/>
  <c r="DA657" i="21"/>
  <c r="Q657" i="21" s="1"/>
  <c r="DA284" i="21"/>
  <c r="Q284" i="21" s="1"/>
  <c r="DA87" i="21"/>
  <c r="Q87" i="21" s="1"/>
  <c r="DA681" i="21"/>
  <c r="Q681" i="21" s="1"/>
  <c r="DA78" i="21"/>
  <c r="Q78" i="21" s="1"/>
  <c r="DA455" i="21"/>
  <c r="Q455" i="21" s="1"/>
  <c r="DA380" i="21"/>
  <c r="Q380" i="21" s="1"/>
  <c r="DA341" i="21"/>
  <c r="Q341" i="21" s="1"/>
  <c r="DA574" i="21"/>
  <c r="Q574" i="21" s="1"/>
  <c r="DA798" i="21"/>
  <c r="Q798" i="21" s="1"/>
  <c r="DA787" i="21"/>
  <c r="Q787" i="21" s="1"/>
  <c r="DA469" i="21"/>
  <c r="Q469" i="21" s="1"/>
  <c r="DA265" i="21"/>
  <c r="Q265" i="21" s="1"/>
  <c r="DA578" i="21"/>
  <c r="Q578" i="21" s="1"/>
  <c r="DA593" i="21"/>
  <c r="Q593" i="21" s="1"/>
  <c r="DA711" i="21"/>
  <c r="Q711" i="21" s="1"/>
  <c r="DA188" i="21"/>
  <c r="Q188" i="21" s="1"/>
  <c r="DA100" i="21"/>
  <c r="Q100" i="21" s="1"/>
  <c r="DA332" i="21"/>
  <c r="Q332" i="21" s="1"/>
  <c r="DA521" i="21"/>
  <c r="Q521" i="21" s="1"/>
  <c r="DA113" i="21"/>
  <c r="Q113" i="21" s="1"/>
  <c r="DA722" i="21"/>
  <c r="Q722" i="21" s="1"/>
  <c r="DA172" i="21"/>
  <c r="Q172" i="21" s="1"/>
  <c r="DA283" i="21"/>
  <c r="Q283" i="21" s="1"/>
  <c r="DA616" i="21"/>
  <c r="Q616" i="21" s="1"/>
  <c r="DA15" i="21"/>
  <c r="Q15" i="21" s="1"/>
  <c r="DA290" i="21"/>
  <c r="Q290" i="21" s="1"/>
  <c r="DA272" i="21"/>
  <c r="Q272" i="21" s="1"/>
  <c r="DA94" i="21"/>
  <c r="Q94" i="21" s="1"/>
  <c r="DA426" i="21"/>
  <c r="Q426" i="21" s="1"/>
  <c r="DA694" i="21"/>
  <c r="Q694" i="21" s="1"/>
  <c r="DA382" i="21"/>
  <c r="Q382" i="21" s="1"/>
  <c r="DA236" i="21"/>
  <c r="Q236" i="21" s="1"/>
  <c r="DA196" i="21"/>
  <c r="Q196" i="21" s="1"/>
  <c r="DA306" i="21"/>
  <c r="Q306" i="21" s="1"/>
  <c r="DA92" i="21"/>
  <c r="Q92" i="21" s="1"/>
  <c r="DA625" i="21"/>
  <c r="Q625" i="21" s="1"/>
  <c r="DA653" i="21"/>
  <c r="Q653" i="21" s="1"/>
  <c r="DA642" i="21"/>
  <c r="Q642" i="21" s="1"/>
  <c r="DA383" i="21"/>
  <c r="Q383" i="21" s="1"/>
  <c r="DA363" i="21"/>
  <c r="Q363" i="21" s="1"/>
  <c r="DA333" i="21"/>
  <c r="Q333" i="21" s="1"/>
  <c r="DA614" i="21"/>
  <c r="Q614" i="21" s="1"/>
  <c r="DA648" i="21"/>
  <c r="Q648" i="21" s="1"/>
  <c r="DA674" i="21"/>
  <c r="Q674" i="21" s="1"/>
  <c r="DA675" i="21"/>
  <c r="Q675" i="21" s="1"/>
  <c r="DA626" i="21"/>
  <c r="Q626" i="21" s="1"/>
  <c r="DA430" i="21"/>
  <c r="Q430" i="21" s="1"/>
  <c r="DA309" i="21"/>
  <c r="Q309" i="21" s="1"/>
  <c r="DA357" i="21"/>
  <c r="Q357" i="21" s="1"/>
  <c r="DA464" i="21"/>
  <c r="Q464" i="21" s="1"/>
  <c r="DA3" i="21"/>
  <c r="Q3" i="21" s="1"/>
  <c r="DA12" i="21"/>
  <c r="Q12" i="21" s="1"/>
  <c r="DA251" i="21"/>
  <c r="Q251" i="21" s="1"/>
  <c r="DA227" i="21"/>
  <c r="Q227" i="21" s="1"/>
  <c r="DA98" i="21"/>
  <c r="Q98" i="21" s="1"/>
  <c r="DA24" i="21"/>
  <c r="Q24" i="21" s="1"/>
  <c r="DA326" i="21"/>
  <c r="Q326" i="21" s="1"/>
  <c r="DA60" i="21"/>
  <c r="Q60" i="21" s="1"/>
  <c r="DA447" i="21"/>
  <c r="Q447" i="21" s="1"/>
  <c r="DA427" i="21"/>
  <c r="Q427" i="21" s="1"/>
  <c r="DA20" i="21"/>
  <c r="Q20" i="21" s="1"/>
  <c r="DA814" i="21"/>
  <c r="Q814" i="21" s="1"/>
  <c r="DA204" i="21"/>
  <c r="Q204" i="21" s="1"/>
  <c r="DA167" i="21"/>
  <c r="Q167" i="21" s="1"/>
  <c r="DA366" i="21"/>
  <c r="Q366" i="21" s="1"/>
  <c r="DA466" i="21"/>
  <c r="Q466" i="21" s="1"/>
  <c r="DA619" i="21"/>
  <c r="Q619" i="21" s="1"/>
  <c r="DA589" i="21"/>
  <c r="Q589" i="21" s="1"/>
  <c r="DA181" i="21"/>
  <c r="Q181" i="21" s="1"/>
  <c r="DA518" i="21"/>
  <c r="Q518" i="21" s="1"/>
  <c r="DA613" i="21"/>
  <c r="Q613" i="21" s="1"/>
  <c r="DA753" i="21"/>
  <c r="Q753" i="21" s="1"/>
  <c r="DA166" i="21"/>
  <c r="Q166" i="21" s="1"/>
  <c r="DA192" i="21"/>
  <c r="Q192" i="21" s="1"/>
  <c r="DA31" i="21"/>
  <c r="Q31" i="21" s="1"/>
  <c r="DA438" i="21"/>
  <c r="Q438" i="21" s="1"/>
  <c r="DA778" i="21"/>
  <c r="Q778" i="21" s="1"/>
  <c r="DA687" i="21"/>
  <c r="Q687" i="21" s="1"/>
  <c r="DA211" i="21"/>
  <c r="Q211" i="21" s="1"/>
  <c r="DA719" i="21"/>
  <c r="Q719" i="21" s="1"/>
  <c r="DA157" i="21"/>
  <c r="Q157" i="21" s="1"/>
  <c r="DA351" i="21"/>
  <c r="Q351" i="21" s="1"/>
  <c r="DA520" i="21"/>
  <c r="Q520" i="21" s="1"/>
  <c r="DA691" i="21"/>
  <c r="Q691" i="21" s="1"/>
  <c r="DA275" i="21"/>
  <c r="Q275" i="21" s="1"/>
  <c r="DA232" i="21"/>
  <c r="Q232" i="21" s="1"/>
  <c r="DA334" i="21"/>
  <c r="Q334" i="21" s="1"/>
  <c r="DA150" i="21"/>
  <c r="Q150" i="21" s="1"/>
  <c r="DA404" i="21"/>
  <c r="Q404" i="21" s="1"/>
  <c r="DA638" i="21"/>
  <c r="Q638" i="21" s="1"/>
  <c r="DA658" i="21"/>
  <c r="Q658" i="21" s="1"/>
  <c r="DA656" i="21"/>
  <c r="Q656" i="21" s="1"/>
  <c r="DA190" i="21"/>
  <c r="Q190" i="21" s="1"/>
  <c r="DA179" i="21"/>
  <c r="Q179" i="21" s="1"/>
  <c r="DA742" i="21"/>
  <c r="Q742" i="21" s="1"/>
  <c r="DA69" i="21"/>
  <c r="Q69" i="21" s="1"/>
  <c r="DA107" i="21"/>
  <c r="Q107" i="21" s="1"/>
  <c r="DA335" i="21"/>
  <c r="Q335" i="21" s="1"/>
  <c r="DA548" i="21"/>
  <c r="Q548" i="21" s="1"/>
  <c r="DA350" i="21"/>
  <c r="Q350" i="21" s="1"/>
  <c r="DA829" i="21"/>
  <c r="Q829" i="21" s="1"/>
  <c r="DA602" i="21"/>
  <c r="Q602" i="21" s="1"/>
  <c r="DA553" i="21"/>
  <c r="Q553" i="21" s="1"/>
  <c r="DA85" i="21"/>
  <c r="Q85" i="21" s="1"/>
  <c r="DA709" i="21"/>
  <c r="Q709" i="21" s="1"/>
  <c r="DA50" i="21"/>
  <c r="Q50" i="21" s="1"/>
  <c r="DA641" i="21"/>
  <c r="Q641" i="21" s="1"/>
  <c r="DA29" i="21"/>
  <c r="Q29" i="21" s="1"/>
  <c r="DA592" i="21"/>
  <c r="Q592" i="21" s="1"/>
  <c r="DA319" i="21"/>
  <c r="Q319" i="21" s="1"/>
  <c r="DA243" i="21"/>
  <c r="Q243" i="21" s="1"/>
  <c r="DA552" i="21"/>
  <c r="Q552" i="21" s="1"/>
  <c r="DA459" i="21"/>
  <c r="Q459" i="21" s="1"/>
  <c r="DA716" i="21"/>
  <c r="Q716" i="21" s="1"/>
  <c r="DA384" i="21"/>
  <c r="Q384" i="21" s="1"/>
  <c r="DA538" i="21"/>
  <c r="Q538" i="21" s="1"/>
  <c r="DA287" i="21"/>
  <c r="Q287" i="21" s="1"/>
  <c r="DA504" i="21"/>
  <c r="Q504" i="21" s="1"/>
  <c r="DA233" i="21"/>
  <c r="Q233" i="21" s="1"/>
  <c r="DA792" i="21"/>
  <c r="Q792" i="21" s="1"/>
  <c r="DA345" i="21"/>
  <c r="Q345" i="21" s="1"/>
  <c r="DA554" i="21"/>
  <c r="Q554" i="21" s="1"/>
  <c r="DA344" i="21"/>
  <c r="Q344" i="21" s="1"/>
  <c r="DA830" i="21"/>
  <c r="Q830" i="21" s="1"/>
  <c r="DA474" i="21"/>
  <c r="Q474" i="21" s="1"/>
  <c r="DA134" i="21"/>
  <c r="Q134" i="21" s="1"/>
  <c r="DA97" i="21"/>
  <c r="Q97" i="21" s="1"/>
  <c r="DA388" i="21"/>
  <c r="Q388" i="21" s="1"/>
  <c r="DA358" i="21"/>
  <c r="Q358" i="21" s="1"/>
  <c r="DA527" i="21"/>
  <c r="Q527" i="21" s="1"/>
  <c r="DA752" i="21"/>
  <c r="Q752" i="21" s="1"/>
  <c r="DA617" i="21"/>
  <c r="Q617" i="21" s="1"/>
  <c r="DA684" i="21"/>
  <c r="Q684" i="21" s="1"/>
  <c r="DA450" i="21"/>
  <c r="Q450" i="21" s="1"/>
  <c r="DA250" i="21"/>
  <c r="Q250" i="21" s="1"/>
  <c r="DA659" i="21"/>
  <c r="Q659" i="21" s="1"/>
  <c r="DA289" i="21"/>
  <c r="Q289" i="21" s="1"/>
  <c r="DA510" i="21"/>
  <c r="Q510" i="21" s="1"/>
  <c r="DA248" i="21"/>
  <c r="Q248" i="21" s="1"/>
  <c r="DA170" i="21"/>
  <c r="Q170" i="21" s="1"/>
  <c r="DA402" i="21"/>
  <c r="Q402" i="21" s="1"/>
  <c r="DA297" i="21"/>
  <c r="Q297" i="21" s="1"/>
  <c r="DA164" i="21"/>
  <c r="Q164" i="21" s="1"/>
  <c r="DA773" i="21"/>
  <c r="Q773" i="21" s="1"/>
  <c r="DA815" i="21"/>
  <c r="Q815" i="21" s="1"/>
  <c r="DA633" i="21"/>
  <c r="Q633" i="21" s="1"/>
  <c r="DA727" i="21"/>
  <c r="Q727" i="21" s="1"/>
  <c r="DA242" i="21"/>
  <c r="Q242" i="21" s="1"/>
  <c r="DA420" i="21"/>
  <c r="Q420" i="21" s="1"/>
  <c r="DA802" i="21"/>
  <c r="Q802" i="21" s="1"/>
  <c r="DA392" i="21"/>
  <c r="Q392" i="21" s="1"/>
  <c r="DA254" i="21"/>
  <c r="Q254" i="21" s="1"/>
  <c r="DA571" i="21"/>
  <c r="Q571" i="21" s="1"/>
  <c r="DA662" i="21"/>
  <c r="Q662" i="21" s="1"/>
  <c r="DA226" i="21"/>
  <c r="Q226" i="21" s="1"/>
  <c r="DA795" i="21"/>
  <c r="Q795" i="21" s="1"/>
  <c r="DA690" i="21"/>
  <c r="Q690" i="21" s="1"/>
  <c r="DA64" i="21"/>
  <c r="Q64" i="21" s="1"/>
  <c r="DA689" i="21"/>
  <c r="Q689" i="21" s="1"/>
  <c r="DA838" i="21"/>
  <c r="Q838" i="21" s="1"/>
  <c r="DA217" i="21"/>
  <c r="Q217" i="21" s="1"/>
  <c r="DA502" i="21"/>
  <c r="Q502" i="21" s="1"/>
  <c r="DA25" i="21"/>
  <c r="Q25" i="21" s="1"/>
  <c r="DA834" i="21"/>
  <c r="Q834" i="21" s="1"/>
  <c r="DA767" i="21"/>
  <c r="Q767" i="21" s="1"/>
  <c r="DA30" i="21"/>
  <c r="Q30" i="21" s="1"/>
  <c r="DA230" i="21"/>
  <c r="Q230" i="21" s="1"/>
  <c r="DA557" i="21"/>
  <c r="Q557" i="21" s="1"/>
  <c r="DA316" i="21"/>
  <c r="Q316" i="21" s="1"/>
  <c r="DA189" i="21"/>
  <c r="Q189" i="21" s="1"/>
  <c r="DA84" i="21"/>
  <c r="Q84" i="21" s="1"/>
  <c r="DA586" i="21"/>
  <c r="Q586" i="21" s="1"/>
  <c r="DA620" i="21"/>
  <c r="Q620" i="21" s="1"/>
  <c r="DA661" i="21"/>
  <c r="Q661" i="21" s="1"/>
  <c r="DA323" i="21"/>
  <c r="Q323" i="21" s="1"/>
  <c r="DA494" i="21"/>
  <c r="Q494" i="21" s="1"/>
  <c r="DA832" i="21"/>
  <c r="Q832" i="21" s="1"/>
  <c r="DA14" i="21"/>
  <c r="Q14" i="21" s="1"/>
  <c r="DA708" i="21"/>
  <c r="Q708" i="21" s="1"/>
  <c r="DA261" i="21"/>
  <c r="Q261" i="21" s="1"/>
  <c r="DA560" i="21"/>
  <c r="Q560" i="21" s="1"/>
  <c r="DA630" i="21"/>
  <c r="Q630" i="21" s="1"/>
  <c r="DA594" i="21"/>
  <c r="Q594" i="21" s="1"/>
  <c r="DA682" i="21"/>
  <c r="Q682" i="21" s="1"/>
  <c r="DA431" i="21"/>
  <c r="Q431" i="21" s="1"/>
  <c r="DA267" i="21"/>
  <c r="Q267" i="21" s="1"/>
  <c r="DA320" i="21"/>
  <c r="Q320" i="21" s="1"/>
  <c r="DA582" i="21"/>
  <c r="Q582" i="21" s="1"/>
  <c r="DA764" i="21"/>
  <c r="Q764" i="21" s="1"/>
  <c r="DA65" i="21"/>
  <c r="Q65" i="21" s="1"/>
  <c r="DA665" i="21"/>
  <c r="Q665" i="21" s="1"/>
  <c r="DA705" i="21"/>
  <c r="Q705" i="21" s="1"/>
  <c r="DA644" i="21"/>
  <c r="Q644" i="21" s="1"/>
  <c r="DA624" i="21"/>
  <c r="Q624" i="21" s="1"/>
  <c r="DA497" i="21"/>
  <c r="Q497" i="21" s="1"/>
  <c r="DA700" i="21"/>
  <c r="Q700" i="21" s="1"/>
  <c r="DA238" i="21"/>
  <c r="Q238" i="21" s="1"/>
  <c r="DA424" i="21"/>
  <c r="Q424" i="21" s="1"/>
  <c r="DA542" i="21"/>
  <c r="Q542" i="21" s="1"/>
  <c r="DA239" i="21"/>
  <c r="Q239" i="21" s="1"/>
  <c r="DA668" i="21"/>
  <c r="Q668" i="21" s="1"/>
  <c r="DA512" i="21"/>
  <c r="Q512" i="21" s="1"/>
  <c r="DA346" i="21"/>
  <c r="Q346" i="21" s="1"/>
  <c r="DA608" i="21"/>
  <c r="Q608" i="21" s="1"/>
  <c r="DA676" i="21"/>
  <c r="Q676" i="21" s="1"/>
  <c r="DA739" i="21"/>
  <c r="Q739" i="21" s="1"/>
  <c r="DA198" i="21"/>
  <c r="Q198" i="21" s="1"/>
  <c r="DA812" i="21"/>
  <c r="Q812" i="21" s="1"/>
  <c r="DA439" i="21"/>
  <c r="Q439" i="21" s="1"/>
  <c r="DA414" i="21"/>
  <c r="Q414" i="21" s="1"/>
  <c r="DA476" i="21"/>
  <c r="Q476" i="21" s="1"/>
  <c r="DA495" i="21"/>
  <c r="Q495" i="21" s="1"/>
  <c r="DA623" i="21"/>
  <c r="Q623" i="21" s="1"/>
  <c r="DA788" i="21"/>
  <c r="Q788" i="21" s="1"/>
  <c r="DA516" i="21"/>
  <c r="Q516" i="21" s="1"/>
  <c r="DA403" i="21"/>
  <c r="Q403" i="21" s="1"/>
  <c r="DA353" i="21"/>
  <c r="Q353" i="21" s="1"/>
  <c r="DA740" i="21"/>
  <c r="Q740" i="21" s="1"/>
  <c r="DA651" i="21"/>
  <c r="Q651" i="21" s="1"/>
  <c r="DA338" i="21"/>
  <c r="Q338" i="21" s="1"/>
  <c r="DA197" i="21"/>
  <c r="Q197" i="21" s="1"/>
  <c r="DA119" i="21"/>
  <c r="Q119" i="21" s="1"/>
  <c r="DA131" i="21"/>
  <c r="Q131" i="21" s="1"/>
  <c r="DA268" i="21"/>
  <c r="Q268" i="21" s="1"/>
  <c r="DA317" i="21"/>
  <c r="Q317" i="21" s="1"/>
  <c r="DA153" i="21"/>
  <c r="Q153" i="21" s="1"/>
  <c r="DA685" i="21"/>
  <c r="Q685" i="21" s="1"/>
  <c r="DA731" i="21"/>
  <c r="Q731" i="21" s="1"/>
  <c r="DA234" i="21"/>
  <c r="Q234" i="21" s="1"/>
  <c r="DA491" i="21"/>
  <c r="Q491" i="21" s="1"/>
  <c r="DA713" i="21"/>
  <c r="Q713" i="21" s="1"/>
  <c r="DA201" i="21"/>
  <c r="Q201" i="21" s="1"/>
  <c r="DA819" i="21"/>
  <c r="Q819" i="21" s="1"/>
  <c r="DA178" i="21"/>
  <c r="Q178" i="21" s="1"/>
  <c r="DA231" i="21"/>
  <c r="Q231" i="21" s="1"/>
  <c r="DA515" i="21"/>
  <c r="Q515" i="21" s="1"/>
  <c r="DA540" i="21"/>
  <c r="Q540" i="21" s="1"/>
  <c r="DA565" i="21"/>
  <c r="Q565" i="21" s="1"/>
  <c r="DA622" i="21"/>
  <c r="Q622" i="21" s="1"/>
  <c r="DA295" i="21"/>
  <c r="Q295" i="21" s="1"/>
  <c r="DA67" i="21"/>
  <c r="Q67" i="21" s="1"/>
  <c r="DA462" i="21"/>
  <c r="Q462" i="21" s="1"/>
  <c r="DA288" i="21"/>
  <c r="Q288" i="21" s="1"/>
  <c r="DA42" i="21"/>
  <c r="Q42" i="21" s="1"/>
  <c r="DA449" i="21"/>
  <c r="Q449" i="21" s="1"/>
  <c r="DA128" i="21"/>
  <c r="Q128" i="21" s="1"/>
  <c r="DA761" i="21"/>
  <c r="Q761" i="21" s="1"/>
  <c r="DA400" i="21"/>
  <c r="Q400" i="21" s="1"/>
  <c r="DA432" i="21"/>
  <c r="Q432" i="21" s="1"/>
  <c r="DA221" i="21"/>
  <c r="Q221" i="21" s="1"/>
  <c r="DA735" i="21"/>
  <c r="Q735" i="21" s="1"/>
  <c r="DA712" i="21"/>
  <c r="Q712" i="21" s="1"/>
  <c r="DA422" i="21"/>
  <c r="Q422" i="21" s="1"/>
  <c r="DA544" i="21"/>
  <c r="Q544" i="21" s="1"/>
  <c r="DA348" i="21"/>
  <c r="Q348" i="21" s="1"/>
  <c r="DA347" i="21"/>
  <c r="Q347" i="21" s="1"/>
  <c r="DA809" i="21"/>
  <c r="Q809" i="21" s="1"/>
  <c r="DA106" i="21"/>
  <c r="Q106" i="21" s="1"/>
  <c r="DA149" i="21"/>
  <c r="Q149" i="21" s="1"/>
  <c r="DA311" i="21"/>
  <c r="Q311" i="21" s="1"/>
  <c r="DA701" i="21"/>
  <c r="Q701" i="21" s="1"/>
  <c r="DA122" i="21"/>
  <c r="Q122" i="21" s="1"/>
  <c r="DA639" i="21"/>
  <c r="Q639" i="21" s="1"/>
  <c r="DA599" i="21"/>
  <c r="Q599" i="21" s="1"/>
  <c r="DA513" i="21"/>
  <c r="Q513" i="21" s="1"/>
  <c r="DA519" i="21"/>
  <c r="Q519" i="21" s="1"/>
  <c r="DA441" i="21"/>
  <c r="Q441" i="21" s="1"/>
  <c r="DA45" i="21"/>
  <c r="Q45" i="21" s="1"/>
  <c r="DA836" i="21"/>
  <c r="Q836" i="21" s="1"/>
  <c r="DA604" i="21"/>
  <c r="Q604" i="21" s="1"/>
  <c r="DA541" i="21"/>
  <c r="Q541" i="21" s="1"/>
  <c r="DA186" i="21"/>
  <c r="Q186" i="21" s="1"/>
  <c r="DA779" i="21"/>
  <c r="Q779" i="21" s="1"/>
  <c r="DA184" i="21"/>
  <c r="Q184" i="21" s="1"/>
  <c r="DA70" i="21"/>
  <c r="Q70" i="21" s="1"/>
  <c r="DA692" i="21"/>
  <c r="Q692" i="21" s="1"/>
  <c r="DA144" i="21"/>
  <c r="Q144" i="21" s="1"/>
  <c r="DA59" i="21"/>
  <c r="Q59" i="21" s="1"/>
  <c r="DA183" i="21"/>
  <c r="Q183" i="21" s="1"/>
  <c r="DA82" i="21"/>
  <c r="Q82" i="21" s="1"/>
  <c r="DA467" i="21"/>
  <c r="Q467" i="21" s="1"/>
  <c r="DA645" i="21"/>
  <c r="Q645" i="21" s="1"/>
  <c r="DA362" i="21"/>
  <c r="Q362" i="21" s="1"/>
  <c r="DA806" i="21"/>
  <c r="Q806" i="21" s="1"/>
  <c r="DA139" i="21"/>
  <c r="Q139" i="21" s="1"/>
  <c r="DA138" i="21"/>
  <c r="Q138" i="21" s="1"/>
  <c r="DA258" i="21"/>
  <c r="Q258" i="21" s="1"/>
  <c r="DA51" i="21"/>
  <c r="Q51" i="21" s="1"/>
  <c r="DA360" i="21"/>
  <c r="Q360" i="21" s="1"/>
  <c r="DA534" i="21"/>
  <c r="Q534" i="21" s="1"/>
  <c r="DA446" i="21"/>
  <c r="Q446" i="21" s="1"/>
  <c r="DA702" i="21"/>
  <c r="Q702" i="21" s="1"/>
  <c r="DA237" i="21"/>
  <c r="Q237" i="21" s="1"/>
  <c r="DA663" i="21"/>
  <c r="Q663" i="21" s="1"/>
  <c r="DA751" i="21"/>
  <c r="Q751" i="21" s="1"/>
  <c r="DA412" i="21"/>
  <c r="Q412" i="21" s="1"/>
  <c r="DA770" i="21"/>
  <c r="Q770" i="21" s="1"/>
  <c r="DA96" i="21"/>
  <c r="Q96" i="21" s="1"/>
  <c r="DA2" i="21"/>
  <c r="Q2" i="21" s="1"/>
  <c r="L516" i="10" l="1"/>
  <c r="W57" i="10"/>
  <c r="X326" i="10"/>
  <c r="L747" i="10"/>
  <c r="X477" i="10"/>
  <c r="W637" i="10"/>
  <c r="X721" i="10"/>
  <c r="W562" i="10"/>
  <c r="W814" i="10"/>
  <c r="X135" i="10"/>
  <c r="W856" i="10"/>
  <c r="W577" i="10"/>
  <c r="X64" i="10"/>
  <c r="W755" i="10"/>
  <c r="X259" i="10"/>
  <c r="V37" i="10"/>
  <c r="X804" i="10"/>
  <c r="W371" i="10"/>
  <c r="W980" i="10"/>
  <c r="X798" i="10"/>
  <c r="L265" i="10"/>
  <c r="W848" i="10"/>
  <c r="L607" i="10"/>
  <c r="V937" i="10"/>
  <c r="X993" i="10"/>
  <c r="X249" i="10"/>
  <c r="L14" i="10"/>
  <c r="L391" i="10"/>
  <c r="L193" i="10"/>
  <c r="L884" i="10"/>
  <c r="Q680" i="10"/>
  <c r="W505" i="10"/>
  <c r="X203" i="10"/>
  <c r="X416" i="10"/>
  <c r="L735" i="10"/>
  <c r="L871" i="10"/>
  <c r="L181" i="10"/>
  <c r="L138" i="10"/>
  <c r="L538" i="10"/>
  <c r="X262" i="10"/>
  <c r="L870" i="10"/>
  <c r="W242" i="10"/>
  <c r="W290" i="10"/>
  <c r="X659" i="10"/>
  <c r="L327" i="10"/>
  <c r="V758" i="10"/>
  <c r="L669" i="10"/>
  <c r="Q641" i="10"/>
  <c r="W245" i="10"/>
  <c r="W700" i="10"/>
  <c r="L640" i="10"/>
  <c r="V591" i="10"/>
  <c r="X9" i="10"/>
  <c r="L554" i="10"/>
  <c r="Q591" i="10"/>
  <c r="W364" i="10"/>
  <c r="W172" i="10"/>
  <c r="L651" i="10"/>
  <c r="X370" i="10"/>
  <c r="X834" i="10"/>
  <c r="L866" i="10"/>
  <c r="W922" i="10"/>
  <c r="X391" i="10"/>
  <c r="L530" i="10"/>
  <c r="V747" i="10"/>
  <c r="L280" i="10"/>
  <c r="W971" i="10"/>
  <c r="L673" i="10"/>
  <c r="W796" i="10"/>
  <c r="X163" i="10"/>
  <c r="X292" i="10"/>
  <c r="W773" i="10"/>
  <c r="W453" i="10"/>
  <c r="W510" i="10"/>
  <c r="W274" i="10"/>
  <c r="V943" i="10"/>
  <c r="L223" i="10"/>
  <c r="L712" i="10"/>
  <c r="W72" i="10"/>
  <c r="X173" i="10"/>
  <c r="W178" i="10"/>
  <c r="Q805" i="10"/>
  <c r="V748" i="10"/>
  <c r="L663" i="10"/>
  <c r="X838" i="10"/>
  <c r="X727" i="10"/>
  <c r="V878" i="10"/>
  <c r="Q730" i="10"/>
  <c r="L84" i="10"/>
  <c r="V630" i="10"/>
  <c r="Q744" i="10"/>
  <c r="L195" i="10"/>
  <c r="X335" i="10"/>
  <c r="X363" i="10"/>
  <c r="X180" i="10"/>
  <c r="L75" i="10"/>
  <c r="W196" i="10"/>
  <c r="L121" i="10"/>
  <c r="W748" i="10"/>
  <c r="V871" i="10"/>
  <c r="L744" i="10"/>
  <c r="W334" i="10"/>
  <c r="L978" i="10"/>
  <c r="L636" i="10"/>
  <c r="V695" i="10"/>
  <c r="V616" i="10"/>
  <c r="W722" i="10"/>
  <c r="W495" i="10"/>
  <c r="X553" i="10"/>
  <c r="W86" i="10"/>
  <c r="L457" i="10"/>
  <c r="X522" i="10"/>
  <c r="W108" i="10"/>
  <c r="W218" i="10"/>
  <c r="W486" i="10"/>
  <c r="V890" i="10"/>
  <c r="X691" i="10"/>
  <c r="X929" i="10"/>
  <c r="Q785" i="10"/>
  <c r="W895" i="10"/>
  <c r="X980" i="10"/>
  <c r="L339" i="10"/>
  <c r="W340" i="10"/>
  <c r="W149" i="10"/>
  <c r="L100" i="10"/>
  <c r="V930" i="10"/>
  <c r="W353" i="10"/>
  <c r="Q708" i="10"/>
  <c r="Q794" i="10"/>
  <c r="W772" i="10"/>
  <c r="W392" i="10"/>
  <c r="X193" i="10"/>
  <c r="X839" i="10"/>
  <c r="X789" i="10"/>
  <c r="V990" i="10"/>
  <c r="L706" i="10"/>
  <c r="V694" i="10"/>
  <c r="X305" i="10"/>
  <c r="Q594" i="10"/>
  <c r="X186" i="10"/>
  <c r="X19" i="10"/>
  <c r="X665" i="10"/>
  <c r="X940" i="10"/>
  <c r="X540" i="10"/>
  <c r="X882" i="10"/>
  <c r="X116" i="10"/>
  <c r="L190" i="10"/>
  <c r="L795" i="10"/>
  <c r="W682" i="10"/>
  <c r="W181" i="10"/>
  <c r="W898" i="10"/>
  <c r="V640" i="10"/>
  <c r="L294" i="10"/>
  <c r="X66" i="10"/>
  <c r="W7" i="10"/>
  <c r="L365" i="10"/>
  <c r="X979" i="10"/>
  <c r="V852" i="10"/>
  <c r="L596" i="10"/>
  <c r="L659" i="10"/>
  <c r="L483" i="10"/>
  <c r="L502" i="10"/>
  <c r="Q655" i="10"/>
  <c r="X114" i="10"/>
  <c r="X132" i="10"/>
  <c r="X306" i="10"/>
  <c r="X582" i="10"/>
  <c r="X519" i="10"/>
  <c r="X267" i="10"/>
  <c r="X984" i="10"/>
  <c r="Q909" i="10"/>
  <c r="X868" i="10"/>
  <c r="W474" i="10"/>
  <c r="W147" i="10"/>
  <c r="W381" i="10"/>
  <c r="L299" i="10"/>
  <c r="L145" i="10"/>
  <c r="W558" i="10"/>
  <c r="V905" i="10"/>
  <c r="W509" i="10"/>
  <c r="L645" i="10"/>
  <c r="X411" i="10"/>
  <c r="Q675" i="10"/>
  <c r="W880" i="10"/>
  <c r="X104" i="10"/>
  <c r="L889" i="10"/>
  <c r="X390" i="10"/>
  <c r="L80" i="10"/>
  <c r="L625" i="10"/>
  <c r="X118" i="10"/>
  <c r="X296" i="10"/>
  <c r="W229" i="10"/>
  <c r="V592" i="10"/>
  <c r="W288" i="10"/>
  <c r="W563" i="10"/>
  <c r="V885" i="10"/>
  <c r="W878" i="10"/>
  <c r="W583" i="10"/>
  <c r="W296" i="10"/>
  <c r="W153" i="10"/>
  <c r="V934" i="10"/>
  <c r="X359" i="10"/>
  <c r="W640" i="10"/>
  <c r="W283" i="10"/>
  <c r="L761" i="10"/>
  <c r="X234" i="10"/>
  <c r="L890" i="10"/>
  <c r="X355" i="10"/>
  <c r="W434" i="10"/>
  <c r="Q866" i="10"/>
  <c r="L153" i="10"/>
  <c r="L125" i="10"/>
  <c r="L10" i="10"/>
  <c r="X523" i="10"/>
  <c r="X617" i="10"/>
  <c r="L49" i="10"/>
  <c r="W468" i="10"/>
  <c r="X95" i="10"/>
  <c r="X567" i="10"/>
  <c r="V685" i="10"/>
  <c r="X643" i="10"/>
  <c r="V763" i="10"/>
  <c r="L543" i="10"/>
  <c r="L742" i="10"/>
  <c r="X698" i="10"/>
  <c r="L617" i="10"/>
  <c r="V759" i="10"/>
  <c r="L380" i="10"/>
  <c r="X349" i="10"/>
  <c r="X105" i="10"/>
  <c r="L811" i="10"/>
  <c r="X538" i="10"/>
  <c r="X782" i="10"/>
  <c r="X88" i="10"/>
  <c r="W643" i="10"/>
  <c r="V983" i="10"/>
  <c r="X358" i="10"/>
  <c r="L776" i="10"/>
  <c r="V746" i="10"/>
  <c r="L175" i="10"/>
  <c r="W238" i="10"/>
  <c r="Q717" i="10"/>
  <c r="X421" i="10"/>
  <c r="L521" i="10"/>
  <c r="W568" i="10"/>
  <c r="X601" i="10"/>
  <c r="L969" i="10"/>
  <c r="L533" i="10"/>
  <c r="Q818" i="10"/>
  <c r="L336" i="10"/>
  <c r="W970" i="10"/>
  <c r="W820" i="10"/>
  <c r="W884" i="10"/>
  <c r="Q630" i="10"/>
  <c r="X101" i="10"/>
  <c r="V684" i="10"/>
  <c r="L528" i="10"/>
  <c r="X91" i="10"/>
  <c r="L832" i="10"/>
  <c r="L784" i="10"/>
  <c r="W13" i="10"/>
  <c r="L718" i="10"/>
  <c r="V589" i="10"/>
  <c r="V715" i="10"/>
  <c r="W502" i="10"/>
  <c r="X463" i="10"/>
  <c r="X496" i="10"/>
  <c r="X241" i="10"/>
  <c r="L345" i="10"/>
  <c r="L133" i="10"/>
  <c r="W421" i="10"/>
  <c r="Q958" i="10"/>
  <c r="X86" i="10"/>
  <c r="X658" i="10"/>
  <c r="L748" i="10"/>
  <c r="V604" i="10"/>
  <c r="W167" i="10"/>
  <c r="X663" i="10"/>
  <c r="V837" i="10"/>
  <c r="Q811" i="10"/>
  <c r="L487" i="10"/>
  <c r="W961" i="10"/>
  <c r="L638" i="10"/>
  <c r="X830" i="10"/>
  <c r="X133" i="10"/>
  <c r="W651" i="10"/>
  <c r="W768" i="10"/>
  <c r="L895" i="10"/>
  <c r="Q784" i="10"/>
  <c r="L1000" i="10"/>
  <c r="Q659" i="10"/>
  <c r="X981" i="10"/>
  <c r="X246" i="10"/>
  <c r="X599" i="10"/>
  <c r="X269" i="10"/>
  <c r="L936" i="10"/>
  <c r="L65" i="10"/>
  <c r="V783" i="10"/>
  <c r="W75" i="10"/>
  <c r="X908" i="10"/>
  <c r="L609" i="10"/>
  <c r="W197" i="10"/>
  <c r="V676" i="10"/>
  <c r="W751" i="10"/>
  <c r="W100" i="10"/>
  <c r="Q945" i="10"/>
  <c r="Q894" i="10"/>
  <c r="L444" i="10"/>
  <c r="L298" i="10"/>
  <c r="L891" i="10"/>
  <c r="L546" i="10"/>
  <c r="X894" i="10"/>
  <c r="V639" i="10"/>
  <c r="X134" i="10"/>
  <c r="L107" i="10"/>
  <c r="X729" i="10"/>
  <c r="L33" i="10"/>
  <c r="X722" i="10"/>
  <c r="W649" i="10"/>
  <c r="X403" i="10"/>
  <c r="W783" i="10"/>
  <c r="X207" i="10"/>
  <c r="W373" i="10"/>
  <c r="X690" i="10"/>
  <c r="V936" i="10"/>
  <c r="L736" i="10"/>
  <c r="L99" i="10"/>
  <c r="W94" i="10"/>
  <c r="L360" i="10"/>
  <c r="W416" i="10"/>
  <c r="V814" i="10"/>
  <c r="L433" i="10"/>
  <c r="W250" i="10"/>
  <c r="L772" i="10"/>
  <c r="L369" i="10"/>
  <c r="W749" i="10"/>
  <c r="W600" i="10"/>
  <c r="L603" i="10"/>
  <c r="W40" i="10"/>
  <c r="L123" i="10"/>
  <c r="L943" i="10"/>
  <c r="Q852" i="10"/>
  <c r="V648" i="10"/>
  <c r="Q723" i="10"/>
  <c r="X183" i="10"/>
  <c r="L460" i="10"/>
  <c r="Q957" i="10"/>
  <c r="X640" i="10"/>
  <c r="L694" i="10"/>
  <c r="W870" i="10"/>
  <c r="X627" i="10"/>
  <c r="L894" i="10"/>
  <c r="W93" i="10"/>
  <c r="X505" i="10"/>
  <c r="W754" i="10"/>
  <c r="L288" i="10"/>
  <c r="L875" i="10"/>
  <c r="V638" i="10"/>
  <c r="W478" i="10"/>
  <c r="L450" i="10"/>
  <c r="X211" i="10"/>
  <c r="X226" i="10"/>
  <c r="X334" i="10"/>
  <c r="X571" i="10"/>
  <c r="L448" i="10"/>
  <c r="W556" i="10"/>
  <c r="Q657" i="10"/>
  <c r="W48" i="10"/>
  <c r="V807" i="10"/>
  <c r="Q565" i="10"/>
  <c r="W711" i="10"/>
  <c r="W513" i="10"/>
  <c r="W963" i="10"/>
  <c r="L851" i="10"/>
  <c r="Q734" i="10"/>
  <c r="L246" i="10"/>
  <c r="W545" i="10"/>
  <c r="W633" i="10"/>
  <c r="L415" i="10"/>
  <c r="W388" i="10"/>
  <c r="V660" i="10"/>
  <c r="X506" i="10"/>
  <c r="L740" i="10"/>
  <c r="Q654" i="10"/>
  <c r="X320" i="10"/>
  <c r="Q603" i="10"/>
  <c r="X264" i="10"/>
  <c r="L488" i="10"/>
  <c r="L662" i="10"/>
  <c r="W126" i="10"/>
  <c r="X43" i="10"/>
  <c r="X444" i="10"/>
  <c r="W540" i="10"/>
  <c r="V659" i="10"/>
  <c r="L400" i="10"/>
  <c r="W460" i="10"/>
  <c r="Q736" i="10"/>
  <c r="X189" i="10"/>
  <c r="L71" i="10"/>
  <c r="V757" i="10"/>
  <c r="L137" i="10"/>
  <c r="X928" i="10"/>
  <c r="W39" i="10"/>
  <c r="Q658" i="10"/>
  <c r="X147" i="10"/>
  <c r="W386" i="10"/>
  <c r="V606" i="10"/>
  <c r="W872" i="10"/>
  <c r="X957" i="10"/>
  <c r="W611" i="10"/>
  <c r="Q707" i="10"/>
  <c r="W843" i="10"/>
  <c r="X589" i="10"/>
  <c r="L255" i="10"/>
  <c r="W957" i="10"/>
  <c r="Q804" i="10"/>
  <c r="W140" i="10"/>
  <c r="L801" i="10"/>
  <c r="L656" i="10"/>
  <c r="V950" i="10"/>
  <c r="Q891" i="10"/>
  <c r="X438" i="10"/>
  <c r="X848" i="10"/>
  <c r="Q735" i="10"/>
  <c r="V665" i="10"/>
  <c r="Q916" i="10"/>
  <c r="V904" i="10"/>
  <c r="L955" i="10"/>
  <c r="V775" i="10"/>
  <c r="X757" i="10"/>
  <c r="W874" i="10"/>
  <c r="W111" i="10"/>
  <c r="W236" i="10"/>
  <c r="W785" i="10"/>
  <c r="X202" i="10"/>
  <c r="L653" i="10"/>
  <c r="V683" i="10"/>
  <c r="L108" i="10"/>
  <c r="L480" i="10"/>
  <c r="L967" i="10"/>
  <c r="W435" i="10"/>
  <c r="L949" i="10"/>
  <c r="W338" i="10"/>
  <c r="W244" i="10"/>
  <c r="X301" i="10"/>
  <c r="Q634" i="10"/>
  <c r="W865" i="10"/>
  <c r="L544" i="10"/>
  <c r="V697" i="10"/>
  <c r="X15" i="10"/>
  <c r="V801" i="10"/>
  <c r="W35" i="10"/>
  <c r="L880" i="10"/>
  <c r="Q819" i="10"/>
  <c r="X323" i="10"/>
  <c r="W269" i="10"/>
  <c r="L814" i="10"/>
  <c r="X227" i="10"/>
  <c r="X696" i="10"/>
  <c r="X972" i="10"/>
  <c r="L154" i="10"/>
  <c r="X252" i="10"/>
  <c r="X422" i="10"/>
  <c r="V571" i="10"/>
  <c r="Q729" i="10"/>
  <c r="W792" i="10"/>
  <c r="W278" i="10"/>
  <c r="L459" i="10"/>
  <c r="L96" i="10"/>
  <c r="L245" i="10"/>
  <c r="L438" i="10"/>
  <c r="X826" i="10"/>
  <c r="V972" i="10"/>
  <c r="Q628" i="10"/>
  <c r="L580" i="10"/>
  <c r="W589" i="10"/>
  <c r="W775" i="10"/>
  <c r="Q688" i="10"/>
  <c r="V830" i="10"/>
  <c r="V959" i="10"/>
  <c r="Q849" i="10"/>
  <c r="L926" i="10"/>
  <c r="L717" i="10"/>
  <c r="L952" i="10"/>
  <c r="L905" i="10"/>
  <c r="W737" i="10"/>
  <c r="W104" i="10"/>
  <c r="W467" i="10"/>
  <c r="L478" i="10"/>
  <c r="V566" i="10"/>
  <c r="W841" i="10"/>
  <c r="L932" i="10"/>
  <c r="Q718" i="10"/>
  <c r="L72" i="10"/>
  <c r="X673" i="10"/>
  <c r="L615" i="10"/>
  <c r="Q715" i="10"/>
  <c r="X652" i="10"/>
  <c r="Q889" i="10"/>
  <c r="L238" i="10"/>
  <c r="L739" i="10"/>
  <c r="L458" i="10"/>
  <c r="W384" i="10"/>
  <c r="X702" i="10"/>
  <c r="L565" i="10"/>
  <c r="W14" i="10"/>
  <c r="Q587" i="10"/>
  <c r="X350" i="10"/>
  <c r="X771" i="10"/>
  <c r="V946" i="10"/>
  <c r="X309" i="10"/>
  <c r="L568" i="10"/>
  <c r="L990" i="10"/>
  <c r="W331" i="10"/>
  <c r="Q661" i="10"/>
  <c r="L592" i="10"/>
  <c r="X945" i="10"/>
  <c r="X248" i="10"/>
  <c r="L286" i="10"/>
  <c r="L338" i="10"/>
  <c r="W627" i="10"/>
  <c r="X528" i="10"/>
  <c r="L859" i="10"/>
  <c r="L962" i="10"/>
  <c r="W602" i="10"/>
  <c r="W77" i="10"/>
  <c r="X164" i="10"/>
  <c r="L802" i="10"/>
  <c r="V613" i="10"/>
  <c r="V587" i="10"/>
  <c r="L652" i="10"/>
  <c r="V995" i="10"/>
  <c r="X551" i="10"/>
  <c r="L340" i="10"/>
  <c r="X185" i="10"/>
  <c r="W457" i="10"/>
  <c r="V924" i="10"/>
  <c r="V749" i="10"/>
  <c r="W842" i="10"/>
  <c r="W860" i="10"/>
  <c r="X703" i="10"/>
  <c r="X419" i="10"/>
  <c r="L140" i="10"/>
  <c r="X342" i="10"/>
  <c r="X407" i="10"/>
  <c r="X325" i="10"/>
  <c r="L399" i="10"/>
  <c r="X938" i="10"/>
  <c r="X843" i="10"/>
  <c r="V827" i="10"/>
  <c r="Q739" i="10"/>
  <c r="X828" i="10"/>
  <c r="W423" i="10"/>
  <c r="X952" i="10"/>
  <c r="W660" i="10"/>
  <c r="L552" i="10"/>
  <c r="W306" i="10"/>
  <c r="X138" i="10"/>
  <c r="X566" i="10"/>
  <c r="W904" i="10"/>
  <c r="X965" i="10"/>
  <c r="W247" i="10"/>
  <c r="X629" i="10"/>
  <c r="L941" i="10"/>
  <c r="Q623" i="10"/>
  <c r="X191" i="10"/>
  <c r="X933" i="10"/>
  <c r="W205" i="10"/>
  <c r="W137" i="10"/>
  <c r="X963" i="10"/>
  <c r="W809" i="10"/>
  <c r="X797" i="10"/>
  <c r="L492" i="10"/>
  <c r="W593" i="10"/>
  <c r="W143" i="10"/>
  <c r="V735" i="10"/>
  <c r="X600" i="10"/>
  <c r="X872" i="10"/>
  <c r="W83" i="10"/>
  <c r="W184" i="10"/>
  <c r="Q953" i="10"/>
  <c r="W889" i="10"/>
  <c r="W154" i="10"/>
  <c r="X832" i="10"/>
  <c r="W212" i="10"/>
  <c r="W534" i="10"/>
  <c r="V879" i="10"/>
  <c r="V832" i="10"/>
  <c r="W194" i="10"/>
  <c r="L31" i="10"/>
  <c r="Q817" i="10"/>
  <c r="Q627" i="10"/>
  <c r="V614" i="10"/>
  <c r="L389" i="10"/>
  <c r="L328" i="10"/>
  <c r="W445" i="10"/>
  <c r="L463" i="10"/>
  <c r="W655" i="10"/>
  <c r="X332" i="10"/>
  <c r="W694" i="10"/>
  <c r="L641" i="10"/>
  <c r="V939" i="10"/>
  <c r="W266" i="10"/>
  <c r="L88" i="10"/>
  <c r="W920" i="10"/>
  <c r="X282" i="10"/>
  <c r="V949" i="10"/>
  <c r="X746" i="10"/>
  <c r="V944" i="10"/>
  <c r="L398" i="10"/>
  <c r="L684" i="10"/>
  <c r="W393" i="10"/>
  <c r="X368" i="10"/>
  <c r="W1000" i="10"/>
  <c r="X488" i="10"/>
  <c r="V912" i="10"/>
  <c r="X304" i="10"/>
  <c r="W847" i="10"/>
  <c r="L312" i="10"/>
  <c r="X743" i="10"/>
  <c r="L421" i="10"/>
  <c r="W693" i="10"/>
  <c r="X25" i="10"/>
  <c r="L105" i="10"/>
  <c r="W937" i="10"/>
  <c r="X174" i="10"/>
  <c r="X635" i="10"/>
  <c r="W26" i="10"/>
  <c r="V836" i="10"/>
  <c r="L217" i="10"/>
  <c r="X578" i="10"/>
  <c r="X346" i="10"/>
  <c r="X18" i="10"/>
  <c r="Q898" i="10"/>
  <c r="V952" i="10"/>
  <c r="V975" i="10"/>
  <c r="X545" i="10"/>
  <c r="V700" i="10"/>
  <c r="X167" i="10"/>
  <c r="L408" i="10"/>
  <c r="V672" i="10"/>
  <c r="X542" i="10"/>
  <c r="L186" i="10"/>
  <c r="W929" i="10"/>
  <c r="X624" i="10"/>
  <c r="X897" i="10"/>
  <c r="Q562" i="10"/>
  <c r="L274" i="10"/>
  <c r="X472" i="10"/>
  <c r="L464" i="10"/>
  <c r="W433" i="10"/>
  <c r="L62" i="10"/>
  <c r="L523" i="10"/>
  <c r="Q907" i="10"/>
  <c r="Q662" i="10"/>
  <c r="X890" i="10"/>
  <c r="Q959" i="10"/>
  <c r="W530" i="10"/>
  <c r="W33" i="10"/>
  <c r="X817" i="10"/>
  <c r="V979" i="10"/>
  <c r="L465" i="10"/>
  <c r="W390" i="10"/>
  <c r="W554" i="10"/>
  <c r="W487" i="10"/>
  <c r="W436" i="10"/>
  <c r="X502" i="10"/>
  <c r="V834" i="10"/>
  <c r="X992" i="10"/>
  <c r="W428" i="10"/>
  <c r="V856" i="10"/>
  <c r="X697" i="10"/>
  <c r="X220" i="10"/>
  <c r="X53" i="10"/>
  <c r="L968" i="10"/>
  <c r="L63" i="10"/>
  <c r="X439" i="10"/>
  <c r="W317" i="10"/>
  <c r="Q922" i="10"/>
  <c r="L504" i="10"/>
  <c r="W291" i="10"/>
  <c r="X93" i="10"/>
  <c r="X520" i="10"/>
  <c r="Q609" i="10"/>
  <c r="X168" i="10"/>
  <c r="L426" i="10"/>
  <c r="L766" i="10"/>
  <c r="X474" i="10"/>
  <c r="L21" i="10"/>
  <c r="V582" i="10"/>
  <c r="V978" i="10"/>
  <c r="L919" i="10"/>
  <c r="W555" i="10"/>
  <c r="Q690" i="10"/>
  <c r="V760" i="10"/>
  <c r="L118" i="10"/>
  <c r="W152" i="10"/>
  <c r="W799" i="10"/>
  <c r="X529" i="10"/>
  <c r="Q834" i="10"/>
  <c r="L291" i="10"/>
  <c r="L991" i="10"/>
  <c r="L908" i="10"/>
  <c r="X912" i="10"/>
  <c r="X800" i="10"/>
  <c r="L576" i="10"/>
  <c r="Q862" i="10"/>
  <c r="L395" i="10"/>
  <c r="Q625" i="10"/>
  <c r="W586" i="10"/>
  <c r="W193" i="10"/>
  <c r="X634" i="10"/>
  <c r="X385" i="10"/>
  <c r="L199" i="10"/>
  <c r="X942" i="10"/>
  <c r="V929" i="10"/>
  <c r="W608" i="10"/>
  <c r="X831" i="10"/>
  <c r="L404" i="10"/>
  <c r="L405" i="10"/>
  <c r="X120" i="10"/>
  <c r="W302" i="10"/>
  <c r="L207" i="10"/>
  <c r="V573" i="10"/>
  <c r="L660" i="10"/>
  <c r="X356" i="10"/>
  <c r="V875" i="10"/>
  <c r="Q920" i="10"/>
  <c r="X681" i="10"/>
  <c r="X290" i="10"/>
  <c r="W98" i="10"/>
  <c r="L301" i="10"/>
  <c r="X728" i="10"/>
  <c r="X384" i="10"/>
  <c r="L136" i="10"/>
  <c r="L410" i="10"/>
  <c r="W981" i="10"/>
  <c r="L599" i="10"/>
  <c r="V567" i="10"/>
  <c r="W492" i="10"/>
  <c r="W629" i="10"/>
  <c r="L731" i="10"/>
  <c r="W38" i="10"/>
  <c r="X84" i="10"/>
  <c r="L561" i="10"/>
  <c r="W420" i="10"/>
  <c r="Q914" i="10"/>
  <c r="Q686" i="10"/>
  <c r="W756" i="10"/>
  <c r="X222" i="10"/>
  <c r="X280" i="10"/>
  <c r="X923" i="10"/>
  <c r="X393" i="10"/>
  <c r="W177" i="10"/>
  <c r="X171" i="10"/>
  <c r="V901" i="10"/>
  <c r="Q664" i="10"/>
  <c r="X648" i="10"/>
  <c r="L109" i="10"/>
  <c r="X524" i="10"/>
  <c r="V806" i="10"/>
  <c r="W322" i="10"/>
  <c r="X388" i="10"/>
  <c r="W403" i="10"/>
  <c r="X517" i="10"/>
  <c r="W263" i="10"/>
  <c r="W243" i="10"/>
  <c r="V897" i="10"/>
  <c r="L101" i="10"/>
  <c r="V1000" i="10"/>
  <c r="L850" i="10"/>
  <c r="L412" i="10"/>
  <c r="L30" i="10"/>
  <c r="X149" i="10"/>
  <c r="L886" i="10"/>
  <c r="W162" i="10"/>
  <c r="L726" i="10"/>
  <c r="X179" i="10"/>
  <c r="X376" i="10"/>
  <c r="L587" i="10"/>
  <c r="Q947" i="10"/>
  <c r="X745" i="10"/>
  <c r="X87" i="10"/>
  <c r="W626" i="10"/>
  <c r="Q726" i="10"/>
  <c r="W488" i="10"/>
  <c r="L944" i="10"/>
  <c r="X988" i="10"/>
  <c r="X229" i="10"/>
  <c r="W496" i="10"/>
  <c r="X670" i="10"/>
  <c r="W757" i="10"/>
  <c r="L39" i="10"/>
  <c r="W163" i="10"/>
  <c r="X365" i="10"/>
  <c r="X314" i="10"/>
  <c r="W648" i="10"/>
  <c r="W566" i="10"/>
  <c r="X255" i="10"/>
  <c r="X531" i="10"/>
  <c r="X628" i="10"/>
  <c r="W191" i="10"/>
  <c r="X585" i="10"/>
  <c r="X161" i="10"/>
  <c r="X885" i="10"/>
  <c r="X889" i="10"/>
  <c r="V564" i="10"/>
  <c r="L605" i="10"/>
  <c r="W973" i="10"/>
  <c r="W285" i="10"/>
  <c r="V770" i="10"/>
  <c r="L555" i="10"/>
  <c r="X732" i="10"/>
  <c r="V647" i="10"/>
  <c r="V657" i="10"/>
  <c r="W440" i="10"/>
  <c r="X503" i="10"/>
  <c r="W24" i="10"/>
  <c r="W718" i="10"/>
  <c r="V739" i="10"/>
  <c r="L634" i="10"/>
  <c r="W716" i="10"/>
  <c r="W246" i="10"/>
  <c r="L922" i="10"/>
  <c r="L147" i="10"/>
  <c r="L503" i="10"/>
  <c r="X647" i="10"/>
  <c r="Q869" i="10"/>
  <c r="L689" i="10"/>
  <c r="X946" i="10"/>
  <c r="X435" i="10"/>
  <c r="W567" i="10"/>
  <c r="X145" i="10"/>
  <c r="X20" i="10"/>
  <c r="X943" i="10"/>
  <c r="W413" i="10"/>
  <c r="X4" i="10"/>
  <c r="Q917" i="10"/>
  <c r="X406" i="10"/>
  <c r="W670" i="10"/>
  <c r="W710" i="10"/>
  <c r="X272" i="10"/>
  <c r="W449" i="10"/>
  <c r="V733" i="10"/>
  <c r="X287" i="10"/>
  <c r="W60" i="10"/>
  <c r="W349" i="10"/>
  <c r="W603" i="10"/>
  <c r="Q982" i="10"/>
  <c r="Q827" i="10"/>
  <c r="W405" i="10"/>
  <c r="Q724" i="10"/>
  <c r="X69" i="10"/>
  <c r="W728" i="10"/>
  <c r="Q670" i="10"/>
  <c r="L654" i="10"/>
  <c r="X543" i="10"/>
  <c r="L840" i="10"/>
  <c r="W951" i="10"/>
  <c r="W318" i="10"/>
  <c r="W582" i="10"/>
  <c r="W228" i="10"/>
  <c r="W73" i="10"/>
  <c r="L734" i="10"/>
  <c r="X397" i="10"/>
  <c r="L256" i="10"/>
  <c r="Q874" i="10"/>
  <c r="X426" i="10"/>
  <c r="L541" i="10"/>
  <c r="X62" i="10"/>
  <c r="W679" i="10"/>
  <c r="Q861" i="10"/>
  <c r="V829" i="10"/>
  <c r="W201" i="10"/>
  <c r="X83" i="10"/>
  <c r="W897" i="10"/>
  <c r="W32" i="10"/>
  <c r="L535" i="10"/>
  <c r="V873" i="10"/>
  <c r="X208" i="10"/>
  <c r="X47" i="10"/>
  <c r="X402" i="10"/>
  <c r="L843" i="10"/>
  <c r="L946" i="10"/>
  <c r="X125" i="10"/>
  <c r="L612" i="10"/>
  <c r="W908" i="10"/>
  <c r="X764" i="10"/>
  <c r="W339" i="10"/>
  <c r="L584" i="10"/>
  <c r="X510" i="10"/>
  <c r="L730" i="10"/>
  <c r="Q638" i="10"/>
  <c r="L856" i="10"/>
  <c r="L353" i="10"/>
  <c r="W855" i="10"/>
  <c r="X558" i="10"/>
  <c r="W974" i="10"/>
  <c r="X916" i="10"/>
  <c r="X495" i="10"/>
  <c r="V666" i="10"/>
  <c r="L921" i="10"/>
  <c r="Q763" i="10"/>
  <c r="W721" i="10"/>
  <c r="W966" i="10"/>
  <c r="V799" i="10"/>
  <c r="W778" i="10"/>
  <c r="W715" i="10"/>
  <c r="W221" i="10"/>
  <c r="L548" i="10"/>
  <c r="V954" i="10"/>
  <c r="L212" i="10"/>
  <c r="X749" i="10"/>
  <c r="L697" i="10"/>
  <c r="W380" i="10"/>
  <c r="W198" i="10"/>
  <c r="W761" i="10"/>
  <c r="W574" i="10"/>
  <c r="W506" i="10"/>
  <c r="W612" i="10"/>
  <c r="X352" i="10"/>
  <c r="V577" i="10"/>
  <c r="X950" i="10"/>
  <c r="X944" i="10"/>
  <c r="W632" i="10"/>
  <c r="L379" i="10"/>
  <c r="V870" i="10"/>
  <c r="L479" i="10"/>
  <c r="X196" i="10"/>
  <c r="Q611" i="10"/>
  <c r="W415" i="10"/>
  <c r="X437" i="10"/>
  <c r="Q877" i="10"/>
  <c r="V859" i="10"/>
  <c r="V644" i="10"/>
  <c r="X49" i="10"/>
  <c r="X748" i="10"/>
  <c r="Q589" i="10"/>
  <c r="L241" i="10"/>
  <c r="W253" i="10"/>
  <c r="L648" i="10"/>
  <c r="Q948" i="10"/>
  <c r="X2" i="10"/>
  <c r="L626" i="10"/>
  <c r="L229" i="10"/>
  <c r="V698" i="10"/>
  <c r="L877" i="10"/>
  <c r="W454" i="10"/>
  <c r="W447" i="10"/>
  <c r="W498" i="10"/>
  <c r="V847" i="10"/>
  <c r="W758" i="10"/>
  <c r="L387" i="10"/>
  <c r="X845" i="10"/>
  <c r="L423" i="10"/>
  <c r="X3" i="10"/>
  <c r="X27" i="10"/>
  <c r="Q896" i="10"/>
  <c r="V711" i="10"/>
  <c r="L529" i="10"/>
  <c r="W367" i="10"/>
  <c r="L786" i="10"/>
  <c r="X28" i="10"/>
  <c r="L586" i="10"/>
  <c r="W524" i="10"/>
  <c r="X694" i="10"/>
  <c r="W965" i="10"/>
  <c r="X1000" i="10"/>
  <c r="W630" i="10"/>
  <c r="W109" i="10"/>
  <c r="Q647" i="10"/>
  <c r="V671" i="10"/>
  <c r="V895" i="10"/>
  <c r="W952" i="10"/>
  <c r="L85" i="10"/>
  <c r="W953" i="10"/>
  <c r="V940" i="10"/>
  <c r="X448" i="10"/>
  <c r="L863" i="10"/>
  <c r="Q700" i="10"/>
  <c r="X224" i="10"/>
  <c r="L497" i="10"/>
  <c r="V688" i="10"/>
  <c r="L150" i="10"/>
  <c r="L248" i="10"/>
  <c r="X583" i="10"/>
  <c r="X511" i="10"/>
  <c r="W925" i="10"/>
  <c r="X533" i="10"/>
  <c r="X46" i="10"/>
  <c r="W533" i="10"/>
  <c r="L228" i="10"/>
  <c r="X954" i="10"/>
  <c r="L581" i="10"/>
  <c r="W240" i="10"/>
  <c r="L462" i="10"/>
  <c r="W902" i="10"/>
  <c r="X755" i="10"/>
  <c r="L382" i="10"/>
  <c r="L902" i="10"/>
  <c r="V933" i="10"/>
  <c r="L132" i="10"/>
  <c r="Q592" i="10"/>
  <c r="W80" i="10"/>
  <c r="L853" i="10"/>
  <c r="Q775" i="10"/>
  <c r="V752" i="10"/>
  <c r="W940" i="10"/>
  <c r="L179" i="10"/>
  <c r="X765" i="10"/>
  <c r="L262" i="10"/>
  <c r="V828" i="10"/>
  <c r="V798" i="10"/>
  <c r="W329" i="10"/>
  <c r="L824" i="10"/>
  <c r="L515" i="10"/>
  <c r="Q788" i="10"/>
  <c r="X76" i="10"/>
  <c r="X258" i="10"/>
  <c r="L35" i="10"/>
  <c r="V771" i="10"/>
  <c r="V872" i="10"/>
  <c r="L231" i="10"/>
  <c r="X565" i="10"/>
  <c r="X479" i="10"/>
  <c r="L699" i="10"/>
  <c r="L263" i="10"/>
  <c r="W731" i="10"/>
  <c r="L409" i="10"/>
  <c r="V840" i="10"/>
  <c r="L979" i="10"/>
  <c r="V911" i="10"/>
  <c r="L484" i="10"/>
  <c r="W788" i="10"/>
  <c r="V986" i="10"/>
  <c r="X39" i="10"/>
  <c r="Q927" i="10"/>
  <c r="L98" i="10"/>
  <c r="V601" i="10"/>
  <c r="L595" i="10"/>
  <c r="V848" i="10"/>
  <c r="Q772" i="10"/>
  <c r="X466" i="10"/>
  <c r="L117" i="10"/>
  <c r="X321" i="10"/>
  <c r="L594" i="10"/>
  <c r="V649" i="10"/>
  <c r="V810" i="10"/>
  <c r="W942" i="10"/>
  <c r="W11" i="10"/>
  <c r="W886" i="10"/>
  <c r="X724" i="10"/>
  <c r="L781" i="10"/>
  <c r="W276" i="10"/>
  <c r="W473" i="10"/>
  <c r="W180" i="10"/>
  <c r="L77" i="10"/>
  <c r="W378" i="10"/>
  <c r="X313" i="10"/>
  <c r="Q780" i="10"/>
  <c r="W150" i="10"/>
  <c r="L139" i="10"/>
  <c r="X480" i="10"/>
  <c r="X716" i="10"/>
  <c r="L703" i="10"/>
  <c r="V608" i="10"/>
  <c r="L74" i="10"/>
  <c r="V907" i="10"/>
  <c r="L780" i="10"/>
  <c r="L559" i="10"/>
  <c r="Q825" i="10"/>
  <c r="L920" i="10"/>
  <c r="V784" i="10"/>
  <c r="X884" i="10"/>
  <c r="L980" i="10"/>
  <c r="X102" i="10"/>
  <c r="W369" i="10"/>
  <c r="W839" i="10"/>
  <c r="Q824" i="10"/>
  <c r="L513" i="10"/>
  <c r="L822" i="10"/>
  <c r="V861" i="10"/>
  <c r="X455" i="10"/>
  <c r="X141" i="10"/>
  <c r="V588" i="10"/>
  <c r="X493" i="10"/>
  <c r="V658" i="10"/>
  <c r="V774" i="10"/>
  <c r="L52" i="10"/>
  <c r="W819" i="10"/>
  <c r="X153" i="10"/>
  <c r="W337" i="10"/>
  <c r="L899" i="10"/>
  <c r="X354" i="10"/>
  <c r="V976" i="10"/>
  <c r="V599" i="10"/>
  <c r="X434" i="10"/>
  <c r="W744" i="10"/>
  <c r="X900" i="10"/>
  <c r="L221" i="10"/>
  <c r="X991" i="10"/>
  <c r="L837" i="10"/>
  <c r="W227" i="10"/>
  <c r="X983" i="10"/>
  <c r="L371" i="10"/>
  <c r="W295" i="10"/>
  <c r="L473" i="10"/>
  <c r="X271" i="10"/>
  <c r="X218" i="10"/>
  <c r="L507" i="10"/>
  <c r="L93" i="10"/>
  <c r="W907" i="10"/>
  <c r="W746" i="10"/>
  <c r="X590" i="10"/>
  <c r="X636" i="10"/>
  <c r="Q926" i="10"/>
  <c r="W49" i="10"/>
  <c r="W514" i="10"/>
  <c r="V953" i="10"/>
  <c r="L940" i="10"/>
  <c r="W409" i="10"/>
  <c r="W112" i="10"/>
  <c r="L582" i="10"/>
  <c r="L429" i="10"/>
  <c r="X201" i="10"/>
  <c r="W36" i="10"/>
  <c r="L2" i="10"/>
  <c r="L910" i="10"/>
  <c r="W877" i="10"/>
  <c r="Q622" i="10"/>
  <c r="V925" i="10"/>
  <c r="L237" i="10"/>
  <c r="V625" i="10"/>
  <c r="X995" i="10"/>
  <c r="X547" i="10"/>
  <c r="L320" i="10"/>
  <c r="Q671" i="10"/>
  <c r="X107" i="10"/>
  <c r="W67" i="10"/>
  <c r="Q876" i="10"/>
  <c r="X969" i="10"/>
  <c r="Q636" i="10"/>
  <c r="L474" i="10"/>
  <c r="L50" i="10"/>
  <c r="Q710" i="10"/>
  <c r="Q673" i="10"/>
  <c r="Q573" i="10"/>
  <c r="V632" i="10"/>
  <c r="L276" i="10"/>
  <c r="W511" i="10"/>
  <c r="L882" i="10"/>
  <c r="X382" i="10"/>
  <c r="W671" i="10"/>
  <c r="X756" i="10"/>
  <c r="X937" i="10"/>
  <c r="Q732" i="10"/>
  <c r="L384" i="10"/>
  <c r="L558" i="10"/>
  <c r="V718" i="10"/>
  <c r="L388" i="10"/>
  <c r="Q933" i="10"/>
  <c r="Q649" i="10"/>
  <c r="Q576" i="10"/>
  <c r="W845" i="10"/>
  <c r="W300" i="10"/>
  <c r="L741" i="10"/>
  <c r="V982" i="10"/>
  <c r="L452" i="10"/>
  <c r="X398" i="10"/>
  <c r="X420" i="10"/>
  <c r="Q612" i="10"/>
  <c r="X918" i="10"/>
  <c r="W624" i="10"/>
  <c r="X639" i="10"/>
  <c r="W923" i="10"/>
  <c r="L53" i="10"/>
  <c r="W969" i="10"/>
  <c r="W691" i="10"/>
  <c r="V988" i="10"/>
  <c r="V593" i="10"/>
  <c r="X494" i="10"/>
  <c r="W747" i="10"/>
  <c r="X254" i="10"/>
  <c r="L164" i="10"/>
  <c r="W835" i="10"/>
  <c r="L306" i="10"/>
  <c r="W199" i="10"/>
  <c r="V722" i="10"/>
  <c r="X24" i="10"/>
  <c r="L116" i="10"/>
  <c r="L705" i="10"/>
  <c r="L725" i="10"/>
  <c r="L208" i="10"/>
  <c r="L557" i="10"/>
  <c r="W426" i="10"/>
  <c r="W358" i="10"/>
  <c r="V778" i="10"/>
  <c r="W616" i="10"/>
  <c r="X657" i="10"/>
  <c r="L334" i="10"/>
  <c r="W475" i="10"/>
  <c r="L754" i="10"/>
  <c r="Q856" i="10"/>
  <c r="L721" i="10"/>
  <c r="W270" i="10"/>
  <c r="L40" i="10"/>
  <c r="L128" i="10"/>
  <c r="L376" i="10"/>
  <c r="L692" i="10"/>
  <c r="V928" i="10"/>
  <c r="W113" i="10"/>
  <c r="Q853" i="10"/>
  <c r="L531" i="10"/>
  <c r="X486" i="10"/>
  <c r="W667" i="10"/>
  <c r="X704" i="10"/>
  <c r="X165" i="10"/>
  <c r="W134" i="10"/>
  <c r="L28" i="10"/>
  <c r="L879" i="10"/>
  <c r="X801" i="10"/>
  <c r="L514" i="10"/>
  <c r="W836" i="10"/>
  <c r="X468" i="10"/>
  <c r="L774" i="10"/>
  <c r="W912" i="10"/>
  <c r="W606" i="10"/>
  <c r="L235" i="10"/>
  <c r="W575" i="10"/>
  <c r="X10" i="10"/>
  <c r="L491" i="10"/>
  <c r="Q839" i="10"/>
  <c r="W277" i="10"/>
  <c r="Q910" i="10"/>
  <c r="L122" i="10"/>
  <c r="X678" i="10"/>
  <c r="V965" i="10"/>
  <c r="V947" i="10"/>
  <c r="W135" i="10"/>
  <c r="W79" i="10"/>
  <c r="X666" i="10"/>
  <c r="L38" i="10"/>
  <c r="V900" i="10"/>
  <c r="X353" i="10"/>
  <c r="L243" i="10"/>
  <c r="V779" i="10"/>
  <c r="V815" i="10"/>
  <c r="W823" i="10"/>
  <c r="W400" i="10"/>
  <c r="V707" i="10"/>
  <c r="W793" i="10"/>
  <c r="Q971" i="10"/>
  <c r="W736" i="10"/>
  <c r="Q812" i="10"/>
  <c r="X331" i="10"/>
  <c r="X550" i="10"/>
  <c r="X119" i="10"/>
  <c r="L300" i="10"/>
  <c r="X790" i="10"/>
  <c r="X213" i="10"/>
  <c r="Q846" i="10"/>
  <c r="X146" i="10"/>
  <c r="W350" i="10"/>
  <c r="L282" i="10"/>
  <c r="L232" i="10"/>
  <c r="V668" i="10"/>
  <c r="L401" i="10"/>
  <c r="X985" i="10"/>
  <c r="V927" i="10"/>
  <c r="W383" i="10"/>
  <c r="X408" i="10"/>
  <c r="L695" i="10"/>
  <c r="X641" i="10"/>
  <c r="X913" i="10"/>
  <c r="L402" i="10"/>
  <c r="L972" i="10"/>
  <c r="W723" i="10"/>
  <c r="L95" i="10"/>
  <c r="X793" i="10"/>
  <c r="W988" i="10"/>
  <c r="X871" i="10"/>
  <c r="W613" i="10"/>
  <c r="V579" i="10"/>
  <c r="L114" i="10"/>
  <c r="X447" i="10"/>
  <c r="V653" i="10"/>
  <c r="V634" i="10"/>
  <c r="X212" i="10"/>
  <c r="W332" i="10"/>
  <c r="Q598" i="10"/>
  <c r="V719" i="10"/>
  <c r="V731" i="10"/>
  <c r="W145" i="10"/>
  <c r="L630" i="10"/>
  <c r="Q986" i="10"/>
  <c r="X100" i="10"/>
  <c r="V681" i="10"/>
  <c r="X898" i="10"/>
  <c r="W125" i="10"/>
  <c r="W852" i="10"/>
  <c r="L966" i="10"/>
  <c r="V742" i="10"/>
  <c r="Q728" i="10"/>
  <c r="X71" i="10"/>
  <c r="X909" i="10"/>
  <c r="L330" i="10"/>
  <c r="Q667" i="10"/>
  <c r="V938" i="10"/>
  <c r="X73" i="10"/>
  <c r="X275" i="10"/>
  <c r="L81" i="10"/>
  <c r="X680" i="10"/>
  <c r="X644" i="10"/>
  <c r="X414" i="10"/>
  <c r="W565" i="10"/>
  <c r="Q940" i="10"/>
  <c r="X508" i="10"/>
  <c r="X788" i="10"/>
  <c r="X857" i="10"/>
  <c r="X82" i="10"/>
  <c r="X36" i="10"/>
  <c r="Q650" i="10"/>
  <c r="W422" i="10"/>
  <c r="L829" i="10"/>
  <c r="X595" i="10"/>
  <c r="X357" i="10"/>
  <c r="L611" i="10"/>
  <c r="X814" i="10"/>
  <c r="L619" i="10"/>
  <c r="L909" i="10"/>
  <c r="W985" i="10"/>
  <c r="X428" i="10"/>
  <c r="V915" i="10"/>
  <c r="W204" i="10"/>
  <c r="V869" i="10"/>
  <c r="X223" i="10"/>
  <c r="L610" i="10"/>
  <c r="W887" i="10"/>
  <c r="V620" i="10"/>
  <c r="W576" i="10"/>
  <c r="W257" i="10"/>
  <c r="W62" i="10"/>
  <c r="X80" i="10"/>
  <c r="W948" i="10"/>
  <c r="L170" i="10"/>
  <c r="L506" i="10"/>
  <c r="L896" i="10"/>
  <c r="V624" i="10"/>
  <c r="W512" i="10"/>
  <c r="W885" i="10"/>
  <c r="L188" i="10"/>
  <c r="L887" i="10"/>
  <c r="X308" i="10"/>
  <c r="X236" i="10"/>
  <c r="X440" i="10"/>
  <c r="Q722" i="10"/>
  <c r="W617" i="10"/>
  <c r="X70" i="10"/>
  <c r="X160" i="10"/>
  <c r="V804" i="10"/>
  <c r="Q682" i="10"/>
  <c r="W489" i="10"/>
  <c r="W646" i="10"/>
  <c r="X708" i="10"/>
  <c r="L951" i="10"/>
  <c r="X723" i="10"/>
  <c r="V594" i="10"/>
  <c r="X446" i="10"/>
  <c r="X265" i="10"/>
  <c r="W883" i="10"/>
  <c r="L885" i="10"/>
  <c r="X423" i="10"/>
  <c r="W330" i="10"/>
  <c r="X527" i="10"/>
  <c r="X609" i="10"/>
  <c r="L806" i="10"/>
  <c r="L644" i="10"/>
  <c r="X491" i="10"/>
  <c r="W187" i="10"/>
  <c r="L310" i="10"/>
  <c r="V572" i="10"/>
  <c r="W727" i="10"/>
  <c r="V788" i="10"/>
  <c r="W689" i="10"/>
  <c r="L196" i="10"/>
  <c r="W750" i="10"/>
  <c r="L26" i="10"/>
  <c r="L865" i="10"/>
  <c r="L470" i="10"/>
  <c r="L787" i="10"/>
  <c r="W148" i="10"/>
  <c r="V785" i="10"/>
  <c r="W209" i="10"/>
  <c r="W408" i="10"/>
  <c r="Q760" i="10"/>
  <c r="Q679" i="10"/>
  <c r="L198" i="10"/>
  <c r="Q719" i="10"/>
  <c r="Q883" i="10"/>
  <c r="V580" i="10"/>
  <c r="L728" i="10"/>
  <c r="L994" i="10"/>
  <c r="X328" i="10"/>
  <c r="X726" i="10"/>
  <c r="L873" i="10"/>
  <c r="L970" i="10"/>
  <c r="X852" i="10"/>
  <c r="X380" i="10"/>
  <c r="L862" i="10"/>
  <c r="L32" i="10"/>
  <c r="X11" i="10"/>
  <c r="L37" i="10"/>
  <c r="W327" i="10"/>
  <c r="W25" i="10"/>
  <c r="X427" i="10"/>
  <c r="L285" i="10"/>
  <c r="W631" i="10"/>
  <c r="L858" i="10"/>
  <c r="W822" i="10"/>
  <c r="X458" i="10"/>
  <c r="W248" i="10"/>
  <c r="V987" i="10"/>
  <c r="W430" i="10"/>
  <c r="L113" i="10"/>
  <c r="X783" i="10"/>
  <c r="Q823" i="10"/>
  <c r="W206" i="10"/>
  <c r="V931" i="10"/>
  <c r="V576" i="10"/>
  <c r="X424" i="10"/>
  <c r="X632" i="10"/>
  <c r="L657" i="10"/>
  <c r="X840" i="10"/>
  <c r="L512" i="10"/>
  <c r="X65" i="10"/>
  <c r="L553" i="10"/>
  <c r="W497" i="10"/>
  <c r="W607" i="10"/>
  <c r="L942" i="10"/>
  <c r="V705" i="10"/>
  <c r="W444" i="10"/>
  <c r="V787" i="10"/>
  <c r="X976" i="10"/>
  <c r="Q915" i="10"/>
  <c r="Q37" i="10"/>
  <c r="X489" i="10"/>
  <c r="W659" i="10"/>
  <c r="W160" i="10"/>
  <c r="L633" i="10"/>
  <c r="X530" i="10"/>
  <c r="W808" i="10"/>
  <c r="X187" i="10"/>
  <c r="W979" i="10"/>
  <c r="L303" i="10"/>
  <c r="X457" i="10"/>
  <c r="W697" i="10"/>
  <c r="X378" i="10"/>
  <c r="W494" i="10"/>
  <c r="V740" i="10"/>
  <c r="L950" i="10"/>
  <c r="L326" i="10"/>
  <c r="W634" i="10"/>
  <c r="X525" i="10"/>
  <c r="X200" i="10"/>
  <c r="W169" i="10"/>
  <c r="X78" i="10"/>
  <c r="W592" i="10"/>
  <c r="X337" i="10"/>
  <c r="X584" i="10"/>
  <c r="W351" i="10"/>
  <c r="W490" i="10"/>
  <c r="V670" i="10"/>
  <c r="V962" i="10"/>
  <c r="L287" i="10"/>
  <c r="L914" i="10"/>
  <c r="L134" i="10"/>
  <c r="W463" i="10"/>
  <c r="L720" i="10"/>
  <c r="L997" i="10"/>
  <c r="L169" i="10"/>
  <c r="W851" i="10"/>
  <c r="L337" i="10"/>
  <c r="L317" i="10"/>
  <c r="L468" i="10"/>
  <c r="L947" i="10"/>
  <c r="W846" i="10"/>
  <c r="L329" i="10"/>
  <c r="W396" i="10"/>
  <c r="Q930" i="10"/>
  <c r="L834" i="10"/>
  <c r="L500" i="10"/>
  <c r="V835" i="10"/>
  <c r="W666" i="10"/>
  <c r="Q972" i="10"/>
  <c r="Q946" i="10"/>
  <c r="Q968" i="10"/>
  <c r="X235" i="10"/>
  <c r="X442" i="10"/>
  <c r="L655" i="10"/>
  <c r="L111" i="10"/>
  <c r="X515" i="10"/>
  <c r="Q848" i="10"/>
  <c r="L948" i="10"/>
  <c r="X815" i="10"/>
  <c r="W144" i="10"/>
  <c r="X651" i="10"/>
  <c r="W658" i="10"/>
  <c r="L29" i="10"/>
  <c r="L315" i="10"/>
  <c r="X289" i="10"/>
  <c r="W677" i="10"/>
  <c r="L674" i="10"/>
  <c r="V805" i="10"/>
  <c r="W319" i="10"/>
  <c r="L935" i="10"/>
  <c r="X399" i="10"/>
  <c r="L527" i="10"/>
  <c r="W128" i="10"/>
  <c r="X34" i="10"/>
  <c r="L130" i="10"/>
  <c r="V603" i="10"/>
  <c r="W916" i="10"/>
  <c r="V876" i="10"/>
  <c r="L598" i="10"/>
  <c r="X243" i="10"/>
  <c r="X869" i="10"/>
  <c r="L441" i="10"/>
  <c r="X725" i="10"/>
  <c r="W818" i="10"/>
  <c r="V650" i="10"/>
  <c r="X608" i="10"/>
  <c r="L825" i="10"/>
  <c r="X55" i="10"/>
  <c r="L185" i="10"/>
  <c r="X142" i="10"/>
  <c r="L311" i="10"/>
  <c r="V602" i="10"/>
  <c r="L451" i="10"/>
  <c r="L732" i="10"/>
  <c r="L367" i="10"/>
  <c r="V645" i="10"/>
  <c r="X441" i="10"/>
  <c r="V973" i="10"/>
  <c r="L589" i="10"/>
  <c r="L226" i="10"/>
  <c r="W195" i="10"/>
  <c r="L869" i="10"/>
  <c r="L378" i="10"/>
  <c r="Q979" i="10"/>
  <c r="W404" i="10"/>
  <c r="X575" i="10"/>
  <c r="X763" i="10"/>
  <c r="L883" i="10"/>
  <c r="X336" i="10"/>
  <c r="L434" i="10"/>
  <c r="L350" i="10"/>
  <c r="L973" i="10"/>
  <c r="L79" i="10"/>
  <c r="X443" i="10"/>
  <c r="W635" i="10"/>
  <c r="L783" i="10"/>
  <c r="X699" i="10"/>
  <c r="W615" i="10"/>
  <c r="V970" i="10"/>
  <c r="V919" i="10"/>
  <c r="X148" i="10"/>
  <c r="Q871" i="10"/>
  <c r="W994" i="10"/>
  <c r="L916" i="10"/>
  <c r="W202" i="10"/>
  <c r="X754" i="10"/>
  <c r="L668" i="10"/>
  <c r="L106" i="10"/>
  <c r="Q727" i="10"/>
  <c r="V621" i="10"/>
  <c r="W702" i="10"/>
  <c r="Q865" i="10"/>
  <c r="X738" i="10"/>
  <c r="X858" i="10"/>
  <c r="L635" i="10"/>
  <c r="W355" i="10"/>
  <c r="L888" i="10"/>
  <c r="W598" i="10"/>
  <c r="Q935" i="10"/>
  <c r="W675" i="10"/>
  <c r="L938" i="10"/>
  <c r="L524" i="10"/>
  <c r="W342" i="10"/>
  <c r="W867" i="10"/>
  <c r="X580" i="10"/>
  <c r="X31" i="10"/>
  <c r="X682" i="10"/>
  <c r="W312" i="10"/>
  <c r="W208" i="10"/>
  <c r="W92" i="10"/>
  <c r="Q999" i="10"/>
  <c r="X876" i="10"/>
  <c r="W375" i="10"/>
  <c r="V850" i="10"/>
  <c r="L796" i="10"/>
  <c r="L445" i="10"/>
  <c r="V727" i="10"/>
  <c r="X734" i="10"/>
  <c r="W78" i="10"/>
  <c r="Q577" i="10"/>
  <c r="X453" i="10"/>
  <c r="W65" i="10"/>
  <c r="V678" i="10"/>
  <c r="W239" i="10"/>
  <c r="L984" i="10"/>
  <c r="X59" i="10"/>
  <c r="L690" i="10"/>
  <c r="W672" i="10"/>
  <c r="X925" i="10"/>
  <c r="L749" i="10"/>
  <c r="V910" i="10"/>
  <c r="L602" i="10"/>
  <c r="X279" i="10"/>
  <c r="V898" i="10"/>
  <c r="V598" i="10"/>
  <c r="V860" i="10"/>
  <c r="W4" i="10"/>
  <c r="L545" i="10"/>
  <c r="V686" i="10"/>
  <c r="X623" i="10"/>
  <c r="L3" i="10"/>
  <c r="W803" i="10"/>
  <c r="X240" i="10"/>
  <c r="L393" i="10"/>
  <c r="W869" i="10"/>
  <c r="X865" i="10"/>
  <c r="L696" i="10"/>
  <c r="Q851" i="10"/>
  <c r="L211" i="10"/>
  <c r="X753" i="10"/>
  <c r="Q937" i="10"/>
  <c r="V661" i="10"/>
  <c r="Q943" i="10"/>
  <c r="W998" i="10"/>
  <c r="W900" i="10"/>
  <c r="Q696" i="10"/>
  <c r="Q765" i="10"/>
  <c r="Q691" i="10"/>
  <c r="L406" i="10"/>
  <c r="X597" i="10"/>
  <c r="X935" i="10"/>
  <c r="W441" i="10"/>
  <c r="W525" i="10"/>
  <c r="Q934" i="10"/>
  <c r="Q640" i="10"/>
  <c r="L522" i="10"/>
  <c r="W352" i="10"/>
  <c r="X364" i="10"/>
  <c r="W999" i="10"/>
  <c r="W365" i="10"/>
  <c r="W477" i="10"/>
  <c r="X169" i="10"/>
  <c r="W64" i="10"/>
  <c r="L711" i="10"/>
  <c r="L924" i="10"/>
  <c r="X33" i="10"/>
  <c r="W964" i="10"/>
  <c r="X921" i="10"/>
  <c r="Q787" i="10"/>
  <c r="W207" i="10"/>
  <c r="Q624" i="10"/>
  <c r="Q757" i="10"/>
  <c r="V725" i="10"/>
  <c r="W142" i="10"/>
  <c r="X319" i="10"/>
  <c r="X188" i="10"/>
  <c r="X769" i="10"/>
  <c r="X779" i="10"/>
  <c r="W760" i="10"/>
  <c r="V894" i="10"/>
  <c r="W307" i="10"/>
  <c r="Q605" i="10"/>
  <c r="V656" i="10"/>
  <c r="V843" i="10"/>
  <c r="X846" i="10"/>
  <c r="Q796" i="10"/>
  <c r="W906" i="10"/>
  <c r="L135" i="10"/>
  <c r="Q712" i="10"/>
  <c r="L343" i="10"/>
  <c r="L240" i="10"/>
  <c r="V709" i="10"/>
  <c r="W469" i="10"/>
  <c r="W485" i="10"/>
  <c r="Q792" i="10"/>
  <c r="W956" i="10"/>
  <c r="X668" i="10"/>
  <c r="L323" i="10"/>
  <c r="V808" i="10"/>
  <c r="V855" i="10"/>
  <c r="L383" i="10"/>
  <c r="V675" i="10"/>
  <c r="L698" i="10"/>
  <c r="W529" i="10"/>
  <c r="V796" i="10"/>
  <c r="X117" i="10"/>
  <c r="X123" i="10"/>
  <c r="L172" i="10"/>
  <c r="X761" i="10"/>
  <c r="L47" i="10"/>
  <c r="V823" i="10"/>
  <c r="W743" i="10"/>
  <c r="V974" i="10"/>
  <c r="L983" i="10"/>
  <c r="Q777" i="10"/>
  <c r="L729" i="10"/>
  <c r="V917" i="10"/>
  <c r="X805" i="10"/>
  <c r="Q639" i="10"/>
  <c r="Q810" i="10"/>
  <c r="V617" i="10"/>
  <c r="X978" i="10"/>
  <c r="Q759" i="10"/>
  <c r="Q989" i="10"/>
  <c r="X811" i="10"/>
  <c r="X994" i="10"/>
  <c r="X178" i="10"/>
  <c r="L953" i="10"/>
  <c r="W284" i="10"/>
  <c r="L277" i="10"/>
  <c r="W537" i="10"/>
  <c r="L737" i="10"/>
  <c r="L792" i="10"/>
  <c r="W550" i="10"/>
  <c r="Q938" i="10"/>
  <c r="W552" i="10"/>
  <c r="X195" i="10"/>
  <c r="V880" i="10"/>
  <c r="L804" i="10"/>
  <c r="W414" i="10"/>
  <c r="V628" i="10"/>
  <c r="L273" i="10"/>
  <c r="W676" i="10"/>
  <c r="W237" i="10"/>
  <c r="W625" i="10"/>
  <c r="W661" i="10"/>
  <c r="L537" i="10"/>
  <c r="L19" i="10"/>
  <c r="Q774" i="10"/>
  <c r="L623" i="10"/>
  <c r="W303" i="10"/>
  <c r="W995" i="10"/>
  <c r="X775" i="10"/>
  <c r="V612" i="10"/>
  <c r="W962" i="10"/>
  <c r="L325" i="10"/>
  <c r="X409" i="10"/>
  <c r="X90" i="10"/>
  <c r="W88" i="10"/>
  <c r="W333" i="10"/>
  <c r="W402" i="10"/>
  <c r="X554" i="10"/>
  <c r="X926" i="10"/>
  <c r="Q743" i="10"/>
  <c r="W222" i="10"/>
  <c r="V629" i="10"/>
  <c r="Q987" i="10"/>
  <c r="W424" i="10"/>
  <c r="W71" i="10"/>
  <c r="L178" i="10"/>
  <c r="V992" i="10"/>
  <c r="X864" i="10"/>
  <c r="Q769" i="10"/>
  <c r="X127" i="10"/>
  <c r="V838" i="10"/>
  <c r="W47" i="10"/>
  <c r="W417" i="10"/>
  <c r="W830" i="10"/>
  <c r="W521" i="10"/>
  <c r="L900" i="10"/>
  <c r="L494" i="10"/>
  <c r="W58" i="10"/>
  <c r="X709" i="10"/>
  <c r="W828" i="10"/>
  <c r="X562" i="10"/>
  <c r="V595" i="10"/>
  <c r="X605" i="10"/>
  <c r="W325" i="10"/>
  <c r="Q677" i="10"/>
  <c r="L414" i="10"/>
  <c r="W801" i="10"/>
  <c r="X855" i="10"/>
  <c r="X989" i="10"/>
  <c r="Q601" i="10"/>
  <c r="L923" i="10"/>
  <c r="L564" i="10"/>
  <c r="X456" i="10"/>
  <c r="V782" i="10"/>
  <c r="X166" i="10"/>
  <c r="X198" i="10"/>
  <c r="W854" i="10"/>
  <c r="W419" i="10"/>
  <c r="W636" i="10"/>
  <c r="X97" i="10"/>
  <c r="L82" i="10"/>
  <c r="Q942" i="10"/>
  <c r="X973" i="10"/>
  <c r="L821" i="10"/>
  <c r="W804" i="10"/>
  <c r="W216" i="10"/>
  <c r="W591" i="10"/>
  <c r="X172" i="10"/>
  <c r="X713" i="10"/>
  <c r="X766" i="10"/>
  <c r="Q886" i="10"/>
  <c r="Q619" i="10"/>
  <c r="L297" i="10"/>
  <c r="Q567" i="10"/>
  <c r="Q980" i="10"/>
  <c r="X859" i="10"/>
  <c r="V677" i="10"/>
  <c r="X747" i="10"/>
  <c r="X695" i="10"/>
  <c r="W729" i="10"/>
  <c r="L295" i="10"/>
  <c r="W753" i="10"/>
  <c r="L831" i="10"/>
  <c r="L307" i="10"/>
  <c r="W203" i="10"/>
  <c r="L646" i="10"/>
  <c r="V714" i="10"/>
  <c r="L704" i="10"/>
  <c r="W891" i="10"/>
  <c r="W628" i="10"/>
  <c r="W466" i="10"/>
  <c r="X879" i="10"/>
  <c r="W993" i="10"/>
  <c r="Q950" i="10"/>
  <c r="V993" i="10"/>
  <c r="X128" i="10"/>
  <c r="L34" i="10"/>
  <c r="Q595" i="10"/>
  <c r="W858" i="10"/>
  <c r="V809" i="10"/>
  <c r="V633" i="10"/>
  <c r="W122" i="10"/>
  <c r="V743" i="10"/>
  <c r="X238" i="10"/>
  <c r="X451" i="10"/>
  <c r="Q618" i="10"/>
  <c r="X689" i="10"/>
  <c r="W875" i="10"/>
  <c r="L362" i="10"/>
  <c r="L682" i="10"/>
  <c r="V997" i="10"/>
  <c r="L839" i="10"/>
  <c r="L904" i="10"/>
  <c r="W500" i="10"/>
  <c r="W806" i="10"/>
  <c r="W642" i="10"/>
  <c r="V984" i="10"/>
  <c r="L912" i="10"/>
  <c r="W810" i="10"/>
  <c r="W536" i="10"/>
  <c r="W954" i="10"/>
  <c r="X593" i="10"/>
  <c r="L666" i="10"/>
  <c r="L627" i="10"/>
  <c r="L97" i="10"/>
  <c r="W888" i="10"/>
  <c r="X8" i="10"/>
  <c r="V669" i="10"/>
  <c r="X293" i="10"/>
  <c r="L344" i="10"/>
  <c r="W439" i="10"/>
  <c r="W259" i="10"/>
  <c r="W853" i="10"/>
  <c r="X837" i="10"/>
  <c r="L647" i="10"/>
  <c r="X433" i="10"/>
  <c r="X130" i="10"/>
  <c r="Q828" i="10"/>
  <c r="X348" i="10"/>
  <c r="W817" i="10"/>
  <c r="X77" i="10"/>
  <c r="X866" i="10"/>
  <c r="V891" i="10"/>
  <c r="L149" i="10"/>
  <c r="L177" i="10"/>
  <c r="W844" i="10"/>
  <c r="V817" i="10"/>
  <c r="L413" i="10"/>
  <c r="X714" i="10"/>
  <c r="X621" i="10"/>
  <c r="X891" i="10"/>
  <c r="V908" i="10"/>
  <c r="V574" i="10"/>
  <c r="X307" i="10"/>
  <c r="X977" i="10"/>
  <c r="W44" i="10"/>
  <c r="X156" i="10"/>
  <c r="W838" i="10"/>
  <c r="W767" i="10"/>
  <c r="L791" i="10"/>
  <c r="X7" i="10"/>
  <c r="V585" i="10"/>
  <c r="X317" i="10"/>
  <c r="Q596" i="10"/>
  <c r="L959" i="10"/>
  <c r="L296" i="10"/>
  <c r="X347" i="10"/>
  <c r="L493" i="10"/>
  <c r="W815" i="10"/>
  <c r="L817" i="10"/>
  <c r="V909" i="10"/>
  <c r="V958" i="10"/>
  <c r="Q829" i="10"/>
  <c r="L318" i="10"/>
  <c r="W224" i="10"/>
  <c r="L738" i="10"/>
  <c r="W620" i="10"/>
  <c r="W857" i="10"/>
  <c r="W735" i="10"/>
  <c r="Q868" i="10"/>
  <c r="W882" i="10"/>
  <c r="W156" i="10"/>
  <c r="W42" i="10"/>
  <c r="W432" i="10"/>
  <c r="L194" i="10"/>
  <c r="W115" i="10"/>
  <c r="W734" i="10"/>
  <c r="Q747" i="10"/>
  <c r="X796" i="10"/>
  <c r="V800" i="10"/>
  <c r="W831" i="10"/>
  <c r="W653" i="10"/>
  <c r="L852" i="10"/>
  <c r="W899" i="10"/>
  <c r="L127" i="10"/>
  <c r="V851" i="10"/>
  <c r="W280" i="10"/>
  <c r="L70" i="10"/>
  <c r="X233" i="10"/>
  <c r="W805" i="10"/>
  <c r="W914" i="10"/>
  <c r="X792" i="10"/>
  <c r="Q838" i="10"/>
  <c r="X412" i="10"/>
  <c r="X612" i="10"/>
  <c r="X974" i="10"/>
  <c r="X504" i="10"/>
  <c r="L27" i="10"/>
  <c r="L234" i="10"/>
  <c r="X154" i="10"/>
  <c r="L583" i="10"/>
  <c r="L845" i="10"/>
  <c r="W698" i="10"/>
  <c r="W102" i="10"/>
  <c r="L469" i="10"/>
  <c r="V610" i="10"/>
  <c r="X256" i="10"/>
  <c r="Q572" i="10"/>
  <c r="W127" i="10"/>
  <c r="X245" i="10"/>
  <c r="W726" i="10"/>
  <c r="L714" i="10"/>
  <c r="W106" i="10"/>
  <c r="Q676" i="10"/>
  <c r="Q993" i="10"/>
  <c r="W19" i="10"/>
  <c r="L777" i="10"/>
  <c r="W470" i="10"/>
  <c r="X32" i="10"/>
  <c r="W707" i="10"/>
  <c r="W913" i="10"/>
  <c r="V945" i="10"/>
  <c r="X960" i="10"/>
  <c r="W685" i="10"/>
  <c r="L782" i="10"/>
  <c r="X768" i="10"/>
  <c r="W491" i="10"/>
  <c r="W192" i="10"/>
  <c r="W297" i="10"/>
  <c r="Q608" i="10"/>
  <c r="V977" i="10"/>
  <c r="Q873" i="10"/>
  <c r="V713" i="10"/>
  <c r="Q779" i="10"/>
  <c r="W326" i="10"/>
  <c r="X512" i="10"/>
  <c r="W585" i="10"/>
  <c r="V619" i="10"/>
  <c r="W483" i="10"/>
  <c r="L939" i="10"/>
  <c r="Q721" i="10"/>
  <c r="W336" i="10"/>
  <c r="Q683" i="10"/>
  <c r="Q931" i="10"/>
  <c r="L4" i="10"/>
  <c r="W261" i="10"/>
  <c r="W294" i="10"/>
  <c r="Q888" i="10"/>
  <c r="W231" i="10"/>
  <c r="L501" i="10"/>
  <c r="X646" i="10"/>
  <c r="L422" i="10"/>
  <c r="Q820" i="10"/>
  <c r="X536" i="10"/>
  <c r="W681" i="10"/>
  <c r="X986" i="10"/>
  <c r="W561" i="10"/>
  <c r="X656" i="10"/>
  <c r="L158" i="10"/>
  <c r="L131" i="10"/>
  <c r="Q581" i="10"/>
  <c r="X396" i="10"/>
  <c r="X29" i="10"/>
  <c r="W357" i="10"/>
  <c r="X89" i="10"/>
  <c r="W159" i="10"/>
  <c r="X476" i="10"/>
  <c r="Q836" i="10"/>
  <c r="X462" i="10"/>
  <c r="W50" i="10"/>
  <c r="Q746" i="10"/>
  <c r="W732" i="10"/>
  <c r="L202" i="10"/>
  <c r="Q602" i="10"/>
  <c r="Q574" i="10"/>
  <c r="X941" i="10"/>
  <c r="L710" i="10"/>
  <c r="V701" i="10"/>
  <c r="V812" i="10"/>
  <c r="Q893" i="10"/>
  <c r="Q613" i="10"/>
  <c r="X654" i="10"/>
  <c r="W105" i="10"/>
  <c r="W28" i="10"/>
  <c r="X98" i="10"/>
  <c r="L416" i="10"/>
  <c r="W859" i="10"/>
  <c r="V889" i="10"/>
  <c r="W873" i="10"/>
  <c r="W802" i="10"/>
  <c r="X888" i="10"/>
  <c r="W669" i="10"/>
  <c r="X283" i="10"/>
  <c r="W182" i="10"/>
  <c r="W479" i="10"/>
  <c r="V570" i="10"/>
  <c r="X176" i="10"/>
  <c r="V842" i="10"/>
  <c r="V789" i="10"/>
  <c r="W526" i="10"/>
  <c r="L971" i="10"/>
  <c r="X849" i="10"/>
  <c r="X278" i="10"/>
  <c r="W22" i="10"/>
  <c r="V892" i="10"/>
  <c r="W901" i="10"/>
  <c r="X244" i="10"/>
  <c r="X856" i="10"/>
  <c r="Q859" i="10"/>
  <c r="W663" i="10"/>
  <c r="W622" i="10"/>
  <c r="L903" i="10"/>
  <c r="V745" i="10"/>
  <c r="L167" i="10"/>
  <c r="Q590" i="10"/>
  <c r="W569" i="10"/>
  <c r="W581" i="10"/>
  <c r="Q643" i="10"/>
  <c r="V854" i="10"/>
  <c r="L73" i="10"/>
  <c r="W596" i="10"/>
  <c r="X122" i="10"/>
  <c r="X807" i="10"/>
  <c r="W864" i="10"/>
  <c r="W119" i="10"/>
  <c r="L680" i="10"/>
  <c r="V728" i="10"/>
  <c r="X924" i="10"/>
  <c r="L366" i="10"/>
  <c r="W890" i="10"/>
  <c r="X373" i="10"/>
  <c r="L157" i="10"/>
  <c r="V627" i="10"/>
  <c r="L867" i="10"/>
  <c r="L430" i="10"/>
  <c r="X637" i="10"/>
  <c r="X230" i="10"/>
  <c r="L539" i="10"/>
  <c r="Q885" i="10"/>
  <c r="X152" i="10"/>
  <c r="W53" i="10"/>
  <c r="V773" i="10"/>
  <c r="W161" i="10"/>
  <c r="V622" i="10"/>
  <c r="Q897" i="10"/>
  <c r="W452" i="10"/>
  <c r="X158" i="10"/>
  <c r="X903" i="10"/>
  <c r="L756" i="10"/>
  <c r="Q872" i="10"/>
  <c r="W518" i="10"/>
  <c r="W684" i="10"/>
  <c r="X735" i="10"/>
  <c r="Q600" i="10"/>
  <c r="W354" i="10"/>
  <c r="L789" i="10"/>
  <c r="W944" i="10"/>
  <c r="L200" i="10"/>
  <c r="W745" i="10"/>
  <c r="V999" i="10"/>
  <c r="X375" i="10"/>
  <c r="X436" i="10"/>
  <c r="X649" i="10"/>
  <c r="X786" i="10"/>
  <c r="L571" i="10"/>
  <c r="V689" i="10"/>
  <c r="L259" i="10"/>
  <c r="W572" i="10"/>
  <c r="L87" i="10"/>
  <c r="L793" i="10"/>
  <c r="L162" i="10"/>
  <c r="L925" i="10"/>
  <c r="Q831" i="10"/>
  <c r="X239" i="10"/>
  <c r="L437" i="10"/>
  <c r="Q666" i="10"/>
  <c r="W976" i="10"/>
  <c r="W984" i="10"/>
  <c r="W437" i="10"/>
  <c r="L631" i="10"/>
  <c r="W379" i="10"/>
  <c r="Q892" i="10"/>
  <c r="V563" i="10"/>
  <c r="V863" i="10"/>
  <c r="X622" i="10"/>
  <c r="V611" i="10"/>
  <c r="X899" i="10"/>
  <c r="W347" i="10"/>
  <c r="L214" i="10"/>
  <c r="V874" i="10"/>
  <c r="L191" i="10"/>
  <c r="W516" i="10"/>
  <c r="W812" i="10"/>
  <c r="X13" i="10"/>
  <c r="Q633" i="10"/>
  <c r="X667" i="10"/>
  <c r="L471" i="10"/>
  <c r="W665" i="10"/>
  <c r="W983" i="10"/>
  <c r="W241" i="10"/>
  <c r="Q929" i="10"/>
  <c r="W313" i="10"/>
  <c r="Q913" i="10"/>
  <c r="X822" i="10"/>
  <c r="W230" i="10"/>
  <c r="V680" i="10"/>
  <c r="L847" i="10"/>
  <c r="Q583" i="10"/>
  <c r="L94" i="10"/>
  <c r="W861" i="10"/>
  <c r="W183" i="10"/>
  <c r="X44" i="10"/>
  <c r="L954" i="10"/>
  <c r="X675" i="10"/>
  <c r="L799" i="10"/>
  <c r="X731" i="10"/>
  <c r="V780" i="10"/>
  <c r="L385" i="10"/>
  <c r="W174" i="10"/>
  <c r="L485" i="10"/>
  <c r="W131" i="10"/>
  <c r="W139" i="10"/>
  <c r="L928" i="10"/>
  <c r="W10" i="10"/>
  <c r="W66" i="10"/>
  <c r="X611" i="10"/>
  <c r="Q858" i="10"/>
  <c r="W226" i="10"/>
  <c r="Q905" i="10"/>
  <c r="X892" i="10"/>
  <c r="X339" i="10"/>
  <c r="L466" i="10"/>
  <c r="Q974" i="10"/>
  <c r="X110" i="10"/>
  <c r="X52" i="10"/>
  <c r="Q776" i="10"/>
  <c r="W484" i="10"/>
  <c r="X607" i="10"/>
  <c r="X274" i="10"/>
  <c r="Q637" i="10"/>
  <c r="Q756" i="10"/>
  <c r="X410" i="10"/>
  <c r="X829" i="10"/>
  <c r="Q617" i="10"/>
  <c r="V736" i="10"/>
  <c r="L505" i="10"/>
  <c r="Q997" i="10"/>
  <c r="L685" i="10"/>
  <c r="V717" i="10"/>
  <c r="X150" i="10"/>
  <c r="W610" i="10"/>
  <c r="W849" i="10"/>
  <c r="L960" i="10"/>
  <c r="W915" i="10"/>
  <c r="L764" i="10"/>
  <c r="W335" i="10"/>
  <c r="Q955" i="10"/>
  <c r="W59" i="10"/>
  <c r="X366" i="10"/>
  <c r="Q699" i="10"/>
  <c r="L868" i="10"/>
  <c r="Q988" i="10"/>
  <c r="W448" i="10"/>
  <c r="X919" i="10"/>
  <c r="L751" i="10"/>
  <c r="W703" i="10"/>
  <c r="X664" i="10"/>
  <c r="W647" i="10"/>
  <c r="L112" i="10"/>
  <c r="W837" i="10"/>
  <c r="X619" i="10"/>
  <c r="W515" i="10"/>
  <c r="Q807" i="10"/>
  <c r="X387" i="10"/>
  <c r="X823" i="10"/>
  <c r="X592" i="10"/>
  <c r="X225" i="10"/>
  <c r="L688" i="10"/>
  <c r="W41" i="10"/>
  <c r="L461" i="10"/>
  <c r="X481" i="10"/>
  <c r="Q753" i="10"/>
  <c r="L509" i="10"/>
  <c r="X501" i="10"/>
  <c r="X484" i="10"/>
  <c r="V777" i="10"/>
  <c r="Q854" i="10"/>
  <c r="W214" i="10"/>
  <c r="Q921" i="10"/>
  <c r="V729" i="10"/>
  <c r="Q809" i="10"/>
  <c r="X431" i="10"/>
  <c r="W95" i="10"/>
  <c r="Q956" i="10"/>
  <c r="W462" i="10"/>
  <c r="W968" i="10"/>
  <c r="Q648" i="10"/>
  <c r="L575" i="10"/>
  <c r="X175" i="10"/>
  <c r="Q697" i="10"/>
  <c r="X99" i="10"/>
  <c r="X362" i="10"/>
  <c r="W55" i="10"/>
  <c r="W132" i="10"/>
  <c r="W827" i="10"/>
  <c r="W233" i="10"/>
  <c r="W385" i="10"/>
  <c r="W705" i="10"/>
  <c r="W200" i="10"/>
  <c r="X563" i="10"/>
  <c r="L508" i="10"/>
  <c r="X975" i="10"/>
  <c r="W96" i="10"/>
  <c r="X534" i="10"/>
  <c r="V989" i="10"/>
  <c r="Q741" i="10"/>
  <c r="W101" i="10"/>
  <c r="X893" i="10"/>
  <c r="L252" i="10"/>
  <c r="W412" i="10"/>
  <c r="X915" i="10"/>
  <c r="W360" i="10"/>
  <c r="L183" i="10"/>
  <c r="L897" i="10"/>
  <c r="L562" i="10"/>
  <c r="Q806" i="10"/>
  <c r="W917" i="10"/>
  <c r="X75" i="10"/>
  <c r="V750" i="10"/>
  <c r="X813" i="10"/>
  <c r="X902" i="10"/>
  <c r="W590" i="10"/>
  <c r="W138" i="10"/>
  <c r="W176" i="10"/>
  <c r="W683" i="10"/>
  <c r="X381" i="10"/>
  <c r="W813" i="10"/>
  <c r="V596" i="10"/>
  <c r="L650" i="10"/>
  <c r="V903" i="10"/>
  <c r="L254" i="10"/>
  <c r="W522" i="10"/>
  <c r="X736" i="10"/>
  <c r="W97" i="10"/>
  <c r="W110" i="10"/>
  <c r="X802" i="10"/>
  <c r="X67" i="10"/>
  <c r="X115" i="10"/>
  <c r="V693" i="10"/>
  <c r="L733" i="10"/>
  <c r="X367" i="10"/>
  <c r="W987" i="10"/>
  <c r="V623" i="10"/>
  <c r="Q695" i="10"/>
  <c r="Q890" i="10"/>
  <c r="V712" i="10"/>
  <c r="L893" i="10"/>
  <c r="X452" i="10"/>
  <c r="L830" i="10"/>
  <c r="W638" i="10"/>
  <c r="L51" i="10"/>
  <c r="V682" i="10"/>
  <c r="Q767" i="10"/>
  <c r="X701" i="10"/>
  <c r="W267" i="10"/>
  <c r="W541" i="10"/>
  <c r="X266" i="10"/>
  <c r="X318" i="10"/>
  <c r="X548" i="10"/>
  <c r="L498" i="10"/>
  <c r="X896" i="10"/>
  <c r="W719" i="10"/>
  <c r="Q635" i="10"/>
  <c r="X887" i="10"/>
  <c r="W949" i="10"/>
  <c r="V864" i="10"/>
  <c r="V768" i="10"/>
  <c r="L931" i="10"/>
  <c r="L57" i="10"/>
  <c r="L929" i="10"/>
  <c r="V726" i="10"/>
  <c r="X79" i="10"/>
  <c r="X345" i="10"/>
  <c r="W687" i="10"/>
  <c r="Q864" i="10"/>
  <c r="L305" i="10"/>
  <c r="Q614" i="10"/>
  <c r="W344" i="10"/>
  <c r="L836" i="10"/>
  <c r="L41" i="10"/>
  <c r="Q995" i="10"/>
  <c r="L713" i="10"/>
  <c r="W321" i="10"/>
  <c r="W363" i="10"/>
  <c r="Q880" i="10"/>
  <c r="W213" i="10"/>
  <c r="L621" i="10"/>
  <c r="Q908" i="10"/>
  <c r="L89" i="10"/>
  <c r="V886" i="10"/>
  <c r="L679" i="10"/>
  <c r="W769" i="10"/>
  <c r="X955" i="10"/>
  <c r="L629" i="10"/>
  <c r="V741" i="10"/>
  <c r="V971" i="10"/>
  <c r="Q703" i="10"/>
  <c r="W481" i="10"/>
  <c r="W709" i="10"/>
  <c r="W946" i="10"/>
  <c r="L143" i="10"/>
  <c r="L467" i="10"/>
  <c r="X997" i="10"/>
  <c r="L785" i="10"/>
  <c r="W832" i="10"/>
  <c r="Q783" i="10"/>
  <c r="W958" i="10"/>
  <c r="W133" i="10"/>
  <c r="W955" i="10"/>
  <c r="Q762" i="10"/>
  <c r="Q882" i="10"/>
  <c r="V781" i="10"/>
  <c r="X270" i="10"/>
  <c r="W118" i="10"/>
  <c r="Q970" i="10"/>
  <c r="W825" i="10"/>
  <c r="W584" i="10"/>
  <c r="W797" i="10"/>
  <c r="X967" i="10"/>
  <c r="V664" i="10"/>
  <c r="W366" i="10"/>
  <c r="L985" i="10"/>
  <c r="L665" i="10"/>
  <c r="W674" i="10"/>
  <c r="X853" i="10"/>
  <c r="V751" i="10"/>
  <c r="L670" i="10"/>
  <c r="X389" i="10"/>
  <c r="X109" i="10"/>
  <c r="X299" i="10"/>
  <c r="X74" i="10"/>
  <c r="Q797" i="10"/>
  <c r="X633" i="10"/>
  <c r="L419" i="10"/>
  <c r="W90" i="10"/>
  <c r="L22" i="10"/>
  <c r="V655" i="10"/>
  <c r="W739" i="10"/>
  <c r="X294" i="10"/>
  <c r="Q863" i="10"/>
  <c r="X45" i="10"/>
  <c r="X139" i="10"/>
  <c r="L332" i="10"/>
  <c r="V896" i="10"/>
  <c r="X546" i="10"/>
  <c r="X686" i="10"/>
  <c r="X516" i="10"/>
  <c r="Q652" i="10"/>
  <c r="L687" i="10"/>
  <c r="W807" i="10"/>
  <c r="X303" i="10"/>
  <c r="W179" i="10"/>
  <c r="Q764" i="10"/>
  <c r="W501" i="10"/>
  <c r="X418" i="10"/>
  <c r="Q646" i="10"/>
  <c r="Q845" i="10"/>
  <c r="L723" i="10"/>
  <c r="X662" i="10"/>
  <c r="L842" i="10"/>
  <c r="W54" i="10"/>
  <c r="L279" i="10"/>
  <c r="L436" i="10"/>
  <c r="X295" i="10"/>
  <c r="L251" i="10"/>
  <c r="X870" i="10"/>
  <c r="Q791" i="10"/>
  <c r="L397" i="10"/>
  <c r="X394" i="10"/>
  <c r="L249" i="10"/>
  <c r="W508" i="10"/>
  <c r="X860" i="10"/>
  <c r="W323" i="10"/>
  <c r="W220" i="10"/>
  <c r="W279" i="10"/>
  <c r="X655" i="10"/>
  <c r="X987" i="10"/>
  <c r="W17" i="10"/>
  <c r="X544" i="10"/>
  <c r="L355" i="10"/>
  <c r="L746" i="10"/>
  <c r="V605" i="10"/>
  <c r="L377" i="10"/>
  <c r="W623" i="10"/>
  <c r="L550" i="10"/>
  <c r="X679" i="10"/>
  <c r="W742" i="10"/>
  <c r="L126" i="10"/>
  <c r="L103" i="10"/>
  <c r="V732" i="10"/>
  <c r="Q709" i="10"/>
  <c r="X371" i="10"/>
  <c r="W377" i="10"/>
  <c r="X687" i="10"/>
  <c r="V916" i="10"/>
  <c r="Q850" i="10"/>
  <c r="W787" i="10"/>
  <c r="W977" i="10"/>
  <c r="L304" i="10"/>
  <c r="X143" i="10"/>
  <c r="L767" i="10"/>
  <c r="X959" i="10"/>
  <c r="X671" i="10"/>
  <c r="V865" i="10"/>
  <c r="Q844" i="10"/>
  <c r="W935" i="10"/>
  <c r="W173" i="10"/>
  <c r="Q855" i="10"/>
  <c r="X445" i="10"/>
  <c r="W418" i="10"/>
  <c r="W503" i="10"/>
  <c r="W975" i="10"/>
  <c r="L982" i="10"/>
  <c r="X905" i="10"/>
  <c r="X182" i="10"/>
  <c r="Q584" i="10"/>
  <c r="X253" i="10"/>
  <c r="X137" i="10"/>
  <c r="W621" i="10"/>
  <c r="L16" i="10"/>
  <c r="L257" i="10"/>
  <c r="Q687" i="10"/>
  <c r="W696" i="10"/>
  <c r="L683" i="10"/>
  <c r="X642" i="10"/>
  <c r="X767" i="10"/>
  <c r="X773" i="10"/>
  <c r="W461" i="10"/>
  <c r="L239" i="10"/>
  <c r="W782" i="10"/>
  <c r="X6" i="10"/>
  <c r="V819" i="10"/>
  <c r="W717" i="10"/>
  <c r="W549" i="10"/>
  <c r="V744" i="10"/>
  <c r="V824" i="10"/>
  <c r="V831" i="10"/>
  <c r="W166" i="10"/>
  <c r="W992" i="10"/>
  <c r="W472" i="10"/>
  <c r="X5" i="10"/>
  <c r="L643" i="10"/>
  <c r="X818" i="10"/>
  <c r="W56" i="10"/>
  <c r="W548" i="10"/>
  <c r="L600" i="10"/>
  <c r="X737" i="10"/>
  <c r="Q711" i="10"/>
  <c r="L269" i="10"/>
  <c r="Q1000" i="10"/>
  <c r="X383" i="10"/>
  <c r="W292" i="10"/>
  <c r="Q754" i="10"/>
  <c r="L341" i="10"/>
  <c r="L577" i="10"/>
  <c r="W301" i="10"/>
  <c r="W911" i="10"/>
  <c r="L60" i="10"/>
  <c r="X953" i="10"/>
  <c r="X799" i="10"/>
  <c r="L986" i="10"/>
  <c r="W921" i="10"/>
  <c r="X58" i="10"/>
  <c r="X877" i="10"/>
  <c r="Q725" i="10"/>
  <c r="X917" i="10"/>
  <c r="L762" i="10"/>
  <c r="V923" i="10"/>
  <c r="L823" i="10"/>
  <c r="W256" i="10"/>
  <c r="Q976" i="10"/>
  <c r="X539" i="10"/>
  <c r="L826" i="10"/>
  <c r="L442" i="10"/>
  <c r="X242" i="10"/>
  <c r="W786" i="10"/>
  <c r="L618" i="10"/>
  <c r="W982" i="10"/>
  <c r="Q901" i="10"/>
  <c r="L36" i="10"/>
  <c r="V967" i="10"/>
  <c r="L17" i="10"/>
  <c r="L455" i="10"/>
  <c r="L860" i="10"/>
  <c r="Q582" i="10"/>
  <c r="W926" i="10"/>
  <c r="Q781" i="10"/>
  <c r="Q911" i="10"/>
  <c r="L499" i="10"/>
  <c r="W604" i="10"/>
  <c r="X405" i="10"/>
  <c r="L566" i="10"/>
  <c r="L264" i="10"/>
  <c r="W779" i="10"/>
  <c r="X824" i="10"/>
  <c r="X360" i="10"/>
  <c r="L144" i="10"/>
  <c r="L201" i="10"/>
  <c r="L807" i="10"/>
  <c r="X194" i="10"/>
  <c r="X835" i="10"/>
  <c r="V754" i="10"/>
  <c r="Q620" i="10"/>
  <c r="W91" i="10"/>
  <c r="X638" i="10"/>
  <c r="L375" i="10"/>
  <c r="X758" i="10"/>
  <c r="Q969" i="10"/>
  <c r="L368" i="10"/>
  <c r="X733" i="10"/>
  <c r="Q800" i="10"/>
  <c r="W407" i="10"/>
  <c r="X875" i="10"/>
  <c r="Q830" i="10"/>
  <c r="V794" i="10"/>
  <c r="W46" i="10"/>
  <c r="L331" i="10"/>
  <c r="W234" i="10"/>
  <c r="L981" i="10"/>
  <c r="W519" i="10"/>
  <c r="X206" i="10"/>
  <c r="L520" i="10"/>
  <c r="V673" i="10"/>
  <c r="X513" i="10"/>
  <c r="W348" i="10"/>
  <c r="W557" i="10"/>
  <c r="L805" i="10"/>
  <c r="W219" i="10"/>
  <c r="W168" i="10"/>
  <c r="V956" i="10"/>
  <c r="L456" i="10"/>
  <c r="V674" i="10"/>
  <c r="X214" i="10"/>
  <c r="L283" i="10"/>
  <c r="X395" i="10"/>
  <c r="X711" i="10"/>
  <c r="L585" i="10"/>
  <c r="L361" i="10"/>
  <c r="L443" i="10"/>
  <c r="L258" i="10"/>
  <c r="L898" i="10"/>
  <c r="W950" i="10"/>
  <c r="V679" i="10"/>
  <c r="L90" i="10"/>
  <c r="V813" i="10"/>
  <c r="W695" i="10"/>
  <c r="X521" i="10"/>
  <c r="W16" i="10"/>
  <c r="V776" i="10"/>
  <c r="W459" i="10"/>
  <c r="X351" i="10"/>
  <c r="Q798" i="10"/>
  <c r="L563" i="10"/>
  <c r="L622" i="10"/>
  <c r="X808" i="10"/>
  <c r="Q755" i="10"/>
  <c r="L719" i="10"/>
  <c r="Q966" i="10"/>
  <c r="X30" i="10"/>
  <c r="X672" i="10"/>
  <c r="L536" i="10"/>
  <c r="X330" i="10"/>
  <c r="Q651" i="10"/>
  <c r="Q808" i="10"/>
  <c r="V704" i="10"/>
  <c r="L152" i="10"/>
  <c r="X487" i="10"/>
  <c r="X372" i="10"/>
  <c r="W764" i="10"/>
  <c r="L435" i="10"/>
  <c r="L907" i="10"/>
  <c r="W9" i="10"/>
  <c r="V641" i="10"/>
  <c r="W232" i="10"/>
  <c r="W733" i="10"/>
  <c r="W271" i="10"/>
  <c r="X57" i="10"/>
  <c r="L324" i="10"/>
  <c r="V966" i="10"/>
  <c r="X674" i="10"/>
  <c r="V902" i="10"/>
  <c r="L798" i="10"/>
  <c r="L810" i="10"/>
  <c r="X785" i="10"/>
  <c r="W215" i="10"/>
  <c r="Q963" i="10"/>
  <c r="Q684" i="10"/>
  <c r="Q615" i="10"/>
  <c r="Q847" i="10"/>
  <c r="L59" i="10"/>
  <c r="L83" i="10"/>
  <c r="V980" i="10"/>
  <c r="W597" i="10"/>
  <c r="W826" i="10"/>
  <c r="Q599" i="10"/>
  <c r="X210" i="10"/>
  <c r="X490" i="10"/>
  <c r="L141" i="10"/>
  <c r="Q694" i="10"/>
  <c r="X958" i="10"/>
  <c r="W538" i="10"/>
  <c r="V994" i="10"/>
  <c r="L572" i="10"/>
  <c r="Q653" i="10"/>
  <c r="L372" i="10"/>
  <c r="Q668" i="10"/>
  <c r="X54" i="10"/>
  <c r="X740" i="10"/>
  <c r="L956" i="10"/>
  <c r="W800" i="10"/>
  <c r="W3" i="10"/>
  <c r="X237" i="10"/>
  <c r="W362" i="10"/>
  <c r="X162" i="10"/>
  <c r="W310" i="10"/>
  <c r="X144" i="10"/>
  <c r="W8" i="10"/>
  <c r="Q766" i="10"/>
  <c r="L998" i="10"/>
  <c r="X400" i="10"/>
  <c r="Q870" i="10"/>
  <c r="W30" i="10"/>
  <c r="L590" i="10"/>
  <c r="W29" i="10"/>
  <c r="Q992" i="10"/>
  <c r="W186" i="10"/>
  <c r="Q899" i="10"/>
  <c r="X964" i="10"/>
  <c r="Q973" i="10"/>
  <c r="X121" i="10"/>
  <c r="L142" i="10"/>
  <c r="W871" i="10"/>
  <c r="L743" i="10"/>
  <c r="X587" i="10"/>
  <c r="W21" i="10"/>
  <c r="L878" i="10"/>
  <c r="Q745" i="10"/>
  <c r="L120" i="10"/>
  <c r="X615" i="10"/>
  <c r="X483" i="10"/>
  <c r="Q977" i="10"/>
  <c r="L637" i="10"/>
  <c r="X606" i="10"/>
  <c r="W879" i="10"/>
  <c r="W943" i="10"/>
  <c r="W614" i="10"/>
  <c r="X26" i="10"/>
  <c r="W573" i="10"/>
  <c r="X377" i="10"/>
  <c r="W833" i="10"/>
  <c r="W308" i="10"/>
  <c r="X276" i="10"/>
  <c r="X181" i="10"/>
  <c r="W189" i="10"/>
  <c r="W978" i="10"/>
  <c r="W37" i="10"/>
  <c r="W141" i="10"/>
  <c r="W777" i="10"/>
  <c r="L778" i="10"/>
  <c r="X650" i="10"/>
  <c r="L526" i="10"/>
  <c r="X541" i="10"/>
  <c r="V844" i="10"/>
  <c r="X498" i="10"/>
  <c r="W547" i="10"/>
  <c r="X103" i="10"/>
  <c r="W258" i="10"/>
  <c r="W305" i="10"/>
  <c r="W644" i="10"/>
  <c r="L55" i="10"/>
  <c r="L987" i="10"/>
  <c r="Q840" i="10"/>
  <c r="L54" i="10"/>
  <c r="Q731" i="10"/>
  <c r="W165" i="10"/>
  <c r="L841" i="10"/>
  <c r="L161" i="10"/>
  <c r="L613" i="10"/>
  <c r="W795" i="10"/>
  <c r="X17" i="10"/>
  <c r="W289" i="10"/>
  <c r="L917" i="10"/>
  <c r="L915" i="10"/>
  <c r="X500" i="10"/>
  <c r="L963" i="10"/>
  <c r="Q814" i="10"/>
  <c r="V765" i="10"/>
  <c r="L989" i="10"/>
  <c r="X586" i="10"/>
  <c r="L975" i="10"/>
  <c r="W932" i="10"/>
  <c r="W286" i="10"/>
  <c r="V730" i="10"/>
  <c r="V762" i="10"/>
  <c r="V948" i="10"/>
  <c r="W129" i="10"/>
  <c r="L855" i="10"/>
  <c r="L675" i="10"/>
  <c r="W117" i="10"/>
  <c r="X907" i="10"/>
  <c r="V883" i="10"/>
  <c r="W190" i="10"/>
  <c r="W945" i="10"/>
  <c r="L447" i="10"/>
  <c r="W720" i="10"/>
  <c r="L686" i="10"/>
  <c r="X251" i="10"/>
  <c r="W395" i="10"/>
  <c r="W762" i="10"/>
  <c r="W45" i="10"/>
  <c r="Q568" i="10"/>
  <c r="L818" i="10"/>
  <c r="Q563" i="10"/>
  <c r="Q597" i="10"/>
  <c r="L20" i="10"/>
  <c r="L424" i="10"/>
  <c r="V692" i="10"/>
  <c r="X404" i="10"/>
  <c r="X41" i="10"/>
  <c r="V841" i="10"/>
  <c r="W657" i="10"/>
  <c r="V877" i="10"/>
  <c r="X221" i="10"/>
  <c r="L691" i="10"/>
  <c r="L844" i="10"/>
  <c r="L517" i="10"/>
  <c r="V769" i="10"/>
  <c r="L578" i="10"/>
  <c r="L271" i="10"/>
  <c r="V618" i="10"/>
  <c r="W544" i="10"/>
  <c r="V583" i="10"/>
  <c r="L348" i="10"/>
  <c r="V845" i="10"/>
  <c r="W774" i="10"/>
  <c r="V637" i="10"/>
  <c r="X588" i="10"/>
  <c r="X932" i="10"/>
  <c r="X971" i="10"/>
  <c r="L48" i="10"/>
  <c r="L230" i="10"/>
  <c r="L846" i="10"/>
  <c r="L702" i="10"/>
  <c r="X618" i="10"/>
  <c r="W249" i="10"/>
  <c r="V858" i="10"/>
  <c r="L677" i="10"/>
  <c r="V906" i="10"/>
  <c r="Q632" i="10"/>
  <c r="X881" i="10"/>
  <c r="L148" i="10"/>
  <c r="W924" i="10"/>
  <c r="X750" i="10"/>
  <c r="W668" i="10"/>
  <c r="Q569" i="10"/>
  <c r="X684" i="10"/>
  <c r="X819" i="10"/>
  <c r="W947" i="10"/>
  <c r="L43" i="10"/>
  <c r="L92" i="10"/>
  <c r="X707" i="10"/>
  <c r="L667" i="10"/>
  <c r="V849" i="10"/>
  <c r="W170" i="10"/>
  <c r="X791" i="10"/>
  <c r="W401" i="10"/>
  <c r="X184" i="10"/>
  <c r="W740" i="10"/>
  <c r="L849" i="10"/>
  <c r="W254" i="10"/>
  <c r="L797" i="10"/>
  <c r="W559" i="10"/>
  <c r="L407" i="10"/>
  <c r="L672" i="10"/>
  <c r="L418" i="10"/>
  <c r="X96" i="10"/>
  <c r="X568" i="10"/>
  <c r="X413" i="10"/>
  <c r="W686" i="10"/>
  <c r="Q952" i="10"/>
  <c r="W650" i="10"/>
  <c r="W594" i="10"/>
  <c r="W51" i="10"/>
  <c r="W618" i="10"/>
  <c r="X920" i="10"/>
  <c r="Q841" i="10"/>
  <c r="L996" i="10"/>
  <c r="Q900" i="10"/>
  <c r="L977" i="10"/>
  <c r="X559" i="10"/>
  <c r="X564" i="10"/>
  <c r="Q949" i="10"/>
  <c r="W967" i="10"/>
  <c r="V720" i="10"/>
  <c r="L757" i="10"/>
  <c r="L930" i="10"/>
  <c r="X322" i="10"/>
  <c r="X16" i="10"/>
  <c r="X485" i="10"/>
  <c r="X312" i="10"/>
  <c r="W85" i="10"/>
  <c r="Q740" i="10"/>
  <c r="W678" i="10"/>
  <c r="W673" i="10"/>
  <c r="L357" i="10"/>
  <c r="W368" i="10"/>
  <c r="X284" i="10"/>
  <c r="Q742" i="10"/>
  <c r="X996" i="10"/>
  <c r="L755" i="10"/>
  <c r="L551" i="10"/>
  <c r="V756" i="10"/>
  <c r="X806" i="10"/>
  <c r="L661" i="10"/>
  <c r="X379" i="10"/>
  <c r="X781" i="10"/>
  <c r="L608" i="10"/>
  <c r="X752" i="10"/>
  <c r="X549" i="10"/>
  <c r="X718" i="10"/>
  <c r="X591" i="10"/>
  <c r="X810" i="10"/>
  <c r="Q685" i="10"/>
  <c r="L974" i="10"/>
  <c r="L319" i="10"/>
  <c r="L446" i="10"/>
  <c r="X772" i="10"/>
  <c r="V822" i="10"/>
  <c r="L370" i="10"/>
  <c r="W699" i="10"/>
  <c r="W960" i="10"/>
  <c r="W211" i="10"/>
  <c r="V957" i="10"/>
  <c r="W69" i="10"/>
  <c r="L486" i="10"/>
  <c r="L104" i="10"/>
  <c r="W251" i="10"/>
  <c r="X482" i="10"/>
  <c r="L425" i="10"/>
  <c r="X344" i="10"/>
  <c r="X232" i="10"/>
  <c r="W282" i="10"/>
  <c r="W619" i="10"/>
  <c r="X94" i="10"/>
  <c r="Q579" i="10"/>
  <c r="L745" i="10"/>
  <c r="L203" i="10"/>
  <c r="V826" i="10"/>
  <c r="W539" i="10"/>
  <c r="L8" i="10"/>
  <c r="W560" i="10"/>
  <c r="V578" i="10"/>
  <c r="X710" i="10"/>
  <c r="X273" i="10"/>
  <c r="Q835" i="10"/>
  <c r="L759" i="10"/>
  <c r="Q716" i="10"/>
  <c r="L918" i="10"/>
  <c r="X847" i="10"/>
  <c r="W771" i="10"/>
  <c r="W517" i="10"/>
  <c r="X473" i="10"/>
  <c r="W63" i="10"/>
  <c r="L961" i="10"/>
  <c r="L289" i="10"/>
  <c r="L579" i="10"/>
  <c r="L392" i="10"/>
  <c r="Q951" i="10"/>
  <c r="X35" i="10"/>
  <c r="V964" i="10"/>
  <c r="L219" i="10"/>
  <c r="X333" i="10"/>
  <c r="X820" i="10"/>
  <c r="X594" i="10"/>
  <c r="W255" i="10"/>
  <c r="W692" i="10"/>
  <c r="L363" i="10"/>
  <c r="V991" i="10"/>
  <c r="X291" i="10"/>
  <c r="L639" i="10"/>
  <c r="W399" i="10"/>
  <c r="V590" i="10"/>
  <c r="Q713" i="10"/>
  <c r="X23" i="10"/>
  <c r="W531" i="10"/>
  <c r="L658" i="10"/>
  <c r="L827" i="10"/>
  <c r="W411" i="10"/>
  <c r="X948" i="10"/>
  <c r="W972" i="10"/>
  <c r="W235" i="10"/>
  <c r="Q705" i="10"/>
  <c r="V802" i="10"/>
  <c r="L727" i="10"/>
  <c r="X205" i="10"/>
  <c r="L24" i="10"/>
  <c r="L549" i="10"/>
  <c r="L352" i="10"/>
  <c r="W23" i="10"/>
  <c r="L525" i="10"/>
  <c r="V651" i="10"/>
  <c r="L180" i="10"/>
  <c r="X572" i="10"/>
  <c r="L664" i="10"/>
  <c r="L753" i="10"/>
  <c r="L168" i="10"/>
  <c r="Q967" i="10"/>
  <c r="L242" i="10"/>
  <c r="Q626" i="10"/>
  <c r="L396" i="10"/>
  <c r="X880" i="10"/>
  <c r="W70" i="10"/>
  <c r="Q813" i="10"/>
  <c r="X825" i="10"/>
  <c r="W759" i="10"/>
  <c r="W989" i="10"/>
  <c r="V766" i="10"/>
  <c r="W328" i="10"/>
  <c r="L803" i="10"/>
  <c r="L165" i="10"/>
  <c r="W397" i="10"/>
  <c r="Q681" i="10"/>
  <c r="X190" i="10"/>
  <c r="W662" i="10"/>
  <c r="W281" i="10"/>
  <c r="W370" i="10"/>
  <c r="V888" i="10"/>
  <c r="L707" i="10"/>
  <c r="X432" i="10"/>
  <c r="V662" i="10"/>
  <c r="Q918" i="10"/>
  <c r="X85" i="10"/>
  <c r="X401" i="10"/>
  <c r="W930" i="10"/>
  <c r="W834" i="10"/>
  <c r="W609" i="10"/>
  <c r="V691" i="10"/>
  <c r="Q960" i="10"/>
  <c r="Q701" i="10"/>
  <c r="W314" i="10"/>
  <c r="Q714" i="10"/>
  <c r="V969" i="10"/>
  <c r="X596" i="10"/>
  <c r="X460" i="10"/>
  <c r="L227" i="10"/>
  <c r="V716" i="10"/>
  <c r="L828" i="10"/>
  <c r="L351" i="10"/>
  <c r="Q924" i="10"/>
  <c r="L957" i="10"/>
  <c r="Q748" i="10"/>
  <c r="V862" i="10"/>
  <c r="L892" i="10"/>
  <c r="X956" i="10"/>
  <c r="W690" i="10"/>
  <c r="Q936" i="10"/>
  <c r="V600" i="10"/>
  <c r="L244" i="10"/>
  <c r="X706" i="10"/>
  <c r="W299" i="10"/>
  <c r="W599" i="10"/>
  <c r="V738" i="10"/>
  <c r="X874" i="10"/>
  <c r="W443" i="10"/>
  <c r="X219" i="10"/>
  <c r="W287" i="10"/>
  <c r="V820" i="10"/>
  <c r="V755" i="10"/>
  <c r="L261" i="10"/>
  <c r="X298" i="10"/>
  <c r="Q751" i="10"/>
  <c r="L911" i="10"/>
  <c r="W704" i="10"/>
  <c r="W791" i="10"/>
  <c r="L428" i="10"/>
  <c r="W535" i="10"/>
  <c r="W546" i="10"/>
  <c r="X873" i="10"/>
  <c r="W268" i="10"/>
  <c r="X573" i="10"/>
  <c r="L278" i="10"/>
  <c r="W730" i="10"/>
  <c r="Q564" i="10"/>
  <c r="X934" i="10"/>
  <c r="L813" i="10"/>
  <c r="Q912" i="10"/>
  <c r="V884" i="10"/>
  <c r="Q832" i="10"/>
  <c r="V932" i="10"/>
  <c r="Q663" i="10"/>
  <c r="W688" i="10"/>
  <c r="W121" i="10"/>
  <c r="W158" i="10"/>
  <c r="X717" i="10"/>
  <c r="Q561" i="10"/>
  <c r="X155" i="10"/>
  <c r="X327" i="10"/>
  <c r="W991" i="10"/>
  <c r="X556" i="10"/>
  <c r="W324" i="10"/>
  <c r="L272" i="10"/>
  <c r="L102" i="10"/>
  <c r="W840" i="10"/>
  <c r="L403" i="10"/>
  <c r="X616" i="10"/>
  <c r="Q586" i="10"/>
  <c r="X159" i="10"/>
  <c r="Q656" i="10"/>
  <c r="X741" i="10"/>
  <c r="L597" i="10"/>
  <c r="L213" i="10"/>
  <c r="X949" i="10"/>
  <c r="V663" i="10"/>
  <c r="X569" i="10"/>
  <c r="X555" i="10"/>
  <c r="X906" i="10"/>
  <c r="L61" i="10"/>
  <c r="V626" i="10"/>
  <c r="X911" i="10"/>
  <c r="W146" i="10"/>
  <c r="X705" i="10"/>
  <c r="W372" i="10"/>
  <c r="Q571" i="10"/>
  <c r="X557" i="10"/>
  <c r="L540" i="10"/>
  <c r="X841" i="10"/>
  <c r="X784" i="10"/>
  <c r="W553" i="10"/>
  <c r="W862" i="10"/>
  <c r="X415" i="10"/>
  <c r="V702" i="10"/>
  <c r="W918" i="10"/>
  <c r="V887" i="10"/>
  <c r="L270" i="10"/>
  <c r="V998" i="10"/>
  <c r="W738" i="10"/>
  <c r="W605" i="10"/>
  <c r="W928" i="10"/>
  <c r="L309" i="10"/>
  <c r="X574" i="10"/>
  <c r="W157" i="10"/>
  <c r="W185" i="10"/>
  <c r="Q875" i="10"/>
  <c r="Q771" i="10"/>
  <c r="Q720" i="10"/>
  <c r="W343" i="10"/>
  <c r="L700" i="10"/>
  <c r="V790" i="10"/>
  <c r="V797" i="10"/>
  <c r="V667" i="10"/>
  <c r="Q566" i="10"/>
  <c r="W260" i="10"/>
  <c r="L431" i="10"/>
  <c r="X136" i="10"/>
  <c r="V690" i="10"/>
  <c r="L560" i="10"/>
  <c r="W309" i="10"/>
  <c r="V816" i="10"/>
  <c r="X209" i="10"/>
  <c r="X602" i="10"/>
  <c r="X469" i="10"/>
  <c r="X683" i="10"/>
  <c r="L861" i="10"/>
  <c r="L216" i="10"/>
  <c r="V882" i="10"/>
  <c r="Q580" i="10"/>
  <c r="L281" i="10"/>
  <c r="Q815" i="10"/>
  <c r="L708" i="10"/>
  <c r="L12" i="10"/>
  <c r="X537" i="10"/>
  <c r="W217" i="10"/>
  <c r="X904" i="10"/>
  <c r="W471" i="10"/>
  <c r="L173" i="10"/>
  <c r="L570" i="10"/>
  <c r="Q607" i="10"/>
  <c r="W455" i="10"/>
  <c r="L129" i="10"/>
  <c r="L374" i="10"/>
  <c r="X661" i="10"/>
  <c r="W824" i="10"/>
  <c r="Q944" i="10"/>
  <c r="Q802" i="10"/>
  <c r="L790" i="10"/>
  <c r="X579" i="10"/>
  <c r="Q801" i="10"/>
  <c r="X514" i="10"/>
  <c r="V724" i="10"/>
  <c r="Q575" i="10"/>
  <c r="W427" i="10"/>
  <c r="Q902" i="10"/>
  <c r="L681" i="10"/>
  <c r="X449" i="10"/>
  <c r="L833" i="10"/>
  <c r="X930" i="10"/>
  <c r="L628" i="10"/>
  <c r="W123" i="10"/>
  <c r="W68" i="10"/>
  <c r="L819" i="10"/>
  <c r="L770" i="10"/>
  <c r="L316" i="10"/>
  <c r="W499" i="10"/>
  <c r="L354" i="10"/>
  <c r="X812" i="10"/>
  <c r="L386" i="10"/>
  <c r="Q906" i="10"/>
  <c r="X392" i="10"/>
  <c r="W893" i="10"/>
  <c r="X157" i="10"/>
  <c r="W564" i="10"/>
  <c r="L236" i="10"/>
  <c r="W523" i="10"/>
  <c r="L321" i="10"/>
  <c r="W84" i="10"/>
  <c r="X816" i="10"/>
  <c r="X970" i="10"/>
  <c r="L992" i="10"/>
  <c r="L838" i="10"/>
  <c r="Q954" i="10"/>
  <c r="X878" i="10"/>
  <c r="W997" i="10"/>
  <c r="X990" i="10"/>
  <c r="L752" i="10"/>
  <c r="L115" i="10"/>
  <c r="L225" i="10"/>
  <c r="W76" i="10"/>
  <c r="L495" i="10"/>
  <c r="X518" i="10"/>
  <c r="V721" i="10"/>
  <c r="V575" i="10"/>
  <c r="Q981" i="10"/>
  <c r="X260" i="10"/>
  <c r="V960" i="10"/>
  <c r="Q644" i="10"/>
  <c r="W811" i="10"/>
  <c r="L750" i="10"/>
  <c r="L763" i="10"/>
  <c r="W376" i="10"/>
  <c r="Q965" i="10"/>
  <c r="Q978" i="10"/>
  <c r="W398" i="10"/>
  <c r="X867" i="10"/>
  <c r="W43" i="10"/>
  <c r="W909" i="10"/>
  <c r="X261" i="10"/>
  <c r="W520" i="10"/>
  <c r="X770" i="10"/>
  <c r="L284" i="10"/>
  <c r="L197" i="10"/>
  <c r="V951" i="10"/>
  <c r="W359" i="10"/>
  <c r="Q998" i="10"/>
  <c r="Q975" i="10"/>
  <c r="X626" i="10"/>
  <c r="L373" i="10"/>
  <c r="W61" i="10"/>
  <c r="X922" i="10"/>
  <c r="X263" i="10"/>
  <c r="L290" i="10"/>
  <c r="W130" i="10"/>
  <c r="W175" i="10"/>
  <c r="L475" i="10"/>
  <c r="Q665" i="10"/>
  <c r="X471" i="10"/>
  <c r="X111" i="10"/>
  <c r="L788" i="10"/>
  <c r="L156" i="10"/>
  <c r="L993" i="10"/>
  <c r="X497" i="10"/>
  <c r="L881" i="10"/>
  <c r="X685" i="10"/>
  <c r="V821" i="10"/>
  <c r="L848" i="10"/>
  <c r="W20" i="10"/>
  <c r="X461" i="10"/>
  <c r="V581" i="10"/>
  <c r="V687" i="10"/>
  <c r="X570" i="10"/>
  <c r="V642" i="10"/>
  <c r="Q789" i="10"/>
  <c r="W31" i="10"/>
  <c r="W588" i="10"/>
  <c r="L364" i="10"/>
  <c r="L68" i="10"/>
  <c r="W315" i="10"/>
  <c r="W894" i="10"/>
  <c r="V981" i="10"/>
  <c r="V968" i="10"/>
  <c r="W680" i="10"/>
  <c r="X774" i="10"/>
  <c r="L678" i="10"/>
  <c r="V615" i="10"/>
  <c r="L876" i="10"/>
  <c r="L693" i="10"/>
  <c r="X604" i="10"/>
  <c r="W311" i="10"/>
  <c r="X288" i="10"/>
  <c r="X780" i="10"/>
  <c r="V607" i="10"/>
  <c r="L159" i="10"/>
  <c r="L760" i="10"/>
  <c r="W34" i="10"/>
  <c r="W543" i="10"/>
  <c r="V737" i="10"/>
  <c r="W74" i="10"/>
  <c r="W580" i="10"/>
  <c r="L510" i="10"/>
  <c r="L253" i="10"/>
  <c r="W741" i="10"/>
  <c r="W587" i="10"/>
  <c r="L146" i="10"/>
  <c r="X630" i="10"/>
  <c r="L472" i="10"/>
  <c r="Q672" i="10"/>
  <c r="X56" i="10"/>
  <c r="L482" i="10"/>
  <c r="X429" i="10"/>
  <c r="V565" i="10"/>
  <c r="L78" i="10"/>
  <c r="X81" i="10"/>
  <c r="W713" i="10"/>
  <c r="L477" i="10"/>
  <c r="Q786" i="10"/>
  <c r="Q693" i="10"/>
  <c r="X795" i="10"/>
  <c r="X577" i="10"/>
  <c r="L342" i="10"/>
  <c r="X854" i="10"/>
  <c r="W701" i="10"/>
  <c r="L606" i="10"/>
  <c r="W725" i="10"/>
  <c r="Q803" i="10"/>
  <c r="X341" i="10"/>
  <c r="X430" i="10"/>
  <c r="X302" i="10"/>
  <c r="X759" i="10"/>
  <c r="X343" i="10"/>
  <c r="L9" i="10"/>
  <c r="W210" i="10"/>
  <c r="Q928" i="10"/>
  <c r="X598" i="10"/>
  <c r="V941" i="10"/>
  <c r="L247" i="10"/>
  <c r="L490" i="10"/>
  <c r="L5" i="10"/>
  <c r="V918" i="10"/>
  <c r="W892" i="10"/>
  <c r="W780" i="10"/>
  <c r="L872" i="10"/>
  <c r="Q702" i="10"/>
  <c r="X730" i="10"/>
  <c r="L649" i="10"/>
  <c r="L222" i="10"/>
  <c r="X300" i="10"/>
  <c r="Q698" i="10"/>
  <c r="L771" i="10"/>
  <c r="L709" i="10"/>
  <c r="V708" i="10"/>
  <c r="W298" i="10"/>
  <c r="X947" i="10"/>
  <c r="L701" i="10"/>
  <c r="W464" i="10"/>
  <c r="W765" i="10"/>
  <c r="W12" i="10"/>
  <c r="V646" i="10"/>
  <c r="X999" i="10"/>
  <c r="X425" i="10"/>
  <c r="V926" i="10"/>
  <c r="W136" i="10"/>
  <c r="Q990" i="10"/>
  <c r="L206" i="10"/>
  <c r="X40" i="10"/>
  <c r="L439" i="10"/>
  <c r="Q770" i="10"/>
  <c r="V643" i="10"/>
  <c r="L995" i="10"/>
  <c r="W578" i="10"/>
  <c r="L187" i="10"/>
  <c r="X844" i="10"/>
  <c r="V696" i="10"/>
  <c r="V584" i="10"/>
  <c r="X281" i="10"/>
  <c r="W431" i="10"/>
  <c r="L616" i="10"/>
  <c r="L454" i="10"/>
  <c r="W356" i="10"/>
  <c r="X927" i="10"/>
  <c r="Q750" i="10"/>
  <c r="L260" i="10"/>
  <c r="W931" i="10"/>
  <c r="L11" i="10"/>
  <c r="X850" i="10"/>
  <c r="V803" i="10"/>
  <c r="W107" i="10"/>
  <c r="X914" i="10"/>
  <c r="X576" i="10"/>
  <c r="Q606" i="10"/>
  <c r="X787" i="10"/>
  <c r="W571" i="10"/>
  <c r="W986" i="10"/>
  <c r="X962" i="10"/>
  <c r="Q782" i="10"/>
  <c r="Q939" i="10"/>
  <c r="Q919" i="10"/>
  <c r="X50" i="10"/>
  <c r="X863" i="10"/>
  <c r="L417" i="10"/>
  <c r="X37" i="10"/>
  <c r="X653" i="10"/>
  <c r="V867" i="10"/>
  <c r="L184" i="10"/>
  <c r="Q903" i="10"/>
  <c r="X217" i="10"/>
  <c r="X124" i="10"/>
  <c r="W391" i="10"/>
  <c r="X199" i="10"/>
  <c r="X228" i="10"/>
  <c r="L614" i="10"/>
  <c r="W124" i="10"/>
  <c r="V996" i="10"/>
  <c r="X720" i="10"/>
  <c r="V635" i="10"/>
  <c r="L347" i="10"/>
  <c r="W789" i="10"/>
  <c r="V961" i="10"/>
  <c r="L999" i="10"/>
  <c r="Q737" i="10"/>
  <c r="L86" i="10"/>
  <c r="L906" i="10"/>
  <c r="V942" i="10"/>
  <c r="X60" i="10"/>
  <c r="X499" i="10"/>
  <c r="X861" i="10"/>
  <c r="Q228" i="10"/>
  <c r="L69" i="10"/>
  <c r="W939" i="10"/>
  <c r="L205" i="10"/>
  <c r="X386" i="10"/>
  <c r="V699" i="10"/>
  <c r="L945" i="10"/>
  <c r="X939" i="10"/>
  <c r="L854" i="10"/>
  <c r="X285" i="10"/>
  <c r="X910" i="10"/>
  <c r="L233" i="10"/>
  <c r="W654" i="10"/>
  <c r="X12" i="10"/>
  <c r="W652" i="10"/>
  <c r="Q799" i="10"/>
  <c r="Q843" i="10"/>
  <c r="L632" i="10"/>
  <c r="L308" i="10"/>
  <c r="X794" i="10"/>
  <c r="X610" i="10"/>
  <c r="X507" i="10"/>
  <c r="Q761" i="10"/>
  <c r="W458" i="10"/>
  <c r="L25" i="10"/>
  <c r="Q994" i="10"/>
  <c r="V710" i="10"/>
  <c r="L58" i="10"/>
  <c r="L476" i="10"/>
  <c r="L176" i="10"/>
  <c r="X51" i="10"/>
  <c r="L620" i="10"/>
  <c r="Q463" i="10"/>
  <c r="V463" i="10"/>
  <c r="V515" i="10"/>
  <c r="Q261" i="10"/>
  <c r="Q528" i="10"/>
  <c r="Q242" i="10"/>
  <c r="Q415" i="10"/>
  <c r="Q453" i="10"/>
  <c r="V482" i="10"/>
  <c r="Q349" i="10"/>
  <c r="Q158" i="10"/>
  <c r="V420" i="10"/>
  <c r="Q299" i="10"/>
  <c r="Q30" i="10"/>
  <c r="V64" i="10"/>
  <c r="V211" i="10"/>
  <c r="Q392" i="10"/>
  <c r="Q29" i="10"/>
  <c r="L13" i="10"/>
  <c r="L313" i="10"/>
  <c r="L302" i="10"/>
  <c r="W919" i="10"/>
  <c r="X842" i="10"/>
  <c r="X177" i="10"/>
  <c r="L489" i="10"/>
  <c r="L779" i="10"/>
  <c r="W456" i="10"/>
  <c r="L988" i="10"/>
  <c r="V652" i="10"/>
  <c r="V853" i="10"/>
  <c r="X677" i="10"/>
  <c r="X613" i="10"/>
  <c r="L394" i="10"/>
  <c r="L151" i="10"/>
  <c r="X645" i="10"/>
  <c r="W493" i="10"/>
  <c r="X581" i="10"/>
  <c r="X72" i="10"/>
  <c r="X22" i="10"/>
  <c r="X277" i="10"/>
  <c r="X311" i="10"/>
  <c r="W881" i="10"/>
  <c r="L519" i="10"/>
  <c r="X998" i="10"/>
  <c r="X340" i="10"/>
  <c r="W320" i="10"/>
  <c r="X38" i="10"/>
  <c r="W936" i="10"/>
  <c r="Q773" i="10"/>
  <c r="Q56" i="10"/>
  <c r="V485" i="10"/>
  <c r="Q334" i="10"/>
  <c r="Q351" i="10"/>
  <c r="Q98" i="10"/>
  <c r="Q92" i="10"/>
  <c r="Q322" i="10"/>
  <c r="V224" i="10"/>
  <c r="Q428" i="10"/>
  <c r="Q533" i="10"/>
  <c r="Q53" i="10"/>
  <c r="Q171" i="10"/>
  <c r="Q95" i="10"/>
  <c r="Q94" i="10"/>
  <c r="V560" i="10"/>
  <c r="Q293" i="10"/>
  <c r="Q111" i="10"/>
  <c r="Q275" i="10"/>
  <c r="Q540" i="10"/>
  <c r="Q326" i="10"/>
  <c r="Q290" i="10"/>
  <c r="V431" i="10"/>
  <c r="Q335" i="10"/>
  <c r="Q526" i="10"/>
  <c r="Q376" i="10"/>
  <c r="W482" i="10"/>
  <c r="W656" i="10"/>
  <c r="Q642" i="10"/>
  <c r="W821" i="10"/>
  <c r="W938" i="10"/>
  <c r="W171" i="10"/>
  <c r="X68" i="10"/>
  <c r="L356" i="10"/>
  <c r="L18" i="10"/>
  <c r="W438" i="10"/>
  <c r="W866" i="10"/>
  <c r="Q961" i="10"/>
  <c r="W959" i="10"/>
  <c r="X901" i="10"/>
  <c r="Q833" i="10"/>
  <c r="X833" i="10"/>
  <c r="L163" i="10"/>
  <c r="V825" i="10"/>
  <c r="W766" i="10"/>
  <c r="Q878" i="10"/>
  <c r="L23" i="10"/>
  <c r="X700" i="10"/>
  <c r="L800" i="10"/>
  <c r="X286" i="10"/>
  <c r="Q585" i="10"/>
  <c r="W639" i="10"/>
  <c r="L532" i="10"/>
  <c r="L171" i="10"/>
  <c r="W910" i="10"/>
  <c r="W341" i="10"/>
  <c r="Q62" i="10"/>
  <c r="Q19" i="10"/>
  <c r="V540" i="10"/>
  <c r="V184" i="10"/>
  <c r="Q300" i="10"/>
  <c r="Q189" i="10"/>
  <c r="Q469" i="10"/>
  <c r="Q82" i="10"/>
  <c r="Q25" i="10"/>
  <c r="Q162" i="10"/>
  <c r="Q339" i="10"/>
  <c r="Q42" i="10"/>
  <c r="Q327" i="10"/>
  <c r="Q462" i="10"/>
  <c r="Q149" i="10"/>
  <c r="Q381" i="10"/>
  <c r="V384" i="10"/>
  <c r="Q419" i="10"/>
  <c r="Q106" i="10"/>
  <c r="Q362" i="10"/>
  <c r="Q100" i="10"/>
  <c r="Q387" i="10"/>
  <c r="Q135" i="10"/>
  <c r="Q185" i="10"/>
  <c r="Q790" i="10"/>
  <c r="V955" i="10"/>
  <c r="L765" i="10"/>
  <c r="X961" i="10"/>
  <c r="X777" i="10"/>
  <c r="Q706" i="10"/>
  <c r="L874" i="10"/>
  <c r="L758" i="10"/>
  <c r="V833" i="10"/>
  <c r="W790" i="10"/>
  <c r="X63" i="10"/>
  <c r="X760" i="10"/>
  <c r="L440" i="10"/>
  <c r="V734" i="10"/>
  <c r="L432" i="10"/>
  <c r="X417" i="10"/>
  <c r="L349" i="10"/>
  <c r="L333" i="10"/>
  <c r="X257" i="10"/>
  <c r="W346" i="10"/>
  <c r="V654" i="10"/>
  <c r="W116" i="10"/>
  <c r="W724" i="10"/>
  <c r="W542" i="10"/>
  <c r="V793" i="10"/>
  <c r="V792" i="10"/>
  <c r="L812" i="10"/>
  <c r="X603" i="10"/>
  <c r="L381" i="10"/>
  <c r="L715" i="10"/>
  <c r="Q44" i="10"/>
  <c r="Q490" i="10"/>
  <c r="V300" i="10"/>
  <c r="Q181" i="10"/>
  <c r="Q506" i="10"/>
  <c r="Q219" i="10"/>
  <c r="Q12" i="10"/>
  <c r="Q514" i="10"/>
  <c r="V7" i="10"/>
  <c r="Q57" i="10"/>
  <c r="Q55" i="10"/>
  <c r="V398" i="10"/>
  <c r="Q501" i="10"/>
  <c r="Q458" i="10"/>
  <c r="V143" i="10"/>
  <c r="Q38" i="10"/>
  <c r="Q546" i="10"/>
  <c r="Q347" i="10"/>
  <c r="Q83" i="10"/>
  <c r="Q523" i="10"/>
  <c r="Q113" i="10"/>
  <c r="Q497" i="10"/>
  <c r="Q477" i="10"/>
  <c r="Q102" i="10"/>
  <c r="Q76" i="10"/>
  <c r="V466" i="10"/>
  <c r="Q305" i="10"/>
  <c r="Q232" i="10"/>
  <c r="V772" i="10"/>
  <c r="W752" i="10"/>
  <c r="X936" i="10"/>
  <c r="L209" i="10"/>
  <c r="Q881" i="10"/>
  <c r="X895" i="10"/>
  <c r="X338" i="10"/>
  <c r="W708" i="10"/>
  <c r="W361" i="10"/>
  <c r="L567" i="10"/>
  <c r="L534" i="10"/>
  <c r="L794" i="10"/>
  <c r="X744" i="10"/>
  <c r="Q857" i="10"/>
  <c r="X197" i="10"/>
  <c r="W784" i="10"/>
  <c r="W275" i="10"/>
  <c r="V764" i="10"/>
  <c r="X113" i="10"/>
  <c r="X216" i="10"/>
  <c r="W829" i="10"/>
  <c r="L64" i="10"/>
  <c r="L768" i="10"/>
  <c r="W504" i="10"/>
  <c r="X625" i="10"/>
  <c r="L816" i="10"/>
  <c r="W905" i="10"/>
  <c r="L601" i="10"/>
  <c r="L322" i="10"/>
  <c r="W264" i="10"/>
  <c r="Q473" i="10"/>
  <c r="Q488" i="10"/>
  <c r="V307" i="10"/>
  <c r="V294" i="10"/>
  <c r="Q318" i="10"/>
  <c r="Q122" i="10"/>
  <c r="V45" i="10"/>
  <c r="Q277" i="10"/>
  <c r="Q225" i="10"/>
  <c r="V526" i="10"/>
  <c r="Q188" i="10"/>
  <c r="Q536" i="10"/>
  <c r="Q211" i="10"/>
  <c r="Q307" i="10"/>
  <c r="Q291" i="10"/>
  <c r="V152" i="10"/>
  <c r="Q199" i="10"/>
  <c r="Q59" i="10"/>
  <c r="Q276" i="10"/>
  <c r="V290" i="10"/>
  <c r="Q439" i="10"/>
  <c r="V488" i="10"/>
  <c r="Q413" i="10"/>
  <c r="Q484" i="10"/>
  <c r="Q285" i="10"/>
  <c r="Q264" i="10"/>
  <c r="Q733" i="10"/>
  <c r="W570" i="10"/>
  <c r="L44" i="10"/>
  <c r="X215" i="10"/>
  <c r="Q749" i="10"/>
  <c r="L7" i="10"/>
  <c r="X778" i="10"/>
  <c r="V818" i="10"/>
  <c r="L56" i="10"/>
  <c r="L420" i="10"/>
  <c r="W941" i="10"/>
  <c r="Q860" i="10"/>
  <c r="L593" i="10"/>
  <c r="X14" i="10"/>
  <c r="W664" i="10"/>
  <c r="W164" i="10"/>
  <c r="L110" i="10"/>
  <c r="X324" i="10"/>
  <c r="X129" i="10"/>
  <c r="Q588" i="10"/>
  <c r="V899" i="10"/>
  <c r="L192" i="10"/>
  <c r="V569" i="10"/>
  <c r="L66" i="10"/>
  <c r="L124" i="10"/>
  <c r="L91" i="10"/>
  <c r="W425" i="10"/>
  <c r="Q925" i="10"/>
  <c r="V561" i="10"/>
  <c r="X140" i="10"/>
  <c r="Q494" i="10"/>
  <c r="Q493" i="10"/>
  <c r="L358" i="10"/>
  <c r="L722" i="10"/>
  <c r="V920" i="10"/>
  <c r="Q689" i="10"/>
  <c r="W6" i="10"/>
  <c r="W528" i="10"/>
  <c r="X151" i="10"/>
  <c r="Q887" i="10"/>
  <c r="W272" i="10"/>
  <c r="L716" i="10"/>
  <c r="L934" i="10"/>
  <c r="X620" i="10"/>
  <c r="X968" i="10"/>
  <c r="Q941" i="10"/>
  <c r="X454" i="10"/>
  <c r="W527" i="10"/>
  <c r="X614" i="10"/>
  <c r="X715" i="10"/>
  <c r="Q678" i="10"/>
  <c r="L808" i="10"/>
  <c r="W712" i="10"/>
  <c r="L224" i="10"/>
  <c r="X692" i="10"/>
  <c r="X669" i="10"/>
  <c r="V753" i="10"/>
  <c r="L15" i="10"/>
  <c r="W990" i="10"/>
  <c r="L604" i="10"/>
  <c r="W52" i="10"/>
  <c r="L314" i="10"/>
  <c r="Q530" i="10"/>
  <c r="Q18" i="10"/>
  <c r="Q164" i="10"/>
  <c r="Q383" i="10"/>
  <c r="Q503" i="10"/>
  <c r="Q550" i="10"/>
  <c r="Q282" i="10"/>
  <c r="Q223" i="10"/>
  <c r="V382" i="10"/>
  <c r="Q356" i="10"/>
  <c r="Q48" i="10"/>
  <c r="Q496" i="10"/>
  <c r="Q395" i="10"/>
  <c r="Q412" i="10"/>
  <c r="Q103" i="10"/>
  <c r="V56" i="10"/>
  <c r="Q21" i="10"/>
  <c r="V312" i="10"/>
  <c r="Q77" i="10"/>
  <c r="Q491" i="10"/>
  <c r="Q517" i="10"/>
  <c r="Q551" i="10"/>
  <c r="Q248" i="10"/>
  <c r="Q126" i="10"/>
  <c r="Q144" i="10"/>
  <c r="Q254" i="10"/>
  <c r="Q321" i="10"/>
  <c r="Q134" i="10"/>
  <c r="Q336" i="10"/>
  <c r="Q520" i="10"/>
  <c r="Q262" i="10"/>
  <c r="X450" i="10"/>
  <c r="W429" i="10"/>
  <c r="L481" i="10"/>
  <c r="W18" i="10"/>
  <c r="L215" i="10"/>
  <c r="Q984" i="10"/>
  <c r="W706" i="10"/>
  <c r="X329" i="10"/>
  <c r="L965" i="10"/>
  <c r="Q793" i="10"/>
  <c r="V568" i="10"/>
  <c r="Q923" i="10"/>
  <c r="W551" i="10"/>
  <c r="X809" i="10"/>
  <c r="W252" i="10"/>
  <c r="X374" i="10"/>
  <c r="Q610" i="10"/>
  <c r="Q884" i="10"/>
  <c r="W89" i="10"/>
  <c r="X459" i="10"/>
  <c r="L542" i="10"/>
  <c r="W273" i="10"/>
  <c r="L76" i="10"/>
  <c r="X821" i="10"/>
  <c r="L964" i="10"/>
  <c r="X762" i="10"/>
  <c r="X192" i="10"/>
  <c r="Q758" i="10"/>
  <c r="W82" i="10"/>
  <c r="L769" i="10"/>
  <c r="Q509" i="10"/>
  <c r="Q393" i="10"/>
  <c r="V13" i="10"/>
  <c r="Q508" i="10"/>
  <c r="V25" i="10"/>
  <c r="Q33" i="10"/>
  <c r="V335" i="10"/>
  <c r="Q191" i="10"/>
  <c r="L588" i="10"/>
  <c r="X676" i="10"/>
  <c r="L160" i="10"/>
  <c r="X470" i="10"/>
  <c r="W15" i="10"/>
  <c r="W374" i="10"/>
  <c r="Q879" i="10"/>
  <c r="W382" i="10"/>
  <c r="W476" i="10"/>
  <c r="L976" i="10"/>
  <c r="X316" i="10"/>
  <c r="V913" i="10"/>
  <c r="X247" i="10"/>
  <c r="X478" i="10"/>
  <c r="L591" i="10"/>
  <c r="L174" i="10"/>
  <c r="L453" i="10"/>
  <c r="V839" i="10"/>
  <c r="V597" i="10"/>
  <c r="L724" i="10"/>
  <c r="X131" i="10"/>
  <c r="W103" i="10"/>
  <c r="W763" i="10"/>
  <c r="W816" i="10"/>
  <c r="L166" i="10"/>
  <c r="W451" i="10"/>
  <c r="X112" i="10"/>
  <c r="Q837" i="10"/>
  <c r="X61" i="10"/>
  <c r="X475" i="10"/>
  <c r="Q515" i="10"/>
  <c r="Q294" i="10"/>
  <c r="X126" i="10"/>
  <c r="Q904" i="10"/>
  <c r="X739" i="10"/>
  <c r="W450" i="10"/>
  <c r="L547" i="10"/>
  <c r="L574" i="10"/>
  <c r="W794" i="10"/>
  <c r="Q674" i="10"/>
  <c r="L511" i="10"/>
  <c r="V914" i="10"/>
  <c r="Q604" i="10"/>
  <c r="X492" i="10"/>
  <c r="V868" i="10"/>
  <c r="W120" i="10"/>
  <c r="X851" i="10"/>
  <c r="L642" i="10"/>
  <c r="W345" i="10"/>
  <c r="L449" i="10"/>
  <c r="X776" i="10"/>
  <c r="W99" i="10"/>
  <c r="W579" i="10"/>
  <c r="Q816" i="10"/>
  <c r="X297" i="10"/>
  <c r="Q821" i="10"/>
  <c r="Q795" i="10"/>
  <c r="X92" i="10"/>
  <c r="W532" i="10"/>
  <c r="X526" i="10"/>
  <c r="L937" i="10"/>
  <c r="W927" i="10"/>
  <c r="Q175" i="10"/>
  <c r="Q274" i="10"/>
  <c r="Q183" i="10"/>
  <c r="Q396" i="10"/>
  <c r="Q224" i="10"/>
  <c r="Q166" i="10"/>
  <c r="Q407" i="10"/>
  <c r="V226" i="10"/>
  <c r="Q69" i="10"/>
  <c r="V281" i="10"/>
  <c r="Q13" i="10"/>
  <c r="V4" i="10"/>
  <c r="Q295" i="10"/>
  <c r="Q28" i="10"/>
  <c r="Q505" i="10"/>
  <c r="Q476" i="10"/>
  <c r="Q109" i="10"/>
  <c r="Q448" i="10"/>
  <c r="V503" i="10"/>
  <c r="Q492" i="10"/>
  <c r="V422" i="10"/>
  <c r="Q202" i="10"/>
  <c r="Q350" i="10"/>
  <c r="Q259" i="10"/>
  <c r="L359" i="10"/>
  <c r="W595" i="10"/>
  <c r="V881" i="10"/>
  <c r="V636" i="10"/>
  <c r="X883" i="10"/>
  <c r="X561" i="10"/>
  <c r="Q983" i="10"/>
  <c r="L220" i="10"/>
  <c r="L119" i="10"/>
  <c r="W896" i="10"/>
  <c r="W781" i="10"/>
  <c r="W223" i="10"/>
  <c r="Q822" i="10"/>
  <c r="X688" i="10"/>
  <c r="L676" i="10"/>
  <c r="L250" i="10"/>
  <c r="W903" i="10"/>
  <c r="Q621" i="10"/>
  <c r="L293" i="10"/>
  <c r="Q616" i="10"/>
  <c r="X560" i="10"/>
  <c r="W188" i="10"/>
  <c r="Q932" i="10"/>
  <c r="L927" i="10"/>
  <c r="L775" i="10"/>
  <c r="W996" i="10"/>
  <c r="V786" i="10"/>
  <c r="L901" i="10"/>
  <c r="L189" i="10"/>
  <c r="W934" i="10"/>
  <c r="Q298" i="10"/>
  <c r="Q464" i="10"/>
  <c r="Q538" i="10"/>
  <c r="Q20" i="10"/>
  <c r="Q289" i="10"/>
  <c r="Q154" i="10"/>
  <c r="Q16" i="10"/>
  <c r="Q468" i="10"/>
  <c r="V351" i="10"/>
  <c r="V274" i="10"/>
  <c r="Q85" i="10"/>
  <c r="Q177" i="10"/>
  <c r="Q451" i="10"/>
  <c r="Q186" i="10"/>
  <c r="Q204" i="10"/>
  <c r="Q101" i="10"/>
  <c r="Q391" i="10"/>
  <c r="Q45" i="10"/>
  <c r="Q78" i="10"/>
  <c r="Q112" i="10"/>
  <c r="V483" i="10"/>
  <c r="V508" i="10"/>
  <c r="V230" i="10"/>
  <c r="V330" i="10"/>
  <c r="Q208" i="10"/>
  <c r="Q474" i="10"/>
  <c r="Q90" i="10"/>
  <c r="Q388" i="10"/>
  <c r="V459" i="10"/>
  <c r="Q470" i="10"/>
  <c r="L268" i="10"/>
  <c r="L266" i="10"/>
  <c r="X966" i="10"/>
  <c r="W316" i="10"/>
  <c r="Q629" i="10"/>
  <c r="W442" i="10"/>
  <c r="X250" i="10"/>
  <c r="W5" i="10"/>
  <c r="V857" i="10"/>
  <c r="L46" i="10"/>
  <c r="X310" i="10"/>
  <c r="L857" i="10"/>
  <c r="X361" i="10"/>
  <c r="W465" i="10"/>
  <c r="L809" i="10"/>
  <c r="L820" i="10"/>
  <c r="X48" i="10"/>
  <c r="L624" i="10"/>
  <c r="X108" i="10"/>
  <c r="Q570" i="10"/>
  <c r="W933" i="10"/>
  <c r="Q895" i="10"/>
  <c r="L573" i="10"/>
  <c r="W876" i="10"/>
  <c r="V866" i="10"/>
  <c r="L427" i="10"/>
  <c r="L275" i="10"/>
  <c r="X982" i="10"/>
  <c r="X712" i="10"/>
  <c r="L218" i="10"/>
  <c r="V528" i="10"/>
  <c r="Q99" i="10"/>
  <c r="Q310" i="10"/>
  <c r="V295" i="10"/>
  <c r="V287" i="10"/>
  <c r="Q518" i="10"/>
  <c r="V346" i="10"/>
  <c r="Q234" i="10"/>
  <c r="Q250" i="10"/>
  <c r="Q23" i="10"/>
  <c r="Q269" i="10"/>
  <c r="Q467" i="10"/>
  <c r="Q434" i="10"/>
  <c r="Q379" i="10"/>
  <c r="Q475" i="10"/>
  <c r="V157" i="10"/>
  <c r="V339" i="10"/>
  <c r="V439" i="10"/>
  <c r="Q431" i="10"/>
  <c r="V310" i="10"/>
  <c r="Q61" i="10"/>
  <c r="Q466" i="10"/>
  <c r="X532" i="10"/>
  <c r="V723" i="10"/>
  <c r="W410" i="10"/>
  <c r="L671" i="10"/>
  <c r="L496" i="10"/>
  <c r="X231" i="10"/>
  <c r="X719" i="10"/>
  <c r="W27" i="10"/>
  <c r="L210" i="10"/>
  <c r="X268" i="10"/>
  <c r="Q964" i="10"/>
  <c r="Q578" i="10"/>
  <c r="L346" i="10"/>
  <c r="W868" i="10"/>
  <c r="V791" i="10"/>
  <c r="L155" i="10"/>
  <c r="Q645" i="10"/>
  <c r="W714" i="10"/>
  <c r="L518" i="10"/>
  <c r="W601" i="10"/>
  <c r="W770" i="10"/>
  <c r="V921" i="10"/>
  <c r="L67" i="10"/>
  <c r="Q842" i="10"/>
  <c r="X170" i="10"/>
  <c r="W304" i="10"/>
  <c r="W850" i="10"/>
  <c r="V586" i="10"/>
  <c r="X951" i="10"/>
  <c r="W776" i="10"/>
  <c r="X464" i="10"/>
  <c r="Q296" i="10"/>
  <c r="Q398" i="10"/>
  <c r="V550" i="10"/>
  <c r="V210" i="10"/>
  <c r="Q558" i="10"/>
  <c r="V296" i="10"/>
  <c r="Q486" i="10"/>
  <c r="V175" i="10"/>
  <c r="V401" i="10"/>
  <c r="Q252" i="10"/>
  <c r="Q198" i="10"/>
  <c r="Q151" i="10"/>
  <c r="V80" i="10"/>
  <c r="Q280" i="10"/>
  <c r="Q80" i="10"/>
  <c r="Q40" i="10"/>
  <c r="Q452" i="10"/>
  <c r="Q253" i="10"/>
  <c r="Q435" i="10"/>
  <c r="Q278" i="10"/>
  <c r="Q344" i="10"/>
  <c r="Q313" i="10"/>
  <c r="Q141" i="10"/>
  <c r="Q145" i="10"/>
  <c r="Q143" i="10"/>
  <c r="Q60" i="10"/>
  <c r="V92" i="10"/>
  <c r="Q46" i="10"/>
  <c r="Q557" i="10"/>
  <c r="Q408" i="10"/>
  <c r="Q127" i="10"/>
  <c r="L45" i="10"/>
  <c r="V963" i="10"/>
  <c r="V935" i="10"/>
  <c r="Q593" i="10"/>
  <c r="Q738" i="10"/>
  <c r="X862" i="10"/>
  <c r="X886" i="10"/>
  <c r="V609" i="10"/>
  <c r="L182" i="10"/>
  <c r="L864" i="10"/>
  <c r="Q962" i="10"/>
  <c r="X106" i="10"/>
  <c r="Q996" i="10"/>
  <c r="V922" i="10"/>
  <c r="Q768" i="10"/>
  <c r="W114" i="10"/>
  <c r="V985" i="10"/>
  <c r="W225" i="10"/>
  <c r="W387" i="10"/>
  <c r="W641" i="10"/>
  <c r="X931" i="10"/>
  <c r="V761" i="10"/>
  <c r="X21" i="10"/>
  <c r="W265" i="10"/>
  <c r="V703" i="10"/>
  <c r="L204" i="10"/>
  <c r="V562" i="10"/>
  <c r="Q660" i="10"/>
  <c r="X827" i="10"/>
  <c r="V795" i="10"/>
  <c r="W394" i="10"/>
  <c r="Q346" i="10"/>
  <c r="Q226" i="10"/>
  <c r="V393" i="10"/>
  <c r="Q50" i="10"/>
  <c r="Q432" i="10"/>
  <c r="Q384" i="10"/>
  <c r="Q287" i="10"/>
  <c r="Q355" i="10"/>
  <c r="V509" i="10"/>
  <c r="Q442" i="10"/>
  <c r="Q178" i="10"/>
  <c r="Q87" i="10"/>
  <c r="Q320" i="10"/>
  <c r="Q478" i="10"/>
  <c r="Q319" i="10"/>
  <c r="Q354" i="10"/>
  <c r="Q487" i="10"/>
  <c r="Q437" i="10"/>
  <c r="Q107" i="10"/>
  <c r="V53" i="10"/>
  <c r="V19" i="10"/>
  <c r="Q9" i="10"/>
  <c r="Q325" i="10"/>
  <c r="Q380" i="10"/>
  <c r="Q115" i="10"/>
  <c r="Q302" i="10"/>
  <c r="Q374" i="10"/>
  <c r="Q532" i="10"/>
  <c r="Q366" i="10"/>
  <c r="W406" i="10"/>
  <c r="L913" i="10"/>
  <c r="Q631" i="10"/>
  <c r="X751" i="10"/>
  <c r="W480" i="10"/>
  <c r="X465" i="10"/>
  <c r="W389" i="10"/>
  <c r="X803" i="10"/>
  <c r="Q704" i="10"/>
  <c r="W798" i="10"/>
  <c r="X42" i="10"/>
  <c r="X660" i="10"/>
  <c r="W155" i="10"/>
  <c r="L267" i="10"/>
  <c r="Q826" i="10"/>
  <c r="X315" i="10"/>
  <c r="X369" i="10"/>
  <c r="Q778" i="10"/>
  <c r="L815" i="10"/>
  <c r="L6" i="10"/>
  <c r="L773" i="10"/>
  <c r="L411" i="10"/>
  <c r="L569" i="10"/>
  <c r="L335" i="10"/>
  <c r="X693" i="10"/>
  <c r="W507" i="10"/>
  <c r="V893" i="10"/>
  <c r="X742" i="10"/>
  <c r="Q752" i="10"/>
  <c r="V631" i="10"/>
  <c r="X631" i="10"/>
  <c r="Q483" i="10"/>
  <c r="Q867" i="10"/>
  <c r="W863" i="10"/>
  <c r="W2" i="10"/>
  <c r="W151" i="10"/>
  <c r="V767" i="10"/>
  <c r="X467" i="10"/>
  <c r="L835" i="10"/>
  <c r="X204" i="10"/>
  <c r="X509" i="10"/>
  <c r="L42" i="10"/>
  <c r="L933" i="10"/>
  <c r="X552" i="10"/>
  <c r="W645" i="10"/>
  <c r="L390" i="10"/>
  <c r="L292" i="10"/>
  <c r="V706" i="10"/>
  <c r="L556" i="10"/>
  <c r="Q669" i="10"/>
  <c r="W262" i="10"/>
  <c r="Q991" i="10"/>
  <c r="Q985" i="10"/>
  <c r="W87" i="10"/>
  <c r="W81" i="10"/>
  <c r="V846" i="10"/>
  <c r="L958" i="10"/>
  <c r="W446" i="10"/>
  <c r="Q692" i="10"/>
  <c r="X836" i="10"/>
  <c r="W293" i="10"/>
  <c r="X535" i="10"/>
  <c r="V811" i="10"/>
  <c r="Q104" i="10"/>
  <c r="Q184" i="10"/>
  <c r="Q482" i="10"/>
  <c r="Q449" i="10"/>
  <c r="Q140" i="10"/>
  <c r="Q459" i="10"/>
  <c r="Q543" i="10"/>
  <c r="Q168" i="10"/>
  <c r="V298" i="10"/>
  <c r="Q359" i="10"/>
  <c r="Q123" i="10"/>
  <c r="V546" i="10"/>
  <c r="V374" i="10"/>
  <c r="V26" i="10"/>
  <c r="Q342" i="10"/>
  <c r="Q260" i="10"/>
  <c r="Q105" i="10"/>
  <c r="Q400" i="10"/>
  <c r="Q471" i="10"/>
  <c r="Q522" i="10"/>
  <c r="Q436" i="10"/>
  <c r="Q243" i="10"/>
  <c r="Q544" i="10"/>
  <c r="Q258" i="10"/>
  <c r="Q382" i="10"/>
  <c r="Q446" i="10"/>
  <c r="Q414" i="10"/>
  <c r="Q255" i="10"/>
  <c r="V232" i="10"/>
  <c r="V435" i="10"/>
  <c r="Q246" i="10"/>
  <c r="V490" i="10"/>
  <c r="V280" i="10"/>
  <c r="Q31" i="10"/>
  <c r="V362" i="10"/>
  <c r="V151" i="10"/>
  <c r="Q368" i="10"/>
  <c r="Q117" i="10"/>
  <c r="Q26" i="10"/>
  <c r="Q194" i="10"/>
  <c r="Q402" i="10"/>
  <c r="Q511" i="10"/>
  <c r="V228" i="10"/>
  <c r="Q138" i="10"/>
  <c r="Q7" i="10"/>
  <c r="Q489" i="10"/>
  <c r="Q527" i="10"/>
  <c r="Q456" i="10"/>
  <c r="Q403" i="10"/>
  <c r="V328" i="10"/>
  <c r="Q542" i="10"/>
  <c r="V185" i="10"/>
  <c r="Q207" i="10"/>
  <c r="Q218" i="10"/>
  <c r="Q146" i="10"/>
  <c r="Q84" i="10"/>
  <c r="Q97" i="10"/>
  <c r="Q513" i="10"/>
  <c r="V142" i="10"/>
  <c r="Q372" i="10"/>
  <c r="Q169" i="10"/>
  <c r="Q454" i="10"/>
  <c r="Q267" i="10"/>
  <c r="Q34" i="10"/>
  <c r="Q217" i="10"/>
  <c r="Q75" i="10"/>
  <c r="V250" i="10"/>
  <c r="Q72" i="10"/>
  <c r="V494" i="10"/>
  <c r="Q249" i="10"/>
  <c r="Q401" i="10"/>
  <c r="Q120" i="10"/>
  <c r="Q323" i="10"/>
  <c r="Q438" i="10"/>
  <c r="Q348" i="10"/>
  <c r="Q233" i="10"/>
  <c r="V430" i="10"/>
  <c r="V105" i="10"/>
  <c r="V506" i="10"/>
  <c r="V98" i="10"/>
  <c r="Q516" i="10"/>
  <c r="Q301" i="10"/>
  <c r="V149" i="10"/>
  <c r="Q63" i="10"/>
  <c r="V249" i="10"/>
  <c r="Q65" i="10"/>
  <c r="Q2" i="10"/>
  <c r="Q139" i="10"/>
  <c r="Q507" i="10"/>
  <c r="Q43" i="10"/>
  <c r="Q535" i="10"/>
  <c r="V104" i="10"/>
  <c r="Q363" i="10"/>
  <c r="Q537" i="10"/>
  <c r="Q433" i="10"/>
  <c r="Q222" i="10"/>
  <c r="Q142" i="10"/>
  <c r="Q174" i="10"/>
  <c r="Q108" i="10"/>
  <c r="Q424" i="10"/>
  <c r="Q443" i="10"/>
  <c r="Q215" i="10"/>
  <c r="Q485" i="10"/>
  <c r="Q22" i="10"/>
  <c r="Q131" i="10"/>
  <c r="Q157" i="10"/>
  <c r="Q209" i="10"/>
  <c r="Q159" i="10"/>
  <c r="Q5" i="10"/>
  <c r="Q89" i="10"/>
  <c r="V44" i="10"/>
  <c r="Q17" i="10"/>
  <c r="Q136" i="10"/>
  <c r="Q96" i="10"/>
  <c r="Q304" i="10"/>
  <c r="Q343" i="10"/>
  <c r="Q529" i="10"/>
  <c r="Q156" i="10"/>
  <c r="Q312" i="10"/>
  <c r="Q502" i="10"/>
  <c r="Q345" i="10"/>
  <c r="Q74" i="10"/>
  <c r="Q155" i="10"/>
  <c r="V478" i="10"/>
  <c r="Q35" i="10"/>
  <c r="V186" i="10"/>
  <c r="Q81" i="10"/>
  <c r="Q172" i="10"/>
  <c r="V530" i="10"/>
  <c r="Q205" i="10"/>
  <c r="Q390" i="10"/>
  <c r="Q429" i="10"/>
  <c r="Q247" i="10"/>
  <c r="Q193" i="10"/>
  <c r="Q315" i="10"/>
  <c r="V535" i="10"/>
  <c r="Q361" i="10"/>
  <c r="Q440" i="10"/>
  <c r="Q239" i="10"/>
  <c r="Q338" i="10"/>
  <c r="V527" i="10"/>
  <c r="Q426" i="10"/>
  <c r="Q358" i="10"/>
  <c r="V2" i="10"/>
  <c r="Q152" i="10"/>
  <c r="Q308" i="10"/>
  <c r="V248" i="10"/>
  <c r="Q51" i="10"/>
  <c r="V18" i="10"/>
  <c r="Q130" i="10"/>
  <c r="Q256" i="10"/>
  <c r="V266" i="10"/>
  <c r="Q93" i="10"/>
  <c r="Q64" i="10"/>
  <c r="Q70" i="10"/>
  <c r="Q450" i="10"/>
  <c r="Q229" i="10"/>
  <c r="Q399" i="10"/>
  <c r="Q314" i="10"/>
  <c r="V46" i="10"/>
  <c r="Q39" i="10"/>
  <c r="Q180" i="10"/>
  <c r="Q24" i="10"/>
  <c r="V16" i="10"/>
  <c r="Q165" i="10"/>
  <c r="Q281" i="10"/>
  <c r="V361" i="10"/>
  <c r="Q147" i="10"/>
  <c r="Q47" i="10"/>
  <c r="Q297" i="10"/>
  <c r="Q364" i="10"/>
  <c r="Q137" i="10"/>
  <c r="Q88" i="10"/>
  <c r="Q377" i="10"/>
  <c r="Q4" i="10"/>
  <c r="V103" i="10"/>
  <c r="Q539" i="10"/>
  <c r="Q220" i="10"/>
  <c r="V529" i="10"/>
  <c r="Q421" i="10"/>
  <c r="Q552" i="10"/>
  <c r="Q251" i="10"/>
  <c r="Q554" i="10"/>
  <c r="Q179" i="10"/>
  <c r="Q15" i="10"/>
  <c r="V62" i="10"/>
  <c r="Q52" i="10"/>
  <c r="Q541" i="10"/>
  <c r="Q41" i="10"/>
  <c r="Q360" i="10"/>
  <c r="Q386" i="10"/>
  <c r="V246" i="10"/>
  <c r="Q206" i="10"/>
  <c r="V181" i="10"/>
  <c r="Q197" i="10"/>
  <c r="Q128" i="10"/>
  <c r="V114" i="10"/>
  <c r="V383" i="10"/>
  <c r="Q369" i="10"/>
  <c r="Q182" i="10"/>
  <c r="Q36" i="10"/>
  <c r="Q176" i="10"/>
  <c r="Q192" i="10"/>
  <c r="Q519" i="10"/>
  <c r="Q200" i="10"/>
  <c r="Q353" i="10"/>
  <c r="Q230" i="10"/>
  <c r="Q547" i="10"/>
  <c r="Q190" i="10"/>
  <c r="Q148" i="10"/>
  <c r="Q241" i="10"/>
  <c r="Q167" i="10"/>
  <c r="Q411" i="10"/>
  <c r="Q71" i="10"/>
  <c r="Q288" i="10"/>
  <c r="Q370" i="10"/>
  <c r="Q373" i="10"/>
  <c r="Q3" i="10"/>
  <c r="Q531" i="10"/>
  <c r="Q425" i="10"/>
  <c r="Q559" i="10"/>
  <c r="V275" i="10"/>
  <c r="Q265" i="10"/>
  <c r="Q231" i="10"/>
  <c r="Q371" i="10"/>
  <c r="Q235" i="10"/>
  <c r="Q420" i="10"/>
  <c r="Q397" i="10"/>
  <c r="V462" i="10"/>
  <c r="V174" i="10"/>
  <c r="V94" i="10"/>
  <c r="Q133" i="10"/>
  <c r="V379" i="10"/>
  <c r="Q430" i="10"/>
  <c r="V115" i="10"/>
  <c r="Q244" i="10"/>
  <c r="Q212" i="10"/>
  <c r="V473" i="10"/>
  <c r="Q58" i="10"/>
  <c r="Q422" i="10"/>
  <c r="Q203" i="10"/>
  <c r="Q337" i="10"/>
  <c r="Q163" i="10"/>
  <c r="V552" i="10"/>
  <c r="Q79" i="10"/>
  <c r="Q457" i="10"/>
  <c r="V254" i="10"/>
  <c r="Q129" i="10"/>
  <c r="Q512" i="10"/>
  <c r="Q524" i="10"/>
  <c r="Q510" i="10"/>
  <c r="Q272" i="10"/>
  <c r="Q521" i="10"/>
  <c r="V493" i="10"/>
  <c r="Q417" i="10"/>
  <c r="Q213" i="10"/>
  <c r="Q187" i="10"/>
  <c r="Q472" i="10"/>
  <c r="Q352" i="10"/>
  <c r="Q330" i="10"/>
  <c r="Q214" i="10"/>
  <c r="Q119" i="10"/>
  <c r="Q333" i="10"/>
  <c r="Q560" i="10"/>
  <c r="Q91" i="10"/>
  <c r="V359" i="10"/>
  <c r="V265" i="10"/>
  <c r="Q266" i="10"/>
  <c r="Q86" i="10"/>
  <c r="Q328" i="10"/>
  <c r="V113" i="10"/>
  <c r="V419" i="10"/>
  <c r="V458" i="10"/>
  <c r="Q153" i="10"/>
  <c r="V190" i="10"/>
  <c r="V460" i="10"/>
  <c r="V39" i="10"/>
  <c r="V323" i="10"/>
  <c r="V364" i="10"/>
  <c r="V412" i="10"/>
  <c r="V106" i="10"/>
  <c r="V189" i="10"/>
  <c r="V133" i="10"/>
  <c r="V57" i="10"/>
  <c r="V74" i="10"/>
  <c r="V91" i="10"/>
  <c r="Q150" i="10"/>
  <c r="V163" i="10"/>
  <c r="V406" i="10"/>
  <c r="V496" i="10"/>
  <c r="V233" i="10"/>
  <c r="V27" i="10"/>
  <c r="V121" i="10"/>
  <c r="V136" i="10"/>
  <c r="Q378" i="10"/>
  <c r="V368" i="10"/>
  <c r="Q340" i="10"/>
  <c r="V158" i="10"/>
  <c r="V110" i="10"/>
  <c r="V512" i="10"/>
  <c r="V524" i="10"/>
  <c r="V292" i="10"/>
  <c r="V492" i="10"/>
  <c r="Q201" i="10"/>
  <c r="Q32" i="10"/>
  <c r="Q410" i="10"/>
  <c r="V173" i="10"/>
  <c r="V308" i="10"/>
  <c r="V299" i="10"/>
  <c r="V390" i="10"/>
  <c r="V357" i="10"/>
  <c r="V99" i="10"/>
  <c r="V410" i="10"/>
  <c r="V392" i="10"/>
  <c r="V38" i="10"/>
  <c r="Q170" i="10"/>
  <c r="Q455" i="10"/>
  <c r="V440" i="10"/>
  <c r="V59" i="10"/>
  <c r="V333" i="10"/>
  <c r="V341" i="10"/>
  <c r="V71" i="10"/>
  <c r="Q445" i="10"/>
  <c r="V444" i="10"/>
  <c r="V140" i="10"/>
  <c r="V313" i="10"/>
  <c r="V372" i="10"/>
  <c r="V413" i="10"/>
  <c r="V208" i="10"/>
  <c r="Q161" i="10"/>
  <c r="V22" i="10"/>
  <c r="V321" i="10"/>
  <c r="V428" i="10"/>
  <c r="Q479" i="10"/>
  <c r="Q311" i="10"/>
  <c r="Q14" i="10"/>
  <c r="V269" i="10"/>
  <c r="V284" i="10"/>
  <c r="V519" i="10"/>
  <c r="V479" i="10"/>
  <c r="V124" i="10"/>
  <c r="V451" i="10"/>
  <c r="V461" i="10"/>
  <c r="V316" i="10"/>
  <c r="Q54" i="10"/>
  <c r="V48" i="10"/>
  <c r="V403" i="10"/>
  <c r="V432" i="10"/>
  <c r="V192" i="10"/>
  <c r="V286" i="10"/>
  <c r="V66" i="10"/>
  <c r="V70" i="10"/>
  <c r="V147" i="10"/>
  <c r="V409" i="10"/>
  <c r="V549" i="10"/>
  <c r="V132" i="10"/>
  <c r="V118" i="10"/>
  <c r="V139" i="10"/>
  <c r="V283" i="10"/>
  <c r="V191" i="10"/>
  <c r="V514" i="10"/>
  <c r="V544" i="10"/>
  <c r="Q125" i="10"/>
  <c r="Q404" i="10"/>
  <c r="V429" i="10"/>
  <c r="V468" i="10"/>
  <c r="V257" i="10"/>
  <c r="Q367" i="10"/>
  <c r="V165" i="10"/>
  <c r="V172" i="10"/>
  <c r="V235" i="10"/>
  <c r="Q10" i="10"/>
  <c r="V125" i="10"/>
  <c r="V24" i="10"/>
  <c r="V271" i="10"/>
  <c r="V188" i="10"/>
  <c r="Q237" i="10"/>
  <c r="V433" i="10"/>
  <c r="Q316" i="10"/>
  <c r="V201" i="10"/>
  <c r="V424" i="10"/>
  <c r="V77" i="10"/>
  <c r="V154" i="10"/>
  <c r="V264" i="10"/>
  <c r="V340" i="10"/>
  <c r="V457" i="10"/>
  <c r="V220" i="10"/>
  <c r="V20" i="10"/>
  <c r="V207" i="10"/>
  <c r="V516" i="10"/>
  <c r="V345" i="10"/>
  <c r="Q495" i="10"/>
  <c r="V414" i="10"/>
  <c r="V31" i="10"/>
  <c r="V481" i="10"/>
  <c r="V469" i="10"/>
  <c r="V117" i="10"/>
  <c r="Q309" i="10"/>
  <c r="Q8" i="10"/>
  <c r="V394" i="10"/>
  <c r="V418" i="10"/>
  <c r="Q273" i="10"/>
  <c r="V100" i="10"/>
  <c r="V441" i="10"/>
  <c r="V402" i="10"/>
  <c r="V60" i="10"/>
  <c r="Q504" i="10"/>
  <c r="V373" i="10"/>
  <c r="V206" i="10"/>
  <c r="V263" i="10"/>
  <c r="V68" i="10"/>
  <c r="V217" i="10"/>
  <c r="V289" i="10"/>
  <c r="Q525" i="10"/>
  <c r="V155" i="10"/>
  <c r="V150" i="10"/>
  <c r="V241" i="10"/>
  <c r="Q441" i="10"/>
  <c r="V272" i="10"/>
  <c r="V445" i="10"/>
  <c r="V164" i="10"/>
  <c r="V50" i="10"/>
  <c r="V41" i="10"/>
  <c r="V551" i="10"/>
  <c r="V501" i="10"/>
  <c r="V324" i="10"/>
  <c r="V353" i="10"/>
  <c r="V93" i="10"/>
  <c r="Q240" i="10"/>
  <c r="V365" i="10"/>
  <c r="V83" i="10"/>
  <c r="V360" i="10"/>
  <c r="V499" i="10"/>
  <c r="V134" i="10"/>
  <c r="V520" i="10"/>
  <c r="Q268" i="10"/>
  <c r="V378" i="10"/>
  <c r="V545" i="10"/>
  <c r="V32" i="10"/>
  <c r="Q270" i="10"/>
  <c r="V537" i="10"/>
  <c r="V369" i="10"/>
  <c r="V498" i="10"/>
  <c r="V541" i="10"/>
  <c r="V244" i="10"/>
  <c r="Q303" i="10"/>
  <c r="V354" i="10"/>
  <c r="V337" i="10"/>
  <c r="Q385" i="10"/>
  <c r="V34" i="10"/>
  <c r="V399" i="10"/>
  <c r="V558" i="10"/>
  <c r="V470" i="10"/>
  <c r="V486" i="10"/>
  <c r="V88" i="10"/>
  <c r="V90" i="10"/>
  <c r="V487" i="10"/>
  <c r="V477" i="10"/>
  <c r="V450" i="10"/>
  <c r="V276" i="10"/>
  <c r="V417" i="10"/>
  <c r="Q409" i="10"/>
  <c r="V198" i="10"/>
  <c r="V120" i="10"/>
  <c r="Q49" i="10"/>
  <c r="V23" i="10"/>
  <c r="V367" i="10"/>
  <c r="V161" i="10"/>
  <c r="V302" i="10"/>
  <c r="V480" i="10"/>
  <c r="Q447" i="10"/>
  <c r="V536" i="10"/>
  <c r="V252" i="10"/>
  <c r="V261" i="10"/>
  <c r="V101" i="10"/>
  <c r="V35" i="10"/>
  <c r="V8" i="10"/>
  <c r="V229" i="10"/>
  <c r="V555" i="10"/>
  <c r="Q461" i="10"/>
  <c r="V79" i="10"/>
  <c r="V225" i="10"/>
  <c r="Q173" i="10"/>
  <c r="V421" i="10"/>
  <c r="V67" i="10"/>
  <c r="Q416" i="10"/>
  <c r="V534" i="10"/>
  <c r="V389" i="10"/>
  <c r="V182" i="10"/>
  <c r="V532" i="10"/>
  <c r="V436" i="10"/>
  <c r="V318" i="10"/>
  <c r="Q317" i="10"/>
  <c r="V442" i="10"/>
  <c r="V63" i="10"/>
  <c r="V193" i="10"/>
  <c r="Q292" i="10"/>
  <c r="V347" i="10"/>
  <c r="V86" i="10"/>
  <c r="V548" i="10"/>
  <c r="V213" i="10"/>
  <c r="V9" i="10"/>
  <c r="Q132" i="10"/>
  <c r="V256" i="10"/>
  <c r="V363" i="10"/>
  <c r="V42" i="10"/>
  <c r="V170" i="10"/>
  <c r="V69" i="10"/>
  <c r="V253" i="10"/>
  <c r="V315" i="10"/>
  <c r="V214" i="10"/>
  <c r="V72" i="10"/>
  <c r="V61" i="10"/>
  <c r="V255" i="10"/>
  <c r="V219" i="10"/>
  <c r="V556" i="10"/>
  <c r="V81" i="10"/>
  <c r="Q394" i="10"/>
  <c r="V332" i="10"/>
  <c r="V491" i="10"/>
  <c r="V123" i="10"/>
  <c r="V52" i="10"/>
  <c r="Q329" i="10"/>
  <c r="V370" i="10"/>
  <c r="Q283" i="10"/>
  <c r="V507" i="10"/>
  <c r="V344" i="10"/>
  <c r="V144" i="10"/>
  <c r="V314" i="10"/>
  <c r="V306" i="10"/>
  <c r="Q427" i="10"/>
  <c r="Q114" i="10"/>
  <c r="V168" i="10"/>
  <c r="V273" i="10"/>
  <c r="V531" i="10"/>
  <c r="V502" i="10"/>
  <c r="V500" i="10"/>
  <c r="V319" i="10"/>
  <c r="V366" i="10"/>
  <c r="V112" i="10"/>
  <c r="V73" i="10"/>
  <c r="Q556" i="10"/>
  <c r="V320" i="10"/>
  <c r="Q73" i="10"/>
  <c r="Q365" i="10"/>
  <c r="V336" i="10"/>
  <c r="V58" i="10"/>
  <c r="V380" i="10"/>
  <c r="V317" i="10"/>
  <c r="V102" i="10"/>
  <c r="Q121" i="10"/>
  <c r="V304" i="10"/>
  <c r="V51" i="10"/>
  <c r="Q418" i="10"/>
  <c r="Q11" i="10"/>
  <c r="V146" i="10"/>
  <c r="V270" i="10"/>
  <c r="V471" i="10"/>
  <c r="V138" i="10"/>
  <c r="V267" i="10"/>
  <c r="Q331" i="10"/>
  <c r="Q500" i="10"/>
  <c r="V111" i="10"/>
  <c r="V513" i="10"/>
  <c r="V160" i="10"/>
  <c r="V348" i="10"/>
  <c r="V49" i="10"/>
  <c r="V381" i="10"/>
  <c r="V448" i="10"/>
  <c r="V179" i="10"/>
  <c r="V467" i="10"/>
  <c r="V36" i="10"/>
  <c r="V543" i="10"/>
  <c r="V236" i="10"/>
  <c r="V194" i="10"/>
  <c r="V322" i="10"/>
  <c r="V209" i="10"/>
  <c r="V126" i="10"/>
  <c r="Q324" i="10"/>
  <c r="Q306" i="10"/>
  <c r="V376" i="10"/>
  <c r="V449" i="10"/>
  <c r="Q67" i="10"/>
  <c r="V223" i="10"/>
  <c r="Q118" i="10"/>
  <c r="V522" i="10"/>
  <c r="V416" i="10"/>
  <c r="Q389" i="10"/>
  <c r="V434" i="10"/>
  <c r="V293" i="10"/>
  <c r="V426" i="10"/>
  <c r="V484" i="10"/>
  <c r="Q499" i="10"/>
  <c r="V222" i="10"/>
  <c r="V75" i="10"/>
  <c r="Q406" i="10"/>
  <c r="V237" i="10"/>
  <c r="V510" i="10"/>
  <c r="Q236" i="10"/>
  <c r="V148" i="10"/>
  <c r="V14" i="10"/>
  <c r="V202" i="10"/>
  <c r="V279" i="10"/>
  <c r="V54" i="10"/>
  <c r="V169" i="10"/>
  <c r="V472" i="10"/>
  <c r="V311" i="10"/>
  <c r="V176" i="10"/>
  <c r="V10" i="10"/>
  <c r="V533" i="10"/>
  <c r="V243" i="10"/>
  <c r="V456" i="10"/>
  <c r="Q263" i="10"/>
  <c r="V297" i="10"/>
  <c r="V427" i="10"/>
  <c r="Q332" i="10"/>
  <c r="V141" i="10"/>
  <c r="V386" i="10"/>
  <c r="V260" i="10"/>
  <c r="V137" i="10"/>
  <c r="V65" i="10"/>
  <c r="Q481" i="10"/>
  <c r="V518" i="10"/>
  <c r="V338" i="10"/>
  <c r="V82" i="10"/>
  <c r="V129" i="10"/>
  <c r="Q124" i="10"/>
  <c r="V21" i="10"/>
  <c r="V204" i="10"/>
  <c r="V6" i="10"/>
  <c r="V196" i="10"/>
  <c r="Q405" i="10"/>
  <c r="V29" i="10"/>
  <c r="V96" i="10"/>
  <c r="V245" i="10"/>
  <c r="V454" i="10"/>
  <c r="V47" i="10"/>
  <c r="V145" i="10"/>
  <c r="Q6" i="10"/>
  <c r="V127" i="10"/>
  <c r="V242" i="10"/>
  <c r="V446" i="10"/>
  <c r="V447" i="10"/>
  <c r="V234" i="10"/>
  <c r="V247" i="10"/>
  <c r="V437" i="10"/>
  <c r="V277" i="10"/>
  <c r="V356" i="10"/>
  <c r="Q460" i="10"/>
  <c r="V476" i="10"/>
  <c r="V554" i="10"/>
  <c r="V171" i="10"/>
  <c r="V28" i="10"/>
  <c r="V521" i="10"/>
  <c r="V221" i="10"/>
  <c r="V162" i="10"/>
  <c r="Q66" i="10"/>
  <c r="V474" i="10"/>
  <c r="V156" i="10"/>
  <c r="V396" i="10"/>
  <c r="V119" i="10"/>
  <c r="Q555" i="10"/>
  <c r="V288" i="10"/>
  <c r="V391" i="10"/>
  <c r="V358" i="10"/>
  <c r="V17" i="10"/>
  <c r="V238" i="10"/>
  <c r="V200" i="10"/>
  <c r="V251" i="10"/>
  <c r="V11" i="10"/>
  <c r="V84" i="10"/>
  <c r="Q553" i="10"/>
  <c r="V187" i="10"/>
  <c r="V327" i="10"/>
  <c r="V408" i="10"/>
  <c r="V180" i="10"/>
  <c r="V239" i="10"/>
  <c r="V282" i="10"/>
  <c r="V109" i="10"/>
  <c r="V553" i="10"/>
  <c r="V167" i="10"/>
  <c r="V350" i="10"/>
  <c r="V268" i="10"/>
  <c r="V131" i="10"/>
  <c r="V40" i="10"/>
  <c r="Q271" i="10"/>
  <c r="V349" i="10"/>
  <c r="Q257" i="10"/>
  <c r="V216" i="10"/>
  <c r="V305" i="10"/>
  <c r="V231" i="10"/>
  <c r="V511" i="10"/>
  <c r="V89" i="10"/>
  <c r="Q357" i="10"/>
  <c r="Q110" i="10"/>
  <c r="V178" i="10"/>
  <c r="V395" i="10"/>
  <c r="V423" i="10"/>
  <c r="Q27" i="10"/>
  <c r="V108" i="10"/>
  <c r="Q548" i="10"/>
  <c r="V215" i="10"/>
  <c r="V130" i="10"/>
  <c r="V504" i="10"/>
  <c r="V218" i="10"/>
  <c r="V539" i="10"/>
  <c r="Q196" i="10"/>
  <c r="V177" i="10"/>
  <c r="V55" i="10"/>
  <c r="Q245" i="10"/>
  <c r="V195" i="10"/>
  <c r="V400" i="10"/>
  <c r="Q238" i="10"/>
  <c r="V309" i="10"/>
  <c r="V97" i="10"/>
  <c r="V153" i="10"/>
  <c r="V505" i="10"/>
  <c r="V489" i="10"/>
  <c r="V538" i="10"/>
  <c r="V227" i="10"/>
  <c r="V352" i="10"/>
  <c r="V497" i="10"/>
  <c r="V334" i="10"/>
  <c r="V375" i="10"/>
  <c r="V259" i="10"/>
  <c r="V107" i="10"/>
  <c r="Q210" i="10"/>
  <c r="V85" i="10"/>
  <c r="V542" i="10"/>
  <c r="Q375" i="10"/>
  <c r="Q116" i="10"/>
  <c r="V262" i="10"/>
  <c r="V388" i="10"/>
  <c r="V525" i="10"/>
  <c r="Q68" i="10"/>
  <c r="V166" i="10"/>
  <c r="Q284" i="10"/>
  <c r="V87" i="10"/>
  <c r="Q480" i="10"/>
  <c r="V371" i="10"/>
  <c r="V425" i="10"/>
  <c r="V407" i="10"/>
  <c r="Q221" i="10"/>
  <c r="V285" i="10"/>
  <c r="V404" i="10"/>
  <c r="V116" i="10"/>
  <c r="V475" i="10"/>
  <c r="V183" i="10"/>
  <c r="V517" i="10"/>
  <c r="V343" i="10"/>
  <c r="Q498" i="10"/>
  <c r="V43" i="10"/>
  <c r="V303" i="10"/>
  <c r="V452" i="10"/>
  <c r="V464" i="10"/>
  <c r="V387" i="10"/>
  <c r="Q286" i="10"/>
  <c r="V197" i="10"/>
  <c r="V135" i="10"/>
  <c r="V205" i="10"/>
  <c r="Q444" i="10"/>
  <c r="Q465" i="10"/>
  <c r="V355" i="10"/>
  <c r="V95" i="10"/>
  <c r="V212" i="10"/>
  <c r="V240" i="10"/>
  <c r="V411" i="10"/>
  <c r="V405" i="10"/>
  <c r="V278" i="10"/>
  <c r="Q545" i="10"/>
  <c r="Q195" i="10"/>
  <c r="V128" i="10"/>
  <c r="V33" i="10"/>
  <c r="V453" i="10"/>
  <c r="Q279" i="10"/>
  <c r="V438" i="10"/>
  <c r="V547" i="10"/>
  <c r="V325" i="10"/>
  <c r="V301" i="10"/>
  <c r="V443" i="10"/>
  <c r="V523" i="10"/>
  <c r="Q160" i="10"/>
  <c r="V122" i="10"/>
  <c r="V30" i="10"/>
  <c r="V78" i="10"/>
  <c r="V377" i="10"/>
  <c r="V15" i="10"/>
  <c r="V3" i="10"/>
  <c r="Q216" i="10"/>
  <c r="V199" i="10"/>
  <c r="V397" i="10"/>
  <c r="V329" i="10"/>
  <c r="V12" i="10"/>
  <c r="Q227" i="10"/>
  <c r="V455" i="10"/>
  <c r="Q423" i="10"/>
  <c r="V5" i="10"/>
  <c r="V342" i="10"/>
  <c r="V385" i="10"/>
  <c r="V291" i="10"/>
  <c r="V159" i="10"/>
  <c r="V415" i="10"/>
  <c r="V465" i="10"/>
  <c r="Q534" i="10"/>
  <c r="V258" i="10"/>
  <c r="V76" i="10"/>
  <c r="V326" i="10"/>
  <c r="V331" i="10"/>
  <c r="V495" i="10"/>
  <c r="Q341" i="10"/>
  <c r="V203" i="10"/>
  <c r="V559" i="10"/>
  <c r="Q549" i="10"/>
  <c r="V557" i="10"/>
  <c r="J15" i="7" l="1"/>
  <c r="J13" i="7"/>
  <c r="J11" i="7"/>
  <c r="L6" i="7"/>
  <c r="J6" i="7"/>
  <c r="J2" i="7"/>
  <c r="J21" i="7"/>
  <c r="L12" i="7"/>
  <c r="L8" i="7"/>
  <c r="L11" i="7"/>
  <c r="J19" i="7"/>
  <c r="J8" i="7"/>
  <c r="L13" i="7"/>
  <c r="L17" i="7"/>
  <c r="J17" i="7"/>
  <c r="L19" i="7" l="1"/>
  <c r="L20" i="7"/>
  <c r="J20" i="7"/>
  <c r="J12" i="7"/>
  <c r="L4" i="7"/>
  <c r="J10" i="7"/>
  <c r="L16" i="7"/>
  <c r="J3" i="7"/>
  <c r="L7" i="7"/>
  <c r="L21" i="7"/>
  <c r="L2" i="7"/>
  <c r="J9" i="7"/>
  <c r="L10" i="7"/>
  <c r="J14" i="7"/>
  <c r="L15" i="7"/>
  <c r="J5" i="7"/>
  <c r="L9" i="7"/>
  <c r="J18" i="7"/>
  <c r="J7" i="7" l="1"/>
  <c r="J4" i="7"/>
  <c r="J16" i="7"/>
  <c r="L3" i="7"/>
  <c r="L18" i="7"/>
  <c r="L14" i="7"/>
  <c r="L5" i="7"/>
  <c r="J22" i="7" l="1"/>
  <c r="N20" i="7" s="1"/>
  <c r="O20" i="7" s="1"/>
  <c r="P20" i="7" s="1"/>
  <c r="Q20" i="7" s="1"/>
  <c r="L22" i="7"/>
  <c r="N4" i="7" l="1"/>
  <c r="O4" i="7" s="1"/>
  <c r="P4" i="7" s="1"/>
  <c r="Q4" i="7" s="1"/>
  <c r="N19" i="7"/>
  <c r="O19" i="7" s="1"/>
  <c r="P19" i="7" s="1"/>
  <c r="Q19" i="7" s="1"/>
  <c r="N8" i="7"/>
  <c r="O8" i="7" s="1"/>
  <c r="P8" i="7" s="1"/>
  <c r="Q8" i="7" s="1"/>
  <c r="N5" i="7"/>
  <c r="O5" i="7" s="1"/>
  <c r="P5" i="7" s="1"/>
  <c r="Q5" i="7" s="1"/>
  <c r="N9" i="7"/>
  <c r="O9" i="7" s="1"/>
  <c r="P9" i="7" s="1"/>
  <c r="Q9" i="7" s="1"/>
  <c r="N6" i="7"/>
  <c r="O6" i="7" s="1"/>
  <c r="P6" i="7" s="1"/>
  <c r="Q6" i="7" s="1"/>
  <c r="N13" i="7"/>
  <c r="O13" i="7" s="1"/>
  <c r="P13" i="7" s="1"/>
  <c r="Q13" i="7" s="1"/>
  <c r="N7" i="7"/>
  <c r="O7" i="7" s="1"/>
  <c r="P7" i="7" s="1"/>
  <c r="Q7" i="7" s="1"/>
  <c r="N17" i="7"/>
  <c r="O17" i="7" s="1"/>
  <c r="P17" i="7" s="1"/>
  <c r="Q17" i="7" s="1"/>
  <c r="N10" i="7"/>
  <c r="O10" i="7" s="1"/>
  <c r="P10" i="7" s="1"/>
  <c r="Q10" i="7" s="1"/>
  <c r="N3" i="7"/>
  <c r="O3" i="7" s="1"/>
  <c r="P3" i="7" s="1"/>
  <c r="Q3" i="7" s="1"/>
  <c r="N12" i="7"/>
  <c r="O12" i="7" s="1"/>
  <c r="P12" i="7" s="1"/>
  <c r="Q12" i="7" s="1"/>
  <c r="N16" i="7"/>
  <c r="O16" i="7" s="1"/>
  <c r="P16" i="7" s="1"/>
  <c r="Q16" i="7" s="1"/>
  <c r="N18" i="7"/>
  <c r="O18" i="7" s="1"/>
  <c r="P18" i="7" s="1"/>
  <c r="Q18" i="7" s="1"/>
  <c r="N11" i="7"/>
  <c r="O11" i="7" s="1"/>
  <c r="P11" i="7" s="1"/>
  <c r="Q11" i="7" s="1"/>
  <c r="N14" i="7"/>
  <c r="O14" i="7" s="1"/>
  <c r="P14" i="7" s="1"/>
  <c r="Q14" i="7" s="1"/>
  <c r="N15" i="7"/>
  <c r="O15" i="7" s="1"/>
  <c r="P15" i="7" s="1"/>
  <c r="Q15" i="7" s="1"/>
  <c r="N2" i="7"/>
  <c r="O2" i="7" s="1"/>
  <c r="P2" i="7" s="1"/>
  <c r="Q2" i="7" s="1"/>
  <c r="N21" i="7"/>
  <c r="O21" i="7" s="1"/>
  <c r="P21" i="7" s="1"/>
  <c r="Q21" i="7" s="1"/>
  <c r="R13" i="7"/>
  <c r="S13" i="7" s="1"/>
  <c r="T13" i="7" s="1"/>
  <c r="U13" i="7" s="1"/>
  <c r="R3" i="7"/>
  <c r="S3" i="7" s="1"/>
  <c r="T3" i="7" s="1"/>
  <c r="U3" i="7" s="1"/>
  <c r="R2" i="7"/>
  <c r="S2" i="7" s="1"/>
  <c r="T2" i="7" s="1"/>
  <c r="U2" i="7" s="1"/>
  <c r="R11" i="7"/>
  <c r="S11" i="7" s="1"/>
  <c r="T11" i="7" s="1"/>
  <c r="U11" i="7" s="1"/>
  <c r="R8" i="7"/>
  <c r="S8" i="7" s="1"/>
  <c r="T8" i="7" s="1"/>
  <c r="U8" i="7" s="1"/>
  <c r="R17" i="7"/>
  <c r="S17" i="7" s="1"/>
  <c r="T17" i="7" s="1"/>
  <c r="U17" i="7" s="1"/>
  <c r="R14" i="7"/>
  <c r="S14" i="7" s="1"/>
  <c r="T14" i="7" s="1"/>
  <c r="U14" i="7" s="1"/>
  <c r="R5" i="7"/>
  <c r="S5" i="7" s="1"/>
  <c r="T5" i="7" s="1"/>
  <c r="U5" i="7" s="1"/>
  <c r="R10" i="7"/>
  <c r="S10" i="7" s="1"/>
  <c r="T10" i="7" s="1"/>
  <c r="U10" i="7" s="1"/>
  <c r="R19" i="7"/>
  <c r="S19" i="7" s="1"/>
  <c r="T19" i="7" s="1"/>
  <c r="U19" i="7" s="1"/>
  <c r="R6" i="7"/>
  <c r="S6" i="7" s="1"/>
  <c r="T6" i="7" s="1"/>
  <c r="U6" i="7" s="1"/>
  <c r="R12" i="7"/>
  <c r="S12" i="7" s="1"/>
  <c r="T12" i="7" s="1"/>
  <c r="U12" i="7" s="1"/>
  <c r="R20" i="7"/>
  <c r="S20" i="7" s="1"/>
  <c r="T20" i="7" s="1"/>
  <c r="U20" i="7" s="1"/>
  <c r="R15" i="7"/>
  <c r="S15" i="7" s="1"/>
  <c r="T15" i="7" s="1"/>
  <c r="U15" i="7" s="1"/>
  <c r="R18" i="7"/>
  <c r="S18" i="7" s="1"/>
  <c r="T18" i="7" s="1"/>
  <c r="U18" i="7" s="1"/>
  <c r="R4" i="7"/>
  <c r="S4" i="7" s="1"/>
  <c r="T4" i="7" s="1"/>
  <c r="U4" i="7" s="1"/>
  <c r="R9" i="7"/>
  <c r="S9" i="7" s="1"/>
  <c r="T9" i="7" s="1"/>
  <c r="U9" i="7" s="1"/>
  <c r="R16" i="7"/>
  <c r="S16" i="7" s="1"/>
  <c r="T16" i="7" s="1"/>
  <c r="U16" i="7" s="1"/>
  <c r="R21" i="7"/>
  <c r="S21" i="7" s="1"/>
  <c r="T21" i="7" s="1"/>
  <c r="U21" i="7" s="1"/>
  <c r="R7" i="7"/>
  <c r="S7" i="7" s="1"/>
  <c r="T7" i="7" s="1"/>
  <c r="U7" i="7" s="1"/>
  <c r="X18" i="7" l="1"/>
  <c r="X15" i="7"/>
  <c r="X20" i="7"/>
  <c r="X12" i="7"/>
  <c r="X4" i="7"/>
  <c r="X6" i="7"/>
  <c r="X19" i="7"/>
  <c r="X10" i="7"/>
  <c r="X5" i="7"/>
  <c r="X14" i="7"/>
  <c r="X17" i="7"/>
  <c r="X8" i="7"/>
  <c r="X7" i="7"/>
  <c r="X11" i="7"/>
  <c r="X21" i="7"/>
  <c r="X2" i="7"/>
  <c r="X16" i="7"/>
  <c r="X3" i="7"/>
  <c r="X9" i="7"/>
  <c r="X13" i="7"/>
</calcChain>
</file>

<file path=xl/sharedStrings.xml><?xml version="1.0" encoding="utf-8"?>
<sst xmlns="http://schemas.openxmlformats.org/spreadsheetml/2006/main" count="18514" uniqueCount="5666">
  <si>
    <t>Playing Time</t>
  </si>
  <si>
    <t>Performance</t>
  </si>
  <si>
    <t>Rk</t>
  </si>
  <si>
    <t>Player</t>
  </si>
  <si>
    <t>Nation</t>
  </si>
  <si>
    <t>Pos</t>
  </si>
  <si>
    <t>Age</t>
  </si>
  <si>
    <t>Born</t>
  </si>
  <si>
    <t>MP</t>
  </si>
  <si>
    <t>Starts</t>
  </si>
  <si>
    <t>Min</t>
  </si>
  <si>
    <t>90s</t>
  </si>
  <si>
    <t>PKatt</t>
  </si>
  <si>
    <t>xG</t>
  </si>
  <si>
    <t>Matches</t>
  </si>
  <si>
    <t>Subs</t>
  </si>
  <si>
    <t>Team Success</t>
  </si>
  <si>
    <t>Squad</t>
  </si>
  <si>
    <t>Mn/MP</t>
  </si>
  <si>
    <t>Min%</t>
  </si>
  <si>
    <t>Mn/Start</t>
  </si>
  <si>
    <t>Compl</t>
  </si>
  <si>
    <t>Mn/Sub</t>
  </si>
  <si>
    <t>unSub</t>
  </si>
  <si>
    <t>PPM</t>
  </si>
  <si>
    <t>onG</t>
  </si>
  <si>
    <t>onGA</t>
  </si>
  <si>
    <t>+/-</t>
  </si>
  <si>
    <t>+/-90</t>
  </si>
  <si>
    <t>On-Off</t>
  </si>
  <si>
    <t>W</t>
  </si>
  <si>
    <t>D</t>
  </si>
  <si>
    <t>L</t>
  </si>
  <si>
    <t>GF</t>
  </si>
  <si>
    <t>GA</t>
  </si>
  <si>
    <t>GD</t>
  </si>
  <si>
    <t>Pts</t>
  </si>
  <si>
    <t>Pts/MP</t>
  </si>
  <si>
    <t>xGA</t>
  </si>
  <si>
    <t>xGD</t>
  </si>
  <si>
    <t>xGD/90</t>
  </si>
  <si>
    <t>Attendance</t>
  </si>
  <si>
    <t>Top Team Scorer</t>
  </si>
  <si>
    <t>Goalkeeper</t>
  </si>
  <si>
    <t>xG/90</t>
  </si>
  <si>
    <t>xGA/90</t>
  </si>
  <si>
    <t>Arsenal</t>
  </si>
  <si>
    <t>Aaron Ramsdale</t>
  </si>
  <si>
    <t>Manchester City</t>
  </si>
  <si>
    <t>Ederson</t>
  </si>
  <si>
    <t>Nick Pope</t>
  </si>
  <si>
    <t>Manchester Utd</t>
  </si>
  <si>
    <t>Brighton</t>
  </si>
  <si>
    <t>Robert Sánchez</t>
  </si>
  <si>
    <t>Fulham</t>
  </si>
  <si>
    <t>Bernd Leno</t>
  </si>
  <si>
    <t>Brentford</t>
  </si>
  <si>
    <t>David Raya</t>
  </si>
  <si>
    <t>Liverpool</t>
  </si>
  <si>
    <t>Alisson</t>
  </si>
  <si>
    <t>Chelsea</t>
  </si>
  <si>
    <t>Aston Villa</t>
  </si>
  <si>
    <t>Emiliano Martínez</t>
  </si>
  <si>
    <t>Crystal Palace</t>
  </si>
  <si>
    <t>Dean Henderson</t>
  </si>
  <si>
    <t>Wolves</t>
  </si>
  <si>
    <t>José Sá</t>
  </si>
  <si>
    <t>Bournemouth</t>
  </si>
  <si>
    <t>Everton</t>
  </si>
  <si>
    <t>Jordan Pickford</t>
  </si>
  <si>
    <t>FW</t>
  </si>
  <si>
    <t>MF</t>
  </si>
  <si>
    <t>DF</t>
  </si>
  <si>
    <t>Kristoffer Ajer</t>
  </si>
  <si>
    <t>Manuel Akanji</t>
  </si>
  <si>
    <t>Nathan Aké</t>
  </si>
  <si>
    <t>GK</t>
  </si>
  <si>
    <t>Joachim Andersen</t>
  </si>
  <si>
    <t>Elliot Anderson</t>
  </si>
  <si>
    <t>Jaidon Anthony</t>
  </si>
  <si>
    <t>Antony</t>
  </si>
  <si>
    <t>Alphonse Areola</t>
  </si>
  <si>
    <t>Taiwo Awoniyi</t>
  </si>
  <si>
    <t>Leon Bailey</t>
  </si>
  <si>
    <t>Harvey Barnes</t>
  </si>
  <si>
    <t>Philip Billing</t>
  </si>
  <si>
    <t>Willy Boly</t>
  </si>
  <si>
    <t>Jarrod Bowen</t>
  </si>
  <si>
    <t>Bryan</t>
  </si>
  <si>
    <t>Dan Burn</t>
  </si>
  <si>
    <t>Tom Cairney</t>
  </si>
  <si>
    <t>Casemiro</t>
  </si>
  <si>
    <t>Matty Cash</t>
  </si>
  <si>
    <t>Ryan Christie</t>
  </si>
  <si>
    <t>Nathaniel Clyne</t>
  </si>
  <si>
    <t>Nathan Collins</t>
  </si>
  <si>
    <t>Levi Colwill</t>
  </si>
  <si>
    <t>Marc Cucurella</t>
  </si>
  <si>
    <t>Matheus Cunha</t>
  </si>
  <si>
    <t>Diogo Dalot</t>
  </si>
  <si>
    <t>Mikkel Damsgaard</t>
  </si>
  <si>
    <t>Ben Davies</t>
  </si>
  <si>
    <t>Luis Díaz</t>
  </si>
  <si>
    <t>Lucas Digne</t>
  </si>
  <si>
    <t>Issa Diop</t>
  </si>
  <si>
    <t>Matt Doherty</t>
  </si>
  <si>
    <t>Lewis Dunk</t>
  </si>
  <si>
    <t>Odsonne Édouard</t>
  </si>
  <si>
    <t>Anthony Elanga</t>
  </si>
  <si>
    <t>Harvey Elliott</t>
  </si>
  <si>
    <t>Emerson</t>
  </si>
  <si>
    <t>Eberechi Eze</t>
  </si>
  <si>
    <t>Bruno Fernandes</t>
  </si>
  <si>
    <t>Phil Foden</t>
  </si>
  <si>
    <t>Cody Gakpo</t>
  </si>
  <si>
    <t>Idrissa Gana Gueye</t>
  </si>
  <si>
    <t>Morgan Gibbs-White</t>
  </si>
  <si>
    <t>Toti Gomes</t>
  </si>
  <si>
    <t>Anthony Gordon</t>
  </si>
  <si>
    <t>Jack Grealish</t>
  </si>
  <si>
    <t>Marc Guéhi</t>
  </si>
  <si>
    <t>Bruno Guimarães</t>
  </si>
  <si>
    <t>Erling Haaland</t>
  </si>
  <si>
    <t>Kai Havertz</t>
  </si>
  <si>
    <t>Jan Paul van Hecke</t>
  </si>
  <si>
    <t>Hwang Hee-chan</t>
  </si>
  <si>
    <t>Alexander Isak</t>
  </si>
  <si>
    <t>Alex Iwobi</t>
  </si>
  <si>
    <t>Vitaly Janelt</t>
  </si>
  <si>
    <t>Mathias Jensen</t>
  </si>
  <si>
    <t>Raúl Jiménez</t>
  </si>
  <si>
    <t>Joelinton</t>
  </si>
  <si>
    <t>Brennan Johnson</t>
  </si>
  <si>
    <t>Curtis Jones</t>
  </si>
  <si>
    <t>Michael Keane</t>
  </si>
  <si>
    <t>Max Kilman</t>
  </si>
  <si>
    <t>Ibrahima Konaté</t>
  </si>
  <si>
    <t>Ezri Konsa</t>
  </si>
  <si>
    <t>Mateo Kovačić</t>
  </si>
  <si>
    <t>Jefferson Lerma</t>
  </si>
  <si>
    <t>Rico Lewis</t>
  </si>
  <si>
    <t>Keane Lewis-Potter</t>
  </si>
  <si>
    <t>Sean Longstaff</t>
  </si>
  <si>
    <t>Alexis Mac Allister</t>
  </si>
  <si>
    <t>James Maddison</t>
  </si>
  <si>
    <t>Harry Maguire</t>
  </si>
  <si>
    <t>Martinelli</t>
  </si>
  <si>
    <t>Lisandro Martínez</t>
  </si>
  <si>
    <t>Pape Matar Sarr</t>
  </si>
  <si>
    <t>Jean-Philippe Mateta</t>
  </si>
  <si>
    <t>Bryan Mbeumo</t>
  </si>
  <si>
    <t>John McGinn</t>
  </si>
  <si>
    <t>James Milner</t>
  </si>
  <si>
    <t>Tyrick Mitchell</t>
  </si>
  <si>
    <t>Kaoru Mitoma</t>
  </si>
  <si>
    <t>Mason Mount</t>
  </si>
  <si>
    <t>Jacob Murphy</t>
  </si>
  <si>
    <t>Vitaliy Mykolenko</t>
  </si>
  <si>
    <t>Reiss Nelson</t>
  </si>
  <si>
    <t>Neto</t>
  </si>
  <si>
    <t>Pedro Neto</t>
  </si>
  <si>
    <t>Eddie Nketiah</t>
  </si>
  <si>
    <t>Matheus Nunes</t>
  </si>
  <si>
    <t>Christian Nørgaard</t>
  </si>
  <si>
    <t>Amadou Onana</t>
  </si>
  <si>
    <t>Cole Palmer</t>
  </si>
  <si>
    <t>Lucas Paquetá</t>
  </si>
  <si>
    <t>Andreas Pereira</t>
  </si>
  <si>
    <t>Ethan Pinnock</t>
  </si>
  <si>
    <t>Harrison Reed</t>
  </si>
  <si>
    <t>Declan Rice</t>
  </si>
  <si>
    <t>Chris Richards</t>
  </si>
  <si>
    <t>Richarlison</t>
  </si>
  <si>
    <t>Andrew Robertson</t>
  </si>
  <si>
    <t>Antonee Robinson</t>
  </si>
  <si>
    <t>Rodrigo</t>
  </si>
  <si>
    <t>Mads Roerslev</t>
  </si>
  <si>
    <t>Cristian Romero</t>
  </si>
  <si>
    <t>Bukayo Saka</t>
  </si>
  <si>
    <t>Mohamed Salah</t>
  </si>
  <si>
    <t>William Saliba</t>
  </si>
  <si>
    <t>Kevin Schade</t>
  </si>
  <si>
    <t>Fabian Schär</t>
  </si>
  <si>
    <t>Bernardo Silva</t>
  </si>
  <si>
    <t>Emile Smith Rowe</t>
  </si>
  <si>
    <t>Dominic Solanke</t>
  </si>
  <si>
    <t>Tomáš Souček</t>
  </si>
  <si>
    <t>James Tarkowski</t>
  </si>
  <si>
    <t>Kenny Tete</t>
  </si>
  <si>
    <t>Youri Tielemans</t>
  </si>
  <si>
    <t>Kieran Trippier</t>
  </si>
  <si>
    <t>Leandro Trossard</t>
  </si>
  <si>
    <t>Virgil van Dijk</t>
  </si>
  <si>
    <t>Joël Veltman</t>
  </si>
  <si>
    <t>Kyle Walker</t>
  </si>
  <si>
    <t>Aaron Wan-Bissaka</t>
  </si>
  <si>
    <t>Ollie Watkins</t>
  </si>
  <si>
    <t>Danny Welbeck</t>
  </si>
  <si>
    <t>Ben White</t>
  </si>
  <si>
    <t>Neco Williams</t>
  </si>
  <si>
    <t>Harry Wilson</t>
  </si>
  <si>
    <t>Yoane Wissa</t>
  </si>
  <si>
    <t>Chris Wood</t>
  </si>
  <si>
    <t>Ryan Yates</t>
  </si>
  <si>
    <t>Martin Ødegaard</t>
  </si>
  <si>
    <t>Martin Dúbravka</t>
  </si>
  <si>
    <t>James Hill</t>
  </si>
  <si>
    <t>Sam Johnstone</t>
  </si>
  <si>
    <t>Caoimhín Kelleher</t>
  </si>
  <si>
    <t>Stefan Ortega</t>
  </si>
  <si>
    <t>Jason Steele</t>
  </si>
  <si>
    <t>Yehor Yarmoliuk</t>
  </si>
  <si>
    <t>Team</t>
  </si>
  <si>
    <t>Mins</t>
  </si>
  <si>
    <t>xA</t>
  </si>
  <si>
    <t>Played</t>
  </si>
  <si>
    <t>Haaland</t>
  </si>
  <si>
    <t>Trippier</t>
  </si>
  <si>
    <t>Ødegaard</t>
  </si>
  <si>
    <t>Rashford</t>
  </si>
  <si>
    <t>Nketiah</t>
  </si>
  <si>
    <t>March</t>
  </si>
  <si>
    <t>Mitoma</t>
  </si>
  <si>
    <t>Saka</t>
  </si>
  <si>
    <t>Pope</t>
  </si>
  <si>
    <t>Schär</t>
  </si>
  <si>
    <t>Arrizabalaga</t>
  </si>
  <si>
    <t>Kepa</t>
  </si>
  <si>
    <t>Botman</t>
  </si>
  <si>
    <t>Burn</t>
  </si>
  <si>
    <t>Salah</t>
  </si>
  <si>
    <t>Shaw</t>
  </si>
  <si>
    <t>Raya</t>
  </si>
  <si>
    <t>Saliba</t>
  </si>
  <si>
    <t>Stones</t>
  </si>
  <si>
    <t>Wan-Bissaka</t>
  </si>
  <si>
    <t>Álvarez</t>
  </si>
  <si>
    <t>Gabriel</t>
  </si>
  <si>
    <t>Bowen</t>
  </si>
  <si>
    <t>White</t>
  </si>
  <si>
    <t>Zinchenko</t>
  </si>
  <si>
    <t>Mee</t>
  </si>
  <si>
    <t>Grealish</t>
  </si>
  <si>
    <t>Robertson</t>
  </si>
  <si>
    <t>Darwin</t>
  </si>
  <si>
    <t>Doherty</t>
  </si>
  <si>
    <t>Sánchez</t>
  </si>
  <si>
    <t>Awoniyi</t>
  </si>
  <si>
    <t>Leno</t>
  </si>
  <si>
    <t>Pinnock</t>
  </si>
  <si>
    <t>Henderson</t>
  </si>
  <si>
    <t>Bailey</t>
  </si>
  <si>
    <t>Gibbs-White</t>
  </si>
  <si>
    <t>Wissa</t>
  </si>
  <si>
    <t>Kulusevski</t>
  </si>
  <si>
    <t>Young</t>
  </si>
  <si>
    <t>Anthony</t>
  </si>
  <si>
    <t>Wood</t>
  </si>
  <si>
    <t>Nørgaard</t>
  </si>
  <si>
    <t>Son</t>
  </si>
  <si>
    <t>Aké</t>
  </si>
  <si>
    <t>Foden</t>
  </si>
  <si>
    <t>Veltman</t>
  </si>
  <si>
    <t>Gray</t>
  </si>
  <si>
    <t>Watkins</t>
  </si>
  <si>
    <t>Johnson</t>
  </si>
  <si>
    <t>Targett</t>
  </si>
  <si>
    <t>Mings</t>
  </si>
  <si>
    <t>Malacia</t>
  </si>
  <si>
    <t>Mount</t>
  </si>
  <si>
    <t>Gomez</t>
  </si>
  <si>
    <t>Willock</t>
  </si>
  <si>
    <t>Havertz</t>
  </si>
  <si>
    <t>Roerslev</t>
  </si>
  <si>
    <t>Colwill</t>
  </si>
  <si>
    <t>Barnes</t>
  </si>
  <si>
    <t>Dalot</t>
  </si>
  <si>
    <t>Eze</t>
  </si>
  <si>
    <t>Jensen</t>
  </si>
  <si>
    <t>James</t>
  </si>
  <si>
    <t>Wilson</t>
  </si>
  <si>
    <t>Martínez</t>
  </si>
  <si>
    <t>Maddison</t>
  </si>
  <si>
    <t>Henry</t>
  </si>
  <si>
    <t>Dunk</t>
  </si>
  <si>
    <t>Cucurella</t>
  </si>
  <si>
    <t>Aït-Nouri</t>
  </si>
  <si>
    <t>Konsa</t>
  </si>
  <si>
    <t>Ajer</t>
  </si>
  <si>
    <t>Andreas</t>
  </si>
  <si>
    <t>Kilman</t>
  </si>
  <si>
    <t>Diop</t>
  </si>
  <si>
    <t>Mac Allister</t>
  </si>
  <si>
    <t>Digne</t>
  </si>
  <si>
    <t>Richards</t>
  </si>
  <si>
    <t>Harrison</t>
  </si>
  <si>
    <t>Lewis</t>
  </si>
  <si>
    <t>Bernardo</t>
  </si>
  <si>
    <t>Collins</t>
  </si>
  <si>
    <t>Mbeumo</t>
  </si>
  <si>
    <t>Janelt</t>
  </si>
  <si>
    <t>Murphy</t>
  </si>
  <si>
    <t>Lamptey</t>
  </si>
  <si>
    <t>Garnacho</t>
  </si>
  <si>
    <t>Walker</t>
  </si>
  <si>
    <t>Tielemans</t>
  </si>
  <si>
    <t>Tete</t>
  </si>
  <si>
    <t>Chalobah</t>
  </si>
  <si>
    <t>Maguire</t>
  </si>
  <si>
    <t>Worrall</t>
  </si>
  <si>
    <t>Iwobi</t>
  </si>
  <si>
    <t>Mitchell</t>
  </si>
  <si>
    <t>Welbeck</t>
  </si>
  <si>
    <t>Pickford</t>
  </si>
  <si>
    <t>Tsimikas</t>
  </si>
  <si>
    <t>Cairney</t>
  </si>
  <si>
    <t>Romero</t>
  </si>
  <si>
    <t>Sancho</t>
  </si>
  <si>
    <t>Solanke</t>
  </si>
  <si>
    <t>Anderson</t>
  </si>
  <si>
    <t>Andersen</t>
  </si>
  <si>
    <t>Tavernier</t>
  </si>
  <si>
    <t>Robinson</t>
  </si>
  <si>
    <t>Ramsey</t>
  </si>
  <si>
    <t>Billing</t>
  </si>
  <si>
    <t>Bentancur</t>
  </si>
  <si>
    <t>Aguerd</t>
  </si>
  <si>
    <t>Rice</t>
  </si>
  <si>
    <t>Guéhi</t>
  </si>
  <si>
    <t>Webster</t>
  </si>
  <si>
    <t>Onana</t>
  </si>
  <si>
    <t>Reed</t>
  </si>
  <si>
    <t>Justin</t>
  </si>
  <si>
    <t>Konaté</t>
  </si>
  <si>
    <t>Clyne</t>
  </si>
  <si>
    <t>Travers</t>
  </si>
  <si>
    <t>Tarkowski</t>
  </si>
  <si>
    <t>McNeil</t>
  </si>
  <si>
    <t>Elliott</t>
  </si>
  <si>
    <t>Tosin</t>
  </si>
  <si>
    <t>Adarabioyo</t>
  </si>
  <si>
    <t>Christie</t>
  </si>
  <si>
    <t>Coleman</t>
  </si>
  <si>
    <t>Calvert-Lewin</t>
  </si>
  <si>
    <t>Mykolenko</t>
  </si>
  <si>
    <t>Carlos</t>
  </si>
  <si>
    <t>Smith</t>
  </si>
  <si>
    <t>Gordon</t>
  </si>
  <si>
    <t>Elanga</t>
  </si>
  <si>
    <t>Lerma</t>
  </si>
  <si>
    <t>Lewis-Potter</t>
  </si>
  <si>
    <t>Dennis</t>
  </si>
  <si>
    <t>Caicedo</t>
  </si>
  <si>
    <t>Kamara</t>
  </si>
  <si>
    <t>Cash</t>
  </si>
  <si>
    <t>Guedes</t>
  </si>
  <si>
    <t>Dendoncker</t>
  </si>
  <si>
    <t>McGinn</t>
  </si>
  <si>
    <t>Hwang</t>
  </si>
  <si>
    <t>Senesi</t>
  </si>
  <si>
    <t>Yates</t>
  </si>
  <si>
    <t>Cook</t>
  </si>
  <si>
    <t>Thiago</t>
  </si>
  <si>
    <t>Milner</t>
  </si>
  <si>
    <t>Patterson</t>
  </si>
  <si>
    <t>Mepham</t>
  </si>
  <si>
    <t>Onyeka</t>
  </si>
  <si>
    <t>Mateta</t>
  </si>
  <si>
    <t>O'Brien</t>
  </si>
  <si>
    <t>Fofana</t>
  </si>
  <si>
    <t>Fraser</t>
  </si>
  <si>
    <t>Jones</t>
  </si>
  <si>
    <t>Hughes</t>
  </si>
  <si>
    <t>Hickey</t>
  </si>
  <si>
    <t>Damsgaard</t>
  </si>
  <si>
    <t>Bissouma</t>
  </si>
  <si>
    <t>Davies</t>
  </si>
  <si>
    <t>Diallo</t>
  </si>
  <si>
    <t>Hodge</t>
  </si>
  <si>
    <t>Boly</t>
  </si>
  <si>
    <t>Trossard</t>
  </si>
  <si>
    <t>Toti</t>
  </si>
  <si>
    <t>Fábio Vieira</t>
  </si>
  <si>
    <t>Matheus</t>
  </si>
  <si>
    <t>Nunes</t>
  </si>
  <si>
    <t>Van Hecke</t>
  </si>
  <si>
    <t>Sarmiento</t>
  </si>
  <si>
    <t>Enciso</t>
  </si>
  <si>
    <t>Steele</t>
  </si>
  <si>
    <t>Hill</t>
  </si>
  <si>
    <t>Brooks</t>
  </si>
  <si>
    <t>Iroegbunam</t>
  </si>
  <si>
    <t>Traoré</t>
  </si>
  <si>
    <t>Cornet</t>
  </si>
  <si>
    <t>Areola</t>
  </si>
  <si>
    <t>Phillips</t>
  </si>
  <si>
    <t>Bajcetic</t>
  </si>
  <si>
    <t>Kelleher</t>
  </si>
  <si>
    <t>Van den Berg</t>
  </si>
  <si>
    <t>Ebiowei</t>
  </si>
  <si>
    <t>Johnstone</t>
  </si>
  <si>
    <t>Matthews</t>
  </si>
  <si>
    <t>Ferguson</t>
  </si>
  <si>
    <t>Keane</t>
  </si>
  <si>
    <t>Garner</t>
  </si>
  <si>
    <t>Branthwaite</t>
  </si>
  <si>
    <t>Gomes</t>
  </si>
  <si>
    <t>Solomon</t>
  </si>
  <si>
    <t>Muniz</t>
  </si>
  <si>
    <t>Sarr</t>
  </si>
  <si>
    <t>Spence</t>
  </si>
  <si>
    <t>Brandon Austin</t>
  </si>
  <si>
    <t>Austin</t>
  </si>
  <si>
    <t>Holding</t>
  </si>
  <si>
    <t>Nelson</t>
  </si>
  <si>
    <t>Smith Rowe</t>
  </si>
  <si>
    <t>Turner</t>
  </si>
  <si>
    <t>Hudson-Odoi</t>
  </si>
  <si>
    <t>Lascelles</t>
  </si>
  <si>
    <t>Krafth</t>
  </si>
  <si>
    <t>Fernández</t>
  </si>
  <si>
    <t>Palmer</t>
  </si>
  <si>
    <t>McAtee</t>
  </si>
  <si>
    <t>Amad</t>
  </si>
  <si>
    <t>Heaton</t>
  </si>
  <si>
    <t>team</t>
  </si>
  <si>
    <t>assists</t>
  </si>
  <si>
    <t>bonus</t>
  </si>
  <si>
    <t>bps</t>
  </si>
  <si>
    <t>clean_sheets</t>
  </si>
  <si>
    <t>creativity</t>
  </si>
  <si>
    <t>goals_conceded</t>
  </si>
  <si>
    <t>goals_scored</t>
  </si>
  <si>
    <t>ict_index</t>
  </si>
  <si>
    <t>influence</t>
  </si>
  <si>
    <t>minutes</t>
  </si>
  <si>
    <t>own_goals</t>
  </si>
  <si>
    <t>penalties_missed</t>
  </si>
  <si>
    <t>penalties_saved</t>
  </si>
  <si>
    <t>red_cards</t>
  </si>
  <si>
    <t>saves</t>
  </si>
  <si>
    <t>threat</t>
  </si>
  <si>
    <t>total_points</t>
  </si>
  <si>
    <t>transfers_in</t>
  </si>
  <si>
    <t>transfers_out</t>
  </si>
  <si>
    <t>yellow_cards</t>
  </si>
  <si>
    <t>Facundo Buonanotte</t>
  </si>
  <si>
    <t>TEAM</t>
  </si>
  <si>
    <t>xG/90 +/-</t>
  </si>
  <si>
    <t>xGA/90 +/-</t>
  </si>
  <si>
    <t>DEF BOOST</t>
  </si>
  <si>
    <t>FWD BOOST</t>
  </si>
  <si>
    <t>chance_of_playing_next_round</t>
  </si>
  <si>
    <t>chance_of_playing_this_round</t>
  </si>
  <si>
    <t>code</t>
  </si>
  <si>
    <t>cost_change_event</t>
  </si>
  <si>
    <t>cost_change_event_fall</t>
  </si>
  <si>
    <t>cost_change_start</t>
  </si>
  <si>
    <t>cost_change_start_fall</t>
  </si>
  <si>
    <t>dreamteam_count</t>
  </si>
  <si>
    <t>element_type</t>
  </si>
  <si>
    <t>ep_next</t>
  </si>
  <si>
    <t>ep_this</t>
  </si>
  <si>
    <t>event_points</t>
  </si>
  <si>
    <t>first_name</t>
  </si>
  <si>
    <t>form</t>
  </si>
  <si>
    <t>id</t>
  </si>
  <si>
    <t>in_dreamteam</t>
  </si>
  <si>
    <t>news</t>
  </si>
  <si>
    <t>news_added</t>
  </si>
  <si>
    <t>now_cost</t>
  </si>
  <si>
    <t>photo</t>
  </si>
  <si>
    <t>points_per_game</t>
  </si>
  <si>
    <t>second_name</t>
  </si>
  <si>
    <t>selected_by_percent</t>
  </si>
  <si>
    <t>special</t>
  </si>
  <si>
    <t>squad_number</t>
  </si>
  <si>
    <t>status</t>
  </si>
  <si>
    <t>team_code</t>
  </si>
  <si>
    <t>transfers_in_event</t>
  </si>
  <si>
    <t>transfers_out_event</t>
  </si>
  <si>
    <t>value_form</t>
  </si>
  <si>
    <t>value_season</t>
  </si>
  <si>
    <t>web_name</t>
  </si>
  <si>
    <t>starts</t>
  </si>
  <si>
    <t>expected_goals</t>
  </si>
  <si>
    <t>expected_assists</t>
  </si>
  <si>
    <t>expected_goal_involvements</t>
  </si>
  <si>
    <t>expected_goals_conceded</t>
  </si>
  <si>
    <t>influence_rank</t>
  </si>
  <si>
    <t>influence_rank_type</t>
  </si>
  <si>
    <t>creativity_rank</t>
  </si>
  <si>
    <t>creativity_rank_type</t>
  </si>
  <si>
    <t>threat_rank</t>
  </si>
  <si>
    <t>threat_rank_type</t>
  </si>
  <si>
    <t>ict_index_rank</t>
  </si>
  <si>
    <t>ict_index_rank_type</t>
  </si>
  <si>
    <t>corners_and_indirect_freekicks_order</t>
  </si>
  <si>
    <t>corners_and_indirect_freekicks_text</t>
  </si>
  <si>
    <t>direct_freekicks_order</t>
  </si>
  <si>
    <t>direct_freekicks_text</t>
  </si>
  <si>
    <t>penalties_order</t>
  </si>
  <si>
    <t>penalties_text</t>
  </si>
  <si>
    <t>expected_goals_per_90</t>
  </si>
  <si>
    <t>saves_per_90</t>
  </si>
  <si>
    <t>expected_assists_per_90</t>
  </si>
  <si>
    <t>expected_goal_involvements_per_90</t>
  </si>
  <si>
    <t>expected_goals_conceded_per_90</t>
  </si>
  <si>
    <t>goals_conceded_per_90</t>
  </si>
  <si>
    <t>now_cost_rank</t>
  </si>
  <si>
    <t>now_cost_rank_type</t>
  </si>
  <si>
    <t>form_rank</t>
  </si>
  <si>
    <t>form_rank_type</t>
  </si>
  <si>
    <t>points_per_game_rank</t>
  </si>
  <si>
    <t>points_per_game_rank_type</t>
  </si>
  <si>
    <t>selected_rank</t>
  </si>
  <si>
    <t>selected_rank_type</t>
  </si>
  <si>
    <t>starts_per_90</t>
  </si>
  <si>
    <t>clean_sheets_per_90</t>
  </si>
  <si>
    <t>a</t>
  </si>
  <si>
    <t>Mohamed</t>
  </si>
  <si>
    <t>Rob</t>
  </si>
  <si>
    <t>156074.jpg</t>
  </si>
  <si>
    <t>Martin</t>
  </si>
  <si>
    <t>184029.jpg</t>
  </si>
  <si>
    <t>Kieran</t>
  </si>
  <si>
    <t>Nicolas</t>
  </si>
  <si>
    <t>Benjamin</t>
  </si>
  <si>
    <t>198869.jpg</t>
  </si>
  <si>
    <t>Eddie</t>
  </si>
  <si>
    <t>205533.jpg</t>
  </si>
  <si>
    <t>Emile</t>
  </si>
  <si>
    <t>209289.jpg</t>
  </si>
  <si>
    <t>Bukayo</t>
  </si>
  <si>
    <t>223340.jpg</t>
  </si>
  <si>
    <t>Aaron</t>
  </si>
  <si>
    <t>226597.jpg</t>
  </si>
  <si>
    <t>dos Santos Magalhães</t>
  </si>
  <si>
    <t>444145.jpg</t>
  </si>
  <si>
    <t>Martinelli Silva</t>
  </si>
  <si>
    <t>Lucas</t>
  </si>
  <si>
    <t>Reiss</t>
  </si>
  <si>
    <t>200641.jpg</t>
  </si>
  <si>
    <t>i</t>
  </si>
  <si>
    <t>Matt</t>
  </si>
  <si>
    <t>224068.jpg</t>
  </si>
  <si>
    <t>Fábio</t>
  </si>
  <si>
    <t>438098.jpg</t>
  </si>
  <si>
    <t>Ferreira Vieira</t>
  </si>
  <si>
    <t>William</t>
  </si>
  <si>
    <t>462424.jpg</t>
  </si>
  <si>
    <t>Marcus</t>
  </si>
  <si>
    <t>205651.jpg</t>
  </si>
  <si>
    <t>Fernando de Jesus</t>
  </si>
  <si>
    <t>Leandro</t>
  </si>
  <si>
    <t>116216.jpg</t>
  </si>
  <si>
    <t>Oleksandr</t>
  </si>
  <si>
    <t>206325.jpg</t>
  </si>
  <si>
    <t>Ethan</t>
  </si>
  <si>
    <t>Karl</t>
  </si>
  <si>
    <t>Nathan</t>
  </si>
  <si>
    <t>Emiliano</t>
  </si>
  <si>
    <t>98980.jpg</t>
  </si>
  <si>
    <t>Martínez Romero</t>
  </si>
  <si>
    <t>101188.jpg</t>
  </si>
  <si>
    <t>Morgan</t>
  </si>
  <si>
    <t>John</t>
  </si>
  <si>
    <t>122806.jpg</t>
  </si>
  <si>
    <t>Tyrone</t>
  </si>
  <si>
    <t>149484.jpg</t>
  </si>
  <si>
    <t>Ollie</t>
  </si>
  <si>
    <t>178301.jpg</t>
  </si>
  <si>
    <t>195546.jpg</t>
  </si>
  <si>
    <t>Buendía Stati</t>
  </si>
  <si>
    <t>Matty</t>
  </si>
  <si>
    <t>199796.jpg</t>
  </si>
  <si>
    <t>Ezri</t>
  </si>
  <si>
    <t>199798.jpg</t>
  </si>
  <si>
    <t>Konsa Ngoyo</t>
  </si>
  <si>
    <t>Leon</t>
  </si>
  <si>
    <t>215711.jpg</t>
  </si>
  <si>
    <t>Jacob</t>
  </si>
  <si>
    <t>232653.jpg</t>
  </si>
  <si>
    <t>Tim</t>
  </si>
  <si>
    <t>490094.jpg</t>
  </si>
  <si>
    <t>Boubacar</t>
  </si>
  <si>
    <t>226944.jpg</t>
  </si>
  <si>
    <t>Leander</t>
  </si>
  <si>
    <t>151589.jpg</t>
  </si>
  <si>
    <t>Ashley</t>
  </si>
  <si>
    <t>106468.jpg</t>
  </si>
  <si>
    <t>Moreno Lopera</t>
  </si>
  <si>
    <t>Adam</t>
  </si>
  <si>
    <t>54469.jpg</t>
  </si>
  <si>
    <t>Ryan</t>
  </si>
  <si>
    <t>David</t>
  </si>
  <si>
    <t>111317.jpg</t>
  </si>
  <si>
    <t>Jefferson</t>
  </si>
  <si>
    <t>152551.jpg</t>
  </si>
  <si>
    <t>Lerma Solís</t>
  </si>
  <si>
    <t>Jack</t>
  </si>
  <si>
    <t>Dominic</t>
  </si>
  <si>
    <t>154566.jpg</t>
  </si>
  <si>
    <t>155408.jpg</t>
  </si>
  <si>
    <t>Ben</t>
  </si>
  <si>
    <t>158499.jpg</t>
  </si>
  <si>
    <t>Philip</t>
  </si>
  <si>
    <t>168991.jpg</t>
  </si>
  <si>
    <t>Chris</t>
  </si>
  <si>
    <t>223911.jpg</t>
  </si>
  <si>
    <t>Mark</t>
  </si>
  <si>
    <t>229600.jpg</t>
  </si>
  <si>
    <t>Jaidon</t>
  </si>
  <si>
    <t>444180.jpg</t>
  </si>
  <si>
    <t>Jordan</t>
  </si>
  <si>
    <t>Will</t>
  </si>
  <si>
    <t>Joe</t>
  </si>
  <si>
    <t>201658.jpg</t>
  </si>
  <si>
    <t>463981.jpg</t>
  </si>
  <si>
    <t>Norberto</t>
  </si>
  <si>
    <t>69752.jpg</t>
  </si>
  <si>
    <t>Murara Neto</t>
  </si>
  <si>
    <t>Marcos</t>
  </si>
  <si>
    <t>221466.jpg</t>
  </si>
  <si>
    <t>Christian</t>
  </si>
  <si>
    <t>Daniel</t>
  </si>
  <si>
    <t>Michael</t>
  </si>
  <si>
    <t>Dango</t>
  </si>
  <si>
    <t>533463.jpg</t>
  </si>
  <si>
    <t>Ouattara</t>
  </si>
  <si>
    <t>128295.jpg</t>
  </si>
  <si>
    <t>154561.jpg</t>
  </si>
  <si>
    <t>Josh</t>
  </si>
  <si>
    <t>Kristoffer</t>
  </si>
  <si>
    <t>191866.jpg</t>
  </si>
  <si>
    <t>Rico</t>
  </si>
  <si>
    <t>194010.jpg</t>
  </si>
  <si>
    <t>Vitaly</t>
  </si>
  <si>
    <t>204580.jpg</t>
  </si>
  <si>
    <t>Mathias</t>
  </si>
  <si>
    <t>207283.jpg</t>
  </si>
  <si>
    <t>Yoane</t>
  </si>
  <si>
    <t>216646.jpg</t>
  </si>
  <si>
    <t>Mads</t>
  </si>
  <si>
    <t>226956.jpg</t>
  </si>
  <si>
    <t>Roerslev Rasmussen</t>
  </si>
  <si>
    <t>231065.jpg</t>
  </si>
  <si>
    <t>Frank</t>
  </si>
  <si>
    <t>428580.jpg</t>
  </si>
  <si>
    <t>446008.jpg</t>
  </si>
  <si>
    <t>Charlie</t>
  </si>
  <si>
    <t>472713.jpg</t>
  </si>
  <si>
    <t>249231.jpg</t>
  </si>
  <si>
    <t>Mikkel</t>
  </si>
  <si>
    <t>440089.jpg</t>
  </si>
  <si>
    <t>Kevin</t>
  </si>
  <si>
    <t>513418.jpg</t>
  </si>
  <si>
    <t>Schade</t>
  </si>
  <si>
    <t>Jason</t>
  </si>
  <si>
    <t>49262.jpg</t>
  </si>
  <si>
    <t>Danny</t>
  </si>
  <si>
    <t>50175.jpg</t>
  </si>
  <si>
    <t>Pascal</t>
  </si>
  <si>
    <t>83299.jpg</t>
  </si>
  <si>
    <t>Solly</t>
  </si>
  <si>
    <t>109345.jpg</t>
  </si>
  <si>
    <t>110735.jpg</t>
  </si>
  <si>
    <t>Joël</t>
  </si>
  <si>
    <t>111478.jpg</t>
  </si>
  <si>
    <t>Robert</t>
  </si>
  <si>
    <t>215059.jpg</t>
  </si>
  <si>
    <t>Tariq</t>
  </si>
  <si>
    <t>232792.jpg</t>
  </si>
  <si>
    <t>Steven</t>
  </si>
  <si>
    <t>Alexis</t>
  </si>
  <si>
    <t>243016.jpg</t>
  </si>
  <si>
    <t>Jakub</t>
  </si>
  <si>
    <t>Jeremy</t>
  </si>
  <si>
    <t>441192.jpg</t>
  </si>
  <si>
    <t>Sarmiento Morante</t>
  </si>
  <si>
    <t>Moisés</t>
  </si>
  <si>
    <t>486672.jpg</t>
  </si>
  <si>
    <t>Caicedo Corozo</t>
  </si>
  <si>
    <t>Kaoru</t>
  </si>
  <si>
    <t>451340.jpg</t>
  </si>
  <si>
    <t>Julio</t>
  </si>
  <si>
    <t>474120.jpg</t>
  </si>
  <si>
    <t>Jan Paul</t>
  </si>
  <si>
    <t>469142.jpg</t>
  </si>
  <si>
    <t>van Hecke</t>
  </si>
  <si>
    <t>Levi</t>
  </si>
  <si>
    <t>460028.jpg</t>
  </si>
  <si>
    <t>Pervis</t>
  </si>
  <si>
    <t>204214.jpg</t>
  </si>
  <si>
    <t>Evan</t>
  </si>
  <si>
    <t>487117.jpg</t>
  </si>
  <si>
    <t>Andrew</t>
  </si>
  <si>
    <t>Facundo</t>
  </si>
  <si>
    <t>536916.jpg</t>
  </si>
  <si>
    <t>Buonanotte</t>
  </si>
  <si>
    <t>Marc</t>
  </si>
  <si>
    <t>179268.jpg</t>
  </si>
  <si>
    <t>Cucurella Saseta</t>
  </si>
  <si>
    <t>Mateo</t>
  </si>
  <si>
    <t>91651.jpg</t>
  </si>
  <si>
    <t>109745.jpg</t>
  </si>
  <si>
    <t>Trevoh</t>
  </si>
  <si>
    <t>180736.jpg</t>
  </si>
  <si>
    <t>Mason</t>
  </si>
  <si>
    <t>184341.jpg</t>
  </si>
  <si>
    <t>Callum</t>
  </si>
  <si>
    <t>209046.jpg</t>
  </si>
  <si>
    <t>Kai</t>
  </si>
  <si>
    <t>219847.jpg</t>
  </si>
  <si>
    <t>Reece</t>
  </si>
  <si>
    <t>225796.jpg</t>
  </si>
  <si>
    <t>Conor</t>
  </si>
  <si>
    <t>Wesley</t>
  </si>
  <si>
    <t>444463.jpg</t>
  </si>
  <si>
    <t>Harvey</t>
  </si>
  <si>
    <t>122074.jpg</t>
  </si>
  <si>
    <t>Bettinelli</t>
  </si>
  <si>
    <t>487838.jpg</t>
  </si>
  <si>
    <t>Hall</t>
  </si>
  <si>
    <t>Benoît</t>
  </si>
  <si>
    <t>242880.jpg</t>
  </si>
  <si>
    <t>Mykhailo</t>
  </si>
  <si>
    <t>465920.jpg</t>
  </si>
  <si>
    <t>Mudryk</t>
  </si>
  <si>
    <t>Andrey</t>
  </si>
  <si>
    <t>532605.jpg</t>
  </si>
  <si>
    <t>Nascimento dos Santos</t>
  </si>
  <si>
    <t>Noni</t>
  </si>
  <si>
    <t>248857.jpg</t>
  </si>
  <si>
    <t>Madueke</t>
  </si>
  <si>
    <t>Nathaniel</t>
  </si>
  <si>
    <t>57328.jpg</t>
  </si>
  <si>
    <t>108413.jpg</t>
  </si>
  <si>
    <t>Joachim</t>
  </si>
  <si>
    <t>174874.jpg</t>
  </si>
  <si>
    <t>Odsonne</t>
  </si>
  <si>
    <t>199670.jpg</t>
  </si>
  <si>
    <t>209036.jpg</t>
  </si>
  <si>
    <t>Jean-Philippe</t>
  </si>
  <si>
    <t>231747.jpg</t>
  </si>
  <si>
    <t>Eberechi</t>
  </si>
  <si>
    <t>232413.jpg</t>
  </si>
  <si>
    <t>Tyrick</t>
  </si>
  <si>
    <t>244723.jpg</t>
  </si>
  <si>
    <t>Malcolm</t>
  </si>
  <si>
    <t>450535.jpg</t>
  </si>
  <si>
    <t>Sam</t>
  </si>
  <si>
    <t>101982.jpg</t>
  </si>
  <si>
    <t>Remi</t>
  </si>
  <si>
    <t>169593.jpg</t>
  </si>
  <si>
    <t>Luke</t>
  </si>
  <si>
    <t>Cheick</t>
  </si>
  <si>
    <t>438464.jpg</t>
  </si>
  <si>
    <t>Doucouré</t>
  </si>
  <si>
    <t>427623.jpg</t>
  </si>
  <si>
    <t>59949.jpg</t>
  </si>
  <si>
    <t>106611.jpg</t>
  </si>
  <si>
    <t>111234.jpg</t>
  </si>
  <si>
    <t>André</t>
  </si>
  <si>
    <t>Alex</t>
  </si>
  <si>
    <t>153133.jpg</t>
  </si>
  <si>
    <t>Tom</t>
  </si>
  <si>
    <t>Vitalii</t>
  </si>
  <si>
    <t>224967.jpg</t>
  </si>
  <si>
    <t>232826.jpg</t>
  </si>
  <si>
    <t>Jarrad</t>
  </si>
  <si>
    <t>480455.jpg</t>
  </si>
  <si>
    <t>243571.jpg</t>
  </si>
  <si>
    <t>17761.jpg</t>
  </si>
  <si>
    <t>Rúben</t>
  </si>
  <si>
    <t>Dwight</t>
  </si>
  <si>
    <t>433154.jpg</t>
  </si>
  <si>
    <t>232928.jpg</t>
  </si>
  <si>
    <t>Amadou</t>
  </si>
  <si>
    <t>449871.jpg</t>
  </si>
  <si>
    <t>80801.jpg</t>
  </si>
  <si>
    <t>Gueye</t>
  </si>
  <si>
    <t>Kyle</t>
  </si>
  <si>
    <t>Isaac</t>
  </si>
  <si>
    <t>Bernd</t>
  </si>
  <si>
    <t>80201.jpg</t>
  </si>
  <si>
    <t>76357.jpg</t>
  </si>
  <si>
    <t>109646.jpg</t>
  </si>
  <si>
    <t>153366.jpg</t>
  </si>
  <si>
    <t>Harry</t>
  </si>
  <si>
    <t>153682.jpg</t>
  </si>
  <si>
    <t>Kenny</t>
  </si>
  <si>
    <t>167074.jpg</t>
  </si>
  <si>
    <t>Antonee</t>
  </si>
  <si>
    <t>169528.jpg</t>
  </si>
  <si>
    <t>244042.jpg</t>
  </si>
  <si>
    <t>Muniz Carvalho</t>
  </si>
  <si>
    <t>Jay</t>
  </si>
  <si>
    <t>156689.jpg</t>
  </si>
  <si>
    <t>Hoelgebaum Pereira</t>
  </si>
  <si>
    <t>Issa</t>
  </si>
  <si>
    <t>219924.jpg</t>
  </si>
  <si>
    <t>Manor</t>
  </si>
  <si>
    <t>235674.jpg</t>
  </si>
  <si>
    <t>Stefan</t>
  </si>
  <si>
    <t>Youri</t>
  </si>
  <si>
    <t>166989.jpg</t>
  </si>
  <si>
    <t>172780.jpg</t>
  </si>
  <si>
    <t>201666.jpg</t>
  </si>
  <si>
    <t>Luis</t>
  </si>
  <si>
    <t>Cody</t>
  </si>
  <si>
    <t>15157.jpg</t>
  </si>
  <si>
    <t>Virgil</t>
  </si>
  <si>
    <t>97032.jpg</t>
  </si>
  <si>
    <t>van Dijk</t>
  </si>
  <si>
    <t>116535.jpg</t>
  </si>
  <si>
    <t>118748.jpg</t>
  </si>
  <si>
    <t>122798.jpg</t>
  </si>
  <si>
    <t>171287.jpg</t>
  </si>
  <si>
    <t>Diogo</t>
  </si>
  <si>
    <t>200720.jpg</t>
  </si>
  <si>
    <t>Ibrahima</t>
  </si>
  <si>
    <t>204716.jpg</t>
  </si>
  <si>
    <t>Curtis</t>
  </si>
  <si>
    <t>206915.jpg</t>
  </si>
  <si>
    <t>Konstantinos</t>
  </si>
  <si>
    <t>214285.jpg</t>
  </si>
  <si>
    <t>244731.jpg</t>
  </si>
  <si>
    <t>444884.jpg</t>
  </si>
  <si>
    <t>447203.jpg</t>
  </si>
  <si>
    <t>Núñez Ribeiro</t>
  </si>
  <si>
    <t>Rhys</t>
  </si>
  <si>
    <t>Williams</t>
  </si>
  <si>
    <t>Sepp</t>
  </si>
  <si>
    <t>444765.jpg</t>
  </si>
  <si>
    <t>van den Berg</t>
  </si>
  <si>
    <t>535928.jpg</t>
  </si>
  <si>
    <t>243298.jpg</t>
  </si>
  <si>
    <t>Gakpo</t>
  </si>
  <si>
    <t>58621.jpg</t>
  </si>
  <si>
    <t>97299.jpg</t>
  </si>
  <si>
    <t>114283.jpg</t>
  </si>
  <si>
    <t>121160.jpg</t>
  </si>
  <si>
    <t>Santana de Moraes</t>
  </si>
  <si>
    <t>126184.jpg</t>
  </si>
  <si>
    <t>165809.jpg</t>
  </si>
  <si>
    <t>171314.jpg</t>
  </si>
  <si>
    <t>Phil</t>
  </si>
  <si>
    <t>209244.jpg</t>
  </si>
  <si>
    <t>220566.jpg</t>
  </si>
  <si>
    <t>Cole</t>
  </si>
  <si>
    <t>244851.jpg</t>
  </si>
  <si>
    <t>432714.jpg</t>
  </si>
  <si>
    <t>Erling</t>
  </si>
  <si>
    <t>223094.jpg</t>
  </si>
  <si>
    <t>Julián</t>
  </si>
  <si>
    <t>88248.jpg</t>
  </si>
  <si>
    <t>Ortega Moreno</t>
  </si>
  <si>
    <t>Kalvin</t>
  </si>
  <si>
    <t>155405.jpg</t>
  </si>
  <si>
    <t>Scott</t>
  </si>
  <si>
    <t>477064.jpg</t>
  </si>
  <si>
    <t>Manuel</t>
  </si>
  <si>
    <t>211975.jpg</t>
  </si>
  <si>
    <t>Akanji</t>
  </si>
  <si>
    <t>95658.jpg</t>
  </si>
  <si>
    <t>106760.jpg</t>
  </si>
  <si>
    <t>Bruno</t>
  </si>
  <si>
    <t>141746.jpg</t>
  </si>
  <si>
    <t>Borges Fernandes</t>
  </si>
  <si>
    <t>176297.jpg</t>
  </si>
  <si>
    <t>Eric</t>
  </si>
  <si>
    <t>Jadon</t>
  </si>
  <si>
    <t>209243.jpg</t>
  </si>
  <si>
    <t>214590.jpg</t>
  </si>
  <si>
    <t>216051.jpg</t>
  </si>
  <si>
    <t>Dalot Teixeira</t>
  </si>
  <si>
    <t>Brandon</t>
  </si>
  <si>
    <t>449434.jpg</t>
  </si>
  <si>
    <t>21205.jpg</t>
  </si>
  <si>
    <t>Tyrell</t>
  </si>
  <si>
    <t>222690.jpg</t>
  </si>
  <si>
    <t>Lisandro</t>
  </si>
  <si>
    <t>221820.jpg</t>
  </si>
  <si>
    <t>493250.jpg</t>
  </si>
  <si>
    <t>Alejandro</t>
  </si>
  <si>
    <t>493105.jpg</t>
  </si>
  <si>
    <t>Carlos Henrique</t>
  </si>
  <si>
    <t>61256.jpg</t>
  </si>
  <si>
    <t>Casimiro</t>
  </si>
  <si>
    <t>467169.jpg</t>
  </si>
  <si>
    <t>dos Santos</t>
  </si>
  <si>
    <t>Kobbie</t>
  </si>
  <si>
    <t>516895.jpg</t>
  </si>
  <si>
    <t>Mainoo</t>
  </si>
  <si>
    <t>67089.jpg</t>
  </si>
  <si>
    <t>77794.jpg</t>
  </si>
  <si>
    <t>Dan</t>
  </si>
  <si>
    <t>78916.jpg</t>
  </si>
  <si>
    <t>Jamaal</t>
  </si>
  <si>
    <t>101148.jpg</t>
  </si>
  <si>
    <t>Emil</t>
  </si>
  <si>
    <t>111773.jpg</t>
  </si>
  <si>
    <t>114243.jpg</t>
  </si>
  <si>
    <t>Fabian</t>
  </si>
  <si>
    <t>119471.jpg</t>
  </si>
  <si>
    <t>169359.jpg</t>
  </si>
  <si>
    <t>Sean</t>
  </si>
  <si>
    <t>180135.jpg</t>
  </si>
  <si>
    <t>Longstaff</t>
  </si>
  <si>
    <t>Joelinton Cássio</t>
  </si>
  <si>
    <t>180974.jpg</t>
  </si>
  <si>
    <t>Apolinário de Lira</t>
  </si>
  <si>
    <t>200089.jpg</t>
  </si>
  <si>
    <t>208706.jpg</t>
  </si>
  <si>
    <t>Guimarães Rodriguez Moura</t>
  </si>
  <si>
    <t>Nick</t>
  </si>
  <si>
    <t>98747.jpg</t>
  </si>
  <si>
    <t>Sven</t>
  </si>
  <si>
    <t>220237.jpg</t>
  </si>
  <si>
    <t>Elliot</t>
  </si>
  <si>
    <t>215379.jpg</t>
  </si>
  <si>
    <t>Alexander</t>
  </si>
  <si>
    <t>219168.jpg</t>
  </si>
  <si>
    <t>Isak</t>
  </si>
  <si>
    <t>Garang</t>
  </si>
  <si>
    <t>564510.jpg</t>
  </si>
  <si>
    <t>Kuol</t>
  </si>
  <si>
    <t>Neco</t>
  </si>
  <si>
    <t>215136.jpg</t>
  </si>
  <si>
    <t>60689.jpg</t>
  </si>
  <si>
    <t>204968.jpg</t>
  </si>
  <si>
    <t>208912.jpg</t>
  </si>
  <si>
    <t>Brennan</t>
  </si>
  <si>
    <t>242898.jpg</t>
  </si>
  <si>
    <t>Taiwo</t>
  </si>
  <si>
    <t>210156.jpg</t>
  </si>
  <si>
    <t>Dean</t>
  </si>
  <si>
    <t>172649.jpg</t>
  </si>
  <si>
    <t>Willy</t>
  </si>
  <si>
    <t>90585.jpg</t>
  </si>
  <si>
    <t>222531.jpg</t>
  </si>
  <si>
    <t>Omar</t>
  </si>
  <si>
    <t>204822.jpg</t>
  </si>
  <si>
    <t>243345.jpg</t>
  </si>
  <si>
    <t>Oliver</t>
  </si>
  <si>
    <t>Emmanuel</t>
  </si>
  <si>
    <t>Samuel</t>
  </si>
  <si>
    <t>Hugo</t>
  </si>
  <si>
    <t>85971.jpg</t>
  </si>
  <si>
    <t>Heung-min</t>
  </si>
  <si>
    <t>87835.jpg</t>
  </si>
  <si>
    <t>115556.jpg</t>
  </si>
  <si>
    <t>202993.jpg</t>
  </si>
  <si>
    <t>Cristian</t>
  </si>
  <si>
    <t>221632.jpg</t>
  </si>
  <si>
    <t>Yves</t>
  </si>
  <si>
    <t>227127.jpg</t>
  </si>
  <si>
    <t>Dejan</t>
  </si>
  <si>
    <t>445044.jpg</t>
  </si>
  <si>
    <t>Pape Matar</t>
  </si>
  <si>
    <t>482442.jpg</t>
  </si>
  <si>
    <t>214572.jpg</t>
  </si>
  <si>
    <t>Alfie</t>
  </si>
  <si>
    <t>212319.jpg</t>
  </si>
  <si>
    <t>de Andrade</t>
  </si>
  <si>
    <t>Djed</t>
  </si>
  <si>
    <t>232859.jpg</t>
  </si>
  <si>
    <t>436234.jpg</t>
  </si>
  <si>
    <t>Gil Salvatierra</t>
  </si>
  <si>
    <t>Jarrod</t>
  </si>
  <si>
    <t>178186.jpg</t>
  </si>
  <si>
    <t>Nikola</t>
  </si>
  <si>
    <t>Declan</t>
  </si>
  <si>
    <t>204480.jpg</t>
  </si>
  <si>
    <t>215439.jpg</t>
  </si>
  <si>
    <t>Nayef</t>
  </si>
  <si>
    <t>210494.jpg</t>
  </si>
  <si>
    <t>Alphonse</t>
  </si>
  <si>
    <t>84182.jpg</t>
  </si>
  <si>
    <t>109533.jpg</t>
  </si>
  <si>
    <t>Palmieri dos Santos</t>
  </si>
  <si>
    <t>Maxwel</t>
  </si>
  <si>
    <t>149519.jpg</t>
  </si>
  <si>
    <t>224024.jpg</t>
  </si>
  <si>
    <t>Tolentino Coelho de Lima</t>
  </si>
  <si>
    <t>Raúl</t>
  </si>
  <si>
    <t>102057.jpg</t>
  </si>
  <si>
    <t>José</t>
  </si>
  <si>
    <t>149065.jpg</t>
  </si>
  <si>
    <t>Malheiro de Sá</t>
  </si>
  <si>
    <t>184754.jpg</t>
  </si>
  <si>
    <t>Hee-chan</t>
  </si>
  <si>
    <t>Max</t>
  </si>
  <si>
    <t>214048.jpg</t>
  </si>
  <si>
    <t>Pedro</t>
  </si>
  <si>
    <t>247632.jpg</t>
  </si>
  <si>
    <t>Lomba Neto</t>
  </si>
  <si>
    <t>Rayan</t>
  </si>
  <si>
    <t>448514.jpg</t>
  </si>
  <si>
    <t>449988.jpg</t>
  </si>
  <si>
    <t>510362.jpg</t>
  </si>
  <si>
    <t>432830.jpg</t>
  </si>
  <si>
    <t>Jackson</t>
  </si>
  <si>
    <t>490721.jpg</t>
  </si>
  <si>
    <t>Bueno López</t>
  </si>
  <si>
    <t>240299.jpg</t>
  </si>
  <si>
    <t>Gonçalo Manuel</t>
  </si>
  <si>
    <t>181284.jpg</t>
  </si>
  <si>
    <t>Ganchinho Guedes</t>
  </si>
  <si>
    <t>465351.jpg</t>
  </si>
  <si>
    <t>429414.jpg</t>
  </si>
  <si>
    <t>Kalajdžić</t>
  </si>
  <si>
    <t>476502.jpg</t>
  </si>
  <si>
    <t>430871.jpg</t>
  </si>
  <si>
    <t>Cunha</t>
  </si>
  <si>
    <t>440854.jpg</t>
  </si>
  <si>
    <t>Kiwior</t>
  </si>
  <si>
    <t>Antoine</t>
  </si>
  <si>
    <t>437730.jpg</t>
  </si>
  <si>
    <t>Semenyo</t>
  </si>
  <si>
    <t>Illia</t>
  </si>
  <si>
    <t>477580.jpg</t>
  </si>
  <si>
    <t>Zabarnyi</t>
  </si>
  <si>
    <t>Hamed</t>
  </si>
  <si>
    <t>424044.jpg</t>
  </si>
  <si>
    <t>Traorè</t>
  </si>
  <si>
    <t>Enzo</t>
  </si>
  <si>
    <t>448047.jpg</t>
  </si>
  <si>
    <t>Naouirou</t>
  </si>
  <si>
    <t>466117.jpg</t>
  </si>
  <si>
    <t>Ahamada</t>
  </si>
  <si>
    <t>212314.jpg</t>
  </si>
  <si>
    <t>441164.jpg</t>
  </si>
  <si>
    <t>Pedro Porro</t>
  </si>
  <si>
    <t>79602.jpg</t>
  </si>
  <si>
    <t>Bentley</t>
  </si>
  <si>
    <t>João Victor</t>
  </si>
  <si>
    <t>448089.jpg</t>
  </si>
  <si>
    <t>Gomes da Silva</t>
  </si>
  <si>
    <t>João Gomes</t>
  </si>
  <si>
    <t>Enzo Fernández</t>
  </si>
  <si>
    <t>Hamed Junior Traorè</t>
  </si>
  <si>
    <t>Noni Madueke</t>
  </si>
  <si>
    <t>Antoine Semenyo</t>
  </si>
  <si>
    <t>Daniel Bentley</t>
  </si>
  <si>
    <t>Saša Lukić</t>
  </si>
  <si>
    <t>George</t>
  </si>
  <si>
    <t>Time</t>
  </si>
  <si>
    <t>In</t>
  </si>
  <si>
    <t>Out</t>
  </si>
  <si>
    <t>Active</t>
  </si>
  <si>
    <t>Andy</t>
  </si>
  <si>
    <t>To increase the effect Fixtures have over DEF Form, increase the number in K1, i.e. 0.4 to 0.6</t>
  </si>
  <si>
    <t>To increase the effect Fixtures have over FWD Form, decrease the number in N1, i.e. -0.6 to -0.8</t>
  </si>
  <si>
    <t>FULL NAME</t>
  </si>
  <si>
    <t>s</t>
  </si>
  <si>
    <t>us USA</t>
  </si>
  <si>
    <t>sct SCO</t>
  </si>
  <si>
    <t>eng ENG</t>
  </si>
  <si>
    <t>ma MAR</t>
  </si>
  <si>
    <t>fr FRA</t>
  </si>
  <si>
    <t>dz ALG</t>
  </si>
  <si>
    <t>no NOR</t>
  </si>
  <si>
    <t>ch SUI</t>
  </si>
  <si>
    <t>nl NED</t>
  </si>
  <si>
    <t>FW,MF</t>
  </si>
  <si>
    <t>es ESP</t>
  </si>
  <si>
    <t>ar ARG</t>
  </si>
  <si>
    <t>br BRA</t>
  </si>
  <si>
    <t>py PAR</t>
  </si>
  <si>
    <t>gh GHA</t>
  </si>
  <si>
    <t>dk DEN</t>
  </si>
  <si>
    <t>ng NGA</t>
  </si>
  <si>
    <t>se SWE</t>
  </si>
  <si>
    <t>ci CIV</t>
  </si>
  <si>
    <t>ie IRL</t>
  </si>
  <si>
    <t>DF,MF</t>
  </si>
  <si>
    <t>pl POL</t>
  </si>
  <si>
    <t>de GER</t>
  </si>
  <si>
    <t>uy URU</t>
  </si>
  <si>
    <t>wls WAL</t>
  </si>
  <si>
    <t>pt POR</t>
  </si>
  <si>
    <t>ec ECU</t>
  </si>
  <si>
    <t>hr CRO</t>
  </si>
  <si>
    <t>be BEL</t>
  </si>
  <si>
    <t>cz CZE</t>
  </si>
  <si>
    <t>co COL</t>
  </si>
  <si>
    <t>sk SVK</t>
  </si>
  <si>
    <t>eg EGY</t>
  </si>
  <si>
    <t>nir NIR</t>
  </si>
  <si>
    <t>sn SEN</t>
  </si>
  <si>
    <t>it ITA</t>
  </si>
  <si>
    <t>MF,DF</t>
  </si>
  <si>
    <t>kr KOR</t>
  </si>
  <si>
    <t>mx MEX</t>
  </si>
  <si>
    <t>cd COD</t>
  </si>
  <si>
    <t>Valentino Livramento</t>
  </si>
  <si>
    <t>rs SRB</t>
  </si>
  <si>
    <t>cm CMR</t>
  </si>
  <si>
    <t>jp JPN</t>
  </si>
  <si>
    <t>ua UKR</t>
  </si>
  <si>
    <t>gr GRE</t>
  </si>
  <si>
    <t>nz NZL</t>
  </si>
  <si>
    <t>hu HUN</t>
  </si>
  <si>
    <t>G.Jesus</t>
  </si>
  <si>
    <t>Jurriën</t>
  </si>
  <si>
    <t>445122.jpg</t>
  </si>
  <si>
    <t>Timber</t>
  </si>
  <si>
    <t>J.Timber</t>
  </si>
  <si>
    <t>Alex Moreno</t>
  </si>
  <si>
    <t>Martinez</t>
  </si>
  <si>
    <t>Pau</t>
  </si>
  <si>
    <t>244954.jpg</t>
  </si>
  <si>
    <t>Torres</t>
  </si>
  <si>
    <t>222683.jpg</t>
  </si>
  <si>
    <t>Kluivert</t>
  </si>
  <si>
    <t>O.Dango</t>
  </si>
  <si>
    <t>Milos</t>
  </si>
  <si>
    <t>544877.jpg</t>
  </si>
  <si>
    <t>Kerkez</t>
  </si>
  <si>
    <t>Radu</t>
  </si>
  <si>
    <t>508395.jpg</t>
  </si>
  <si>
    <t>Simon</t>
  </si>
  <si>
    <t>535818.jpg</t>
  </si>
  <si>
    <t>Adingra</t>
  </si>
  <si>
    <t>Estupiñan</t>
  </si>
  <si>
    <t>João Pedro</t>
  </si>
  <si>
    <t>475168.jpg</t>
  </si>
  <si>
    <t>Junqueira de Jesus</t>
  </si>
  <si>
    <t>Bart</t>
  </si>
  <si>
    <t>489639.jpg</t>
  </si>
  <si>
    <t>Verbruggen</t>
  </si>
  <si>
    <t>Igor Julio</t>
  </si>
  <si>
    <t>223434.jpg</t>
  </si>
  <si>
    <t>dos Santos de Paulo</t>
  </si>
  <si>
    <t>Igor</t>
  </si>
  <si>
    <t>B.Badiashile</t>
  </si>
  <si>
    <t>Malo</t>
  </si>
  <si>
    <t>482609.jpg</t>
  </si>
  <si>
    <t>Gusto</t>
  </si>
  <si>
    <t>517052.jpg</t>
  </si>
  <si>
    <t>N.Jackson</t>
  </si>
  <si>
    <t>Christopher</t>
  </si>
  <si>
    <t>213198.jpg</t>
  </si>
  <si>
    <t>Nkunku</t>
  </si>
  <si>
    <t>M.Sarr</t>
  </si>
  <si>
    <t>Ian</t>
  </si>
  <si>
    <t>441302.jpg</t>
  </si>
  <si>
    <t>Maatsen</t>
  </si>
  <si>
    <t>Gana</t>
  </si>
  <si>
    <t>Saša</t>
  </si>
  <si>
    <t>Lukić</t>
  </si>
  <si>
    <t>Dominik</t>
  </si>
  <si>
    <t>424876.jpg</t>
  </si>
  <si>
    <t>Szoboszlai</t>
  </si>
  <si>
    <t>Oscar</t>
  </si>
  <si>
    <t>477555.jpg</t>
  </si>
  <si>
    <t>Bobb</t>
  </si>
  <si>
    <t>Tommy</t>
  </si>
  <si>
    <t>Ederson M.</t>
  </si>
  <si>
    <t>Kovačić</t>
  </si>
  <si>
    <t>B.Fernandes</t>
  </si>
  <si>
    <t>Hannibal</t>
  </si>
  <si>
    <t>465527.jpg</t>
  </si>
  <si>
    <t>Mejbri</t>
  </si>
  <si>
    <t>202641.jpg</t>
  </si>
  <si>
    <t>Bruno G.</t>
  </si>
  <si>
    <t>153127.jpg</t>
  </si>
  <si>
    <t>Hayden</t>
  </si>
  <si>
    <t>Sandro</t>
  </si>
  <si>
    <t>432422.jpg</t>
  </si>
  <si>
    <t>Tonali</t>
  </si>
  <si>
    <t>O.Richards</t>
  </si>
  <si>
    <t>159506.jpg</t>
  </si>
  <si>
    <t>Aina</t>
  </si>
  <si>
    <t>Wes</t>
  </si>
  <si>
    <t>82143.jpg</t>
  </si>
  <si>
    <t>Foderingham</t>
  </si>
  <si>
    <t>Iliman</t>
  </si>
  <si>
    <t>440993.jpg</t>
  </si>
  <si>
    <t>Ndiaye</t>
  </si>
  <si>
    <t>Destiny</t>
  </si>
  <si>
    <t>487053.jpg</t>
  </si>
  <si>
    <t>Udogie</t>
  </si>
  <si>
    <t>Guglielmo</t>
  </si>
  <si>
    <t>184254.jpg</t>
  </si>
  <si>
    <t>Vicario</t>
  </si>
  <si>
    <t>N.Aguerd</t>
  </si>
  <si>
    <t>L.Paquetá</t>
  </si>
  <si>
    <t>Tomáš</t>
  </si>
  <si>
    <t>Souček</t>
  </si>
  <si>
    <t>Fábio Silva</t>
  </si>
  <si>
    <t>Ki-Jana</t>
  </si>
  <si>
    <t>441271.jpg</t>
  </si>
  <si>
    <t>Hoever</t>
  </si>
  <si>
    <t>Hee Chan</t>
  </si>
  <si>
    <t>138001.jpg</t>
  </si>
  <si>
    <t>King</t>
  </si>
  <si>
    <t>Matheus N.</t>
  </si>
  <si>
    <t>=Edited</t>
  </si>
  <si>
    <t>Axel</t>
  </si>
  <si>
    <t>536694.jpg</t>
  </si>
  <si>
    <t>França de Oliveira</t>
  </si>
  <si>
    <t>Calvin</t>
  </si>
  <si>
    <t>232892.jpg</t>
  </si>
  <si>
    <t>Bassey</t>
  </si>
  <si>
    <t>Joško</t>
  </si>
  <si>
    <t>477424.jpg</t>
  </si>
  <si>
    <t>Gvardiol</t>
  </si>
  <si>
    <t>Rasmus</t>
  </si>
  <si>
    <t>497894.jpg</t>
  </si>
  <si>
    <t>Højlund</t>
  </si>
  <si>
    <t>463748.jpg</t>
  </si>
  <si>
    <t>Hein</t>
  </si>
  <si>
    <t>503139.jpg</t>
  </si>
  <si>
    <t>532529.jpg</t>
  </si>
  <si>
    <t>Hinshelwood</t>
  </si>
  <si>
    <t>Jesurun</t>
  </si>
  <si>
    <t>450542.jpg</t>
  </si>
  <si>
    <t>Rak-Sakyi</t>
  </si>
  <si>
    <t>461421.jpg</t>
  </si>
  <si>
    <t>Dobbin</t>
  </si>
  <si>
    <t>Youssef</t>
  </si>
  <si>
    <t>491012.jpg</t>
  </si>
  <si>
    <t>Ramalho Chermiti</t>
  </si>
  <si>
    <t>Tyler</t>
  </si>
  <si>
    <t>221399.jpg</t>
  </si>
  <si>
    <t>Adama</t>
  </si>
  <si>
    <t>159533.jpg</t>
  </si>
  <si>
    <t>A.Becker</t>
  </si>
  <si>
    <t>496208.jpg</t>
  </si>
  <si>
    <t>491501.jpg</t>
  </si>
  <si>
    <t>McConnell</t>
  </si>
  <si>
    <t>Ross</t>
  </si>
  <si>
    <t>88894.jpg</t>
  </si>
  <si>
    <t>Barkley</t>
  </si>
  <si>
    <t>J.Murphy</t>
  </si>
  <si>
    <t>Tino</t>
  </si>
  <si>
    <t>441191.jpg</t>
  </si>
  <si>
    <t>Livramento</t>
  </si>
  <si>
    <t>545477.jpg</t>
  </si>
  <si>
    <t>A.Murphy</t>
  </si>
  <si>
    <t>547719.jpg</t>
  </si>
  <si>
    <t>Miley</t>
  </si>
  <si>
    <t>Micky</t>
  </si>
  <si>
    <t>491279.jpg</t>
  </si>
  <si>
    <t>van de Ven</t>
  </si>
  <si>
    <t>Van de Ven</t>
  </si>
  <si>
    <t>Dane</t>
  </si>
  <si>
    <t>490145.jpg</t>
  </si>
  <si>
    <t>Scarlett</t>
  </si>
  <si>
    <t>Edson</t>
  </si>
  <si>
    <t>213999.jpg</t>
  </si>
  <si>
    <t>Álvarez Velázquez</t>
  </si>
  <si>
    <t>101178.jpg</t>
  </si>
  <si>
    <t>Ward-Prowse</t>
  </si>
  <si>
    <t>Simon Adingra</t>
  </si>
  <si>
    <t>Ola Aina</t>
  </si>
  <si>
    <t>Mark Flekken</t>
  </si>
  <si>
    <t>Malo Gusto</t>
  </si>
  <si>
    <t>Joško Gvardiol</t>
  </si>
  <si>
    <t>Milos Kerkez</t>
  </si>
  <si>
    <t>Justin Kluivert</t>
  </si>
  <si>
    <t>Ian Maatsen</t>
  </si>
  <si>
    <t>André Onana</t>
  </si>
  <si>
    <t>William Osula</t>
  </si>
  <si>
    <t>Dominik Szoboszlai</t>
  </si>
  <si>
    <t>Jurriën Timber</t>
  </si>
  <si>
    <t>Pau Torres</t>
  </si>
  <si>
    <t>Destiny Udogie</t>
  </si>
  <si>
    <t>Micky van de Ven</t>
  </si>
  <si>
    <t>Guglielmo Vicario</t>
  </si>
  <si>
    <t>Calvin Bassey</t>
  </si>
  <si>
    <t>is ISL</t>
  </si>
  <si>
    <t>Andrey Santos</t>
  </si>
  <si>
    <t>Bart Verbruggen</t>
  </si>
  <si>
    <t> Newcastle Utd</t>
  </si>
  <si>
    <t> Brighton</t>
  </si>
  <si>
    <t> Manchester City</t>
  </si>
  <si>
    <t> Arsenal</t>
  </si>
  <si>
    <t> Crystal Palace</t>
  </si>
  <si>
    <t> Fulham</t>
  </si>
  <si>
    <t> Manchester Utd</t>
  </si>
  <si>
    <t> Tottenham</t>
  </si>
  <si>
    <t> Brentford</t>
  </si>
  <si>
    <t> Liverpool</t>
  </si>
  <si>
    <t> West Ham</t>
  </si>
  <si>
    <t> Bournemouth</t>
  </si>
  <si>
    <t> Chelsea</t>
  </si>
  <si>
    <t> Nott'ham Forest</t>
  </si>
  <si>
    <t> Everton</t>
  </si>
  <si>
    <t> Wolves</t>
  </si>
  <si>
    <t> Aston Villa</t>
  </si>
  <si>
    <t>Filip</t>
  </si>
  <si>
    <t>462381.jpg</t>
  </si>
  <si>
    <t>Marschall</t>
  </si>
  <si>
    <t>Roméo</t>
  </si>
  <si>
    <t>514356.jpg</t>
  </si>
  <si>
    <t>Lavia</t>
  </si>
  <si>
    <t>Humphreys</t>
  </si>
  <si>
    <t>Wataru</t>
  </si>
  <si>
    <t>158983.jpg</t>
  </si>
  <si>
    <t>Endo</t>
  </si>
  <si>
    <t>Moisés Caicedo</t>
  </si>
  <si>
    <t>Dominic Calvert-Lewin</t>
  </si>
  <si>
    <t>Rúben Dias</t>
  </si>
  <si>
    <t>Wataru Endo</t>
  </si>
  <si>
    <t>Rodrigo Muniz</t>
  </si>
  <si>
    <t>Adama Traoré</t>
  </si>
  <si>
    <t>James Ward-Prowse</t>
  </si>
  <si>
    <t>Oleksandr Zinchenko</t>
  </si>
  <si>
    <t>Frank Onyeka</t>
  </si>
  <si>
    <t>THIS SEASON DEF BOOST</t>
  </si>
  <si>
    <t>THIS SEASON FWD BOOST</t>
  </si>
  <si>
    <t>NOTE: 27th Aug 2023 - FxG/90 &amp; FxGA/90 now = xG/90 &amp; xGA/90 - because I don't want this season's form affecting last season's data, but the formula's in DEF BOOST &amp; FWD BOOST still use those form columns</t>
  </si>
  <si>
    <t xml:space="preserve">NOTE: 27th Aug 2023 - Also updated cells P1 &amp; Q1 to override the form strength lessening applied in cell D24 on MODEL.xlsm. </t>
  </si>
  <si>
    <t>200785.jpg</t>
  </si>
  <si>
    <t>Adams</t>
  </si>
  <si>
    <t>da Silva Moreira</t>
  </si>
  <si>
    <t>515024.jpg</t>
  </si>
  <si>
    <t>Harris</t>
  </si>
  <si>
    <t>Jérémy</t>
  </si>
  <si>
    <t>248875.jpg</t>
  </si>
  <si>
    <t>Doku</t>
  </si>
  <si>
    <t>233963.jpg</t>
  </si>
  <si>
    <t>Mavropanos</t>
  </si>
  <si>
    <t>Tosin Adarabioyo</t>
  </si>
  <si>
    <t>Ross Barkley</t>
  </si>
  <si>
    <t>Lewis Cook</t>
  </si>
  <si>
    <t>Gabriel Jesus</t>
  </si>
  <si>
    <t>Jeremy Doku</t>
  </si>
  <si>
    <t>535301.jpg</t>
  </si>
  <si>
    <t>Baleba</t>
  </si>
  <si>
    <t>457569.jpg</t>
  </si>
  <si>
    <t>Norberto Bercique</t>
  </si>
  <si>
    <t>486385.jpg</t>
  </si>
  <si>
    <t>Gomes Betuncal</t>
  </si>
  <si>
    <t>Beto</t>
  </si>
  <si>
    <t>Timothy</t>
  </si>
  <si>
    <t>166477.jpg</t>
  </si>
  <si>
    <t>Castagne</t>
  </si>
  <si>
    <t>428971.jpg</t>
  </si>
  <si>
    <t>Benda</t>
  </si>
  <si>
    <t>Altay</t>
  </si>
  <si>
    <t>451302.jpg</t>
  </si>
  <si>
    <t>Bayindir</t>
  </si>
  <si>
    <t>Murillo</t>
  </si>
  <si>
    <t>575476.jpg</t>
  </si>
  <si>
    <t>548308.jpg</t>
  </si>
  <si>
    <t>Mohammed</t>
  </si>
  <si>
    <t>460842.jpg</t>
  </si>
  <si>
    <t>Kudus</t>
  </si>
  <si>
    <t>H.Bueno</t>
  </si>
  <si>
    <t>Santiago</t>
  </si>
  <si>
    <t>231480.jpg</t>
  </si>
  <si>
    <t>S.Bueno</t>
  </si>
  <si>
    <t>Enso</t>
  </si>
  <si>
    <t>593001.jpg</t>
  </si>
  <si>
    <t>531363.jpg</t>
  </si>
  <si>
    <t>gw GNB</t>
  </si>
  <si>
    <t>Timothy Castagne</t>
  </si>
  <si>
    <t>Will Hughes</t>
  </si>
  <si>
    <t>Dwight McNeil</t>
  </si>
  <si>
    <t>Marcus Tavernier</t>
  </si>
  <si>
    <t>Altay Bayındır</t>
  </si>
  <si>
    <t>tr TUR</t>
  </si>
  <si>
    <t>Lewis Hall</t>
  </si>
  <si>
    <t>Adam Smith</t>
  </si>
  <si>
    <t>224995.jpg</t>
  </si>
  <si>
    <t>Sinisterra</t>
  </si>
  <si>
    <t>441266.jpg</t>
  </si>
  <si>
    <t>Gravenberch</t>
  </si>
  <si>
    <t>Odysseas</t>
  </si>
  <si>
    <t>111452.jpg</t>
  </si>
  <si>
    <t>Vlachodimos</t>
  </si>
  <si>
    <t>Nicolás</t>
  </si>
  <si>
    <t>250199.jpg</t>
  </si>
  <si>
    <t>Domínguez</t>
  </si>
  <si>
    <t>Dominguez</t>
  </si>
  <si>
    <t>Ibrahim</t>
  </si>
  <si>
    <t>210462.jpg</t>
  </si>
  <si>
    <t>Sangaré</t>
  </si>
  <si>
    <t>Jean-Ricner</t>
  </si>
  <si>
    <t>231057.jpg</t>
  </si>
  <si>
    <t>Bellegarde</t>
  </si>
  <si>
    <t>Jean-Ricner Bellegarde</t>
  </si>
  <si>
    <t>Ryan Gravenberch</t>
  </si>
  <si>
    <t>Callum Hudson-Odoi</t>
  </si>
  <si>
    <t>Gabriel Martinelli</t>
  </si>
  <si>
    <t>Dango Ouattara</t>
  </si>
  <si>
    <t>Ibrahim Sangaré</t>
  </si>
  <si>
    <t>Carlos Baleba</t>
  </si>
  <si>
    <t>Nicolás Domínguez</t>
  </si>
  <si>
    <t>Konstantinos Mavropanos</t>
  </si>
  <si>
    <t>Jacob Ramsey</t>
  </si>
  <si>
    <t>531989.jpg</t>
  </si>
  <si>
    <t>Ozoh</t>
  </si>
  <si>
    <t>Jamie</t>
  </si>
  <si>
    <t>Jack Harrison</t>
  </si>
  <si>
    <t>Jack Hinshelwood</t>
  </si>
  <si>
    <t>Santiago Bueno</t>
  </si>
  <si>
    <t>570241.jpg</t>
  </si>
  <si>
    <t>Kim</t>
  </si>
  <si>
    <t>John Stones</t>
  </si>
  <si>
    <t>Alex Scott</t>
  </si>
  <si>
    <t>Rodrigo Bentancur</t>
  </si>
  <si>
    <t>Joe Willock</t>
  </si>
  <si>
    <t>Tim Iroegbunam</t>
  </si>
  <si>
    <t>Emil Krafth</t>
  </si>
  <si>
    <t>Kobbie Mainoo</t>
  </si>
  <si>
    <t>Mark Travers</t>
  </si>
  <si>
    <t>Bradley</t>
  </si>
  <si>
    <t>Yarmoliuk</t>
  </si>
  <si>
    <t>Myles</t>
  </si>
  <si>
    <t>450539.jpg</t>
  </si>
  <si>
    <t>Peart-Harris</t>
  </si>
  <si>
    <t>Myles Peart-Harris</t>
  </si>
  <si>
    <t>Joshua</t>
  </si>
  <si>
    <t>Tawanda</t>
  </si>
  <si>
    <t>497606.jpg</t>
  </si>
  <si>
    <t>Chirewa</t>
  </si>
  <si>
    <t>492777.jpg</t>
  </si>
  <si>
    <t>Conor Bradley</t>
  </si>
  <si>
    <t>Roméo Lavia</t>
  </si>
  <si>
    <t>499175.jpg</t>
  </si>
  <si>
    <t>Nwaneri</t>
  </si>
  <si>
    <t>Ethan Nwaneri</t>
  </si>
  <si>
    <t>Đorđe</t>
  </si>
  <si>
    <t>Petrović</t>
  </si>
  <si>
    <t>Amad Diallo</t>
  </si>
  <si>
    <t>493125.jpg</t>
  </si>
  <si>
    <t>Dragusin</t>
  </si>
  <si>
    <t>Drăgușin</t>
  </si>
  <si>
    <t>Yerson</t>
  </si>
  <si>
    <t>501837.jpg</t>
  </si>
  <si>
    <t>Mosquera</t>
  </si>
  <si>
    <t>Radu Drăgușin</t>
  </si>
  <si>
    <t>Yerson Mosquera</t>
  </si>
  <si>
    <t>Romain</t>
  </si>
  <si>
    <t>441240.jpg</t>
  </si>
  <si>
    <t>Faivre</t>
  </si>
  <si>
    <t>507433.jpg</t>
  </si>
  <si>
    <t>Valdimarsson</t>
  </si>
  <si>
    <t>247348.jpg</t>
  </si>
  <si>
    <t>Muñoz</t>
  </si>
  <si>
    <t>461484.jpg</t>
  </si>
  <si>
    <t>244850.jpg</t>
  </si>
  <si>
    <t>Rogers</t>
  </si>
  <si>
    <t>Enes</t>
  </si>
  <si>
    <t>168636.jpg</t>
  </si>
  <si>
    <t>Ünal</t>
  </si>
  <si>
    <t>Enes Ünal</t>
  </si>
  <si>
    <t>496221.jpg</t>
  </si>
  <si>
    <t>Wharton</t>
  </si>
  <si>
    <t>Matz</t>
  </si>
  <si>
    <t>85633.jpg</t>
  </si>
  <si>
    <t>Sels</t>
  </si>
  <si>
    <t>Daniel Muñoz</t>
  </si>
  <si>
    <t>Morgan Rogers</t>
  </si>
  <si>
    <t>Matz Sels</t>
  </si>
  <si>
    <t>Adam Wharton</t>
  </si>
  <si>
    <t>Joshua King</t>
  </si>
  <si>
    <t>462492.jpg</t>
  </si>
  <si>
    <t>Gauci</t>
  </si>
  <si>
    <t>490885.jpg</t>
  </si>
  <si>
    <t>Earthy</t>
  </si>
  <si>
    <t>589507.jpg</t>
  </si>
  <si>
    <t>Chiwome</t>
  </si>
  <si>
    <t>Rayan Aït-Nouri</t>
  </si>
  <si>
    <t>Gabriel Magalhães</t>
  </si>
  <si>
    <t>Mohammed Kudus</t>
  </si>
  <si>
    <t>628204.jpg</t>
  </si>
  <si>
    <t>Konak</t>
  </si>
  <si>
    <t>Álex</t>
  </si>
  <si>
    <t>491287.jpg</t>
  </si>
  <si>
    <t>Barrenechea</t>
  </si>
  <si>
    <t>469247.jpg</t>
  </si>
  <si>
    <t>Iling-Junior</t>
  </si>
  <si>
    <t>Iling Jr</t>
  </si>
  <si>
    <t>Lino</t>
  </si>
  <si>
    <t>514315.jpg</t>
  </si>
  <si>
    <t>da Cruz Sousa</t>
  </si>
  <si>
    <t>Sousa</t>
  </si>
  <si>
    <t>H.Traorè</t>
  </si>
  <si>
    <t>495145.jpg</t>
  </si>
  <si>
    <t>Paulsen</t>
  </si>
  <si>
    <t>Solanke-Mitchell</t>
  </si>
  <si>
    <t>Ji-soo</t>
  </si>
  <si>
    <t>Yunus Emre</t>
  </si>
  <si>
    <t>Igor Thiago</t>
  </si>
  <si>
    <t>502500.jpg</t>
  </si>
  <si>
    <t>Nascimento Rodrigues</t>
  </si>
  <si>
    <t>Yehor</t>
  </si>
  <si>
    <t>Adrian</t>
  </si>
  <si>
    <t>550141.jpg</t>
  </si>
  <si>
    <t>Mazilu</t>
  </si>
  <si>
    <t>Yankuba</t>
  </si>
  <si>
    <t>592031.jpg</t>
  </si>
  <si>
    <t>Minteh</t>
  </si>
  <si>
    <t>Mats</t>
  </si>
  <si>
    <t>467779.jpg</t>
  </si>
  <si>
    <t>Wieffer</t>
  </si>
  <si>
    <t>Kiernan</t>
  </si>
  <si>
    <t>215413.jpg</t>
  </si>
  <si>
    <t>Dewsbury-Hall</t>
  </si>
  <si>
    <t>499309.jpg</t>
  </si>
  <si>
    <t>Guiu Paz</t>
  </si>
  <si>
    <t>Marc Guiu</t>
  </si>
  <si>
    <t>Caleb</t>
  </si>
  <si>
    <t>Chadi</t>
  </si>
  <si>
    <t>515621.jpg</t>
  </si>
  <si>
    <t>Riad Dnanou</t>
  </si>
  <si>
    <t>Chadi Riad</t>
  </si>
  <si>
    <t>Daichi</t>
  </si>
  <si>
    <t>209400.jpg</t>
  </si>
  <si>
    <t>Kamada</t>
  </si>
  <si>
    <t>M.França</t>
  </si>
  <si>
    <t>Séamus</t>
  </si>
  <si>
    <t>Clarke</t>
  </si>
  <si>
    <t>Liam</t>
  </si>
  <si>
    <t>463034.jpg</t>
  </si>
  <si>
    <t>Delap</t>
  </si>
  <si>
    <t>Freddie</t>
  </si>
  <si>
    <t>180804.jpg</t>
  </si>
  <si>
    <t>Tuanzebe</t>
  </si>
  <si>
    <t>Bajčetić Maquieira</t>
  </si>
  <si>
    <t>244858.jpg</t>
  </si>
  <si>
    <t>Freitas Gouveia Carvalho</t>
  </si>
  <si>
    <t>Carvalho</t>
  </si>
  <si>
    <t>M.Salah</t>
  </si>
  <si>
    <t>440148.jpg</t>
  </si>
  <si>
    <t>Morton</t>
  </si>
  <si>
    <t>219937.jpg</t>
  </si>
  <si>
    <t>R.Williams</t>
  </si>
  <si>
    <t>Rodrigo 'Rodri'</t>
  </si>
  <si>
    <t>510281.jpg</t>
  </si>
  <si>
    <t>Moreira de Oliveira</t>
  </si>
  <si>
    <t>Sávio</t>
  </si>
  <si>
    <t>458249.jpg</t>
  </si>
  <si>
    <t>Zirkzee</t>
  </si>
  <si>
    <t>Leny</t>
  </si>
  <si>
    <t>550864.jpg</t>
  </si>
  <si>
    <t>Yoro</t>
  </si>
  <si>
    <t>Dúbravka</t>
  </si>
  <si>
    <t>Miodrag</t>
  </si>
  <si>
    <t>578512.jpg</t>
  </si>
  <si>
    <t>Pivaš</t>
  </si>
  <si>
    <t>Pivas</t>
  </si>
  <si>
    <t>Ola</t>
  </si>
  <si>
    <t>Carlos Miguel</t>
  </si>
  <si>
    <t>475123.jpg</t>
  </si>
  <si>
    <t>dos Santos Pereira</t>
  </si>
  <si>
    <t>C.Miguel</t>
  </si>
  <si>
    <t>569014.jpg</t>
  </si>
  <si>
    <t>Da Silva Moreira</t>
  </si>
  <si>
    <t>N.Williams</t>
  </si>
  <si>
    <t>227444.jpg</t>
  </si>
  <si>
    <t>Milenković</t>
  </si>
  <si>
    <t>502697.jpg</t>
  </si>
  <si>
    <t>Alcaraz Durán</t>
  </si>
  <si>
    <t>Alcaraz</t>
  </si>
  <si>
    <t>Armstrong</t>
  </si>
  <si>
    <t>Edozie</t>
  </si>
  <si>
    <t>Edwards</t>
  </si>
  <si>
    <t>Sékou</t>
  </si>
  <si>
    <t>570526.jpg</t>
  </si>
  <si>
    <t>Bergvall</t>
  </si>
  <si>
    <t>Archie</t>
  </si>
  <si>
    <t>547701.jpg</t>
  </si>
  <si>
    <t>Luis Guilherme</t>
  </si>
  <si>
    <t>577114.jpg</t>
  </si>
  <si>
    <t>Lira dos Santos</t>
  </si>
  <si>
    <t>L.Guilherme</t>
  </si>
  <si>
    <t>229384.jpg</t>
  </si>
  <si>
    <t>Irving</t>
  </si>
  <si>
    <t>B.Traore</t>
  </si>
  <si>
    <t>Gonzalez</t>
  </si>
  <si>
    <t>641221.jpg</t>
  </si>
  <si>
    <t>Cardoso de Lima</t>
  </si>
  <si>
    <t>Pedro Lima</t>
  </si>
  <si>
    <t>483081.jpg</t>
  </si>
  <si>
    <t>Martins Gomes</t>
  </si>
  <si>
    <t>R.Gomes</t>
  </si>
  <si>
    <t>Jørgen</t>
  </si>
  <si>
    <t>247412.jpg</t>
  </si>
  <si>
    <t>Strand Larsen</t>
  </si>
  <si>
    <t>FxG/90</t>
  </si>
  <si>
    <t>FxGA/90</t>
  </si>
  <si>
    <t>ARS</t>
  </si>
  <si>
    <t>AVL</t>
  </si>
  <si>
    <t>BOU</t>
  </si>
  <si>
    <t>BRE</t>
  </si>
  <si>
    <t>BHA</t>
  </si>
  <si>
    <t>CHE</t>
  </si>
  <si>
    <t>CRY</t>
  </si>
  <si>
    <t>EVE</t>
  </si>
  <si>
    <t>FUL</t>
  </si>
  <si>
    <t>LIV</t>
  </si>
  <si>
    <t>MCI</t>
  </si>
  <si>
    <t>MUN</t>
  </si>
  <si>
    <t>NEW</t>
  </si>
  <si>
    <t>NFO</t>
  </si>
  <si>
    <t>TOT</t>
  </si>
  <si>
    <t>WHU</t>
  </si>
  <si>
    <t>WOL</t>
  </si>
  <si>
    <t>d</t>
  </si>
  <si>
    <t>Knee injury - Unknown return date</t>
  </si>
  <si>
    <t>Riccardo</t>
  </si>
  <si>
    <t>466075.jpg</t>
  </si>
  <si>
    <t>Calafiori</t>
  </si>
  <si>
    <t>499169.jpg</t>
  </si>
  <si>
    <t>Lewis-Skelly</t>
  </si>
  <si>
    <t>Lamare</t>
  </si>
  <si>
    <t>515597.jpg</t>
  </si>
  <si>
    <t>Bogarde</t>
  </si>
  <si>
    <t>436893.jpg</t>
  </si>
  <si>
    <t>Araujo Zúñiga</t>
  </si>
  <si>
    <t>J.Araujo</t>
  </si>
  <si>
    <t>444172.jpg</t>
  </si>
  <si>
    <t>591357.jpg</t>
  </si>
  <si>
    <t>Trevitt</t>
  </si>
  <si>
    <t>Brajan</t>
  </si>
  <si>
    <t>513433.jpg</t>
  </si>
  <si>
    <t>Gruda</t>
  </si>
  <si>
    <t>Yasin</t>
  </si>
  <si>
    <t>509416.jpg</t>
  </si>
  <si>
    <t>Ayari</t>
  </si>
  <si>
    <t>513834.jpg</t>
  </si>
  <si>
    <t>Moran</t>
  </si>
  <si>
    <t>508479.jpg</t>
  </si>
  <si>
    <t>Ismaïla</t>
  </si>
  <si>
    <t>232185.jpg</t>
  </si>
  <si>
    <t>Jake</t>
  </si>
  <si>
    <t>512462.jpg</t>
  </si>
  <si>
    <t>609873.jpg</t>
  </si>
  <si>
    <t>184349.jpg</t>
  </si>
  <si>
    <t>Sessegnon</t>
  </si>
  <si>
    <t>Jorge</t>
  </si>
  <si>
    <t>246301.jpg</t>
  </si>
  <si>
    <t>Cuenca Barreno</t>
  </si>
  <si>
    <t>J.Cuenca</t>
  </si>
  <si>
    <t>577725.jpg</t>
  </si>
  <si>
    <t>Martial</t>
  </si>
  <si>
    <t>573062.jpg</t>
  </si>
  <si>
    <t>Godo</t>
  </si>
  <si>
    <t>Nico</t>
  </si>
  <si>
    <t>472769.jpg</t>
  </si>
  <si>
    <t>O'Reilly</t>
  </si>
  <si>
    <t>Matthijs</t>
  </si>
  <si>
    <t>209365.jpg</t>
  </si>
  <si>
    <t>de Ligt</t>
  </si>
  <si>
    <t>De Ligt</t>
  </si>
  <si>
    <t>Noussair</t>
  </si>
  <si>
    <t>230001.jpg</t>
  </si>
  <si>
    <t>Mazraoui</t>
  </si>
  <si>
    <t>538207.jpg</t>
  </si>
  <si>
    <t>Osula</t>
  </si>
  <si>
    <t>510500.jpg</t>
  </si>
  <si>
    <t>Jota Silva</t>
  </si>
  <si>
    <t>552427.jpg</t>
  </si>
  <si>
    <t>Lankshear</t>
  </si>
  <si>
    <t>Mikey</t>
  </si>
  <si>
    <t>499721.jpg</t>
  </si>
  <si>
    <t>Moore</t>
  </si>
  <si>
    <t>550839.jpg</t>
  </si>
  <si>
    <t>Odobert</t>
  </si>
  <si>
    <t>Crysencio</t>
  </si>
  <si>
    <t>450070.jpg</t>
  </si>
  <si>
    <t>Summerville</t>
  </si>
  <si>
    <t>Guido</t>
  </si>
  <si>
    <t>197024.jpg</t>
  </si>
  <si>
    <t>Rodríguez</t>
  </si>
  <si>
    <t>Niclas</t>
  </si>
  <si>
    <t>91889.jpg</t>
  </si>
  <si>
    <t>Füllkrug</t>
  </si>
  <si>
    <t>Jean-Clair</t>
  </si>
  <si>
    <t>462116.jpg</t>
  </si>
  <si>
    <t>Todibo</t>
  </si>
  <si>
    <t>Francisco Evanilson</t>
  </si>
  <si>
    <t>444102.jpg</t>
  </si>
  <si>
    <t>de Lima Barbosa</t>
  </si>
  <si>
    <t>Evanilson</t>
  </si>
  <si>
    <t>Carl</t>
  </si>
  <si>
    <t>472739.jpg</t>
  </si>
  <si>
    <t>Rushworth</t>
  </si>
  <si>
    <t>Georginio</t>
  </si>
  <si>
    <t>463067.jpg</t>
  </si>
  <si>
    <t>Rutter</t>
  </si>
  <si>
    <t>Jenson</t>
  </si>
  <si>
    <t>491557.jpg</t>
  </si>
  <si>
    <t>Metcalfe</t>
  </si>
  <si>
    <t>Toby</t>
  </si>
  <si>
    <t>490881.jpg</t>
  </si>
  <si>
    <t>Collyer</t>
  </si>
  <si>
    <t>Sosa</t>
  </si>
  <si>
    <t>P.M.Sarr</t>
  </si>
  <si>
    <t>Carlos Alcaraz</t>
  </si>
  <si>
    <t>Julian Araujo</t>
  </si>
  <si>
    <t>Yasin Ayari</t>
  </si>
  <si>
    <t>Lucas Bergvall</t>
  </si>
  <si>
    <t>Fabio Carvalho</t>
  </si>
  <si>
    <t>Liam Delap</t>
  </si>
  <si>
    <t>Kiernan Dewsbury-Hall</t>
  </si>
  <si>
    <t>Wesley Fofana</t>
  </si>
  <si>
    <t>Niclas Füllkrug</t>
  </si>
  <si>
    <t>Rodrigo Gomes</t>
  </si>
  <si>
    <t>Archie Gray</t>
  </si>
  <si>
    <t>Mads Hermansen</t>
  </si>
  <si>
    <t>Daichi Kamada</t>
  </si>
  <si>
    <t>Matthijs de Ligt</t>
  </si>
  <si>
    <t>Noussair Mazraoui</t>
  </si>
  <si>
    <t>Yankuba Minteh</t>
  </si>
  <si>
    <t>gm GAM</t>
  </si>
  <si>
    <t>Iliman Ndiaye</t>
  </si>
  <si>
    <t>Guido Rodríguez</t>
  </si>
  <si>
    <t>Ismaila Sarr</t>
  </si>
  <si>
    <t>Djed Spence</t>
  </si>
  <si>
    <t>Jørgen Strand Larsen</t>
  </si>
  <si>
    <t>Crysencio Summerville</t>
  </si>
  <si>
    <t>Jean-Clair Todibo</t>
  </si>
  <si>
    <t>Axel Tuanzebe</t>
  </si>
  <si>
    <t>Kyle Walker-Peters</t>
  </si>
  <si>
    <t>Mats Wieffer</t>
  </si>
  <si>
    <t>Joshua Zirkzee</t>
  </si>
  <si>
    <t>Harrison Armstrong</t>
  </si>
  <si>
    <t>Emi Buendía</t>
  </si>
  <si>
    <t>Riccardo Calafiori</t>
  </si>
  <si>
    <t>Jorge Cuenca</t>
  </si>
  <si>
    <t>Andy Irving</t>
  </si>
  <si>
    <t>Filip Jørgensen</t>
  </si>
  <si>
    <t>Jake O'Brien</t>
  </si>
  <si>
    <t>Nico O’Reilly</t>
  </si>
  <si>
    <t>Eric da Silva Moreira</t>
  </si>
  <si>
    <t>Roman</t>
  </si>
  <si>
    <t>496178.jpg</t>
  </si>
  <si>
    <t>Dixon</t>
  </si>
  <si>
    <t>Sander</t>
  </si>
  <si>
    <t>207189.jpg</t>
  </si>
  <si>
    <t>Berge</t>
  </si>
  <si>
    <t>59859.jpg</t>
  </si>
  <si>
    <t>Edson Álvarez</t>
  </si>
  <si>
    <t>MF,FW</t>
  </si>
  <si>
    <t>Yves Bissouma</t>
  </si>
  <si>
    <t>İlkay Gündoğan</t>
  </si>
  <si>
    <t>Nikola Milenković</t>
  </si>
  <si>
    <t>Arijanet Muric</t>
  </si>
  <si>
    <t>Wilson Odobert</t>
  </si>
  <si>
    <t>Georginio Rutter</t>
  </si>
  <si>
    <t>Marcos Senesi</t>
  </si>
  <si>
    <t>Sepp van den Berg</t>
  </si>
  <si>
    <t>Joe Gomez</t>
  </si>
  <si>
    <t>Jakub Kiwior</t>
  </si>
  <si>
    <t>Alex Murphy</t>
  </si>
  <si>
    <t>Ryan Sessegnon</t>
  </si>
  <si>
    <t>Lesley Ugochukwu</t>
  </si>
  <si>
    <t>Mikel</t>
  </si>
  <si>
    <t>195384.jpg</t>
  </si>
  <si>
    <t>Merino</t>
  </si>
  <si>
    <t>551221.jpg</t>
  </si>
  <si>
    <t>Setford</t>
  </si>
  <si>
    <t>Gustavo</t>
  </si>
  <si>
    <t>626464.jpg</t>
  </si>
  <si>
    <t>Nunes Fernandes Gomes</t>
  </si>
  <si>
    <t>Jayden</t>
  </si>
  <si>
    <t>499717.jpg</t>
  </si>
  <si>
    <t>Meghoma</t>
  </si>
  <si>
    <t>Ferdi</t>
  </si>
  <si>
    <t>231416.jpg</t>
  </si>
  <si>
    <t>F.Kadıoğlu</t>
  </si>
  <si>
    <t>219249.jpg</t>
  </si>
  <si>
    <t>O'Riley</t>
  </si>
  <si>
    <t>Franco</t>
  </si>
  <si>
    <t>574398.jpg</t>
  </si>
  <si>
    <t>Umeh-Chibueze</t>
  </si>
  <si>
    <t>489706.jpg</t>
  </si>
  <si>
    <t>Devenny</t>
  </si>
  <si>
    <t>Asher</t>
  </si>
  <si>
    <t>579075.jpg</t>
  </si>
  <si>
    <t>Agbinone</t>
  </si>
  <si>
    <t>Kaden</t>
  </si>
  <si>
    <t>530318.jpg</t>
  </si>
  <si>
    <t>Rodney</t>
  </si>
  <si>
    <t>Maxence</t>
  </si>
  <si>
    <t>437499.jpg</t>
  </si>
  <si>
    <t>Lacroix</t>
  </si>
  <si>
    <t>Federico</t>
  </si>
  <si>
    <t>223541.jpg</t>
  </si>
  <si>
    <t>Chiesa</t>
  </si>
  <si>
    <t>575034.jpg</t>
  </si>
  <si>
    <t>Wheatley</t>
  </si>
  <si>
    <t>232112.jpg</t>
  </si>
  <si>
    <t>Ugarte</t>
  </si>
  <si>
    <t>Felipe</t>
  </si>
  <si>
    <t>485047.jpg</t>
  </si>
  <si>
    <t>Rodrigues da Silva</t>
  </si>
  <si>
    <t>Morato</t>
  </si>
  <si>
    <t>Kaelan</t>
  </si>
  <si>
    <t>518438.jpg</t>
  </si>
  <si>
    <t>Casey</t>
  </si>
  <si>
    <t>Soler</t>
  </si>
  <si>
    <t>Bastien</t>
  </si>
  <si>
    <t>560248.jpg</t>
  </si>
  <si>
    <t>Meupiyou</t>
  </si>
  <si>
    <t>509291.jpg</t>
  </si>
  <si>
    <t>Trindade da Costa Neto</t>
  </si>
  <si>
    <t>Kepa Arrizabalaga</t>
  </si>
  <si>
    <t>Sander Berge</t>
  </si>
  <si>
    <t>Lamare Bogarde</t>
  </si>
  <si>
    <t>Séamus Coleman</t>
  </si>
  <si>
    <t>Sandro Tonali</t>
  </si>
  <si>
    <t>David Brooks</t>
  </si>
  <si>
    <t>Justin Devenny</t>
  </si>
  <si>
    <t>Axel Disasi</t>
  </si>
  <si>
    <t>Yunus Emre Konak</t>
  </si>
  <si>
    <t>James Garner</t>
  </si>
  <si>
    <t>Tom Heaton</t>
  </si>
  <si>
    <t>Myles Lewis-Skelly</t>
  </si>
  <si>
    <t>Remi Matthews</t>
  </si>
  <si>
    <t>Kaden Rodney</t>
  </si>
  <si>
    <t>Tommy Setford</t>
  </si>
  <si>
    <t>region</t>
  </si>
  <si>
    <t>Maldini</t>
  </si>
  <si>
    <t>588793.jpg</t>
  </si>
  <si>
    <t>Kacurri</t>
  </si>
  <si>
    <t>Ayden</t>
  </si>
  <si>
    <t>606745.jpg</t>
  </si>
  <si>
    <t>Heaven</t>
  </si>
  <si>
    <t>Ismeal</t>
  </si>
  <si>
    <t>588796.jpg</t>
  </si>
  <si>
    <t>Kabia</t>
  </si>
  <si>
    <t>Kadan</t>
  </si>
  <si>
    <t>537403.jpg</t>
  </si>
  <si>
    <t>Ferdi Kadioglu</t>
  </si>
  <si>
    <t>Maxence Lacroix</t>
  </si>
  <si>
    <t>Jadon Sancho</t>
  </si>
  <si>
    <t>Will Dennis</t>
  </si>
  <si>
    <t>Ayden Heaven</t>
  </si>
  <si>
    <t>TEAM BOOST</t>
  </si>
  <si>
    <t>Federico Chiesa</t>
  </si>
  <si>
    <t>499167.jpg</t>
  </si>
  <si>
    <t>Nichols</t>
  </si>
  <si>
    <t>517179.jpg</t>
  </si>
  <si>
    <t>Pond</t>
  </si>
  <si>
    <t>Jarrad Branthwaite</t>
  </si>
  <si>
    <t>Trevoh Chalobah</t>
  </si>
  <si>
    <t>Victor Lindelöf</t>
  </si>
  <si>
    <t>Alfie Pond</t>
  </si>
  <si>
    <t>590012.jpg</t>
  </si>
  <si>
    <t>Kporha</t>
  </si>
  <si>
    <t>Brajan Gruda</t>
  </si>
  <si>
    <t>Mikel Merino</t>
  </si>
  <si>
    <t>547037.jpg</t>
  </si>
  <si>
    <t>Fletcher</t>
  </si>
  <si>
    <t>Reece James</t>
  </si>
  <si>
    <t>Tyler Adams</t>
  </si>
  <si>
    <t>Marcus Bettinelli</t>
  </si>
  <si>
    <t>Jack Fletcher</t>
  </si>
  <si>
    <t>Boubacar Kamara</t>
  </si>
  <si>
    <t>Lewis Miley</t>
  </si>
  <si>
    <t>Nathan Patterson</t>
  </si>
  <si>
    <t>577974.jpg</t>
  </si>
  <si>
    <t>Amass</t>
  </si>
  <si>
    <t>Tyrone Mings</t>
  </si>
  <si>
    <t>Paris</t>
  </si>
  <si>
    <t>220695.jpg</t>
  </si>
  <si>
    <t>Maghoma</t>
  </si>
  <si>
    <t>Jayce</t>
  </si>
  <si>
    <t>556639.jpg</t>
  </si>
  <si>
    <t>Fitzgerald</t>
  </si>
  <si>
    <t>Zach</t>
  </si>
  <si>
    <t>576980.jpg</t>
  </si>
  <si>
    <t>Marsh</t>
  </si>
  <si>
    <t>547801.jpg</t>
  </si>
  <si>
    <t>Bates</t>
  </si>
  <si>
    <t>536109.jpg</t>
  </si>
  <si>
    <t>Scarles</t>
  </si>
  <si>
    <t>Matt O'Riley</t>
  </si>
  <si>
    <t>Callum Bates</t>
  </si>
  <si>
    <t>Oliver Scarles</t>
  </si>
  <si>
    <t>Penalty Kicks</t>
  </si>
  <si>
    <t># Pl</t>
  </si>
  <si>
    <t>GA90</t>
  </si>
  <si>
    <t>SoTA</t>
  </si>
  <si>
    <t>Saves</t>
  </si>
  <si>
    <t>Save%</t>
  </si>
  <si>
    <t>CS</t>
  </si>
  <si>
    <t>CS%</t>
  </si>
  <si>
    <t>PKA</t>
  </si>
  <si>
    <t>PKsv</t>
  </si>
  <si>
    <t>PKm</t>
  </si>
  <si>
    <t>AbrvTeam</t>
  </si>
  <si>
    <t>577731.jpg</t>
  </si>
  <si>
    <t>Broggio</t>
  </si>
  <si>
    <t>499726.jpg</t>
  </si>
  <si>
    <t>Olusesi</t>
  </si>
  <si>
    <t>596054.jpg</t>
  </si>
  <si>
    <t>Luke Shaw</t>
  </si>
  <si>
    <t>Callum Wilson</t>
  </si>
  <si>
    <t>Tom Edozie</t>
  </si>
  <si>
    <t>Tyrell Malacia</t>
  </si>
  <si>
    <t>Callum Olusesi</t>
  </si>
  <si>
    <t>To increase the effect Fixtures have over DEF Form, increase the number in N1, i.e. 0.4 to 0.6</t>
  </si>
  <si>
    <t>To increase the effect Fixtures have over FWD Form, decrease the number in R1, i.e. -0.6 to -0.8</t>
  </si>
  <si>
    <t>606775.jpg</t>
  </si>
  <si>
    <t>Winterburn</t>
  </si>
  <si>
    <t>589100.jpg</t>
  </si>
  <si>
    <t>Slater</t>
  </si>
  <si>
    <t>591385.jpg</t>
  </si>
  <si>
    <t>Amissah</t>
  </si>
  <si>
    <t>591386.jpg</t>
  </si>
  <si>
    <t>Nyoni</t>
  </si>
  <si>
    <t>Luca</t>
  </si>
  <si>
    <t>Samuel Amissah</t>
  </si>
  <si>
    <t>Trey Nyoni</t>
  </si>
  <si>
    <t>Ben Winterburn</t>
  </si>
  <si>
    <t>Amara</t>
  </si>
  <si>
    <t>611926.jpg</t>
  </si>
  <si>
    <t>Nallo</t>
  </si>
  <si>
    <t>Armando Broja</t>
  </si>
  <si>
    <t>Leny Yoro</t>
  </si>
  <si>
    <t>Amara Nallo</t>
  </si>
  <si>
    <t>Tyrique</t>
  </si>
  <si>
    <t>550615.jpg</t>
  </si>
  <si>
    <t>577016.jpg</t>
  </si>
  <si>
    <t>Acheampong</t>
  </si>
  <si>
    <t>518442.jpg</t>
  </si>
  <si>
    <t>Orford</t>
  </si>
  <si>
    <t>Joshua Acheampong</t>
  </si>
  <si>
    <t>Tyrique George</t>
  </si>
  <si>
    <t>Suspended - unknown return date</t>
  </si>
  <si>
    <t>Youssef Chermiti</t>
  </si>
  <si>
    <t>622536.jpg</t>
  </si>
  <si>
    <t>Arthur</t>
  </si>
  <si>
    <t>Solly March</t>
  </si>
  <si>
    <t>Benjamin Arthur</t>
  </si>
  <si>
    <t>500058.jpg</t>
  </si>
  <si>
    <t>Danns</t>
  </si>
  <si>
    <t>549067.jpg</t>
  </si>
  <si>
    <t>Abbott</t>
  </si>
  <si>
    <t>Zach Abbott</t>
  </si>
  <si>
    <t>James McConnell</t>
  </si>
  <si>
    <t>Remy Rees-Dottin</t>
  </si>
  <si>
    <t>Jamaldeen</t>
  </si>
  <si>
    <t>559962.jpg</t>
  </si>
  <si>
    <t>Sven Botman</t>
  </si>
  <si>
    <t>Jamaldeen Jimoh</t>
  </si>
  <si>
    <t>Matai</t>
  </si>
  <si>
    <t>541462.jpg</t>
  </si>
  <si>
    <t>Akinmboni</t>
  </si>
  <si>
    <t>575901.jpg</t>
  </si>
  <si>
    <t>590760.jpg</t>
  </si>
  <si>
    <t>Adu-Adjei</t>
  </si>
  <si>
    <t>550596.jpg</t>
  </si>
  <si>
    <t>Sadi</t>
  </si>
  <si>
    <t>Diego</t>
  </si>
  <si>
    <t>514254.jpg</t>
  </si>
  <si>
    <t>536241.jpg</t>
  </si>
  <si>
    <t>Sherif</t>
  </si>
  <si>
    <t>Savinho</t>
  </si>
  <si>
    <t>Antonín</t>
  </si>
  <si>
    <t>485055.jpg</t>
  </si>
  <si>
    <t>Kinsky</t>
  </si>
  <si>
    <t>623095.jpg</t>
  </si>
  <si>
    <t>Yang</t>
  </si>
  <si>
    <t>516939.jpg</t>
  </si>
  <si>
    <t>Agbadou</t>
  </si>
  <si>
    <t>Emmanuel Agbadou</t>
  </si>
  <si>
    <t>Rico Henry</t>
  </si>
  <si>
    <t>Antonín Kinský</t>
  </si>
  <si>
    <t>Dominic Sadi</t>
  </si>
  <si>
    <t>Donyell</t>
  </si>
  <si>
    <t>204646.jpg</t>
  </si>
  <si>
    <t>Malen</t>
  </si>
  <si>
    <t>Callan</t>
  </si>
  <si>
    <t>568791.jpg</t>
  </si>
  <si>
    <t>McKenna</t>
  </si>
  <si>
    <t>Zain</t>
  </si>
  <si>
    <t>530121.jpg</t>
  </si>
  <si>
    <t>Silcott-Duberry</t>
  </si>
  <si>
    <t>Diego Gómez</t>
  </si>
  <si>
    <t>Donyell Malen</t>
  </si>
  <si>
    <t>Andrés</t>
  </si>
  <si>
    <t>606798.jpg</t>
  </si>
  <si>
    <t>García</t>
  </si>
  <si>
    <t>606921.jpg</t>
  </si>
  <si>
    <t>Esse</t>
  </si>
  <si>
    <t>Abdukodir</t>
  </si>
  <si>
    <t>578153.jpg</t>
  </si>
  <si>
    <t>Khusanov</t>
  </si>
  <si>
    <t>Vitor</t>
  </si>
  <si>
    <t>616222.jpg</t>
  </si>
  <si>
    <t>de Oliveira Nunes dos Reis</t>
  </si>
  <si>
    <t>Vitor Reis</t>
  </si>
  <si>
    <t>438234.jpg</t>
  </si>
  <si>
    <t>Marmoush</t>
  </si>
  <si>
    <t>Albert</t>
  </si>
  <si>
    <t>Romain Esse</t>
  </si>
  <si>
    <t>Abdukodir Khusanov</t>
  </si>
  <si>
    <t>uz UZB</t>
  </si>
  <si>
    <t>Omar Marmoush</t>
  </si>
  <si>
    <t>Andrés García</t>
  </si>
  <si>
    <t>607464.jpg</t>
  </si>
  <si>
    <t>Kayode</t>
  </si>
  <si>
    <t>Julian</t>
  </si>
  <si>
    <t>535017.jpg</t>
  </si>
  <si>
    <t>Eyestone</t>
  </si>
  <si>
    <t>567121.jpg</t>
  </si>
  <si>
    <t>Knight</t>
  </si>
  <si>
    <t>Elyh</t>
  </si>
  <si>
    <t>588555.jpg</t>
  </si>
  <si>
    <t>Michael Kayode</t>
  </si>
  <si>
    <t>Dane Scarlett</t>
  </si>
  <si>
    <t>Tawanda Chirewa</t>
  </si>
  <si>
    <t>zw ZIM</t>
  </si>
  <si>
    <t>Joe Knight</t>
  </si>
  <si>
    <t>Kai Havertz - 9</t>
  </si>
  <si>
    <t>Marco</t>
  </si>
  <si>
    <t>Eiran</t>
  </si>
  <si>
    <t>439135.jpg</t>
  </si>
  <si>
    <t>Cashin</t>
  </si>
  <si>
    <t>496279.jpg</t>
  </si>
  <si>
    <t>Heath</t>
  </si>
  <si>
    <t>465694.jpg</t>
  </si>
  <si>
    <t>N.Gonzalez</t>
  </si>
  <si>
    <t>Patrick</t>
  </si>
  <si>
    <t>596777.jpg</t>
  </si>
  <si>
    <t>Dorgu</t>
  </si>
  <si>
    <t>135720.jpg</t>
  </si>
  <si>
    <t>Danso</t>
  </si>
  <si>
    <t>Mathys</t>
  </si>
  <si>
    <t>511499.jpg</t>
  </si>
  <si>
    <t>Tel</t>
  </si>
  <si>
    <t>Marshall</t>
  </si>
  <si>
    <t>433312.jpg</t>
  </si>
  <si>
    <t>Munetsi</t>
  </si>
  <si>
    <t>622758.jpg</t>
  </si>
  <si>
    <t>Anselmino</t>
  </si>
  <si>
    <t>Coby</t>
  </si>
  <si>
    <t>504296.jpg</t>
  </si>
  <si>
    <t>Ebere</t>
  </si>
  <si>
    <t>Chido</t>
  </si>
  <si>
    <t>596047.jpg</t>
  </si>
  <si>
    <t>Obi</t>
  </si>
  <si>
    <t>547676.jpg</t>
  </si>
  <si>
    <t>Fredricson</t>
  </si>
  <si>
    <t>559684.jpg</t>
  </si>
  <si>
    <t>Moorhouse</t>
  </si>
  <si>
    <t>618873.jpg</t>
  </si>
  <si>
    <t>Koné</t>
  </si>
  <si>
    <t>Nicolás González</t>
  </si>
  <si>
    <t>Patrick Dorgu</t>
  </si>
  <si>
    <t>Kevin Danso</t>
  </si>
  <si>
    <t>at AUT</t>
  </si>
  <si>
    <t>Mathys Tel</t>
  </si>
  <si>
    <t>Marshall Munetsi</t>
  </si>
  <si>
    <t>Tyler Fredricson</t>
  </si>
  <si>
    <t>Jack Moorhouse</t>
  </si>
  <si>
    <t>Iwan</t>
  </si>
  <si>
    <t>533710.jpg</t>
  </si>
  <si>
    <t>Julio Soler</t>
  </si>
  <si>
    <t>Justin Kluivert - 12</t>
  </si>
  <si>
    <t>612534.jpg</t>
  </si>
  <si>
    <t>Fredrick</t>
  </si>
  <si>
    <t>Claudio</t>
  </si>
  <si>
    <t>575204.jpg</t>
  </si>
  <si>
    <t>Echeverri</t>
  </si>
  <si>
    <t>Dermot</t>
  </si>
  <si>
    <t>461537.jpg</t>
  </si>
  <si>
    <t>599303.jpg</t>
  </si>
  <si>
    <t>Neave</t>
  </si>
  <si>
    <t>Sean Neave</t>
  </si>
  <si>
    <t>547720.jpg</t>
  </si>
  <si>
    <t>Tasker</t>
  </si>
  <si>
    <t>Charlie Tasker</t>
  </si>
  <si>
    <t>Oscar Bobb</t>
  </si>
  <si>
    <t>Paul Onuachu - 4</t>
  </si>
  <si>
    <t>Brennan Johnson - 11</t>
  </si>
  <si>
    <t>Liam Delap - 12</t>
  </si>
  <si>
    <t>Tom King</t>
  </si>
  <si>
    <t>Jean-Philippe Mateta - 14</t>
  </si>
  <si>
    <t>Matheus Cunha - 15</t>
  </si>
  <si>
    <t>Brayden</t>
  </si>
  <si>
    <t>563324.jpg</t>
  </si>
  <si>
    <t>Alexander Isak - 23</t>
  </si>
  <si>
    <t>Cole Palmer - 15</t>
  </si>
  <si>
    <t>Jamaal Lascelles</t>
  </si>
  <si>
    <t>Ollie Watkins - 16</t>
  </si>
  <si>
    <t>Chris Wood - 20</t>
  </si>
  <si>
    <t>Raúl Jiménez - 12</t>
  </si>
  <si>
    <t>Iliman Ndiaye - 9</t>
  </si>
  <si>
    <t>Jamie Vardy - 9</t>
  </si>
  <si>
    <t>Mohamed Salah - 29</t>
  </si>
  <si>
    <t>Erling Haaland - 22</t>
  </si>
  <si>
    <t>Bryan Mbeumo - 20</t>
  </si>
  <si>
    <t>Jarrod Bowen - 13</t>
  </si>
  <si>
    <t>Danny Welbeck, João Pedro... - 10</t>
  </si>
  <si>
    <t>Bruno Fernandes, Amad Diallo - 8</t>
  </si>
  <si>
    <t>LEE</t>
  </si>
  <si>
    <t>SUN</t>
  </si>
  <si>
    <t>BUR</t>
  </si>
  <si>
    <t xml:space="preserve"> Burnley</t>
  </si>
  <si>
    <t> Leeds</t>
  </si>
  <si>
    <t xml:space="preserve"> Sunderland</t>
  </si>
  <si>
    <t>can_transact</t>
  </si>
  <si>
    <t>can_select</t>
  </si>
  <si>
    <t>removed</t>
  </si>
  <si>
    <t>team_join_date</t>
  </si>
  <si>
    <t>birth_date</t>
  </si>
  <si>
    <t>has_temporary_code</t>
  </si>
  <si>
    <t>opta_code</t>
  </si>
  <si>
    <t>defensive_contribution</t>
  </si>
  <si>
    <t>Raya Martín</t>
  </si>
  <si>
    <t>p154561</t>
  </si>
  <si>
    <t>Arrizabalaga Revuelta</t>
  </si>
  <si>
    <t>p109745</t>
  </si>
  <si>
    <t>p463748</t>
  </si>
  <si>
    <t>p551221</t>
  </si>
  <si>
    <t>p226597</t>
  </si>
  <si>
    <t>p462424</t>
  </si>
  <si>
    <t>p466075</t>
  </si>
  <si>
    <t>p445122</t>
  </si>
  <si>
    <t>p440854</t>
  </si>
  <si>
    <t>p499169</t>
  </si>
  <si>
    <t>p198869</t>
  </si>
  <si>
    <t>p206325</t>
  </si>
  <si>
    <t>p563324</t>
  </si>
  <si>
    <t>p588793</t>
  </si>
  <si>
    <t>p499167</t>
  </si>
  <si>
    <t>p223340</t>
  </si>
  <si>
    <t>p184029</t>
  </si>
  <si>
    <t>p248857</t>
  </si>
  <si>
    <t>p444145</t>
  </si>
  <si>
    <t>p116216</t>
  </si>
  <si>
    <t>p204480</t>
  </si>
  <si>
    <t>Merino Zazón</t>
  </si>
  <si>
    <t>p195384</t>
  </si>
  <si>
    <t>p438098</t>
  </si>
  <si>
    <t>p128295</t>
  </si>
  <si>
    <t>p499175</t>
  </si>
  <si>
    <t>Martín</t>
  </si>
  <si>
    <t>481655.jpg</t>
  </si>
  <si>
    <t>Zubimendi Ibáñez</t>
  </si>
  <si>
    <t>Zubimendi</t>
  </si>
  <si>
    <t>p481655</t>
  </si>
  <si>
    <t>p200641</t>
  </si>
  <si>
    <t>p588796</t>
  </si>
  <si>
    <t>437742.jpg</t>
  </si>
  <si>
    <t>Sambi Lokonga</t>
  </si>
  <si>
    <t>Sambi</t>
  </si>
  <si>
    <t>p437742</t>
  </si>
  <si>
    <t>p219847</t>
  </si>
  <si>
    <t>2025-07-21T10:00:04.697564Z</t>
  </si>
  <si>
    <t>p205651</t>
  </si>
  <si>
    <t>p98980</t>
  </si>
  <si>
    <t>72147.jpg</t>
  </si>
  <si>
    <t>Bizot</t>
  </si>
  <si>
    <t>M.Bizot</t>
  </si>
  <si>
    <t>p72147</t>
  </si>
  <si>
    <t>p462492</t>
  </si>
  <si>
    <t>p462381</t>
  </si>
  <si>
    <t>p199796</t>
  </si>
  <si>
    <t>p101188</t>
  </si>
  <si>
    <t>p199798</t>
  </si>
  <si>
    <t>p441302</t>
  </si>
  <si>
    <t>p149484</t>
  </si>
  <si>
    <t>p244954</t>
  </si>
  <si>
    <t>A.García</t>
  </si>
  <si>
    <t>p606798</t>
  </si>
  <si>
    <t>p106468</t>
  </si>
  <si>
    <t>p515597</t>
  </si>
  <si>
    <t>p514315</t>
  </si>
  <si>
    <t>587178.jpg</t>
  </si>
  <si>
    <t>Özcan</t>
  </si>
  <si>
    <t>p587178</t>
  </si>
  <si>
    <t>p244850</t>
  </si>
  <si>
    <t>p166989</t>
  </si>
  <si>
    <t>p215711</t>
  </si>
  <si>
    <t>Buendía</t>
  </si>
  <si>
    <t>p195546</t>
  </si>
  <si>
    <t>p469247</t>
  </si>
  <si>
    <t>J.Ramsey</t>
  </si>
  <si>
    <t>p232653</t>
  </si>
  <si>
    <t>p204646</t>
  </si>
  <si>
    <t>p122806</t>
  </si>
  <si>
    <t>p88894</t>
  </si>
  <si>
    <t>p491287</t>
  </si>
  <si>
    <t>p461421</t>
  </si>
  <si>
    <t>p226944</t>
  </si>
  <si>
    <t>p449871</t>
  </si>
  <si>
    <t>p577731</t>
  </si>
  <si>
    <t>p151589</t>
  </si>
  <si>
    <t>Jimoh-Aloba</t>
  </si>
  <si>
    <t>p559962</t>
  </si>
  <si>
    <t>p537403</t>
  </si>
  <si>
    <t>p178301</t>
  </si>
  <si>
    <t>Zépiqueno</t>
  </si>
  <si>
    <t>576756.jpg</t>
  </si>
  <si>
    <t>Redmond</t>
  </si>
  <si>
    <t>p576756</t>
  </si>
  <si>
    <t>432720.jpg</t>
  </si>
  <si>
    <t>Trafford</t>
  </si>
  <si>
    <t>p432720</t>
  </si>
  <si>
    <t>518030.jpg</t>
  </si>
  <si>
    <t>Weiß</t>
  </si>
  <si>
    <t>Weiss</t>
  </si>
  <si>
    <t>p518030</t>
  </si>
  <si>
    <t>Etienne</t>
  </si>
  <si>
    <t>489571.jpg</t>
  </si>
  <si>
    <t>Green</t>
  </si>
  <si>
    <t>p489571</t>
  </si>
  <si>
    <t>Václav</t>
  </si>
  <si>
    <t>51943.jpg</t>
  </si>
  <si>
    <t>Hladký</t>
  </si>
  <si>
    <t>p51943</t>
  </si>
  <si>
    <t>Connor</t>
  </si>
  <si>
    <t>192290.jpg</t>
  </si>
  <si>
    <t>Roberts</t>
  </si>
  <si>
    <t>p192290</t>
  </si>
  <si>
    <t>p58621</t>
  </si>
  <si>
    <t>Hannes</t>
  </si>
  <si>
    <t>247245.jpg</t>
  </si>
  <si>
    <t>Delcroix</t>
  </si>
  <si>
    <t>p247245</t>
  </si>
  <si>
    <t>Owen</t>
  </si>
  <si>
    <t>461567.jpg</t>
  </si>
  <si>
    <t>Dodgson</t>
  </si>
  <si>
    <t>p461567</t>
  </si>
  <si>
    <t>Hjalmar</t>
  </si>
  <si>
    <t>478969.jpg</t>
  </si>
  <si>
    <t>Ekdal</t>
  </si>
  <si>
    <t>p478969</t>
  </si>
  <si>
    <t>Maxime</t>
  </si>
  <si>
    <t>477717.jpg</t>
  </si>
  <si>
    <t>Estève</t>
  </si>
  <si>
    <t>p477717</t>
  </si>
  <si>
    <t>Quilindschy</t>
  </si>
  <si>
    <t>494960.jpg</t>
  </si>
  <si>
    <t>Hartman</t>
  </si>
  <si>
    <t>p494960</t>
  </si>
  <si>
    <t>Bashir</t>
  </si>
  <si>
    <t>461188.jpg</t>
  </si>
  <si>
    <t>p461188</t>
  </si>
  <si>
    <t>241231.jpg</t>
  </si>
  <si>
    <t>Beyer</t>
  </si>
  <si>
    <t>p241231</t>
  </si>
  <si>
    <t>549329.jpg</t>
  </si>
  <si>
    <t>Pires Silva</t>
  </si>
  <si>
    <t>Lucas Pires</t>
  </si>
  <si>
    <t>p549329</t>
  </si>
  <si>
    <t>Shurandy</t>
  </si>
  <si>
    <t>450072.jpg</t>
  </si>
  <si>
    <t>Sambo</t>
  </si>
  <si>
    <t>p450072</t>
  </si>
  <si>
    <t>519895.jpg</t>
  </si>
  <si>
    <t>Sonne</t>
  </si>
  <si>
    <t>p519895</t>
  </si>
  <si>
    <t>p180804</t>
  </si>
  <si>
    <t>p208912</t>
  </si>
  <si>
    <t>p444180</t>
  </si>
  <si>
    <t>183751.jpg</t>
  </si>
  <si>
    <t>Benson Hedilazio</t>
  </si>
  <si>
    <t>Benson</t>
  </si>
  <si>
    <t>p183751</t>
  </si>
  <si>
    <t>179458.jpg</t>
  </si>
  <si>
    <t>Bruun Larsen</t>
  </si>
  <si>
    <t>p179458</t>
  </si>
  <si>
    <t>Enock</t>
  </si>
  <si>
    <t>578614.jpg</t>
  </si>
  <si>
    <t>Agyei</t>
  </si>
  <si>
    <t>Boateng</t>
  </si>
  <si>
    <t>p578614</t>
  </si>
  <si>
    <t>Darko</t>
  </si>
  <si>
    <t>250735.jpg</t>
  </si>
  <si>
    <t>Churlinov</t>
  </si>
  <si>
    <t>p250735</t>
  </si>
  <si>
    <t>172567.jpg</t>
  </si>
  <si>
    <t>Cullen</t>
  </si>
  <si>
    <t>p172567</t>
  </si>
  <si>
    <t>174592.jpg</t>
  </si>
  <si>
    <t>p174592</t>
  </si>
  <si>
    <t>p465527</t>
  </si>
  <si>
    <t>487702.jpg</t>
  </si>
  <si>
    <t>Koleosho</t>
  </si>
  <si>
    <t>p487702</t>
  </si>
  <si>
    <t>167887.jpg</t>
  </si>
  <si>
    <t>Laurent</t>
  </si>
  <si>
    <t>p167887</t>
  </si>
  <si>
    <t>Loum</t>
  </si>
  <si>
    <t>469272.jpg</t>
  </si>
  <si>
    <t>Tchaouna</t>
  </si>
  <si>
    <t>p469272</t>
  </si>
  <si>
    <t>447715.jpg</t>
  </si>
  <si>
    <t>A.Ramsey</t>
  </si>
  <si>
    <t>p447715</t>
  </si>
  <si>
    <t>Oluwaseun</t>
  </si>
  <si>
    <t>576323.jpg</t>
  </si>
  <si>
    <t>Adewumi</t>
  </si>
  <si>
    <t>p576323</t>
  </si>
  <si>
    <t>Jaydon</t>
  </si>
  <si>
    <t>551206.jpg</t>
  </si>
  <si>
    <t>Banel</t>
  </si>
  <si>
    <t>p551206</t>
  </si>
  <si>
    <t>Mike</t>
  </si>
  <si>
    <t>437748.jpg</t>
  </si>
  <si>
    <t>Trésor Ndayishimiye</t>
  </si>
  <si>
    <t>Trésor</t>
  </si>
  <si>
    <t>p437748</t>
  </si>
  <si>
    <t>Zian</t>
  </si>
  <si>
    <t>431639.jpg</t>
  </si>
  <si>
    <t>Flemming</t>
  </si>
  <si>
    <t>p431639</t>
  </si>
  <si>
    <t>Zeki</t>
  </si>
  <si>
    <t>492831.jpg</t>
  </si>
  <si>
    <t>Amdouni</t>
  </si>
  <si>
    <t>p492831</t>
  </si>
  <si>
    <t>Lyle</t>
  </si>
  <si>
    <t>435973.jpg</t>
  </si>
  <si>
    <t>Foster</t>
  </si>
  <si>
    <t>p435973</t>
  </si>
  <si>
    <t>44699.jpg</t>
  </si>
  <si>
    <t>p44699</t>
  </si>
  <si>
    <t>220598.jpg</t>
  </si>
  <si>
    <t>Obafemi</t>
  </si>
  <si>
    <t>p220598</t>
  </si>
  <si>
    <t>p69752</t>
  </si>
  <si>
    <t>p457569</t>
  </si>
  <si>
    <t>p444172</t>
  </si>
  <si>
    <t>p568791</t>
  </si>
  <si>
    <t>p495145</t>
  </si>
  <si>
    <t>p477580</t>
  </si>
  <si>
    <t>Senesi Barón</t>
  </si>
  <si>
    <t>p221466</t>
  </si>
  <si>
    <t>p54469</t>
  </si>
  <si>
    <t>Adrien</t>
  </si>
  <si>
    <t>494521.jpg</t>
  </si>
  <si>
    <t>Truffert</t>
  </si>
  <si>
    <t>p494521</t>
  </si>
  <si>
    <t>p541462</t>
  </si>
  <si>
    <t>518906.jpg</t>
  </si>
  <si>
    <t>Bevan</t>
  </si>
  <si>
    <t>p518906</t>
  </si>
  <si>
    <t>p463981</t>
  </si>
  <si>
    <t>p436893</t>
  </si>
  <si>
    <t>p223911</t>
  </si>
  <si>
    <t>Soler Barreto</t>
  </si>
  <si>
    <t>p575901</t>
  </si>
  <si>
    <t>p222683</t>
  </si>
  <si>
    <t>p437730</t>
  </si>
  <si>
    <t>p533463</t>
  </si>
  <si>
    <t>p201658</t>
  </si>
  <si>
    <t>p200785</t>
  </si>
  <si>
    <t>p111317</t>
  </si>
  <si>
    <t>p158499</t>
  </si>
  <si>
    <t>p155408</t>
  </si>
  <si>
    <t>p168991</t>
  </si>
  <si>
    <t>p503139</t>
  </si>
  <si>
    <t>Sinisterra Lucumí</t>
  </si>
  <si>
    <t>p224995</t>
  </si>
  <si>
    <t>p441240</t>
  </si>
  <si>
    <t>p424044</t>
  </si>
  <si>
    <t>p550596</t>
  </si>
  <si>
    <t>p530121</t>
  </si>
  <si>
    <t>p606775</t>
  </si>
  <si>
    <t>p444102</t>
  </si>
  <si>
    <t>p168636</t>
  </si>
  <si>
    <t>p590760</t>
  </si>
  <si>
    <t>560262.jpg</t>
  </si>
  <si>
    <t>Kroupi</t>
  </si>
  <si>
    <t>Kroupi.Jr</t>
  </si>
  <si>
    <t>p560262</t>
  </si>
  <si>
    <t>Caoimhín</t>
  </si>
  <si>
    <t>p200720</t>
  </si>
  <si>
    <t>Ellery</t>
  </si>
  <si>
    <t>235448.jpg</t>
  </si>
  <si>
    <t>Balcombe</t>
  </si>
  <si>
    <t>p235448</t>
  </si>
  <si>
    <t>Matthew</t>
  </si>
  <si>
    <t>503300.jpg</t>
  </si>
  <si>
    <t>Cox</t>
  </si>
  <si>
    <t>p503300</t>
  </si>
  <si>
    <t>p535017</t>
  </si>
  <si>
    <t>Hákon Rafn</t>
  </si>
  <si>
    <t>p507433</t>
  </si>
  <si>
    <t>p432830</t>
  </si>
  <si>
    <t>p249231</t>
  </si>
  <si>
    <t>p191866</t>
  </si>
  <si>
    <t>p194010</t>
  </si>
  <si>
    <t>p607464</t>
  </si>
  <si>
    <t>p231065</t>
  </si>
  <si>
    <t>p226956</t>
  </si>
  <si>
    <t>p444765</t>
  </si>
  <si>
    <t>p622536</t>
  </si>
  <si>
    <t>p612534</t>
  </si>
  <si>
    <t>p472713</t>
  </si>
  <si>
    <t>p570241</t>
  </si>
  <si>
    <t>p499717</t>
  </si>
  <si>
    <t>p446008</t>
  </si>
  <si>
    <t>p513418</t>
  </si>
  <si>
    <t>p440089</t>
  </si>
  <si>
    <t>Antoni</t>
  </si>
  <si>
    <t>543295.jpg</t>
  </si>
  <si>
    <t>Milambo</t>
  </si>
  <si>
    <t>p543295</t>
  </si>
  <si>
    <t>p244858</t>
  </si>
  <si>
    <t>56979.jpg</t>
  </si>
  <si>
    <t>p56979</t>
  </si>
  <si>
    <t>p204580</t>
  </si>
  <si>
    <t>p207283</t>
  </si>
  <si>
    <t>p626464</t>
  </si>
  <si>
    <t>p428580</t>
  </si>
  <si>
    <t>p508395</t>
  </si>
  <si>
    <t>Romelle</t>
  </si>
  <si>
    <t>606689.jpg</t>
  </si>
  <si>
    <t>Donovan</t>
  </si>
  <si>
    <t>p606689</t>
  </si>
  <si>
    <t>p628204</t>
  </si>
  <si>
    <t>p220695</t>
  </si>
  <si>
    <t>p450539</t>
  </si>
  <si>
    <t>p591357</t>
  </si>
  <si>
    <t>p216646</t>
  </si>
  <si>
    <t>p502500</t>
  </si>
  <si>
    <t>p533710</t>
  </si>
  <si>
    <t>p49262</t>
  </si>
  <si>
    <t>p489639</t>
  </si>
  <si>
    <t>209288.jpg</t>
  </si>
  <si>
    <t>McGill</t>
  </si>
  <si>
    <t>p209288</t>
  </si>
  <si>
    <t>p472739</t>
  </si>
  <si>
    <t>Kjell</t>
  </si>
  <si>
    <t>240514.jpg</t>
  </si>
  <si>
    <t>Scherpen</t>
  </si>
  <si>
    <t>p240514</t>
  </si>
  <si>
    <t>Olivier</t>
  </si>
  <si>
    <t>204120.jpg</t>
  </si>
  <si>
    <t>Boscagli</t>
  </si>
  <si>
    <t>p204120</t>
  </si>
  <si>
    <t>550090.jpg</t>
  </si>
  <si>
    <t>Coppola</t>
  </si>
  <si>
    <t>p550090</t>
  </si>
  <si>
    <t>Maxim</t>
  </si>
  <si>
    <t>465730.jpg</t>
  </si>
  <si>
    <t>De Cuyper</t>
  </si>
  <si>
    <t>p465730</t>
  </si>
  <si>
    <t>p83299</t>
  </si>
  <si>
    <t>Estupiñán Tenorio</t>
  </si>
  <si>
    <t>p204214</t>
  </si>
  <si>
    <t>Kadıoğlu</t>
  </si>
  <si>
    <t>p231416</t>
  </si>
  <si>
    <t>p223434</t>
  </si>
  <si>
    <t>p232792</t>
  </si>
  <si>
    <t>p469142</t>
  </si>
  <si>
    <t>p111478</t>
  </si>
  <si>
    <t>p110735</t>
  </si>
  <si>
    <t>p439135</t>
  </si>
  <si>
    <t>p589100</t>
  </si>
  <si>
    <t>p547720</t>
  </si>
  <si>
    <t>p451340</t>
  </si>
  <si>
    <t>p463067</t>
  </si>
  <si>
    <t>p109345</t>
  </si>
  <si>
    <t>p592031</t>
  </si>
  <si>
    <t>Enciso Espínola</t>
  </si>
  <si>
    <t>p474120</t>
  </si>
  <si>
    <t>p513433</t>
  </si>
  <si>
    <t>p532529</t>
  </si>
  <si>
    <t>p219249</t>
  </si>
  <si>
    <t>Abdallah</t>
  </si>
  <si>
    <t>516211.jpg</t>
  </si>
  <si>
    <t>Sima</t>
  </si>
  <si>
    <t>p516211</t>
  </si>
  <si>
    <t>p509416</t>
  </si>
  <si>
    <t>p535301</t>
  </si>
  <si>
    <t>p536916</t>
  </si>
  <si>
    <t>Gómez Amarilla</t>
  </si>
  <si>
    <t>p514254</t>
  </si>
  <si>
    <t>p15157</t>
  </si>
  <si>
    <t>p441192</t>
  </si>
  <si>
    <t>549074.jpg</t>
  </si>
  <si>
    <t>Watson</t>
  </si>
  <si>
    <t>p549074</t>
  </si>
  <si>
    <t>p467779</t>
  </si>
  <si>
    <t>Malick</t>
  </si>
  <si>
    <t>611695.jpg</t>
  </si>
  <si>
    <t>Yalcouyé</t>
  </si>
  <si>
    <t>Yalcouye</t>
  </si>
  <si>
    <t>p611695</t>
  </si>
  <si>
    <t>p567121</t>
  </si>
  <si>
    <t>p550141</t>
  </si>
  <si>
    <t>p513834</t>
  </si>
  <si>
    <t>p50175</t>
  </si>
  <si>
    <t>p487117</t>
  </si>
  <si>
    <t>Stefanos</t>
  </si>
  <si>
    <t>608181.jpg</t>
  </si>
  <si>
    <t>Tzimas</t>
  </si>
  <si>
    <t>p608181</t>
  </si>
  <si>
    <t>Charalampos</t>
  </si>
  <si>
    <t>647850.jpg</t>
  </si>
  <si>
    <t>Kostoulas</t>
  </si>
  <si>
    <t>p647850</t>
  </si>
  <si>
    <t>Lynch Sánchez</t>
  </si>
  <si>
    <t>p215059</t>
  </si>
  <si>
    <t>Jörgensen</t>
  </si>
  <si>
    <t>p508479</t>
  </si>
  <si>
    <t>549939.jpg</t>
  </si>
  <si>
    <t>Penders</t>
  </si>
  <si>
    <t>p549939</t>
  </si>
  <si>
    <t>471798.jpg</t>
  </si>
  <si>
    <t>Słonina</t>
  </si>
  <si>
    <t>Slonina</t>
  </si>
  <si>
    <t>p471798</t>
  </si>
  <si>
    <t>p179268</t>
  </si>
  <si>
    <t>p225796</t>
  </si>
  <si>
    <t>p180736</t>
  </si>
  <si>
    <t>Samuels Colwill</t>
  </si>
  <si>
    <t>p460028</t>
  </si>
  <si>
    <t>p482609</t>
  </si>
  <si>
    <t>Badiashile Mukinayi</t>
  </si>
  <si>
    <t>p242880</t>
  </si>
  <si>
    <t>p444463</t>
  </si>
  <si>
    <t>Mamadou</t>
  </si>
  <si>
    <t>574458.jpg</t>
  </si>
  <si>
    <t>p574458</t>
  </si>
  <si>
    <t>p109646</t>
  </si>
  <si>
    <t>p577016</t>
  </si>
  <si>
    <t>Aarón</t>
  </si>
  <si>
    <t>p622758</t>
  </si>
  <si>
    <t>p244851</t>
  </si>
  <si>
    <t>p247632</t>
  </si>
  <si>
    <t>p448047</t>
  </si>
  <si>
    <t>Estêvão</t>
  </si>
  <si>
    <t>624773.jpg</t>
  </si>
  <si>
    <t>Almeida de Oliveira Gonçalves</t>
  </si>
  <si>
    <t>p624773</t>
  </si>
  <si>
    <t>463936.jpg</t>
  </si>
  <si>
    <t>Bynoe-Gittens</t>
  </si>
  <si>
    <t>Gittens</t>
  </si>
  <si>
    <t>p463936</t>
  </si>
  <si>
    <t>p213198</t>
  </si>
  <si>
    <t>p486672</t>
  </si>
  <si>
    <t>p215413</t>
  </si>
  <si>
    <t>p550615</t>
  </si>
  <si>
    <t>p514356</t>
  </si>
  <si>
    <t>2025-07-21T10:00:04.824210Z</t>
  </si>
  <si>
    <t>p465920</t>
  </si>
  <si>
    <t>p532605</t>
  </si>
  <si>
    <t>Dário</t>
  </si>
  <si>
    <t>491007.jpg</t>
  </si>
  <si>
    <t>Luís Essugo</t>
  </si>
  <si>
    <t>D.Essugo</t>
  </si>
  <si>
    <t>p491007</t>
  </si>
  <si>
    <t>Kendry</t>
  </si>
  <si>
    <t>611134.jpg</t>
  </si>
  <si>
    <t>Páez Andrade</t>
  </si>
  <si>
    <t>Paez</t>
  </si>
  <si>
    <t>p611134</t>
  </si>
  <si>
    <t>p475168</t>
  </si>
  <si>
    <t>p463034</t>
  </si>
  <si>
    <t>p517052</t>
  </si>
  <si>
    <t>p499309</t>
  </si>
  <si>
    <t>p172649</t>
  </si>
  <si>
    <t>Walter</t>
  </si>
  <si>
    <t>121709.jpg</t>
  </si>
  <si>
    <t>Benítez</t>
  </si>
  <si>
    <t>Benitez</t>
  </si>
  <si>
    <t>p121709</t>
  </si>
  <si>
    <t>p169593</t>
  </si>
  <si>
    <t>Muñoz Mejía</t>
  </si>
  <si>
    <t>p247348</t>
  </si>
  <si>
    <t>p437499</t>
  </si>
  <si>
    <t>p244723</t>
  </si>
  <si>
    <t>Borna</t>
  </si>
  <si>
    <t>218364.jpg</t>
  </si>
  <si>
    <t>p218364</t>
  </si>
  <si>
    <t>p209036</t>
  </si>
  <si>
    <t>p427623</t>
  </si>
  <si>
    <t>p515621</t>
  </si>
  <si>
    <t>p57328</t>
  </si>
  <si>
    <t>p156074</t>
  </si>
  <si>
    <t>p590012</t>
  </si>
  <si>
    <t>p232413</t>
  </si>
  <si>
    <t>p232185</t>
  </si>
  <si>
    <t>p438464</t>
  </si>
  <si>
    <t>p606921</t>
  </si>
  <si>
    <t>p108413</t>
  </si>
  <si>
    <t>p209400</t>
  </si>
  <si>
    <t>p152551</t>
  </si>
  <si>
    <t>p496221</t>
  </si>
  <si>
    <t>p579075</t>
  </si>
  <si>
    <t>p466117</t>
  </si>
  <si>
    <t>p489706</t>
  </si>
  <si>
    <t>p450535</t>
  </si>
  <si>
    <t>J.Rak-Sakyi</t>
  </si>
  <si>
    <t>p450542</t>
  </si>
  <si>
    <t>p536694</t>
  </si>
  <si>
    <t>p531989</t>
  </si>
  <si>
    <t>p530318</t>
  </si>
  <si>
    <t>Umeh</t>
  </si>
  <si>
    <t>p574398</t>
  </si>
  <si>
    <t>p231747</t>
  </si>
  <si>
    <t>p205533</t>
  </si>
  <si>
    <t>Édouard</t>
  </si>
  <si>
    <t>p199670</t>
  </si>
  <si>
    <t>p576980</t>
  </si>
  <si>
    <t>p111234</t>
  </si>
  <si>
    <t>p229600</t>
  </si>
  <si>
    <t>447325.jpg</t>
  </si>
  <si>
    <t>Tyrer</t>
  </si>
  <si>
    <t>p447325</t>
  </si>
  <si>
    <t>p480455</t>
  </si>
  <si>
    <t>p17761</t>
  </si>
  <si>
    <t>p224967</t>
  </si>
  <si>
    <t>p512462</t>
  </si>
  <si>
    <t>p59949</t>
  </si>
  <si>
    <t>p106611</t>
  </si>
  <si>
    <t>p243571</t>
  </si>
  <si>
    <t>p496178</t>
  </si>
  <si>
    <t>474907.jpg</t>
  </si>
  <si>
    <t>Welch</t>
  </si>
  <si>
    <t>p474907</t>
  </si>
  <si>
    <t>p440993</t>
  </si>
  <si>
    <t>p433154</t>
  </si>
  <si>
    <t>p502697</t>
  </si>
  <si>
    <t>Idrissa Gana</t>
  </si>
  <si>
    <t>p80801</t>
  </si>
  <si>
    <t>p232928</t>
  </si>
  <si>
    <t>p490094</t>
  </si>
  <si>
    <t>p609873</t>
  </si>
  <si>
    <t>p547801</t>
  </si>
  <si>
    <t>p504296</t>
  </si>
  <si>
    <t>p496279</t>
  </si>
  <si>
    <t>p491557</t>
  </si>
  <si>
    <t>Thierno</t>
  </si>
  <si>
    <t>586309.jpg</t>
  </si>
  <si>
    <t>Barry</t>
  </si>
  <si>
    <t>p586309</t>
  </si>
  <si>
    <t>p486385</t>
  </si>
  <si>
    <t>Y.Chermiti</t>
  </si>
  <si>
    <t>p491012</t>
  </si>
  <si>
    <t>p536241</t>
  </si>
  <si>
    <t>p80201</t>
  </si>
  <si>
    <t>p428971</t>
  </si>
  <si>
    <t>p169528</t>
  </si>
  <si>
    <t>p174874</t>
  </si>
  <si>
    <t>p232892</t>
  </si>
  <si>
    <t>p166477</t>
  </si>
  <si>
    <t>p219924</t>
  </si>
  <si>
    <t>p246301</t>
  </si>
  <si>
    <t>p167074</t>
  </si>
  <si>
    <t>p591385</t>
  </si>
  <si>
    <t>p153133</t>
  </si>
  <si>
    <t>p209289</t>
  </si>
  <si>
    <t>Traoré Diarra</t>
  </si>
  <si>
    <t>p159533</t>
  </si>
  <si>
    <t>p156689</t>
  </si>
  <si>
    <t>p184349</t>
  </si>
  <si>
    <t>p153682</t>
  </si>
  <si>
    <t>p207189</t>
  </si>
  <si>
    <t>p76357</t>
  </si>
  <si>
    <t>p212314</t>
  </si>
  <si>
    <t>p573062</t>
  </si>
  <si>
    <t>p515024</t>
  </si>
  <si>
    <t>p577725</t>
  </si>
  <si>
    <t>p153366</t>
  </si>
  <si>
    <t>Jiménez Rodríguez</t>
  </si>
  <si>
    <t>p102057</t>
  </si>
  <si>
    <t>p244042</t>
  </si>
  <si>
    <t>Illan</t>
  </si>
  <si>
    <t>437495.jpg</t>
  </si>
  <si>
    <t>Meslier</t>
  </si>
  <si>
    <t>p437495</t>
  </si>
  <si>
    <t>97846.jpg</t>
  </si>
  <si>
    <t>Cairns</t>
  </si>
  <si>
    <t>p97846</t>
  </si>
  <si>
    <t>59735.jpg</t>
  </si>
  <si>
    <t>Darlow</t>
  </si>
  <si>
    <t>p59735</t>
  </si>
  <si>
    <t>226182.jpg</t>
  </si>
  <si>
    <t>Bogle</t>
  </si>
  <si>
    <t>p226182</t>
  </si>
  <si>
    <t>222694.jpg</t>
  </si>
  <si>
    <t>Struijk</t>
  </si>
  <si>
    <t>p222694</t>
  </si>
  <si>
    <t>Jaka</t>
  </si>
  <si>
    <t>434752.jpg</t>
  </si>
  <si>
    <t>Bijol</t>
  </si>
  <si>
    <t>p434752</t>
  </si>
  <si>
    <t>Sebastiaan</t>
  </si>
  <si>
    <t>437738.jpg</t>
  </si>
  <si>
    <t>Bornauw</t>
  </si>
  <si>
    <t>p437738</t>
  </si>
  <si>
    <t>113564.jpg</t>
  </si>
  <si>
    <t>Byram</t>
  </si>
  <si>
    <t>p113564</t>
  </si>
  <si>
    <t>243526.jpg</t>
  </si>
  <si>
    <t>Gudmundsson</t>
  </si>
  <si>
    <t>p243526</t>
  </si>
  <si>
    <t>214225.jpg</t>
  </si>
  <si>
    <t>Rodon</t>
  </si>
  <si>
    <t>p214225</t>
  </si>
  <si>
    <t>492368.jpg</t>
  </si>
  <si>
    <t>Schmidt</t>
  </si>
  <si>
    <t>p492368</t>
  </si>
  <si>
    <t>Brenden</t>
  </si>
  <si>
    <t>427637.jpg</t>
  </si>
  <si>
    <t>Aaronson</t>
  </si>
  <si>
    <t>p427637</t>
  </si>
  <si>
    <t>Wilfried</t>
  </si>
  <si>
    <t>492859.jpg</t>
  </si>
  <si>
    <t>Gnonto</t>
  </si>
  <si>
    <t>p492859</t>
  </si>
  <si>
    <t>p221399</t>
  </si>
  <si>
    <t>200617.jpg</t>
  </si>
  <si>
    <t>p200617</t>
  </si>
  <si>
    <t>199598.jpg</t>
  </si>
  <si>
    <t>Ampadu</t>
  </si>
  <si>
    <t>p199598</t>
  </si>
  <si>
    <t>248937.jpg</t>
  </si>
  <si>
    <t>Greenwood</t>
  </si>
  <si>
    <t>p248937</t>
  </si>
  <si>
    <t>Ilia</t>
  </si>
  <si>
    <t>486520.jpg</t>
  </si>
  <si>
    <t>Gruev</t>
  </si>
  <si>
    <t>p486520</t>
  </si>
  <si>
    <t>Largie</t>
  </si>
  <si>
    <t>433952.jpg</t>
  </si>
  <si>
    <t>Ramazani</t>
  </si>
  <si>
    <t>p433952</t>
  </si>
  <si>
    <t>Tanaka</t>
  </si>
  <si>
    <t>248056.jpg</t>
  </si>
  <si>
    <t>Ao</t>
  </si>
  <si>
    <t>p248056</t>
  </si>
  <si>
    <t>536119.jpg</t>
  </si>
  <si>
    <t>Crew</t>
  </si>
  <si>
    <t>p536119</t>
  </si>
  <si>
    <t>462635.jpg</t>
  </si>
  <si>
    <t>Gelhardt</t>
  </si>
  <si>
    <t>p462635</t>
  </si>
  <si>
    <t>470294.jpg</t>
  </si>
  <si>
    <t>Gyabi</t>
  </si>
  <si>
    <t>p470294</t>
  </si>
  <si>
    <t>235826.jpg</t>
  </si>
  <si>
    <t>Piroe</t>
  </si>
  <si>
    <t>p235826</t>
  </si>
  <si>
    <t>106617.jpg</t>
  </si>
  <si>
    <t>Bamford</t>
  </si>
  <si>
    <t>p106617</t>
  </si>
  <si>
    <t>565297.jpg</t>
  </si>
  <si>
    <t>Joseph Fernández-Regatillo</t>
  </si>
  <si>
    <t>Mateo Joseph</t>
  </si>
  <si>
    <t>p565297</t>
  </si>
  <si>
    <t>Lukas</t>
  </si>
  <si>
    <t>174594.jpg</t>
  </si>
  <si>
    <t>Nmecha</t>
  </si>
  <si>
    <t>p174594</t>
  </si>
  <si>
    <t>Becker</t>
  </si>
  <si>
    <t>p116535</t>
  </si>
  <si>
    <t>Giorgi</t>
  </si>
  <si>
    <t>449027.jpg</t>
  </si>
  <si>
    <t>Mamardashvili</t>
  </si>
  <si>
    <t>p449027</t>
  </si>
  <si>
    <t>Ármin</t>
  </si>
  <si>
    <t>586268.jpg</t>
  </si>
  <si>
    <t>Pécsi</t>
  </si>
  <si>
    <t>p586268</t>
  </si>
  <si>
    <t>155503.jpg</t>
  </si>
  <si>
    <t>Woodman</t>
  </si>
  <si>
    <t>p155503</t>
  </si>
  <si>
    <t>Jeremie</t>
  </si>
  <si>
    <t>216094.jpg</t>
  </si>
  <si>
    <t>Frimpong</t>
  </si>
  <si>
    <t>p216094</t>
  </si>
  <si>
    <t>p544877</t>
  </si>
  <si>
    <t>p122798</t>
  </si>
  <si>
    <t>p97032</t>
  </si>
  <si>
    <t>p204716</t>
  </si>
  <si>
    <t>p492777</t>
  </si>
  <si>
    <t>p171287</t>
  </si>
  <si>
    <t>p214285</t>
  </si>
  <si>
    <t>p611926</t>
  </si>
  <si>
    <t>p219937</t>
  </si>
  <si>
    <t>489580.jpg</t>
  </si>
  <si>
    <t>Ramsay</t>
  </si>
  <si>
    <t>p489580</t>
  </si>
  <si>
    <t>p118748</t>
  </si>
  <si>
    <t>Florian</t>
  </si>
  <si>
    <t>494595.jpg</t>
  </si>
  <si>
    <t>Wirtz</t>
  </si>
  <si>
    <t>p494595</t>
  </si>
  <si>
    <t>Díaz Marulanda</t>
  </si>
  <si>
    <t>p244731</t>
  </si>
  <si>
    <t>p243298</t>
  </si>
  <si>
    <t>p223541</t>
  </si>
  <si>
    <t>p243016</t>
  </si>
  <si>
    <t>p424876</t>
  </si>
  <si>
    <t>C.Jones</t>
  </si>
  <si>
    <t>p206915</t>
  </si>
  <si>
    <t>p444884</t>
  </si>
  <si>
    <t>p441266</t>
  </si>
  <si>
    <t>p496208</t>
  </si>
  <si>
    <t>p158983</t>
  </si>
  <si>
    <t>p535928</t>
  </si>
  <si>
    <t>p491501</t>
  </si>
  <si>
    <t>p440148</t>
  </si>
  <si>
    <t>Trey</t>
  </si>
  <si>
    <t>p591386</t>
  </si>
  <si>
    <t>p447203</t>
  </si>
  <si>
    <t>p500058</t>
  </si>
  <si>
    <t>p121160</t>
  </si>
  <si>
    <t>p88248</t>
  </si>
  <si>
    <t>p122074</t>
  </si>
  <si>
    <t>p448514</t>
  </si>
  <si>
    <t>p477424</t>
  </si>
  <si>
    <t>p211975</t>
  </si>
  <si>
    <t>p126184</t>
  </si>
  <si>
    <t>p578153</t>
  </si>
  <si>
    <t>p465351</t>
  </si>
  <si>
    <t>dos Santos Gato Alves Dias</t>
  </si>
  <si>
    <t>p171314</t>
  </si>
  <si>
    <t>p97299</t>
  </si>
  <si>
    <t>p477064</t>
  </si>
  <si>
    <t>p472769</t>
  </si>
  <si>
    <t>p616222</t>
  </si>
  <si>
    <t>p438234</t>
  </si>
  <si>
    <t>p209244</t>
  </si>
  <si>
    <t>p510281</t>
  </si>
  <si>
    <t>Mota Veiga de Carvalho e Silva</t>
  </si>
  <si>
    <t>p165809</t>
  </si>
  <si>
    <t>466052.jpg</t>
  </si>
  <si>
    <t>Cherki</t>
  </si>
  <si>
    <t>p466052</t>
  </si>
  <si>
    <t>p248875</t>
  </si>
  <si>
    <t>p114283</t>
  </si>
  <si>
    <t>İlkay</t>
  </si>
  <si>
    <t>Gündoğan</t>
  </si>
  <si>
    <t>p59859</t>
  </si>
  <si>
    <t>Hernandez Cascante</t>
  </si>
  <si>
    <t>p220566</t>
  </si>
  <si>
    <t>p91651</t>
  </si>
  <si>
    <t>González Iglesias</t>
  </si>
  <si>
    <t>p465694</t>
  </si>
  <si>
    <t>p477555</t>
  </si>
  <si>
    <t>p575204</t>
  </si>
  <si>
    <t>p432714</t>
  </si>
  <si>
    <t>Tijjani</t>
  </si>
  <si>
    <t>433036.jpg</t>
  </si>
  <si>
    <t>Reijnders</t>
  </si>
  <si>
    <t>p433036</t>
  </si>
  <si>
    <t>Sverre</t>
  </si>
  <si>
    <t>566164.jpg</t>
  </si>
  <si>
    <t>Nypan</t>
  </si>
  <si>
    <t>p566164</t>
  </si>
  <si>
    <t>p155405</t>
  </si>
  <si>
    <t>p223094</t>
  </si>
  <si>
    <t>Bayındır</t>
  </si>
  <si>
    <t>p451302</t>
  </si>
  <si>
    <t>p202641</t>
  </si>
  <si>
    <t>p588555</t>
  </si>
  <si>
    <t>p21205</t>
  </si>
  <si>
    <t>p461537</t>
  </si>
  <si>
    <t>p209365</t>
  </si>
  <si>
    <t>p221820</t>
  </si>
  <si>
    <t>p230001</t>
  </si>
  <si>
    <t>661712.jpg</t>
  </si>
  <si>
    <t>León Blanco</t>
  </si>
  <si>
    <t>D.Leon</t>
  </si>
  <si>
    <t>p661712</t>
  </si>
  <si>
    <t>p216051</t>
  </si>
  <si>
    <t>p596777</t>
  </si>
  <si>
    <t>p95658</t>
  </si>
  <si>
    <t>p106760</t>
  </si>
  <si>
    <t>p550864</t>
  </si>
  <si>
    <t>p577974</t>
  </si>
  <si>
    <t>p547676</t>
  </si>
  <si>
    <t>p606745</t>
  </si>
  <si>
    <t>p222690</t>
  </si>
  <si>
    <t>p141746</t>
  </si>
  <si>
    <t>Santos Carneiro da Cunha</t>
  </si>
  <si>
    <t>p430871</t>
  </si>
  <si>
    <t>p176297</t>
  </si>
  <si>
    <t>p493250</t>
  </si>
  <si>
    <t>Garnacho Ferreyra</t>
  </si>
  <si>
    <t>p493105</t>
  </si>
  <si>
    <t>p467169</t>
  </si>
  <si>
    <t>p184341</t>
  </si>
  <si>
    <t>p209243</t>
  </si>
  <si>
    <t>p61256</t>
  </si>
  <si>
    <t>p516895</t>
  </si>
  <si>
    <t>Ugarte Ribeiro</t>
  </si>
  <si>
    <t>p232112</t>
  </si>
  <si>
    <t>p490881</t>
  </si>
  <si>
    <t>p556639</t>
  </si>
  <si>
    <t>J.Fletcher</t>
  </si>
  <si>
    <t>p547037</t>
  </si>
  <si>
    <t>Kone</t>
  </si>
  <si>
    <t>p618873</t>
  </si>
  <si>
    <t>p559684</t>
  </si>
  <si>
    <t>p497894</t>
  </si>
  <si>
    <t>p458249</t>
  </si>
  <si>
    <t>p596047</t>
  </si>
  <si>
    <t>p575034</t>
  </si>
  <si>
    <t>p98747</t>
  </si>
  <si>
    <t>p67089</t>
  </si>
  <si>
    <t>81441.jpg</t>
  </si>
  <si>
    <t>Gillespie</t>
  </si>
  <si>
    <t>p81441</t>
  </si>
  <si>
    <t>p111452</t>
  </si>
  <si>
    <t>p487838</t>
  </si>
  <si>
    <t>p119471</t>
  </si>
  <si>
    <t>p220237</t>
  </si>
  <si>
    <t>p78916</t>
  </si>
  <si>
    <t>p441191</t>
  </si>
  <si>
    <t>p77794</t>
  </si>
  <si>
    <t>p111773</t>
  </si>
  <si>
    <t>p101148</t>
  </si>
  <si>
    <t>p545477</t>
  </si>
  <si>
    <t>441024.jpg</t>
  </si>
  <si>
    <t>Ashby</t>
  </si>
  <si>
    <t>p441024</t>
  </si>
  <si>
    <t>p578512</t>
  </si>
  <si>
    <t>p169359</t>
  </si>
  <si>
    <t>p232826</t>
  </si>
  <si>
    <t>p449434</t>
  </si>
  <si>
    <t>p201666</t>
  </si>
  <si>
    <t>p208706</t>
  </si>
  <si>
    <t>p114243</t>
  </si>
  <si>
    <t>p180974</t>
  </si>
  <si>
    <t>p432422</t>
  </si>
  <si>
    <t>Antoñito</t>
  </si>
  <si>
    <t>640108.jpg</t>
  </si>
  <si>
    <t>Cordero Campillo</t>
  </si>
  <si>
    <t>Antoñito C.</t>
  </si>
  <si>
    <t>p640108</t>
  </si>
  <si>
    <t>p180135</t>
  </si>
  <si>
    <t>p200089</t>
  </si>
  <si>
    <t>p153127</t>
  </si>
  <si>
    <t>p564510</t>
  </si>
  <si>
    <t>L.Miley</t>
  </si>
  <si>
    <t>p547719</t>
  </si>
  <si>
    <t>p461484</t>
  </si>
  <si>
    <t>p219168</t>
  </si>
  <si>
    <t>p538207</t>
  </si>
  <si>
    <t>p599303</t>
  </si>
  <si>
    <t>p85633</t>
  </si>
  <si>
    <t>p475123</t>
  </si>
  <si>
    <t>p224068</t>
  </si>
  <si>
    <t>p227444</t>
  </si>
  <si>
    <t>Costa dos Santos</t>
  </si>
  <si>
    <t>p575476</t>
  </si>
  <si>
    <t>p159506</t>
  </si>
  <si>
    <t>p215136</t>
  </si>
  <si>
    <t>451432.jpg</t>
  </si>
  <si>
    <t>Mota Veiga Teixeira do Carmo</t>
  </si>
  <si>
    <t>David Carmo</t>
  </si>
  <si>
    <t>p451432</t>
  </si>
  <si>
    <t>Jair</t>
  </si>
  <si>
    <t>575458.jpg</t>
  </si>
  <si>
    <t>Paula da Cunha Filho</t>
  </si>
  <si>
    <t>Jair Cunha</t>
  </si>
  <si>
    <t>p575458</t>
  </si>
  <si>
    <t>p485047</t>
  </si>
  <si>
    <t>p204822</t>
  </si>
  <si>
    <t>p549067</t>
  </si>
  <si>
    <t>p90585</t>
  </si>
  <si>
    <t>p222531</t>
  </si>
  <si>
    <t>p209046</t>
  </si>
  <si>
    <t>p215379</t>
  </si>
  <si>
    <t>Ferreira da Silva</t>
  </si>
  <si>
    <t>Jota</t>
  </si>
  <si>
    <t>p510500</t>
  </si>
  <si>
    <t>p250199</t>
  </si>
  <si>
    <t>p243345</t>
  </si>
  <si>
    <t>p210462</t>
  </si>
  <si>
    <t>p204968</t>
  </si>
  <si>
    <t>p569014</t>
  </si>
  <si>
    <t>Marko</t>
  </si>
  <si>
    <t>495161.jpg</t>
  </si>
  <si>
    <t>Stamenić</t>
  </si>
  <si>
    <t>Stamenic</t>
  </si>
  <si>
    <t>p495161</t>
  </si>
  <si>
    <t>p60689</t>
  </si>
  <si>
    <t>Igor Jesus</t>
  </si>
  <si>
    <t>482973.jpg</t>
  </si>
  <si>
    <t>Maciel da Cruz</t>
  </si>
  <si>
    <t>p482973</t>
  </si>
  <si>
    <t>p210156</t>
  </si>
  <si>
    <t>232571.jpg</t>
  </si>
  <si>
    <t>p232571</t>
  </si>
  <si>
    <t>74854.jpg</t>
  </si>
  <si>
    <t>p74854</t>
  </si>
  <si>
    <t>Blondy</t>
  </si>
  <si>
    <t>490000.jpg</t>
  </si>
  <si>
    <t>Nna Noukeu</t>
  </si>
  <si>
    <t>p490000</t>
  </si>
  <si>
    <t>223827.jpg</t>
  </si>
  <si>
    <t>Ballard</t>
  </si>
  <si>
    <t>p223827</t>
  </si>
  <si>
    <t>Trai</t>
  </si>
  <si>
    <t>487676.jpg</t>
  </si>
  <si>
    <t>Hume</t>
  </si>
  <si>
    <t>p487676</t>
  </si>
  <si>
    <t>Aji</t>
  </si>
  <si>
    <t>2025-07-21T10:00:05.007315Z</t>
  </si>
  <si>
    <t>220684.jpg</t>
  </si>
  <si>
    <t>Alese</t>
  </si>
  <si>
    <t>p220684</t>
  </si>
  <si>
    <t>232820.jpg</t>
  </si>
  <si>
    <t>p232820</t>
  </si>
  <si>
    <t>461195.jpg</t>
  </si>
  <si>
    <t>Cirkin</t>
  </si>
  <si>
    <t>p461195</t>
  </si>
  <si>
    <t>Leo Fuhr</t>
  </si>
  <si>
    <t>477547.jpg</t>
  </si>
  <si>
    <t>Hjelde</t>
  </si>
  <si>
    <t>p477547</t>
  </si>
  <si>
    <t>Niall</t>
  </si>
  <si>
    <t>492066.jpg</t>
  </si>
  <si>
    <t>Huggins</t>
  </si>
  <si>
    <t>p492066</t>
  </si>
  <si>
    <t>Zak</t>
  </si>
  <si>
    <t>514613.jpg</t>
  </si>
  <si>
    <t>p514613</t>
  </si>
  <si>
    <t>167512.jpg</t>
  </si>
  <si>
    <t>O'Nien</t>
  </si>
  <si>
    <t>p167512</t>
  </si>
  <si>
    <t>Timothée</t>
  </si>
  <si>
    <t>465702.jpg</t>
  </si>
  <si>
    <t>Pembélé</t>
  </si>
  <si>
    <t>Pembele</t>
  </si>
  <si>
    <t>p465702</t>
  </si>
  <si>
    <t>Reinildo</t>
  </si>
  <si>
    <t>434399.jpg</t>
  </si>
  <si>
    <t>Mandava</t>
  </si>
  <si>
    <t>p434399</t>
  </si>
  <si>
    <t>519634.jpg</t>
  </si>
  <si>
    <t>Seelt</t>
  </si>
  <si>
    <t>p519634</t>
  </si>
  <si>
    <t>p535818</t>
  </si>
  <si>
    <t>Habib</t>
  </si>
  <si>
    <t>547027.jpg</t>
  </si>
  <si>
    <t>Diarra</t>
  </si>
  <si>
    <t>p547027</t>
  </si>
  <si>
    <t>124165.jpg</t>
  </si>
  <si>
    <t>p124165</t>
  </si>
  <si>
    <t>Milan</t>
  </si>
  <si>
    <t>626844.jpg</t>
  </si>
  <si>
    <t>Aleksić</t>
  </si>
  <si>
    <t>p626844</t>
  </si>
  <si>
    <t>484420.jpg</t>
  </si>
  <si>
    <t>Le Fée</t>
  </si>
  <si>
    <t>E.Le Fée</t>
  </si>
  <si>
    <t>p484420</t>
  </si>
  <si>
    <t>Romaine</t>
  </si>
  <si>
    <t>461199.jpg</t>
  </si>
  <si>
    <t>Mundle</t>
  </si>
  <si>
    <t>p461199</t>
  </si>
  <si>
    <t>223336.jpg</t>
  </si>
  <si>
    <t>Neil</t>
  </si>
  <si>
    <t>p223336</t>
  </si>
  <si>
    <t>215460.jpg</t>
  </si>
  <si>
    <t>Poveda-Ocampo</t>
  </si>
  <si>
    <t>Poveda</t>
  </si>
  <si>
    <t>p215460</t>
  </si>
  <si>
    <t>554197.jpg</t>
  </si>
  <si>
    <t>Rigg</t>
  </si>
  <si>
    <t>p554197</t>
  </si>
  <si>
    <t>Noah</t>
  </si>
  <si>
    <t>577669.jpg</t>
  </si>
  <si>
    <t>Sadiki</t>
  </si>
  <si>
    <t>p577669</t>
  </si>
  <si>
    <t>Chemsdine</t>
  </si>
  <si>
    <t>549912.jpg</t>
  </si>
  <si>
    <t>Talbi</t>
  </si>
  <si>
    <t>p549912</t>
  </si>
  <si>
    <t>Abdoullah</t>
  </si>
  <si>
    <t>477851.jpg</t>
  </si>
  <si>
    <t>Ba</t>
  </si>
  <si>
    <t>p477851</t>
  </si>
  <si>
    <t>Alan</t>
  </si>
  <si>
    <t>171422.jpg</t>
  </si>
  <si>
    <t>Browne</t>
  </si>
  <si>
    <t>p171422</t>
  </si>
  <si>
    <t>Pierre</t>
  </si>
  <si>
    <t>458297.jpg</t>
  </si>
  <si>
    <t>Ekwah Elimby</t>
  </si>
  <si>
    <t>Ekwah</t>
  </si>
  <si>
    <t>p458297</t>
  </si>
  <si>
    <t>547410.jpg</t>
  </si>
  <si>
    <t>H.Jones</t>
  </si>
  <si>
    <t>p547410</t>
  </si>
  <si>
    <t>493837.jpg</t>
  </si>
  <si>
    <t>Matete</t>
  </si>
  <si>
    <t>p493837</t>
  </si>
  <si>
    <t>Nectarios</t>
  </si>
  <si>
    <t>500696.jpg</t>
  </si>
  <si>
    <t>Triantis</t>
  </si>
  <si>
    <t>p500696</t>
  </si>
  <si>
    <t>437505.jpg</t>
  </si>
  <si>
    <t>Isidor</t>
  </si>
  <si>
    <t>p437505</t>
  </si>
  <si>
    <t>Eliezer</t>
  </si>
  <si>
    <t>564406.jpg</t>
  </si>
  <si>
    <t>Mayenda Dossou</t>
  </si>
  <si>
    <t>Mayenda</t>
  </si>
  <si>
    <t>p564406</t>
  </si>
  <si>
    <t>Ahmed</t>
  </si>
  <si>
    <t>611975.jpg</t>
  </si>
  <si>
    <t>Abdullahi</t>
  </si>
  <si>
    <t>p611975</t>
  </si>
  <si>
    <t>Luís Hemir</t>
  </si>
  <si>
    <t>551153.jpg</t>
  </si>
  <si>
    <t>Silva Semedo</t>
  </si>
  <si>
    <t>p551153</t>
  </si>
  <si>
    <t>Nazarii</t>
  </si>
  <si>
    <t>440955.jpg</t>
  </si>
  <si>
    <t>Rusyn</t>
  </si>
  <si>
    <t>p440955</t>
  </si>
  <si>
    <t>p184254</t>
  </si>
  <si>
    <t>p214572</t>
  </si>
  <si>
    <t>Kinský</t>
  </si>
  <si>
    <t>p485055</t>
  </si>
  <si>
    <t>Porro Sauceda</t>
  </si>
  <si>
    <t>p441164</t>
  </si>
  <si>
    <t>p221632</t>
  </si>
  <si>
    <t>p135720</t>
  </si>
  <si>
    <t>p115556</t>
  </si>
  <si>
    <t>2025-07-21T10:00:05.088977Z</t>
  </si>
  <si>
    <t>p493125</t>
  </si>
  <si>
    <t>p232859</t>
  </si>
  <si>
    <t>p487053</t>
  </si>
  <si>
    <t>p491279</t>
  </si>
  <si>
    <t>p548308</t>
  </si>
  <si>
    <t>Takai</t>
  </si>
  <si>
    <t>553299.jpg</t>
  </si>
  <si>
    <t>Kōta</t>
  </si>
  <si>
    <t>p553299</t>
  </si>
  <si>
    <t>Luka</t>
  </si>
  <si>
    <t>610799.jpg</t>
  </si>
  <si>
    <t>Vušković</t>
  </si>
  <si>
    <t>Vuskovic</t>
  </si>
  <si>
    <t>p610799</t>
  </si>
  <si>
    <t>p85971</t>
  </si>
  <si>
    <t>p242898</t>
  </si>
  <si>
    <t>p172780</t>
  </si>
  <si>
    <t>p460842</t>
  </si>
  <si>
    <t>2025-07-21T10:00:05.109205Z</t>
  </si>
  <si>
    <t>p445044</t>
  </si>
  <si>
    <t>p511499</t>
  </si>
  <si>
    <t>p202993</t>
  </si>
  <si>
    <t>p570526</t>
  </si>
  <si>
    <t>p227127</t>
  </si>
  <si>
    <t>p550839</t>
  </si>
  <si>
    <t>p235674</t>
  </si>
  <si>
    <t>p436234</t>
  </si>
  <si>
    <t>p547701</t>
  </si>
  <si>
    <t>p499721</t>
  </si>
  <si>
    <t>p482442</t>
  </si>
  <si>
    <t>Min-hyeok</t>
  </si>
  <si>
    <t>p623095</t>
  </si>
  <si>
    <t>p499726</t>
  </si>
  <si>
    <t>p154566</t>
  </si>
  <si>
    <t>p212319</t>
  </si>
  <si>
    <t>p552427</t>
  </si>
  <si>
    <t>p490145</t>
  </si>
  <si>
    <t>p84182</t>
  </si>
  <si>
    <t>p82143</t>
  </si>
  <si>
    <t>Krisztián</t>
  </si>
  <si>
    <t>483364.jpg</t>
  </si>
  <si>
    <t>Hegyi</t>
  </si>
  <si>
    <t>p483364</t>
  </si>
  <si>
    <t>El Hadji Malick</t>
  </si>
  <si>
    <t>613804.jpg</t>
  </si>
  <si>
    <t>Diouf</t>
  </si>
  <si>
    <t>p613804</t>
  </si>
  <si>
    <t>p109533</t>
  </si>
  <si>
    <t>Maximilian</t>
  </si>
  <si>
    <t>p214048</t>
  </si>
  <si>
    <t>p233963</t>
  </si>
  <si>
    <t>p210494</t>
  </si>
  <si>
    <t>p536109</t>
  </si>
  <si>
    <t>p462116</t>
  </si>
  <si>
    <t>p214590</t>
  </si>
  <si>
    <t>p518438</t>
  </si>
  <si>
    <t>p224024</t>
  </si>
  <si>
    <t>p215439</t>
  </si>
  <si>
    <t>p101178</t>
  </si>
  <si>
    <t>Hamstring injury - Unknown return date</t>
  </si>
  <si>
    <t>p450070</t>
  </si>
  <si>
    <t>p213999</t>
  </si>
  <si>
    <t>p149519</t>
  </si>
  <si>
    <t>G.Rodriguez</t>
  </si>
  <si>
    <t>p197024</t>
  </si>
  <si>
    <t>p577114</t>
  </si>
  <si>
    <t>p490885</t>
  </si>
  <si>
    <t>p229384</t>
  </si>
  <si>
    <t>p518442</t>
  </si>
  <si>
    <t>490142.jpg</t>
  </si>
  <si>
    <t>Potts</t>
  </si>
  <si>
    <t>p490142</t>
  </si>
  <si>
    <t>p178186</t>
  </si>
  <si>
    <t>p91889</t>
  </si>
  <si>
    <t>565431.jpg</t>
  </si>
  <si>
    <t>p565431</t>
  </si>
  <si>
    <t>p101982</t>
  </si>
  <si>
    <t>p149065</t>
  </si>
  <si>
    <t>p79602</t>
  </si>
  <si>
    <t>p138001</t>
  </si>
  <si>
    <t>p516939</t>
  </si>
  <si>
    <t>p87835</t>
  </si>
  <si>
    <t>p490721</t>
  </si>
  <si>
    <t>Mosquera Valdelamar</t>
  </si>
  <si>
    <t>p501837</t>
  </si>
  <si>
    <t>p483081</t>
  </si>
  <si>
    <t>Ignacio Bueno</t>
  </si>
  <si>
    <t>p231480</t>
  </si>
  <si>
    <t>p510362</t>
  </si>
  <si>
    <t>p441271</t>
  </si>
  <si>
    <t>Meupiyou Menadjou</t>
  </si>
  <si>
    <t>p560248</t>
  </si>
  <si>
    <t>p641221</t>
  </si>
  <si>
    <t>p517179</t>
  </si>
  <si>
    <t>p184754</t>
  </si>
  <si>
    <t>p509291</t>
  </si>
  <si>
    <t>p231057</t>
  </si>
  <si>
    <t>Fer</t>
  </si>
  <si>
    <t>643135.jpg</t>
  </si>
  <si>
    <t>López González</t>
  </si>
  <si>
    <t>Fer López</t>
  </si>
  <si>
    <t>p643135</t>
  </si>
  <si>
    <t>p448089</t>
  </si>
  <si>
    <t>p181284</t>
  </si>
  <si>
    <t>p433312</t>
  </si>
  <si>
    <t>p476502</t>
  </si>
  <si>
    <t>p497606</t>
  </si>
  <si>
    <t>p596054</t>
  </si>
  <si>
    <t>González Medina</t>
  </si>
  <si>
    <t>p593001</t>
  </si>
  <si>
    <t>p240299</t>
  </si>
  <si>
    <t>p247412</t>
  </si>
  <si>
    <t>Soares Silva</t>
  </si>
  <si>
    <t>p449988</t>
  </si>
  <si>
    <t>p429414</t>
  </si>
  <si>
    <t>2025-07-21T10:00:05.148649Z</t>
  </si>
  <si>
    <t>p589507</t>
  </si>
  <si>
    <t>p531363</t>
  </si>
  <si>
    <t>clearances_blocks_interceptions</t>
  </si>
  <si>
    <t>recoveries</t>
  </si>
  <si>
    <t>tackles</t>
  </si>
  <si>
    <t>defensive_contribution_per_90</t>
  </si>
  <si>
    <t>Cristhian</t>
  </si>
  <si>
    <t>500040.jpg</t>
  </si>
  <si>
    <t>p500040</t>
  </si>
  <si>
    <t>Viktor</t>
  </si>
  <si>
    <t>224117.jpg</t>
  </si>
  <si>
    <t>Gyökeres</t>
  </si>
  <si>
    <t>p224117</t>
  </si>
  <si>
    <t>Has joined Stevenage permanently.</t>
  </si>
  <si>
    <t>2025-07-30T14:08:21.698398Z</t>
  </si>
  <si>
    <t>u</t>
  </si>
  <si>
    <t>Knock - 75% chance of playing</t>
  </si>
  <si>
    <t>2025-08-10T22:00:04.458365Z</t>
  </si>
  <si>
    <t>Season-long loan to Benfica</t>
  </si>
  <si>
    <t>2025-07-22T13:50:13.193555Z</t>
  </si>
  <si>
    <t>Evann</t>
  </si>
  <si>
    <t>485337.jpg</t>
  </si>
  <si>
    <t>Guessand</t>
  </si>
  <si>
    <t>p485337</t>
  </si>
  <si>
    <t>Has joined Stockport County on loan for the rest of the season.</t>
  </si>
  <si>
    <t>2025-08-11T01:08:30.737822Z</t>
  </si>
  <si>
    <t>2025-08-10T22:00:04.567659Z</t>
  </si>
  <si>
    <t>2025-08-11T10:30:07.723845Z</t>
  </si>
  <si>
    <t>Lesley</t>
  </si>
  <si>
    <t>503714.jpg</t>
  </si>
  <si>
    <t>Ugochukwu</t>
  </si>
  <si>
    <t>p503714</t>
  </si>
  <si>
    <t>Armando</t>
  </si>
  <si>
    <t>440323.jpg</t>
  </si>
  <si>
    <t>Broja</t>
  </si>
  <si>
    <t>p440323</t>
  </si>
  <si>
    <t>Has joined Botafogo permanently.</t>
  </si>
  <si>
    <t>2025-08-11T01:25:12.553868Z</t>
  </si>
  <si>
    <t>2025-08-09T14:00:04.798673Z</t>
  </si>
  <si>
    <t>Has joined Wigan on loan for the rest of the season</t>
  </si>
  <si>
    <t>2025-08-11T01:07:54.335986Z</t>
  </si>
  <si>
    <t>Has joined Coventry City on loan for the rest of the season.</t>
  </si>
  <si>
    <t>2025-07-25T14:54:18.206318Z</t>
  </si>
  <si>
    <t>Has joined Union SG permanently</t>
  </si>
  <si>
    <t>2025-07-25T14:53:26.961790Z</t>
  </si>
  <si>
    <t>Has joined AC Milan permanently</t>
  </si>
  <si>
    <t>2025-07-24T10:14:09.955203Z</t>
  </si>
  <si>
    <t>2025-08-08T14:30:04.202011Z</t>
  </si>
  <si>
    <t>2025-07-28T11:50:54.390347Z</t>
  </si>
  <si>
    <t>2025-08-10T18:00:05.470138Z</t>
  </si>
  <si>
    <t>Has joined AS Roma on loan for the rest of the season</t>
  </si>
  <si>
    <t>2025-07-24T10:13:22.396984Z</t>
  </si>
  <si>
    <t>Has joined RC Strasbourg on loan for the rest of the season.</t>
  </si>
  <si>
    <t>2025-07-28T11:48:06.001822Z</t>
  </si>
  <si>
    <t>2025-08-08T14:30:04.255160Z</t>
  </si>
  <si>
    <t>2025-08-11T01:09:37.642396Z</t>
  </si>
  <si>
    <t>2025-08-11T01:09:37.664358Z</t>
  </si>
  <si>
    <t>Jorrel</t>
  </si>
  <si>
    <t>551210.jpg</t>
  </si>
  <si>
    <t>Hato</t>
  </si>
  <si>
    <t>p551210</t>
  </si>
  <si>
    <t>Has joined Colorado Rapids permanently.</t>
  </si>
  <si>
    <t>2025-08-11T01:12:01.613357Z</t>
  </si>
  <si>
    <t>Has joined Blackpool permanently.</t>
  </si>
  <si>
    <t>2025-08-11T01:12:01.633662Z</t>
  </si>
  <si>
    <t>2025-08-10T22:30:04.849181Z</t>
  </si>
  <si>
    <t>Has joined Derby County on loan for the rest of the season.</t>
  </si>
  <si>
    <t>2025-07-30T14:07:45.618291Z</t>
  </si>
  <si>
    <t>Has joined Bradford City permanently.</t>
  </si>
  <si>
    <t>2025-07-25T14:54:45.196473Z</t>
  </si>
  <si>
    <t>499300.jpg</t>
  </si>
  <si>
    <t>Aznou</t>
  </si>
  <si>
    <t>p499300</t>
  </si>
  <si>
    <t>Has joined Oxford United on loan for the rest of the season.</t>
  </si>
  <si>
    <t>2025-07-28T11:48:41.571901Z</t>
  </si>
  <si>
    <t>86873.jpg</t>
  </si>
  <si>
    <t>Lecomte</t>
  </si>
  <si>
    <t>p86873</t>
  </si>
  <si>
    <t>Has joined Doncaster Rovers on loan for the rest of the season.</t>
  </si>
  <si>
    <t>2025-08-11T01:12:36.647868Z</t>
  </si>
  <si>
    <t>Has joined Hull City on loan for the rest of the season.</t>
  </si>
  <si>
    <t>2025-08-11T11:07:52.207439Z</t>
  </si>
  <si>
    <t>Has joined RCD Mallorca on loan for the rest of the season.</t>
  </si>
  <si>
    <t>2025-08-11T11:07:32.622877Z</t>
  </si>
  <si>
    <t>Anton</t>
  </si>
  <si>
    <t>466525.jpg</t>
  </si>
  <si>
    <t>Stach</t>
  </si>
  <si>
    <t>p466525</t>
  </si>
  <si>
    <t>Lucas Estella</t>
  </si>
  <si>
    <t>201595.jpg</t>
  </si>
  <si>
    <t>Perri</t>
  </si>
  <si>
    <t>p201595</t>
  </si>
  <si>
    <t>Has joined Bayern Munch permanently.</t>
  </si>
  <si>
    <t>2025-07-30T14:05:01.491481Z</t>
  </si>
  <si>
    <t>Has joined Lyon permanently.</t>
  </si>
  <si>
    <t>2025-08-11T01:13:11.403187Z</t>
  </si>
  <si>
    <t>Has joined Al-Hilal permanently.</t>
  </si>
  <si>
    <t>2025-08-11T11:06:59.061616Z</t>
  </si>
  <si>
    <t>510663.jpg</t>
  </si>
  <si>
    <t>Ekitiké</t>
  </si>
  <si>
    <t>p510663</t>
  </si>
  <si>
    <t>Has joined Girona on loan for the rest of the season.</t>
  </si>
  <si>
    <t>2025-08-11T01:23:23.836966Z</t>
  </si>
  <si>
    <t>2025-08-10T23:00:06.538510Z</t>
  </si>
  <si>
    <t>On loan to Shrewsbury Town</t>
  </si>
  <si>
    <t>2025-07-23T18:48:43.383466Z</t>
  </si>
  <si>
    <t>Has joined Barcelona on loan for the rest of the season</t>
  </si>
  <si>
    <t>2025-07-24T10:12:59.455702Z</t>
  </si>
  <si>
    <t>485711.jpg</t>
  </si>
  <si>
    <t>Sesko</t>
  </si>
  <si>
    <t>Šeško</t>
  </si>
  <si>
    <t>p485711</t>
  </si>
  <si>
    <t>2025-08-10T23:30:07.136690Z</t>
  </si>
  <si>
    <t>Has departed the club as a free agent.</t>
  </si>
  <si>
    <t>2025-08-11T01:17:33.103826Z</t>
  </si>
  <si>
    <t>225321.jpg</t>
  </si>
  <si>
    <t>Ramsdale</t>
  </si>
  <si>
    <t>p225321</t>
  </si>
  <si>
    <t>2025-08-11T01:18:09.881299Z</t>
  </si>
  <si>
    <t>Has joined Wrexham permanently.</t>
  </si>
  <si>
    <t>2025-07-25T14:55:12.030109Z</t>
  </si>
  <si>
    <t>456512.jpg</t>
  </si>
  <si>
    <t>Ndoye</t>
  </si>
  <si>
    <t>p456512</t>
  </si>
  <si>
    <t>Angus</t>
  </si>
  <si>
    <t>107265.jpg</t>
  </si>
  <si>
    <t>Gunn</t>
  </si>
  <si>
    <t>p107265</t>
  </si>
  <si>
    <t>Granit</t>
  </si>
  <si>
    <t>84450.jpg</t>
  </si>
  <si>
    <t>Xhaka</t>
  </si>
  <si>
    <t>p84450</t>
  </si>
  <si>
    <t>Robin</t>
  </si>
  <si>
    <t>498016.jpg</t>
  </si>
  <si>
    <t>Roefs</t>
  </si>
  <si>
    <t>p498016</t>
  </si>
  <si>
    <t>105717.jpg</t>
  </si>
  <si>
    <t>Masuaku</t>
  </si>
  <si>
    <t>p105717</t>
  </si>
  <si>
    <t>Has joined Stoke City on loan for the rest of the season.</t>
  </si>
  <si>
    <t>2025-07-25T14:55:41.438809Z</t>
  </si>
  <si>
    <t>2025-08-11T01:22:33.649224Z</t>
  </si>
  <si>
    <t>2025-08-08T13:57:59.638052Z</t>
  </si>
  <si>
    <t>Has joined Rangers on loan for the rest of the season.</t>
  </si>
  <si>
    <t>2025-08-11T01:19:38.328172Z</t>
  </si>
  <si>
    <t>2025-08-11T01:24:33.782871Z</t>
  </si>
  <si>
    <t>2025-08-11T01:18:54.659436Z</t>
  </si>
  <si>
    <t>João Maria</t>
  </si>
  <si>
    <t>154296.jpg</t>
  </si>
  <si>
    <t>Lobo Alves Palhares Costa Palhinha Gonçalves</t>
  </si>
  <si>
    <t>J.Palhinha</t>
  </si>
  <si>
    <t>p154296</t>
  </si>
  <si>
    <t>Has joined Swansea City on loan for the rest of the season.</t>
  </si>
  <si>
    <t>2025-08-11T01:20:17.436361Z</t>
  </si>
  <si>
    <t>158534.jpg</t>
  </si>
  <si>
    <t>Walker-Peters</t>
  </si>
  <si>
    <t>p158534</t>
  </si>
  <si>
    <t>75115.jpg</t>
  </si>
  <si>
    <t>p75115</t>
  </si>
  <si>
    <t>467189.jpg</t>
  </si>
  <si>
    <t>Hermansen</t>
  </si>
  <si>
    <t>p467189</t>
  </si>
  <si>
    <t>On loan to FC Alverca</t>
  </si>
  <si>
    <t>2025-07-23T18:49:36.204721Z</t>
  </si>
  <si>
    <t>Has joined Real Sociedad permanently.</t>
  </si>
  <si>
    <t>2025-08-11T01:21:19.226169Z</t>
  </si>
  <si>
    <t>Has joined FC Metz on loan for the rest of the season.</t>
  </si>
  <si>
    <t>2025-07-25T14:53:52.740212Z</t>
  </si>
  <si>
    <t>Signed by CD Tondela</t>
  </si>
  <si>
    <t>2025-07-23T18:50:21.231185Z</t>
  </si>
  <si>
    <t>Jhon</t>
  </si>
  <si>
    <t>230376.jpg</t>
  </si>
  <si>
    <t>Arias</t>
  </si>
  <si>
    <t>J.Arias</t>
  </si>
  <si>
    <t>p230376</t>
  </si>
  <si>
    <t>ID</t>
  </si>
  <si>
    <t>Burnley</t>
  </si>
  <si>
    <t>Sunderland</t>
  </si>
  <si>
    <t>Leeds United</t>
  </si>
  <si>
    <t>Viktor Gyökeres</t>
  </si>
  <si>
    <t>Ismaïla Sarr</t>
  </si>
  <si>
    <t>Alisson Becker</t>
  </si>
  <si>
    <t>Florian Wirtz</t>
  </si>
  <si>
    <t>Rayan Cherki</t>
  </si>
  <si>
    <t>Tijjani Reijnders</t>
  </si>
  <si>
    <t>Jeremie Frimpong</t>
  </si>
  <si>
    <t>Jhon Arias</t>
  </si>
  <si>
    <t>Maxim De Cuyper</t>
  </si>
  <si>
    <t>Evann Guessand</t>
  </si>
  <si>
    <t>Dan Ndoye</t>
  </si>
  <si>
    <t>Adam Aznou</t>
  </si>
  <si>
    <t>Adrien Truffert</t>
  </si>
  <si>
    <t>Nayef Aguerd</t>
  </si>
  <si>
    <t>Joël Piroe</t>
  </si>
  <si>
    <t>Gabriel Gudmundsson</t>
  </si>
  <si>
    <t>El Hadji Malick Diouf</t>
  </si>
  <si>
    <t>Joe Rodon</t>
  </si>
  <si>
    <t>Daniel James</t>
  </si>
  <si>
    <t>Daniel Ballard</t>
  </si>
  <si>
    <t>Anton Stach</t>
  </si>
  <si>
    <t>Marcus Edwards</t>
  </si>
  <si>
    <t>Chemsdine Talbi</t>
  </si>
  <si>
    <t>Maxime Estève</t>
  </si>
  <si>
    <t>Đorđe Petrović</t>
  </si>
  <si>
    <t>Robin Roefs</t>
  </si>
  <si>
    <t>Jaka Bijol</t>
  </si>
  <si>
    <t>Jayden Bogle</t>
  </si>
  <si>
    <t>Josh Cullen</t>
  </si>
  <si>
    <t>Wilfried Gnonto</t>
  </si>
  <si>
    <t>Jenson Seelt</t>
  </si>
  <si>
    <t>Hjalmar Ekdal</t>
  </si>
  <si>
    <t>Trai Hume</t>
  </si>
  <si>
    <t>Quilindschy Hartman</t>
  </si>
  <si>
    <t>Noah Sadiki</t>
  </si>
  <si>
    <t>Granit Xhaka</t>
  </si>
  <si>
    <t>Ethan Ampadu</t>
  </si>
  <si>
    <t>Habib Diarra</t>
  </si>
  <si>
    <t>Reinildo Mandava</t>
  </si>
  <si>
    <t>Hannibal Mejbri</t>
  </si>
  <si>
    <t>Lyle Foster</t>
  </si>
  <si>
    <t>Largie Ramazani</t>
  </si>
  <si>
    <t>Ki-Jana Hoever</t>
  </si>
  <si>
    <t>Thierno Barry</t>
  </si>
  <si>
    <t>Lukas Nmecha</t>
  </si>
  <si>
    <t>Zian Flemming</t>
  </si>
  <si>
    <t>Josh Laurent</t>
  </si>
  <si>
    <t>Wilson Isidor</t>
  </si>
  <si>
    <t>Pascal Struijk</t>
  </si>
  <si>
    <t>Brenden Aaronson</t>
  </si>
  <si>
    <t>Enzo Le Fée</t>
  </si>
  <si>
    <t>Jordan Henderson</t>
  </si>
  <si>
    <t>Patrick Roberts</t>
  </si>
  <si>
    <t>Olivier Boscagli</t>
  </si>
  <si>
    <t>Jacob Bruun Larsen</t>
  </si>
  <si>
    <t>Antoni Milambo</t>
  </si>
  <si>
    <t>Jorrel Hato</t>
  </si>
  <si>
    <t>Ilia Gruev</t>
  </si>
  <si>
    <t>Borna Sosa</t>
  </si>
  <si>
    <t>Diego Coppola</t>
  </si>
  <si>
    <t>Dan Neil</t>
  </si>
  <si>
    <t>Sam Byram</t>
  </si>
  <si>
    <t>Connor Roberts</t>
  </si>
  <si>
    <t>Chris Rigg</t>
  </si>
  <si>
    <t>Freddie Potts</t>
  </si>
  <si>
    <t>Sebastiaan Bornauw</t>
  </si>
  <si>
    <t>Stefanos Tzimas</t>
  </si>
  <si>
    <t>Ashley Barnes</t>
  </si>
  <si>
    <t>Hugo Bueno</t>
  </si>
  <si>
    <t>Charalampos Kostoulas</t>
  </si>
  <si>
    <t>Aaron Ramsey</t>
  </si>
  <si>
    <t>Bashir Humphreys</t>
  </si>
  <si>
    <t>Cristhian Mosquera</t>
  </si>
  <si>
    <t>Samuel Iling-Junior</t>
  </si>
  <si>
    <t>Marco Bizot</t>
  </si>
  <si>
    <t>Aaron Hickey</t>
  </si>
  <si>
    <t>Oliver Sonne</t>
  </si>
  <si>
    <t>Joe Worrall</t>
  </si>
  <si>
    <t>Eli Junior Kroupi</t>
  </si>
  <si>
    <t>Luka Vušković</t>
  </si>
  <si>
    <t>James Trafford</t>
  </si>
  <si>
    <t>Karl Darlow</t>
  </si>
  <si>
    <t>Max Weiß</t>
  </si>
  <si>
    <t>Milan Aleksić</t>
  </si>
  <si>
    <t>Reece Welch</t>
  </si>
  <si>
    <t>Tom Watson</t>
  </si>
  <si>
    <t>George Earthy</t>
  </si>
  <si>
    <t>Loum Tchaouna</t>
  </si>
  <si>
    <t>Enock Agyei</t>
  </si>
  <si>
    <t>Callum Marshall</t>
  </si>
  <si>
    <t>Harrison Jones</t>
  </si>
  <si>
    <t>Romain Faivre</t>
  </si>
  <si>
    <t>Giorgi Mamardashvili</t>
  </si>
  <si>
    <t>Angus Gunn</t>
  </si>
  <si>
    <t>Benjamin Lecomte</t>
  </si>
  <si>
    <t>Walter Benítez</t>
  </si>
  <si>
    <t>Illan Meslier</t>
  </si>
  <si>
    <t>Anthony Patterson</t>
  </si>
  <si>
    <t>Simon Moore</t>
  </si>
  <si>
    <t>Calvin Ramsay</t>
  </si>
  <si>
    <t>Romelle Donovan</t>
  </si>
  <si>
    <t>Romaine Mundle</t>
  </si>
  <si>
    <t>Manor Solomon</t>
  </si>
  <si>
    <t>Ellery Balcombe</t>
  </si>
  <si>
    <t>Harry Tyrer</t>
  </si>
  <si>
    <t>Ármin Pécsi</t>
  </si>
  <si>
    <t>Freddie Woodman</t>
  </si>
  <si>
    <t>Zeki Amdouni</t>
  </si>
  <si>
    <t>Mamadou Sarr</t>
  </si>
  <si>
    <t>Dennis Cirkin</t>
  </si>
  <si>
    <t>Leo Fuhr Hjelde</t>
  </si>
  <si>
    <t>Luke O'Nien</t>
  </si>
  <si>
    <t>Arthur Masuaku</t>
  </si>
  <si>
    <t>Pascal Groß</t>
  </si>
  <si>
    <t>Josh Dasilva</t>
  </si>
  <si>
    <t>Conor Gallagher</t>
  </si>
  <si>
    <t>Leeds</t>
  </si>
  <si>
    <t>2025-08-18T08:00:05.297235Z</t>
  </si>
  <si>
    <t>Has joined Port Vale on loan for the rest of the season.</t>
  </si>
  <si>
    <t>2025-08-12T07:40:37.843391Z</t>
  </si>
  <si>
    <t>2025-08-20T13:31:56.843157Z</t>
  </si>
  <si>
    <t>Has joined Real Oviedo permanently.</t>
  </si>
  <si>
    <t>2025-08-20T13:31:56.822248Z</t>
  </si>
  <si>
    <t>481283.jpg</t>
  </si>
  <si>
    <t>Wright</t>
  </si>
  <si>
    <t>p481283</t>
  </si>
  <si>
    <t>2025-08-22T12:30:06.986449Z</t>
  </si>
  <si>
    <t>2025-08-22T12:30:07.019474Z</t>
  </si>
  <si>
    <t>2025-08-19T13:36:42.853472Z</t>
  </si>
  <si>
    <t>2025-08-22T14:15:37.649817Z</t>
  </si>
  <si>
    <t>Has joined Cercle Brugge on loan for the rest of the season.</t>
  </si>
  <si>
    <t>2025-08-15T12:03:26.649417Z</t>
  </si>
  <si>
    <t>Has joined Paris Saint-Germain permanently.</t>
  </si>
  <si>
    <t>2025-08-12T13:14:36.028170Z</t>
  </si>
  <si>
    <t>Gannon-Doak</t>
  </si>
  <si>
    <t>Bafodé</t>
  </si>
  <si>
    <t>242882.jpg</t>
  </si>
  <si>
    <t>Diakité</t>
  </si>
  <si>
    <t>p242882</t>
  </si>
  <si>
    <t>Remy</t>
  </si>
  <si>
    <t>606774.jpg</t>
  </si>
  <si>
    <t>Rees-Dottin</t>
  </si>
  <si>
    <t>p606774</t>
  </si>
  <si>
    <t>Amine</t>
  </si>
  <si>
    <t>489888.jpg</t>
  </si>
  <si>
    <t>Adli</t>
  </si>
  <si>
    <t>p489888</t>
  </si>
  <si>
    <t>2025-08-18T08:00:05.393517Z</t>
  </si>
  <si>
    <t>2025-08-19T13:37:28.261506Z</t>
  </si>
  <si>
    <t>2025-08-15T12:03:00.771795Z</t>
  </si>
  <si>
    <t>Has joined Los Angeles FC on loan for the rest of the season.</t>
  </si>
  <si>
    <t>2025-08-22T14:16:38.542849Z</t>
  </si>
  <si>
    <t>Rio</t>
  </si>
  <si>
    <t>590014.jpg</t>
  </si>
  <si>
    <t>Cardines</t>
  </si>
  <si>
    <t>p590014</t>
  </si>
  <si>
    <t>177815.jpg</t>
  </si>
  <si>
    <t>p177815</t>
  </si>
  <si>
    <t>435997.jpg</t>
  </si>
  <si>
    <t>Okafor</t>
  </si>
  <si>
    <t>p435997</t>
  </si>
  <si>
    <t>611922.jpg</t>
  </si>
  <si>
    <t>Ngumoha</t>
  </si>
  <si>
    <t>p611922</t>
  </si>
  <si>
    <t>Giovanni</t>
  </si>
  <si>
    <t>647681.jpg</t>
  </si>
  <si>
    <t>Leoni</t>
  </si>
  <si>
    <t>p647681</t>
  </si>
  <si>
    <t>2025-08-22T12:00:07.134628Z</t>
  </si>
  <si>
    <t>2025-08-21T14:03:07.217793Z</t>
  </si>
  <si>
    <t>2025-08-19T13:38:08.307876Z</t>
  </si>
  <si>
    <t>Has joined Sevilla on loan for the rest of the season.</t>
  </si>
  <si>
    <t>2025-08-13T15:41:50.078613Z</t>
  </si>
  <si>
    <t>465642.jpg</t>
  </si>
  <si>
    <t>Thiaw</t>
  </si>
  <si>
    <t>p465642</t>
  </si>
  <si>
    <t>Seung-Soo</t>
  </si>
  <si>
    <t>623110.jpg</t>
  </si>
  <si>
    <t>Park</t>
  </si>
  <si>
    <t>Seung soo</t>
  </si>
  <si>
    <t>p623110</t>
  </si>
  <si>
    <t>Has joined Palmeiras permanently.</t>
  </si>
  <si>
    <t>2025-08-20T13:32:34.630338Z</t>
  </si>
  <si>
    <t>Has joined Swansea City permanently.</t>
  </si>
  <si>
    <t>2025-08-20T13:32:34.645399Z</t>
  </si>
  <si>
    <t>Omari</t>
  </si>
  <si>
    <t>503301.jpg</t>
  </si>
  <si>
    <t>Hutchinson</t>
  </si>
  <si>
    <t>p503301</t>
  </si>
  <si>
    <t>Arnaud</t>
  </si>
  <si>
    <t>465680.jpg</t>
  </si>
  <si>
    <t>Kalimuendo</t>
  </si>
  <si>
    <t>p465680</t>
  </si>
  <si>
    <t>Douglas Luiz</t>
  </si>
  <si>
    <t>230046.jpg</t>
  </si>
  <si>
    <t>Soares de Paulo</t>
  </si>
  <si>
    <t>p230046</t>
  </si>
  <si>
    <t>Has joined AS Saint-Etienne permanently.</t>
  </si>
  <si>
    <t>2025-08-14T14:03:00.702056Z</t>
  </si>
  <si>
    <t>201895.jpg</t>
  </si>
  <si>
    <t>Alderete</t>
  </si>
  <si>
    <t>p201895</t>
  </si>
  <si>
    <t>Nordi</t>
  </si>
  <si>
    <t>200834.jpg</t>
  </si>
  <si>
    <t>Mukiele</t>
  </si>
  <si>
    <t>p200834</t>
  </si>
  <si>
    <t>497949.jpg</t>
  </si>
  <si>
    <t>Møller Wolfe</t>
  </si>
  <si>
    <t>p497949</t>
  </si>
  <si>
    <t>523705.jpg</t>
  </si>
  <si>
    <t>Tchatchoua</t>
  </si>
  <si>
    <t>p523705</t>
  </si>
  <si>
    <t>Has joined Southampton permanently.</t>
  </si>
  <si>
    <t>2025-08-22T14:17:15.662878Z</t>
  </si>
  <si>
    <t>Omar Alderete</t>
  </si>
  <si>
    <t>Bafodé Diakité</t>
  </si>
  <si>
    <t>Hugo Ekitike</t>
  </si>
  <si>
    <t>za RSA</t>
  </si>
  <si>
    <t>Jamie Gittens</t>
  </si>
  <si>
    <t>bg BUL</t>
  </si>
  <si>
    <t>mz MOZ</t>
  </si>
  <si>
    <t>Eliezer Mayenda</t>
  </si>
  <si>
    <t>tn TUN</t>
  </si>
  <si>
    <t>David Møller Wolfe</t>
  </si>
  <si>
    <t>João Palhinha</t>
  </si>
  <si>
    <t>Lucas Perri</t>
  </si>
  <si>
    <t>Benjamin Šeško</t>
  </si>
  <si>
    <t>si SVN</t>
  </si>
  <si>
    <t>pe PER</t>
  </si>
  <si>
    <t>Ao Tanaka</t>
  </si>
  <si>
    <t>Estêvão Willian</t>
  </si>
  <si>
    <t>Martín Zubimendi</t>
  </si>
  <si>
    <t>Rio Cardines</t>
  </si>
  <si>
    <t>tt TRI</t>
  </si>
  <si>
    <t>Dario Essugo</t>
  </si>
  <si>
    <t>Sasa Kalajdzic</t>
  </si>
  <si>
    <t>ge GEO</t>
  </si>
  <si>
    <t>Rio Ngumoha</t>
  </si>
  <si>
    <t>Tyler Onyango</t>
  </si>
  <si>
    <t>Jesurun Rak Sakyi</t>
  </si>
  <si>
    <t>Park Seungsoo</t>
  </si>
  <si>
    <t>Malick Thiaw</t>
  </si>
  <si>
    <t>James Wright</t>
  </si>
  <si>
    <t>Has joined Werder Bremen on loan for the rest of the season.</t>
  </si>
  <si>
    <t>2025-08-26T13:44:02.357864Z</t>
  </si>
  <si>
    <t>616077.jpg</t>
  </si>
  <si>
    <t>Dowman</t>
  </si>
  <si>
    <t>p616077</t>
  </si>
  <si>
    <t>Has joined Girona permanently.</t>
  </si>
  <si>
    <t>2025-08-26T13:45:03.013808Z</t>
  </si>
  <si>
    <t>Has joined Preston North End on loan for the rest of the season.</t>
  </si>
  <si>
    <t>2025-08-26T13:44:19.058961Z</t>
  </si>
  <si>
    <t>Triston</t>
  </si>
  <si>
    <t>569577.jpg</t>
  </si>
  <si>
    <t>Rowe</t>
  </si>
  <si>
    <t>p569577</t>
  </si>
  <si>
    <t>645618.jpg</t>
  </si>
  <si>
    <t>Burrowes</t>
  </si>
  <si>
    <t>p645618</t>
  </si>
  <si>
    <t>564505.jpg</t>
  </si>
  <si>
    <t>Proctor</t>
  </si>
  <si>
    <t>p564505</t>
  </si>
  <si>
    <t>Has joined Lechia Gdansk on loan for the rest of the season.</t>
  </si>
  <si>
    <t>2025-08-27T12:50:21.648936Z</t>
  </si>
  <si>
    <t>2025-08-27T12:49:57.472718Z</t>
  </si>
  <si>
    <t>2025-08-26T13:43:19.913048Z</t>
  </si>
  <si>
    <t>Has joined CR Vasco da Gama on loan for the rest of the season.</t>
  </si>
  <si>
    <t>2025-08-28T17:00:07.862344Z</t>
  </si>
  <si>
    <t>2025-08-29T10:30:08.715230Z</t>
  </si>
  <si>
    <t>461446.jpg</t>
  </si>
  <si>
    <t>Onyango</t>
  </si>
  <si>
    <t>p461446</t>
  </si>
  <si>
    <t>Elijah</t>
  </si>
  <si>
    <t>491745.jpg</t>
  </si>
  <si>
    <t>Campbell</t>
  </si>
  <si>
    <t>p491745</t>
  </si>
  <si>
    <t>496661.jpg</t>
  </si>
  <si>
    <t>Dibling</t>
  </si>
  <si>
    <t>p496661</t>
  </si>
  <si>
    <t>2025-08-24T01:30:06.493361Z</t>
  </si>
  <si>
    <t>220627.jpg</t>
  </si>
  <si>
    <t>p220627</t>
  </si>
  <si>
    <t>2025-08-28T17:30:07.822110Z</t>
  </si>
  <si>
    <t>Has joined Fenerbahçe on loan for the rest of the season.</t>
  </si>
  <si>
    <t>2025-08-26T13:45:35.073930Z</t>
  </si>
  <si>
    <t>Mateus Gonçalo</t>
  </si>
  <si>
    <t>551226.jpg</t>
  </si>
  <si>
    <t>Espanha Fernandes</t>
  </si>
  <si>
    <t>M.Fernandes</t>
  </si>
  <si>
    <t>p551226</t>
  </si>
  <si>
    <t>Ladislav</t>
  </si>
  <si>
    <t>431248.jpg</t>
  </si>
  <si>
    <t>Krejcí</t>
  </si>
  <si>
    <t>Krejčí</t>
  </si>
  <si>
    <t>p431248</t>
  </si>
  <si>
    <t>Amine Adli</t>
  </si>
  <si>
    <t>Max Dowman</t>
  </si>
  <si>
    <t>Omari Hutchinson</t>
  </si>
  <si>
    <t>Arnaud Kalimuendo</t>
  </si>
  <si>
    <t>James Mcatee</t>
  </si>
  <si>
    <t>Noah Okafor</t>
  </si>
  <si>
    <t>bf BFA</t>
  </si>
  <si>
    <t>Rodri</t>
  </si>
  <si>
    <t>Jackson Tchatchoua</t>
  </si>
  <si>
    <t>Elijah Campbell</t>
  </si>
  <si>
    <t>Giovanni Leoni</t>
  </si>
  <si>
    <t>Sam Proctor</t>
  </si>
  <si>
    <t>Triston Rowe</t>
  </si>
  <si>
    <t>Gaga Slonina</t>
  </si>
  <si>
    <t>Andre</t>
  </si>
  <si>
    <t>646243.jpg</t>
  </si>
  <si>
    <t>Harriman-Annous</t>
  </si>
  <si>
    <t>p646243</t>
  </si>
  <si>
    <t>Travis</t>
  </si>
  <si>
    <t>534836.jpg</t>
  </si>
  <si>
    <t>p534836</t>
  </si>
  <si>
    <t>Victor</t>
  </si>
  <si>
    <t>184667.jpg</t>
  </si>
  <si>
    <t>Lindelöf</t>
  </si>
  <si>
    <t>p184667</t>
  </si>
  <si>
    <t>2025-08-31T01:00:07.918421Z</t>
  </si>
  <si>
    <t>551483.jpg</t>
  </si>
  <si>
    <t>A.Jimenez</t>
  </si>
  <si>
    <t>p551483</t>
  </si>
  <si>
    <t>Yéremy</t>
  </si>
  <si>
    <t>488024.jpg</t>
  </si>
  <si>
    <t>Pino Santos</t>
  </si>
  <si>
    <t>Yeremy</t>
  </si>
  <si>
    <t>p488024</t>
  </si>
  <si>
    <t>470313.jpg</t>
  </si>
  <si>
    <t>Woltemade</t>
  </si>
  <si>
    <t>p470313</t>
  </si>
  <si>
    <t>John Victor</t>
  </si>
  <si>
    <t>221389.jpg</t>
  </si>
  <si>
    <t>Maciel Furtado</t>
  </si>
  <si>
    <t>p221389</t>
  </si>
  <si>
    <t>Nicolò</t>
  </si>
  <si>
    <t>500151.jpg</t>
  </si>
  <si>
    <t>Savona</t>
  </si>
  <si>
    <t>p500151</t>
  </si>
  <si>
    <t>Xavi</t>
  </si>
  <si>
    <t>493362.jpg</t>
  </si>
  <si>
    <t>Simons</t>
  </si>
  <si>
    <t>p493362</t>
  </si>
  <si>
    <t>Soungoutou</t>
  </si>
  <si>
    <t>564940.jpg</t>
  </si>
  <si>
    <t>Magassa</t>
  </si>
  <si>
    <t>S.Magassa</t>
  </si>
  <si>
    <t>p564940</t>
  </si>
  <si>
    <t>Mateus Fernandes</t>
  </si>
  <si>
    <t>James Justin</t>
  </si>
  <si>
    <t>Nordi Mukiele</t>
  </si>
  <si>
    <t>Yeremi Pino</t>
  </si>
  <si>
    <t>Andre Annous</t>
  </si>
  <si>
    <t>Tyler Dibling</t>
  </si>
  <si>
    <t>Ladislav Krejčí</t>
  </si>
  <si>
    <t>Travis Patterson</t>
  </si>
  <si>
    <t>jm JAM</t>
  </si>
  <si>
    <t>il ISR</t>
  </si>
  <si>
    <t>DCs</t>
  </si>
  <si>
    <t>has joined Porto on loan for the rest of the season.</t>
  </si>
  <si>
    <t>2025-09-02T13:37:25.929594Z</t>
  </si>
  <si>
    <t>has joined Hamburger on loan for the rest of the season.</t>
  </si>
  <si>
    <t>2025-09-02T13:38:06.128321Z</t>
  </si>
  <si>
    <t>has joined Shrewsbury Town on loan for the rest of the season.</t>
  </si>
  <si>
    <t>2025-09-02T13:24:41.013511Z</t>
  </si>
  <si>
    <t>has joined Hamburger permanently.</t>
  </si>
  <si>
    <t>2025-09-02T13:40:53.094922Z</t>
  </si>
  <si>
    <t>Piero</t>
  </si>
  <si>
    <t>448104.jpg</t>
  </si>
  <si>
    <t>Hincapié</t>
  </si>
  <si>
    <t>Hincapie</t>
  </si>
  <si>
    <t>p448104</t>
  </si>
  <si>
    <t>has joined Huddersfield Town on loan for the rest of the season.</t>
  </si>
  <si>
    <t>2025-09-02T13:26:36.441136Z</t>
  </si>
  <si>
    <t>has joined FC Fredericia permanently.</t>
  </si>
  <si>
    <t>2025-09-02T12:51:25.510909Z</t>
  </si>
  <si>
    <t>2025-09-14T22:00:08.065375Z</t>
  </si>
  <si>
    <t>has joined Kocaelispor  permanently.</t>
  </si>
  <si>
    <t>2025-09-02T12:51:25.524903Z</t>
  </si>
  <si>
    <t>has joined Leicester City on loan for the rest of the season.</t>
  </si>
  <si>
    <t>2025-09-02T12:51:25.540742Z</t>
  </si>
  <si>
    <t>2025-09-02T12:51:25.555230Z</t>
  </si>
  <si>
    <t>2025-09-14T22:00:08.706775Z</t>
  </si>
  <si>
    <t>Florentino Ibrain</t>
  </si>
  <si>
    <t>216055.jpg</t>
  </si>
  <si>
    <t>Morris Luís</t>
  </si>
  <si>
    <t>Florentino</t>
  </si>
  <si>
    <t>p216055</t>
  </si>
  <si>
    <t>has joined West Bromwich Albion permanently.</t>
  </si>
  <si>
    <t>2025-09-02T12:54:34.562307Z</t>
  </si>
  <si>
    <t>has joined Marseille on loan for the rest of the season.</t>
  </si>
  <si>
    <t>2025-09-02T12:54:34.582455Z</t>
  </si>
  <si>
    <t>has joined Barnet on loan for the rest of the season.</t>
  </si>
  <si>
    <t>2025-09-02T12:54:34.599400Z</t>
  </si>
  <si>
    <t>2025-09-13T21:30:08.472990Z</t>
  </si>
  <si>
    <t>Jiménez Sánchez</t>
  </si>
  <si>
    <t>Veljko</t>
  </si>
  <si>
    <t>620487.jpg</t>
  </si>
  <si>
    <t>Milosavljevic</t>
  </si>
  <si>
    <t>Milosavljević</t>
  </si>
  <si>
    <t>p620487</t>
  </si>
  <si>
    <t>2025-09-13T21:30:07.998380Z</t>
  </si>
  <si>
    <t>has joined Fiorentina permanently.</t>
  </si>
  <si>
    <t>2025-09-02T12:06:29.254107Z</t>
  </si>
  <si>
    <t>has joined Strasbourg permanently.</t>
  </si>
  <si>
    <t>2025-09-13T21:30:08.019508Z</t>
  </si>
  <si>
    <t>2025-09-02T12:06:29.272628Z</t>
  </si>
  <si>
    <t>has joined Lens permanently.</t>
  </si>
  <si>
    <t>2025-09-02T12:06:29.290672Z</t>
  </si>
  <si>
    <t>has joined AC Milan permanently.</t>
  </si>
  <si>
    <t>2025-09-02T11:35:16.323578Z</t>
  </si>
  <si>
    <t>has joined Bayern Munich on loan for the rest of the season.</t>
  </si>
  <si>
    <t>2025-09-02T11:35:16.339917Z</t>
  </si>
  <si>
    <t>has joined RC Lens permanently.</t>
  </si>
  <si>
    <t>Jaydee</t>
  </si>
  <si>
    <t>651426.jpg</t>
  </si>
  <si>
    <t>Canvot</t>
  </si>
  <si>
    <t>p651426</t>
  </si>
  <si>
    <t>Christantus</t>
  </si>
  <si>
    <t>660392.jpg</t>
  </si>
  <si>
    <t>Uche</t>
  </si>
  <si>
    <t>p660392</t>
  </si>
  <si>
    <t>2025-09-02T11:36:28.006606Z</t>
  </si>
  <si>
    <t>has joined Accrington on loan for the rest of the season.</t>
  </si>
  <si>
    <t>2025-09-02T12:26:54.658601Z</t>
  </si>
  <si>
    <t>has joined Rangers permanently.</t>
  </si>
  <si>
    <t>2025-09-02T12:26:54.689038Z</t>
  </si>
  <si>
    <t>has joined Stockport County on loan for the rest of the season.</t>
  </si>
  <si>
    <t>2025-09-02T12:26:54.674165Z</t>
  </si>
  <si>
    <t>Merlin</t>
  </si>
  <si>
    <t>513466.jpg</t>
  </si>
  <si>
    <t>Röhl</t>
  </si>
  <si>
    <t>p513466</t>
  </si>
  <si>
    <t>has joined Palmeiras permanently.</t>
  </si>
  <si>
    <t>2025-09-02T13:24:11.133813Z</t>
  </si>
  <si>
    <t>2025-09-02T13:30:29.210428Z</t>
  </si>
  <si>
    <t>218328.jpg</t>
  </si>
  <si>
    <t>Chukwueze</t>
  </si>
  <si>
    <t>p218328</t>
  </si>
  <si>
    <t>560552.jpg</t>
  </si>
  <si>
    <t>Santos Lopes de Macedo</t>
  </si>
  <si>
    <t>p560552</t>
  </si>
  <si>
    <t>Jonah</t>
  </si>
  <si>
    <t>631786.jpg</t>
  </si>
  <si>
    <t>Kusi-Asare</t>
  </si>
  <si>
    <t>p631786</t>
  </si>
  <si>
    <t>has joined Werder Bremen on loan for the rest of the season.</t>
  </si>
  <si>
    <t>2025-09-02T12:00:32.361624Z</t>
  </si>
  <si>
    <t>has joined Pogon Szczecin permanently.</t>
  </si>
  <si>
    <t>2025-09-02T12:00:32.393623Z</t>
  </si>
  <si>
    <t>has joined Valencia on loan for the rest of the season.</t>
  </si>
  <si>
    <t>2025-09-02T12:00:32.377624Z</t>
  </si>
  <si>
    <t>has joined Hull City permanently.</t>
  </si>
  <si>
    <t>2025-09-02T13:38:58.066167Z</t>
  </si>
  <si>
    <t>2025-09-11T17:30:06.758854Z</t>
  </si>
  <si>
    <t>has departed the club as a free agent.</t>
  </si>
  <si>
    <t>2025-09-02T12:00:32.408955Z</t>
  </si>
  <si>
    <t>2025-09-11T17:30:07.176029Z</t>
  </si>
  <si>
    <t>2025-09-12T10:00:06.938334Z</t>
  </si>
  <si>
    <t>has joined Fenerbache permanently.</t>
  </si>
  <si>
    <t>2025-09-02T13:32:35.715838Z</t>
  </si>
  <si>
    <t>has joined Inter Milan on loan for the rest of the season.</t>
  </si>
  <si>
    <t>2025-09-02T13:32:35.738667Z</t>
  </si>
  <si>
    <t>has joined Galatasaray permanently.</t>
  </si>
  <si>
    <t>2025-09-05T08:55:41.702765Z</t>
  </si>
  <si>
    <t>Gianluigi</t>
  </si>
  <si>
    <t>204936.jpg</t>
  </si>
  <si>
    <t>Donnarumma</t>
  </si>
  <si>
    <t>p204936</t>
  </si>
  <si>
    <t>Divine</t>
  </si>
  <si>
    <t>590039.jpg</t>
  </si>
  <si>
    <t>Mukasa</t>
  </si>
  <si>
    <t>p590039</t>
  </si>
  <si>
    <t>Stephen</t>
  </si>
  <si>
    <t>566213.jpg</t>
  </si>
  <si>
    <t>Mfuni</t>
  </si>
  <si>
    <t>p566213</t>
  </si>
  <si>
    <t>has joined Trabzonspor on loan for the rest of the season.</t>
  </si>
  <si>
    <t>2025-09-12T15:53:11.993916Z</t>
  </si>
  <si>
    <t>2025-09-02T13:39:58.762783Z</t>
  </si>
  <si>
    <t>has joined Real Betis permanently.</t>
  </si>
  <si>
    <t>2025-09-02T13:30:59.559397Z</t>
  </si>
  <si>
    <t>has joined Napoli on loan for the rest of the season.</t>
  </si>
  <si>
    <t>2025-09-02T13:30:59.575548Z</t>
  </si>
  <si>
    <t>Senne</t>
  </si>
  <si>
    <t>465247.jpg</t>
  </si>
  <si>
    <t>Lammens</t>
  </si>
  <si>
    <t>p465247</t>
  </si>
  <si>
    <t>has joined Middlesbrough on loan for the rest of the season.</t>
  </si>
  <si>
    <t>2025-09-02T12:49:12.555659Z</t>
  </si>
  <si>
    <t>has joined Real Oviedo on loan for the rest of the season.</t>
  </si>
  <si>
    <t>2025-09-02T13:08:17.187888Z</t>
  </si>
  <si>
    <t>has joined Rio Ave on loan for the rest of the season.</t>
  </si>
  <si>
    <t>2025-09-02T12:23:02.662537Z</t>
  </si>
  <si>
    <t>has joined Besiktas on loan for the rest of the season.</t>
  </si>
  <si>
    <t>2025-09-12T15:53:40.376767Z</t>
  </si>
  <si>
    <t>2025-09-02T12:23:02.683095Z</t>
  </si>
  <si>
    <t>Luis Eduardo</t>
  </si>
  <si>
    <t>560441.jpg</t>
  </si>
  <si>
    <t>Soares da Silva</t>
  </si>
  <si>
    <t>Cuiabano</t>
  </si>
  <si>
    <t>p560441</t>
  </si>
  <si>
    <t>Dilane</t>
  </si>
  <si>
    <t>476887.jpg</t>
  </si>
  <si>
    <t>Bakwa</t>
  </si>
  <si>
    <t>p476887</t>
  </si>
  <si>
    <t>has joined Wycombe Wanderers on loan for the rest of the season.</t>
  </si>
  <si>
    <t>2025-09-02T13:34:00.250364Z</t>
  </si>
  <si>
    <t>has joined Wolfsburg on loan for the rest of the season.</t>
  </si>
  <si>
    <t>2025-09-02T13:40:22.421351Z</t>
  </si>
  <si>
    <t>2025-09-02T13:33:32.438579Z</t>
  </si>
  <si>
    <t>2025-09-08T09:11:30.805435Z</t>
  </si>
  <si>
    <t>2025-09-02T13:31:41.354124Z</t>
  </si>
  <si>
    <t>has joined Arka on loan for the rest of the season.</t>
  </si>
  <si>
    <t>2025-09-05T08:56:38.449926Z</t>
  </si>
  <si>
    <t>Lutsharel</t>
  </si>
  <si>
    <t>247955.jpg</t>
  </si>
  <si>
    <t>Geertruida</t>
  </si>
  <si>
    <t>p247955</t>
  </si>
  <si>
    <t>Brian</t>
  </si>
  <si>
    <t>441264.jpg</t>
  </si>
  <si>
    <t>Brobbey</t>
  </si>
  <si>
    <t>p441264</t>
  </si>
  <si>
    <t>Bertrand</t>
  </si>
  <si>
    <t>110504.jpg</t>
  </si>
  <si>
    <t>p110504</t>
  </si>
  <si>
    <t>has joined Hamburger SV on loan for the rest of the season.</t>
  </si>
  <si>
    <t>2025-09-02T13:17:42.706711Z</t>
  </si>
  <si>
    <t>2025-09-02T13:17:42.731308Z</t>
  </si>
  <si>
    <t>Ankle injury - Unknown return date</t>
  </si>
  <si>
    <t>Randal</t>
  </si>
  <si>
    <t>247693.jpg</t>
  </si>
  <si>
    <t>Kolo Muani</t>
  </si>
  <si>
    <t>p247693</t>
  </si>
  <si>
    <t>has joined Aris Limassol permanently.</t>
  </si>
  <si>
    <t>2025-09-11T13:43:36.667461Z</t>
  </si>
  <si>
    <t>has joined Marseille permanently.</t>
  </si>
  <si>
    <t>2025-09-02T13:30:06.113081Z</t>
  </si>
  <si>
    <t>2025-09-02T12:20:05.254985Z</t>
  </si>
  <si>
    <t>2025-09-13T21:30:08.395458Z</t>
  </si>
  <si>
    <t>has joined Genoa on loan for the rest of the season.</t>
  </si>
  <si>
    <t>2025-09-02T12:21:17.687537Z</t>
  </si>
  <si>
    <t>has joined Stevenage on loan for the rest of the season.</t>
  </si>
  <si>
    <t>2025-09-02T12:14:36.944075Z</t>
  </si>
  <si>
    <t>Lukasz</t>
  </si>
  <si>
    <t>37096.jpg</t>
  </si>
  <si>
    <t>Fabianski</t>
  </si>
  <si>
    <t>p37096</t>
  </si>
  <si>
    <t>2025-09-02T13:11:07.466362Z</t>
  </si>
  <si>
    <t>has joined Borussia Dortmund permanently.</t>
  </si>
  <si>
    <t>2025-09-02T13:11:07.488555Z</t>
  </si>
  <si>
    <t>has joined LASK on loan for the rest of the season.</t>
  </si>
  <si>
    <t>2025-09-08T09:11:55.060395Z</t>
  </si>
  <si>
    <t>Tolu</t>
  </si>
  <si>
    <t>488213.jpg</t>
  </si>
  <si>
    <t>Arokodare</t>
  </si>
  <si>
    <t>p488213</t>
  </si>
  <si>
    <t>ht HAI</t>
  </si>
  <si>
    <t>Manuel Ugarte</t>
  </si>
  <si>
    <t>Veljko Milosavljević</t>
  </si>
  <si>
    <t>Gianluigi Donnarumma</t>
  </si>
  <si>
    <t>Xavi Simons</t>
  </si>
  <si>
    <t>Tolu Arokodare</t>
  </si>
  <si>
    <t>Nick Woltemade</t>
  </si>
  <si>
    <t>Nicolò Savona</t>
  </si>
  <si>
    <t>Dilane Bakwa</t>
  </si>
  <si>
    <t>Soungoutou Magassa</t>
  </si>
  <si>
    <t>Florentino Luís</t>
  </si>
  <si>
    <t>Merlin Röhl</t>
  </si>
  <si>
    <t>Brian Brobbey</t>
  </si>
  <si>
    <t>Alejandro Garnacho</t>
  </si>
  <si>
    <t>Christantus Uche</t>
  </si>
  <si>
    <t>Lutsharel Geertruida</t>
  </si>
  <si>
    <t>Álex Jiménez</t>
  </si>
  <si>
    <t>al ALB</t>
  </si>
  <si>
    <t>Jaydee Canvot</t>
  </si>
  <si>
    <t>Łukasz Fabiański</t>
  </si>
  <si>
    <t>Piero Hincapié</t>
  </si>
  <si>
    <t>Randal Kolo Muani</t>
  </si>
  <si>
    <t>Senne Lammens</t>
  </si>
  <si>
    <t>Diego León</t>
  </si>
  <si>
    <t>Stephen Mfuni</t>
  </si>
  <si>
    <t>Divine Mukasa</t>
  </si>
  <si>
    <t>Bertrand Traoré</t>
  </si>
  <si>
    <t>Hákon Valdimarsson</t>
  </si>
  <si>
    <t>GW4</t>
  </si>
  <si>
    <t>2025-09-18T04:00:08.433120Z</t>
  </si>
  <si>
    <t>2025-09-19T14:49:12.216385Z</t>
  </si>
  <si>
    <t>2025-09-20T23:30:07.351615Z</t>
  </si>
  <si>
    <t>2025-09-18T14:30:08.147956Z</t>
  </si>
  <si>
    <t>600882.jpg</t>
  </si>
  <si>
    <t>p600882</t>
  </si>
  <si>
    <t>has joined AS Roma on loan for the rest of the season.</t>
  </si>
  <si>
    <t>2025-09-22T09:16:54.545563Z</t>
  </si>
  <si>
    <t>has joined Girona permanently.</t>
  </si>
  <si>
    <t>2025-09-22T09:26:56.310666Z</t>
  </si>
  <si>
    <t>Samuel Chukwueze</t>
  </si>
  <si>
    <t>Harry Gray</t>
  </si>
  <si>
    <t>has joined Morecambe on loan for the rest of the season.</t>
  </si>
  <si>
    <t>2025-09-22T21:14:30.857843Z</t>
  </si>
  <si>
    <t>has joined Anderlecht on loan for the rest of the season.</t>
  </si>
  <si>
    <t>2025-09-22T21:15:59.805053Z</t>
  </si>
  <si>
    <t>2025-09-22T21:15:59.838578Z</t>
  </si>
  <si>
    <t>has joined Annecy on loan for the rest of the season.</t>
  </si>
  <si>
    <t>2025-09-22T21:15:59.825051Z</t>
  </si>
  <si>
    <t>has joined Swansea City on loan for the rest of the season.</t>
  </si>
  <si>
    <t>2025-09-22T21:45:34.872207Z</t>
  </si>
  <si>
    <t>has joined Novi Pazar on loan for the rest of the season.</t>
  </si>
  <si>
    <t>2025-09-22T21:51:49.974133Z</t>
  </si>
  <si>
    <t>has joined Olympiakos permanently.</t>
  </si>
  <si>
    <t>2025-09-22T21:51:49.994072Z</t>
  </si>
  <si>
    <t>has joined HNK Rijeka permanently.</t>
  </si>
  <si>
    <t>2025-09-22T21:19:25.247985Z</t>
  </si>
  <si>
    <t>has joined Dender on loan for the rest of the season.</t>
  </si>
  <si>
    <t>2025-09-22T21:16:59.169077Z</t>
  </si>
  <si>
    <t>has joined Kaiserslautern on loan for the rest of the season.</t>
  </si>
  <si>
    <t>2025-09-22T21:16:59.154227Z</t>
  </si>
  <si>
    <t>has joined Harrogate Town on loan until January.</t>
  </si>
  <si>
    <t>2025-09-22T21:52:58.462370Z</t>
  </si>
  <si>
    <t>has joined Dinamo Bucharest permanently.</t>
  </si>
  <si>
    <t>2025-09-22T21:46:15.598017Z</t>
  </si>
  <si>
    <t>2025-09-24T11:30:08.237944Z</t>
  </si>
  <si>
    <t>2025-09-24T11:30:08.351112Z</t>
  </si>
  <si>
    <t>has joined Portsmouth permanently.</t>
  </si>
  <si>
    <t>2025-09-22T21:43:58.439788Z</t>
  </si>
  <si>
    <t>has joined Rotherham United on loan for the rest of the season.</t>
  </si>
  <si>
    <t>has joined Ajax on loan for the rest of the season.</t>
  </si>
  <si>
    <t>2025-09-22T21:23:24.738341Z</t>
  </si>
  <si>
    <t>Knee injury - Expected back 01 Sep</t>
  </si>
  <si>
    <t>2025-09-24T06:00:06.281394Z</t>
  </si>
  <si>
    <t>616288.jpg</t>
  </si>
  <si>
    <t>McAidoo</t>
  </si>
  <si>
    <t>p616288</t>
  </si>
  <si>
    <t>has joined Leyton Orient on loan for the rest of the season.</t>
  </si>
  <si>
    <t>2025-09-22T21:21:54.592776Z</t>
  </si>
  <si>
    <t>2025-09-22T21:20:47.006379Z</t>
  </si>
  <si>
    <t>has joined Sparta Prague permanently.</t>
  </si>
  <si>
    <t>2025-09-22T21:20:47.021681Z</t>
  </si>
  <si>
    <t>has joined Minnesota United permanently.</t>
  </si>
  <si>
    <t>2025-09-22T21:19:57.157510Z</t>
  </si>
  <si>
    <t>has joined Moreirense on loan for the rest of the season.</t>
  </si>
  <si>
    <t>2025-09-22T21:17:57.534387Z</t>
  </si>
  <si>
    <t>Benoît Badiashile</t>
  </si>
  <si>
    <t>Ryan Mcaidoo</t>
  </si>
  <si>
    <t>GW6</t>
  </si>
  <si>
    <t>2025-10-02T13:00:07.706508Z</t>
  </si>
  <si>
    <t>Landon</t>
  </si>
  <si>
    <t>611912.jpg</t>
  </si>
  <si>
    <t>Emenalo</t>
  </si>
  <si>
    <t>p611912</t>
  </si>
  <si>
    <t>2025-10-03T14:00:09.236895Z</t>
  </si>
  <si>
    <t>Ben Gannon-Doak</t>
  </si>
  <si>
    <t>Landon Emenalo</t>
  </si>
  <si>
    <t>Jonah Kusi-Asare</t>
  </si>
  <si>
    <t>GW8</t>
  </si>
  <si>
    <t>2025-10-07T11:30:07.662899Z</t>
  </si>
  <si>
    <t>Knee injury - Expected back 01 Jun</t>
  </si>
  <si>
    <t>2025-10-16T08:00:09.362049Z</t>
  </si>
  <si>
    <t>Nehemiah</t>
  </si>
  <si>
    <t>556637.jpg</t>
  </si>
  <si>
    <t>Oriola</t>
  </si>
  <si>
    <t>p556637</t>
  </si>
  <si>
    <t>2025-10-17T14:30:10.578096Z</t>
  </si>
  <si>
    <t>2025-10-20T00:30:09.747338Z</t>
  </si>
  <si>
    <t>2025-10-17T01:00:10.583515Z</t>
  </si>
  <si>
    <t>2025-10-14T13:00:06.698643Z</t>
  </si>
  <si>
    <t>Jun'ai</t>
  </si>
  <si>
    <t>640419.jpg</t>
  </si>
  <si>
    <t>Byfield</t>
  </si>
  <si>
    <t>p640419</t>
  </si>
  <si>
    <t>Jun'ai Byfield</t>
  </si>
  <si>
    <t>Nehemiah Oriola</t>
  </si>
  <si>
    <t>2025-10-23T13:30:07.954318Z</t>
  </si>
  <si>
    <t>2025-10-25T23:00:07.803030Z</t>
  </si>
  <si>
    <t>596042.jpg</t>
  </si>
  <si>
    <t>Morrison</t>
  </si>
  <si>
    <t>p596042</t>
  </si>
  <si>
    <t>2025-10-24T09:00:08.676633Z</t>
  </si>
  <si>
    <t>Kieran Morrison</t>
  </si>
  <si>
    <t>GW9</t>
  </si>
  <si>
    <t>2025-11-01T18:00:08.847750Z</t>
  </si>
  <si>
    <t>183656.jpg</t>
  </si>
  <si>
    <t>Dasilva</t>
  </si>
  <si>
    <t>p183656</t>
  </si>
  <si>
    <t>2025-10-29T18:00:08.542122Z</t>
  </si>
  <si>
    <t>2025-10-30T11:30:08.685763Z</t>
  </si>
  <si>
    <t>2025-11-03T09:30:08.601064Z</t>
  </si>
  <si>
    <t>2025-10-31T00:00:09.154875Z</t>
  </si>
  <si>
    <t>2025-11-01T18:30:08.443766Z</t>
  </si>
  <si>
    <t>2025-10-31T09:00:09.658347Z</t>
  </si>
  <si>
    <t>Ezra</t>
  </si>
  <si>
    <t>602903.jpg</t>
  </si>
  <si>
    <t>Mayers</t>
  </si>
  <si>
    <t>p602903</t>
  </si>
  <si>
    <t>2025-10-31T09:00:09.735105Z</t>
  </si>
  <si>
    <t>Bradley Burrowes</t>
  </si>
  <si>
    <t>Benjamin Broggio</t>
  </si>
  <si>
    <t>Ezra Mayers</t>
  </si>
  <si>
    <t>bb BRB</t>
  </si>
  <si>
    <t>Junior</t>
  </si>
  <si>
    <t>2025-11-08T19:00:09.014811Z</t>
  </si>
  <si>
    <t>2025-11-06T09:30:08.761577Z</t>
  </si>
  <si>
    <t>499716.jpg</t>
  </si>
  <si>
    <t>Rowswell</t>
  </si>
  <si>
    <t>p499716</t>
  </si>
  <si>
    <t>Yusuf</t>
  </si>
  <si>
    <t>590035.jpg</t>
  </si>
  <si>
    <t>Akhamrich</t>
  </si>
  <si>
    <t>p590035</t>
  </si>
  <si>
    <t>Airidas</t>
  </si>
  <si>
    <t>643473.jpg</t>
  </si>
  <si>
    <t>Golambeckis</t>
  </si>
  <si>
    <t>p643473</t>
  </si>
  <si>
    <t>Mateus</t>
  </si>
  <si>
    <t>647671.jpg</t>
  </si>
  <si>
    <t>Mané</t>
  </si>
  <si>
    <t>p647671</t>
  </si>
  <si>
    <t>Mateus Mane</t>
  </si>
  <si>
    <t>Yusuf Akhamrich</t>
  </si>
  <si>
    <t>Airidas Golambeckis</t>
  </si>
  <si>
    <t>James Rowswell</t>
  </si>
  <si>
    <t>GW11</t>
  </si>
  <si>
    <t>2025-11-18T09:30:07.536725Z</t>
  </si>
  <si>
    <t>2025-11-20T10:30:09.224047Z</t>
  </si>
  <si>
    <t>577285.jpg</t>
  </si>
  <si>
    <t>Hemmings</t>
  </si>
  <si>
    <t>George Hemmings</t>
  </si>
  <si>
    <t>p577285</t>
  </si>
  <si>
    <t>2025-11-17T13:00:08.045504Z</t>
  </si>
  <si>
    <t>2025-11-20T10:30:09.618152Z</t>
  </si>
  <si>
    <t>2025-11-20T12:00:10.592439Z</t>
  </si>
  <si>
    <t>2025-11-21T15:00:09.732749Z</t>
  </si>
  <si>
    <t>Shea</t>
  </si>
  <si>
    <t>576628.jpg</t>
  </si>
  <si>
    <t>Lacey</t>
  </si>
  <si>
    <t>p576628</t>
  </si>
  <si>
    <t>19236.jpg</t>
  </si>
  <si>
    <t>Ruddy</t>
  </si>
  <si>
    <t>p19236</t>
  </si>
  <si>
    <t>2025-11-20T17:00:08.462155Z</t>
  </si>
  <si>
    <t>2025-11-14T12:00:08.068318Z</t>
  </si>
  <si>
    <t>Shea Lacey</t>
  </si>
  <si>
    <t>John Ruddy</t>
  </si>
  <si>
    <t>GW12</t>
  </si>
  <si>
    <t>2025-11-30T22:30:09.043798Z</t>
  </si>
  <si>
    <t>2025-11-28T19:00:08.330112Z</t>
  </si>
  <si>
    <t>2025-11-30T22:30:09.146377Z</t>
  </si>
  <si>
    <t>2025-11-30T22:30:09.281464Z</t>
  </si>
  <si>
    <t>2025-11-27T15:30:07.230475Z</t>
  </si>
  <si>
    <t>2025-11-30T11:00:09.029807Z</t>
  </si>
  <si>
    <t>2025-11-28T18:30:07.183281Z</t>
  </si>
  <si>
    <t>2025-11-28T19:00:08.647206Z</t>
  </si>
  <si>
    <t>scout_risks</t>
  </si>
  <si>
    <t>2025-12-04T09:00:09.512338Z</t>
  </si>
  <si>
    <t>Ronnie</t>
  </si>
  <si>
    <t>516875.jpg</t>
  </si>
  <si>
    <t>Hollingshead</t>
  </si>
  <si>
    <t>p516875</t>
  </si>
  <si>
    <t>Malcom</t>
  </si>
  <si>
    <t>678552.jpg</t>
  </si>
  <si>
    <t>DaCosta</t>
  </si>
  <si>
    <t>p678552</t>
  </si>
  <si>
    <t>2025-12-04T09:00:09.057817Z</t>
  </si>
  <si>
    <t>2025-12-05T00:30:07.892711Z</t>
  </si>
  <si>
    <t>Mohamadou</t>
  </si>
  <si>
    <t>630699.jpg</t>
  </si>
  <si>
    <t>Kanté</t>
  </si>
  <si>
    <t>Mohamadou Kanté</t>
  </si>
  <si>
    <t>p630699</t>
  </si>
  <si>
    <t>2025-12-04T10:30:09.808170Z</t>
  </si>
  <si>
    <t>Malcom Dacosta</t>
  </si>
  <si>
    <t>Ronnie Hollingshead</t>
  </si>
  <si>
    <t>GW14</t>
  </si>
  <si>
    <t>Marli</t>
  </si>
  <si>
    <t>616065.jpg</t>
  </si>
  <si>
    <t>Salmon</t>
  </si>
  <si>
    <t>p616065</t>
  </si>
  <si>
    <t>2025-12-06T20:00:09.097987Z</t>
  </si>
  <si>
    <t>2025-12-05T17:00:09.488823Z</t>
  </si>
  <si>
    <t>2025-12-06T20:30:09.199109Z</t>
  </si>
  <si>
    <t>2025-12-06T22:00:07.547408Z</t>
  </si>
  <si>
    <t>2025-12-09T02:00:07.849895Z</t>
  </si>
  <si>
    <t>2025-12-05T17:00:09.775964Z</t>
  </si>
  <si>
    <t>2025-12-06T20:30:09.569234Z</t>
  </si>
  <si>
    <t>2025-12-06T20:30:09.638471Z</t>
  </si>
  <si>
    <t>Marli Salmon</t>
  </si>
  <si>
    <t>Mike Trésor</t>
  </si>
  <si>
    <t>GW16</t>
  </si>
  <si>
    <t>GW15</t>
  </si>
  <si>
    <t>2025-12-10T00:00:08.266774Z</t>
  </si>
  <si>
    <t>2025-12-12T00:00:09.857457Z</t>
  </si>
  <si>
    <t>2025-12-13T14:30:11.187944Z</t>
  </si>
  <si>
    <t>2025-12-13T14:30:10.953675Z</t>
  </si>
  <si>
    <t>2025-12-10T22:30:09.761507Z</t>
  </si>
  <si>
    <t>2025-12-15T01:30:08.425663Z</t>
  </si>
  <si>
    <t>2025-12-10T22:00:10.518689Z</t>
  </si>
  <si>
    <t>2025-12-13T19:30:10.843882Z</t>
  </si>
  <si>
    <t>Wellity</t>
  </si>
  <si>
    <t>519440.jpg</t>
  </si>
  <si>
    <t>Lucky</t>
  </si>
  <si>
    <t>p519440</t>
  </si>
  <si>
    <t>2025-12-13T14:30:11.538845Z</t>
  </si>
  <si>
    <t>2025-12-13T14:30:11.571466Z</t>
  </si>
  <si>
    <t>2025-12-13T14:30:11.647420Z</t>
  </si>
  <si>
    <t>2025-12-15T01:30:08.656752Z</t>
  </si>
  <si>
    <t>2025-12-15T01:30:08.723436Z</t>
  </si>
  <si>
    <t>2025-12-13T14:30:11.905086Z</t>
  </si>
  <si>
    <t>2025-12-13T14:30:12.025609Z</t>
  </si>
  <si>
    <t>2025-12-13T14:30:12.044504Z</t>
  </si>
  <si>
    <t>2025-12-09T13:00:10.361407Z</t>
  </si>
  <si>
    <t>Wellity Omoruyi</t>
  </si>
  <si>
    <t>664015.jpg</t>
  </si>
  <si>
    <t>Routh</t>
  </si>
  <si>
    <t>Leon Routh</t>
  </si>
  <si>
    <t>p664015</t>
  </si>
  <si>
    <t>2025-12-18T01:30:08.634916Z</t>
  </si>
  <si>
    <t>2025-12-19T14:00:08.695558Z</t>
  </si>
  <si>
    <t>604988.jpg</t>
  </si>
  <si>
    <t>Simmonds</t>
  </si>
  <si>
    <t>p604988</t>
  </si>
  <si>
    <t>Joél</t>
  </si>
  <si>
    <t>672492.jpg</t>
  </si>
  <si>
    <t>Drakes-Thomas</t>
  </si>
  <si>
    <t>p672492</t>
  </si>
  <si>
    <t>Seth</t>
  </si>
  <si>
    <t>619536.jpg</t>
  </si>
  <si>
    <t>Ridgeon</t>
  </si>
  <si>
    <t>p619536</t>
  </si>
  <si>
    <t>2025-12-18T01:30:09.837246Z</t>
  </si>
  <si>
    <t>516234.jpg</t>
  </si>
  <si>
    <t>p516234</t>
  </si>
  <si>
    <t>Reigan</t>
  </si>
  <si>
    <t>580921.jpg</t>
  </si>
  <si>
    <t>Heskey</t>
  </si>
  <si>
    <t>p580921</t>
  </si>
  <si>
    <t>2025-12-21T21:30:09.265444Z</t>
  </si>
  <si>
    <t>Bendito</t>
  </si>
  <si>
    <t>576620.jpg</t>
  </si>
  <si>
    <t>Mantato</t>
  </si>
  <si>
    <t>Bendito Mantato</t>
  </si>
  <si>
    <t>p576620</t>
  </si>
  <si>
    <t>2025-12-19T14:00:09.135296Z</t>
  </si>
  <si>
    <t>Leo</t>
  </si>
  <si>
    <t>553746.jpg</t>
  </si>
  <si>
    <t>Shahar</t>
  </si>
  <si>
    <t>p553746</t>
  </si>
  <si>
    <t>2025-12-20T23:30:08.955091Z</t>
  </si>
  <si>
    <t>2025-12-19T14:30:09.734923Z</t>
  </si>
  <si>
    <t>Saheed</t>
  </si>
  <si>
    <t>601956.jpg</t>
  </si>
  <si>
    <t>Olagunju</t>
  </si>
  <si>
    <t>p601956</t>
  </si>
  <si>
    <t>605319.jpg</t>
  </si>
  <si>
    <t>Rawlings</t>
  </si>
  <si>
    <t>p605319</t>
  </si>
  <si>
    <t>Joél Drakes-Thomas</t>
  </si>
  <si>
    <t>ro ROU</t>
  </si>
  <si>
    <t>Enso Gonzalez</t>
  </si>
  <si>
    <t>Charlie Gray</t>
  </si>
  <si>
    <t>Reigan Heskey</t>
  </si>
  <si>
    <t>Gustavo Nunes</t>
  </si>
  <si>
    <t>Saheed Olagunju</t>
  </si>
  <si>
    <t>Luke Rawlings</t>
  </si>
  <si>
    <t>Seth Ridgeon</t>
  </si>
  <si>
    <t>Leo Shahar</t>
  </si>
  <si>
    <t>Freddie Simmonds</t>
  </si>
  <si>
    <t>GW18</t>
  </si>
  <si>
    <t>GW17</t>
  </si>
  <si>
    <t>2025-12-24T02:30:10.584394Z</t>
  </si>
  <si>
    <t>2025-12-27T22:00:11.404644Z</t>
  </si>
  <si>
    <t>2025-12-27T22:00:11.195580Z</t>
  </si>
  <si>
    <t>643426.jpg</t>
  </si>
  <si>
    <t>Benamar</t>
  </si>
  <si>
    <t>p643426</t>
  </si>
  <si>
    <t>519913.jpg</t>
  </si>
  <si>
    <t>p519913</t>
  </si>
  <si>
    <t>666607.jpg</t>
  </si>
  <si>
    <t>Alabi</t>
  </si>
  <si>
    <t>p666607</t>
  </si>
  <si>
    <t>232356.jpg</t>
  </si>
  <si>
    <t>Jenson Jones</t>
  </si>
  <si>
    <t>p232356</t>
  </si>
  <si>
    <t>Tymur</t>
  </si>
  <si>
    <t>604211.jpg</t>
  </si>
  <si>
    <t>Tutierov</t>
  </si>
  <si>
    <t>p604211</t>
  </si>
  <si>
    <t>2025-12-23T17:30:09.064024Z</t>
  </si>
  <si>
    <t>Adedamola Alabi</t>
  </si>
  <si>
    <t>Dean Benamar</t>
  </si>
  <si>
    <t>Tyler Fletcher</t>
  </si>
  <si>
    <t>Kōta Takai</t>
  </si>
  <si>
    <t>Timur Tuterov</t>
  </si>
  <si>
    <t>Knee injury - Expected back 30 Sep</t>
  </si>
  <si>
    <t>647960.jpg</t>
  </si>
  <si>
    <t>Pimlott</t>
  </si>
  <si>
    <t>p647960</t>
  </si>
  <si>
    <t>2025-12-29T19:30:08.900947Z</t>
  </si>
  <si>
    <t>2025-12-31T00:00:09.377936Z</t>
  </si>
  <si>
    <t>2025-12-31T00:00:09.550966Z</t>
  </si>
  <si>
    <t>2025-12-29T19:00:09.929576Z</t>
  </si>
  <si>
    <t>2026-01-01T21:30:11.748759Z</t>
  </si>
  <si>
    <t>2026-01-01T21:00:11.323499Z</t>
  </si>
  <si>
    <t>631106.jpg</t>
  </si>
  <si>
    <t>p631106</t>
  </si>
  <si>
    <t>Braiden</t>
  </si>
  <si>
    <t>629068.jpg</t>
  </si>
  <si>
    <t>Graham</t>
  </si>
  <si>
    <t>p629068</t>
  </si>
  <si>
    <t>2026-01-01T21:30:11.885073Z</t>
  </si>
  <si>
    <t>2026-01-02T00:30:11.916072Z</t>
  </si>
  <si>
    <t>2025-12-29T18:00:08.845429Z</t>
  </si>
  <si>
    <t>2025-12-29T19:30:09.980940Z</t>
  </si>
  <si>
    <t>Temple</t>
  </si>
  <si>
    <t>514362.jpg</t>
  </si>
  <si>
    <t>Ojinnaka</t>
  </si>
  <si>
    <t>p514362</t>
  </si>
  <si>
    <t>589121.jpg</t>
  </si>
  <si>
    <t>Sutherland</t>
  </si>
  <si>
    <t>p589121</t>
  </si>
  <si>
    <t>Jaydon Amauri Banel</t>
  </si>
  <si>
    <t>Ben Casey</t>
  </si>
  <si>
    <t>Braiden Graham</t>
  </si>
  <si>
    <t>Chidozie Obi-Martin</t>
  </si>
  <si>
    <t>Temple Ojinnaka</t>
  </si>
  <si>
    <t>Oliver Pimlott</t>
  </si>
  <si>
    <t>Ethan Sutherland</t>
  </si>
  <si>
    <t>GW20</t>
  </si>
  <si>
    <t>GW19</t>
  </si>
  <si>
    <t>TJ</t>
  </si>
  <si>
    <t>618027.jpg</t>
  </si>
  <si>
    <t>Carroll</t>
  </si>
  <si>
    <t>p618027</t>
  </si>
  <si>
    <t>704232.jpg</t>
  </si>
  <si>
    <t>Brierley</t>
  </si>
  <si>
    <t>p704232</t>
  </si>
  <si>
    <t>2026-01-02T17:00:09.176943Z</t>
  </si>
  <si>
    <t>has joined Celtic on loan for the rest of the season.</t>
  </si>
  <si>
    <t>2026-01-02T18:38:26.036808Z</t>
  </si>
  <si>
    <t>40383.jpg</t>
  </si>
  <si>
    <t>Forster</t>
  </si>
  <si>
    <t>p40383</t>
  </si>
  <si>
    <t>has joined Shrewsbury on loan for the rest of the season.</t>
  </si>
  <si>
    <t>2026-01-02T18:38:50.184481Z</t>
  </si>
  <si>
    <t>60307.jpg</t>
  </si>
  <si>
    <t>Groß</t>
  </si>
  <si>
    <t>p60307</t>
  </si>
  <si>
    <t>518335.jpg</t>
  </si>
  <si>
    <t>Merrick</t>
  </si>
  <si>
    <t>p518335</t>
  </si>
  <si>
    <t>505079.jpg</t>
  </si>
  <si>
    <t>McNally</t>
  </si>
  <si>
    <t>p505079</t>
  </si>
  <si>
    <t>565863.jpg</t>
  </si>
  <si>
    <t>Chambers</t>
  </si>
  <si>
    <t>p565863</t>
  </si>
  <si>
    <t>2026-01-04T21:30:12.663651Z</t>
  </si>
  <si>
    <t>Godwill</t>
  </si>
  <si>
    <t>576637.jpg</t>
  </si>
  <si>
    <t>Kukonki</t>
  </si>
  <si>
    <t>p576637</t>
  </si>
  <si>
    <t>2026-01-02T13:00:09.395222Z</t>
  </si>
  <si>
    <t>has joined Cadiz on loan for the rest of the season.</t>
  </si>
  <si>
    <t>2026-01-04T21:30:13.580158Z</t>
  </si>
  <si>
    <t>2026-01-04T21:30:13.190592Z</t>
  </si>
  <si>
    <t>has joined Borussia Mönchengladbach on loan for the rest of the season.</t>
  </si>
  <si>
    <t>2026-01-02T18:40:16.158468Z</t>
  </si>
  <si>
    <t>2026-01-04T21:30:13.237860Z</t>
  </si>
  <si>
    <t>Lucá</t>
  </si>
  <si>
    <t>611917.jpg</t>
  </si>
  <si>
    <t>Williams-Barnett</t>
  </si>
  <si>
    <t>p611917</t>
  </si>
  <si>
    <t>has joined AC Milan on loan for the rest of the season.</t>
  </si>
  <si>
    <t>2026-01-02T18:40:36.220660Z</t>
  </si>
  <si>
    <t>Pablo Felipe</t>
  </si>
  <si>
    <t>530335.jpg</t>
  </si>
  <si>
    <t>Pereira de Jesus</t>
  </si>
  <si>
    <t>Pablo</t>
  </si>
  <si>
    <t>p530335</t>
  </si>
  <si>
    <t>George Brierley</t>
  </si>
  <si>
    <t>Theodore Carroll</t>
  </si>
  <si>
    <t>Samuel Chambers</t>
  </si>
  <si>
    <t>Fraser Forster</t>
  </si>
  <si>
    <t>Godwill Kukonki</t>
  </si>
  <si>
    <t>Alfie McNally</t>
  </si>
  <si>
    <t>Max Merrick</t>
  </si>
  <si>
    <t>Luca Williams Barnett</t>
  </si>
  <si>
    <t>GW21</t>
  </si>
  <si>
    <t>Alysson Edward Franco</t>
  </si>
  <si>
    <t>653481.jpg</t>
  </si>
  <si>
    <t>da Rocha dos Santos</t>
  </si>
  <si>
    <t>Alysson</t>
  </si>
  <si>
    <t>p653481</t>
  </si>
  <si>
    <t>has joined Lugano permanently.</t>
  </si>
  <si>
    <t>2026-01-07T10:23:30.095250Z</t>
  </si>
  <si>
    <t>2026-01-06T12:00:09.646560Z</t>
  </si>
  <si>
    <t>2026-01-06T17:00:10.479922Z</t>
  </si>
  <si>
    <t>597320.jpg</t>
  </si>
  <si>
    <t>Howell</t>
  </si>
  <si>
    <t>p597320</t>
  </si>
  <si>
    <t>has joined Coventry City on loan for the rest of the season.</t>
  </si>
  <si>
    <t>2026-01-08T10:36:37.803156Z</t>
  </si>
  <si>
    <t>has joined AJ Auxerre permanently.</t>
  </si>
  <si>
    <t>2026-01-07T20:34:29.281491Z</t>
  </si>
  <si>
    <t>591384.jpg</t>
  </si>
  <si>
    <t>p591384</t>
  </si>
  <si>
    <t>2026-01-07T23:00:09.480891Z</t>
  </si>
  <si>
    <t>494307.jpg</t>
  </si>
  <si>
    <t>Alleyne</t>
  </si>
  <si>
    <t>p494307</t>
  </si>
  <si>
    <t>has joined Eintracht Frankfurt on loan for the rest of the season.</t>
  </si>
  <si>
    <t>2026-01-08T10:36:01.900811Z</t>
  </si>
  <si>
    <t>has joined Le Havre AC on loan for the rest of the season.</t>
  </si>
  <si>
    <t>2026-01-07T10:24:08.787432Z</t>
  </si>
  <si>
    <t>2026-01-08T18:30:11.365390Z</t>
  </si>
  <si>
    <t>has joined Fiorentina on loan for the rest of the season.</t>
  </si>
  <si>
    <t>has joined Sporting CP permanently.</t>
  </si>
  <si>
    <t>2026-01-07T10:24:45.612642Z</t>
  </si>
  <si>
    <t>has joined VfL Bochum 1848 on loan for the rest of the season.</t>
  </si>
  <si>
    <t>2026-01-08T10:37:12.178122Z</t>
  </si>
  <si>
    <t>2026-01-05T18:30:10.223348Z</t>
  </si>
  <si>
    <t>Valentín</t>
  </si>
  <si>
    <t>247670.jpg</t>
  </si>
  <si>
    <t>Castellanos</t>
  </si>
  <si>
    <t>Taty</t>
  </si>
  <si>
    <t>p247670</t>
  </si>
  <si>
    <t>has joined Crewe Alexandra on loan for the rest of the season.</t>
  </si>
  <si>
    <t>2026-01-07T20:20:32.671640Z</t>
  </si>
  <si>
    <t>2026-01-05T19:30:09.679999Z</t>
  </si>
  <si>
    <t>Max Alleyne</t>
  </si>
  <si>
    <t>Valentín Castellanos</t>
  </si>
  <si>
    <t>Harry Howell</t>
  </si>
  <si>
    <t>George King</t>
  </si>
  <si>
    <t>has joined Roma on loan for the rest of the season.</t>
  </si>
  <si>
    <t>2026-01-16T15:17:04.828016Z</t>
  </si>
  <si>
    <t>2026-01-15T19:30:09.554033Z</t>
  </si>
  <si>
    <t>has joined Paris FC on loan for the rest of the season.</t>
  </si>
  <si>
    <t>2026-01-20T00:30:08.247682Z</t>
  </si>
  <si>
    <t>2026-01-15T19:30:09.403523Z</t>
  </si>
  <si>
    <t>2026-01-11T18:30:10.266239Z</t>
  </si>
  <si>
    <t>658013.jpg</t>
  </si>
  <si>
    <t>Stevens</t>
  </si>
  <si>
    <t>p658013</t>
  </si>
  <si>
    <t>2026-01-16T15:17:51.432656Z</t>
  </si>
  <si>
    <t>has joined Oxford United on loan for the rest of the season.</t>
  </si>
  <si>
    <t>2026-01-16T15:17:51.447836Z</t>
  </si>
  <si>
    <t>has joined Oxford United permanently.</t>
  </si>
  <si>
    <t>2026-01-15T12:49:06.966037Z</t>
  </si>
  <si>
    <t>Kaye</t>
  </si>
  <si>
    <t>593174.jpg</t>
  </si>
  <si>
    <t>Furo</t>
  </si>
  <si>
    <t>p593174</t>
  </si>
  <si>
    <t>has joined Blackburn Rovers on loan for the rest of the season.</t>
  </si>
  <si>
    <t>2026-01-15T20:30:09.550299Z</t>
  </si>
  <si>
    <t>2026-01-15T00:00:09.689137Z</t>
  </si>
  <si>
    <t>502988.jpg</t>
  </si>
  <si>
    <t>Imray</t>
  </si>
  <si>
    <t>p502988</t>
  </si>
  <si>
    <t>has joined Cardiff City permanently.</t>
  </si>
  <si>
    <t>2026-01-19T15:34:17.511601Z</t>
  </si>
  <si>
    <t>2026-01-13T19:00:09.517466Z</t>
  </si>
  <si>
    <t>2026-01-17T18:30:08.687153Z</t>
  </si>
  <si>
    <t>2026-01-11T22:30:10.606564Z</t>
  </si>
  <si>
    <t>has joined ACF Fiorentina on loan for the rest of the season.</t>
  </si>
  <si>
    <t>2026-01-19T15:40:40.404385Z</t>
  </si>
  <si>
    <t>2026-01-16T15:18:53.201761Z</t>
  </si>
  <si>
    <t>2026-01-09T17:30:11.990256Z</t>
  </si>
  <si>
    <t>2026-01-17T10:30:09.463372Z</t>
  </si>
  <si>
    <t>2026-01-20T00:30:08.597207Z</t>
  </si>
  <si>
    <t>2026-01-16T16:30:09.636510Z</t>
  </si>
  <si>
    <t>has joined Girona on loan for the rest of the season.</t>
  </si>
  <si>
    <t>2026-01-11T22:30:11.118984Z</t>
  </si>
  <si>
    <t>2026-01-09T17:30:12.168949Z</t>
  </si>
  <si>
    <t>has joined Bradford City on loan for the rest of the season.</t>
  </si>
  <si>
    <t>2026-01-15T12:50:45.925899Z</t>
  </si>
  <si>
    <t>2026-01-15T19:30:10.210181Z</t>
  </si>
  <si>
    <t>2026-01-14T01:00:09.974413Z</t>
  </si>
  <si>
    <t>2026-01-15T12:50:45.940034Z</t>
  </si>
  <si>
    <t>has joined US Boulogne CO permanently.</t>
  </si>
  <si>
    <t>2026-01-19T15:39:01.997919Z</t>
  </si>
  <si>
    <t>has joined Barrow FC permanently.</t>
  </si>
  <si>
    <t>2026-01-19T15:39:02.016630Z</t>
  </si>
  <si>
    <t>has joined York City on loan for the rest of the season.</t>
  </si>
  <si>
    <t>2026-01-15T12:51:52.939823Z</t>
  </si>
  <si>
    <t>has joined MK Dons permanently.</t>
  </si>
  <si>
    <t>2026-01-15T12:51:24.526300Z</t>
  </si>
  <si>
    <t>2026-01-15T20:00:09.716289Z</t>
  </si>
  <si>
    <t>has joined Exeter City on loan for the rest of the season.</t>
  </si>
  <si>
    <t>2026-01-16T15:18:30.390103Z</t>
  </si>
  <si>
    <t>2026-01-17T18:30:08.916445Z</t>
  </si>
  <si>
    <t>2026-01-11T18:30:11.144475Z</t>
  </si>
  <si>
    <t>232787.jpg</t>
  </si>
  <si>
    <t>Gallagher</t>
  </si>
  <si>
    <t>p232787</t>
  </si>
  <si>
    <t>has joined MTK Budapest on loan for the rest of the season.</t>
  </si>
  <si>
    <t>2026-01-15T12:52:30.178628Z</t>
  </si>
  <si>
    <t>2026-01-15T20:30:10.468843Z</t>
  </si>
  <si>
    <t>has joined Bristol City on loan for the rest of the season.</t>
  </si>
  <si>
    <t>2026-01-15T12:52:30.193987Z</t>
  </si>
  <si>
    <t>2026-01-19T15:40:15.184233Z</t>
  </si>
  <si>
    <t>2026-01-15T20:30:10.600167Z</t>
  </si>
  <si>
    <t>2026-01-15T19:30:10.431067Z</t>
  </si>
  <si>
    <t>has joined Sheffield United on loan for the rest of the season.</t>
  </si>
  <si>
    <t>2026-01-15T12:48:19.136376Z</t>
  </si>
  <si>
    <t>Nottingham Forest</t>
  </si>
  <si>
    <t>West Ham United</t>
  </si>
  <si>
    <t>Newcastle United</t>
  </si>
  <si>
    <t>Tottenham Hotspur</t>
  </si>
  <si>
    <t>ml MLI</t>
  </si>
  <si>
    <t>Kaye Furo</t>
  </si>
  <si>
    <t>Danny Imray</t>
  </si>
  <si>
    <t>Charlie Stevens</t>
  </si>
  <si>
    <t>number</t>
  </si>
  <si>
    <t>matches</t>
  </si>
  <si>
    <t>wins</t>
  </si>
  <si>
    <t>draws</t>
  </si>
  <si>
    <t>loses</t>
  </si>
  <si>
    <t>goals</t>
  </si>
  <si>
    <t>ga</t>
  </si>
  <si>
    <t>points</t>
  </si>
  <si>
    <t>xPTS</t>
  </si>
  <si>
    <t>Manchester United</t>
  </si>
  <si>
    <t>Tottenham</t>
  </si>
  <si>
    <t>2026-01-23T17:18:55.073277Z</t>
  </si>
  <si>
    <t>2026-01-26T04:00:07.415161Z</t>
  </si>
  <si>
    <t>2026-01-22T20:00:06.979570Z</t>
  </si>
  <si>
    <t>has joined Blackpool on loan for the rest of the season.</t>
  </si>
  <si>
    <t>2026-01-22T01:30:06.830891Z</t>
  </si>
  <si>
    <t>614574.jpg</t>
  </si>
  <si>
    <t>Tóth</t>
  </si>
  <si>
    <t>Tóth.A</t>
  </si>
  <si>
    <t>p614574</t>
  </si>
  <si>
    <t>2026-01-26T04:00:07.526158Z</t>
  </si>
  <si>
    <t>2026-01-23T16:43:23.380280Z</t>
  </si>
  <si>
    <t>has joined Norwich City permanently.</t>
  </si>
  <si>
    <t>2026-01-27T16:47:33.569182Z</t>
  </si>
  <si>
    <t>2026-01-27T16:47:58.618791Z</t>
  </si>
  <si>
    <t>2026-01-22T01:30:07.085135Z</t>
  </si>
  <si>
    <t>2026-01-23T15:00:08.712004Z</t>
  </si>
  <si>
    <t>Teddy</t>
  </si>
  <si>
    <t>499857.jpg</t>
  </si>
  <si>
    <t>Sharman-Lowe</t>
  </si>
  <si>
    <t>p499857</t>
  </si>
  <si>
    <t>2026-01-21T15:00:08.892371Z</t>
  </si>
  <si>
    <t>2026-01-23T11:00:09.438636Z</t>
  </si>
  <si>
    <t>2026-01-26T04:00:08.082150Z</t>
  </si>
  <si>
    <t>has joined Norwich City on loan for the rest of the season.</t>
  </si>
  <si>
    <t>2026-01-22T13:30:10.394946Z</t>
  </si>
  <si>
    <t>2026-01-23T16:00:07.578702Z</t>
  </si>
  <si>
    <t>Lorenzo</t>
  </si>
  <si>
    <t>469130.jpg</t>
  </si>
  <si>
    <t>Lucca</t>
  </si>
  <si>
    <t>p469130</t>
  </si>
  <si>
    <t>has joined Ipswich Town on loan for the rest of the season.</t>
  </si>
  <si>
    <t>2026-01-27T16:48:20.506094Z</t>
  </si>
  <si>
    <t>2026-01-24T19:00:09.277794Z</t>
  </si>
  <si>
    <t>Djiamgone Jocelin Ta</t>
  </si>
  <si>
    <t>699989.jpg</t>
  </si>
  <si>
    <t>Bi</t>
  </si>
  <si>
    <t>Jocelin.T</t>
  </si>
  <si>
    <t>p699989</t>
  </si>
  <si>
    <t>2026-01-28T04:30:09.124754Z</t>
  </si>
  <si>
    <t>2026-01-21T21:30:07.663440Z</t>
  </si>
  <si>
    <t>has joined Bristol Rovers on loan for the rest of the season.</t>
  </si>
  <si>
    <t>2026-01-26T15:57:58.935998Z</t>
  </si>
  <si>
    <t>616221.jpg</t>
  </si>
  <si>
    <t>de Souza Menezes</t>
  </si>
  <si>
    <t>Souza</t>
  </si>
  <si>
    <t>p616221</t>
  </si>
  <si>
    <t>2026-01-27T16:46:42.877713Z</t>
  </si>
  <si>
    <t>Keiber</t>
  </si>
  <si>
    <t>572702.jpg</t>
  </si>
  <si>
    <t>Lamadrid</t>
  </si>
  <si>
    <t>p572702</t>
  </si>
  <si>
    <t>has joined Celta Vigo on loan for the rest of the season.</t>
  </si>
  <si>
    <t>2026-01-27T16:47:01.662371Z</t>
  </si>
  <si>
    <t>Teddy Sharman</t>
  </si>
  <si>
    <t>Alex Tóth</t>
  </si>
  <si>
    <t>2026-02-02T11:30:08.998402Z</t>
  </si>
  <si>
    <t>2026-01-29T12:00:08.835746Z</t>
  </si>
  <si>
    <t>has joined Pisa on loan for the rest of the season.</t>
  </si>
  <si>
    <t>2026-01-29T23:00:09.533353Z</t>
  </si>
  <si>
    <t>Tammy</t>
  </si>
  <si>
    <t>173879.jpg</t>
  </si>
  <si>
    <t>Abraham</t>
  </si>
  <si>
    <t>p173879</t>
  </si>
  <si>
    <t>has joined Sparta Rotterdam on loan for the rest of the season.</t>
  </si>
  <si>
    <t>has joined Sparta Prague on loan for the rest of the season.</t>
  </si>
  <si>
    <t>2026-02-02T13:40:27.470555Z</t>
  </si>
  <si>
    <t>has joined Maccabi Haifa permanently.</t>
  </si>
  <si>
    <t>has joined Derby County on loan for the rest of the season.</t>
  </si>
  <si>
    <t>2026-01-30T16:34:44.759908Z</t>
  </si>
  <si>
    <t>Hamstring injury - Expected back 01 Jun</t>
  </si>
  <si>
    <t>Christos</t>
  </si>
  <si>
    <t>436416.jpg</t>
  </si>
  <si>
    <t>Mandas</t>
  </si>
  <si>
    <t>p436416</t>
  </si>
  <si>
    <t>Rayan Vitor</t>
  </si>
  <si>
    <t>499604.jpg</t>
  </si>
  <si>
    <t>Simplício Rocha</t>
  </si>
  <si>
    <t>p499604</t>
  </si>
  <si>
    <t>2026-02-02T00:30:10.303430Z</t>
  </si>
  <si>
    <t>2026-02-02T23:18:34.199775Z</t>
  </si>
  <si>
    <t>559610.jpg</t>
  </si>
  <si>
    <t>Bentt</t>
  </si>
  <si>
    <t>p559610</t>
  </si>
  <si>
    <t>2026-01-30T15:58:36.007916Z</t>
  </si>
  <si>
    <t>has joined Leipzig on loan for the rest of the season.</t>
  </si>
  <si>
    <t>2026-02-02T13:42:58.370286Z</t>
  </si>
  <si>
    <t>has joined Millwall on loan for the rest of the season.</t>
  </si>
  <si>
    <t>2026-02-02T13:42:58.389602Z</t>
  </si>
  <si>
    <t>has joined Strasbourg on loan for the rest of the season.</t>
  </si>
  <si>
    <t>2026-02-02T23:19:25.503392Z</t>
  </si>
  <si>
    <t>has joined River Plate on loan for the rest of the season.</t>
  </si>
  <si>
    <t>2026-01-30T16:30:09.359129Z</t>
  </si>
  <si>
    <t>has joined Stoke City on loan for the rest of the season.</t>
  </si>
  <si>
    <t>2026-02-02T23:17:59.310313Z</t>
  </si>
  <si>
    <t>2026-01-31T20:30:09.340646Z</t>
  </si>
  <si>
    <t>Foot injury - Expected back 01 Jun</t>
  </si>
  <si>
    <t>2026-01-29T15:30:09.161752Z</t>
  </si>
  <si>
    <t>2026-02-02T00:30:10.807603Z</t>
  </si>
  <si>
    <t>2026-01-29T00:00:09.498877Z</t>
  </si>
  <si>
    <t>2026-02-02T23:15:40.975573Z</t>
  </si>
  <si>
    <t>has joined Hull City on loan for the rest of the season.</t>
  </si>
  <si>
    <t>2026-02-02T13:41:44.377020Z</t>
  </si>
  <si>
    <t>2026-02-02T23:17:05.663726Z</t>
  </si>
  <si>
    <t>2026-02-02T00:30:11.021589Z</t>
  </si>
  <si>
    <t>2026-02-02T00:30:11.039075Z</t>
  </si>
  <si>
    <t>2026-01-29T23:00:10.460624Z</t>
  </si>
  <si>
    <t>2026-02-02T13:42:27.821481Z</t>
  </si>
  <si>
    <t>has joined Portsmouth on loan for the rest of the season.</t>
  </si>
  <si>
    <t>2026-02-02T23:16:50.069434Z</t>
  </si>
  <si>
    <t>has joined AS Monaco on loan for the rest of the season.</t>
  </si>
  <si>
    <t>2026-02-02T23:16:50.111189Z</t>
  </si>
  <si>
    <t>has joined Birmingham City permanently.</t>
  </si>
  <si>
    <t>has joined RC Lens on loan for the rest of the season.</t>
  </si>
  <si>
    <t>2026-02-02T00:30:11.097727Z</t>
  </si>
  <si>
    <t>has joined Los Angeles FC permanently.</t>
  </si>
  <si>
    <t>has joined Hibernian on loan for the rest of the season.</t>
  </si>
  <si>
    <t>2026-02-02T13:40:54.997559Z</t>
  </si>
  <si>
    <t>536134.jpg</t>
  </si>
  <si>
    <t>Kyerematen</t>
  </si>
  <si>
    <t>p536134</t>
  </si>
  <si>
    <t>has joined Flamengo permanently.</t>
  </si>
  <si>
    <t>has joined Barnsley on loan for the rest of the season.</t>
  </si>
  <si>
    <t>2026-02-02T13:41:26.666899Z</t>
  </si>
  <si>
    <t>Jerome</t>
  </si>
  <si>
    <t>685628.jpg</t>
  </si>
  <si>
    <t>Abbey</t>
  </si>
  <si>
    <t>p685628</t>
  </si>
  <si>
    <t>Jerome Abbey</t>
  </si>
  <si>
    <t>Tammy Abraham</t>
  </si>
  <si>
    <t>Luka Bentt</t>
  </si>
  <si>
    <t>Rio Kyerematen</t>
  </si>
  <si>
    <t>Lorenzo Lucca</t>
  </si>
  <si>
    <t>Christos Mandas</t>
  </si>
  <si>
    <t>Zachariah Marsh</t>
  </si>
  <si>
    <t>GW24</t>
  </si>
  <si>
    <t>has joined Rotherham on loan for the rest of the season.</t>
  </si>
  <si>
    <t>2026-02-06T22:51:55.055374Z</t>
  </si>
  <si>
    <t>has joined Falkirk on loan for the rest of the season.</t>
  </si>
  <si>
    <t>2026-02-06T22:47:15.874946Z</t>
  </si>
  <si>
    <t>has joined West Brom on loan for the rest of the season.</t>
  </si>
  <si>
    <t>2026-02-06T22:47:15.891521Z</t>
  </si>
  <si>
    <t>has joined Reading on loan for the rest of the season.</t>
  </si>
  <si>
    <t>2026-02-06T22:47:15.909676Z</t>
  </si>
  <si>
    <t>2026-02-06T15:00:09.506764Z</t>
  </si>
  <si>
    <t>has joined Midtjylland permanently.</t>
  </si>
  <si>
    <t>has joined Cruzeiro on loan for the rest of the season.</t>
  </si>
  <si>
    <t>has joined Auxerre permanently.</t>
  </si>
  <si>
    <t>2026-02-06T22:47:52.516051Z</t>
  </si>
  <si>
    <t>2026-02-06T22:48:24.603753Z</t>
  </si>
  <si>
    <t>2026-02-08T22:00:09.013159Z</t>
  </si>
  <si>
    <t>has joined Stevenage permanently.</t>
  </si>
  <si>
    <t>2026-02-06T22:48:38.233784Z</t>
  </si>
  <si>
    <t>2026-02-07T22:00:08.906050Z</t>
  </si>
  <si>
    <t>2026-02-06T15:30:09.426010Z</t>
  </si>
  <si>
    <t>2026-02-06T22:49:05.135509Z</t>
  </si>
  <si>
    <t>2026-02-06T22:52:17.815306Z</t>
  </si>
  <si>
    <t>has joined Port Vale on loan for the rest of the season.</t>
  </si>
  <si>
    <t>2026-02-06T22:49:41.878846Z</t>
  </si>
  <si>
    <t>2026-02-06T22:49:41.857490Z</t>
  </si>
  <si>
    <t>has joined Feyenoord on loan for the rest of the season.</t>
  </si>
  <si>
    <t>2026-02-04T16:15:48.090995Z</t>
  </si>
  <si>
    <t>2026-02-08T22:00:09.299317Z</t>
  </si>
  <si>
    <t>2026-02-08T22:00:09.344782Z</t>
  </si>
  <si>
    <t>2026-02-05T02:00:09.786263Z</t>
  </si>
  <si>
    <t>2026-02-06T22:50:57.523825Z</t>
  </si>
  <si>
    <t>has joined Watford on loan for the rest of the season.</t>
  </si>
  <si>
    <t>2026-02-06T22:50:57.507882Z</t>
  </si>
  <si>
    <t>has joined Lausanne-Sport on loan for the rest of the season.</t>
  </si>
  <si>
    <t>2026-02-06T22:52:39.101311Z</t>
  </si>
  <si>
    <t>has joined Leicester City permanently.</t>
  </si>
  <si>
    <t>has joined Ajax permanently.</t>
  </si>
  <si>
    <t>2026-02-04T16:19:07.883535Z</t>
  </si>
  <si>
    <t>has joined Vasco de Gama on loan for the rest of the season.</t>
  </si>
  <si>
    <t>2026-02-08T15:58:23.390743Z</t>
  </si>
  <si>
    <t>470315.jpg</t>
  </si>
  <si>
    <t>Netz</t>
  </si>
  <si>
    <t>p470315</t>
  </si>
  <si>
    <t>Melker</t>
  </si>
  <si>
    <t>515046.jpg</t>
  </si>
  <si>
    <t>Ellborg</t>
  </si>
  <si>
    <t>p515046</t>
  </si>
  <si>
    <t>Nilson</t>
  </si>
  <si>
    <t>536661.jpg</t>
  </si>
  <si>
    <t>Angulo</t>
  </si>
  <si>
    <t>p536661</t>
  </si>
  <si>
    <t>220362.jpg</t>
  </si>
  <si>
    <t>Disasi</t>
  </si>
  <si>
    <t>p220362</t>
  </si>
  <si>
    <t>has joined Besiktas permanently.</t>
  </si>
  <si>
    <t>2026-02-08T15:58:03.693568Z</t>
  </si>
  <si>
    <t>2026-02-07T22:00:09.311834Z</t>
  </si>
  <si>
    <t>2026-02-07T22:00:09.326016Z</t>
  </si>
  <si>
    <t>J.Gomes</t>
  </si>
  <si>
    <t>2026-02-08T15:58:03.708628Z</t>
  </si>
  <si>
    <t>2026-02-06T22:51:28.266989Z</t>
  </si>
  <si>
    <t>Angel</t>
  </si>
  <si>
    <t>209041.jpg</t>
  </si>
  <si>
    <t>p209041</t>
  </si>
  <si>
    <t>155511.jpg</t>
  </si>
  <si>
    <t>p155511</t>
  </si>
  <si>
    <t>Nilson Angulo</t>
  </si>
  <si>
    <t>Adam Armstrong</t>
  </si>
  <si>
    <t>Melker Ellborg</t>
  </si>
  <si>
    <t>Angel Gomes</t>
  </si>
  <si>
    <t>Luca Netz</t>
  </si>
  <si>
    <t>GW25</t>
  </si>
  <si>
    <t>known_name</t>
  </si>
  <si>
    <t>2026-02-15T00:30:06.693638Z</t>
  </si>
  <si>
    <t>Alysson Edward</t>
  </si>
  <si>
    <t>2026-02-10T15:00:10.247449Z</t>
  </si>
  <si>
    <t>2026-02-13T11:30:08.409580Z</t>
  </si>
  <si>
    <t>Fábio Carvalho</t>
  </si>
  <si>
    <t>2026-02-11T13:00:09.713531Z</t>
  </si>
  <si>
    <t>2026-02-09T15:30:09.138219Z</t>
  </si>
  <si>
    <t>Dário Essugo</t>
  </si>
  <si>
    <t>2026-02-19T02:00:07.824298Z</t>
  </si>
  <si>
    <t>2026-02-11T13:00:09.843762Z</t>
  </si>
  <si>
    <t>Idrissa Gueye</t>
  </si>
  <si>
    <t>2026-02-09T18:00:10.428796Z</t>
  </si>
  <si>
    <t>2026-02-12T13:30:08.951599Z</t>
  </si>
  <si>
    <t>2026-02-15T00:30:07.266104Z</t>
  </si>
  <si>
    <t>2026-02-15T00:30:06.766337Z</t>
  </si>
  <si>
    <t>2026-02-11T13:00:10.101461Z</t>
  </si>
  <si>
    <t>Park Seung-Soo</t>
  </si>
  <si>
    <t>2026-02-12T13:30:09.114918Z</t>
  </si>
  <si>
    <t>2026-02-11T13:00:10.283271Z</t>
  </si>
  <si>
    <t>2026-02-14T16:00:06.838115Z</t>
  </si>
  <si>
    <t>2026-02-11T13:00:10.463810Z</t>
  </si>
  <si>
    <t>Hwang Hee-Chan</t>
  </si>
  <si>
    <t>2026-02-23T13:30:09.159271Z</t>
  </si>
  <si>
    <t>2026-02-21T19:30:08.790968Z</t>
  </si>
  <si>
    <t>2026-02-21T19:30:08.807049Z</t>
  </si>
  <si>
    <t>2026-02-19T15:30:07.798673Z</t>
  </si>
  <si>
    <t>2026-02-19T15:30:08.207988Z</t>
  </si>
  <si>
    <t>2026-02-24T10:30:07.705390Z</t>
  </si>
  <si>
    <t>2026-02-24T10:30:07.721437Z</t>
  </si>
  <si>
    <t>2026-02-22T23:00:09.450858Z</t>
  </si>
  <si>
    <t>2026-02-20T16:30:09.110337Z</t>
  </si>
  <si>
    <t>2026-02-22T23:00:10.122821Z</t>
  </si>
  <si>
    <t>2026-02-24T10:30:07.882997Z</t>
  </si>
  <si>
    <t>2026-02-23T01:30:11.067246Z</t>
  </si>
  <si>
    <t>2026-02-20T16:00:09.473685Z</t>
  </si>
  <si>
    <t>2026-02-23T01:30:11.163434Z</t>
  </si>
  <si>
    <t>2026-02-22T23:00:10.030803Z</t>
  </si>
  <si>
    <t>2026-02-23T01:30:11.824581Z</t>
  </si>
  <si>
    <t>2026-02-22T23:00:10.207310Z</t>
  </si>
  <si>
    <t>613232.jpg</t>
  </si>
  <si>
    <t>p613232</t>
  </si>
  <si>
    <t>Jocelin Ta Bi</t>
  </si>
  <si>
    <t>James Wilson</t>
  </si>
  <si>
    <t>GW28</t>
  </si>
  <si>
    <t>GW27</t>
  </si>
  <si>
    <t>2026-02-28T22:00:07.795563Z</t>
  </si>
  <si>
    <t>2026-02-28T22:00:07.860819Z</t>
  </si>
  <si>
    <t>494556.jpg</t>
  </si>
  <si>
    <t>Shield</t>
  </si>
  <si>
    <t>p494556</t>
  </si>
  <si>
    <t>2026-03-01T22:00:07.600147Z</t>
  </si>
  <si>
    <t>2026-02-28T22:00:08.277592Z</t>
  </si>
  <si>
    <t>2026-02-25T08:00:07.432091Z</t>
  </si>
  <si>
    <t>2026-03-01T22:00:07.672573Z</t>
  </si>
  <si>
    <t>2026-03-01T22:00:07.861085Z</t>
  </si>
  <si>
    <t>Ollie Shield</t>
  </si>
  <si>
    <t>2026-03-05T00:00:08.205820Z</t>
  </si>
  <si>
    <t>Kian</t>
  </si>
  <si>
    <t>644593.jpg</t>
  </si>
  <si>
    <t>McMahon-Brown</t>
  </si>
  <si>
    <t>p644593</t>
  </si>
  <si>
    <t>2026-03-02T13:30:07.438484Z</t>
  </si>
  <si>
    <t>2026-03-04T10:30:07.977466Z</t>
  </si>
  <si>
    <t>2026-03-03T13:30:09.861024Z</t>
  </si>
  <si>
    <t>2026-03-06T05:30:07.970827Z</t>
  </si>
  <si>
    <t>2026-03-02T16:30:08.454682Z</t>
  </si>
  <si>
    <t>2026-03-02T16:30:09.035827Z</t>
  </si>
  <si>
    <t>2026-03-03T10:30:08.702662Z</t>
  </si>
  <si>
    <t>2026-03-04T10:30:08.443155Z</t>
  </si>
  <si>
    <t>2026-03-04T10:30:08.528765Z</t>
  </si>
  <si>
    <t>2026-03-06T05:30:08.287295Z</t>
  </si>
  <si>
    <t>Keiber Lamadrid</t>
  </si>
  <si>
    <t>ve VEN</t>
  </si>
  <si>
    <t>Kian McMahon-Brown</t>
  </si>
  <si>
    <t>2026-03-16T00:00:09.650848Z</t>
  </si>
  <si>
    <t>2026-03-12T16:30:09.774276Z</t>
  </si>
  <si>
    <t>2026-03-12T16:30:09.782279Z</t>
  </si>
  <si>
    <t>2026-03-12T16:30:09.790733Z</t>
  </si>
  <si>
    <t>2026-03-12T16:30:09.984210Z</t>
  </si>
  <si>
    <t>2026-03-15T12:30:09.989744Z</t>
  </si>
  <si>
    <t>2026-03-15T12:30:10.053086Z</t>
  </si>
  <si>
    <t>2026-03-17T08:30:10.494517Z</t>
  </si>
  <si>
    <t>2026-03-14T22:30:10.033574Z</t>
  </si>
  <si>
    <t>2026-03-16T00:00:09.774637Z</t>
  </si>
  <si>
    <t>2026-03-13T23:30:10.190086Z</t>
  </si>
  <si>
    <t>2026-03-11T00:00:09.340790Z</t>
  </si>
  <si>
    <t>2026-03-14T13:00:10.247081Z</t>
  </si>
  <si>
    <t>2026-03-14T22:00:10.393282Z</t>
  </si>
  <si>
    <t>2026-03-14T22:00:10.584103Z</t>
  </si>
  <si>
    <t>570929.jpg</t>
  </si>
  <si>
    <t>Whittaker</t>
  </si>
  <si>
    <t>p570929</t>
  </si>
  <si>
    <t>571087.jpg</t>
  </si>
  <si>
    <t>Jaydon Jones</t>
  </si>
  <si>
    <t>p571087</t>
  </si>
  <si>
    <t>2026-03-13T15:00:09.881349Z</t>
  </si>
  <si>
    <t>2026-03-11T00:30:09.904194Z</t>
  </si>
  <si>
    <t>2026-03-13T15:00:09.984000Z</t>
  </si>
  <si>
    <t>2026-03-10T01:30:11.890314Z</t>
  </si>
  <si>
    <t>2026-03-10T01:30:11.941511Z</t>
  </si>
  <si>
    <t>Jack Whittaker</t>
  </si>
  <si>
    <t>2026-03-24T00:00:10.555559Z</t>
  </si>
  <si>
    <t>2026-03-23T13:00:10.244912Z</t>
  </si>
  <si>
    <t>2026-03-23T13:00:10.259821Z</t>
  </si>
  <si>
    <t>2026-03-24T00:00:10.597737Z</t>
  </si>
  <si>
    <t>2026-03-21T19:00:09.962836Z</t>
  </si>
  <si>
    <t>2026-03-20T14:00:08.942254Z</t>
  </si>
  <si>
    <t>649240.jpg</t>
  </si>
  <si>
    <t>Stephenson</t>
  </si>
  <si>
    <t>p649240</t>
  </si>
  <si>
    <t>587433.jpg</t>
  </si>
  <si>
    <t>McManus</t>
  </si>
  <si>
    <t>p587433</t>
  </si>
  <si>
    <t>2026-03-21T19:00:09.902391Z</t>
  </si>
  <si>
    <t>2026-03-17T23:30:09.487098Z</t>
  </si>
  <si>
    <t>2026-03-17T23:30:09.519518Z</t>
  </si>
  <si>
    <t>2026-03-17T23:30:09.582702Z</t>
  </si>
  <si>
    <t>2026-03-20T15:00:09.398770Z</t>
  </si>
  <si>
    <t>2026-03-20T18:00:09.865488Z</t>
  </si>
  <si>
    <t>2026-03-24T10:30:10.649645Z</t>
  </si>
  <si>
    <t>2026-03-18T16:00:08.380823Z</t>
  </si>
  <si>
    <t>2026-03-24T00:00:11.040133Z</t>
  </si>
  <si>
    <t>2026-03-23T08:30:08.692447Z</t>
  </si>
  <si>
    <t>2026-03-23T08:30:08.724530Z</t>
  </si>
  <si>
    <t>2026-03-23T08:30:08.757802Z</t>
  </si>
  <si>
    <t>Finlay</t>
  </si>
  <si>
    <t>553742.jpg</t>
  </si>
  <si>
    <t>Herrick</t>
  </si>
  <si>
    <t>p553742</t>
  </si>
  <si>
    <t>Finlay Herrick</t>
  </si>
  <si>
    <t>Conor McManus</t>
  </si>
  <si>
    <t>Joshua Stephenson</t>
  </si>
  <si>
    <t>2026-03-30T10:00:10.614078Z</t>
  </si>
  <si>
    <t>2026-03-30T10:00:10.659246Z</t>
  </si>
  <si>
    <t>2026-03-30T10:00:10.681664Z</t>
  </si>
  <si>
    <t>2026-03-30T10:00:11.369303Z</t>
  </si>
  <si>
    <t>2026-04-12T21:30:08.032006Z</t>
  </si>
  <si>
    <t>2026-04-12T21:30:08.045496Z</t>
  </si>
  <si>
    <t>2026-03-27T21:00:10.454595Z</t>
  </si>
  <si>
    <t>2026-03-27T12:00:09.305198Z</t>
  </si>
  <si>
    <t>2026-04-11T20:30:08.727460Z</t>
  </si>
  <si>
    <t>Riley</t>
  </si>
  <si>
    <t>547671.jpg</t>
  </si>
  <si>
    <t>p547671</t>
  </si>
  <si>
    <t>2026-04-11T20:30:08.760792Z</t>
  </si>
  <si>
    <t>2026-04-04T08:30:09.435637Z</t>
  </si>
  <si>
    <t>Hamstring injury - 25% chance of playing</t>
  </si>
  <si>
    <t>2026-04-04T21:00:10.295173Z</t>
  </si>
  <si>
    <t>Lack of match fitness - Expected back 01 Jun</t>
  </si>
  <si>
    <t>2026-04-08T15:00:09.353525Z</t>
  </si>
  <si>
    <t>2026-04-10T14:30:09.300491Z</t>
  </si>
  <si>
    <t>2026-03-28T10:30:09.575067Z</t>
  </si>
  <si>
    <t>2026-03-27T11:30:11.698772Z</t>
  </si>
  <si>
    <t>2026-04-09T16:30:10.820873Z</t>
  </si>
  <si>
    <t>2026-04-05T21:30:09.244398Z</t>
  </si>
  <si>
    <t>2026-04-08T15:30:07.856170Z</t>
  </si>
  <si>
    <t>2026-04-12T02:30:09.264075Z</t>
  </si>
  <si>
    <t>2026-03-27T11:30:11.791091Z</t>
  </si>
  <si>
    <t>2026-03-30T10:00:11.073963Z</t>
  </si>
  <si>
    <t>2026-04-12T21:30:08.337535Z</t>
  </si>
  <si>
    <t>2026-04-13T23:30:10.001898Z</t>
  </si>
  <si>
    <t>2026-04-10T14:00:09.100432Z</t>
  </si>
  <si>
    <t>2026-04-12T21:30:08.466916Z</t>
  </si>
  <si>
    <t>2026-04-05T23:00:09.889906Z</t>
  </si>
  <si>
    <t>2026-04-05T23:00:09.898611Z</t>
  </si>
  <si>
    <t>2026-04-08T15:00:09.529188Z</t>
  </si>
  <si>
    <t>2026-04-09T16:30:11.143730Z</t>
  </si>
  <si>
    <t>2026-04-10T23:00:10.249892Z</t>
  </si>
  <si>
    <t>lv LVA</t>
  </si>
  <si>
    <t>Riley Owen</t>
  </si>
  <si>
    <t>sr SUR</t>
  </si>
  <si>
    <t>GW32</t>
  </si>
  <si>
    <t>2026-04-16T13:00:09.580957Z</t>
  </si>
  <si>
    <t>2026-04-17T15:00:07.930549Z</t>
  </si>
  <si>
    <t>2026-04-17T15:00:07.583431Z</t>
  </si>
  <si>
    <t>2026-04-17T15:00:07.598432Z</t>
  </si>
  <si>
    <t>2026-04-17T12:30:08.389302Z</t>
  </si>
  <si>
    <t>Achilles injury - Expected back 01 Jul</t>
  </si>
  <si>
    <t>2026-04-15T00:30:07.637512Z</t>
  </si>
  <si>
    <t>2026-04-16T13:00:09.761350Z</t>
  </si>
  <si>
    <t>2026-04-17T15:00:07.756447Z</t>
  </si>
  <si>
    <t>2026-04-17T15:00:07.779445Z</t>
  </si>
  <si>
    <t>2026-04-17T22:00:08.137765Z</t>
  </si>
  <si>
    <t>2026-04-17T15:00:07.788346Z</t>
  </si>
  <si>
    <t>Alfie Brooks</t>
  </si>
  <si>
    <t>Jim Thwaites</t>
  </si>
  <si>
    <t>2026-04-19T22:30:08.159788Z</t>
  </si>
  <si>
    <t>2026-04-19T22:30:08.169416Z</t>
  </si>
  <si>
    <t>2026-04-18T18:00:09.137454Z</t>
  </si>
  <si>
    <t>2026-04-19T22:30:08.194343Z</t>
  </si>
  <si>
    <t>2026-04-18T22:30:08.596769Z</t>
  </si>
  <si>
    <t>Jim</t>
  </si>
  <si>
    <t>576634.jpg</t>
  </si>
  <si>
    <t>Thwaites</t>
  </si>
  <si>
    <t>p576634</t>
  </si>
  <si>
    <t>2026-04-18T18:00:09.221277Z</t>
  </si>
  <si>
    <t>2026-04-18T18:00:09.233762Z</t>
  </si>
  <si>
    <t>2026-04-18T18:00:09.351930Z</t>
  </si>
  <si>
    <t>2026-04-18T18:00:09.391625Z</t>
  </si>
  <si>
    <t>491460.jpg</t>
  </si>
  <si>
    <t>p491460</t>
  </si>
  <si>
    <t>2026-04-20T12:00:07.808781Z</t>
  </si>
  <si>
    <t>2026-04-20T12:00:07.818437Z</t>
  </si>
  <si>
    <t>2026-04-20T13:30:08.787573Z</t>
  </si>
  <si>
    <t>Jesse</t>
  </si>
  <si>
    <t>619734.jpg</t>
  </si>
  <si>
    <t>Derry</t>
  </si>
  <si>
    <t>p619734</t>
  </si>
  <si>
    <t>2026-04-20T12:00:07.778297Z</t>
  </si>
  <si>
    <t>Muscle injury - Expected back 01 Jun</t>
  </si>
  <si>
    <t>Jesse Derry</t>
  </si>
  <si>
    <t>2026-04-25T22:30:09.266637Z</t>
  </si>
  <si>
    <t>2026-04-25T22:30:09.375724Z</t>
  </si>
  <si>
    <t>2026-04-26T22:30:07.719459Z</t>
  </si>
  <si>
    <t>Knock - 50% chance of playing</t>
  </si>
  <si>
    <t>2026-04-24T11:00:07.752747Z</t>
  </si>
  <si>
    <t>2026-04-28T00:00:07.995394Z</t>
  </si>
  <si>
    <t>2026-04-26T22:30:07.928706Z</t>
  </si>
  <si>
    <t>2026-04-24T17:30:09.489939Z</t>
  </si>
  <si>
    <t>2026-04-25T22:30:09.424675Z</t>
  </si>
  <si>
    <t>677945.jpg</t>
  </si>
  <si>
    <t>p677945</t>
  </si>
  <si>
    <t>2026-04-24T17:30:09.574040Z</t>
  </si>
  <si>
    <t>2026-04-28T00:00:08.111534Z</t>
  </si>
  <si>
    <t>2026-04-28T00:00:08.134591Z</t>
  </si>
  <si>
    <t>2026-04-25T11:00:08.798557Z</t>
  </si>
  <si>
    <t>2026-04-25T11:00:08.815293Z</t>
  </si>
  <si>
    <t>2026-04-24T14:30:09.164014Z</t>
  </si>
  <si>
    <t>2026-04-24T14:30:09.185437Z</t>
  </si>
  <si>
    <t>2026-04-25T22:30:09.551266Z</t>
  </si>
  <si>
    <t>Knee injury - Expected back 01 Jan</t>
  </si>
  <si>
    <t>2026-04-25T22:30:09.604362Z</t>
  </si>
  <si>
    <t>Will Wright</t>
  </si>
  <si>
    <t>2026-05-01T14:00:09.623702Z</t>
  </si>
  <si>
    <t>2026-05-03T23:00:09.124947Z</t>
  </si>
  <si>
    <t>2026-05-02T23:30:09.953939Z</t>
  </si>
  <si>
    <t>2026-05-04T20:30:09.448691Z</t>
  </si>
  <si>
    <t>2026-05-04T21:30:09.209550Z</t>
  </si>
  <si>
    <t>2026-05-04T21:30:09.421504Z</t>
  </si>
  <si>
    <t>2026-05-04T20:30:09.912910Z</t>
  </si>
  <si>
    <t>2026-05-03T23:00:09.215754Z</t>
  </si>
  <si>
    <t>2026-04-29T15:30:09.745549Z</t>
  </si>
  <si>
    <t>2026-05-01T10:00:09.519335Z</t>
  </si>
  <si>
    <t>Talla</t>
  </si>
  <si>
    <t>718875.jpg</t>
  </si>
  <si>
    <t>Talla Ndiaye</t>
  </si>
  <si>
    <t>p718875</t>
  </si>
  <si>
    <t>2026-05-03T23:00:09.426303Z</t>
  </si>
  <si>
    <t>2026-05-01T15:00:10.424158Z</t>
  </si>
  <si>
    <t>2026-05-04T20:30:09.679391Z</t>
  </si>
  <si>
    <t>2026-05-04T20:30:09.700005Z</t>
  </si>
  <si>
    <t>2026-05-01T15:00:10.570574Z</t>
  </si>
  <si>
    <t>2026-05-02T17:00:09.308083Z</t>
  </si>
  <si>
    <t>2026-05-01T15:00:10.548658Z</t>
  </si>
  <si>
    <t>627888.jpg</t>
  </si>
  <si>
    <t>Gracey</t>
  </si>
  <si>
    <t>p627888</t>
  </si>
  <si>
    <t>Josh Gracey</t>
  </si>
  <si>
    <t>El Hadji Mor Talla Ndiaye</t>
  </si>
  <si>
    <t>GW35</t>
  </si>
  <si>
    <t>GW34</t>
  </si>
  <si>
    <t>GW33</t>
  </si>
  <si>
    <t>2026-05-11T00:00:10.879576Z</t>
  </si>
  <si>
    <t>2026-05-11T00:00:10.901815Z</t>
  </si>
  <si>
    <t>2026-05-08T15:30:09.019486Z</t>
  </si>
  <si>
    <t>2026-05-09T21:00:09.892280Z</t>
  </si>
  <si>
    <t>Suspended until 29 Aug</t>
  </si>
  <si>
    <t>2026-05-09T20:30:09.034647Z</t>
  </si>
  <si>
    <t>2026-05-08T14:00:11.002926Z</t>
  </si>
  <si>
    <t>2026-05-09T21:30:09.356823Z</t>
  </si>
  <si>
    <t>Mathis</t>
  </si>
  <si>
    <t>671606.jpg</t>
  </si>
  <si>
    <t>Eboué</t>
  </si>
  <si>
    <t>p671606</t>
  </si>
  <si>
    <t>616286.jpg</t>
  </si>
  <si>
    <t>Kavuma-McQueen</t>
  </si>
  <si>
    <t>p616286</t>
  </si>
  <si>
    <t>2026-05-05T13:30:10.197878Z</t>
  </si>
  <si>
    <t>2026-05-09T20:30:09.152036Z</t>
  </si>
  <si>
    <t>2026-05-09T21:00:09.692031Z</t>
  </si>
  <si>
    <t>2026-05-12T11:00:09.907503Z</t>
  </si>
  <si>
    <t>2026-05-08T15:30:09.162205Z</t>
  </si>
  <si>
    <t>2026-05-08T15:30:09.371276Z</t>
  </si>
  <si>
    <t>643970.jpg</t>
  </si>
  <si>
    <t>Lienou</t>
  </si>
  <si>
    <t>p643970</t>
  </si>
  <si>
    <t>577978.jpg</t>
  </si>
  <si>
    <t>Chadwick</t>
  </si>
  <si>
    <t>p577978</t>
  </si>
  <si>
    <t>2026-05-09T21:30:09.638441Z</t>
  </si>
  <si>
    <t>Thigh injury - Expected back 01 Jun</t>
  </si>
  <si>
    <t>Leg injury - Expected back 01 Jul</t>
  </si>
  <si>
    <t>2026-05-06T11:00:09.926175Z</t>
  </si>
  <si>
    <t>568159.jpg</t>
  </si>
  <si>
    <t>Whitehall</t>
  </si>
  <si>
    <t>p568159</t>
  </si>
  <si>
    <t>Jimmy</t>
  </si>
  <si>
    <t>590040.jpg</t>
  </si>
  <si>
    <t>Sinclair</t>
  </si>
  <si>
    <t>p590040</t>
  </si>
  <si>
    <t>2026-05-11T00:00:11.146616Z</t>
  </si>
  <si>
    <t>Shoulder injury - Expected back 25 May</t>
  </si>
  <si>
    <t>Rhys Chadwick-Chaplin</t>
  </si>
  <si>
    <t>Mathis Eboue</t>
  </si>
  <si>
    <t>Ryan Kavuma McQueen</t>
  </si>
  <si>
    <t>Jayden Lienou</t>
  </si>
  <si>
    <t>Jimmy Sinclair</t>
  </si>
  <si>
    <t>Archie Whitehall</t>
  </si>
  <si>
    <t>GW36</t>
  </si>
  <si>
    <t>Muscle injury - Unknown return date</t>
  </si>
  <si>
    <t>2026-05-14T16:30:10.342832Z</t>
  </si>
  <si>
    <t>2026-05-14T16:30:09.813490Z</t>
  </si>
  <si>
    <t>2026-05-20T12:00:09.005199Z</t>
  </si>
  <si>
    <t>2026-05-20T12:00:09.022712Z</t>
  </si>
  <si>
    <t>2026-05-20T12:00:09.034899Z</t>
  </si>
  <si>
    <t>Shumaira</t>
  </si>
  <si>
    <t>567119.jpg</t>
  </si>
  <si>
    <t>Mheuka</t>
  </si>
  <si>
    <t>p567119</t>
  </si>
  <si>
    <t>2026-05-17T22:00:09.466280Z</t>
  </si>
  <si>
    <t>2026-05-17T22:00:09.557301Z</t>
  </si>
  <si>
    <t>2026-05-15T14:30:09.952299Z</t>
  </si>
  <si>
    <t>2026-05-17T22:00:09.874245Z</t>
  </si>
  <si>
    <t>592740.jpg</t>
  </si>
  <si>
    <t>Cresswell</t>
  </si>
  <si>
    <t>p592740</t>
  </si>
  <si>
    <t>Lack of match fitness - 75% chance of playing</t>
  </si>
  <si>
    <t>2026-05-16T17:30:09.342740Z</t>
  </si>
  <si>
    <t>2026-05-14T13:30:10.754598Z</t>
  </si>
  <si>
    <t>Foot injury - 50% chance of playing</t>
  </si>
  <si>
    <t>2026-05-16T17:00:09.636721Z</t>
  </si>
  <si>
    <t>Shin injury - 50% chance of playing</t>
  </si>
  <si>
    <t>Ankle injury - Expected back 01 Jun</t>
  </si>
  <si>
    <t>2026-05-15T09:30:09.697934Z</t>
  </si>
  <si>
    <t>2026-05-17T22:00:09.690694Z</t>
  </si>
  <si>
    <t>2026-05-17T22:00:09.922866Z</t>
  </si>
  <si>
    <t>Alfie Cresswell</t>
  </si>
  <si>
    <t>Shumaira Mheuka</t>
  </si>
  <si>
    <t>GW37</t>
  </si>
  <si>
    <t>Lack of match fitness - 25% chance of playing</t>
  </si>
  <si>
    <t>Knee injury - Expected back 24 May</t>
  </si>
  <si>
    <t>Suspended until 05 Sep</t>
  </si>
  <si>
    <t>2026-05-24T21:30:14.198808Z</t>
  </si>
  <si>
    <t>Lack of match fitness - 50% chance of playing</t>
  </si>
  <si>
    <t>2026-05-22T19:00:08.300926Z</t>
  </si>
  <si>
    <t>Calf injury - Expected back 01 Jun</t>
  </si>
  <si>
    <t>Back injury - Expected back 01 Jun</t>
  </si>
  <si>
    <t>2026-05-22T05:30:09.065739Z</t>
  </si>
  <si>
    <t>Hamstring injury - 75% chance of playing</t>
  </si>
  <si>
    <t>Lamin</t>
  </si>
  <si>
    <t>687076.jpg</t>
  </si>
  <si>
    <t>Sillah</t>
  </si>
  <si>
    <t>p687076</t>
  </si>
  <si>
    <t>2026-05-22T18:00:09.668006Z</t>
  </si>
  <si>
    <t>Muscle injury - 25% chance of playing</t>
  </si>
  <si>
    <t>Knock - Expected back 01 Jun</t>
  </si>
  <si>
    <t>2026-05-22T19:00:08.222316Z</t>
  </si>
  <si>
    <t>Lamin Sillah</t>
  </si>
  <si>
    <t>GW38</t>
  </si>
  <si>
    <t>price_change_percent</t>
  </si>
  <si>
    <t>scout_news_link</t>
  </si>
  <si>
    <t>Groin injury - Expected back 21 Aug</t>
  </si>
  <si>
    <t>2026-07-23T12:01:23.272929Z</t>
  </si>
  <si>
    <t>https://x.com/onsoranje/status/2064038072455495714?utm_source=premier-league-web&amp;utm_medium=referral&amp;utm_campaign=pl-referral-always-on&amp;utm_term=injuries&amp;utm_content=club-injury-article</t>
  </si>
  <si>
    <t>Back injury - Unknown return date</t>
  </si>
  <si>
    <t>2026-07-23T12:01:23.289376Z</t>
  </si>
  <si>
    <t>https://www.arsenal.com/news/medical-update-william-saliba-aVUca3q2han2</t>
  </si>
  <si>
    <t>Knee injury - Expected back 21 Aug</t>
  </si>
  <si>
    <t>2026-07-23T12:01:23.305229Z</t>
  </si>
  <si>
    <t>439509.jpg</t>
  </si>
  <si>
    <t>Tzolis</t>
  </si>
  <si>
    <t>p439509</t>
  </si>
  <si>
    <t>Kosta</t>
  </si>
  <si>
    <t>578545.jpg</t>
  </si>
  <si>
    <t>Nedeljkovic</t>
  </si>
  <si>
    <t>p578545</t>
  </si>
  <si>
    <t>Knee injury - 75% chance of playing</t>
  </si>
  <si>
    <t>2026-07-23T12:01:23.337269Z</t>
  </si>
  <si>
    <t>https://www.avfc.co.uk/news/2026/may/14/prematch-team-news-for-liverpool-clash/?utm_source=premier-league-web&amp;utm_medium=referral&amp;utm_campaign=pl-referral-always-on&amp;utm_term=injuries&amp;utm_content=club-injury-article</t>
  </si>
  <si>
    <t>2026-07-23T12:01:23.352497Z</t>
  </si>
  <si>
    <t>Johan</t>
  </si>
  <si>
    <t>614071.jpg</t>
  </si>
  <si>
    <t>Manzambi</t>
  </si>
  <si>
    <t>p614071</t>
  </si>
  <si>
    <t>Joao</t>
  </si>
  <si>
    <t>Shoulder injury - Expected back 23 Aug</t>
  </si>
  <si>
    <t>2026-07-23T12:01:23.368701Z</t>
  </si>
  <si>
    <t>Álvaro</t>
  </si>
  <si>
    <t>561245.jpg</t>
  </si>
  <si>
    <t>p561245</t>
  </si>
  <si>
    <t>Jannik</t>
  </si>
  <si>
    <t>513086.jpg</t>
  </si>
  <si>
    <t>Schuster</t>
  </si>
  <si>
    <t>p513086</t>
  </si>
  <si>
    <t>2026-07-23T12:01:23.384798Z</t>
  </si>
  <si>
    <t>https://www.brentfordfc.com/en/news/article/first-team-brentford-v-crystal-palace-premier-league-team-news?utm_source=premier-league-web&amp;utm_medium=referral&amp;utm_campaign=pl-referral-always-on&amp;utm_term=injuries&amp;utm_content=club-injury-article</t>
  </si>
  <si>
    <t>2026-07-23T12:01:23.400917Z</t>
  </si>
  <si>
    <t>Wrist injury - 75% chance of playing</t>
  </si>
  <si>
    <t>2026-07-23T12:01:23.416721Z</t>
  </si>
  <si>
    <t>451490.jpg</t>
  </si>
  <si>
    <t>Loureiro da Costa</t>
  </si>
  <si>
    <t>Costinha</t>
  </si>
  <si>
    <t>p451490</t>
  </si>
  <si>
    <t>454490.jpg</t>
  </si>
  <si>
    <t>Svoboda</t>
  </si>
  <si>
    <t>p454490</t>
  </si>
  <si>
    <t>Zadok</t>
  </si>
  <si>
    <t>700308.jpg</t>
  </si>
  <si>
    <t>Yohanna</t>
  </si>
  <si>
    <t>p700308</t>
  </si>
  <si>
    <t>2026-07-23T12:01:23.432796Z</t>
  </si>
  <si>
    <t>https://www.brightonandhovealbion.com/media-video/hurzelers-liverpool-press-conference-march-26?utm_source=premier-league-web&amp;utm_medium=referral&amp;utm_campaign=pl-referral-always-on&amp;utm_term=injuries&amp;utm_content=club-injury-article</t>
  </si>
  <si>
    <t>Ankle injury - Expected back 10 Oct</t>
  </si>
  <si>
    <t>2026-07-23T12:01:23.448357Z</t>
  </si>
  <si>
    <t>Suspended until 6 Sep</t>
  </si>
  <si>
    <t>2026-07-23T12:01:23.464591Z</t>
  </si>
  <si>
    <t>620109.jpg</t>
  </si>
  <si>
    <t>Palestra</t>
  </si>
  <si>
    <t>p620109</t>
  </si>
  <si>
    <t>Geovany</t>
  </si>
  <si>
    <t>593117.jpg</t>
  </si>
  <si>
    <t>Quenda</t>
  </si>
  <si>
    <t>p593117</t>
  </si>
  <si>
    <t>503037.jpg</t>
  </si>
  <si>
    <t>Emegha</t>
  </si>
  <si>
    <t>p503037</t>
  </si>
  <si>
    <t>484389.jpg</t>
  </si>
  <si>
    <t>Dovin</t>
  </si>
  <si>
    <t>p484389</t>
  </si>
  <si>
    <t>110690.jpg</t>
  </si>
  <si>
    <t>p110690</t>
  </si>
  <si>
    <t>Bobby</t>
  </si>
  <si>
    <t>461102.jpg</t>
  </si>
  <si>
    <t>Thomas</t>
  </si>
  <si>
    <t>p461102</t>
  </si>
  <si>
    <t>436761.jpg</t>
  </si>
  <si>
    <t>Kitching</t>
  </si>
  <si>
    <t>p436761</t>
  </si>
  <si>
    <t>451284.jpg</t>
  </si>
  <si>
    <t>van Ewijk</t>
  </si>
  <si>
    <t>p451284</t>
  </si>
  <si>
    <t>173878.jpg</t>
  </si>
  <si>
    <t>p173878</t>
  </si>
  <si>
    <t>Kaine</t>
  </si>
  <si>
    <t>465390.jpg</t>
  </si>
  <si>
    <t>Kesler-Hayden</t>
  </si>
  <si>
    <t>p465390</t>
  </si>
  <si>
    <t>80178.jpg</t>
  </si>
  <si>
    <t>Bidwell</t>
  </si>
  <si>
    <t>p80178</t>
  </si>
  <si>
    <t>Joel</t>
  </si>
  <si>
    <t>204813.jpg</t>
  </si>
  <si>
    <t>Latibeaudiere</t>
  </si>
  <si>
    <t>p204813</t>
  </si>
  <si>
    <t>220583.jpg</t>
  </si>
  <si>
    <t>Woolfenden</t>
  </si>
  <si>
    <t>p220583</t>
  </si>
  <si>
    <t>Miguel</t>
  </si>
  <si>
    <t>577411.jpg</t>
  </si>
  <si>
    <t>Brau</t>
  </si>
  <si>
    <t>p577411</t>
  </si>
  <si>
    <t>Aurèle</t>
  </si>
  <si>
    <t>539142.jpg</t>
  </si>
  <si>
    <t>Amenda</t>
  </si>
  <si>
    <t>p539142</t>
  </si>
  <si>
    <t>Shoulder injury - 75% chance of playing</t>
  </si>
  <si>
    <t>2026-07-23T12:01:23.481435Z</t>
  </si>
  <si>
    <t>480457.jpg</t>
  </si>
  <si>
    <t>Rudoni</t>
  </si>
  <si>
    <t>p480457</t>
  </si>
  <si>
    <t>168144.jpg</t>
  </si>
  <si>
    <t>Grimes</t>
  </si>
  <si>
    <t>p168144</t>
  </si>
  <si>
    <t>Tatsuhiro</t>
  </si>
  <si>
    <t>501459.jpg</t>
  </si>
  <si>
    <t>Sakamoto</t>
  </si>
  <si>
    <t>p501459</t>
  </si>
  <si>
    <t>Ephron</t>
  </si>
  <si>
    <t>241293.jpg</t>
  </si>
  <si>
    <t>Mason-Clark</t>
  </si>
  <si>
    <t>p241293</t>
  </si>
  <si>
    <t>439668.jpg</t>
  </si>
  <si>
    <t>Eccles</t>
  </si>
  <si>
    <t>p439668</t>
  </si>
  <si>
    <t>226965.jpg</t>
  </si>
  <si>
    <t>Torp</t>
  </si>
  <si>
    <t>p226965</t>
  </si>
  <si>
    <t>684268.jpg</t>
  </si>
  <si>
    <t>Shepherd</t>
  </si>
  <si>
    <t>p684268</t>
  </si>
  <si>
    <t>Raphael</t>
  </si>
  <si>
    <t>492498.jpg</t>
  </si>
  <si>
    <t>Borges Rodrigues</t>
  </si>
  <si>
    <t>p492498</t>
  </si>
  <si>
    <t>629397.jpg</t>
  </si>
  <si>
    <t>Andrews</t>
  </si>
  <si>
    <t>p629397</t>
  </si>
  <si>
    <t>Haji</t>
  </si>
  <si>
    <t>176412.jpg</t>
  </si>
  <si>
    <t>p176412</t>
  </si>
  <si>
    <t>230730.jpg</t>
  </si>
  <si>
    <t>Thomas-Asante</t>
  </si>
  <si>
    <t>p230730</t>
  </si>
  <si>
    <t>Ellis</t>
  </si>
  <si>
    <t>218997.jpg</t>
  </si>
  <si>
    <t>Simms</t>
  </si>
  <si>
    <t>p218997</t>
  </si>
  <si>
    <t>Jahnoah</t>
  </si>
  <si>
    <t>551262.jpg</t>
  </si>
  <si>
    <t>Markelo</t>
  </si>
  <si>
    <t>p551262</t>
  </si>
  <si>
    <t>Norman</t>
  </si>
  <si>
    <t>549653.jpg</t>
  </si>
  <si>
    <t>Bassette</t>
  </si>
  <si>
    <t>p549653</t>
  </si>
  <si>
    <t>242313.jpg</t>
  </si>
  <si>
    <t>Mingueza</t>
  </si>
  <si>
    <t>p242313</t>
  </si>
  <si>
    <t>Ankle injury - 75% chance of playing</t>
  </si>
  <si>
    <t>2026-07-23T12:01:23.498963Z</t>
  </si>
  <si>
    <t>https://www.cpfc.co.uk/news/first-team/team-news-glasner-provides-update-ahead-of-conference-league-final?utm_source=premier-league-web&amp;utm_medium=referral&amp;utm_campaign=pl-referral-always-on&amp;utm_term=injuries&amp;utm_content=club-injury-article</t>
  </si>
  <si>
    <t>has returned to Getafe CF</t>
  </si>
  <si>
    <t>2026-07-23T12:18:56.275922Z</t>
  </si>
  <si>
    <t>244860.jpg</t>
  </si>
  <si>
    <t>Hackney</t>
  </si>
  <si>
    <t>p244860</t>
  </si>
  <si>
    <t>2026-07-23T12:01:23.516350Z</t>
  </si>
  <si>
    <t>Dillon</t>
  </si>
  <si>
    <t>167825.jpg</t>
  </si>
  <si>
    <t>p167825</t>
  </si>
  <si>
    <t>105666.jpg</t>
  </si>
  <si>
    <t>Butland</t>
  </si>
  <si>
    <t>p105666</t>
  </si>
  <si>
    <t>494950.jpg</t>
  </si>
  <si>
    <t>Cartwright</t>
  </si>
  <si>
    <t>p494950</t>
  </si>
  <si>
    <t>Thimothée</t>
  </si>
  <si>
    <t>444307.jpg</t>
  </si>
  <si>
    <t>Lo-Tutala</t>
  </si>
  <si>
    <t>p444307</t>
  </si>
  <si>
    <t>108416.jpg</t>
  </si>
  <si>
    <t>Egan</t>
  </si>
  <si>
    <t>p108416</t>
  </si>
  <si>
    <t>501902.jpg</t>
  </si>
  <si>
    <t>p501902</t>
  </si>
  <si>
    <t>Semi</t>
  </si>
  <si>
    <t>146426.jpg</t>
  </si>
  <si>
    <t>Ajayi</t>
  </si>
  <si>
    <t>p146426</t>
  </si>
  <si>
    <t>Lewie</t>
  </si>
  <si>
    <t>193278.jpg</t>
  </si>
  <si>
    <t>Coyle</t>
  </si>
  <si>
    <t>p193278</t>
  </si>
  <si>
    <t>433590.jpg</t>
  </si>
  <si>
    <t>Drameh</t>
  </si>
  <si>
    <t>p433590</t>
  </si>
  <si>
    <t>232351.jpg</t>
  </si>
  <si>
    <t>Giles</t>
  </si>
  <si>
    <t>p232351</t>
  </si>
  <si>
    <t>449428.jpg</t>
  </si>
  <si>
    <t>p449428</t>
  </si>
  <si>
    <t>Cathal</t>
  </si>
  <si>
    <t>661800.jpg</t>
  </si>
  <si>
    <t>McCarthy</t>
  </si>
  <si>
    <t>p661800</t>
  </si>
  <si>
    <t>Paddy</t>
  </si>
  <si>
    <t>160817.jpg</t>
  </si>
  <si>
    <t>McNair</t>
  </si>
  <si>
    <t>p160817</t>
  </si>
  <si>
    <t>540324.jpg</t>
  </si>
  <si>
    <t>Belloumi</t>
  </si>
  <si>
    <t>p540324</t>
  </si>
  <si>
    <t>232905.jpg</t>
  </si>
  <si>
    <t>Millar</t>
  </si>
  <si>
    <t>p232905</t>
  </si>
  <si>
    <t>171270.jpg</t>
  </si>
  <si>
    <t>Dowell</t>
  </si>
  <si>
    <t>p171270</t>
  </si>
  <si>
    <t>101282.jpg</t>
  </si>
  <si>
    <t>Crooks</t>
  </si>
  <si>
    <t>p101282</t>
  </si>
  <si>
    <t>Regan</t>
  </si>
  <si>
    <t>243413.jpg</t>
  </si>
  <si>
    <t>p243413</t>
  </si>
  <si>
    <t>Eliot</t>
  </si>
  <si>
    <t>2026-07-23T12:01:23.532635Z</t>
  </si>
  <si>
    <t>465525.jpg</t>
  </si>
  <si>
    <t>Matazo</t>
  </si>
  <si>
    <t>p465525</t>
  </si>
  <si>
    <t>Abdülkadir</t>
  </si>
  <si>
    <t>208481.jpg</t>
  </si>
  <si>
    <t>Ömür</t>
  </si>
  <si>
    <t>p208481</t>
  </si>
  <si>
    <t>Abu</t>
  </si>
  <si>
    <t>490161.jpg</t>
  </si>
  <si>
    <t>p490161</t>
  </si>
  <si>
    <t>Óscar</t>
  </si>
  <si>
    <t>553783.jpg</t>
  </si>
  <si>
    <t>Zambrano</t>
  </si>
  <si>
    <t>p553783</t>
  </si>
  <si>
    <t>Oli</t>
  </si>
  <si>
    <t>169432.jpg</t>
  </si>
  <si>
    <t>McBurnie</t>
  </si>
  <si>
    <t>p169432</t>
  </si>
  <si>
    <t>213292.jpg</t>
  </si>
  <si>
    <t>Akintola</t>
  </si>
  <si>
    <t>p213292</t>
  </si>
  <si>
    <t>Enis</t>
  </si>
  <si>
    <t>500957.jpg</t>
  </si>
  <si>
    <t>Destan</t>
  </si>
  <si>
    <t>p500957</t>
  </si>
  <si>
    <t>534392.jpg</t>
  </si>
  <si>
    <t>Burstow</t>
  </si>
  <si>
    <t>p534392</t>
  </si>
  <si>
    <t>108813.jpg</t>
  </si>
  <si>
    <t>Walton</t>
  </si>
  <si>
    <t>p108813</t>
  </si>
  <si>
    <t>112520.jpg</t>
  </si>
  <si>
    <t>p112520</t>
  </si>
  <si>
    <t>50093.jpg</t>
  </si>
  <si>
    <t>Button</t>
  </si>
  <si>
    <t>p50093</t>
  </si>
  <si>
    <t>Cédric</t>
  </si>
  <si>
    <t>183015.jpg</t>
  </si>
  <si>
    <t>Kipré</t>
  </si>
  <si>
    <t>p183015</t>
  </si>
  <si>
    <t>Dara</t>
  </si>
  <si>
    <t>216616.jpg</t>
  </si>
  <si>
    <t>O'Shea</t>
  </si>
  <si>
    <t>p216616</t>
  </si>
  <si>
    <t>Leif</t>
  </si>
  <si>
    <t>455084.jpg</t>
  </si>
  <si>
    <t>Davis</t>
  </si>
  <si>
    <t>p455084</t>
  </si>
  <si>
    <t>449429.jpg</t>
  </si>
  <si>
    <t>Greaves</t>
  </si>
  <si>
    <t>p449429</t>
  </si>
  <si>
    <t>222018.jpg</t>
  </si>
  <si>
    <t>p222018</t>
  </si>
  <si>
    <t>Darnell</t>
  </si>
  <si>
    <t>176420.jpg</t>
  </si>
  <si>
    <t>Furlong</t>
  </si>
  <si>
    <t>p176420</t>
  </si>
  <si>
    <t>Marcelino</t>
  </si>
  <si>
    <t>501390.jpg</t>
  </si>
  <si>
    <t>Núñez</t>
  </si>
  <si>
    <t>p501390</t>
  </si>
  <si>
    <t>Azor</t>
  </si>
  <si>
    <t>241117.jpg</t>
  </si>
  <si>
    <t>Matusiwa</t>
  </si>
  <si>
    <t>p241117</t>
  </si>
  <si>
    <t>149929.jpg</t>
  </si>
  <si>
    <t>Burns</t>
  </si>
  <si>
    <t>p149929</t>
  </si>
  <si>
    <t>231899.jpg</t>
  </si>
  <si>
    <t>Taylor</t>
  </si>
  <si>
    <t>p231899</t>
  </si>
  <si>
    <t>443261.jpg</t>
  </si>
  <si>
    <t>p443261</t>
  </si>
  <si>
    <t>Chiedozie</t>
  </si>
  <si>
    <t>229164.jpg</t>
  </si>
  <si>
    <t>Ogbene</t>
  </si>
  <si>
    <t>p229164</t>
  </si>
  <si>
    <t>Abdul</t>
  </si>
  <si>
    <t>531442.jpg</t>
  </si>
  <si>
    <t>Fatawu</t>
  </si>
  <si>
    <t>p531442</t>
  </si>
  <si>
    <t>Emersonn</t>
  </si>
  <si>
    <t>543968.jpg</t>
  </si>
  <si>
    <t>Correia da Silva</t>
  </si>
  <si>
    <t>p543968</t>
  </si>
  <si>
    <t>222625.jpg</t>
  </si>
  <si>
    <t>Hirst</t>
  </si>
  <si>
    <t>p222625</t>
  </si>
  <si>
    <t>Jaden</t>
  </si>
  <si>
    <t>481624.jpg</t>
  </si>
  <si>
    <t>Philogene</t>
  </si>
  <si>
    <t>p481624</t>
  </si>
  <si>
    <t>172453.jpg</t>
  </si>
  <si>
    <t>Szmodics</t>
  </si>
  <si>
    <t>p172453</t>
  </si>
  <si>
    <t>Chuba</t>
  </si>
  <si>
    <t>147675.jpg</t>
  </si>
  <si>
    <t>Akpom</t>
  </si>
  <si>
    <t>p147675</t>
  </si>
  <si>
    <t>Sindre</t>
  </si>
  <si>
    <t>557012.jpg</t>
  </si>
  <si>
    <t>Walle Egeli</t>
  </si>
  <si>
    <t>p557012</t>
  </si>
  <si>
    <t>Ali</t>
  </si>
  <si>
    <t>462387.jpg</t>
  </si>
  <si>
    <t>Al-Hamadi</t>
  </si>
  <si>
    <t>p462387</t>
  </si>
  <si>
    <t>Kasey</t>
  </si>
  <si>
    <t>461587.jpg</t>
  </si>
  <si>
    <t>McAteer</t>
  </si>
  <si>
    <t>p461587</t>
  </si>
  <si>
    <t>Anis</t>
  </si>
  <si>
    <t>232457.jpg</t>
  </si>
  <si>
    <t>Mehmeti</t>
  </si>
  <si>
    <t>p232457</t>
  </si>
  <si>
    <t>Kayne</t>
  </si>
  <si>
    <t>546600.jpg</t>
  </si>
  <si>
    <t>van Oevelen</t>
  </si>
  <si>
    <t>Van Oevelen</t>
  </si>
  <si>
    <t>p546600</t>
  </si>
  <si>
    <t>Tarik</t>
  </si>
  <si>
    <t>522047.jpg</t>
  </si>
  <si>
    <t>Muharemović</t>
  </si>
  <si>
    <t>p522047</t>
  </si>
  <si>
    <t>Armin</t>
  </si>
  <si>
    <t>Pecsi</t>
  </si>
  <si>
    <t>Vitezslav</t>
  </si>
  <si>
    <t>432987.jpg</t>
  </si>
  <si>
    <t>Jaros</t>
  </si>
  <si>
    <t>p432987</t>
  </si>
  <si>
    <t>464353.jpg</t>
  </si>
  <si>
    <t>p464353</t>
  </si>
  <si>
    <t>Knee injury - Expected back 31 Dec</t>
  </si>
  <si>
    <t>2026-07-23T12:01:23.565711Z</t>
  </si>
  <si>
    <t>2026-07-23T12:01:23.581126Z</t>
  </si>
  <si>
    <t>606702.jpg</t>
  </si>
  <si>
    <t>Jacquet</t>
  </si>
  <si>
    <t>p606702</t>
  </si>
  <si>
    <t>2026-07-23T12:01:23.596909Z</t>
  </si>
  <si>
    <t>https://www.liverpoolfc.com/news/liverpools-injury-list-suspensions-and-availability?utm_source=premier-league-web&amp;utm_medium=referral&amp;utm_campaign=pl-referral-always-on&amp;utm_term=injuries&amp;utm_content=club-injury-article</t>
  </si>
  <si>
    <t>Kostas</t>
  </si>
  <si>
    <t>2026-07-23T12:01:23.612529Z</t>
  </si>
  <si>
    <t>Hamstring injury - Expected back 23 Aug</t>
  </si>
  <si>
    <t>2026-07-23T12:01:23.628373Z</t>
  </si>
  <si>
    <t>551499.jpg</t>
  </si>
  <si>
    <t>Munoz</t>
  </si>
  <si>
    <t>p551499</t>
  </si>
  <si>
    <t>Achilles injury - Expected back 31 Dec</t>
  </si>
  <si>
    <t>2026-07-23T12:01:23.643771Z</t>
  </si>
  <si>
    <t>514514.jpg</t>
  </si>
  <si>
    <t>Koumas</t>
  </si>
  <si>
    <t>p514514</t>
  </si>
  <si>
    <t>2026-07-23T12:01:23.659279Z</t>
  </si>
  <si>
    <t>2026-07-23T12:01:23.675537Z</t>
  </si>
  <si>
    <t>649208.jpg</t>
  </si>
  <si>
    <t>Monga</t>
  </si>
  <si>
    <t>p649208</t>
  </si>
  <si>
    <t>2026-07-23T12:01:23.321726Z</t>
  </si>
  <si>
    <t>Unspecified injury - 75% chance of playing</t>
  </si>
  <si>
    <t>2026-07-23T12:01:23.549136Z</t>
  </si>
  <si>
    <t>2026-07-23T12:01:23.690880Z</t>
  </si>
  <si>
    <t>https://www.manutd.com/en/news/carrick-reveals-team-news-for-final-day-v-brighton-24-may-2026?utm_source=premier-league-web&amp;utm_medium=referral&amp;utm_campaign=pl-referral-always-on&amp;utm_term=injuries&amp;utm_content=club-injury-article</t>
  </si>
  <si>
    <t>2026-07-23T12:01:23.706702Z</t>
  </si>
  <si>
    <t>https://www.manutd.com/en/news/an-official-update-on-manuel-ugarte</t>
  </si>
  <si>
    <t>Shin injury - 75% chance of playing</t>
  </si>
  <si>
    <t>2026-07-23T12:01:23.722029Z</t>
  </si>
  <si>
    <t>Ewen</t>
  </si>
  <si>
    <t>554578.jpg</t>
  </si>
  <si>
    <t>Jaouen</t>
  </si>
  <si>
    <t>p554578</t>
  </si>
  <si>
    <t>2026-07-23T12:01:23.737715Z</t>
  </si>
  <si>
    <t>Calf injury - 75% chance of playing</t>
  </si>
  <si>
    <t>2026-07-23T12:01:23.753221Z</t>
  </si>
  <si>
    <t>https://www.newcastleunited.com/en/news/livramento-withdrawn-from-england-world-cup-squad?utm_source=premier-league-web&amp;utm_medium=referral&amp;utm_campaign=pl-referral-always-on&amp;utm_term=injuries&amp;utm_content=club-injury-article</t>
  </si>
  <si>
    <t>Thigh injury - 75% chance of playing</t>
  </si>
  <si>
    <t>2026-07-23T12:01:23.769696Z</t>
  </si>
  <si>
    <t>Calf injury - Expected back 30 Aug</t>
  </si>
  <si>
    <t>2026-07-23T12:01:23.785456Z</t>
  </si>
  <si>
    <t>https://www.newcastleunited.com/en/news/eddie-howes-team-news-update-schaer-and-livramento-injury-latest-ahead-of-forest?utm_source=premier-league-web&amp;utm_medium=referral&amp;utm_campaign=pl-referral-always-on&amp;utm_term=injuries&amp;utm_content=club-injury-article</t>
  </si>
  <si>
    <t>Bazoumana</t>
  </si>
  <si>
    <t>611665.jpg</t>
  </si>
  <si>
    <t>Touré</t>
  </si>
  <si>
    <t>p611665</t>
  </si>
  <si>
    <t>636852.jpg</t>
  </si>
  <si>
    <t>Steur</t>
  </si>
  <si>
    <t>p636852</t>
  </si>
  <si>
    <t>Muscle injury - 75% chance of playing</t>
  </si>
  <si>
    <t>2026-07-23T12:01:23.801183Z</t>
  </si>
  <si>
    <t>https://www.nottinghamforest.co.uk/news/2026/may/21/team-news-for-visit-of-bournemouth/?utm_source=premier-league-web&amp;utm_medium=referral&amp;utm_campaign=pl-referral-always-on&amp;utm_term=injuries&amp;utm_content=club-injury-article</t>
  </si>
  <si>
    <t>2026-07-23T12:01:23.816304Z</t>
  </si>
  <si>
    <t>538638.jpg</t>
  </si>
  <si>
    <t>Bindon</t>
  </si>
  <si>
    <t>p538638</t>
  </si>
  <si>
    <t>2026-07-23T12:01:23.832709Z</t>
  </si>
  <si>
    <t>https://www.nottinghamforest.co.uk/news/2026/april/21/update-on-callum-hudson-odoi/?utm_source=premier-league-web&amp;utm_medium=referral&amp;utm_campaign=pl-referral-always-on&amp;utm_term=injuries&amp;utm_content=club-injury-article</t>
  </si>
  <si>
    <t>Xaver</t>
  </si>
  <si>
    <t>204561.jpg</t>
  </si>
  <si>
    <t>Schlager</t>
  </si>
  <si>
    <t>Xaver Schlager</t>
  </si>
  <si>
    <t>p204561</t>
  </si>
  <si>
    <t>Dubravka</t>
  </si>
  <si>
    <t>2026-07-23T12:01:23.848657Z</t>
  </si>
  <si>
    <t>2026-07-23T12:01:23.864304Z</t>
  </si>
  <si>
    <t>Knee injury - Expected back 21 Nov</t>
  </si>
  <si>
    <t>2026-07-23T12:01:23.879434Z</t>
  </si>
  <si>
    <t>https://www.tottenhamhotspur.com/news/1008505/odobert-suffers-acl-injury</t>
  </si>
  <si>
    <t>2026-07-23T12:01:23.895175Z</t>
  </si>
  <si>
    <t>Fernandes</t>
  </si>
  <si>
    <t>93605.jpg</t>
  </si>
  <si>
    <t>Meunier</t>
  </si>
  <si>
    <t>p93605</t>
  </si>
  <si>
    <t>Coventry City</t>
  </si>
  <si>
    <t>Ipswich Town</t>
  </si>
  <si>
    <t>Hull City</t>
  </si>
  <si>
    <t>COV</t>
  </si>
  <si>
    <t>HUL</t>
  </si>
  <si>
    <t>IPS</t>
  </si>
  <si>
    <t>HARD COPY</t>
  </si>
  <si>
    <t>-</t>
  </si>
  <si>
    <t>EDITED</t>
  </si>
  <si>
    <t>O</t>
  </si>
  <si>
    <t>Original</t>
  </si>
  <si>
    <t>E</t>
  </si>
  <si>
    <t>Edited</t>
  </si>
  <si>
    <t>Dara O'Shea</t>
  </si>
  <si>
    <t>Azor Matusiwa</t>
  </si>
  <si>
    <t>Darnell Furlong</t>
  </si>
  <si>
    <t>Christian Walton</t>
  </si>
  <si>
    <t>Leif Davis</t>
  </si>
  <si>
    <t>Cédric Kipré</t>
  </si>
  <si>
    <t>George Hirst</t>
  </si>
  <si>
    <t>Marcelino Núñez</t>
  </si>
  <si>
    <t>Jack Taylor</t>
  </si>
  <si>
    <t>Jaden Philogene Bidace</t>
  </si>
  <si>
    <t>Jack Clarke</t>
  </si>
  <si>
    <t>Jacob Greaves</t>
  </si>
  <si>
    <t>Ivan Azón</t>
  </si>
  <si>
    <t>Sindre Egeli</t>
  </si>
  <si>
    <t>Kasey McAteer</t>
  </si>
  <si>
    <t>Jens Cajuste</t>
  </si>
  <si>
    <t>Anis Mehmeti</t>
  </si>
  <si>
    <t>Alex Palmer</t>
  </si>
  <si>
    <t>Ben Johnson</t>
  </si>
  <si>
    <t>Wes Burns</t>
  </si>
  <si>
    <t>Sammie Szmodics</t>
  </si>
  <si>
    <t>Chuba Akpom</t>
  </si>
  <si>
    <t>Ashley Young</t>
  </si>
  <si>
    <t>Conor Chaplin</t>
  </si>
  <si>
    <t>Chiedozie Ogbene</t>
  </si>
  <si>
    <t>Nathan Broadhead</t>
  </si>
  <si>
    <t>Ali Al Hamadi</t>
  </si>
  <si>
    <t>Cameron Humphreys</t>
  </si>
  <si>
    <t>Leon Ayinde</t>
  </si>
  <si>
    <t>Elkan Baggott</t>
  </si>
  <si>
    <t>Finley Barbrook</t>
  </si>
  <si>
    <t>Somto Boniface</t>
  </si>
  <si>
    <t>David Button</t>
  </si>
  <si>
    <t>Luke Woolfenden</t>
  </si>
  <si>
    <t>Carl Rushworth</t>
  </si>
  <si>
    <t>Matt Grimes</t>
  </si>
  <si>
    <t>Milan van Ewijk</t>
  </si>
  <si>
    <t>Jay Dasilva</t>
  </si>
  <si>
    <t>Liam Kitching</t>
  </si>
  <si>
    <t>Ephron Mason-Clark</t>
  </si>
  <si>
    <t>Bobby Thomas</t>
  </si>
  <si>
    <t>Haji Wright</t>
  </si>
  <si>
    <t>Tatsuhiro Sakamoto</t>
  </si>
  <si>
    <t>Victor Torp</t>
  </si>
  <si>
    <t>Jack Rudoni</t>
  </si>
  <si>
    <t>Brandon Thomas-Asante</t>
  </si>
  <si>
    <t>Josh Eccles</t>
  </si>
  <si>
    <t>Ellis Simms</t>
  </si>
  <si>
    <t>Joël Latibeaudière</t>
  </si>
  <si>
    <t>Kaine Kesler-Hayden</t>
  </si>
  <si>
    <t>Jamie Allen</t>
  </si>
  <si>
    <t>Jake Bidwell</t>
  </si>
  <si>
    <t>Kai Andrews</t>
  </si>
  <si>
    <t>Jahnoah Markelo</t>
  </si>
  <si>
    <t>Raphael Borges Rodrigues</t>
  </si>
  <si>
    <t>Yang Minhyeok</t>
  </si>
  <si>
    <t>Ben Sheaf</t>
  </si>
  <si>
    <t>Justin Obikwu</t>
  </si>
  <si>
    <t>Callum Perry</t>
  </si>
  <si>
    <t>George Shepherd</t>
  </si>
  <si>
    <t>Oscar Varney</t>
  </si>
  <si>
    <t>Ben Wilson</t>
  </si>
  <si>
    <t>Ivor Pandur</t>
  </si>
  <si>
    <t>John Egan</t>
  </si>
  <si>
    <t>Lewie Coyle</t>
  </si>
  <si>
    <t>Charlie Hughes</t>
  </si>
  <si>
    <t>Regan Slater</t>
  </si>
  <si>
    <t>Joe Gelhardt</t>
  </si>
  <si>
    <t>Oliver McBurnie</t>
  </si>
  <si>
    <t>Ryan Giles</t>
  </si>
  <si>
    <t>Matt Crooks</t>
  </si>
  <si>
    <t>Kyle Joseph</t>
  </si>
  <si>
    <t>Amir Hadžiahmetović</t>
  </si>
  <si>
    <t>Liam Millar</t>
  </si>
  <si>
    <t>Semi Ajayi</t>
  </si>
  <si>
    <t>John Lundstram</t>
  </si>
  <si>
    <t>Cody Drameh</t>
  </si>
  <si>
    <t>Bachir Belloumi</t>
  </si>
  <si>
    <t>Joel Ndala</t>
  </si>
  <si>
    <t>Akin Famewo</t>
  </si>
  <si>
    <t>Paddy McNair</t>
  </si>
  <si>
    <t>Darko Gyabi</t>
  </si>
  <si>
    <t>Babajide Akintola</t>
  </si>
  <si>
    <t>Lewis Koumas</t>
  </si>
  <si>
    <t>Enis Destan</t>
  </si>
  <si>
    <t>Kasey Palmer</t>
  </si>
  <si>
    <t>Yu Hirakawa</t>
  </si>
  <si>
    <t>Kieran Dowell</t>
  </si>
  <si>
    <t>Cathal McCarthy</t>
  </si>
  <si>
    <t>Matty Jacob</t>
  </si>
  <si>
    <t>Toby Collyer</t>
  </si>
  <si>
    <t>Abu Kamara</t>
  </si>
  <si>
    <t>Dillon Phillips</t>
  </si>
  <si>
    <t>Eliot Matazo</t>
  </si>
  <si>
    <t>Brandon Williams</t>
  </si>
  <si>
    <t>Nathan Tinsdale</t>
  </si>
  <si>
    <t>Stanley Ashbee</t>
  </si>
  <si>
    <t>Pharrell Brown</t>
  </si>
  <si>
    <t>James Debayo</t>
  </si>
  <si>
    <t>James Furlong</t>
  </si>
  <si>
    <t>Archie Howard</t>
  </si>
  <si>
    <t>Calvin Okike</t>
  </si>
  <si>
    <t>Hugh Parker</t>
  </si>
  <si>
    <t>Aidon Shehu</t>
  </si>
  <si>
    <t>Harry Vaughan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</si>
</sst>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1"/>
      <color theme="1"/>
      <name val="Century Gothic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sz val="10"/>
      <color theme="1"/>
      <name val="Arial"/>
      <family val="2"/>
    </font>
    <font>
      <sz val="8"/>
      <color theme="0" tint="-0.249977111117893"/>
      <name val="Consolas"/>
      <family val="3"/>
    </font>
    <font>
      <b/>
      <sz val="8.6"/>
      <color rgb="FF990000"/>
      <name val="Verdana"/>
      <family val="2"/>
    </font>
    <font>
      <sz val="8.6"/>
      <color rgb="FF888888"/>
      <name val="Verdana"/>
      <family val="2"/>
    </font>
    <font>
      <u/>
      <sz val="11"/>
      <color theme="10"/>
      <name val="Century Gothic"/>
      <family val="2"/>
      <scheme val="minor"/>
    </font>
    <font>
      <sz val="8.6"/>
      <color rgb="FF000000"/>
      <name val="Verdana"/>
      <family val="2"/>
    </font>
    <font>
      <sz val="8.6"/>
      <color rgb="FFCC0000"/>
      <name val="Verdana"/>
      <family val="2"/>
    </font>
    <font>
      <sz val="8.6"/>
      <color rgb="FF008800"/>
      <name val="Verdana"/>
      <family val="2"/>
    </font>
    <font>
      <b/>
      <sz val="8"/>
      <color theme="1"/>
      <name val="Consolas"/>
      <family val="3"/>
    </font>
    <font>
      <sz val="10"/>
      <color rgb="FF37003C"/>
      <name val="Arial"/>
      <family val="2"/>
    </font>
    <font>
      <u/>
      <sz val="9"/>
      <color theme="1"/>
      <name val="Google Sans Mono"/>
    </font>
    <font>
      <sz val="11"/>
      <color rgb="FF000000"/>
      <name val="Consolas"/>
      <family val="3"/>
    </font>
    <font>
      <b/>
      <sz val="11"/>
      <color theme="1"/>
      <name val="Century Gothic"/>
      <family val="2"/>
      <scheme val="minor"/>
    </font>
    <font>
      <b/>
      <sz val="8.6"/>
      <color rgb="FF000000"/>
      <name val="Verdana"/>
      <family val="2"/>
    </font>
    <font>
      <sz val="8"/>
      <color rgb="FF7D598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88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 style="medium">
        <color rgb="FF747678"/>
      </right>
      <top/>
      <bottom style="medium">
        <color rgb="FF747678"/>
      </bottom>
      <diagonal/>
    </border>
    <border>
      <left style="thick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thick">
        <color rgb="FF949698"/>
      </left>
      <right style="medium">
        <color rgb="FF747678"/>
      </right>
      <top/>
      <bottom/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thick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medium">
        <color rgb="FFEBE5E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2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2" fillId="0" borderId="0" xfId="0" applyFont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2" fontId="2" fillId="0" borderId="3" xfId="0" applyNumberFormat="1" applyFont="1" applyBorder="1" applyAlignment="1">
      <alignment horizontal="center"/>
    </xf>
    <xf numFmtId="2" fontId="2" fillId="0" borderId="3" xfId="0" applyNumberFormat="1" applyFont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right" wrapText="1"/>
    </xf>
    <xf numFmtId="0" fontId="3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  <xf numFmtId="1" fontId="0" fillId="0" borderId="0" xfId="0" applyNumberFormat="1"/>
    <xf numFmtId="0" fontId="0" fillId="0" borderId="0" xfId="0" applyNumberFormat="1" applyFont="1" applyAlignment="1">
      <alignment horizontal="center"/>
    </xf>
    <xf numFmtId="0" fontId="0" fillId="4" borderId="0" xfId="0" applyNumberFormat="1" applyFill="1"/>
    <xf numFmtId="0" fontId="0" fillId="0" borderId="0" xfId="0" applyNumberFormat="1" applyAlignment="1">
      <alignment horizontal="center"/>
    </xf>
    <xf numFmtId="0" fontId="0" fillId="4" borderId="0" xfId="0" applyNumberFormat="1" applyFill="1" applyAlignment="1">
      <alignment horizontal="center"/>
    </xf>
    <xf numFmtId="2" fontId="1" fillId="5" borderId="0" xfId="0" applyNumberFormat="1" applyFont="1" applyFill="1"/>
    <xf numFmtId="0" fontId="1" fillId="5" borderId="0" xfId="0" applyFont="1" applyFill="1"/>
    <xf numFmtId="0" fontId="4" fillId="0" borderId="0" xfId="0" applyFont="1" applyAlignment="1">
      <alignment horizont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7" fillId="3" borderId="9" xfId="1" applyFill="1" applyBorder="1" applyAlignment="1">
      <alignment horizontal="left" vertical="center"/>
    </xf>
    <xf numFmtId="0" fontId="6" fillId="3" borderId="10" xfId="0" applyFont="1" applyFill="1" applyBorder="1" applyAlignment="1">
      <alignment horizontal="right" vertical="center"/>
    </xf>
    <xf numFmtId="0" fontId="6" fillId="3" borderId="9" xfId="0" applyFont="1" applyFill="1" applyBorder="1" applyAlignment="1">
      <alignment horizontal="right" vertical="center"/>
    </xf>
    <xf numFmtId="0" fontId="5" fillId="6" borderId="18" xfId="0" applyFont="1" applyFill="1" applyBorder="1" applyAlignment="1">
      <alignment horizontal="center" vertical="center"/>
    </xf>
    <xf numFmtId="0" fontId="7" fillId="3" borderId="20" xfId="1" applyFill="1" applyBorder="1" applyAlignment="1">
      <alignment horizontal="left" vertical="center"/>
    </xf>
    <xf numFmtId="0" fontId="7" fillId="3" borderId="14" xfId="1" applyFill="1" applyBorder="1" applyAlignment="1">
      <alignment horizontal="left" vertical="center"/>
    </xf>
    <xf numFmtId="0" fontId="6" fillId="3" borderId="15" xfId="0" applyFont="1" applyFill="1" applyBorder="1" applyAlignment="1">
      <alignment horizontal="right" vertical="center"/>
    </xf>
    <xf numFmtId="0" fontId="6" fillId="3" borderId="14" xfId="0" applyFont="1" applyFill="1" applyBorder="1" applyAlignment="1">
      <alignment horizontal="right" vertical="center"/>
    </xf>
    <xf numFmtId="0" fontId="7" fillId="3" borderId="21" xfId="1" applyFill="1" applyBorder="1" applyAlignment="1">
      <alignment horizontal="left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right" vertical="center"/>
    </xf>
    <xf numFmtId="0" fontId="8" fillId="3" borderId="9" xfId="0" applyFont="1" applyFill="1" applyBorder="1" applyAlignment="1">
      <alignment horizontal="right" vertical="center"/>
    </xf>
    <xf numFmtId="0" fontId="8" fillId="3" borderId="0" xfId="0" applyFont="1" applyFill="1" applyBorder="1" applyAlignment="1">
      <alignment horizontal="right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right" vertical="center"/>
    </xf>
    <xf numFmtId="0" fontId="8" fillId="3" borderId="14" xfId="0" applyFont="1" applyFill="1" applyBorder="1" applyAlignment="1">
      <alignment horizontal="right" vertical="center"/>
    </xf>
    <xf numFmtId="0" fontId="9" fillId="3" borderId="9" xfId="0" applyFont="1" applyFill="1" applyBorder="1" applyAlignment="1">
      <alignment horizontal="right" vertical="center"/>
    </xf>
    <xf numFmtId="0" fontId="10" fillId="3" borderId="9" xfId="0" applyFont="1" applyFill="1" applyBorder="1" applyAlignment="1">
      <alignment horizontal="right" vertical="center"/>
    </xf>
    <xf numFmtId="2" fontId="2" fillId="0" borderId="0" xfId="0" applyNumberFormat="1" applyFont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2" fillId="0" borderId="0" xfId="0" applyFont="1" applyFill="1"/>
    <xf numFmtId="2" fontId="2" fillId="7" borderId="0" xfId="0" applyNumberFormat="1" applyFont="1" applyFill="1"/>
    <xf numFmtId="0" fontId="2" fillId="7" borderId="0" xfId="0" applyFont="1" applyFill="1" applyAlignment="1">
      <alignment horizontal="left"/>
    </xf>
    <xf numFmtId="2" fontId="2" fillId="0" borderId="25" xfId="0" applyNumberFormat="1" applyFont="1" applyBorder="1"/>
    <xf numFmtId="2" fontId="2" fillId="0" borderId="26" xfId="0" applyNumberFormat="1" applyFont="1" applyBorder="1"/>
    <xf numFmtId="2" fontId="2" fillId="0" borderId="27" xfId="0" applyNumberFormat="1" applyFont="1" applyBorder="1"/>
    <xf numFmtId="0" fontId="7" fillId="3" borderId="30" xfId="1" applyFill="1" applyBorder="1" applyAlignment="1">
      <alignment horizontal="left" vertical="center"/>
    </xf>
    <xf numFmtId="0" fontId="8" fillId="3" borderId="13" xfId="0" applyFont="1" applyFill="1" applyBorder="1" applyAlignment="1">
      <alignment horizontal="right" vertical="center"/>
    </xf>
    <xf numFmtId="0" fontId="7" fillId="3" borderId="0" xfId="1" applyFill="1" applyBorder="1" applyAlignment="1">
      <alignment horizontal="left" vertical="center"/>
    </xf>
    <xf numFmtId="0" fontId="8" fillId="3" borderId="16" xfId="0" applyFont="1" applyFill="1" applyBorder="1" applyAlignment="1">
      <alignment horizontal="right" vertical="center"/>
    </xf>
    <xf numFmtId="2" fontId="0" fillId="0" borderId="0" xfId="0" applyNumberFormat="1" applyAlignment="1">
      <alignment horizontal="center"/>
    </xf>
    <xf numFmtId="0" fontId="0" fillId="0" borderId="0" xfId="0"/>
    <xf numFmtId="0" fontId="8" fillId="3" borderId="30" xfId="0" applyFont="1" applyFill="1" applyBorder="1" applyAlignment="1">
      <alignment horizontal="right" vertical="center"/>
    </xf>
    <xf numFmtId="0" fontId="13" fillId="3" borderId="4" xfId="0" applyFont="1" applyFill="1" applyBorder="1" applyAlignment="1">
      <alignment wrapText="1"/>
    </xf>
    <xf numFmtId="14" fontId="3" fillId="0" borderId="4" xfId="0" applyNumberFormat="1" applyFont="1" applyBorder="1" applyAlignment="1">
      <alignment wrapText="1"/>
    </xf>
    <xf numFmtId="0" fontId="5" fillId="6" borderId="19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left" vertical="center"/>
    </xf>
    <xf numFmtId="0" fontId="5" fillId="6" borderId="3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right" vertical="center"/>
    </xf>
    <xf numFmtId="0" fontId="16" fillId="6" borderId="9" xfId="0" applyFont="1" applyFill="1" applyBorder="1" applyAlignment="1">
      <alignment horizontal="left" vertical="center"/>
    </xf>
    <xf numFmtId="0" fontId="7" fillId="3" borderId="23" xfId="1" applyFill="1" applyBorder="1" applyAlignment="1">
      <alignment horizontal="left" vertical="center"/>
    </xf>
    <xf numFmtId="0" fontId="16" fillId="6" borderId="9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right" vertical="center"/>
    </xf>
    <xf numFmtId="0" fontId="16" fillId="6" borderId="10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right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3" xfId="0" applyFont="1" applyFill="1" applyBorder="1" applyAlignment="1">
      <alignment horizontal="right" vertical="center"/>
    </xf>
    <xf numFmtId="0" fontId="16" fillId="6" borderId="20" xfId="0" applyFont="1" applyFill="1" applyBorder="1" applyAlignment="1">
      <alignment horizontal="center" vertical="center"/>
    </xf>
    <xf numFmtId="0" fontId="7" fillId="3" borderId="31" xfId="1" applyFill="1" applyBorder="1" applyAlignment="1">
      <alignment horizontal="left" vertical="center"/>
    </xf>
    <xf numFmtId="1" fontId="0" fillId="0" borderId="0" xfId="0" applyNumberFormat="1" applyAlignment="1">
      <alignment horizontal="center"/>
    </xf>
    <xf numFmtId="3" fontId="8" fillId="3" borderId="9" xfId="0" applyNumberFormat="1" applyFont="1" applyFill="1" applyBorder="1" applyAlignment="1">
      <alignment horizontal="right" vertical="center"/>
    </xf>
    <xf numFmtId="3" fontId="8" fillId="3" borderId="23" xfId="0" applyNumberFormat="1" applyFont="1" applyFill="1" applyBorder="1" applyAlignment="1">
      <alignment horizontal="right" vertical="center"/>
    </xf>
    <xf numFmtId="0" fontId="9" fillId="3" borderId="23" xfId="0" applyFont="1" applyFill="1" applyBorder="1" applyAlignment="1">
      <alignment horizontal="right" vertical="center"/>
    </xf>
    <xf numFmtId="0" fontId="10" fillId="3" borderId="23" xfId="0" applyFont="1" applyFill="1" applyBorder="1" applyAlignment="1">
      <alignment horizontal="right" vertical="center"/>
    </xf>
    <xf numFmtId="3" fontId="8" fillId="3" borderId="14" xfId="0" applyNumberFormat="1" applyFont="1" applyFill="1" applyBorder="1" applyAlignment="1">
      <alignment horizontal="right" vertical="center"/>
    </xf>
    <xf numFmtId="2" fontId="2" fillId="7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15" fillId="4" borderId="0" xfId="0" applyNumberFormat="1" applyFont="1" applyFill="1" applyAlignment="1">
      <alignment horizontal="center"/>
    </xf>
    <xf numFmtId="1" fontId="15" fillId="0" borderId="0" xfId="0" applyNumberFormat="1" applyFont="1"/>
    <xf numFmtId="1" fontId="15" fillId="4" borderId="0" xfId="0" applyNumberFormat="1" applyFont="1" applyFill="1" applyAlignment="1">
      <alignment horizontal="center"/>
    </xf>
    <xf numFmtId="0" fontId="15" fillId="0" borderId="0" xfId="0" applyNumberFormat="1" applyFont="1"/>
    <xf numFmtId="164" fontId="15" fillId="4" borderId="0" xfId="0" applyNumberFormat="1" applyFont="1" applyFill="1" applyAlignment="1">
      <alignment horizontal="center"/>
    </xf>
    <xf numFmtId="0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6" fillId="6" borderId="23" xfId="0" applyFont="1" applyFill="1" applyBorder="1" applyAlignment="1">
      <alignment horizontal="left" vertical="center"/>
    </xf>
    <xf numFmtId="0" fontId="16" fillId="6" borderId="23" xfId="0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/>
    </xf>
    <xf numFmtId="0" fontId="16" fillId="6" borderId="3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 wrapText="1"/>
    </xf>
    <xf numFmtId="22" fontId="12" fillId="3" borderId="32" xfId="0" applyNumberFormat="1" applyFont="1" applyFill="1" applyBorder="1" applyAlignment="1">
      <alignment vertical="center" wrapText="1"/>
    </xf>
    <xf numFmtId="0" fontId="12" fillId="3" borderId="32" xfId="0" applyFont="1" applyFill="1" applyBorder="1" applyAlignment="1">
      <alignment vertical="center" wrapText="1"/>
    </xf>
    <xf numFmtId="0" fontId="6" fillId="3" borderId="14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7" fillId="0" borderId="4" xfId="1" applyBorder="1" applyAlignment="1">
      <alignment wrapText="1"/>
    </xf>
    <xf numFmtId="0" fontId="14" fillId="0" borderId="0" xfId="0" applyFont="1" applyAlignment="1">
      <alignment vertical="center"/>
    </xf>
    <xf numFmtId="0" fontId="2" fillId="0" borderId="5" xfId="0" quotePrefix="1" applyFont="1" applyBorder="1"/>
    <xf numFmtId="0" fontId="1" fillId="0" borderId="0" xfId="0" applyFont="1" applyAlignment="1">
      <alignment horizontal="right"/>
    </xf>
    <xf numFmtId="0" fontId="1" fillId="8" borderId="33" xfId="0" applyFont="1" applyFill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8" fillId="9" borderId="10" xfId="0" applyFont="1" applyFill="1" applyBorder="1" applyAlignment="1">
      <alignment horizontal="right" vertical="center"/>
    </xf>
    <xf numFmtId="3" fontId="8" fillId="9" borderId="9" xfId="0" applyNumberFormat="1" applyFont="1" applyFill="1" applyBorder="1" applyAlignment="1">
      <alignment horizontal="right" vertical="center"/>
    </xf>
    <xf numFmtId="0" fontId="8" fillId="9" borderId="9" xfId="0" applyFont="1" applyFill="1" applyBorder="1" applyAlignment="1">
      <alignment horizontal="right" vertical="center"/>
    </xf>
    <xf numFmtId="0" fontId="10" fillId="9" borderId="9" xfId="0" applyFont="1" applyFill="1" applyBorder="1" applyAlignment="1">
      <alignment horizontal="right" vertical="center"/>
    </xf>
    <xf numFmtId="0" fontId="8" fillId="3" borderId="7" xfId="0" applyFont="1" applyFill="1" applyBorder="1" applyAlignment="1">
      <alignment horizontal="right" vertical="center"/>
    </xf>
    <xf numFmtId="0" fontId="8" fillId="3" borderId="8" xfId="0" applyFont="1" applyFill="1" applyBorder="1" applyAlignment="1">
      <alignment horizontal="right" vertical="center"/>
    </xf>
    <xf numFmtId="0" fontId="7" fillId="9" borderId="30" xfId="1" applyFill="1" applyBorder="1" applyAlignment="1">
      <alignment horizontal="left" vertical="center"/>
    </xf>
    <xf numFmtId="0" fontId="7" fillId="3" borderId="6" xfId="1" applyFill="1" applyBorder="1" applyAlignment="1">
      <alignment horizontal="left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123825</xdr:colOff>
      <xdr:row>1</xdr:row>
      <xdr:rowOff>123825</xdr:rowOff>
    </xdr:to>
    <xdr:sp macro="" textlink="">
      <xdr:nvSpPr>
        <xdr:cNvPr id="13313" name="AutoShape 1" descr="Club Crest">
          <a:extLst>
            <a:ext uri="{FF2B5EF4-FFF2-40B4-BE49-F238E27FC236}">
              <a16:creationId xmlns:a16="http://schemas.microsoft.com/office/drawing/2014/main" id="{BFC0126F-6553-4C1E-8CFF-65013EC8B431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90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123825</xdr:colOff>
      <xdr:row>10</xdr:row>
      <xdr:rowOff>123825</xdr:rowOff>
    </xdr:to>
    <xdr:sp macro="" textlink="">
      <xdr:nvSpPr>
        <xdr:cNvPr id="13314" name="AutoShape 2" descr="Club Crest">
          <a:extLst>
            <a:ext uri="{FF2B5EF4-FFF2-40B4-BE49-F238E27FC236}">
              <a16:creationId xmlns:a16="http://schemas.microsoft.com/office/drawing/2014/main" id="{A5E78C46-E93F-4B55-94AE-25651AA9C190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050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123825</xdr:colOff>
      <xdr:row>19</xdr:row>
      <xdr:rowOff>123825</xdr:rowOff>
    </xdr:to>
    <xdr:sp macro="" textlink="">
      <xdr:nvSpPr>
        <xdr:cNvPr id="13315" name="AutoShape 3" descr="Club Crest">
          <a:extLst>
            <a:ext uri="{FF2B5EF4-FFF2-40B4-BE49-F238E27FC236}">
              <a16:creationId xmlns:a16="http://schemas.microsoft.com/office/drawing/2014/main" id="{78DFE316-A1C0-46BB-8772-D5262795AB4F}"/>
            </a:ext>
          </a:extLst>
        </xdr:cNvPr>
        <xdr:cNvSpPr>
          <a:spLocks noChangeAspect="1" noChangeArrowheads="1"/>
        </xdr:cNvSpPr>
      </xdr:nvSpPr>
      <xdr:spPr bwMode="auto">
        <a:xfrm>
          <a:off x="685800" y="39909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123825</xdr:colOff>
      <xdr:row>28</xdr:row>
      <xdr:rowOff>123825</xdr:rowOff>
    </xdr:to>
    <xdr:sp macro="" textlink="">
      <xdr:nvSpPr>
        <xdr:cNvPr id="13316" name="AutoShape 4" descr="Club Crest">
          <a:extLst>
            <a:ext uri="{FF2B5EF4-FFF2-40B4-BE49-F238E27FC236}">
              <a16:creationId xmlns:a16="http://schemas.microsoft.com/office/drawing/2014/main" id="{47A51BC2-658C-439E-B9B3-72E7517FFB2F}"/>
            </a:ext>
          </a:extLst>
        </xdr:cNvPr>
        <xdr:cNvSpPr>
          <a:spLocks noChangeAspect="1" noChangeArrowheads="1"/>
        </xdr:cNvSpPr>
      </xdr:nvSpPr>
      <xdr:spPr bwMode="auto">
        <a:xfrm>
          <a:off x="685800" y="58769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123825</xdr:colOff>
      <xdr:row>37</xdr:row>
      <xdr:rowOff>123825</xdr:rowOff>
    </xdr:to>
    <xdr:sp macro="" textlink="">
      <xdr:nvSpPr>
        <xdr:cNvPr id="13317" name="AutoShape 5" descr="Club Crest">
          <a:extLst>
            <a:ext uri="{FF2B5EF4-FFF2-40B4-BE49-F238E27FC236}">
              <a16:creationId xmlns:a16="http://schemas.microsoft.com/office/drawing/2014/main" id="{477D0D0E-B912-420F-B374-50B36297A982}"/>
            </a:ext>
          </a:extLst>
        </xdr:cNvPr>
        <xdr:cNvSpPr>
          <a:spLocks noChangeAspect="1" noChangeArrowheads="1"/>
        </xdr:cNvSpPr>
      </xdr:nvSpPr>
      <xdr:spPr bwMode="auto">
        <a:xfrm>
          <a:off x="685800" y="77628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123825</xdr:colOff>
      <xdr:row>46</xdr:row>
      <xdr:rowOff>123825</xdr:rowOff>
    </xdr:to>
    <xdr:sp macro="" textlink="">
      <xdr:nvSpPr>
        <xdr:cNvPr id="13318" name="AutoShape 6" descr="Club Crest">
          <a:extLst>
            <a:ext uri="{FF2B5EF4-FFF2-40B4-BE49-F238E27FC236}">
              <a16:creationId xmlns:a16="http://schemas.microsoft.com/office/drawing/2014/main" id="{3D807F33-4DA1-470D-8E98-76E8BD9C5C58}"/>
            </a:ext>
          </a:extLst>
        </xdr:cNvPr>
        <xdr:cNvSpPr>
          <a:spLocks noChangeAspect="1" noChangeArrowheads="1"/>
        </xdr:cNvSpPr>
      </xdr:nvSpPr>
      <xdr:spPr bwMode="auto">
        <a:xfrm>
          <a:off x="685800" y="96488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123825</xdr:colOff>
      <xdr:row>55</xdr:row>
      <xdr:rowOff>123825</xdr:rowOff>
    </xdr:to>
    <xdr:sp macro="" textlink="">
      <xdr:nvSpPr>
        <xdr:cNvPr id="13319" name="AutoShape 7" descr="Club Crest">
          <a:extLst>
            <a:ext uri="{FF2B5EF4-FFF2-40B4-BE49-F238E27FC236}">
              <a16:creationId xmlns:a16="http://schemas.microsoft.com/office/drawing/2014/main" id="{40DD8236-1B0D-4AAC-86D7-29EF48E9A54A}"/>
            </a:ext>
          </a:extLst>
        </xdr:cNvPr>
        <xdr:cNvSpPr>
          <a:spLocks noChangeAspect="1" noChangeArrowheads="1"/>
        </xdr:cNvSpPr>
      </xdr:nvSpPr>
      <xdr:spPr bwMode="auto">
        <a:xfrm>
          <a:off x="685800" y="115347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123825</xdr:colOff>
      <xdr:row>64</xdr:row>
      <xdr:rowOff>123825</xdr:rowOff>
    </xdr:to>
    <xdr:sp macro="" textlink="">
      <xdr:nvSpPr>
        <xdr:cNvPr id="13320" name="AutoShape 8" descr="Club Crest">
          <a:extLst>
            <a:ext uri="{FF2B5EF4-FFF2-40B4-BE49-F238E27FC236}">
              <a16:creationId xmlns:a16="http://schemas.microsoft.com/office/drawing/2014/main" id="{138F3826-509E-4FBC-8B44-2E53655A9ACF}"/>
            </a:ext>
          </a:extLst>
        </xdr:cNvPr>
        <xdr:cNvSpPr>
          <a:spLocks noChangeAspect="1" noChangeArrowheads="1"/>
        </xdr:cNvSpPr>
      </xdr:nvSpPr>
      <xdr:spPr bwMode="auto">
        <a:xfrm>
          <a:off x="685800" y="134207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123825</xdr:colOff>
      <xdr:row>73</xdr:row>
      <xdr:rowOff>123825</xdr:rowOff>
    </xdr:to>
    <xdr:sp macro="" textlink="">
      <xdr:nvSpPr>
        <xdr:cNvPr id="13321" name="AutoShape 9" descr="Club Crest">
          <a:extLst>
            <a:ext uri="{FF2B5EF4-FFF2-40B4-BE49-F238E27FC236}">
              <a16:creationId xmlns:a16="http://schemas.microsoft.com/office/drawing/2014/main" id="{431C27BC-C2EF-47CF-8D6E-A9711DEE7C4A}"/>
            </a:ext>
          </a:extLst>
        </xdr:cNvPr>
        <xdr:cNvSpPr>
          <a:spLocks noChangeAspect="1" noChangeArrowheads="1"/>
        </xdr:cNvSpPr>
      </xdr:nvSpPr>
      <xdr:spPr bwMode="auto">
        <a:xfrm>
          <a:off x="685800" y="153066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123825</xdr:colOff>
      <xdr:row>82</xdr:row>
      <xdr:rowOff>123825</xdr:rowOff>
    </xdr:to>
    <xdr:sp macro="" textlink="">
      <xdr:nvSpPr>
        <xdr:cNvPr id="13322" name="AutoShape 10" descr="Club Crest">
          <a:extLst>
            <a:ext uri="{FF2B5EF4-FFF2-40B4-BE49-F238E27FC236}">
              <a16:creationId xmlns:a16="http://schemas.microsoft.com/office/drawing/2014/main" id="{1CE16C10-6BA6-41BA-ADF9-482B17DBAB9F}"/>
            </a:ext>
          </a:extLst>
        </xdr:cNvPr>
        <xdr:cNvSpPr>
          <a:spLocks noChangeAspect="1" noChangeArrowheads="1"/>
        </xdr:cNvSpPr>
      </xdr:nvSpPr>
      <xdr:spPr bwMode="auto">
        <a:xfrm>
          <a:off x="685800" y="171926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123825</xdr:colOff>
      <xdr:row>91</xdr:row>
      <xdr:rowOff>123825</xdr:rowOff>
    </xdr:to>
    <xdr:sp macro="" textlink="">
      <xdr:nvSpPr>
        <xdr:cNvPr id="13323" name="AutoShape 11" descr="Club Crest">
          <a:extLst>
            <a:ext uri="{FF2B5EF4-FFF2-40B4-BE49-F238E27FC236}">
              <a16:creationId xmlns:a16="http://schemas.microsoft.com/office/drawing/2014/main" id="{092A5326-45CD-4BAA-ACEF-E91963140332}"/>
            </a:ext>
          </a:extLst>
        </xdr:cNvPr>
        <xdr:cNvSpPr>
          <a:spLocks noChangeAspect="1" noChangeArrowheads="1"/>
        </xdr:cNvSpPr>
      </xdr:nvSpPr>
      <xdr:spPr bwMode="auto">
        <a:xfrm>
          <a:off x="685800" y="190785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123825</xdr:colOff>
      <xdr:row>100</xdr:row>
      <xdr:rowOff>123825</xdr:rowOff>
    </xdr:to>
    <xdr:sp macro="" textlink="">
      <xdr:nvSpPr>
        <xdr:cNvPr id="13324" name="AutoShape 12" descr="Club Crest">
          <a:extLst>
            <a:ext uri="{FF2B5EF4-FFF2-40B4-BE49-F238E27FC236}">
              <a16:creationId xmlns:a16="http://schemas.microsoft.com/office/drawing/2014/main" id="{F74F5018-9605-4772-AC98-3B8AAD112245}"/>
            </a:ext>
          </a:extLst>
        </xdr:cNvPr>
        <xdr:cNvSpPr>
          <a:spLocks noChangeAspect="1" noChangeArrowheads="1"/>
        </xdr:cNvSpPr>
      </xdr:nvSpPr>
      <xdr:spPr bwMode="auto">
        <a:xfrm>
          <a:off x="685800" y="209645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123825</xdr:colOff>
      <xdr:row>109</xdr:row>
      <xdr:rowOff>123825</xdr:rowOff>
    </xdr:to>
    <xdr:sp macro="" textlink="">
      <xdr:nvSpPr>
        <xdr:cNvPr id="13325" name="AutoShape 13" descr="Club Crest">
          <a:extLst>
            <a:ext uri="{FF2B5EF4-FFF2-40B4-BE49-F238E27FC236}">
              <a16:creationId xmlns:a16="http://schemas.microsoft.com/office/drawing/2014/main" id="{BF62CDE7-F563-4831-96AC-D75EC4B25B2B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8504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123825</xdr:colOff>
      <xdr:row>118</xdr:row>
      <xdr:rowOff>123825</xdr:rowOff>
    </xdr:to>
    <xdr:sp macro="" textlink="">
      <xdr:nvSpPr>
        <xdr:cNvPr id="13326" name="AutoShape 14" descr="Club Crest">
          <a:extLst>
            <a:ext uri="{FF2B5EF4-FFF2-40B4-BE49-F238E27FC236}">
              <a16:creationId xmlns:a16="http://schemas.microsoft.com/office/drawing/2014/main" id="{76F2C019-7B45-47DA-890D-391B003870BC}"/>
            </a:ext>
          </a:extLst>
        </xdr:cNvPr>
        <xdr:cNvSpPr>
          <a:spLocks noChangeAspect="1" noChangeArrowheads="1"/>
        </xdr:cNvSpPr>
      </xdr:nvSpPr>
      <xdr:spPr bwMode="auto">
        <a:xfrm>
          <a:off x="685800" y="247364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123825</xdr:colOff>
      <xdr:row>127</xdr:row>
      <xdr:rowOff>123825</xdr:rowOff>
    </xdr:to>
    <xdr:sp macro="" textlink="">
      <xdr:nvSpPr>
        <xdr:cNvPr id="13327" name="AutoShape 15" descr="Club Crest">
          <a:extLst>
            <a:ext uri="{FF2B5EF4-FFF2-40B4-BE49-F238E27FC236}">
              <a16:creationId xmlns:a16="http://schemas.microsoft.com/office/drawing/2014/main" id="{584260C3-F5F6-47DF-A322-188809504DFE}"/>
            </a:ext>
          </a:extLst>
        </xdr:cNvPr>
        <xdr:cNvSpPr>
          <a:spLocks noChangeAspect="1" noChangeArrowheads="1"/>
        </xdr:cNvSpPr>
      </xdr:nvSpPr>
      <xdr:spPr bwMode="auto">
        <a:xfrm>
          <a:off x="685800" y="266223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123825</xdr:colOff>
      <xdr:row>136</xdr:row>
      <xdr:rowOff>123825</xdr:rowOff>
    </xdr:to>
    <xdr:sp macro="" textlink="">
      <xdr:nvSpPr>
        <xdr:cNvPr id="13328" name="AutoShape 16" descr="Club Crest">
          <a:extLst>
            <a:ext uri="{FF2B5EF4-FFF2-40B4-BE49-F238E27FC236}">
              <a16:creationId xmlns:a16="http://schemas.microsoft.com/office/drawing/2014/main" id="{B4E6062C-44C7-444F-9DB0-0B499156B8EB}"/>
            </a:ext>
          </a:extLst>
        </xdr:cNvPr>
        <xdr:cNvSpPr>
          <a:spLocks noChangeAspect="1" noChangeArrowheads="1"/>
        </xdr:cNvSpPr>
      </xdr:nvSpPr>
      <xdr:spPr bwMode="auto">
        <a:xfrm>
          <a:off x="685800" y="285083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123825</xdr:colOff>
      <xdr:row>145</xdr:row>
      <xdr:rowOff>123825</xdr:rowOff>
    </xdr:to>
    <xdr:sp macro="" textlink="">
      <xdr:nvSpPr>
        <xdr:cNvPr id="13329" name="AutoShape 17" descr="Club Crest">
          <a:extLst>
            <a:ext uri="{FF2B5EF4-FFF2-40B4-BE49-F238E27FC236}">
              <a16:creationId xmlns:a16="http://schemas.microsoft.com/office/drawing/2014/main" id="{CAF35D41-FD61-496B-AD97-EB21325C9AC7}"/>
            </a:ext>
          </a:extLst>
        </xdr:cNvPr>
        <xdr:cNvSpPr>
          <a:spLocks noChangeAspect="1" noChangeArrowheads="1"/>
        </xdr:cNvSpPr>
      </xdr:nvSpPr>
      <xdr:spPr bwMode="auto">
        <a:xfrm>
          <a:off x="685800" y="303942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123825</xdr:colOff>
      <xdr:row>154</xdr:row>
      <xdr:rowOff>123825</xdr:rowOff>
    </xdr:to>
    <xdr:sp macro="" textlink="">
      <xdr:nvSpPr>
        <xdr:cNvPr id="13330" name="AutoShape 18" descr="Club Crest">
          <a:extLst>
            <a:ext uri="{FF2B5EF4-FFF2-40B4-BE49-F238E27FC236}">
              <a16:creationId xmlns:a16="http://schemas.microsoft.com/office/drawing/2014/main" id="{56C9225E-C898-4DF2-B26A-5FA989E741AE}"/>
            </a:ext>
          </a:extLst>
        </xdr:cNvPr>
        <xdr:cNvSpPr>
          <a:spLocks noChangeAspect="1" noChangeArrowheads="1"/>
        </xdr:cNvSpPr>
      </xdr:nvSpPr>
      <xdr:spPr bwMode="auto">
        <a:xfrm>
          <a:off x="685800" y="322802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123825</xdr:colOff>
      <xdr:row>163</xdr:row>
      <xdr:rowOff>123825</xdr:rowOff>
    </xdr:to>
    <xdr:sp macro="" textlink="">
      <xdr:nvSpPr>
        <xdr:cNvPr id="13331" name="AutoShape 19" descr="Club Crest">
          <a:extLst>
            <a:ext uri="{FF2B5EF4-FFF2-40B4-BE49-F238E27FC236}">
              <a16:creationId xmlns:a16="http://schemas.microsoft.com/office/drawing/2014/main" id="{216CD710-1224-4F48-9BC3-6640F0C5EBBE}"/>
            </a:ext>
          </a:extLst>
        </xdr:cNvPr>
        <xdr:cNvSpPr>
          <a:spLocks noChangeAspect="1" noChangeArrowheads="1"/>
        </xdr:cNvSpPr>
      </xdr:nvSpPr>
      <xdr:spPr bwMode="auto">
        <a:xfrm>
          <a:off x="685800" y="341661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123825</xdr:colOff>
      <xdr:row>172</xdr:row>
      <xdr:rowOff>123825</xdr:rowOff>
    </xdr:to>
    <xdr:sp macro="" textlink="">
      <xdr:nvSpPr>
        <xdr:cNvPr id="13332" name="AutoShape 20" descr="Club Crest">
          <a:extLst>
            <a:ext uri="{FF2B5EF4-FFF2-40B4-BE49-F238E27FC236}">
              <a16:creationId xmlns:a16="http://schemas.microsoft.com/office/drawing/2014/main" id="{4ED2C603-861F-4F9E-BD55-D9DB5711E7DF}"/>
            </a:ext>
          </a:extLst>
        </xdr:cNvPr>
        <xdr:cNvSpPr>
          <a:spLocks noChangeAspect="1" noChangeArrowheads="1"/>
        </xdr:cNvSpPr>
      </xdr:nvSpPr>
      <xdr:spPr bwMode="auto">
        <a:xfrm>
          <a:off x="685800" y="360521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123825</xdr:colOff>
      <xdr:row>1</xdr:row>
      <xdr:rowOff>123825</xdr:rowOff>
    </xdr:to>
    <xdr:sp macro="" textlink="">
      <xdr:nvSpPr>
        <xdr:cNvPr id="1025" name="AutoShape 1" descr="Club Crest">
          <a:extLst>
            <a:ext uri="{FF2B5EF4-FFF2-40B4-BE49-F238E27FC236}">
              <a16:creationId xmlns:a16="http://schemas.microsoft.com/office/drawing/2014/main" id="{F6D0F4FB-B25E-4A89-925B-CDFD3A56BAEB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90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123825</xdr:colOff>
      <xdr:row>10</xdr:row>
      <xdr:rowOff>123825</xdr:rowOff>
    </xdr:to>
    <xdr:sp macro="" textlink="">
      <xdr:nvSpPr>
        <xdr:cNvPr id="1026" name="AutoShape 2" descr="Club Crest">
          <a:extLst>
            <a:ext uri="{FF2B5EF4-FFF2-40B4-BE49-F238E27FC236}">
              <a16:creationId xmlns:a16="http://schemas.microsoft.com/office/drawing/2014/main" id="{4AC3C5D1-0856-4BFD-A7FB-1F91D96F4619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050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123825</xdr:colOff>
      <xdr:row>19</xdr:row>
      <xdr:rowOff>123825</xdr:rowOff>
    </xdr:to>
    <xdr:sp macro="" textlink="">
      <xdr:nvSpPr>
        <xdr:cNvPr id="1027" name="AutoShape 3" descr="Club Crest">
          <a:extLst>
            <a:ext uri="{FF2B5EF4-FFF2-40B4-BE49-F238E27FC236}">
              <a16:creationId xmlns:a16="http://schemas.microsoft.com/office/drawing/2014/main" id="{D1D400DF-B8DE-4145-AAAA-F0EEB71B0152}"/>
            </a:ext>
          </a:extLst>
        </xdr:cNvPr>
        <xdr:cNvSpPr>
          <a:spLocks noChangeAspect="1" noChangeArrowheads="1"/>
        </xdr:cNvSpPr>
      </xdr:nvSpPr>
      <xdr:spPr bwMode="auto">
        <a:xfrm>
          <a:off x="685800" y="39909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123825</xdr:colOff>
      <xdr:row>28</xdr:row>
      <xdr:rowOff>123825</xdr:rowOff>
    </xdr:to>
    <xdr:sp macro="" textlink="">
      <xdr:nvSpPr>
        <xdr:cNvPr id="1028" name="AutoShape 4" descr="Club Crest">
          <a:extLst>
            <a:ext uri="{FF2B5EF4-FFF2-40B4-BE49-F238E27FC236}">
              <a16:creationId xmlns:a16="http://schemas.microsoft.com/office/drawing/2014/main" id="{EECA2B44-C3F6-4E01-8D29-72D0F02D15C2}"/>
            </a:ext>
          </a:extLst>
        </xdr:cNvPr>
        <xdr:cNvSpPr>
          <a:spLocks noChangeAspect="1" noChangeArrowheads="1"/>
        </xdr:cNvSpPr>
      </xdr:nvSpPr>
      <xdr:spPr bwMode="auto">
        <a:xfrm>
          <a:off x="685800" y="58769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123825</xdr:colOff>
      <xdr:row>37</xdr:row>
      <xdr:rowOff>123825</xdr:rowOff>
    </xdr:to>
    <xdr:sp macro="" textlink="">
      <xdr:nvSpPr>
        <xdr:cNvPr id="1029" name="AutoShape 5" descr="Club Crest">
          <a:extLst>
            <a:ext uri="{FF2B5EF4-FFF2-40B4-BE49-F238E27FC236}">
              <a16:creationId xmlns:a16="http://schemas.microsoft.com/office/drawing/2014/main" id="{E43AA7FE-2EF3-4CF9-A2D1-F7BFC8D5B457}"/>
            </a:ext>
          </a:extLst>
        </xdr:cNvPr>
        <xdr:cNvSpPr>
          <a:spLocks noChangeAspect="1" noChangeArrowheads="1"/>
        </xdr:cNvSpPr>
      </xdr:nvSpPr>
      <xdr:spPr bwMode="auto">
        <a:xfrm>
          <a:off x="685800" y="77628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123825</xdr:colOff>
      <xdr:row>46</xdr:row>
      <xdr:rowOff>123825</xdr:rowOff>
    </xdr:to>
    <xdr:sp macro="" textlink="">
      <xdr:nvSpPr>
        <xdr:cNvPr id="1030" name="AutoShape 6" descr="Club Crest">
          <a:extLst>
            <a:ext uri="{FF2B5EF4-FFF2-40B4-BE49-F238E27FC236}">
              <a16:creationId xmlns:a16="http://schemas.microsoft.com/office/drawing/2014/main" id="{66547EBC-AE1F-4B46-8E3A-13DE62700E53}"/>
            </a:ext>
          </a:extLst>
        </xdr:cNvPr>
        <xdr:cNvSpPr>
          <a:spLocks noChangeAspect="1" noChangeArrowheads="1"/>
        </xdr:cNvSpPr>
      </xdr:nvSpPr>
      <xdr:spPr bwMode="auto">
        <a:xfrm>
          <a:off x="685800" y="96488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123825</xdr:colOff>
      <xdr:row>55</xdr:row>
      <xdr:rowOff>123825</xdr:rowOff>
    </xdr:to>
    <xdr:sp macro="" textlink="">
      <xdr:nvSpPr>
        <xdr:cNvPr id="1031" name="AutoShape 7" descr="Club Crest">
          <a:extLst>
            <a:ext uri="{FF2B5EF4-FFF2-40B4-BE49-F238E27FC236}">
              <a16:creationId xmlns:a16="http://schemas.microsoft.com/office/drawing/2014/main" id="{89738835-C15C-41F9-845E-B6B3412330F6}"/>
            </a:ext>
          </a:extLst>
        </xdr:cNvPr>
        <xdr:cNvSpPr>
          <a:spLocks noChangeAspect="1" noChangeArrowheads="1"/>
        </xdr:cNvSpPr>
      </xdr:nvSpPr>
      <xdr:spPr bwMode="auto">
        <a:xfrm>
          <a:off x="685800" y="115347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123825</xdr:colOff>
      <xdr:row>64</xdr:row>
      <xdr:rowOff>123825</xdr:rowOff>
    </xdr:to>
    <xdr:sp macro="" textlink="">
      <xdr:nvSpPr>
        <xdr:cNvPr id="1032" name="AutoShape 8" descr="Club Crest">
          <a:extLst>
            <a:ext uri="{FF2B5EF4-FFF2-40B4-BE49-F238E27FC236}">
              <a16:creationId xmlns:a16="http://schemas.microsoft.com/office/drawing/2014/main" id="{A31E275E-EBB6-474F-8620-E55E75E680E0}"/>
            </a:ext>
          </a:extLst>
        </xdr:cNvPr>
        <xdr:cNvSpPr>
          <a:spLocks noChangeAspect="1" noChangeArrowheads="1"/>
        </xdr:cNvSpPr>
      </xdr:nvSpPr>
      <xdr:spPr bwMode="auto">
        <a:xfrm>
          <a:off x="685800" y="134207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123825</xdr:colOff>
      <xdr:row>73</xdr:row>
      <xdr:rowOff>123825</xdr:rowOff>
    </xdr:to>
    <xdr:sp macro="" textlink="">
      <xdr:nvSpPr>
        <xdr:cNvPr id="1033" name="AutoShape 9" descr="Club Crest">
          <a:extLst>
            <a:ext uri="{FF2B5EF4-FFF2-40B4-BE49-F238E27FC236}">
              <a16:creationId xmlns:a16="http://schemas.microsoft.com/office/drawing/2014/main" id="{577550D0-F424-4B1E-886F-2B4BFE1E27EB}"/>
            </a:ext>
          </a:extLst>
        </xdr:cNvPr>
        <xdr:cNvSpPr>
          <a:spLocks noChangeAspect="1" noChangeArrowheads="1"/>
        </xdr:cNvSpPr>
      </xdr:nvSpPr>
      <xdr:spPr bwMode="auto">
        <a:xfrm>
          <a:off x="685800" y="153066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123825</xdr:colOff>
      <xdr:row>82</xdr:row>
      <xdr:rowOff>123825</xdr:rowOff>
    </xdr:to>
    <xdr:sp macro="" textlink="">
      <xdr:nvSpPr>
        <xdr:cNvPr id="1034" name="AutoShape 10" descr="Club Crest">
          <a:extLst>
            <a:ext uri="{FF2B5EF4-FFF2-40B4-BE49-F238E27FC236}">
              <a16:creationId xmlns:a16="http://schemas.microsoft.com/office/drawing/2014/main" id="{289E8F0F-D28D-44E4-9F8C-620612523EDA}"/>
            </a:ext>
          </a:extLst>
        </xdr:cNvPr>
        <xdr:cNvSpPr>
          <a:spLocks noChangeAspect="1" noChangeArrowheads="1"/>
        </xdr:cNvSpPr>
      </xdr:nvSpPr>
      <xdr:spPr bwMode="auto">
        <a:xfrm>
          <a:off x="685800" y="171926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123825</xdr:colOff>
      <xdr:row>91</xdr:row>
      <xdr:rowOff>123825</xdr:rowOff>
    </xdr:to>
    <xdr:sp macro="" textlink="">
      <xdr:nvSpPr>
        <xdr:cNvPr id="1035" name="AutoShape 11" descr="Club Crest">
          <a:extLst>
            <a:ext uri="{FF2B5EF4-FFF2-40B4-BE49-F238E27FC236}">
              <a16:creationId xmlns:a16="http://schemas.microsoft.com/office/drawing/2014/main" id="{BA91F6A1-2EFE-4F67-8AC3-11E9261B7F80}"/>
            </a:ext>
          </a:extLst>
        </xdr:cNvPr>
        <xdr:cNvSpPr>
          <a:spLocks noChangeAspect="1" noChangeArrowheads="1"/>
        </xdr:cNvSpPr>
      </xdr:nvSpPr>
      <xdr:spPr bwMode="auto">
        <a:xfrm>
          <a:off x="685800" y="190785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123825</xdr:colOff>
      <xdr:row>100</xdr:row>
      <xdr:rowOff>123825</xdr:rowOff>
    </xdr:to>
    <xdr:sp macro="" textlink="">
      <xdr:nvSpPr>
        <xdr:cNvPr id="1036" name="AutoShape 12" descr="Club Crest">
          <a:extLst>
            <a:ext uri="{FF2B5EF4-FFF2-40B4-BE49-F238E27FC236}">
              <a16:creationId xmlns:a16="http://schemas.microsoft.com/office/drawing/2014/main" id="{F56DC8C8-4B4C-416D-A550-312AB3A2C910}"/>
            </a:ext>
          </a:extLst>
        </xdr:cNvPr>
        <xdr:cNvSpPr>
          <a:spLocks noChangeAspect="1" noChangeArrowheads="1"/>
        </xdr:cNvSpPr>
      </xdr:nvSpPr>
      <xdr:spPr bwMode="auto">
        <a:xfrm>
          <a:off x="685800" y="209645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123825</xdr:colOff>
      <xdr:row>109</xdr:row>
      <xdr:rowOff>123825</xdr:rowOff>
    </xdr:to>
    <xdr:sp macro="" textlink="">
      <xdr:nvSpPr>
        <xdr:cNvPr id="1037" name="AutoShape 13" descr="Club Crest">
          <a:extLst>
            <a:ext uri="{FF2B5EF4-FFF2-40B4-BE49-F238E27FC236}">
              <a16:creationId xmlns:a16="http://schemas.microsoft.com/office/drawing/2014/main" id="{7F7EDBB1-922E-42E9-8C33-4D7395FA2FF7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8504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123825</xdr:colOff>
      <xdr:row>118</xdr:row>
      <xdr:rowOff>123825</xdr:rowOff>
    </xdr:to>
    <xdr:sp macro="" textlink="">
      <xdr:nvSpPr>
        <xdr:cNvPr id="1038" name="AutoShape 14" descr="Club Crest">
          <a:extLst>
            <a:ext uri="{FF2B5EF4-FFF2-40B4-BE49-F238E27FC236}">
              <a16:creationId xmlns:a16="http://schemas.microsoft.com/office/drawing/2014/main" id="{A3CB5468-AB38-44F0-8417-75A50F4E5ECE}"/>
            </a:ext>
          </a:extLst>
        </xdr:cNvPr>
        <xdr:cNvSpPr>
          <a:spLocks noChangeAspect="1" noChangeArrowheads="1"/>
        </xdr:cNvSpPr>
      </xdr:nvSpPr>
      <xdr:spPr bwMode="auto">
        <a:xfrm>
          <a:off x="685800" y="247364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123825</xdr:colOff>
      <xdr:row>127</xdr:row>
      <xdr:rowOff>123825</xdr:rowOff>
    </xdr:to>
    <xdr:sp macro="" textlink="">
      <xdr:nvSpPr>
        <xdr:cNvPr id="1039" name="AutoShape 15" descr="Club Crest">
          <a:extLst>
            <a:ext uri="{FF2B5EF4-FFF2-40B4-BE49-F238E27FC236}">
              <a16:creationId xmlns:a16="http://schemas.microsoft.com/office/drawing/2014/main" id="{E1FCD138-6372-4631-9530-2D4F0E1B4450}"/>
            </a:ext>
          </a:extLst>
        </xdr:cNvPr>
        <xdr:cNvSpPr>
          <a:spLocks noChangeAspect="1" noChangeArrowheads="1"/>
        </xdr:cNvSpPr>
      </xdr:nvSpPr>
      <xdr:spPr bwMode="auto">
        <a:xfrm>
          <a:off x="685800" y="266223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123825</xdr:colOff>
      <xdr:row>136</xdr:row>
      <xdr:rowOff>123825</xdr:rowOff>
    </xdr:to>
    <xdr:sp macro="" textlink="">
      <xdr:nvSpPr>
        <xdr:cNvPr id="1040" name="AutoShape 16" descr="Club Crest">
          <a:extLst>
            <a:ext uri="{FF2B5EF4-FFF2-40B4-BE49-F238E27FC236}">
              <a16:creationId xmlns:a16="http://schemas.microsoft.com/office/drawing/2014/main" id="{A18A0336-86A7-4EE1-B7AF-67D889AEA78A}"/>
            </a:ext>
          </a:extLst>
        </xdr:cNvPr>
        <xdr:cNvSpPr>
          <a:spLocks noChangeAspect="1" noChangeArrowheads="1"/>
        </xdr:cNvSpPr>
      </xdr:nvSpPr>
      <xdr:spPr bwMode="auto">
        <a:xfrm>
          <a:off x="685800" y="285083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123825</xdr:colOff>
      <xdr:row>145</xdr:row>
      <xdr:rowOff>123825</xdr:rowOff>
    </xdr:to>
    <xdr:sp macro="" textlink="">
      <xdr:nvSpPr>
        <xdr:cNvPr id="1041" name="AutoShape 17" descr="Club Crest">
          <a:extLst>
            <a:ext uri="{FF2B5EF4-FFF2-40B4-BE49-F238E27FC236}">
              <a16:creationId xmlns:a16="http://schemas.microsoft.com/office/drawing/2014/main" id="{2DF6DA77-5A8E-489F-9DE7-9FA755B788B8}"/>
            </a:ext>
          </a:extLst>
        </xdr:cNvPr>
        <xdr:cNvSpPr>
          <a:spLocks noChangeAspect="1" noChangeArrowheads="1"/>
        </xdr:cNvSpPr>
      </xdr:nvSpPr>
      <xdr:spPr bwMode="auto">
        <a:xfrm>
          <a:off x="685800" y="303942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123825</xdr:colOff>
      <xdr:row>154</xdr:row>
      <xdr:rowOff>123825</xdr:rowOff>
    </xdr:to>
    <xdr:sp macro="" textlink="">
      <xdr:nvSpPr>
        <xdr:cNvPr id="1042" name="AutoShape 18" descr="Club Crest">
          <a:extLst>
            <a:ext uri="{FF2B5EF4-FFF2-40B4-BE49-F238E27FC236}">
              <a16:creationId xmlns:a16="http://schemas.microsoft.com/office/drawing/2014/main" id="{EF5462B8-0A65-4611-8BA8-8EF845D710C4}"/>
            </a:ext>
          </a:extLst>
        </xdr:cNvPr>
        <xdr:cNvSpPr>
          <a:spLocks noChangeAspect="1" noChangeArrowheads="1"/>
        </xdr:cNvSpPr>
      </xdr:nvSpPr>
      <xdr:spPr bwMode="auto">
        <a:xfrm>
          <a:off x="685800" y="322802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123825</xdr:colOff>
      <xdr:row>163</xdr:row>
      <xdr:rowOff>123825</xdr:rowOff>
    </xdr:to>
    <xdr:sp macro="" textlink="">
      <xdr:nvSpPr>
        <xdr:cNvPr id="1043" name="AutoShape 19" descr="Club Crest">
          <a:extLst>
            <a:ext uri="{FF2B5EF4-FFF2-40B4-BE49-F238E27FC236}">
              <a16:creationId xmlns:a16="http://schemas.microsoft.com/office/drawing/2014/main" id="{B316590A-090A-4057-86C0-A610E865B72A}"/>
            </a:ext>
          </a:extLst>
        </xdr:cNvPr>
        <xdr:cNvSpPr>
          <a:spLocks noChangeAspect="1" noChangeArrowheads="1"/>
        </xdr:cNvSpPr>
      </xdr:nvSpPr>
      <xdr:spPr bwMode="auto">
        <a:xfrm>
          <a:off x="685800" y="341661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123825</xdr:colOff>
      <xdr:row>172</xdr:row>
      <xdr:rowOff>123825</xdr:rowOff>
    </xdr:to>
    <xdr:sp macro="" textlink="">
      <xdr:nvSpPr>
        <xdr:cNvPr id="1044" name="AutoShape 20" descr="Club Crest">
          <a:extLst>
            <a:ext uri="{FF2B5EF4-FFF2-40B4-BE49-F238E27FC236}">
              <a16:creationId xmlns:a16="http://schemas.microsoft.com/office/drawing/2014/main" id="{77B1AB86-DDFC-4227-AC90-3FFCC9CD28AA}"/>
            </a:ext>
          </a:extLst>
        </xdr:cNvPr>
        <xdr:cNvSpPr>
          <a:spLocks noChangeAspect="1" noChangeArrowheads="1"/>
        </xdr:cNvSpPr>
      </xdr:nvSpPr>
      <xdr:spPr bwMode="auto">
        <a:xfrm>
          <a:off x="685800" y="360521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123825</xdr:colOff>
      <xdr:row>1</xdr:row>
      <xdr:rowOff>123825</xdr:rowOff>
    </xdr:to>
    <xdr:sp macro="" textlink="">
      <xdr:nvSpPr>
        <xdr:cNvPr id="2" name="AutoShape 1" descr="Club Crest">
          <a:extLst>
            <a:ext uri="{FF2B5EF4-FFF2-40B4-BE49-F238E27FC236}">
              <a16:creationId xmlns:a16="http://schemas.microsoft.com/office/drawing/2014/main" id="{4B3A3E52-A1A8-4388-9E18-75CC48499B03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90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123825</xdr:colOff>
      <xdr:row>10</xdr:row>
      <xdr:rowOff>123825</xdr:rowOff>
    </xdr:to>
    <xdr:sp macro="" textlink="">
      <xdr:nvSpPr>
        <xdr:cNvPr id="3" name="AutoShape 2" descr="Club Crest">
          <a:extLst>
            <a:ext uri="{FF2B5EF4-FFF2-40B4-BE49-F238E27FC236}">
              <a16:creationId xmlns:a16="http://schemas.microsoft.com/office/drawing/2014/main" id="{D385F336-2D89-44B6-A123-0D7E9D81360F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050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123825</xdr:colOff>
      <xdr:row>19</xdr:row>
      <xdr:rowOff>123825</xdr:rowOff>
    </xdr:to>
    <xdr:sp macro="" textlink="">
      <xdr:nvSpPr>
        <xdr:cNvPr id="4" name="AutoShape 3" descr="Club Crest">
          <a:extLst>
            <a:ext uri="{FF2B5EF4-FFF2-40B4-BE49-F238E27FC236}">
              <a16:creationId xmlns:a16="http://schemas.microsoft.com/office/drawing/2014/main" id="{91F8F76A-533E-4FCE-A822-E6CD56C0F312}"/>
            </a:ext>
          </a:extLst>
        </xdr:cNvPr>
        <xdr:cNvSpPr>
          <a:spLocks noChangeAspect="1" noChangeArrowheads="1"/>
        </xdr:cNvSpPr>
      </xdr:nvSpPr>
      <xdr:spPr bwMode="auto">
        <a:xfrm>
          <a:off x="685800" y="39909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123825</xdr:colOff>
      <xdr:row>28</xdr:row>
      <xdr:rowOff>123825</xdr:rowOff>
    </xdr:to>
    <xdr:sp macro="" textlink="">
      <xdr:nvSpPr>
        <xdr:cNvPr id="5" name="AutoShape 4" descr="Club Crest">
          <a:extLst>
            <a:ext uri="{FF2B5EF4-FFF2-40B4-BE49-F238E27FC236}">
              <a16:creationId xmlns:a16="http://schemas.microsoft.com/office/drawing/2014/main" id="{923A3A55-3809-4E30-B435-4EB263A321DE}"/>
            </a:ext>
          </a:extLst>
        </xdr:cNvPr>
        <xdr:cNvSpPr>
          <a:spLocks noChangeAspect="1" noChangeArrowheads="1"/>
        </xdr:cNvSpPr>
      </xdr:nvSpPr>
      <xdr:spPr bwMode="auto">
        <a:xfrm>
          <a:off x="685800" y="58769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123825</xdr:colOff>
      <xdr:row>37</xdr:row>
      <xdr:rowOff>123825</xdr:rowOff>
    </xdr:to>
    <xdr:sp macro="" textlink="">
      <xdr:nvSpPr>
        <xdr:cNvPr id="6" name="AutoShape 5" descr="Club Crest">
          <a:extLst>
            <a:ext uri="{FF2B5EF4-FFF2-40B4-BE49-F238E27FC236}">
              <a16:creationId xmlns:a16="http://schemas.microsoft.com/office/drawing/2014/main" id="{378AC094-96A2-4EBE-94D9-58C8F8D158B5}"/>
            </a:ext>
          </a:extLst>
        </xdr:cNvPr>
        <xdr:cNvSpPr>
          <a:spLocks noChangeAspect="1" noChangeArrowheads="1"/>
        </xdr:cNvSpPr>
      </xdr:nvSpPr>
      <xdr:spPr bwMode="auto">
        <a:xfrm>
          <a:off x="685800" y="77628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123825</xdr:colOff>
      <xdr:row>46</xdr:row>
      <xdr:rowOff>123825</xdr:rowOff>
    </xdr:to>
    <xdr:sp macro="" textlink="">
      <xdr:nvSpPr>
        <xdr:cNvPr id="7" name="AutoShape 6" descr="Club Crest">
          <a:extLst>
            <a:ext uri="{FF2B5EF4-FFF2-40B4-BE49-F238E27FC236}">
              <a16:creationId xmlns:a16="http://schemas.microsoft.com/office/drawing/2014/main" id="{0DABDE6D-611F-4564-9F31-6A1007D05BB9}"/>
            </a:ext>
          </a:extLst>
        </xdr:cNvPr>
        <xdr:cNvSpPr>
          <a:spLocks noChangeAspect="1" noChangeArrowheads="1"/>
        </xdr:cNvSpPr>
      </xdr:nvSpPr>
      <xdr:spPr bwMode="auto">
        <a:xfrm>
          <a:off x="685800" y="96488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123825</xdr:colOff>
      <xdr:row>55</xdr:row>
      <xdr:rowOff>123825</xdr:rowOff>
    </xdr:to>
    <xdr:sp macro="" textlink="">
      <xdr:nvSpPr>
        <xdr:cNvPr id="8" name="AutoShape 7" descr="Club Crest">
          <a:extLst>
            <a:ext uri="{FF2B5EF4-FFF2-40B4-BE49-F238E27FC236}">
              <a16:creationId xmlns:a16="http://schemas.microsoft.com/office/drawing/2014/main" id="{FD644906-A062-4E08-90E1-3C7C3DB23748}"/>
            </a:ext>
          </a:extLst>
        </xdr:cNvPr>
        <xdr:cNvSpPr>
          <a:spLocks noChangeAspect="1" noChangeArrowheads="1"/>
        </xdr:cNvSpPr>
      </xdr:nvSpPr>
      <xdr:spPr bwMode="auto">
        <a:xfrm>
          <a:off x="685800" y="115347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123825</xdr:colOff>
      <xdr:row>64</xdr:row>
      <xdr:rowOff>123825</xdr:rowOff>
    </xdr:to>
    <xdr:sp macro="" textlink="">
      <xdr:nvSpPr>
        <xdr:cNvPr id="9" name="AutoShape 8" descr="Club Crest">
          <a:extLst>
            <a:ext uri="{FF2B5EF4-FFF2-40B4-BE49-F238E27FC236}">
              <a16:creationId xmlns:a16="http://schemas.microsoft.com/office/drawing/2014/main" id="{1C2CCAD4-620C-4209-B2FA-7DDB0EB1994E}"/>
            </a:ext>
          </a:extLst>
        </xdr:cNvPr>
        <xdr:cNvSpPr>
          <a:spLocks noChangeAspect="1" noChangeArrowheads="1"/>
        </xdr:cNvSpPr>
      </xdr:nvSpPr>
      <xdr:spPr bwMode="auto">
        <a:xfrm>
          <a:off x="685800" y="134207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123825</xdr:colOff>
      <xdr:row>73</xdr:row>
      <xdr:rowOff>123825</xdr:rowOff>
    </xdr:to>
    <xdr:sp macro="" textlink="">
      <xdr:nvSpPr>
        <xdr:cNvPr id="10" name="AutoShape 9" descr="Club Crest">
          <a:extLst>
            <a:ext uri="{FF2B5EF4-FFF2-40B4-BE49-F238E27FC236}">
              <a16:creationId xmlns:a16="http://schemas.microsoft.com/office/drawing/2014/main" id="{A56E6ED9-756E-4AE3-8E90-37AF81F4CBDB}"/>
            </a:ext>
          </a:extLst>
        </xdr:cNvPr>
        <xdr:cNvSpPr>
          <a:spLocks noChangeAspect="1" noChangeArrowheads="1"/>
        </xdr:cNvSpPr>
      </xdr:nvSpPr>
      <xdr:spPr bwMode="auto">
        <a:xfrm>
          <a:off x="685800" y="153066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123825</xdr:colOff>
      <xdr:row>82</xdr:row>
      <xdr:rowOff>123825</xdr:rowOff>
    </xdr:to>
    <xdr:sp macro="" textlink="">
      <xdr:nvSpPr>
        <xdr:cNvPr id="11" name="AutoShape 10" descr="Club Crest">
          <a:extLst>
            <a:ext uri="{FF2B5EF4-FFF2-40B4-BE49-F238E27FC236}">
              <a16:creationId xmlns:a16="http://schemas.microsoft.com/office/drawing/2014/main" id="{357C75B9-8E90-46E5-A2AF-371DD18288F8}"/>
            </a:ext>
          </a:extLst>
        </xdr:cNvPr>
        <xdr:cNvSpPr>
          <a:spLocks noChangeAspect="1" noChangeArrowheads="1"/>
        </xdr:cNvSpPr>
      </xdr:nvSpPr>
      <xdr:spPr bwMode="auto">
        <a:xfrm>
          <a:off x="685800" y="171926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123825</xdr:colOff>
      <xdr:row>91</xdr:row>
      <xdr:rowOff>123825</xdr:rowOff>
    </xdr:to>
    <xdr:sp macro="" textlink="">
      <xdr:nvSpPr>
        <xdr:cNvPr id="12" name="AutoShape 11" descr="Club Crest">
          <a:extLst>
            <a:ext uri="{FF2B5EF4-FFF2-40B4-BE49-F238E27FC236}">
              <a16:creationId xmlns:a16="http://schemas.microsoft.com/office/drawing/2014/main" id="{E45F68EC-9879-4720-894A-E2652A6A16CE}"/>
            </a:ext>
          </a:extLst>
        </xdr:cNvPr>
        <xdr:cNvSpPr>
          <a:spLocks noChangeAspect="1" noChangeArrowheads="1"/>
        </xdr:cNvSpPr>
      </xdr:nvSpPr>
      <xdr:spPr bwMode="auto">
        <a:xfrm>
          <a:off x="685800" y="190785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123825</xdr:colOff>
      <xdr:row>100</xdr:row>
      <xdr:rowOff>123825</xdr:rowOff>
    </xdr:to>
    <xdr:sp macro="" textlink="">
      <xdr:nvSpPr>
        <xdr:cNvPr id="13" name="AutoShape 12" descr="Club Crest">
          <a:extLst>
            <a:ext uri="{FF2B5EF4-FFF2-40B4-BE49-F238E27FC236}">
              <a16:creationId xmlns:a16="http://schemas.microsoft.com/office/drawing/2014/main" id="{B024FDDA-C37F-4761-A538-2D1EB4DF419E}"/>
            </a:ext>
          </a:extLst>
        </xdr:cNvPr>
        <xdr:cNvSpPr>
          <a:spLocks noChangeAspect="1" noChangeArrowheads="1"/>
        </xdr:cNvSpPr>
      </xdr:nvSpPr>
      <xdr:spPr bwMode="auto">
        <a:xfrm>
          <a:off x="685800" y="209645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123825</xdr:colOff>
      <xdr:row>109</xdr:row>
      <xdr:rowOff>123825</xdr:rowOff>
    </xdr:to>
    <xdr:sp macro="" textlink="">
      <xdr:nvSpPr>
        <xdr:cNvPr id="14" name="AutoShape 13" descr="Club Crest">
          <a:extLst>
            <a:ext uri="{FF2B5EF4-FFF2-40B4-BE49-F238E27FC236}">
              <a16:creationId xmlns:a16="http://schemas.microsoft.com/office/drawing/2014/main" id="{C20A4CF6-E03F-4906-8C47-F6A850C17098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8504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123825</xdr:colOff>
      <xdr:row>118</xdr:row>
      <xdr:rowOff>123825</xdr:rowOff>
    </xdr:to>
    <xdr:sp macro="" textlink="">
      <xdr:nvSpPr>
        <xdr:cNvPr id="15" name="AutoShape 14" descr="Club Crest">
          <a:extLst>
            <a:ext uri="{FF2B5EF4-FFF2-40B4-BE49-F238E27FC236}">
              <a16:creationId xmlns:a16="http://schemas.microsoft.com/office/drawing/2014/main" id="{A6CD5648-8732-4DAF-833B-4BEE3BC4951F}"/>
            </a:ext>
          </a:extLst>
        </xdr:cNvPr>
        <xdr:cNvSpPr>
          <a:spLocks noChangeAspect="1" noChangeArrowheads="1"/>
        </xdr:cNvSpPr>
      </xdr:nvSpPr>
      <xdr:spPr bwMode="auto">
        <a:xfrm>
          <a:off x="685800" y="247364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123825</xdr:colOff>
      <xdr:row>127</xdr:row>
      <xdr:rowOff>123825</xdr:rowOff>
    </xdr:to>
    <xdr:sp macro="" textlink="">
      <xdr:nvSpPr>
        <xdr:cNvPr id="16" name="AutoShape 15" descr="Club Crest">
          <a:extLst>
            <a:ext uri="{FF2B5EF4-FFF2-40B4-BE49-F238E27FC236}">
              <a16:creationId xmlns:a16="http://schemas.microsoft.com/office/drawing/2014/main" id="{9592E438-E814-45B8-A070-96516DFC6D72}"/>
            </a:ext>
          </a:extLst>
        </xdr:cNvPr>
        <xdr:cNvSpPr>
          <a:spLocks noChangeAspect="1" noChangeArrowheads="1"/>
        </xdr:cNvSpPr>
      </xdr:nvSpPr>
      <xdr:spPr bwMode="auto">
        <a:xfrm>
          <a:off x="685800" y="266223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123825</xdr:colOff>
      <xdr:row>136</xdr:row>
      <xdr:rowOff>123825</xdr:rowOff>
    </xdr:to>
    <xdr:sp macro="" textlink="">
      <xdr:nvSpPr>
        <xdr:cNvPr id="17" name="AutoShape 16" descr="Club Crest">
          <a:extLst>
            <a:ext uri="{FF2B5EF4-FFF2-40B4-BE49-F238E27FC236}">
              <a16:creationId xmlns:a16="http://schemas.microsoft.com/office/drawing/2014/main" id="{620AEC7F-E17C-4988-BDF1-66E614649392}"/>
            </a:ext>
          </a:extLst>
        </xdr:cNvPr>
        <xdr:cNvSpPr>
          <a:spLocks noChangeAspect="1" noChangeArrowheads="1"/>
        </xdr:cNvSpPr>
      </xdr:nvSpPr>
      <xdr:spPr bwMode="auto">
        <a:xfrm>
          <a:off x="685800" y="285083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123825</xdr:colOff>
      <xdr:row>145</xdr:row>
      <xdr:rowOff>123825</xdr:rowOff>
    </xdr:to>
    <xdr:sp macro="" textlink="">
      <xdr:nvSpPr>
        <xdr:cNvPr id="18" name="AutoShape 17" descr="Club Crest">
          <a:extLst>
            <a:ext uri="{FF2B5EF4-FFF2-40B4-BE49-F238E27FC236}">
              <a16:creationId xmlns:a16="http://schemas.microsoft.com/office/drawing/2014/main" id="{742C5372-F3C3-4B03-B405-B994968DA707}"/>
            </a:ext>
          </a:extLst>
        </xdr:cNvPr>
        <xdr:cNvSpPr>
          <a:spLocks noChangeAspect="1" noChangeArrowheads="1"/>
        </xdr:cNvSpPr>
      </xdr:nvSpPr>
      <xdr:spPr bwMode="auto">
        <a:xfrm>
          <a:off x="685800" y="303942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123825</xdr:colOff>
      <xdr:row>154</xdr:row>
      <xdr:rowOff>123825</xdr:rowOff>
    </xdr:to>
    <xdr:sp macro="" textlink="">
      <xdr:nvSpPr>
        <xdr:cNvPr id="19" name="AutoShape 18" descr="Club Crest">
          <a:extLst>
            <a:ext uri="{FF2B5EF4-FFF2-40B4-BE49-F238E27FC236}">
              <a16:creationId xmlns:a16="http://schemas.microsoft.com/office/drawing/2014/main" id="{65976C0E-ADFB-48ED-911E-506CBB07C801}"/>
            </a:ext>
          </a:extLst>
        </xdr:cNvPr>
        <xdr:cNvSpPr>
          <a:spLocks noChangeAspect="1" noChangeArrowheads="1"/>
        </xdr:cNvSpPr>
      </xdr:nvSpPr>
      <xdr:spPr bwMode="auto">
        <a:xfrm>
          <a:off x="685800" y="322802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123825</xdr:colOff>
      <xdr:row>163</xdr:row>
      <xdr:rowOff>123825</xdr:rowOff>
    </xdr:to>
    <xdr:sp macro="" textlink="">
      <xdr:nvSpPr>
        <xdr:cNvPr id="20" name="AutoShape 19" descr="Club Crest">
          <a:extLst>
            <a:ext uri="{FF2B5EF4-FFF2-40B4-BE49-F238E27FC236}">
              <a16:creationId xmlns:a16="http://schemas.microsoft.com/office/drawing/2014/main" id="{7712ECD3-7783-45D4-9582-34F2E095447C}"/>
            </a:ext>
          </a:extLst>
        </xdr:cNvPr>
        <xdr:cNvSpPr>
          <a:spLocks noChangeAspect="1" noChangeArrowheads="1"/>
        </xdr:cNvSpPr>
      </xdr:nvSpPr>
      <xdr:spPr bwMode="auto">
        <a:xfrm>
          <a:off x="685800" y="341661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123825</xdr:colOff>
      <xdr:row>172</xdr:row>
      <xdr:rowOff>123825</xdr:rowOff>
    </xdr:to>
    <xdr:sp macro="" textlink="">
      <xdr:nvSpPr>
        <xdr:cNvPr id="21" name="AutoShape 20" descr="Club Crest">
          <a:extLst>
            <a:ext uri="{FF2B5EF4-FFF2-40B4-BE49-F238E27FC236}">
              <a16:creationId xmlns:a16="http://schemas.microsoft.com/office/drawing/2014/main" id="{8B755756-2E4B-4150-AFA0-FD6CEB740FCE}"/>
            </a:ext>
          </a:extLst>
        </xdr:cNvPr>
        <xdr:cNvSpPr>
          <a:spLocks noChangeAspect="1" noChangeArrowheads="1"/>
        </xdr:cNvSpPr>
      </xdr:nvSpPr>
      <xdr:spPr bwMode="auto">
        <a:xfrm>
          <a:off x="685800" y="360521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123825</xdr:colOff>
      <xdr:row>1</xdr:row>
      <xdr:rowOff>123825</xdr:rowOff>
    </xdr:to>
    <xdr:sp macro="" textlink="">
      <xdr:nvSpPr>
        <xdr:cNvPr id="22" name="AutoShape 1" descr="Club Crest">
          <a:extLst>
            <a:ext uri="{FF2B5EF4-FFF2-40B4-BE49-F238E27FC236}">
              <a16:creationId xmlns:a16="http://schemas.microsoft.com/office/drawing/2014/main" id="{AA19D42A-6DA4-4F54-BC0A-7CDC3EE9F949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90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123825</xdr:colOff>
      <xdr:row>10</xdr:row>
      <xdr:rowOff>123825</xdr:rowOff>
    </xdr:to>
    <xdr:sp macro="" textlink="">
      <xdr:nvSpPr>
        <xdr:cNvPr id="23" name="AutoShape 2" descr="Club Crest">
          <a:extLst>
            <a:ext uri="{FF2B5EF4-FFF2-40B4-BE49-F238E27FC236}">
              <a16:creationId xmlns:a16="http://schemas.microsoft.com/office/drawing/2014/main" id="{7BEF011A-AE52-4139-A472-9F0D2FA347EB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050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123825</xdr:colOff>
      <xdr:row>19</xdr:row>
      <xdr:rowOff>123825</xdr:rowOff>
    </xdr:to>
    <xdr:sp macro="" textlink="">
      <xdr:nvSpPr>
        <xdr:cNvPr id="24" name="AutoShape 3" descr="Club Crest">
          <a:extLst>
            <a:ext uri="{FF2B5EF4-FFF2-40B4-BE49-F238E27FC236}">
              <a16:creationId xmlns:a16="http://schemas.microsoft.com/office/drawing/2014/main" id="{D9941E28-6144-4F6D-A604-FE272D97B470}"/>
            </a:ext>
          </a:extLst>
        </xdr:cNvPr>
        <xdr:cNvSpPr>
          <a:spLocks noChangeAspect="1" noChangeArrowheads="1"/>
        </xdr:cNvSpPr>
      </xdr:nvSpPr>
      <xdr:spPr bwMode="auto">
        <a:xfrm>
          <a:off x="685800" y="39909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123825</xdr:colOff>
      <xdr:row>28</xdr:row>
      <xdr:rowOff>123825</xdr:rowOff>
    </xdr:to>
    <xdr:sp macro="" textlink="">
      <xdr:nvSpPr>
        <xdr:cNvPr id="25" name="AutoShape 4" descr="Club Crest">
          <a:extLst>
            <a:ext uri="{FF2B5EF4-FFF2-40B4-BE49-F238E27FC236}">
              <a16:creationId xmlns:a16="http://schemas.microsoft.com/office/drawing/2014/main" id="{D06546E2-C76D-4151-B5DD-DD444A616C78}"/>
            </a:ext>
          </a:extLst>
        </xdr:cNvPr>
        <xdr:cNvSpPr>
          <a:spLocks noChangeAspect="1" noChangeArrowheads="1"/>
        </xdr:cNvSpPr>
      </xdr:nvSpPr>
      <xdr:spPr bwMode="auto">
        <a:xfrm>
          <a:off x="685800" y="58769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123825</xdr:colOff>
      <xdr:row>37</xdr:row>
      <xdr:rowOff>123825</xdr:rowOff>
    </xdr:to>
    <xdr:sp macro="" textlink="">
      <xdr:nvSpPr>
        <xdr:cNvPr id="26" name="AutoShape 5" descr="Club Crest">
          <a:extLst>
            <a:ext uri="{FF2B5EF4-FFF2-40B4-BE49-F238E27FC236}">
              <a16:creationId xmlns:a16="http://schemas.microsoft.com/office/drawing/2014/main" id="{83517657-D9D0-452C-9E4A-6F4CA863C5C2}"/>
            </a:ext>
          </a:extLst>
        </xdr:cNvPr>
        <xdr:cNvSpPr>
          <a:spLocks noChangeAspect="1" noChangeArrowheads="1"/>
        </xdr:cNvSpPr>
      </xdr:nvSpPr>
      <xdr:spPr bwMode="auto">
        <a:xfrm>
          <a:off x="685800" y="77628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123825</xdr:colOff>
      <xdr:row>46</xdr:row>
      <xdr:rowOff>123825</xdr:rowOff>
    </xdr:to>
    <xdr:sp macro="" textlink="">
      <xdr:nvSpPr>
        <xdr:cNvPr id="27" name="AutoShape 6" descr="Club Crest">
          <a:extLst>
            <a:ext uri="{FF2B5EF4-FFF2-40B4-BE49-F238E27FC236}">
              <a16:creationId xmlns:a16="http://schemas.microsoft.com/office/drawing/2014/main" id="{8F67CE8E-9AAB-4628-9DD0-C7AD8909EAFC}"/>
            </a:ext>
          </a:extLst>
        </xdr:cNvPr>
        <xdr:cNvSpPr>
          <a:spLocks noChangeAspect="1" noChangeArrowheads="1"/>
        </xdr:cNvSpPr>
      </xdr:nvSpPr>
      <xdr:spPr bwMode="auto">
        <a:xfrm>
          <a:off x="685800" y="96488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123825</xdr:colOff>
      <xdr:row>55</xdr:row>
      <xdr:rowOff>123825</xdr:rowOff>
    </xdr:to>
    <xdr:sp macro="" textlink="">
      <xdr:nvSpPr>
        <xdr:cNvPr id="28" name="AutoShape 7" descr="Club Crest">
          <a:extLst>
            <a:ext uri="{FF2B5EF4-FFF2-40B4-BE49-F238E27FC236}">
              <a16:creationId xmlns:a16="http://schemas.microsoft.com/office/drawing/2014/main" id="{C813FB99-D226-4DDC-8AED-383200645FF6}"/>
            </a:ext>
          </a:extLst>
        </xdr:cNvPr>
        <xdr:cNvSpPr>
          <a:spLocks noChangeAspect="1" noChangeArrowheads="1"/>
        </xdr:cNvSpPr>
      </xdr:nvSpPr>
      <xdr:spPr bwMode="auto">
        <a:xfrm>
          <a:off x="685800" y="115347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123825</xdr:colOff>
      <xdr:row>64</xdr:row>
      <xdr:rowOff>123825</xdr:rowOff>
    </xdr:to>
    <xdr:sp macro="" textlink="">
      <xdr:nvSpPr>
        <xdr:cNvPr id="29" name="AutoShape 8" descr="Club Crest">
          <a:extLst>
            <a:ext uri="{FF2B5EF4-FFF2-40B4-BE49-F238E27FC236}">
              <a16:creationId xmlns:a16="http://schemas.microsoft.com/office/drawing/2014/main" id="{AF32BDA5-B59B-4375-8930-E184E11EFAD6}"/>
            </a:ext>
          </a:extLst>
        </xdr:cNvPr>
        <xdr:cNvSpPr>
          <a:spLocks noChangeAspect="1" noChangeArrowheads="1"/>
        </xdr:cNvSpPr>
      </xdr:nvSpPr>
      <xdr:spPr bwMode="auto">
        <a:xfrm>
          <a:off x="685800" y="134207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123825</xdr:colOff>
      <xdr:row>73</xdr:row>
      <xdr:rowOff>123825</xdr:rowOff>
    </xdr:to>
    <xdr:sp macro="" textlink="">
      <xdr:nvSpPr>
        <xdr:cNvPr id="30" name="AutoShape 9" descr="Club Crest">
          <a:extLst>
            <a:ext uri="{FF2B5EF4-FFF2-40B4-BE49-F238E27FC236}">
              <a16:creationId xmlns:a16="http://schemas.microsoft.com/office/drawing/2014/main" id="{AB0BF40E-760A-450E-8A10-6F581C1739BF}"/>
            </a:ext>
          </a:extLst>
        </xdr:cNvPr>
        <xdr:cNvSpPr>
          <a:spLocks noChangeAspect="1" noChangeArrowheads="1"/>
        </xdr:cNvSpPr>
      </xdr:nvSpPr>
      <xdr:spPr bwMode="auto">
        <a:xfrm>
          <a:off x="685800" y="153066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123825</xdr:colOff>
      <xdr:row>82</xdr:row>
      <xdr:rowOff>123825</xdr:rowOff>
    </xdr:to>
    <xdr:sp macro="" textlink="">
      <xdr:nvSpPr>
        <xdr:cNvPr id="31" name="AutoShape 10" descr="Club Crest">
          <a:extLst>
            <a:ext uri="{FF2B5EF4-FFF2-40B4-BE49-F238E27FC236}">
              <a16:creationId xmlns:a16="http://schemas.microsoft.com/office/drawing/2014/main" id="{176AE10D-008C-4EA8-AB79-AAA6A7185B91}"/>
            </a:ext>
          </a:extLst>
        </xdr:cNvPr>
        <xdr:cNvSpPr>
          <a:spLocks noChangeAspect="1" noChangeArrowheads="1"/>
        </xdr:cNvSpPr>
      </xdr:nvSpPr>
      <xdr:spPr bwMode="auto">
        <a:xfrm>
          <a:off x="685800" y="171926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123825</xdr:colOff>
      <xdr:row>91</xdr:row>
      <xdr:rowOff>123825</xdr:rowOff>
    </xdr:to>
    <xdr:sp macro="" textlink="">
      <xdr:nvSpPr>
        <xdr:cNvPr id="13312" name="AutoShape 11" descr="Club Crest">
          <a:extLst>
            <a:ext uri="{FF2B5EF4-FFF2-40B4-BE49-F238E27FC236}">
              <a16:creationId xmlns:a16="http://schemas.microsoft.com/office/drawing/2014/main" id="{0D604E9C-3EE9-40DF-9849-DF4F06058911}"/>
            </a:ext>
          </a:extLst>
        </xdr:cNvPr>
        <xdr:cNvSpPr>
          <a:spLocks noChangeAspect="1" noChangeArrowheads="1"/>
        </xdr:cNvSpPr>
      </xdr:nvSpPr>
      <xdr:spPr bwMode="auto">
        <a:xfrm>
          <a:off x="685800" y="190785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123825</xdr:colOff>
      <xdr:row>100</xdr:row>
      <xdr:rowOff>123825</xdr:rowOff>
    </xdr:to>
    <xdr:sp macro="" textlink="">
      <xdr:nvSpPr>
        <xdr:cNvPr id="13333" name="AutoShape 12" descr="Club Crest">
          <a:extLst>
            <a:ext uri="{FF2B5EF4-FFF2-40B4-BE49-F238E27FC236}">
              <a16:creationId xmlns:a16="http://schemas.microsoft.com/office/drawing/2014/main" id="{4896705F-C7EE-4200-8A51-55A188CEEA17}"/>
            </a:ext>
          </a:extLst>
        </xdr:cNvPr>
        <xdr:cNvSpPr>
          <a:spLocks noChangeAspect="1" noChangeArrowheads="1"/>
        </xdr:cNvSpPr>
      </xdr:nvSpPr>
      <xdr:spPr bwMode="auto">
        <a:xfrm>
          <a:off x="685800" y="209645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123825</xdr:colOff>
      <xdr:row>109</xdr:row>
      <xdr:rowOff>123825</xdr:rowOff>
    </xdr:to>
    <xdr:sp macro="" textlink="">
      <xdr:nvSpPr>
        <xdr:cNvPr id="13334" name="AutoShape 13" descr="Club Crest">
          <a:extLst>
            <a:ext uri="{FF2B5EF4-FFF2-40B4-BE49-F238E27FC236}">
              <a16:creationId xmlns:a16="http://schemas.microsoft.com/office/drawing/2014/main" id="{18BB7343-3D6B-4768-A7FB-C2F80BC2CA56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8504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123825</xdr:colOff>
      <xdr:row>118</xdr:row>
      <xdr:rowOff>123825</xdr:rowOff>
    </xdr:to>
    <xdr:sp macro="" textlink="">
      <xdr:nvSpPr>
        <xdr:cNvPr id="13335" name="AutoShape 14" descr="Club Crest">
          <a:extLst>
            <a:ext uri="{FF2B5EF4-FFF2-40B4-BE49-F238E27FC236}">
              <a16:creationId xmlns:a16="http://schemas.microsoft.com/office/drawing/2014/main" id="{2665C892-AB3A-447D-A42A-65D35903C344}"/>
            </a:ext>
          </a:extLst>
        </xdr:cNvPr>
        <xdr:cNvSpPr>
          <a:spLocks noChangeAspect="1" noChangeArrowheads="1"/>
        </xdr:cNvSpPr>
      </xdr:nvSpPr>
      <xdr:spPr bwMode="auto">
        <a:xfrm>
          <a:off x="685800" y="247364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123825</xdr:colOff>
      <xdr:row>127</xdr:row>
      <xdr:rowOff>123825</xdr:rowOff>
    </xdr:to>
    <xdr:sp macro="" textlink="">
      <xdr:nvSpPr>
        <xdr:cNvPr id="13336" name="AutoShape 15" descr="Club Crest">
          <a:extLst>
            <a:ext uri="{FF2B5EF4-FFF2-40B4-BE49-F238E27FC236}">
              <a16:creationId xmlns:a16="http://schemas.microsoft.com/office/drawing/2014/main" id="{144414DE-FCD0-4E5E-8379-CBC3A0CFE9B3}"/>
            </a:ext>
          </a:extLst>
        </xdr:cNvPr>
        <xdr:cNvSpPr>
          <a:spLocks noChangeAspect="1" noChangeArrowheads="1"/>
        </xdr:cNvSpPr>
      </xdr:nvSpPr>
      <xdr:spPr bwMode="auto">
        <a:xfrm>
          <a:off x="685800" y="266223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123825</xdr:colOff>
      <xdr:row>136</xdr:row>
      <xdr:rowOff>123825</xdr:rowOff>
    </xdr:to>
    <xdr:sp macro="" textlink="">
      <xdr:nvSpPr>
        <xdr:cNvPr id="13337" name="AutoShape 16" descr="Club Crest">
          <a:extLst>
            <a:ext uri="{FF2B5EF4-FFF2-40B4-BE49-F238E27FC236}">
              <a16:creationId xmlns:a16="http://schemas.microsoft.com/office/drawing/2014/main" id="{BBE4011C-E865-452F-BC9F-D03168871AB1}"/>
            </a:ext>
          </a:extLst>
        </xdr:cNvPr>
        <xdr:cNvSpPr>
          <a:spLocks noChangeAspect="1" noChangeArrowheads="1"/>
        </xdr:cNvSpPr>
      </xdr:nvSpPr>
      <xdr:spPr bwMode="auto">
        <a:xfrm>
          <a:off x="685800" y="285083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123825</xdr:colOff>
      <xdr:row>145</xdr:row>
      <xdr:rowOff>123825</xdr:rowOff>
    </xdr:to>
    <xdr:sp macro="" textlink="">
      <xdr:nvSpPr>
        <xdr:cNvPr id="13338" name="AutoShape 17" descr="Club Crest">
          <a:extLst>
            <a:ext uri="{FF2B5EF4-FFF2-40B4-BE49-F238E27FC236}">
              <a16:creationId xmlns:a16="http://schemas.microsoft.com/office/drawing/2014/main" id="{5996E2DC-54A7-44BE-B93A-BA5AC7A85D06}"/>
            </a:ext>
          </a:extLst>
        </xdr:cNvPr>
        <xdr:cNvSpPr>
          <a:spLocks noChangeAspect="1" noChangeArrowheads="1"/>
        </xdr:cNvSpPr>
      </xdr:nvSpPr>
      <xdr:spPr bwMode="auto">
        <a:xfrm>
          <a:off x="685800" y="303942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123825</xdr:colOff>
      <xdr:row>154</xdr:row>
      <xdr:rowOff>123825</xdr:rowOff>
    </xdr:to>
    <xdr:sp macro="" textlink="">
      <xdr:nvSpPr>
        <xdr:cNvPr id="13339" name="AutoShape 18" descr="Club Crest">
          <a:extLst>
            <a:ext uri="{FF2B5EF4-FFF2-40B4-BE49-F238E27FC236}">
              <a16:creationId xmlns:a16="http://schemas.microsoft.com/office/drawing/2014/main" id="{2ED7ED97-3D42-4119-99FA-953943D1C9FB}"/>
            </a:ext>
          </a:extLst>
        </xdr:cNvPr>
        <xdr:cNvSpPr>
          <a:spLocks noChangeAspect="1" noChangeArrowheads="1"/>
        </xdr:cNvSpPr>
      </xdr:nvSpPr>
      <xdr:spPr bwMode="auto">
        <a:xfrm>
          <a:off x="685800" y="322802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123825</xdr:colOff>
      <xdr:row>163</xdr:row>
      <xdr:rowOff>123825</xdr:rowOff>
    </xdr:to>
    <xdr:sp macro="" textlink="">
      <xdr:nvSpPr>
        <xdr:cNvPr id="13340" name="AutoShape 19" descr="Club Crest">
          <a:extLst>
            <a:ext uri="{FF2B5EF4-FFF2-40B4-BE49-F238E27FC236}">
              <a16:creationId xmlns:a16="http://schemas.microsoft.com/office/drawing/2014/main" id="{E56C7218-FE41-45D4-96BB-9FEFD67D9BA2}"/>
            </a:ext>
          </a:extLst>
        </xdr:cNvPr>
        <xdr:cNvSpPr>
          <a:spLocks noChangeAspect="1" noChangeArrowheads="1"/>
        </xdr:cNvSpPr>
      </xdr:nvSpPr>
      <xdr:spPr bwMode="auto">
        <a:xfrm>
          <a:off x="685800" y="341661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123825</xdr:colOff>
      <xdr:row>172</xdr:row>
      <xdr:rowOff>123825</xdr:rowOff>
    </xdr:to>
    <xdr:sp macro="" textlink="">
      <xdr:nvSpPr>
        <xdr:cNvPr id="13341" name="AutoShape 20" descr="Club Crest">
          <a:extLst>
            <a:ext uri="{FF2B5EF4-FFF2-40B4-BE49-F238E27FC236}">
              <a16:creationId xmlns:a16="http://schemas.microsoft.com/office/drawing/2014/main" id="{0DCE6CE3-FF65-4C2E-AD44-B5F91BF005C5}"/>
            </a:ext>
          </a:extLst>
        </xdr:cNvPr>
        <xdr:cNvSpPr>
          <a:spLocks noChangeAspect="1" noChangeArrowheads="1"/>
        </xdr:cNvSpPr>
      </xdr:nvSpPr>
      <xdr:spPr bwMode="auto">
        <a:xfrm>
          <a:off x="685800" y="360521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123825</xdr:colOff>
      <xdr:row>1</xdr:row>
      <xdr:rowOff>123825</xdr:rowOff>
    </xdr:to>
    <xdr:sp macro="" textlink="">
      <xdr:nvSpPr>
        <xdr:cNvPr id="13342" name="AutoShape 1" descr="Club Crest">
          <a:extLst>
            <a:ext uri="{FF2B5EF4-FFF2-40B4-BE49-F238E27FC236}">
              <a16:creationId xmlns:a16="http://schemas.microsoft.com/office/drawing/2014/main" id="{B8F7FDDF-4F4B-4DC9-AEA6-1A675FF9F9DB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90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123825</xdr:colOff>
      <xdr:row>10</xdr:row>
      <xdr:rowOff>123825</xdr:rowOff>
    </xdr:to>
    <xdr:sp macro="" textlink="">
      <xdr:nvSpPr>
        <xdr:cNvPr id="13343" name="AutoShape 2" descr="Club Crest">
          <a:extLst>
            <a:ext uri="{FF2B5EF4-FFF2-40B4-BE49-F238E27FC236}">
              <a16:creationId xmlns:a16="http://schemas.microsoft.com/office/drawing/2014/main" id="{10BBF55E-5C96-4908-BFC3-AAFB3A14F43C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050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123825</xdr:colOff>
      <xdr:row>19</xdr:row>
      <xdr:rowOff>123825</xdr:rowOff>
    </xdr:to>
    <xdr:sp macro="" textlink="">
      <xdr:nvSpPr>
        <xdr:cNvPr id="1024" name="AutoShape 3" descr="Club Crest">
          <a:extLst>
            <a:ext uri="{FF2B5EF4-FFF2-40B4-BE49-F238E27FC236}">
              <a16:creationId xmlns:a16="http://schemas.microsoft.com/office/drawing/2014/main" id="{DAA6BC9A-5118-467E-82EB-60D199A256DA}"/>
            </a:ext>
          </a:extLst>
        </xdr:cNvPr>
        <xdr:cNvSpPr>
          <a:spLocks noChangeAspect="1" noChangeArrowheads="1"/>
        </xdr:cNvSpPr>
      </xdr:nvSpPr>
      <xdr:spPr bwMode="auto">
        <a:xfrm>
          <a:off x="685800" y="39909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123825</xdr:colOff>
      <xdr:row>28</xdr:row>
      <xdr:rowOff>123825</xdr:rowOff>
    </xdr:to>
    <xdr:sp macro="" textlink="">
      <xdr:nvSpPr>
        <xdr:cNvPr id="1045" name="AutoShape 4" descr="Club Crest">
          <a:extLst>
            <a:ext uri="{FF2B5EF4-FFF2-40B4-BE49-F238E27FC236}">
              <a16:creationId xmlns:a16="http://schemas.microsoft.com/office/drawing/2014/main" id="{7F4678F3-A77F-4D2F-BE51-FF6C5C233B0F}"/>
            </a:ext>
          </a:extLst>
        </xdr:cNvPr>
        <xdr:cNvSpPr>
          <a:spLocks noChangeAspect="1" noChangeArrowheads="1"/>
        </xdr:cNvSpPr>
      </xdr:nvSpPr>
      <xdr:spPr bwMode="auto">
        <a:xfrm>
          <a:off x="685800" y="58769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123825</xdr:colOff>
      <xdr:row>37</xdr:row>
      <xdr:rowOff>123825</xdr:rowOff>
    </xdr:to>
    <xdr:sp macro="" textlink="">
      <xdr:nvSpPr>
        <xdr:cNvPr id="1046" name="AutoShape 5" descr="Club Crest">
          <a:extLst>
            <a:ext uri="{FF2B5EF4-FFF2-40B4-BE49-F238E27FC236}">
              <a16:creationId xmlns:a16="http://schemas.microsoft.com/office/drawing/2014/main" id="{087970BC-F982-43EC-A079-05A7A40FE276}"/>
            </a:ext>
          </a:extLst>
        </xdr:cNvPr>
        <xdr:cNvSpPr>
          <a:spLocks noChangeAspect="1" noChangeArrowheads="1"/>
        </xdr:cNvSpPr>
      </xdr:nvSpPr>
      <xdr:spPr bwMode="auto">
        <a:xfrm>
          <a:off x="685800" y="77628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123825</xdr:colOff>
      <xdr:row>46</xdr:row>
      <xdr:rowOff>123825</xdr:rowOff>
    </xdr:to>
    <xdr:sp macro="" textlink="">
      <xdr:nvSpPr>
        <xdr:cNvPr id="1047" name="AutoShape 6" descr="Club Crest">
          <a:extLst>
            <a:ext uri="{FF2B5EF4-FFF2-40B4-BE49-F238E27FC236}">
              <a16:creationId xmlns:a16="http://schemas.microsoft.com/office/drawing/2014/main" id="{42C356A4-D3B8-468E-B4EA-A6700067BCA7}"/>
            </a:ext>
          </a:extLst>
        </xdr:cNvPr>
        <xdr:cNvSpPr>
          <a:spLocks noChangeAspect="1" noChangeArrowheads="1"/>
        </xdr:cNvSpPr>
      </xdr:nvSpPr>
      <xdr:spPr bwMode="auto">
        <a:xfrm>
          <a:off x="685800" y="96488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123825</xdr:colOff>
      <xdr:row>55</xdr:row>
      <xdr:rowOff>123825</xdr:rowOff>
    </xdr:to>
    <xdr:sp macro="" textlink="">
      <xdr:nvSpPr>
        <xdr:cNvPr id="1048" name="AutoShape 7" descr="Club Crest">
          <a:extLst>
            <a:ext uri="{FF2B5EF4-FFF2-40B4-BE49-F238E27FC236}">
              <a16:creationId xmlns:a16="http://schemas.microsoft.com/office/drawing/2014/main" id="{FBC03AE5-EC67-4DE4-860B-7C472545B23F}"/>
            </a:ext>
          </a:extLst>
        </xdr:cNvPr>
        <xdr:cNvSpPr>
          <a:spLocks noChangeAspect="1" noChangeArrowheads="1"/>
        </xdr:cNvSpPr>
      </xdr:nvSpPr>
      <xdr:spPr bwMode="auto">
        <a:xfrm>
          <a:off x="685800" y="115347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123825</xdr:colOff>
      <xdr:row>64</xdr:row>
      <xdr:rowOff>123825</xdr:rowOff>
    </xdr:to>
    <xdr:sp macro="" textlink="">
      <xdr:nvSpPr>
        <xdr:cNvPr id="1049" name="AutoShape 8" descr="Club Crest">
          <a:extLst>
            <a:ext uri="{FF2B5EF4-FFF2-40B4-BE49-F238E27FC236}">
              <a16:creationId xmlns:a16="http://schemas.microsoft.com/office/drawing/2014/main" id="{ABB4F748-8ACE-44AC-911F-C01FC228A4BD}"/>
            </a:ext>
          </a:extLst>
        </xdr:cNvPr>
        <xdr:cNvSpPr>
          <a:spLocks noChangeAspect="1" noChangeArrowheads="1"/>
        </xdr:cNvSpPr>
      </xdr:nvSpPr>
      <xdr:spPr bwMode="auto">
        <a:xfrm>
          <a:off x="685800" y="134207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123825</xdr:colOff>
      <xdr:row>73</xdr:row>
      <xdr:rowOff>123825</xdr:rowOff>
    </xdr:to>
    <xdr:sp macro="" textlink="">
      <xdr:nvSpPr>
        <xdr:cNvPr id="1050" name="AutoShape 9" descr="Club Crest">
          <a:extLst>
            <a:ext uri="{FF2B5EF4-FFF2-40B4-BE49-F238E27FC236}">
              <a16:creationId xmlns:a16="http://schemas.microsoft.com/office/drawing/2014/main" id="{40D1C9F5-9436-4BA5-9F78-498672E5135F}"/>
            </a:ext>
          </a:extLst>
        </xdr:cNvPr>
        <xdr:cNvSpPr>
          <a:spLocks noChangeAspect="1" noChangeArrowheads="1"/>
        </xdr:cNvSpPr>
      </xdr:nvSpPr>
      <xdr:spPr bwMode="auto">
        <a:xfrm>
          <a:off x="685800" y="153066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123825</xdr:colOff>
      <xdr:row>82</xdr:row>
      <xdr:rowOff>123825</xdr:rowOff>
    </xdr:to>
    <xdr:sp macro="" textlink="">
      <xdr:nvSpPr>
        <xdr:cNvPr id="1051" name="AutoShape 10" descr="Club Crest">
          <a:extLst>
            <a:ext uri="{FF2B5EF4-FFF2-40B4-BE49-F238E27FC236}">
              <a16:creationId xmlns:a16="http://schemas.microsoft.com/office/drawing/2014/main" id="{241EA7D6-E26B-44CE-93C6-EFE0924F0FD1}"/>
            </a:ext>
          </a:extLst>
        </xdr:cNvPr>
        <xdr:cNvSpPr>
          <a:spLocks noChangeAspect="1" noChangeArrowheads="1"/>
        </xdr:cNvSpPr>
      </xdr:nvSpPr>
      <xdr:spPr bwMode="auto">
        <a:xfrm>
          <a:off x="685800" y="171926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123825</xdr:colOff>
      <xdr:row>91</xdr:row>
      <xdr:rowOff>123825</xdr:rowOff>
    </xdr:to>
    <xdr:sp macro="" textlink="">
      <xdr:nvSpPr>
        <xdr:cNvPr id="1052" name="AutoShape 11" descr="Club Crest">
          <a:extLst>
            <a:ext uri="{FF2B5EF4-FFF2-40B4-BE49-F238E27FC236}">
              <a16:creationId xmlns:a16="http://schemas.microsoft.com/office/drawing/2014/main" id="{AA14D29E-07C8-4F69-8A50-BED3DD1CB117}"/>
            </a:ext>
          </a:extLst>
        </xdr:cNvPr>
        <xdr:cNvSpPr>
          <a:spLocks noChangeAspect="1" noChangeArrowheads="1"/>
        </xdr:cNvSpPr>
      </xdr:nvSpPr>
      <xdr:spPr bwMode="auto">
        <a:xfrm>
          <a:off x="685800" y="190785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123825</xdr:colOff>
      <xdr:row>100</xdr:row>
      <xdr:rowOff>123825</xdr:rowOff>
    </xdr:to>
    <xdr:sp macro="" textlink="">
      <xdr:nvSpPr>
        <xdr:cNvPr id="1053" name="AutoShape 12" descr="Club Crest">
          <a:extLst>
            <a:ext uri="{FF2B5EF4-FFF2-40B4-BE49-F238E27FC236}">
              <a16:creationId xmlns:a16="http://schemas.microsoft.com/office/drawing/2014/main" id="{A86CEE25-BE52-469C-A031-D7E688154C36}"/>
            </a:ext>
          </a:extLst>
        </xdr:cNvPr>
        <xdr:cNvSpPr>
          <a:spLocks noChangeAspect="1" noChangeArrowheads="1"/>
        </xdr:cNvSpPr>
      </xdr:nvSpPr>
      <xdr:spPr bwMode="auto">
        <a:xfrm>
          <a:off x="685800" y="209645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123825</xdr:colOff>
      <xdr:row>109</xdr:row>
      <xdr:rowOff>123825</xdr:rowOff>
    </xdr:to>
    <xdr:sp macro="" textlink="">
      <xdr:nvSpPr>
        <xdr:cNvPr id="1054" name="AutoShape 13" descr="Club Crest">
          <a:extLst>
            <a:ext uri="{FF2B5EF4-FFF2-40B4-BE49-F238E27FC236}">
              <a16:creationId xmlns:a16="http://schemas.microsoft.com/office/drawing/2014/main" id="{1428E045-24A7-46E0-A5B4-732FA49A3199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8504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123825</xdr:colOff>
      <xdr:row>118</xdr:row>
      <xdr:rowOff>123825</xdr:rowOff>
    </xdr:to>
    <xdr:sp macro="" textlink="">
      <xdr:nvSpPr>
        <xdr:cNvPr id="1055" name="AutoShape 14" descr="Club Crest">
          <a:extLst>
            <a:ext uri="{FF2B5EF4-FFF2-40B4-BE49-F238E27FC236}">
              <a16:creationId xmlns:a16="http://schemas.microsoft.com/office/drawing/2014/main" id="{7D144579-0F11-440F-846D-CC391C65A531}"/>
            </a:ext>
          </a:extLst>
        </xdr:cNvPr>
        <xdr:cNvSpPr>
          <a:spLocks noChangeAspect="1" noChangeArrowheads="1"/>
        </xdr:cNvSpPr>
      </xdr:nvSpPr>
      <xdr:spPr bwMode="auto">
        <a:xfrm>
          <a:off x="685800" y="247364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123825</xdr:colOff>
      <xdr:row>127</xdr:row>
      <xdr:rowOff>123825</xdr:rowOff>
    </xdr:to>
    <xdr:sp macro="" textlink="">
      <xdr:nvSpPr>
        <xdr:cNvPr id="13344" name="AutoShape 15" descr="Club Crest">
          <a:extLst>
            <a:ext uri="{FF2B5EF4-FFF2-40B4-BE49-F238E27FC236}">
              <a16:creationId xmlns:a16="http://schemas.microsoft.com/office/drawing/2014/main" id="{9AFDA9DA-4DCA-4811-A788-005E6201C0F5}"/>
            </a:ext>
          </a:extLst>
        </xdr:cNvPr>
        <xdr:cNvSpPr>
          <a:spLocks noChangeAspect="1" noChangeArrowheads="1"/>
        </xdr:cNvSpPr>
      </xdr:nvSpPr>
      <xdr:spPr bwMode="auto">
        <a:xfrm>
          <a:off x="685800" y="266223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123825</xdr:colOff>
      <xdr:row>136</xdr:row>
      <xdr:rowOff>123825</xdr:rowOff>
    </xdr:to>
    <xdr:sp macro="" textlink="">
      <xdr:nvSpPr>
        <xdr:cNvPr id="13345" name="AutoShape 16" descr="Club Crest">
          <a:extLst>
            <a:ext uri="{FF2B5EF4-FFF2-40B4-BE49-F238E27FC236}">
              <a16:creationId xmlns:a16="http://schemas.microsoft.com/office/drawing/2014/main" id="{CF2DBA40-0597-4FB4-B49A-4FF296567DCC}"/>
            </a:ext>
          </a:extLst>
        </xdr:cNvPr>
        <xdr:cNvSpPr>
          <a:spLocks noChangeAspect="1" noChangeArrowheads="1"/>
        </xdr:cNvSpPr>
      </xdr:nvSpPr>
      <xdr:spPr bwMode="auto">
        <a:xfrm>
          <a:off x="685800" y="285083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123825</xdr:colOff>
      <xdr:row>145</xdr:row>
      <xdr:rowOff>123825</xdr:rowOff>
    </xdr:to>
    <xdr:sp macro="" textlink="">
      <xdr:nvSpPr>
        <xdr:cNvPr id="13346" name="AutoShape 17" descr="Club Crest">
          <a:extLst>
            <a:ext uri="{FF2B5EF4-FFF2-40B4-BE49-F238E27FC236}">
              <a16:creationId xmlns:a16="http://schemas.microsoft.com/office/drawing/2014/main" id="{540E22CA-0822-40DF-839E-18C6BEC9764D}"/>
            </a:ext>
          </a:extLst>
        </xdr:cNvPr>
        <xdr:cNvSpPr>
          <a:spLocks noChangeAspect="1" noChangeArrowheads="1"/>
        </xdr:cNvSpPr>
      </xdr:nvSpPr>
      <xdr:spPr bwMode="auto">
        <a:xfrm>
          <a:off x="685800" y="303942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123825</xdr:colOff>
      <xdr:row>154</xdr:row>
      <xdr:rowOff>123825</xdr:rowOff>
    </xdr:to>
    <xdr:sp macro="" textlink="">
      <xdr:nvSpPr>
        <xdr:cNvPr id="13347" name="AutoShape 18" descr="Club Crest">
          <a:extLst>
            <a:ext uri="{FF2B5EF4-FFF2-40B4-BE49-F238E27FC236}">
              <a16:creationId xmlns:a16="http://schemas.microsoft.com/office/drawing/2014/main" id="{D6A4A1B8-50BE-4DB3-B791-CCCE34DE5CC4}"/>
            </a:ext>
          </a:extLst>
        </xdr:cNvPr>
        <xdr:cNvSpPr>
          <a:spLocks noChangeAspect="1" noChangeArrowheads="1"/>
        </xdr:cNvSpPr>
      </xdr:nvSpPr>
      <xdr:spPr bwMode="auto">
        <a:xfrm>
          <a:off x="685800" y="322802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123825</xdr:colOff>
      <xdr:row>163</xdr:row>
      <xdr:rowOff>123825</xdr:rowOff>
    </xdr:to>
    <xdr:sp macro="" textlink="">
      <xdr:nvSpPr>
        <xdr:cNvPr id="13348" name="AutoShape 19" descr="Club Crest">
          <a:extLst>
            <a:ext uri="{FF2B5EF4-FFF2-40B4-BE49-F238E27FC236}">
              <a16:creationId xmlns:a16="http://schemas.microsoft.com/office/drawing/2014/main" id="{2F1C2E11-B407-4DC0-8D3E-B86805455CC2}"/>
            </a:ext>
          </a:extLst>
        </xdr:cNvPr>
        <xdr:cNvSpPr>
          <a:spLocks noChangeAspect="1" noChangeArrowheads="1"/>
        </xdr:cNvSpPr>
      </xdr:nvSpPr>
      <xdr:spPr bwMode="auto">
        <a:xfrm>
          <a:off x="685800" y="341661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123825</xdr:colOff>
      <xdr:row>172</xdr:row>
      <xdr:rowOff>123825</xdr:rowOff>
    </xdr:to>
    <xdr:sp macro="" textlink="">
      <xdr:nvSpPr>
        <xdr:cNvPr id="13349" name="AutoShape 20" descr="Club Crest">
          <a:extLst>
            <a:ext uri="{FF2B5EF4-FFF2-40B4-BE49-F238E27FC236}">
              <a16:creationId xmlns:a16="http://schemas.microsoft.com/office/drawing/2014/main" id="{EF56A601-4951-43AF-9C85-011AF33067CA}"/>
            </a:ext>
          </a:extLst>
        </xdr:cNvPr>
        <xdr:cNvSpPr>
          <a:spLocks noChangeAspect="1" noChangeArrowheads="1"/>
        </xdr:cNvSpPr>
      </xdr:nvSpPr>
      <xdr:spPr bwMode="auto">
        <a:xfrm>
          <a:off x="685800" y="360521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123825</xdr:colOff>
      <xdr:row>1</xdr:row>
      <xdr:rowOff>123825</xdr:rowOff>
    </xdr:to>
    <xdr:sp macro="" textlink="">
      <xdr:nvSpPr>
        <xdr:cNvPr id="13350" name="AutoShape 1" descr="Club Crest">
          <a:extLst>
            <a:ext uri="{FF2B5EF4-FFF2-40B4-BE49-F238E27FC236}">
              <a16:creationId xmlns:a16="http://schemas.microsoft.com/office/drawing/2014/main" id="{411F0C7C-1F95-46C3-B054-DC5A42172055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90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123825</xdr:colOff>
      <xdr:row>10</xdr:row>
      <xdr:rowOff>123825</xdr:rowOff>
    </xdr:to>
    <xdr:sp macro="" textlink="">
      <xdr:nvSpPr>
        <xdr:cNvPr id="13351" name="AutoShape 2" descr="Club Crest">
          <a:extLst>
            <a:ext uri="{FF2B5EF4-FFF2-40B4-BE49-F238E27FC236}">
              <a16:creationId xmlns:a16="http://schemas.microsoft.com/office/drawing/2014/main" id="{95E66B52-1269-4715-B19C-6986E52ECDFD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050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123825</xdr:colOff>
      <xdr:row>19</xdr:row>
      <xdr:rowOff>123825</xdr:rowOff>
    </xdr:to>
    <xdr:sp macro="" textlink="">
      <xdr:nvSpPr>
        <xdr:cNvPr id="13352" name="AutoShape 3" descr="Club Crest">
          <a:extLst>
            <a:ext uri="{FF2B5EF4-FFF2-40B4-BE49-F238E27FC236}">
              <a16:creationId xmlns:a16="http://schemas.microsoft.com/office/drawing/2014/main" id="{9AE5C76A-D415-424E-BB1F-FC66ED6C0357}"/>
            </a:ext>
          </a:extLst>
        </xdr:cNvPr>
        <xdr:cNvSpPr>
          <a:spLocks noChangeAspect="1" noChangeArrowheads="1"/>
        </xdr:cNvSpPr>
      </xdr:nvSpPr>
      <xdr:spPr bwMode="auto">
        <a:xfrm>
          <a:off x="685800" y="39909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123825</xdr:colOff>
      <xdr:row>28</xdr:row>
      <xdr:rowOff>123825</xdr:rowOff>
    </xdr:to>
    <xdr:sp macro="" textlink="">
      <xdr:nvSpPr>
        <xdr:cNvPr id="13353" name="AutoShape 4" descr="Club Crest">
          <a:extLst>
            <a:ext uri="{FF2B5EF4-FFF2-40B4-BE49-F238E27FC236}">
              <a16:creationId xmlns:a16="http://schemas.microsoft.com/office/drawing/2014/main" id="{8268CC12-174B-4D19-B58F-6CC655A36219}"/>
            </a:ext>
          </a:extLst>
        </xdr:cNvPr>
        <xdr:cNvSpPr>
          <a:spLocks noChangeAspect="1" noChangeArrowheads="1"/>
        </xdr:cNvSpPr>
      </xdr:nvSpPr>
      <xdr:spPr bwMode="auto">
        <a:xfrm>
          <a:off x="685800" y="58769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123825</xdr:colOff>
      <xdr:row>37</xdr:row>
      <xdr:rowOff>123825</xdr:rowOff>
    </xdr:to>
    <xdr:sp macro="" textlink="">
      <xdr:nvSpPr>
        <xdr:cNvPr id="13354" name="AutoShape 5" descr="Club Crest">
          <a:extLst>
            <a:ext uri="{FF2B5EF4-FFF2-40B4-BE49-F238E27FC236}">
              <a16:creationId xmlns:a16="http://schemas.microsoft.com/office/drawing/2014/main" id="{B37E8892-78FC-4291-9D6C-5959AED22CF4}"/>
            </a:ext>
          </a:extLst>
        </xdr:cNvPr>
        <xdr:cNvSpPr>
          <a:spLocks noChangeAspect="1" noChangeArrowheads="1"/>
        </xdr:cNvSpPr>
      </xdr:nvSpPr>
      <xdr:spPr bwMode="auto">
        <a:xfrm>
          <a:off x="685800" y="77628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123825</xdr:colOff>
      <xdr:row>46</xdr:row>
      <xdr:rowOff>123825</xdr:rowOff>
    </xdr:to>
    <xdr:sp macro="" textlink="">
      <xdr:nvSpPr>
        <xdr:cNvPr id="13355" name="AutoShape 6" descr="Club Crest">
          <a:extLst>
            <a:ext uri="{FF2B5EF4-FFF2-40B4-BE49-F238E27FC236}">
              <a16:creationId xmlns:a16="http://schemas.microsoft.com/office/drawing/2014/main" id="{2527E735-A9B1-4D96-8B5E-EE79141E52E7}"/>
            </a:ext>
          </a:extLst>
        </xdr:cNvPr>
        <xdr:cNvSpPr>
          <a:spLocks noChangeAspect="1" noChangeArrowheads="1"/>
        </xdr:cNvSpPr>
      </xdr:nvSpPr>
      <xdr:spPr bwMode="auto">
        <a:xfrm>
          <a:off x="685800" y="96488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123825</xdr:colOff>
      <xdr:row>55</xdr:row>
      <xdr:rowOff>123825</xdr:rowOff>
    </xdr:to>
    <xdr:sp macro="" textlink="">
      <xdr:nvSpPr>
        <xdr:cNvPr id="13356" name="AutoShape 7" descr="Club Crest">
          <a:extLst>
            <a:ext uri="{FF2B5EF4-FFF2-40B4-BE49-F238E27FC236}">
              <a16:creationId xmlns:a16="http://schemas.microsoft.com/office/drawing/2014/main" id="{68F4856D-2A3A-4CFC-8DCA-8FD43A0972A6}"/>
            </a:ext>
          </a:extLst>
        </xdr:cNvPr>
        <xdr:cNvSpPr>
          <a:spLocks noChangeAspect="1" noChangeArrowheads="1"/>
        </xdr:cNvSpPr>
      </xdr:nvSpPr>
      <xdr:spPr bwMode="auto">
        <a:xfrm>
          <a:off x="685800" y="115347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123825</xdr:colOff>
      <xdr:row>64</xdr:row>
      <xdr:rowOff>123825</xdr:rowOff>
    </xdr:to>
    <xdr:sp macro="" textlink="">
      <xdr:nvSpPr>
        <xdr:cNvPr id="13357" name="AutoShape 8" descr="Club Crest">
          <a:extLst>
            <a:ext uri="{FF2B5EF4-FFF2-40B4-BE49-F238E27FC236}">
              <a16:creationId xmlns:a16="http://schemas.microsoft.com/office/drawing/2014/main" id="{33C9A2BE-9CD2-4C7D-B680-707578309178}"/>
            </a:ext>
          </a:extLst>
        </xdr:cNvPr>
        <xdr:cNvSpPr>
          <a:spLocks noChangeAspect="1" noChangeArrowheads="1"/>
        </xdr:cNvSpPr>
      </xdr:nvSpPr>
      <xdr:spPr bwMode="auto">
        <a:xfrm>
          <a:off x="685800" y="134207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123825</xdr:colOff>
      <xdr:row>73</xdr:row>
      <xdr:rowOff>123825</xdr:rowOff>
    </xdr:to>
    <xdr:sp macro="" textlink="">
      <xdr:nvSpPr>
        <xdr:cNvPr id="13358" name="AutoShape 9" descr="Club Crest">
          <a:extLst>
            <a:ext uri="{FF2B5EF4-FFF2-40B4-BE49-F238E27FC236}">
              <a16:creationId xmlns:a16="http://schemas.microsoft.com/office/drawing/2014/main" id="{F4A7541C-9676-49F9-8AAD-30B1A8D47402}"/>
            </a:ext>
          </a:extLst>
        </xdr:cNvPr>
        <xdr:cNvSpPr>
          <a:spLocks noChangeAspect="1" noChangeArrowheads="1"/>
        </xdr:cNvSpPr>
      </xdr:nvSpPr>
      <xdr:spPr bwMode="auto">
        <a:xfrm>
          <a:off x="685800" y="153066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123825</xdr:colOff>
      <xdr:row>82</xdr:row>
      <xdr:rowOff>123825</xdr:rowOff>
    </xdr:to>
    <xdr:sp macro="" textlink="">
      <xdr:nvSpPr>
        <xdr:cNvPr id="13359" name="AutoShape 10" descr="Club Crest">
          <a:extLst>
            <a:ext uri="{FF2B5EF4-FFF2-40B4-BE49-F238E27FC236}">
              <a16:creationId xmlns:a16="http://schemas.microsoft.com/office/drawing/2014/main" id="{AF990CD4-09F4-4F32-A50C-D71A59C6FF80}"/>
            </a:ext>
          </a:extLst>
        </xdr:cNvPr>
        <xdr:cNvSpPr>
          <a:spLocks noChangeAspect="1" noChangeArrowheads="1"/>
        </xdr:cNvSpPr>
      </xdr:nvSpPr>
      <xdr:spPr bwMode="auto">
        <a:xfrm>
          <a:off x="685800" y="171926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123825</xdr:colOff>
      <xdr:row>91</xdr:row>
      <xdr:rowOff>123825</xdr:rowOff>
    </xdr:to>
    <xdr:sp macro="" textlink="">
      <xdr:nvSpPr>
        <xdr:cNvPr id="13360" name="AutoShape 11" descr="Club Crest">
          <a:extLst>
            <a:ext uri="{FF2B5EF4-FFF2-40B4-BE49-F238E27FC236}">
              <a16:creationId xmlns:a16="http://schemas.microsoft.com/office/drawing/2014/main" id="{ED198696-B2CB-4555-A563-CFBB874DB942}"/>
            </a:ext>
          </a:extLst>
        </xdr:cNvPr>
        <xdr:cNvSpPr>
          <a:spLocks noChangeAspect="1" noChangeArrowheads="1"/>
        </xdr:cNvSpPr>
      </xdr:nvSpPr>
      <xdr:spPr bwMode="auto">
        <a:xfrm>
          <a:off x="685800" y="190785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123825</xdr:colOff>
      <xdr:row>100</xdr:row>
      <xdr:rowOff>123825</xdr:rowOff>
    </xdr:to>
    <xdr:sp macro="" textlink="">
      <xdr:nvSpPr>
        <xdr:cNvPr id="13361" name="AutoShape 12" descr="Club Crest">
          <a:extLst>
            <a:ext uri="{FF2B5EF4-FFF2-40B4-BE49-F238E27FC236}">
              <a16:creationId xmlns:a16="http://schemas.microsoft.com/office/drawing/2014/main" id="{D732204D-DE4D-4F76-9505-661016ECE7F1}"/>
            </a:ext>
          </a:extLst>
        </xdr:cNvPr>
        <xdr:cNvSpPr>
          <a:spLocks noChangeAspect="1" noChangeArrowheads="1"/>
        </xdr:cNvSpPr>
      </xdr:nvSpPr>
      <xdr:spPr bwMode="auto">
        <a:xfrm>
          <a:off x="685800" y="209645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123825</xdr:colOff>
      <xdr:row>109</xdr:row>
      <xdr:rowOff>123825</xdr:rowOff>
    </xdr:to>
    <xdr:sp macro="" textlink="">
      <xdr:nvSpPr>
        <xdr:cNvPr id="13362" name="AutoShape 13" descr="Club Crest">
          <a:extLst>
            <a:ext uri="{FF2B5EF4-FFF2-40B4-BE49-F238E27FC236}">
              <a16:creationId xmlns:a16="http://schemas.microsoft.com/office/drawing/2014/main" id="{74F2F981-ABE1-4500-9F1C-A0A1A8C4CA53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8504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123825</xdr:colOff>
      <xdr:row>118</xdr:row>
      <xdr:rowOff>123825</xdr:rowOff>
    </xdr:to>
    <xdr:sp macro="" textlink="">
      <xdr:nvSpPr>
        <xdr:cNvPr id="13363" name="AutoShape 14" descr="Club Crest">
          <a:extLst>
            <a:ext uri="{FF2B5EF4-FFF2-40B4-BE49-F238E27FC236}">
              <a16:creationId xmlns:a16="http://schemas.microsoft.com/office/drawing/2014/main" id="{2984F704-BFDA-4F8A-B60B-34E0DE49782A}"/>
            </a:ext>
          </a:extLst>
        </xdr:cNvPr>
        <xdr:cNvSpPr>
          <a:spLocks noChangeAspect="1" noChangeArrowheads="1"/>
        </xdr:cNvSpPr>
      </xdr:nvSpPr>
      <xdr:spPr bwMode="auto">
        <a:xfrm>
          <a:off x="685800" y="247364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123825</xdr:colOff>
      <xdr:row>127</xdr:row>
      <xdr:rowOff>123825</xdr:rowOff>
    </xdr:to>
    <xdr:sp macro="" textlink="">
      <xdr:nvSpPr>
        <xdr:cNvPr id="13364" name="AutoShape 15" descr="Club Crest">
          <a:extLst>
            <a:ext uri="{FF2B5EF4-FFF2-40B4-BE49-F238E27FC236}">
              <a16:creationId xmlns:a16="http://schemas.microsoft.com/office/drawing/2014/main" id="{FE268FB8-018B-44FC-8654-1C1F3DDAFDA5}"/>
            </a:ext>
          </a:extLst>
        </xdr:cNvPr>
        <xdr:cNvSpPr>
          <a:spLocks noChangeAspect="1" noChangeArrowheads="1"/>
        </xdr:cNvSpPr>
      </xdr:nvSpPr>
      <xdr:spPr bwMode="auto">
        <a:xfrm>
          <a:off x="685800" y="266223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123825</xdr:colOff>
      <xdr:row>136</xdr:row>
      <xdr:rowOff>123825</xdr:rowOff>
    </xdr:to>
    <xdr:sp macro="" textlink="">
      <xdr:nvSpPr>
        <xdr:cNvPr id="13365" name="AutoShape 16" descr="Club Crest">
          <a:extLst>
            <a:ext uri="{FF2B5EF4-FFF2-40B4-BE49-F238E27FC236}">
              <a16:creationId xmlns:a16="http://schemas.microsoft.com/office/drawing/2014/main" id="{C57D2D5F-89BA-4160-A7FF-70D7E941E5F8}"/>
            </a:ext>
          </a:extLst>
        </xdr:cNvPr>
        <xdr:cNvSpPr>
          <a:spLocks noChangeAspect="1" noChangeArrowheads="1"/>
        </xdr:cNvSpPr>
      </xdr:nvSpPr>
      <xdr:spPr bwMode="auto">
        <a:xfrm>
          <a:off x="685800" y="285083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123825</xdr:colOff>
      <xdr:row>145</xdr:row>
      <xdr:rowOff>123825</xdr:rowOff>
    </xdr:to>
    <xdr:sp macro="" textlink="">
      <xdr:nvSpPr>
        <xdr:cNvPr id="13366" name="AutoShape 17" descr="Club Crest">
          <a:extLst>
            <a:ext uri="{FF2B5EF4-FFF2-40B4-BE49-F238E27FC236}">
              <a16:creationId xmlns:a16="http://schemas.microsoft.com/office/drawing/2014/main" id="{9201F335-59BC-4ED1-8D03-4D715CAB886E}"/>
            </a:ext>
          </a:extLst>
        </xdr:cNvPr>
        <xdr:cNvSpPr>
          <a:spLocks noChangeAspect="1" noChangeArrowheads="1"/>
        </xdr:cNvSpPr>
      </xdr:nvSpPr>
      <xdr:spPr bwMode="auto">
        <a:xfrm>
          <a:off x="685800" y="303942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123825</xdr:colOff>
      <xdr:row>154</xdr:row>
      <xdr:rowOff>123825</xdr:rowOff>
    </xdr:to>
    <xdr:sp macro="" textlink="">
      <xdr:nvSpPr>
        <xdr:cNvPr id="13367" name="AutoShape 18" descr="Club Crest">
          <a:extLst>
            <a:ext uri="{FF2B5EF4-FFF2-40B4-BE49-F238E27FC236}">
              <a16:creationId xmlns:a16="http://schemas.microsoft.com/office/drawing/2014/main" id="{074A004C-374C-4B2E-AC41-6889F6BF573A}"/>
            </a:ext>
          </a:extLst>
        </xdr:cNvPr>
        <xdr:cNvSpPr>
          <a:spLocks noChangeAspect="1" noChangeArrowheads="1"/>
        </xdr:cNvSpPr>
      </xdr:nvSpPr>
      <xdr:spPr bwMode="auto">
        <a:xfrm>
          <a:off x="685800" y="322802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123825</xdr:colOff>
      <xdr:row>163</xdr:row>
      <xdr:rowOff>123825</xdr:rowOff>
    </xdr:to>
    <xdr:sp macro="" textlink="">
      <xdr:nvSpPr>
        <xdr:cNvPr id="13368" name="AutoShape 19" descr="Club Crest">
          <a:extLst>
            <a:ext uri="{FF2B5EF4-FFF2-40B4-BE49-F238E27FC236}">
              <a16:creationId xmlns:a16="http://schemas.microsoft.com/office/drawing/2014/main" id="{30078134-6AC8-47B6-BE38-B92E92954A13}"/>
            </a:ext>
          </a:extLst>
        </xdr:cNvPr>
        <xdr:cNvSpPr>
          <a:spLocks noChangeAspect="1" noChangeArrowheads="1"/>
        </xdr:cNvSpPr>
      </xdr:nvSpPr>
      <xdr:spPr bwMode="auto">
        <a:xfrm>
          <a:off x="685800" y="341661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123825</xdr:colOff>
      <xdr:row>172</xdr:row>
      <xdr:rowOff>123825</xdr:rowOff>
    </xdr:to>
    <xdr:sp macro="" textlink="">
      <xdr:nvSpPr>
        <xdr:cNvPr id="13369" name="AutoShape 20" descr="Club Crest">
          <a:extLst>
            <a:ext uri="{FF2B5EF4-FFF2-40B4-BE49-F238E27FC236}">
              <a16:creationId xmlns:a16="http://schemas.microsoft.com/office/drawing/2014/main" id="{256D9CF0-099D-4614-BB8F-EA74DD97AC28}"/>
            </a:ext>
          </a:extLst>
        </xdr:cNvPr>
        <xdr:cNvSpPr>
          <a:spLocks noChangeAspect="1" noChangeArrowheads="1"/>
        </xdr:cNvSpPr>
      </xdr:nvSpPr>
      <xdr:spPr bwMode="auto">
        <a:xfrm>
          <a:off x="685800" y="360521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123825</xdr:colOff>
      <xdr:row>1</xdr:row>
      <xdr:rowOff>123825</xdr:rowOff>
    </xdr:to>
    <xdr:sp macro="" textlink="">
      <xdr:nvSpPr>
        <xdr:cNvPr id="13370" name="AutoShape 1" descr="Club Crest">
          <a:extLst>
            <a:ext uri="{FF2B5EF4-FFF2-40B4-BE49-F238E27FC236}">
              <a16:creationId xmlns:a16="http://schemas.microsoft.com/office/drawing/2014/main" id="{D3252CAA-6C02-471C-B4AD-E8615E10F33C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90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123825</xdr:colOff>
      <xdr:row>10</xdr:row>
      <xdr:rowOff>123825</xdr:rowOff>
    </xdr:to>
    <xdr:sp macro="" textlink="">
      <xdr:nvSpPr>
        <xdr:cNvPr id="13371" name="AutoShape 2" descr="Club Crest">
          <a:extLst>
            <a:ext uri="{FF2B5EF4-FFF2-40B4-BE49-F238E27FC236}">
              <a16:creationId xmlns:a16="http://schemas.microsoft.com/office/drawing/2014/main" id="{137F1349-B98E-4756-85DF-508D8B784AAE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050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123825</xdr:colOff>
      <xdr:row>19</xdr:row>
      <xdr:rowOff>123825</xdr:rowOff>
    </xdr:to>
    <xdr:sp macro="" textlink="">
      <xdr:nvSpPr>
        <xdr:cNvPr id="13372" name="AutoShape 3" descr="Club Crest">
          <a:extLst>
            <a:ext uri="{FF2B5EF4-FFF2-40B4-BE49-F238E27FC236}">
              <a16:creationId xmlns:a16="http://schemas.microsoft.com/office/drawing/2014/main" id="{C6832A4E-4DED-4B22-BFF9-3BB8D508A035}"/>
            </a:ext>
          </a:extLst>
        </xdr:cNvPr>
        <xdr:cNvSpPr>
          <a:spLocks noChangeAspect="1" noChangeArrowheads="1"/>
        </xdr:cNvSpPr>
      </xdr:nvSpPr>
      <xdr:spPr bwMode="auto">
        <a:xfrm>
          <a:off x="685800" y="39909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123825</xdr:colOff>
      <xdr:row>28</xdr:row>
      <xdr:rowOff>123825</xdr:rowOff>
    </xdr:to>
    <xdr:sp macro="" textlink="">
      <xdr:nvSpPr>
        <xdr:cNvPr id="13373" name="AutoShape 4" descr="Club Crest">
          <a:extLst>
            <a:ext uri="{FF2B5EF4-FFF2-40B4-BE49-F238E27FC236}">
              <a16:creationId xmlns:a16="http://schemas.microsoft.com/office/drawing/2014/main" id="{98F13547-DD92-4A39-B7C6-085265686ABA}"/>
            </a:ext>
          </a:extLst>
        </xdr:cNvPr>
        <xdr:cNvSpPr>
          <a:spLocks noChangeAspect="1" noChangeArrowheads="1"/>
        </xdr:cNvSpPr>
      </xdr:nvSpPr>
      <xdr:spPr bwMode="auto">
        <a:xfrm>
          <a:off x="685800" y="58769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123825</xdr:colOff>
      <xdr:row>37</xdr:row>
      <xdr:rowOff>123825</xdr:rowOff>
    </xdr:to>
    <xdr:sp macro="" textlink="">
      <xdr:nvSpPr>
        <xdr:cNvPr id="13374" name="AutoShape 5" descr="Club Crest">
          <a:extLst>
            <a:ext uri="{FF2B5EF4-FFF2-40B4-BE49-F238E27FC236}">
              <a16:creationId xmlns:a16="http://schemas.microsoft.com/office/drawing/2014/main" id="{F252FF52-0AC2-4A5A-9207-EEAB20B15E16}"/>
            </a:ext>
          </a:extLst>
        </xdr:cNvPr>
        <xdr:cNvSpPr>
          <a:spLocks noChangeAspect="1" noChangeArrowheads="1"/>
        </xdr:cNvSpPr>
      </xdr:nvSpPr>
      <xdr:spPr bwMode="auto">
        <a:xfrm>
          <a:off x="685800" y="77628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123825</xdr:colOff>
      <xdr:row>46</xdr:row>
      <xdr:rowOff>123825</xdr:rowOff>
    </xdr:to>
    <xdr:sp macro="" textlink="">
      <xdr:nvSpPr>
        <xdr:cNvPr id="13375" name="AutoShape 6" descr="Club Crest">
          <a:extLst>
            <a:ext uri="{FF2B5EF4-FFF2-40B4-BE49-F238E27FC236}">
              <a16:creationId xmlns:a16="http://schemas.microsoft.com/office/drawing/2014/main" id="{54865CDE-0549-4A7B-8DCC-D8D759AD6C80}"/>
            </a:ext>
          </a:extLst>
        </xdr:cNvPr>
        <xdr:cNvSpPr>
          <a:spLocks noChangeAspect="1" noChangeArrowheads="1"/>
        </xdr:cNvSpPr>
      </xdr:nvSpPr>
      <xdr:spPr bwMode="auto">
        <a:xfrm>
          <a:off x="685800" y="96488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123825</xdr:colOff>
      <xdr:row>55</xdr:row>
      <xdr:rowOff>123825</xdr:rowOff>
    </xdr:to>
    <xdr:sp macro="" textlink="">
      <xdr:nvSpPr>
        <xdr:cNvPr id="13376" name="AutoShape 7" descr="Club Crest">
          <a:extLst>
            <a:ext uri="{FF2B5EF4-FFF2-40B4-BE49-F238E27FC236}">
              <a16:creationId xmlns:a16="http://schemas.microsoft.com/office/drawing/2014/main" id="{77A8414F-A363-4EBC-9173-EB01A35D02CF}"/>
            </a:ext>
          </a:extLst>
        </xdr:cNvPr>
        <xdr:cNvSpPr>
          <a:spLocks noChangeAspect="1" noChangeArrowheads="1"/>
        </xdr:cNvSpPr>
      </xdr:nvSpPr>
      <xdr:spPr bwMode="auto">
        <a:xfrm>
          <a:off x="685800" y="115347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123825</xdr:colOff>
      <xdr:row>64</xdr:row>
      <xdr:rowOff>123825</xdr:rowOff>
    </xdr:to>
    <xdr:sp macro="" textlink="">
      <xdr:nvSpPr>
        <xdr:cNvPr id="13377" name="AutoShape 8" descr="Club Crest">
          <a:extLst>
            <a:ext uri="{FF2B5EF4-FFF2-40B4-BE49-F238E27FC236}">
              <a16:creationId xmlns:a16="http://schemas.microsoft.com/office/drawing/2014/main" id="{76C4963C-C423-4888-83B4-968147C2FF83}"/>
            </a:ext>
          </a:extLst>
        </xdr:cNvPr>
        <xdr:cNvSpPr>
          <a:spLocks noChangeAspect="1" noChangeArrowheads="1"/>
        </xdr:cNvSpPr>
      </xdr:nvSpPr>
      <xdr:spPr bwMode="auto">
        <a:xfrm>
          <a:off x="685800" y="134207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123825</xdr:colOff>
      <xdr:row>73</xdr:row>
      <xdr:rowOff>123825</xdr:rowOff>
    </xdr:to>
    <xdr:sp macro="" textlink="">
      <xdr:nvSpPr>
        <xdr:cNvPr id="13378" name="AutoShape 9" descr="Club Crest">
          <a:extLst>
            <a:ext uri="{FF2B5EF4-FFF2-40B4-BE49-F238E27FC236}">
              <a16:creationId xmlns:a16="http://schemas.microsoft.com/office/drawing/2014/main" id="{3435073A-301A-4E0D-B60C-FBFD1398BEEF}"/>
            </a:ext>
          </a:extLst>
        </xdr:cNvPr>
        <xdr:cNvSpPr>
          <a:spLocks noChangeAspect="1" noChangeArrowheads="1"/>
        </xdr:cNvSpPr>
      </xdr:nvSpPr>
      <xdr:spPr bwMode="auto">
        <a:xfrm>
          <a:off x="685800" y="153066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123825</xdr:colOff>
      <xdr:row>82</xdr:row>
      <xdr:rowOff>123825</xdr:rowOff>
    </xdr:to>
    <xdr:sp macro="" textlink="">
      <xdr:nvSpPr>
        <xdr:cNvPr id="13379" name="AutoShape 10" descr="Club Crest">
          <a:extLst>
            <a:ext uri="{FF2B5EF4-FFF2-40B4-BE49-F238E27FC236}">
              <a16:creationId xmlns:a16="http://schemas.microsoft.com/office/drawing/2014/main" id="{BEE3E5B6-5DB6-4CE5-AB1F-187198D48BDB}"/>
            </a:ext>
          </a:extLst>
        </xdr:cNvPr>
        <xdr:cNvSpPr>
          <a:spLocks noChangeAspect="1" noChangeArrowheads="1"/>
        </xdr:cNvSpPr>
      </xdr:nvSpPr>
      <xdr:spPr bwMode="auto">
        <a:xfrm>
          <a:off x="685800" y="171926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123825</xdr:colOff>
      <xdr:row>91</xdr:row>
      <xdr:rowOff>123825</xdr:rowOff>
    </xdr:to>
    <xdr:sp macro="" textlink="">
      <xdr:nvSpPr>
        <xdr:cNvPr id="13380" name="AutoShape 11" descr="Club Crest">
          <a:extLst>
            <a:ext uri="{FF2B5EF4-FFF2-40B4-BE49-F238E27FC236}">
              <a16:creationId xmlns:a16="http://schemas.microsoft.com/office/drawing/2014/main" id="{0A197143-4A28-4D41-9A2F-D641F303DFF7}"/>
            </a:ext>
          </a:extLst>
        </xdr:cNvPr>
        <xdr:cNvSpPr>
          <a:spLocks noChangeAspect="1" noChangeArrowheads="1"/>
        </xdr:cNvSpPr>
      </xdr:nvSpPr>
      <xdr:spPr bwMode="auto">
        <a:xfrm>
          <a:off x="685800" y="190785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123825</xdr:colOff>
      <xdr:row>100</xdr:row>
      <xdr:rowOff>123825</xdr:rowOff>
    </xdr:to>
    <xdr:sp macro="" textlink="">
      <xdr:nvSpPr>
        <xdr:cNvPr id="13381" name="AutoShape 12" descr="Club Crest">
          <a:extLst>
            <a:ext uri="{FF2B5EF4-FFF2-40B4-BE49-F238E27FC236}">
              <a16:creationId xmlns:a16="http://schemas.microsoft.com/office/drawing/2014/main" id="{183AAD02-A05C-4E82-93D6-46EEC7969B07}"/>
            </a:ext>
          </a:extLst>
        </xdr:cNvPr>
        <xdr:cNvSpPr>
          <a:spLocks noChangeAspect="1" noChangeArrowheads="1"/>
        </xdr:cNvSpPr>
      </xdr:nvSpPr>
      <xdr:spPr bwMode="auto">
        <a:xfrm>
          <a:off x="685800" y="209645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123825</xdr:colOff>
      <xdr:row>109</xdr:row>
      <xdr:rowOff>123825</xdr:rowOff>
    </xdr:to>
    <xdr:sp macro="" textlink="">
      <xdr:nvSpPr>
        <xdr:cNvPr id="13382" name="AutoShape 13" descr="Club Crest">
          <a:extLst>
            <a:ext uri="{FF2B5EF4-FFF2-40B4-BE49-F238E27FC236}">
              <a16:creationId xmlns:a16="http://schemas.microsoft.com/office/drawing/2014/main" id="{34469542-41AB-4B59-B97E-6127E7E564EE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8504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123825</xdr:colOff>
      <xdr:row>118</xdr:row>
      <xdr:rowOff>123825</xdr:rowOff>
    </xdr:to>
    <xdr:sp macro="" textlink="">
      <xdr:nvSpPr>
        <xdr:cNvPr id="13383" name="AutoShape 14" descr="Club Crest">
          <a:extLst>
            <a:ext uri="{FF2B5EF4-FFF2-40B4-BE49-F238E27FC236}">
              <a16:creationId xmlns:a16="http://schemas.microsoft.com/office/drawing/2014/main" id="{86931D32-1F36-43F0-9506-50CE902EFD06}"/>
            </a:ext>
          </a:extLst>
        </xdr:cNvPr>
        <xdr:cNvSpPr>
          <a:spLocks noChangeAspect="1" noChangeArrowheads="1"/>
        </xdr:cNvSpPr>
      </xdr:nvSpPr>
      <xdr:spPr bwMode="auto">
        <a:xfrm>
          <a:off x="685800" y="247364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123825</xdr:colOff>
      <xdr:row>127</xdr:row>
      <xdr:rowOff>123825</xdr:rowOff>
    </xdr:to>
    <xdr:sp macro="" textlink="">
      <xdr:nvSpPr>
        <xdr:cNvPr id="13384" name="AutoShape 15" descr="Club Crest">
          <a:extLst>
            <a:ext uri="{FF2B5EF4-FFF2-40B4-BE49-F238E27FC236}">
              <a16:creationId xmlns:a16="http://schemas.microsoft.com/office/drawing/2014/main" id="{4A309CE8-AEEF-4B8E-B37D-A8FD022E4012}"/>
            </a:ext>
          </a:extLst>
        </xdr:cNvPr>
        <xdr:cNvSpPr>
          <a:spLocks noChangeAspect="1" noChangeArrowheads="1"/>
        </xdr:cNvSpPr>
      </xdr:nvSpPr>
      <xdr:spPr bwMode="auto">
        <a:xfrm>
          <a:off x="685800" y="266223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123825</xdr:colOff>
      <xdr:row>136</xdr:row>
      <xdr:rowOff>123825</xdr:rowOff>
    </xdr:to>
    <xdr:sp macro="" textlink="">
      <xdr:nvSpPr>
        <xdr:cNvPr id="13385" name="AutoShape 16" descr="Club Crest">
          <a:extLst>
            <a:ext uri="{FF2B5EF4-FFF2-40B4-BE49-F238E27FC236}">
              <a16:creationId xmlns:a16="http://schemas.microsoft.com/office/drawing/2014/main" id="{BF76F642-A198-498E-A48C-E4AB5BC6B997}"/>
            </a:ext>
          </a:extLst>
        </xdr:cNvPr>
        <xdr:cNvSpPr>
          <a:spLocks noChangeAspect="1" noChangeArrowheads="1"/>
        </xdr:cNvSpPr>
      </xdr:nvSpPr>
      <xdr:spPr bwMode="auto">
        <a:xfrm>
          <a:off x="685800" y="285083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123825</xdr:colOff>
      <xdr:row>145</xdr:row>
      <xdr:rowOff>123825</xdr:rowOff>
    </xdr:to>
    <xdr:sp macro="" textlink="">
      <xdr:nvSpPr>
        <xdr:cNvPr id="13386" name="AutoShape 17" descr="Club Crest">
          <a:extLst>
            <a:ext uri="{FF2B5EF4-FFF2-40B4-BE49-F238E27FC236}">
              <a16:creationId xmlns:a16="http://schemas.microsoft.com/office/drawing/2014/main" id="{6DC14A32-0086-47E9-818F-9068668782D3}"/>
            </a:ext>
          </a:extLst>
        </xdr:cNvPr>
        <xdr:cNvSpPr>
          <a:spLocks noChangeAspect="1" noChangeArrowheads="1"/>
        </xdr:cNvSpPr>
      </xdr:nvSpPr>
      <xdr:spPr bwMode="auto">
        <a:xfrm>
          <a:off x="685800" y="303942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123825</xdr:colOff>
      <xdr:row>154</xdr:row>
      <xdr:rowOff>123825</xdr:rowOff>
    </xdr:to>
    <xdr:sp macro="" textlink="">
      <xdr:nvSpPr>
        <xdr:cNvPr id="13387" name="AutoShape 18" descr="Club Crest">
          <a:extLst>
            <a:ext uri="{FF2B5EF4-FFF2-40B4-BE49-F238E27FC236}">
              <a16:creationId xmlns:a16="http://schemas.microsoft.com/office/drawing/2014/main" id="{AF04E58C-820C-4F67-9EA3-23C86E5A29F7}"/>
            </a:ext>
          </a:extLst>
        </xdr:cNvPr>
        <xdr:cNvSpPr>
          <a:spLocks noChangeAspect="1" noChangeArrowheads="1"/>
        </xdr:cNvSpPr>
      </xdr:nvSpPr>
      <xdr:spPr bwMode="auto">
        <a:xfrm>
          <a:off x="685800" y="322802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123825</xdr:colOff>
      <xdr:row>163</xdr:row>
      <xdr:rowOff>123825</xdr:rowOff>
    </xdr:to>
    <xdr:sp macro="" textlink="">
      <xdr:nvSpPr>
        <xdr:cNvPr id="13388" name="AutoShape 19" descr="Club Crest">
          <a:extLst>
            <a:ext uri="{FF2B5EF4-FFF2-40B4-BE49-F238E27FC236}">
              <a16:creationId xmlns:a16="http://schemas.microsoft.com/office/drawing/2014/main" id="{3C1C19F9-5A4C-4E81-8F20-B5DF63DCDEA5}"/>
            </a:ext>
          </a:extLst>
        </xdr:cNvPr>
        <xdr:cNvSpPr>
          <a:spLocks noChangeAspect="1" noChangeArrowheads="1"/>
        </xdr:cNvSpPr>
      </xdr:nvSpPr>
      <xdr:spPr bwMode="auto">
        <a:xfrm>
          <a:off x="685800" y="341661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123825</xdr:colOff>
      <xdr:row>172</xdr:row>
      <xdr:rowOff>123825</xdr:rowOff>
    </xdr:to>
    <xdr:sp macro="" textlink="">
      <xdr:nvSpPr>
        <xdr:cNvPr id="13389" name="AutoShape 20" descr="Club Crest">
          <a:extLst>
            <a:ext uri="{FF2B5EF4-FFF2-40B4-BE49-F238E27FC236}">
              <a16:creationId xmlns:a16="http://schemas.microsoft.com/office/drawing/2014/main" id="{45B845E8-5A50-4D90-B570-6EEBC72799E2}"/>
            </a:ext>
          </a:extLst>
        </xdr:cNvPr>
        <xdr:cNvSpPr>
          <a:spLocks noChangeAspect="1" noChangeArrowheads="1"/>
        </xdr:cNvSpPr>
      </xdr:nvSpPr>
      <xdr:spPr bwMode="auto">
        <a:xfrm>
          <a:off x="685800" y="360521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123825</xdr:colOff>
      <xdr:row>1</xdr:row>
      <xdr:rowOff>123825</xdr:rowOff>
    </xdr:to>
    <xdr:sp macro="" textlink="">
      <xdr:nvSpPr>
        <xdr:cNvPr id="13390" name="AutoShape 1" descr="Club Crest">
          <a:extLst>
            <a:ext uri="{FF2B5EF4-FFF2-40B4-BE49-F238E27FC236}">
              <a16:creationId xmlns:a16="http://schemas.microsoft.com/office/drawing/2014/main" id="{8F9A99E5-B492-40B6-99CB-7FFFE161B5C1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90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123825</xdr:colOff>
      <xdr:row>10</xdr:row>
      <xdr:rowOff>123825</xdr:rowOff>
    </xdr:to>
    <xdr:sp macro="" textlink="">
      <xdr:nvSpPr>
        <xdr:cNvPr id="13391" name="AutoShape 2" descr="Club Crest">
          <a:extLst>
            <a:ext uri="{FF2B5EF4-FFF2-40B4-BE49-F238E27FC236}">
              <a16:creationId xmlns:a16="http://schemas.microsoft.com/office/drawing/2014/main" id="{03A14B96-7CA5-4446-8FC1-B0CF5F7DC127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050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123825</xdr:colOff>
      <xdr:row>19</xdr:row>
      <xdr:rowOff>123825</xdr:rowOff>
    </xdr:to>
    <xdr:sp macro="" textlink="">
      <xdr:nvSpPr>
        <xdr:cNvPr id="13392" name="AutoShape 3" descr="Club Crest">
          <a:extLst>
            <a:ext uri="{FF2B5EF4-FFF2-40B4-BE49-F238E27FC236}">
              <a16:creationId xmlns:a16="http://schemas.microsoft.com/office/drawing/2014/main" id="{DE960C44-D997-466D-BE1D-62D7CD4EF299}"/>
            </a:ext>
          </a:extLst>
        </xdr:cNvPr>
        <xdr:cNvSpPr>
          <a:spLocks noChangeAspect="1" noChangeArrowheads="1"/>
        </xdr:cNvSpPr>
      </xdr:nvSpPr>
      <xdr:spPr bwMode="auto">
        <a:xfrm>
          <a:off x="685800" y="39909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123825</xdr:colOff>
      <xdr:row>28</xdr:row>
      <xdr:rowOff>123825</xdr:rowOff>
    </xdr:to>
    <xdr:sp macro="" textlink="">
      <xdr:nvSpPr>
        <xdr:cNvPr id="13393" name="AutoShape 4" descr="Club Crest">
          <a:extLst>
            <a:ext uri="{FF2B5EF4-FFF2-40B4-BE49-F238E27FC236}">
              <a16:creationId xmlns:a16="http://schemas.microsoft.com/office/drawing/2014/main" id="{0DF45F57-3B5E-436B-8C24-B8DB49C3ADBB}"/>
            </a:ext>
          </a:extLst>
        </xdr:cNvPr>
        <xdr:cNvSpPr>
          <a:spLocks noChangeAspect="1" noChangeArrowheads="1"/>
        </xdr:cNvSpPr>
      </xdr:nvSpPr>
      <xdr:spPr bwMode="auto">
        <a:xfrm>
          <a:off x="685800" y="58769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123825</xdr:colOff>
      <xdr:row>37</xdr:row>
      <xdr:rowOff>123825</xdr:rowOff>
    </xdr:to>
    <xdr:sp macro="" textlink="">
      <xdr:nvSpPr>
        <xdr:cNvPr id="13394" name="AutoShape 5" descr="Club Crest">
          <a:extLst>
            <a:ext uri="{FF2B5EF4-FFF2-40B4-BE49-F238E27FC236}">
              <a16:creationId xmlns:a16="http://schemas.microsoft.com/office/drawing/2014/main" id="{E7194B28-18DE-4B21-BF4F-1D9E80851AFC}"/>
            </a:ext>
          </a:extLst>
        </xdr:cNvPr>
        <xdr:cNvSpPr>
          <a:spLocks noChangeAspect="1" noChangeArrowheads="1"/>
        </xdr:cNvSpPr>
      </xdr:nvSpPr>
      <xdr:spPr bwMode="auto">
        <a:xfrm>
          <a:off x="685800" y="77628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123825</xdr:colOff>
      <xdr:row>46</xdr:row>
      <xdr:rowOff>123825</xdr:rowOff>
    </xdr:to>
    <xdr:sp macro="" textlink="">
      <xdr:nvSpPr>
        <xdr:cNvPr id="13395" name="AutoShape 6" descr="Club Crest">
          <a:extLst>
            <a:ext uri="{FF2B5EF4-FFF2-40B4-BE49-F238E27FC236}">
              <a16:creationId xmlns:a16="http://schemas.microsoft.com/office/drawing/2014/main" id="{519AC9E9-8EF3-461B-B6F8-5F2E554C6E7E}"/>
            </a:ext>
          </a:extLst>
        </xdr:cNvPr>
        <xdr:cNvSpPr>
          <a:spLocks noChangeAspect="1" noChangeArrowheads="1"/>
        </xdr:cNvSpPr>
      </xdr:nvSpPr>
      <xdr:spPr bwMode="auto">
        <a:xfrm>
          <a:off x="685800" y="96488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123825</xdr:colOff>
      <xdr:row>55</xdr:row>
      <xdr:rowOff>123825</xdr:rowOff>
    </xdr:to>
    <xdr:sp macro="" textlink="">
      <xdr:nvSpPr>
        <xdr:cNvPr id="13396" name="AutoShape 7" descr="Club Crest">
          <a:extLst>
            <a:ext uri="{FF2B5EF4-FFF2-40B4-BE49-F238E27FC236}">
              <a16:creationId xmlns:a16="http://schemas.microsoft.com/office/drawing/2014/main" id="{8ABF5322-D7FB-4782-B9DA-48569E5C4330}"/>
            </a:ext>
          </a:extLst>
        </xdr:cNvPr>
        <xdr:cNvSpPr>
          <a:spLocks noChangeAspect="1" noChangeArrowheads="1"/>
        </xdr:cNvSpPr>
      </xdr:nvSpPr>
      <xdr:spPr bwMode="auto">
        <a:xfrm>
          <a:off x="685800" y="115347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123825</xdr:colOff>
      <xdr:row>64</xdr:row>
      <xdr:rowOff>123825</xdr:rowOff>
    </xdr:to>
    <xdr:sp macro="" textlink="">
      <xdr:nvSpPr>
        <xdr:cNvPr id="13397" name="AutoShape 8" descr="Club Crest">
          <a:extLst>
            <a:ext uri="{FF2B5EF4-FFF2-40B4-BE49-F238E27FC236}">
              <a16:creationId xmlns:a16="http://schemas.microsoft.com/office/drawing/2014/main" id="{62DDA863-CE8B-4CDE-B2F1-462C06DAC49B}"/>
            </a:ext>
          </a:extLst>
        </xdr:cNvPr>
        <xdr:cNvSpPr>
          <a:spLocks noChangeAspect="1" noChangeArrowheads="1"/>
        </xdr:cNvSpPr>
      </xdr:nvSpPr>
      <xdr:spPr bwMode="auto">
        <a:xfrm>
          <a:off x="685800" y="134207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123825</xdr:colOff>
      <xdr:row>73</xdr:row>
      <xdr:rowOff>123825</xdr:rowOff>
    </xdr:to>
    <xdr:sp macro="" textlink="">
      <xdr:nvSpPr>
        <xdr:cNvPr id="13398" name="AutoShape 9" descr="Club Crest">
          <a:extLst>
            <a:ext uri="{FF2B5EF4-FFF2-40B4-BE49-F238E27FC236}">
              <a16:creationId xmlns:a16="http://schemas.microsoft.com/office/drawing/2014/main" id="{47847EF3-46BA-4347-9AF6-1DC7318E48C2}"/>
            </a:ext>
          </a:extLst>
        </xdr:cNvPr>
        <xdr:cNvSpPr>
          <a:spLocks noChangeAspect="1" noChangeArrowheads="1"/>
        </xdr:cNvSpPr>
      </xdr:nvSpPr>
      <xdr:spPr bwMode="auto">
        <a:xfrm>
          <a:off x="685800" y="153066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123825</xdr:colOff>
      <xdr:row>82</xdr:row>
      <xdr:rowOff>123825</xdr:rowOff>
    </xdr:to>
    <xdr:sp macro="" textlink="">
      <xdr:nvSpPr>
        <xdr:cNvPr id="13399" name="AutoShape 10" descr="Club Crest">
          <a:extLst>
            <a:ext uri="{FF2B5EF4-FFF2-40B4-BE49-F238E27FC236}">
              <a16:creationId xmlns:a16="http://schemas.microsoft.com/office/drawing/2014/main" id="{11382295-0327-4B6E-8901-4E6D9400C67A}"/>
            </a:ext>
          </a:extLst>
        </xdr:cNvPr>
        <xdr:cNvSpPr>
          <a:spLocks noChangeAspect="1" noChangeArrowheads="1"/>
        </xdr:cNvSpPr>
      </xdr:nvSpPr>
      <xdr:spPr bwMode="auto">
        <a:xfrm>
          <a:off x="685800" y="171926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123825</xdr:colOff>
      <xdr:row>91</xdr:row>
      <xdr:rowOff>123825</xdr:rowOff>
    </xdr:to>
    <xdr:sp macro="" textlink="">
      <xdr:nvSpPr>
        <xdr:cNvPr id="13400" name="AutoShape 11" descr="Club Crest">
          <a:extLst>
            <a:ext uri="{FF2B5EF4-FFF2-40B4-BE49-F238E27FC236}">
              <a16:creationId xmlns:a16="http://schemas.microsoft.com/office/drawing/2014/main" id="{144C7911-8D50-43C1-A24E-AC158CE12F93}"/>
            </a:ext>
          </a:extLst>
        </xdr:cNvPr>
        <xdr:cNvSpPr>
          <a:spLocks noChangeAspect="1" noChangeArrowheads="1"/>
        </xdr:cNvSpPr>
      </xdr:nvSpPr>
      <xdr:spPr bwMode="auto">
        <a:xfrm>
          <a:off x="685800" y="190785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123825</xdr:colOff>
      <xdr:row>100</xdr:row>
      <xdr:rowOff>123825</xdr:rowOff>
    </xdr:to>
    <xdr:sp macro="" textlink="">
      <xdr:nvSpPr>
        <xdr:cNvPr id="13401" name="AutoShape 12" descr="Club Crest">
          <a:extLst>
            <a:ext uri="{FF2B5EF4-FFF2-40B4-BE49-F238E27FC236}">
              <a16:creationId xmlns:a16="http://schemas.microsoft.com/office/drawing/2014/main" id="{5064B3B8-2F66-4EE3-B87D-6410AEA44CEC}"/>
            </a:ext>
          </a:extLst>
        </xdr:cNvPr>
        <xdr:cNvSpPr>
          <a:spLocks noChangeAspect="1" noChangeArrowheads="1"/>
        </xdr:cNvSpPr>
      </xdr:nvSpPr>
      <xdr:spPr bwMode="auto">
        <a:xfrm>
          <a:off x="685800" y="209645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123825</xdr:colOff>
      <xdr:row>109</xdr:row>
      <xdr:rowOff>123825</xdr:rowOff>
    </xdr:to>
    <xdr:sp macro="" textlink="">
      <xdr:nvSpPr>
        <xdr:cNvPr id="13402" name="AutoShape 13" descr="Club Crest">
          <a:extLst>
            <a:ext uri="{FF2B5EF4-FFF2-40B4-BE49-F238E27FC236}">
              <a16:creationId xmlns:a16="http://schemas.microsoft.com/office/drawing/2014/main" id="{3FB1CC2D-0E06-497B-B66E-5B581B7D1055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8504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123825</xdr:colOff>
      <xdr:row>118</xdr:row>
      <xdr:rowOff>123825</xdr:rowOff>
    </xdr:to>
    <xdr:sp macro="" textlink="">
      <xdr:nvSpPr>
        <xdr:cNvPr id="13403" name="AutoShape 14" descr="Club Crest">
          <a:extLst>
            <a:ext uri="{FF2B5EF4-FFF2-40B4-BE49-F238E27FC236}">
              <a16:creationId xmlns:a16="http://schemas.microsoft.com/office/drawing/2014/main" id="{5797C0AF-E767-467C-8061-6939D3994D2E}"/>
            </a:ext>
          </a:extLst>
        </xdr:cNvPr>
        <xdr:cNvSpPr>
          <a:spLocks noChangeAspect="1" noChangeArrowheads="1"/>
        </xdr:cNvSpPr>
      </xdr:nvSpPr>
      <xdr:spPr bwMode="auto">
        <a:xfrm>
          <a:off x="685800" y="247364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123825</xdr:colOff>
      <xdr:row>127</xdr:row>
      <xdr:rowOff>123825</xdr:rowOff>
    </xdr:to>
    <xdr:sp macro="" textlink="">
      <xdr:nvSpPr>
        <xdr:cNvPr id="13404" name="AutoShape 15" descr="Club Crest">
          <a:extLst>
            <a:ext uri="{FF2B5EF4-FFF2-40B4-BE49-F238E27FC236}">
              <a16:creationId xmlns:a16="http://schemas.microsoft.com/office/drawing/2014/main" id="{78A5732E-14E6-4A7F-8118-6E5A56042509}"/>
            </a:ext>
          </a:extLst>
        </xdr:cNvPr>
        <xdr:cNvSpPr>
          <a:spLocks noChangeAspect="1" noChangeArrowheads="1"/>
        </xdr:cNvSpPr>
      </xdr:nvSpPr>
      <xdr:spPr bwMode="auto">
        <a:xfrm>
          <a:off x="685800" y="266223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123825</xdr:colOff>
      <xdr:row>136</xdr:row>
      <xdr:rowOff>123825</xdr:rowOff>
    </xdr:to>
    <xdr:sp macro="" textlink="">
      <xdr:nvSpPr>
        <xdr:cNvPr id="13405" name="AutoShape 16" descr="Club Crest">
          <a:extLst>
            <a:ext uri="{FF2B5EF4-FFF2-40B4-BE49-F238E27FC236}">
              <a16:creationId xmlns:a16="http://schemas.microsoft.com/office/drawing/2014/main" id="{FFAE5A92-8F85-46D0-82B5-C4371F637EF6}"/>
            </a:ext>
          </a:extLst>
        </xdr:cNvPr>
        <xdr:cNvSpPr>
          <a:spLocks noChangeAspect="1" noChangeArrowheads="1"/>
        </xdr:cNvSpPr>
      </xdr:nvSpPr>
      <xdr:spPr bwMode="auto">
        <a:xfrm>
          <a:off x="685800" y="285083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123825</xdr:colOff>
      <xdr:row>145</xdr:row>
      <xdr:rowOff>123825</xdr:rowOff>
    </xdr:to>
    <xdr:sp macro="" textlink="">
      <xdr:nvSpPr>
        <xdr:cNvPr id="13406" name="AutoShape 17" descr="Club Crest">
          <a:extLst>
            <a:ext uri="{FF2B5EF4-FFF2-40B4-BE49-F238E27FC236}">
              <a16:creationId xmlns:a16="http://schemas.microsoft.com/office/drawing/2014/main" id="{C158D7A3-DA88-4011-A572-C7C1EC73BC07}"/>
            </a:ext>
          </a:extLst>
        </xdr:cNvPr>
        <xdr:cNvSpPr>
          <a:spLocks noChangeAspect="1" noChangeArrowheads="1"/>
        </xdr:cNvSpPr>
      </xdr:nvSpPr>
      <xdr:spPr bwMode="auto">
        <a:xfrm>
          <a:off x="685800" y="303942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123825</xdr:colOff>
      <xdr:row>154</xdr:row>
      <xdr:rowOff>123825</xdr:rowOff>
    </xdr:to>
    <xdr:sp macro="" textlink="">
      <xdr:nvSpPr>
        <xdr:cNvPr id="13407" name="AutoShape 18" descr="Club Crest">
          <a:extLst>
            <a:ext uri="{FF2B5EF4-FFF2-40B4-BE49-F238E27FC236}">
              <a16:creationId xmlns:a16="http://schemas.microsoft.com/office/drawing/2014/main" id="{AF69C9EB-FEDB-40FF-84A0-72462FD593F9}"/>
            </a:ext>
          </a:extLst>
        </xdr:cNvPr>
        <xdr:cNvSpPr>
          <a:spLocks noChangeAspect="1" noChangeArrowheads="1"/>
        </xdr:cNvSpPr>
      </xdr:nvSpPr>
      <xdr:spPr bwMode="auto">
        <a:xfrm>
          <a:off x="685800" y="322802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123825</xdr:colOff>
      <xdr:row>163</xdr:row>
      <xdr:rowOff>123825</xdr:rowOff>
    </xdr:to>
    <xdr:sp macro="" textlink="">
      <xdr:nvSpPr>
        <xdr:cNvPr id="13408" name="AutoShape 19" descr="Club Crest">
          <a:extLst>
            <a:ext uri="{FF2B5EF4-FFF2-40B4-BE49-F238E27FC236}">
              <a16:creationId xmlns:a16="http://schemas.microsoft.com/office/drawing/2014/main" id="{67E89BA8-A4E3-4E72-B117-1E21C13921BB}"/>
            </a:ext>
          </a:extLst>
        </xdr:cNvPr>
        <xdr:cNvSpPr>
          <a:spLocks noChangeAspect="1" noChangeArrowheads="1"/>
        </xdr:cNvSpPr>
      </xdr:nvSpPr>
      <xdr:spPr bwMode="auto">
        <a:xfrm>
          <a:off x="685800" y="341661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123825</xdr:colOff>
      <xdr:row>172</xdr:row>
      <xdr:rowOff>123825</xdr:rowOff>
    </xdr:to>
    <xdr:sp macro="" textlink="">
      <xdr:nvSpPr>
        <xdr:cNvPr id="13409" name="AutoShape 20" descr="Club Crest">
          <a:extLst>
            <a:ext uri="{FF2B5EF4-FFF2-40B4-BE49-F238E27FC236}">
              <a16:creationId xmlns:a16="http://schemas.microsoft.com/office/drawing/2014/main" id="{07BDA23D-3700-496F-8156-E883BCB62D31}"/>
            </a:ext>
          </a:extLst>
        </xdr:cNvPr>
        <xdr:cNvSpPr>
          <a:spLocks noChangeAspect="1" noChangeArrowheads="1"/>
        </xdr:cNvSpPr>
      </xdr:nvSpPr>
      <xdr:spPr bwMode="auto">
        <a:xfrm>
          <a:off x="685800" y="360521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123825</xdr:colOff>
      <xdr:row>1</xdr:row>
      <xdr:rowOff>123825</xdr:rowOff>
    </xdr:to>
    <xdr:sp macro="" textlink="">
      <xdr:nvSpPr>
        <xdr:cNvPr id="13410" name="AutoShape 1" descr="Club Crest">
          <a:extLst>
            <a:ext uri="{FF2B5EF4-FFF2-40B4-BE49-F238E27FC236}">
              <a16:creationId xmlns:a16="http://schemas.microsoft.com/office/drawing/2014/main" id="{D42ECCB4-5786-4549-9ED4-4F993EC3E2ED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90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123825</xdr:colOff>
      <xdr:row>10</xdr:row>
      <xdr:rowOff>123825</xdr:rowOff>
    </xdr:to>
    <xdr:sp macro="" textlink="">
      <xdr:nvSpPr>
        <xdr:cNvPr id="13411" name="AutoShape 2" descr="Club Crest">
          <a:extLst>
            <a:ext uri="{FF2B5EF4-FFF2-40B4-BE49-F238E27FC236}">
              <a16:creationId xmlns:a16="http://schemas.microsoft.com/office/drawing/2014/main" id="{25DFD837-E7A1-4322-852D-EFCD3AB2F4AA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050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123825</xdr:colOff>
      <xdr:row>19</xdr:row>
      <xdr:rowOff>123825</xdr:rowOff>
    </xdr:to>
    <xdr:sp macro="" textlink="">
      <xdr:nvSpPr>
        <xdr:cNvPr id="13412" name="AutoShape 3" descr="Club Crest">
          <a:extLst>
            <a:ext uri="{FF2B5EF4-FFF2-40B4-BE49-F238E27FC236}">
              <a16:creationId xmlns:a16="http://schemas.microsoft.com/office/drawing/2014/main" id="{01EC93DB-1A4E-4E63-B766-A0A0346A0F91}"/>
            </a:ext>
          </a:extLst>
        </xdr:cNvPr>
        <xdr:cNvSpPr>
          <a:spLocks noChangeAspect="1" noChangeArrowheads="1"/>
        </xdr:cNvSpPr>
      </xdr:nvSpPr>
      <xdr:spPr bwMode="auto">
        <a:xfrm>
          <a:off x="685800" y="39909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123825</xdr:colOff>
      <xdr:row>28</xdr:row>
      <xdr:rowOff>123825</xdr:rowOff>
    </xdr:to>
    <xdr:sp macro="" textlink="">
      <xdr:nvSpPr>
        <xdr:cNvPr id="13413" name="AutoShape 4" descr="Club Crest">
          <a:extLst>
            <a:ext uri="{FF2B5EF4-FFF2-40B4-BE49-F238E27FC236}">
              <a16:creationId xmlns:a16="http://schemas.microsoft.com/office/drawing/2014/main" id="{3948F703-979A-4B84-AD4C-6FCFD6427D0D}"/>
            </a:ext>
          </a:extLst>
        </xdr:cNvPr>
        <xdr:cNvSpPr>
          <a:spLocks noChangeAspect="1" noChangeArrowheads="1"/>
        </xdr:cNvSpPr>
      </xdr:nvSpPr>
      <xdr:spPr bwMode="auto">
        <a:xfrm>
          <a:off x="685800" y="58769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123825</xdr:colOff>
      <xdr:row>37</xdr:row>
      <xdr:rowOff>123825</xdr:rowOff>
    </xdr:to>
    <xdr:sp macro="" textlink="">
      <xdr:nvSpPr>
        <xdr:cNvPr id="13414" name="AutoShape 5" descr="Club Crest">
          <a:extLst>
            <a:ext uri="{FF2B5EF4-FFF2-40B4-BE49-F238E27FC236}">
              <a16:creationId xmlns:a16="http://schemas.microsoft.com/office/drawing/2014/main" id="{E469DFEF-4D50-4F86-9CEC-ABEA445EE58A}"/>
            </a:ext>
          </a:extLst>
        </xdr:cNvPr>
        <xdr:cNvSpPr>
          <a:spLocks noChangeAspect="1" noChangeArrowheads="1"/>
        </xdr:cNvSpPr>
      </xdr:nvSpPr>
      <xdr:spPr bwMode="auto">
        <a:xfrm>
          <a:off x="685800" y="77628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123825</xdr:colOff>
      <xdr:row>46</xdr:row>
      <xdr:rowOff>123825</xdr:rowOff>
    </xdr:to>
    <xdr:sp macro="" textlink="">
      <xdr:nvSpPr>
        <xdr:cNvPr id="13415" name="AutoShape 6" descr="Club Crest">
          <a:extLst>
            <a:ext uri="{FF2B5EF4-FFF2-40B4-BE49-F238E27FC236}">
              <a16:creationId xmlns:a16="http://schemas.microsoft.com/office/drawing/2014/main" id="{B379503E-4FB7-4453-AD3A-A5D82BF76B54}"/>
            </a:ext>
          </a:extLst>
        </xdr:cNvPr>
        <xdr:cNvSpPr>
          <a:spLocks noChangeAspect="1" noChangeArrowheads="1"/>
        </xdr:cNvSpPr>
      </xdr:nvSpPr>
      <xdr:spPr bwMode="auto">
        <a:xfrm>
          <a:off x="685800" y="96488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123825</xdr:colOff>
      <xdr:row>55</xdr:row>
      <xdr:rowOff>123825</xdr:rowOff>
    </xdr:to>
    <xdr:sp macro="" textlink="">
      <xdr:nvSpPr>
        <xdr:cNvPr id="13416" name="AutoShape 7" descr="Club Crest">
          <a:extLst>
            <a:ext uri="{FF2B5EF4-FFF2-40B4-BE49-F238E27FC236}">
              <a16:creationId xmlns:a16="http://schemas.microsoft.com/office/drawing/2014/main" id="{9FFA3E36-767A-49C7-80F7-C4ED39086D09}"/>
            </a:ext>
          </a:extLst>
        </xdr:cNvPr>
        <xdr:cNvSpPr>
          <a:spLocks noChangeAspect="1" noChangeArrowheads="1"/>
        </xdr:cNvSpPr>
      </xdr:nvSpPr>
      <xdr:spPr bwMode="auto">
        <a:xfrm>
          <a:off x="685800" y="115347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123825</xdr:colOff>
      <xdr:row>64</xdr:row>
      <xdr:rowOff>123825</xdr:rowOff>
    </xdr:to>
    <xdr:sp macro="" textlink="">
      <xdr:nvSpPr>
        <xdr:cNvPr id="13417" name="AutoShape 8" descr="Club Crest">
          <a:extLst>
            <a:ext uri="{FF2B5EF4-FFF2-40B4-BE49-F238E27FC236}">
              <a16:creationId xmlns:a16="http://schemas.microsoft.com/office/drawing/2014/main" id="{78B3DECE-3071-4323-9FDD-1375BD6D576F}"/>
            </a:ext>
          </a:extLst>
        </xdr:cNvPr>
        <xdr:cNvSpPr>
          <a:spLocks noChangeAspect="1" noChangeArrowheads="1"/>
        </xdr:cNvSpPr>
      </xdr:nvSpPr>
      <xdr:spPr bwMode="auto">
        <a:xfrm>
          <a:off x="685800" y="134207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123825</xdr:colOff>
      <xdr:row>73</xdr:row>
      <xdr:rowOff>123825</xdr:rowOff>
    </xdr:to>
    <xdr:sp macro="" textlink="">
      <xdr:nvSpPr>
        <xdr:cNvPr id="13418" name="AutoShape 9" descr="Club Crest">
          <a:extLst>
            <a:ext uri="{FF2B5EF4-FFF2-40B4-BE49-F238E27FC236}">
              <a16:creationId xmlns:a16="http://schemas.microsoft.com/office/drawing/2014/main" id="{B5B900A8-F616-49EF-ACE6-248317510873}"/>
            </a:ext>
          </a:extLst>
        </xdr:cNvPr>
        <xdr:cNvSpPr>
          <a:spLocks noChangeAspect="1" noChangeArrowheads="1"/>
        </xdr:cNvSpPr>
      </xdr:nvSpPr>
      <xdr:spPr bwMode="auto">
        <a:xfrm>
          <a:off x="685800" y="153066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123825</xdr:colOff>
      <xdr:row>82</xdr:row>
      <xdr:rowOff>123825</xdr:rowOff>
    </xdr:to>
    <xdr:sp macro="" textlink="">
      <xdr:nvSpPr>
        <xdr:cNvPr id="13419" name="AutoShape 10" descr="Club Crest">
          <a:extLst>
            <a:ext uri="{FF2B5EF4-FFF2-40B4-BE49-F238E27FC236}">
              <a16:creationId xmlns:a16="http://schemas.microsoft.com/office/drawing/2014/main" id="{F26965FF-30DF-4B39-8C5E-9FF9DBE05BD1}"/>
            </a:ext>
          </a:extLst>
        </xdr:cNvPr>
        <xdr:cNvSpPr>
          <a:spLocks noChangeAspect="1" noChangeArrowheads="1"/>
        </xdr:cNvSpPr>
      </xdr:nvSpPr>
      <xdr:spPr bwMode="auto">
        <a:xfrm>
          <a:off x="685800" y="171926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123825</xdr:colOff>
      <xdr:row>91</xdr:row>
      <xdr:rowOff>123825</xdr:rowOff>
    </xdr:to>
    <xdr:sp macro="" textlink="">
      <xdr:nvSpPr>
        <xdr:cNvPr id="13420" name="AutoShape 11" descr="Club Crest">
          <a:extLst>
            <a:ext uri="{FF2B5EF4-FFF2-40B4-BE49-F238E27FC236}">
              <a16:creationId xmlns:a16="http://schemas.microsoft.com/office/drawing/2014/main" id="{5BA4976F-DAED-44BC-8B75-D64F3B3EDCE3}"/>
            </a:ext>
          </a:extLst>
        </xdr:cNvPr>
        <xdr:cNvSpPr>
          <a:spLocks noChangeAspect="1" noChangeArrowheads="1"/>
        </xdr:cNvSpPr>
      </xdr:nvSpPr>
      <xdr:spPr bwMode="auto">
        <a:xfrm>
          <a:off x="685800" y="190785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123825</xdr:colOff>
      <xdr:row>100</xdr:row>
      <xdr:rowOff>123825</xdr:rowOff>
    </xdr:to>
    <xdr:sp macro="" textlink="">
      <xdr:nvSpPr>
        <xdr:cNvPr id="13421" name="AutoShape 12" descr="Club Crest">
          <a:extLst>
            <a:ext uri="{FF2B5EF4-FFF2-40B4-BE49-F238E27FC236}">
              <a16:creationId xmlns:a16="http://schemas.microsoft.com/office/drawing/2014/main" id="{FE796831-2178-4F4E-9C8A-361CD51EA8A2}"/>
            </a:ext>
          </a:extLst>
        </xdr:cNvPr>
        <xdr:cNvSpPr>
          <a:spLocks noChangeAspect="1" noChangeArrowheads="1"/>
        </xdr:cNvSpPr>
      </xdr:nvSpPr>
      <xdr:spPr bwMode="auto">
        <a:xfrm>
          <a:off x="685800" y="209645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123825</xdr:colOff>
      <xdr:row>109</xdr:row>
      <xdr:rowOff>123825</xdr:rowOff>
    </xdr:to>
    <xdr:sp macro="" textlink="">
      <xdr:nvSpPr>
        <xdr:cNvPr id="13422" name="AutoShape 13" descr="Club Crest">
          <a:extLst>
            <a:ext uri="{FF2B5EF4-FFF2-40B4-BE49-F238E27FC236}">
              <a16:creationId xmlns:a16="http://schemas.microsoft.com/office/drawing/2014/main" id="{BACC531E-DCF1-4770-850B-29DF6E673F50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8504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123825</xdr:colOff>
      <xdr:row>118</xdr:row>
      <xdr:rowOff>123825</xdr:rowOff>
    </xdr:to>
    <xdr:sp macro="" textlink="">
      <xdr:nvSpPr>
        <xdr:cNvPr id="13423" name="AutoShape 14" descr="Club Crest">
          <a:extLst>
            <a:ext uri="{FF2B5EF4-FFF2-40B4-BE49-F238E27FC236}">
              <a16:creationId xmlns:a16="http://schemas.microsoft.com/office/drawing/2014/main" id="{427D76F8-DE71-4BD4-924D-3984858C2BCB}"/>
            </a:ext>
          </a:extLst>
        </xdr:cNvPr>
        <xdr:cNvSpPr>
          <a:spLocks noChangeAspect="1" noChangeArrowheads="1"/>
        </xdr:cNvSpPr>
      </xdr:nvSpPr>
      <xdr:spPr bwMode="auto">
        <a:xfrm>
          <a:off x="685800" y="247364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123825</xdr:colOff>
      <xdr:row>127</xdr:row>
      <xdr:rowOff>123825</xdr:rowOff>
    </xdr:to>
    <xdr:sp macro="" textlink="">
      <xdr:nvSpPr>
        <xdr:cNvPr id="13424" name="AutoShape 15" descr="Club Crest">
          <a:extLst>
            <a:ext uri="{FF2B5EF4-FFF2-40B4-BE49-F238E27FC236}">
              <a16:creationId xmlns:a16="http://schemas.microsoft.com/office/drawing/2014/main" id="{CF45D005-5438-4DFC-8716-6B0C5EEAD03B}"/>
            </a:ext>
          </a:extLst>
        </xdr:cNvPr>
        <xdr:cNvSpPr>
          <a:spLocks noChangeAspect="1" noChangeArrowheads="1"/>
        </xdr:cNvSpPr>
      </xdr:nvSpPr>
      <xdr:spPr bwMode="auto">
        <a:xfrm>
          <a:off x="685800" y="266223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123825</xdr:colOff>
      <xdr:row>136</xdr:row>
      <xdr:rowOff>123825</xdr:rowOff>
    </xdr:to>
    <xdr:sp macro="" textlink="">
      <xdr:nvSpPr>
        <xdr:cNvPr id="13425" name="AutoShape 16" descr="Club Crest">
          <a:extLst>
            <a:ext uri="{FF2B5EF4-FFF2-40B4-BE49-F238E27FC236}">
              <a16:creationId xmlns:a16="http://schemas.microsoft.com/office/drawing/2014/main" id="{71EDC069-428B-41A0-B601-00E18EA5DC45}"/>
            </a:ext>
          </a:extLst>
        </xdr:cNvPr>
        <xdr:cNvSpPr>
          <a:spLocks noChangeAspect="1" noChangeArrowheads="1"/>
        </xdr:cNvSpPr>
      </xdr:nvSpPr>
      <xdr:spPr bwMode="auto">
        <a:xfrm>
          <a:off x="685800" y="285083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123825</xdr:colOff>
      <xdr:row>145</xdr:row>
      <xdr:rowOff>123825</xdr:rowOff>
    </xdr:to>
    <xdr:sp macro="" textlink="">
      <xdr:nvSpPr>
        <xdr:cNvPr id="13426" name="AutoShape 17" descr="Club Crest">
          <a:extLst>
            <a:ext uri="{FF2B5EF4-FFF2-40B4-BE49-F238E27FC236}">
              <a16:creationId xmlns:a16="http://schemas.microsoft.com/office/drawing/2014/main" id="{E25D53BB-6FAD-4B04-A9C6-63A5FE9BDD43}"/>
            </a:ext>
          </a:extLst>
        </xdr:cNvPr>
        <xdr:cNvSpPr>
          <a:spLocks noChangeAspect="1" noChangeArrowheads="1"/>
        </xdr:cNvSpPr>
      </xdr:nvSpPr>
      <xdr:spPr bwMode="auto">
        <a:xfrm>
          <a:off x="685800" y="303942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123825</xdr:colOff>
      <xdr:row>154</xdr:row>
      <xdr:rowOff>123825</xdr:rowOff>
    </xdr:to>
    <xdr:sp macro="" textlink="">
      <xdr:nvSpPr>
        <xdr:cNvPr id="13427" name="AutoShape 18" descr="Club Crest">
          <a:extLst>
            <a:ext uri="{FF2B5EF4-FFF2-40B4-BE49-F238E27FC236}">
              <a16:creationId xmlns:a16="http://schemas.microsoft.com/office/drawing/2014/main" id="{6B09267E-40CE-4435-99E0-7A9F5697F967}"/>
            </a:ext>
          </a:extLst>
        </xdr:cNvPr>
        <xdr:cNvSpPr>
          <a:spLocks noChangeAspect="1" noChangeArrowheads="1"/>
        </xdr:cNvSpPr>
      </xdr:nvSpPr>
      <xdr:spPr bwMode="auto">
        <a:xfrm>
          <a:off x="685800" y="322802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123825</xdr:colOff>
      <xdr:row>163</xdr:row>
      <xdr:rowOff>123825</xdr:rowOff>
    </xdr:to>
    <xdr:sp macro="" textlink="">
      <xdr:nvSpPr>
        <xdr:cNvPr id="13428" name="AutoShape 19" descr="Club Crest">
          <a:extLst>
            <a:ext uri="{FF2B5EF4-FFF2-40B4-BE49-F238E27FC236}">
              <a16:creationId xmlns:a16="http://schemas.microsoft.com/office/drawing/2014/main" id="{37C50FB9-4DE6-49D7-8862-DD08F8D2692E}"/>
            </a:ext>
          </a:extLst>
        </xdr:cNvPr>
        <xdr:cNvSpPr>
          <a:spLocks noChangeAspect="1" noChangeArrowheads="1"/>
        </xdr:cNvSpPr>
      </xdr:nvSpPr>
      <xdr:spPr bwMode="auto">
        <a:xfrm>
          <a:off x="685800" y="341661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123825</xdr:colOff>
      <xdr:row>172</xdr:row>
      <xdr:rowOff>123825</xdr:rowOff>
    </xdr:to>
    <xdr:sp macro="" textlink="">
      <xdr:nvSpPr>
        <xdr:cNvPr id="13429" name="AutoShape 20" descr="Club Crest">
          <a:extLst>
            <a:ext uri="{FF2B5EF4-FFF2-40B4-BE49-F238E27FC236}">
              <a16:creationId xmlns:a16="http://schemas.microsoft.com/office/drawing/2014/main" id="{7F3396A2-52A0-45A2-8C44-1444FCD3E25B}"/>
            </a:ext>
          </a:extLst>
        </xdr:cNvPr>
        <xdr:cNvSpPr>
          <a:spLocks noChangeAspect="1" noChangeArrowheads="1"/>
        </xdr:cNvSpPr>
      </xdr:nvSpPr>
      <xdr:spPr bwMode="auto">
        <a:xfrm>
          <a:off x="685800" y="360521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123825</xdr:colOff>
      <xdr:row>1</xdr:row>
      <xdr:rowOff>123825</xdr:rowOff>
    </xdr:to>
    <xdr:sp macro="" textlink="">
      <xdr:nvSpPr>
        <xdr:cNvPr id="13430" name="AutoShape 1" descr="Club Crest">
          <a:extLst>
            <a:ext uri="{FF2B5EF4-FFF2-40B4-BE49-F238E27FC236}">
              <a16:creationId xmlns:a16="http://schemas.microsoft.com/office/drawing/2014/main" id="{1189DD3A-B775-40D2-ABB8-AA2926C4BED3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90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123825</xdr:colOff>
      <xdr:row>10</xdr:row>
      <xdr:rowOff>123825</xdr:rowOff>
    </xdr:to>
    <xdr:sp macro="" textlink="">
      <xdr:nvSpPr>
        <xdr:cNvPr id="13431" name="AutoShape 2" descr="Club Crest">
          <a:extLst>
            <a:ext uri="{FF2B5EF4-FFF2-40B4-BE49-F238E27FC236}">
              <a16:creationId xmlns:a16="http://schemas.microsoft.com/office/drawing/2014/main" id="{3574B774-BF5A-48A0-A305-9223C25A89FD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050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123825</xdr:colOff>
      <xdr:row>19</xdr:row>
      <xdr:rowOff>123825</xdr:rowOff>
    </xdr:to>
    <xdr:sp macro="" textlink="">
      <xdr:nvSpPr>
        <xdr:cNvPr id="13432" name="AutoShape 3" descr="Club Crest">
          <a:extLst>
            <a:ext uri="{FF2B5EF4-FFF2-40B4-BE49-F238E27FC236}">
              <a16:creationId xmlns:a16="http://schemas.microsoft.com/office/drawing/2014/main" id="{0AD4A723-F3ED-409C-8B25-441B64760213}"/>
            </a:ext>
          </a:extLst>
        </xdr:cNvPr>
        <xdr:cNvSpPr>
          <a:spLocks noChangeAspect="1" noChangeArrowheads="1"/>
        </xdr:cNvSpPr>
      </xdr:nvSpPr>
      <xdr:spPr bwMode="auto">
        <a:xfrm>
          <a:off x="685800" y="39909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123825</xdr:colOff>
      <xdr:row>28</xdr:row>
      <xdr:rowOff>123825</xdr:rowOff>
    </xdr:to>
    <xdr:sp macro="" textlink="">
      <xdr:nvSpPr>
        <xdr:cNvPr id="13433" name="AutoShape 4" descr="Club Crest">
          <a:extLst>
            <a:ext uri="{FF2B5EF4-FFF2-40B4-BE49-F238E27FC236}">
              <a16:creationId xmlns:a16="http://schemas.microsoft.com/office/drawing/2014/main" id="{C8F7E6FE-3DFB-4110-8EF3-89C9113F5217}"/>
            </a:ext>
          </a:extLst>
        </xdr:cNvPr>
        <xdr:cNvSpPr>
          <a:spLocks noChangeAspect="1" noChangeArrowheads="1"/>
        </xdr:cNvSpPr>
      </xdr:nvSpPr>
      <xdr:spPr bwMode="auto">
        <a:xfrm>
          <a:off x="685800" y="58769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123825</xdr:colOff>
      <xdr:row>37</xdr:row>
      <xdr:rowOff>123825</xdr:rowOff>
    </xdr:to>
    <xdr:sp macro="" textlink="">
      <xdr:nvSpPr>
        <xdr:cNvPr id="13434" name="AutoShape 5" descr="Club Crest">
          <a:extLst>
            <a:ext uri="{FF2B5EF4-FFF2-40B4-BE49-F238E27FC236}">
              <a16:creationId xmlns:a16="http://schemas.microsoft.com/office/drawing/2014/main" id="{43FB7FA6-5774-4F4E-9912-F83201203549}"/>
            </a:ext>
          </a:extLst>
        </xdr:cNvPr>
        <xdr:cNvSpPr>
          <a:spLocks noChangeAspect="1" noChangeArrowheads="1"/>
        </xdr:cNvSpPr>
      </xdr:nvSpPr>
      <xdr:spPr bwMode="auto">
        <a:xfrm>
          <a:off x="685800" y="77628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123825</xdr:colOff>
      <xdr:row>46</xdr:row>
      <xdr:rowOff>123825</xdr:rowOff>
    </xdr:to>
    <xdr:sp macro="" textlink="">
      <xdr:nvSpPr>
        <xdr:cNvPr id="13435" name="AutoShape 6" descr="Club Crest">
          <a:extLst>
            <a:ext uri="{FF2B5EF4-FFF2-40B4-BE49-F238E27FC236}">
              <a16:creationId xmlns:a16="http://schemas.microsoft.com/office/drawing/2014/main" id="{C90D24E6-DD05-45CF-AC0D-2F3B7C9BBC24}"/>
            </a:ext>
          </a:extLst>
        </xdr:cNvPr>
        <xdr:cNvSpPr>
          <a:spLocks noChangeAspect="1" noChangeArrowheads="1"/>
        </xdr:cNvSpPr>
      </xdr:nvSpPr>
      <xdr:spPr bwMode="auto">
        <a:xfrm>
          <a:off x="685800" y="96488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123825</xdr:colOff>
      <xdr:row>55</xdr:row>
      <xdr:rowOff>123825</xdr:rowOff>
    </xdr:to>
    <xdr:sp macro="" textlink="">
      <xdr:nvSpPr>
        <xdr:cNvPr id="13436" name="AutoShape 7" descr="Club Crest">
          <a:extLst>
            <a:ext uri="{FF2B5EF4-FFF2-40B4-BE49-F238E27FC236}">
              <a16:creationId xmlns:a16="http://schemas.microsoft.com/office/drawing/2014/main" id="{8F2D36B3-D8BE-4B44-92A1-2E8221B60510}"/>
            </a:ext>
          </a:extLst>
        </xdr:cNvPr>
        <xdr:cNvSpPr>
          <a:spLocks noChangeAspect="1" noChangeArrowheads="1"/>
        </xdr:cNvSpPr>
      </xdr:nvSpPr>
      <xdr:spPr bwMode="auto">
        <a:xfrm>
          <a:off x="685800" y="115347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123825</xdr:colOff>
      <xdr:row>64</xdr:row>
      <xdr:rowOff>123825</xdr:rowOff>
    </xdr:to>
    <xdr:sp macro="" textlink="">
      <xdr:nvSpPr>
        <xdr:cNvPr id="13437" name="AutoShape 8" descr="Club Crest">
          <a:extLst>
            <a:ext uri="{FF2B5EF4-FFF2-40B4-BE49-F238E27FC236}">
              <a16:creationId xmlns:a16="http://schemas.microsoft.com/office/drawing/2014/main" id="{CEF88FC1-F935-4190-8AE0-C55F6029C0B5}"/>
            </a:ext>
          </a:extLst>
        </xdr:cNvPr>
        <xdr:cNvSpPr>
          <a:spLocks noChangeAspect="1" noChangeArrowheads="1"/>
        </xdr:cNvSpPr>
      </xdr:nvSpPr>
      <xdr:spPr bwMode="auto">
        <a:xfrm>
          <a:off x="685800" y="134207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123825</xdr:colOff>
      <xdr:row>73</xdr:row>
      <xdr:rowOff>123825</xdr:rowOff>
    </xdr:to>
    <xdr:sp macro="" textlink="">
      <xdr:nvSpPr>
        <xdr:cNvPr id="13438" name="AutoShape 9" descr="Club Crest">
          <a:extLst>
            <a:ext uri="{FF2B5EF4-FFF2-40B4-BE49-F238E27FC236}">
              <a16:creationId xmlns:a16="http://schemas.microsoft.com/office/drawing/2014/main" id="{1C156B61-2B1C-4100-8EA0-5B6343DB6147}"/>
            </a:ext>
          </a:extLst>
        </xdr:cNvPr>
        <xdr:cNvSpPr>
          <a:spLocks noChangeAspect="1" noChangeArrowheads="1"/>
        </xdr:cNvSpPr>
      </xdr:nvSpPr>
      <xdr:spPr bwMode="auto">
        <a:xfrm>
          <a:off x="685800" y="153066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123825</xdr:colOff>
      <xdr:row>82</xdr:row>
      <xdr:rowOff>123825</xdr:rowOff>
    </xdr:to>
    <xdr:sp macro="" textlink="">
      <xdr:nvSpPr>
        <xdr:cNvPr id="13439" name="AutoShape 10" descr="Club Crest">
          <a:extLst>
            <a:ext uri="{FF2B5EF4-FFF2-40B4-BE49-F238E27FC236}">
              <a16:creationId xmlns:a16="http://schemas.microsoft.com/office/drawing/2014/main" id="{0779324C-E50E-4424-A9DF-E26842C65312}"/>
            </a:ext>
          </a:extLst>
        </xdr:cNvPr>
        <xdr:cNvSpPr>
          <a:spLocks noChangeAspect="1" noChangeArrowheads="1"/>
        </xdr:cNvSpPr>
      </xdr:nvSpPr>
      <xdr:spPr bwMode="auto">
        <a:xfrm>
          <a:off x="685800" y="171926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123825</xdr:colOff>
      <xdr:row>91</xdr:row>
      <xdr:rowOff>123825</xdr:rowOff>
    </xdr:to>
    <xdr:sp macro="" textlink="">
      <xdr:nvSpPr>
        <xdr:cNvPr id="13440" name="AutoShape 11" descr="Club Crest">
          <a:extLst>
            <a:ext uri="{FF2B5EF4-FFF2-40B4-BE49-F238E27FC236}">
              <a16:creationId xmlns:a16="http://schemas.microsoft.com/office/drawing/2014/main" id="{1C4A2193-3202-4221-8C93-4E20A7DC6730}"/>
            </a:ext>
          </a:extLst>
        </xdr:cNvPr>
        <xdr:cNvSpPr>
          <a:spLocks noChangeAspect="1" noChangeArrowheads="1"/>
        </xdr:cNvSpPr>
      </xdr:nvSpPr>
      <xdr:spPr bwMode="auto">
        <a:xfrm>
          <a:off x="685800" y="190785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123825</xdr:colOff>
      <xdr:row>100</xdr:row>
      <xdr:rowOff>123825</xdr:rowOff>
    </xdr:to>
    <xdr:sp macro="" textlink="">
      <xdr:nvSpPr>
        <xdr:cNvPr id="13441" name="AutoShape 12" descr="Club Crest">
          <a:extLst>
            <a:ext uri="{FF2B5EF4-FFF2-40B4-BE49-F238E27FC236}">
              <a16:creationId xmlns:a16="http://schemas.microsoft.com/office/drawing/2014/main" id="{ADD39075-8AD2-45A4-A5DC-1DE16BEA8D7E}"/>
            </a:ext>
          </a:extLst>
        </xdr:cNvPr>
        <xdr:cNvSpPr>
          <a:spLocks noChangeAspect="1" noChangeArrowheads="1"/>
        </xdr:cNvSpPr>
      </xdr:nvSpPr>
      <xdr:spPr bwMode="auto">
        <a:xfrm>
          <a:off x="685800" y="209645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123825</xdr:colOff>
      <xdr:row>109</xdr:row>
      <xdr:rowOff>123825</xdr:rowOff>
    </xdr:to>
    <xdr:sp macro="" textlink="">
      <xdr:nvSpPr>
        <xdr:cNvPr id="13442" name="AutoShape 13" descr="Club Crest">
          <a:extLst>
            <a:ext uri="{FF2B5EF4-FFF2-40B4-BE49-F238E27FC236}">
              <a16:creationId xmlns:a16="http://schemas.microsoft.com/office/drawing/2014/main" id="{69FFB1E2-8A55-41CA-831E-A48FB3AEF44D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8504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123825</xdr:colOff>
      <xdr:row>118</xdr:row>
      <xdr:rowOff>123825</xdr:rowOff>
    </xdr:to>
    <xdr:sp macro="" textlink="">
      <xdr:nvSpPr>
        <xdr:cNvPr id="13443" name="AutoShape 14" descr="Club Crest">
          <a:extLst>
            <a:ext uri="{FF2B5EF4-FFF2-40B4-BE49-F238E27FC236}">
              <a16:creationId xmlns:a16="http://schemas.microsoft.com/office/drawing/2014/main" id="{719BCE72-F9FF-4AA5-8334-20BDC2418A51}"/>
            </a:ext>
          </a:extLst>
        </xdr:cNvPr>
        <xdr:cNvSpPr>
          <a:spLocks noChangeAspect="1" noChangeArrowheads="1"/>
        </xdr:cNvSpPr>
      </xdr:nvSpPr>
      <xdr:spPr bwMode="auto">
        <a:xfrm>
          <a:off x="685800" y="247364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123825</xdr:colOff>
      <xdr:row>127</xdr:row>
      <xdr:rowOff>123825</xdr:rowOff>
    </xdr:to>
    <xdr:sp macro="" textlink="">
      <xdr:nvSpPr>
        <xdr:cNvPr id="13444" name="AutoShape 15" descr="Club Crest">
          <a:extLst>
            <a:ext uri="{FF2B5EF4-FFF2-40B4-BE49-F238E27FC236}">
              <a16:creationId xmlns:a16="http://schemas.microsoft.com/office/drawing/2014/main" id="{B49D204D-60CF-454D-B943-5871C3998AA6}"/>
            </a:ext>
          </a:extLst>
        </xdr:cNvPr>
        <xdr:cNvSpPr>
          <a:spLocks noChangeAspect="1" noChangeArrowheads="1"/>
        </xdr:cNvSpPr>
      </xdr:nvSpPr>
      <xdr:spPr bwMode="auto">
        <a:xfrm>
          <a:off x="685800" y="266223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123825</xdr:colOff>
      <xdr:row>136</xdr:row>
      <xdr:rowOff>123825</xdr:rowOff>
    </xdr:to>
    <xdr:sp macro="" textlink="">
      <xdr:nvSpPr>
        <xdr:cNvPr id="13445" name="AutoShape 16" descr="Club Crest">
          <a:extLst>
            <a:ext uri="{FF2B5EF4-FFF2-40B4-BE49-F238E27FC236}">
              <a16:creationId xmlns:a16="http://schemas.microsoft.com/office/drawing/2014/main" id="{1B6C182A-34E2-462D-B6FD-72B1E760D654}"/>
            </a:ext>
          </a:extLst>
        </xdr:cNvPr>
        <xdr:cNvSpPr>
          <a:spLocks noChangeAspect="1" noChangeArrowheads="1"/>
        </xdr:cNvSpPr>
      </xdr:nvSpPr>
      <xdr:spPr bwMode="auto">
        <a:xfrm>
          <a:off x="685800" y="285083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123825</xdr:colOff>
      <xdr:row>145</xdr:row>
      <xdr:rowOff>123825</xdr:rowOff>
    </xdr:to>
    <xdr:sp macro="" textlink="">
      <xdr:nvSpPr>
        <xdr:cNvPr id="13446" name="AutoShape 17" descr="Club Crest">
          <a:extLst>
            <a:ext uri="{FF2B5EF4-FFF2-40B4-BE49-F238E27FC236}">
              <a16:creationId xmlns:a16="http://schemas.microsoft.com/office/drawing/2014/main" id="{3E75A62A-7A03-4195-9748-B0A06856F7FE}"/>
            </a:ext>
          </a:extLst>
        </xdr:cNvPr>
        <xdr:cNvSpPr>
          <a:spLocks noChangeAspect="1" noChangeArrowheads="1"/>
        </xdr:cNvSpPr>
      </xdr:nvSpPr>
      <xdr:spPr bwMode="auto">
        <a:xfrm>
          <a:off x="685800" y="303942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123825</xdr:colOff>
      <xdr:row>154</xdr:row>
      <xdr:rowOff>123825</xdr:rowOff>
    </xdr:to>
    <xdr:sp macro="" textlink="">
      <xdr:nvSpPr>
        <xdr:cNvPr id="13447" name="AutoShape 18" descr="Club Crest">
          <a:extLst>
            <a:ext uri="{FF2B5EF4-FFF2-40B4-BE49-F238E27FC236}">
              <a16:creationId xmlns:a16="http://schemas.microsoft.com/office/drawing/2014/main" id="{AAE143DE-87A5-4C73-917E-42E18BF93363}"/>
            </a:ext>
          </a:extLst>
        </xdr:cNvPr>
        <xdr:cNvSpPr>
          <a:spLocks noChangeAspect="1" noChangeArrowheads="1"/>
        </xdr:cNvSpPr>
      </xdr:nvSpPr>
      <xdr:spPr bwMode="auto">
        <a:xfrm>
          <a:off x="685800" y="322802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123825</xdr:colOff>
      <xdr:row>163</xdr:row>
      <xdr:rowOff>123825</xdr:rowOff>
    </xdr:to>
    <xdr:sp macro="" textlink="">
      <xdr:nvSpPr>
        <xdr:cNvPr id="13448" name="AutoShape 19" descr="Club Crest">
          <a:extLst>
            <a:ext uri="{FF2B5EF4-FFF2-40B4-BE49-F238E27FC236}">
              <a16:creationId xmlns:a16="http://schemas.microsoft.com/office/drawing/2014/main" id="{DDAA3AD3-5575-4A91-BA81-685616FCC043}"/>
            </a:ext>
          </a:extLst>
        </xdr:cNvPr>
        <xdr:cNvSpPr>
          <a:spLocks noChangeAspect="1" noChangeArrowheads="1"/>
        </xdr:cNvSpPr>
      </xdr:nvSpPr>
      <xdr:spPr bwMode="auto">
        <a:xfrm>
          <a:off x="685800" y="341661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123825</xdr:colOff>
      <xdr:row>172</xdr:row>
      <xdr:rowOff>123825</xdr:rowOff>
    </xdr:to>
    <xdr:sp macro="" textlink="">
      <xdr:nvSpPr>
        <xdr:cNvPr id="13449" name="AutoShape 20" descr="Club Crest">
          <a:extLst>
            <a:ext uri="{FF2B5EF4-FFF2-40B4-BE49-F238E27FC236}">
              <a16:creationId xmlns:a16="http://schemas.microsoft.com/office/drawing/2014/main" id="{69D98374-D4A8-4398-BCB0-BB1D11982B06}"/>
            </a:ext>
          </a:extLst>
        </xdr:cNvPr>
        <xdr:cNvSpPr>
          <a:spLocks noChangeAspect="1" noChangeArrowheads="1"/>
        </xdr:cNvSpPr>
      </xdr:nvSpPr>
      <xdr:spPr bwMode="auto">
        <a:xfrm>
          <a:off x="685800" y="360521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123825</xdr:colOff>
      <xdr:row>1</xdr:row>
      <xdr:rowOff>123825</xdr:rowOff>
    </xdr:to>
    <xdr:sp macro="" textlink="">
      <xdr:nvSpPr>
        <xdr:cNvPr id="13450" name="AutoShape 1" descr="Club Crest">
          <a:extLst>
            <a:ext uri="{FF2B5EF4-FFF2-40B4-BE49-F238E27FC236}">
              <a16:creationId xmlns:a16="http://schemas.microsoft.com/office/drawing/2014/main" id="{50E92EFE-75AD-4C83-B069-E1B2B3647D2E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90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123825</xdr:colOff>
      <xdr:row>10</xdr:row>
      <xdr:rowOff>123825</xdr:rowOff>
    </xdr:to>
    <xdr:sp macro="" textlink="">
      <xdr:nvSpPr>
        <xdr:cNvPr id="13451" name="AutoShape 2" descr="Club Crest">
          <a:extLst>
            <a:ext uri="{FF2B5EF4-FFF2-40B4-BE49-F238E27FC236}">
              <a16:creationId xmlns:a16="http://schemas.microsoft.com/office/drawing/2014/main" id="{1D3A892D-BB3D-42FA-8528-DC8C3D147E2A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050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123825</xdr:colOff>
      <xdr:row>19</xdr:row>
      <xdr:rowOff>123825</xdr:rowOff>
    </xdr:to>
    <xdr:sp macro="" textlink="">
      <xdr:nvSpPr>
        <xdr:cNvPr id="13452" name="AutoShape 3" descr="Club Crest">
          <a:extLst>
            <a:ext uri="{FF2B5EF4-FFF2-40B4-BE49-F238E27FC236}">
              <a16:creationId xmlns:a16="http://schemas.microsoft.com/office/drawing/2014/main" id="{3E5169F2-B46F-423F-9A76-163FC7BAD0D3}"/>
            </a:ext>
          </a:extLst>
        </xdr:cNvPr>
        <xdr:cNvSpPr>
          <a:spLocks noChangeAspect="1" noChangeArrowheads="1"/>
        </xdr:cNvSpPr>
      </xdr:nvSpPr>
      <xdr:spPr bwMode="auto">
        <a:xfrm>
          <a:off x="685800" y="39909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123825</xdr:colOff>
      <xdr:row>28</xdr:row>
      <xdr:rowOff>123825</xdr:rowOff>
    </xdr:to>
    <xdr:sp macro="" textlink="">
      <xdr:nvSpPr>
        <xdr:cNvPr id="13453" name="AutoShape 4" descr="Club Crest">
          <a:extLst>
            <a:ext uri="{FF2B5EF4-FFF2-40B4-BE49-F238E27FC236}">
              <a16:creationId xmlns:a16="http://schemas.microsoft.com/office/drawing/2014/main" id="{541D2E24-B96C-433C-B701-83D5A253FB66}"/>
            </a:ext>
          </a:extLst>
        </xdr:cNvPr>
        <xdr:cNvSpPr>
          <a:spLocks noChangeAspect="1" noChangeArrowheads="1"/>
        </xdr:cNvSpPr>
      </xdr:nvSpPr>
      <xdr:spPr bwMode="auto">
        <a:xfrm>
          <a:off x="685800" y="58769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123825</xdr:colOff>
      <xdr:row>37</xdr:row>
      <xdr:rowOff>123825</xdr:rowOff>
    </xdr:to>
    <xdr:sp macro="" textlink="">
      <xdr:nvSpPr>
        <xdr:cNvPr id="13454" name="AutoShape 5" descr="Club Crest">
          <a:extLst>
            <a:ext uri="{FF2B5EF4-FFF2-40B4-BE49-F238E27FC236}">
              <a16:creationId xmlns:a16="http://schemas.microsoft.com/office/drawing/2014/main" id="{29A3482B-6372-4B07-A5D3-33EC2DA6815D}"/>
            </a:ext>
          </a:extLst>
        </xdr:cNvPr>
        <xdr:cNvSpPr>
          <a:spLocks noChangeAspect="1" noChangeArrowheads="1"/>
        </xdr:cNvSpPr>
      </xdr:nvSpPr>
      <xdr:spPr bwMode="auto">
        <a:xfrm>
          <a:off x="685800" y="77628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123825</xdr:colOff>
      <xdr:row>46</xdr:row>
      <xdr:rowOff>123825</xdr:rowOff>
    </xdr:to>
    <xdr:sp macro="" textlink="">
      <xdr:nvSpPr>
        <xdr:cNvPr id="13455" name="AutoShape 6" descr="Club Crest">
          <a:extLst>
            <a:ext uri="{FF2B5EF4-FFF2-40B4-BE49-F238E27FC236}">
              <a16:creationId xmlns:a16="http://schemas.microsoft.com/office/drawing/2014/main" id="{9C2A642D-2BC9-460B-A39B-EAC497E151BF}"/>
            </a:ext>
          </a:extLst>
        </xdr:cNvPr>
        <xdr:cNvSpPr>
          <a:spLocks noChangeAspect="1" noChangeArrowheads="1"/>
        </xdr:cNvSpPr>
      </xdr:nvSpPr>
      <xdr:spPr bwMode="auto">
        <a:xfrm>
          <a:off x="685800" y="96488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123825</xdr:colOff>
      <xdr:row>55</xdr:row>
      <xdr:rowOff>123825</xdr:rowOff>
    </xdr:to>
    <xdr:sp macro="" textlink="">
      <xdr:nvSpPr>
        <xdr:cNvPr id="13456" name="AutoShape 7" descr="Club Crest">
          <a:extLst>
            <a:ext uri="{FF2B5EF4-FFF2-40B4-BE49-F238E27FC236}">
              <a16:creationId xmlns:a16="http://schemas.microsoft.com/office/drawing/2014/main" id="{90208093-6501-4DD9-A61A-4CBC2467FE83}"/>
            </a:ext>
          </a:extLst>
        </xdr:cNvPr>
        <xdr:cNvSpPr>
          <a:spLocks noChangeAspect="1" noChangeArrowheads="1"/>
        </xdr:cNvSpPr>
      </xdr:nvSpPr>
      <xdr:spPr bwMode="auto">
        <a:xfrm>
          <a:off x="685800" y="115347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123825</xdr:colOff>
      <xdr:row>64</xdr:row>
      <xdr:rowOff>123825</xdr:rowOff>
    </xdr:to>
    <xdr:sp macro="" textlink="">
      <xdr:nvSpPr>
        <xdr:cNvPr id="13457" name="AutoShape 8" descr="Club Crest">
          <a:extLst>
            <a:ext uri="{FF2B5EF4-FFF2-40B4-BE49-F238E27FC236}">
              <a16:creationId xmlns:a16="http://schemas.microsoft.com/office/drawing/2014/main" id="{7E2E4572-99E4-4D84-981B-9C1AC5DE6FFB}"/>
            </a:ext>
          </a:extLst>
        </xdr:cNvPr>
        <xdr:cNvSpPr>
          <a:spLocks noChangeAspect="1" noChangeArrowheads="1"/>
        </xdr:cNvSpPr>
      </xdr:nvSpPr>
      <xdr:spPr bwMode="auto">
        <a:xfrm>
          <a:off x="685800" y="134207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123825</xdr:colOff>
      <xdr:row>73</xdr:row>
      <xdr:rowOff>123825</xdr:rowOff>
    </xdr:to>
    <xdr:sp macro="" textlink="">
      <xdr:nvSpPr>
        <xdr:cNvPr id="13458" name="AutoShape 9" descr="Club Crest">
          <a:extLst>
            <a:ext uri="{FF2B5EF4-FFF2-40B4-BE49-F238E27FC236}">
              <a16:creationId xmlns:a16="http://schemas.microsoft.com/office/drawing/2014/main" id="{99CF8FD4-FAD6-48FF-B0B4-1EE2E098210F}"/>
            </a:ext>
          </a:extLst>
        </xdr:cNvPr>
        <xdr:cNvSpPr>
          <a:spLocks noChangeAspect="1" noChangeArrowheads="1"/>
        </xdr:cNvSpPr>
      </xdr:nvSpPr>
      <xdr:spPr bwMode="auto">
        <a:xfrm>
          <a:off x="685800" y="153066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123825</xdr:colOff>
      <xdr:row>82</xdr:row>
      <xdr:rowOff>123825</xdr:rowOff>
    </xdr:to>
    <xdr:sp macro="" textlink="">
      <xdr:nvSpPr>
        <xdr:cNvPr id="13459" name="AutoShape 10" descr="Club Crest">
          <a:extLst>
            <a:ext uri="{FF2B5EF4-FFF2-40B4-BE49-F238E27FC236}">
              <a16:creationId xmlns:a16="http://schemas.microsoft.com/office/drawing/2014/main" id="{77A8859B-C9A5-4625-9F99-E8360E761108}"/>
            </a:ext>
          </a:extLst>
        </xdr:cNvPr>
        <xdr:cNvSpPr>
          <a:spLocks noChangeAspect="1" noChangeArrowheads="1"/>
        </xdr:cNvSpPr>
      </xdr:nvSpPr>
      <xdr:spPr bwMode="auto">
        <a:xfrm>
          <a:off x="685800" y="171926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123825</xdr:colOff>
      <xdr:row>91</xdr:row>
      <xdr:rowOff>123825</xdr:rowOff>
    </xdr:to>
    <xdr:sp macro="" textlink="">
      <xdr:nvSpPr>
        <xdr:cNvPr id="13460" name="AutoShape 11" descr="Club Crest">
          <a:extLst>
            <a:ext uri="{FF2B5EF4-FFF2-40B4-BE49-F238E27FC236}">
              <a16:creationId xmlns:a16="http://schemas.microsoft.com/office/drawing/2014/main" id="{C0F0F67B-FA84-4332-861B-B6BBDEBC099C}"/>
            </a:ext>
          </a:extLst>
        </xdr:cNvPr>
        <xdr:cNvSpPr>
          <a:spLocks noChangeAspect="1" noChangeArrowheads="1"/>
        </xdr:cNvSpPr>
      </xdr:nvSpPr>
      <xdr:spPr bwMode="auto">
        <a:xfrm>
          <a:off x="685800" y="190785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123825</xdr:colOff>
      <xdr:row>100</xdr:row>
      <xdr:rowOff>123825</xdr:rowOff>
    </xdr:to>
    <xdr:sp macro="" textlink="">
      <xdr:nvSpPr>
        <xdr:cNvPr id="13461" name="AutoShape 12" descr="Club Crest">
          <a:extLst>
            <a:ext uri="{FF2B5EF4-FFF2-40B4-BE49-F238E27FC236}">
              <a16:creationId xmlns:a16="http://schemas.microsoft.com/office/drawing/2014/main" id="{0B7D6BB7-B99A-4DD0-A3A5-BB4EB2AFA6F3}"/>
            </a:ext>
          </a:extLst>
        </xdr:cNvPr>
        <xdr:cNvSpPr>
          <a:spLocks noChangeAspect="1" noChangeArrowheads="1"/>
        </xdr:cNvSpPr>
      </xdr:nvSpPr>
      <xdr:spPr bwMode="auto">
        <a:xfrm>
          <a:off x="685800" y="209645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123825</xdr:colOff>
      <xdr:row>109</xdr:row>
      <xdr:rowOff>123825</xdr:rowOff>
    </xdr:to>
    <xdr:sp macro="" textlink="">
      <xdr:nvSpPr>
        <xdr:cNvPr id="13462" name="AutoShape 13" descr="Club Crest">
          <a:extLst>
            <a:ext uri="{FF2B5EF4-FFF2-40B4-BE49-F238E27FC236}">
              <a16:creationId xmlns:a16="http://schemas.microsoft.com/office/drawing/2014/main" id="{78042ED3-CA99-483D-AB80-B0EBCAF15F84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8504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123825</xdr:colOff>
      <xdr:row>118</xdr:row>
      <xdr:rowOff>123825</xdr:rowOff>
    </xdr:to>
    <xdr:sp macro="" textlink="">
      <xdr:nvSpPr>
        <xdr:cNvPr id="13463" name="AutoShape 14" descr="Club Crest">
          <a:extLst>
            <a:ext uri="{FF2B5EF4-FFF2-40B4-BE49-F238E27FC236}">
              <a16:creationId xmlns:a16="http://schemas.microsoft.com/office/drawing/2014/main" id="{C0323A63-B26F-4496-A9D7-0B8D2A209AD3}"/>
            </a:ext>
          </a:extLst>
        </xdr:cNvPr>
        <xdr:cNvSpPr>
          <a:spLocks noChangeAspect="1" noChangeArrowheads="1"/>
        </xdr:cNvSpPr>
      </xdr:nvSpPr>
      <xdr:spPr bwMode="auto">
        <a:xfrm>
          <a:off x="685800" y="247364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123825</xdr:colOff>
      <xdr:row>127</xdr:row>
      <xdr:rowOff>123825</xdr:rowOff>
    </xdr:to>
    <xdr:sp macro="" textlink="">
      <xdr:nvSpPr>
        <xdr:cNvPr id="13464" name="AutoShape 15" descr="Club Crest">
          <a:extLst>
            <a:ext uri="{FF2B5EF4-FFF2-40B4-BE49-F238E27FC236}">
              <a16:creationId xmlns:a16="http://schemas.microsoft.com/office/drawing/2014/main" id="{AA045743-064F-41AA-A3C3-2EE3B67D223D}"/>
            </a:ext>
          </a:extLst>
        </xdr:cNvPr>
        <xdr:cNvSpPr>
          <a:spLocks noChangeAspect="1" noChangeArrowheads="1"/>
        </xdr:cNvSpPr>
      </xdr:nvSpPr>
      <xdr:spPr bwMode="auto">
        <a:xfrm>
          <a:off x="685800" y="266223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123825</xdr:colOff>
      <xdr:row>136</xdr:row>
      <xdr:rowOff>123825</xdr:rowOff>
    </xdr:to>
    <xdr:sp macro="" textlink="">
      <xdr:nvSpPr>
        <xdr:cNvPr id="13465" name="AutoShape 16" descr="Club Crest">
          <a:extLst>
            <a:ext uri="{FF2B5EF4-FFF2-40B4-BE49-F238E27FC236}">
              <a16:creationId xmlns:a16="http://schemas.microsoft.com/office/drawing/2014/main" id="{DDA6530E-BFA9-4FE4-8273-CAC5054CBDC3}"/>
            </a:ext>
          </a:extLst>
        </xdr:cNvPr>
        <xdr:cNvSpPr>
          <a:spLocks noChangeAspect="1" noChangeArrowheads="1"/>
        </xdr:cNvSpPr>
      </xdr:nvSpPr>
      <xdr:spPr bwMode="auto">
        <a:xfrm>
          <a:off x="685800" y="285083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123825</xdr:colOff>
      <xdr:row>145</xdr:row>
      <xdr:rowOff>123825</xdr:rowOff>
    </xdr:to>
    <xdr:sp macro="" textlink="">
      <xdr:nvSpPr>
        <xdr:cNvPr id="13466" name="AutoShape 17" descr="Club Crest">
          <a:extLst>
            <a:ext uri="{FF2B5EF4-FFF2-40B4-BE49-F238E27FC236}">
              <a16:creationId xmlns:a16="http://schemas.microsoft.com/office/drawing/2014/main" id="{8017C312-814D-47D1-BEFA-7E10C418219B}"/>
            </a:ext>
          </a:extLst>
        </xdr:cNvPr>
        <xdr:cNvSpPr>
          <a:spLocks noChangeAspect="1" noChangeArrowheads="1"/>
        </xdr:cNvSpPr>
      </xdr:nvSpPr>
      <xdr:spPr bwMode="auto">
        <a:xfrm>
          <a:off x="685800" y="303942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123825</xdr:colOff>
      <xdr:row>154</xdr:row>
      <xdr:rowOff>123825</xdr:rowOff>
    </xdr:to>
    <xdr:sp macro="" textlink="">
      <xdr:nvSpPr>
        <xdr:cNvPr id="13467" name="AutoShape 18" descr="Club Crest">
          <a:extLst>
            <a:ext uri="{FF2B5EF4-FFF2-40B4-BE49-F238E27FC236}">
              <a16:creationId xmlns:a16="http://schemas.microsoft.com/office/drawing/2014/main" id="{797D28BD-D5DC-4B97-B43D-0E98B791C799}"/>
            </a:ext>
          </a:extLst>
        </xdr:cNvPr>
        <xdr:cNvSpPr>
          <a:spLocks noChangeAspect="1" noChangeArrowheads="1"/>
        </xdr:cNvSpPr>
      </xdr:nvSpPr>
      <xdr:spPr bwMode="auto">
        <a:xfrm>
          <a:off x="685800" y="322802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123825</xdr:colOff>
      <xdr:row>163</xdr:row>
      <xdr:rowOff>123825</xdr:rowOff>
    </xdr:to>
    <xdr:sp macro="" textlink="">
      <xdr:nvSpPr>
        <xdr:cNvPr id="13468" name="AutoShape 19" descr="Club Crest">
          <a:extLst>
            <a:ext uri="{FF2B5EF4-FFF2-40B4-BE49-F238E27FC236}">
              <a16:creationId xmlns:a16="http://schemas.microsoft.com/office/drawing/2014/main" id="{38211330-A680-4183-A90F-2C9E59732D4B}"/>
            </a:ext>
          </a:extLst>
        </xdr:cNvPr>
        <xdr:cNvSpPr>
          <a:spLocks noChangeAspect="1" noChangeArrowheads="1"/>
        </xdr:cNvSpPr>
      </xdr:nvSpPr>
      <xdr:spPr bwMode="auto">
        <a:xfrm>
          <a:off x="685800" y="341661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123825</xdr:colOff>
      <xdr:row>172</xdr:row>
      <xdr:rowOff>123825</xdr:rowOff>
    </xdr:to>
    <xdr:sp macro="" textlink="">
      <xdr:nvSpPr>
        <xdr:cNvPr id="13469" name="AutoShape 20" descr="Club Crest">
          <a:extLst>
            <a:ext uri="{FF2B5EF4-FFF2-40B4-BE49-F238E27FC236}">
              <a16:creationId xmlns:a16="http://schemas.microsoft.com/office/drawing/2014/main" id="{5DBB506E-DAF5-4E22-A811-7856D35710D8}"/>
            </a:ext>
          </a:extLst>
        </xdr:cNvPr>
        <xdr:cNvSpPr>
          <a:spLocks noChangeAspect="1" noChangeArrowheads="1"/>
        </xdr:cNvSpPr>
      </xdr:nvSpPr>
      <xdr:spPr bwMode="auto">
        <a:xfrm>
          <a:off x="685800" y="360521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123825</xdr:colOff>
      <xdr:row>1</xdr:row>
      <xdr:rowOff>123825</xdr:rowOff>
    </xdr:to>
    <xdr:sp macro="" textlink="">
      <xdr:nvSpPr>
        <xdr:cNvPr id="13470" name="AutoShape 1" descr="Club Crest">
          <a:extLst>
            <a:ext uri="{FF2B5EF4-FFF2-40B4-BE49-F238E27FC236}">
              <a16:creationId xmlns:a16="http://schemas.microsoft.com/office/drawing/2014/main" id="{69E6411F-B4DD-442A-BC91-8D843AF6D2BA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90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123825</xdr:colOff>
      <xdr:row>10</xdr:row>
      <xdr:rowOff>123825</xdr:rowOff>
    </xdr:to>
    <xdr:sp macro="" textlink="">
      <xdr:nvSpPr>
        <xdr:cNvPr id="13471" name="AutoShape 2" descr="Club Crest">
          <a:extLst>
            <a:ext uri="{FF2B5EF4-FFF2-40B4-BE49-F238E27FC236}">
              <a16:creationId xmlns:a16="http://schemas.microsoft.com/office/drawing/2014/main" id="{AD0AAE9D-C6B9-444B-AA3F-B29F05DDD749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050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123825</xdr:colOff>
      <xdr:row>19</xdr:row>
      <xdr:rowOff>123825</xdr:rowOff>
    </xdr:to>
    <xdr:sp macro="" textlink="">
      <xdr:nvSpPr>
        <xdr:cNvPr id="13472" name="AutoShape 3" descr="Club Crest">
          <a:extLst>
            <a:ext uri="{FF2B5EF4-FFF2-40B4-BE49-F238E27FC236}">
              <a16:creationId xmlns:a16="http://schemas.microsoft.com/office/drawing/2014/main" id="{3EE34AF4-6669-4B23-83E6-634507A925DE}"/>
            </a:ext>
          </a:extLst>
        </xdr:cNvPr>
        <xdr:cNvSpPr>
          <a:spLocks noChangeAspect="1" noChangeArrowheads="1"/>
        </xdr:cNvSpPr>
      </xdr:nvSpPr>
      <xdr:spPr bwMode="auto">
        <a:xfrm>
          <a:off x="685800" y="39909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123825</xdr:colOff>
      <xdr:row>28</xdr:row>
      <xdr:rowOff>123825</xdr:rowOff>
    </xdr:to>
    <xdr:sp macro="" textlink="">
      <xdr:nvSpPr>
        <xdr:cNvPr id="13473" name="AutoShape 4" descr="Club Crest">
          <a:extLst>
            <a:ext uri="{FF2B5EF4-FFF2-40B4-BE49-F238E27FC236}">
              <a16:creationId xmlns:a16="http://schemas.microsoft.com/office/drawing/2014/main" id="{E3683E81-F771-4E36-871A-8DA4C964D089}"/>
            </a:ext>
          </a:extLst>
        </xdr:cNvPr>
        <xdr:cNvSpPr>
          <a:spLocks noChangeAspect="1" noChangeArrowheads="1"/>
        </xdr:cNvSpPr>
      </xdr:nvSpPr>
      <xdr:spPr bwMode="auto">
        <a:xfrm>
          <a:off x="685800" y="58769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123825</xdr:colOff>
      <xdr:row>37</xdr:row>
      <xdr:rowOff>123825</xdr:rowOff>
    </xdr:to>
    <xdr:sp macro="" textlink="">
      <xdr:nvSpPr>
        <xdr:cNvPr id="13474" name="AutoShape 5" descr="Club Crest">
          <a:extLst>
            <a:ext uri="{FF2B5EF4-FFF2-40B4-BE49-F238E27FC236}">
              <a16:creationId xmlns:a16="http://schemas.microsoft.com/office/drawing/2014/main" id="{F4ADEA2A-782A-4544-A300-EB8B2C7460FE}"/>
            </a:ext>
          </a:extLst>
        </xdr:cNvPr>
        <xdr:cNvSpPr>
          <a:spLocks noChangeAspect="1" noChangeArrowheads="1"/>
        </xdr:cNvSpPr>
      </xdr:nvSpPr>
      <xdr:spPr bwMode="auto">
        <a:xfrm>
          <a:off x="685800" y="77628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123825</xdr:colOff>
      <xdr:row>46</xdr:row>
      <xdr:rowOff>123825</xdr:rowOff>
    </xdr:to>
    <xdr:sp macro="" textlink="">
      <xdr:nvSpPr>
        <xdr:cNvPr id="13475" name="AutoShape 6" descr="Club Crest">
          <a:extLst>
            <a:ext uri="{FF2B5EF4-FFF2-40B4-BE49-F238E27FC236}">
              <a16:creationId xmlns:a16="http://schemas.microsoft.com/office/drawing/2014/main" id="{F73917A8-AC82-4D4C-9584-F765DE224482}"/>
            </a:ext>
          </a:extLst>
        </xdr:cNvPr>
        <xdr:cNvSpPr>
          <a:spLocks noChangeAspect="1" noChangeArrowheads="1"/>
        </xdr:cNvSpPr>
      </xdr:nvSpPr>
      <xdr:spPr bwMode="auto">
        <a:xfrm>
          <a:off x="685800" y="96488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123825</xdr:colOff>
      <xdr:row>55</xdr:row>
      <xdr:rowOff>123825</xdr:rowOff>
    </xdr:to>
    <xdr:sp macro="" textlink="">
      <xdr:nvSpPr>
        <xdr:cNvPr id="13476" name="AutoShape 7" descr="Club Crest">
          <a:extLst>
            <a:ext uri="{FF2B5EF4-FFF2-40B4-BE49-F238E27FC236}">
              <a16:creationId xmlns:a16="http://schemas.microsoft.com/office/drawing/2014/main" id="{BF5B5F28-F633-4204-9130-7B1BAE1D933E}"/>
            </a:ext>
          </a:extLst>
        </xdr:cNvPr>
        <xdr:cNvSpPr>
          <a:spLocks noChangeAspect="1" noChangeArrowheads="1"/>
        </xdr:cNvSpPr>
      </xdr:nvSpPr>
      <xdr:spPr bwMode="auto">
        <a:xfrm>
          <a:off x="685800" y="115347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123825</xdr:colOff>
      <xdr:row>64</xdr:row>
      <xdr:rowOff>123825</xdr:rowOff>
    </xdr:to>
    <xdr:sp macro="" textlink="">
      <xdr:nvSpPr>
        <xdr:cNvPr id="13477" name="AutoShape 8" descr="Club Crest">
          <a:extLst>
            <a:ext uri="{FF2B5EF4-FFF2-40B4-BE49-F238E27FC236}">
              <a16:creationId xmlns:a16="http://schemas.microsoft.com/office/drawing/2014/main" id="{CC8C1149-8A9D-4582-BFBB-F4D7405489E2}"/>
            </a:ext>
          </a:extLst>
        </xdr:cNvPr>
        <xdr:cNvSpPr>
          <a:spLocks noChangeAspect="1" noChangeArrowheads="1"/>
        </xdr:cNvSpPr>
      </xdr:nvSpPr>
      <xdr:spPr bwMode="auto">
        <a:xfrm>
          <a:off x="685800" y="134207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123825</xdr:colOff>
      <xdr:row>73</xdr:row>
      <xdr:rowOff>123825</xdr:rowOff>
    </xdr:to>
    <xdr:sp macro="" textlink="">
      <xdr:nvSpPr>
        <xdr:cNvPr id="13478" name="AutoShape 9" descr="Club Crest">
          <a:extLst>
            <a:ext uri="{FF2B5EF4-FFF2-40B4-BE49-F238E27FC236}">
              <a16:creationId xmlns:a16="http://schemas.microsoft.com/office/drawing/2014/main" id="{29547587-F0C5-4F64-8874-9AECF16D8221}"/>
            </a:ext>
          </a:extLst>
        </xdr:cNvPr>
        <xdr:cNvSpPr>
          <a:spLocks noChangeAspect="1" noChangeArrowheads="1"/>
        </xdr:cNvSpPr>
      </xdr:nvSpPr>
      <xdr:spPr bwMode="auto">
        <a:xfrm>
          <a:off x="685800" y="153066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123825</xdr:colOff>
      <xdr:row>82</xdr:row>
      <xdr:rowOff>123825</xdr:rowOff>
    </xdr:to>
    <xdr:sp macro="" textlink="">
      <xdr:nvSpPr>
        <xdr:cNvPr id="13479" name="AutoShape 10" descr="Club Crest">
          <a:extLst>
            <a:ext uri="{FF2B5EF4-FFF2-40B4-BE49-F238E27FC236}">
              <a16:creationId xmlns:a16="http://schemas.microsoft.com/office/drawing/2014/main" id="{D45494EC-8779-4643-88E5-B0516E789555}"/>
            </a:ext>
          </a:extLst>
        </xdr:cNvPr>
        <xdr:cNvSpPr>
          <a:spLocks noChangeAspect="1" noChangeArrowheads="1"/>
        </xdr:cNvSpPr>
      </xdr:nvSpPr>
      <xdr:spPr bwMode="auto">
        <a:xfrm>
          <a:off x="685800" y="171926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123825</xdr:colOff>
      <xdr:row>91</xdr:row>
      <xdr:rowOff>123825</xdr:rowOff>
    </xdr:to>
    <xdr:sp macro="" textlink="">
      <xdr:nvSpPr>
        <xdr:cNvPr id="13480" name="AutoShape 11" descr="Club Crest">
          <a:extLst>
            <a:ext uri="{FF2B5EF4-FFF2-40B4-BE49-F238E27FC236}">
              <a16:creationId xmlns:a16="http://schemas.microsoft.com/office/drawing/2014/main" id="{C147A851-594D-4398-B049-1474F6564D76}"/>
            </a:ext>
          </a:extLst>
        </xdr:cNvPr>
        <xdr:cNvSpPr>
          <a:spLocks noChangeAspect="1" noChangeArrowheads="1"/>
        </xdr:cNvSpPr>
      </xdr:nvSpPr>
      <xdr:spPr bwMode="auto">
        <a:xfrm>
          <a:off x="685800" y="190785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123825</xdr:colOff>
      <xdr:row>100</xdr:row>
      <xdr:rowOff>123825</xdr:rowOff>
    </xdr:to>
    <xdr:sp macro="" textlink="">
      <xdr:nvSpPr>
        <xdr:cNvPr id="13481" name="AutoShape 12" descr="Club Crest">
          <a:extLst>
            <a:ext uri="{FF2B5EF4-FFF2-40B4-BE49-F238E27FC236}">
              <a16:creationId xmlns:a16="http://schemas.microsoft.com/office/drawing/2014/main" id="{254E0002-9027-4611-A1F5-2F5EC74C9FE7}"/>
            </a:ext>
          </a:extLst>
        </xdr:cNvPr>
        <xdr:cNvSpPr>
          <a:spLocks noChangeAspect="1" noChangeArrowheads="1"/>
        </xdr:cNvSpPr>
      </xdr:nvSpPr>
      <xdr:spPr bwMode="auto">
        <a:xfrm>
          <a:off x="685800" y="209645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123825</xdr:colOff>
      <xdr:row>109</xdr:row>
      <xdr:rowOff>123825</xdr:rowOff>
    </xdr:to>
    <xdr:sp macro="" textlink="">
      <xdr:nvSpPr>
        <xdr:cNvPr id="13482" name="AutoShape 13" descr="Club Crest">
          <a:extLst>
            <a:ext uri="{FF2B5EF4-FFF2-40B4-BE49-F238E27FC236}">
              <a16:creationId xmlns:a16="http://schemas.microsoft.com/office/drawing/2014/main" id="{543C930A-5A35-4A5B-BDB5-0E2392E70AC7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8504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123825</xdr:colOff>
      <xdr:row>118</xdr:row>
      <xdr:rowOff>123825</xdr:rowOff>
    </xdr:to>
    <xdr:sp macro="" textlink="">
      <xdr:nvSpPr>
        <xdr:cNvPr id="13483" name="AutoShape 14" descr="Club Crest">
          <a:extLst>
            <a:ext uri="{FF2B5EF4-FFF2-40B4-BE49-F238E27FC236}">
              <a16:creationId xmlns:a16="http://schemas.microsoft.com/office/drawing/2014/main" id="{52818067-EEF7-49E7-8DE3-1C3C7E1D5C2D}"/>
            </a:ext>
          </a:extLst>
        </xdr:cNvPr>
        <xdr:cNvSpPr>
          <a:spLocks noChangeAspect="1" noChangeArrowheads="1"/>
        </xdr:cNvSpPr>
      </xdr:nvSpPr>
      <xdr:spPr bwMode="auto">
        <a:xfrm>
          <a:off x="685800" y="247364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123825</xdr:colOff>
      <xdr:row>127</xdr:row>
      <xdr:rowOff>123825</xdr:rowOff>
    </xdr:to>
    <xdr:sp macro="" textlink="">
      <xdr:nvSpPr>
        <xdr:cNvPr id="13484" name="AutoShape 15" descr="Club Crest">
          <a:extLst>
            <a:ext uri="{FF2B5EF4-FFF2-40B4-BE49-F238E27FC236}">
              <a16:creationId xmlns:a16="http://schemas.microsoft.com/office/drawing/2014/main" id="{E1DECB72-DFBF-448F-8BC7-1FA93E52C05E}"/>
            </a:ext>
          </a:extLst>
        </xdr:cNvPr>
        <xdr:cNvSpPr>
          <a:spLocks noChangeAspect="1" noChangeArrowheads="1"/>
        </xdr:cNvSpPr>
      </xdr:nvSpPr>
      <xdr:spPr bwMode="auto">
        <a:xfrm>
          <a:off x="685800" y="266223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123825</xdr:colOff>
      <xdr:row>136</xdr:row>
      <xdr:rowOff>123825</xdr:rowOff>
    </xdr:to>
    <xdr:sp macro="" textlink="">
      <xdr:nvSpPr>
        <xdr:cNvPr id="13485" name="AutoShape 16" descr="Club Crest">
          <a:extLst>
            <a:ext uri="{FF2B5EF4-FFF2-40B4-BE49-F238E27FC236}">
              <a16:creationId xmlns:a16="http://schemas.microsoft.com/office/drawing/2014/main" id="{7A6B0AF7-D055-40D0-9D8E-AD5A3F47C171}"/>
            </a:ext>
          </a:extLst>
        </xdr:cNvPr>
        <xdr:cNvSpPr>
          <a:spLocks noChangeAspect="1" noChangeArrowheads="1"/>
        </xdr:cNvSpPr>
      </xdr:nvSpPr>
      <xdr:spPr bwMode="auto">
        <a:xfrm>
          <a:off x="685800" y="285083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123825</xdr:colOff>
      <xdr:row>145</xdr:row>
      <xdr:rowOff>123825</xdr:rowOff>
    </xdr:to>
    <xdr:sp macro="" textlink="">
      <xdr:nvSpPr>
        <xdr:cNvPr id="13486" name="AutoShape 17" descr="Club Crest">
          <a:extLst>
            <a:ext uri="{FF2B5EF4-FFF2-40B4-BE49-F238E27FC236}">
              <a16:creationId xmlns:a16="http://schemas.microsoft.com/office/drawing/2014/main" id="{8C8D349B-B538-4056-BFA3-18B9BC1750D4}"/>
            </a:ext>
          </a:extLst>
        </xdr:cNvPr>
        <xdr:cNvSpPr>
          <a:spLocks noChangeAspect="1" noChangeArrowheads="1"/>
        </xdr:cNvSpPr>
      </xdr:nvSpPr>
      <xdr:spPr bwMode="auto">
        <a:xfrm>
          <a:off x="685800" y="303942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123825</xdr:colOff>
      <xdr:row>154</xdr:row>
      <xdr:rowOff>123825</xdr:rowOff>
    </xdr:to>
    <xdr:sp macro="" textlink="">
      <xdr:nvSpPr>
        <xdr:cNvPr id="13487" name="AutoShape 18" descr="Club Crest">
          <a:extLst>
            <a:ext uri="{FF2B5EF4-FFF2-40B4-BE49-F238E27FC236}">
              <a16:creationId xmlns:a16="http://schemas.microsoft.com/office/drawing/2014/main" id="{4BD9CB6E-8EEA-4978-9D1C-42EEC151D194}"/>
            </a:ext>
          </a:extLst>
        </xdr:cNvPr>
        <xdr:cNvSpPr>
          <a:spLocks noChangeAspect="1" noChangeArrowheads="1"/>
        </xdr:cNvSpPr>
      </xdr:nvSpPr>
      <xdr:spPr bwMode="auto">
        <a:xfrm>
          <a:off x="685800" y="322802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123825</xdr:colOff>
      <xdr:row>163</xdr:row>
      <xdr:rowOff>123825</xdr:rowOff>
    </xdr:to>
    <xdr:sp macro="" textlink="">
      <xdr:nvSpPr>
        <xdr:cNvPr id="13488" name="AutoShape 19" descr="Club Crest">
          <a:extLst>
            <a:ext uri="{FF2B5EF4-FFF2-40B4-BE49-F238E27FC236}">
              <a16:creationId xmlns:a16="http://schemas.microsoft.com/office/drawing/2014/main" id="{146CD249-7299-4A02-9EE3-4D6FA11893FE}"/>
            </a:ext>
          </a:extLst>
        </xdr:cNvPr>
        <xdr:cNvSpPr>
          <a:spLocks noChangeAspect="1" noChangeArrowheads="1"/>
        </xdr:cNvSpPr>
      </xdr:nvSpPr>
      <xdr:spPr bwMode="auto">
        <a:xfrm>
          <a:off x="685800" y="341661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123825</xdr:colOff>
      <xdr:row>172</xdr:row>
      <xdr:rowOff>123825</xdr:rowOff>
    </xdr:to>
    <xdr:sp macro="" textlink="">
      <xdr:nvSpPr>
        <xdr:cNvPr id="13489" name="AutoShape 20" descr="Club Crest">
          <a:extLst>
            <a:ext uri="{FF2B5EF4-FFF2-40B4-BE49-F238E27FC236}">
              <a16:creationId xmlns:a16="http://schemas.microsoft.com/office/drawing/2014/main" id="{5631128C-1D4C-4488-9235-87D960FE77BF}"/>
            </a:ext>
          </a:extLst>
        </xdr:cNvPr>
        <xdr:cNvSpPr>
          <a:spLocks noChangeAspect="1" noChangeArrowheads="1"/>
        </xdr:cNvSpPr>
      </xdr:nvSpPr>
      <xdr:spPr bwMode="auto">
        <a:xfrm>
          <a:off x="685800" y="360521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123825</xdr:colOff>
      <xdr:row>1</xdr:row>
      <xdr:rowOff>123825</xdr:rowOff>
    </xdr:to>
    <xdr:sp macro="" textlink="">
      <xdr:nvSpPr>
        <xdr:cNvPr id="13490" name="AutoShape 1" descr="Club Crest">
          <a:extLst>
            <a:ext uri="{FF2B5EF4-FFF2-40B4-BE49-F238E27FC236}">
              <a16:creationId xmlns:a16="http://schemas.microsoft.com/office/drawing/2014/main" id="{D748F103-207D-48C5-B383-D32A5B8F8D05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90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123825</xdr:colOff>
      <xdr:row>10</xdr:row>
      <xdr:rowOff>123825</xdr:rowOff>
    </xdr:to>
    <xdr:sp macro="" textlink="">
      <xdr:nvSpPr>
        <xdr:cNvPr id="13491" name="AutoShape 2" descr="Club Crest">
          <a:extLst>
            <a:ext uri="{FF2B5EF4-FFF2-40B4-BE49-F238E27FC236}">
              <a16:creationId xmlns:a16="http://schemas.microsoft.com/office/drawing/2014/main" id="{1F0994A9-8821-43DB-8AAF-DC90F83FC766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050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123825</xdr:colOff>
      <xdr:row>19</xdr:row>
      <xdr:rowOff>123825</xdr:rowOff>
    </xdr:to>
    <xdr:sp macro="" textlink="">
      <xdr:nvSpPr>
        <xdr:cNvPr id="13492" name="AutoShape 3" descr="Club Crest">
          <a:extLst>
            <a:ext uri="{FF2B5EF4-FFF2-40B4-BE49-F238E27FC236}">
              <a16:creationId xmlns:a16="http://schemas.microsoft.com/office/drawing/2014/main" id="{FCE66683-3A01-4AC7-B58D-49DA47D4EBD9}"/>
            </a:ext>
          </a:extLst>
        </xdr:cNvPr>
        <xdr:cNvSpPr>
          <a:spLocks noChangeAspect="1" noChangeArrowheads="1"/>
        </xdr:cNvSpPr>
      </xdr:nvSpPr>
      <xdr:spPr bwMode="auto">
        <a:xfrm>
          <a:off x="685800" y="39909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123825</xdr:colOff>
      <xdr:row>28</xdr:row>
      <xdr:rowOff>123825</xdr:rowOff>
    </xdr:to>
    <xdr:sp macro="" textlink="">
      <xdr:nvSpPr>
        <xdr:cNvPr id="13493" name="AutoShape 4" descr="Club Crest">
          <a:extLst>
            <a:ext uri="{FF2B5EF4-FFF2-40B4-BE49-F238E27FC236}">
              <a16:creationId xmlns:a16="http://schemas.microsoft.com/office/drawing/2014/main" id="{2F4BC173-173E-4063-A7D6-7BCEB5E4ACA5}"/>
            </a:ext>
          </a:extLst>
        </xdr:cNvPr>
        <xdr:cNvSpPr>
          <a:spLocks noChangeAspect="1" noChangeArrowheads="1"/>
        </xdr:cNvSpPr>
      </xdr:nvSpPr>
      <xdr:spPr bwMode="auto">
        <a:xfrm>
          <a:off x="685800" y="58769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123825</xdr:colOff>
      <xdr:row>37</xdr:row>
      <xdr:rowOff>123825</xdr:rowOff>
    </xdr:to>
    <xdr:sp macro="" textlink="">
      <xdr:nvSpPr>
        <xdr:cNvPr id="13494" name="AutoShape 5" descr="Club Crest">
          <a:extLst>
            <a:ext uri="{FF2B5EF4-FFF2-40B4-BE49-F238E27FC236}">
              <a16:creationId xmlns:a16="http://schemas.microsoft.com/office/drawing/2014/main" id="{42BFD975-AE34-43BB-BE3C-1A76B1C1F527}"/>
            </a:ext>
          </a:extLst>
        </xdr:cNvPr>
        <xdr:cNvSpPr>
          <a:spLocks noChangeAspect="1" noChangeArrowheads="1"/>
        </xdr:cNvSpPr>
      </xdr:nvSpPr>
      <xdr:spPr bwMode="auto">
        <a:xfrm>
          <a:off x="685800" y="77628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123825</xdr:colOff>
      <xdr:row>46</xdr:row>
      <xdr:rowOff>123825</xdr:rowOff>
    </xdr:to>
    <xdr:sp macro="" textlink="">
      <xdr:nvSpPr>
        <xdr:cNvPr id="13495" name="AutoShape 6" descr="Club Crest">
          <a:extLst>
            <a:ext uri="{FF2B5EF4-FFF2-40B4-BE49-F238E27FC236}">
              <a16:creationId xmlns:a16="http://schemas.microsoft.com/office/drawing/2014/main" id="{D6615C84-1590-4C6B-8F59-83BDF4B64E0F}"/>
            </a:ext>
          </a:extLst>
        </xdr:cNvPr>
        <xdr:cNvSpPr>
          <a:spLocks noChangeAspect="1" noChangeArrowheads="1"/>
        </xdr:cNvSpPr>
      </xdr:nvSpPr>
      <xdr:spPr bwMode="auto">
        <a:xfrm>
          <a:off x="685800" y="96488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123825</xdr:colOff>
      <xdr:row>55</xdr:row>
      <xdr:rowOff>123825</xdr:rowOff>
    </xdr:to>
    <xdr:sp macro="" textlink="">
      <xdr:nvSpPr>
        <xdr:cNvPr id="13496" name="AutoShape 7" descr="Club Crest">
          <a:extLst>
            <a:ext uri="{FF2B5EF4-FFF2-40B4-BE49-F238E27FC236}">
              <a16:creationId xmlns:a16="http://schemas.microsoft.com/office/drawing/2014/main" id="{9824698D-D228-438B-8B2A-D10800CCA73F}"/>
            </a:ext>
          </a:extLst>
        </xdr:cNvPr>
        <xdr:cNvSpPr>
          <a:spLocks noChangeAspect="1" noChangeArrowheads="1"/>
        </xdr:cNvSpPr>
      </xdr:nvSpPr>
      <xdr:spPr bwMode="auto">
        <a:xfrm>
          <a:off x="685800" y="115347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123825</xdr:colOff>
      <xdr:row>64</xdr:row>
      <xdr:rowOff>123825</xdr:rowOff>
    </xdr:to>
    <xdr:sp macro="" textlink="">
      <xdr:nvSpPr>
        <xdr:cNvPr id="13497" name="AutoShape 8" descr="Club Crest">
          <a:extLst>
            <a:ext uri="{FF2B5EF4-FFF2-40B4-BE49-F238E27FC236}">
              <a16:creationId xmlns:a16="http://schemas.microsoft.com/office/drawing/2014/main" id="{E6717AE4-CE6F-4601-B005-BC7213E1193A}"/>
            </a:ext>
          </a:extLst>
        </xdr:cNvPr>
        <xdr:cNvSpPr>
          <a:spLocks noChangeAspect="1" noChangeArrowheads="1"/>
        </xdr:cNvSpPr>
      </xdr:nvSpPr>
      <xdr:spPr bwMode="auto">
        <a:xfrm>
          <a:off x="685800" y="134207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123825</xdr:colOff>
      <xdr:row>73</xdr:row>
      <xdr:rowOff>123825</xdr:rowOff>
    </xdr:to>
    <xdr:sp macro="" textlink="">
      <xdr:nvSpPr>
        <xdr:cNvPr id="13498" name="AutoShape 9" descr="Club Crest">
          <a:extLst>
            <a:ext uri="{FF2B5EF4-FFF2-40B4-BE49-F238E27FC236}">
              <a16:creationId xmlns:a16="http://schemas.microsoft.com/office/drawing/2014/main" id="{07297C40-0087-49B1-BFD5-58E17E021EC4}"/>
            </a:ext>
          </a:extLst>
        </xdr:cNvPr>
        <xdr:cNvSpPr>
          <a:spLocks noChangeAspect="1" noChangeArrowheads="1"/>
        </xdr:cNvSpPr>
      </xdr:nvSpPr>
      <xdr:spPr bwMode="auto">
        <a:xfrm>
          <a:off x="685800" y="153066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123825</xdr:colOff>
      <xdr:row>82</xdr:row>
      <xdr:rowOff>123825</xdr:rowOff>
    </xdr:to>
    <xdr:sp macro="" textlink="">
      <xdr:nvSpPr>
        <xdr:cNvPr id="13499" name="AutoShape 10" descr="Club Crest">
          <a:extLst>
            <a:ext uri="{FF2B5EF4-FFF2-40B4-BE49-F238E27FC236}">
              <a16:creationId xmlns:a16="http://schemas.microsoft.com/office/drawing/2014/main" id="{E5FE96CA-B3A6-4901-AB66-53C59E9CC60E}"/>
            </a:ext>
          </a:extLst>
        </xdr:cNvPr>
        <xdr:cNvSpPr>
          <a:spLocks noChangeAspect="1" noChangeArrowheads="1"/>
        </xdr:cNvSpPr>
      </xdr:nvSpPr>
      <xdr:spPr bwMode="auto">
        <a:xfrm>
          <a:off x="685800" y="171926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123825</xdr:colOff>
      <xdr:row>91</xdr:row>
      <xdr:rowOff>123825</xdr:rowOff>
    </xdr:to>
    <xdr:sp macro="" textlink="">
      <xdr:nvSpPr>
        <xdr:cNvPr id="13500" name="AutoShape 11" descr="Club Crest">
          <a:extLst>
            <a:ext uri="{FF2B5EF4-FFF2-40B4-BE49-F238E27FC236}">
              <a16:creationId xmlns:a16="http://schemas.microsoft.com/office/drawing/2014/main" id="{3C904C7B-6A6F-40D9-B5B2-BE6FE7C39111}"/>
            </a:ext>
          </a:extLst>
        </xdr:cNvPr>
        <xdr:cNvSpPr>
          <a:spLocks noChangeAspect="1" noChangeArrowheads="1"/>
        </xdr:cNvSpPr>
      </xdr:nvSpPr>
      <xdr:spPr bwMode="auto">
        <a:xfrm>
          <a:off x="685800" y="190785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123825</xdr:colOff>
      <xdr:row>100</xdr:row>
      <xdr:rowOff>123825</xdr:rowOff>
    </xdr:to>
    <xdr:sp macro="" textlink="">
      <xdr:nvSpPr>
        <xdr:cNvPr id="13501" name="AutoShape 12" descr="Club Crest">
          <a:extLst>
            <a:ext uri="{FF2B5EF4-FFF2-40B4-BE49-F238E27FC236}">
              <a16:creationId xmlns:a16="http://schemas.microsoft.com/office/drawing/2014/main" id="{65F648EF-F7D8-4CED-84E0-65CD731AF5EA}"/>
            </a:ext>
          </a:extLst>
        </xdr:cNvPr>
        <xdr:cNvSpPr>
          <a:spLocks noChangeAspect="1" noChangeArrowheads="1"/>
        </xdr:cNvSpPr>
      </xdr:nvSpPr>
      <xdr:spPr bwMode="auto">
        <a:xfrm>
          <a:off x="685800" y="209645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123825</xdr:colOff>
      <xdr:row>109</xdr:row>
      <xdr:rowOff>123825</xdr:rowOff>
    </xdr:to>
    <xdr:sp macro="" textlink="">
      <xdr:nvSpPr>
        <xdr:cNvPr id="13502" name="AutoShape 13" descr="Club Crest">
          <a:extLst>
            <a:ext uri="{FF2B5EF4-FFF2-40B4-BE49-F238E27FC236}">
              <a16:creationId xmlns:a16="http://schemas.microsoft.com/office/drawing/2014/main" id="{90D8CBB5-D8B0-4538-8655-6919F25194CB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8504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123825</xdr:colOff>
      <xdr:row>118</xdr:row>
      <xdr:rowOff>123825</xdr:rowOff>
    </xdr:to>
    <xdr:sp macro="" textlink="">
      <xdr:nvSpPr>
        <xdr:cNvPr id="13503" name="AutoShape 14" descr="Club Crest">
          <a:extLst>
            <a:ext uri="{FF2B5EF4-FFF2-40B4-BE49-F238E27FC236}">
              <a16:creationId xmlns:a16="http://schemas.microsoft.com/office/drawing/2014/main" id="{9BA61F10-A4CD-4576-A72C-79F33D30A22C}"/>
            </a:ext>
          </a:extLst>
        </xdr:cNvPr>
        <xdr:cNvSpPr>
          <a:spLocks noChangeAspect="1" noChangeArrowheads="1"/>
        </xdr:cNvSpPr>
      </xdr:nvSpPr>
      <xdr:spPr bwMode="auto">
        <a:xfrm>
          <a:off x="685800" y="247364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123825</xdr:colOff>
      <xdr:row>127</xdr:row>
      <xdr:rowOff>123825</xdr:rowOff>
    </xdr:to>
    <xdr:sp macro="" textlink="">
      <xdr:nvSpPr>
        <xdr:cNvPr id="13504" name="AutoShape 15" descr="Club Crest">
          <a:extLst>
            <a:ext uri="{FF2B5EF4-FFF2-40B4-BE49-F238E27FC236}">
              <a16:creationId xmlns:a16="http://schemas.microsoft.com/office/drawing/2014/main" id="{3F8D233E-972E-4AD0-ACA9-9C7400FF12B3}"/>
            </a:ext>
          </a:extLst>
        </xdr:cNvPr>
        <xdr:cNvSpPr>
          <a:spLocks noChangeAspect="1" noChangeArrowheads="1"/>
        </xdr:cNvSpPr>
      </xdr:nvSpPr>
      <xdr:spPr bwMode="auto">
        <a:xfrm>
          <a:off x="685800" y="266223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123825</xdr:colOff>
      <xdr:row>136</xdr:row>
      <xdr:rowOff>123825</xdr:rowOff>
    </xdr:to>
    <xdr:sp macro="" textlink="">
      <xdr:nvSpPr>
        <xdr:cNvPr id="13505" name="AutoShape 16" descr="Club Crest">
          <a:extLst>
            <a:ext uri="{FF2B5EF4-FFF2-40B4-BE49-F238E27FC236}">
              <a16:creationId xmlns:a16="http://schemas.microsoft.com/office/drawing/2014/main" id="{FA72C700-F337-4CD6-8CD2-54FE7CCDE84F}"/>
            </a:ext>
          </a:extLst>
        </xdr:cNvPr>
        <xdr:cNvSpPr>
          <a:spLocks noChangeAspect="1" noChangeArrowheads="1"/>
        </xdr:cNvSpPr>
      </xdr:nvSpPr>
      <xdr:spPr bwMode="auto">
        <a:xfrm>
          <a:off x="685800" y="285083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123825</xdr:colOff>
      <xdr:row>145</xdr:row>
      <xdr:rowOff>123825</xdr:rowOff>
    </xdr:to>
    <xdr:sp macro="" textlink="">
      <xdr:nvSpPr>
        <xdr:cNvPr id="13506" name="AutoShape 17" descr="Club Crest">
          <a:extLst>
            <a:ext uri="{FF2B5EF4-FFF2-40B4-BE49-F238E27FC236}">
              <a16:creationId xmlns:a16="http://schemas.microsoft.com/office/drawing/2014/main" id="{21664921-E80F-4593-99FF-F34DBF2A0662}"/>
            </a:ext>
          </a:extLst>
        </xdr:cNvPr>
        <xdr:cNvSpPr>
          <a:spLocks noChangeAspect="1" noChangeArrowheads="1"/>
        </xdr:cNvSpPr>
      </xdr:nvSpPr>
      <xdr:spPr bwMode="auto">
        <a:xfrm>
          <a:off x="685800" y="303942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123825</xdr:colOff>
      <xdr:row>154</xdr:row>
      <xdr:rowOff>123825</xdr:rowOff>
    </xdr:to>
    <xdr:sp macro="" textlink="">
      <xdr:nvSpPr>
        <xdr:cNvPr id="13507" name="AutoShape 18" descr="Club Crest">
          <a:extLst>
            <a:ext uri="{FF2B5EF4-FFF2-40B4-BE49-F238E27FC236}">
              <a16:creationId xmlns:a16="http://schemas.microsoft.com/office/drawing/2014/main" id="{E7EFFA63-168E-4687-A1FB-025851FE67E0}"/>
            </a:ext>
          </a:extLst>
        </xdr:cNvPr>
        <xdr:cNvSpPr>
          <a:spLocks noChangeAspect="1" noChangeArrowheads="1"/>
        </xdr:cNvSpPr>
      </xdr:nvSpPr>
      <xdr:spPr bwMode="auto">
        <a:xfrm>
          <a:off x="685800" y="322802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123825</xdr:colOff>
      <xdr:row>163</xdr:row>
      <xdr:rowOff>123825</xdr:rowOff>
    </xdr:to>
    <xdr:sp macro="" textlink="">
      <xdr:nvSpPr>
        <xdr:cNvPr id="13508" name="AutoShape 19" descr="Club Crest">
          <a:extLst>
            <a:ext uri="{FF2B5EF4-FFF2-40B4-BE49-F238E27FC236}">
              <a16:creationId xmlns:a16="http://schemas.microsoft.com/office/drawing/2014/main" id="{13F28043-5773-4B94-8716-863A905ECD5B}"/>
            </a:ext>
          </a:extLst>
        </xdr:cNvPr>
        <xdr:cNvSpPr>
          <a:spLocks noChangeAspect="1" noChangeArrowheads="1"/>
        </xdr:cNvSpPr>
      </xdr:nvSpPr>
      <xdr:spPr bwMode="auto">
        <a:xfrm>
          <a:off x="685800" y="341661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123825</xdr:colOff>
      <xdr:row>172</xdr:row>
      <xdr:rowOff>123825</xdr:rowOff>
    </xdr:to>
    <xdr:sp macro="" textlink="">
      <xdr:nvSpPr>
        <xdr:cNvPr id="13509" name="AutoShape 20" descr="Club Crest">
          <a:extLst>
            <a:ext uri="{FF2B5EF4-FFF2-40B4-BE49-F238E27FC236}">
              <a16:creationId xmlns:a16="http://schemas.microsoft.com/office/drawing/2014/main" id="{1D369EE6-2747-4FAD-9801-55E461A04DEF}"/>
            </a:ext>
          </a:extLst>
        </xdr:cNvPr>
        <xdr:cNvSpPr>
          <a:spLocks noChangeAspect="1" noChangeArrowheads="1"/>
        </xdr:cNvSpPr>
      </xdr:nvSpPr>
      <xdr:spPr bwMode="auto">
        <a:xfrm>
          <a:off x="685800" y="360521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123825</xdr:colOff>
      <xdr:row>1</xdr:row>
      <xdr:rowOff>123825</xdr:rowOff>
    </xdr:to>
    <xdr:sp macro="" textlink="">
      <xdr:nvSpPr>
        <xdr:cNvPr id="13510" name="AutoShape 1" descr="Club Crest">
          <a:extLst>
            <a:ext uri="{FF2B5EF4-FFF2-40B4-BE49-F238E27FC236}">
              <a16:creationId xmlns:a16="http://schemas.microsoft.com/office/drawing/2014/main" id="{C4C0B06B-4AB5-456D-A2FD-BB80D92CB9B6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90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123825</xdr:colOff>
      <xdr:row>10</xdr:row>
      <xdr:rowOff>123825</xdr:rowOff>
    </xdr:to>
    <xdr:sp macro="" textlink="">
      <xdr:nvSpPr>
        <xdr:cNvPr id="13511" name="AutoShape 2" descr="Club Crest">
          <a:extLst>
            <a:ext uri="{FF2B5EF4-FFF2-40B4-BE49-F238E27FC236}">
              <a16:creationId xmlns:a16="http://schemas.microsoft.com/office/drawing/2014/main" id="{00A4FC2E-D7C8-4135-8FB6-8CE327B75CBE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050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123825</xdr:colOff>
      <xdr:row>19</xdr:row>
      <xdr:rowOff>123825</xdr:rowOff>
    </xdr:to>
    <xdr:sp macro="" textlink="">
      <xdr:nvSpPr>
        <xdr:cNvPr id="13512" name="AutoShape 3" descr="Club Crest">
          <a:extLst>
            <a:ext uri="{FF2B5EF4-FFF2-40B4-BE49-F238E27FC236}">
              <a16:creationId xmlns:a16="http://schemas.microsoft.com/office/drawing/2014/main" id="{D7D77BBD-58AD-43CE-99BD-00FE136E47C9}"/>
            </a:ext>
          </a:extLst>
        </xdr:cNvPr>
        <xdr:cNvSpPr>
          <a:spLocks noChangeAspect="1" noChangeArrowheads="1"/>
        </xdr:cNvSpPr>
      </xdr:nvSpPr>
      <xdr:spPr bwMode="auto">
        <a:xfrm>
          <a:off x="685800" y="39909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123825</xdr:colOff>
      <xdr:row>28</xdr:row>
      <xdr:rowOff>123825</xdr:rowOff>
    </xdr:to>
    <xdr:sp macro="" textlink="">
      <xdr:nvSpPr>
        <xdr:cNvPr id="13513" name="AutoShape 4" descr="Club Crest">
          <a:extLst>
            <a:ext uri="{FF2B5EF4-FFF2-40B4-BE49-F238E27FC236}">
              <a16:creationId xmlns:a16="http://schemas.microsoft.com/office/drawing/2014/main" id="{53B73FAC-A564-4947-9EA8-677A19D5C8BF}"/>
            </a:ext>
          </a:extLst>
        </xdr:cNvPr>
        <xdr:cNvSpPr>
          <a:spLocks noChangeAspect="1" noChangeArrowheads="1"/>
        </xdr:cNvSpPr>
      </xdr:nvSpPr>
      <xdr:spPr bwMode="auto">
        <a:xfrm>
          <a:off x="685800" y="58769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123825</xdr:colOff>
      <xdr:row>37</xdr:row>
      <xdr:rowOff>123825</xdr:rowOff>
    </xdr:to>
    <xdr:sp macro="" textlink="">
      <xdr:nvSpPr>
        <xdr:cNvPr id="13514" name="AutoShape 5" descr="Club Crest">
          <a:extLst>
            <a:ext uri="{FF2B5EF4-FFF2-40B4-BE49-F238E27FC236}">
              <a16:creationId xmlns:a16="http://schemas.microsoft.com/office/drawing/2014/main" id="{9962F33A-E0F9-4B96-B5AC-6E059425507A}"/>
            </a:ext>
          </a:extLst>
        </xdr:cNvPr>
        <xdr:cNvSpPr>
          <a:spLocks noChangeAspect="1" noChangeArrowheads="1"/>
        </xdr:cNvSpPr>
      </xdr:nvSpPr>
      <xdr:spPr bwMode="auto">
        <a:xfrm>
          <a:off x="685800" y="77628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123825</xdr:colOff>
      <xdr:row>46</xdr:row>
      <xdr:rowOff>123825</xdr:rowOff>
    </xdr:to>
    <xdr:sp macro="" textlink="">
      <xdr:nvSpPr>
        <xdr:cNvPr id="13515" name="AutoShape 6" descr="Club Crest">
          <a:extLst>
            <a:ext uri="{FF2B5EF4-FFF2-40B4-BE49-F238E27FC236}">
              <a16:creationId xmlns:a16="http://schemas.microsoft.com/office/drawing/2014/main" id="{DEC5AEE1-835C-48B5-8B72-9829DC2FFB36}"/>
            </a:ext>
          </a:extLst>
        </xdr:cNvPr>
        <xdr:cNvSpPr>
          <a:spLocks noChangeAspect="1" noChangeArrowheads="1"/>
        </xdr:cNvSpPr>
      </xdr:nvSpPr>
      <xdr:spPr bwMode="auto">
        <a:xfrm>
          <a:off x="685800" y="96488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123825</xdr:colOff>
      <xdr:row>55</xdr:row>
      <xdr:rowOff>123825</xdr:rowOff>
    </xdr:to>
    <xdr:sp macro="" textlink="">
      <xdr:nvSpPr>
        <xdr:cNvPr id="13516" name="AutoShape 7" descr="Club Crest">
          <a:extLst>
            <a:ext uri="{FF2B5EF4-FFF2-40B4-BE49-F238E27FC236}">
              <a16:creationId xmlns:a16="http://schemas.microsoft.com/office/drawing/2014/main" id="{291433F5-F152-45F0-A22B-6AE78E45ED37}"/>
            </a:ext>
          </a:extLst>
        </xdr:cNvPr>
        <xdr:cNvSpPr>
          <a:spLocks noChangeAspect="1" noChangeArrowheads="1"/>
        </xdr:cNvSpPr>
      </xdr:nvSpPr>
      <xdr:spPr bwMode="auto">
        <a:xfrm>
          <a:off x="685800" y="115347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123825</xdr:colOff>
      <xdr:row>64</xdr:row>
      <xdr:rowOff>123825</xdr:rowOff>
    </xdr:to>
    <xdr:sp macro="" textlink="">
      <xdr:nvSpPr>
        <xdr:cNvPr id="13517" name="AutoShape 8" descr="Club Crest">
          <a:extLst>
            <a:ext uri="{FF2B5EF4-FFF2-40B4-BE49-F238E27FC236}">
              <a16:creationId xmlns:a16="http://schemas.microsoft.com/office/drawing/2014/main" id="{316E89F6-E298-430C-9B1A-22E75FE58650}"/>
            </a:ext>
          </a:extLst>
        </xdr:cNvPr>
        <xdr:cNvSpPr>
          <a:spLocks noChangeAspect="1" noChangeArrowheads="1"/>
        </xdr:cNvSpPr>
      </xdr:nvSpPr>
      <xdr:spPr bwMode="auto">
        <a:xfrm>
          <a:off x="685800" y="134207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123825</xdr:colOff>
      <xdr:row>73</xdr:row>
      <xdr:rowOff>123825</xdr:rowOff>
    </xdr:to>
    <xdr:sp macro="" textlink="">
      <xdr:nvSpPr>
        <xdr:cNvPr id="13518" name="AutoShape 9" descr="Club Crest">
          <a:extLst>
            <a:ext uri="{FF2B5EF4-FFF2-40B4-BE49-F238E27FC236}">
              <a16:creationId xmlns:a16="http://schemas.microsoft.com/office/drawing/2014/main" id="{BA7F2C5B-2A43-4164-A329-FAA6A9537EDE}"/>
            </a:ext>
          </a:extLst>
        </xdr:cNvPr>
        <xdr:cNvSpPr>
          <a:spLocks noChangeAspect="1" noChangeArrowheads="1"/>
        </xdr:cNvSpPr>
      </xdr:nvSpPr>
      <xdr:spPr bwMode="auto">
        <a:xfrm>
          <a:off x="685800" y="153066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123825</xdr:colOff>
      <xdr:row>82</xdr:row>
      <xdr:rowOff>123825</xdr:rowOff>
    </xdr:to>
    <xdr:sp macro="" textlink="">
      <xdr:nvSpPr>
        <xdr:cNvPr id="13519" name="AutoShape 10" descr="Club Crest">
          <a:extLst>
            <a:ext uri="{FF2B5EF4-FFF2-40B4-BE49-F238E27FC236}">
              <a16:creationId xmlns:a16="http://schemas.microsoft.com/office/drawing/2014/main" id="{5D51BE8D-BC2C-4A01-A150-0F4E24937DFD}"/>
            </a:ext>
          </a:extLst>
        </xdr:cNvPr>
        <xdr:cNvSpPr>
          <a:spLocks noChangeAspect="1" noChangeArrowheads="1"/>
        </xdr:cNvSpPr>
      </xdr:nvSpPr>
      <xdr:spPr bwMode="auto">
        <a:xfrm>
          <a:off x="685800" y="171926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123825</xdr:colOff>
      <xdr:row>91</xdr:row>
      <xdr:rowOff>123825</xdr:rowOff>
    </xdr:to>
    <xdr:sp macro="" textlink="">
      <xdr:nvSpPr>
        <xdr:cNvPr id="13520" name="AutoShape 11" descr="Club Crest">
          <a:extLst>
            <a:ext uri="{FF2B5EF4-FFF2-40B4-BE49-F238E27FC236}">
              <a16:creationId xmlns:a16="http://schemas.microsoft.com/office/drawing/2014/main" id="{24C8006B-A21E-4B5D-B282-141467C3325E}"/>
            </a:ext>
          </a:extLst>
        </xdr:cNvPr>
        <xdr:cNvSpPr>
          <a:spLocks noChangeAspect="1" noChangeArrowheads="1"/>
        </xdr:cNvSpPr>
      </xdr:nvSpPr>
      <xdr:spPr bwMode="auto">
        <a:xfrm>
          <a:off x="685800" y="190785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123825</xdr:colOff>
      <xdr:row>100</xdr:row>
      <xdr:rowOff>123825</xdr:rowOff>
    </xdr:to>
    <xdr:sp macro="" textlink="">
      <xdr:nvSpPr>
        <xdr:cNvPr id="13521" name="AutoShape 12" descr="Club Crest">
          <a:extLst>
            <a:ext uri="{FF2B5EF4-FFF2-40B4-BE49-F238E27FC236}">
              <a16:creationId xmlns:a16="http://schemas.microsoft.com/office/drawing/2014/main" id="{6B7C3A73-26DC-474E-90BB-D5930F11047A}"/>
            </a:ext>
          </a:extLst>
        </xdr:cNvPr>
        <xdr:cNvSpPr>
          <a:spLocks noChangeAspect="1" noChangeArrowheads="1"/>
        </xdr:cNvSpPr>
      </xdr:nvSpPr>
      <xdr:spPr bwMode="auto">
        <a:xfrm>
          <a:off x="685800" y="209645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123825</xdr:colOff>
      <xdr:row>109</xdr:row>
      <xdr:rowOff>123825</xdr:rowOff>
    </xdr:to>
    <xdr:sp macro="" textlink="">
      <xdr:nvSpPr>
        <xdr:cNvPr id="13522" name="AutoShape 13" descr="Club Crest">
          <a:extLst>
            <a:ext uri="{FF2B5EF4-FFF2-40B4-BE49-F238E27FC236}">
              <a16:creationId xmlns:a16="http://schemas.microsoft.com/office/drawing/2014/main" id="{C540CAD2-D8BD-4C95-90A9-F83703710636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8504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123825</xdr:colOff>
      <xdr:row>118</xdr:row>
      <xdr:rowOff>123825</xdr:rowOff>
    </xdr:to>
    <xdr:sp macro="" textlink="">
      <xdr:nvSpPr>
        <xdr:cNvPr id="13523" name="AutoShape 14" descr="Club Crest">
          <a:extLst>
            <a:ext uri="{FF2B5EF4-FFF2-40B4-BE49-F238E27FC236}">
              <a16:creationId xmlns:a16="http://schemas.microsoft.com/office/drawing/2014/main" id="{1F543C0E-DBDC-46C3-8378-3F83C508926B}"/>
            </a:ext>
          </a:extLst>
        </xdr:cNvPr>
        <xdr:cNvSpPr>
          <a:spLocks noChangeAspect="1" noChangeArrowheads="1"/>
        </xdr:cNvSpPr>
      </xdr:nvSpPr>
      <xdr:spPr bwMode="auto">
        <a:xfrm>
          <a:off x="685800" y="247364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123825</xdr:colOff>
      <xdr:row>127</xdr:row>
      <xdr:rowOff>123825</xdr:rowOff>
    </xdr:to>
    <xdr:sp macro="" textlink="">
      <xdr:nvSpPr>
        <xdr:cNvPr id="13524" name="AutoShape 15" descr="Club Crest">
          <a:extLst>
            <a:ext uri="{FF2B5EF4-FFF2-40B4-BE49-F238E27FC236}">
              <a16:creationId xmlns:a16="http://schemas.microsoft.com/office/drawing/2014/main" id="{4AB546D8-645B-4BBA-9A71-478D06EFE799}"/>
            </a:ext>
          </a:extLst>
        </xdr:cNvPr>
        <xdr:cNvSpPr>
          <a:spLocks noChangeAspect="1" noChangeArrowheads="1"/>
        </xdr:cNvSpPr>
      </xdr:nvSpPr>
      <xdr:spPr bwMode="auto">
        <a:xfrm>
          <a:off x="685800" y="266223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123825</xdr:colOff>
      <xdr:row>136</xdr:row>
      <xdr:rowOff>123825</xdr:rowOff>
    </xdr:to>
    <xdr:sp macro="" textlink="">
      <xdr:nvSpPr>
        <xdr:cNvPr id="13525" name="AutoShape 16" descr="Club Crest">
          <a:extLst>
            <a:ext uri="{FF2B5EF4-FFF2-40B4-BE49-F238E27FC236}">
              <a16:creationId xmlns:a16="http://schemas.microsoft.com/office/drawing/2014/main" id="{4E097393-54D4-4F28-BA04-A888F5D364F6}"/>
            </a:ext>
          </a:extLst>
        </xdr:cNvPr>
        <xdr:cNvSpPr>
          <a:spLocks noChangeAspect="1" noChangeArrowheads="1"/>
        </xdr:cNvSpPr>
      </xdr:nvSpPr>
      <xdr:spPr bwMode="auto">
        <a:xfrm>
          <a:off x="685800" y="285083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123825</xdr:colOff>
      <xdr:row>145</xdr:row>
      <xdr:rowOff>123825</xdr:rowOff>
    </xdr:to>
    <xdr:sp macro="" textlink="">
      <xdr:nvSpPr>
        <xdr:cNvPr id="13526" name="AutoShape 17" descr="Club Crest">
          <a:extLst>
            <a:ext uri="{FF2B5EF4-FFF2-40B4-BE49-F238E27FC236}">
              <a16:creationId xmlns:a16="http://schemas.microsoft.com/office/drawing/2014/main" id="{21C70A0E-CE34-4716-9411-C5E3D1E8C56F}"/>
            </a:ext>
          </a:extLst>
        </xdr:cNvPr>
        <xdr:cNvSpPr>
          <a:spLocks noChangeAspect="1" noChangeArrowheads="1"/>
        </xdr:cNvSpPr>
      </xdr:nvSpPr>
      <xdr:spPr bwMode="auto">
        <a:xfrm>
          <a:off x="685800" y="303942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123825</xdr:colOff>
      <xdr:row>154</xdr:row>
      <xdr:rowOff>123825</xdr:rowOff>
    </xdr:to>
    <xdr:sp macro="" textlink="">
      <xdr:nvSpPr>
        <xdr:cNvPr id="13527" name="AutoShape 18" descr="Club Crest">
          <a:extLst>
            <a:ext uri="{FF2B5EF4-FFF2-40B4-BE49-F238E27FC236}">
              <a16:creationId xmlns:a16="http://schemas.microsoft.com/office/drawing/2014/main" id="{7016276C-84EA-4AE6-8F0D-90859B3CCEC6}"/>
            </a:ext>
          </a:extLst>
        </xdr:cNvPr>
        <xdr:cNvSpPr>
          <a:spLocks noChangeAspect="1" noChangeArrowheads="1"/>
        </xdr:cNvSpPr>
      </xdr:nvSpPr>
      <xdr:spPr bwMode="auto">
        <a:xfrm>
          <a:off x="685800" y="322802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123825</xdr:colOff>
      <xdr:row>163</xdr:row>
      <xdr:rowOff>123825</xdr:rowOff>
    </xdr:to>
    <xdr:sp macro="" textlink="">
      <xdr:nvSpPr>
        <xdr:cNvPr id="13528" name="AutoShape 19" descr="Club Crest">
          <a:extLst>
            <a:ext uri="{FF2B5EF4-FFF2-40B4-BE49-F238E27FC236}">
              <a16:creationId xmlns:a16="http://schemas.microsoft.com/office/drawing/2014/main" id="{A6764B41-D77B-40C8-BF49-87328745DE6B}"/>
            </a:ext>
          </a:extLst>
        </xdr:cNvPr>
        <xdr:cNvSpPr>
          <a:spLocks noChangeAspect="1" noChangeArrowheads="1"/>
        </xdr:cNvSpPr>
      </xdr:nvSpPr>
      <xdr:spPr bwMode="auto">
        <a:xfrm>
          <a:off x="685800" y="341661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123825</xdr:colOff>
      <xdr:row>172</xdr:row>
      <xdr:rowOff>123825</xdr:rowOff>
    </xdr:to>
    <xdr:sp macro="" textlink="">
      <xdr:nvSpPr>
        <xdr:cNvPr id="13529" name="AutoShape 20" descr="Club Crest">
          <a:extLst>
            <a:ext uri="{FF2B5EF4-FFF2-40B4-BE49-F238E27FC236}">
              <a16:creationId xmlns:a16="http://schemas.microsoft.com/office/drawing/2014/main" id="{103143B5-B67A-4D30-AFF0-FEF1CA9BE06B}"/>
            </a:ext>
          </a:extLst>
        </xdr:cNvPr>
        <xdr:cNvSpPr>
          <a:spLocks noChangeAspect="1" noChangeArrowheads="1"/>
        </xdr:cNvSpPr>
      </xdr:nvSpPr>
      <xdr:spPr bwMode="auto">
        <a:xfrm>
          <a:off x="685800" y="360521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123825</xdr:colOff>
      <xdr:row>1</xdr:row>
      <xdr:rowOff>123825</xdr:rowOff>
    </xdr:to>
    <xdr:sp macro="" textlink="">
      <xdr:nvSpPr>
        <xdr:cNvPr id="13530" name="AutoShape 1" descr="Club Crest">
          <a:extLst>
            <a:ext uri="{FF2B5EF4-FFF2-40B4-BE49-F238E27FC236}">
              <a16:creationId xmlns:a16="http://schemas.microsoft.com/office/drawing/2014/main" id="{20BEBDFE-5614-4F35-B316-AC880F56D8A0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90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123825</xdr:colOff>
      <xdr:row>10</xdr:row>
      <xdr:rowOff>123825</xdr:rowOff>
    </xdr:to>
    <xdr:sp macro="" textlink="">
      <xdr:nvSpPr>
        <xdr:cNvPr id="13531" name="AutoShape 2" descr="Club Crest">
          <a:extLst>
            <a:ext uri="{FF2B5EF4-FFF2-40B4-BE49-F238E27FC236}">
              <a16:creationId xmlns:a16="http://schemas.microsoft.com/office/drawing/2014/main" id="{7F987947-6DE6-4B16-A3BF-92E17E7A19D4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050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123825</xdr:colOff>
      <xdr:row>19</xdr:row>
      <xdr:rowOff>123825</xdr:rowOff>
    </xdr:to>
    <xdr:sp macro="" textlink="">
      <xdr:nvSpPr>
        <xdr:cNvPr id="13532" name="AutoShape 3" descr="Club Crest">
          <a:extLst>
            <a:ext uri="{FF2B5EF4-FFF2-40B4-BE49-F238E27FC236}">
              <a16:creationId xmlns:a16="http://schemas.microsoft.com/office/drawing/2014/main" id="{9E9813DB-5DD1-4303-8B22-1AA2D9EA3D14}"/>
            </a:ext>
          </a:extLst>
        </xdr:cNvPr>
        <xdr:cNvSpPr>
          <a:spLocks noChangeAspect="1" noChangeArrowheads="1"/>
        </xdr:cNvSpPr>
      </xdr:nvSpPr>
      <xdr:spPr bwMode="auto">
        <a:xfrm>
          <a:off x="685800" y="39909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123825</xdr:colOff>
      <xdr:row>28</xdr:row>
      <xdr:rowOff>123825</xdr:rowOff>
    </xdr:to>
    <xdr:sp macro="" textlink="">
      <xdr:nvSpPr>
        <xdr:cNvPr id="13533" name="AutoShape 4" descr="Club Crest">
          <a:extLst>
            <a:ext uri="{FF2B5EF4-FFF2-40B4-BE49-F238E27FC236}">
              <a16:creationId xmlns:a16="http://schemas.microsoft.com/office/drawing/2014/main" id="{33D69515-38D3-4C35-B9A7-150A6CB4FCA7}"/>
            </a:ext>
          </a:extLst>
        </xdr:cNvPr>
        <xdr:cNvSpPr>
          <a:spLocks noChangeAspect="1" noChangeArrowheads="1"/>
        </xdr:cNvSpPr>
      </xdr:nvSpPr>
      <xdr:spPr bwMode="auto">
        <a:xfrm>
          <a:off x="685800" y="58769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123825</xdr:colOff>
      <xdr:row>37</xdr:row>
      <xdr:rowOff>123825</xdr:rowOff>
    </xdr:to>
    <xdr:sp macro="" textlink="">
      <xdr:nvSpPr>
        <xdr:cNvPr id="13534" name="AutoShape 5" descr="Club Crest">
          <a:extLst>
            <a:ext uri="{FF2B5EF4-FFF2-40B4-BE49-F238E27FC236}">
              <a16:creationId xmlns:a16="http://schemas.microsoft.com/office/drawing/2014/main" id="{E29A1449-F2D7-490F-94F3-3FDB917A312E}"/>
            </a:ext>
          </a:extLst>
        </xdr:cNvPr>
        <xdr:cNvSpPr>
          <a:spLocks noChangeAspect="1" noChangeArrowheads="1"/>
        </xdr:cNvSpPr>
      </xdr:nvSpPr>
      <xdr:spPr bwMode="auto">
        <a:xfrm>
          <a:off x="685800" y="77628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123825</xdr:colOff>
      <xdr:row>46</xdr:row>
      <xdr:rowOff>123825</xdr:rowOff>
    </xdr:to>
    <xdr:sp macro="" textlink="">
      <xdr:nvSpPr>
        <xdr:cNvPr id="13535" name="AutoShape 6" descr="Club Crest">
          <a:extLst>
            <a:ext uri="{FF2B5EF4-FFF2-40B4-BE49-F238E27FC236}">
              <a16:creationId xmlns:a16="http://schemas.microsoft.com/office/drawing/2014/main" id="{FF5B6413-9E09-4FF9-87CD-AE7ADB92491F}"/>
            </a:ext>
          </a:extLst>
        </xdr:cNvPr>
        <xdr:cNvSpPr>
          <a:spLocks noChangeAspect="1" noChangeArrowheads="1"/>
        </xdr:cNvSpPr>
      </xdr:nvSpPr>
      <xdr:spPr bwMode="auto">
        <a:xfrm>
          <a:off x="685800" y="96488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123825</xdr:colOff>
      <xdr:row>55</xdr:row>
      <xdr:rowOff>123825</xdr:rowOff>
    </xdr:to>
    <xdr:sp macro="" textlink="">
      <xdr:nvSpPr>
        <xdr:cNvPr id="13536" name="AutoShape 7" descr="Club Crest">
          <a:extLst>
            <a:ext uri="{FF2B5EF4-FFF2-40B4-BE49-F238E27FC236}">
              <a16:creationId xmlns:a16="http://schemas.microsoft.com/office/drawing/2014/main" id="{F5CC91A7-37A5-4A5E-9B54-DFC8E705BFB8}"/>
            </a:ext>
          </a:extLst>
        </xdr:cNvPr>
        <xdr:cNvSpPr>
          <a:spLocks noChangeAspect="1" noChangeArrowheads="1"/>
        </xdr:cNvSpPr>
      </xdr:nvSpPr>
      <xdr:spPr bwMode="auto">
        <a:xfrm>
          <a:off x="685800" y="115347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123825</xdr:colOff>
      <xdr:row>64</xdr:row>
      <xdr:rowOff>123825</xdr:rowOff>
    </xdr:to>
    <xdr:sp macro="" textlink="">
      <xdr:nvSpPr>
        <xdr:cNvPr id="13537" name="AutoShape 8" descr="Club Crest">
          <a:extLst>
            <a:ext uri="{FF2B5EF4-FFF2-40B4-BE49-F238E27FC236}">
              <a16:creationId xmlns:a16="http://schemas.microsoft.com/office/drawing/2014/main" id="{1F55094B-2441-4E45-B792-44D6846C05B8}"/>
            </a:ext>
          </a:extLst>
        </xdr:cNvPr>
        <xdr:cNvSpPr>
          <a:spLocks noChangeAspect="1" noChangeArrowheads="1"/>
        </xdr:cNvSpPr>
      </xdr:nvSpPr>
      <xdr:spPr bwMode="auto">
        <a:xfrm>
          <a:off x="685800" y="134207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123825</xdr:colOff>
      <xdr:row>73</xdr:row>
      <xdr:rowOff>123825</xdr:rowOff>
    </xdr:to>
    <xdr:sp macro="" textlink="">
      <xdr:nvSpPr>
        <xdr:cNvPr id="13538" name="AutoShape 9" descr="Club Crest">
          <a:extLst>
            <a:ext uri="{FF2B5EF4-FFF2-40B4-BE49-F238E27FC236}">
              <a16:creationId xmlns:a16="http://schemas.microsoft.com/office/drawing/2014/main" id="{6CC61FCA-E3AA-4AF6-A0BF-BE80F79B0355}"/>
            </a:ext>
          </a:extLst>
        </xdr:cNvPr>
        <xdr:cNvSpPr>
          <a:spLocks noChangeAspect="1" noChangeArrowheads="1"/>
        </xdr:cNvSpPr>
      </xdr:nvSpPr>
      <xdr:spPr bwMode="auto">
        <a:xfrm>
          <a:off x="685800" y="153066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123825</xdr:colOff>
      <xdr:row>82</xdr:row>
      <xdr:rowOff>123825</xdr:rowOff>
    </xdr:to>
    <xdr:sp macro="" textlink="">
      <xdr:nvSpPr>
        <xdr:cNvPr id="13539" name="AutoShape 10" descr="Club Crest">
          <a:extLst>
            <a:ext uri="{FF2B5EF4-FFF2-40B4-BE49-F238E27FC236}">
              <a16:creationId xmlns:a16="http://schemas.microsoft.com/office/drawing/2014/main" id="{3C49510C-F608-4FBC-99E2-723775389C76}"/>
            </a:ext>
          </a:extLst>
        </xdr:cNvPr>
        <xdr:cNvSpPr>
          <a:spLocks noChangeAspect="1" noChangeArrowheads="1"/>
        </xdr:cNvSpPr>
      </xdr:nvSpPr>
      <xdr:spPr bwMode="auto">
        <a:xfrm>
          <a:off x="685800" y="171926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123825</xdr:colOff>
      <xdr:row>91</xdr:row>
      <xdr:rowOff>123825</xdr:rowOff>
    </xdr:to>
    <xdr:sp macro="" textlink="">
      <xdr:nvSpPr>
        <xdr:cNvPr id="13540" name="AutoShape 11" descr="Club Crest">
          <a:extLst>
            <a:ext uri="{FF2B5EF4-FFF2-40B4-BE49-F238E27FC236}">
              <a16:creationId xmlns:a16="http://schemas.microsoft.com/office/drawing/2014/main" id="{7F8D2022-8404-4150-872A-4626375430CB}"/>
            </a:ext>
          </a:extLst>
        </xdr:cNvPr>
        <xdr:cNvSpPr>
          <a:spLocks noChangeAspect="1" noChangeArrowheads="1"/>
        </xdr:cNvSpPr>
      </xdr:nvSpPr>
      <xdr:spPr bwMode="auto">
        <a:xfrm>
          <a:off x="685800" y="190785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123825</xdr:colOff>
      <xdr:row>100</xdr:row>
      <xdr:rowOff>123825</xdr:rowOff>
    </xdr:to>
    <xdr:sp macro="" textlink="">
      <xdr:nvSpPr>
        <xdr:cNvPr id="13541" name="AutoShape 12" descr="Club Crest">
          <a:extLst>
            <a:ext uri="{FF2B5EF4-FFF2-40B4-BE49-F238E27FC236}">
              <a16:creationId xmlns:a16="http://schemas.microsoft.com/office/drawing/2014/main" id="{BAB06C2E-1EC4-4B84-8114-5CC32283DBFB}"/>
            </a:ext>
          </a:extLst>
        </xdr:cNvPr>
        <xdr:cNvSpPr>
          <a:spLocks noChangeAspect="1" noChangeArrowheads="1"/>
        </xdr:cNvSpPr>
      </xdr:nvSpPr>
      <xdr:spPr bwMode="auto">
        <a:xfrm>
          <a:off x="685800" y="209645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123825</xdr:colOff>
      <xdr:row>109</xdr:row>
      <xdr:rowOff>123825</xdr:rowOff>
    </xdr:to>
    <xdr:sp macro="" textlink="">
      <xdr:nvSpPr>
        <xdr:cNvPr id="13542" name="AutoShape 13" descr="Club Crest">
          <a:extLst>
            <a:ext uri="{FF2B5EF4-FFF2-40B4-BE49-F238E27FC236}">
              <a16:creationId xmlns:a16="http://schemas.microsoft.com/office/drawing/2014/main" id="{FECE8263-A050-4597-A547-A6595883937A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8504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123825</xdr:colOff>
      <xdr:row>118</xdr:row>
      <xdr:rowOff>123825</xdr:rowOff>
    </xdr:to>
    <xdr:sp macro="" textlink="">
      <xdr:nvSpPr>
        <xdr:cNvPr id="13543" name="AutoShape 14" descr="Club Crest">
          <a:extLst>
            <a:ext uri="{FF2B5EF4-FFF2-40B4-BE49-F238E27FC236}">
              <a16:creationId xmlns:a16="http://schemas.microsoft.com/office/drawing/2014/main" id="{DA4C67AE-C2F8-4E82-A315-53FDA5AEE087}"/>
            </a:ext>
          </a:extLst>
        </xdr:cNvPr>
        <xdr:cNvSpPr>
          <a:spLocks noChangeAspect="1" noChangeArrowheads="1"/>
        </xdr:cNvSpPr>
      </xdr:nvSpPr>
      <xdr:spPr bwMode="auto">
        <a:xfrm>
          <a:off x="685800" y="247364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123825</xdr:colOff>
      <xdr:row>127</xdr:row>
      <xdr:rowOff>123825</xdr:rowOff>
    </xdr:to>
    <xdr:sp macro="" textlink="">
      <xdr:nvSpPr>
        <xdr:cNvPr id="13544" name="AutoShape 15" descr="Club Crest">
          <a:extLst>
            <a:ext uri="{FF2B5EF4-FFF2-40B4-BE49-F238E27FC236}">
              <a16:creationId xmlns:a16="http://schemas.microsoft.com/office/drawing/2014/main" id="{249C2819-21C0-4829-921F-B7E923E7CEC5}"/>
            </a:ext>
          </a:extLst>
        </xdr:cNvPr>
        <xdr:cNvSpPr>
          <a:spLocks noChangeAspect="1" noChangeArrowheads="1"/>
        </xdr:cNvSpPr>
      </xdr:nvSpPr>
      <xdr:spPr bwMode="auto">
        <a:xfrm>
          <a:off x="685800" y="266223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123825</xdr:colOff>
      <xdr:row>136</xdr:row>
      <xdr:rowOff>123825</xdr:rowOff>
    </xdr:to>
    <xdr:sp macro="" textlink="">
      <xdr:nvSpPr>
        <xdr:cNvPr id="13545" name="AutoShape 16" descr="Club Crest">
          <a:extLst>
            <a:ext uri="{FF2B5EF4-FFF2-40B4-BE49-F238E27FC236}">
              <a16:creationId xmlns:a16="http://schemas.microsoft.com/office/drawing/2014/main" id="{0097D769-D460-441B-9B79-5AD9CFBEC685}"/>
            </a:ext>
          </a:extLst>
        </xdr:cNvPr>
        <xdr:cNvSpPr>
          <a:spLocks noChangeAspect="1" noChangeArrowheads="1"/>
        </xdr:cNvSpPr>
      </xdr:nvSpPr>
      <xdr:spPr bwMode="auto">
        <a:xfrm>
          <a:off x="685800" y="285083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123825</xdr:colOff>
      <xdr:row>145</xdr:row>
      <xdr:rowOff>123825</xdr:rowOff>
    </xdr:to>
    <xdr:sp macro="" textlink="">
      <xdr:nvSpPr>
        <xdr:cNvPr id="13546" name="AutoShape 17" descr="Club Crest">
          <a:extLst>
            <a:ext uri="{FF2B5EF4-FFF2-40B4-BE49-F238E27FC236}">
              <a16:creationId xmlns:a16="http://schemas.microsoft.com/office/drawing/2014/main" id="{C682D44C-1B2B-4920-995F-D3AB3ABFF80F}"/>
            </a:ext>
          </a:extLst>
        </xdr:cNvPr>
        <xdr:cNvSpPr>
          <a:spLocks noChangeAspect="1" noChangeArrowheads="1"/>
        </xdr:cNvSpPr>
      </xdr:nvSpPr>
      <xdr:spPr bwMode="auto">
        <a:xfrm>
          <a:off x="685800" y="303942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123825</xdr:colOff>
      <xdr:row>154</xdr:row>
      <xdr:rowOff>123825</xdr:rowOff>
    </xdr:to>
    <xdr:sp macro="" textlink="">
      <xdr:nvSpPr>
        <xdr:cNvPr id="13547" name="AutoShape 18" descr="Club Crest">
          <a:extLst>
            <a:ext uri="{FF2B5EF4-FFF2-40B4-BE49-F238E27FC236}">
              <a16:creationId xmlns:a16="http://schemas.microsoft.com/office/drawing/2014/main" id="{0A6F1E6F-A91C-4109-A361-5B2D14FC7CF2}"/>
            </a:ext>
          </a:extLst>
        </xdr:cNvPr>
        <xdr:cNvSpPr>
          <a:spLocks noChangeAspect="1" noChangeArrowheads="1"/>
        </xdr:cNvSpPr>
      </xdr:nvSpPr>
      <xdr:spPr bwMode="auto">
        <a:xfrm>
          <a:off x="685800" y="322802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123825</xdr:colOff>
      <xdr:row>163</xdr:row>
      <xdr:rowOff>123825</xdr:rowOff>
    </xdr:to>
    <xdr:sp macro="" textlink="">
      <xdr:nvSpPr>
        <xdr:cNvPr id="13548" name="AutoShape 19" descr="Club Crest">
          <a:extLst>
            <a:ext uri="{FF2B5EF4-FFF2-40B4-BE49-F238E27FC236}">
              <a16:creationId xmlns:a16="http://schemas.microsoft.com/office/drawing/2014/main" id="{4B75AB33-0BBA-495E-970D-48C6AF3C8D5F}"/>
            </a:ext>
          </a:extLst>
        </xdr:cNvPr>
        <xdr:cNvSpPr>
          <a:spLocks noChangeAspect="1" noChangeArrowheads="1"/>
        </xdr:cNvSpPr>
      </xdr:nvSpPr>
      <xdr:spPr bwMode="auto">
        <a:xfrm>
          <a:off x="685800" y="341661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123825</xdr:colOff>
      <xdr:row>172</xdr:row>
      <xdr:rowOff>123825</xdr:rowOff>
    </xdr:to>
    <xdr:sp macro="" textlink="">
      <xdr:nvSpPr>
        <xdr:cNvPr id="13549" name="AutoShape 20" descr="Club Crest">
          <a:extLst>
            <a:ext uri="{FF2B5EF4-FFF2-40B4-BE49-F238E27FC236}">
              <a16:creationId xmlns:a16="http://schemas.microsoft.com/office/drawing/2014/main" id="{6521C678-4A8F-4424-9670-D322FB5BBF83}"/>
            </a:ext>
          </a:extLst>
        </xdr:cNvPr>
        <xdr:cNvSpPr>
          <a:spLocks noChangeAspect="1" noChangeArrowheads="1"/>
        </xdr:cNvSpPr>
      </xdr:nvSpPr>
      <xdr:spPr bwMode="auto">
        <a:xfrm>
          <a:off x="685800" y="360521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123825</xdr:colOff>
      <xdr:row>1</xdr:row>
      <xdr:rowOff>123825</xdr:rowOff>
    </xdr:to>
    <xdr:sp macro="" textlink="">
      <xdr:nvSpPr>
        <xdr:cNvPr id="13550" name="AutoShape 1" descr="Club Crest">
          <a:extLst>
            <a:ext uri="{FF2B5EF4-FFF2-40B4-BE49-F238E27FC236}">
              <a16:creationId xmlns:a16="http://schemas.microsoft.com/office/drawing/2014/main" id="{1611D2D5-BA51-46E2-8058-D571FF9E8913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90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123825</xdr:colOff>
      <xdr:row>10</xdr:row>
      <xdr:rowOff>123825</xdr:rowOff>
    </xdr:to>
    <xdr:sp macro="" textlink="">
      <xdr:nvSpPr>
        <xdr:cNvPr id="13551" name="AutoShape 2" descr="Club Crest">
          <a:extLst>
            <a:ext uri="{FF2B5EF4-FFF2-40B4-BE49-F238E27FC236}">
              <a16:creationId xmlns:a16="http://schemas.microsoft.com/office/drawing/2014/main" id="{EE65819B-4F85-4077-B2A1-787E6346B7F9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050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123825</xdr:colOff>
      <xdr:row>19</xdr:row>
      <xdr:rowOff>123825</xdr:rowOff>
    </xdr:to>
    <xdr:sp macro="" textlink="">
      <xdr:nvSpPr>
        <xdr:cNvPr id="13552" name="AutoShape 3" descr="Club Crest">
          <a:extLst>
            <a:ext uri="{FF2B5EF4-FFF2-40B4-BE49-F238E27FC236}">
              <a16:creationId xmlns:a16="http://schemas.microsoft.com/office/drawing/2014/main" id="{CFECF5EE-4BC1-41D7-B4BB-E39A500AB13D}"/>
            </a:ext>
          </a:extLst>
        </xdr:cNvPr>
        <xdr:cNvSpPr>
          <a:spLocks noChangeAspect="1" noChangeArrowheads="1"/>
        </xdr:cNvSpPr>
      </xdr:nvSpPr>
      <xdr:spPr bwMode="auto">
        <a:xfrm>
          <a:off x="685800" y="39909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123825</xdr:colOff>
      <xdr:row>28</xdr:row>
      <xdr:rowOff>123825</xdr:rowOff>
    </xdr:to>
    <xdr:sp macro="" textlink="">
      <xdr:nvSpPr>
        <xdr:cNvPr id="13553" name="AutoShape 4" descr="Club Crest">
          <a:extLst>
            <a:ext uri="{FF2B5EF4-FFF2-40B4-BE49-F238E27FC236}">
              <a16:creationId xmlns:a16="http://schemas.microsoft.com/office/drawing/2014/main" id="{331D6DA9-32C4-451E-8784-64BF42131910}"/>
            </a:ext>
          </a:extLst>
        </xdr:cNvPr>
        <xdr:cNvSpPr>
          <a:spLocks noChangeAspect="1" noChangeArrowheads="1"/>
        </xdr:cNvSpPr>
      </xdr:nvSpPr>
      <xdr:spPr bwMode="auto">
        <a:xfrm>
          <a:off x="685800" y="58769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123825</xdr:colOff>
      <xdr:row>37</xdr:row>
      <xdr:rowOff>123825</xdr:rowOff>
    </xdr:to>
    <xdr:sp macro="" textlink="">
      <xdr:nvSpPr>
        <xdr:cNvPr id="13554" name="AutoShape 5" descr="Club Crest">
          <a:extLst>
            <a:ext uri="{FF2B5EF4-FFF2-40B4-BE49-F238E27FC236}">
              <a16:creationId xmlns:a16="http://schemas.microsoft.com/office/drawing/2014/main" id="{DE20CB77-FD99-4147-B731-C516F51D9385}"/>
            </a:ext>
          </a:extLst>
        </xdr:cNvPr>
        <xdr:cNvSpPr>
          <a:spLocks noChangeAspect="1" noChangeArrowheads="1"/>
        </xdr:cNvSpPr>
      </xdr:nvSpPr>
      <xdr:spPr bwMode="auto">
        <a:xfrm>
          <a:off x="685800" y="77628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123825</xdr:colOff>
      <xdr:row>46</xdr:row>
      <xdr:rowOff>123825</xdr:rowOff>
    </xdr:to>
    <xdr:sp macro="" textlink="">
      <xdr:nvSpPr>
        <xdr:cNvPr id="13555" name="AutoShape 6" descr="Club Crest">
          <a:extLst>
            <a:ext uri="{FF2B5EF4-FFF2-40B4-BE49-F238E27FC236}">
              <a16:creationId xmlns:a16="http://schemas.microsoft.com/office/drawing/2014/main" id="{38D4B357-19E9-4017-9276-21E36AFD72E3}"/>
            </a:ext>
          </a:extLst>
        </xdr:cNvPr>
        <xdr:cNvSpPr>
          <a:spLocks noChangeAspect="1" noChangeArrowheads="1"/>
        </xdr:cNvSpPr>
      </xdr:nvSpPr>
      <xdr:spPr bwMode="auto">
        <a:xfrm>
          <a:off x="685800" y="96488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123825</xdr:colOff>
      <xdr:row>55</xdr:row>
      <xdr:rowOff>123825</xdr:rowOff>
    </xdr:to>
    <xdr:sp macro="" textlink="">
      <xdr:nvSpPr>
        <xdr:cNvPr id="13556" name="AutoShape 7" descr="Club Crest">
          <a:extLst>
            <a:ext uri="{FF2B5EF4-FFF2-40B4-BE49-F238E27FC236}">
              <a16:creationId xmlns:a16="http://schemas.microsoft.com/office/drawing/2014/main" id="{C3845728-2F3F-4094-8A74-851FE62D1C11}"/>
            </a:ext>
          </a:extLst>
        </xdr:cNvPr>
        <xdr:cNvSpPr>
          <a:spLocks noChangeAspect="1" noChangeArrowheads="1"/>
        </xdr:cNvSpPr>
      </xdr:nvSpPr>
      <xdr:spPr bwMode="auto">
        <a:xfrm>
          <a:off x="685800" y="115347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123825</xdr:colOff>
      <xdr:row>64</xdr:row>
      <xdr:rowOff>123825</xdr:rowOff>
    </xdr:to>
    <xdr:sp macro="" textlink="">
      <xdr:nvSpPr>
        <xdr:cNvPr id="13557" name="AutoShape 8" descr="Club Crest">
          <a:extLst>
            <a:ext uri="{FF2B5EF4-FFF2-40B4-BE49-F238E27FC236}">
              <a16:creationId xmlns:a16="http://schemas.microsoft.com/office/drawing/2014/main" id="{3C3D45E1-8BD0-40AF-8756-5AE75EAE96CB}"/>
            </a:ext>
          </a:extLst>
        </xdr:cNvPr>
        <xdr:cNvSpPr>
          <a:spLocks noChangeAspect="1" noChangeArrowheads="1"/>
        </xdr:cNvSpPr>
      </xdr:nvSpPr>
      <xdr:spPr bwMode="auto">
        <a:xfrm>
          <a:off x="685800" y="134207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123825</xdr:colOff>
      <xdr:row>73</xdr:row>
      <xdr:rowOff>123825</xdr:rowOff>
    </xdr:to>
    <xdr:sp macro="" textlink="">
      <xdr:nvSpPr>
        <xdr:cNvPr id="13558" name="AutoShape 9" descr="Club Crest">
          <a:extLst>
            <a:ext uri="{FF2B5EF4-FFF2-40B4-BE49-F238E27FC236}">
              <a16:creationId xmlns:a16="http://schemas.microsoft.com/office/drawing/2014/main" id="{9F23AA88-1438-4E9E-AEAA-46B0A1091B41}"/>
            </a:ext>
          </a:extLst>
        </xdr:cNvPr>
        <xdr:cNvSpPr>
          <a:spLocks noChangeAspect="1" noChangeArrowheads="1"/>
        </xdr:cNvSpPr>
      </xdr:nvSpPr>
      <xdr:spPr bwMode="auto">
        <a:xfrm>
          <a:off x="685800" y="153066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123825</xdr:colOff>
      <xdr:row>82</xdr:row>
      <xdr:rowOff>123825</xdr:rowOff>
    </xdr:to>
    <xdr:sp macro="" textlink="">
      <xdr:nvSpPr>
        <xdr:cNvPr id="13559" name="AutoShape 10" descr="Club Crest">
          <a:extLst>
            <a:ext uri="{FF2B5EF4-FFF2-40B4-BE49-F238E27FC236}">
              <a16:creationId xmlns:a16="http://schemas.microsoft.com/office/drawing/2014/main" id="{16398DC3-FDD6-4116-BFEB-A96A27133953}"/>
            </a:ext>
          </a:extLst>
        </xdr:cNvPr>
        <xdr:cNvSpPr>
          <a:spLocks noChangeAspect="1" noChangeArrowheads="1"/>
        </xdr:cNvSpPr>
      </xdr:nvSpPr>
      <xdr:spPr bwMode="auto">
        <a:xfrm>
          <a:off x="685800" y="171926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123825</xdr:colOff>
      <xdr:row>91</xdr:row>
      <xdr:rowOff>123825</xdr:rowOff>
    </xdr:to>
    <xdr:sp macro="" textlink="">
      <xdr:nvSpPr>
        <xdr:cNvPr id="13560" name="AutoShape 11" descr="Club Crest">
          <a:extLst>
            <a:ext uri="{FF2B5EF4-FFF2-40B4-BE49-F238E27FC236}">
              <a16:creationId xmlns:a16="http://schemas.microsoft.com/office/drawing/2014/main" id="{7005C901-9CAC-48E0-9376-8F3A646ACB31}"/>
            </a:ext>
          </a:extLst>
        </xdr:cNvPr>
        <xdr:cNvSpPr>
          <a:spLocks noChangeAspect="1" noChangeArrowheads="1"/>
        </xdr:cNvSpPr>
      </xdr:nvSpPr>
      <xdr:spPr bwMode="auto">
        <a:xfrm>
          <a:off x="685800" y="190785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123825</xdr:colOff>
      <xdr:row>100</xdr:row>
      <xdr:rowOff>123825</xdr:rowOff>
    </xdr:to>
    <xdr:sp macro="" textlink="">
      <xdr:nvSpPr>
        <xdr:cNvPr id="13561" name="AutoShape 12" descr="Club Crest">
          <a:extLst>
            <a:ext uri="{FF2B5EF4-FFF2-40B4-BE49-F238E27FC236}">
              <a16:creationId xmlns:a16="http://schemas.microsoft.com/office/drawing/2014/main" id="{0B8C51DA-0794-464D-B2CD-40A8D8CC8504}"/>
            </a:ext>
          </a:extLst>
        </xdr:cNvPr>
        <xdr:cNvSpPr>
          <a:spLocks noChangeAspect="1" noChangeArrowheads="1"/>
        </xdr:cNvSpPr>
      </xdr:nvSpPr>
      <xdr:spPr bwMode="auto">
        <a:xfrm>
          <a:off x="685800" y="209645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123825</xdr:colOff>
      <xdr:row>109</xdr:row>
      <xdr:rowOff>123825</xdr:rowOff>
    </xdr:to>
    <xdr:sp macro="" textlink="">
      <xdr:nvSpPr>
        <xdr:cNvPr id="13562" name="AutoShape 13" descr="Club Crest">
          <a:extLst>
            <a:ext uri="{FF2B5EF4-FFF2-40B4-BE49-F238E27FC236}">
              <a16:creationId xmlns:a16="http://schemas.microsoft.com/office/drawing/2014/main" id="{19B6A540-E07A-425C-AE8D-509675CF0D3C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8504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123825</xdr:colOff>
      <xdr:row>118</xdr:row>
      <xdr:rowOff>123825</xdr:rowOff>
    </xdr:to>
    <xdr:sp macro="" textlink="">
      <xdr:nvSpPr>
        <xdr:cNvPr id="13563" name="AutoShape 14" descr="Club Crest">
          <a:extLst>
            <a:ext uri="{FF2B5EF4-FFF2-40B4-BE49-F238E27FC236}">
              <a16:creationId xmlns:a16="http://schemas.microsoft.com/office/drawing/2014/main" id="{1CD6DEF7-EDD4-4B87-9969-2BD209361259}"/>
            </a:ext>
          </a:extLst>
        </xdr:cNvPr>
        <xdr:cNvSpPr>
          <a:spLocks noChangeAspect="1" noChangeArrowheads="1"/>
        </xdr:cNvSpPr>
      </xdr:nvSpPr>
      <xdr:spPr bwMode="auto">
        <a:xfrm>
          <a:off x="685800" y="247364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123825</xdr:colOff>
      <xdr:row>127</xdr:row>
      <xdr:rowOff>123825</xdr:rowOff>
    </xdr:to>
    <xdr:sp macro="" textlink="">
      <xdr:nvSpPr>
        <xdr:cNvPr id="13564" name="AutoShape 15" descr="Club Crest">
          <a:extLst>
            <a:ext uri="{FF2B5EF4-FFF2-40B4-BE49-F238E27FC236}">
              <a16:creationId xmlns:a16="http://schemas.microsoft.com/office/drawing/2014/main" id="{7B1DAA9A-6245-4848-A6B5-076B6932DCC7}"/>
            </a:ext>
          </a:extLst>
        </xdr:cNvPr>
        <xdr:cNvSpPr>
          <a:spLocks noChangeAspect="1" noChangeArrowheads="1"/>
        </xdr:cNvSpPr>
      </xdr:nvSpPr>
      <xdr:spPr bwMode="auto">
        <a:xfrm>
          <a:off x="685800" y="266223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123825</xdr:colOff>
      <xdr:row>136</xdr:row>
      <xdr:rowOff>123825</xdr:rowOff>
    </xdr:to>
    <xdr:sp macro="" textlink="">
      <xdr:nvSpPr>
        <xdr:cNvPr id="13565" name="AutoShape 16" descr="Club Crest">
          <a:extLst>
            <a:ext uri="{FF2B5EF4-FFF2-40B4-BE49-F238E27FC236}">
              <a16:creationId xmlns:a16="http://schemas.microsoft.com/office/drawing/2014/main" id="{F097D594-1CF9-4AF4-91AC-2CF38B434148}"/>
            </a:ext>
          </a:extLst>
        </xdr:cNvPr>
        <xdr:cNvSpPr>
          <a:spLocks noChangeAspect="1" noChangeArrowheads="1"/>
        </xdr:cNvSpPr>
      </xdr:nvSpPr>
      <xdr:spPr bwMode="auto">
        <a:xfrm>
          <a:off x="685800" y="285083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123825</xdr:colOff>
      <xdr:row>145</xdr:row>
      <xdr:rowOff>123825</xdr:rowOff>
    </xdr:to>
    <xdr:sp macro="" textlink="">
      <xdr:nvSpPr>
        <xdr:cNvPr id="13566" name="AutoShape 17" descr="Club Crest">
          <a:extLst>
            <a:ext uri="{FF2B5EF4-FFF2-40B4-BE49-F238E27FC236}">
              <a16:creationId xmlns:a16="http://schemas.microsoft.com/office/drawing/2014/main" id="{CAC2CABE-1F9E-43B9-8B13-ACC55C4D1118}"/>
            </a:ext>
          </a:extLst>
        </xdr:cNvPr>
        <xdr:cNvSpPr>
          <a:spLocks noChangeAspect="1" noChangeArrowheads="1"/>
        </xdr:cNvSpPr>
      </xdr:nvSpPr>
      <xdr:spPr bwMode="auto">
        <a:xfrm>
          <a:off x="685800" y="303942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123825</xdr:colOff>
      <xdr:row>154</xdr:row>
      <xdr:rowOff>123825</xdr:rowOff>
    </xdr:to>
    <xdr:sp macro="" textlink="">
      <xdr:nvSpPr>
        <xdr:cNvPr id="13567" name="AutoShape 18" descr="Club Crest">
          <a:extLst>
            <a:ext uri="{FF2B5EF4-FFF2-40B4-BE49-F238E27FC236}">
              <a16:creationId xmlns:a16="http://schemas.microsoft.com/office/drawing/2014/main" id="{2A86429C-39E0-4860-9CBB-00B5A3858B4B}"/>
            </a:ext>
          </a:extLst>
        </xdr:cNvPr>
        <xdr:cNvSpPr>
          <a:spLocks noChangeAspect="1" noChangeArrowheads="1"/>
        </xdr:cNvSpPr>
      </xdr:nvSpPr>
      <xdr:spPr bwMode="auto">
        <a:xfrm>
          <a:off x="685800" y="322802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123825</xdr:colOff>
      <xdr:row>163</xdr:row>
      <xdr:rowOff>123825</xdr:rowOff>
    </xdr:to>
    <xdr:sp macro="" textlink="">
      <xdr:nvSpPr>
        <xdr:cNvPr id="13568" name="AutoShape 19" descr="Club Crest">
          <a:extLst>
            <a:ext uri="{FF2B5EF4-FFF2-40B4-BE49-F238E27FC236}">
              <a16:creationId xmlns:a16="http://schemas.microsoft.com/office/drawing/2014/main" id="{FE41426E-7468-4975-BEC7-3245086CC419}"/>
            </a:ext>
          </a:extLst>
        </xdr:cNvPr>
        <xdr:cNvSpPr>
          <a:spLocks noChangeAspect="1" noChangeArrowheads="1"/>
        </xdr:cNvSpPr>
      </xdr:nvSpPr>
      <xdr:spPr bwMode="auto">
        <a:xfrm>
          <a:off x="685800" y="341661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123825</xdr:colOff>
      <xdr:row>172</xdr:row>
      <xdr:rowOff>123825</xdr:rowOff>
    </xdr:to>
    <xdr:sp macro="" textlink="">
      <xdr:nvSpPr>
        <xdr:cNvPr id="13569" name="AutoShape 20" descr="Club Crest">
          <a:extLst>
            <a:ext uri="{FF2B5EF4-FFF2-40B4-BE49-F238E27FC236}">
              <a16:creationId xmlns:a16="http://schemas.microsoft.com/office/drawing/2014/main" id="{06FC4395-9337-45D1-9D4F-1357EC350DE2}"/>
            </a:ext>
          </a:extLst>
        </xdr:cNvPr>
        <xdr:cNvSpPr>
          <a:spLocks noChangeAspect="1" noChangeArrowheads="1"/>
        </xdr:cNvSpPr>
      </xdr:nvSpPr>
      <xdr:spPr bwMode="auto">
        <a:xfrm>
          <a:off x="685800" y="360521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123825</xdr:colOff>
      <xdr:row>1</xdr:row>
      <xdr:rowOff>123825</xdr:rowOff>
    </xdr:to>
    <xdr:sp macro="" textlink="">
      <xdr:nvSpPr>
        <xdr:cNvPr id="13570" name="AutoShape 1" descr="Club Crest">
          <a:extLst>
            <a:ext uri="{FF2B5EF4-FFF2-40B4-BE49-F238E27FC236}">
              <a16:creationId xmlns:a16="http://schemas.microsoft.com/office/drawing/2014/main" id="{7E254CFF-F51C-4AF3-A1CF-70E3540268D6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90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123825</xdr:colOff>
      <xdr:row>10</xdr:row>
      <xdr:rowOff>123825</xdr:rowOff>
    </xdr:to>
    <xdr:sp macro="" textlink="">
      <xdr:nvSpPr>
        <xdr:cNvPr id="13571" name="AutoShape 2" descr="Club Crest">
          <a:extLst>
            <a:ext uri="{FF2B5EF4-FFF2-40B4-BE49-F238E27FC236}">
              <a16:creationId xmlns:a16="http://schemas.microsoft.com/office/drawing/2014/main" id="{AA7DF9BD-F0CA-4A2C-A711-D056A8F5E9FF}"/>
            </a:ext>
          </a:extLst>
        </xdr:cNvPr>
        <xdr:cNvSpPr>
          <a:spLocks noChangeAspect="1" noChangeArrowheads="1"/>
        </xdr:cNvSpPr>
      </xdr:nvSpPr>
      <xdr:spPr bwMode="auto">
        <a:xfrm>
          <a:off x="685800" y="21050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123825</xdr:colOff>
      <xdr:row>19</xdr:row>
      <xdr:rowOff>123825</xdr:rowOff>
    </xdr:to>
    <xdr:sp macro="" textlink="">
      <xdr:nvSpPr>
        <xdr:cNvPr id="13572" name="AutoShape 3" descr="Club Crest">
          <a:extLst>
            <a:ext uri="{FF2B5EF4-FFF2-40B4-BE49-F238E27FC236}">
              <a16:creationId xmlns:a16="http://schemas.microsoft.com/office/drawing/2014/main" id="{1958A2E9-5573-48B9-B518-7DFE8B8526BC}"/>
            </a:ext>
          </a:extLst>
        </xdr:cNvPr>
        <xdr:cNvSpPr>
          <a:spLocks noChangeAspect="1" noChangeArrowheads="1"/>
        </xdr:cNvSpPr>
      </xdr:nvSpPr>
      <xdr:spPr bwMode="auto">
        <a:xfrm>
          <a:off x="685800" y="39909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123825</xdr:colOff>
      <xdr:row>28</xdr:row>
      <xdr:rowOff>123825</xdr:rowOff>
    </xdr:to>
    <xdr:sp macro="" textlink="">
      <xdr:nvSpPr>
        <xdr:cNvPr id="13573" name="AutoShape 4" descr="Club Crest">
          <a:extLst>
            <a:ext uri="{FF2B5EF4-FFF2-40B4-BE49-F238E27FC236}">
              <a16:creationId xmlns:a16="http://schemas.microsoft.com/office/drawing/2014/main" id="{97C05E8D-7EEA-4CA6-9B82-6DE396B24232}"/>
            </a:ext>
          </a:extLst>
        </xdr:cNvPr>
        <xdr:cNvSpPr>
          <a:spLocks noChangeAspect="1" noChangeArrowheads="1"/>
        </xdr:cNvSpPr>
      </xdr:nvSpPr>
      <xdr:spPr bwMode="auto">
        <a:xfrm>
          <a:off x="685800" y="58769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123825</xdr:colOff>
      <xdr:row>37</xdr:row>
      <xdr:rowOff>123825</xdr:rowOff>
    </xdr:to>
    <xdr:sp macro="" textlink="">
      <xdr:nvSpPr>
        <xdr:cNvPr id="13574" name="AutoShape 5" descr="Club Crest">
          <a:extLst>
            <a:ext uri="{FF2B5EF4-FFF2-40B4-BE49-F238E27FC236}">
              <a16:creationId xmlns:a16="http://schemas.microsoft.com/office/drawing/2014/main" id="{6A65FD4D-A204-4F07-87F6-691240C86B3E}"/>
            </a:ext>
          </a:extLst>
        </xdr:cNvPr>
        <xdr:cNvSpPr>
          <a:spLocks noChangeAspect="1" noChangeArrowheads="1"/>
        </xdr:cNvSpPr>
      </xdr:nvSpPr>
      <xdr:spPr bwMode="auto">
        <a:xfrm>
          <a:off x="685800" y="77628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123825</xdr:colOff>
      <xdr:row>46</xdr:row>
      <xdr:rowOff>123825</xdr:rowOff>
    </xdr:to>
    <xdr:sp macro="" textlink="">
      <xdr:nvSpPr>
        <xdr:cNvPr id="13575" name="AutoShape 6" descr="Club Crest">
          <a:extLst>
            <a:ext uri="{FF2B5EF4-FFF2-40B4-BE49-F238E27FC236}">
              <a16:creationId xmlns:a16="http://schemas.microsoft.com/office/drawing/2014/main" id="{BE9DD626-D6E7-4F06-B42D-9A0B02DBEFD4}"/>
            </a:ext>
          </a:extLst>
        </xdr:cNvPr>
        <xdr:cNvSpPr>
          <a:spLocks noChangeAspect="1" noChangeArrowheads="1"/>
        </xdr:cNvSpPr>
      </xdr:nvSpPr>
      <xdr:spPr bwMode="auto">
        <a:xfrm>
          <a:off x="685800" y="96488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123825</xdr:colOff>
      <xdr:row>55</xdr:row>
      <xdr:rowOff>123825</xdr:rowOff>
    </xdr:to>
    <xdr:sp macro="" textlink="">
      <xdr:nvSpPr>
        <xdr:cNvPr id="13576" name="AutoShape 7" descr="Club Crest">
          <a:extLst>
            <a:ext uri="{FF2B5EF4-FFF2-40B4-BE49-F238E27FC236}">
              <a16:creationId xmlns:a16="http://schemas.microsoft.com/office/drawing/2014/main" id="{38E539F9-2B6F-41F9-9283-AF32DE06D002}"/>
            </a:ext>
          </a:extLst>
        </xdr:cNvPr>
        <xdr:cNvSpPr>
          <a:spLocks noChangeAspect="1" noChangeArrowheads="1"/>
        </xdr:cNvSpPr>
      </xdr:nvSpPr>
      <xdr:spPr bwMode="auto">
        <a:xfrm>
          <a:off x="685800" y="115347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123825</xdr:colOff>
      <xdr:row>64</xdr:row>
      <xdr:rowOff>123825</xdr:rowOff>
    </xdr:to>
    <xdr:sp macro="" textlink="">
      <xdr:nvSpPr>
        <xdr:cNvPr id="13577" name="AutoShape 8" descr="Club Crest">
          <a:extLst>
            <a:ext uri="{FF2B5EF4-FFF2-40B4-BE49-F238E27FC236}">
              <a16:creationId xmlns:a16="http://schemas.microsoft.com/office/drawing/2014/main" id="{755BF637-6DED-4972-9D85-9B12F9D2AB53}"/>
            </a:ext>
          </a:extLst>
        </xdr:cNvPr>
        <xdr:cNvSpPr>
          <a:spLocks noChangeAspect="1" noChangeArrowheads="1"/>
        </xdr:cNvSpPr>
      </xdr:nvSpPr>
      <xdr:spPr bwMode="auto">
        <a:xfrm>
          <a:off x="685800" y="134207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123825</xdr:colOff>
      <xdr:row>73</xdr:row>
      <xdr:rowOff>123825</xdr:rowOff>
    </xdr:to>
    <xdr:sp macro="" textlink="">
      <xdr:nvSpPr>
        <xdr:cNvPr id="13578" name="AutoShape 9" descr="Club Crest">
          <a:extLst>
            <a:ext uri="{FF2B5EF4-FFF2-40B4-BE49-F238E27FC236}">
              <a16:creationId xmlns:a16="http://schemas.microsoft.com/office/drawing/2014/main" id="{0426E649-E7CF-43D0-B5B5-3D7F5D7792DC}"/>
            </a:ext>
          </a:extLst>
        </xdr:cNvPr>
        <xdr:cNvSpPr>
          <a:spLocks noChangeAspect="1" noChangeArrowheads="1"/>
        </xdr:cNvSpPr>
      </xdr:nvSpPr>
      <xdr:spPr bwMode="auto">
        <a:xfrm>
          <a:off x="685800" y="153066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123825</xdr:colOff>
      <xdr:row>82</xdr:row>
      <xdr:rowOff>123825</xdr:rowOff>
    </xdr:to>
    <xdr:sp macro="" textlink="">
      <xdr:nvSpPr>
        <xdr:cNvPr id="13579" name="AutoShape 10" descr="Club Crest">
          <a:extLst>
            <a:ext uri="{FF2B5EF4-FFF2-40B4-BE49-F238E27FC236}">
              <a16:creationId xmlns:a16="http://schemas.microsoft.com/office/drawing/2014/main" id="{44DBA7D2-9FC7-491A-95D8-E7D4F9365E94}"/>
            </a:ext>
          </a:extLst>
        </xdr:cNvPr>
        <xdr:cNvSpPr>
          <a:spLocks noChangeAspect="1" noChangeArrowheads="1"/>
        </xdr:cNvSpPr>
      </xdr:nvSpPr>
      <xdr:spPr bwMode="auto">
        <a:xfrm>
          <a:off x="685800" y="171926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123825</xdr:colOff>
      <xdr:row>91</xdr:row>
      <xdr:rowOff>123825</xdr:rowOff>
    </xdr:to>
    <xdr:sp macro="" textlink="">
      <xdr:nvSpPr>
        <xdr:cNvPr id="13580" name="AutoShape 11" descr="Club Crest">
          <a:extLst>
            <a:ext uri="{FF2B5EF4-FFF2-40B4-BE49-F238E27FC236}">
              <a16:creationId xmlns:a16="http://schemas.microsoft.com/office/drawing/2014/main" id="{EE8DA08D-9538-4A89-BAD5-0E9093BF2535}"/>
            </a:ext>
          </a:extLst>
        </xdr:cNvPr>
        <xdr:cNvSpPr>
          <a:spLocks noChangeAspect="1" noChangeArrowheads="1"/>
        </xdr:cNvSpPr>
      </xdr:nvSpPr>
      <xdr:spPr bwMode="auto">
        <a:xfrm>
          <a:off x="685800" y="190785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123825</xdr:colOff>
      <xdr:row>100</xdr:row>
      <xdr:rowOff>123825</xdr:rowOff>
    </xdr:to>
    <xdr:sp macro="" textlink="">
      <xdr:nvSpPr>
        <xdr:cNvPr id="13581" name="AutoShape 12" descr="Club Crest">
          <a:extLst>
            <a:ext uri="{FF2B5EF4-FFF2-40B4-BE49-F238E27FC236}">
              <a16:creationId xmlns:a16="http://schemas.microsoft.com/office/drawing/2014/main" id="{936F12B3-DC67-4D31-98C7-0288B8A0EBDC}"/>
            </a:ext>
          </a:extLst>
        </xdr:cNvPr>
        <xdr:cNvSpPr>
          <a:spLocks noChangeAspect="1" noChangeArrowheads="1"/>
        </xdr:cNvSpPr>
      </xdr:nvSpPr>
      <xdr:spPr bwMode="auto">
        <a:xfrm>
          <a:off x="685800" y="209645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123825</xdr:colOff>
      <xdr:row>109</xdr:row>
      <xdr:rowOff>123825</xdr:rowOff>
    </xdr:to>
    <xdr:sp macro="" textlink="">
      <xdr:nvSpPr>
        <xdr:cNvPr id="13582" name="AutoShape 13" descr="Club Crest">
          <a:extLst>
            <a:ext uri="{FF2B5EF4-FFF2-40B4-BE49-F238E27FC236}">
              <a16:creationId xmlns:a16="http://schemas.microsoft.com/office/drawing/2014/main" id="{17DD044C-496B-4EA0-8CEA-78E7C9DA603A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8504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123825</xdr:colOff>
      <xdr:row>118</xdr:row>
      <xdr:rowOff>123825</xdr:rowOff>
    </xdr:to>
    <xdr:sp macro="" textlink="">
      <xdr:nvSpPr>
        <xdr:cNvPr id="13583" name="AutoShape 14" descr="Club Crest">
          <a:extLst>
            <a:ext uri="{FF2B5EF4-FFF2-40B4-BE49-F238E27FC236}">
              <a16:creationId xmlns:a16="http://schemas.microsoft.com/office/drawing/2014/main" id="{1120BFE8-90DE-497A-A94D-F2667D7EB417}"/>
            </a:ext>
          </a:extLst>
        </xdr:cNvPr>
        <xdr:cNvSpPr>
          <a:spLocks noChangeAspect="1" noChangeArrowheads="1"/>
        </xdr:cNvSpPr>
      </xdr:nvSpPr>
      <xdr:spPr bwMode="auto">
        <a:xfrm>
          <a:off x="685800" y="247364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123825</xdr:colOff>
      <xdr:row>127</xdr:row>
      <xdr:rowOff>123825</xdr:rowOff>
    </xdr:to>
    <xdr:sp macro="" textlink="">
      <xdr:nvSpPr>
        <xdr:cNvPr id="13584" name="AutoShape 15" descr="Club Crest">
          <a:extLst>
            <a:ext uri="{FF2B5EF4-FFF2-40B4-BE49-F238E27FC236}">
              <a16:creationId xmlns:a16="http://schemas.microsoft.com/office/drawing/2014/main" id="{4CA09482-1D79-41D0-940F-11C1255DA667}"/>
            </a:ext>
          </a:extLst>
        </xdr:cNvPr>
        <xdr:cNvSpPr>
          <a:spLocks noChangeAspect="1" noChangeArrowheads="1"/>
        </xdr:cNvSpPr>
      </xdr:nvSpPr>
      <xdr:spPr bwMode="auto">
        <a:xfrm>
          <a:off x="685800" y="266223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123825</xdr:colOff>
      <xdr:row>136</xdr:row>
      <xdr:rowOff>123825</xdr:rowOff>
    </xdr:to>
    <xdr:sp macro="" textlink="">
      <xdr:nvSpPr>
        <xdr:cNvPr id="13585" name="AutoShape 16" descr="Club Crest">
          <a:extLst>
            <a:ext uri="{FF2B5EF4-FFF2-40B4-BE49-F238E27FC236}">
              <a16:creationId xmlns:a16="http://schemas.microsoft.com/office/drawing/2014/main" id="{C708E5C3-4519-4463-B501-4904C44DC5A1}"/>
            </a:ext>
          </a:extLst>
        </xdr:cNvPr>
        <xdr:cNvSpPr>
          <a:spLocks noChangeAspect="1" noChangeArrowheads="1"/>
        </xdr:cNvSpPr>
      </xdr:nvSpPr>
      <xdr:spPr bwMode="auto">
        <a:xfrm>
          <a:off x="685800" y="285083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123825</xdr:colOff>
      <xdr:row>145</xdr:row>
      <xdr:rowOff>123825</xdr:rowOff>
    </xdr:to>
    <xdr:sp macro="" textlink="">
      <xdr:nvSpPr>
        <xdr:cNvPr id="13586" name="AutoShape 17" descr="Club Crest">
          <a:extLst>
            <a:ext uri="{FF2B5EF4-FFF2-40B4-BE49-F238E27FC236}">
              <a16:creationId xmlns:a16="http://schemas.microsoft.com/office/drawing/2014/main" id="{3EE72217-6033-4423-B625-D48A4880DCDE}"/>
            </a:ext>
          </a:extLst>
        </xdr:cNvPr>
        <xdr:cNvSpPr>
          <a:spLocks noChangeAspect="1" noChangeArrowheads="1"/>
        </xdr:cNvSpPr>
      </xdr:nvSpPr>
      <xdr:spPr bwMode="auto">
        <a:xfrm>
          <a:off x="685800" y="303942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123825</xdr:colOff>
      <xdr:row>154</xdr:row>
      <xdr:rowOff>123825</xdr:rowOff>
    </xdr:to>
    <xdr:sp macro="" textlink="">
      <xdr:nvSpPr>
        <xdr:cNvPr id="13587" name="AutoShape 18" descr="Club Crest">
          <a:extLst>
            <a:ext uri="{FF2B5EF4-FFF2-40B4-BE49-F238E27FC236}">
              <a16:creationId xmlns:a16="http://schemas.microsoft.com/office/drawing/2014/main" id="{D254B42C-B2E6-4AA3-84E8-485A1F279D98}"/>
            </a:ext>
          </a:extLst>
        </xdr:cNvPr>
        <xdr:cNvSpPr>
          <a:spLocks noChangeAspect="1" noChangeArrowheads="1"/>
        </xdr:cNvSpPr>
      </xdr:nvSpPr>
      <xdr:spPr bwMode="auto">
        <a:xfrm>
          <a:off x="685800" y="322802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123825</xdr:colOff>
      <xdr:row>163</xdr:row>
      <xdr:rowOff>123825</xdr:rowOff>
    </xdr:to>
    <xdr:sp macro="" textlink="">
      <xdr:nvSpPr>
        <xdr:cNvPr id="13588" name="AutoShape 19" descr="Club Crest">
          <a:extLst>
            <a:ext uri="{FF2B5EF4-FFF2-40B4-BE49-F238E27FC236}">
              <a16:creationId xmlns:a16="http://schemas.microsoft.com/office/drawing/2014/main" id="{2287688B-B21B-4B21-A289-C5D62CFB5392}"/>
            </a:ext>
          </a:extLst>
        </xdr:cNvPr>
        <xdr:cNvSpPr>
          <a:spLocks noChangeAspect="1" noChangeArrowheads="1"/>
        </xdr:cNvSpPr>
      </xdr:nvSpPr>
      <xdr:spPr bwMode="auto">
        <a:xfrm>
          <a:off x="685800" y="341661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123825</xdr:colOff>
      <xdr:row>172</xdr:row>
      <xdr:rowOff>123825</xdr:rowOff>
    </xdr:to>
    <xdr:sp macro="" textlink="">
      <xdr:nvSpPr>
        <xdr:cNvPr id="13589" name="AutoShape 20" descr="Club Crest">
          <a:extLst>
            <a:ext uri="{FF2B5EF4-FFF2-40B4-BE49-F238E27FC236}">
              <a16:creationId xmlns:a16="http://schemas.microsoft.com/office/drawing/2014/main" id="{9013F08B-2EB9-47A4-B613-8C434D90EBA8}"/>
            </a:ext>
          </a:extLst>
        </xdr:cNvPr>
        <xdr:cNvSpPr>
          <a:spLocks noChangeAspect="1" noChangeArrowheads="1"/>
        </xdr:cNvSpPr>
      </xdr:nvSpPr>
      <xdr:spPr bwMode="auto">
        <a:xfrm>
          <a:off x="685800" y="360521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0</xdr:rowOff>
    </xdr:from>
    <xdr:to>
      <xdr:col>0</xdr:col>
      <xdr:colOff>123825</xdr:colOff>
      <xdr:row>26</xdr:row>
      <xdr:rowOff>123825</xdr:rowOff>
    </xdr:to>
    <xdr:sp macro="" textlink="">
      <xdr:nvSpPr>
        <xdr:cNvPr id="2" name="AutoShape 4" descr="Club Crest">
          <a:extLst>
            <a:ext uri="{FF2B5EF4-FFF2-40B4-BE49-F238E27FC236}">
              <a16:creationId xmlns:a16="http://schemas.microsoft.com/office/drawing/2014/main" id="{19192C44-3E2D-4DCD-95B6-A14C2A24BEFB}"/>
            </a:ext>
          </a:extLst>
        </xdr:cNvPr>
        <xdr:cNvSpPr>
          <a:spLocks noChangeAspect="1" noChangeArrowheads="1"/>
        </xdr:cNvSpPr>
      </xdr:nvSpPr>
      <xdr:spPr bwMode="auto">
        <a:xfrm>
          <a:off x="685800" y="8477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2" name="AutoShape 41" descr="Club Crest">
          <a:extLst>
            <a:ext uri="{FF2B5EF4-FFF2-40B4-BE49-F238E27FC236}">
              <a16:creationId xmlns:a16="http://schemas.microsoft.com/office/drawing/2014/main" id="{E70F151C-0789-4337-A8D2-F65A14596060}"/>
            </a:ext>
          </a:extLst>
        </xdr:cNvPr>
        <xdr:cNvSpPr>
          <a:spLocks noChangeAspect="1" noChangeArrowheads="1"/>
        </xdr:cNvSpPr>
      </xdr:nvSpPr>
      <xdr:spPr bwMode="auto">
        <a:xfrm>
          <a:off x="685800" y="67056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3" name="AutoShape 42" descr="Club Crest">
          <a:extLst>
            <a:ext uri="{FF2B5EF4-FFF2-40B4-BE49-F238E27FC236}">
              <a16:creationId xmlns:a16="http://schemas.microsoft.com/office/drawing/2014/main" id="{E0DDE648-F969-48C1-9AA6-396F182B18AF}"/>
            </a:ext>
          </a:extLst>
        </xdr:cNvPr>
        <xdr:cNvSpPr>
          <a:spLocks noChangeAspect="1" noChangeArrowheads="1"/>
        </xdr:cNvSpPr>
      </xdr:nvSpPr>
      <xdr:spPr bwMode="auto">
        <a:xfrm>
          <a:off x="685800" y="67056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4" name="AutoShape 43" descr="Club Crest">
          <a:extLst>
            <a:ext uri="{FF2B5EF4-FFF2-40B4-BE49-F238E27FC236}">
              <a16:creationId xmlns:a16="http://schemas.microsoft.com/office/drawing/2014/main" id="{CCF78986-7A5A-432F-AB72-3B5AD3E3E979}"/>
            </a:ext>
          </a:extLst>
        </xdr:cNvPr>
        <xdr:cNvSpPr>
          <a:spLocks noChangeAspect="1" noChangeArrowheads="1"/>
        </xdr:cNvSpPr>
      </xdr:nvSpPr>
      <xdr:spPr bwMode="auto">
        <a:xfrm>
          <a:off x="685800" y="67056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5" name="AutoShape 44" descr="Club Crest">
          <a:extLst>
            <a:ext uri="{FF2B5EF4-FFF2-40B4-BE49-F238E27FC236}">
              <a16:creationId xmlns:a16="http://schemas.microsoft.com/office/drawing/2014/main" id="{139008E1-F839-4328-9412-832584A1DBD5}"/>
            </a:ext>
          </a:extLst>
        </xdr:cNvPr>
        <xdr:cNvSpPr>
          <a:spLocks noChangeAspect="1" noChangeArrowheads="1"/>
        </xdr:cNvSpPr>
      </xdr:nvSpPr>
      <xdr:spPr bwMode="auto">
        <a:xfrm>
          <a:off x="685800" y="67056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6" name="AutoShape 45" descr="Club Crest">
          <a:extLst>
            <a:ext uri="{FF2B5EF4-FFF2-40B4-BE49-F238E27FC236}">
              <a16:creationId xmlns:a16="http://schemas.microsoft.com/office/drawing/2014/main" id="{FF6E300E-DC8E-470C-B79D-086E9F6C119A}"/>
            </a:ext>
          </a:extLst>
        </xdr:cNvPr>
        <xdr:cNvSpPr>
          <a:spLocks noChangeAspect="1" noChangeArrowheads="1"/>
        </xdr:cNvSpPr>
      </xdr:nvSpPr>
      <xdr:spPr bwMode="auto">
        <a:xfrm>
          <a:off x="685800" y="67056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7" name="AutoShape 46" descr="Club Crest">
          <a:extLst>
            <a:ext uri="{FF2B5EF4-FFF2-40B4-BE49-F238E27FC236}">
              <a16:creationId xmlns:a16="http://schemas.microsoft.com/office/drawing/2014/main" id="{DEB97B36-0ED5-4EE9-A35E-EB12381FEDA4}"/>
            </a:ext>
          </a:extLst>
        </xdr:cNvPr>
        <xdr:cNvSpPr>
          <a:spLocks noChangeAspect="1" noChangeArrowheads="1"/>
        </xdr:cNvSpPr>
      </xdr:nvSpPr>
      <xdr:spPr bwMode="auto">
        <a:xfrm>
          <a:off x="685800" y="67056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8" name="AutoShape 47" descr="Club Crest">
          <a:extLst>
            <a:ext uri="{FF2B5EF4-FFF2-40B4-BE49-F238E27FC236}">
              <a16:creationId xmlns:a16="http://schemas.microsoft.com/office/drawing/2014/main" id="{852F9FDF-0B16-4970-BEF2-5FF6F02CB36B}"/>
            </a:ext>
          </a:extLst>
        </xdr:cNvPr>
        <xdr:cNvSpPr>
          <a:spLocks noChangeAspect="1" noChangeArrowheads="1"/>
        </xdr:cNvSpPr>
      </xdr:nvSpPr>
      <xdr:spPr bwMode="auto">
        <a:xfrm>
          <a:off x="685800" y="67056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9" name="AutoShape 48" descr="Club Crest">
          <a:extLst>
            <a:ext uri="{FF2B5EF4-FFF2-40B4-BE49-F238E27FC236}">
              <a16:creationId xmlns:a16="http://schemas.microsoft.com/office/drawing/2014/main" id="{8F5D2704-5DF6-468E-A8DC-1F6F115F4D3B}"/>
            </a:ext>
          </a:extLst>
        </xdr:cNvPr>
        <xdr:cNvSpPr>
          <a:spLocks noChangeAspect="1" noChangeArrowheads="1"/>
        </xdr:cNvSpPr>
      </xdr:nvSpPr>
      <xdr:spPr bwMode="auto">
        <a:xfrm>
          <a:off x="685800" y="67056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10" name="AutoShape 49" descr="Club Crest">
          <a:extLst>
            <a:ext uri="{FF2B5EF4-FFF2-40B4-BE49-F238E27FC236}">
              <a16:creationId xmlns:a16="http://schemas.microsoft.com/office/drawing/2014/main" id="{11321783-3DBE-440A-B4E6-1AE5355788CE}"/>
            </a:ext>
          </a:extLst>
        </xdr:cNvPr>
        <xdr:cNvSpPr>
          <a:spLocks noChangeAspect="1" noChangeArrowheads="1"/>
        </xdr:cNvSpPr>
      </xdr:nvSpPr>
      <xdr:spPr bwMode="auto">
        <a:xfrm>
          <a:off x="685800" y="67056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11" name="AutoShape 50" descr="Club Crest">
          <a:extLst>
            <a:ext uri="{FF2B5EF4-FFF2-40B4-BE49-F238E27FC236}">
              <a16:creationId xmlns:a16="http://schemas.microsoft.com/office/drawing/2014/main" id="{A350D7CA-8BF9-43C6-A6CD-2DC8A1B37A6D}"/>
            </a:ext>
          </a:extLst>
        </xdr:cNvPr>
        <xdr:cNvSpPr>
          <a:spLocks noChangeAspect="1" noChangeArrowheads="1"/>
        </xdr:cNvSpPr>
      </xdr:nvSpPr>
      <xdr:spPr bwMode="auto">
        <a:xfrm>
          <a:off x="685800" y="67056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12" name="AutoShape 51" descr="Club Crest">
          <a:extLst>
            <a:ext uri="{FF2B5EF4-FFF2-40B4-BE49-F238E27FC236}">
              <a16:creationId xmlns:a16="http://schemas.microsoft.com/office/drawing/2014/main" id="{C08C87E2-FD8D-44DA-9706-74E398046228}"/>
            </a:ext>
          </a:extLst>
        </xdr:cNvPr>
        <xdr:cNvSpPr>
          <a:spLocks noChangeAspect="1" noChangeArrowheads="1"/>
        </xdr:cNvSpPr>
      </xdr:nvSpPr>
      <xdr:spPr bwMode="auto">
        <a:xfrm>
          <a:off x="685800" y="67056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13" name="AutoShape 52" descr="Club Crest">
          <a:extLst>
            <a:ext uri="{FF2B5EF4-FFF2-40B4-BE49-F238E27FC236}">
              <a16:creationId xmlns:a16="http://schemas.microsoft.com/office/drawing/2014/main" id="{7C2D97EC-8B19-4923-95C7-2EB9D58173B1}"/>
            </a:ext>
          </a:extLst>
        </xdr:cNvPr>
        <xdr:cNvSpPr>
          <a:spLocks noChangeAspect="1" noChangeArrowheads="1"/>
        </xdr:cNvSpPr>
      </xdr:nvSpPr>
      <xdr:spPr bwMode="auto">
        <a:xfrm>
          <a:off x="685800" y="67056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14" name="AutoShape 53" descr="Club Crest">
          <a:extLst>
            <a:ext uri="{FF2B5EF4-FFF2-40B4-BE49-F238E27FC236}">
              <a16:creationId xmlns:a16="http://schemas.microsoft.com/office/drawing/2014/main" id="{F0FAA8E7-DF99-45E2-9381-F94AFECBE8DE}"/>
            </a:ext>
          </a:extLst>
        </xdr:cNvPr>
        <xdr:cNvSpPr>
          <a:spLocks noChangeAspect="1" noChangeArrowheads="1"/>
        </xdr:cNvSpPr>
      </xdr:nvSpPr>
      <xdr:spPr bwMode="auto">
        <a:xfrm>
          <a:off x="685800" y="67056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15" name="AutoShape 54" descr="Club Crest">
          <a:extLst>
            <a:ext uri="{FF2B5EF4-FFF2-40B4-BE49-F238E27FC236}">
              <a16:creationId xmlns:a16="http://schemas.microsoft.com/office/drawing/2014/main" id="{408B3904-6BCA-44F9-A881-E4E3F65C0927}"/>
            </a:ext>
          </a:extLst>
        </xdr:cNvPr>
        <xdr:cNvSpPr>
          <a:spLocks noChangeAspect="1" noChangeArrowheads="1"/>
        </xdr:cNvSpPr>
      </xdr:nvSpPr>
      <xdr:spPr bwMode="auto">
        <a:xfrm>
          <a:off x="685800" y="67056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16" name="AutoShape 55" descr="Club Crest">
          <a:extLst>
            <a:ext uri="{FF2B5EF4-FFF2-40B4-BE49-F238E27FC236}">
              <a16:creationId xmlns:a16="http://schemas.microsoft.com/office/drawing/2014/main" id="{00EA5609-A963-45A8-A9D1-1B29241C7369}"/>
            </a:ext>
          </a:extLst>
        </xdr:cNvPr>
        <xdr:cNvSpPr>
          <a:spLocks noChangeAspect="1" noChangeArrowheads="1"/>
        </xdr:cNvSpPr>
      </xdr:nvSpPr>
      <xdr:spPr bwMode="auto">
        <a:xfrm>
          <a:off x="685800" y="67056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17" name="AutoShape 56" descr="Club Crest">
          <a:extLst>
            <a:ext uri="{FF2B5EF4-FFF2-40B4-BE49-F238E27FC236}">
              <a16:creationId xmlns:a16="http://schemas.microsoft.com/office/drawing/2014/main" id="{C4D1FB94-8E68-49E2-9CA8-1724122C916D}"/>
            </a:ext>
          </a:extLst>
        </xdr:cNvPr>
        <xdr:cNvSpPr>
          <a:spLocks noChangeAspect="1" noChangeArrowheads="1"/>
        </xdr:cNvSpPr>
      </xdr:nvSpPr>
      <xdr:spPr bwMode="auto">
        <a:xfrm>
          <a:off x="685800" y="67056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18" name="AutoShape 57" descr="Club Crest">
          <a:extLst>
            <a:ext uri="{FF2B5EF4-FFF2-40B4-BE49-F238E27FC236}">
              <a16:creationId xmlns:a16="http://schemas.microsoft.com/office/drawing/2014/main" id="{3AD54C0F-20FB-4025-8071-DBF0FF74BEBB}"/>
            </a:ext>
          </a:extLst>
        </xdr:cNvPr>
        <xdr:cNvSpPr>
          <a:spLocks noChangeAspect="1" noChangeArrowheads="1"/>
        </xdr:cNvSpPr>
      </xdr:nvSpPr>
      <xdr:spPr bwMode="auto">
        <a:xfrm>
          <a:off x="685800" y="67056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19" name="AutoShape 58" descr="Club Crest">
          <a:extLst>
            <a:ext uri="{FF2B5EF4-FFF2-40B4-BE49-F238E27FC236}">
              <a16:creationId xmlns:a16="http://schemas.microsoft.com/office/drawing/2014/main" id="{34FA7722-5FCB-4C1C-8DCF-CFECEDBBD859}"/>
            </a:ext>
          </a:extLst>
        </xdr:cNvPr>
        <xdr:cNvSpPr>
          <a:spLocks noChangeAspect="1" noChangeArrowheads="1"/>
        </xdr:cNvSpPr>
      </xdr:nvSpPr>
      <xdr:spPr bwMode="auto">
        <a:xfrm>
          <a:off x="685800" y="67056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20" name="AutoShape 59" descr="Club Crest">
          <a:extLst>
            <a:ext uri="{FF2B5EF4-FFF2-40B4-BE49-F238E27FC236}">
              <a16:creationId xmlns:a16="http://schemas.microsoft.com/office/drawing/2014/main" id="{C84BD9A8-F556-4E0E-BBF4-9B8A4235FFB4}"/>
            </a:ext>
          </a:extLst>
        </xdr:cNvPr>
        <xdr:cNvSpPr>
          <a:spLocks noChangeAspect="1" noChangeArrowheads="1"/>
        </xdr:cNvSpPr>
      </xdr:nvSpPr>
      <xdr:spPr bwMode="auto">
        <a:xfrm>
          <a:off x="685800" y="67056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21" name="AutoShape 60" descr="Club Crest">
          <a:extLst>
            <a:ext uri="{FF2B5EF4-FFF2-40B4-BE49-F238E27FC236}">
              <a16:creationId xmlns:a16="http://schemas.microsoft.com/office/drawing/2014/main" id="{ED98F677-365A-42E4-B83E-8409AA1349F4}"/>
            </a:ext>
          </a:extLst>
        </xdr:cNvPr>
        <xdr:cNvSpPr>
          <a:spLocks noChangeAspect="1" noChangeArrowheads="1"/>
        </xdr:cNvSpPr>
      </xdr:nvSpPr>
      <xdr:spPr bwMode="auto">
        <a:xfrm>
          <a:off x="685800" y="67056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3093" name="AutoShape 21" descr="Club Crest">
          <a:extLst>
            <a:ext uri="{FF2B5EF4-FFF2-40B4-BE49-F238E27FC236}">
              <a16:creationId xmlns:a16="http://schemas.microsoft.com/office/drawing/2014/main" id="{A6492056-51DD-462E-91B5-FB6446530694}"/>
            </a:ext>
          </a:extLst>
        </xdr:cNvPr>
        <xdr:cNvSpPr>
          <a:spLocks noChangeAspect="1" noChangeArrowheads="1"/>
        </xdr:cNvSpPr>
      </xdr:nvSpPr>
      <xdr:spPr bwMode="auto">
        <a:xfrm>
          <a:off x="685800" y="588645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3094" name="AutoShape 22" descr="Club Crest">
          <a:extLst>
            <a:ext uri="{FF2B5EF4-FFF2-40B4-BE49-F238E27FC236}">
              <a16:creationId xmlns:a16="http://schemas.microsoft.com/office/drawing/2014/main" id="{6AE102DE-F0B3-4C0E-85B6-DBC3F74D3FFE}"/>
            </a:ext>
          </a:extLst>
        </xdr:cNvPr>
        <xdr:cNvSpPr>
          <a:spLocks noChangeAspect="1" noChangeArrowheads="1"/>
        </xdr:cNvSpPr>
      </xdr:nvSpPr>
      <xdr:spPr bwMode="auto">
        <a:xfrm>
          <a:off x="685800" y="61055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3095" name="AutoShape 23" descr="Club Crest">
          <a:extLst>
            <a:ext uri="{FF2B5EF4-FFF2-40B4-BE49-F238E27FC236}">
              <a16:creationId xmlns:a16="http://schemas.microsoft.com/office/drawing/2014/main" id="{8EC61989-7FAA-483F-9C6A-B510AA2A3050}"/>
            </a:ext>
          </a:extLst>
        </xdr:cNvPr>
        <xdr:cNvSpPr>
          <a:spLocks noChangeAspect="1" noChangeArrowheads="1"/>
        </xdr:cNvSpPr>
      </xdr:nvSpPr>
      <xdr:spPr bwMode="auto">
        <a:xfrm>
          <a:off x="685800" y="63246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3096" name="AutoShape 24" descr="Club Crest">
          <a:extLst>
            <a:ext uri="{FF2B5EF4-FFF2-40B4-BE49-F238E27FC236}">
              <a16:creationId xmlns:a16="http://schemas.microsoft.com/office/drawing/2014/main" id="{A9520657-70C8-4941-942B-953E01822AD7}"/>
            </a:ext>
          </a:extLst>
        </xdr:cNvPr>
        <xdr:cNvSpPr>
          <a:spLocks noChangeAspect="1" noChangeArrowheads="1"/>
        </xdr:cNvSpPr>
      </xdr:nvSpPr>
      <xdr:spPr bwMode="auto">
        <a:xfrm>
          <a:off x="685800" y="65436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3097" name="AutoShape 25" descr="Club Crest">
          <a:extLst>
            <a:ext uri="{FF2B5EF4-FFF2-40B4-BE49-F238E27FC236}">
              <a16:creationId xmlns:a16="http://schemas.microsoft.com/office/drawing/2014/main" id="{8CB927D0-0490-4A6F-B4E1-1042436A2FFF}"/>
            </a:ext>
          </a:extLst>
        </xdr:cNvPr>
        <xdr:cNvSpPr>
          <a:spLocks noChangeAspect="1" noChangeArrowheads="1"/>
        </xdr:cNvSpPr>
      </xdr:nvSpPr>
      <xdr:spPr bwMode="auto">
        <a:xfrm>
          <a:off x="685800" y="676275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3098" name="AutoShape 26" descr="Club Crest">
          <a:extLst>
            <a:ext uri="{FF2B5EF4-FFF2-40B4-BE49-F238E27FC236}">
              <a16:creationId xmlns:a16="http://schemas.microsoft.com/office/drawing/2014/main" id="{DA5C2542-3F37-4976-BD75-5371F65C8A79}"/>
            </a:ext>
          </a:extLst>
        </xdr:cNvPr>
        <xdr:cNvSpPr>
          <a:spLocks noChangeAspect="1" noChangeArrowheads="1"/>
        </xdr:cNvSpPr>
      </xdr:nvSpPr>
      <xdr:spPr bwMode="auto">
        <a:xfrm>
          <a:off x="685800" y="69818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3099" name="AutoShape 27" descr="Club Crest">
          <a:extLst>
            <a:ext uri="{FF2B5EF4-FFF2-40B4-BE49-F238E27FC236}">
              <a16:creationId xmlns:a16="http://schemas.microsoft.com/office/drawing/2014/main" id="{C9810E70-545A-4EAF-9808-9AAAE2964A4E}"/>
            </a:ext>
          </a:extLst>
        </xdr:cNvPr>
        <xdr:cNvSpPr>
          <a:spLocks noChangeAspect="1" noChangeArrowheads="1"/>
        </xdr:cNvSpPr>
      </xdr:nvSpPr>
      <xdr:spPr bwMode="auto">
        <a:xfrm>
          <a:off x="685800" y="72009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3100" name="AutoShape 28" descr="Club Crest">
          <a:extLst>
            <a:ext uri="{FF2B5EF4-FFF2-40B4-BE49-F238E27FC236}">
              <a16:creationId xmlns:a16="http://schemas.microsoft.com/office/drawing/2014/main" id="{3A354A3F-5320-438D-89DA-E63F56C89DD9}"/>
            </a:ext>
          </a:extLst>
        </xdr:cNvPr>
        <xdr:cNvSpPr>
          <a:spLocks noChangeAspect="1" noChangeArrowheads="1"/>
        </xdr:cNvSpPr>
      </xdr:nvSpPr>
      <xdr:spPr bwMode="auto">
        <a:xfrm>
          <a:off x="685800" y="74199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3101" name="AutoShape 29" descr="Club Crest">
          <a:extLst>
            <a:ext uri="{FF2B5EF4-FFF2-40B4-BE49-F238E27FC236}">
              <a16:creationId xmlns:a16="http://schemas.microsoft.com/office/drawing/2014/main" id="{DB1C2F1F-A5FD-4889-AECC-2E0B0653496A}"/>
            </a:ext>
          </a:extLst>
        </xdr:cNvPr>
        <xdr:cNvSpPr>
          <a:spLocks noChangeAspect="1" noChangeArrowheads="1"/>
        </xdr:cNvSpPr>
      </xdr:nvSpPr>
      <xdr:spPr bwMode="auto">
        <a:xfrm>
          <a:off x="685800" y="763905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3102" name="AutoShape 30" descr="Club Crest">
          <a:extLst>
            <a:ext uri="{FF2B5EF4-FFF2-40B4-BE49-F238E27FC236}">
              <a16:creationId xmlns:a16="http://schemas.microsoft.com/office/drawing/2014/main" id="{C8C8325C-422D-485E-BACE-DC51B17411DB}"/>
            </a:ext>
          </a:extLst>
        </xdr:cNvPr>
        <xdr:cNvSpPr>
          <a:spLocks noChangeAspect="1" noChangeArrowheads="1"/>
        </xdr:cNvSpPr>
      </xdr:nvSpPr>
      <xdr:spPr bwMode="auto">
        <a:xfrm>
          <a:off x="685800" y="78581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3103" name="AutoShape 31" descr="Club Crest">
          <a:extLst>
            <a:ext uri="{FF2B5EF4-FFF2-40B4-BE49-F238E27FC236}">
              <a16:creationId xmlns:a16="http://schemas.microsoft.com/office/drawing/2014/main" id="{B125BCD6-F279-49E3-BC5F-1B620E6595D6}"/>
            </a:ext>
          </a:extLst>
        </xdr:cNvPr>
        <xdr:cNvSpPr>
          <a:spLocks noChangeAspect="1" noChangeArrowheads="1"/>
        </xdr:cNvSpPr>
      </xdr:nvSpPr>
      <xdr:spPr bwMode="auto">
        <a:xfrm>
          <a:off x="685800" y="80772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3104" name="AutoShape 32" descr="Club Crest">
          <a:extLst>
            <a:ext uri="{FF2B5EF4-FFF2-40B4-BE49-F238E27FC236}">
              <a16:creationId xmlns:a16="http://schemas.microsoft.com/office/drawing/2014/main" id="{8FB03314-52BF-4BD3-A1DC-6271D89E61A7}"/>
            </a:ext>
          </a:extLst>
        </xdr:cNvPr>
        <xdr:cNvSpPr>
          <a:spLocks noChangeAspect="1" noChangeArrowheads="1"/>
        </xdr:cNvSpPr>
      </xdr:nvSpPr>
      <xdr:spPr bwMode="auto">
        <a:xfrm>
          <a:off x="685800" y="82962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3105" name="AutoShape 33" descr="Club Crest">
          <a:extLst>
            <a:ext uri="{FF2B5EF4-FFF2-40B4-BE49-F238E27FC236}">
              <a16:creationId xmlns:a16="http://schemas.microsoft.com/office/drawing/2014/main" id="{1D3D349B-748D-4BF2-8A15-4691731D6ADC}"/>
            </a:ext>
          </a:extLst>
        </xdr:cNvPr>
        <xdr:cNvSpPr>
          <a:spLocks noChangeAspect="1" noChangeArrowheads="1"/>
        </xdr:cNvSpPr>
      </xdr:nvSpPr>
      <xdr:spPr bwMode="auto">
        <a:xfrm>
          <a:off x="685800" y="851535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3106" name="AutoShape 34" descr="Club Crest">
          <a:extLst>
            <a:ext uri="{FF2B5EF4-FFF2-40B4-BE49-F238E27FC236}">
              <a16:creationId xmlns:a16="http://schemas.microsoft.com/office/drawing/2014/main" id="{C6D36370-DCDF-4EEC-A054-DA039DE94F5E}"/>
            </a:ext>
          </a:extLst>
        </xdr:cNvPr>
        <xdr:cNvSpPr>
          <a:spLocks noChangeAspect="1" noChangeArrowheads="1"/>
        </xdr:cNvSpPr>
      </xdr:nvSpPr>
      <xdr:spPr bwMode="auto">
        <a:xfrm>
          <a:off x="685800" y="87344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3107" name="AutoShape 35" descr="Club Crest">
          <a:extLst>
            <a:ext uri="{FF2B5EF4-FFF2-40B4-BE49-F238E27FC236}">
              <a16:creationId xmlns:a16="http://schemas.microsoft.com/office/drawing/2014/main" id="{8F6815F7-7F3C-4826-AC05-5365C06F78F1}"/>
            </a:ext>
          </a:extLst>
        </xdr:cNvPr>
        <xdr:cNvSpPr>
          <a:spLocks noChangeAspect="1" noChangeArrowheads="1"/>
        </xdr:cNvSpPr>
      </xdr:nvSpPr>
      <xdr:spPr bwMode="auto">
        <a:xfrm>
          <a:off x="685800" y="89535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3108" name="AutoShape 36" descr="Club Crest">
          <a:extLst>
            <a:ext uri="{FF2B5EF4-FFF2-40B4-BE49-F238E27FC236}">
              <a16:creationId xmlns:a16="http://schemas.microsoft.com/office/drawing/2014/main" id="{F65D3929-C9E6-4B06-A2E7-FFA6BBFE6D3F}"/>
            </a:ext>
          </a:extLst>
        </xdr:cNvPr>
        <xdr:cNvSpPr>
          <a:spLocks noChangeAspect="1" noChangeArrowheads="1"/>
        </xdr:cNvSpPr>
      </xdr:nvSpPr>
      <xdr:spPr bwMode="auto">
        <a:xfrm>
          <a:off x="685800" y="91725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3109" name="AutoShape 37" descr="Club Crest">
          <a:extLst>
            <a:ext uri="{FF2B5EF4-FFF2-40B4-BE49-F238E27FC236}">
              <a16:creationId xmlns:a16="http://schemas.microsoft.com/office/drawing/2014/main" id="{9E70DD2A-6CB9-4234-A8C1-375A3C5F9416}"/>
            </a:ext>
          </a:extLst>
        </xdr:cNvPr>
        <xdr:cNvSpPr>
          <a:spLocks noChangeAspect="1" noChangeArrowheads="1"/>
        </xdr:cNvSpPr>
      </xdr:nvSpPr>
      <xdr:spPr bwMode="auto">
        <a:xfrm>
          <a:off x="685800" y="939165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3110" name="AutoShape 38" descr="Club Crest">
          <a:extLst>
            <a:ext uri="{FF2B5EF4-FFF2-40B4-BE49-F238E27FC236}">
              <a16:creationId xmlns:a16="http://schemas.microsoft.com/office/drawing/2014/main" id="{4E42CABA-8AC8-4942-BDA3-140CBE778E25}"/>
            </a:ext>
          </a:extLst>
        </xdr:cNvPr>
        <xdr:cNvSpPr>
          <a:spLocks noChangeAspect="1" noChangeArrowheads="1"/>
        </xdr:cNvSpPr>
      </xdr:nvSpPr>
      <xdr:spPr bwMode="auto">
        <a:xfrm>
          <a:off x="685800" y="961072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3111" name="AutoShape 39" descr="Club Crest">
          <a:extLst>
            <a:ext uri="{FF2B5EF4-FFF2-40B4-BE49-F238E27FC236}">
              <a16:creationId xmlns:a16="http://schemas.microsoft.com/office/drawing/2014/main" id="{976D9605-6789-4E76-B3E9-E4E06CEA2266}"/>
            </a:ext>
          </a:extLst>
        </xdr:cNvPr>
        <xdr:cNvSpPr>
          <a:spLocks noChangeAspect="1" noChangeArrowheads="1"/>
        </xdr:cNvSpPr>
      </xdr:nvSpPr>
      <xdr:spPr bwMode="auto">
        <a:xfrm>
          <a:off x="685800" y="98298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sp macro="" textlink="">
      <xdr:nvSpPr>
        <xdr:cNvPr id="3112" name="AutoShape 40" descr="Club Crest">
          <a:extLst>
            <a:ext uri="{FF2B5EF4-FFF2-40B4-BE49-F238E27FC236}">
              <a16:creationId xmlns:a16="http://schemas.microsoft.com/office/drawing/2014/main" id="{8E1CFF28-3E12-4249-BADF-D3B74F2B631A}"/>
            </a:ext>
          </a:extLst>
        </xdr:cNvPr>
        <xdr:cNvSpPr>
          <a:spLocks noChangeAspect="1" noChangeArrowheads="1"/>
        </xdr:cNvSpPr>
      </xdr:nvSpPr>
      <xdr:spPr bwMode="auto">
        <a:xfrm>
          <a:off x="685800" y="10048875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XTU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INAL"/>
      <sheetName val="Predict"/>
      <sheetName val="TRANSFER"/>
      <sheetName val="PPts"/>
      <sheetName val="xG2"/>
      <sheetName val="1"/>
      <sheetName val="NOTES"/>
    </sheetNames>
    <sheetDataSet>
      <sheetData sheetId="0">
        <row r="16">
          <cell r="B16">
            <v>1</v>
          </cell>
        </row>
        <row r="17">
          <cell r="B17">
            <v>0</v>
          </cell>
        </row>
        <row r="18">
          <cell r="B18">
            <v>0</v>
          </cell>
        </row>
        <row r="19">
          <cell r="B19">
            <v>0</v>
          </cell>
        </row>
        <row r="20">
          <cell r="B20">
            <v>0</v>
          </cell>
        </row>
        <row r="21">
          <cell r="B21">
            <v>0</v>
          </cell>
        </row>
        <row r="24">
          <cell r="B24">
            <v>1</v>
          </cell>
          <cell r="D24">
            <v>0.25</v>
          </cell>
        </row>
      </sheetData>
      <sheetData sheetId="1">
        <row r="1">
          <cell r="A1" t="str">
            <v>Player Name</v>
          </cell>
          <cell r="B1" t="str">
            <v>Column1</v>
          </cell>
          <cell r="C1" t="str">
            <v>Alt Player Name B</v>
          </cell>
          <cell r="D1" t="str">
            <v>Column2</v>
          </cell>
          <cell r="E1" t="str">
            <v>Alt Player Name C</v>
          </cell>
          <cell r="F1" t="str">
            <v>Column3</v>
          </cell>
          <cell r="G1" t="str">
            <v>Alt Player Name D</v>
          </cell>
          <cell r="H1" t="str">
            <v>Column4</v>
          </cell>
          <cell r="I1" t="str">
            <v>Floor</v>
          </cell>
          <cell r="J1" t="str">
            <v>Average</v>
          </cell>
          <cell r="K1" t="str">
            <v>Ceiling</v>
          </cell>
          <cell r="L1" t="str">
            <v>Manual</v>
          </cell>
          <cell r="M1" t="str">
            <v>25/26 xGI Season Pts/90</v>
          </cell>
          <cell r="N1" t="str">
            <v>25/26 Season Form Pts/90</v>
          </cell>
          <cell r="O1" t="str">
            <v>xGI Form Pts/90</v>
          </cell>
          <cell r="P1" t="str">
            <v>xGI Season Pts/90</v>
          </cell>
          <cell r="Q1" t="str">
            <v>Season Form Pts/90</v>
          </cell>
          <cell r="R1" t="str">
            <v>30 Day Form Pts/90</v>
          </cell>
          <cell r="S1" t="str">
            <v>TOTAL</v>
          </cell>
          <cell r="T1" t="str">
            <v>Pos</v>
          </cell>
          <cell r="U1" t="str">
            <v>Pos2</v>
          </cell>
          <cell r="V1" t="str">
            <v>Team</v>
          </cell>
          <cell r="W1" t="str">
            <v>Full Team</v>
          </cell>
          <cell r="X1" t="str">
            <v>Price</v>
          </cell>
          <cell r="Y1" t="str">
            <v>Pts</v>
          </cell>
          <cell r="Z1" t="str">
            <v>DC Pts</v>
          </cell>
          <cell r="AA1" t="str">
            <v>Pts-DC</v>
          </cell>
          <cell r="AB1" t="str">
            <v>Mins</v>
          </cell>
          <cell r="AC1" t="str">
            <v>Min Filter</v>
          </cell>
          <cell r="AD1" t="str">
            <v>Actual Value</v>
          </cell>
          <cell r="AE1" t="str">
            <v>G</v>
          </cell>
          <cell r="AF1" t="str">
            <v>A</v>
          </cell>
          <cell r="AG1" t="str">
            <v>ΔG</v>
          </cell>
          <cell r="AH1" t="str">
            <v>ΔA</v>
          </cell>
          <cell r="AI1" t="str">
            <v>ΔGI</v>
          </cell>
          <cell r="AJ1" t="str">
            <v>Ownership</v>
          </cell>
          <cell r="AK1" t="str">
            <v>Bonus</v>
          </cell>
          <cell r="AL1" t="str">
            <v>BPS</v>
          </cell>
          <cell r="AM1" t="str">
            <v>YC</v>
          </cell>
          <cell r="AN1" t="str">
            <v>Saves</v>
          </cell>
          <cell r="AO1" t="str">
            <v>Element No.</v>
          </cell>
          <cell r="AP1" t="str">
            <v>Web Name</v>
          </cell>
        </row>
        <row r="2">
          <cell r="A2" t="str">
            <v>Bruno Borges Fernandes</v>
          </cell>
          <cell r="B2" t="str">
            <v/>
          </cell>
          <cell r="C2" t="str">
            <v>B.Fernandes</v>
          </cell>
          <cell r="D2" t="str">
            <v/>
          </cell>
          <cell r="E2" t="str">
            <v>Bruno Fernandes</v>
          </cell>
          <cell r="F2" t="str">
            <v/>
          </cell>
          <cell r="H2" t="str">
            <v/>
          </cell>
          <cell r="I2">
            <v>4.7</v>
          </cell>
          <cell r="J2">
            <v>4.7666666666666666</v>
          </cell>
          <cell r="K2">
            <v>4.8</v>
          </cell>
          <cell r="M2">
            <v>6.0825713716038274</v>
          </cell>
          <cell r="N2">
            <v>6.4600326264274059</v>
          </cell>
          <cell r="O2">
            <v>5.0101215878194667</v>
          </cell>
          <cell r="P2">
            <v>6.0825713716038274</v>
          </cell>
          <cell r="Q2">
            <v>6.4600326264274059</v>
          </cell>
          <cell r="R2">
            <v>6.8444444444444441</v>
          </cell>
          <cell r="S2">
            <v>6.0825713716038274</v>
          </cell>
          <cell r="T2" t="str">
            <v>MID</v>
          </cell>
          <cell r="U2" t="str">
            <v>AM</v>
          </cell>
          <cell r="V2" t="str">
            <v>MUN</v>
          </cell>
          <cell r="W2" t="str">
            <v>Man Utd</v>
          </cell>
          <cell r="X2">
            <v>12</v>
          </cell>
          <cell r="Y2">
            <v>235</v>
          </cell>
          <cell r="Z2">
            <v>10</v>
          </cell>
          <cell r="AA2">
            <v>225</v>
          </cell>
          <cell r="AB2">
            <v>3065</v>
          </cell>
          <cell r="AC2">
            <v>3065</v>
          </cell>
          <cell r="AD2">
            <v>0.55952380952380953</v>
          </cell>
          <cell r="AE2">
            <v>9</v>
          </cell>
          <cell r="AF2">
            <v>24</v>
          </cell>
          <cell r="AG2">
            <v>-5.2561174551386591E-2</v>
          </cell>
          <cell r="AH2">
            <v>0.34414355628058729</v>
          </cell>
          <cell r="AI2">
            <v>0.2915823817292007</v>
          </cell>
          <cell r="AJ2">
            <v>0.46799999999999997</v>
          </cell>
          <cell r="AK2">
            <v>41</v>
          </cell>
          <cell r="AL2">
            <v>1008</v>
          </cell>
          <cell r="AM2">
            <v>5</v>
          </cell>
          <cell r="AN2">
            <v>0</v>
          </cell>
          <cell r="AO2">
            <v>426</v>
          </cell>
          <cell r="AP2" t="str">
            <v>B.Fernandes</v>
          </cell>
        </row>
        <row r="3">
          <cell r="A3" t="str">
            <v>Bukayo Saka</v>
          </cell>
          <cell r="B3" t="str">
            <v/>
          </cell>
          <cell r="C3" t="str">
            <v>Saka</v>
          </cell>
          <cell r="D3" t="str">
            <v/>
          </cell>
          <cell r="F3" t="str">
            <v/>
          </cell>
          <cell r="H3" t="str">
            <v/>
          </cell>
          <cell r="I3">
            <v>5.0999999999999996</v>
          </cell>
          <cell r="J3">
            <v>5.6333333333333329</v>
          </cell>
          <cell r="K3">
            <v>6.5</v>
          </cell>
          <cell r="M3">
            <v>5.4340714318177419</v>
          </cell>
          <cell r="N3">
            <v>5.4346257889990985</v>
          </cell>
          <cell r="O3">
            <v>5.7665069569401597</v>
          </cell>
          <cell r="P3">
            <v>5.4340714318177419</v>
          </cell>
          <cell r="Q3">
            <v>5.4346257889990985</v>
          </cell>
          <cell r="R3">
            <v>8.825112107623319</v>
          </cell>
          <cell r="S3">
            <v>5.4340714318177419</v>
          </cell>
          <cell r="T3" t="str">
            <v>MID</v>
          </cell>
          <cell r="U3" t="str">
            <v>RW</v>
          </cell>
          <cell r="V3" t="str">
            <v>ARS</v>
          </cell>
          <cell r="W3" t="str">
            <v>Arsenal</v>
          </cell>
          <cell r="X3">
            <v>9.5</v>
          </cell>
          <cell r="Y3">
            <v>157</v>
          </cell>
          <cell r="Z3">
            <v>10</v>
          </cell>
          <cell r="AA3">
            <v>147</v>
          </cell>
          <cell r="AB3">
            <v>2218</v>
          </cell>
          <cell r="AC3">
            <v>2218</v>
          </cell>
          <cell r="AD3">
            <v>0.53310696095076404</v>
          </cell>
          <cell r="AE3">
            <v>7</v>
          </cell>
          <cell r="AF3">
            <v>10</v>
          </cell>
          <cell r="AG3">
            <v>-2.3128944995491452E-2</v>
          </cell>
          <cell r="AH3">
            <v>0.11523895401262396</v>
          </cell>
          <cell r="AI3">
            <v>9.2110009017132621E-2</v>
          </cell>
          <cell r="AJ3">
            <v>0.11299999999999999</v>
          </cell>
          <cell r="AK3">
            <v>18</v>
          </cell>
          <cell r="AL3">
            <v>570</v>
          </cell>
          <cell r="AM3">
            <v>2</v>
          </cell>
          <cell r="AN3">
            <v>0</v>
          </cell>
          <cell r="AO3">
            <v>12</v>
          </cell>
          <cell r="AP3" t="str">
            <v>Saka</v>
          </cell>
        </row>
        <row r="4">
          <cell r="A4" t="str">
            <v>Cole Palmer</v>
          </cell>
          <cell r="B4" t="str">
            <v/>
          </cell>
          <cell r="C4" t="str">
            <v>Palmer</v>
          </cell>
          <cell r="D4" t="str">
            <v/>
          </cell>
          <cell r="F4" t="str">
            <v/>
          </cell>
          <cell r="H4" t="str">
            <v/>
          </cell>
          <cell r="I4">
            <v>5.8</v>
          </cell>
          <cell r="J4">
            <v>6.5</v>
          </cell>
          <cell r="K4">
            <v>7.2</v>
          </cell>
          <cell r="M4">
            <v>5.0564784594592522</v>
          </cell>
          <cell r="N4">
            <v>4.4472876151484133</v>
          </cell>
          <cell r="O4">
            <v>4.0193260939099291</v>
          </cell>
          <cell r="P4">
            <v>5.0564784594592522</v>
          </cell>
          <cell r="Q4">
            <v>4.4472876151484133</v>
          </cell>
          <cell r="R4">
            <v>2.46875</v>
          </cell>
          <cell r="S4">
            <v>5.0564784594592522</v>
          </cell>
          <cell r="T4" t="str">
            <v>MID</v>
          </cell>
          <cell r="U4" t="str">
            <v>AM</v>
          </cell>
          <cell r="V4" t="str">
            <v>CHE</v>
          </cell>
          <cell r="W4" t="str">
            <v>Chelsea</v>
          </cell>
          <cell r="X4">
            <v>9.5</v>
          </cell>
          <cell r="Y4">
            <v>114</v>
          </cell>
          <cell r="Z4">
            <v>4</v>
          </cell>
          <cell r="AA4">
            <v>110</v>
          </cell>
          <cell r="AB4">
            <v>1954</v>
          </cell>
          <cell r="AC4">
            <v>1954</v>
          </cell>
          <cell r="AD4">
            <v>0.46153846153846156</v>
          </cell>
          <cell r="AE4">
            <v>10</v>
          </cell>
          <cell r="AF4">
            <v>2</v>
          </cell>
          <cell r="AG4">
            <v>-2.5332650972364312E-2</v>
          </cell>
          <cell r="AH4">
            <v>-2.256908904810645E-2</v>
          </cell>
          <cell r="AI4">
            <v>-4.7901740020470873E-2</v>
          </cell>
          <cell r="AJ4">
            <v>0.1339999999999999</v>
          </cell>
          <cell r="AK4">
            <v>11</v>
          </cell>
          <cell r="AL4">
            <v>430</v>
          </cell>
          <cell r="AM4">
            <v>5</v>
          </cell>
          <cell r="AN4">
            <v>0</v>
          </cell>
          <cell r="AO4">
            <v>154</v>
          </cell>
          <cell r="AP4" t="str">
            <v>Palmer</v>
          </cell>
        </row>
        <row r="5">
          <cell r="A5" t="str">
            <v>Antoine Semenyo</v>
          </cell>
          <cell r="B5" t="str">
            <v/>
          </cell>
          <cell r="C5" t="str">
            <v>Semenyo</v>
          </cell>
          <cell r="D5" t="str">
            <v/>
          </cell>
          <cell r="F5" t="str">
            <v/>
          </cell>
          <cell r="H5" t="str">
            <v/>
          </cell>
          <cell r="I5">
            <v>1.6</v>
          </cell>
          <cell r="J5">
            <v>3.1</v>
          </cell>
          <cell r="K5">
            <v>4.5</v>
          </cell>
          <cell r="M5">
            <v>4.4973733046177147</v>
          </cell>
          <cell r="N5">
            <v>5.5125000000000002</v>
          </cell>
          <cell r="O5">
            <v>3.5609374999999992</v>
          </cell>
          <cell r="P5">
            <v>4.4973733046177147</v>
          </cell>
          <cell r="Q5">
            <v>5.5125000000000002</v>
          </cell>
          <cell r="R5">
            <v>4.5</v>
          </cell>
          <cell r="S5">
            <v>4.4973733046177147</v>
          </cell>
          <cell r="T5" t="str">
            <v>MID</v>
          </cell>
          <cell r="U5" t="str">
            <v>RW</v>
          </cell>
          <cell r="V5" t="str">
            <v>MCI</v>
          </cell>
          <cell r="W5" t="str">
            <v>Man City</v>
          </cell>
          <cell r="X5">
            <v>8.5</v>
          </cell>
          <cell r="Y5">
            <v>202</v>
          </cell>
          <cell r="Z5">
            <v>6</v>
          </cell>
          <cell r="AA5">
            <v>196</v>
          </cell>
          <cell r="AB5">
            <v>3200</v>
          </cell>
          <cell r="AC5">
            <v>3200</v>
          </cell>
          <cell r="AD5">
            <v>1.1882352941176471</v>
          </cell>
          <cell r="AE5">
            <v>17</v>
          </cell>
          <cell r="AF5">
            <v>6</v>
          </cell>
          <cell r="AG5">
            <v>0.16593750000000002</v>
          </cell>
          <cell r="AH5">
            <v>8.0999999999999975E-2</v>
          </cell>
          <cell r="AI5">
            <v>0.24693749999999998</v>
          </cell>
          <cell r="AJ5">
            <v>0.20199999999999996</v>
          </cell>
          <cell r="AK5">
            <v>18</v>
          </cell>
          <cell r="AL5">
            <v>678</v>
          </cell>
          <cell r="AM5">
            <v>7</v>
          </cell>
          <cell r="AN5">
            <v>0</v>
          </cell>
          <cell r="AO5">
            <v>397</v>
          </cell>
          <cell r="AP5" t="str">
            <v>Semenyo</v>
          </cell>
        </row>
        <row r="6">
          <cell r="A6" t="str">
            <v>Morgan Gibbs-White</v>
          </cell>
          <cell r="B6" t="str">
            <v/>
          </cell>
          <cell r="C6" t="str">
            <v>Gibbs-White</v>
          </cell>
          <cell r="D6" t="str">
            <v/>
          </cell>
          <cell r="F6" t="str">
            <v/>
          </cell>
          <cell r="H6" t="str">
            <v/>
          </cell>
          <cell r="I6">
            <v>3.8</v>
          </cell>
          <cell r="J6">
            <v>4.0666666666666664</v>
          </cell>
          <cell r="K6">
            <v>4.5</v>
          </cell>
          <cell r="M6">
            <v>4.5114525181653242</v>
          </cell>
          <cell r="N6">
            <v>5.2183166720412766</v>
          </cell>
          <cell r="O6">
            <v>5.6735237736930726</v>
          </cell>
          <cell r="P6">
            <v>4.5114525181653242</v>
          </cell>
          <cell r="Q6">
            <v>5.2183166720412766</v>
          </cell>
          <cell r="R6">
            <v>12.198412698412698</v>
          </cell>
          <cell r="S6">
            <v>4.5114525181653242</v>
          </cell>
          <cell r="T6" t="str">
            <v>MID</v>
          </cell>
          <cell r="U6" t="str">
            <v>AM</v>
          </cell>
          <cell r="V6" t="str">
            <v>NFO</v>
          </cell>
          <cell r="W6" t="str">
            <v>Nott'm Forest</v>
          </cell>
          <cell r="X6">
            <v>8</v>
          </cell>
          <cell r="Y6">
            <v>188</v>
          </cell>
          <cell r="Z6">
            <v>2</v>
          </cell>
          <cell r="AA6">
            <v>186</v>
          </cell>
          <cell r="AB6">
            <v>3101</v>
          </cell>
          <cell r="AC6">
            <v>3101</v>
          </cell>
          <cell r="AD6">
            <v>0.63513513513513509</v>
          </cell>
          <cell r="AE6">
            <v>15</v>
          </cell>
          <cell r="AF6">
            <v>4</v>
          </cell>
          <cell r="AG6">
            <v>0.12160593356981614</v>
          </cell>
          <cell r="AH6">
            <v>3.1634956465656228E-2</v>
          </cell>
          <cell r="AI6">
            <v>0.15324089003547237</v>
          </cell>
          <cell r="AJ6">
            <v>0.13100000000000001</v>
          </cell>
          <cell r="AK6">
            <v>18</v>
          </cell>
          <cell r="AL6">
            <v>712</v>
          </cell>
          <cell r="AM6">
            <v>1</v>
          </cell>
          <cell r="AN6">
            <v>0</v>
          </cell>
          <cell r="AO6">
            <v>480</v>
          </cell>
          <cell r="AP6" t="str">
            <v>Gibbs-White</v>
          </cell>
        </row>
        <row r="7">
          <cell r="A7" t="str">
            <v>Bryan Mbeumo</v>
          </cell>
          <cell r="B7" t="str">
            <v/>
          </cell>
          <cell r="C7" t="str">
            <v>Mbeumo</v>
          </cell>
          <cell r="D7" t="str">
            <v/>
          </cell>
          <cell r="F7" t="str">
            <v/>
          </cell>
          <cell r="H7" t="str">
            <v/>
          </cell>
          <cell r="I7">
            <v>3.9</v>
          </cell>
          <cell r="J7">
            <v>5.0666666666666664</v>
          </cell>
          <cell r="K7">
            <v>6.2</v>
          </cell>
          <cell r="M7">
            <v>5.1993619535500795</v>
          </cell>
          <cell r="N7">
            <v>4.7047108387590963</v>
          </cell>
          <cell r="O7">
            <v>6.8802463021830729</v>
          </cell>
          <cell r="P7">
            <v>5.1993619535500795</v>
          </cell>
          <cell r="Q7">
            <v>4.7047108387590963</v>
          </cell>
          <cell r="R7">
            <v>5.1875</v>
          </cell>
          <cell r="S7">
            <v>5.1993619535500795</v>
          </cell>
          <cell r="T7" t="str">
            <v>MID</v>
          </cell>
          <cell r="U7" t="str">
            <v>RW</v>
          </cell>
          <cell r="V7" t="str">
            <v>MUN</v>
          </cell>
          <cell r="W7" t="str">
            <v>Man Utd</v>
          </cell>
          <cell r="X7">
            <v>8</v>
          </cell>
          <cell r="Y7">
            <v>148</v>
          </cell>
          <cell r="Z7">
            <v>0</v>
          </cell>
          <cell r="AA7">
            <v>148</v>
          </cell>
          <cell r="AB7">
            <v>2611</v>
          </cell>
          <cell r="AC7">
            <v>2611</v>
          </cell>
          <cell r="AD7">
            <v>0.56060606060606055</v>
          </cell>
          <cell r="AE7">
            <v>11</v>
          </cell>
          <cell r="AF7">
            <v>3</v>
          </cell>
          <cell r="AG7">
            <v>-3.3780160857908859E-2</v>
          </cell>
          <cell r="AH7">
            <v>-6.8594408272692448E-2</v>
          </cell>
          <cell r="AI7">
            <v>-0.10237456913060128</v>
          </cell>
          <cell r="AJ7">
            <v>0.13600000000000012</v>
          </cell>
          <cell r="AK7">
            <v>16</v>
          </cell>
          <cell r="AL7">
            <v>528</v>
          </cell>
          <cell r="AM7">
            <v>4</v>
          </cell>
          <cell r="AN7">
            <v>0</v>
          </cell>
          <cell r="AO7">
            <v>427</v>
          </cell>
          <cell r="AP7" t="str">
            <v>Mbeumo</v>
          </cell>
        </row>
        <row r="8">
          <cell r="A8" t="str">
            <v>Matheus Santos Carneiro Da Cunha</v>
          </cell>
          <cell r="B8" t="str">
            <v/>
          </cell>
          <cell r="C8" t="str">
            <v>Cunha</v>
          </cell>
          <cell r="D8" t="str">
            <v/>
          </cell>
          <cell r="E8" t="str">
            <v>Matheus Cunha</v>
          </cell>
          <cell r="F8" t="str">
            <v/>
          </cell>
          <cell r="H8" t="str">
            <v/>
          </cell>
          <cell r="I8">
            <v>2.2999999999999998</v>
          </cell>
          <cell r="J8">
            <v>3.9666666666666668</v>
          </cell>
          <cell r="K8">
            <v>5.4</v>
          </cell>
          <cell r="M8">
            <v>4.2497412621096418</v>
          </cell>
          <cell r="N8">
            <v>4.6943441636582435</v>
          </cell>
          <cell r="O8">
            <v>4.1985338889188233</v>
          </cell>
          <cell r="P8">
            <v>4.2497412621096418</v>
          </cell>
          <cell r="Q8">
            <v>4.6943441636582435</v>
          </cell>
          <cell r="R8">
            <v>6.1940298507462686</v>
          </cell>
          <cell r="S8">
            <v>4.2497412621096418</v>
          </cell>
          <cell r="T8" t="str">
            <v>MID</v>
          </cell>
          <cell r="U8" t="str">
            <v>CF</v>
          </cell>
          <cell r="V8" t="str">
            <v>MUN</v>
          </cell>
          <cell r="W8" t="str">
            <v>Man Utd</v>
          </cell>
          <cell r="X8">
            <v>8</v>
          </cell>
          <cell r="Y8">
            <v>143</v>
          </cell>
          <cell r="Z8">
            <v>2</v>
          </cell>
          <cell r="AA8">
            <v>141</v>
          </cell>
          <cell r="AB8">
            <v>2493</v>
          </cell>
          <cell r="AC8">
            <v>2493</v>
          </cell>
          <cell r="AD8">
            <v>0.54166666666666663</v>
          </cell>
          <cell r="AE8">
            <v>10</v>
          </cell>
          <cell r="AF8">
            <v>4</v>
          </cell>
          <cell r="AG8">
            <v>0.11191335740072206</v>
          </cell>
          <cell r="AH8">
            <v>2.3104693140794219E-2</v>
          </cell>
          <cell r="AI8">
            <v>0.13501805054151622</v>
          </cell>
          <cell r="AJ8">
            <v>0.14599999999999991</v>
          </cell>
          <cell r="AK8">
            <v>14</v>
          </cell>
          <cell r="AL8">
            <v>591</v>
          </cell>
          <cell r="AM8">
            <v>4</v>
          </cell>
          <cell r="AN8">
            <v>0</v>
          </cell>
          <cell r="AO8">
            <v>428</v>
          </cell>
          <cell r="AP8" t="str">
            <v>Cunha</v>
          </cell>
        </row>
        <row r="9">
          <cell r="A9" t="str">
            <v>Declan Rice</v>
          </cell>
          <cell r="B9" t="str">
            <v/>
          </cell>
          <cell r="C9" t="str">
            <v>Rice</v>
          </cell>
          <cell r="D9" t="str">
            <v/>
          </cell>
          <cell r="F9" t="str">
            <v/>
          </cell>
          <cell r="H9" t="str">
            <v/>
          </cell>
          <cell r="I9">
            <v>3.1</v>
          </cell>
          <cell r="J9">
            <v>3.6666666666666665</v>
          </cell>
          <cell r="K9">
            <v>4.3</v>
          </cell>
          <cell r="M9">
            <v>4.2023988665528558</v>
          </cell>
          <cell r="N9">
            <v>4.4953119948270279</v>
          </cell>
          <cell r="O9">
            <v>2.9684514242868252</v>
          </cell>
          <cell r="P9">
            <v>4.2023988665528558</v>
          </cell>
          <cell r="Q9">
            <v>4.4953119948270279</v>
          </cell>
          <cell r="R9">
            <v>3.5366430260047279</v>
          </cell>
          <cell r="S9">
            <v>4.2023988665528558</v>
          </cell>
          <cell r="T9" t="str">
            <v>MID</v>
          </cell>
          <cell r="U9" t="str">
            <v>CM</v>
          </cell>
          <cell r="V9" t="str">
            <v>ARS</v>
          </cell>
          <cell r="W9" t="str">
            <v>Arsenal</v>
          </cell>
          <cell r="X9">
            <v>7.5</v>
          </cell>
          <cell r="Y9">
            <v>183.99999999999997</v>
          </cell>
          <cell r="Z9">
            <v>26</v>
          </cell>
          <cell r="AA9">
            <v>157.99999999999997</v>
          </cell>
          <cell r="AB9">
            <v>3093</v>
          </cell>
          <cell r="AC9">
            <v>3093</v>
          </cell>
          <cell r="AD9">
            <v>0.68148148148148147</v>
          </cell>
          <cell r="AE9">
            <v>4</v>
          </cell>
          <cell r="AF9">
            <v>9</v>
          </cell>
          <cell r="AG9">
            <v>2.4733268671193021E-2</v>
          </cell>
          <cell r="AH9">
            <v>4.8884578079534446E-2</v>
          </cell>
          <cell r="AI9">
            <v>7.3617846750727411E-2</v>
          </cell>
          <cell r="AJ9">
            <v>0.23100000000000009</v>
          </cell>
          <cell r="AK9">
            <v>23</v>
          </cell>
          <cell r="AL9">
            <v>790</v>
          </cell>
          <cell r="AM9">
            <v>3</v>
          </cell>
          <cell r="AN9">
            <v>0</v>
          </cell>
          <cell r="AO9">
            <v>13</v>
          </cell>
          <cell r="AP9" t="str">
            <v>Rice</v>
          </cell>
        </row>
        <row r="10">
          <cell r="A10" t="str">
            <v>Morgan Rogers</v>
          </cell>
          <cell r="B10" t="str">
            <v/>
          </cell>
          <cell r="C10" t="str">
            <v>Rogers</v>
          </cell>
          <cell r="D10" t="str">
            <v/>
          </cell>
          <cell r="F10" t="str">
            <v/>
          </cell>
          <cell r="H10" t="str">
            <v/>
          </cell>
          <cell r="I10">
            <v>3.2</v>
          </cell>
          <cell r="J10">
            <v>3.8000000000000003</v>
          </cell>
          <cell r="K10">
            <v>4.4000000000000004</v>
          </cell>
          <cell r="M10">
            <v>3.8899298349733882</v>
          </cell>
          <cell r="N10">
            <v>4.5314024390243901</v>
          </cell>
          <cell r="O10">
            <v>3.742472113821139</v>
          </cell>
          <cell r="P10">
            <v>3.8813623286955914</v>
          </cell>
          <cell r="Q10">
            <v>4.5314024390243901</v>
          </cell>
          <cell r="R10">
            <v>5.1422222222222222</v>
          </cell>
          <cell r="S10">
            <v>3.8899298349733882</v>
          </cell>
          <cell r="T10" t="str">
            <v>MID</v>
          </cell>
          <cell r="U10" t="str">
            <v>AM</v>
          </cell>
          <cell r="V10" t="str">
            <v>CHE</v>
          </cell>
          <cell r="W10" t="str">
            <v>Chelsea</v>
          </cell>
          <cell r="X10">
            <v>7.5</v>
          </cell>
          <cell r="Y10">
            <v>169</v>
          </cell>
          <cell r="Z10">
            <v>2</v>
          </cell>
          <cell r="AA10">
            <v>167</v>
          </cell>
          <cell r="AB10">
            <v>3280</v>
          </cell>
          <cell r="AC10">
            <v>3280</v>
          </cell>
          <cell r="AD10">
            <v>0.60900900900900901</v>
          </cell>
          <cell r="AE10">
            <v>10</v>
          </cell>
          <cell r="AF10">
            <v>8</v>
          </cell>
          <cell r="AG10">
            <v>8.6707317073170753E-2</v>
          </cell>
          <cell r="AH10">
            <v>0.10097560975609755</v>
          </cell>
          <cell r="AI10">
            <v>0.18768292682926829</v>
          </cell>
          <cell r="AJ10">
            <v>0.3620000000000001</v>
          </cell>
          <cell r="AK10">
            <v>17</v>
          </cell>
          <cell r="AL10">
            <v>605</v>
          </cell>
          <cell r="AM10">
            <v>7</v>
          </cell>
          <cell r="AN10">
            <v>0</v>
          </cell>
          <cell r="AO10">
            <v>40</v>
          </cell>
          <cell r="AP10" t="str">
            <v>Rogers</v>
          </cell>
        </row>
        <row r="11">
          <cell r="A11" t="str">
            <v>Rayan Cherki</v>
          </cell>
          <cell r="B11" t="str">
            <v/>
          </cell>
          <cell r="C11" t="str">
            <v>Cherki</v>
          </cell>
          <cell r="D11" t="str">
            <v/>
          </cell>
          <cell r="F11" t="str">
            <v/>
          </cell>
          <cell r="H11" t="str">
            <v/>
          </cell>
          <cell r="I11" t="e">
            <v>#N/A</v>
          </cell>
          <cell r="J11" t="e">
            <v>#N/A</v>
          </cell>
          <cell r="K11" t="e">
            <v>#N/A</v>
          </cell>
          <cell r="M11">
            <v>5.5271322775296783</v>
          </cell>
          <cell r="N11">
            <v>5.692437923250564</v>
          </cell>
          <cell r="O11">
            <v>5.2134642099322788</v>
          </cell>
          <cell r="P11">
            <v>5.5271322775296783</v>
          </cell>
          <cell r="Q11">
            <v>5.692437923250564</v>
          </cell>
          <cell r="R11">
            <v>4.8125</v>
          </cell>
          <cell r="S11">
            <v>5.5271322775296783</v>
          </cell>
          <cell r="T11" t="str">
            <v>MID</v>
          </cell>
          <cell r="U11" t="str">
            <v>AM</v>
          </cell>
          <cell r="V11" t="str">
            <v>MCI</v>
          </cell>
          <cell r="W11" t="str">
            <v>Man City</v>
          </cell>
          <cell r="X11">
            <v>7.5</v>
          </cell>
          <cell r="Y11">
            <v>135</v>
          </cell>
          <cell r="Z11">
            <v>4</v>
          </cell>
          <cell r="AA11">
            <v>131</v>
          </cell>
          <cell r="AB11">
            <v>1772</v>
          </cell>
          <cell r="AC11">
            <v>1772</v>
          </cell>
          <cell r="AD11">
            <v>0.54545454545454541</v>
          </cell>
          <cell r="AE11">
            <v>4</v>
          </cell>
          <cell r="AF11">
            <v>13</v>
          </cell>
          <cell r="AG11">
            <v>-1.4221218961625343E-2</v>
          </cell>
          <cell r="AH11">
            <v>0.20976297968397306</v>
          </cell>
          <cell r="AI11">
            <v>0.19554176072234764</v>
          </cell>
          <cell r="AJ11">
            <v>0.10699999999999998</v>
          </cell>
          <cell r="AK11">
            <v>16</v>
          </cell>
          <cell r="AL11">
            <v>580</v>
          </cell>
          <cell r="AM11">
            <v>1</v>
          </cell>
          <cell r="AN11">
            <v>0</v>
          </cell>
          <cell r="AO11">
            <v>399</v>
          </cell>
          <cell r="AP11" t="str">
            <v>Cherki</v>
          </cell>
        </row>
        <row r="12">
          <cell r="A12" t="str">
            <v>Florian Wirtz</v>
          </cell>
          <cell r="B12" t="str">
            <v/>
          </cell>
          <cell r="C12" t="str">
            <v>Wirtz</v>
          </cell>
          <cell r="D12" t="str">
            <v/>
          </cell>
          <cell r="F12" t="str">
            <v/>
          </cell>
          <cell r="H12" t="str">
            <v/>
          </cell>
          <cell r="I12" t="e">
            <v>#N/A</v>
          </cell>
          <cell r="J12" t="e">
            <v>#N/A</v>
          </cell>
          <cell r="K12" t="e">
            <v>#N/A</v>
          </cell>
          <cell r="M12">
            <v>4.6874930784149376</v>
          </cell>
          <cell r="N12">
            <v>4.2485256950294863</v>
          </cell>
          <cell r="O12">
            <v>4.2455174588746507</v>
          </cell>
          <cell r="P12">
            <v>4.6874930784149376</v>
          </cell>
          <cell r="Q12">
            <v>4.2485256950294863</v>
          </cell>
          <cell r="R12">
            <v>3.7763157894736836</v>
          </cell>
          <cell r="S12">
            <v>4.6874930784149376</v>
          </cell>
          <cell r="T12" t="str">
            <v>MID</v>
          </cell>
          <cell r="U12" t="str">
            <v>AM</v>
          </cell>
          <cell r="V12" t="str">
            <v>LIV</v>
          </cell>
          <cell r="W12" t="str">
            <v>Liverpool</v>
          </cell>
          <cell r="X12">
            <v>7.5</v>
          </cell>
          <cell r="Y12">
            <v>125.00000000000001</v>
          </cell>
          <cell r="Z12">
            <v>2</v>
          </cell>
          <cell r="AA12">
            <v>123.00000000000001</v>
          </cell>
          <cell r="AB12">
            <v>2374</v>
          </cell>
          <cell r="AC12">
            <v>2374</v>
          </cell>
          <cell r="AD12">
            <v>0.50505050505050508</v>
          </cell>
          <cell r="AE12">
            <v>5</v>
          </cell>
          <cell r="AF12">
            <v>4</v>
          </cell>
          <cell r="AG12">
            <v>-6.9376579612468431E-2</v>
          </cell>
          <cell r="AH12">
            <v>-4.3218197135636044E-2</v>
          </cell>
          <cell r="AI12">
            <v>-0.11259477674810447</v>
          </cell>
          <cell r="AJ12">
            <v>0.1339999999999999</v>
          </cell>
          <cell r="AK12">
            <v>17</v>
          </cell>
          <cell r="AL12">
            <v>521</v>
          </cell>
          <cell r="AM12">
            <v>1</v>
          </cell>
          <cell r="AN12">
            <v>0</v>
          </cell>
          <cell r="AO12">
            <v>366</v>
          </cell>
          <cell r="AP12" t="str">
            <v>Wirtz</v>
          </cell>
        </row>
        <row r="13">
          <cell r="A13" t="str">
            <v>Jérémy Doku</v>
          </cell>
          <cell r="B13" t="str">
            <v/>
          </cell>
          <cell r="C13" t="str">
            <v>Doku</v>
          </cell>
          <cell r="D13" t="str">
            <v/>
          </cell>
          <cell r="E13" t="str">
            <v>Jeremy Doku</v>
          </cell>
          <cell r="F13" t="str">
            <v/>
          </cell>
          <cell r="H13" t="str">
            <v/>
          </cell>
          <cell r="I13">
            <v>3</v>
          </cell>
          <cell r="J13">
            <v>3.2</v>
          </cell>
          <cell r="K13">
            <v>3.4</v>
          </cell>
          <cell r="M13">
            <v>4.7266787050689274</v>
          </cell>
          <cell r="N13">
            <v>5.3243090806542579</v>
          </cell>
          <cell r="O13">
            <v>4.1966232990658199</v>
          </cell>
          <cell r="P13">
            <v>4.7266787050689274</v>
          </cell>
          <cell r="Q13">
            <v>5.3243090806542579</v>
          </cell>
          <cell r="R13">
            <v>6.3865546218487381</v>
          </cell>
          <cell r="S13">
            <v>4.7266787050689274</v>
          </cell>
          <cell r="T13" t="str">
            <v>MID</v>
          </cell>
          <cell r="U13" t="str">
            <v>LW</v>
          </cell>
          <cell r="V13" t="str">
            <v>MCI</v>
          </cell>
          <cell r="W13" t="str">
            <v>Man City</v>
          </cell>
          <cell r="X13">
            <v>7.5</v>
          </cell>
          <cell r="Y13">
            <v>120</v>
          </cell>
          <cell r="Z13">
            <v>2</v>
          </cell>
          <cell r="AA13">
            <v>118</v>
          </cell>
          <cell r="AB13">
            <v>1773</v>
          </cell>
          <cell r="AC13">
            <v>1773</v>
          </cell>
          <cell r="AD13">
            <v>0.53333333333333333</v>
          </cell>
          <cell r="AE13">
            <v>5</v>
          </cell>
          <cell r="AF13">
            <v>8</v>
          </cell>
          <cell r="AG13">
            <v>0.10812182741116749</v>
          </cell>
          <cell r="AH13">
            <v>0.1086294416243655</v>
          </cell>
          <cell r="AI13">
            <v>0.21675126903553293</v>
          </cell>
          <cell r="AJ13">
            <v>7.2000000000000064E-2</v>
          </cell>
          <cell r="AK13">
            <v>15</v>
          </cell>
          <cell r="AL13">
            <v>526</v>
          </cell>
          <cell r="AM13">
            <v>0</v>
          </cell>
          <cell r="AN13">
            <v>0</v>
          </cell>
          <cell r="AO13">
            <v>400</v>
          </cell>
          <cell r="AP13" t="str">
            <v>Doku</v>
          </cell>
        </row>
        <row r="14">
          <cell r="A14" t="str">
            <v>Junior Kroupi</v>
          </cell>
          <cell r="B14" t="str">
            <v/>
          </cell>
          <cell r="C14" t="str">
            <v>Kroupi.Jr</v>
          </cell>
          <cell r="D14" t="str">
            <v/>
          </cell>
          <cell r="E14" t="str">
            <v>Eli Kroupi</v>
          </cell>
          <cell r="F14" t="str">
            <v/>
          </cell>
          <cell r="G14" t="str">
            <v>Eli Junior Kroupi</v>
          </cell>
          <cell r="H14" t="str">
            <v/>
          </cell>
          <cell r="I14" t="e">
            <v>#N/A</v>
          </cell>
          <cell r="J14" t="e">
            <v>#N/A</v>
          </cell>
          <cell r="K14" t="e">
            <v>#N/A</v>
          </cell>
          <cell r="M14">
            <v>4.087986770895971</v>
          </cell>
          <cell r="N14">
            <v>4.8244137101623563</v>
          </cell>
          <cell r="O14">
            <v>4.2404516367563163</v>
          </cell>
          <cell r="P14">
            <v>4.7025591305084378</v>
          </cell>
          <cell r="Q14">
            <v>4.8244137101623563</v>
          </cell>
          <cell r="R14">
            <v>4.6125290023201853</v>
          </cell>
          <cell r="S14">
            <v>4.087986770895971</v>
          </cell>
          <cell r="T14" t="str">
            <v>MID</v>
          </cell>
          <cell r="U14" t="str">
            <v>CF</v>
          </cell>
          <cell r="V14" t="str">
            <v>BOU</v>
          </cell>
          <cell r="W14" t="str">
            <v>Bournemouth</v>
          </cell>
          <cell r="X14">
            <v>7.5</v>
          </cell>
          <cell r="Y14">
            <v>113</v>
          </cell>
          <cell r="Z14">
            <v>0</v>
          </cell>
          <cell r="AA14">
            <v>113</v>
          </cell>
          <cell r="AB14">
            <v>1663</v>
          </cell>
          <cell r="AC14">
            <v>1663</v>
          </cell>
          <cell r="AD14">
            <v>0.45656565656565656</v>
          </cell>
          <cell r="AE14">
            <v>13</v>
          </cell>
          <cell r="AF14">
            <v>0</v>
          </cell>
          <cell r="AG14">
            <v>0.2538184004810583</v>
          </cell>
          <cell r="AH14">
            <v>-8.1719783523752254E-2</v>
          </cell>
          <cell r="AI14">
            <v>0.17209861695730599</v>
          </cell>
          <cell r="AJ14">
            <v>0.17300000000000004</v>
          </cell>
          <cell r="AK14">
            <v>13</v>
          </cell>
          <cell r="AL14">
            <v>480</v>
          </cell>
          <cell r="AM14">
            <v>5</v>
          </cell>
          <cell r="AN14">
            <v>0</v>
          </cell>
          <cell r="AO14">
            <v>78</v>
          </cell>
          <cell r="AP14" t="str">
            <v>Kroupi.Jr</v>
          </cell>
        </row>
        <row r="15">
          <cell r="A15" t="str">
            <v>Dominik Szoboszlai</v>
          </cell>
          <cell r="B15" t="str">
            <v/>
          </cell>
          <cell r="C15" t="str">
            <v>Szoboszlai</v>
          </cell>
          <cell r="D15" t="str">
            <v/>
          </cell>
          <cell r="F15" t="str">
            <v/>
          </cell>
          <cell r="H15" t="str">
            <v/>
          </cell>
          <cell r="I15">
            <v>3</v>
          </cell>
          <cell r="J15">
            <v>3.5</v>
          </cell>
          <cell r="K15">
            <v>4</v>
          </cell>
          <cell r="M15">
            <v>4.0254123596964781</v>
          </cell>
          <cell r="N15">
            <v>3.8985148514851482</v>
          </cell>
          <cell r="O15">
            <v>4.1734859735973595</v>
          </cell>
          <cell r="P15">
            <v>4.0254123596964781</v>
          </cell>
          <cell r="Q15">
            <v>3.8985148514851482</v>
          </cell>
          <cell r="R15">
            <v>5.3333333333333339</v>
          </cell>
          <cell r="S15">
            <v>4.0254123596964781</v>
          </cell>
          <cell r="T15" t="str">
            <v>MID</v>
          </cell>
          <cell r="U15" t="str">
            <v>AM</v>
          </cell>
          <cell r="V15" t="str">
            <v>LIV</v>
          </cell>
          <cell r="W15" t="str">
            <v>Liverpool</v>
          </cell>
          <cell r="X15">
            <v>7</v>
          </cell>
          <cell r="Y15">
            <v>160</v>
          </cell>
          <cell r="Z15">
            <v>20</v>
          </cell>
          <cell r="AA15">
            <v>140</v>
          </cell>
          <cell r="AB15">
            <v>3232</v>
          </cell>
          <cell r="AC15">
            <v>3232</v>
          </cell>
          <cell r="AD15">
            <v>0.634920634920635</v>
          </cell>
          <cell r="AE15">
            <v>6</v>
          </cell>
          <cell r="AF15">
            <v>7</v>
          </cell>
          <cell r="AG15">
            <v>3.4529702970297005E-2</v>
          </cell>
          <cell r="AH15">
            <v>4.7339108910890992E-3</v>
          </cell>
          <cell r="AI15">
            <v>3.9263613861386104E-2</v>
          </cell>
          <cell r="AJ15">
            <v>0.38300000000000001</v>
          </cell>
          <cell r="AK15">
            <v>21</v>
          </cell>
          <cell r="AL15">
            <v>780</v>
          </cell>
          <cell r="AM15">
            <v>8</v>
          </cell>
          <cell r="AN15">
            <v>0</v>
          </cell>
          <cell r="AO15">
            <v>368</v>
          </cell>
          <cell r="AP15" t="str">
            <v>Szoboszlai</v>
          </cell>
        </row>
        <row r="16">
          <cell r="A16" t="str">
            <v>Enzo Fernández</v>
          </cell>
          <cell r="B16" t="str">
            <v/>
          </cell>
          <cell r="C16" t="str">
            <v>Enzo</v>
          </cell>
          <cell r="D16" t="str">
            <v/>
          </cell>
          <cell r="F16" t="str">
            <v/>
          </cell>
          <cell r="H16" t="str">
            <v/>
          </cell>
          <cell r="I16">
            <v>2.2999999999999998</v>
          </cell>
          <cell r="J16">
            <v>2.9666666666666663</v>
          </cell>
          <cell r="K16">
            <v>3.8</v>
          </cell>
          <cell r="M16">
            <v>4.8987338820267317</v>
          </cell>
          <cell r="N16">
            <v>4.3236994219653182</v>
          </cell>
          <cell r="O16">
            <v>3.788116281489613</v>
          </cell>
          <cell r="P16">
            <v>4.8987338820267317</v>
          </cell>
          <cell r="Q16">
            <v>4.3236994219653182</v>
          </cell>
          <cell r="R16">
            <v>4.588454376163873</v>
          </cell>
          <cell r="S16">
            <v>4.8987338820267317</v>
          </cell>
          <cell r="T16" t="str">
            <v>MID</v>
          </cell>
          <cell r="U16" t="str">
            <v>CM</v>
          </cell>
          <cell r="V16" t="str">
            <v>CHE</v>
          </cell>
          <cell r="W16" t="str">
            <v>Chelsea</v>
          </cell>
          <cell r="X16">
            <v>7</v>
          </cell>
          <cell r="Y16">
            <v>157</v>
          </cell>
          <cell r="Z16">
            <v>4</v>
          </cell>
          <cell r="AA16">
            <v>153</v>
          </cell>
          <cell r="AB16">
            <v>3114</v>
          </cell>
          <cell r="AC16">
            <v>3114</v>
          </cell>
          <cell r="AD16">
            <v>0.62301587301587291</v>
          </cell>
          <cell r="AE16">
            <v>10</v>
          </cell>
          <cell r="AF16">
            <v>5</v>
          </cell>
          <cell r="AG16">
            <v>-3.6416184971098331E-2</v>
          </cell>
          <cell r="AH16">
            <v>-6.5317919075144532E-2</v>
          </cell>
          <cell r="AI16">
            <v>-0.10173410404624283</v>
          </cell>
          <cell r="AJ16">
            <v>5.2000000000000046E-2</v>
          </cell>
          <cell r="AK16">
            <v>19</v>
          </cell>
          <cell r="AL16">
            <v>700</v>
          </cell>
          <cell r="AM16">
            <v>10</v>
          </cell>
          <cell r="AN16">
            <v>0</v>
          </cell>
          <cell r="AO16">
            <v>155</v>
          </cell>
          <cell r="AP16" t="str">
            <v>Enzo</v>
          </cell>
        </row>
        <row r="17">
          <cell r="A17" t="str">
            <v>Bruno Guimarães Rodriguez Moura</v>
          </cell>
          <cell r="B17" t="str">
            <v/>
          </cell>
          <cell r="C17" t="str">
            <v>Bruno G.</v>
          </cell>
          <cell r="D17" t="str">
            <v/>
          </cell>
          <cell r="E17" t="str">
            <v>Guimaraes</v>
          </cell>
          <cell r="F17" t="str">
            <v/>
          </cell>
          <cell r="G17" t="str">
            <v>Bruno Guimarães</v>
          </cell>
          <cell r="H17" t="str">
            <v/>
          </cell>
          <cell r="I17">
            <v>3.6</v>
          </cell>
          <cell r="J17">
            <v>3.8499999999999996</v>
          </cell>
          <cell r="K17">
            <v>4.0999999999999996</v>
          </cell>
          <cell r="M17">
            <v>4.442125131655331</v>
          </cell>
          <cell r="N17">
            <v>5.1596091205211723</v>
          </cell>
          <cell r="O17">
            <v>4.3462761387607234</v>
          </cell>
          <cell r="P17">
            <v>4.442125131655331</v>
          </cell>
          <cell r="Q17">
            <v>5.1596091205211723</v>
          </cell>
          <cell r="R17">
            <v>4.02745995423341</v>
          </cell>
          <cell r="S17">
            <v>4.442125131655331</v>
          </cell>
          <cell r="T17" t="str">
            <v>MID</v>
          </cell>
          <cell r="U17" t="str">
            <v>CM</v>
          </cell>
          <cell r="V17" t="str">
            <v>NEW</v>
          </cell>
          <cell r="W17" t="str">
            <v>Newcastle</v>
          </cell>
          <cell r="X17">
            <v>7</v>
          </cell>
          <cell r="Y17">
            <v>154</v>
          </cell>
          <cell r="Z17">
            <v>10</v>
          </cell>
          <cell r="AA17">
            <v>144</v>
          </cell>
          <cell r="AB17">
            <v>2456</v>
          </cell>
          <cell r="AC17">
            <v>2456</v>
          </cell>
          <cell r="AD17">
            <v>0.75862068965517249</v>
          </cell>
          <cell r="AE17">
            <v>9</v>
          </cell>
          <cell r="AF17">
            <v>7</v>
          </cell>
          <cell r="AG17">
            <v>0.12495928338762213</v>
          </cell>
          <cell r="AH17">
            <v>7.4755700325732893E-2</v>
          </cell>
          <cell r="AI17">
            <v>0.19971498371335505</v>
          </cell>
          <cell r="AJ17">
            <v>9.000000000000008E-2</v>
          </cell>
          <cell r="AK17">
            <v>22</v>
          </cell>
          <cell r="AL17">
            <v>681</v>
          </cell>
          <cell r="AM17">
            <v>6</v>
          </cell>
          <cell r="AN17">
            <v>0</v>
          </cell>
          <cell r="AO17">
            <v>452</v>
          </cell>
          <cell r="AP17" t="str">
            <v>Bruno G.</v>
          </cell>
        </row>
        <row r="18">
          <cell r="A18" t="str">
            <v>Phil Foden</v>
          </cell>
          <cell r="B18" t="str">
            <v/>
          </cell>
          <cell r="C18" t="str">
            <v>Foden</v>
          </cell>
          <cell r="D18" t="str">
            <v/>
          </cell>
          <cell r="F18" t="str">
            <v/>
          </cell>
          <cell r="H18" t="str">
            <v/>
          </cell>
          <cell r="I18">
            <v>3.8</v>
          </cell>
          <cell r="J18">
            <v>4.9333333333333336</v>
          </cell>
          <cell r="K18">
            <v>6.6</v>
          </cell>
          <cell r="M18">
            <v>4.689324628005588</v>
          </cell>
          <cell r="N18">
            <v>4.912897016361887</v>
          </cell>
          <cell r="O18">
            <v>4.4918184778031778</v>
          </cell>
          <cell r="P18">
            <v>4.689324628005588</v>
          </cell>
          <cell r="Q18">
            <v>4.912897016361887</v>
          </cell>
          <cell r="R18">
            <v>5.8359375</v>
          </cell>
          <cell r="S18">
            <v>4.689324628005588</v>
          </cell>
          <cell r="T18" t="str">
            <v>MID</v>
          </cell>
          <cell r="U18" t="str">
            <v>AM</v>
          </cell>
          <cell r="V18" t="str">
            <v>MCI</v>
          </cell>
          <cell r="W18" t="str">
            <v>Man City</v>
          </cell>
          <cell r="X18">
            <v>7</v>
          </cell>
          <cell r="Y18">
            <v>131</v>
          </cell>
          <cell r="Z18">
            <v>8</v>
          </cell>
          <cell r="AA18">
            <v>123</v>
          </cell>
          <cell r="AB18">
            <v>2078</v>
          </cell>
          <cell r="AC18">
            <v>2078</v>
          </cell>
          <cell r="AD18">
            <v>0.5670995670995671</v>
          </cell>
          <cell r="AE18">
            <v>7</v>
          </cell>
          <cell r="AF18">
            <v>5</v>
          </cell>
          <cell r="AG18">
            <v>4.2011549566891238E-2</v>
          </cell>
          <cell r="AH18">
            <v>1.0394610202117405E-2</v>
          </cell>
          <cell r="AI18">
            <v>5.2406159769008642E-2</v>
          </cell>
          <cell r="AJ18">
            <v>5.0000000000000044E-2</v>
          </cell>
          <cell r="AK18">
            <v>13</v>
          </cell>
          <cell r="AL18">
            <v>563</v>
          </cell>
          <cell r="AM18">
            <v>4</v>
          </cell>
          <cell r="AN18">
            <v>0</v>
          </cell>
          <cell r="AO18">
            <v>398</v>
          </cell>
          <cell r="AP18" t="str">
            <v>Foden</v>
          </cell>
        </row>
        <row r="19">
          <cell r="A19" t="str">
            <v>Cody Gakpo</v>
          </cell>
          <cell r="B19" t="str">
            <v/>
          </cell>
          <cell r="C19" t="str">
            <v>Gakpo</v>
          </cell>
          <cell r="D19" t="str">
            <v/>
          </cell>
          <cell r="F19" t="str">
            <v/>
          </cell>
          <cell r="H19" t="str">
            <v/>
          </cell>
          <cell r="I19">
            <v>3</v>
          </cell>
          <cell r="J19">
            <v>3.6333333333333333</v>
          </cell>
          <cell r="K19">
            <v>4.3</v>
          </cell>
          <cell r="M19">
            <v>4.2561874957627159</v>
          </cell>
          <cell r="N19">
            <v>3.8662280701754383</v>
          </cell>
          <cell r="O19">
            <v>3.718276909904243</v>
          </cell>
          <cell r="P19">
            <v>4.2561874957627159</v>
          </cell>
          <cell r="Q19">
            <v>3.8662280701754383</v>
          </cell>
          <cell r="R19">
            <v>3.1035856573705178</v>
          </cell>
          <cell r="S19">
            <v>4.2561874957627159</v>
          </cell>
          <cell r="T19" t="str">
            <v>MID</v>
          </cell>
          <cell r="U19" t="str">
            <v>LW</v>
          </cell>
          <cell r="V19" t="str">
            <v>LIV</v>
          </cell>
          <cell r="W19" t="str">
            <v>Liverpool</v>
          </cell>
          <cell r="X19">
            <v>7</v>
          </cell>
          <cell r="Y19">
            <v>131</v>
          </cell>
          <cell r="Z19">
            <v>2</v>
          </cell>
          <cell r="AA19">
            <v>129</v>
          </cell>
          <cell r="AB19">
            <v>2736</v>
          </cell>
          <cell r="AC19">
            <v>2736</v>
          </cell>
          <cell r="AD19">
            <v>0.51984126984126988</v>
          </cell>
          <cell r="AE19">
            <v>7</v>
          </cell>
          <cell r="AF19">
            <v>5</v>
          </cell>
          <cell r="AG19">
            <v>-4.4407894736842091E-2</v>
          </cell>
          <cell r="AH19">
            <v>1.0855263157894729E-2</v>
          </cell>
          <cell r="AI19">
            <v>-3.3552631578947334E-2</v>
          </cell>
          <cell r="AJ19">
            <v>4.0999999999999925E-2</v>
          </cell>
          <cell r="AK19">
            <v>5</v>
          </cell>
          <cell r="AL19">
            <v>449</v>
          </cell>
          <cell r="AM19">
            <v>3</v>
          </cell>
          <cell r="AN19">
            <v>0</v>
          </cell>
          <cell r="AO19">
            <v>367</v>
          </cell>
          <cell r="AP19" t="str">
            <v>Gakpo</v>
          </cell>
        </row>
        <row r="20">
          <cell r="A20" t="str">
            <v>Marcus Rashford</v>
          </cell>
          <cell r="B20" t="str">
            <v/>
          </cell>
          <cell r="C20" t="str">
            <v>Rashford</v>
          </cell>
          <cell r="D20" t="str">
            <v/>
          </cell>
          <cell r="F20" t="str">
            <v/>
          </cell>
          <cell r="H20" t="str">
            <v/>
          </cell>
          <cell r="I20">
            <v>3.3</v>
          </cell>
          <cell r="J20">
            <v>4.333333333333333</v>
          </cell>
          <cell r="K20">
            <v>5.9</v>
          </cell>
          <cell r="M20">
            <v>2.2983991040671228</v>
          </cell>
          <cell r="N20">
            <v>0</v>
          </cell>
          <cell r="O20">
            <v>2</v>
          </cell>
          <cell r="P20">
            <v>2.2983991040671228</v>
          </cell>
          <cell r="Q20">
            <v>0</v>
          </cell>
          <cell r="R20">
            <v>0</v>
          </cell>
          <cell r="S20">
            <v>2.2983991040671228</v>
          </cell>
          <cell r="T20" t="str">
            <v>MID</v>
          </cell>
          <cell r="U20" t="str">
            <v>LW</v>
          </cell>
          <cell r="V20" t="str">
            <v>MUN</v>
          </cell>
          <cell r="W20" t="str">
            <v>Man Utd</v>
          </cell>
          <cell r="X20">
            <v>7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 t="e">
            <v>#DIV/0!</v>
          </cell>
          <cell r="AH20" t="e">
            <v>#DIV/0!</v>
          </cell>
          <cell r="AI20" t="e">
            <v>#DIV/0!</v>
          </cell>
          <cell r="AJ20">
            <v>1.4000000000000012E-2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429</v>
          </cell>
          <cell r="AP20" t="str">
            <v>Rashford</v>
          </cell>
        </row>
        <row r="21">
          <cell r="A21" t="str">
            <v>Elliot Anderson</v>
          </cell>
          <cell r="B21" t="str">
            <v/>
          </cell>
          <cell r="C21" t="str">
            <v>Anderson</v>
          </cell>
          <cell r="D21" t="str">
            <v/>
          </cell>
          <cell r="F21" t="str">
            <v/>
          </cell>
          <cell r="H21" t="str">
            <v/>
          </cell>
          <cell r="I21">
            <v>1.4</v>
          </cell>
          <cell r="J21">
            <v>2.1</v>
          </cell>
          <cell r="K21">
            <v>2.9</v>
          </cell>
          <cell r="M21">
            <v>3.35951652164482</v>
          </cell>
          <cell r="N21">
            <v>3.4189675870348135</v>
          </cell>
          <cell r="O21">
            <v>3.4927402662557565</v>
          </cell>
          <cell r="P21">
            <v>3.4680977644016289</v>
          </cell>
          <cell r="Q21">
            <v>3.4189675870348135</v>
          </cell>
          <cell r="R21">
            <v>7.2110874200426442</v>
          </cell>
          <cell r="S21">
            <v>3.35951652164482</v>
          </cell>
          <cell r="T21" t="str">
            <v>MID</v>
          </cell>
          <cell r="U21" t="str">
            <v>DM</v>
          </cell>
          <cell r="V21" t="str">
            <v>MCI</v>
          </cell>
          <cell r="W21" t="str">
            <v>Man City</v>
          </cell>
          <cell r="X21">
            <v>6.5</v>
          </cell>
          <cell r="Y21">
            <v>180</v>
          </cell>
          <cell r="Z21">
            <v>52</v>
          </cell>
          <cell r="AA21">
            <v>128</v>
          </cell>
          <cell r="AB21">
            <v>3332</v>
          </cell>
          <cell r="AC21">
            <v>3332</v>
          </cell>
          <cell r="AD21">
            <v>0.72874493927125505</v>
          </cell>
          <cell r="AE21">
            <v>4</v>
          </cell>
          <cell r="AF21">
            <v>5</v>
          </cell>
          <cell r="AG21">
            <v>2.8631452581032391E-2</v>
          </cell>
          <cell r="AH21">
            <v>5.6722689075630328E-3</v>
          </cell>
          <cell r="AI21">
            <v>3.4303721488595451E-2</v>
          </cell>
          <cell r="AJ21">
            <v>0.125</v>
          </cell>
          <cell r="AK21">
            <v>16</v>
          </cell>
          <cell r="AL21">
            <v>795</v>
          </cell>
          <cell r="AM21">
            <v>8</v>
          </cell>
          <cell r="AN21">
            <v>0</v>
          </cell>
          <cell r="AO21">
            <v>481</v>
          </cell>
          <cell r="AP21" t="str">
            <v>Anderson</v>
          </cell>
        </row>
        <row r="22">
          <cell r="A22" t="str">
            <v>Harry Wilson</v>
          </cell>
          <cell r="B22" t="str">
            <v/>
          </cell>
          <cell r="C22" t="str">
            <v>Wilson</v>
          </cell>
          <cell r="D22" t="str">
            <v/>
          </cell>
          <cell r="E22" t="str">
            <v>H Wilson</v>
          </cell>
          <cell r="F22" t="str">
            <v/>
          </cell>
          <cell r="H22" t="str">
            <v/>
          </cell>
          <cell r="I22">
            <v>2.2999999999999998</v>
          </cell>
          <cell r="J22">
            <v>2.6999999999999997</v>
          </cell>
          <cell r="K22">
            <v>3.1</v>
          </cell>
          <cell r="M22">
            <v>4.088769677576189</v>
          </cell>
          <cell r="N22">
            <v>5.0284218399401652</v>
          </cell>
          <cell r="O22">
            <v>3.6298672704117725</v>
          </cell>
          <cell r="P22">
            <v>4.1156026312656797</v>
          </cell>
          <cell r="Q22">
            <v>5.0284218399401652</v>
          </cell>
          <cell r="R22">
            <v>3.4054054054054057</v>
          </cell>
          <cell r="S22">
            <v>4.088769677576189</v>
          </cell>
          <cell r="T22" t="str">
            <v>MID</v>
          </cell>
          <cell r="U22" t="str">
            <v>RW</v>
          </cell>
          <cell r="V22" t="str">
            <v>LEE</v>
          </cell>
          <cell r="W22" t="str">
            <v>Leeds</v>
          </cell>
          <cell r="X22">
            <v>6.5</v>
          </cell>
          <cell r="Y22">
            <v>168</v>
          </cell>
          <cell r="Z22">
            <v>2</v>
          </cell>
          <cell r="AA22">
            <v>166</v>
          </cell>
          <cell r="AB22">
            <v>2674</v>
          </cell>
          <cell r="AC22">
            <v>2674</v>
          </cell>
          <cell r="AD22">
            <v>0.71794871794871795</v>
          </cell>
          <cell r="AE22">
            <v>10</v>
          </cell>
          <cell r="AF22">
            <v>9</v>
          </cell>
          <cell r="AG22">
            <v>0.13866866118175014</v>
          </cell>
          <cell r="AH22">
            <v>0.14237097980553479</v>
          </cell>
          <cell r="AI22">
            <v>0.28103964098728496</v>
          </cell>
          <cell r="AJ22">
            <v>0.10299999999999998</v>
          </cell>
          <cell r="AK22">
            <v>21</v>
          </cell>
          <cell r="AL22">
            <v>637</v>
          </cell>
          <cell r="AM22">
            <v>7</v>
          </cell>
          <cell r="AN22">
            <v>0</v>
          </cell>
          <cell r="AO22">
            <v>260</v>
          </cell>
          <cell r="AP22" t="str">
            <v>Wilson</v>
          </cell>
        </row>
        <row r="23">
          <cell r="A23" t="str">
            <v>Kiernan Dewsbury-Hall</v>
          </cell>
          <cell r="B23" t="str">
            <v/>
          </cell>
          <cell r="C23" t="str">
            <v>Dewsbury-Hall</v>
          </cell>
          <cell r="D23" t="str">
            <v/>
          </cell>
          <cell r="F23" t="str">
            <v/>
          </cell>
          <cell r="H23" t="str">
            <v/>
          </cell>
          <cell r="I23">
            <v>1.4</v>
          </cell>
          <cell r="J23">
            <v>2</v>
          </cell>
          <cell r="K23">
            <v>2.6</v>
          </cell>
          <cell r="M23">
            <v>4.0023274387787682</v>
          </cell>
          <cell r="N23">
            <v>4.6124001521491067</v>
          </cell>
          <cell r="O23">
            <v>3.6935143203566505</v>
          </cell>
          <cell r="P23">
            <v>4.0023274387787682</v>
          </cell>
          <cell r="Q23">
            <v>4.6124001521491067</v>
          </cell>
          <cell r="R23">
            <v>4.0337711069418383</v>
          </cell>
          <cell r="S23">
            <v>4.0023274387787682</v>
          </cell>
          <cell r="T23" t="str">
            <v>MID</v>
          </cell>
          <cell r="U23" t="str">
            <v>CM</v>
          </cell>
          <cell r="V23" t="str">
            <v>EVE</v>
          </cell>
          <cell r="W23" t="str">
            <v>Everton</v>
          </cell>
          <cell r="X23">
            <v>6.5</v>
          </cell>
          <cell r="Y23">
            <v>151</v>
          </cell>
          <cell r="Z23">
            <v>10</v>
          </cell>
          <cell r="AA23">
            <v>141</v>
          </cell>
          <cell r="AB23">
            <v>2629</v>
          </cell>
          <cell r="AC23">
            <v>2629</v>
          </cell>
          <cell r="AD23">
            <v>0.74937965260545902</v>
          </cell>
          <cell r="AE23">
            <v>8</v>
          </cell>
          <cell r="AF23">
            <v>7</v>
          </cell>
          <cell r="AG23">
            <v>0.12495245340433628</v>
          </cell>
          <cell r="AH23">
            <v>5.6827691137314534E-2</v>
          </cell>
          <cell r="AI23">
            <v>0.18178014454165081</v>
          </cell>
          <cell r="AJ23">
            <v>4.8999999999999932E-2</v>
          </cell>
          <cell r="AK23">
            <v>18</v>
          </cell>
          <cell r="AL23">
            <v>598</v>
          </cell>
          <cell r="AM23">
            <v>6</v>
          </cell>
          <cell r="AN23">
            <v>0</v>
          </cell>
          <cell r="AO23">
            <v>236</v>
          </cell>
          <cell r="AP23" t="str">
            <v>Dewsbury-Hall</v>
          </cell>
        </row>
        <row r="24">
          <cell r="A24" t="str">
            <v>Dango Ouattara</v>
          </cell>
          <cell r="B24" t="str">
            <v/>
          </cell>
          <cell r="C24" t="str">
            <v>O.Dango</v>
          </cell>
          <cell r="D24" t="str">
            <v/>
          </cell>
          <cell r="F24" t="str">
            <v/>
          </cell>
          <cell r="H24" t="str">
            <v/>
          </cell>
          <cell r="I24">
            <v>1.9</v>
          </cell>
          <cell r="J24">
            <v>2.7</v>
          </cell>
          <cell r="K24">
            <v>3.5</v>
          </cell>
          <cell r="M24">
            <v>4.6564475152958904</v>
          </cell>
          <cell r="N24">
            <v>4.8824306472919421</v>
          </cell>
          <cell r="O24">
            <v>4.8852473643026029</v>
          </cell>
          <cell r="P24">
            <v>4.6564475152958904</v>
          </cell>
          <cell r="Q24">
            <v>4.8824306472919421</v>
          </cell>
          <cell r="R24">
            <v>4.9936305732484074</v>
          </cell>
          <cell r="S24">
            <v>4.6564475152958904</v>
          </cell>
          <cell r="T24" t="str">
            <v>MID</v>
          </cell>
          <cell r="U24" t="str">
            <v>RW</v>
          </cell>
          <cell r="V24" t="str">
            <v>BRE</v>
          </cell>
          <cell r="W24" t="str">
            <v>Brentford</v>
          </cell>
          <cell r="X24">
            <v>6.5</v>
          </cell>
          <cell r="Y24">
            <v>136</v>
          </cell>
          <cell r="Z24">
            <v>4</v>
          </cell>
          <cell r="AA24">
            <v>132</v>
          </cell>
          <cell r="AB24">
            <v>2271</v>
          </cell>
          <cell r="AC24">
            <v>2271</v>
          </cell>
          <cell r="AD24">
            <v>0.65384615384615385</v>
          </cell>
          <cell r="AE24">
            <v>7</v>
          </cell>
          <cell r="AF24">
            <v>8</v>
          </cell>
          <cell r="AG24">
            <v>-3.725231175693533E-2</v>
          </cell>
          <cell r="AH24">
            <v>0.15376486129458386</v>
          </cell>
          <cell r="AI24">
            <v>0.11651254953764856</v>
          </cell>
          <cell r="AJ24">
            <v>1.8000000000000016E-2</v>
          </cell>
          <cell r="AK24">
            <v>16</v>
          </cell>
          <cell r="AL24">
            <v>429</v>
          </cell>
          <cell r="AM24">
            <v>5</v>
          </cell>
          <cell r="AN24">
            <v>0</v>
          </cell>
          <cell r="AO24">
            <v>95</v>
          </cell>
          <cell r="AP24" t="str">
            <v>O.Dango</v>
          </cell>
        </row>
        <row r="25">
          <cell r="A25" t="str">
            <v>Pedro Lomba Neto</v>
          </cell>
          <cell r="B25" t="str">
            <v/>
          </cell>
          <cell r="D25" t="str">
            <v/>
          </cell>
          <cell r="E25" t="str">
            <v>P Neto</v>
          </cell>
          <cell r="F25" t="str">
            <v/>
          </cell>
          <cell r="G25" t="str">
            <v>Pedro Neto</v>
          </cell>
          <cell r="H25" t="str">
            <v/>
          </cell>
          <cell r="I25">
            <v>2.1</v>
          </cell>
          <cell r="J25">
            <v>3.1333333333333333</v>
          </cell>
          <cell r="K25">
            <v>4.3</v>
          </cell>
          <cell r="M25">
            <v>4.1411779077435451</v>
          </cell>
          <cell r="N25">
            <v>3.8988208444275387</v>
          </cell>
          <cell r="O25">
            <v>3.5742447538346616</v>
          </cell>
          <cell r="P25">
            <v>4.1411779077435451</v>
          </cell>
          <cell r="Q25">
            <v>3.8988208444275387</v>
          </cell>
          <cell r="R25">
            <v>3.7048192771084336</v>
          </cell>
          <cell r="S25">
            <v>4.1411779077435451</v>
          </cell>
          <cell r="T25" t="str">
            <v>MID</v>
          </cell>
          <cell r="U25" t="str">
            <v>RW</v>
          </cell>
          <cell r="V25" t="str">
            <v>CHE</v>
          </cell>
          <cell r="W25" t="str">
            <v>Chelsea</v>
          </cell>
          <cell r="X25">
            <v>6.5</v>
          </cell>
          <cell r="Y25">
            <v>125</v>
          </cell>
          <cell r="Z25">
            <v>0</v>
          </cell>
          <cell r="AA25">
            <v>125</v>
          </cell>
          <cell r="AB25">
            <v>2629</v>
          </cell>
          <cell r="AC25">
            <v>2629</v>
          </cell>
          <cell r="AD25">
            <v>0.56561085972850678</v>
          </cell>
          <cell r="AE25">
            <v>5</v>
          </cell>
          <cell r="AF25">
            <v>7</v>
          </cell>
          <cell r="AG25">
            <v>1.4035755039939146E-2</v>
          </cell>
          <cell r="AH25">
            <v>5.477367820464013E-3</v>
          </cell>
          <cell r="AI25">
            <v>1.9513122860403243E-2</v>
          </cell>
          <cell r="AJ25">
            <v>1.2000000000000011E-2</v>
          </cell>
          <cell r="AK25">
            <v>9</v>
          </cell>
          <cell r="AL25">
            <v>543</v>
          </cell>
          <cell r="AM25">
            <v>2</v>
          </cell>
          <cell r="AN25">
            <v>0</v>
          </cell>
          <cell r="AO25">
            <v>156</v>
          </cell>
          <cell r="AP25" t="str">
            <v>Neto</v>
          </cell>
        </row>
        <row r="26">
          <cell r="A26" t="str">
            <v>Ismaïla Sarr</v>
          </cell>
          <cell r="B26" t="str">
            <v/>
          </cell>
          <cell r="C26" t="str">
            <v>Sarr</v>
          </cell>
          <cell r="D26" t="str">
            <v/>
          </cell>
          <cell r="E26" t="str">
            <v>Ismaila Sarr</v>
          </cell>
          <cell r="F26" t="str">
            <v/>
          </cell>
          <cell r="H26" t="str">
            <v/>
          </cell>
          <cell r="I26">
            <v>2.5</v>
          </cell>
          <cell r="J26">
            <v>3.2</v>
          </cell>
          <cell r="K26">
            <v>3.9</v>
          </cell>
          <cell r="M26">
            <v>4.8270357950684391</v>
          </cell>
          <cell r="N26">
            <v>4.5766221813161527</v>
          </cell>
          <cell r="O26">
            <v>5.5134847015794142</v>
          </cell>
          <cell r="P26">
            <v>4.8270357950684391</v>
          </cell>
          <cell r="Q26">
            <v>4.5766221813161527</v>
          </cell>
          <cell r="R26">
            <v>4.643705463182898</v>
          </cell>
          <cell r="S26">
            <v>4.8270357950684391</v>
          </cell>
          <cell r="T26" t="str">
            <v>MID</v>
          </cell>
          <cell r="U26" t="str">
            <v>RW</v>
          </cell>
          <cell r="V26" t="str">
            <v>CRY</v>
          </cell>
          <cell r="W26" t="str">
            <v>Crystal Palace</v>
          </cell>
          <cell r="X26">
            <v>6.5</v>
          </cell>
          <cell r="Y26">
            <v>117</v>
          </cell>
          <cell r="Z26">
            <v>0</v>
          </cell>
          <cell r="AA26">
            <v>117</v>
          </cell>
          <cell r="AB26">
            <v>2173</v>
          </cell>
          <cell r="AC26">
            <v>2173</v>
          </cell>
          <cell r="AD26">
            <v>0.6428571428571429</v>
          </cell>
          <cell r="AE26">
            <v>9</v>
          </cell>
          <cell r="AF26">
            <v>2</v>
          </cell>
          <cell r="AG26">
            <v>-7.9935572940634969E-2</v>
          </cell>
          <cell r="AH26">
            <v>3.4376438104003683E-2</v>
          </cell>
          <cell r="AI26">
            <v>-4.5559134836631376E-2</v>
          </cell>
          <cell r="AJ26">
            <v>0.10200000000000009</v>
          </cell>
          <cell r="AK26">
            <v>9</v>
          </cell>
          <cell r="AL26">
            <v>359</v>
          </cell>
          <cell r="AM26">
            <v>2</v>
          </cell>
          <cell r="AN26">
            <v>0</v>
          </cell>
          <cell r="AO26">
            <v>208</v>
          </cell>
          <cell r="AP26" t="str">
            <v>Sarr</v>
          </cell>
        </row>
        <row r="27">
          <cell r="A27" t="str">
            <v>Eberechi Eze</v>
          </cell>
          <cell r="B27" t="str">
            <v/>
          </cell>
          <cell r="C27" t="str">
            <v>Eze</v>
          </cell>
          <cell r="D27" t="str">
            <v/>
          </cell>
          <cell r="F27" t="str">
            <v/>
          </cell>
          <cell r="H27" t="str">
            <v/>
          </cell>
          <cell r="I27">
            <v>4.2</v>
          </cell>
          <cell r="J27">
            <v>4.5333333333333332</v>
          </cell>
          <cell r="K27">
            <v>5</v>
          </cell>
          <cell r="M27">
            <v>4.2171084030179289</v>
          </cell>
          <cell r="N27">
            <v>4.4360742705570289</v>
          </cell>
          <cell r="O27">
            <v>4.0226783726230053</v>
          </cell>
          <cell r="P27">
            <v>4.2171084030179289</v>
          </cell>
          <cell r="Q27">
            <v>4.4360742705570289</v>
          </cell>
          <cell r="R27">
            <v>3.7521126760563379</v>
          </cell>
          <cell r="S27">
            <v>4.2171084030179289</v>
          </cell>
          <cell r="T27" t="str">
            <v>MID</v>
          </cell>
          <cell r="U27" t="str">
            <v>AM</v>
          </cell>
          <cell r="V27" t="str">
            <v>ARS</v>
          </cell>
          <cell r="W27" t="str">
            <v>Arsenal</v>
          </cell>
          <cell r="X27">
            <v>6.5</v>
          </cell>
          <cell r="Y27">
            <v>113</v>
          </cell>
          <cell r="Z27">
            <v>0</v>
          </cell>
          <cell r="AA27">
            <v>113</v>
          </cell>
          <cell r="AB27">
            <v>1885</v>
          </cell>
          <cell r="AC27">
            <v>1885</v>
          </cell>
          <cell r="AD27">
            <v>0.54326923076923073</v>
          </cell>
          <cell r="AE27">
            <v>7</v>
          </cell>
          <cell r="AF27">
            <v>3</v>
          </cell>
          <cell r="AG27">
            <v>8.689655172413796E-2</v>
          </cell>
          <cell r="AH27">
            <v>1.6233421750663113E-2</v>
          </cell>
          <cell r="AI27">
            <v>0.10312997347480107</v>
          </cell>
          <cell r="AJ27">
            <v>3.0999999999999917E-2</v>
          </cell>
          <cell r="AK27">
            <v>8</v>
          </cell>
          <cell r="AL27">
            <v>439</v>
          </cell>
          <cell r="AM27">
            <v>1</v>
          </cell>
          <cell r="AN27">
            <v>0</v>
          </cell>
          <cell r="AO27">
            <v>14</v>
          </cell>
          <cell r="AP27" t="str">
            <v>Eze</v>
          </cell>
        </row>
        <row r="28">
          <cell r="A28" t="str">
            <v>Jack Grealish</v>
          </cell>
          <cell r="B28" t="str">
            <v/>
          </cell>
          <cell r="C28" t="str">
            <v>Grealish</v>
          </cell>
          <cell r="D28" t="str">
            <v/>
          </cell>
          <cell r="F28" t="str">
            <v/>
          </cell>
          <cell r="H28" t="str">
            <v/>
          </cell>
          <cell r="I28">
            <v>1.9</v>
          </cell>
          <cell r="J28">
            <v>2.9</v>
          </cell>
          <cell r="K28">
            <v>4.3</v>
          </cell>
          <cell r="M28">
            <v>3.9271380746278375</v>
          </cell>
          <cell r="N28">
            <v>4.2728948985863555</v>
          </cell>
          <cell r="O28">
            <v>2.3665642286416717</v>
          </cell>
          <cell r="P28">
            <v>4.0074584459821896</v>
          </cell>
          <cell r="Q28">
            <v>4.2728948985863555</v>
          </cell>
          <cell r="R28">
            <v>0</v>
          </cell>
          <cell r="S28">
            <v>3.9271380746278375</v>
          </cell>
          <cell r="T28" t="str">
            <v>MID</v>
          </cell>
          <cell r="U28" t="str">
            <v>LW</v>
          </cell>
          <cell r="V28" t="str">
            <v>MCI</v>
          </cell>
          <cell r="W28" t="str">
            <v>Man City</v>
          </cell>
          <cell r="X28">
            <v>6.5</v>
          </cell>
          <cell r="Y28">
            <v>79</v>
          </cell>
          <cell r="Z28">
            <v>0</v>
          </cell>
          <cell r="AA28">
            <v>79</v>
          </cell>
          <cell r="AB28">
            <v>1627</v>
          </cell>
          <cell r="AC28">
            <v>1627</v>
          </cell>
          <cell r="AD28">
            <v>0.60769230769230775</v>
          </cell>
          <cell r="AE28">
            <v>2</v>
          </cell>
          <cell r="AF28">
            <v>6</v>
          </cell>
          <cell r="AG28">
            <v>-2.7658266748616933E-3</v>
          </cell>
          <cell r="AH28">
            <v>0.14548248309772585</v>
          </cell>
          <cell r="AI28">
            <v>0.14271665642286413</v>
          </cell>
          <cell r="AJ28">
            <v>4.0000000000000036E-3</v>
          </cell>
          <cell r="AK28">
            <v>12</v>
          </cell>
          <cell r="AL28">
            <v>356</v>
          </cell>
          <cell r="AM28">
            <v>3</v>
          </cell>
          <cell r="AN28">
            <v>0</v>
          </cell>
          <cell r="AO28">
            <v>238</v>
          </cell>
          <cell r="AP28" t="str">
            <v>Grealish</v>
          </cell>
        </row>
        <row r="29">
          <cell r="A29" t="str">
            <v>Mohammed Kudus</v>
          </cell>
          <cell r="B29" t="str">
            <v/>
          </cell>
          <cell r="C29" t="str">
            <v>Kudus</v>
          </cell>
          <cell r="D29" t="str">
            <v/>
          </cell>
          <cell r="E29" t="str">
            <v>Kudus Mohammed</v>
          </cell>
          <cell r="F29" t="str">
            <v/>
          </cell>
          <cell r="H29" t="str">
            <v/>
          </cell>
          <cell r="I29">
            <v>3.3</v>
          </cell>
          <cell r="J29">
            <v>3.75</v>
          </cell>
          <cell r="K29">
            <v>4.2</v>
          </cell>
          <cell r="M29">
            <v>3.505100887208461</v>
          </cell>
          <cell r="N29">
            <v>3.9576547231270363</v>
          </cell>
          <cell r="O29">
            <v>2.1975895765472311</v>
          </cell>
          <cell r="P29">
            <v>3.505100887208461</v>
          </cell>
          <cell r="Q29">
            <v>3.9576547231270363</v>
          </cell>
          <cell r="R29">
            <v>0</v>
          </cell>
          <cell r="S29">
            <v>3.505100887208461</v>
          </cell>
          <cell r="T29" t="str">
            <v>MID</v>
          </cell>
          <cell r="U29" t="str">
            <v>RW</v>
          </cell>
          <cell r="V29" t="str">
            <v>TOT</v>
          </cell>
          <cell r="W29" t="str">
            <v>Spurs</v>
          </cell>
          <cell r="X29">
            <v>6.5</v>
          </cell>
          <cell r="Y29">
            <v>75</v>
          </cell>
          <cell r="Z29">
            <v>0</v>
          </cell>
          <cell r="AA29">
            <v>75</v>
          </cell>
          <cell r="AB29">
            <v>1535</v>
          </cell>
          <cell r="AC29">
            <v>1535</v>
          </cell>
          <cell r="AD29">
            <v>0.60728744939271251</v>
          </cell>
          <cell r="AE29">
            <v>2</v>
          </cell>
          <cell r="AF29">
            <v>6</v>
          </cell>
          <cell r="AG29">
            <v>4.690553745928347E-3</v>
          </cell>
          <cell r="AH29">
            <v>0.21048859934853417</v>
          </cell>
          <cell r="AI29">
            <v>0.21517915309446256</v>
          </cell>
          <cell r="AJ29">
            <v>2.9999999999998916E-3</v>
          </cell>
          <cell r="AK29">
            <v>7</v>
          </cell>
          <cell r="AL29">
            <v>257</v>
          </cell>
          <cell r="AM29">
            <v>3</v>
          </cell>
          <cell r="AN29">
            <v>0</v>
          </cell>
          <cell r="AO29">
            <v>512</v>
          </cell>
          <cell r="AP29" t="str">
            <v>Kudus</v>
          </cell>
        </row>
        <row r="30">
          <cell r="A30" t="str">
            <v>Martin Ødegaard</v>
          </cell>
          <cell r="B30" t="str">
            <v/>
          </cell>
          <cell r="C30" t="str">
            <v>Ødegaard</v>
          </cell>
          <cell r="D30" t="str">
            <v/>
          </cell>
          <cell r="E30" t="str">
            <v>Odegaard</v>
          </cell>
          <cell r="F30" t="str">
            <v/>
          </cell>
          <cell r="G30" t="str">
            <v>Martin Odegaard</v>
          </cell>
          <cell r="H30" t="str">
            <v/>
          </cell>
          <cell r="I30">
            <v>3.9</v>
          </cell>
          <cell r="J30">
            <v>4.9666666666666668</v>
          </cell>
          <cell r="K30">
            <v>5.7</v>
          </cell>
          <cell r="M30">
            <v>3.9075230313829614</v>
          </cell>
          <cell r="N30">
            <v>3.8033749082905359</v>
          </cell>
          <cell r="O30">
            <v>3.4257524883626007</v>
          </cell>
          <cell r="P30">
            <v>3.9075230313829614</v>
          </cell>
          <cell r="Q30">
            <v>3.8033749082905359</v>
          </cell>
          <cell r="R30">
            <v>2.9488054607508531</v>
          </cell>
          <cell r="S30">
            <v>3.9075230313829614</v>
          </cell>
          <cell r="T30" t="str">
            <v>MID</v>
          </cell>
          <cell r="U30" t="str">
            <v>AM</v>
          </cell>
          <cell r="V30" t="str">
            <v>ARS</v>
          </cell>
          <cell r="W30" t="str">
            <v>Arsenal</v>
          </cell>
          <cell r="X30">
            <v>6.5</v>
          </cell>
          <cell r="Y30">
            <v>74</v>
          </cell>
          <cell r="Z30">
            <v>2</v>
          </cell>
          <cell r="AA30">
            <v>72</v>
          </cell>
          <cell r="AB30">
            <v>1363</v>
          </cell>
          <cell r="AC30">
            <v>1363</v>
          </cell>
          <cell r="AD30">
            <v>0.47435897435897439</v>
          </cell>
          <cell r="AE30">
            <v>1</v>
          </cell>
          <cell r="AF30">
            <v>7</v>
          </cell>
          <cell r="AG30">
            <v>-1.6507703595011011E-2</v>
          </cell>
          <cell r="AH30">
            <v>0.22120322817314741</v>
          </cell>
          <cell r="AI30">
            <v>0.20469552457813645</v>
          </cell>
          <cell r="AJ30">
            <v>2.6999999999999913E-2</v>
          </cell>
          <cell r="AK30">
            <v>5</v>
          </cell>
          <cell r="AL30">
            <v>306</v>
          </cell>
          <cell r="AM30">
            <v>0</v>
          </cell>
          <cell r="AN30">
            <v>0</v>
          </cell>
          <cell r="AO30">
            <v>15</v>
          </cell>
          <cell r="AP30" t="str">
            <v>Ødegaard</v>
          </cell>
        </row>
        <row r="31">
          <cell r="A31" t="str">
            <v>Noni Madueke</v>
          </cell>
          <cell r="B31" t="str">
            <v/>
          </cell>
          <cell r="C31" t="str">
            <v>Madueke</v>
          </cell>
          <cell r="D31" t="str">
            <v/>
          </cell>
          <cell r="F31" t="str">
            <v/>
          </cell>
          <cell r="H31" t="str">
            <v/>
          </cell>
          <cell r="I31">
            <v>2.2000000000000002</v>
          </cell>
          <cell r="J31">
            <v>3.1</v>
          </cell>
          <cell r="K31">
            <v>3.8</v>
          </cell>
          <cell r="M31">
            <v>3.8908655994915082</v>
          </cell>
          <cell r="N31">
            <v>3.8240663900414944</v>
          </cell>
          <cell r="O31">
            <v>3.5152539955508573</v>
          </cell>
          <cell r="P31">
            <v>3.8908655994915082</v>
          </cell>
          <cell r="Q31">
            <v>3.8240663900414944</v>
          </cell>
          <cell r="R31">
            <v>4.1368821292775673</v>
          </cell>
          <cell r="S31">
            <v>3.8908655994915082</v>
          </cell>
          <cell r="T31" t="str">
            <v>MID</v>
          </cell>
          <cell r="U31" t="str">
            <v>RW</v>
          </cell>
          <cell r="V31" t="str">
            <v>ARS</v>
          </cell>
          <cell r="W31" t="str">
            <v>Arsenal</v>
          </cell>
          <cell r="X31">
            <v>6.5</v>
          </cell>
          <cell r="Y31">
            <v>72</v>
          </cell>
          <cell r="Z31">
            <v>0</v>
          </cell>
          <cell r="AA31">
            <v>72</v>
          </cell>
          <cell r="AB31">
            <v>1205</v>
          </cell>
          <cell r="AC31">
            <v>1205</v>
          </cell>
          <cell r="AD31">
            <v>0.42603550295857989</v>
          </cell>
          <cell r="AE31">
            <v>3</v>
          </cell>
          <cell r="AF31">
            <v>1</v>
          </cell>
          <cell r="AG31">
            <v>0.13219917012448129</v>
          </cell>
          <cell r="AH31">
            <v>-0.13892116182572611</v>
          </cell>
          <cell r="AI31">
            <v>-6.7219917012448227E-3</v>
          </cell>
          <cell r="AJ31">
            <v>2.9999999999998916E-3</v>
          </cell>
          <cell r="AK31">
            <v>9</v>
          </cell>
          <cell r="AL31">
            <v>254</v>
          </cell>
          <cell r="AM31">
            <v>0</v>
          </cell>
          <cell r="AN31">
            <v>0</v>
          </cell>
          <cell r="AO31">
            <v>16</v>
          </cell>
          <cell r="AP31" t="str">
            <v>Madueke</v>
          </cell>
        </row>
        <row r="32">
          <cell r="A32" t="str">
            <v>Rodrigo 'Rodri' Hernandez Cascante</v>
          </cell>
          <cell r="B32" t="str">
            <v/>
          </cell>
          <cell r="C32" t="str">
            <v>Rodrigo</v>
          </cell>
          <cell r="D32" t="str">
            <v/>
          </cell>
          <cell r="E32" t="str">
            <v>Rodri</v>
          </cell>
          <cell r="F32" t="str">
            <v/>
          </cell>
          <cell r="H32" t="str">
            <v/>
          </cell>
          <cell r="I32">
            <v>4.0999999999999996</v>
          </cell>
          <cell r="J32">
            <v>4.3</v>
          </cell>
          <cell r="K32">
            <v>4.7</v>
          </cell>
          <cell r="M32">
            <v>3.4337694966706955</v>
          </cell>
          <cell r="N32">
            <v>2.9483443708609274</v>
          </cell>
          <cell r="O32">
            <v>3.707851835222808</v>
          </cell>
          <cell r="P32">
            <v>3.4337694966706955</v>
          </cell>
          <cell r="Q32">
            <v>2.9483443708609274</v>
          </cell>
          <cell r="R32">
            <v>4.2711864406779663</v>
          </cell>
          <cell r="S32">
            <v>3.4337694966706955</v>
          </cell>
          <cell r="T32" t="str">
            <v>MID</v>
          </cell>
          <cell r="U32" t="str">
            <v>DM</v>
          </cell>
          <cell r="V32" t="str">
            <v>MCI</v>
          </cell>
          <cell r="W32" t="str">
            <v>Man City</v>
          </cell>
          <cell r="X32">
            <v>6.5</v>
          </cell>
          <cell r="Y32">
            <v>69</v>
          </cell>
          <cell r="Z32">
            <v>16</v>
          </cell>
          <cell r="AA32">
            <v>53</v>
          </cell>
          <cell r="AB32">
            <v>1510</v>
          </cell>
          <cell r="AC32">
            <v>1510</v>
          </cell>
          <cell r="AD32">
            <v>0.50549450549450547</v>
          </cell>
          <cell r="AE32">
            <v>1</v>
          </cell>
          <cell r="AF32">
            <v>1</v>
          </cell>
          <cell r="AG32">
            <v>-8.9403973509933621E-3</v>
          </cell>
          <cell r="AH32">
            <v>-8.6423841059602657E-2</v>
          </cell>
          <cell r="AI32">
            <v>-9.5364238410596019E-2</v>
          </cell>
          <cell r="AJ32">
            <v>9.9999999999988987E-4</v>
          </cell>
          <cell r="AK32">
            <v>6</v>
          </cell>
          <cell r="AL32">
            <v>350</v>
          </cell>
          <cell r="AM32">
            <v>3</v>
          </cell>
          <cell r="AN32">
            <v>0</v>
          </cell>
          <cell r="AO32">
            <v>402</v>
          </cell>
          <cell r="AP32" t="str">
            <v>Rodrigo</v>
          </cell>
        </row>
        <row r="33">
          <cell r="A33" t="str">
            <v>Rayan Vitor Simplício Rocha</v>
          </cell>
          <cell r="B33" t="str">
            <v/>
          </cell>
          <cell r="C33" t="str">
            <v>Rayan</v>
          </cell>
          <cell r="D33" t="str">
            <v/>
          </cell>
          <cell r="E33" t="str">
            <v>Rayan Vitor</v>
          </cell>
          <cell r="F33" t="str">
            <v/>
          </cell>
          <cell r="H33" t="str">
            <v/>
          </cell>
          <cell r="I33" t="e">
            <v>#N/A</v>
          </cell>
          <cell r="J33" t="e">
            <v>#N/A</v>
          </cell>
          <cell r="K33" t="e">
            <v>#N/A</v>
          </cell>
          <cell r="M33">
            <v>4.0576200634798951</v>
          </cell>
          <cell r="N33">
            <v>4.9495495495495492</v>
          </cell>
          <cell r="O33">
            <v>4.0458977542135441</v>
          </cell>
          <cell r="P33">
            <v>4.0576200634798951</v>
          </cell>
          <cell r="Q33">
            <v>4.9495495495495492</v>
          </cell>
          <cell r="R33">
            <v>6.473684210526315</v>
          </cell>
          <cell r="S33">
            <v>4.0576200634798951</v>
          </cell>
          <cell r="T33" t="str">
            <v>MID</v>
          </cell>
          <cell r="U33" t="str">
            <v>RW</v>
          </cell>
          <cell r="V33" t="str">
            <v>BOU</v>
          </cell>
          <cell r="W33" t="str">
            <v>Bournemouth</v>
          </cell>
          <cell r="X33">
            <v>6.5</v>
          </cell>
          <cell r="Y33">
            <v>67</v>
          </cell>
          <cell r="Z33">
            <v>0</v>
          </cell>
          <cell r="AA33">
            <v>67</v>
          </cell>
          <cell r="AB33">
            <v>1110</v>
          </cell>
          <cell r="AC33">
            <v>1110</v>
          </cell>
          <cell r="AD33">
            <v>0.68717948717948718</v>
          </cell>
          <cell r="AE33">
            <v>5</v>
          </cell>
          <cell r="AF33">
            <v>2</v>
          </cell>
          <cell r="AG33">
            <v>0.18891891891891896</v>
          </cell>
          <cell r="AH33">
            <v>1.2972972972972979E-2</v>
          </cell>
          <cell r="AI33">
            <v>0.20189189189189188</v>
          </cell>
          <cell r="AJ33">
            <v>4.2000000000000037E-2</v>
          </cell>
          <cell r="AK33">
            <v>3</v>
          </cell>
          <cell r="AL33">
            <v>238</v>
          </cell>
          <cell r="AM33">
            <v>1</v>
          </cell>
          <cell r="AN33">
            <v>0</v>
          </cell>
          <cell r="AO33">
            <v>67</v>
          </cell>
          <cell r="AP33" t="str">
            <v>Rayan</v>
          </cell>
        </row>
        <row r="34">
          <cell r="A34" t="str">
            <v>Estêvão Almeida de Oliveira Gonçalves</v>
          </cell>
          <cell r="B34" t="str">
            <v/>
          </cell>
          <cell r="C34" t="str">
            <v>Estêvão</v>
          </cell>
          <cell r="D34" t="str">
            <v/>
          </cell>
          <cell r="E34" t="str">
            <v>Estêvão Willian</v>
          </cell>
          <cell r="F34" t="str">
            <v/>
          </cell>
          <cell r="H34" t="str">
            <v/>
          </cell>
          <cell r="I34" t="e">
            <v>#N/A</v>
          </cell>
          <cell r="J34" t="e">
            <v>#N/A</v>
          </cell>
          <cell r="K34" t="e">
            <v>#N/A</v>
          </cell>
          <cell r="M34">
            <v>3.9083115990232171</v>
          </cell>
          <cell r="N34">
            <v>3.7330154946364718</v>
          </cell>
          <cell r="O34">
            <v>3.7615971394517338</v>
          </cell>
          <cell r="P34">
            <v>3.9083115990232171</v>
          </cell>
          <cell r="Q34">
            <v>3.7330154946364718</v>
          </cell>
          <cell r="R34">
            <v>3.5999999999999996</v>
          </cell>
          <cell r="S34">
            <v>3.9083115990232171</v>
          </cell>
          <cell r="T34" t="str">
            <v>MID</v>
          </cell>
          <cell r="U34" t="str">
            <v>RW</v>
          </cell>
          <cell r="V34" t="str">
            <v>CHE</v>
          </cell>
          <cell r="W34" t="str">
            <v>Chelsea</v>
          </cell>
          <cell r="X34">
            <v>6.5</v>
          </cell>
          <cell r="Y34">
            <v>58</v>
          </cell>
          <cell r="Z34">
            <v>0</v>
          </cell>
          <cell r="AA34">
            <v>58</v>
          </cell>
          <cell r="AB34">
            <v>839</v>
          </cell>
          <cell r="AC34">
            <v>839</v>
          </cell>
          <cell r="AD34">
            <v>0.40559440559440557</v>
          </cell>
          <cell r="AE34">
            <v>2</v>
          </cell>
          <cell r="AF34">
            <v>5</v>
          </cell>
          <cell r="AG34">
            <v>-9.7616209773539964E-2</v>
          </cell>
          <cell r="AH34">
            <v>0.30679380214541119</v>
          </cell>
          <cell r="AI34">
            <v>0.20917759237187128</v>
          </cell>
          <cell r="AJ34">
            <v>1.4999999999999902E-2</v>
          </cell>
          <cell r="AK34">
            <v>4</v>
          </cell>
          <cell r="AL34">
            <v>172</v>
          </cell>
          <cell r="AM34">
            <v>4</v>
          </cell>
          <cell r="AN34">
            <v>0</v>
          </cell>
          <cell r="AO34">
            <v>157</v>
          </cell>
          <cell r="AP34" t="str">
            <v>Estêvão</v>
          </cell>
        </row>
        <row r="35">
          <cell r="A35" t="str">
            <v>Gabriel Martinelli Silva</v>
          </cell>
          <cell r="B35" t="str">
            <v/>
          </cell>
          <cell r="C35" t="str">
            <v>Martinelli</v>
          </cell>
          <cell r="D35" t="str">
            <v/>
          </cell>
          <cell r="E35" t="str">
            <v>Gabriel Martinelli</v>
          </cell>
          <cell r="F35" t="str">
            <v/>
          </cell>
          <cell r="H35" t="str">
            <v/>
          </cell>
          <cell r="I35">
            <v>3.4</v>
          </cell>
          <cell r="J35">
            <v>4.2333333333333334</v>
          </cell>
          <cell r="K35">
            <v>5.5</v>
          </cell>
          <cell r="M35">
            <v>4.0701784469775317</v>
          </cell>
          <cell r="N35">
            <v>3.4253521126760562</v>
          </cell>
          <cell r="O35">
            <v>3.6065739640153058</v>
          </cell>
          <cell r="P35">
            <v>4.0701784469775317</v>
          </cell>
          <cell r="Q35">
            <v>3.4253521126760562</v>
          </cell>
          <cell r="R35">
            <v>3.3294797687861277</v>
          </cell>
          <cell r="S35">
            <v>4.0701784469775317</v>
          </cell>
          <cell r="T35" t="str">
            <v>MID</v>
          </cell>
          <cell r="U35" t="str">
            <v>LW</v>
          </cell>
          <cell r="V35" t="str">
            <v>ARS</v>
          </cell>
          <cell r="W35" t="str">
            <v>Arsenal</v>
          </cell>
          <cell r="X35">
            <v>6.5</v>
          </cell>
          <cell r="Y35">
            <v>57</v>
          </cell>
          <cell r="Z35">
            <v>0</v>
          </cell>
          <cell r="AA35">
            <v>57</v>
          </cell>
          <cell r="AB35">
            <v>1065</v>
          </cell>
          <cell r="AC35">
            <v>1065</v>
          </cell>
          <cell r="AD35">
            <v>0.29230769230769227</v>
          </cell>
          <cell r="AE35">
            <v>1</v>
          </cell>
          <cell r="AF35">
            <v>5</v>
          </cell>
          <cell r="AG35">
            <v>-0.26366197183098594</v>
          </cell>
          <cell r="AH35">
            <v>0.31521126760563378</v>
          </cell>
          <cell r="AI35">
            <v>5.1549295774647841E-2</v>
          </cell>
          <cell r="AJ35">
            <v>2.9999999999998916E-3</v>
          </cell>
          <cell r="AK35">
            <v>3</v>
          </cell>
          <cell r="AL35">
            <v>195</v>
          </cell>
          <cell r="AM35">
            <v>3</v>
          </cell>
          <cell r="AN35">
            <v>0</v>
          </cell>
          <cell r="AO35">
            <v>18</v>
          </cell>
          <cell r="AP35" t="str">
            <v>Martinelli</v>
          </cell>
        </row>
        <row r="36">
          <cell r="A36" t="str">
            <v>Sávio Moreira de Oliveira</v>
          </cell>
          <cell r="B36" t="str">
            <v/>
          </cell>
          <cell r="C36" t="str">
            <v>Savinho</v>
          </cell>
          <cell r="D36" t="str">
            <v/>
          </cell>
          <cell r="E36" t="str">
            <v>Sávio</v>
          </cell>
          <cell r="F36" t="str">
            <v/>
          </cell>
          <cell r="H36" t="str">
            <v/>
          </cell>
          <cell r="I36">
            <v>3.7</v>
          </cell>
          <cell r="J36">
            <v>3.7</v>
          </cell>
          <cell r="K36">
            <v>3.7</v>
          </cell>
          <cell r="M36">
            <v>4.1702555261599432</v>
          </cell>
          <cell r="N36">
            <v>4.1052631578947363</v>
          </cell>
          <cell r="O36">
            <v>3.6956821671707623</v>
          </cell>
          <cell r="P36">
            <v>4.1702555261599432</v>
          </cell>
          <cell r="Q36">
            <v>4.1052631578947363</v>
          </cell>
          <cell r="R36">
            <v>4.8347107438016534</v>
          </cell>
          <cell r="S36">
            <v>4.1702555261599432</v>
          </cell>
          <cell r="T36" t="str">
            <v>MID</v>
          </cell>
          <cell r="U36" t="str">
            <v>LW</v>
          </cell>
          <cell r="V36" t="str">
            <v>MCI</v>
          </cell>
          <cell r="W36" t="str">
            <v>Man City</v>
          </cell>
          <cell r="X36">
            <v>6.5</v>
          </cell>
          <cell r="Y36">
            <v>43</v>
          </cell>
          <cell r="Z36">
            <v>0</v>
          </cell>
          <cell r="AA36">
            <v>43</v>
          </cell>
          <cell r="AB36">
            <v>817</v>
          </cell>
          <cell r="AC36">
            <v>817</v>
          </cell>
          <cell r="AD36">
            <v>0.27564102564102566</v>
          </cell>
          <cell r="AE36">
            <v>1</v>
          </cell>
          <cell r="AF36">
            <v>2</v>
          </cell>
          <cell r="AG36">
            <v>-0.16523867809057532</v>
          </cell>
          <cell r="AH36">
            <v>4.5165238678090552E-2</v>
          </cell>
          <cell r="AI36">
            <v>-0.12007343941248477</v>
          </cell>
          <cell r="AJ36">
            <v>9.9999999999988987E-4</v>
          </cell>
          <cell r="AK36">
            <v>1</v>
          </cell>
          <cell r="AL36">
            <v>140</v>
          </cell>
          <cell r="AM36">
            <v>2</v>
          </cell>
          <cell r="AN36">
            <v>0</v>
          </cell>
          <cell r="AO36">
            <v>403</v>
          </cell>
          <cell r="AP36" t="str">
            <v>Savinho</v>
          </cell>
        </row>
        <row r="37">
          <cell r="A37" t="str">
            <v>James Maddison</v>
          </cell>
          <cell r="B37" t="str">
            <v/>
          </cell>
          <cell r="C37" t="str">
            <v>Maddison</v>
          </cell>
          <cell r="D37" t="str">
            <v/>
          </cell>
          <cell r="F37" t="str">
            <v/>
          </cell>
          <cell r="H37" t="str">
            <v/>
          </cell>
          <cell r="I37">
            <v>4.2</v>
          </cell>
          <cell r="J37">
            <v>4.333333333333333</v>
          </cell>
          <cell r="K37">
            <v>4.5</v>
          </cell>
          <cell r="M37">
            <v>5.5009828952559792</v>
          </cell>
          <cell r="N37">
            <v>0</v>
          </cell>
          <cell r="O37">
            <v>5.2341764705882348</v>
          </cell>
          <cell r="P37">
            <v>5.5009828952559792</v>
          </cell>
          <cell r="Q37">
            <v>7.1470588235294121</v>
          </cell>
          <cell r="R37">
            <v>7.1470588235294121</v>
          </cell>
          <cell r="S37">
            <v>5.5009828952559792</v>
          </cell>
          <cell r="T37" t="str">
            <v>MID</v>
          </cell>
          <cell r="U37" t="str">
            <v>AM</v>
          </cell>
          <cell r="V37" t="str">
            <v>TOT</v>
          </cell>
          <cell r="W37" t="str">
            <v>Spurs</v>
          </cell>
          <cell r="X37">
            <v>6.5</v>
          </cell>
          <cell r="Y37">
            <v>3</v>
          </cell>
          <cell r="Z37">
            <v>0</v>
          </cell>
          <cell r="AA37">
            <v>3</v>
          </cell>
          <cell r="AB37">
            <v>34</v>
          </cell>
          <cell r="AC37">
            <v>34</v>
          </cell>
          <cell r="AD37">
            <v>0.15384615384615385</v>
          </cell>
          <cell r="AE37">
            <v>0</v>
          </cell>
          <cell r="AF37">
            <v>0</v>
          </cell>
          <cell r="AG37">
            <v>-0.55588235294117638</v>
          </cell>
          <cell r="AH37">
            <v>-0.1588235294117647</v>
          </cell>
          <cell r="AI37">
            <v>-0.71470588235294108</v>
          </cell>
          <cell r="AJ37">
            <v>2.6999999999999913E-2</v>
          </cell>
          <cell r="AK37">
            <v>0</v>
          </cell>
          <cell r="AL37">
            <v>5</v>
          </cell>
          <cell r="AM37">
            <v>0</v>
          </cell>
          <cell r="AN37">
            <v>0</v>
          </cell>
          <cell r="AO37">
            <v>515</v>
          </cell>
          <cell r="AP37" t="str">
            <v>Maddison</v>
          </cell>
        </row>
        <row r="38">
          <cell r="A38" t="str">
            <v>Dejan Kulusevski</v>
          </cell>
          <cell r="B38" t="str">
            <v/>
          </cell>
          <cell r="C38" t="str">
            <v>Kulusevski</v>
          </cell>
          <cell r="D38" t="str">
            <v/>
          </cell>
          <cell r="F38" t="str">
            <v/>
          </cell>
          <cell r="H38" t="str">
            <v/>
          </cell>
          <cell r="I38">
            <v>3.2</v>
          </cell>
          <cell r="J38">
            <v>3.5</v>
          </cell>
          <cell r="K38">
            <v>3.7</v>
          </cell>
          <cell r="M38">
            <v>2.2668064246677444</v>
          </cell>
          <cell r="N38">
            <v>0</v>
          </cell>
          <cell r="O38">
            <v>2</v>
          </cell>
          <cell r="P38">
            <v>2.2668064246677444</v>
          </cell>
          <cell r="Q38">
            <v>0</v>
          </cell>
          <cell r="R38">
            <v>0</v>
          </cell>
          <cell r="S38">
            <v>2.2668064246677444</v>
          </cell>
          <cell r="T38" t="str">
            <v>MID</v>
          </cell>
          <cell r="U38" t="str">
            <v>AM</v>
          </cell>
          <cell r="V38" t="str">
            <v>TOT</v>
          </cell>
          <cell r="W38" t="str">
            <v>Spurs</v>
          </cell>
          <cell r="X38">
            <v>6.5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 t="e">
            <v>#DIV/0!</v>
          </cell>
          <cell r="AH38" t="e">
            <v>#DIV/0!</v>
          </cell>
          <cell r="AI38" t="e">
            <v>#DIV/0!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521</v>
          </cell>
          <cell r="AP38" t="str">
            <v>Kulusevski</v>
          </cell>
        </row>
        <row r="39">
          <cell r="A39" t="str">
            <v>Victor Munoz</v>
          </cell>
          <cell r="B39" t="str">
            <v/>
          </cell>
          <cell r="C39" t="str">
            <v>Munoz</v>
          </cell>
          <cell r="D39" t="str">
            <v/>
          </cell>
          <cell r="H39" t="str">
            <v/>
          </cell>
          <cell r="I39">
            <v>1</v>
          </cell>
          <cell r="J39">
            <v>2.0666666666666669</v>
          </cell>
          <cell r="K39">
            <v>2.7</v>
          </cell>
          <cell r="M39">
            <v>2.2000000000000002</v>
          </cell>
          <cell r="N39">
            <v>2.2000000000000002</v>
          </cell>
          <cell r="O39">
            <v>2</v>
          </cell>
          <cell r="P39">
            <v>2.2770398349440026</v>
          </cell>
          <cell r="Q39">
            <v>0</v>
          </cell>
          <cell r="R39">
            <v>0</v>
          </cell>
          <cell r="S39">
            <v>2.2000000000000002</v>
          </cell>
          <cell r="T39" t="str">
            <v>MID</v>
          </cell>
          <cell r="U39" t="str">
            <v/>
          </cell>
          <cell r="V39" t="str">
            <v>LIV</v>
          </cell>
          <cell r="W39" t="str">
            <v>Liverpool</v>
          </cell>
          <cell r="X39">
            <v>6.5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 t="e">
            <v>#DIV/0!</v>
          </cell>
          <cell r="AH39" t="e">
            <v>#DIV/0!</v>
          </cell>
          <cell r="AI39" t="e">
            <v>#DIV/0!</v>
          </cell>
          <cell r="AJ39">
            <v>1.0000000000000009E-2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377</v>
          </cell>
          <cell r="AP39" t="str">
            <v>Munoz</v>
          </cell>
        </row>
        <row r="40">
          <cell r="A40" t="str">
            <v>Christos Tzolis</v>
          </cell>
          <cell r="B40" t="str">
            <v/>
          </cell>
          <cell r="C40" t="str">
            <v>Tzolis</v>
          </cell>
          <cell r="D40" t="str">
            <v/>
          </cell>
          <cell r="F40" t="str">
            <v/>
          </cell>
          <cell r="H40" t="str">
            <v/>
          </cell>
          <cell r="I40">
            <v>6.3</v>
          </cell>
          <cell r="J40">
            <v>7.333333333333333</v>
          </cell>
          <cell r="K40">
            <v>9.1</v>
          </cell>
          <cell r="M40">
            <v>2.2000000000000002</v>
          </cell>
          <cell r="N40">
            <v>2.2000000000000002</v>
          </cell>
          <cell r="O40">
            <v>2</v>
          </cell>
          <cell r="P40">
            <v>2.4004357239728362</v>
          </cell>
          <cell r="Q40">
            <v>0</v>
          </cell>
          <cell r="R40">
            <v>0</v>
          </cell>
          <cell r="S40">
            <v>2.2000000000000002</v>
          </cell>
          <cell r="T40" t="str">
            <v>MID</v>
          </cell>
          <cell r="U40" t="str">
            <v>LW</v>
          </cell>
          <cell r="V40" t="str">
            <v>ARS</v>
          </cell>
          <cell r="W40" t="str">
            <v>Arsenal</v>
          </cell>
          <cell r="X40">
            <v>6.5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 t="e">
            <v>#DIV/0!</v>
          </cell>
          <cell r="AH40" t="e">
            <v>#DIV/0!</v>
          </cell>
          <cell r="AI40" t="e">
            <v>#DIV/0!</v>
          </cell>
          <cell r="AJ40">
            <v>2.9999999999998916E-3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557</v>
          </cell>
          <cell r="AP40" t="str">
            <v>Tzolis</v>
          </cell>
        </row>
        <row r="41">
          <cell r="A41" t="str">
            <v>James Garner</v>
          </cell>
          <cell r="B41" t="str">
            <v/>
          </cell>
          <cell r="C41" t="str">
            <v>Garner</v>
          </cell>
          <cell r="D41" t="str">
            <v/>
          </cell>
          <cell r="F41" t="str">
            <v/>
          </cell>
          <cell r="H41" t="str">
            <v/>
          </cell>
          <cell r="I41">
            <v>1.6</v>
          </cell>
          <cell r="J41">
            <v>2</v>
          </cell>
          <cell r="K41">
            <v>2.4</v>
          </cell>
          <cell r="M41">
            <v>3.2726349652000755</v>
          </cell>
          <cell r="N41">
            <v>3.1380017579841781</v>
          </cell>
          <cell r="O41">
            <v>2.9980042972946577</v>
          </cell>
          <cell r="P41">
            <v>3.2726349652000755</v>
          </cell>
          <cell r="Q41">
            <v>3.1380017579841781</v>
          </cell>
          <cell r="R41">
            <v>2.833333333333333</v>
          </cell>
          <cell r="S41">
            <v>3.2726349652000755</v>
          </cell>
          <cell r="T41" t="str">
            <v>MID</v>
          </cell>
          <cell r="U41" t="str">
            <v>DM</v>
          </cell>
          <cell r="V41" t="str">
            <v>EVE</v>
          </cell>
          <cell r="W41" t="str">
            <v>Everton</v>
          </cell>
          <cell r="X41">
            <v>6</v>
          </cell>
          <cell r="Y41">
            <v>159</v>
          </cell>
          <cell r="Z41">
            <v>40</v>
          </cell>
          <cell r="AA41">
            <v>119</v>
          </cell>
          <cell r="AB41">
            <v>3413</v>
          </cell>
          <cell r="AC41">
            <v>3413</v>
          </cell>
          <cell r="AD41">
            <v>0.69736842105263153</v>
          </cell>
          <cell r="AE41">
            <v>2</v>
          </cell>
          <cell r="AF41">
            <v>7</v>
          </cell>
          <cell r="AG41">
            <v>-2.6369762672135977E-3</v>
          </cell>
          <cell r="AH41">
            <v>2.1623205391151507E-2</v>
          </cell>
          <cell r="AI41">
            <v>1.8986229123937909E-2</v>
          </cell>
          <cell r="AJ41">
            <v>4.0000000000000036E-2</v>
          </cell>
          <cell r="AK41">
            <v>13</v>
          </cell>
          <cell r="AL41">
            <v>818</v>
          </cell>
          <cell r="AM41">
            <v>12</v>
          </cell>
          <cell r="AN41">
            <v>0</v>
          </cell>
          <cell r="AO41">
            <v>239</v>
          </cell>
          <cell r="AP41" t="str">
            <v>Garner</v>
          </cell>
        </row>
        <row r="42">
          <cell r="A42" t="str">
            <v>Enzo Le Fée</v>
          </cell>
          <cell r="B42" t="str">
            <v/>
          </cell>
          <cell r="C42" t="str">
            <v>E.Le Fée</v>
          </cell>
          <cell r="D42" t="str">
            <v/>
          </cell>
          <cell r="F42" t="str">
            <v/>
          </cell>
          <cell r="H42" t="str">
            <v/>
          </cell>
          <cell r="I42" t="e">
            <v>#N/A</v>
          </cell>
          <cell r="J42" t="e">
            <v>#N/A</v>
          </cell>
          <cell r="K42" t="e">
            <v>#N/A</v>
          </cell>
          <cell r="M42">
            <v>4.0435728570195533</v>
          </cell>
          <cell r="N42">
            <v>3.8897610921501706</v>
          </cell>
          <cell r="O42">
            <v>4.2178093667045884</v>
          </cell>
          <cell r="P42">
            <v>4.0435728570195533</v>
          </cell>
          <cell r="Q42">
            <v>3.8897610921501706</v>
          </cell>
          <cell r="R42">
            <v>5.8</v>
          </cell>
          <cell r="S42">
            <v>4.0435728570195533</v>
          </cell>
          <cell r="T42" t="str">
            <v>MID</v>
          </cell>
          <cell r="U42" t="str">
            <v>CM</v>
          </cell>
          <cell r="V42" t="str">
            <v>SUN</v>
          </cell>
          <cell r="W42" t="str">
            <v>Sunderland</v>
          </cell>
          <cell r="X42">
            <v>6</v>
          </cell>
          <cell r="Y42">
            <v>147</v>
          </cell>
          <cell r="Z42">
            <v>16</v>
          </cell>
          <cell r="AA42">
            <v>131</v>
          </cell>
          <cell r="AB42">
            <v>2930</v>
          </cell>
          <cell r="AC42">
            <v>2930</v>
          </cell>
          <cell r="AD42">
            <v>0.68055555555555547</v>
          </cell>
          <cell r="AE42">
            <v>5</v>
          </cell>
          <cell r="AF42">
            <v>6</v>
          </cell>
          <cell r="AG42">
            <v>-6.7576791808873493E-3</v>
          </cell>
          <cell r="AH42">
            <v>1.5358361774743812E-3</v>
          </cell>
          <cell r="AI42">
            <v>-5.2218430034129959E-3</v>
          </cell>
          <cell r="AJ42">
            <v>3.499999999999992E-2</v>
          </cell>
          <cell r="AK42">
            <v>16</v>
          </cell>
          <cell r="AL42">
            <v>621</v>
          </cell>
          <cell r="AM42">
            <v>5</v>
          </cell>
          <cell r="AN42">
            <v>0</v>
          </cell>
          <cell r="AO42">
            <v>542</v>
          </cell>
          <cell r="AP42" t="str">
            <v>E.Le Fée</v>
          </cell>
        </row>
        <row r="43">
          <cell r="A43" t="str">
            <v>Ryan Gravenberch</v>
          </cell>
          <cell r="B43" t="str">
            <v/>
          </cell>
          <cell r="C43" t="str">
            <v>Gravenberch</v>
          </cell>
          <cell r="D43" t="str">
            <v/>
          </cell>
          <cell r="F43" t="str">
            <v/>
          </cell>
          <cell r="H43" t="str">
            <v/>
          </cell>
          <cell r="I43">
            <v>1.7</v>
          </cell>
          <cell r="J43">
            <v>2.1</v>
          </cell>
          <cell r="K43">
            <v>2.5</v>
          </cell>
          <cell r="M43">
            <v>3.1355861405274199</v>
          </cell>
          <cell r="N43">
            <v>3.7378803075894349</v>
          </cell>
          <cell r="O43">
            <v>2.7439083918421932</v>
          </cell>
          <cell r="P43">
            <v>3.1355861405274199</v>
          </cell>
          <cell r="Q43">
            <v>3.7378803075894349</v>
          </cell>
          <cell r="R43">
            <v>3.8177570093457942</v>
          </cell>
          <cell r="S43">
            <v>3.1355861405274199</v>
          </cell>
          <cell r="T43" t="str">
            <v>MID</v>
          </cell>
          <cell r="U43" t="str">
            <v>DM</v>
          </cell>
          <cell r="V43" t="str">
            <v>LIV</v>
          </cell>
          <cell r="W43" t="str">
            <v>Liverpool</v>
          </cell>
          <cell r="X43">
            <v>6</v>
          </cell>
          <cell r="Y43">
            <v>144</v>
          </cell>
          <cell r="Z43">
            <v>14</v>
          </cell>
          <cell r="AA43">
            <v>130</v>
          </cell>
          <cell r="AB43">
            <v>2991</v>
          </cell>
          <cell r="AC43">
            <v>2991</v>
          </cell>
          <cell r="AD43">
            <v>0.66666666666666663</v>
          </cell>
          <cell r="AE43">
            <v>5</v>
          </cell>
          <cell r="AF43">
            <v>5</v>
          </cell>
          <cell r="AG43">
            <v>9.3580742226680058E-2</v>
          </cell>
          <cell r="AH43">
            <v>8.2447342026078257E-2</v>
          </cell>
          <cell r="AI43">
            <v>0.17602808425275832</v>
          </cell>
          <cell r="AJ43">
            <v>1.6000000000000014E-2</v>
          </cell>
          <cell r="AK43">
            <v>17</v>
          </cell>
          <cell r="AL43">
            <v>671</v>
          </cell>
          <cell r="AM43">
            <v>5</v>
          </cell>
          <cell r="AN43">
            <v>0</v>
          </cell>
          <cell r="AO43">
            <v>371</v>
          </cell>
          <cell r="AP43" t="str">
            <v>Gravenberch</v>
          </cell>
        </row>
        <row r="44">
          <cell r="A44" t="str">
            <v>Marcus Tavernier</v>
          </cell>
          <cell r="B44" t="str">
            <v/>
          </cell>
          <cell r="C44" t="str">
            <v>Tavernier</v>
          </cell>
          <cell r="D44" t="str">
            <v/>
          </cell>
          <cell r="F44" t="str">
            <v/>
          </cell>
          <cell r="H44" t="str">
            <v/>
          </cell>
          <cell r="I44">
            <v>3</v>
          </cell>
          <cell r="J44">
            <v>3.3666666666666667</v>
          </cell>
          <cell r="K44">
            <v>4.0999999999999996</v>
          </cell>
          <cell r="M44">
            <v>4.5175164295384862</v>
          </cell>
          <cell r="N44">
            <v>4.060761346998536</v>
          </cell>
          <cell r="O44">
            <v>4.6967340128392836</v>
          </cell>
          <cell r="P44">
            <v>4.5175164295384862</v>
          </cell>
          <cell r="Q44">
            <v>4.060761346998536</v>
          </cell>
          <cell r="R44">
            <v>4.3</v>
          </cell>
          <cell r="S44">
            <v>4.5175164295384862</v>
          </cell>
          <cell r="T44" t="str">
            <v>MID</v>
          </cell>
          <cell r="U44" t="str">
            <v>AM</v>
          </cell>
          <cell r="V44" t="str">
            <v>BOU</v>
          </cell>
          <cell r="W44" t="str">
            <v>Bournemouth</v>
          </cell>
          <cell r="X44">
            <v>6</v>
          </cell>
          <cell r="Y44">
            <v>137</v>
          </cell>
          <cell r="Z44">
            <v>8</v>
          </cell>
          <cell r="AA44">
            <v>129</v>
          </cell>
          <cell r="AB44">
            <v>2732</v>
          </cell>
          <cell r="AC44">
            <v>2732</v>
          </cell>
          <cell r="AD44">
            <v>0.67156862745098034</v>
          </cell>
          <cell r="AE44">
            <v>7</v>
          </cell>
          <cell r="AF44">
            <v>4</v>
          </cell>
          <cell r="AG44">
            <v>-6.7862371888726236E-2</v>
          </cell>
          <cell r="AH44">
            <v>-1.9765739385065872E-2</v>
          </cell>
          <cell r="AI44">
            <v>-8.7628111273792109E-2</v>
          </cell>
          <cell r="AJ44">
            <v>1.6999999999999904E-2</v>
          </cell>
          <cell r="AK44">
            <v>14</v>
          </cell>
          <cell r="AL44">
            <v>552</v>
          </cell>
          <cell r="AM44">
            <v>6</v>
          </cell>
          <cell r="AN44">
            <v>0</v>
          </cell>
          <cell r="AO44">
            <v>68</v>
          </cell>
          <cell r="AP44" t="str">
            <v>Tavernier</v>
          </cell>
        </row>
        <row r="45">
          <cell r="A45" t="str">
            <v>Anton Stach</v>
          </cell>
          <cell r="B45" t="str">
            <v/>
          </cell>
          <cell r="C45" t="str">
            <v>Stach</v>
          </cell>
          <cell r="D45" t="str">
            <v/>
          </cell>
          <cell r="F45" t="str">
            <v/>
          </cell>
          <cell r="H45" t="str">
            <v/>
          </cell>
          <cell r="I45" t="e">
            <v>#N/A</v>
          </cell>
          <cell r="J45" t="e">
            <v>#N/A</v>
          </cell>
          <cell r="K45" t="e">
            <v>#N/A</v>
          </cell>
          <cell r="M45">
            <v>3.8071972621767274</v>
          </cell>
          <cell r="N45">
            <v>4.1485859012241457</v>
          </cell>
          <cell r="O45">
            <v>3.3219458172332801</v>
          </cell>
          <cell r="P45">
            <v>3.8071972621767274</v>
          </cell>
          <cell r="Q45">
            <v>4.1485859012241457</v>
          </cell>
          <cell r="R45">
            <v>5.3846153846153841</v>
          </cell>
          <cell r="S45">
            <v>3.8071972621767274</v>
          </cell>
          <cell r="T45" t="str">
            <v>MID</v>
          </cell>
          <cell r="U45" t="str">
            <v>DM</v>
          </cell>
          <cell r="V45" t="str">
            <v>LEE</v>
          </cell>
          <cell r="W45" t="str">
            <v>Leeds</v>
          </cell>
          <cell r="X45">
            <v>6</v>
          </cell>
          <cell r="Y45">
            <v>137</v>
          </cell>
          <cell r="Z45">
            <v>20</v>
          </cell>
          <cell r="AA45">
            <v>117</v>
          </cell>
          <cell r="AB45">
            <v>2369</v>
          </cell>
          <cell r="AC45">
            <v>2369</v>
          </cell>
          <cell r="AD45">
            <v>0.78735632183908055</v>
          </cell>
          <cell r="AE45">
            <v>5</v>
          </cell>
          <cell r="AF45">
            <v>6</v>
          </cell>
          <cell r="AG45">
            <v>8.0540312368087827E-2</v>
          </cell>
          <cell r="AH45">
            <v>5.8125791473195437E-2</v>
          </cell>
          <cell r="AI45">
            <v>0.13866610384128331</v>
          </cell>
          <cell r="AJ45">
            <v>1.2999999999999901E-2</v>
          </cell>
          <cell r="AK45">
            <v>14</v>
          </cell>
          <cell r="AL45">
            <v>550</v>
          </cell>
          <cell r="AM45">
            <v>3</v>
          </cell>
          <cell r="AN45">
            <v>0</v>
          </cell>
          <cell r="AO45">
            <v>335</v>
          </cell>
          <cell r="AP45" t="str">
            <v>Stach</v>
          </cell>
        </row>
        <row r="46">
          <cell r="A46" t="str">
            <v>Alex Scott</v>
          </cell>
          <cell r="B46" t="str">
            <v/>
          </cell>
          <cell r="C46" t="str">
            <v>Scott</v>
          </cell>
          <cell r="D46" t="str">
            <v/>
          </cell>
          <cell r="F46" t="str">
            <v/>
          </cell>
          <cell r="H46" t="str">
            <v/>
          </cell>
          <cell r="I46">
            <v>1.3</v>
          </cell>
          <cell r="J46">
            <v>1.55</v>
          </cell>
          <cell r="K46">
            <v>1.8</v>
          </cell>
          <cell r="M46">
            <v>3.3326580202568965</v>
          </cell>
          <cell r="N46">
            <v>2.9775280898876404</v>
          </cell>
          <cell r="O46">
            <v>3.1295548377028712</v>
          </cell>
          <cell r="P46">
            <v>3.3326580202568965</v>
          </cell>
          <cell r="Q46">
            <v>2.9775280898876404</v>
          </cell>
          <cell r="R46">
            <v>2.8444444444444446</v>
          </cell>
          <cell r="S46">
            <v>3.3326580202568965</v>
          </cell>
          <cell r="T46" t="str">
            <v>MID</v>
          </cell>
          <cell r="U46" t="str">
            <v>CM</v>
          </cell>
          <cell r="V46" t="str">
            <v>BOU</v>
          </cell>
          <cell r="W46" t="str">
            <v>Bournemouth</v>
          </cell>
          <cell r="X46">
            <v>6</v>
          </cell>
          <cell r="Y46">
            <v>136</v>
          </cell>
          <cell r="Z46">
            <v>30</v>
          </cell>
          <cell r="AA46">
            <v>106</v>
          </cell>
          <cell r="AB46">
            <v>2848</v>
          </cell>
          <cell r="AC46">
            <v>2848</v>
          </cell>
          <cell r="AD46">
            <v>0.61261261261261268</v>
          </cell>
          <cell r="AE46">
            <v>3</v>
          </cell>
          <cell r="AF46">
            <v>2</v>
          </cell>
          <cell r="AG46">
            <v>-2.5280898876404487E-2</v>
          </cell>
          <cell r="AH46">
            <v>-2.9705056179775272E-2</v>
          </cell>
          <cell r="AI46">
            <v>-5.4985955056179786E-2</v>
          </cell>
          <cell r="AJ46">
            <v>1.6000000000000014E-2</v>
          </cell>
          <cell r="AK46">
            <v>9</v>
          </cell>
          <cell r="AL46">
            <v>603</v>
          </cell>
          <cell r="AM46">
            <v>5</v>
          </cell>
          <cell r="AN46">
            <v>0</v>
          </cell>
          <cell r="AO46">
            <v>69</v>
          </cell>
          <cell r="AP46" t="str">
            <v>Scott</v>
          </cell>
        </row>
        <row r="47">
          <cell r="A47" t="str">
            <v>Mateus Fernandes</v>
          </cell>
          <cell r="B47" t="str">
            <v/>
          </cell>
          <cell r="C47" t="str">
            <v>Fernandes</v>
          </cell>
          <cell r="D47" t="str">
            <v/>
          </cell>
          <cell r="H47" t="str">
            <v/>
          </cell>
          <cell r="I47">
            <v>0</v>
          </cell>
          <cell r="J47">
            <v>1.35</v>
          </cell>
          <cell r="K47">
            <v>2.7</v>
          </cell>
          <cell r="M47">
            <v>2.5678007899312512</v>
          </cell>
          <cell r="N47">
            <v>3.8034471329134898</v>
          </cell>
          <cell r="O47">
            <v>2.3009943652635068</v>
          </cell>
          <cell r="P47">
            <v>2.5678007899312512</v>
          </cell>
          <cell r="Q47">
            <v>3.8034471329134898</v>
          </cell>
          <cell r="R47">
            <v>0</v>
          </cell>
          <cell r="S47">
            <v>2.5678007899312512</v>
          </cell>
          <cell r="T47" t="str">
            <v>MID</v>
          </cell>
          <cell r="U47" t="str">
            <v>CM</v>
          </cell>
          <cell r="V47" t="str">
            <v>TOT</v>
          </cell>
          <cell r="W47" t="str">
            <v>Spurs</v>
          </cell>
          <cell r="X47">
            <v>6</v>
          </cell>
          <cell r="Y47">
            <v>135</v>
          </cell>
          <cell r="Z47">
            <v>0</v>
          </cell>
          <cell r="AA47">
            <v>135</v>
          </cell>
          <cell r="AB47">
            <v>3017</v>
          </cell>
          <cell r="AC47">
            <v>3017</v>
          </cell>
          <cell r="AD47">
            <v>0.625</v>
          </cell>
          <cell r="AE47">
            <v>3</v>
          </cell>
          <cell r="AF47">
            <v>4</v>
          </cell>
          <cell r="AG47">
            <v>8.9492873715611529E-2</v>
          </cell>
          <cell r="AH47">
            <v>0.11932383162081538</v>
          </cell>
          <cell r="AI47">
            <v>0.20881670533642691</v>
          </cell>
          <cell r="AJ47">
            <v>5.2999999999999936E-2</v>
          </cell>
          <cell r="AK47">
            <v>7</v>
          </cell>
          <cell r="AL47">
            <v>659</v>
          </cell>
          <cell r="AM47">
            <v>0</v>
          </cell>
          <cell r="AN47">
            <v>0</v>
          </cell>
          <cell r="AO47">
            <v>525</v>
          </cell>
          <cell r="AP47" t="str">
            <v>Fernandes</v>
          </cell>
        </row>
        <row r="48">
          <cell r="A48" t="str">
            <v>Iliman Ndiaye</v>
          </cell>
          <cell r="B48" t="str">
            <v/>
          </cell>
          <cell r="C48" t="str">
            <v>Ndiaye</v>
          </cell>
          <cell r="D48" t="str">
            <v/>
          </cell>
          <cell r="F48" t="str">
            <v/>
          </cell>
          <cell r="H48" t="str">
            <v/>
          </cell>
          <cell r="I48">
            <v>3.5</v>
          </cell>
          <cell r="J48">
            <v>3.5</v>
          </cell>
          <cell r="K48">
            <v>3.5</v>
          </cell>
          <cell r="M48">
            <v>4.0903992385492316</v>
          </cell>
          <cell r="N48">
            <v>3.6289104638619198</v>
          </cell>
          <cell r="O48">
            <v>3.6454918015102482</v>
          </cell>
          <cell r="P48">
            <v>4.0903992385492316</v>
          </cell>
          <cell r="Q48">
            <v>3.6289104638619198</v>
          </cell>
          <cell r="R48">
            <v>2.2555555555555555</v>
          </cell>
          <cell r="S48">
            <v>4.0903992385492316</v>
          </cell>
          <cell r="T48" t="str">
            <v>MID</v>
          </cell>
          <cell r="U48" t="str">
            <v>RW</v>
          </cell>
          <cell r="V48" t="str">
            <v>EVE</v>
          </cell>
          <cell r="W48" t="str">
            <v>Everton</v>
          </cell>
          <cell r="X48">
            <v>6</v>
          </cell>
          <cell r="Y48">
            <v>128</v>
          </cell>
          <cell r="Z48">
            <v>12</v>
          </cell>
          <cell r="AA48">
            <v>116</v>
          </cell>
          <cell r="AB48">
            <v>2781</v>
          </cell>
          <cell r="AC48">
            <v>2781</v>
          </cell>
          <cell r="AD48">
            <v>0.66666666666666663</v>
          </cell>
          <cell r="AE48">
            <v>6</v>
          </cell>
          <cell r="AF48">
            <v>3</v>
          </cell>
          <cell r="AG48">
            <v>-2.2006472491909401E-2</v>
          </cell>
          <cell r="AH48">
            <v>-4.5631067961165062E-2</v>
          </cell>
          <cell r="AI48">
            <v>-6.7637540453074407E-2</v>
          </cell>
          <cell r="AJ48">
            <v>0.18700000000000006</v>
          </cell>
          <cell r="AK48">
            <v>7</v>
          </cell>
          <cell r="AL48">
            <v>540</v>
          </cell>
          <cell r="AM48">
            <v>2</v>
          </cell>
          <cell r="AN48">
            <v>0</v>
          </cell>
          <cell r="AO48">
            <v>237</v>
          </cell>
          <cell r="AP48" t="str">
            <v>Ndiaye</v>
          </cell>
        </row>
        <row r="49">
          <cell r="A49" t="str">
            <v>Kevin Schade</v>
          </cell>
          <cell r="B49" t="str">
            <v/>
          </cell>
          <cell r="C49" t="str">
            <v>Schade</v>
          </cell>
          <cell r="D49" t="str">
            <v/>
          </cell>
          <cell r="F49" t="str">
            <v/>
          </cell>
          <cell r="H49" t="str">
            <v/>
          </cell>
          <cell r="I49">
            <v>1.6</v>
          </cell>
          <cell r="J49">
            <v>2.8333333333333335</v>
          </cell>
          <cell r="K49">
            <v>3.9</v>
          </cell>
          <cell r="M49">
            <v>4.3370881213401571</v>
          </cell>
          <cell r="N49">
            <v>3.7354227405247808</v>
          </cell>
          <cell r="O49">
            <v>3.338775874635568</v>
          </cell>
          <cell r="P49">
            <v>4.3370881213401571</v>
          </cell>
          <cell r="Q49">
            <v>3.7354227405247808</v>
          </cell>
          <cell r="R49">
            <v>3.2946428571428572</v>
          </cell>
          <cell r="S49">
            <v>4.3370881213401571</v>
          </cell>
          <cell r="T49" t="str">
            <v>MID</v>
          </cell>
          <cell r="U49" t="str">
            <v>LW</v>
          </cell>
          <cell r="V49" t="str">
            <v>BRE</v>
          </cell>
          <cell r="W49" t="str">
            <v>Brentford</v>
          </cell>
          <cell r="X49">
            <v>6</v>
          </cell>
          <cell r="Y49">
            <v>125</v>
          </cell>
          <cell r="Z49">
            <v>0</v>
          </cell>
          <cell r="AA49">
            <v>125</v>
          </cell>
          <cell r="AB49">
            <v>2744</v>
          </cell>
          <cell r="AC49">
            <v>2744</v>
          </cell>
          <cell r="AD49">
            <v>0.59523809523809523</v>
          </cell>
          <cell r="AE49">
            <v>8</v>
          </cell>
          <cell r="AF49">
            <v>5</v>
          </cell>
          <cell r="AG49">
            <v>-0.13381924198250733</v>
          </cell>
          <cell r="AH49">
            <v>9.6756559766763839E-2</v>
          </cell>
          <cell r="AI49">
            <v>-3.7062682215743437E-2</v>
          </cell>
          <cell r="AJ49">
            <v>2.4000000000000021E-2</v>
          </cell>
          <cell r="AK49">
            <v>5</v>
          </cell>
          <cell r="AL49">
            <v>385</v>
          </cell>
          <cell r="AM49">
            <v>6</v>
          </cell>
          <cell r="AN49">
            <v>0</v>
          </cell>
          <cell r="AO49">
            <v>94</v>
          </cell>
          <cell r="AP49" t="str">
            <v>Schade</v>
          </cell>
        </row>
        <row r="50">
          <cell r="A50" t="str">
            <v>Yankuba Minteh</v>
          </cell>
          <cell r="B50" t="str">
            <v/>
          </cell>
          <cell r="C50" t="str">
            <v>Minteh</v>
          </cell>
          <cell r="D50" t="str">
            <v/>
          </cell>
          <cell r="F50" t="str">
            <v/>
          </cell>
          <cell r="H50" t="str">
            <v/>
          </cell>
          <cell r="I50">
            <v>3.2</v>
          </cell>
          <cell r="J50">
            <v>3.2</v>
          </cell>
          <cell r="K50">
            <v>3.2</v>
          </cell>
          <cell r="M50">
            <v>3.9188027682667901</v>
          </cell>
          <cell r="N50">
            <v>3.9259104227710337</v>
          </cell>
          <cell r="O50">
            <v>3.4197645166820547</v>
          </cell>
          <cell r="P50">
            <v>3.9188027682667901</v>
          </cell>
          <cell r="Q50">
            <v>3.9259104227710337</v>
          </cell>
          <cell r="R50">
            <v>3.2785862785862792</v>
          </cell>
          <cell r="S50">
            <v>3.9188027682667901</v>
          </cell>
          <cell r="T50" t="str">
            <v>MID</v>
          </cell>
          <cell r="U50" t="str">
            <v>RW</v>
          </cell>
          <cell r="V50" t="str">
            <v>BHA</v>
          </cell>
          <cell r="W50" t="str">
            <v>Brighton</v>
          </cell>
          <cell r="X50">
            <v>6</v>
          </cell>
          <cell r="Y50">
            <v>117</v>
          </cell>
          <cell r="Z50">
            <v>4</v>
          </cell>
          <cell r="AA50">
            <v>113</v>
          </cell>
          <cell r="AB50">
            <v>2389</v>
          </cell>
          <cell r="AC50">
            <v>2389</v>
          </cell>
          <cell r="AD50">
            <v>0.57352941176470595</v>
          </cell>
          <cell r="AE50">
            <v>3</v>
          </cell>
          <cell r="AF50">
            <v>8</v>
          </cell>
          <cell r="AG50">
            <v>-3.0514859773963995E-2</v>
          </cell>
          <cell r="AH50">
            <v>0.11075763917957307</v>
          </cell>
          <cell r="AI50">
            <v>8.0242779405609088E-2</v>
          </cell>
          <cell r="AJ50">
            <v>8.0000000000000071E-3</v>
          </cell>
          <cell r="AK50">
            <v>9</v>
          </cell>
          <cell r="AL50">
            <v>466</v>
          </cell>
          <cell r="AM50">
            <v>3</v>
          </cell>
          <cell r="AN50">
            <v>0</v>
          </cell>
          <cell r="AO50">
            <v>122</v>
          </cell>
          <cell r="AP50" t="str">
            <v>Minteh</v>
          </cell>
        </row>
        <row r="51">
          <cell r="A51" t="str">
            <v>Noah Okafor</v>
          </cell>
          <cell r="B51" t="str">
            <v/>
          </cell>
          <cell r="C51" t="str">
            <v>Okafor</v>
          </cell>
          <cell r="D51" t="str">
            <v/>
          </cell>
          <cell r="F51" t="str">
            <v/>
          </cell>
          <cell r="H51" t="str">
            <v/>
          </cell>
          <cell r="I51" t="e">
            <v>#N/A</v>
          </cell>
          <cell r="J51" t="e">
            <v>#N/A</v>
          </cell>
          <cell r="K51" t="e">
            <v>#N/A</v>
          </cell>
          <cell r="M51">
            <v>4.1212369044002646</v>
          </cell>
          <cell r="N51">
            <v>4.9607211848036066</v>
          </cell>
          <cell r="O51">
            <v>4.496306196597593</v>
          </cell>
          <cell r="P51">
            <v>4.1212369044002646</v>
          </cell>
          <cell r="Q51">
            <v>4.9607211848036066</v>
          </cell>
          <cell r="R51">
            <v>9.6994818652849748</v>
          </cell>
          <cell r="S51">
            <v>4.1212369044002646</v>
          </cell>
          <cell r="T51" t="str">
            <v>MID</v>
          </cell>
          <cell r="U51" t="str">
            <v>LW</v>
          </cell>
          <cell r="V51" t="str">
            <v>LEE</v>
          </cell>
          <cell r="W51" t="str">
            <v>Leeds</v>
          </cell>
          <cell r="X51">
            <v>6</v>
          </cell>
          <cell r="Y51">
            <v>109</v>
          </cell>
          <cell r="Z51">
            <v>2</v>
          </cell>
          <cell r="AA51">
            <v>107</v>
          </cell>
          <cell r="AB51">
            <v>1553</v>
          </cell>
          <cell r="AC51">
            <v>1553</v>
          </cell>
          <cell r="AD51">
            <v>0.64880952380952384</v>
          </cell>
          <cell r="AE51">
            <v>8</v>
          </cell>
          <cell r="AF51">
            <v>3</v>
          </cell>
          <cell r="AG51">
            <v>0.1593689632968448</v>
          </cell>
          <cell r="AH51">
            <v>9.7359948486799755E-2</v>
          </cell>
          <cell r="AI51">
            <v>0.2567289117836446</v>
          </cell>
          <cell r="AJ51">
            <v>1.0000000000000009E-2</v>
          </cell>
          <cell r="AK51">
            <v>11</v>
          </cell>
          <cell r="AL51">
            <v>354</v>
          </cell>
          <cell r="AM51">
            <v>3</v>
          </cell>
          <cell r="AN51">
            <v>0</v>
          </cell>
          <cell r="AO51">
            <v>336</v>
          </cell>
          <cell r="AP51" t="str">
            <v>Okafor</v>
          </cell>
        </row>
        <row r="52">
          <cell r="A52" t="str">
            <v>Harvey Barnes</v>
          </cell>
          <cell r="B52" t="str">
            <v/>
          </cell>
          <cell r="C52" t="str">
            <v>Barnes</v>
          </cell>
          <cell r="D52" t="str">
            <v/>
          </cell>
          <cell r="F52" t="str">
            <v/>
          </cell>
          <cell r="H52" t="str">
            <v/>
          </cell>
          <cell r="I52">
            <v>3</v>
          </cell>
          <cell r="J52">
            <v>3.6666666666666665</v>
          </cell>
          <cell r="K52">
            <v>4.0999999999999996</v>
          </cell>
          <cell r="M52">
            <v>4.4320707078820041</v>
          </cell>
          <cell r="N52">
            <v>4.2921578677601238</v>
          </cell>
          <cell r="O52">
            <v>4.2363275965377092</v>
          </cell>
          <cell r="P52">
            <v>4.4320707078820041</v>
          </cell>
          <cell r="Q52">
            <v>4.2921578677601238</v>
          </cell>
          <cell r="R52">
            <v>6.1197183098591541</v>
          </cell>
          <cell r="S52">
            <v>4.4320707078820041</v>
          </cell>
          <cell r="T52" t="str">
            <v>MID</v>
          </cell>
          <cell r="U52" t="str">
            <v>LW</v>
          </cell>
          <cell r="V52" t="str">
            <v>NEW</v>
          </cell>
          <cell r="W52" t="str">
            <v>Newcastle</v>
          </cell>
          <cell r="X52">
            <v>6</v>
          </cell>
          <cell r="Y52">
            <v>106.00000000000001</v>
          </cell>
          <cell r="Z52">
            <v>0</v>
          </cell>
          <cell r="AA52">
            <v>106.00000000000001</v>
          </cell>
          <cell r="AB52">
            <v>1951</v>
          </cell>
          <cell r="AC52">
            <v>1951</v>
          </cell>
          <cell r="AD52">
            <v>0.47747747747747754</v>
          </cell>
          <cell r="AE52">
            <v>7</v>
          </cell>
          <cell r="AF52">
            <v>1</v>
          </cell>
          <cell r="AG52">
            <v>7.3808303434136358E-3</v>
          </cell>
          <cell r="AH52">
            <v>-7.934392619169657E-2</v>
          </cell>
          <cell r="AI52">
            <v>-7.1963095848282976E-2</v>
          </cell>
          <cell r="AJ52">
            <v>1.0000000000000009E-2</v>
          </cell>
          <cell r="AK52">
            <v>9</v>
          </cell>
          <cell r="AL52">
            <v>349</v>
          </cell>
          <cell r="AM52">
            <v>1</v>
          </cell>
          <cell r="AN52">
            <v>0</v>
          </cell>
          <cell r="AO52">
            <v>453</v>
          </cell>
          <cell r="AP52" t="str">
            <v>Barnes</v>
          </cell>
        </row>
        <row r="53">
          <cell r="A53" t="str">
            <v>Emiliano Buendía Stati</v>
          </cell>
          <cell r="B53" t="str">
            <v/>
          </cell>
          <cell r="C53" t="str">
            <v>Buendía</v>
          </cell>
          <cell r="D53" t="str">
            <v/>
          </cell>
          <cell r="E53" t="str">
            <v>Emi Buendía</v>
          </cell>
          <cell r="F53" t="str">
            <v/>
          </cell>
          <cell r="G53" t="str">
            <v>Emiliano Buendía</v>
          </cell>
          <cell r="H53" t="str">
            <v/>
          </cell>
          <cell r="I53" t="e">
            <v>#N/A</v>
          </cell>
          <cell r="J53" t="e">
            <v>#N/A</v>
          </cell>
          <cell r="K53" t="e">
            <v>#N/A</v>
          </cell>
          <cell r="M53">
            <v>3.499276232786197</v>
          </cell>
          <cell r="N53">
            <v>3.6463205932686824</v>
          </cell>
          <cell r="O53">
            <v>3.0842465297585093</v>
          </cell>
          <cell r="P53">
            <v>3.499276232786197</v>
          </cell>
          <cell r="Q53">
            <v>3.6463205932686824</v>
          </cell>
          <cell r="R53">
            <v>4.25</v>
          </cell>
          <cell r="S53">
            <v>3.499276232786197</v>
          </cell>
          <cell r="T53" t="str">
            <v>MID</v>
          </cell>
          <cell r="U53" t="str">
            <v>LW</v>
          </cell>
          <cell r="V53" t="str">
            <v>AVL</v>
          </cell>
          <cell r="W53" t="str">
            <v>Aston Villa</v>
          </cell>
          <cell r="X53">
            <v>6</v>
          </cell>
          <cell r="Y53">
            <v>102</v>
          </cell>
          <cell r="Z53">
            <v>8</v>
          </cell>
          <cell r="AA53">
            <v>94</v>
          </cell>
          <cell r="AB53">
            <v>1753</v>
          </cell>
          <cell r="AC53">
            <v>1753</v>
          </cell>
          <cell r="AD53">
            <v>0.47222222222222227</v>
          </cell>
          <cell r="AE53">
            <v>6</v>
          </cell>
          <cell r="AF53">
            <v>2</v>
          </cell>
          <cell r="AG53">
            <v>0.1345122646891044</v>
          </cell>
          <cell r="AH53">
            <v>-1.1808328579577879E-2</v>
          </cell>
          <cell r="AI53">
            <v>0.12270393610952646</v>
          </cell>
          <cell r="AJ53">
            <v>8.0000000000000071E-3</v>
          </cell>
          <cell r="AK53">
            <v>10</v>
          </cell>
          <cell r="AL53">
            <v>382</v>
          </cell>
          <cell r="AM53">
            <v>6</v>
          </cell>
          <cell r="AN53">
            <v>0</v>
          </cell>
          <cell r="AO53">
            <v>41</v>
          </cell>
          <cell r="AP53" t="str">
            <v>Buendía</v>
          </cell>
        </row>
        <row r="54">
          <cell r="A54" t="str">
            <v>Patrick Dorgu</v>
          </cell>
          <cell r="B54" t="str">
            <v/>
          </cell>
          <cell r="C54" t="str">
            <v>Dorgu</v>
          </cell>
          <cell r="D54" t="str">
            <v/>
          </cell>
          <cell r="F54" t="str">
            <v/>
          </cell>
          <cell r="H54" t="str">
            <v/>
          </cell>
          <cell r="I54">
            <v>1.5</v>
          </cell>
          <cell r="J54">
            <v>1.5</v>
          </cell>
          <cell r="K54">
            <v>1.5</v>
          </cell>
          <cell r="M54">
            <v>4.3220258022334033</v>
          </cell>
          <cell r="N54">
            <v>5.4250000000000007</v>
          </cell>
          <cell r="O54">
            <v>5.5930326576576581</v>
          </cell>
          <cell r="P54">
            <v>3.6989907707337899</v>
          </cell>
          <cell r="Q54">
            <v>5.541666666666667</v>
          </cell>
          <cell r="R54">
            <v>15.891891891891893</v>
          </cell>
          <cell r="S54">
            <v>4.3220258022334033</v>
          </cell>
          <cell r="T54" t="str">
            <v>MID</v>
          </cell>
          <cell r="U54" t="str">
            <v>LB</v>
          </cell>
          <cell r="V54" t="str">
            <v>MUN</v>
          </cell>
          <cell r="W54" t="str">
            <v>Man Utd</v>
          </cell>
          <cell r="X54">
            <v>6</v>
          </cell>
          <cell r="Y54">
            <v>95</v>
          </cell>
          <cell r="Z54">
            <v>0</v>
          </cell>
          <cell r="AA54">
            <v>95</v>
          </cell>
          <cell r="AB54">
            <v>1440</v>
          </cell>
          <cell r="AC54">
            <v>1440</v>
          </cell>
          <cell r="AD54">
            <v>0.60897435897435892</v>
          </cell>
          <cell r="AE54">
            <v>4</v>
          </cell>
          <cell r="AF54">
            <v>4</v>
          </cell>
          <cell r="AG54">
            <v>0.10062499999999999</v>
          </cell>
          <cell r="AH54">
            <v>0.13500000000000001</v>
          </cell>
          <cell r="AI54">
            <v>0.23562499999999997</v>
          </cell>
          <cell r="AJ54">
            <v>2.0000000000000018E-2</v>
          </cell>
          <cell r="AK54">
            <v>11</v>
          </cell>
          <cell r="AL54">
            <v>321</v>
          </cell>
          <cell r="AM54">
            <v>5</v>
          </cell>
          <cell r="AN54">
            <v>0</v>
          </cell>
          <cell r="AO54">
            <v>415</v>
          </cell>
          <cell r="AP54" t="str">
            <v>Dorgu</v>
          </cell>
        </row>
        <row r="55">
          <cell r="A55" t="str">
            <v>Tijjani Reijnders</v>
          </cell>
          <cell r="B55" t="str">
            <v/>
          </cell>
          <cell r="C55" t="str">
            <v>Reijnders</v>
          </cell>
          <cell r="D55" t="str">
            <v/>
          </cell>
          <cell r="F55" t="str">
            <v/>
          </cell>
          <cell r="H55" t="str">
            <v/>
          </cell>
          <cell r="I55" t="e">
            <v>#N/A</v>
          </cell>
          <cell r="J55" t="e">
            <v>#N/A</v>
          </cell>
          <cell r="K55" t="e">
            <v>#N/A</v>
          </cell>
          <cell r="M55">
            <v>4.1411208246423614</v>
          </cell>
          <cell r="N55">
            <v>4.269870609981516</v>
          </cell>
          <cell r="O55">
            <v>4.3036968850551123</v>
          </cell>
          <cell r="P55">
            <v>4.1411208246423614</v>
          </cell>
          <cell r="Q55">
            <v>4.269870609981516</v>
          </cell>
          <cell r="R55">
            <v>3.4222222222222221</v>
          </cell>
          <cell r="S55">
            <v>4.1411208246423614</v>
          </cell>
          <cell r="T55" t="str">
            <v>MID</v>
          </cell>
          <cell r="U55" t="str">
            <v>CM</v>
          </cell>
          <cell r="V55" t="str">
            <v>MCI</v>
          </cell>
          <cell r="W55" t="str">
            <v>Man City</v>
          </cell>
          <cell r="X55">
            <v>6</v>
          </cell>
          <cell r="Y55">
            <v>92</v>
          </cell>
          <cell r="Z55">
            <v>2</v>
          </cell>
          <cell r="AA55">
            <v>90</v>
          </cell>
          <cell r="AB55">
            <v>1623</v>
          </cell>
          <cell r="AC55">
            <v>1623</v>
          </cell>
          <cell r="AD55">
            <v>0.54761904761904756</v>
          </cell>
          <cell r="AE55">
            <v>5</v>
          </cell>
          <cell r="AF55">
            <v>3</v>
          </cell>
          <cell r="AG55">
            <v>2.1626617375231028E-2</v>
          </cell>
          <cell r="AH55">
            <v>3.6044362292051768E-2</v>
          </cell>
          <cell r="AI55">
            <v>5.7670979667282851E-2</v>
          </cell>
          <cell r="AJ55">
            <v>2.9999999999998916E-3</v>
          </cell>
          <cell r="AK55">
            <v>6</v>
          </cell>
          <cell r="AL55">
            <v>337</v>
          </cell>
          <cell r="AM55">
            <v>2</v>
          </cell>
          <cell r="AN55">
            <v>0</v>
          </cell>
          <cell r="AO55">
            <v>404</v>
          </cell>
          <cell r="AP55" t="str">
            <v>Reijnders</v>
          </cell>
        </row>
        <row r="56">
          <cell r="A56" t="str">
            <v>Amad Diallo</v>
          </cell>
          <cell r="B56" t="str">
            <v/>
          </cell>
          <cell r="C56" t="str">
            <v>Amad</v>
          </cell>
          <cell r="D56" t="str">
            <v/>
          </cell>
          <cell r="F56" t="str">
            <v/>
          </cell>
          <cell r="H56" t="str">
            <v/>
          </cell>
          <cell r="I56">
            <v>2.6</v>
          </cell>
          <cell r="J56">
            <v>3.8</v>
          </cell>
          <cell r="K56">
            <v>5</v>
          </cell>
          <cell r="M56">
            <v>4.1961143670000007</v>
          </cell>
          <cell r="N56">
            <v>3.1902522445489523</v>
          </cell>
          <cell r="O56">
            <v>4.4025071702378957</v>
          </cell>
          <cell r="P56">
            <v>4.1961143670000007</v>
          </cell>
          <cell r="Q56">
            <v>3.1902522445489523</v>
          </cell>
          <cell r="R56">
            <v>3.4745762711864403</v>
          </cell>
          <cell r="S56">
            <v>4.1961143670000007</v>
          </cell>
          <cell r="T56" t="str">
            <v>MID</v>
          </cell>
          <cell r="U56" t="str">
            <v>RW</v>
          </cell>
          <cell r="V56" t="str">
            <v>MUN</v>
          </cell>
          <cell r="W56" t="str">
            <v>Man Utd</v>
          </cell>
          <cell r="X56">
            <v>6</v>
          </cell>
          <cell r="Y56">
            <v>91</v>
          </cell>
          <cell r="Z56">
            <v>0</v>
          </cell>
          <cell r="AA56">
            <v>91</v>
          </cell>
          <cell r="AB56">
            <v>2339</v>
          </cell>
          <cell r="AC56">
            <v>2339</v>
          </cell>
          <cell r="AD56">
            <v>0.47395833333333331</v>
          </cell>
          <cell r="AE56">
            <v>2</v>
          </cell>
          <cell r="AF56">
            <v>5</v>
          </cell>
          <cell r="AG56">
            <v>-0.13313381787088499</v>
          </cell>
          <cell r="AH56">
            <v>1.0004275331338186E-2</v>
          </cell>
          <cell r="AI56">
            <v>-0.12312954253954683</v>
          </cell>
          <cell r="AJ56">
            <v>1.4000000000000012E-2</v>
          </cell>
          <cell r="AK56">
            <v>7</v>
          </cell>
          <cell r="AL56">
            <v>463</v>
          </cell>
          <cell r="AM56">
            <v>2</v>
          </cell>
          <cell r="AN56">
            <v>0</v>
          </cell>
          <cell r="AO56">
            <v>431</v>
          </cell>
          <cell r="AP56" t="str">
            <v>Amad</v>
          </cell>
        </row>
        <row r="57">
          <cell r="A57" t="str">
            <v>Jack Hinshelwood</v>
          </cell>
          <cell r="B57" t="str">
            <v/>
          </cell>
          <cell r="C57" t="str">
            <v>Hinshelwood</v>
          </cell>
          <cell r="D57" t="str">
            <v/>
          </cell>
          <cell r="F57" t="str">
            <v/>
          </cell>
          <cell r="H57" t="str">
            <v/>
          </cell>
          <cell r="I57">
            <v>1</v>
          </cell>
          <cell r="J57">
            <v>2.6333333333333333</v>
          </cell>
          <cell r="K57">
            <v>3.5</v>
          </cell>
          <cell r="M57">
            <v>4.0055348997912699</v>
          </cell>
          <cell r="N57">
            <v>3.8963133640552998</v>
          </cell>
          <cell r="O57">
            <v>4.2678776928552704</v>
          </cell>
          <cell r="P57">
            <v>4.0055348997912699</v>
          </cell>
          <cell r="Q57">
            <v>3.8963133640552998</v>
          </cell>
          <cell r="R57">
            <v>4.6341463414634143</v>
          </cell>
          <cell r="S57">
            <v>4.0055348997912699</v>
          </cell>
          <cell r="T57" t="str">
            <v>MID</v>
          </cell>
          <cell r="U57" t="str">
            <v>DM</v>
          </cell>
          <cell r="V57" t="str">
            <v>BHA</v>
          </cell>
          <cell r="W57" t="str">
            <v>Brighton</v>
          </cell>
          <cell r="X57">
            <v>6</v>
          </cell>
          <cell r="Y57">
            <v>91</v>
          </cell>
          <cell r="Z57">
            <v>2</v>
          </cell>
          <cell r="AA57">
            <v>89</v>
          </cell>
          <cell r="AB57">
            <v>1736</v>
          </cell>
          <cell r="AC57">
            <v>1736</v>
          </cell>
          <cell r="AD57">
            <v>0.56172839506172834</v>
          </cell>
          <cell r="AE57">
            <v>4</v>
          </cell>
          <cell r="AF57">
            <v>5</v>
          </cell>
          <cell r="AG57">
            <v>-4.8732718894009264E-2</v>
          </cell>
          <cell r="AH57">
            <v>0.13790322580645165</v>
          </cell>
          <cell r="AI57">
            <v>8.9170506912442382E-2</v>
          </cell>
          <cell r="AJ57">
            <v>4.0000000000000036E-3</v>
          </cell>
          <cell r="AK57">
            <v>2</v>
          </cell>
          <cell r="AL57">
            <v>317</v>
          </cell>
          <cell r="AM57">
            <v>0</v>
          </cell>
          <cell r="AN57">
            <v>0</v>
          </cell>
          <cell r="AO57">
            <v>123</v>
          </cell>
          <cell r="AP57" t="str">
            <v>Hinshelwood</v>
          </cell>
        </row>
        <row r="58">
          <cell r="A58" t="str">
            <v>Callum Hudson-Odoi</v>
          </cell>
          <cell r="B58" t="str">
            <v/>
          </cell>
          <cell r="C58" t="str">
            <v>Hudson-Odoi</v>
          </cell>
          <cell r="D58" t="str">
            <v/>
          </cell>
          <cell r="F58" t="str">
            <v/>
          </cell>
          <cell r="H58" t="str">
            <v/>
          </cell>
          <cell r="I58">
            <v>0</v>
          </cell>
          <cell r="J58">
            <v>2.3666666666666667</v>
          </cell>
          <cell r="K58">
            <v>3.8</v>
          </cell>
          <cell r="M58">
            <v>3.6662571597934415</v>
          </cell>
          <cell r="N58">
            <v>3.5908596300326443</v>
          </cell>
          <cell r="O58">
            <v>2.3711643090315562</v>
          </cell>
          <cell r="P58">
            <v>3.6662571597934415</v>
          </cell>
          <cell r="Q58">
            <v>3.5908596300326443</v>
          </cell>
          <cell r="R58">
            <v>0</v>
          </cell>
          <cell r="S58">
            <v>3.6662571597934415</v>
          </cell>
          <cell r="T58" t="str">
            <v>MID</v>
          </cell>
          <cell r="U58" t="str">
            <v>LW</v>
          </cell>
          <cell r="V58" t="str">
            <v>NFO</v>
          </cell>
          <cell r="W58" t="str">
            <v>Nott'm Forest</v>
          </cell>
          <cell r="X58">
            <v>6</v>
          </cell>
          <cell r="Y58">
            <v>88</v>
          </cell>
          <cell r="Z58">
            <v>0</v>
          </cell>
          <cell r="AA58">
            <v>88</v>
          </cell>
          <cell r="AB58">
            <v>1838</v>
          </cell>
          <cell r="AC58">
            <v>1838</v>
          </cell>
          <cell r="AD58">
            <v>0.48888888888888887</v>
          </cell>
          <cell r="AE58">
            <v>3</v>
          </cell>
          <cell r="AF58">
            <v>4</v>
          </cell>
          <cell r="AG58">
            <v>1.1262241566920544E-2</v>
          </cell>
          <cell r="AH58">
            <v>4.7986942328618082E-2</v>
          </cell>
          <cell r="AI58">
            <v>5.9249183895538626E-2</v>
          </cell>
          <cell r="AJ58">
            <v>0</v>
          </cell>
          <cell r="AK58">
            <v>8</v>
          </cell>
          <cell r="AL58">
            <v>358</v>
          </cell>
          <cell r="AM58">
            <v>0</v>
          </cell>
          <cell r="AN58">
            <v>0</v>
          </cell>
          <cell r="AO58">
            <v>482</v>
          </cell>
          <cell r="AP58" t="str">
            <v>Hudson-Odoi</v>
          </cell>
        </row>
        <row r="59">
          <cell r="A59" t="str">
            <v>Jacob Murphy</v>
          </cell>
          <cell r="B59" t="str">
            <v/>
          </cell>
          <cell r="C59" t="str">
            <v>J.Murphy</v>
          </cell>
          <cell r="D59" t="str">
            <v/>
          </cell>
          <cell r="F59" t="str">
            <v/>
          </cell>
          <cell r="H59" t="str">
            <v/>
          </cell>
          <cell r="I59">
            <v>3.9</v>
          </cell>
          <cell r="J59">
            <v>4.2</v>
          </cell>
          <cell r="K59">
            <v>4.5</v>
          </cell>
          <cell r="M59">
            <v>3.6261981700577377</v>
          </cell>
          <cell r="N59">
            <v>3.5230386052303868</v>
          </cell>
          <cell r="O59">
            <v>2.6121012720156553</v>
          </cell>
          <cell r="P59">
            <v>3.6261981700577377</v>
          </cell>
          <cell r="Q59">
            <v>3.5230386052303868</v>
          </cell>
          <cell r="R59">
            <v>3.6964285714285716</v>
          </cell>
          <cell r="S59">
            <v>3.6261981700577377</v>
          </cell>
          <cell r="T59" t="str">
            <v>MID</v>
          </cell>
          <cell r="U59" t="str">
            <v>RW</v>
          </cell>
          <cell r="V59" t="str">
            <v>NEW</v>
          </cell>
          <cell r="W59" t="str">
            <v>Newcastle</v>
          </cell>
          <cell r="X59">
            <v>6</v>
          </cell>
          <cell r="Y59">
            <v>82</v>
          </cell>
          <cell r="Z59">
            <v>0</v>
          </cell>
          <cell r="AA59">
            <v>82</v>
          </cell>
          <cell r="AB59">
            <v>1606</v>
          </cell>
          <cell r="AC59">
            <v>1606</v>
          </cell>
          <cell r="AD59">
            <v>0.41414141414141414</v>
          </cell>
          <cell r="AE59">
            <v>3</v>
          </cell>
          <cell r="AF59">
            <v>2</v>
          </cell>
          <cell r="AG59">
            <v>-3.9227895392278667E-3</v>
          </cell>
          <cell r="AH59">
            <v>-3.6986301369863028E-2</v>
          </cell>
          <cell r="AI59">
            <v>-4.0909090909090895E-2</v>
          </cell>
          <cell r="AJ59">
            <v>2.0000000000000018E-3</v>
          </cell>
          <cell r="AK59">
            <v>5</v>
          </cell>
          <cell r="AL59">
            <v>314</v>
          </cell>
          <cell r="AM59">
            <v>2</v>
          </cell>
          <cell r="AN59">
            <v>0</v>
          </cell>
          <cell r="AO59">
            <v>457</v>
          </cell>
          <cell r="AP59" t="str">
            <v>J.Murphy</v>
          </cell>
        </row>
        <row r="60">
          <cell r="A60" t="str">
            <v>Xavi Simons</v>
          </cell>
          <cell r="B60" t="str">
            <v/>
          </cell>
          <cell r="C60" t="str">
            <v>Xavi</v>
          </cell>
          <cell r="D60" t="str">
            <v/>
          </cell>
          <cell r="F60" t="str">
            <v/>
          </cell>
          <cell r="H60" t="str">
            <v/>
          </cell>
          <cell r="I60" t="e">
            <v>#N/A</v>
          </cell>
          <cell r="J60" t="e">
            <v>#N/A</v>
          </cell>
          <cell r="K60" t="e">
            <v>#N/A</v>
          </cell>
          <cell r="M60">
            <v>3.8066804945017458</v>
          </cell>
          <cell r="N60">
            <v>3.571837435603892</v>
          </cell>
          <cell r="O60">
            <v>4.7057235712348993</v>
          </cell>
          <cell r="P60">
            <v>3.8066804945017458</v>
          </cell>
          <cell r="Q60">
            <v>3.571837435603892</v>
          </cell>
          <cell r="R60">
            <v>7.1842105263157894</v>
          </cell>
          <cell r="S60">
            <v>3.8066804945017458</v>
          </cell>
          <cell r="T60" t="str">
            <v>MID</v>
          </cell>
          <cell r="U60" t="str">
            <v>AM</v>
          </cell>
          <cell r="V60" t="str">
            <v>TOT</v>
          </cell>
          <cell r="W60" t="str">
            <v>Spurs</v>
          </cell>
          <cell r="X60">
            <v>6</v>
          </cell>
          <cell r="Y60">
            <v>80</v>
          </cell>
          <cell r="Z60">
            <v>0</v>
          </cell>
          <cell r="AA60">
            <v>80</v>
          </cell>
          <cell r="AB60">
            <v>1747</v>
          </cell>
          <cell r="AC60">
            <v>1747</v>
          </cell>
          <cell r="AD60">
            <v>0.47619047619047622</v>
          </cell>
          <cell r="AE60">
            <v>2</v>
          </cell>
          <cell r="AF60">
            <v>5</v>
          </cell>
          <cell r="AG60">
            <v>-5.4607899255867204E-2</v>
          </cell>
          <cell r="AH60">
            <v>5.9244419004006843E-2</v>
          </cell>
          <cell r="AI60">
            <v>4.6365197481397225E-3</v>
          </cell>
          <cell r="AJ60">
            <v>0</v>
          </cell>
          <cell r="AK60">
            <v>7</v>
          </cell>
          <cell r="AL60">
            <v>345</v>
          </cell>
          <cell r="AM60">
            <v>5</v>
          </cell>
          <cell r="AN60">
            <v>0</v>
          </cell>
          <cell r="AO60">
            <v>513</v>
          </cell>
          <cell r="AP60" t="str">
            <v>Xavi</v>
          </cell>
        </row>
        <row r="61">
          <cell r="A61" t="str">
            <v>Mathys Tel</v>
          </cell>
          <cell r="B61" t="str">
            <v/>
          </cell>
          <cell r="C61" t="str">
            <v>Tel</v>
          </cell>
          <cell r="D61" t="str">
            <v/>
          </cell>
          <cell r="F61" t="str">
            <v/>
          </cell>
          <cell r="H61" t="str">
            <v/>
          </cell>
          <cell r="I61">
            <v>3.2</v>
          </cell>
          <cell r="J61">
            <v>3.2</v>
          </cell>
          <cell r="K61">
            <v>3.2</v>
          </cell>
          <cell r="M61">
            <v>3.9427944306647453</v>
          </cell>
          <cell r="N61">
            <v>4.5607196401799106</v>
          </cell>
          <cell r="O61">
            <v>3.5192083958020994</v>
          </cell>
          <cell r="P61">
            <v>3.9427944306647453</v>
          </cell>
          <cell r="Q61">
            <v>4.5607196401799106</v>
          </cell>
          <cell r="R61">
            <v>3.9565217391304346</v>
          </cell>
          <cell r="S61">
            <v>3.9427944306647453</v>
          </cell>
          <cell r="T61" t="str">
            <v>MID</v>
          </cell>
          <cell r="U61" t="str">
            <v>CF</v>
          </cell>
          <cell r="V61" t="str">
            <v>TOT</v>
          </cell>
          <cell r="W61" t="str">
            <v>Spurs</v>
          </cell>
          <cell r="X61">
            <v>6</v>
          </cell>
          <cell r="Y61">
            <v>78</v>
          </cell>
          <cell r="Z61">
            <v>0</v>
          </cell>
          <cell r="AA61">
            <v>78</v>
          </cell>
          <cell r="AB61">
            <v>1334</v>
          </cell>
          <cell r="AC61">
            <v>1334</v>
          </cell>
          <cell r="AD61">
            <v>0.41935483870967744</v>
          </cell>
          <cell r="AE61">
            <v>4</v>
          </cell>
          <cell r="AF61">
            <v>2</v>
          </cell>
          <cell r="AG61">
            <v>0.10322338830584707</v>
          </cell>
          <cell r="AH61">
            <v>-2.9010494752623711E-2</v>
          </cell>
          <cell r="AI61">
            <v>7.4212893553223303E-2</v>
          </cell>
          <cell r="AJ61">
            <v>2.0000000000000018E-3</v>
          </cell>
          <cell r="AK61">
            <v>7</v>
          </cell>
          <cell r="AL61">
            <v>266</v>
          </cell>
          <cell r="AM61">
            <v>1</v>
          </cell>
          <cell r="AN61">
            <v>0</v>
          </cell>
          <cell r="AO61">
            <v>514</v>
          </cell>
          <cell r="AP61" t="str">
            <v>Tel</v>
          </cell>
        </row>
        <row r="62">
          <cell r="A62" t="str">
            <v>Youri Tielemans</v>
          </cell>
          <cell r="B62" t="str">
            <v/>
          </cell>
          <cell r="C62" t="str">
            <v>Tielemans</v>
          </cell>
          <cell r="D62" t="str">
            <v/>
          </cell>
          <cell r="F62" t="str">
            <v/>
          </cell>
          <cell r="H62" t="str">
            <v/>
          </cell>
          <cell r="I62">
            <v>2.4</v>
          </cell>
          <cell r="J62">
            <v>2.8666666666666667</v>
          </cell>
          <cell r="K62">
            <v>3.4</v>
          </cell>
          <cell r="M62">
            <v>3.4227445617159709</v>
          </cell>
          <cell r="N62">
            <v>2.9294561120086158</v>
          </cell>
          <cell r="O62">
            <v>2.8620363687390031</v>
          </cell>
          <cell r="P62">
            <v>3.4608223673950711</v>
          </cell>
          <cell r="Q62">
            <v>2.9294561120086158</v>
          </cell>
          <cell r="R62">
            <v>2.4610244988864141</v>
          </cell>
          <cell r="S62">
            <v>3.4227445617159709</v>
          </cell>
          <cell r="T62" t="str">
            <v>MID</v>
          </cell>
          <cell r="U62" t="str">
            <v>CM</v>
          </cell>
          <cell r="V62" t="str">
            <v>MUN</v>
          </cell>
          <cell r="W62" t="str">
            <v>Man Utd</v>
          </cell>
          <cell r="X62">
            <v>6</v>
          </cell>
          <cell r="Y62">
            <v>68</v>
          </cell>
          <cell r="Z62">
            <v>4</v>
          </cell>
          <cell r="AA62">
            <v>64</v>
          </cell>
          <cell r="AB62">
            <v>1857</v>
          </cell>
          <cell r="AC62">
            <v>1857</v>
          </cell>
          <cell r="AD62">
            <v>0.45333333333333337</v>
          </cell>
          <cell r="AE62">
            <v>0</v>
          </cell>
          <cell r="AF62">
            <v>4</v>
          </cell>
          <cell r="AG62">
            <v>-5.525040387722132E-2</v>
          </cell>
          <cell r="AH62">
            <v>3.5864297253634908E-2</v>
          </cell>
          <cell r="AI62">
            <v>-1.9386106623586419E-2</v>
          </cell>
          <cell r="AJ62">
            <v>1.0000000000000009E-2</v>
          </cell>
          <cell r="AK62">
            <v>3</v>
          </cell>
          <cell r="AL62">
            <v>417</v>
          </cell>
          <cell r="AM62">
            <v>0</v>
          </cell>
          <cell r="AN62">
            <v>0</v>
          </cell>
          <cell r="AO62">
            <v>43</v>
          </cell>
          <cell r="AP62" t="str">
            <v>Tielemans</v>
          </cell>
        </row>
        <row r="63">
          <cell r="A63" t="str">
            <v>Mikel Merino Zazón</v>
          </cell>
          <cell r="B63" t="str">
            <v/>
          </cell>
          <cell r="C63" t="str">
            <v>Merino</v>
          </cell>
          <cell r="D63" t="str">
            <v/>
          </cell>
          <cell r="E63" t="str">
            <v>Mikel Merino</v>
          </cell>
          <cell r="F63" t="str">
            <v/>
          </cell>
          <cell r="H63" t="str">
            <v/>
          </cell>
          <cell r="I63">
            <v>3.3</v>
          </cell>
          <cell r="J63">
            <v>3.3</v>
          </cell>
          <cell r="K63">
            <v>3.3</v>
          </cell>
          <cell r="M63">
            <v>4.4736095520978356</v>
          </cell>
          <cell r="N63">
            <v>5.0380859375</v>
          </cell>
          <cell r="O63">
            <v>7.4394531249999947</v>
          </cell>
          <cell r="P63">
            <v>4.4736095520978356</v>
          </cell>
          <cell r="Q63">
            <v>5.0380859375</v>
          </cell>
          <cell r="R63">
            <v>2.7499999999999996</v>
          </cell>
          <cell r="S63">
            <v>4.4736095520978356</v>
          </cell>
          <cell r="T63" t="str">
            <v>MID</v>
          </cell>
          <cell r="U63" t="str">
            <v>CM</v>
          </cell>
          <cell r="V63" t="str">
            <v>ARS</v>
          </cell>
          <cell r="W63" t="str">
            <v>Arsenal</v>
          </cell>
          <cell r="X63">
            <v>6</v>
          </cell>
          <cell r="Y63">
            <v>67</v>
          </cell>
          <cell r="Z63">
            <v>0</v>
          </cell>
          <cell r="AA63">
            <v>67</v>
          </cell>
          <cell r="AB63">
            <v>1024</v>
          </cell>
          <cell r="AC63">
            <v>1024</v>
          </cell>
          <cell r="AD63">
            <v>0.50757575757575757</v>
          </cell>
          <cell r="AE63">
            <v>4</v>
          </cell>
          <cell r="AF63">
            <v>3</v>
          </cell>
          <cell r="AG63">
            <v>5.6250000000000022E-2</v>
          </cell>
          <cell r="AH63">
            <v>0.13623046875</v>
          </cell>
          <cell r="AI63">
            <v>0.19248046875000002</v>
          </cell>
          <cell r="AJ63">
            <v>1.0999999999999899E-2</v>
          </cell>
          <cell r="AK63">
            <v>5</v>
          </cell>
          <cell r="AL63">
            <v>236</v>
          </cell>
          <cell r="AM63">
            <v>1</v>
          </cell>
          <cell r="AN63">
            <v>0</v>
          </cell>
          <cell r="AO63">
            <v>17</v>
          </cell>
          <cell r="AP63" t="str">
            <v>Merino</v>
          </cell>
        </row>
        <row r="64">
          <cell r="A64" t="str">
            <v>Brennan Johnson</v>
          </cell>
          <cell r="B64" t="str">
            <v/>
          </cell>
          <cell r="C64" t="str">
            <v>Johnson</v>
          </cell>
          <cell r="D64" t="str">
            <v/>
          </cell>
          <cell r="F64" t="str">
            <v/>
          </cell>
          <cell r="H64" t="str">
            <v/>
          </cell>
          <cell r="I64">
            <v>1.3</v>
          </cell>
          <cell r="J64">
            <v>2.25</v>
          </cell>
          <cell r="K64">
            <v>3.2</v>
          </cell>
          <cell r="M64">
            <v>2.9294241702093915</v>
          </cell>
          <cell r="N64">
            <v>2.8888888888888888</v>
          </cell>
          <cell r="O64">
            <v>2.7424638546721418</v>
          </cell>
          <cell r="P64">
            <v>2.9294241702093915</v>
          </cell>
          <cell r="Q64">
            <v>2.8888888888888888</v>
          </cell>
          <cell r="R64">
            <v>1.7966903073286051</v>
          </cell>
          <cell r="S64">
            <v>2.9294241702093915</v>
          </cell>
          <cell r="T64" t="str">
            <v>MID</v>
          </cell>
          <cell r="U64" t="str">
            <v>RW</v>
          </cell>
          <cell r="V64" t="str">
            <v>CRY</v>
          </cell>
          <cell r="W64" t="str">
            <v>Crystal Palace</v>
          </cell>
          <cell r="X64">
            <v>6</v>
          </cell>
          <cell r="Y64">
            <v>65</v>
          </cell>
          <cell r="Z64">
            <v>0</v>
          </cell>
          <cell r="AA64">
            <v>65</v>
          </cell>
          <cell r="AB64">
            <v>1710</v>
          </cell>
          <cell r="AC64">
            <v>1710</v>
          </cell>
          <cell r="AD64">
            <v>0.60185185185185186</v>
          </cell>
          <cell r="AE64">
            <v>2</v>
          </cell>
          <cell r="AF64">
            <v>1</v>
          </cell>
          <cell r="AG64">
            <v>-2.3684210526315794E-2</v>
          </cell>
          <cell r="AH64">
            <v>-1.6315789473684207E-2</v>
          </cell>
          <cell r="AI64">
            <v>-4.0000000000000036E-2</v>
          </cell>
          <cell r="AJ64">
            <v>2.0000000000000018E-3</v>
          </cell>
          <cell r="AK64">
            <v>2</v>
          </cell>
          <cell r="AL64">
            <v>217</v>
          </cell>
          <cell r="AM64">
            <v>6</v>
          </cell>
          <cell r="AN64">
            <v>0</v>
          </cell>
          <cell r="AO64">
            <v>209</v>
          </cell>
          <cell r="AP64" t="str">
            <v>Johnson</v>
          </cell>
        </row>
        <row r="65">
          <cell r="A65" t="str">
            <v>Mitoma Kaoru</v>
          </cell>
          <cell r="B65" t="str">
            <v/>
          </cell>
          <cell r="C65" t="str">
            <v>Mitoma</v>
          </cell>
          <cell r="D65" t="str">
            <v/>
          </cell>
          <cell r="E65" t="str">
            <v>Kaoru Mitoma</v>
          </cell>
          <cell r="F65" t="str">
            <v/>
          </cell>
          <cell r="H65" t="str">
            <v/>
          </cell>
          <cell r="I65">
            <v>3.9</v>
          </cell>
          <cell r="J65">
            <v>4.0333333333333332</v>
          </cell>
          <cell r="K65">
            <v>4.2</v>
          </cell>
          <cell r="M65">
            <v>3.7377047856324572</v>
          </cell>
          <cell r="N65">
            <v>2.8704784130688443</v>
          </cell>
          <cell r="O65">
            <v>3.3922470600892107</v>
          </cell>
          <cell r="P65">
            <v>3.7377047856324572</v>
          </cell>
          <cell r="Q65">
            <v>2.8704784130688443</v>
          </cell>
          <cell r="R65">
            <v>2.9078014184397167</v>
          </cell>
          <cell r="S65">
            <v>3.7377047856324572</v>
          </cell>
          <cell r="T65" t="str">
            <v>MID</v>
          </cell>
          <cell r="U65" t="str">
            <v>LW</v>
          </cell>
          <cell r="V65" t="str">
            <v>BHA</v>
          </cell>
          <cell r="W65" t="str">
            <v>Brighton</v>
          </cell>
          <cell r="X65">
            <v>6</v>
          </cell>
          <cell r="Y65">
            <v>62</v>
          </cell>
          <cell r="Z65">
            <v>2</v>
          </cell>
          <cell r="AA65">
            <v>60</v>
          </cell>
          <cell r="AB65">
            <v>1714</v>
          </cell>
          <cell r="AC65">
            <v>1714</v>
          </cell>
          <cell r="AD65">
            <v>0.41333333333333333</v>
          </cell>
          <cell r="AE65">
            <v>3</v>
          </cell>
          <cell r="AF65">
            <v>1</v>
          </cell>
          <cell r="AG65">
            <v>-5.46091015169195E-2</v>
          </cell>
          <cell r="AH65">
            <v>-9.1365227537923005E-2</v>
          </cell>
          <cell r="AI65">
            <v>-0.14597432905484251</v>
          </cell>
          <cell r="AJ65">
            <v>8.999999999999897E-3</v>
          </cell>
          <cell r="AK65">
            <v>2</v>
          </cell>
          <cell r="AL65">
            <v>247</v>
          </cell>
          <cell r="AM65">
            <v>5</v>
          </cell>
          <cell r="AN65">
            <v>0</v>
          </cell>
          <cell r="AO65">
            <v>121</v>
          </cell>
          <cell r="AP65" t="str">
            <v>Mitoma</v>
          </cell>
        </row>
        <row r="66">
          <cell r="A66" t="str">
            <v>Alejandro Garnacho Ferreyra</v>
          </cell>
          <cell r="B66" t="str">
            <v/>
          </cell>
          <cell r="C66" t="str">
            <v>Garnacho</v>
          </cell>
          <cell r="D66" t="str">
            <v/>
          </cell>
          <cell r="E66" t="str">
            <v>Alejandro Garnacho</v>
          </cell>
          <cell r="F66" t="str">
            <v/>
          </cell>
          <cell r="H66" t="str">
            <v/>
          </cell>
          <cell r="I66">
            <v>2.1</v>
          </cell>
          <cell r="J66">
            <v>2.8666666666666667</v>
          </cell>
          <cell r="K66">
            <v>3.6</v>
          </cell>
          <cell r="M66">
            <v>4.1703961394536044</v>
          </cell>
          <cell r="N66">
            <v>3.0198255352894527</v>
          </cell>
          <cell r="O66">
            <v>3.3113859899550619</v>
          </cell>
          <cell r="P66">
            <v>4.1789636457314021</v>
          </cell>
          <cell r="Q66">
            <v>3.0198255352894527</v>
          </cell>
          <cell r="R66">
            <v>2.2666666666666666</v>
          </cell>
          <cell r="S66">
            <v>4.1703961394536044</v>
          </cell>
          <cell r="T66" t="str">
            <v>MID</v>
          </cell>
          <cell r="U66" t="str">
            <v>LW</v>
          </cell>
          <cell r="V66" t="str">
            <v>AVL</v>
          </cell>
          <cell r="W66" t="str">
            <v>Aston Villa</v>
          </cell>
          <cell r="X66">
            <v>6</v>
          </cell>
          <cell r="Y66">
            <v>56</v>
          </cell>
          <cell r="Z66">
            <v>0</v>
          </cell>
          <cell r="AA66">
            <v>56</v>
          </cell>
          <cell r="AB66">
            <v>1261</v>
          </cell>
          <cell r="AC66">
            <v>1261</v>
          </cell>
          <cell r="AD66">
            <v>0.3888888888888889</v>
          </cell>
          <cell r="AE66">
            <v>1</v>
          </cell>
          <cell r="AF66">
            <v>4</v>
          </cell>
          <cell r="AG66">
            <v>-0.17414750198255355</v>
          </cell>
          <cell r="AH66">
            <v>2.2839016653449618E-2</v>
          </cell>
          <cell r="AI66">
            <v>-0.1513084853291039</v>
          </cell>
          <cell r="AJ66">
            <v>8.999999999999897E-3</v>
          </cell>
          <cell r="AK66">
            <v>3</v>
          </cell>
          <cell r="AL66">
            <v>222</v>
          </cell>
          <cell r="AM66">
            <v>2</v>
          </cell>
          <cell r="AN66">
            <v>0</v>
          </cell>
          <cell r="AO66">
            <v>160</v>
          </cell>
          <cell r="AP66" t="str">
            <v>Garnacho</v>
          </cell>
        </row>
        <row r="67">
          <cell r="A67" t="str">
            <v>Anthony Elanga</v>
          </cell>
          <cell r="B67" t="str">
            <v/>
          </cell>
          <cell r="C67" t="str">
            <v>Elanga</v>
          </cell>
          <cell r="D67" t="str">
            <v/>
          </cell>
          <cell r="F67" t="str">
            <v/>
          </cell>
          <cell r="H67" t="str">
            <v/>
          </cell>
          <cell r="I67">
            <v>1.4</v>
          </cell>
          <cell r="J67">
            <v>2.9</v>
          </cell>
          <cell r="K67">
            <v>4</v>
          </cell>
          <cell r="M67">
            <v>3.2167573461887211</v>
          </cell>
          <cell r="N67">
            <v>2.5806451612903225</v>
          </cell>
          <cell r="O67">
            <v>3.0933071869791156</v>
          </cell>
          <cell r="P67">
            <v>3.2167573461887211</v>
          </cell>
          <cell r="Q67">
            <v>2.5806451612903225</v>
          </cell>
          <cell r="R67">
            <v>3.7234042553191493</v>
          </cell>
          <cell r="S67">
            <v>3.2167573461887211</v>
          </cell>
          <cell r="T67" t="str">
            <v>MID</v>
          </cell>
          <cell r="U67" t="str">
            <v>RW</v>
          </cell>
          <cell r="V67" t="str">
            <v>NEW</v>
          </cell>
          <cell r="W67" t="str">
            <v>Newcastle</v>
          </cell>
          <cell r="X67">
            <v>6</v>
          </cell>
          <cell r="Y67">
            <v>48</v>
          </cell>
          <cell r="Z67">
            <v>0</v>
          </cell>
          <cell r="AA67">
            <v>48</v>
          </cell>
          <cell r="AB67">
            <v>1302</v>
          </cell>
          <cell r="AC67">
            <v>1302</v>
          </cell>
          <cell r="AD67">
            <v>0.25</v>
          </cell>
          <cell r="AE67">
            <v>0</v>
          </cell>
          <cell r="AF67">
            <v>1</v>
          </cell>
          <cell r="AG67">
            <v>-0.1140552995391705</v>
          </cell>
          <cell r="AH67">
            <v>-5.1152073732718892E-2</v>
          </cell>
          <cell r="AI67">
            <v>-0.16520737327188939</v>
          </cell>
          <cell r="AJ67">
            <v>6.0000000000000053E-3</v>
          </cell>
          <cell r="AK67">
            <v>0</v>
          </cell>
          <cell r="AL67">
            <v>179</v>
          </cell>
          <cell r="AM67">
            <v>0</v>
          </cell>
          <cell r="AN67">
            <v>0</v>
          </cell>
          <cell r="AO67">
            <v>454</v>
          </cell>
          <cell r="AP67" t="str">
            <v>Elanga</v>
          </cell>
        </row>
        <row r="68">
          <cell r="A68" t="str">
            <v>Rio Ngumoha</v>
          </cell>
          <cell r="B68" t="str">
            <v/>
          </cell>
          <cell r="C68" t="str">
            <v>Ngumoha</v>
          </cell>
          <cell r="D68" t="str">
            <v/>
          </cell>
          <cell r="F68" t="str">
            <v/>
          </cell>
          <cell r="H68" t="str">
            <v/>
          </cell>
          <cell r="I68" t="e">
            <v>#N/A</v>
          </cell>
          <cell r="J68" t="e">
            <v>#N/A</v>
          </cell>
          <cell r="K68" t="e">
            <v>#N/A</v>
          </cell>
          <cell r="M68">
            <v>4.9085279519458309</v>
          </cell>
          <cell r="N68">
            <v>5.6599634369287033</v>
          </cell>
          <cell r="O68">
            <v>3.5029429490008193</v>
          </cell>
          <cell r="P68">
            <v>4.9085279519458309</v>
          </cell>
          <cell r="Q68">
            <v>5.6599634369287033</v>
          </cell>
          <cell r="R68">
            <v>3.3103448275862073</v>
          </cell>
          <cell r="S68">
            <v>4.9085279519458309</v>
          </cell>
          <cell r="T68" t="str">
            <v>MID</v>
          </cell>
          <cell r="U68" t="str">
            <v>LW</v>
          </cell>
          <cell r="V68" t="str">
            <v>LIV</v>
          </cell>
          <cell r="W68" t="str">
            <v>Liverpool</v>
          </cell>
          <cell r="X68">
            <v>6</v>
          </cell>
          <cell r="Y68">
            <v>43.000000000000007</v>
          </cell>
          <cell r="Z68">
            <v>0</v>
          </cell>
          <cell r="AA68">
            <v>43.000000000000007</v>
          </cell>
          <cell r="AB68">
            <v>547</v>
          </cell>
          <cell r="AC68">
            <v>547</v>
          </cell>
          <cell r="AD68">
            <v>0.37719298245614041</v>
          </cell>
          <cell r="AE68">
            <v>2</v>
          </cell>
          <cell r="AF68">
            <v>1</v>
          </cell>
          <cell r="AG68">
            <v>0.10859232175502739</v>
          </cell>
          <cell r="AH68">
            <v>-0.16617915904936009</v>
          </cell>
          <cell r="AI68">
            <v>-5.7586837294332727E-2</v>
          </cell>
          <cell r="AJ68">
            <v>1.8000000000000016E-2</v>
          </cell>
          <cell r="AK68">
            <v>4</v>
          </cell>
          <cell r="AL68">
            <v>188</v>
          </cell>
          <cell r="AM68">
            <v>0</v>
          </cell>
          <cell r="AN68">
            <v>0</v>
          </cell>
          <cell r="AO68">
            <v>369</v>
          </cell>
          <cell r="AP68" t="str">
            <v>Ngumoha</v>
          </cell>
        </row>
        <row r="69">
          <cell r="A69" t="str">
            <v>Justin Kluivert</v>
          </cell>
          <cell r="B69" t="str">
            <v/>
          </cell>
          <cell r="C69" t="str">
            <v>Kluivert</v>
          </cell>
          <cell r="D69" t="str">
            <v/>
          </cell>
          <cell r="F69" t="str">
            <v/>
          </cell>
          <cell r="H69" t="str">
            <v/>
          </cell>
          <cell r="I69">
            <v>3.1</v>
          </cell>
          <cell r="J69">
            <v>3.8499999999999996</v>
          </cell>
          <cell r="K69">
            <v>4.5999999999999996</v>
          </cell>
          <cell r="M69">
            <v>3.5376905911504228</v>
          </cell>
          <cell r="N69">
            <v>3.1238095238095243</v>
          </cell>
          <cell r="O69">
            <v>2.8123563748079863</v>
          </cell>
          <cell r="P69">
            <v>3.5376905911504228</v>
          </cell>
          <cell r="Q69">
            <v>3.1238095238095243</v>
          </cell>
          <cell r="R69">
            <v>2.3225806451612905</v>
          </cell>
          <cell r="S69">
            <v>3.5376905911504228</v>
          </cell>
          <cell r="T69" t="str">
            <v>MID</v>
          </cell>
          <cell r="U69" t="str">
            <v>AM</v>
          </cell>
          <cell r="V69" t="str">
            <v>BOU</v>
          </cell>
          <cell r="W69" t="str">
            <v>Bournemouth</v>
          </cell>
          <cell r="X69">
            <v>6</v>
          </cell>
          <cell r="Y69">
            <v>41</v>
          </cell>
          <cell r="Z69">
            <v>0</v>
          </cell>
          <cell r="AA69">
            <v>41</v>
          </cell>
          <cell r="AB69">
            <v>945</v>
          </cell>
          <cell r="AC69">
            <v>945</v>
          </cell>
          <cell r="AD69">
            <v>0.34166666666666662</v>
          </cell>
          <cell r="AE69">
            <v>2</v>
          </cell>
          <cell r="AF69">
            <v>0</v>
          </cell>
          <cell r="AG69">
            <v>-2.9523809523809508E-2</v>
          </cell>
          <cell r="AH69">
            <v>-0.14761904761904762</v>
          </cell>
          <cell r="AI69">
            <v>-0.17714285714285713</v>
          </cell>
          <cell r="AJ69">
            <v>8.0000000000000071E-3</v>
          </cell>
          <cell r="AK69">
            <v>3</v>
          </cell>
          <cell r="AL69">
            <v>147</v>
          </cell>
          <cell r="AM69">
            <v>5</v>
          </cell>
          <cell r="AN69">
            <v>0</v>
          </cell>
          <cell r="AO69">
            <v>70</v>
          </cell>
          <cell r="AP69" t="str">
            <v>Kluivert</v>
          </cell>
        </row>
        <row r="70">
          <cell r="A70" t="str">
            <v>Jamie Bynoe-Gittens</v>
          </cell>
          <cell r="B70" t="str">
            <v/>
          </cell>
          <cell r="C70" t="str">
            <v>Gittens</v>
          </cell>
          <cell r="D70" t="str">
            <v/>
          </cell>
          <cell r="E70" t="str">
            <v>Jamie Gittens</v>
          </cell>
          <cell r="F70" t="str">
            <v/>
          </cell>
          <cell r="H70" t="str">
            <v/>
          </cell>
          <cell r="I70" t="e">
            <v>#N/A</v>
          </cell>
          <cell r="J70" t="e">
            <v>#N/A</v>
          </cell>
          <cell r="K70" t="e">
            <v>#N/A</v>
          </cell>
          <cell r="M70">
            <v>3.3731241624805954</v>
          </cell>
          <cell r="N70">
            <v>2.9320987654320989</v>
          </cell>
          <cell r="O70">
            <v>2.1833333333333331</v>
          </cell>
          <cell r="P70">
            <v>3.3731241624805954</v>
          </cell>
          <cell r="Q70">
            <v>2.9320987654320989</v>
          </cell>
          <cell r="R70">
            <v>0</v>
          </cell>
          <cell r="S70">
            <v>3.3731241624805954</v>
          </cell>
          <cell r="T70" t="str">
            <v>MID</v>
          </cell>
          <cell r="U70" t="str">
            <v>LW</v>
          </cell>
          <cell r="V70" t="str">
            <v>CHE</v>
          </cell>
          <cell r="W70" t="str">
            <v>Chelsea</v>
          </cell>
          <cell r="X70">
            <v>6</v>
          </cell>
          <cell r="Y70">
            <v>25</v>
          </cell>
          <cell r="Z70">
            <v>0</v>
          </cell>
          <cell r="AA70">
            <v>25</v>
          </cell>
          <cell r="AB70">
            <v>486</v>
          </cell>
          <cell r="AC70">
            <v>486</v>
          </cell>
          <cell r="AD70">
            <v>0.26041666666666669</v>
          </cell>
          <cell r="AE70">
            <v>0</v>
          </cell>
          <cell r="AF70">
            <v>2</v>
          </cell>
          <cell r="AG70">
            <v>-0.15000000000000002</v>
          </cell>
          <cell r="AH70">
            <v>0.19629629629629633</v>
          </cell>
          <cell r="AI70">
            <v>4.6296296296296335E-2</v>
          </cell>
          <cell r="AJ70">
            <v>0</v>
          </cell>
          <cell r="AK70">
            <v>0</v>
          </cell>
          <cell r="AL70">
            <v>99</v>
          </cell>
          <cell r="AM70">
            <v>0</v>
          </cell>
          <cell r="AN70">
            <v>0</v>
          </cell>
          <cell r="AO70">
            <v>158</v>
          </cell>
          <cell r="AP70" t="str">
            <v>Gittens</v>
          </cell>
        </row>
        <row r="71">
          <cell r="A71" t="str">
            <v>Jaidon Anthony</v>
          </cell>
          <cell r="B71" t="str">
            <v/>
          </cell>
          <cell r="C71" t="str">
            <v>Anthony</v>
          </cell>
          <cell r="D71" t="str">
            <v/>
          </cell>
          <cell r="F71" t="str">
            <v/>
          </cell>
          <cell r="H71" t="str">
            <v/>
          </cell>
          <cell r="I71">
            <v>0</v>
          </cell>
          <cell r="J71">
            <v>1</v>
          </cell>
          <cell r="K71">
            <v>2</v>
          </cell>
          <cell r="M71">
            <v>3.3871747552694651</v>
          </cell>
          <cell r="N71">
            <v>3.7725432462274555</v>
          </cell>
          <cell r="O71">
            <v>2.8111522157996149</v>
          </cell>
          <cell r="P71">
            <v>2.2458636315442395</v>
          </cell>
          <cell r="Q71">
            <v>0</v>
          </cell>
          <cell r="R71">
            <v>3.1599229287090553</v>
          </cell>
          <cell r="S71">
            <v>3.3871747552694651</v>
          </cell>
          <cell r="T71" t="str">
            <v>MID</v>
          </cell>
          <cell r="U71" t="str">
            <v>LW</v>
          </cell>
          <cell r="V71" t="str">
            <v>BRE</v>
          </cell>
          <cell r="W71" t="str">
            <v>Brentford</v>
          </cell>
          <cell r="X71">
            <v>6</v>
          </cell>
          <cell r="Y71">
            <v>0</v>
          </cell>
          <cell r="Z71">
            <v>2</v>
          </cell>
          <cell r="AA71">
            <v>-2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 t="e">
            <v>#DIV/0!</v>
          </cell>
          <cell r="AH71" t="e">
            <v>#DIV/0!</v>
          </cell>
          <cell r="AI71" t="e">
            <v>#DIV/0!</v>
          </cell>
          <cell r="AJ71">
            <v>2.9999999999998916E-3</v>
          </cell>
          <cell r="AK71">
            <v>0</v>
          </cell>
          <cell r="AL71">
            <v>0</v>
          </cell>
          <cell r="AM71">
            <v>4</v>
          </cell>
          <cell r="AN71">
            <v>0</v>
          </cell>
          <cell r="AO71">
            <v>105</v>
          </cell>
          <cell r="AP71" t="str">
            <v>Anthony</v>
          </cell>
        </row>
        <row r="72">
          <cell r="A72" t="str">
            <v>Bazoumana Touré</v>
          </cell>
          <cell r="B72" t="str">
            <v/>
          </cell>
          <cell r="C72" t="str">
            <v>Touré</v>
          </cell>
          <cell r="D72" t="str">
            <v/>
          </cell>
          <cell r="H72" t="str">
            <v/>
          </cell>
          <cell r="I72">
            <v>0</v>
          </cell>
          <cell r="J72">
            <v>0</v>
          </cell>
          <cell r="K72">
            <v>0</v>
          </cell>
          <cell r="M72">
            <v>2.2000000000000002</v>
          </cell>
          <cell r="N72">
            <v>2.2000000000000002</v>
          </cell>
          <cell r="O72">
            <v>2</v>
          </cell>
          <cell r="P72">
            <v>2.2565730143914862</v>
          </cell>
          <cell r="Q72">
            <v>0</v>
          </cell>
          <cell r="R72">
            <v>0</v>
          </cell>
          <cell r="S72">
            <v>2.2000000000000002</v>
          </cell>
          <cell r="T72" t="str">
            <v>MID</v>
          </cell>
          <cell r="U72" t="str">
            <v>LW</v>
          </cell>
          <cell r="V72" t="str">
            <v>NEW</v>
          </cell>
          <cell r="W72" t="str">
            <v>Newcastle</v>
          </cell>
          <cell r="X72">
            <v>6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 t="e">
            <v>#DIV/0!</v>
          </cell>
          <cell r="AH72" t="e">
            <v>#DIV/0!</v>
          </cell>
          <cell r="AI72" t="e">
            <v>#DIV/0!</v>
          </cell>
          <cell r="AJ72">
            <v>2.0000000000000018E-3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461</v>
          </cell>
          <cell r="AP72" t="str">
            <v>Touré</v>
          </cell>
        </row>
        <row r="73">
          <cell r="A73" t="str">
            <v>Johan Manzambi</v>
          </cell>
          <cell r="B73" t="str">
            <v/>
          </cell>
          <cell r="C73" t="str">
            <v>Manzambi</v>
          </cell>
          <cell r="D73" t="str">
            <v/>
          </cell>
          <cell r="F73" t="str">
            <v/>
          </cell>
          <cell r="H73" t="str">
            <v/>
          </cell>
          <cell r="I73" t="e">
            <v>#N/A</v>
          </cell>
          <cell r="J73" t="e">
            <v>#N/A</v>
          </cell>
          <cell r="K73" t="e">
            <v>#N/A</v>
          </cell>
          <cell r="M73">
            <v>2.2000000000000002</v>
          </cell>
          <cell r="N73">
            <v>2.2000000000000002</v>
          </cell>
          <cell r="O73">
            <v>2</v>
          </cell>
          <cell r="P73">
            <v>2.2603212983880225</v>
          </cell>
          <cell r="Q73">
            <v>0</v>
          </cell>
          <cell r="R73">
            <v>0</v>
          </cell>
          <cell r="S73">
            <v>2.2000000000000002</v>
          </cell>
          <cell r="T73" t="str">
            <v>MID</v>
          </cell>
          <cell r="U73" t="str">
            <v>AM</v>
          </cell>
          <cell r="V73" t="str">
            <v>AVL</v>
          </cell>
          <cell r="W73" t="str">
            <v>Aston Villa</v>
          </cell>
          <cell r="X73">
            <v>6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 t="e">
            <v>#DIV/0!</v>
          </cell>
          <cell r="AH73" t="e">
            <v>#DIV/0!</v>
          </cell>
          <cell r="AI73" t="e">
            <v>#DIV/0!</v>
          </cell>
          <cell r="AJ73">
            <v>3.8999999999999924E-2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53</v>
          </cell>
          <cell r="AP73" t="str">
            <v>Manzambi</v>
          </cell>
        </row>
        <row r="74">
          <cell r="A74" t="str">
            <v>Ethan Ampadu</v>
          </cell>
          <cell r="B74" t="str">
            <v/>
          </cell>
          <cell r="C74" t="str">
            <v>Ampadu</v>
          </cell>
          <cell r="D74" t="str">
            <v/>
          </cell>
          <cell r="F74" t="str">
            <v/>
          </cell>
          <cell r="H74" t="str">
            <v/>
          </cell>
          <cell r="I74" t="e">
            <v>#N/A</v>
          </cell>
          <cell r="J74" t="e">
            <v>#N/A</v>
          </cell>
          <cell r="K74" t="e">
            <v>#N/A</v>
          </cell>
          <cell r="M74">
            <v>2.9209192282418215</v>
          </cell>
          <cell r="N74">
            <v>2.7393395319012508</v>
          </cell>
          <cell r="O74">
            <v>2.6268828363791816</v>
          </cell>
          <cell r="P74">
            <v>2.9209192282418215</v>
          </cell>
          <cell r="Q74">
            <v>2.7393395319012508</v>
          </cell>
          <cell r="R74">
            <v>4.7796296296296292</v>
          </cell>
          <cell r="S74">
            <v>2.9209192282418215</v>
          </cell>
          <cell r="T74" t="str">
            <v>MID</v>
          </cell>
          <cell r="U74" t="str">
            <v>DM</v>
          </cell>
          <cell r="V74" t="str">
            <v>LEE</v>
          </cell>
          <cell r="W74" t="str">
            <v>Leeds</v>
          </cell>
          <cell r="X74">
            <v>5.5</v>
          </cell>
          <cell r="Y74">
            <v>134</v>
          </cell>
          <cell r="Z74">
            <v>38</v>
          </cell>
          <cell r="AA74">
            <v>96</v>
          </cell>
          <cell r="AB74">
            <v>3119</v>
          </cell>
          <cell r="AC74">
            <v>3119</v>
          </cell>
          <cell r="AD74">
            <v>0.69610389610389611</v>
          </cell>
          <cell r="AE74">
            <v>1</v>
          </cell>
          <cell r="AF74">
            <v>4</v>
          </cell>
          <cell r="AG74">
            <v>-4.2417441487656304E-2</v>
          </cell>
          <cell r="AH74">
            <v>5.1939724270599549E-2</v>
          </cell>
          <cell r="AI74">
            <v>9.522282782943231E-3</v>
          </cell>
          <cell r="AJ74">
            <v>1.2999999999999901E-2</v>
          </cell>
          <cell r="AK74">
            <v>11</v>
          </cell>
          <cell r="AL74">
            <v>586</v>
          </cell>
          <cell r="AM74">
            <v>10</v>
          </cell>
          <cell r="AN74">
            <v>0</v>
          </cell>
          <cell r="AO74">
            <v>338</v>
          </cell>
          <cell r="AP74" t="str">
            <v>Ampadu</v>
          </cell>
        </row>
        <row r="75">
          <cell r="A75" t="str">
            <v>Martín Zubimendi Ibáñez</v>
          </cell>
          <cell r="B75" t="str">
            <v/>
          </cell>
          <cell r="C75" t="str">
            <v>Zubimendi</v>
          </cell>
          <cell r="D75" t="str">
            <v/>
          </cell>
          <cell r="E75" t="str">
            <v>Martín Zubimendi</v>
          </cell>
          <cell r="F75" t="str">
            <v/>
          </cell>
          <cell r="H75" t="str">
            <v/>
          </cell>
          <cell r="I75" t="e">
            <v>#N/A</v>
          </cell>
          <cell r="J75" t="e">
            <v>#N/A</v>
          </cell>
          <cell r="K75" t="e">
            <v>#N/A</v>
          </cell>
          <cell r="M75">
            <v>3.271801822267721</v>
          </cell>
          <cell r="N75">
            <v>3.3420260782347042</v>
          </cell>
          <cell r="O75">
            <v>2.3743943806340648</v>
          </cell>
          <cell r="P75">
            <v>3.271801822267721</v>
          </cell>
          <cell r="Q75">
            <v>3.3420260782347042</v>
          </cell>
          <cell r="R75">
            <v>3.6865203761755487</v>
          </cell>
          <cell r="S75">
            <v>3.271801822267721</v>
          </cell>
          <cell r="T75" t="str">
            <v>MID</v>
          </cell>
          <cell r="U75" t="str">
            <v>DM</v>
          </cell>
          <cell r="V75" t="str">
            <v>ARS</v>
          </cell>
          <cell r="W75" t="str">
            <v>Arsenal</v>
          </cell>
          <cell r="X75">
            <v>5.5</v>
          </cell>
          <cell r="Y75">
            <v>133</v>
          </cell>
          <cell r="Z75">
            <v>14</v>
          </cell>
          <cell r="AA75">
            <v>119</v>
          </cell>
          <cell r="AB75">
            <v>2991</v>
          </cell>
          <cell r="AC75">
            <v>2991</v>
          </cell>
          <cell r="AD75">
            <v>0.63636363636363635</v>
          </cell>
          <cell r="AE75">
            <v>5</v>
          </cell>
          <cell r="AF75">
            <v>1</v>
          </cell>
          <cell r="AG75">
            <v>6.499498495486461E-2</v>
          </cell>
          <cell r="AH75">
            <v>-3.8214643931795383E-2</v>
          </cell>
          <cell r="AI75">
            <v>2.6780341023069226E-2</v>
          </cell>
          <cell r="AJ75">
            <v>1.2999999999999901E-2</v>
          </cell>
          <cell r="AK75">
            <v>9</v>
          </cell>
          <cell r="AL75">
            <v>604</v>
          </cell>
          <cell r="AM75">
            <v>4</v>
          </cell>
          <cell r="AN75">
            <v>0</v>
          </cell>
          <cell r="AO75">
            <v>19</v>
          </cell>
          <cell r="AP75" t="str">
            <v>Zubimendi</v>
          </cell>
        </row>
        <row r="76">
          <cell r="A76" t="str">
            <v>Brenden Aaronson</v>
          </cell>
          <cell r="B76" t="str">
            <v/>
          </cell>
          <cell r="C76" t="str">
            <v>Aaronson</v>
          </cell>
          <cell r="D76" t="str">
            <v/>
          </cell>
          <cell r="F76" t="str">
            <v/>
          </cell>
          <cell r="H76" t="str">
            <v/>
          </cell>
          <cell r="I76" t="e">
            <v>#N/A</v>
          </cell>
          <cell r="J76" t="e">
            <v>#N/A</v>
          </cell>
          <cell r="K76" t="e">
            <v>#N/A</v>
          </cell>
          <cell r="M76">
            <v>3.611399186756862</v>
          </cell>
          <cell r="N76">
            <v>3.7100857492854229</v>
          </cell>
          <cell r="O76">
            <v>2.9338289758896403</v>
          </cell>
          <cell r="P76">
            <v>3.611399186756862</v>
          </cell>
          <cell r="Q76">
            <v>3.7100857492854229</v>
          </cell>
          <cell r="R76">
            <v>2.3753213367609254</v>
          </cell>
          <cell r="S76">
            <v>3.611399186756862</v>
          </cell>
          <cell r="T76" t="str">
            <v>MID</v>
          </cell>
          <cell r="U76" t="str">
            <v>AM</v>
          </cell>
          <cell r="V76" t="str">
            <v>LEE</v>
          </cell>
          <cell r="W76" t="str">
            <v>Leeds</v>
          </cell>
          <cell r="X76">
            <v>5.5</v>
          </cell>
          <cell r="Y76">
            <v>126.00000000000001</v>
          </cell>
          <cell r="Z76">
            <v>8</v>
          </cell>
          <cell r="AA76">
            <v>118.00000000000001</v>
          </cell>
          <cell r="AB76">
            <v>2449</v>
          </cell>
          <cell r="AC76">
            <v>2449</v>
          </cell>
          <cell r="AD76">
            <v>0.61916461916461918</v>
          </cell>
          <cell r="AE76">
            <v>4</v>
          </cell>
          <cell r="AF76">
            <v>8</v>
          </cell>
          <cell r="AG76">
            <v>-1.9477337688852597E-2</v>
          </cell>
          <cell r="AH76">
            <v>0.16169865251122909</v>
          </cell>
          <cell r="AI76">
            <v>0.14222131482237649</v>
          </cell>
          <cell r="AJ76">
            <v>6.9999999999998952E-3</v>
          </cell>
          <cell r="AK76">
            <v>5</v>
          </cell>
          <cell r="AL76">
            <v>446</v>
          </cell>
          <cell r="AM76">
            <v>3</v>
          </cell>
          <cell r="AN76">
            <v>0</v>
          </cell>
          <cell r="AO76">
            <v>337</v>
          </cell>
          <cell r="AP76" t="str">
            <v>Aaronson</v>
          </cell>
        </row>
        <row r="77">
          <cell r="A77" t="str">
            <v>Granit Xhaka</v>
          </cell>
          <cell r="B77" t="str">
            <v/>
          </cell>
          <cell r="C77" t="str">
            <v>Xhaka</v>
          </cell>
          <cell r="D77" t="str">
            <v/>
          </cell>
          <cell r="F77" t="str">
            <v/>
          </cell>
          <cell r="H77" t="str">
            <v/>
          </cell>
          <cell r="I77" t="e">
            <v>#N/A</v>
          </cell>
          <cell r="J77" t="e">
            <v>#N/A</v>
          </cell>
          <cell r="K77" t="e">
            <v>#N/A</v>
          </cell>
          <cell r="M77">
            <v>2.9398292485427779</v>
          </cell>
          <cell r="N77">
            <v>3.0065494657014824</v>
          </cell>
          <cell r="O77">
            <v>3.0862692864529473</v>
          </cell>
          <cell r="P77">
            <v>2.9398292485427779</v>
          </cell>
          <cell r="Q77">
            <v>3.0065494657014824</v>
          </cell>
          <cell r="R77">
            <v>3.2962962962962963</v>
          </cell>
          <cell r="S77">
            <v>2.9398292485427779</v>
          </cell>
          <cell r="T77" t="str">
            <v>MID</v>
          </cell>
          <cell r="U77" t="str">
            <v>DM</v>
          </cell>
          <cell r="V77" t="str">
            <v>SUN</v>
          </cell>
          <cell r="W77" t="str">
            <v>Sunderland</v>
          </cell>
          <cell r="X77">
            <v>5.5</v>
          </cell>
          <cell r="Y77">
            <v>124</v>
          </cell>
          <cell r="Z77">
            <v>26</v>
          </cell>
          <cell r="AA77">
            <v>98</v>
          </cell>
          <cell r="AB77">
            <v>2901</v>
          </cell>
          <cell r="AC77">
            <v>2901</v>
          </cell>
          <cell r="AD77">
            <v>0.66310160427807485</v>
          </cell>
          <cell r="AE77">
            <v>1</v>
          </cell>
          <cell r="AF77">
            <v>6</v>
          </cell>
          <cell r="AG77">
            <v>-3.1023784901758333E-4</v>
          </cell>
          <cell r="AH77">
            <v>7.0423991726990723E-2</v>
          </cell>
          <cell r="AI77">
            <v>7.0113753877973112E-2</v>
          </cell>
          <cell r="AJ77">
            <v>5.699999999999994E-2</v>
          </cell>
          <cell r="AK77">
            <v>8</v>
          </cell>
          <cell r="AL77">
            <v>603</v>
          </cell>
          <cell r="AM77">
            <v>8</v>
          </cell>
          <cell r="AN77">
            <v>0</v>
          </cell>
          <cell r="AO77">
            <v>544</v>
          </cell>
          <cell r="AP77" t="str">
            <v>Xhaka</v>
          </cell>
        </row>
        <row r="78">
          <cell r="A78" t="str">
            <v>Keane Lewis-Potter</v>
          </cell>
          <cell r="B78" t="str">
            <v/>
          </cell>
          <cell r="C78" t="str">
            <v>Lewis-Potter</v>
          </cell>
          <cell r="D78" t="str">
            <v/>
          </cell>
          <cell r="F78" t="str">
            <v/>
          </cell>
          <cell r="H78" t="str">
            <v/>
          </cell>
          <cell r="I78">
            <v>1.4</v>
          </cell>
          <cell r="J78">
            <v>2.1</v>
          </cell>
          <cell r="K78">
            <v>2.5</v>
          </cell>
          <cell r="M78">
            <v>3.8746515723638542</v>
          </cell>
          <cell r="N78">
            <v>4.7525510204081636</v>
          </cell>
          <cell r="O78">
            <v>3.2616339427964487</v>
          </cell>
          <cell r="P78">
            <v>3.5404309784830148</v>
          </cell>
          <cell r="Q78">
            <v>4.7525510204081636</v>
          </cell>
          <cell r="R78">
            <v>3.7639405204460963</v>
          </cell>
          <cell r="S78">
            <v>3.8746515723638542</v>
          </cell>
          <cell r="T78" t="str">
            <v>MID</v>
          </cell>
          <cell r="U78" t="str">
            <v>LM</v>
          </cell>
          <cell r="V78" t="str">
            <v>BRE</v>
          </cell>
          <cell r="W78" t="str">
            <v>Brentford</v>
          </cell>
          <cell r="X78">
            <v>5.5</v>
          </cell>
          <cell r="Y78">
            <v>115</v>
          </cell>
          <cell r="Z78">
            <v>0</v>
          </cell>
          <cell r="AA78">
            <v>115</v>
          </cell>
          <cell r="AB78">
            <v>1960</v>
          </cell>
          <cell r="AC78">
            <v>1960</v>
          </cell>
          <cell r="AD78">
            <v>0.58080808080808088</v>
          </cell>
          <cell r="AE78">
            <v>3</v>
          </cell>
          <cell r="AF78">
            <v>4</v>
          </cell>
          <cell r="AG78">
            <v>-4.5918367346939326E-4</v>
          </cell>
          <cell r="AH78">
            <v>6.8418367346938791E-2</v>
          </cell>
          <cell r="AI78">
            <v>6.795918367346937E-2</v>
          </cell>
          <cell r="AJ78">
            <v>8.0000000000000071E-3</v>
          </cell>
          <cell r="AK78">
            <v>5</v>
          </cell>
          <cell r="AL78">
            <v>356</v>
          </cell>
          <cell r="AM78">
            <v>1</v>
          </cell>
          <cell r="AN78">
            <v>0</v>
          </cell>
          <cell r="AO78">
            <v>86</v>
          </cell>
          <cell r="AP78" t="str">
            <v>Lewis-Potter</v>
          </cell>
        </row>
        <row r="79">
          <cell r="A79" t="str">
            <v>Mikkel Damsgaard</v>
          </cell>
          <cell r="B79" t="str">
            <v/>
          </cell>
          <cell r="C79" t="str">
            <v>Damsgaard</v>
          </cell>
          <cell r="D79" t="str">
            <v/>
          </cell>
          <cell r="F79" t="str">
            <v/>
          </cell>
          <cell r="H79" t="str">
            <v/>
          </cell>
          <cell r="I79">
            <v>1.3</v>
          </cell>
          <cell r="J79">
            <v>2.2333333333333329</v>
          </cell>
          <cell r="K79">
            <v>3.4</v>
          </cell>
          <cell r="M79">
            <v>4.0161803470867614</v>
          </cell>
          <cell r="N79">
            <v>3.8504398826979469</v>
          </cell>
          <cell r="O79">
            <v>4.0548207098796638</v>
          </cell>
          <cell r="P79">
            <v>4.0161803470867614</v>
          </cell>
          <cell r="Q79">
            <v>3.8504398826979469</v>
          </cell>
          <cell r="R79">
            <v>4.4827586206896557</v>
          </cell>
          <cell r="S79">
            <v>4.0161803470867614</v>
          </cell>
          <cell r="T79" t="str">
            <v>MID</v>
          </cell>
          <cell r="U79" t="str">
            <v>AM</v>
          </cell>
          <cell r="V79" t="str">
            <v>BRE</v>
          </cell>
          <cell r="W79" t="str">
            <v>Brentford</v>
          </cell>
          <cell r="X79">
            <v>5.5</v>
          </cell>
          <cell r="Y79">
            <v>113</v>
          </cell>
          <cell r="Z79">
            <v>12</v>
          </cell>
          <cell r="AA79">
            <v>101</v>
          </cell>
          <cell r="AB79">
            <v>2046</v>
          </cell>
          <cell r="AC79">
            <v>2046</v>
          </cell>
          <cell r="AD79">
            <v>0.62258953168044073</v>
          </cell>
          <cell r="AE79">
            <v>4</v>
          </cell>
          <cell r="AF79">
            <v>4</v>
          </cell>
          <cell r="AG79">
            <v>6.1143695014662783E-2</v>
          </cell>
          <cell r="AH79">
            <v>-6.2903225806451579E-2</v>
          </cell>
          <cell r="AI79">
            <v>-1.7595307917888103E-3</v>
          </cell>
          <cell r="AJ79">
            <v>6.9999999999998952E-3</v>
          </cell>
          <cell r="AK79">
            <v>9</v>
          </cell>
          <cell r="AL79">
            <v>467</v>
          </cell>
          <cell r="AM79">
            <v>0</v>
          </cell>
          <cell r="AN79">
            <v>0</v>
          </cell>
          <cell r="AO79">
            <v>96</v>
          </cell>
          <cell r="AP79" t="str">
            <v>Damsgaard</v>
          </cell>
        </row>
        <row r="80">
          <cell r="A80" t="str">
            <v>Adam Wharton</v>
          </cell>
          <cell r="B80" t="str">
            <v/>
          </cell>
          <cell r="C80" t="str">
            <v>Wharton</v>
          </cell>
          <cell r="D80" t="str">
            <v/>
          </cell>
          <cell r="F80" t="str">
            <v/>
          </cell>
          <cell r="H80" t="str">
            <v/>
          </cell>
          <cell r="I80">
            <v>2.1</v>
          </cell>
          <cell r="J80">
            <v>2.6</v>
          </cell>
          <cell r="K80">
            <v>3.1</v>
          </cell>
          <cell r="M80">
            <v>3.6990256560294794</v>
          </cell>
          <cell r="N80">
            <v>3.057210031347962</v>
          </cell>
          <cell r="O80">
            <v>3.8001418343333992</v>
          </cell>
          <cell r="P80">
            <v>3.6990256560294794</v>
          </cell>
          <cell r="Q80">
            <v>3.057210031347962</v>
          </cell>
          <cell r="R80">
            <v>4.5983379501385038</v>
          </cell>
          <cell r="S80">
            <v>3.6990256560294794</v>
          </cell>
          <cell r="T80" t="str">
            <v>MID</v>
          </cell>
          <cell r="U80" t="str">
            <v>DM</v>
          </cell>
          <cell r="V80" t="str">
            <v>CRY</v>
          </cell>
          <cell r="W80" t="str">
            <v>Crystal Palace</v>
          </cell>
          <cell r="X80">
            <v>5.5</v>
          </cell>
          <cell r="Y80">
            <v>111.99999999999999</v>
          </cell>
          <cell r="Z80">
            <v>18</v>
          </cell>
          <cell r="AA80">
            <v>93.999999999999986</v>
          </cell>
          <cell r="AB80">
            <v>2552</v>
          </cell>
          <cell r="AC80">
            <v>2552</v>
          </cell>
          <cell r="AD80">
            <v>0.5989304812834223</v>
          </cell>
          <cell r="AE80">
            <v>1</v>
          </cell>
          <cell r="AF80">
            <v>6</v>
          </cell>
          <cell r="AG80">
            <v>-1.8338557993730416E-2</v>
          </cell>
          <cell r="AH80">
            <v>-5.1841692789968613E-2</v>
          </cell>
          <cell r="AI80">
            <v>-7.0180250783699022E-2</v>
          </cell>
          <cell r="AJ80">
            <v>2.0000000000000018E-3</v>
          </cell>
          <cell r="AK80">
            <v>8</v>
          </cell>
          <cell r="AL80">
            <v>511</v>
          </cell>
          <cell r="AM80">
            <v>4</v>
          </cell>
          <cell r="AN80">
            <v>0</v>
          </cell>
          <cell r="AO80">
            <v>210</v>
          </cell>
          <cell r="AP80" t="str">
            <v>Wharton</v>
          </cell>
        </row>
        <row r="81">
          <cell r="A81" t="str">
            <v>Moisés Caicedo Corozo</v>
          </cell>
          <cell r="B81" t="str">
            <v/>
          </cell>
          <cell r="C81" t="str">
            <v>Caicedo</v>
          </cell>
          <cell r="D81" t="str">
            <v/>
          </cell>
          <cell r="E81" t="str">
            <v>Moises Caicedo</v>
          </cell>
          <cell r="F81" t="str">
            <v/>
          </cell>
          <cell r="G81" t="str">
            <v>Moisés Caicedo</v>
          </cell>
          <cell r="H81" t="str">
            <v/>
          </cell>
          <cell r="I81">
            <v>2.1</v>
          </cell>
          <cell r="J81">
            <v>2.3666666666666667</v>
          </cell>
          <cell r="K81">
            <v>2.6</v>
          </cell>
          <cell r="M81">
            <v>2.7915091569170922</v>
          </cell>
          <cell r="N81">
            <v>2.5221745350500719</v>
          </cell>
          <cell r="O81">
            <v>2.3291416951985981</v>
          </cell>
          <cell r="P81">
            <v>2.7915091569170922</v>
          </cell>
          <cell r="Q81">
            <v>2.5221745350500719</v>
          </cell>
          <cell r="R81">
            <v>1.9325842696629214</v>
          </cell>
          <cell r="S81">
            <v>2.7915091569170922</v>
          </cell>
          <cell r="T81" t="str">
            <v>MID</v>
          </cell>
          <cell r="U81" t="str">
            <v>DM</v>
          </cell>
          <cell r="V81" t="str">
            <v>CHE</v>
          </cell>
          <cell r="W81" t="str">
            <v>Chelsea</v>
          </cell>
          <cell r="X81">
            <v>5.5</v>
          </cell>
          <cell r="Y81">
            <v>110</v>
          </cell>
          <cell r="Z81">
            <v>28</v>
          </cell>
          <cell r="AA81">
            <v>82</v>
          </cell>
          <cell r="AB81">
            <v>2796</v>
          </cell>
          <cell r="AC81">
            <v>2796</v>
          </cell>
          <cell r="AD81">
            <v>0.60606060606060608</v>
          </cell>
          <cell r="AE81">
            <v>3</v>
          </cell>
          <cell r="AF81">
            <v>1</v>
          </cell>
          <cell r="AG81">
            <v>4.9892703862660939E-2</v>
          </cell>
          <cell r="AH81">
            <v>-4.4420600858369103E-2</v>
          </cell>
          <cell r="AI81">
            <v>5.4721030042918367E-3</v>
          </cell>
          <cell r="AJ81">
            <v>3.6000000000000032E-2</v>
          </cell>
          <cell r="AK81">
            <v>10</v>
          </cell>
          <cell r="AL81">
            <v>580</v>
          </cell>
          <cell r="AM81">
            <v>11</v>
          </cell>
          <cell r="AN81">
            <v>0</v>
          </cell>
          <cell r="AO81">
            <v>159</v>
          </cell>
          <cell r="AP81" t="str">
            <v>Caicedo</v>
          </cell>
        </row>
        <row r="82">
          <cell r="A82" t="str">
            <v>Alexis Mac Allister</v>
          </cell>
          <cell r="B82" t="str">
            <v/>
          </cell>
          <cell r="C82" t="str">
            <v>Mac Allister</v>
          </cell>
          <cell r="D82" t="str">
            <v/>
          </cell>
          <cell r="F82" t="str">
            <v/>
          </cell>
          <cell r="H82" t="str">
            <v/>
          </cell>
          <cell r="I82">
            <v>3.3</v>
          </cell>
          <cell r="J82">
            <v>3.6</v>
          </cell>
          <cell r="K82">
            <v>4</v>
          </cell>
          <cell r="M82">
            <v>3.1997738213795714</v>
          </cell>
          <cell r="N82">
            <v>3.0896759608138655</v>
          </cell>
          <cell r="O82">
            <v>2.8102762860429142</v>
          </cell>
          <cell r="P82">
            <v>3.1997738213795714</v>
          </cell>
          <cell r="Q82">
            <v>3.0896759608138655</v>
          </cell>
          <cell r="R82">
            <v>3.9561403508771931</v>
          </cell>
          <cell r="S82">
            <v>3.1997738213795714</v>
          </cell>
          <cell r="T82" t="str">
            <v>MID</v>
          </cell>
          <cell r="U82" t="str">
            <v>CM</v>
          </cell>
          <cell r="V82" t="str">
            <v>LIV</v>
          </cell>
          <cell r="W82" t="str">
            <v>Liverpool</v>
          </cell>
          <cell r="X82">
            <v>5.5</v>
          </cell>
          <cell r="Y82">
            <v>107.99999999999999</v>
          </cell>
          <cell r="Z82">
            <v>8</v>
          </cell>
          <cell r="AA82">
            <v>99.999999999999986</v>
          </cell>
          <cell r="AB82">
            <v>2654</v>
          </cell>
          <cell r="AC82">
            <v>2654</v>
          </cell>
          <cell r="AD82">
            <v>0.53071253071253066</v>
          </cell>
          <cell r="AE82">
            <v>2</v>
          </cell>
          <cell r="AF82">
            <v>5</v>
          </cell>
          <cell r="AG82">
            <v>-6.4091936699321797E-2</v>
          </cell>
          <cell r="AH82">
            <v>0.11224566691785984</v>
          </cell>
          <cell r="AI82">
            <v>4.8153730218538027E-2</v>
          </cell>
          <cell r="AJ82">
            <v>1.8000000000000016E-2</v>
          </cell>
          <cell r="AK82">
            <v>9</v>
          </cell>
          <cell r="AL82">
            <v>490</v>
          </cell>
          <cell r="AM82">
            <v>7</v>
          </cell>
          <cell r="AN82">
            <v>0</v>
          </cell>
          <cell r="AO82">
            <v>372</v>
          </cell>
          <cell r="AP82" t="str">
            <v>Mac Allister</v>
          </cell>
        </row>
        <row r="83">
          <cell r="A83" t="str">
            <v>Alex Iwobi</v>
          </cell>
          <cell r="B83" t="str">
            <v/>
          </cell>
          <cell r="C83" t="str">
            <v>Iwobi</v>
          </cell>
          <cell r="D83" t="str">
            <v/>
          </cell>
          <cell r="F83" t="str">
            <v/>
          </cell>
          <cell r="H83" t="str">
            <v/>
          </cell>
          <cell r="I83">
            <v>3.2</v>
          </cell>
          <cell r="J83">
            <v>3.5333333333333332</v>
          </cell>
          <cell r="K83">
            <v>4.0999999999999996</v>
          </cell>
          <cell r="M83">
            <v>3.5679136999032193</v>
          </cell>
          <cell r="N83">
            <v>3.4640495867768601</v>
          </cell>
          <cell r="O83">
            <v>4.0548393021120299</v>
          </cell>
          <cell r="P83">
            <v>3.5679136999032193</v>
          </cell>
          <cell r="Q83">
            <v>3.4640495867768601</v>
          </cell>
          <cell r="R83">
            <v>2.5151515151515156</v>
          </cell>
          <cell r="S83">
            <v>3.5679136999032193</v>
          </cell>
          <cell r="T83" t="str">
            <v>MID</v>
          </cell>
          <cell r="U83" t="str">
            <v>LW</v>
          </cell>
          <cell r="V83" t="str">
            <v>FUL</v>
          </cell>
          <cell r="W83" t="str">
            <v>Fulham</v>
          </cell>
          <cell r="X83">
            <v>5.5</v>
          </cell>
          <cell r="Y83">
            <v>103</v>
          </cell>
          <cell r="Z83">
            <v>2</v>
          </cell>
          <cell r="AA83">
            <v>101</v>
          </cell>
          <cell r="AB83">
            <v>2420</v>
          </cell>
          <cell r="AC83">
            <v>2420</v>
          </cell>
          <cell r="AD83">
            <v>0.64576802507836994</v>
          </cell>
          <cell r="AE83">
            <v>4</v>
          </cell>
          <cell r="AF83">
            <v>3</v>
          </cell>
          <cell r="AG83">
            <v>7.7727272727272728E-2</v>
          </cell>
          <cell r="AH83">
            <v>-6.3223140495867761E-2</v>
          </cell>
          <cell r="AI83">
            <v>1.4504132231404926E-2</v>
          </cell>
          <cell r="AJ83">
            <v>8.999999999999897E-3</v>
          </cell>
          <cell r="AK83">
            <v>13</v>
          </cell>
          <cell r="AL83">
            <v>508</v>
          </cell>
          <cell r="AM83">
            <v>3</v>
          </cell>
          <cell r="AN83">
            <v>0</v>
          </cell>
          <cell r="AO83">
            <v>261</v>
          </cell>
          <cell r="AP83" t="str">
            <v>Iwobi</v>
          </cell>
        </row>
        <row r="84">
          <cell r="A84" t="str">
            <v>John McGinn</v>
          </cell>
          <cell r="B84" t="str">
            <v/>
          </cell>
          <cell r="C84" t="str">
            <v>McGinn</v>
          </cell>
          <cell r="D84" t="str">
            <v/>
          </cell>
          <cell r="F84" t="str">
            <v/>
          </cell>
          <cell r="H84" t="str">
            <v/>
          </cell>
          <cell r="I84">
            <v>2.2999999999999998</v>
          </cell>
          <cell r="J84">
            <v>2.7666666666666671</v>
          </cell>
          <cell r="K84">
            <v>3.4</v>
          </cell>
          <cell r="M84">
            <v>3.5306162422082474</v>
          </cell>
          <cell r="N84">
            <v>3.5463483146067416</v>
          </cell>
          <cell r="O84">
            <v>4.1704787234042557</v>
          </cell>
          <cell r="P84">
            <v>3.5306162422082474</v>
          </cell>
          <cell r="Q84">
            <v>3.5463483146067416</v>
          </cell>
          <cell r="R84">
            <v>4.3313069908814592</v>
          </cell>
          <cell r="S84">
            <v>3.5306162422082474</v>
          </cell>
          <cell r="T84" t="str">
            <v>MID</v>
          </cell>
          <cell r="U84" t="str">
            <v>CM</v>
          </cell>
          <cell r="V84" t="str">
            <v>AVL</v>
          </cell>
          <cell r="W84" t="str">
            <v>Aston Villa</v>
          </cell>
          <cell r="X84">
            <v>5.5</v>
          </cell>
          <cell r="Y84">
            <v>103</v>
          </cell>
          <cell r="Z84">
            <v>2</v>
          </cell>
          <cell r="AA84">
            <v>101</v>
          </cell>
          <cell r="AB84">
            <v>2136</v>
          </cell>
          <cell r="AC84">
            <v>2136</v>
          </cell>
          <cell r="AD84">
            <v>0.62424242424242415</v>
          </cell>
          <cell r="AE84">
            <v>5</v>
          </cell>
          <cell r="AF84">
            <v>4</v>
          </cell>
          <cell r="AG84">
            <v>8.4269662921348326E-2</v>
          </cell>
          <cell r="AH84">
            <v>-4.6348314606741714E-3</v>
          </cell>
          <cell r="AI84">
            <v>7.9634831460674127E-2</v>
          </cell>
          <cell r="AJ84">
            <v>2.6999999999999913E-2</v>
          </cell>
          <cell r="AK84">
            <v>6</v>
          </cell>
          <cell r="AL84">
            <v>443</v>
          </cell>
          <cell r="AM84">
            <v>5</v>
          </cell>
          <cell r="AN84">
            <v>0</v>
          </cell>
          <cell r="AO84">
            <v>45</v>
          </cell>
          <cell r="AP84" t="str">
            <v>McGinn</v>
          </cell>
        </row>
        <row r="85">
          <cell r="A85" t="str">
            <v>Yasin Ayari</v>
          </cell>
          <cell r="B85" t="str">
            <v/>
          </cell>
          <cell r="C85" t="str">
            <v>Ayari</v>
          </cell>
          <cell r="D85" t="str">
            <v/>
          </cell>
          <cell r="F85" t="str">
            <v/>
          </cell>
          <cell r="H85" t="str">
            <v/>
          </cell>
          <cell r="I85">
            <v>0</v>
          </cell>
          <cell r="J85">
            <v>1.0666666666666667</v>
          </cell>
          <cell r="K85">
            <v>2.2000000000000002</v>
          </cell>
          <cell r="M85">
            <v>3.4077798219108453</v>
          </cell>
          <cell r="N85">
            <v>3.9396147839666837</v>
          </cell>
          <cell r="O85">
            <v>2.6906113651392167</v>
          </cell>
          <cell r="P85">
            <v>3.4077798219108453</v>
          </cell>
          <cell r="Q85">
            <v>3.9396147839666837</v>
          </cell>
          <cell r="R85">
            <v>3.8738738738738734</v>
          </cell>
          <cell r="S85">
            <v>3.4077798219108453</v>
          </cell>
          <cell r="T85" t="str">
            <v>MID</v>
          </cell>
          <cell r="U85" t="str">
            <v>CM</v>
          </cell>
          <cell r="V85" t="str">
            <v>BHA</v>
          </cell>
          <cell r="W85" t="str">
            <v>Brighton</v>
          </cell>
          <cell r="X85">
            <v>5.5</v>
          </cell>
          <cell r="Y85">
            <v>98</v>
          </cell>
          <cell r="Z85">
            <v>10</v>
          </cell>
          <cell r="AA85">
            <v>88</v>
          </cell>
          <cell r="AB85">
            <v>1921</v>
          </cell>
          <cell r="AC85">
            <v>1921</v>
          </cell>
          <cell r="AD85">
            <v>0.61442006269592475</v>
          </cell>
          <cell r="AE85">
            <v>3</v>
          </cell>
          <cell r="AF85">
            <v>4</v>
          </cell>
          <cell r="AG85">
            <v>1.4055179593961464E-2</v>
          </cell>
          <cell r="AH85">
            <v>0.13352420614263405</v>
          </cell>
          <cell r="AI85">
            <v>0.14757938573659549</v>
          </cell>
          <cell r="AJ85">
            <v>6.0000000000000053E-3</v>
          </cell>
          <cell r="AK85">
            <v>7</v>
          </cell>
          <cell r="AL85">
            <v>406</v>
          </cell>
          <cell r="AM85">
            <v>1</v>
          </cell>
          <cell r="AN85">
            <v>0</v>
          </cell>
          <cell r="AO85">
            <v>129</v>
          </cell>
          <cell r="AP85" t="str">
            <v>Ayari</v>
          </cell>
        </row>
        <row r="86">
          <cell r="A86" t="str">
            <v>Mathias Jensen</v>
          </cell>
          <cell r="B86" t="str">
            <v/>
          </cell>
          <cell r="C86" t="str">
            <v>Jensen</v>
          </cell>
          <cell r="D86" t="str">
            <v/>
          </cell>
          <cell r="F86" t="str">
            <v/>
          </cell>
          <cell r="H86" t="str">
            <v/>
          </cell>
          <cell r="I86">
            <v>1.6</v>
          </cell>
          <cell r="J86">
            <v>2.7666666666666671</v>
          </cell>
          <cell r="K86">
            <v>3.6</v>
          </cell>
          <cell r="M86">
            <v>3.6648730107313763</v>
          </cell>
          <cell r="N86">
            <v>3.2559178204555606</v>
          </cell>
          <cell r="O86">
            <v>3.4462314649397046</v>
          </cell>
          <cell r="P86">
            <v>3.6648730107313763</v>
          </cell>
          <cell r="Q86">
            <v>3.2559178204555606</v>
          </cell>
          <cell r="R86">
            <v>3.8571428571428572</v>
          </cell>
          <cell r="S86">
            <v>3.6648730107313763</v>
          </cell>
          <cell r="T86" t="str">
            <v>MID</v>
          </cell>
          <cell r="U86" t="str">
            <v>CM</v>
          </cell>
          <cell r="V86" t="str">
            <v>BRE</v>
          </cell>
          <cell r="W86" t="str">
            <v>Brentford</v>
          </cell>
          <cell r="X86">
            <v>5.5</v>
          </cell>
          <cell r="Y86">
            <v>97.999999999999986</v>
          </cell>
          <cell r="Z86">
            <v>8</v>
          </cell>
          <cell r="AA86">
            <v>89.999999999999986</v>
          </cell>
          <cell r="AB86">
            <v>2239</v>
          </cell>
          <cell r="AC86">
            <v>2239</v>
          </cell>
          <cell r="AD86">
            <v>0.49494949494949486</v>
          </cell>
          <cell r="AE86">
            <v>3</v>
          </cell>
          <cell r="AF86">
            <v>2</v>
          </cell>
          <cell r="AG86">
            <v>3.175524787851719E-2</v>
          </cell>
          <cell r="AH86">
            <v>-0.16319785618579719</v>
          </cell>
          <cell r="AI86">
            <v>-0.13144260830728002</v>
          </cell>
          <cell r="AJ86">
            <v>9.9999999999988987E-4</v>
          </cell>
          <cell r="AK86">
            <v>1</v>
          </cell>
          <cell r="AL86">
            <v>465</v>
          </cell>
          <cell r="AM86">
            <v>3</v>
          </cell>
          <cell r="AN86">
            <v>0</v>
          </cell>
          <cell r="AO86">
            <v>97</v>
          </cell>
          <cell r="AP86" t="str">
            <v>Jensen</v>
          </cell>
        </row>
        <row r="87">
          <cell r="A87" t="str">
            <v>Rodrigo Bentancur</v>
          </cell>
          <cell r="B87" t="str">
            <v/>
          </cell>
          <cell r="C87" t="str">
            <v>Bentancur</v>
          </cell>
          <cell r="D87" t="str">
            <v/>
          </cell>
          <cell r="F87" t="str">
            <v/>
          </cell>
          <cell r="H87" t="str">
            <v/>
          </cell>
          <cell r="I87">
            <v>1.4</v>
          </cell>
          <cell r="J87">
            <v>2.4</v>
          </cell>
          <cell r="K87">
            <v>3.9</v>
          </cell>
          <cell r="M87">
            <v>2.5431425948805106</v>
          </cell>
          <cell r="N87">
            <v>2.5212765957446805</v>
          </cell>
          <cell r="O87">
            <v>2.3145209842112364</v>
          </cell>
          <cell r="P87">
            <v>2.5431425948805106</v>
          </cell>
          <cell r="Q87">
            <v>2.5212765957446805</v>
          </cell>
          <cell r="R87">
            <v>3.6744186046511631</v>
          </cell>
          <cell r="S87">
            <v>2.5431425948805106</v>
          </cell>
          <cell r="T87" t="str">
            <v>MID</v>
          </cell>
          <cell r="U87" t="str">
            <v>DM</v>
          </cell>
          <cell r="V87" t="str">
            <v>TOT</v>
          </cell>
          <cell r="W87" t="str">
            <v>Spurs</v>
          </cell>
          <cell r="X87">
            <v>5.5</v>
          </cell>
          <cell r="Y87">
            <v>86</v>
          </cell>
          <cell r="Z87">
            <v>26</v>
          </cell>
          <cell r="AA87">
            <v>60</v>
          </cell>
          <cell r="AB87">
            <v>1880</v>
          </cell>
          <cell r="AC87">
            <v>1880</v>
          </cell>
          <cell r="AD87">
            <v>0.60139860139860135</v>
          </cell>
          <cell r="AE87">
            <v>1</v>
          </cell>
          <cell r="AF87">
            <v>1</v>
          </cell>
          <cell r="AG87">
            <v>1.340425531914894E-2</v>
          </cell>
          <cell r="AH87">
            <v>7.6595744680851077E-3</v>
          </cell>
          <cell r="AI87">
            <v>2.1063829787234048E-2</v>
          </cell>
          <cell r="AJ87">
            <v>9.9999999999988987E-4</v>
          </cell>
          <cell r="AK87">
            <v>4</v>
          </cell>
          <cell r="AL87">
            <v>366</v>
          </cell>
          <cell r="AM87">
            <v>7</v>
          </cell>
          <cell r="AN87">
            <v>0</v>
          </cell>
          <cell r="AO87">
            <v>516</v>
          </cell>
          <cell r="AP87" t="str">
            <v>Bentancur</v>
          </cell>
        </row>
        <row r="88">
          <cell r="A88" t="str">
            <v>Joao Gomes</v>
          </cell>
          <cell r="B88" t="str">
            <v/>
          </cell>
          <cell r="C88" t="str">
            <v>Gomes</v>
          </cell>
          <cell r="D88" t="str">
            <v/>
          </cell>
          <cell r="E88" t="str">
            <v>João Victor Gomes da Silva</v>
          </cell>
          <cell r="F88" t="str">
            <v/>
          </cell>
          <cell r="H88" t="str">
            <v/>
          </cell>
          <cell r="I88" t="e">
            <v>#N/A</v>
          </cell>
          <cell r="J88" t="e">
            <v>#N/A</v>
          </cell>
          <cell r="K88" t="e">
            <v>#N/A</v>
          </cell>
          <cell r="M88">
            <v>2.5135609902774654</v>
          </cell>
          <cell r="N88">
            <v>3.1196193928409603</v>
          </cell>
          <cell r="O88">
            <v>2.2532396918894428</v>
          </cell>
          <cell r="P88">
            <v>2.5135609902774654</v>
          </cell>
          <cell r="Q88">
            <v>3.1196193928409603</v>
          </cell>
          <cell r="R88">
            <v>0</v>
          </cell>
          <cell r="S88">
            <v>2.5135609902774654</v>
          </cell>
          <cell r="T88" t="str">
            <v>MID</v>
          </cell>
          <cell r="U88" t="str">
            <v/>
          </cell>
          <cell r="V88" t="str">
            <v>AVL</v>
          </cell>
          <cell r="W88" t="str">
            <v>Aston Villa</v>
          </cell>
          <cell r="X88">
            <v>5.5</v>
          </cell>
          <cell r="Y88">
            <v>85</v>
          </cell>
          <cell r="Z88">
            <v>0</v>
          </cell>
          <cell r="AA88">
            <v>85</v>
          </cell>
          <cell r="AB88">
            <v>2207</v>
          </cell>
          <cell r="AC88">
            <v>2207</v>
          </cell>
          <cell r="AD88">
            <v>0</v>
          </cell>
          <cell r="AE88">
            <v>1</v>
          </cell>
          <cell r="AF88">
            <v>1</v>
          </cell>
          <cell r="AG88">
            <v>4.0779338468509292E-2</v>
          </cell>
          <cell r="AH88">
            <v>4.0779338468509292E-2</v>
          </cell>
          <cell r="AI88">
            <v>8.1558676937018584E-2</v>
          </cell>
          <cell r="AJ88">
            <v>2.9999999999998916E-3</v>
          </cell>
          <cell r="AK88">
            <v>4</v>
          </cell>
          <cell r="AL88">
            <v>421</v>
          </cell>
          <cell r="AM88">
            <v>0</v>
          </cell>
          <cell r="AN88">
            <v>0</v>
          </cell>
          <cell r="AO88">
            <v>54</v>
          </cell>
          <cell r="AP88" t="str">
            <v>Gomes</v>
          </cell>
        </row>
        <row r="89">
          <cell r="A89" t="str">
            <v>Chemsdine Talbi</v>
          </cell>
          <cell r="B89" t="str">
            <v/>
          </cell>
          <cell r="C89" t="str">
            <v>Talbi</v>
          </cell>
          <cell r="D89" t="str">
            <v/>
          </cell>
          <cell r="F89" t="str">
            <v/>
          </cell>
          <cell r="H89" t="str">
            <v/>
          </cell>
          <cell r="I89" t="e">
            <v>#N/A</v>
          </cell>
          <cell r="J89" t="e">
            <v>#N/A</v>
          </cell>
          <cell r="K89" t="e">
            <v>#N/A</v>
          </cell>
          <cell r="M89">
            <v>3.3399415609922674</v>
          </cell>
          <cell r="N89">
            <v>4.1687057308435289</v>
          </cell>
          <cell r="O89">
            <v>2.8660055462545611</v>
          </cell>
          <cell r="P89">
            <v>3.3399415609922674</v>
          </cell>
          <cell r="Q89">
            <v>4.1687057308435289</v>
          </cell>
          <cell r="R89">
            <v>2.4266666666666667</v>
          </cell>
          <cell r="S89">
            <v>3.3399415609922674</v>
          </cell>
          <cell r="T89" t="str">
            <v>MID</v>
          </cell>
          <cell r="U89" t="str">
            <v>RW</v>
          </cell>
          <cell r="V89" t="str">
            <v>SUN</v>
          </cell>
          <cell r="W89" t="str">
            <v>Sunderland</v>
          </cell>
          <cell r="X89">
            <v>5.5</v>
          </cell>
          <cell r="Y89">
            <v>83</v>
          </cell>
          <cell r="Z89">
            <v>0</v>
          </cell>
          <cell r="AA89">
            <v>83</v>
          </cell>
          <cell r="AB89">
            <v>1553</v>
          </cell>
          <cell r="AC89">
            <v>1553</v>
          </cell>
          <cell r="AD89">
            <v>0.53896103896103897</v>
          </cell>
          <cell r="AE89">
            <v>4</v>
          </cell>
          <cell r="AF89">
            <v>2</v>
          </cell>
          <cell r="AG89">
            <v>0.10837089504185447</v>
          </cell>
          <cell r="AH89">
            <v>4.7520927237604635E-2</v>
          </cell>
          <cell r="AI89">
            <v>0.15589182227945914</v>
          </cell>
          <cell r="AJ89">
            <v>2.9999999999998916E-3</v>
          </cell>
          <cell r="AK89">
            <v>6</v>
          </cell>
          <cell r="AL89">
            <v>248</v>
          </cell>
          <cell r="AM89">
            <v>0</v>
          </cell>
          <cell r="AN89">
            <v>0</v>
          </cell>
          <cell r="AO89">
            <v>549</v>
          </cell>
          <cell r="AP89" t="str">
            <v>Talbi</v>
          </cell>
        </row>
        <row r="90">
          <cell r="A90" t="str">
            <v>Omari Hutchinson</v>
          </cell>
          <cell r="B90" t="str">
            <v/>
          </cell>
          <cell r="C90" t="str">
            <v>Hutchinson</v>
          </cell>
          <cell r="D90" t="str">
            <v/>
          </cell>
          <cell r="F90" t="str">
            <v/>
          </cell>
          <cell r="H90" t="str">
            <v/>
          </cell>
          <cell r="I90" t="e">
            <v>#N/A</v>
          </cell>
          <cell r="J90" t="e">
            <v>#N/A</v>
          </cell>
          <cell r="K90" t="e">
            <v>#N/A</v>
          </cell>
          <cell r="M90">
            <v>3.6472190905005242</v>
          </cell>
          <cell r="N90">
            <v>3.7231503579952263</v>
          </cell>
          <cell r="O90">
            <v>3.2067518327218321</v>
          </cell>
          <cell r="P90">
            <v>3.6472190905005242</v>
          </cell>
          <cell r="Q90">
            <v>3.7231503579952263</v>
          </cell>
          <cell r="R90">
            <v>3.9582089552238804</v>
          </cell>
          <cell r="S90">
            <v>3.6472190905005242</v>
          </cell>
          <cell r="T90" t="str">
            <v>MID</v>
          </cell>
          <cell r="U90" t="str">
            <v>RW</v>
          </cell>
          <cell r="V90" t="str">
            <v>NFO</v>
          </cell>
          <cell r="W90" t="str">
            <v>Nott'm Forest</v>
          </cell>
          <cell r="X90">
            <v>5.5</v>
          </cell>
          <cell r="Y90">
            <v>82</v>
          </cell>
          <cell r="Z90">
            <v>2</v>
          </cell>
          <cell r="AA90">
            <v>80</v>
          </cell>
          <cell r="AB90">
            <v>1676</v>
          </cell>
          <cell r="AC90">
            <v>1676</v>
          </cell>
          <cell r="AD90">
            <v>0.48093841642228735</v>
          </cell>
          <cell r="AE90">
            <v>1</v>
          </cell>
          <cell r="AF90">
            <v>7</v>
          </cell>
          <cell r="AG90">
            <v>-5.4236276849641982E-2</v>
          </cell>
          <cell r="AH90">
            <v>0.16807875894988067</v>
          </cell>
          <cell r="AI90">
            <v>0.11384248210023873</v>
          </cell>
          <cell r="AJ90">
            <v>2.0000000000000018E-3</v>
          </cell>
          <cell r="AK90">
            <v>3</v>
          </cell>
          <cell r="AL90">
            <v>329</v>
          </cell>
          <cell r="AM90">
            <v>1</v>
          </cell>
          <cell r="AN90">
            <v>0</v>
          </cell>
          <cell r="AO90">
            <v>484</v>
          </cell>
          <cell r="AP90" t="str">
            <v>Hutchinson</v>
          </cell>
        </row>
        <row r="91">
          <cell r="A91" t="str">
            <v>Curtis Jones</v>
          </cell>
          <cell r="B91" t="str">
            <v/>
          </cell>
          <cell r="C91" t="str">
            <v>C.Jones</v>
          </cell>
          <cell r="D91" t="str">
            <v/>
          </cell>
          <cell r="E91" t="str">
            <v>C Jones</v>
          </cell>
          <cell r="F91" t="str">
            <v/>
          </cell>
          <cell r="H91" t="str">
            <v/>
          </cell>
          <cell r="I91" t="e">
            <v>#N/A</v>
          </cell>
          <cell r="J91" t="e">
            <v>#N/A</v>
          </cell>
          <cell r="K91" t="e">
            <v>#N/A</v>
          </cell>
          <cell r="M91">
            <v>3.5194069696293901</v>
          </cell>
          <cell r="N91">
            <v>3.1508060322412894</v>
          </cell>
          <cell r="O91">
            <v>3.0808984717597658</v>
          </cell>
          <cell r="P91">
            <v>3.5194069696293901</v>
          </cell>
          <cell r="Q91">
            <v>3.1508060322412894</v>
          </cell>
          <cell r="R91">
            <v>4.0261194029850751</v>
          </cell>
          <cell r="S91">
            <v>3.5194069696293901</v>
          </cell>
          <cell r="T91" t="str">
            <v>MID</v>
          </cell>
          <cell r="U91" t="str">
            <v>CM</v>
          </cell>
          <cell r="V91" t="str">
            <v>LIV</v>
          </cell>
          <cell r="W91" t="str">
            <v>Liverpool</v>
          </cell>
          <cell r="X91">
            <v>5.5</v>
          </cell>
          <cell r="Y91">
            <v>81</v>
          </cell>
          <cell r="Z91">
            <v>8</v>
          </cell>
          <cell r="AA91">
            <v>73</v>
          </cell>
          <cell r="AB91">
            <v>1923</v>
          </cell>
          <cell r="AC91">
            <v>1923</v>
          </cell>
          <cell r="AD91">
            <v>0.43315508021390375</v>
          </cell>
          <cell r="AE91">
            <v>1</v>
          </cell>
          <cell r="AF91">
            <v>3</v>
          </cell>
          <cell r="AG91">
            <v>-5.6630265210608433E-2</v>
          </cell>
          <cell r="AH91">
            <v>1.0764430577223066E-2</v>
          </cell>
          <cell r="AI91">
            <v>-4.5865834633385338E-2</v>
          </cell>
          <cell r="AJ91">
            <v>9.9999999999988987E-4</v>
          </cell>
          <cell r="AK91">
            <v>6</v>
          </cell>
          <cell r="AL91">
            <v>447</v>
          </cell>
          <cell r="AM91">
            <v>2</v>
          </cell>
          <cell r="AN91">
            <v>0</v>
          </cell>
          <cell r="AO91">
            <v>373</v>
          </cell>
          <cell r="AP91" t="str">
            <v>C.Jones</v>
          </cell>
        </row>
        <row r="92">
          <cell r="A92" t="str">
            <v>Sandro Tonali</v>
          </cell>
          <cell r="B92" t="str">
            <v/>
          </cell>
          <cell r="C92" t="str">
            <v>Tonali</v>
          </cell>
          <cell r="D92" t="str">
            <v/>
          </cell>
          <cell r="F92" t="str">
            <v/>
          </cell>
          <cell r="H92" t="str">
            <v/>
          </cell>
          <cell r="I92">
            <v>2</v>
          </cell>
          <cell r="J92">
            <v>2.4500000000000002</v>
          </cell>
          <cell r="K92">
            <v>2.9</v>
          </cell>
          <cell r="M92">
            <v>2.9920189496716758</v>
          </cell>
          <cell r="N92">
            <v>2.304656669297553</v>
          </cell>
          <cell r="O92">
            <v>2.6533923699117072</v>
          </cell>
          <cell r="P92">
            <v>3.002252359947934</v>
          </cell>
          <cell r="Q92">
            <v>2.304656669297553</v>
          </cell>
          <cell r="R92">
            <v>1.5724815724815724</v>
          </cell>
          <cell r="S92">
            <v>2.9920189496716758</v>
          </cell>
          <cell r="T92" t="str">
            <v>MID</v>
          </cell>
          <cell r="U92" t="str">
            <v>DM</v>
          </cell>
          <cell r="V92" t="str">
            <v>TOT</v>
          </cell>
          <cell r="W92" t="str">
            <v>Spurs</v>
          </cell>
          <cell r="X92">
            <v>5.5</v>
          </cell>
          <cell r="Y92">
            <v>81</v>
          </cell>
          <cell r="Z92">
            <v>8</v>
          </cell>
          <cell r="AA92">
            <v>73</v>
          </cell>
          <cell r="AB92">
            <v>2534</v>
          </cell>
          <cell r="AC92">
            <v>2534</v>
          </cell>
          <cell r="AD92">
            <v>0.42077922077922081</v>
          </cell>
          <cell r="AE92">
            <v>0</v>
          </cell>
          <cell r="AF92">
            <v>2</v>
          </cell>
          <cell r="AG92">
            <v>-6.2154696132596679E-2</v>
          </cell>
          <cell r="AH92">
            <v>-3.0899763220205226E-2</v>
          </cell>
          <cell r="AI92">
            <v>-9.3054459352801891E-2</v>
          </cell>
          <cell r="AJ92">
            <v>3.0000000000000027E-2</v>
          </cell>
          <cell r="AK92">
            <v>2</v>
          </cell>
          <cell r="AL92">
            <v>477</v>
          </cell>
          <cell r="AM92">
            <v>4</v>
          </cell>
          <cell r="AN92">
            <v>0</v>
          </cell>
          <cell r="AO92">
            <v>455</v>
          </cell>
          <cell r="AP92" t="str">
            <v>Tonali</v>
          </cell>
        </row>
        <row r="93">
          <cell r="A93" t="str">
            <v>Emile Smith Rowe</v>
          </cell>
          <cell r="B93" t="str">
            <v/>
          </cell>
          <cell r="C93" t="str">
            <v>Smith Rowe</v>
          </cell>
          <cell r="D93" t="str">
            <v/>
          </cell>
          <cell r="F93" t="str">
            <v/>
          </cell>
          <cell r="H93" t="str">
            <v/>
          </cell>
          <cell r="I93">
            <v>1.5</v>
          </cell>
          <cell r="J93">
            <v>2.2666666666666666</v>
          </cell>
          <cell r="K93">
            <v>3.4</v>
          </cell>
          <cell r="M93">
            <v>3.4668132600554338</v>
          </cell>
          <cell r="N93">
            <v>3.0591932949188059</v>
          </cell>
          <cell r="O93">
            <v>2.4821468948821885</v>
          </cell>
          <cell r="P93">
            <v>3.4668132600554338</v>
          </cell>
          <cell r="Q93">
            <v>3.0591932949188059</v>
          </cell>
          <cell r="R93">
            <v>2.4805825242718447</v>
          </cell>
          <cell r="S93">
            <v>3.4668132600554338</v>
          </cell>
          <cell r="T93" t="str">
            <v>MID</v>
          </cell>
          <cell r="U93" t="str">
            <v>AM</v>
          </cell>
          <cell r="V93" t="str">
            <v>FUL</v>
          </cell>
          <cell r="W93" t="str">
            <v>Fulham</v>
          </cell>
          <cell r="X93">
            <v>5.5</v>
          </cell>
          <cell r="Y93">
            <v>80</v>
          </cell>
          <cell r="Z93">
            <v>0</v>
          </cell>
          <cell r="AA93">
            <v>80</v>
          </cell>
          <cell r="AB93">
            <v>1909</v>
          </cell>
          <cell r="AC93">
            <v>1909</v>
          </cell>
          <cell r="AD93">
            <v>0.39312039312039315</v>
          </cell>
          <cell r="AE93">
            <v>3</v>
          </cell>
          <cell r="AF93">
            <v>1</v>
          </cell>
          <cell r="AG93">
            <v>-8.0618124672603431E-2</v>
          </cell>
          <cell r="AH93">
            <v>-5.6574122577265629E-3</v>
          </cell>
          <cell r="AI93">
            <v>-8.6275536930329993E-2</v>
          </cell>
          <cell r="AJ93">
            <v>4.0000000000000036E-3</v>
          </cell>
          <cell r="AK93">
            <v>1</v>
          </cell>
          <cell r="AL93">
            <v>351</v>
          </cell>
          <cell r="AM93">
            <v>1</v>
          </cell>
          <cell r="AN93">
            <v>0</v>
          </cell>
          <cell r="AO93">
            <v>262</v>
          </cell>
          <cell r="AP93" t="str">
            <v>Smith Rowe</v>
          </cell>
        </row>
        <row r="94">
          <cell r="A94" t="str">
            <v>Pascal Groß</v>
          </cell>
          <cell r="B94" t="str">
            <v/>
          </cell>
          <cell r="D94" t="str">
            <v/>
          </cell>
          <cell r="F94" t="str">
            <v/>
          </cell>
          <cell r="G94" t="str">
            <v>Pascal Gross</v>
          </cell>
          <cell r="H94" t="str">
            <v/>
          </cell>
          <cell r="I94" t="e">
            <v>#N/A</v>
          </cell>
          <cell r="J94" t="e">
            <v>#N/A</v>
          </cell>
          <cell r="K94" t="e">
            <v>#N/A</v>
          </cell>
          <cell r="M94">
            <v>3.9517757986904605</v>
          </cell>
          <cell r="N94">
            <v>4.2909535452322736</v>
          </cell>
          <cell r="O94">
            <v>3.8393675631621842</v>
          </cell>
          <cell r="P94">
            <v>3.9517757986904605</v>
          </cell>
          <cell r="Q94">
            <v>4.2909535452322736</v>
          </cell>
          <cell r="R94">
            <v>4.833333333333333</v>
          </cell>
          <cell r="S94">
            <v>3.9517757986904605</v>
          </cell>
          <cell r="T94" t="str">
            <v>MID</v>
          </cell>
          <cell r="U94" t="str">
            <v>CM</v>
          </cell>
          <cell r="V94" t="str">
            <v>BHA</v>
          </cell>
          <cell r="W94" t="str">
            <v>Brighton</v>
          </cell>
          <cell r="X94">
            <v>5.5</v>
          </cell>
          <cell r="Y94">
            <v>78</v>
          </cell>
          <cell r="Z94">
            <v>0</v>
          </cell>
          <cell r="AA94">
            <v>78</v>
          </cell>
          <cell r="AB94">
            <v>1636</v>
          </cell>
          <cell r="AC94">
            <v>1636</v>
          </cell>
          <cell r="AD94">
            <v>0.74641148325358853</v>
          </cell>
          <cell r="AE94">
            <v>1</v>
          </cell>
          <cell r="AF94">
            <v>6</v>
          </cell>
          <cell r="AG94">
            <v>-2.145476772616136E-2</v>
          </cell>
          <cell r="AH94">
            <v>0.11277506112469438</v>
          </cell>
          <cell r="AI94">
            <v>9.1320293398532981E-2</v>
          </cell>
          <cell r="AJ94">
            <v>1.8000000000000016E-2</v>
          </cell>
          <cell r="AK94">
            <v>10</v>
          </cell>
          <cell r="AL94">
            <v>389</v>
          </cell>
          <cell r="AM94">
            <v>2</v>
          </cell>
          <cell r="AN94">
            <v>0</v>
          </cell>
          <cell r="AO94">
            <v>124</v>
          </cell>
          <cell r="AP94" t="str">
            <v>Groß</v>
          </cell>
        </row>
        <row r="95">
          <cell r="A95" t="str">
            <v>Yéremy Pino Santos</v>
          </cell>
          <cell r="B95" t="str">
            <v/>
          </cell>
          <cell r="C95" t="str">
            <v>Yeremy</v>
          </cell>
          <cell r="D95" t="str">
            <v/>
          </cell>
          <cell r="E95" t="str">
            <v>Yeremi Pino</v>
          </cell>
          <cell r="F95" t="str">
            <v/>
          </cell>
          <cell r="H95" t="str">
            <v/>
          </cell>
          <cell r="I95" t="e">
            <v>#N/A</v>
          </cell>
          <cell r="J95" t="e">
            <v>#N/A</v>
          </cell>
          <cell r="K95" t="e">
            <v>#N/A</v>
          </cell>
          <cell r="M95">
            <v>4.0101561997367616</v>
          </cell>
          <cell r="N95">
            <v>2.7102217936354869</v>
          </cell>
          <cell r="O95">
            <v>3.3355052594634556</v>
          </cell>
          <cell r="P95">
            <v>4.0101561997367616</v>
          </cell>
          <cell r="Q95">
            <v>2.7102217936354869</v>
          </cell>
          <cell r="R95">
            <v>2.3215547703180213</v>
          </cell>
          <cell r="S95">
            <v>4.0101561997367616</v>
          </cell>
          <cell r="T95" t="str">
            <v>MID</v>
          </cell>
          <cell r="U95" t="str">
            <v/>
          </cell>
          <cell r="V95" t="str">
            <v>CRY</v>
          </cell>
          <cell r="W95" t="str">
            <v>Crystal Palace</v>
          </cell>
          <cell r="X95">
            <v>5.5</v>
          </cell>
          <cell r="Y95">
            <v>77</v>
          </cell>
          <cell r="Z95">
            <v>0</v>
          </cell>
          <cell r="AA95">
            <v>77</v>
          </cell>
          <cell r="AB95">
            <v>2074</v>
          </cell>
          <cell r="AC95">
            <v>2074</v>
          </cell>
          <cell r="AD95">
            <v>0.41176470588235292</v>
          </cell>
          <cell r="AE95">
            <v>2</v>
          </cell>
          <cell r="AF95">
            <v>2</v>
          </cell>
          <cell r="AG95">
            <v>-0.10978784956605596</v>
          </cell>
          <cell r="AH95">
            <v>-0.17878495660559302</v>
          </cell>
          <cell r="AI95">
            <v>-0.28857280617164893</v>
          </cell>
          <cell r="AJ95">
            <v>2.0000000000000018E-3</v>
          </cell>
          <cell r="AK95">
            <v>3</v>
          </cell>
          <cell r="AL95">
            <v>331</v>
          </cell>
          <cell r="AM95">
            <v>4</v>
          </cell>
          <cell r="AN95">
            <v>0</v>
          </cell>
          <cell r="AO95">
            <v>211</v>
          </cell>
          <cell r="AP95" t="str">
            <v>Yeremy</v>
          </cell>
        </row>
        <row r="96">
          <cell r="A96" t="str">
            <v>Kobbie Mainoo</v>
          </cell>
          <cell r="B96" t="str">
            <v/>
          </cell>
          <cell r="C96" t="str">
            <v>Mainoo</v>
          </cell>
          <cell r="D96" t="str">
            <v/>
          </cell>
          <cell r="F96" t="str">
            <v/>
          </cell>
          <cell r="H96" t="str">
            <v/>
          </cell>
          <cell r="I96">
            <v>1</v>
          </cell>
          <cell r="J96">
            <v>1.9666666666666668</v>
          </cell>
          <cell r="K96">
            <v>3.2</v>
          </cell>
          <cell r="M96">
            <v>2.846690695113705</v>
          </cell>
          <cell r="N96">
            <v>3.2843315184513009</v>
          </cell>
          <cell r="O96">
            <v>2.6342369832627544</v>
          </cell>
          <cell r="P96">
            <v>2.846690695113705</v>
          </cell>
          <cell r="Q96">
            <v>3.2843315184513009</v>
          </cell>
          <cell r="R96">
            <v>4.6148148148148156</v>
          </cell>
          <cell r="S96">
            <v>2.846690695113705</v>
          </cell>
          <cell r="T96" t="str">
            <v>MID</v>
          </cell>
          <cell r="U96" t="str">
            <v>CM</v>
          </cell>
          <cell r="V96" t="str">
            <v>MUN</v>
          </cell>
          <cell r="W96" t="str">
            <v>Man Utd</v>
          </cell>
          <cell r="X96">
            <v>5.5</v>
          </cell>
          <cell r="Y96">
            <v>73</v>
          </cell>
          <cell r="Z96">
            <v>12</v>
          </cell>
          <cell r="AA96">
            <v>61</v>
          </cell>
          <cell r="AB96">
            <v>1653</v>
          </cell>
          <cell r="AC96">
            <v>1653</v>
          </cell>
          <cell r="AD96">
            <v>0.47402597402597402</v>
          </cell>
          <cell r="AE96">
            <v>1</v>
          </cell>
          <cell r="AF96">
            <v>2</v>
          </cell>
          <cell r="AG96">
            <v>2.8312159709618884E-2</v>
          </cell>
          <cell r="AH96">
            <v>3.9745916515426513E-2</v>
          </cell>
          <cell r="AI96">
            <v>6.8058076225045366E-2</v>
          </cell>
          <cell r="AJ96">
            <v>1.2999999999999901E-2</v>
          </cell>
          <cell r="AK96">
            <v>2</v>
          </cell>
          <cell r="AL96">
            <v>340</v>
          </cell>
          <cell r="AM96">
            <v>2</v>
          </cell>
          <cell r="AN96">
            <v>0</v>
          </cell>
          <cell r="AO96">
            <v>432</v>
          </cell>
          <cell r="AP96" t="str">
            <v>Mainoo</v>
          </cell>
        </row>
        <row r="97">
          <cell r="A97" t="str">
            <v>Joelinton Cássio Apolinário de Lira</v>
          </cell>
          <cell r="B97" t="str">
            <v/>
          </cell>
          <cell r="C97" t="str">
            <v>Joelinton</v>
          </cell>
          <cell r="D97" t="str">
            <v/>
          </cell>
          <cell r="F97" t="str">
            <v/>
          </cell>
          <cell r="H97" t="str">
            <v/>
          </cell>
          <cell r="I97">
            <v>2.2000000000000002</v>
          </cell>
          <cell r="J97">
            <v>3.0666666666666669</v>
          </cell>
          <cell r="K97">
            <v>3.6</v>
          </cell>
          <cell r="M97">
            <v>2.7533268605453327</v>
          </cell>
          <cell r="N97">
            <v>2.3676923076923075</v>
          </cell>
          <cell r="O97">
            <v>2.7565769230769237</v>
          </cell>
          <cell r="P97">
            <v>2.7533268605453327</v>
          </cell>
          <cell r="Q97">
            <v>2.3676923076923075</v>
          </cell>
          <cell r="R97">
            <v>2.7</v>
          </cell>
          <cell r="S97">
            <v>2.7533268605453327</v>
          </cell>
          <cell r="T97" t="str">
            <v>MID</v>
          </cell>
          <cell r="U97" t="str">
            <v>CM</v>
          </cell>
          <cell r="V97" t="str">
            <v>NEW</v>
          </cell>
          <cell r="W97" t="str">
            <v>Newcastle</v>
          </cell>
          <cell r="X97">
            <v>5.5</v>
          </cell>
          <cell r="Y97">
            <v>73</v>
          </cell>
          <cell r="Z97">
            <v>16</v>
          </cell>
          <cell r="AA97">
            <v>57</v>
          </cell>
          <cell r="AB97">
            <v>1950</v>
          </cell>
          <cell r="AC97">
            <v>1950</v>
          </cell>
          <cell r="AD97">
            <v>0.49158249158249157</v>
          </cell>
          <cell r="AE97">
            <v>2</v>
          </cell>
          <cell r="AF97">
            <v>1</v>
          </cell>
          <cell r="AG97">
            <v>-1.6615384615384615E-2</v>
          </cell>
          <cell r="AH97">
            <v>-1.6153846153846158E-2</v>
          </cell>
          <cell r="AI97">
            <v>-3.2769230769230773E-2</v>
          </cell>
          <cell r="AJ97">
            <v>0</v>
          </cell>
          <cell r="AK97">
            <v>2</v>
          </cell>
          <cell r="AL97">
            <v>304</v>
          </cell>
          <cell r="AM97">
            <v>10</v>
          </cell>
          <cell r="AN97">
            <v>0</v>
          </cell>
          <cell r="AO97">
            <v>458</v>
          </cell>
          <cell r="AP97" t="str">
            <v>Joelinton</v>
          </cell>
        </row>
        <row r="98">
          <cell r="A98" t="str">
            <v>Lewis Miley</v>
          </cell>
          <cell r="B98" t="str">
            <v/>
          </cell>
          <cell r="C98" t="str">
            <v>L.Miley</v>
          </cell>
          <cell r="D98" t="str">
            <v/>
          </cell>
          <cell r="F98" t="str">
            <v/>
          </cell>
          <cell r="H98" t="str">
            <v/>
          </cell>
          <cell r="I98" t="e">
            <v>#N/A</v>
          </cell>
          <cell r="J98" t="e">
            <v>#N/A</v>
          </cell>
          <cell r="K98" t="e">
            <v>#N/A</v>
          </cell>
          <cell r="M98">
            <v>3.5292856734671729</v>
          </cell>
          <cell r="N98">
            <v>3.6543871399866039</v>
          </cell>
          <cell r="O98">
            <v>2.4752428667113198</v>
          </cell>
          <cell r="P98">
            <v>3.5292856734671729</v>
          </cell>
          <cell r="Q98">
            <v>3.6543871399866039</v>
          </cell>
          <cell r="R98">
            <v>2.6074074074074076</v>
          </cell>
          <cell r="S98">
            <v>3.5292856734671729</v>
          </cell>
          <cell r="T98" t="str">
            <v>MID</v>
          </cell>
          <cell r="U98" t="str">
            <v>CM</v>
          </cell>
          <cell r="V98" t="str">
            <v>NEW</v>
          </cell>
          <cell r="W98" t="str">
            <v>Newcastle</v>
          </cell>
          <cell r="X98">
            <v>5.5</v>
          </cell>
          <cell r="Y98">
            <v>72</v>
          </cell>
          <cell r="Z98">
            <v>10</v>
          </cell>
          <cell r="AA98">
            <v>62</v>
          </cell>
          <cell r="AB98">
            <v>1493</v>
          </cell>
          <cell r="AC98">
            <v>1493</v>
          </cell>
          <cell r="AD98">
            <v>0.56916996047430835</v>
          </cell>
          <cell r="AE98">
            <v>1</v>
          </cell>
          <cell r="AF98">
            <v>4</v>
          </cell>
          <cell r="AG98">
            <v>-2.1701272605492303E-2</v>
          </cell>
          <cell r="AH98">
            <v>0.11453449430676488</v>
          </cell>
          <cell r="AI98">
            <v>9.2833221701272589E-2</v>
          </cell>
          <cell r="AJ98">
            <v>0</v>
          </cell>
          <cell r="AK98">
            <v>5</v>
          </cell>
          <cell r="AL98">
            <v>334</v>
          </cell>
          <cell r="AM98">
            <v>0</v>
          </cell>
          <cell r="AN98">
            <v>0</v>
          </cell>
          <cell r="AO98">
            <v>459</v>
          </cell>
          <cell r="AP98" t="str">
            <v>L.Miley</v>
          </cell>
        </row>
        <row r="99">
          <cell r="A99" t="str">
            <v>Habib Diarra</v>
          </cell>
          <cell r="B99" t="str">
            <v/>
          </cell>
          <cell r="C99" t="str">
            <v>Diarra</v>
          </cell>
          <cell r="D99" t="str">
            <v/>
          </cell>
          <cell r="F99" t="str">
            <v/>
          </cell>
          <cell r="H99" t="str">
            <v/>
          </cell>
          <cell r="I99" t="e">
            <v>#N/A</v>
          </cell>
          <cell r="J99" t="e">
            <v>#N/A</v>
          </cell>
          <cell r="K99" t="e">
            <v>#N/A</v>
          </cell>
          <cell r="M99">
            <v>3.3121734933935834</v>
          </cell>
          <cell r="N99">
            <v>3.9379900213827508</v>
          </cell>
          <cell r="O99">
            <v>4.2142153662712083</v>
          </cell>
          <cell r="P99">
            <v>3.3121734933935834</v>
          </cell>
          <cell r="Q99">
            <v>3.9379900213827508</v>
          </cell>
          <cell r="R99">
            <v>3.1775700934579438</v>
          </cell>
          <cell r="S99">
            <v>3.3121734933935834</v>
          </cell>
          <cell r="T99" t="str">
            <v>MID</v>
          </cell>
          <cell r="U99" t="str">
            <v>CM</v>
          </cell>
          <cell r="V99" t="str">
            <v>SUN</v>
          </cell>
          <cell r="W99" t="str">
            <v>Sunderland</v>
          </cell>
          <cell r="X99">
            <v>5.5</v>
          </cell>
          <cell r="Y99">
            <v>65</v>
          </cell>
          <cell r="Z99">
            <v>0</v>
          </cell>
          <cell r="AA99">
            <v>65</v>
          </cell>
          <cell r="AB99">
            <v>1403</v>
          </cell>
          <cell r="AC99">
            <v>1403</v>
          </cell>
          <cell r="AD99">
            <v>0.59090909090909094</v>
          </cell>
          <cell r="AE99">
            <v>2</v>
          </cell>
          <cell r="AF99">
            <v>6</v>
          </cell>
          <cell r="AG99">
            <v>-8.1468282252316476E-2</v>
          </cell>
          <cell r="AH99">
            <v>0.33036350677120463</v>
          </cell>
          <cell r="AI99">
            <v>0.24889522451888807</v>
          </cell>
          <cell r="AJ99">
            <v>9.9999999999988987E-4</v>
          </cell>
          <cell r="AK99">
            <v>3</v>
          </cell>
          <cell r="AL99">
            <v>209</v>
          </cell>
          <cell r="AM99">
            <v>6</v>
          </cell>
          <cell r="AN99">
            <v>0</v>
          </cell>
          <cell r="AO99">
            <v>543</v>
          </cell>
          <cell r="AP99" t="str">
            <v>Diarra</v>
          </cell>
        </row>
        <row r="100">
          <cell r="A100" t="str">
            <v>Josh King</v>
          </cell>
          <cell r="B100" t="str">
            <v/>
          </cell>
          <cell r="C100" t="str">
            <v>King</v>
          </cell>
          <cell r="D100" t="str">
            <v/>
          </cell>
          <cell r="E100" t="str">
            <v>Joshua King</v>
          </cell>
          <cell r="F100" t="str">
            <v/>
          </cell>
          <cell r="H100" t="str">
            <v/>
          </cell>
          <cell r="I100">
            <v>0</v>
          </cell>
          <cell r="J100">
            <v>0.6</v>
          </cell>
          <cell r="K100">
            <v>1.2</v>
          </cell>
          <cell r="M100">
            <v>3.0576094843865302</v>
          </cell>
          <cell r="N100">
            <v>3.1744186046511627</v>
          </cell>
          <cell r="O100">
            <v>2.7739758244645918</v>
          </cell>
          <cell r="P100">
            <v>3.0576094843865302</v>
          </cell>
          <cell r="Q100">
            <v>3.1744186046511627</v>
          </cell>
          <cell r="R100">
            <v>2.754237288135593</v>
          </cell>
          <cell r="S100">
            <v>3.0576094843865302</v>
          </cell>
          <cell r="T100" t="str">
            <v>MID</v>
          </cell>
          <cell r="U100" t="str">
            <v>AM</v>
          </cell>
          <cell r="V100" t="str">
            <v>FUL</v>
          </cell>
          <cell r="W100" t="str">
            <v>Fulham</v>
          </cell>
          <cell r="X100">
            <v>5.5</v>
          </cell>
          <cell r="Y100">
            <v>63</v>
          </cell>
          <cell r="Z100">
            <v>0</v>
          </cell>
          <cell r="AA100">
            <v>63</v>
          </cell>
          <cell r="AB100">
            <v>1290</v>
          </cell>
          <cell r="AC100">
            <v>1290</v>
          </cell>
          <cell r="AD100">
            <v>0.35795454545454547</v>
          </cell>
          <cell r="AE100">
            <v>1</v>
          </cell>
          <cell r="AF100">
            <v>3</v>
          </cell>
          <cell r="AG100">
            <v>-0.10255813953488373</v>
          </cell>
          <cell r="AH100">
            <v>0.16325581395348834</v>
          </cell>
          <cell r="AI100">
            <v>6.069767441860463E-2</v>
          </cell>
          <cell r="AJ100">
            <v>2.0000000000000018E-3</v>
          </cell>
          <cell r="AK100">
            <v>3</v>
          </cell>
          <cell r="AL100">
            <v>225</v>
          </cell>
          <cell r="AM100">
            <v>4</v>
          </cell>
          <cell r="AN100">
            <v>0</v>
          </cell>
          <cell r="AO100">
            <v>268</v>
          </cell>
          <cell r="AP100" t="str">
            <v>King</v>
          </cell>
        </row>
        <row r="101">
          <cell r="A101" t="str">
            <v>Nico González Iglesias</v>
          </cell>
          <cell r="B101" t="str">
            <v/>
          </cell>
          <cell r="C101" t="str">
            <v>N.Gonzalez</v>
          </cell>
          <cell r="D101" t="str">
            <v/>
          </cell>
          <cell r="E101" t="str">
            <v>Nicolás González</v>
          </cell>
          <cell r="F101" t="str">
            <v/>
          </cell>
          <cell r="G101" t="str">
            <v>Nico González</v>
          </cell>
          <cell r="H101" t="str">
            <v/>
          </cell>
          <cell r="I101">
            <v>2.8</v>
          </cell>
          <cell r="J101">
            <v>2.8</v>
          </cell>
          <cell r="K101">
            <v>2.8</v>
          </cell>
          <cell r="M101">
            <v>2.6532506748931799</v>
          </cell>
          <cell r="N101">
            <v>2.5426008968609866</v>
          </cell>
          <cell r="O101">
            <v>2.3799757974985831</v>
          </cell>
          <cell r="P101">
            <v>2.6532506748931799</v>
          </cell>
          <cell r="Q101">
            <v>2.5426008968609866</v>
          </cell>
          <cell r="R101">
            <v>3.3926701570680633</v>
          </cell>
          <cell r="S101">
            <v>2.6532506748931799</v>
          </cell>
          <cell r="T101" t="str">
            <v>MID</v>
          </cell>
          <cell r="U101" t="str">
            <v>DM</v>
          </cell>
          <cell r="V101" t="str">
            <v>MCI</v>
          </cell>
          <cell r="W101" t="str">
            <v>Man City</v>
          </cell>
          <cell r="X101">
            <v>5.5</v>
          </cell>
          <cell r="Y101">
            <v>63</v>
          </cell>
          <cell r="Z101">
            <v>14</v>
          </cell>
          <cell r="AA101">
            <v>49</v>
          </cell>
          <cell r="AB101">
            <v>1561</v>
          </cell>
          <cell r="AC101">
            <v>1561</v>
          </cell>
          <cell r="AD101">
            <v>0.45818181818181819</v>
          </cell>
          <cell r="AE101">
            <v>1</v>
          </cell>
          <cell r="AF101">
            <v>0</v>
          </cell>
          <cell r="AG101">
            <v>1.8449711723254318E-2</v>
          </cell>
          <cell r="AH101">
            <v>-6.4573991031390138E-2</v>
          </cell>
          <cell r="AI101">
            <v>-4.6124279308135813E-2</v>
          </cell>
          <cell r="AJ101">
            <v>9.9999999999988987E-4</v>
          </cell>
          <cell r="AK101">
            <v>1</v>
          </cell>
          <cell r="AL101">
            <v>337</v>
          </cell>
          <cell r="AM101">
            <v>6</v>
          </cell>
          <cell r="AN101">
            <v>0</v>
          </cell>
          <cell r="AO101">
            <v>405</v>
          </cell>
          <cell r="AP101" t="str">
            <v>N.Gonzalez</v>
          </cell>
        </row>
        <row r="102">
          <cell r="A102" t="str">
            <v>Mason Mount</v>
          </cell>
          <cell r="B102" t="str">
            <v/>
          </cell>
          <cell r="C102" t="str">
            <v>Mount</v>
          </cell>
          <cell r="D102" t="str">
            <v/>
          </cell>
          <cell r="F102" t="str">
            <v/>
          </cell>
          <cell r="H102" t="str">
            <v/>
          </cell>
          <cell r="I102">
            <v>1.5</v>
          </cell>
          <cell r="J102">
            <v>2.1666666666666665</v>
          </cell>
          <cell r="K102">
            <v>3.4</v>
          </cell>
          <cell r="M102">
            <v>3.484715935750291</v>
          </cell>
          <cell r="N102">
            <v>3.7425742574257423</v>
          </cell>
          <cell r="O102">
            <v>2.5380162838618889</v>
          </cell>
          <cell r="P102">
            <v>3.484715935750291</v>
          </cell>
          <cell r="Q102">
            <v>3.7425742574257423</v>
          </cell>
          <cell r="R102">
            <v>3.9086294416243654</v>
          </cell>
          <cell r="S102">
            <v>3.484715935750291</v>
          </cell>
          <cell r="T102" t="str">
            <v>MID</v>
          </cell>
          <cell r="U102" t="str">
            <v>AM</v>
          </cell>
          <cell r="V102" t="str">
            <v>MUN</v>
          </cell>
          <cell r="W102" t="str">
            <v>Man Utd</v>
          </cell>
          <cell r="X102">
            <v>5.5</v>
          </cell>
          <cell r="Y102">
            <v>58</v>
          </cell>
          <cell r="Z102">
            <v>4</v>
          </cell>
          <cell r="AA102">
            <v>54</v>
          </cell>
          <cell r="AB102">
            <v>1010</v>
          </cell>
          <cell r="AC102">
            <v>1010</v>
          </cell>
          <cell r="AD102">
            <v>0.45849802371541504</v>
          </cell>
          <cell r="AE102">
            <v>3</v>
          </cell>
          <cell r="AF102">
            <v>0</v>
          </cell>
          <cell r="AG102">
            <v>0.12831683168316832</v>
          </cell>
          <cell r="AH102">
            <v>-0.14435643564356437</v>
          </cell>
          <cell r="AI102">
            <v>-1.6039603960396054E-2</v>
          </cell>
          <cell r="AJ102">
            <v>9.9999999999988987E-4</v>
          </cell>
          <cell r="AK102">
            <v>3</v>
          </cell>
          <cell r="AL102">
            <v>201</v>
          </cell>
          <cell r="AM102">
            <v>2</v>
          </cell>
          <cell r="AN102">
            <v>0</v>
          </cell>
          <cell r="AO102">
            <v>430</v>
          </cell>
          <cell r="AP102" t="str">
            <v>Mount</v>
          </cell>
        </row>
        <row r="103">
          <cell r="A103" t="str">
            <v>Dwight McNeil</v>
          </cell>
          <cell r="B103" t="str">
            <v/>
          </cell>
          <cell r="C103" t="str">
            <v>McNeil</v>
          </cell>
          <cell r="D103" t="str">
            <v/>
          </cell>
          <cell r="F103" t="str">
            <v/>
          </cell>
          <cell r="H103" t="str">
            <v/>
          </cell>
          <cell r="I103">
            <v>3.5</v>
          </cell>
          <cell r="J103">
            <v>3.8000000000000003</v>
          </cell>
          <cell r="K103">
            <v>4.4000000000000004</v>
          </cell>
          <cell r="M103">
            <v>3.3316460211186603</v>
          </cell>
          <cell r="N103">
            <v>3.2075796726959527</v>
          </cell>
          <cell r="O103">
            <v>4.7916366509251835</v>
          </cell>
          <cell r="P103">
            <v>3.3316460211186603</v>
          </cell>
          <cell r="Q103">
            <v>3.2075796726959527</v>
          </cell>
          <cell r="R103">
            <v>2.6206896551724137</v>
          </cell>
          <cell r="S103">
            <v>3.3316460211186603</v>
          </cell>
          <cell r="T103" t="str">
            <v>MID</v>
          </cell>
          <cell r="U103" t="str">
            <v>LW</v>
          </cell>
          <cell r="V103" t="str">
            <v>EVE</v>
          </cell>
          <cell r="W103" t="str">
            <v>Everton</v>
          </cell>
          <cell r="X103">
            <v>5.5</v>
          </cell>
          <cell r="Y103">
            <v>53.000000000000007</v>
          </cell>
          <cell r="Z103">
            <v>4</v>
          </cell>
          <cell r="AA103">
            <v>49.000000000000007</v>
          </cell>
          <cell r="AB103">
            <v>1161</v>
          </cell>
          <cell r="AC103">
            <v>1161</v>
          </cell>
          <cell r="AD103">
            <v>0.43801652892561993</v>
          </cell>
          <cell r="AE103">
            <v>0</v>
          </cell>
          <cell r="AF103">
            <v>3</v>
          </cell>
          <cell r="AG103">
            <v>-0.1062015503875969</v>
          </cell>
          <cell r="AH103">
            <v>8.4496124031007758E-2</v>
          </cell>
          <cell r="AI103">
            <v>-2.1705426356589147E-2</v>
          </cell>
          <cell r="AJ103">
            <v>9.9999999999988987E-4</v>
          </cell>
          <cell r="AK103">
            <v>1</v>
          </cell>
          <cell r="AL103">
            <v>186</v>
          </cell>
          <cell r="AM103">
            <v>1</v>
          </cell>
          <cell r="AN103">
            <v>0</v>
          </cell>
          <cell r="AO103">
            <v>241</v>
          </cell>
          <cell r="AP103" t="str">
            <v>McNeil</v>
          </cell>
        </row>
        <row r="104">
          <cell r="A104" t="str">
            <v>Dan Ndoye</v>
          </cell>
          <cell r="B104" t="str">
            <v/>
          </cell>
          <cell r="C104" t="str">
            <v>Ndoye</v>
          </cell>
          <cell r="D104" t="str">
            <v/>
          </cell>
          <cell r="F104" t="str">
            <v/>
          </cell>
          <cell r="H104" t="str">
            <v/>
          </cell>
          <cell r="I104" t="e">
            <v>#N/A</v>
          </cell>
          <cell r="J104" t="e">
            <v>#N/A</v>
          </cell>
          <cell r="K104" t="e">
            <v>#N/A</v>
          </cell>
          <cell r="M104">
            <v>3.1482985100185754</v>
          </cell>
          <cell r="N104">
            <v>3.0419880034275919</v>
          </cell>
          <cell r="O104">
            <v>2.2306769494430165</v>
          </cell>
          <cell r="P104">
            <v>3.1482985100185754</v>
          </cell>
          <cell r="Q104">
            <v>3.0419880034275919</v>
          </cell>
          <cell r="R104">
            <v>0</v>
          </cell>
          <cell r="S104">
            <v>3.1482985100185754</v>
          </cell>
          <cell r="T104" t="str">
            <v>MID</v>
          </cell>
          <cell r="U104" t="str">
            <v>RW</v>
          </cell>
          <cell r="V104" t="str">
            <v>NFO</v>
          </cell>
          <cell r="W104" t="str">
            <v>Nott'm Forest</v>
          </cell>
          <cell r="X104">
            <v>5.5</v>
          </cell>
          <cell r="Y104">
            <v>50</v>
          </cell>
          <cell r="Z104">
            <v>0</v>
          </cell>
          <cell r="AA104">
            <v>50</v>
          </cell>
          <cell r="AB104">
            <v>1167</v>
          </cell>
          <cell r="AC104">
            <v>1167</v>
          </cell>
          <cell r="AD104">
            <v>0.37878787878787884</v>
          </cell>
          <cell r="AE104">
            <v>1</v>
          </cell>
          <cell r="AF104">
            <v>2</v>
          </cell>
          <cell r="AG104">
            <v>-3.8560411311054088E-3</v>
          </cell>
          <cell r="AH104">
            <v>3.7789203084832898E-2</v>
          </cell>
          <cell r="AI104">
            <v>3.3933161953727475E-2</v>
          </cell>
          <cell r="AJ104">
            <v>6.9999999999998952E-3</v>
          </cell>
          <cell r="AK104">
            <v>4</v>
          </cell>
          <cell r="AL104">
            <v>178</v>
          </cell>
          <cell r="AM104">
            <v>1</v>
          </cell>
          <cell r="AN104">
            <v>0</v>
          </cell>
          <cell r="AO104">
            <v>483</v>
          </cell>
          <cell r="AP104" t="str">
            <v>Ndoye</v>
          </cell>
        </row>
        <row r="105">
          <cell r="A105" t="str">
            <v>Kevin Santos Lopes de Macedo</v>
          </cell>
          <cell r="B105" t="str">
            <v/>
          </cell>
          <cell r="C105" t="str">
            <v>Kevin</v>
          </cell>
          <cell r="D105" t="str">
            <v/>
          </cell>
          <cell r="F105" t="str">
            <v/>
          </cell>
          <cell r="H105" t="str">
            <v/>
          </cell>
          <cell r="I105" t="e">
            <v>#N/A</v>
          </cell>
          <cell r="J105" t="e">
            <v>#N/A</v>
          </cell>
          <cell r="K105" t="e">
            <v>#N/A</v>
          </cell>
          <cell r="M105">
            <v>3.1364755790655394</v>
          </cell>
          <cell r="N105">
            <v>3.2349514563106792</v>
          </cell>
          <cell r="O105">
            <v>2.4771562224183583</v>
          </cell>
          <cell r="P105">
            <v>3.1364755790655394</v>
          </cell>
          <cell r="Q105">
            <v>3.2349514563106792</v>
          </cell>
          <cell r="R105">
            <v>3.0909090909090908</v>
          </cell>
          <cell r="S105">
            <v>3.1364755790655394</v>
          </cell>
          <cell r="T105" t="str">
            <v>MID</v>
          </cell>
          <cell r="U105" t="str">
            <v>LW</v>
          </cell>
          <cell r="V105" t="str">
            <v>FUL</v>
          </cell>
          <cell r="W105" t="str">
            <v>Fulham</v>
          </cell>
          <cell r="X105">
            <v>5.5</v>
          </cell>
          <cell r="Y105">
            <v>49</v>
          </cell>
          <cell r="Z105">
            <v>0</v>
          </cell>
          <cell r="AA105">
            <v>49</v>
          </cell>
          <cell r="AB105">
            <v>1030</v>
          </cell>
          <cell r="AC105">
            <v>1030</v>
          </cell>
          <cell r="AD105">
            <v>0.34265734265734266</v>
          </cell>
          <cell r="AE105">
            <v>1</v>
          </cell>
          <cell r="AF105">
            <v>3</v>
          </cell>
          <cell r="AG105">
            <v>-1.8349514563106795E-2</v>
          </cell>
          <cell r="AH105">
            <v>0.13368932038834952</v>
          </cell>
          <cell r="AI105">
            <v>0.11533980582524272</v>
          </cell>
          <cell r="AJ105">
            <v>9.9999999999988987E-4</v>
          </cell>
          <cell r="AK105">
            <v>0</v>
          </cell>
          <cell r="AL105">
            <v>183</v>
          </cell>
          <cell r="AM105">
            <v>1</v>
          </cell>
          <cell r="AN105">
            <v>0</v>
          </cell>
          <cell r="AO105">
            <v>263</v>
          </cell>
          <cell r="AP105" t="str">
            <v>Kevin</v>
          </cell>
        </row>
        <row r="106">
          <cell r="A106" t="str">
            <v>Lucas Bergvall</v>
          </cell>
          <cell r="B106" t="str">
            <v/>
          </cell>
          <cell r="C106" t="str">
            <v>Bergvall</v>
          </cell>
          <cell r="D106" t="str">
            <v/>
          </cell>
          <cell r="F106" t="str">
            <v/>
          </cell>
          <cell r="H106" t="str">
            <v/>
          </cell>
          <cell r="I106">
            <v>1.6</v>
          </cell>
          <cell r="J106">
            <v>1.6</v>
          </cell>
          <cell r="K106">
            <v>1.6</v>
          </cell>
          <cell r="M106">
            <v>2.8320378382803097</v>
          </cell>
          <cell r="N106">
            <v>3.2481675392670155</v>
          </cell>
          <cell r="O106">
            <v>2.338922081921774</v>
          </cell>
          <cell r="P106">
            <v>2.8320378382803097</v>
          </cell>
          <cell r="Q106">
            <v>3.2481675392670155</v>
          </cell>
          <cell r="R106">
            <v>9.0588235294117645</v>
          </cell>
          <cell r="S106">
            <v>2.8320378382803097</v>
          </cell>
          <cell r="T106" t="str">
            <v>MID</v>
          </cell>
          <cell r="U106" t="str">
            <v>CM</v>
          </cell>
          <cell r="V106" t="str">
            <v>TOT</v>
          </cell>
          <cell r="W106" t="str">
            <v>Spurs</v>
          </cell>
          <cell r="X106">
            <v>5.5</v>
          </cell>
          <cell r="Y106">
            <v>49</v>
          </cell>
          <cell r="Z106">
            <v>2</v>
          </cell>
          <cell r="AA106">
            <v>47</v>
          </cell>
          <cell r="AB106">
            <v>955</v>
          </cell>
          <cell r="AC106">
            <v>955</v>
          </cell>
          <cell r="AD106">
            <v>0.38735177865612652</v>
          </cell>
          <cell r="AE106">
            <v>1</v>
          </cell>
          <cell r="AF106">
            <v>3</v>
          </cell>
          <cell r="AG106">
            <v>-2.1675392670157043E-2</v>
          </cell>
          <cell r="AH106">
            <v>0.24219895287958118</v>
          </cell>
          <cell r="AI106">
            <v>0.22052356020942415</v>
          </cell>
          <cell r="AJ106">
            <v>2.0000000000000018E-3</v>
          </cell>
          <cell r="AK106">
            <v>0</v>
          </cell>
          <cell r="AL106">
            <v>163</v>
          </cell>
          <cell r="AM106">
            <v>2</v>
          </cell>
          <cell r="AN106">
            <v>0</v>
          </cell>
          <cell r="AO106">
            <v>520</v>
          </cell>
          <cell r="AP106" t="str">
            <v>Bergvall</v>
          </cell>
        </row>
        <row r="107">
          <cell r="A107" t="str">
            <v>Wilson Odobert</v>
          </cell>
          <cell r="B107" t="str">
            <v/>
          </cell>
          <cell r="C107" t="str">
            <v>Odobert</v>
          </cell>
          <cell r="D107" t="str">
            <v/>
          </cell>
          <cell r="F107" t="str">
            <v/>
          </cell>
          <cell r="H107" t="str">
            <v/>
          </cell>
          <cell r="I107">
            <v>2.1</v>
          </cell>
          <cell r="J107">
            <v>2.4500000000000002</v>
          </cell>
          <cell r="K107">
            <v>2.8</v>
          </cell>
          <cell r="M107">
            <v>3.734682967877621</v>
          </cell>
          <cell r="N107">
            <v>3.2181069958847739</v>
          </cell>
          <cell r="O107">
            <v>2.4407407407407407</v>
          </cell>
          <cell r="P107">
            <v>3.734682967877621</v>
          </cell>
          <cell r="Q107">
            <v>3.2181069958847739</v>
          </cell>
          <cell r="R107">
            <v>0</v>
          </cell>
          <cell r="S107">
            <v>3.734682967877621</v>
          </cell>
          <cell r="T107" t="str">
            <v>MID</v>
          </cell>
          <cell r="U107" t="str">
            <v>LW</v>
          </cell>
          <cell r="V107" t="str">
            <v>TOT</v>
          </cell>
          <cell r="W107" t="str">
            <v>Spurs</v>
          </cell>
          <cell r="X107">
            <v>5.5</v>
          </cell>
          <cell r="Y107">
            <v>46</v>
          </cell>
          <cell r="Z107">
            <v>0</v>
          </cell>
          <cell r="AA107">
            <v>46</v>
          </cell>
          <cell r="AB107">
            <v>972</v>
          </cell>
          <cell r="AC107">
            <v>972</v>
          </cell>
          <cell r="AD107">
            <v>0.34848484848484851</v>
          </cell>
          <cell r="AE107">
            <v>0</v>
          </cell>
          <cell r="AF107">
            <v>2</v>
          </cell>
          <cell r="AG107">
            <v>-0.17777777777777778</v>
          </cell>
          <cell r="AH107">
            <v>7.314814814814817E-2</v>
          </cell>
          <cell r="AI107">
            <v>-0.1046296296296296</v>
          </cell>
          <cell r="AJ107">
            <v>0</v>
          </cell>
          <cell r="AK107">
            <v>6</v>
          </cell>
          <cell r="AL107">
            <v>176</v>
          </cell>
          <cell r="AM107">
            <v>0</v>
          </cell>
          <cell r="AN107">
            <v>0</v>
          </cell>
          <cell r="AO107">
            <v>517</v>
          </cell>
          <cell r="AP107" t="str">
            <v>Odobert</v>
          </cell>
        </row>
        <row r="108">
          <cell r="A108" t="str">
            <v>Evann Guessand</v>
          </cell>
          <cell r="B108" t="str">
            <v/>
          </cell>
          <cell r="C108" t="str">
            <v>Guessand</v>
          </cell>
          <cell r="D108" t="str">
            <v/>
          </cell>
          <cell r="F108" t="str">
            <v/>
          </cell>
          <cell r="H108" t="str">
            <v/>
          </cell>
          <cell r="I108" t="e">
            <v>#N/A</v>
          </cell>
          <cell r="J108" t="e">
            <v>#N/A</v>
          </cell>
          <cell r="K108" t="e">
            <v>#N/A</v>
          </cell>
          <cell r="M108">
            <v>3.2199079175314913</v>
          </cell>
          <cell r="N108">
            <v>3.243124312431243</v>
          </cell>
          <cell r="O108">
            <v>3.1119289860020483</v>
          </cell>
          <cell r="P108">
            <v>3.2399582620843921</v>
          </cell>
          <cell r="Q108">
            <v>3.243124312431243</v>
          </cell>
          <cell r="R108">
            <v>4.6206896551724137</v>
          </cell>
          <cell r="S108">
            <v>3.2199079175314913</v>
          </cell>
          <cell r="T108" t="str">
            <v>MID</v>
          </cell>
          <cell r="U108" t="str">
            <v>RW</v>
          </cell>
          <cell r="V108" t="str">
            <v>AVL</v>
          </cell>
          <cell r="W108" t="str">
            <v>Aston Villa</v>
          </cell>
          <cell r="X108">
            <v>5.5</v>
          </cell>
          <cell r="Y108">
            <v>44</v>
          </cell>
          <cell r="Z108">
            <v>0</v>
          </cell>
          <cell r="AA108">
            <v>44</v>
          </cell>
          <cell r="AB108">
            <v>909</v>
          </cell>
          <cell r="AC108">
            <v>909</v>
          </cell>
          <cell r="AD108">
            <v>0.61538461538461542</v>
          </cell>
          <cell r="AE108">
            <v>1</v>
          </cell>
          <cell r="AF108">
            <v>3</v>
          </cell>
          <cell r="AG108">
            <v>-5.5445544554455481E-2</v>
          </cell>
          <cell r="AH108">
            <v>0.21287128712871287</v>
          </cell>
          <cell r="AI108">
            <v>0.15742574257425737</v>
          </cell>
          <cell r="AJ108">
            <v>9.9999999999988987E-4</v>
          </cell>
          <cell r="AK108">
            <v>0</v>
          </cell>
          <cell r="AL108">
            <v>143</v>
          </cell>
          <cell r="AM108">
            <v>0</v>
          </cell>
          <cell r="AN108">
            <v>0</v>
          </cell>
          <cell r="AO108">
            <v>42</v>
          </cell>
          <cell r="AP108" t="str">
            <v>Guessand</v>
          </cell>
        </row>
        <row r="109">
          <cell r="A109" t="str">
            <v>Conor Gallagher</v>
          </cell>
          <cell r="B109" t="str">
            <v/>
          </cell>
          <cell r="C109" t="str">
            <v>Gallagher</v>
          </cell>
          <cell r="D109" t="str">
            <v/>
          </cell>
          <cell r="F109" t="str">
            <v/>
          </cell>
          <cell r="H109" t="str">
            <v/>
          </cell>
          <cell r="I109" t="e">
            <v>#N/A</v>
          </cell>
          <cell r="J109" t="e">
            <v>#N/A</v>
          </cell>
          <cell r="K109" t="e">
            <v>#N/A</v>
          </cell>
          <cell r="M109">
            <v>3.0268994086068819</v>
          </cell>
          <cell r="N109">
            <v>3.0126796280642436</v>
          </cell>
          <cell r="O109">
            <v>2.7822472724055904</v>
          </cell>
          <cell r="P109">
            <v>3.0268994086068819</v>
          </cell>
          <cell r="Q109">
            <v>3.0126796280642436</v>
          </cell>
          <cell r="R109">
            <v>3.4534883720930236</v>
          </cell>
          <cell r="S109">
            <v>3.0268994086068819</v>
          </cell>
          <cell r="T109" t="str">
            <v>MID</v>
          </cell>
          <cell r="U109" t="str">
            <v>CM</v>
          </cell>
          <cell r="V109" t="str">
            <v>TOT</v>
          </cell>
          <cell r="W109" t="str">
            <v>Spurs</v>
          </cell>
          <cell r="X109">
            <v>5.5</v>
          </cell>
          <cell r="Y109">
            <v>44</v>
          </cell>
          <cell r="Z109">
            <v>0</v>
          </cell>
          <cell r="AA109">
            <v>44</v>
          </cell>
          <cell r="AB109">
            <v>1183</v>
          </cell>
          <cell r="AC109">
            <v>1183</v>
          </cell>
          <cell r="AD109">
            <v>0.5</v>
          </cell>
          <cell r="AE109">
            <v>1</v>
          </cell>
          <cell r="AF109">
            <v>1</v>
          </cell>
          <cell r="AG109">
            <v>-1.7497886728655959E-2</v>
          </cell>
          <cell r="AH109">
            <v>2.2823330515638209E-2</v>
          </cell>
          <cell r="AI109">
            <v>5.3254437869822424E-3</v>
          </cell>
          <cell r="AJ109">
            <v>2.0000000000000018E-3</v>
          </cell>
          <cell r="AK109">
            <v>3</v>
          </cell>
          <cell r="AL109">
            <v>211</v>
          </cell>
          <cell r="AM109">
            <v>2</v>
          </cell>
          <cell r="AN109">
            <v>0</v>
          </cell>
          <cell r="AO109">
            <v>519</v>
          </cell>
          <cell r="AP109" t="str">
            <v>Gallagher</v>
          </cell>
        </row>
        <row r="110">
          <cell r="A110" t="str">
            <v>Oscar Bobb</v>
          </cell>
          <cell r="B110" t="str">
            <v/>
          </cell>
          <cell r="C110" t="str">
            <v>Bobb</v>
          </cell>
          <cell r="D110" t="str">
            <v/>
          </cell>
          <cell r="F110" t="str">
            <v/>
          </cell>
          <cell r="H110" t="str">
            <v/>
          </cell>
          <cell r="I110">
            <v>1</v>
          </cell>
          <cell r="J110">
            <v>1.55</v>
          </cell>
          <cell r="K110">
            <v>2.1</v>
          </cell>
          <cell r="M110">
            <v>3.3372017926577731</v>
          </cell>
          <cell r="N110">
            <v>2.6097087378640778</v>
          </cell>
          <cell r="O110">
            <v>3.2064153277773007</v>
          </cell>
          <cell r="P110">
            <v>3.3372017926577731</v>
          </cell>
          <cell r="Q110">
            <v>2.6097087378640778</v>
          </cell>
          <cell r="R110">
            <v>2.5486725663716814</v>
          </cell>
          <cell r="S110">
            <v>3.3372017926577731</v>
          </cell>
          <cell r="T110" t="str">
            <v>MID</v>
          </cell>
          <cell r="U110" t="str">
            <v>RW</v>
          </cell>
          <cell r="V110" t="str">
            <v>FUL</v>
          </cell>
          <cell r="W110" t="str">
            <v>Fulham</v>
          </cell>
          <cell r="X110">
            <v>5.5</v>
          </cell>
          <cell r="Y110">
            <v>42</v>
          </cell>
          <cell r="Z110">
            <v>0</v>
          </cell>
          <cell r="AA110">
            <v>42</v>
          </cell>
          <cell r="AB110">
            <v>1030</v>
          </cell>
          <cell r="AC110">
            <v>1030</v>
          </cell>
          <cell r="AD110">
            <v>0.54545454545454541</v>
          </cell>
          <cell r="AE110">
            <v>0</v>
          </cell>
          <cell r="AF110">
            <v>2</v>
          </cell>
          <cell r="AG110">
            <v>-0.12844660194174756</v>
          </cell>
          <cell r="AH110">
            <v>-8.7378640776698824E-3</v>
          </cell>
          <cell r="AI110">
            <v>-0.13718446601941744</v>
          </cell>
          <cell r="AJ110">
            <v>4.9999999999998934E-3</v>
          </cell>
          <cell r="AK110">
            <v>0</v>
          </cell>
          <cell r="AL110">
            <v>182</v>
          </cell>
          <cell r="AM110">
            <v>1</v>
          </cell>
          <cell r="AN110">
            <v>0</v>
          </cell>
          <cell r="AO110">
            <v>264</v>
          </cell>
          <cell r="AP110" t="str">
            <v>Bobb</v>
          </cell>
        </row>
        <row r="111">
          <cell r="A111" t="str">
            <v>Federico Chiesa</v>
          </cell>
          <cell r="B111" t="str">
            <v/>
          </cell>
          <cell r="C111" t="str">
            <v>Chiesa</v>
          </cell>
          <cell r="D111" t="str">
            <v/>
          </cell>
          <cell r="F111" t="str">
            <v/>
          </cell>
          <cell r="H111" t="str">
            <v/>
          </cell>
          <cell r="I111">
            <v>1.2</v>
          </cell>
          <cell r="J111">
            <v>1.2</v>
          </cell>
          <cell r="K111">
            <v>1.2</v>
          </cell>
          <cell r="M111">
            <v>3.9496581314739707</v>
          </cell>
          <cell r="N111">
            <v>7.0031545741324921</v>
          </cell>
          <cell r="O111">
            <v>2.4904574132492101</v>
          </cell>
          <cell r="P111">
            <v>3.9496581314739707</v>
          </cell>
          <cell r="Q111">
            <v>7.0031545741324921</v>
          </cell>
          <cell r="R111">
            <v>4.5</v>
          </cell>
          <cell r="S111">
            <v>3.9496581314739707</v>
          </cell>
          <cell r="T111" t="str">
            <v>MID</v>
          </cell>
          <cell r="U111" t="str">
            <v>RW</v>
          </cell>
          <cell r="V111" t="str">
            <v>LIV</v>
          </cell>
          <cell r="W111" t="str">
            <v>Liverpool</v>
          </cell>
          <cell r="X111">
            <v>5.5</v>
          </cell>
          <cell r="Y111">
            <v>37</v>
          </cell>
          <cell r="Z111">
            <v>0</v>
          </cell>
          <cell r="AA111">
            <v>37</v>
          </cell>
          <cell r="AB111">
            <v>317</v>
          </cell>
          <cell r="AC111">
            <v>317</v>
          </cell>
          <cell r="AD111">
            <v>0.25874125874125875</v>
          </cell>
          <cell r="AE111">
            <v>2</v>
          </cell>
          <cell r="AF111">
            <v>1</v>
          </cell>
          <cell r="AG111">
            <v>0.15615141955835971</v>
          </cell>
          <cell r="AH111">
            <v>0.11072555205047319</v>
          </cell>
          <cell r="AI111">
            <v>0.26687697160883284</v>
          </cell>
          <cell r="AJ111">
            <v>9.9999999999988987E-4</v>
          </cell>
          <cell r="AK111">
            <v>0</v>
          </cell>
          <cell r="AL111">
            <v>135</v>
          </cell>
          <cell r="AM111">
            <v>3</v>
          </cell>
          <cell r="AN111">
            <v>0</v>
          </cell>
          <cell r="AO111">
            <v>370</v>
          </cell>
          <cell r="AP111" t="str">
            <v>Chiesa</v>
          </cell>
        </row>
        <row r="112">
          <cell r="A112" t="str">
            <v>Myles Lewis-Skelly</v>
          </cell>
          <cell r="B112" t="str">
            <v/>
          </cell>
          <cell r="C112" t="str">
            <v>Lewis-Skelly</v>
          </cell>
          <cell r="D112" t="str">
            <v/>
          </cell>
          <cell r="F112" t="str">
            <v/>
          </cell>
          <cell r="H112" t="str">
            <v/>
          </cell>
          <cell r="I112">
            <v>0</v>
          </cell>
          <cell r="J112">
            <v>0.8</v>
          </cell>
          <cell r="K112">
            <v>1.6</v>
          </cell>
          <cell r="M112">
            <v>3.3653770799886042</v>
          </cell>
          <cell r="N112">
            <v>3.5781922525107603</v>
          </cell>
          <cell r="O112">
            <v>1.9183119159331499</v>
          </cell>
          <cell r="P112">
            <v>2.3376523667274989</v>
          </cell>
          <cell r="Q112">
            <v>3.5781922525107603</v>
          </cell>
          <cell r="R112">
            <v>4.6486486486486491</v>
          </cell>
          <cell r="S112">
            <v>3.3653770799886042</v>
          </cell>
          <cell r="T112" t="str">
            <v>MID</v>
          </cell>
          <cell r="U112" t="str">
            <v>LB</v>
          </cell>
          <cell r="V112" t="str">
            <v>ARS</v>
          </cell>
          <cell r="W112" t="str">
            <v>Arsenal</v>
          </cell>
          <cell r="X112">
            <v>5.5</v>
          </cell>
          <cell r="Y112">
            <v>29</v>
          </cell>
          <cell r="Z112">
            <v>0</v>
          </cell>
          <cell r="AA112">
            <v>29</v>
          </cell>
          <cell r="AB112">
            <v>697</v>
          </cell>
          <cell r="AC112">
            <v>697</v>
          </cell>
          <cell r="AD112">
            <v>0.26363636363636361</v>
          </cell>
          <cell r="AE112">
            <v>0</v>
          </cell>
          <cell r="AF112">
            <v>0</v>
          </cell>
          <cell r="AG112">
            <v>-1.2912482065997131E-2</v>
          </cell>
          <cell r="AH112">
            <v>-2.5824964131994262E-2</v>
          </cell>
          <cell r="AI112">
            <v>-3.8737446197991396E-2</v>
          </cell>
          <cell r="AJ112">
            <v>2.9999999999998916E-3</v>
          </cell>
          <cell r="AK112">
            <v>0</v>
          </cell>
          <cell r="AL112">
            <v>110</v>
          </cell>
          <cell r="AM112">
            <v>3</v>
          </cell>
          <cell r="AN112">
            <v>0</v>
          </cell>
          <cell r="AO112">
            <v>7</v>
          </cell>
          <cell r="AP112" t="str">
            <v>Lewis-Skelly</v>
          </cell>
        </row>
        <row r="113">
          <cell r="A113" t="str">
            <v>Dilane Bakwa</v>
          </cell>
          <cell r="B113" t="str">
            <v/>
          </cell>
          <cell r="C113" t="str">
            <v>Bakwa</v>
          </cell>
          <cell r="D113" t="str">
            <v/>
          </cell>
          <cell r="F113" t="str">
            <v/>
          </cell>
          <cell r="H113" t="str">
            <v/>
          </cell>
          <cell r="I113" t="e">
            <v>#N/A</v>
          </cell>
          <cell r="J113" t="e">
            <v>#N/A</v>
          </cell>
          <cell r="K113" t="e">
            <v>#N/A</v>
          </cell>
          <cell r="M113">
            <v>3.1509608687825823</v>
          </cell>
          <cell r="N113">
            <v>3.0309653916211294</v>
          </cell>
          <cell r="O113">
            <v>2.6196835352815397</v>
          </cell>
          <cell r="P113">
            <v>3.1509608687825823</v>
          </cell>
          <cell r="Q113">
            <v>3.0309653916211294</v>
          </cell>
          <cell r="R113">
            <v>3.7101449275362319</v>
          </cell>
          <cell r="S113">
            <v>3.1509608687825823</v>
          </cell>
          <cell r="T113" t="str">
            <v>MID</v>
          </cell>
          <cell r="U113" t="str">
            <v>RW</v>
          </cell>
          <cell r="V113" t="str">
            <v>NFO</v>
          </cell>
          <cell r="W113" t="str">
            <v>Nott'm Forest</v>
          </cell>
          <cell r="X113">
            <v>5.5</v>
          </cell>
          <cell r="Y113">
            <v>26</v>
          </cell>
          <cell r="Z113">
            <v>0</v>
          </cell>
          <cell r="AA113">
            <v>26</v>
          </cell>
          <cell r="AB113">
            <v>549</v>
          </cell>
          <cell r="AC113">
            <v>549</v>
          </cell>
          <cell r="AD113">
            <v>0.33766233766233766</v>
          </cell>
          <cell r="AE113">
            <v>0</v>
          </cell>
          <cell r="AF113">
            <v>2</v>
          </cell>
          <cell r="AG113">
            <v>-8.8524590163934422E-2</v>
          </cell>
          <cell r="AH113">
            <v>0.1622950819672131</v>
          </cell>
          <cell r="AI113">
            <v>7.3770491803278659E-2</v>
          </cell>
          <cell r="AJ113">
            <v>0</v>
          </cell>
          <cell r="AK113">
            <v>1</v>
          </cell>
          <cell r="AL113">
            <v>100</v>
          </cell>
          <cell r="AM113">
            <v>1</v>
          </cell>
          <cell r="AN113">
            <v>0</v>
          </cell>
          <cell r="AO113">
            <v>485</v>
          </cell>
          <cell r="AP113" t="str">
            <v>Bakwa</v>
          </cell>
        </row>
        <row r="114">
          <cell r="A114" t="str">
            <v>Leon Bailey</v>
          </cell>
          <cell r="B114" t="str">
            <v/>
          </cell>
          <cell r="C114" t="str">
            <v>Bailey</v>
          </cell>
          <cell r="D114" t="str">
            <v/>
          </cell>
          <cell r="F114" t="str">
            <v/>
          </cell>
          <cell r="H114" t="str">
            <v/>
          </cell>
          <cell r="I114">
            <v>2</v>
          </cell>
          <cell r="J114">
            <v>3.0666666666666664</v>
          </cell>
          <cell r="K114">
            <v>4.2</v>
          </cell>
          <cell r="M114">
            <v>3.6024812983880219</v>
          </cell>
          <cell r="N114">
            <v>3.3133333333333335</v>
          </cell>
          <cell r="O114">
            <v>3.2043601532567045</v>
          </cell>
          <cell r="P114">
            <v>3.6024812983880219</v>
          </cell>
          <cell r="Q114">
            <v>3.3133333333333335</v>
          </cell>
          <cell r="R114">
            <v>4.8965517241379306</v>
          </cell>
          <cell r="S114">
            <v>3.6024812983880219</v>
          </cell>
          <cell r="T114" t="str">
            <v>MID</v>
          </cell>
          <cell r="U114" t="str">
            <v>RW</v>
          </cell>
          <cell r="V114" t="str">
            <v>AVL</v>
          </cell>
          <cell r="W114" t="str">
            <v>Aston Villa</v>
          </cell>
          <cell r="X114">
            <v>5.5</v>
          </cell>
          <cell r="Y114">
            <v>21</v>
          </cell>
          <cell r="Z114">
            <v>0</v>
          </cell>
          <cell r="AA114">
            <v>21</v>
          </cell>
          <cell r="AB114">
            <v>450</v>
          </cell>
          <cell r="AC114">
            <v>450</v>
          </cell>
          <cell r="AD114">
            <v>0.2937062937062937</v>
          </cell>
          <cell r="AE114">
            <v>0</v>
          </cell>
          <cell r="AF114">
            <v>2</v>
          </cell>
          <cell r="AG114">
            <v>-0.1</v>
          </cell>
          <cell r="AH114">
            <v>0.10800000000000004</v>
          </cell>
          <cell r="AI114">
            <v>8.0000000000000071E-3</v>
          </cell>
          <cell r="AJ114">
            <v>9.9999999999988987E-4</v>
          </cell>
          <cell r="AK114">
            <v>0</v>
          </cell>
          <cell r="AL114">
            <v>69</v>
          </cell>
          <cell r="AM114">
            <v>1</v>
          </cell>
          <cell r="AN114">
            <v>0</v>
          </cell>
          <cell r="AO114">
            <v>44</v>
          </cell>
          <cell r="AP114" t="str">
            <v>Bailey</v>
          </cell>
        </row>
        <row r="115">
          <cell r="A115" t="str">
            <v>Tyler Dibling</v>
          </cell>
          <cell r="B115" t="str">
            <v/>
          </cell>
          <cell r="C115" t="str">
            <v>Dibling</v>
          </cell>
          <cell r="D115" t="str">
            <v/>
          </cell>
          <cell r="F115" t="str">
            <v/>
          </cell>
          <cell r="H115" t="str">
            <v/>
          </cell>
          <cell r="I115" t="e">
            <v>#N/A</v>
          </cell>
          <cell r="J115" t="e">
            <v>#N/A</v>
          </cell>
          <cell r="K115" t="e">
            <v>#N/A</v>
          </cell>
          <cell r="M115">
            <v>2.2878944089080617</v>
          </cell>
          <cell r="N115">
            <v>3.4555873925501439</v>
          </cell>
          <cell r="O115">
            <v>1.7424068767908309</v>
          </cell>
          <cell r="P115">
            <v>2.2878944089080617</v>
          </cell>
          <cell r="Q115">
            <v>3.4555873925501439</v>
          </cell>
          <cell r="R115">
            <v>0</v>
          </cell>
          <cell r="S115">
            <v>2.2878944089080617</v>
          </cell>
          <cell r="T115" t="str">
            <v>MID</v>
          </cell>
          <cell r="U115" t="str">
            <v>RW</v>
          </cell>
          <cell r="V115" t="str">
            <v>EVE</v>
          </cell>
          <cell r="W115" t="str">
            <v>Everton</v>
          </cell>
          <cell r="X115">
            <v>5.5</v>
          </cell>
          <cell r="Y115">
            <v>18</v>
          </cell>
          <cell r="Z115">
            <v>0</v>
          </cell>
          <cell r="AA115">
            <v>18</v>
          </cell>
          <cell r="AB115">
            <v>349</v>
          </cell>
          <cell r="AC115">
            <v>349</v>
          </cell>
          <cell r="AD115">
            <v>0.23376623376623379</v>
          </cell>
          <cell r="AE115">
            <v>0</v>
          </cell>
          <cell r="AF115">
            <v>0</v>
          </cell>
          <cell r="AG115">
            <v>-5.1575931232091698E-2</v>
          </cell>
          <cell r="AH115">
            <v>-3.6103151862464183E-2</v>
          </cell>
          <cell r="AI115">
            <v>-8.7679083094555882E-2</v>
          </cell>
          <cell r="AJ115">
            <v>9.9999999999988987E-4</v>
          </cell>
          <cell r="AK115">
            <v>0</v>
          </cell>
          <cell r="AL115">
            <v>49</v>
          </cell>
          <cell r="AM115">
            <v>2</v>
          </cell>
          <cell r="AN115">
            <v>0</v>
          </cell>
          <cell r="AO115">
            <v>245</v>
          </cell>
          <cell r="AP115" t="str">
            <v>Dibling</v>
          </cell>
        </row>
        <row r="116">
          <cell r="A116" t="str">
            <v>James McAtee</v>
          </cell>
          <cell r="B116" t="str">
            <v/>
          </cell>
          <cell r="C116" t="str">
            <v>McAtee</v>
          </cell>
          <cell r="D116" t="str">
            <v/>
          </cell>
          <cell r="F116" t="str">
            <v/>
          </cell>
          <cell r="H116" t="str">
            <v/>
          </cell>
          <cell r="I116">
            <v>0</v>
          </cell>
          <cell r="J116">
            <v>0.70000000000000007</v>
          </cell>
          <cell r="K116">
            <v>2.1</v>
          </cell>
          <cell r="M116">
            <v>3.0389295618609062</v>
          </cell>
          <cell r="N116">
            <v>0</v>
          </cell>
          <cell r="O116">
            <v>2.9692572463768121</v>
          </cell>
          <cell r="P116">
            <v>2.7785128951942397</v>
          </cell>
          <cell r="Q116">
            <v>4.4270833333333339</v>
          </cell>
          <cell r="R116">
            <v>5.2173913043478262</v>
          </cell>
          <cell r="S116">
            <v>3.0389295618609062</v>
          </cell>
          <cell r="T116" t="str">
            <v>MID</v>
          </cell>
          <cell r="U116" t="str">
            <v>AM</v>
          </cell>
          <cell r="V116" t="str">
            <v>NFO</v>
          </cell>
          <cell r="W116" t="str">
            <v>Nott'm Forest</v>
          </cell>
          <cell r="X116">
            <v>5.5</v>
          </cell>
          <cell r="Y116">
            <v>17</v>
          </cell>
          <cell r="Z116">
            <v>0</v>
          </cell>
          <cell r="AA116">
            <v>17</v>
          </cell>
          <cell r="AB116">
            <v>288</v>
          </cell>
          <cell r="AC116">
            <v>288</v>
          </cell>
          <cell r="AD116">
            <v>0.22077922077922077</v>
          </cell>
          <cell r="AE116">
            <v>0</v>
          </cell>
          <cell r="AF116">
            <v>1</v>
          </cell>
          <cell r="AG116">
            <v>-5.6250000000000001E-2</v>
          </cell>
          <cell r="AH116">
            <v>0.19687499999999999</v>
          </cell>
          <cell r="AI116">
            <v>0.140625</v>
          </cell>
          <cell r="AJ116">
            <v>9.9999999999988987E-4</v>
          </cell>
          <cell r="AK116">
            <v>0</v>
          </cell>
          <cell r="AL116">
            <v>60</v>
          </cell>
          <cell r="AM116">
            <v>1</v>
          </cell>
          <cell r="AN116">
            <v>0</v>
          </cell>
          <cell r="AO116">
            <v>486</v>
          </cell>
          <cell r="AP116" t="str">
            <v>McAtee</v>
          </cell>
        </row>
        <row r="117">
          <cell r="A117" t="str">
            <v>Matt O'Riley</v>
          </cell>
          <cell r="B117" t="str">
            <v/>
          </cell>
          <cell r="C117" t="str">
            <v>O'Riley</v>
          </cell>
          <cell r="D117" t="str">
            <v/>
          </cell>
          <cell r="F117" t="str">
            <v/>
          </cell>
          <cell r="H117" t="str">
            <v/>
          </cell>
          <cell r="I117" t="e">
            <v>#N/A</v>
          </cell>
          <cell r="J117" t="e">
            <v>#N/A</v>
          </cell>
          <cell r="K117" t="e">
            <v>#N/A</v>
          </cell>
          <cell r="M117">
            <v>5.9358429027113768</v>
          </cell>
          <cell r="N117">
            <v>7.0495049504950495</v>
          </cell>
          <cell r="O117">
            <v>5.6580891089108913</v>
          </cell>
          <cell r="P117">
            <v>5.9358429027113768</v>
          </cell>
          <cell r="Q117">
            <v>7.0495049504950495</v>
          </cell>
          <cell r="R117">
            <v>7.0495049504950495</v>
          </cell>
          <cell r="S117">
            <v>5.9358429027113768</v>
          </cell>
          <cell r="T117" t="str">
            <v>MID</v>
          </cell>
          <cell r="U117" t="str">
            <v>CM</v>
          </cell>
          <cell r="V117" t="str">
            <v>BHA</v>
          </cell>
          <cell r="W117" t="str">
            <v>Brighton</v>
          </cell>
          <cell r="X117">
            <v>5.5</v>
          </cell>
          <cell r="Y117">
            <v>16</v>
          </cell>
          <cell r="Z117">
            <v>0</v>
          </cell>
          <cell r="AA117">
            <v>16</v>
          </cell>
          <cell r="AB117">
            <v>202</v>
          </cell>
          <cell r="AC117">
            <v>202</v>
          </cell>
          <cell r="AD117">
            <v>0.48484848484848481</v>
          </cell>
          <cell r="AE117">
            <v>1</v>
          </cell>
          <cell r="AF117">
            <v>0</v>
          </cell>
          <cell r="AG117">
            <v>-9.3564356435643592E-2</v>
          </cell>
          <cell r="AH117">
            <v>-8.0198019801980186E-2</v>
          </cell>
          <cell r="AI117">
            <v>-0.17376237623762375</v>
          </cell>
          <cell r="AJ117">
            <v>9.9999999999988987E-4</v>
          </cell>
          <cell r="AK117">
            <v>2</v>
          </cell>
          <cell r="AL117">
            <v>48</v>
          </cell>
          <cell r="AM117">
            <v>0</v>
          </cell>
          <cell r="AN117">
            <v>0</v>
          </cell>
          <cell r="AO117">
            <v>126</v>
          </cell>
          <cell r="AP117" t="str">
            <v>O'Riley</v>
          </cell>
        </row>
        <row r="118">
          <cell r="A118" t="str">
            <v>Max Dowman</v>
          </cell>
          <cell r="B118" t="str">
            <v/>
          </cell>
          <cell r="C118" t="str">
            <v>Dowman</v>
          </cell>
          <cell r="D118" t="str">
            <v/>
          </cell>
          <cell r="F118" t="str">
            <v/>
          </cell>
          <cell r="H118" t="str">
            <v/>
          </cell>
          <cell r="I118">
            <v>3.4</v>
          </cell>
          <cell r="J118">
            <v>3.5</v>
          </cell>
          <cell r="K118">
            <v>3.6</v>
          </cell>
          <cell r="M118">
            <v>5.5958962502886251</v>
          </cell>
          <cell r="N118">
            <v>0</v>
          </cell>
          <cell r="O118">
            <v>3.1977545061283337</v>
          </cell>
          <cell r="P118">
            <v>5.5958962502886251</v>
          </cell>
          <cell r="Q118">
            <v>6.4210526315789469</v>
          </cell>
          <cell r="R118">
            <v>3.342465753424658</v>
          </cell>
          <cell r="S118">
            <v>5.5958962502886251</v>
          </cell>
          <cell r="T118" t="str">
            <v>MID</v>
          </cell>
          <cell r="U118" t="str">
            <v>RW</v>
          </cell>
          <cell r="V118" t="str">
            <v>ARS</v>
          </cell>
          <cell r="W118" t="str">
            <v>Arsenal</v>
          </cell>
          <cell r="X118">
            <v>5.5</v>
          </cell>
          <cell r="Y118">
            <v>16</v>
          </cell>
          <cell r="Z118">
            <v>0</v>
          </cell>
          <cell r="AA118">
            <v>16</v>
          </cell>
          <cell r="AB118">
            <v>152</v>
          </cell>
          <cell r="AC118">
            <v>152</v>
          </cell>
          <cell r="AD118">
            <v>0.48484848484848481</v>
          </cell>
          <cell r="AE118">
            <v>1</v>
          </cell>
          <cell r="AF118">
            <v>1</v>
          </cell>
          <cell r="AG118">
            <v>-0.11249999999999993</v>
          </cell>
          <cell r="AH118">
            <v>0.41447368421052627</v>
          </cell>
          <cell r="AI118">
            <v>0.30197368421052628</v>
          </cell>
          <cell r="AJ118">
            <v>2.0000000000000018E-3</v>
          </cell>
          <cell r="AK118">
            <v>0</v>
          </cell>
          <cell r="AL118">
            <v>51</v>
          </cell>
          <cell r="AM118">
            <v>0</v>
          </cell>
          <cell r="AN118">
            <v>0</v>
          </cell>
          <cell r="AO118">
            <v>20</v>
          </cell>
          <cell r="AP118" t="str">
            <v>Dowman</v>
          </cell>
        </row>
        <row r="119">
          <cell r="A119" t="str">
            <v>Tyrique George</v>
          </cell>
          <cell r="B119" t="str">
            <v/>
          </cell>
          <cell r="C119" t="str">
            <v>George</v>
          </cell>
          <cell r="D119" t="str">
            <v/>
          </cell>
          <cell r="F119" t="str">
            <v/>
          </cell>
          <cell r="H119" t="str">
            <v/>
          </cell>
          <cell r="I119">
            <v>0</v>
          </cell>
          <cell r="J119">
            <v>1.05</v>
          </cell>
          <cell r="K119">
            <v>2.1</v>
          </cell>
          <cell r="M119">
            <v>3.4587988734343025</v>
          </cell>
          <cell r="N119">
            <v>2.7806267806267813</v>
          </cell>
          <cell r="O119">
            <v>5.035936182336183</v>
          </cell>
          <cell r="P119">
            <v>3.4587988734343025</v>
          </cell>
          <cell r="Q119">
            <v>2.7806267806267813</v>
          </cell>
          <cell r="R119">
            <v>3.3888888888888893</v>
          </cell>
          <cell r="S119">
            <v>3.4587988734343025</v>
          </cell>
          <cell r="T119" t="str">
            <v>MID</v>
          </cell>
          <cell r="U119" t="str">
            <v>LW</v>
          </cell>
          <cell r="V119" t="str">
            <v>EVE</v>
          </cell>
          <cell r="W119" t="str">
            <v>Everton</v>
          </cell>
          <cell r="X119">
            <v>5.5</v>
          </cell>
          <cell r="Y119">
            <v>16</v>
          </cell>
          <cell r="Z119">
            <v>0</v>
          </cell>
          <cell r="AA119">
            <v>16</v>
          </cell>
          <cell r="AB119">
            <v>351</v>
          </cell>
          <cell r="AC119">
            <v>351</v>
          </cell>
          <cell r="AD119">
            <v>0.26446280991735538</v>
          </cell>
          <cell r="AE119">
            <v>0</v>
          </cell>
          <cell r="AF119">
            <v>0</v>
          </cell>
          <cell r="AG119">
            <v>-0.1641025641025641</v>
          </cell>
          <cell r="AH119">
            <v>-0.3051282051282051</v>
          </cell>
          <cell r="AI119">
            <v>-0.46923076923076923</v>
          </cell>
          <cell r="AJ119">
            <v>9.9999999999988987E-4</v>
          </cell>
          <cell r="AK119">
            <v>0</v>
          </cell>
          <cell r="AL119">
            <v>55</v>
          </cell>
          <cell r="AM119">
            <v>2</v>
          </cell>
          <cell r="AN119">
            <v>0</v>
          </cell>
          <cell r="AO119">
            <v>242</v>
          </cell>
          <cell r="AP119" t="str">
            <v>George</v>
          </cell>
        </row>
        <row r="120">
          <cell r="A120" t="str">
            <v>Reiss Nelson</v>
          </cell>
          <cell r="B120" t="str">
            <v/>
          </cell>
          <cell r="C120" t="str">
            <v>Nelson</v>
          </cell>
          <cell r="D120" t="str">
            <v/>
          </cell>
          <cell r="F120" t="str">
            <v/>
          </cell>
          <cell r="H120" t="str">
            <v/>
          </cell>
          <cell r="I120">
            <v>1.1000000000000001</v>
          </cell>
          <cell r="J120">
            <v>2.3666666666666667</v>
          </cell>
          <cell r="K120">
            <v>3.8</v>
          </cell>
          <cell r="M120">
            <v>5.2973212586628824</v>
          </cell>
          <cell r="N120">
            <v>0</v>
          </cell>
          <cell r="O120">
            <v>2.6754576271186443</v>
          </cell>
          <cell r="P120">
            <v>5.4518933510914795</v>
          </cell>
          <cell r="Q120">
            <v>8.9237288135593218</v>
          </cell>
          <cell r="R120">
            <v>22.5</v>
          </cell>
          <cell r="S120">
            <v>5.2973212586628824</v>
          </cell>
          <cell r="T120" t="str">
            <v>MID</v>
          </cell>
          <cell r="U120" t="str">
            <v>LW</v>
          </cell>
          <cell r="V120" t="str">
            <v>ARS</v>
          </cell>
          <cell r="W120" t="str">
            <v>Arsenal</v>
          </cell>
          <cell r="X120">
            <v>5.5</v>
          </cell>
          <cell r="Y120">
            <v>13</v>
          </cell>
          <cell r="Z120">
            <v>0</v>
          </cell>
          <cell r="AA120">
            <v>13</v>
          </cell>
          <cell r="AB120">
            <v>118</v>
          </cell>
          <cell r="AC120">
            <v>118</v>
          </cell>
          <cell r="AD120">
            <v>0.23636363636363636</v>
          </cell>
          <cell r="AE120">
            <v>0</v>
          </cell>
          <cell r="AF120">
            <v>1</v>
          </cell>
          <cell r="AG120">
            <v>-0.54152542372881352</v>
          </cell>
          <cell r="AH120">
            <v>0.67881355932203391</v>
          </cell>
          <cell r="AI120">
            <v>0.13728813559322028</v>
          </cell>
          <cell r="AJ120">
            <v>0</v>
          </cell>
          <cell r="AK120">
            <v>0</v>
          </cell>
          <cell r="AL120">
            <v>39</v>
          </cell>
          <cell r="AM120">
            <v>0</v>
          </cell>
          <cell r="AN120">
            <v>0</v>
          </cell>
          <cell r="AO120">
            <v>24</v>
          </cell>
          <cell r="AP120" t="str">
            <v>Nelson</v>
          </cell>
        </row>
        <row r="121">
          <cell r="A121" t="str">
            <v>Mateo Kovačić</v>
          </cell>
          <cell r="B121" t="str">
            <v/>
          </cell>
          <cell r="C121" t="str">
            <v>Kovačić</v>
          </cell>
          <cell r="D121" t="str">
            <v/>
          </cell>
          <cell r="E121" t="str">
            <v>Mateo Kovacic</v>
          </cell>
          <cell r="F121" t="str">
            <v/>
          </cell>
          <cell r="H121" t="str">
            <v/>
          </cell>
          <cell r="I121">
            <v>2</v>
          </cell>
          <cell r="J121">
            <v>2.75</v>
          </cell>
          <cell r="K121">
            <v>3.5</v>
          </cell>
          <cell r="M121">
            <v>3.678308304617715</v>
          </cell>
          <cell r="N121">
            <v>0</v>
          </cell>
          <cell r="O121">
            <v>3.4187714285714281</v>
          </cell>
          <cell r="P121">
            <v>3.678308304617715</v>
          </cell>
          <cell r="Q121">
            <v>3.96</v>
          </cell>
          <cell r="R121">
            <v>3.4375000000000004</v>
          </cell>
          <cell r="S121">
            <v>3.678308304617715</v>
          </cell>
          <cell r="T121" t="str">
            <v>MID</v>
          </cell>
          <cell r="U121" t="str">
            <v>CM</v>
          </cell>
          <cell r="V121" t="str">
            <v>MCI</v>
          </cell>
          <cell r="W121" t="str">
            <v>Man City</v>
          </cell>
          <cell r="X121">
            <v>5.5</v>
          </cell>
          <cell r="Y121">
            <v>9</v>
          </cell>
          <cell r="Z121">
            <v>0</v>
          </cell>
          <cell r="AA121">
            <v>9</v>
          </cell>
          <cell r="AB121">
            <v>125</v>
          </cell>
          <cell r="AC121">
            <v>125</v>
          </cell>
          <cell r="AD121">
            <v>0.27272727272727271</v>
          </cell>
          <cell r="AE121">
            <v>0</v>
          </cell>
          <cell r="AF121">
            <v>1</v>
          </cell>
          <cell r="AG121">
            <v>-9.3600000000000017E-2</v>
          </cell>
          <cell r="AH121">
            <v>0.41760000000000003</v>
          </cell>
          <cell r="AI121">
            <v>0.32400000000000001</v>
          </cell>
          <cell r="AJ121">
            <v>0</v>
          </cell>
          <cell r="AK121">
            <v>0</v>
          </cell>
          <cell r="AL121">
            <v>41</v>
          </cell>
          <cell r="AM121">
            <v>0</v>
          </cell>
          <cell r="AN121">
            <v>0</v>
          </cell>
          <cell r="AO121">
            <v>406</v>
          </cell>
          <cell r="AP121" t="str">
            <v>Kovačić</v>
          </cell>
        </row>
        <row r="122">
          <cell r="A122" t="str">
            <v>Ethan Nwaneri</v>
          </cell>
          <cell r="B122" t="str">
            <v/>
          </cell>
          <cell r="C122" t="str">
            <v>Nwaneri</v>
          </cell>
          <cell r="D122" t="str">
            <v/>
          </cell>
          <cell r="F122" t="str">
            <v/>
          </cell>
          <cell r="H122" t="str">
            <v/>
          </cell>
          <cell r="I122">
            <v>1</v>
          </cell>
          <cell r="J122">
            <v>1.5</v>
          </cell>
          <cell r="K122">
            <v>2.5</v>
          </cell>
          <cell r="M122">
            <v>3.2390175421546541</v>
          </cell>
          <cell r="N122">
            <v>0</v>
          </cell>
          <cell r="O122">
            <v>2.1090909090909089</v>
          </cell>
          <cell r="P122">
            <v>3.2390175421546541</v>
          </cell>
          <cell r="Q122">
            <v>3.9272727272727272</v>
          </cell>
          <cell r="R122">
            <v>0</v>
          </cell>
          <cell r="S122">
            <v>3.2390175421546541</v>
          </cell>
          <cell r="T122" t="str">
            <v>MID</v>
          </cell>
          <cell r="U122" t="str">
            <v>AM</v>
          </cell>
          <cell r="V122" t="str">
            <v>ARS</v>
          </cell>
          <cell r="W122" t="str">
            <v>Arsenal</v>
          </cell>
          <cell r="X122">
            <v>5.5</v>
          </cell>
          <cell r="Y122">
            <v>8</v>
          </cell>
          <cell r="Z122">
            <v>0</v>
          </cell>
          <cell r="AA122">
            <v>8</v>
          </cell>
          <cell r="AB122">
            <v>165</v>
          </cell>
          <cell r="AC122">
            <v>165</v>
          </cell>
          <cell r="AD122">
            <v>0.2424242424242424</v>
          </cell>
          <cell r="AE122">
            <v>0</v>
          </cell>
          <cell r="AF122">
            <v>0</v>
          </cell>
          <cell r="AG122">
            <v>-0.12545454545454546</v>
          </cell>
          <cell r="AH122">
            <v>-4.3636363636363633E-2</v>
          </cell>
          <cell r="AI122">
            <v>-0.1690909090909091</v>
          </cell>
          <cell r="AJ122">
            <v>0</v>
          </cell>
          <cell r="AK122">
            <v>0</v>
          </cell>
          <cell r="AL122">
            <v>20</v>
          </cell>
          <cell r="AM122">
            <v>0</v>
          </cell>
          <cell r="AN122">
            <v>0</v>
          </cell>
          <cell r="AO122">
            <v>22</v>
          </cell>
          <cell r="AP122" t="str">
            <v>Nwaneri</v>
          </cell>
        </row>
        <row r="123">
          <cell r="A123" t="str">
            <v>Harvey Elliott</v>
          </cell>
          <cell r="B123" t="str">
            <v/>
          </cell>
          <cell r="C123" t="str">
            <v>Elliott</v>
          </cell>
          <cell r="D123" t="str">
            <v/>
          </cell>
          <cell r="F123" t="str">
            <v/>
          </cell>
          <cell r="H123" t="str">
            <v/>
          </cell>
          <cell r="I123">
            <v>1.8</v>
          </cell>
          <cell r="J123">
            <v>2.1666666666666665</v>
          </cell>
          <cell r="K123">
            <v>2.8</v>
          </cell>
          <cell r="M123">
            <v>3.1300485711152954</v>
          </cell>
          <cell r="N123">
            <v>0</v>
          </cell>
          <cell r="O123">
            <v>2.1390909090909092</v>
          </cell>
          <cell r="P123">
            <v>3.1467671076712755</v>
          </cell>
          <cell r="Q123">
            <v>2.0454545454545454</v>
          </cell>
          <cell r="R123">
            <v>0</v>
          </cell>
          <cell r="S123">
            <v>3.1300485711152954</v>
          </cell>
          <cell r="T123" t="str">
            <v>MID</v>
          </cell>
          <cell r="U123" t="str">
            <v>AM</v>
          </cell>
          <cell r="V123" t="str">
            <v>LIV</v>
          </cell>
          <cell r="W123" t="str">
            <v>Liverpool</v>
          </cell>
          <cell r="X123">
            <v>5.5</v>
          </cell>
          <cell r="Y123">
            <v>5</v>
          </cell>
          <cell r="Z123">
            <v>0</v>
          </cell>
          <cell r="AA123">
            <v>5</v>
          </cell>
          <cell r="AB123">
            <v>110</v>
          </cell>
          <cell r="AC123">
            <v>110</v>
          </cell>
          <cell r="AD123">
            <v>0.22727272727272727</v>
          </cell>
          <cell r="AE123">
            <v>0</v>
          </cell>
          <cell r="AF123">
            <v>0</v>
          </cell>
          <cell r="AG123">
            <v>-0.23727272727272727</v>
          </cell>
          <cell r="AH123">
            <v>-6.545454545454546E-2</v>
          </cell>
          <cell r="AI123">
            <v>-0.30272727272727273</v>
          </cell>
          <cell r="AJ123">
            <v>9.9999999999988987E-4</v>
          </cell>
          <cell r="AK123">
            <v>0</v>
          </cell>
          <cell r="AL123">
            <v>17</v>
          </cell>
          <cell r="AM123">
            <v>0</v>
          </cell>
          <cell r="AN123">
            <v>0</v>
          </cell>
          <cell r="AO123">
            <v>383</v>
          </cell>
          <cell r="AP123" t="str">
            <v>Elliott</v>
          </cell>
        </row>
        <row r="124">
          <cell r="A124" t="str">
            <v>Loum Tchaouna</v>
          </cell>
          <cell r="B124" t="str">
            <v/>
          </cell>
          <cell r="C124" t="str">
            <v>Tchaouna</v>
          </cell>
          <cell r="D124" t="str">
            <v/>
          </cell>
          <cell r="F124" t="str">
            <v/>
          </cell>
          <cell r="H124" t="str">
            <v/>
          </cell>
          <cell r="I124" t="e">
            <v>#N/A</v>
          </cell>
          <cell r="J124" t="e">
            <v>#N/A</v>
          </cell>
          <cell r="K124" t="e">
            <v>#N/A</v>
          </cell>
          <cell r="M124">
            <v>2.715766084010955</v>
          </cell>
          <cell r="N124">
            <v>3.2144559173947576</v>
          </cell>
          <cell r="O124">
            <v>2.4325326876513316</v>
          </cell>
          <cell r="P124">
            <v>2.1922572207366313</v>
          </cell>
          <cell r="Q124">
            <v>0</v>
          </cell>
          <cell r="R124">
            <v>3.4382566585956416</v>
          </cell>
          <cell r="S124">
            <v>2.715766084010955</v>
          </cell>
          <cell r="T124" t="str">
            <v>MID</v>
          </cell>
          <cell r="U124" t="str">
            <v>RW</v>
          </cell>
          <cell r="V124" t="str">
            <v>COV</v>
          </cell>
          <cell r="W124" t="str">
            <v>Coventry City</v>
          </cell>
          <cell r="X124">
            <v>5.5</v>
          </cell>
          <cell r="Y124">
            <v>0</v>
          </cell>
          <cell r="Z124">
            <v>2</v>
          </cell>
          <cell r="AA124">
            <v>-2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 t="e">
            <v>#DIV/0!</v>
          </cell>
          <cell r="AH124" t="e">
            <v>#DIV/0!</v>
          </cell>
          <cell r="AI124" t="e">
            <v>#DIV/0!</v>
          </cell>
          <cell r="AJ124">
            <v>9.9999999999988987E-4</v>
          </cell>
          <cell r="AK124">
            <v>0</v>
          </cell>
          <cell r="AL124">
            <v>0</v>
          </cell>
          <cell r="AM124">
            <v>2</v>
          </cell>
          <cell r="AN124">
            <v>0</v>
          </cell>
          <cell r="AO124">
            <v>190</v>
          </cell>
          <cell r="AP124" t="str">
            <v>Tchaouna</v>
          </cell>
        </row>
        <row r="125">
          <cell r="A125" t="str">
            <v>Fábio Ferreira Vieira</v>
          </cell>
          <cell r="B125" t="str">
            <v/>
          </cell>
          <cell r="C125" t="str">
            <v>Fábio Vieira</v>
          </cell>
          <cell r="D125" t="str">
            <v/>
          </cell>
          <cell r="E125" t="str">
            <v>Vieira</v>
          </cell>
          <cell r="F125" t="str">
            <v/>
          </cell>
          <cell r="H125" t="str">
            <v/>
          </cell>
          <cell r="I125">
            <v>0</v>
          </cell>
          <cell r="J125">
            <v>1.3333333333333333</v>
          </cell>
          <cell r="K125">
            <v>2.2000000000000002</v>
          </cell>
          <cell r="M125">
            <v>2.4004357239728362</v>
          </cell>
          <cell r="N125">
            <v>0</v>
          </cell>
          <cell r="O125">
            <v>2</v>
          </cell>
          <cell r="P125">
            <v>2.4004357239728362</v>
          </cell>
          <cell r="Q125">
            <v>0</v>
          </cell>
          <cell r="R125">
            <v>0</v>
          </cell>
          <cell r="S125">
            <v>2.4004357239728362</v>
          </cell>
          <cell r="T125" t="str">
            <v>MID</v>
          </cell>
          <cell r="U125" t="str">
            <v>AM</v>
          </cell>
          <cell r="V125" t="str">
            <v>ARS</v>
          </cell>
          <cell r="W125" t="str">
            <v>Arsenal</v>
          </cell>
          <cell r="X125">
            <v>5.5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 t="e">
            <v>#DIV/0!</v>
          </cell>
          <cell r="AH125" t="e">
            <v>#DIV/0!</v>
          </cell>
          <cell r="AI125" t="e">
            <v>#DIV/0!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23</v>
          </cell>
          <cell r="AP125" t="str">
            <v>Fábio Vieira</v>
          </cell>
        </row>
        <row r="126">
          <cell r="A126" t="str">
            <v>Jack Clarke</v>
          </cell>
          <cell r="B126" t="str">
            <v/>
          </cell>
          <cell r="C126" t="str">
            <v>Clarke</v>
          </cell>
          <cell r="D126" t="str">
            <v/>
          </cell>
          <cell r="H126" t="str">
            <v/>
          </cell>
          <cell r="I126" t="e">
            <v>#N/A</v>
          </cell>
          <cell r="J126" t="e">
            <v>#N/A</v>
          </cell>
          <cell r="K126" t="e">
            <v>#N/A</v>
          </cell>
          <cell r="M126">
            <v>2.2000000000000002</v>
          </cell>
          <cell r="N126">
            <v>2.2000000000000002</v>
          </cell>
          <cell r="O126">
            <v>2</v>
          </cell>
          <cell r="P126">
            <v>2.1062251785304147</v>
          </cell>
          <cell r="Q126">
            <v>0</v>
          </cell>
          <cell r="R126">
            <v>0</v>
          </cell>
          <cell r="S126">
            <v>2.2000000000000002</v>
          </cell>
          <cell r="T126" t="str">
            <v>MID</v>
          </cell>
          <cell r="U126" t="str">
            <v>LW</v>
          </cell>
          <cell r="V126" t="str">
            <v>IPS</v>
          </cell>
          <cell r="W126" t="str">
            <v>Ipswich Town</v>
          </cell>
          <cell r="X126">
            <v>5.5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 t="e">
            <v>#DIV/0!</v>
          </cell>
          <cell r="AH126" t="e">
            <v>#DIV/0!</v>
          </cell>
          <cell r="AI126" t="e">
            <v>#DIV/0!</v>
          </cell>
          <cell r="AJ126">
            <v>4.0000000000000036E-3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313</v>
          </cell>
          <cell r="AP126" t="str">
            <v>Clarke</v>
          </cell>
        </row>
        <row r="127">
          <cell r="A127" t="str">
            <v>Abdul Fatawu</v>
          </cell>
          <cell r="B127" t="str">
            <v/>
          </cell>
          <cell r="C127" t="str">
            <v>Fatawu</v>
          </cell>
          <cell r="D127" t="str">
            <v/>
          </cell>
          <cell r="H127" t="str">
            <v/>
          </cell>
          <cell r="I127">
            <v>0</v>
          </cell>
          <cell r="J127">
            <v>0.95</v>
          </cell>
          <cell r="K127">
            <v>1.9</v>
          </cell>
          <cell r="M127">
            <v>2.2000000000000002</v>
          </cell>
          <cell r="N127">
            <v>2.2000000000000002</v>
          </cell>
          <cell r="O127">
            <v>2</v>
          </cell>
          <cell r="P127">
            <v>2.1062251785304147</v>
          </cell>
          <cell r="Q127">
            <v>0</v>
          </cell>
          <cell r="R127">
            <v>0</v>
          </cell>
          <cell r="S127">
            <v>2.2000000000000002</v>
          </cell>
          <cell r="T127" t="str">
            <v>MID</v>
          </cell>
          <cell r="U127" t="str">
            <v>RW</v>
          </cell>
          <cell r="V127" t="str">
            <v>IPS</v>
          </cell>
          <cell r="W127" t="str">
            <v>Ipswich Town</v>
          </cell>
          <cell r="X127">
            <v>5.5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 t="e">
            <v>#DIV/0!</v>
          </cell>
          <cell r="AH127" t="e">
            <v>#DIV/0!</v>
          </cell>
          <cell r="AI127" t="e">
            <v>#DIV/0!</v>
          </cell>
          <cell r="AJ127">
            <v>4.0000000000000036E-3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315</v>
          </cell>
          <cell r="AP127" t="str">
            <v>Fatawu</v>
          </cell>
        </row>
        <row r="128">
          <cell r="A128" t="str">
            <v>Jaden Philogene</v>
          </cell>
          <cell r="B128" t="str">
            <v/>
          </cell>
          <cell r="C128" t="str">
            <v>Philogene</v>
          </cell>
          <cell r="D128" t="str">
            <v/>
          </cell>
          <cell r="H128" t="str">
            <v/>
          </cell>
          <cell r="I128" t="e">
            <v>#N/A</v>
          </cell>
          <cell r="J128" t="e">
            <v>#N/A</v>
          </cell>
          <cell r="K128" t="e">
            <v>#N/A</v>
          </cell>
          <cell r="M128">
            <v>2.2000000000000002</v>
          </cell>
          <cell r="N128">
            <v>2.2000000000000002</v>
          </cell>
          <cell r="O128">
            <v>2</v>
          </cell>
          <cell r="P128">
            <v>2.1062251785304147</v>
          </cell>
          <cell r="Q128">
            <v>0</v>
          </cell>
          <cell r="R128">
            <v>0</v>
          </cell>
          <cell r="S128">
            <v>2.2000000000000002</v>
          </cell>
          <cell r="T128" t="str">
            <v>MID</v>
          </cell>
          <cell r="U128" t="str">
            <v>LW</v>
          </cell>
          <cell r="V128" t="str">
            <v>IPS</v>
          </cell>
          <cell r="W128" t="str">
            <v>Ipswich Town</v>
          </cell>
          <cell r="X128">
            <v>5.5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 t="e">
            <v>#DIV/0!</v>
          </cell>
          <cell r="AH128" t="e">
            <v>#DIV/0!</v>
          </cell>
          <cell r="AI128" t="e">
            <v>#DIV/0!</v>
          </cell>
          <cell r="AJ128">
            <v>2.9999999999998916E-3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318</v>
          </cell>
          <cell r="AP128" t="str">
            <v>Philogene</v>
          </cell>
        </row>
        <row r="129">
          <cell r="A129" t="str">
            <v>Hayden Hackney</v>
          </cell>
          <cell r="B129" t="str">
            <v/>
          </cell>
          <cell r="C129" t="str">
            <v>Hackney</v>
          </cell>
          <cell r="D129" t="str">
            <v/>
          </cell>
          <cell r="H129" t="str">
            <v/>
          </cell>
          <cell r="I129" t="e">
            <v>#N/A</v>
          </cell>
          <cell r="J129" t="e">
            <v>#N/A</v>
          </cell>
          <cell r="K129" t="e">
            <v>#N/A</v>
          </cell>
          <cell r="M129">
            <v>2.2000000000000002</v>
          </cell>
          <cell r="N129">
            <v>2.2000000000000002</v>
          </cell>
          <cell r="O129">
            <v>2</v>
          </cell>
          <cell r="P129">
            <v>2.240627933263363</v>
          </cell>
          <cell r="Q129">
            <v>0</v>
          </cell>
          <cell r="R129">
            <v>0</v>
          </cell>
          <cell r="S129">
            <v>2.2000000000000002</v>
          </cell>
          <cell r="T129" t="str">
            <v>MID</v>
          </cell>
          <cell r="U129" t="str">
            <v>DM</v>
          </cell>
          <cell r="V129" t="str">
            <v>EVE</v>
          </cell>
          <cell r="W129" t="str">
            <v>Everton</v>
          </cell>
          <cell r="X129">
            <v>5.5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 t="e">
            <v>#DIV/0!</v>
          </cell>
          <cell r="AH129" t="e">
            <v>#DIV/0!</v>
          </cell>
          <cell r="AI129" t="e">
            <v>#DIV/0!</v>
          </cell>
          <cell r="AJ129">
            <v>4.0000000000000036E-3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247</v>
          </cell>
          <cell r="AP129" t="str">
            <v>Hackney</v>
          </cell>
        </row>
        <row r="130">
          <cell r="A130" t="str">
            <v>Ephron Mason-Clark</v>
          </cell>
          <cell r="B130" t="str">
            <v/>
          </cell>
          <cell r="C130" t="str">
            <v>Mason-Clark</v>
          </cell>
          <cell r="D130" t="str">
            <v/>
          </cell>
          <cell r="H130" t="str">
            <v/>
          </cell>
          <cell r="I130" t="e">
            <v>#N/A</v>
          </cell>
          <cell r="J130" t="e">
            <v>#N/A</v>
          </cell>
          <cell r="K130" t="e">
            <v>#N/A</v>
          </cell>
          <cell r="M130">
            <v>2.2000000000000002</v>
          </cell>
          <cell r="N130">
            <v>2.2000000000000002</v>
          </cell>
          <cell r="O130">
            <v>2</v>
          </cell>
          <cell r="P130">
            <v>2.1922572207366313</v>
          </cell>
          <cell r="Q130">
            <v>0</v>
          </cell>
          <cell r="R130">
            <v>0</v>
          </cell>
          <cell r="S130">
            <v>2.2000000000000002</v>
          </cell>
          <cell r="T130" t="str">
            <v>MID</v>
          </cell>
          <cell r="U130" t="str">
            <v>LM</v>
          </cell>
          <cell r="V130" t="str">
            <v>COV</v>
          </cell>
          <cell r="W130" t="str">
            <v>Coventry City</v>
          </cell>
          <cell r="X130">
            <v>5.5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 t="e">
            <v>#DIV/0!</v>
          </cell>
          <cell r="AH130" t="e">
            <v>#DIV/0!</v>
          </cell>
          <cell r="AI130" t="e">
            <v>#DIV/0!</v>
          </cell>
          <cell r="AJ130">
            <v>4.0000000000000036E-3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186</v>
          </cell>
          <cell r="AP130" t="str">
            <v>Mason-Clark</v>
          </cell>
        </row>
        <row r="131">
          <cell r="A131" t="str">
            <v>Victor Torp</v>
          </cell>
          <cell r="B131" t="str">
            <v/>
          </cell>
          <cell r="C131" t="str">
            <v>Torp</v>
          </cell>
          <cell r="D131" t="str">
            <v/>
          </cell>
          <cell r="H131" t="str">
            <v/>
          </cell>
          <cell r="I131">
            <v>2.4</v>
          </cell>
          <cell r="J131">
            <v>2.8</v>
          </cell>
          <cell r="K131">
            <v>3.2</v>
          </cell>
          <cell r="M131">
            <v>2.2000000000000002</v>
          </cell>
          <cell r="N131">
            <v>2.2000000000000002</v>
          </cell>
          <cell r="O131">
            <v>2</v>
          </cell>
          <cell r="P131">
            <v>2.1922572207366313</v>
          </cell>
          <cell r="Q131">
            <v>0</v>
          </cell>
          <cell r="R131">
            <v>0</v>
          </cell>
          <cell r="S131">
            <v>2.2000000000000002</v>
          </cell>
          <cell r="T131" t="str">
            <v>MID</v>
          </cell>
          <cell r="U131" t="str">
            <v>CM</v>
          </cell>
          <cell r="V131" t="str">
            <v>COV</v>
          </cell>
          <cell r="W131" t="str">
            <v>Coventry City</v>
          </cell>
          <cell r="X131">
            <v>5.5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 t="e">
            <v>#DIV/0!</v>
          </cell>
          <cell r="AH131" t="e">
            <v>#DIV/0!</v>
          </cell>
          <cell r="AI131" t="e">
            <v>#DIV/0!</v>
          </cell>
          <cell r="AJ131">
            <v>2.0000000000000018E-3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188</v>
          </cell>
          <cell r="AP131" t="str">
            <v>Torp</v>
          </cell>
        </row>
        <row r="132">
          <cell r="A132" t="str">
            <v>Geovany Quenda</v>
          </cell>
          <cell r="B132" t="str">
            <v/>
          </cell>
          <cell r="C132" t="str">
            <v>Quenda</v>
          </cell>
          <cell r="D132" t="str">
            <v/>
          </cell>
          <cell r="H132" t="str">
            <v/>
          </cell>
          <cell r="I132" t="e">
            <v>#N/A</v>
          </cell>
          <cell r="J132" t="e">
            <v>#N/A</v>
          </cell>
          <cell r="K132" t="e">
            <v>#N/A</v>
          </cell>
          <cell r="M132">
            <v>2.2000000000000002</v>
          </cell>
          <cell r="N132">
            <v>2.2000000000000002</v>
          </cell>
          <cell r="O132">
            <v>2</v>
          </cell>
          <cell r="P132">
            <v>2.2517537921102253</v>
          </cell>
          <cell r="Q132">
            <v>0</v>
          </cell>
          <cell r="R132">
            <v>0</v>
          </cell>
          <cell r="S132">
            <v>2.2000000000000002</v>
          </cell>
          <cell r="T132" t="str">
            <v>MID</v>
          </cell>
          <cell r="U132" t="str">
            <v>RW</v>
          </cell>
          <cell r="V132" t="str">
            <v>CHE</v>
          </cell>
          <cell r="W132" t="str">
            <v>Chelsea</v>
          </cell>
          <cell r="X132">
            <v>5.5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 t="e">
            <v>#DIV/0!</v>
          </cell>
          <cell r="AH132" t="e">
            <v>#DIV/0!</v>
          </cell>
          <cell r="AI132" t="e">
            <v>#DIV/0!</v>
          </cell>
          <cell r="AJ132">
            <v>9.9999999999988987E-4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164</v>
          </cell>
          <cell r="AP132" t="str">
            <v>Quenda</v>
          </cell>
        </row>
        <row r="133">
          <cell r="A133" t="str">
            <v>Yehor Yarmoliuk</v>
          </cell>
          <cell r="B133" t="str">
            <v/>
          </cell>
          <cell r="C133" t="str">
            <v>Yarmoliuk</v>
          </cell>
          <cell r="D133" t="str">
            <v/>
          </cell>
          <cell r="E133" t="str">
            <v>Yegor Yarmolyuk</v>
          </cell>
          <cell r="F133" t="str">
            <v/>
          </cell>
          <cell r="H133" t="str">
            <v/>
          </cell>
          <cell r="I133">
            <v>1.2</v>
          </cell>
          <cell r="J133">
            <v>1.2999999999999998</v>
          </cell>
          <cell r="K133">
            <v>1.4</v>
          </cell>
          <cell r="M133">
            <v>2.5694134052998949</v>
          </cell>
          <cell r="N133">
            <v>2.5663650075414783</v>
          </cell>
          <cell r="O133">
            <v>2.0824199980627394</v>
          </cell>
          <cell r="P133">
            <v>2.5694134052998949</v>
          </cell>
          <cell r="Q133">
            <v>2.5663650075414783</v>
          </cell>
          <cell r="R133">
            <v>3.8073394495412853</v>
          </cell>
          <cell r="S133">
            <v>2.5694134052998949</v>
          </cell>
          <cell r="T133" t="str">
            <v>MID</v>
          </cell>
          <cell r="U133" t="str">
            <v>CM</v>
          </cell>
          <cell r="V133" t="str">
            <v>BRE</v>
          </cell>
          <cell r="W133" t="str">
            <v>Brentford</v>
          </cell>
          <cell r="X133">
            <v>5</v>
          </cell>
          <cell r="Y133">
            <v>104</v>
          </cell>
          <cell r="Z133">
            <v>22</v>
          </cell>
          <cell r="AA133">
            <v>82</v>
          </cell>
          <cell r="AB133">
            <v>2652</v>
          </cell>
          <cell r="AC133">
            <v>2652</v>
          </cell>
          <cell r="AD133">
            <v>0.56216216216216219</v>
          </cell>
          <cell r="AE133">
            <v>1</v>
          </cell>
          <cell r="AF133">
            <v>3</v>
          </cell>
          <cell r="AG133">
            <v>-7.4660633484162839E-3</v>
          </cell>
          <cell r="AH133">
            <v>5.463800904977377E-2</v>
          </cell>
          <cell r="AI133">
            <v>4.7171945701357493E-2</v>
          </cell>
          <cell r="AJ133">
            <v>1.2999999999999901E-2</v>
          </cell>
          <cell r="AK133">
            <v>1</v>
          </cell>
          <cell r="AL133">
            <v>448</v>
          </cell>
          <cell r="AM133">
            <v>7</v>
          </cell>
          <cell r="AN133">
            <v>0</v>
          </cell>
          <cell r="AO133">
            <v>102</v>
          </cell>
          <cell r="AP133" t="str">
            <v>Yarmoliuk</v>
          </cell>
        </row>
        <row r="134">
          <cell r="A134" t="str">
            <v>Diego Gómez Amarilla</v>
          </cell>
          <cell r="B134" t="str">
            <v/>
          </cell>
          <cell r="C134" t="str">
            <v>Gomez</v>
          </cell>
          <cell r="D134" t="str">
            <v/>
          </cell>
          <cell r="E134" t="str">
            <v>Diego Gómez</v>
          </cell>
          <cell r="F134" t="str">
            <v/>
          </cell>
          <cell r="H134" t="str">
            <v/>
          </cell>
          <cell r="I134">
            <v>1.6</v>
          </cell>
          <cell r="J134">
            <v>2.4</v>
          </cell>
          <cell r="K134">
            <v>3.2</v>
          </cell>
          <cell r="M134">
            <v>3.6649526601207496</v>
          </cell>
          <cell r="N134">
            <v>3.2239017477562588</v>
          </cell>
          <cell r="O134">
            <v>5.5068152768901646</v>
          </cell>
          <cell r="P134">
            <v>3.6649526601207496</v>
          </cell>
          <cell r="Q134">
            <v>3.2239017477562588</v>
          </cell>
          <cell r="R134">
            <v>2.2058823529411766</v>
          </cell>
          <cell r="S134">
            <v>3.6649526601207496</v>
          </cell>
          <cell r="T134" t="str">
            <v>MID</v>
          </cell>
          <cell r="U134" t="str">
            <v>CM</v>
          </cell>
          <cell r="V134" t="str">
            <v>BHA</v>
          </cell>
          <cell r="W134" t="str">
            <v>Brighton</v>
          </cell>
          <cell r="X134">
            <v>5</v>
          </cell>
          <cell r="Y134">
            <v>97</v>
          </cell>
          <cell r="Z134">
            <v>6</v>
          </cell>
          <cell r="AA134">
            <v>91</v>
          </cell>
          <cell r="AB134">
            <v>2117</v>
          </cell>
          <cell r="AC134">
            <v>2117</v>
          </cell>
          <cell r="AD134">
            <v>0.60624999999999996</v>
          </cell>
          <cell r="AE134">
            <v>5</v>
          </cell>
          <cell r="AF134">
            <v>1</v>
          </cell>
          <cell r="AG134">
            <v>-5.2716107699574855E-2</v>
          </cell>
          <cell r="AH134">
            <v>-3.0609352857817664E-2</v>
          </cell>
          <cell r="AI134">
            <v>-8.3325460557392483E-2</v>
          </cell>
          <cell r="AJ134">
            <v>1.8999999999999906E-2</v>
          </cell>
          <cell r="AK134">
            <v>9</v>
          </cell>
          <cell r="AL134">
            <v>361</v>
          </cell>
          <cell r="AM134">
            <v>9</v>
          </cell>
          <cell r="AN134">
            <v>0</v>
          </cell>
          <cell r="AO134">
            <v>127</v>
          </cell>
          <cell r="AP134" t="str">
            <v>Gomez</v>
          </cell>
        </row>
        <row r="135">
          <cell r="A135" t="str">
            <v>Sander Berge</v>
          </cell>
          <cell r="B135" t="str">
            <v/>
          </cell>
          <cell r="C135" t="str">
            <v>Berge</v>
          </cell>
          <cell r="D135" t="str">
            <v/>
          </cell>
          <cell r="F135" t="str">
            <v/>
          </cell>
          <cell r="H135" t="str">
            <v/>
          </cell>
          <cell r="I135">
            <v>1.7</v>
          </cell>
          <cell r="J135">
            <v>1.85</v>
          </cell>
          <cell r="K135">
            <v>2</v>
          </cell>
          <cell r="M135">
            <v>2.7013765098205749</v>
          </cell>
          <cell r="N135">
            <v>2.3708677685950414</v>
          </cell>
          <cell r="O135">
            <v>2.757181726354454</v>
          </cell>
          <cell r="P135">
            <v>2.7013765098205749</v>
          </cell>
          <cell r="Q135">
            <v>2.3708677685950414</v>
          </cell>
          <cell r="R135">
            <v>2.6444444444444444</v>
          </cell>
          <cell r="S135">
            <v>2.7013765098205749</v>
          </cell>
          <cell r="T135" t="str">
            <v>MID</v>
          </cell>
          <cell r="U135" t="str">
            <v>DM</v>
          </cell>
          <cell r="V135" t="str">
            <v>FUL</v>
          </cell>
          <cell r="W135" t="str">
            <v>Fulham</v>
          </cell>
          <cell r="X135">
            <v>5</v>
          </cell>
          <cell r="Y135">
            <v>91</v>
          </cell>
          <cell r="Z135">
            <v>10</v>
          </cell>
          <cell r="AA135">
            <v>81</v>
          </cell>
          <cell r="AB135">
            <v>2904</v>
          </cell>
          <cell r="AC135">
            <v>2904</v>
          </cell>
          <cell r="AD135">
            <v>0.52</v>
          </cell>
          <cell r="AE135">
            <v>0</v>
          </cell>
          <cell r="AF135">
            <v>3</v>
          </cell>
          <cell r="AG135">
            <v>-4.7727272727272729E-2</v>
          </cell>
          <cell r="AH135">
            <v>4.6487603305785122E-2</v>
          </cell>
          <cell r="AI135">
            <v>-1.2396694214876075E-3</v>
          </cell>
          <cell r="AJ135">
            <v>4.9999999999998934E-3</v>
          </cell>
          <cell r="AK135">
            <v>3</v>
          </cell>
          <cell r="AL135">
            <v>503</v>
          </cell>
          <cell r="AM135">
            <v>5</v>
          </cell>
          <cell r="AN135">
            <v>0</v>
          </cell>
          <cell r="AO135">
            <v>265</v>
          </cell>
          <cell r="AP135" t="str">
            <v>Berge</v>
          </cell>
        </row>
        <row r="136">
          <cell r="A136" t="str">
            <v>Ibrahim Sangaré</v>
          </cell>
          <cell r="B136" t="str">
            <v/>
          </cell>
          <cell r="C136" t="str">
            <v>Sangaré</v>
          </cell>
          <cell r="D136" t="str">
            <v/>
          </cell>
          <cell r="F136" t="str">
            <v/>
          </cell>
          <cell r="H136" t="str">
            <v/>
          </cell>
          <cell r="I136">
            <v>1.5</v>
          </cell>
          <cell r="J136">
            <v>1.5</v>
          </cell>
          <cell r="K136">
            <v>1.5</v>
          </cell>
          <cell r="M136">
            <v>2.74537236818025</v>
          </cell>
          <cell r="N136">
            <v>2.8084901109503133</v>
          </cell>
          <cell r="O136">
            <v>2.1775207924455988</v>
          </cell>
          <cell r="P136">
            <v>2.74537236818025</v>
          </cell>
          <cell r="Q136">
            <v>2.8084901109503133</v>
          </cell>
          <cell r="R136">
            <v>3.7442922374429219</v>
          </cell>
          <cell r="S136">
            <v>2.74537236818025</v>
          </cell>
          <cell r="T136" t="str">
            <v>MID</v>
          </cell>
          <cell r="U136" t="str">
            <v>DM</v>
          </cell>
          <cell r="V136" t="str">
            <v>NFO</v>
          </cell>
          <cell r="W136" t="str">
            <v>Nott'm Forest</v>
          </cell>
          <cell r="X136">
            <v>5</v>
          </cell>
          <cell r="Y136">
            <v>89</v>
          </cell>
          <cell r="Z136">
            <v>18</v>
          </cell>
          <cell r="AA136">
            <v>71</v>
          </cell>
          <cell r="AB136">
            <v>2073</v>
          </cell>
          <cell r="AC136">
            <v>2073</v>
          </cell>
          <cell r="AD136">
            <v>0.63571428571428568</v>
          </cell>
          <cell r="AE136">
            <v>2</v>
          </cell>
          <cell r="AF136">
            <v>2</v>
          </cell>
          <cell r="AG136">
            <v>3.6468885672937788E-2</v>
          </cell>
          <cell r="AH136">
            <v>8.6830680173661384E-3</v>
          </cell>
          <cell r="AI136">
            <v>4.515195369030392E-2</v>
          </cell>
          <cell r="AJ136">
            <v>4.0000000000000036E-3</v>
          </cell>
          <cell r="AK136">
            <v>2</v>
          </cell>
          <cell r="AL136">
            <v>366</v>
          </cell>
          <cell r="AM136">
            <v>5</v>
          </cell>
          <cell r="AN136">
            <v>0</v>
          </cell>
          <cell r="AO136">
            <v>488</v>
          </cell>
          <cell r="AP136" t="str">
            <v>Sangaré</v>
          </cell>
        </row>
        <row r="137">
          <cell r="A137" t="str">
            <v>Noah Sadiki</v>
          </cell>
          <cell r="B137" t="str">
            <v/>
          </cell>
          <cell r="C137" t="str">
            <v>Sadiki</v>
          </cell>
          <cell r="D137" t="str">
            <v/>
          </cell>
          <cell r="F137" t="str">
            <v/>
          </cell>
          <cell r="H137" t="str">
            <v/>
          </cell>
          <cell r="I137" t="e">
            <v>#N/A</v>
          </cell>
          <cell r="J137" t="e">
            <v>#N/A</v>
          </cell>
          <cell r="K137" t="e">
            <v>#N/A</v>
          </cell>
          <cell r="M137">
            <v>2.4965241073988049</v>
          </cell>
          <cell r="N137">
            <v>2.1916291940505013</v>
          </cell>
          <cell r="O137">
            <v>2.7007055426723889</v>
          </cell>
          <cell r="P137">
            <v>2.4965241073988049</v>
          </cell>
          <cell r="Q137">
            <v>2.1916291940505013</v>
          </cell>
          <cell r="R137">
            <v>2.7771203155818545</v>
          </cell>
          <cell r="S137">
            <v>2.4965241073988049</v>
          </cell>
          <cell r="T137" t="str">
            <v>MID</v>
          </cell>
          <cell r="U137" t="str">
            <v>CM</v>
          </cell>
          <cell r="V137" t="str">
            <v>SUN</v>
          </cell>
          <cell r="W137" t="str">
            <v>Sunderland</v>
          </cell>
          <cell r="X137">
            <v>5</v>
          </cell>
          <cell r="Y137">
            <v>80</v>
          </cell>
          <cell r="Z137">
            <v>8</v>
          </cell>
          <cell r="AA137">
            <v>72</v>
          </cell>
          <cell r="AB137">
            <v>2891</v>
          </cell>
          <cell r="AC137">
            <v>2891</v>
          </cell>
          <cell r="AD137">
            <v>0.48484848484848486</v>
          </cell>
          <cell r="AE137">
            <v>0</v>
          </cell>
          <cell r="AF137">
            <v>2</v>
          </cell>
          <cell r="AG137">
            <v>-4.4517468004150816E-2</v>
          </cell>
          <cell r="AH137">
            <v>1.6810792113455549E-2</v>
          </cell>
          <cell r="AI137">
            <v>-2.7706675890695268E-2</v>
          </cell>
          <cell r="AJ137">
            <v>4.9999999999998934E-3</v>
          </cell>
          <cell r="AK137">
            <v>0</v>
          </cell>
          <cell r="AL137">
            <v>410</v>
          </cell>
          <cell r="AM137">
            <v>9</v>
          </cell>
          <cell r="AN137">
            <v>0</v>
          </cell>
          <cell r="AO137">
            <v>545</v>
          </cell>
          <cell r="AP137" t="str">
            <v>Sadiki</v>
          </cell>
        </row>
        <row r="138">
          <cell r="A138" t="str">
            <v>Tyler Adams</v>
          </cell>
          <cell r="B138" t="str">
            <v/>
          </cell>
          <cell r="C138" t="str">
            <v>Adams</v>
          </cell>
          <cell r="D138" t="str">
            <v/>
          </cell>
          <cell r="F138" t="str">
            <v/>
          </cell>
          <cell r="H138" t="str">
            <v/>
          </cell>
          <cell r="I138">
            <v>1.7</v>
          </cell>
          <cell r="J138">
            <v>1.9333333333333336</v>
          </cell>
          <cell r="K138">
            <v>2.1</v>
          </cell>
          <cell r="M138">
            <v>2.4137055579059203</v>
          </cell>
          <cell r="N138">
            <v>2.8134539287733182</v>
          </cell>
          <cell r="O138">
            <v>2.1745122342754293</v>
          </cell>
          <cell r="P138">
            <v>2.4137055579059203</v>
          </cell>
          <cell r="Q138">
            <v>2.8134539287733182</v>
          </cell>
          <cell r="R138">
            <v>3.7507418397626111</v>
          </cell>
          <cell r="S138">
            <v>2.4137055579059203</v>
          </cell>
          <cell r="T138" t="str">
            <v>MID</v>
          </cell>
          <cell r="U138" t="str">
            <v>DM</v>
          </cell>
          <cell r="V138" t="str">
            <v>BOU</v>
          </cell>
          <cell r="W138" t="str">
            <v>Bournemouth</v>
          </cell>
          <cell r="X138">
            <v>5</v>
          </cell>
          <cell r="Y138">
            <v>77</v>
          </cell>
          <cell r="Z138">
            <v>14</v>
          </cell>
          <cell r="AA138">
            <v>63</v>
          </cell>
          <cell r="AB138">
            <v>1769</v>
          </cell>
          <cell r="AC138">
            <v>1769</v>
          </cell>
          <cell r="AD138">
            <v>0.61599999999999999</v>
          </cell>
          <cell r="AE138">
            <v>2</v>
          </cell>
          <cell r="AF138">
            <v>2</v>
          </cell>
          <cell r="AG138">
            <v>6.9700395703787443E-2</v>
          </cell>
          <cell r="AH138">
            <v>6.9700395703787443E-2</v>
          </cell>
          <cell r="AI138">
            <v>0.13940079140757489</v>
          </cell>
          <cell r="AJ138">
            <v>6.9999999999998952E-3</v>
          </cell>
          <cell r="AK138">
            <v>3</v>
          </cell>
          <cell r="AL138">
            <v>346</v>
          </cell>
          <cell r="AM138">
            <v>8</v>
          </cell>
          <cell r="AN138">
            <v>0</v>
          </cell>
          <cell r="AO138">
            <v>73</v>
          </cell>
          <cell r="AP138" t="str">
            <v>Adams</v>
          </cell>
        </row>
        <row r="139">
          <cell r="A139" t="str">
            <v>Amadou Onana</v>
          </cell>
          <cell r="B139" t="str">
            <v/>
          </cell>
          <cell r="C139" t="str">
            <v>Onana</v>
          </cell>
          <cell r="D139" t="str">
            <v/>
          </cell>
          <cell r="F139" t="str">
            <v/>
          </cell>
          <cell r="H139" t="str">
            <v/>
          </cell>
          <cell r="I139">
            <v>2.2000000000000002</v>
          </cell>
          <cell r="J139">
            <v>2.3333333333333335</v>
          </cell>
          <cell r="K139">
            <v>2.5</v>
          </cell>
          <cell r="M139">
            <v>2.9268956573623814</v>
          </cell>
          <cell r="N139">
            <v>2.8615384615384616</v>
          </cell>
          <cell r="O139">
            <v>3.2367356817637192</v>
          </cell>
          <cell r="P139">
            <v>2.9268956573623814</v>
          </cell>
          <cell r="Q139">
            <v>2.8615384615384616</v>
          </cell>
          <cell r="R139">
            <v>1.514018691588785</v>
          </cell>
          <cell r="S139">
            <v>2.9268956573623814</v>
          </cell>
          <cell r="T139" t="str">
            <v>MID</v>
          </cell>
          <cell r="U139" t="str">
            <v>DM</v>
          </cell>
          <cell r="V139" t="str">
            <v>AVL</v>
          </cell>
          <cell r="W139" t="str">
            <v>Aston Villa</v>
          </cell>
          <cell r="X139">
            <v>5</v>
          </cell>
          <cell r="Y139">
            <v>76</v>
          </cell>
          <cell r="Z139">
            <v>14</v>
          </cell>
          <cell r="AA139">
            <v>62</v>
          </cell>
          <cell r="AB139">
            <v>1755</v>
          </cell>
          <cell r="AC139">
            <v>1755</v>
          </cell>
          <cell r="AD139">
            <v>0.60799999999999998</v>
          </cell>
          <cell r="AE139">
            <v>2</v>
          </cell>
          <cell r="AF139">
            <v>0</v>
          </cell>
          <cell r="AG139">
            <v>1.641025641025641E-2</v>
          </cell>
          <cell r="AH139">
            <v>-3.5384615384615382E-2</v>
          </cell>
          <cell r="AI139">
            <v>-1.8974358974358979E-2</v>
          </cell>
          <cell r="AJ139">
            <v>0</v>
          </cell>
          <cell r="AK139">
            <v>4</v>
          </cell>
          <cell r="AL139">
            <v>353</v>
          </cell>
          <cell r="AM139">
            <v>3</v>
          </cell>
          <cell r="AN139">
            <v>0</v>
          </cell>
          <cell r="AO139">
            <v>48</v>
          </cell>
          <cell r="AP139" t="str">
            <v>Onana</v>
          </cell>
        </row>
        <row r="140">
          <cell r="A140" t="str">
            <v>Jordan Henderson</v>
          </cell>
          <cell r="B140" t="str">
            <v/>
          </cell>
          <cell r="C140" t="str">
            <v>Henderson</v>
          </cell>
          <cell r="D140" t="str">
            <v/>
          </cell>
          <cell r="F140" t="str">
            <v/>
          </cell>
          <cell r="H140" t="str">
            <v/>
          </cell>
          <cell r="I140">
            <v>2</v>
          </cell>
          <cell r="J140">
            <v>2.7666666666666671</v>
          </cell>
          <cell r="K140">
            <v>3.6</v>
          </cell>
          <cell r="M140">
            <v>2.7463911040717122</v>
          </cell>
          <cell r="N140">
            <v>2.8937728937728942</v>
          </cell>
          <cell r="O140">
            <v>2.2364773017851074</v>
          </cell>
          <cell r="P140">
            <v>2.7463911040717122</v>
          </cell>
          <cell r="Q140">
            <v>2.8937728937728942</v>
          </cell>
          <cell r="R140">
            <v>0.81443298969072164</v>
          </cell>
          <cell r="S140">
            <v>2.7463911040717122</v>
          </cell>
          <cell r="T140" t="str">
            <v>MID</v>
          </cell>
          <cell r="U140" t="str">
            <v>DM</v>
          </cell>
          <cell r="V140" t="str">
            <v>BRE</v>
          </cell>
          <cell r="W140" t="str">
            <v>Brentford</v>
          </cell>
          <cell r="X140">
            <v>5</v>
          </cell>
          <cell r="Y140">
            <v>76</v>
          </cell>
          <cell r="Z140">
            <v>6</v>
          </cell>
          <cell r="AA140">
            <v>70</v>
          </cell>
          <cell r="AB140">
            <v>1911</v>
          </cell>
          <cell r="AC140">
            <v>1911</v>
          </cell>
          <cell r="AD140">
            <v>0.47499999999999998</v>
          </cell>
          <cell r="AE140">
            <v>1</v>
          </cell>
          <cell r="AF140">
            <v>3</v>
          </cell>
          <cell r="AG140">
            <v>3.1554160125588704E-2</v>
          </cell>
          <cell r="AH140">
            <v>3.2496075353218218E-2</v>
          </cell>
          <cell r="AI140">
            <v>6.4050235478806922E-2</v>
          </cell>
          <cell r="AJ140">
            <v>0</v>
          </cell>
          <cell r="AK140">
            <v>5</v>
          </cell>
          <cell r="AL140">
            <v>343</v>
          </cell>
          <cell r="AM140">
            <v>6</v>
          </cell>
          <cell r="AN140">
            <v>0</v>
          </cell>
          <cell r="AO140">
            <v>101</v>
          </cell>
          <cell r="AP140" t="str">
            <v>Henderson</v>
          </cell>
        </row>
        <row r="141">
          <cell r="A141" t="str">
            <v>Vitaly Janelt</v>
          </cell>
          <cell r="B141" t="str">
            <v/>
          </cell>
          <cell r="C141" t="str">
            <v>Janelt</v>
          </cell>
          <cell r="D141" t="str">
            <v/>
          </cell>
          <cell r="F141" t="str">
            <v/>
          </cell>
          <cell r="H141" t="str">
            <v/>
          </cell>
          <cell r="I141">
            <v>2.2999999999999998</v>
          </cell>
          <cell r="J141">
            <v>2.3666666666666667</v>
          </cell>
          <cell r="K141">
            <v>2.4</v>
          </cell>
          <cell r="M141">
            <v>2.9659389453517706</v>
          </cell>
          <cell r="N141">
            <v>3.4309623430962342</v>
          </cell>
          <cell r="O141">
            <v>2.682523652110929</v>
          </cell>
          <cell r="P141">
            <v>2.9659389453517706</v>
          </cell>
          <cell r="Q141">
            <v>3.4309623430962342</v>
          </cell>
          <cell r="R141">
            <v>1.8121546961325965</v>
          </cell>
          <cell r="S141">
            <v>2.9659389453517706</v>
          </cell>
          <cell r="T141" t="str">
            <v>MID</v>
          </cell>
          <cell r="U141" t="str">
            <v>DM</v>
          </cell>
          <cell r="V141" t="str">
            <v>BRE</v>
          </cell>
          <cell r="W141" t="str">
            <v>Brentford</v>
          </cell>
          <cell r="X141">
            <v>5</v>
          </cell>
          <cell r="Y141">
            <v>74</v>
          </cell>
          <cell r="Z141">
            <v>14</v>
          </cell>
          <cell r="AA141">
            <v>60</v>
          </cell>
          <cell r="AB141">
            <v>1434</v>
          </cell>
          <cell r="AC141">
            <v>1434</v>
          </cell>
          <cell r="AD141">
            <v>0.59199999999999997</v>
          </cell>
          <cell r="AE141">
            <v>1</v>
          </cell>
          <cell r="AF141">
            <v>4</v>
          </cell>
          <cell r="AG141">
            <v>1.1297071129707119E-2</v>
          </cell>
          <cell r="AH141">
            <v>0.10857740585774059</v>
          </cell>
          <cell r="AI141">
            <v>0.11987447698744771</v>
          </cell>
          <cell r="AJ141">
            <v>9.9999999999988987E-4</v>
          </cell>
          <cell r="AK141">
            <v>6</v>
          </cell>
          <cell r="AL141">
            <v>334</v>
          </cell>
          <cell r="AM141">
            <v>8</v>
          </cell>
          <cell r="AN141">
            <v>0</v>
          </cell>
          <cell r="AO141">
            <v>98</v>
          </cell>
          <cell r="AP141" t="str">
            <v>Janelt</v>
          </cell>
        </row>
        <row r="142">
          <cell r="A142" t="str">
            <v>Pape Matar Sarr</v>
          </cell>
          <cell r="B142" t="str">
            <v/>
          </cell>
          <cell r="C142" t="str">
            <v>P.M.Sarr</v>
          </cell>
          <cell r="D142" t="str">
            <v/>
          </cell>
          <cell r="E142" t="str">
            <v>P Sarr</v>
          </cell>
          <cell r="F142" t="str">
            <v/>
          </cell>
          <cell r="H142" t="str">
            <v/>
          </cell>
          <cell r="I142">
            <v>2</v>
          </cell>
          <cell r="J142">
            <v>2</v>
          </cell>
          <cell r="K142">
            <v>2</v>
          </cell>
          <cell r="M142">
            <v>3.1637574333132776</v>
          </cell>
          <cell r="N142">
            <v>4.0396253602305476</v>
          </cell>
          <cell r="O142">
            <v>3.8463040715288548</v>
          </cell>
          <cell r="P142">
            <v>3.1637574333132776</v>
          </cell>
          <cell r="Q142">
            <v>4.0396253602305476</v>
          </cell>
          <cell r="R142">
            <v>11.410256410256409</v>
          </cell>
          <cell r="S142">
            <v>3.1637574333132776</v>
          </cell>
          <cell r="T142" t="str">
            <v>MID</v>
          </cell>
          <cell r="U142" t="str">
            <v>CM</v>
          </cell>
          <cell r="V142" t="str">
            <v>TOT</v>
          </cell>
          <cell r="W142" t="str">
            <v>Spurs</v>
          </cell>
          <cell r="X142">
            <v>5</v>
          </cell>
          <cell r="Y142">
            <v>71</v>
          </cell>
          <cell r="Z142">
            <v>8</v>
          </cell>
          <cell r="AA142">
            <v>63</v>
          </cell>
          <cell r="AB142">
            <v>1388</v>
          </cell>
          <cell r="AC142">
            <v>1388</v>
          </cell>
          <cell r="AD142">
            <v>0.54615384615384621</v>
          </cell>
          <cell r="AE142">
            <v>2</v>
          </cell>
          <cell r="AF142">
            <v>4</v>
          </cell>
          <cell r="AG142">
            <v>2.3991354466858794E-2</v>
          </cell>
          <cell r="AH142">
            <v>0.18739193083573485</v>
          </cell>
          <cell r="AI142">
            <v>0.2113832853025937</v>
          </cell>
          <cell r="AJ142">
            <v>4.0000000000000036E-3</v>
          </cell>
          <cell r="AK142">
            <v>2</v>
          </cell>
          <cell r="AL142">
            <v>313</v>
          </cell>
          <cell r="AM142">
            <v>3</v>
          </cell>
          <cell r="AN142">
            <v>0</v>
          </cell>
          <cell r="AO142">
            <v>518</v>
          </cell>
          <cell r="AP142" t="str">
            <v>P.M.Sarr</v>
          </cell>
        </row>
        <row r="143">
          <cell r="A143" t="str">
            <v>Jefferson Lerma Solís</v>
          </cell>
          <cell r="B143" t="str">
            <v/>
          </cell>
          <cell r="C143" t="str">
            <v>Lerma</v>
          </cell>
          <cell r="D143" t="str">
            <v/>
          </cell>
          <cell r="E143" t="str">
            <v>Jefferson Lerma</v>
          </cell>
          <cell r="F143" t="str">
            <v/>
          </cell>
          <cell r="H143" t="str">
            <v/>
          </cell>
          <cell r="I143">
            <v>1.8</v>
          </cell>
          <cell r="J143">
            <v>2.2666666666666666</v>
          </cell>
          <cell r="K143">
            <v>2.7</v>
          </cell>
          <cell r="M143">
            <v>2.8790212441951679</v>
          </cell>
          <cell r="N143">
            <v>2.8437862950058075</v>
          </cell>
          <cell r="O143">
            <v>2.5192778008461061</v>
          </cell>
          <cell r="P143">
            <v>2.8790212441951679</v>
          </cell>
          <cell r="Q143">
            <v>2.8437862950058075</v>
          </cell>
          <cell r="R143">
            <v>2.150259067357513</v>
          </cell>
          <cell r="S143">
            <v>2.8790212441951679</v>
          </cell>
          <cell r="T143" t="str">
            <v>MID</v>
          </cell>
          <cell r="U143" t="str">
            <v>DM</v>
          </cell>
          <cell r="V143" t="str">
            <v>CRY</v>
          </cell>
          <cell r="W143" t="str">
            <v>Crystal Palace</v>
          </cell>
          <cell r="X143">
            <v>5</v>
          </cell>
          <cell r="Y143">
            <v>69</v>
          </cell>
          <cell r="Z143">
            <v>10</v>
          </cell>
          <cell r="AA143">
            <v>59</v>
          </cell>
          <cell r="AB143">
            <v>1722</v>
          </cell>
          <cell r="AC143">
            <v>1722</v>
          </cell>
          <cell r="AD143">
            <v>0.44516129032258062</v>
          </cell>
          <cell r="AE143">
            <v>0</v>
          </cell>
          <cell r="AF143">
            <v>5</v>
          </cell>
          <cell r="AG143">
            <v>-9.616724738675958E-2</v>
          </cell>
          <cell r="AH143">
            <v>0.18397212543554009</v>
          </cell>
          <cell r="AI143">
            <v>8.780487804878051E-2</v>
          </cell>
          <cell r="AJ143">
            <v>9.9999999999988987E-4</v>
          </cell>
          <cell r="AK143">
            <v>3</v>
          </cell>
          <cell r="AL143">
            <v>296</v>
          </cell>
          <cell r="AM143">
            <v>7</v>
          </cell>
          <cell r="AN143">
            <v>0</v>
          </cell>
          <cell r="AO143">
            <v>213</v>
          </cell>
          <cell r="AP143" t="str">
            <v>Lerma</v>
          </cell>
        </row>
        <row r="144">
          <cell r="A144" t="str">
            <v>Tim Iroegbunam</v>
          </cell>
          <cell r="B144" t="str">
            <v/>
          </cell>
          <cell r="C144" t="str">
            <v>Iroegbunam</v>
          </cell>
          <cell r="D144" t="str">
            <v/>
          </cell>
          <cell r="F144" t="str">
            <v/>
          </cell>
          <cell r="H144" t="str">
            <v/>
          </cell>
          <cell r="I144">
            <v>0</v>
          </cell>
          <cell r="J144">
            <v>0.76666666666666661</v>
          </cell>
          <cell r="K144">
            <v>1.2</v>
          </cell>
          <cell r="M144">
            <v>2.2307281363777842</v>
          </cell>
          <cell r="N144">
            <v>2.8882870683818549</v>
          </cell>
          <cell r="O144">
            <v>1.9209937749191301</v>
          </cell>
          <cell r="P144">
            <v>2.2307281363777842</v>
          </cell>
          <cell r="Q144">
            <v>2.8882870683818549</v>
          </cell>
          <cell r="R144">
            <v>2.1944444444444446</v>
          </cell>
          <cell r="S144">
            <v>2.2307281363777842</v>
          </cell>
          <cell r="T144" t="str">
            <v>MID</v>
          </cell>
          <cell r="U144" t="str">
            <v>CM</v>
          </cell>
          <cell r="V144" t="str">
            <v>EVE</v>
          </cell>
          <cell r="W144" t="str">
            <v>Everton</v>
          </cell>
          <cell r="X144">
            <v>5</v>
          </cell>
          <cell r="Y144">
            <v>68</v>
          </cell>
          <cell r="Z144">
            <v>14</v>
          </cell>
          <cell r="AA144">
            <v>54</v>
          </cell>
          <cell r="AB144">
            <v>1477</v>
          </cell>
          <cell r="AC144">
            <v>1477</v>
          </cell>
          <cell r="AD144">
            <v>0.46896551724137925</v>
          </cell>
          <cell r="AE144">
            <v>0</v>
          </cell>
          <cell r="AF144">
            <v>3</v>
          </cell>
          <cell r="AG144">
            <v>-3.2904536222071769E-2</v>
          </cell>
          <cell r="AH144">
            <v>0.13953960731211917</v>
          </cell>
          <cell r="AI144">
            <v>0.10663507109004741</v>
          </cell>
          <cell r="AJ144">
            <v>9.9999999999988987E-4</v>
          </cell>
          <cell r="AK144">
            <v>1</v>
          </cell>
          <cell r="AL144">
            <v>225</v>
          </cell>
          <cell r="AM144">
            <v>9</v>
          </cell>
          <cell r="AN144">
            <v>0</v>
          </cell>
          <cell r="AO144">
            <v>240</v>
          </cell>
          <cell r="AP144" t="str">
            <v>Iroegbunam</v>
          </cell>
        </row>
        <row r="145">
          <cell r="A145" t="str">
            <v>Amine Adli</v>
          </cell>
          <cell r="B145" t="str">
            <v/>
          </cell>
          <cell r="C145" t="str">
            <v>Adli</v>
          </cell>
          <cell r="D145" t="str">
            <v/>
          </cell>
          <cell r="F145" t="str">
            <v/>
          </cell>
          <cell r="H145" t="str">
            <v/>
          </cell>
          <cell r="I145" t="e">
            <v>#N/A</v>
          </cell>
          <cell r="J145" t="e">
            <v>#N/A</v>
          </cell>
          <cell r="K145" t="e">
            <v>#N/A</v>
          </cell>
          <cell r="M145">
            <v>3.8394804288732205</v>
          </cell>
          <cell r="N145">
            <v>4.4180633147113593</v>
          </cell>
          <cell r="O145">
            <v>2.7825726629422736</v>
          </cell>
          <cell r="P145">
            <v>3.8394804288732205</v>
          </cell>
          <cell r="Q145">
            <v>4.4180633147113593</v>
          </cell>
          <cell r="R145">
            <v>5.84</v>
          </cell>
          <cell r="S145">
            <v>3.8394804288732205</v>
          </cell>
          <cell r="T145" t="str">
            <v>MID</v>
          </cell>
          <cell r="U145" t="str">
            <v>LW</v>
          </cell>
          <cell r="V145" t="str">
            <v>BOU</v>
          </cell>
          <cell r="W145" t="str">
            <v>Bournemouth</v>
          </cell>
          <cell r="X145">
            <v>5</v>
          </cell>
          <cell r="Y145">
            <v>67</v>
          </cell>
          <cell r="Z145">
            <v>2</v>
          </cell>
          <cell r="AA145">
            <v>65</v>
          </cell>
          <cell r="AB145">
            <v>1074</v>
          </cell>
          <cell r="AC145">
            <v>1074</v>
          </cell>
          <cell r="AD145">
            <v>0.43225806451612903</v>
          </cell>
          <cell r="AE145">
            <v>3</v>
          </cell>
          <cell r="AF145">
            <v>2</v>
          </cell>
          <cell r="AG145">
            <v>3.3519553072625718E-2</v>
          </cell>
          <cell r="AH145">
            <v>3.1843575418994408E-2</v>
          </cell>
          <cell r="AI145">
            <v>6.5363128491620126E-2</v>
          </cell>
          <cell r="AJ145">
            <v>2.0000000000000018E-3</v>
          </cell>
          <cell r="AK145">
            <v>4</v>
          </cell>
          <cell r="AL145">
            <v>241</v>
          </cell>
          <cell r="AM145">
            <v>2</v>
          </cell>
          <cell r="AN145">
            <v>0</v>
          </cell>
          <cell r="AO145">
            <v>77</v>
          </cell>
          <cell r="AP145" t="str">
            <v>Adli</v>
          </cell>
        </row>
        <row r="146">
          <cell r="A146" t="str">
            <v>Tanaka Ao</v>
          </cell>
          <cell r="B146" t="str">
            <v/>
          </cell>
          <cell r="C146" t="str">
            <v>Tanaka</v>
          </cell>
          <cell r="D146" t="str">
            <v/>
          </cell>
          <cell r="E146" t="str">
            <v>Ao Tanaka</v>
          </cell>
          <cell r="F146" t="str">
            <v/>
          </cell>
          <cell r="H146" t="str">
            <v/>
          </cell>
          <cell r="I146" t="e">
            <v>#N/A</v>
          </cell>
          <cell r="J146" t="e">
            <v>#N/A</v>
          </cell>
          <cell r="K146" t="e">
            <v>#N/A</v>
          </cell>
          <cell r="M146">
            <v>3.2892208168711785</v>
          </cell>
          <cell r="N146">
            <v>3.2708492731446062</v>
          </cell>
          <cell r="O146">
            <v>2.5919165626384246</v>
          </cell>
          <cell r="P146">
            <v>3.2892208168711785</v>
          </cell>
          <cell r="Q146">
            <v>3.2708492731446062</v>
          </cell>
          <cell r="R146">
            <v>3.3157894736842106</v>
          </cell>
          <cell r="S146">
            <v>3.2892208168711785</v>
          </cell>
          <cell r="T146" t="str">
            <v>MID</v>
          </cell>
          <cell r="U146" t="str">
            <v>CM</v>
          </cell>
          <cell r="V146" t="str">
            <v>LEE</v>
          </cell>
          <cell r="W146" t="str">
            <v>Leeds</v>
          </cell>
          <cell r="X146">
            <v>5</v>
          </cell>
          <cell r="Y146">
            <v>67</v>
          </cell>
          <cell r="Z146">
            <v>10</v>
          </cell>
          <cell r="AA146">
            <v>57</v>
          </cell>
          <cell r="AB146">
            <v>1307</v>
          </cell>
          <cell r="AC146">
            <v>1307</v>
          </cell>
          <cell r="AD146">
            <v>0.47857142857142854</v>
          </cell>
          <cell r="AE146">
            <v>2</v>
          </cell>
          <cell r="AF146">
            <v>1</v>
          </cell>
          <cell r="AG146">
            <v>3.8561591430757464E-2</v>
          </cell>
          <cell r="AH146">
            <v>-2.6855394032134647E-2</v>
          </cell>
          <cell r="AI146">
            <v>1.1706197398622803E-2</v>
          </cell>
          <cell r="AJ146">
            <v>2.9999999999998916E-3</v>
          </cell>
          <cell r="AK146">
            <v>4</v>
          </cell>
          <cell r="AL146">
            <v>288</v>
          </cell>
          <cell r="AM146">
            <v>1</v>
          </cell>
          <cell r="AN146">
            <v>0</v>
          </cell>
          <cell r="AO146">
            <v>345</v>
          </cell>
          <cell r="AP146" t="str">
            <v>Tanaka</v>
          </cell>
        </row>
        <row r="147">
          <cell r="A147" t="str">
            <v>Daichi Kamada</v>
          </cell>
          <cell r="B147" t="str">
            <v/>
          </cell>
          <cell r="C147" t="str">
            <v>Kamada</v>
          </cell>
          <cell r="D147" t="str">
            <v/>
          </cell>
          <cell r="F147" t="str">
            <v/>
          </cell>
          <cell r="H147" t="str">
            <v/>
          </cell>
          <cell r="I147">
            <v>1.3</v>
          </cell>
          <cell r="J147">
            <v>1.3</v>
          </cell>
          <cell r="K147">
            <v>1.3</v>
          </cell>
          <cell r="M147">
            <v>3.1894757984902031</v>
          </cell>
          <cell r="N147">
            <v>2.4012638230647707</v>
          </cell>
          <cell r="O147">
            <v>3.2072384999105052</v>
          </cell>
          <cell r="P147">
            <v>3.1894757984902031</v>
          </cell>
          <cell r="Q147">
            <v>2.4012638230647707</v>
          </cell>
          <cell r="R147">
            <v>2.5615763546798029</v>
          </cell>
          <cell r="S147">
            <v>3.1894757984902031</v>
          </cell>
          <cell r="T147" t="str">
            <v>MID</v>
          </cell>
          <cell r="U147" t="str">
            <v>AM</v>
          </cell>
          <cell r="V147" t="str">
            <v>CRY</v>
          </cell>
          <cell r="W147" t="str">
            <v>Crystal Palace</v>
          </cell>
          <cell r="X147">
            <v>5</v>
          </cell>
          <cell r="Y147">
            <v>67</v>
          </cell>
          <cell r="Z147">
            <v>10</v>
          </cell>
          <cell r="AA147">
            <v>57</v>
          </cell>
          <cell r="AB147">
            <v>1899</v>
          </cell>
          <cell r="AC147">
            <v>1899</v>
          </cell>
          <cell r="AD147">
            <v>0.47857142857142854</v>
          </cell>
          <cell r="AE147">
            <v>0</v>
          </cell>
          <cell r="AF147">
            <v>2</v>
          </cell>
          <cell r="AG147">
            <v>-7.772511848341232E-2</v>
          </cell>
          <cell r="AH147">
            <v>-5.8767772511848351E-2</v>
          </cell>
          <cell r="AI147">
            <v>-0.13649289099526069</v>
          </cell>
          <cell r="AJ147">
            <v>2.9999999999998916E-3</v>
          </cell>
          <cell r="AK147">
            <v>0</v>
          </cell>
          <cell r="AL147">
            <v>331</v>
          </cell>
          <cell r="AM147">
            <v>3</v>
          </cell>
          <cell r="AN147">
            <v>0</v>
          </cell>
          <cell r="AO147">
            <v>214</v>
          </cell>
          <cell r="AP147" t="str">
            <v>Kamada</v>
          </cell>
        </row>
        <row r="148">
          <cell r="A148" t="str">
            <v>Saša Lukić</v>
          </cell>
          <cell r="B148" t="str">
            <v/>
          </cell>
          <cell r="C148" t="str">
            <v>Lukić</v>
          </cell>
          <cell r="D148" t="str">
            <v/>
          </cell>
          <cell r="F148" t="str">
            <v/>
          </cell>
          <cell r="H148" t="str">
            <v/>
          </cell>
          <cell r="I148">
            <v>1.8</v>
          </cell>
          <cell r="J148">
            <v>1.85</v>
          </cell>
          <cell r="K148">
            <v>1.9</v>
          </cell>
          <cell r="M148">
            <v>2.9733510715174174</v>
          </cell>
          <cell r="N148">
            <v>2.8208092485549132</v>
          </cell>
          <cell r="O148">
            <v>2.5665916506101474</v>
          </cell>
          <cell r="P148">
            <v>2.9733510715174174</v>
          </cell>
          <cell r="Q148">
            <v>2.8208092485549132</v>
          </cell>
          <cell r="R148">
            <v>2.6666666666666665</v>
          </cell>
          <cell r="S148">
            <v>2.9733510715174174</v>
          </cell>
          <cell r="T148" t="str">
            <v>MID</v>
          </cell>
          <cell r="U148" t="str">
            <v>CM</v>
          </cell>
          <cell r="V148" t="str">
            <v>FUL</v>
          </cell>
          <cell r="W148" t="str">
            <v>Fulham</v>
          </cell>
          <cell r="X148">
            <v>5</v>
          </cell>
          <cell r="Y148">
            <v>67</v>
          </cell>
          <cell r="Z148">
            <v>6</v>
          </cell>
          <cell r="AA148">
            <v>61</v>
          </cell>
          <cell r="AB148">
            <v>1730</v>
          </cell>
          <cell r="AC148">
            <v>1730</v>
          </cell>
          <cell r="AD148">
            <v>0.51538461538461544</v>
          </cell>
          <cell r="AE148">
            <v>1</v>
          </cell>
          <cell r="AF148">
            <v>4</v>
          </cell>
          <cell r="AG148">
            <v>-6.3988439306358391E-2</v>
          </cell>
          <cell r="AH148">
            <v>0.10872832369942197</v>
          </cell>
          <cell r="AI148">
            <v>4.4739884393063534E-2</v>
          </cell>
          <cell r="AJ148">
            <v>9.9999999999988987E-4</v>
          </cell>
          <cell r="AK148">
            <v>4</v>
          </cell>
          <cell r="AL148">
            <v>314</v>
          </cell>
          <cell r="AM148">
            <v>9</v>
          </cell>
          <cell r="AN148">
            <v>0</v>
          </cell>
          <cell r="AO148">
            <v>267</v>
          </cell>
          <cell r="AP148" t="str">
            <v>Lukić</v>
          </cell>
        </row>
        <row r="149">
          <cell r="A149" t="str">
            <v>Jacob Ramsey</v>
          </cell>
          <cell r="B149" t="str">
            <v/>
          </cell>
          <cell r="C149" t="str">
            <v>J.Ramsey</v>
          </cell>
          <cell r="D149" t="str">
            <v/>
          </cell>
          <cell r="F149" t="str">
            <v/>
          </cell>
          <cell r="H149" t="str">
            <v/>
          </cell>
          <cell r="I149">
            <v>2.9</v>
          </cell>
          <cell r="J149">
            <v>2.9</v>
          </cell>
          <cell r="K149">
            <v>2.9</v>
          </cell>
          <cell r="M149">
            <v>3.0189186077294461</v>
          </cell>
          <cell r="N149">
            <v>3.0589868147120058</v>
          </cell>
          <cell r="O149">
            <v>2.7600734869790715</v>
          </cell>
          <cell r="P149">
            <v>3.0189186077294461</v>
          </cell>
          <cell r="Q149">
            <v>3.0589868147120058</v>
          </cell>
          <cell r="R149">
            <v>4.6315789473684212</v>
          </cell>
          <cell r="S149">
            <v>3.0189186077294461</v>
          </cell>
          <cell r="T149" t="str">
            <v>MID</v>
          </cell>
          <cell r="U149" t="str">
            <v>CM</v>
          </cell>
          <cell r="V149" t="str">
            <v>NEW</v>
          </cell>
          <cell r="W149" t="str">
            <v>Newcastle</v>
          </cell>
          <cell r="X149">
            <v>5</v>
          </cell>
          <cell r="Y149">
            <v>62</v>
          </cell>
          <cell r="Z149">
            <v>4</v>
          </cell>
          <cell r="AA149">
            <v>58</v>
          </cell>
          <cell r="AB149">
            <v>1441</v>
          </cell>
          <cell r="AC149">
            <v>1441</v>
          </cell>
          <cell r="AD149">
            <v>0.44285714285714289</v>
          </cell>
          <cell r="AE149">
            <v>2</v>
          </cell>
          <cell r="AF149">
            <v>3</v>
          </cell>
          <cell r="AG149">
            <v>4.9965301873698811E-2</v>
          </cell>
          <cell r="AH149">
            <v>9.6807772380291451E-2</v>
          </cell>
          <cell r="AI149">
            <v>0.14677307425399028</v>
          </cell>
          <cell r="AJ149">
            <v>4.0000000000000036E-3</v>
          </cell>
          <cell r="AK149">
            <v>3</v>
          </cell>
          <cell r="AL149">
            <v>303</v>
          </cell>
          <cell r="AM149">
            <v>3</v>
          </cell>
          <cell r="AN149">
            <v>0</v>
          </cell>
          <cell r="AO149">
            <v>456</v>
          </cell>
          <cell r="AP149" t="str">
            <v>J.Ramsey</v>
          </cell>
        </row>
        <row r="150">
          <cell r="A150" t="str">
            <v>Archie Gray</v>
          </cell>
          <cell r="B150" t="str">
            <v/>
          </cell>
          <cell r="C150" t="str">
            <v>Gray</v>
          </cell>
          <cell r="D150" t="str">
            <v/>
          </cell>
          <cell r="F150" t="str">
            <v/>
          </cell>
          <cell r="H150" t="str">
            <v/>
          </cell>
          <cell r="I150">
            <v>0</v>
          </cell>
          <cell r="J150">
            <v>1.4666666666666668</v>
          </cell>
          <cell r="K150">
            <v>2.8</v>
          </cell>
          <cell r="M150">
            <v>3.0152115912211102</v>
          </cell>
          <cell r="N150">
            <v>3.2345343303874916</v>
          </cell>
          <cell r="O150">
            <v>2.4439140455306667</v>
          </cell>
          <cell r="P150">
            <v>3.0152115912211102</v>
          </cell>
          <cell r="Q150">
            <v>3.2345343303874916</v>
          </cell>
          <cell r="R150">
            <v>3.8048780487804881</v>
          </cell>
          <cell r="S150">
            <v>3.0152115912211102</v>
          </cell>
          <cell r="T150" t="str">
            <v>MID</v>
          </cell>
          <cell r="U150" t="str">
            <v>DM</v>
          </cell>
          <cell r="V150" t="str">
            <v>TOT</v>
          </cell>
          <cell r="W150" t="str">
            <v>Spurs</v>
          </cell>
          <cell r="X150">
            <v>5</v>
          </cell>
          <cell r="Y150">
            <v>61</v>
          </cell>
          <cell r="Z150">
            <v>0</v>
          </cell>
          <cell r="AA150">
            <v>61</v>
          </cell>
          <cell r="AB150">
            <v>1471</v>
          </cell>
          <cell r="AC150">
            <v>1471</v>
          </cell>
          <cell r="AD150">
            <v>0.5083333333333333</v>
          </cell>
          <cell r="AE150">
            <v>2</v>
          </cell>
          <cell r="AF150">
            <v>2</v>
          </cell>
          <cell r="AG150">
            <v>3.0591434398368436E-2</v>
          </cell>
          <cell r="AH150">
            <v>4.34398368456832E-2</v>
          </cell>
          <cell r="AI150">
            <v>7.403127124405165E-2</v>
          </cell>
          <cell r="AJ150">
            <v>2.0000000000000018E-3</v>
          </cell>
          <cell r="AK150">
            <v>6</v>
          </cell>
          <cell r="AL150">
            <v>237</v>
          </cell>
          <cell r="AM150">
            <v>5</v>
          </cell>
          <cell r="AN150">
            <v>0</v>
          </cell>
          <cell r="AO150">
            <v>522</v>
          </cell>
          <cell r="AP150" t="str">
            <v>Gray</v>
          </cell>
        </row>
        <row r="151">
          <cell r="A151" t="str">
            <v>Boubacar Kamara</v>
          </cell>
          <cell r="B151" t="str">
            <v/>
          </cell>
          <cell r="C151" t="str">
            <v>Kamara</v>
          </cell>
          <cell r="D151" t="str">
            <v/>
          </cell>
          <cell r="F151" t="str">
            <v/>
          </cell>
          <cell r="H151" t="str">
            <v/>
          </cell>
          <cell r="I151">
            <v>1.8</v>
          </cell>
          <cell r="J151">
            <v>2</v>
          </cell>
          <cell r="K151">
            <v>2.2000000000000002</v>
          </cell>
          <cell r="M151">
            <v>2.7322333551256111</v>
          </cell>
          <cell r="N151">
            <v>3.1985815602836878</v>
          </cell>
          <cell r="O151">
            <v>2.1126241134751775</v>
          </cell>
          <cell r="P151">
            <v>2.7322333551256111</v>
          </cell>
          <cell r="Q151">
            <v>3.1985815602836878</v>
          </cell>
          <cell r="R151">
            <v>0</v>
          </cell>
          <cell r="S151">
            <v>2.7322333551256111</v>
          </cell>
          <cell r="T151" t="str">
            <v>MID</v>
          </cell>
          <cell r="U151" t="str">
            <v>DM</v>
          </cell>
          <cell r="V151" t="str">
            <v>AVL</v>
          </cell>
          <cell r="W151" t="str">
            <v>Aston Villa</v>
          </cell>
          <cell r="X151">
            <v>5</v>
          </cell>
          <cell r="Y151">
            <v>61</v>
          </cell>
          <cell r="Z151">
            <v>6</v>
          </cell>
          <cell r="AA151">
            <v>55</v>
          </cell>
          <cell r="AB151">
            <v>1410</v>
          </cell>
          <cell r="AC151">
            <v>1410</v>
          </cell>
          <cell r="AD151">
            <v>0.67777777777777781</v>
          </cell>
          <cell r="AE151">
            <v>1</v>
          </cell>
          <cell r="AF151">
            <v>3</v>
          </cell>
          <cell r="AG151">
            <v>3.0000000000000006E-2</v>
          </cell>
          <cell r="AH151">
            <v>0.13787234042553193</v>
          </cell>
          <cell r="AI151">
            <v>0.16787234042553195</v>
          </cell>
          <cell r="AJ151">
            <v>9.9999999999988987E-4</v>
          </cell>
          <cell r="AK151">
            <v>7</v>
          </cell>
          <cell r="AL151">
            <v>282</v>
          </cell>
          <cell r="AM151">
            <v>5</v>
          </cell>
          <cell r="AN151">
            <v>0</v>
          </cell>
          <cell r="AO151">
            <v>47</v>
          </cell>
          <cell r="AP151" t="str">
            <v>Kamara</v>
          </cell>
        </row>
        <row r="152">
          <cell r="A152" t="str">
            <v>David Brooks</v>
          </cell>
          <cell r="B152" t="str">
            <v/>
          </cell>
          <cell r="C152" t="str">
            <v>Brooks</v>
          </cell>
          <cell r="D152" t="str">
            <v/>
          </cell>
          <cell r="F152" t="str">
            <v/>
          </cell>
          <cell r="H152" t="str">
            <v/>
          </cell>
          <cell r="I152">
            <v>0.8</v>
          </cell>
          <cell r="J152">
            <v>1.4666666666666668</v>
          </cell>
          <cell r="K152">
            <v>1.8</v>
          </cell>
          <cell r="M152">
            <v>4.6230939100537416</v>
          </cell>
          <cell r="N152">
            <v>3.3274410774410774</v>
          </cell>
          <cell r="O152">
            <v>4.7504946843765739</v>
          </cell>
          <cell r="P152">
            <v>4.6230939100537416</v>
          </cell>
          <cell r="Q152">
            <v>3.3274410774410774</v>
          </cell>
          <cell r="R152">
            <v>5.2755905511811028</v>
          </cell>
          <cell r="S152">
            <v>4.6230939100537416</v>
          </cell>
          <cell r="T152" t="str">
            <v>MID</v>
          </cell>
          <cell r="U152" t="str">
            <v>RW</v>
          </cell>
          <cell r="V152" t="str">
            <v>BOU</v>
          </cell>
          <cell r="W152" t="str">
            <v>Bournemouth</v>
          </cell>
          <cell r="X152">
            <v>5</v>
          </cell>
          <cell r="Y152">
            <v>59</v>
          </cell>
          <cell r="Z152">
            <v>0</v>
          </cell>
          <cell r="AA152">
            <v>59</v>
          </cell>
          <cell r="AB152">
            <v>1188</v>
          </cell>
          <cell r="AC152">
            <v>1188</v>
          </cell>
          <cell r="AD152">
            <v>0.38064516129032261</v>
          </cell>
          <cell r="AE152">
            <v>1</v>
          </cell>
          <cell r="AF152">
            <v>3</v>
          </cell>
          <cell r="AG152">
            <v>-0.36439393939393938</v>
          </cell>
          <cell r="AH152">
            <v>-3.0303030303030276E-2</v>
          </cell>
          <cell r="AI152">
            <v>-0.39469696969696971</v>
          </cell>
          <cell r="AJ152">
            <v>2.0000000000000018E-3</v>
          </cell>
          <cell r="AK152">
            <v>4</v>
          </cell>
          <cell r="AL152">
            <v>215</v>
          </cell>
          <cell r="AM152">
            <v>7</v>
          </cell>
          <cell r="AN152">
            <v>0</v>
          </cell>
          <cell r="AO152">
            <v>74</v>
          </cell>
          <cell r="AP152" t="str">
            <v>Brooks</v>
          </cell>
        </row>
        <row r="153">
          <cell r="A153" t="str">
            <v>Sean Longstaff</v>
          </cell>
          <cell r="B153" t="str">
            <v/>
          </cell>
          <cell r="C153" t="str">
            <v>Longstaff</v>
          </cell>
          <cell r="D153" t="str">
            <v/>
          </cell>
          <cell r="F153" t="str">
            <v/>
          </cell>
          <cell r="H153" t="str">
            <v/>
          </cell>
          <cell r="I153">
            <v>1.4</v>
          </cell>
          <cell r="J153">
            <v>2.25</v>
          </cell>
          <cell r="K153">
            <v>3.1</v>
          </cell>
          <cell r="M153">
            <v>3.7370158418955701</v>
          </cell>
          <cell r="N153">
            <v>4.3549351944167505</v>
          </cell>
          <cell r="O153">
            <v>7.7587946161515458</v>
          </cell>
          <cell r="P153">
            <v>3.7370158418955701</v>
          </cell>
          <cell r="Q153">
            <v>4.3549351944167505</v>
          </cell>
          <cell r="R153">
            <v>16.5</v>
          </cell>
          <cell r="S153">
            <v>3.7370158418955701</v>
          </cell>
          <cell r="T153" t="str">
            <v>MID</v>
          </cell>
          <cell r="U153" t="str">
            <v>CM</v>
          </cell>
          <cell r="V153" t="str">
            <v>LEE</v>
          </cell>
          <cell r="W153" t="str">
            <v>Leeds</v>
          </cell>
          <cell r="X153">
            <v>5</v>
          </cell>
          <cell r="Y153">
            <v>56.000000000000007</v>
          </cell>
          <cell r="Z153">
            <v>4</v>
          </cell>
          <cell r="AA153">
            <v>52.000000000000007</v>
          </cell>
          <cell r="AB153">
            <v>1003</v>
          </cell>
          <cell r="AC153">
            <v>1003</v>
          </cell>
          <cell r="AD153">
            <v>0.48695652173913045</v>
          </cell>
          <cell r="AE153">
            <v>2</v>
          </cell>
          <cell r="AF153">
            <v>2</v>
          </cell>
          <cell r="AG153">
            <v>6.9092721834496496E-2</v>
          </cell>
          <cell r="AH153">
            <v>1.166500498504483E-2</v>
          </cell>
          <cell r="AI153">
            <v>8.0757726819541353E-2</v>
          </cell>
          <cell r="AJ153">
            <v>2.0000000000000018E-3</v>
          </cell>
          <cell r="AK153">
            <v>5</v>
          </cell>
          <cell r="AL153">
            <v>273</v>
          </cell>
          <cell r="AM153">
            <v>2</v>
          </cell>
          <cell r="AN153">
            <v>0</v>
          </cell>
          <cell r="AO153">
            <v>339</v>
          </cell>
          <cell r="AP153" t="str">
            <v>Longstaff</v>
          </cell>
        </row>
        <row r="154">
          <cell r="A154" t="str">
            <v>Ilia Gruev</v>
          </cell>
          <cell r="B154" t="str">
            <v/>
          </cell>
          <cell r="C154" t="str">
            <v>Gruev</v>
          </cell>
          <cell r="D154" t="str">
            <v/>
          </cell>
          <cell r="F154" t="str">
            <v/>
          </cell>
          <cell r="H154" t="str">
            <v/>
          </cell>
          <cell r="I154" t="e">
            <v>#N/A</v>
          </cell>
          <cell r="J154" t="e">
            <v>#N/A</v>
          </cell>
          <cell r="K154" t="e">
            <v>#N/A</v>
          </cell>
          <cell r="M154">
            <v>2.7156646799035489</v>
          </cell>
          <cell r="N154">
            <v>3.2367223065250381</v>
          </cell>
          <cell r="O154">
            <v>2.0899089529590285</v>
          </cell>
          <cell r="P154">
            <v>2.7156646799035489</v>
          </cell>
          <cell r="Q154">
            <v>3.2367223065250381</v>
          </cell>
          <cell r="R154">
            <v>6.583333333333333</v>
          </cell>
          <cell r="S154">
            <v>2.7156646799035489</v>
          </cell>
          <cell r="T154" t="str">
            <v>MID</v>
          </cell>
          <cell r="U154" t="str">
            <v>DM</v>
          </cell>
          <cell r="V154" t="str">
            <v>LEE</v>
          </cell>
          <cell r="W154" t="str">
            <v>Leeds</v>
          </cell>
          <cell r="X154">
            <v>5</v>
          </cell>
          <cell r="Y154">
            <v>56.000000000000007</v>
          </cell>
          <cell r="Z154">
            <v>2</v>
          </cell>
          <cell r="AA154">
            <v>54.000000000000007</v>
          </cell>
          <cell r="AB154">
            <v>1318</v>
          </cell>
          <cell r="AC154">
            <v>1318</v>
          </cell>
          <cell r="AD154">
            <v>0.48695652173913045</v>
          </cell>
          <cell r="AE154">
            <v>0</v>
          </cell>
          <cell r="AF154">
            <v>4</v>
          </cell>
          <cell r="AG154">
            <v>-3.3459787556904402E-2</v>
          </cell>
          <cell r="AH154">
            <v>0.21441578148710169</v>
          </cell>
          <cell r="AI154">
            <v>0.18095599393019729</v>
          </cell>
          <cell r="AJ154">
            <v>0</v>
          </cell>
          <cell r="AK154">
            <v>3</v>
          </cell>
          <cell r="AL154">
            <v>245</v>
          </cell>
          <cell r="AM154">
            <v>3</v>
          </cell>
          <cell r="AN154">
            <v>0</v>
          </cell>
          <cell r="AO154">
            <v>344</v>
          </cell>
          <cell r="AP154" t="str">
            <v>Gruev</v>
          </cell>
        </row>
        <row r="155">
          <cell r="A155" t="str">
            <v>Ross Barkley</v>
          </cell>
          <cell r="B155" t="str">
            <v/>
          </cell>
          <cell r="C155" t="str">
            <v>Barkley</v>
          </cell>
          <cell r="D155" t="str">
            <v/>
          </cell>
          <cell r="F155" t="str">
            <v/>
          </cell>
          <cell r="H155" t="str">
            <v/>
          </cell>
          <cell r="I155">
            <v>0</v>
          </cell>
          <cell r="J155">
            <v>1.8</v>
          </cell>
          <cell r="K155">
            <v>3.2</v>
          </cell>
          <cell r="M155">
            <v>3.8748758007576911</v>
          </cell>
          <cell r="N155">
            <v>4.9265402843601889</v>
          </cell>
          <cell r="O155">
            <v>3.3932782166052307</v>
          </cell>
          <cell r="P155">
            <v>3.8748758007576911</v>
          </cell>
          <cell r="Q155">
            <v>4.9265402843601889</v>
          </cell>
          <cell r="R155">
            <v>3.8703703703703702</v>
          </cell>
          <cell r="S155">
            <v>3.8748758007576911</v>
          </cell>
          <cell r="T155" t="str">
            <v>MID</v>
          </cell>
          <cell r="U155" t="str">
            <v>CM</v>
          </cell>
          <cell r="V155" t="str">
            <v>AVL</v>
          </cell>
          <cell r="W155" t="str">
            <v>Aston Villa</v>
          </cell>
          <cell r="X155">
            <v>5</v>
          </cell>
          <cell r="Y155">
            <v>56</v>
          </cell>
          <cell r="Z155">
            <v>2</v>
          </cell>
          <cell r="AA155">
            <v>54</v>
          </cell>
          <cell r="AB155">
            <v>844</v>
          </cell>
          <cell r="AC155">
            <v>844</v>
          </cell>
          <cell r="AD155">
            <v>0.53333333333333333</v>
          </cell>
          <cell r="AE155">
            <v>3</v>
          </cell>
          <cell r="AF155">
            <v>2</v>
          </cell>
          <cell r="AG155">
            <v>0.15142180094786725</v>
          </cell>
          <cell r="AH155">
            <v>7.8909952606635081E-2</v>
          </cell>
          <cell r="AI155">
            <v>0.23033175355450236</v>
          </cell>
          <cell r="AJ155">
            <v>2.0000000000000018E-3</v>
          </cell>
          <cell r="AK155">
            <v>5</v>
          </cell>
          <cell r="AL155">
            <v>221</v>
          </cell>
          <cell r="AM155">
            <v>1</v>
          </cell>
          <cell r="AN155">
            <v>0</v>
          </cell>
          <cell r="AO155">
            <v>46</v>
          </cell>
          <cell r="AP155" t="str">
            <v>Barkley</v>
          </cell>
        </row>
        <row r="156">
          <cell r="A156" t="str">
            <v>Carlos Baleba</v>
          </cell>
          <cell r="B156" t="str">
            <v/>
          </cell>
          <cell r="C156" t="str">
            <v>Baleba</v>
          </cell>
          <cell r="D156" t="str">
            <v/>
          </cell>
          <cell r="F156" t="str">
            <v/>
          </cell>
          <cell r="H156" t="str">
            <v/>
          </cell>
          <cell r="I156">
            <v>1.3</v>
          </cell>
          <cell r="J156">
            <v>1.9500000000000002</v>
          </cell>
          <cell r="K156">
            <v>2.6</v>
          </cell>
          <cell r="M156">
            <v>2.4812070137275817</v>
          </cell>
          <cell r="N156">
            <v>1.9246658566221142</v>
          </cell>
          <cell r="O156">
            <v>2.4723594959520527</v>
          </cell>
          <cell r="P156">
            <v>2.4812070137275817</v>
          </cell>
          <cell r="Q156">
            <v>1.9246658566221142</v>
          </cell>
          <cell r="R156">
            <v>2.595505617977528</v>
          </cell>
          <cell r="S156">
            <v>2.4812070137275817</v>
          </cell>
          <cell r="T156" t="str">
            <v>MID</v>
          </cell>
          <cell r="U156" t="str">
            <v>DM</v>
          </cell>
          <cell r="V156" t="str">
            <v>BHA</v>
          </cell>
          <cell r="W156" t="str">
            <v>Brighton</v>
          </cell>
          <cell r="X156">
            <v>5</v>
          </cell>
          <cell r="Y156">
            <v>56</v>
          </cell>
          <cell r="Z156">
            <v>8</v>
          </cell>
          <cell r="AA156">
            <v>48</v>
          </cell>
          <cell r="AB156">
            <v>1646</v>
          </cell>
          <cell r="AC156">
            <v>1646</v>
          </cell>
          <cell r="AD156">
            <v>0.36129032258064514</v>
          </cell>
          <cell r="AE156">
            <v>0</v>
          </cell>
          <cell r="AF156">
            <v>0</v>
          </cell>
          <cell r="AG156">
            <v>-4.2648845686512754E-2</v>
          </cell>
          <cell r="AH156">
            <v>-3.9368165249088698E-2</v>
          </cell>
          <cell r="AI156">
            <v>-8.2017010935601459E-2</v>
          </cell>
          <cell r="AJ156">
            <v>6.0000000000000053E-3</v>
          </cell>
          <cell r="AK156">
            <v>0</v>
          </cell>
          <cell r="AL156">
            <v>231</v>
          </cell>
          <cell r="AM156">
            <v>5</v>
          </cell>
          <cell r="AN156">
            <v>0</v>
          </cell>
          <cell r="AO156">
            <v>131</v>
          </cell>
          <cell r="AP156" t="str">
            <v>Baleba</v>
          </cell>
        </row>
        <row r="157">
          <cell r="A157" t="str">
            <v>Nicolás Domínguez</v>
          </cell>
          <cell r="B157" t="str">
            <v/>
          </cell>
          <cell r="C157" t="str">
            <v>Dominguez</v>
          </cell>
          <cell r="D157" t="str">
            <v/>
          </cell>
          <cell r="F157" t="str">
            <v/>
          </cell>
          <cell r="H157" t="str">
            <v/>
          </cell>
          <cell r="I157">
            <v>1.6</v>
          </cell>
          <cell r="J157">
            <v>2.1</v>
          </cell>
          <cell r="K157">
            <v>2.6</v>
          </cell>
          <cell r="M157">
            <v>2.8939937741896733</v>
          </cell>
          <cell r="N157">
            <v>2.3630136986301364</v>
          </cell>
          <cell r="O157">
            <v>2.9168846039309111</v>
          </cell>
          <cell r="P157">
            <v>2.8939937741896733</v>
          </cell>
          <cell r="Q157">
            <v>2.3630136986301364</v>
          </cell>
          <cell r="R157">
            <v>2.3478260869565215</v>
          </cell>
          <cell r="S157">
            <v>2.8939937741896733</v>
          </cell>
          <cell r="T157" t="str">
            <v>MID</v>
          </cell>
          <cell r="U157" t="str">
            <v>CM</v>
          </cell>
          <cell r="V157" t="str">
            <v>NFO</v>
          </cell>
          <cell r="W157" t="str">
            <v>Nott'm Forest</v>
          </cell>
          <cell r="X157">
            <v>5</v>
          </cell>
          <cell r="Y157">
            <v>48</v>
          </cell>
          <cell r="Z157">
            <v>2</v>
          </cell>
          <cell r="AA157">
            <v>46</v>
          </cell>
          <cell r="AB157">
            <v>1168</v>
          </cell>
          <cell r="AC157">
            <v>1168</v>
          </cell>
          <cell r="AD157">
            <v>0.35555555555555551</v>
          </cell>
          <cell r="AE157">
            <v>1</v>
          </cell>
          <cell r="AF157">
            <v>1</v>
          </cell>
          <cell r="AG157">
            <v>-3.6215753424657521E-2</v>
          </cell>
          <cell r="AH157">
            <v>1.7722602739726027E-2</v>
          </cell>
          <cell r="AI157">
            <v>-1.8493150684931486E-2</v>
          </cell>
          <cell r="AJ157">
            <v>9.9999999999988987E-4</v>
          </cell>
          <cell r="AK157">
            <v>3</v>
          </cell>
          <cell r="AL157">
            <v>229</v>
          </cell>
          <cell r="AM157">
            <v>3</v>
          </cell>
          <cell r="AN157">
            <v>0</v>
          </cell>
          <cell r="AO157">
            <v>487</v>
          </cell>
          <cell r="AP157" t="str">
            <v>Dominguez</v>
          </cell>
        </row>
        <row r="158">
          <cell r="A158" t="str">
            <v>Ryan Christie</v>
          </cell>
          <cell r="B158" t="str">
            <v/>
          </cell>
          <cell r="C158" t="str">
            <v>Christie</v>
          </cell>
          <cell r="D158" t="str">
            <v/>
          </cell>
          <cell r="F158" t="str">
            <v/>
          </cell>
          <cell r="H158" t="str">
            <v/>
          </cell>
          <cell r="I158">
            <v>2</v>
          </cell>
          <cell r="J158">
            <v>2.3333333333333335</v>
          </cell>
          <cell r="K158">
            <v>2.6</v>
          </cell>
          <cell r="M158">
            <v>3.1713604713724499</v>
          </cell>
          <cell r="N158">
            <v>2.8578732106339468</v>
          </cell>
          <cell r="O158">
            <v>2.6745705521472396</v>
          </cell>
          <cell r="P158">
            <v>3.1713604713724499</v>
          </cell>
          <cell r="Q158">
            <v>2.8578732106339468</v>
          </cell>
          <cell r="R158">
            <v>0.98484848484848497</v>
          </cell>
          <cell r="S158">
            <v>3.1713604713724499</v>
          </cell>
          <cell r="T158" t="str">
            <v>MID</v>
          </cell>
          <cell r="U158" t="str">
            <v>CM</v>
          </cell>
          <cell r="V158" t="str">
            <v>BOU</v>
          </cell>
          <cell r="W158" t="str">
            <v>Bournemouth</v>
          </cell>
          <cell r="X158">
            <v>5</v>
          </cell>
          <cell r="Y158">
            <v>47</v>
          </cell>
          <cell r="Z158">
            <v>4</v>
          </cell>
          <cell r="AA158">
            <v>43</v>
          </cell>
          <cell r="AB158">
            <v>978</v>
          </cell>
          <cell r="AC158">
            <v>978</v>
          </cell>
          <cell r="AD158">
            <v>0.36153846153846153</v>
          </cell>
          <cell r="AE158">
            <v>2</v>
          </cell>
          <cell r="AF158">
            <v>1</v>
          </cell>
          <cell r="AG158">
            <v>1.7484662576687154E-2</v>
          </cell>
          <cell r="AH158">
            <v>1.9325153374233128E-2</v>
          </cell>
          <cell r="AI158">
            <v>3.6809815950920255E-2</v>
          </cell>
          <cell r="AJ158">
            <v>2.0000000000000018E-3</v>
          </cell>
          <cell r="AK158">
            <v>2</v>
          </cell>
          <cell r="AL158">
            <v>214</v>
          </cell>
          <cell r="AM158">
            <v>3</v>
          </cell>
          <cell r="AN158">
            <v>0</v>
          </cell>
          <cell r="AO158">
            <v>75</v>
          </cell>
          <cell r="AP158" t="str">
            <v>Christie</v>
          </cell>
        </row>
        <row r="159">
          <cell r="A159" t="str">
            <v>Andrey Nascimento dos Santos</v>
          </cell>
          <cell r="B159" t="str">
            <v/>
          </cell>
          <cell r="C159" t="str">
            <v>Andrey Santos</v>
          </cell>
          <cell r="D159" t="str">
            <v/>
          </cell>
          <cell r="F159" t="str">
            <v/>
          </cell>
          <cell r="H159" t="str">
            <v/>
          </cell>
          <cell r="I159">
            <v>0</v>
          </cell>
          <cell r="J159">
            <v>0</v>
          </cell>
          <cell r="K159">
            <v>0</v>
          </cell>
          <cell r="M159">
            <v>3.1442018306108275</v>
          </cell>
          <cell r="N159">
            <v>2.4482758620689653</v>
          </cell>
          <cell r="O159">
            <v>2.6293679613681529</v>
          </cell>
          <cell r="P159">
            <v>3.1442018306108275</v>
          </cell>
          <cell r="Q159">
            <v>2.4482758620689653</v>
          </cell>
          <cell r="R159">
            <v>5.016304347826086</v>
          </cell>
          <cell r="S159">
            <v>3.1442018306108275</v>
          </cell>
          <cell r="T159" t="str">
            <v>MID</v>
          </cell>
          <cell r="U159" t="str">
            <v>DM</v>
          </cell>
          <cell r="V159" t="str">
            <v>MUN</v>
          </cell>
          <cell r="W159" t="str">
            <v>Man Utd</v>
          </cell>
          <cell r="X159">
            <v>5</v>
          </cell>
          <cell r="Y159">
            <v>47</v>
          </cell>
          <cell r="Z159">
            <v>4</v>
          </cell>
          <cell r="AA159">
            <v>43</v>
          </cell>
          <cell r="AB159">
            <v>1247</v>
          </cell>
          <cell r="AC159">
            <v>1247</v>
          </cell>
          <cell r="AD159">
            <v>0.34814814814814815</v>
          </cell>
          <cell r="AE159">
            <v>1</v>
          </cell>
          <cell r="AF159">
            <v>0</v>
          </cell>
          <cell r="AG159">
            <v>-7.2173215717722533E-2</v>
          </cell>
          <cell r="AH159">
            <v>-6.3512429831595829E-2</v>
          </cell>
          <cell r="AI159">
            <v>-0.13568564554931836</v>
          </cell>
          <cell r="AJ159">
            <v>1.6000000000000014E-2</v>
          </cell>
          <cell r="AK159">
            <v>3</v>
          </cell>
          <cell r="AL159">
            <v>257</v>
          </cell>
          <cell r="AM159">
            <v>4</v>
          </cell>
          <cell r="AN159">
            <v>0</v>
          </cell>
          <cell r="AO159">
            <v>162</v>
          </cell>
          <cell r="AP159" t="str">
            <v>Andrey Santos</v>
          </cell>
        </row>
        <row r="160">
          <cell r="A160" t="str">
            <v>Tom Cairney</v>
          </cell>
          <cell r="B160" t="str">
            <v/>
          </cell>
          <cell r="C160" t="str">
            <v>Cairney</v>
          </cell>
          <cell r="D160" t="str">
            <v/>
          </cell>
          <cell r="F160" t="str">
            <v/>
          </cell>
          <cell r="H160" t="str">
            <v/>
          </cell>
          <cell r="I160">
            <v>1.3</v>
          </cell>
          <cell r="J160">
            <v>1.6666666666666667</v>
          </cell>
          <cell r="K160">
            <v>2.1</v>
          </cell>
          <cell r="M160">
            <v>3.1165125236384066</v>
          </cell>
          <cell r="N160">
            <v>3.8505291005291</v>
          </cell>
          <cell r="O160">
            <v>3.06666629052885</v>
          </cell>
          <cell r="P160">
            <v>3.1165125236384066</v>
          </cell>
          <cell r="Q160">
            <v>3.8505291005291</v>
          </cell>
          <cell r="R160">
            <v>4.0379146919431275</v>
          </cell>
          <cell r="S160">
            <v>3.1165125236384066</v>
          </cell>
          <cell r="T160" t="str">
            <v>MID</v>
          </cell>
          <cell r="U160" t="str">
            <v>CM</v>
          </cell>
          <cell r="V160" t="str">
            <v>FUL</v>
          </cell>
          <cell r="W160" t="str">
            <v>Fulham</v>
          </cell>
          <cell r="X160">
            <v>5</v>
          </cell>
          <cell r="Y160">
            <v>41</v>
          </cell>
          <cell r="Z160">
            <v>0</v>
          </cell>
          <cell r="AA160">
            <v>41</v>
          </cell>
          <cell r="AB160">
            <v>756</v>
          </cell>
          <cell r="AC160">
            <v>756</v>
          </cell>
          <cell r="AD160">
            <v>0.34166666666666667</v>
          </cell>
          <cell r="AE160">
            <v>2</v>
          </cell>
          <cell r="AF160">
            <v>0</v>
          </cell>
          <cell r="AG160">
            <v>9.4047619047619047E-2</v>
          </cell>
          <cell r="AH160">
            <v>-9.6428571428571433E-2</v>
          </cell>
          <cell r="AI160">
            <v>-2.3809523809523725E-3</v>
          </cell>
          <cell r="AJ160">
            <v>0</v>
          </cell>
          <cell r="AK160">
            <v>1</v>
          </cell>
          <cell r="AL160">
            <v>181</v>
          </cell>
          <cell r="AM160">
            <v>3</v>
          </cell>
          <cell r="AN160">
            <v>0</v>
          </cell>
          <cell r="AO160">
            <v>266</v>
          </cell>
          <cell r="AP160" t="str">
            <v>Cairney</v>
          </cell>
        </row>
        <row r="161">
          <cell r="A161" t="str">
            <v>Lewis Cook</v>
          </cell>
          <cell r="B161" t="str">
            <v/>
          </cell>
          <cell r="C161" t="str">
            <v>Cook</v>
          </cell>
          <cell r="D161" t="str">
            <v/>
          </cell>
          <cell r="E161" t="str">
            <v>L Cook</v>
          </cell>
          <cell r="F161" t="str">
            <v/>
          </cell>
          <cell r="H161" t="str">
            <v/>
          </cell>
          <cell r="I161">
            <v>0</v>
          </cell>
          <cell r="J161">
            <v>1.3666666666666665</v>
          </cell>
          <cell r="K161">
            <v>2.2999999999999998</v>
          </cell>
          <cell r="M161">
            <v>2.614212434750248</v>
          </cell>
          <cell r="N161">
            <v>2.6834862385321103</v>
          </cell>
          <cell r="O161">
            <v>2.0928899082568808</v>
          </cell>
          <cell r="P161">
            <v>2.614212434750248</v>
          </cell>
          <cell r="Q161">
            <v>2.6834862385321103</v>
          </cell>
          <cell r="R161">
            <v>90</v>
          </cell>
          <cell r="S161">
            <v>2.614212434750248</v>
          </cell>
          <cell r="T161" t="str">
            <v>MID</v>
          </cell>
          <cell r="U161" t="str">
            <v>CM</v>
          </cell>
          <cell r="V161" t="str">
            <v>BOU</v>
          </cell>
          <cell r="W161" t="str">
            <v>Bournemouth</v>
          </cell>
          <cell r="X161">
            <v>5</v>
          </cell>
          <cell r="Y161">
            <v>40</v>
          </cell>
          <cell r="Z161">
            <v>14</v>
          </cell>
          <cell r="AA161">
            <v>26</v>
          </cell>
          <cell r="AB161">
            <v>872</v>
          </cell>
          <cell r="AC161">
            <v>872</v>
          </cell>
          <cell r="AD161">
            <v>0.44444444444444448</v>
          </cell>
          <cell r="AE161">
            <v>0</v>
          </cell>
          <cell r="AF161">
            <v>1</v>
          </cell>
          <cell r="AG161">
            <v>-7.2247706422018361E-3</v>
          </cell>
          <cell r="AH161">
            <v>4.9541284403669728E-2</v>
          </cell>
          <cell r="AI161">
            <v>4.2316513761467889E-2</v>
          </cell>
          <cell r="AJ161">
            <v>9.9999999999988987E-4</v>
          </cell>
          <cell r="AK161">
            <v>0</v>
          </cell>
          <cell r="AL161">
            <v>190</v>
          </cell>
          <cell r="AM161">
            <v>1</v>
          </cell>
          <cell r="AN161">
            <v>0</v>
          </cell>
          <cell r="AO161">
            <v>71</v>
          </cell>
          <cell r="AP161" t="str">
            <v>Cook</v>
          </cell>
        </row>
        <row r="162">
          <cell r="A162" t="str">
            <v>Lamare Bogarde</v>
          </cell>
          <cell r="B162" t="str">
            <v/>
          </cell>
          <cell r="C162" t="str">
            <v>Bogarde</v>
          </cell>
          <cell r="D162" t="str">
            <v/>
          </cell>
          <cell r="F162" t="str">
            <v/>
          </cell>
          <cell r="H162" t="str">
            <v/>
          </cell>
          <cell r="I162">
            <v>0</v>
          </cell>
          <cell r="J162">
            <v>0.4</v>
          </cell>
          <cell r="K162">
            <v>0.8</v>
          </cell>
          <cell r="M162">
            <v>2.507357524090529</v>
          </cell>
          <cell r="N162">
            <v>3.0326295585412661</v>
          </cell>
          <cell r="O162">
            <v>1.9117194406361393</v>
          </cell>
          <cell r="P162">
            <v>2.2221831026106713</v>
          </cell>
          <cell r="Q162">
            <v>3.0326295585412661</v>
          </cell>
          <cell r="R162">
            <v>1.9346938775510203</v>
          </cell>
          <cell r="S162">
            <v>2.507357524090529</v>
          </cell>
          <cell r="T162" t="str">
            <v>MID</v>
          </cell>
          <cell r="U162" t="str">
            <v>DM</v>
          </cell>
          <cell r="V162" t="str">
            <v>AVL</v>
          </cell>
          <cell r="W162" t="str">
            <v>Aston Villa</v>
          </cell>
          <cell r="X162">
            <v>5</v>
          </cell>
          <cell r="Y162">
            <v>40</v>
          </cell>
          <cell r="Z162">
            <v>0</v>
          </cell>
          <cell r="AA162">
            <v>40</v>
          </cell>
          <cell r="AB162">
            <v>1042</v>
          </cell>
          <cell r="AC162">
            <v>1042</v>
          </cell>
          <cell r="AD162">
            <v>0.2857142857142857</v>
          </cell>
          <cell r="AE162">
            <v>0</v>
          </cell>
          <cell r="AF162">
            <v>0</v>
          </cell>
          <cell r="AG162">
            <v>0</v>
          </cell>
          <cell r="AH162">
            <v>-1.7274472168905951E-2</v>
          </cell>
          <cell r="AI162">
            <v>-1.7274472168905951E-2</v>
          </cell>
          <cell r="AJ162">
            <v>9.9999999999988987E-4</v>
          </cell>
          <cell r="AK162">
            <v>4</v>
          </cell>
          <cell r="AL162">
            <v>121</v>
          </cell>
          <cell r="AM162">
            <v>5</v>
          </cell>
          <cell r="AN162">
            <v>0</v>
          </cell>
          <cell r="AO162">
            <v>35</v>
          </cell>
          <cell r="AP162" t="str">
            <v>Bogarde</v>
          </cell>
        </row>
        <row r="163">
          <cell r="A163" t="str">
            <v>Joe Willock</v>
          </cell>
          <cell r="B163" t="str">
            <v/>
          </cell>
          <cell r="C163" t="str">
            <v>Willock</v>
          </cell>
          <cell r="D163" t="str">
            <v/>
          </cell>
          <cell r="F163" t="str">
            <v/>
          </cell>
          <cell r="H163" t="str">
            <v/>
          </cell>
          <cell r="I163">
            <v>1.4</v>
          </cell>
          <cell r="J163">
            <v>2.3000000000000003</v>
          </cell>
          <cell r="K163">
            <v>3.5</v>
          </cell>
          <cell r="M163">
            <v>2.9715730143914865</v>
          </cell>
          <cell r="N163">
            <v>2.7366255144032925</v>
          </cell>
          <cell r="O163">
            <v>2.9552887295898049</v>
          </cell>
          <cell r="P163">
            <v>2.9715730143914865</v>
          </cell>
          <cell r="Q163">
            <v>2.7366255144032925</v>
          </cell>
          <cell r="R163">
            <v>2.5089605734767022</v>
          </cell>
          <cell r="S163">
            <v>2.9715730143914865</v>
          </cell>
          <cell r="T163" t="str">
            <v>MID</v>
          </cell>
          <cell r="U163" t="str">
            <v>CM</v>
          </cell>
          <cell r="V163" t="str">
            <v>NEW</v>
          </cell>
          <cell r="W163" t="str">
            <v>Newcastle</v>
          </cell>
          <cell r="X163">
            <v>5</v>
          </cell>
          <cell r="Y163">
            <v>38</v>
          </cell>
          <cell r="Z163">
            <v>0</v>
          </cell>
          <cell r="AA163">
            <v>38</v>
          </cell>
          <cell r="AB163">
            <v>972</v>
          </cell>
          <cell r="AC163">
            <v>972</v>
          </cell>
          <cell r="AD163">
            <v>0.31666666666666665</v>
          </cell>
          <cell r="AE163">
            <v>0</v>
          </cell>
          <cell r="AF163">
            <v>2</v>
          </cell>
          <cell r="AG163">
            <v>-0.11666666666666667</v>
          </cell>
          <cell r="AH163">
            <v>8.6111111111111124E-2</v>
          </cell>
          <cell r="AI163">
            <v>-3.055555555555553E-2</v>
          </cell>
          <cell r="AJ163">
            <v>9.9999999999988987E-4</v>
          </cell>
          <cell r="AK163">
            <v>0</v>
          </cell>
          <cell r="AL163">
            <v>166</v>
          </cell>
          <cell r="AM163">
            <v>3</v>
          </cell>
          <cell r="AN163">
            <v>0</v>
          </cell>
          <cell r="AO163">
            <v>460</v>
          </cell>
          <cell r="AP163" t="str">
            <v>Willock</v>
          </cell>
        </row>
        <row r="164">
          <cell r="A164" t="str">
            <v>Manuel Ugarte Ribeiro</v>
          </cell>
          <cell r="B164" t="str">
            <v/>
          </cell>
          <cell r="C164" t="str">
            <v>Ugarte</v>
          </cell>
          <cell r="D164" t="str">
            <v/>
          </cell>
          <cell r="E164" t="str">
            <v>Manuel Ugarte Ribeiro</v>
          </cell>
          <cell r="F164" t="str">
            <v/>
          </cell>
          <cell r="G164" t="str">
            <v>Manuel Ugarte</v>
          </cell>
          <cell r="H164" t="str">
            <v/>
          </cell>
          <cell r="I164">
            <v>1.7</v>
          </cell>
          <cell r="J164">
            <v>1.7</v>
          </cell>
          <cell r="K164">
            <v>1.7</v>
          </cell>
          <cell r="M164">
            <v>2.785225588085388</v>
          </cell>
          <cell r="N164">
            <v>2.7397260273972601</v>
          </cell>
          <cell r="O164">
            <v>2.0966894977168948</v>
          </cell>
          <cell r="P164">
            <v>2.785225588085388</v>
          </cell>
          <cell r="Q164">
            <v>2.7397260273972601</v>
          </cell>
          <cell r="R164">
            <v>0</v>
          </cell>
          <cell r="S164">
            <v>2.785225588085388</v>
          </cell>
          <cell r="T164" t="str">
            <v>MID</v>
          </cell>
          <cell r="U164" t="str">
            <v>DM</v>
          </cell>
          <cell r="V164" t="str">
            <v>MUN</v>
          </cell>
          <cell r="W164" t="str">
            <v>Man Utd</v>
          </cell>
          <cell r="X164">
            <v>5</v>
          </cell>
          <cell r="Y164">
            <v>38</v>
          </cell>
          <cell r="Z164">
            <v>8</v>
          </cell>
          <cell r="AA164">
            <v>30</v>
          </cell>
          <cell r="AB164">
            <v>876</v>
          </cell>
          <cell r="AC164">
            <v>876</v>
          </cell>
          <cell r="AD164">
            <v>0.34545454545454546</v>
          </cell>
          <cell r="AE164">
            <v>0</v>
          </cell>
          <cell r="AF164">
            <v>0</v>
          </cell>
          <cell r="AG164">
            <v>-7.3972602739726029E-2</v>
          </cell>
          <cell r="AH164">
            <v>-1.6438356164383564E-2</v>
          </cell>
          <cell r="AI164">
            <v>-9.0410958904109592E-2</v>
          </cell>
          <cell r="AJ164">
            <v>0</v>
          </cell>
          <cell r="AK164">
            <v>0</v>
          </cell>
          <cell r="AL164">
            <v>183</v>
          </cell>
          <cell r="AM164">
            <v>1</v>
          </cell>
          <cell r="AN164">
            <v>0</v>
          </cell>
          <cell r="AO164">
            <v>433</v>
          </cell>
          <cell r="AP164" t="str">
            <v>Ugarte</v>
          </cell>
        </row>
        <row r="165">
          <cell r="A165" t="str">
            <v>Justin Devenny</v>
          </cell>
          <cell r="B165" t="str">
            <v/>
          </cell>
          <cell r="C165" t="str">
            <v>Devenny</v>
          </cell>
          <cell r="D165" t="str">
            <v/>
          </cell>
          <cell r="F165" t="str">
            <v/>
          </cell>
          <cell r="H165" t="str">
            <v/>
          </cell>
          <cell r="I165">
            <v>1.5</v>
          </cell>
          <cell r="J165">
            <v>1.5</v>
          </cell>
          <cell r="K165">
            <v>1.5</v>
          </cell>
          <cell r="M165">
            <v>3.8127448391854402</v>
          </cell>
          <cell r="N165">
            <v>3.6382165605095538</v>
          </cell>
          <cell r="O165">
            <v>2.1789466560509552</v>
          </cell>
          <cell r="P165">
            <v>3.8127448391854402</v>
          </cell>
          <cell r="Q165">
            <v>3.6382165605095538</v>
          </cell>
          <cell r="R165">
            <v>3.0625</v>
          </cell>
          <cell r="S165">
            <v>3.8127448391854402</v>
          </cell>
          <cell r="T165" t="str">
            <v>MID</v>
          </cell>
          <cell r="U165" t="str">
            <v>AM</v>
          </cell>
          <cell r="V165" t="str">
            <v>CRY</v>
          </cell>
          <cell r="W165" t="str">
            <v>Crystal Palace</v>
          </cell>
          <cell r="X165">
            <v>5</v>
          </cell>
          <cell r="Y165">
            <v>36</v>
          </cell>
          <cell r="Z165">
            <v>2</v>
          </cell>
          <cell r="AA165">
            <v>34</v>
          </cell>
          <cell r="AB165">
            <v>785</v>
          </cell>
          <cell r="AC165">
            <v>785</v>
          </cell>
          <cell r="AD165">
            <v>0.34285714285714286</v>
          </cell>
          <cell r="AE165">
            <v>1</v>
          </cell>
          <cell r="AF165">
            <v>0</v>
          </cell>
          <cell r="AG165">
            <v>-0.15821656050955413</v>
          </cell>
          <cell r="AH165">
            <v>-4.4713375796178345E-2</v>
          </cell>
          <cell r="AI165">
            <v>-0.20292993630573247</v>
          </cell>
          <cell r="AJ165">
            <v>0</v>
          </cell>
          <cell r="AK165">
            <v>0</v>
          </cell>
          <cell r="AL165">
            <v>108</v>
          </cell>
          <cell r="AM165">
            <v>0</v>
          </cell>
          <cell r="AN165">
            <v>0</v>
          </cell>
          <cell r="AO165">
            <v>215</v>
          </cell>
          <cell r="AP165" t="str">
            <v>Devenny</v>
          </cell>
        </row>
        <row r="166">
          <cell r="A166" t="str">
            <v>Merlin Röhl</v>
          </cell>
          <cell r="B166" t="str">
            <v/>
          </cell>
          <cell r="C166" t="str">
            <v>Röhl</v>
          </cell>
          <cell r="D166" t="str">
            <v/>
          </cell>
          <cell r="F166" t="str">
            <v/>
          </cell>
          <cell r="H166" t="str">
            <v/>
          </cell>
          <cell r="I166" t="e">
            <v>#N/A</v>
          </cell>
          <cell r="J166" t="e">
            <v>#N/A</v>
          </cell>
          <cell r="K166" t="e">
            <v>#N/A</v>
          </cell>
          <cell r="M166">
            <v>3.0973094147448448</v>
          </cell>
          <cell r="N166">
            <v>4.4266666666666676</v>
          </cell>
          <cell r="O166">
            <v>2.6405110410094634</v>
          </cell>
          <cell r="P166">
            <v>3.0973094147448448</v>
          </cell>
          <cell r="Q166">
            <v>4.4266666666666676</v>
          </cell>
          <cell r="R166">
            <v>4.7129337539432186</v>
          </cell>
          <cell r="S166">
            <v>3.0973094147448448</v>
          </cell>
          <cell r="T166" t="str">
            <v>MID</v>
          </cell>
          <cell r="U166" t="str">
            <v>AM</v>
          </cell>
          <cell r="V166" t="str">
            <v>EVE</v>
          </cell>
          <cell r="W166" t="str">
            <v>Everton</v>
          </cell>
          <cell r="X166">
            <v>5</v>
          </cell>
          <cell r="Y166">
            <v>36</v>
          </cell>
          <cell r="Z166">
            <v>0</v>
          </cell>
          <cell r="AA166">
            <v>36</v>
          </cell>
          <cell r="AB166">
            <v>675</v>
          </cell>
          <cell r="AC166">
            <v>675</v>
          </cell>
          <cell r="AD166">
            <v>0.45</v>
          </cell>
          <cell r="AE166">
            <v>1</v>
          </cell>
          <cell r="AF166">
            <v>1</v>
          </cell>
          <cell r="AG166">
            <v>4.3999999999999997E-2</v>
          </cell>
          <cell r="AH166">
            <v>8.666666666666667E-2</v>
          </cell>
          <cell r="AI166">
            <v>0.13066666666666665</v>
          </cell>
          <cell r="AJ166">
            <v>9.9999999999988987E-4</v>
          </cell>
          <cell r="AK166">
            <v>2</v>
          </cell>
          <cell r="AL166">
            <v>98</v>
          </cell>
          <cell r="AM166">
            <v>0</v>
          </cell>
          <cell r="AN166">
            <v>0</v>
          </cell>
          <cell r="AO166">
            <v>246</v>
          </cell>
          <cell r="AP166" t="str">
            <v>Röhl</v>
          </cell>
        </row>
        <row r="167">
          <cell r="A167" t="str">
            <v>Chris Rigg</v>
          </cell>
          <cell r="B167" t="str">
            <v/>
          </cell>
          <cell r="C167" t="str">
            <v>Rigg</v>
          </cell>
          <cell r="D167" t="str">
            <v/>
          </cell>
          <cell r="F167" t="str">
            <v/>
          </cell>
          <cell r="H167" t="str">
            <v/>
          </cell>
          <cell r="I167" t="e">
            <v>#N/A</v>
          </cell>
          <cell r="J167" t="e">
            <v>#N/A</v>
          </cell>
          <cell r="K167" t="e">
            <v>#N/A</v>
          </cell>
          <cell r="M167">
            <v>3.0773186403365269</v>
          </cell>
          <cell r="N167">
            <v>3.0870712401055402</v>
          </cell>
          <cell r="O167">
            <v>2.8796378028304148</v>
          </cell>
          <cell r="P167">
            <v>3.0773186403365269</v>
          </cell>
          <cell r="Q167">
            <v>3.0870712401055402</v>
          </cell>
          <cell r="R167">
            <v>6.9834710743801658</v>
          </cell>
          <cell r="S167">
            <v>3.0773186403365269</v>
          </cell>
          <cell r="T167" t="str">
            <v>MID</v>
          </cell>
          <cell r="U167" t="str">
            <v>AM</v>
          </cell>
          <cell r="V167" t="str">
            <v>SUN</v>
          </cell>
          <cell r="W167" t="str">
            <v>Sunderland</v>
          </cell>
          <cell r="X167">
            <v>5</v>
          </cell>
          <cell r="Y167">
            <v>36</v>
          </cell>
          <cell r="Z167">
            <v>0</v>
          </cell>
          <cell r="AA167">
            <v>36</v>
          </cell>
          <cell r="AB167">
            <v>758</v>
          </cell>
          <cell r="AC167">
            <v>758</v>
          </cell>
          <cell r="AD167">
            <v>0.4</v>
          </cell>
          <cell r="AE167">
            <v>1</v>
          </cell>
          <cell r="AF167">
            <v>1</v>
          </cell>
          <cell r="AG167">
            <v>1.6622691292875982E-2</v>
          </cell>
          <cell r="AH167">
            <v>8.3113456464379981E-3</v>
          </cell>
          <cell r="AI167">
            <v>2.493403693931398E-2</v>
          </cell>
          <cell r="AJ167">
            <v>9.9999999999988987E-4</v>
          </cell>
          <cell r="AK167">
            <v>1</v>
          </cell>
          <cell r="AL167">
            <v>136</v>
          </cell>
          <cell r="AM167">
            <v>1</v>
          </cell>
          <cell r="AN167">
            <v>0</v>
          </cell>
          <cell r="AO167">
            <v>548</v>
          </cell>
          <cell r="AP167" t="str">
            <v>Rigg</v>
          </cell>
        </row>
        <row r="168">
          <cell r="A168" t="str">
            <v>Simon Adingra</v>
          </cell>
          <cell r="B168" t="str">
            <v/>
          </cell>
          <cell r="C168" t="str">
            <v>Adingra</v>
          </cell>
          <cell r="D168" t="str">
            <v/>
          </cell>
          <cell r="F168" t="str">
            <v/>
          </cell>
          <cell r="H168" t="str">
            <v/>
          </cell>
          <cell r="I168">
            <v>2.1</v>
          </cell>
          <cell r="J168">
            <v>2.6</v>
          </cell>
          <cell r="K168">
            <v>3.1</v>
          </cell>
          <cell r="M168">
            <v>2.7910201295364736</v>
          </cell>
          <cell r="N168">
            <v>3.3528505392912176</v>
          </cell>
          <cell r="O168">
            <v>2.1231124807395991</v>
          </cell>
          <cell r="P168">
            <v>2.7910201295364736</v>
          </cell>
          <cell r="Q168">
            <v>3.3528505392912176</v>
          </cell>
          <cell r="R168">
            <v>0</v>
          </cell>
          <cell r="S168">
            <v>2.7910201295364736</v>
          </cell>
          <cell r="T168" t="str">
            <v>MID</v>
          </cell>
          <cell r="U168" t="str">
            <v>LW</v>
          </cell>
          <cell r="V168" t="str">
            <v>SUN</v>
          </cell>
          <cell r="W168" t="str">
            <v>Sunderland</v>
          </cell>
          <cell r="X168">
            <v>5</v>
          </cell>
          <cell r="Y168">
            <v>34</v>
          </cell>
          <cell r="Z168">
            <v>0</v>
          </cell>
          <cell r="AA168">
            <v>34</v>
          </cell>
          <cell r="AB168">
            <v>649</v>
          </cell>
          <cell r="AC168">
            <v>649</v>
          </cell>
          <cell r="AD168">
            <v>0.48571428571428565</v>
          </cell>
          <cell r="AE168">
            <v>1</v>
          </cell>
          <cell r="AF168">
            <v>1</v>
          </cell>
          <cell r="AG168">
            <v>9.0138674884437608E-2</v>
          </cell>
          <cell r="AH168">
            <v>5.2696456086286605E-2</v>
          </cell>
          <cell r="AI168">
            <v>0.14283513097072423</v>
          </cell>
          <cell r="AJ168">
            <v>4.0000000000000036E-3</v>
          </cell>
          <cell r="AK168">
            <v>3</v>
          </cell>
          <cell r="AL168">
            <v>81</v>
          </cell>
          <cell r="AM168">
            <v>2</v>
          </cell>
          <cell r="AN168">
            <v>0</v>
          </cell>
          <cell r="AO168">
            <v>546</v>
          </cell>
          <cell r="AP168" t="str">
            <v>Adingra</v>
          </cell>
        </row>
        <row r="169">
          <cell r="A169" t="str">
            <v>Wilfried Gnonto</v>
          </cell>
          <cell r="B169" t="str">
            <v/>
          </cell>
          <cell r="C169" t="str">
            <v>Gnonto</v>
          </cell>
          <cell r="D169" t="str">
            <v/>
          </cell>
          <cell r="F169" t="str">
            <v/>
          </cell>
          <cell r="H169" t="str">
            <v/>
          </cell>
          <cell r="I169" t="e">
            <v>#N/A</v>
          </cell>
          <cell r="J169" t="e">
            <v>#N/A</v>
          </cell>
          <cell r="K169" t="e">
            <v>#N/A</v>
          </cell>
          <cell r="M169">
            <v>2.7468681697488626</v>
          </cell>
          <cell r="N169">
            <v>3.6238003838771591</v>
          </cell>
          <cell r="O169">
            <v>2.5130903910748565</v>
          </cell>
          <cell r="P169">
            <v>2.7468681697488626</v>
          </cell>
          <cell r="Q169">
            <v>3.6238003838771591</v>
          </cell>
          <cell r="R169">
            <v>4.1484375</v>
          </cell>
          <cell r="S169">
            <v>2.7468681697488626</v>
          </cell>
          <cell r="T169" t="str">
            <v>MID</v>
          </cell>
          <cell r="U169" t="str">
            <v>RW</v>
          </cell>
          <cell r="V169" t="str">
            <v>LEE</v>
          </cell>
          <cell r="W169" t="str">
            <v>Leeds</v>
          </cell>
          <cell r="X169">
            <v>5</v>
          </cell>
          <cell r="Y169">
            <v>32</v>
          </cell>
          <cell r="Z169">
            <v>0</v>
          </cell>
          <cell r="AA169">
            <v>32</v>
          </cell>
          <cell r="AB169">
            <v>521</v>
          </cell>
          <cell r="AC169">
            <v>521</v>
          </cell>
          <cell r="AD169">
            <v>0.27826086956521739</v>
          </cell>
          <cell r="AE169">
            <v>0</v>
          </cell>
          <cell r="AF169">
            <v>3</v>
          </cell>
          <cell r="AG169">
            <v>-6.9097888675623803E-2</v>
          </cell>
          <cell r="AH169">
            <v>0.38522072936660279</v>
          </cell>
          <cell r="AI169">
            <v>0.31612284069097896</v>
          </cell>
          <cell r="AJ169">
            <v>9.9999999999988987E-4</v>
          </cell>
          <cell r="AK169">
            <v>0</v>
          </cell>
          <cell r="AL169">
            <v>134</v>
          </cell>
          <cell r="AM169">
            <v>3</v>
          </cell>
          <cell r="AN169">
            <v>0</v>
          </cell>
          <cell r="AO169">
            <v>341</v>
          </cell>
          <cell r="AP169" t="str">
            <v>Gnonto</v>
          </cell>
        </row>
        <row r="170">
          <cell r="A170" t="str">
            <v>Carlos Alcaraz Durán</v>
          </cell>
          <cell r="B170" t="str">
            <v/>
          </cell>
          <cell r="C170" t="str">
            <v>Alcaraz</v>
          </cell>
          <cell r="D170" t="str">
            <v/>
          </cell>
          <cell r="E170" t="str">
            <v>Carlos Alcaraz</v>
          </cell>
          <cell r="F170" t="str">
            <v/>
          </cell>
          <cell r="H170" t="str">
            <v/>
          </cell>
          <cell r="I170">
            <v>2.8</v>
          </cell>
          <cell r="J170">
            <v>2.95</v>
          </cell>
          <cell r="K170">
            <v>3.1</v>
          </cell>
          <cell r="M170">
            <v>2.8558709376816247</v>
          </cell>
          <cell r="N170">
            <v>3.2032400589101622</v>
          </cell>
          <cell r="O170">
            <v>8.4060567010309253</v>
          </cell>
          <cell r="P170">
            <v>2.8558709376816247</v>
          </cell>
          <cell r="Q170">
            <v>3.2032400589101622</v>
          </cell>
          <cell r="R170">
            <v>18.75</v>
          </cell>
          <cell r="S170">
            <v>2.8558709376816247</v>
          </cell>
          <cell r="T170" t="str">
            <v>MID</v>
          </cell>
          <cell r="U170" t="str">
            <v>CM</v>
          </cell>
          <cell r="V170" t="str">
            <v>EVE</v>
          </cell>
          <cell r="W170" t="str">
            <v>Everton</v>
          </cell>
          <cell r="X170">
            <v>5</v>
          </cell>
          <cell r="Y170">
            <v>29</v>
          </cell>
          <cell r="Z170">
            <v>0</v>
          </cell>
          <cell r="AA170">
            <v>29</v>
          </cell>
          <cell r="AB170">
            <v>679</v>
          </cell>
          <cell r="AC170">
            <v>679</v>
          </cell>
          <cell r="AD170">
            <v>0.28999999999999998</v>
          </cell>
          <cell r="AE170">
            <v>0</v>
          </cell>
          <cell r="AF170">
            <v>1</v>
          </cell>
          <cell r="AG170">
            <v>-0.15508100147275403</v>
          </cell>
          <cell r="AH170">
            <v>6.0972017673048592E-2</v>
          </cell>
          <cell r="AI170">
            <v>-9.410898379970542E-2</v>
          </cell>
          <cell r="AJ170">
            <v>9.9999999999988987E-4</v>
          </cell>
          <cell r="AK170">
            <v>0</v>
          </cell>
          <cell r="AL170">
            <v>121</v>
          </cell>
          <cell r="AM170">
            <v>4</v>
          </cell>
          <cell r="AN170">
            <v>0</v>
          </cell>
          <cell r="AO170">
            <v>243</v>
          </cell>
          <cell r="AP170" t="str">
            <v>Alcaraz</v>
          </cell>
        </row>
        <row r="171">
          <cell r="A171" t="str">
            <v>Daniel James</v>
          </cell>
          <cell r="B171" t="str">
            <v/>
          </cell>
          <cell r="C171" t="str">
            <v>James</v>
          </cell>
          <cell r="D171" t="str">
            <v/>
          </cell>
          <cell r="F171" t="str">
            <v/>
          </cell>
          <cell r="H171" t="str">
            <v/>
          </cell>
          <cell r="I171">
            <v>1.1000000000000001</v>
          </cell>
          <cell r="J171">
            <v>2.2333333333333329</v>
          </cell>
          <cell r="K171">
            <v>2.8</v>
          </cell>
          <cell r="M171">
            <v>3.255368943468365</v>
          </cell>
          <cell r="N171">
            <v>2.5648994515539307</v>
          </cell>
          <cell r="O171">
            <v>2.7991009604243375</v>
          </cell>
          <cell r="P171">
            <v>3.255368943468365</v>
          </cell>
          <cell r="Q171">
            <v>2.5648994515539307</v>
          </cell>
          <cell r="R171">
            <v>2.1478873239436624</v>
          </cell>
          <cell r="S171">
            <v>3.255368943468365</v>
          </cell>
          <cell r="T171" t="str">
            <v>MID</v>
          </cell>
          <cell r="U171" t="str">
            <v>RW</v>
          </cell>
          <cell r="V171" t="str">
            <v>LEE</v>
          </cell>
          <cell r="W171" t="str">
            <v>Leeds</v>
          </cell>
          <cell r="X171">
            <v>5</v>
          </cell>
          <cell r="Y171">
            <v>23</v>
          </cell>
          <cell r="Z171">
            <v>0</v>
          </cell>
          <cell r="AA171">
            <v>23</v>
          </cell>
          <cell r="AB171">
            <v>547</v>
          </cell>
          <cell r="AC171">
            <v>547</v>
          </cell>
          <cell r="AD171">
            <v>0.24210526315789474</v>
          </cell>
          <cell r="AE171">
            <v>0</v>
          </cell>
          <cell r="AF171">
            <v>0</v>
          </cell>
          <cell r="AG171">
            <v>-0.14972577696526507</v>
          </cell>
          <cell r="AH171">
            <v>-0.11681901279707493</v>
          </cell>
          <cell r="AI171">
            <v>-0.26654478976233997</v>
          </cell>
          <cell r="AJ171">
            <v>9.9999999999988987E-4</v>
          </cell>
          <cell r="AK171">
            <v>0</v>
          </cell>
          <cell r="AL171">
            <v>93</v>
          </cell>
          <cell r="AM171">
            <v>0</v>
          </cell>
          <cell r="AN171">
            <v>0</v>
          </cell>
          <cell r="AO171">
            <v>343</v>
          </cell>
          <cell r="AP171" t="str">
            <v>James</v>
          </cell>
        </row>
        <row r="172">
          <cell r="A172" t="str">
            <v>Harrison Armstrong</v>
          </cell>
          <cell r="B172" t="str">
            <v/>
          </cell>
          <cell r="C172" t="str">
            <v>Armstrong</v>
          </cell>
          <cell r="D172" t="str">
            <v/>
          </cell>
          <cell r="F172" t="str">
            <v/>
          </cell>
          <cell r="H172" t="str">
            <v/>
          </cell>
          <cell r="I172">
            <v>0.7</v>
          </cell>
          <cell r="J172">
            <v>0.7</v>
          </cell>
          <cell r="K172">
            <v>0.7</v>
          </cell>
          <cell r="M172">
            <v>3.0639141928053477</v>
          </cell>
          <cell r="N172">
            <v>2.646946564885496</v>
          </cell>
          <cell r="O172">
            <v>2.2499989470913397</v>
          </cell>
          <cell r="P172">
            <v>3.0639141928053477</v>
          </cell>
          <cell r="Q172">
            <v>2.646946564885496</v>
          </cell>
          <cell r="R172">
            <v>5.0344827586206895</v>
          </cell>
          <cell r="S172">
            <v>3.0639141928053477</v>
          </cell>
          <cell r="T172" t="str">
            <v>MID</v>
          </cell>
          <cell r="U172" t="str">
            <v>CM</v>
          </cell>
          <cell r="V172" t="str">
            <v>EVE</v>
          </cell>
          <cell r="W172" t="str">
            <v>Everton</v>
          </cell>
          <cell r="X172">
            <v>5</v>
          </cell>
          <cell r="Y172">
            <v>21</v>
          </cell>
          <cell r="Z172">
            <v>2</v>
          </cell>
          <cell r="AA172">
            <v>19</v>
          </cell>
          <cell r="AB172">
            <v>524</v>
          </cell>
          <cell r="AC172">
            <v>524</v>
          </cell>
          <cell r="AD172">
            <v>0.32307692307692309</v>
          </cell>
          <cell r="AE172">
            <v>0</v>
          </cell>
          <cell r="AF172">
            <v>0</v>
          </cell>
          <cell r="AG172">
            <v>-0.13568702290076337</v>
          </cell>
          <cell r="AH172">
            <v>-3.7786259541984731E-2</v>
          </cell>
          <cell r="AI172">
            <v>-0.17347328244274809</v>
          </cell>
          <cell r="AJ172">
            <v>9.9999999999988987E-4</v>
          </cell>
          <cell r="AK172">
            <v>0</v>
          </cell>
          <cell r="AL172">
            <v>84</v>
          </cell>
          <cell r="AM172">
            <v>0</v>
          </cell>
          <cell r="AN172">
            <v>0</v>
          </cell>
          <cell r="AO172">
            <v>244</v>
          </cell>
          <cell r="AP172" t="str">
            <v>Armstrong</v>
          </cell>
        </row>
        <row r="173">
          <cell r="A173" t="str">
            <v>Romaine Mundle</v>
          </cell>
          <cell r="B173" t="str">
            <v/>
          </cell>
          <cell r="C173" t="str">
            <v>Mundle</v>
          </cell>
          <cell r="D173" t="str">
            <v/>
          </cell>
          <cell r="F173" t="str">
            <v/>
          </cell>
          <cell r="H173" t="str">
            <v/>
          </cell>
          <cell r="I173" t="e">
            <v>#N/A</v>
          </cell>
          <cell r="J173" t="e">
            <v>#N/A</v>
          </cell>
          <cell r="K173" t="e">
            <v>#N/A</v>
          </cell>
          <cell r="M173">
            <v>3.220891417926941</v>
          </cell>
          <cell r="N173">
            <v>2.3157894736842102</v>
          </cell>
          <cell r="O173">
            <v>1.9293233082706767</v>
          </cell>
          <cell r="P173">
            <v>3.220891417926941</v>
          </cell>
          <cell r="Q173">
            <v>2.3157894736842102</v>
          </cell>
          <cell r="R173">
            <v>0</v>
          </cell>
          <cell r="S173">
            <v>3.220891417926941</v>
          </cell>
          <cell r="T173" t="str">
            <v>MID</v>
          </cell>
          <cell r="U173" t="str">
            <v>LW</v>
          </cell>
          <cell r="V173" t="str">
            <v>SUN</v>
          </cell>
          <cell r="W173" t="str">
            <v>Sunderland</v>
          </cell>
          <cell r="X173">
            <v>5</v>
          </cell>
          <cell r="Y173">
            <v>14</v>
          </cell>
          <cell r="Z173">
            <v>0</v>
          </cell>
          <cell r="AA173">
            <v>14</v>
          </cell>
          <cell r="AB173">
            <v>399</v>
          </cell>
          <cell r="AC173">
            <v>399</v>
          </cell>
          <cell r="AD173">
            <v>0.2</v>
          </cell>
          <cell r="AE173">
            <v>0</v>
          </cell>
          <cell r="AF173">
            <v>0</v>
          </cell>
          <cell r="AG173">
            <v>-0.19624060150375938</v>
          </cell>
          <cell r="AH173">
            <v>-0.10827067669172932</v>
          </cell>
          <cell r="AI173">
            <v>-0.30451127819548873</v>
          </cell>
          <cell r="AJ173">
            <v>0</v>
          </cell>
          <cell r="AK173">
            <v>0</v>
          </cell>
          <cell r="AL173">
            <v>42</v>
          </cell>
          <cell r="AM173">
            <v>1</v>
          </cell>
          <cell r="AN173">
            <v>0</v>
          </cell>
          <cell r="AO173">
            <v>547</v>
          </cell>
          <cell r="AP173" t="str">
            <v>Mundle</v>
          </cell>
        </row>
        <row r="174">
          <cell r="A174" t="str">
            <v>Fábio Freitas Gouveia Carvalho</v>
          </cell>
          <cell r="B174" t="str">
            <v/>
          </cell>
          <cell r="C174" t="str">
            <v>Carvalho</v>
          </cell>
          <cell r="D174" t="str">
            <v/>
          </cell>
          <cell r="E174" t="str">
            <v>Fabio Carvalho</v>
          </cell>
          <cell r="F174" t="str">
            <v/>
          </cell>
          <cell r="G174" t="str">
            <v>Fábio Carvalho</v>
          </cell>
          <cell r="H174" t="str">
            <v/>
          </cell>
          <cell r="I174">
            <v>1.8</v>
          </cell>
          <cell r="J174">
            <v>1.9500000000000002</v>
          </cell>
          <cell r="K174">
            <v>2.1</v>
          </cell>
          <cell r="M174">
            <v>6.3372636315442383</v>
          </cell>
          <cell r="N174">
            <v>0</v>
          </cell>
          <cell r="O174">
            <v>2.8280000000000003</v>
          </cell>
          <cell r="P174">
            <v>6.3372636315442383</v>
          </cell>
          <cell r="Q174">
            <v>11.700000000000001</v>
          </cell>
          <cell r="R174">
            <v>0</v>
          </cell>
          <cell r="S174">
            <v>6.3372636315442383</v>
          </cell>
          <cell r="T174" t="str">
            <v>MID</v>
          </cell>
          <cell r="U174" t="str">
            <v>AM</v>
          </cell>
          <cell r="V174" t="str">
            <v>BRE</v>
          </cell>
          <cell r="W174" t="str">
            <v>Brentford</v>
          </cell>
          <cell r="X174">
            <v>5</v>
          </cell>
          <cell r="Y174">
            <v>13</v>
          </cell>
          <cell r="Z174">
            <v>0</v>
          </cell>
          <cell r="AA174">
            <v>13</v>
          </cell>
          <cell r="AB174">
            <v>100</v>
          </cell>
          <cell r="AC174">
            <v>100</v>
          </cell>
          <cell r="AD174">
            <v>0.43333333333333329</v>
          </cell>
          <cell r="AE174">
            <v>1</v>
          </cell>
          <cell r="AF174">
            <v>0</v>
          </cell>
          <cell r="AG174">
            <v>0.27000000000000013</v>
          </cell>
          <cell r="AH174">
            <v>-2.6999999999999996E-2</v>
          </cell>
          <cell r="AI174">
            <v>0.2430000000000001</v>
          </cell>
          <cell r="AJ174">
            <v>0</v>
          </cell>
          <cell r="AK174">
            <v>1</v>
          </cell>
          <cell r="AL174">
            <v>42</v>
          </cell>
          <cell r="AM174">
            <v>0</v>
          </cell>
          <cell r="AN174">
            <v>0</v>
          </cell>
          <cell r="AO174">
            <v>100</v>
          </cell>
          <cell r="AP174" t="str">
            <v>Carvalho</v>
          </cell>
        </row>
        <row r="175">
          <cell r="A175" t="str">
            <v>Roméo Lavia</v>
          </cell>
          <cell r="B175" t="str">
            <v/>
          </cell>
          <cell r="C175" t="str">
            <v>Lavia</v>
          </cell>
          <cell r="D175" t="str">
            <v/>
          </cell>
          <cell r="F175" t="str">
            <v/>
          </cell>
          <cell r="H175" t="str">
            <v/>
          </cell>
          <cell r="I175">
            <v>1</v>
          </cell>
          <cell r="J175">
            <v>1.5333333333333332</v>
          </cell>
          <cell r="K175">
            <v>2</v>
          </cell>
          <cell r="M175">
            <v>2.9677430969230594</v>
          </cell>
          <cell r="N175">
            <v>2.0160427807486632</v>
          </cell>
          <cell r="O175">
            <v>2.5358358166306076</v>
          </cell>
          <cell r="P175">
            <v>2.9677430969230594</v>
          </cell>
          <cell r="Q175">
            <v>2.0160427807486632</v>
          </cell>
          <cell r="R175">
            <v>1.7709923664122136</v>
          </cell>
          <cell r="S175">
            <v>2.9677430969230594</v>
          </cell>
          <cell r="T175" t="str">
            <v>MID</v>
          </cell>
          <cell r="U175" t="str">
            <v>DM</v>
          </cell>
          <cell r="V175" t="str">
            <v>CHE</v>
          </cell>
          <cell r="W175" t="str">
            <v>Chelsea</v>
          </cell>
          <cell r="X175">
            <v>5</v>
          </cell>
          <cell r="Y175">
            <v>13</v>
          </cell>
          <cell r="Z175">
            <v>0</v>
          </cell>
          <cell r="AA175">
            <v>13</v>
          </cell>
          <cell r="AB175">
            <v>374</v>
          </cell>
          <cell r="AC175">
            <v>374</v>
          </cell>
          <cell r="AD175">
            <v>0.21666666666666665</v>
          </cell>
          <cell r="AE175">
            <v>0</v>
          </cell>
          <cell r="AF175">
            <v>0</v>
          </cell>
          <cell r="AG175">
            <v>-5.0534759358288765E-2</v>
          </cell>
          <cell r="AH175">
            <v>-0.13235294117647062</v>
          </cell>
          <cell r="AI175">
            <v>-0.18288770053475939</v>
          </cell>
          <cell r="AJ175">
            <v>9.9999999999988987E-4</v>
          </cell>
          <cell r="AK175">
            <v>0</v>
          </cell>
          <cell r="AL175">
            <v>81</v>
          </cell>
          <cell r="AM175">
            <v>0</v>
          </cell>
          <cell r="AN175">
            <v>0</v>
          </cell>
          <cell r="AO175">
            <v>161</v>
          </cell>
          <cell r="AP175" t="str">
            <v>Lavia</v>
          </cell>
        </row>
        <row r="176">
          <cell r="A176" t="str">
            <v>Nilson Angulo</v>
          </cell>
          <cell r="B176" t="str">
            <v/>
          </cell>
          <cell r="C176" t="str">
            <v>Angulo</v>
          </cell>
          <cell r="D176" t="str">
            <v/>
          </cell>
          <cell r="F176" t="str">
            <v/>
          </cell>
          <cell r="H176" t="str">
            <v/>
          </cell>
          <cell r="I176" t="e">
            <v>#N/A</v>
          </cell>
          <cell r="J176" t="e">
            <v>#N/A</v>
          </cell>
          <cell r="K176" t="e">
            <v>#N/A</v>
          </cell>
          <cell r="M176">
            <v>2.9539969248363596</v>
          </cell>
          <cell r="N176">
            <v>2.3990024937655861</v>
          </cell>
          <cell r="O176">
            <v>2.7154513715710724</v>
          </cell>
          <cell r="P176">
            <v>2.9539969248363596</v>
          </cell>
          <cell r="Q176">
            <v>2.3990024937655861</v>
          </cell>
          <cell r="R176">
            <v>2.3990024937655861</v>
          </cell>
          <cell r="S176">
            <v>2.9539969248363596</v>
          </cell>
          <cell r="T176" t="str">
            <v>MID</v>
          </cell>
          <cell r="U176" t="str">
            <v>LW</v>
          </cell>
          <cell r="V176" t="str">
            <v>SUN</v>
          </cell>
          <cell r="W176" t="str">
            <v>Sunderland</v>
          </cell>
          <cell r="X176">
            <v>5</v>
          </cell>
          <cell r="Y176">
            <v>13</v>
          </cell>
          <cell r="Z176">
            <v>0</v>
          </cell>
          <cell r="AA176">
            <v>13</v>
          </cell>
          <cell r="AB176">
            <v>401</v>
          </cell>
          <cell r="AC176">
            <v>401</v>
          </cell>
          <cell r="AD176">
            <v>0.32500000000000001</v>
          </cell>
          <cell r="AE176">
            <v>0</v>
          </cell>
          <cell r="AF176">
            <v>0</v>
          </cell>
          <cell r="AG176">
            <v>-0.17281795511221945</v>
          </cell>
          <cell r="AH176">
            <v>-2.6932668329177057E-2</v>
          </cell>
          <cell r="AI176">
            <v>-0.19975062344139652</v>
          </cell>
          <cell r="AJ176">
            <v>9.9999999999988987E-4</v>
          </cell>
          <cell r="AK176">
            <v>0</v>
          </cell>
          <cell r="AL176">
            <v>43</v>
          </cell>
          <cell r="AM176">
            <v>1</v>
          </cell>
          <cell r="AN176">
            <v>0</v>
          </cell>
          <cell r="AO176">
            <v>551</v>
          </cell>
          <cell r="AP176" t="str">
            <v>Angulo</v>
          </cell>
        </row>
        <row r="177">
          <cell r="A177" t="str">
            <v>Frank Onyeka</v>
          </cell>
          <cell r="B177" t="str">
            <v/>
          </cell>
          <cell r="C177" t="str">
            <v>Onyeka</v>
          </cell>
          <cell r="D177" t="str">
            <v/>
          </cell>
          <cell r="F177" t="str">
            <v/>
          </cell>
          <cell r="H177" t="str">
            <v/>
          </cell>
          <cell r="I177">
            <v>1</v>
          </cell>
          <cell r="J177">
            <v>1.4333333333333333</v>
          </cell>
          <cell r="K177">
            <v>1.8</v>
          </cell>
          <cell r="M177">
            <v>4.0569090860896937</v>
          </cell>
          <cell r="N177">
            <v>0</v>
          </cell>
          <cell r="O177">
            <v>2.4193181818181819</v>
          </cell>
          <cell r="P177">
            <v>4.0033026752820851</v>
          </cell>
          <cell r="Q177">
            <v>11.045454545454545</v>
          </cell>
          <cell r="R177">
            <v>0</v>
          </cell>
          <cell r="S177">
            <v>4.0569090860896937</v>
          </cell>
          <cell r="T177" t="str">
            <v>MID</v>
          </cell>
          <cell r="U177" t="str">
            <v>CM</v>
          </cell>
          <cell r="V177" t="str">
            <v>COV</v>
          </cell>
          <cell r="W177" t="str">
            <v>Coventry City</v>
          </cell>
          <cell r="X177">
            <v>5</v>
          </cell>
          <cell r="Y177">
            <v>12</v>
          </cell>
          <cell r="Z177">
            <v>0</v>
          </cell>
          <cell r="AA177">
            <v>12</v>
          </cell>
          <cell r="AB177">
            <v>88</v>
          </cell>
          <cell r="AC177">
            <v>88</v>
          </cell>
          <cell r="AD177">
            <v>0.4</v>
          </cell>
          <cell r="AE177">
            <v>0</v>
          </cell>
          <cell r="AF177">
            <v>2</v>
          </cell>
          <cell r="AG177">
            <v>0</v>
          </cell>
          <cell r="AH177">
            <v>1.6772727272727272</v>
          </cell>
          <cell r="AI177">
            <v>1.6772727272727272</v>
          </cell>
          <cell r="AJ177">
            <v>2.0000000000000018E-3</v>
          </cell>
          <cell r="AK177">
            <v>0</v>
          </cell>
          <cell r="AL177">
            <v>41</v>
          </cell>
          <cell r="AM177">
            <v>0</v>
          </cell>
          <cell r="AN177">
            <v>0</v>
          </cell>
          <cell r="AO177">
            <v>104</v>
          </cell>
          <cell r="AP177" t="str">
            <v>Onyeka</v>
          </cell>
        </row>
        <row r="178">
          <cell r="A178" t="str">
            <v>Jack Harrison</v>
          </cell>
          <cell r="B178" t="str">
            <v/>
          </cell>
          <cell r="C178" t="str">
            <v>Harrison</v>
          </cell>
          <cell r="D178" t="str">
            <v/>
          </cell>
          <cell r="F178" t="str">
            <v/>
          </cell>
          <cell r="H178" t="str">
            <v/>
          </cell>
          <cell r="I178">
            <v>0</v>
          </cell>
          <cell r="J178">
            <v>2.0333333333333332</v>
          </cell>
          <cell r="K178">
            <v>3.7</v>
          </cell>
          <cell r="M178">
            <v>3.0245792509051825</v>
          </cell>
          <cell r="N178">
            <v>0</v>
          </cell>
          <cell r="O178">
            <v>2.1751908396946567</v>
          </cell>
          <cell r="P178">
            <v>3.0245792509051825</v>
          </cell>
          <cell r="Q178">
            <v>2.9770992366412217</v>
          </cell>
          <cell r="R178">
            <v>0</v>
          </cell>
          <cell r="S178">
            <v>3.0245792509051825</v>
          </cell>
          <cell r="T178" t="str">
            <v>MID</v>
          </cell>
          <cell r="U178" t="str">
            <v/>
          </cell>
          <cell r="V178" t="str">
            <v>LEE</v>
          </cell>
          <cell r="W178" t="str">
            <v>Leeds</v>
          </cell>
          <cell r="X178">
            <v>5</v>
          </cell>
          <cell r="Y178">
            <v>12</v>
          </cell>
          <cell r="Z178">
            <v>0</v>
          </cell>
          <cell r="AA178">
            <v>12</v>
          </cell>
          <cell r="AB178">
            <v>262</v>
          </cell>
          <cell r="AC178">
            <v>262</v>
          </cell>
          <cell r="AD178">
            <v>0.21818181818181817</v>
          </cell>
          <cell r="AE178">
            <v>0</v>
          </cell>
          <cell r="AF178">
            <v>0</v>
          </cell>
          <cell r="AG178">
            <v>-9.6183206106870228E-2</v>
          </cell>
          <cell r="AH178">
            <v>-7.9007633587786272E-2</v>
          </cell>
          <cell r="AI178">
            <v>-0.17519083969465649</v>
          </cell>
          <cell r="AJ178">
            <v>9.9999999999988987E-4</v>
          </cell>
          <cell r="AK178">
            <v>0</v>
          </cell>
          <cell r="AL178">
            <v>51</v>
          </cell>
          <cell r="AM178">
            <v>0</v>
          </cell>
          <cell r="AN178">
            <v>0</v>
          </cell>
          <cell r="AO178">
            <v>342</v>
          </cell>
          <cell r="AP178" t="str">
            <v>Harrison</v>
          </cell>
        </row>
        <row r="179">
          <cell r="A179" t="str">
            <v>Endo Wataru</v>
          </cell>
          <cell r="B179" t="str">
            <v/>
          </cell>
          <cell r="C179" t="str">
            <v>Endo</v>
          </cell>
          <cell r="D179" t="str">
            <v/>
          </cell>
          <cell r="E179" t="str">
            <v>Wataru Endo</v>
          </cell>
          <cell r="F179" t="str">
            <v/>
          </cell>
          <cell r="H179" t="str">
            <v/>
          </cell>
          <cell r="I179">
            <v>1.1000000000000001</v>
          </cell>
          <cell r="J179">
            <v>1.35</v>
          </cell>
          <cell r="K179">
            <v>1.6</v>
          </cell>
          <cell r="M179">
            <v>2.700451599649885</v>
          </cell>
          <cell r="N179">
            <v>0</v>
          </cell>
          <cell r="O179">
            <v>1.8594117647058823</v>
          </cell>
          <cell r="P179">
            <v>2.3004515996498851</v>
          </cell>
          <cell r="Q179">
            <v>4.8</v>
          </cell>
          <cell r="R179">
            <v>0</v>
          </cell>
          <cell r="S179">
            <v>2.700451599649885</v>
          </cell>
          <cell r="T179" t="str">
            <v>MID</v>
          </cell>
          <cell r="U179" t="str">
            <v>DM</v>
          </cell>
          <cell r="V179" t="str">
            <v>LIV</v>
          </cell>
          <cell r="W179" t="str">
            <v>Liverpool</v>
          </cell>
          <cell r="X179">
            <v>5</v>
          </cell>
          <cell r="Y179">
            <v>12</v>
          </cell>
          <cell r="Z179">
            <v>0</v>
          </cell>
          <cell r="AA179">
            <v>12</v>
          </cell>
          <cell r="AB179">
            <v>170</v>
          </cell>
          <cell r="AC179">
            <v>170</v>
          </cell>
          <cell r="AD179">
            <v>0.3</v>
          </cell>
          <cell r="AE179">
            <v>0</v>
          </cell>
          <cell r="AF179">
            <v>1</v>
          </cell>
          <cell r="AG179">
            <v>-2.1176470588235293E-2</v>
          </cell>
          <cell r="AH179">
            <v>0.50294117647058822</v>
          </cell>
          <cell r="AI179">
            <v>0.48176470588235293</v>
          </cell>
          <cell r="AJ179">
            <v>0</v>
          </cell>
          <cell r="AK179">
            <v>0</v>
          </cell>
          <cell r="AL179">
            <v>49</v>
          </cell>
          <cell r="AM179">
            <v>1</v>
          </cell>
          <cell r="AN179">
            <v>0</v>
          </cell>
          <cell r="AO179">
            <v>374</v>
          </cell>
          <cell r="AP179" t="str">
            <v>Endo</v>
          </cell>
        </row>
        <row r="180">
          <cell r="A180" t="str">
            <v>Ben Gannon-Doak</v>
          </cell>
          <cell r="B180" t="str">
            <v/>
          </cell>
          <cell r="C180" t="str">
            <v>Gannon-Doak</v>
          </cell>
          <cell r="D180" t="str">
            <v/>
          </cell>
          <cell r="H180" t="str">
            <v/>
          </cell>
          <cell r="I180">
            <v>2.5</v>
          </cell>
          <cell r="J180">
            <v>3.1999999999999997</v>
          </cell>
          <cell r="K180">
            <v>3.7</v>
          </cell>
          <cell r="M180">
            <v>3.9667001149599468</v>
          </cell>
          <cell r="N180">
            <v>0</v>
          </cell>
          <cell r="O180">
            <v>3.8962448979591837</v>
          </cell>
          <cell r="P180">
            <v>3.9667001149599468</v>
          </cell>
          <cell r="Q180">
            <v>8.4857142857142858</v>
          </cell>
          <cell r="R180">
            <v>4.9591836734693873</v>
          </cell>
          <cell r="S180">
            <v>3.9667001149599468</v>
          </cell>
          <cell r="T180" t="str">
            <v>MID</v>
          </cell>
          <cell r="U180" t="str">
            <v>RW</v>
          </cell>
          <cell r="V180" t="str">
            <v>BOU</v>
          </cell>
          <cell r="W180" t="str">
            <v>Bournemouth</v>
          </cell>
          <cell r="X180">
            <v>5</v>
          </cell>
          <cell r="Y180">
            <v>11</v>
          </cell>
          <cell r="Z180">
            <v>0</v>
          </cell>
          <cell r="AA180">
            <v>11</v>
          </cell>
          <cell r="AB180">
            <v>105</v>
          </cell>
          <cell r="AC180">
            <v>105</v>
          </cell>
          <cell r="AD180">
            <v>0.27500000000000002</v>
          </cell>
          <cell r="AE180">
            <v>0</v>
          </cell>
          <cell r="AF180">
            <v>1</v>
          </cell>
          <cell r="AG180">
            <v>-0.22285714285714289</v>
          </cell>
          <cell r="AH180">
            <v>0.74571428571428577</v>
          </cell>
          <cell r="AI180">
            <v>0.52285714285714291</v>
          </cell>
          <cell r="AJ180">
            <v>9.9999999999988987E-4</v>
          </cell>
          <cell r="AK180">
            <v>0</v>
          </cell>
          <cell r="AL180">
            <v>33</v>
          </cell>
          <cell r="AM180">
            <v>0</v>
          </cell>
          <cell r="AN180">
            <v>0</v>
          </cell>
          <cell r="AO180">
            <v>72</v>
          </cell>
          <cell r="AP180" t="str">
            <v>Gannon-Doak</v>
          </cell>
        </row>
        <row r="181">
          <cell r="A181" t="str">
            <v>Alex Tóth</v>
          </cell>
          <cell r="B181" t="str">
            <v/>
          </cell>
          <cell r="C181" t="str">
            <v>Tóth.A</v>
          </cell>
          <cell r="D181" t="str">
            <v/>
          </cell>
          <cell r="F181" t="str">
            <v/>
          </cell>
          <cell r="H181" t="str">
            <v/>
          </cell>
          <cell r="I181" t="e">
            <v>#N/A</v>
          </cell>
          <cell r="J181" t="e">
            <v>#N/A</v>
          </cell>
          <cell r="K181" t="e">
            <v>#N/A</v>
          </cell>
          <cell r="M181">
            <v>2.8683191625789934</v>
          </cell>
          <cell r="N181">
            <v>3.3777777777777782</v>
          </cell>
          <cell r="O181">
            <v>2.6085333333333329</v>
          </cell>
          <cell r="P181">
            <v>2.8683191625789934</v>
          </cell>
          <cell r="Q181">
            <v>3.3777777777777782</v>
          </cell>
          <cell r="R181">
            <v>3.3777777777777782</v>
          </cell>
          <cell r="S181">
            <v>2.8683191625789934</v>
          </cell>
          <cell r="T181" t="str">
            <v>MID</v>
          </cell>
          <cell r="U181" t="str">
            <v>CM</v>
          </cell>
          <cell r="V181" t="str">
            <v>BOU</v>
          </cell>
          <cell r="W181" t="str">
            <v>Bournemouth</v>
          </cell>
          <cell r="X181">
            <v>5</v>
          </cell>
          <cell r="Y181">
            <v>8</v>
          </cell>
          <cell r="Z181">
            <v>0</v>
          </cell>
          <cell r="AA181">
            <v>8</v>
          </cell>
          <cell r="AB181">
            <v>135</v>
          </cell>
          <cell r="AC181">
            <v>135</v>
          </cell>
          <cell r="AD181">
            <v>0.17777777777777776</v>
          </cell>
          <cell r="AE181">
            <v>0</v>
          </cell>
          <cell r="AF181">
            <v>0</v>
          </cell>
          <cell r="AG181">
            <v>-7.3333333333333334E-2</v>
          </cell>
          <cell r="AH181">
            <v>-0.22</v>
          </cell>
          <cell r="AI181">
            <v>-0.29333333333333333</v>
          </cell>
          <cell r="AJ181">
            <v>0</v>
          </cell>
          <cell r="AK181">
            <v>0</v>
          </cell>
          <cell r="AL181">
            <v>32</v>
          </cell>
          <cell r="AM181">
            <v>1</v>
          </cell>
          <cell r="AN181">
            <v>0</v>
          </cell>
          <cell r="AO181">
            <v>76</v>
          </cell>
          <cell r="AP181" t="str">
            <v>Tóth.A</v>
          </cell>
        </row>
        <row r="182">
          <cell r="A182" t="str">
            <v>Christian Nørgaard</v>
          </cell>
          <cell r="B182" t="str">
            <v/>
          </cell>
          <cell r="C182" t="str">
            <v>Nørgaard</v>
          </cell>
          <cell r="D182" t="str">
            <v/>
          </cell>
          <cell r="E182" t="str">
            <v>Norgaard</v>
          </cell>
          <cell r="F182" t="str">
            <v/>
          </cell>
          <cell r="H182" t="str">
            <v/>
          </cell>
          <cell r="I182">
            <v>2.4</v>
          </cell>
          <cell r="J182">
            <v>2.9</v>
          </cell>
          <cell r="K182">
            <v>3.2</v>
          </cell>
          <cell r="M182">
            <v>2.9030099813985792</v>
          </cell>
          <cell r="N182">
            <v>0</v>
          </cell>
          <cell r="O182">
            <v>2.5675049504950498</v>
          </cell>
          <cell r="P182">
            <v>2.9030099813985792</v>
          </cell>
          <cell r="Q182">
            <v>3.1188118811881189</v>
          </cell>
          <cell r="R182">
            <v>1</v>
          </cell>
          <cell r="S182">
            <v>2.9030099813985792</v>
          </cell>
          <cell r="T182" t="str">
            <v>MID</v>
          </cell>
          <cell r="U182" t="str">
            <v>DM</v>
          </cell>
          <cell r="V182" t="str">
            <v>ARS</v>
          </cell>
          <cell r="W182" t="str">
            <v>Arsenal</v>
          </cell>
          <cell r="X182">
            <v>5</v>
          </cell>
          <cell r="Y182">
            <v>7</v>
          </cell>
          <cell r="Z182">
            <v>0</v>
          </cell>
          <cell r="AA182">
            <v>7</v>
          </cell>
          <cell r="AB182">
            <v>101</v>
          </cell>
          <cell r="AC182">
            <v>101</v>
          </cell>
          <cell r="AD182">
            <v>0.2</v>
          </cell>
          <cell r="AE182">
            <v>0</v>
          </cell>
          <cell r="AF182">
            <v>0</v>
          </cell>
          <cell r="AG182">
            <v>-7.1287128712871295E-2</v>
          </cell>
          <cell r="AH182">
            <v>-3.5643564356435647E-2</v>
          </cell>
          <cell r="AI182">
            <v>-0.10693069306930694</v>
          </cell>
          <cell r="AJ182">
            <v>9.9999999999988987E-4</v>
          </cell>
          <cell r="AK182">
            <v>0</v>
          </cell>
          <cell r="AL182">
            <v>28</v>
          </cell>
          <cell r="AM182">
            <v>0</v>
          </cell>
          <cell r="AN182">
            <v>0</v>
          </cell>
          <cell r="AO182">
            <v>21</v>
          </cell>
          <cell r="AP182" t="str">
            <v>Nørgaard</v>
          </cell>
        </row>
        <row r="183">
          <cell r="A183" t="str">
            <v>Trey Nyoni</v>
          </cell>
          <cell r="B183" t="str">
            <v/>
          </cell>
          <cell r="C183" t="str">
            <v>Nyoni</v>
          </cell>
          <cell r="D183" t="str">
            <v/>
          </cell>
          <cell r="F183" t="str">
            <v/>
          </cell>
          <cell r="H183" t="str">
            <v/>
          </cell>
          <cell r="I183">
            <v>0</v>
          </cell>
          <cell r="J183">
            <v>0</v>
          </cell>
          <cell r="K183">
            <v>0</v>
          </cell>
          <cell r="M183">
            <v>2.2000000000000002</v>
          </cell>
          <cell r="N183">
            <v>2.2000000000000002</v>
          </cell>
          <cell r="O183">
            <v>2.9574285714285713</v>
          </cell>
          <cell r="P183">
            <v>10.208182692086858</v>
          </cell>
          <cell r="Q183">
            <v>23.142857142857142</v>
          </cell>
          <cell r="R183">
            <v>11.571428571428571</v>
          </cell>
          <cell r="S183">
            <v>2.2000000000000002</v>
          </cell>
          <cell r="T183" t="str">
            <v>MID</v>
          </cell>
          <cell r="U183" t="str">
            <v>CM</v>
          </cell>
          <cell r="V183" t="str">
            <v>LIV</v>
          </cell>
          <cell r="W183" t="str">
            <v>Liverpool</v>
          </cell>
          <cell r="X183">
            <v>5</v>
          </cell>
          <cell r="Y183">
            <v>6</v>
          </cell>
          <cell r="Z183">
            <v>0</v>
          </cell>
          <cell r="AA183">
            <v>6</v>
          </cell>
          <cell r="AB183">
            <v>21</v>
          </cell>
          <cell r="AC183">
            <v>21</v>
          </cell>
          <cell r="AD183">
            <v>0.2</v>
          </cell>
          <cell r="AE183">
            <v>0</v>
          </cell>
          <cell r="AF183">
            <v>0</v>
          </cell>
          <cell r="AG183">
            <v>-1.5857142857142856</v>
          </cell>
          <cell r="AH183">
            <v>-8.5714285714285715E-2</v>
          </cell>
          <cell r="AI183">
            <v>-1.6714285714285713</v>
          </cell>
          <cell r="AJ183">
            <v>0</v>
          </cell>
          <cell r="AK183">
            <v>0</v>
          </cell>
          <cell r="AL183">
            <v>11</v>
          </cell>
          <cell r="AM183">
            <v>0</v>
          </cell>
          <cell r="AN183">
            <v>0</v>
          </cell>
          <cell r="AO183">
            <v>375</v>
          </cell>
          <cell r="AP183" t="str">
            <v>Nyoni</v>
          </cell>
        </row>
        <row r="184">
          <cell r="A184" t="str">
            <v>Tom Watson</v>
          </cell>
          <cell r="B184" t="str">
            <v/>
          </cell>
          <cell r="C184" t="str">
            <v>Watson</v>
          </cell>
          <cell r="D184" t="str">
            <v/>
          </cell>
          <cell r="F184" t="str">
            <v/>
          </cell>
          <cell r="H184" t="str">
            <v/>
          </cell>
          <cell r="I184" t="e">
            <v>#N/A</v>
          </cell>
          <cell r="J184" t="e">
            <v>#N/A</v>
          </cell>
          <cell r="K184" t="e">
            <v>#N/A</v>
          </cell>
          <cell r="M184">
            <v>2.2000000000000002</v>
          </cell>
          <cell r="N184">
            <v>2.2000000000000002</v>
          </cell>
          <cell r="O184">
            <v>0.81578947368421062</v>
          </cell>
          <cell r="P184">
            <v>1.5568064253794329</v>
          </cell>
          <cell r="Q184">
            <v>7.1052631578947363</v>
          </cell>
          <cell r="R184">
            <v>0</v>
          </cell>
          <cell r="S184">
            <v>2.2000000000000002</v>
          </cell>
          <cell r="T184" t="str">
            <v>MID</v>
          </cell>
          <cell r="U184" t="str">
            <v>LW</v>
          </cell>
          <cell r="V184" t="str">
            <v>BHA</v>
          </cell>
          <cell r="W184" t="str">
            <v>Brighton</v>
          </cell>
          <cell r="X184">
            <v>5</v>
          </cell>
          <cell r="Y184">
            <v>5</v>
          </cell>
          <cell r="Z184">
            <v>0</v>
          </cell>
          <cell r="AA184">
            <v>5</v>
          </cell>
          <cell r="AB184">
            <v>57</v>
          </cell>
          <cell r="AC184">
            <v>57</v>
          </cell>
          <cell r="AD184">
            <v>0.16666666666666669</v>
          </cell>
          <cell r="AE184">
            <v>0</v>
          </cell>
          <cell r="AF184">
            <v>0</v>
          </cell>
          <cell r="AG184">
            <v>-6.3157894736842107E-2</v>
          </cell>
          <cell r="AH184">
            <v>-4.736842105263158E-2</v>
          </cell>
          <cell r="AI184">
            <v>-0.11052631578947369</v>
          </cell>
          <cell r="AJ184">
            <v>0</v>
          </cell>
          <cell r="AK184">
            <v>0</v>
          </cell>
          <cell r="AL184">
            <v>15</v>
          </cell>
          <cell r="AM184">
            <v>1</v>
          </cell>
          <cell r="AN184">
            <v>0</v>
          </cell>
          <cell r="AO184">
            <v>133</v>
          </cell>
          <cell r="AP184" t="str">
            <v>Watson</v>
          </cell>
        </row>
        <row r="185">
          <cell r="A185" t="str">
            <v>Romain Esse</v>
          </cell>
          <cell r="B185" t="str">
            <v/>
          </cell>
          <cell r="C185" t="str">
            <v>Esse</v>
          </cell>
          <cell r="D185" t="str">
            <v/>
          </cell>
          <cell r="F185" t="str">
            <v/>
          </cell>
          <cell r="H185" t="str">
            <v/>
          </cell>
          <cell r="I185">
            <v>3.1</v>
          </cell>
          <cell r="J185">
            <v>3.1</v>
          </cell>
          <cell r="K185">
            <v>3.1</v>
          </cell>
          <cell r="M185">
            <v>2.8504709538351216</v>
          </cell>
          <cell r="N185">
            <v>0</v>
          </cell>
          <cell r="O185">
            <v>2.27</v>
          </cell>
          <cell r="P185">
            <v>2.8504709538351216</v>
          </cell>
          <cell r="Q185">
            <v>8.1</v>
          </cell>
          <cell r="R185">
            <v>0</v>
          </cell>
          <cell r="S185">
            <v>2.8504709538351216</v>
          </cell>
          <cell r="T185" t="str">
            <v>MID</v>
          </cell>
          <cell r="U185" t="str">
            <v>RW</v>
          </cell>
          <cell r="V185" t="str">
            <v>CRY</v>
          </cell>
          <cell r="W185" t="str">
            <v>Crystal Palace</v>
          </cell>
          <cell r="X185">
            <v>5</v>
          </cell>
          <cell r="Y185">
            <v>4</v>
          </cell>
          <cell r="Z185">
            <v>0</v>
          </cell>
          <cell r="AA185">
            <v>4</v>
          </cell>
          <cell r="AB185">
            <v>40</v>
          </cell>
          <cell r="AC185">
            <v>40</v>
          </cell>
          <cell r="AD185">
            <v>0.2</v>
          </cell>
          <cell r="AE185">
            <v>0</v>
          </cell>
          <cell r="AF185">
            <v>0</v>
          </cell>
          <cell r="AG185">
            <v>0</v>
          </cell>
          <cell r="AH185">
            <v>-0.09</v>
          </cell>
          <cell r="AI185">
            <v>-0.09</v>
          </cell>
          <cell r="AJ185">
            <v>9.9999999999988987E-4</v>
          </cell>
          <cell r="AK185">
            <v>0</v>
          </cell>
          <cell r="AL185">
            <v>12</v>
          </cell>
          <cell r="AM185">
            <v>0</v>
          </cell>
          <cell r="AN185">
            <v>0</v>
          </cell>
          <cell r="AO185">
            <v>216</v>
          </cell>
          <cell r="AP185" t="str">
            <v>Esse</v>
          </cell>
        </row>
        <row r="186">
          <cell r="A186" t="str">
            <v>Facundo Buonanotte</v>
          </cell>
          <cell r="B186" t="str">
            <v/>
          </cell>
          <cell r="C186" t="str">
            <v>Buonanotte</v>
          </cell>
          <cell r="D186" t="str">
            <v/>
          </cell>
          <cell r="F186" t="str">
            <v/>
          </cell>
          <cell r="H186" t="str">
            <v/>
          </cell>
          <cell r="I186">
            <v>2</v>
          </cell>
          <cell r="J186">
            <v>2.1666666666666665</v>
          </cell>
          <cell r="K186">
            <v>2.4</v>
          </cell>
          <cell r="M186">
            <v>3.1824036783860983</v>
          </cell>
          <cell r="N186">
            <v>0</v>
          </cell>
          <cell r="O186">
            <v>4.7544444444444451</v>
          </cell>
          <cell r="P186">
            <v>2.6421982382449301</v>
          </cell>
          <cell r="Q186">
            <v>1.6666666666666665</v>
          </cell>
          <cell r="R186">
            <v>3.75</v>
          </cell>
          <cell r="S186">
            <v>3.1824036783860983</v>
          </cell>
          <cell r="T186" t="str">
            <v>MID</v>
          </cell>
          <cell r="U186" t="str">
            <v>AM</v>
          </cell>
          <cell r="V186" t="str">
            <v>BHA</v>
          </cell>
          <cell r="W186" t="str">
            <v>Brighton</v>
          </cell>
          <cell r="X186">
            <v>5</v>
          </cell>
          <cell r="Y186">
            <v>3</v>
          </cell>
          <cell r="Z186">
            <v>0</v>
          </cell>
          <cell r="AA186">
            <v>3</v>
          </cell>
          <cell r="AB186">
            <v>81</v>
          </cell>
          <cell r="AC186">
            <v>81</v>
          </cell>
          <cell r="AD186">
            <v>0.6</v>
          </cell>
          <cell r="AE186">
            <v>0</v>
          </cell>
          <cell r="AF186">
            <v>0</v>
          </cell>
          <cell r="AG186">
            <v>-6.6666666666666666E-2</v>
          </cell>
          <cell r="AH186">
            <v>-0.31111111111111112</v>
          </cell>
          <cell r="AI186">
            <v>-0.37777777777777777</v>
          </cell>
          <cell r="AJ186">
            <v>9.9999999999988987E-4</v>
          </cell>
          <cell r="AK186">
            <v>0</v>
          </cell>
          <cell r="AL186">
            <v>9</v>
          </cell>
          <cell r="AM186">
            <v>1</v>
          </cell>
          <cell r="AN186">
            <v>0</v>
          </cell>
          <cell r="AO186">
            <v>128</v>
          </cell>
          <cell r="AP186" t="str">
            <v>Buonanotte</v>
          </cell>
        </row>
        <row r="187">
          <cell r="A187" t="str">
            <v>Jack Fletcher</v>
          </cell>
          <cell r="B187" t="str">
            <v/>
          </cell>
          <cell r="C187" t="str">
            <v>J.Fletcher</v>
          </cell>
          <cell r="D187" t="str">
            <v/>
          </cell>
          <cell r="F187" t="str">
            <v/>
          </cell>
          <cell r="H187" t="str">
            <v/>
          </cell>
          <cell r="I187" t="e">
            <v>#N/A</v>
          </cell>
          <cell r="J187" t="e">
            <v>#N/A</v>
          </cell>
          <cell r="K187" t="e">
            <v>#N/A</v>
          </cell>
          <cell r="M187">
            <v>2.5596514405157214</v>
          </cell>
          <cell r="N187">
            <v>2.2710280373831777</v>
          </cell>
          <cell r="O187">
            <v>2.0841121495327104</v>
          </cell>
          <cell r="P187">
            <v>2.5596514405157214</v>
          </cell>
          <cell r="Q187">
            <v>2.2710280373831777</v>
          </cell>
          <cell r="R187">
            <v>0</v>
          </cell>
          <cell r="S187">
            <v>2.5596514405157214</v>
          </cell>
          <cell r="T187" t="str">
            <v>MID</v>
          </cell>
          <cell r="U187" t="str">
            <v>AM</v>
          </cell>
          <cell r="V187" t="str">
            <v>MUN</v>
          </cell>
          <cell r="W187" t="str">
            <v>Man Utd</v>
          </cell>
          <cell r="X187">
            <v>5</v>
          </cell>
          <cell r="Y187">
            <v>3</v>
          </cell>
          <cell r="Z187">
            <v>0</v>
          </cell>
          <cell r="AA187">
            <v>3</v>
          </cell>
          <cell r="AB187">
            <v>107</v>
          </cell>
          <cell r="AC187">
            <v>107</v>
          </cell>
          <cell r="AD187">
            <v>0.2</v>
          </cell>
          <cell r="AE187">
            <v>0</v>
          </cell>
          <cell r="AF187">
            <v>0</v>
          </cell>
          <cell r="AG187">
            <v>-2.5233644859813085E-2</v>
          </cell>
          <cell r="AH187">
            <v>-1.6822429906542057E-2</v>
          </cell>
          <cell r="AI187">
            <v>-4.2056074766355145E-2</v>
          </cell>
          <cell r="AJ187">
            <v>0</v>
          </cell>
          <cell r="AK187">
            <v>0</v>
          </cell>
          <cell r="AL187">
            <v>10</v>
          </cell>
          <cell r="AM187">
            <v>0</v>
          </cell>
          <cell r="AN187">
            <v>0</v>
          </cell>
          <cell r="AO187">
            <v>434</v>
          </cell>
          <cell r="AP187" t="str">
            <v>J.Fletcher</v>
          </cell>
        </row>
        <row r="188">
          <cell r="A188" t="str">
            <v>Shea Lacey</v>
          </cell>
          <cell r="B188" t="str">
            <v/>
          </cell>
          <cell r="C188" t="str">
            <v>Lacey</v>
          </cell>
          <cell r="D188" t="str">
            <v/>
          </cell>
          <cell r="F188" t="str">
            <v/>
          </cell>
          <cell r="H188" t="str">
            <v/>
          </cell>
          <cell r="I188" t="e">
            <v>#N/A</v>
          </cell>
          <cell r="J188" t="e">
            <v>#N/A</v>
          </cell>
          <cell r="K188" t="e">
            <v>#N/A</v>
          </cell>
          <cell r="M188">
            <v>2.2000000000000002</v>
          </cell>
          <cell r="N188">
            <v>2.2000000000000002</v>
          </cell>
          <cell r="O188">
            <v>3.3000500000000001</v>
          </cell>
          <cell r="P188">
            <v>3.5984491040671229</v>
          </cell>
          <cell r="Q188">
            <v>6.0750000000000002</v>
          </cell>
          <cell r="R188">
            <v>6.0750000000000002</v>
          </cell>
          <cell r="S188">
            <v>2.2000000000000002</v>
          </cell>
          <cell r="T188" t="str">
            <v>MID</v>
          </cell>
          <cell r="U188" t="str">
            <v>RW</v>
          </cell>
          <cell r="V188" t="str">
            <v>MUN</v>
          </cell>
          <cell r="W188" t="str">
            <v>Man Utd</v>
          </cell>
          <cell r="X188">
            <v>5</v>
          </cell>
          <cell r="Y188">
            <v>3</v>
          </cell>
          <cell r="Z188">
            <v>0</v>
          </cell>
          <cell r="AA188">
            <v>3</v>
          </cell>
          <cell r="AB188">
            <v>40</v>
          </cell>
          <cell r="AC188">
            <v>40</v>
          </cell>
          <cell r="AD188">
            <v>0.2</v>
          </cell>
          <cell r="AE188">
            <v>0</v>
          </cell>
          <cell r="AF188">
            <v>0</v>
          </cell>
          <cell r="AG188">
            <v>-0.22500000000000001</v>
          </cell>
          <cell r="AH188">
            <v>-2.2499999999999999E-2</v>
          </cell>
          <cell r="AI188">
            <v>-0.2475</v>
          </cell>
          <cell r="AJ188">
            <v>0</v>
          </cell>
          <cell r="AK188">
            <v>0</v>
          </cell>
          <cell r="AL188">
            <v>9</v>
          </cell>
          <cell r="AM188">
            <v>0</v>
          </cell>
          <cell r="AN188">
            <v>0</v>
          </cell>
          <cell r="AO188">
            <v>435</v>
          </cell>
          <cell r="AP188" t="str">
            <v>Lacey</v>
          </cell>
        </row>
        <row r="189">
          <cell r="A189" t="str">
            <v>Alysson Edward Franco da Rocha dos Santos</v>
          </cell>
          <cell r="B189" t="str">
            <v/>
          </cell>
          <cell r="C189" t="str">
            <v>Alysson</v>
          </cell>
          <cell r="D189" t="str">
            <v/>
          </cell>
          <cell r="F189" t="str">
            <v/>
          </cell>
          <cell r="H189" t="str">
            <v/>
          </cell>
          <cell r="I189" t="e">
            <v>#N/A</v>
          </cell>
          <cell r="J189" t="e">
            <v>#N/A</v>
          </cell>
          <cell r="K189" t="e">
            <v>#N/A</v>
          </cell>
          <cell r="M189">
            <v>2.2000000000000002</v>
          </cell>
          <cell r="N189">
            <v>2.2000000000000002</v>
          </cell>
          <cell r="O189">
            <v>3.0034042553191491</v>
          </cell>
          <cell r="P189">
            <v>3.2637255537071717</v>
          </cell>
          <cell r="Q189">
            <v>5.1702127659574462</v>
          </cell>
          <cell r="R189">
            <v>5.1702127659574462</v>
          </cell>
          <cell r="S189">
            <v>2.2000000000000002</v>
          </cell>
          <cell r="T189" t="str">
            <v>MID</v>
          </cell>
          <cell r="U189" t="str">
            <v>RW</v>
          </cell>
          <cell r="V189" t="str">
            <v>AVL</v>
          </cell>
          <cell r="W189" t="str">
            <v>Aston Villa</v>
          </cell>
          <cell r="X189">
            <v>5</v>
          </cell>
          <cell r="Y189">
            <v>3</v>
          </cell>
          <cell r="Z189">
            <v>0</v>
          </cell>
          <cell r="AA189">
            <v>3</v>
          </cell>
          <cell r="AB189">
            <v>47</v>
          </cell>
          <cell r="AC189">
            <v>47</v>
          </cell>
          <cell r="AD189">
            <v>0</v>
          </cell>
          <cell r="AE189">
            <v>0</v>
          </cell>
          <cell r="AF189">
            <v>0</v>
          </cell>
          <cell r="AG189">
            <v>-9.5744680851063829E-2</v>
          </cell>
          <cell r="AH189">
            <v>-9.5744680851063829E-2</v>
          </cell>
          <cell r="AI189">
            <v>-0.19148936170212766</v>
          </cell>
          <cell r="AJ189">
            <v>9.9999999999988987E-4</v>
          </cell>
          <cell r="AK189">
            <v>0</v>
          </cell>
          <cell r="AL189">
            <v>11</v>
          </cell>
          <cell r="AM189">
            <v>0</v>
          </cell>
          <cell r="AN189">
            <v>0</v>
          </cell>
          <cell r="AO189">
            <v>52</v>
          </cell>
          <cell r="AP189" t="str">
            <v>Alysson</v>
          </cell>
        </row>
        <row r="190">
          <cell r="A190" t="str">
            <v>Josh Dasilva</v>
          </cell>
          <cell r="B190" t="str">
            <v/>
          </cell>
          <cell r="C190" t="str">
            <v>Dasilva</v>
          </cell>
          <cell r="D190" t="str">
            <v/>
          </cell>
          <cell r="E190" t="str">
            <v>Pelenda Joshua Da Silva</v>
          </cell>
          <cell r="F190" t="str">
            <v/>
          </cell>
          <cell r="H190" t="str">
            <v/>
          </cell>
          <cell r="I190" t="e">
            <v>#N/A</v>
          </cell>
          <cell r="J190" t="e">
            <v>#N/A</v>
          </cell>
          <cell r="K190" t="e">
            <v>#N/A</v>
          </cell>
          <cell r="M190">
            <v>20.695863631544238</v>
          </cell>
          <cell r="N190">
            <v>0</v>
          </cell>
          <cell r="O190">
            <v>20.45</v>
          </cell>
          <cell r="P190">
            <v>20.695863631544238</v>
          </cell>
          <cell r="Q190">
            <v>81</v>
          </cell>
          <cell r="R190">
            <v>81</v>
          </cell>
          <cell r="S190">
            <v>20.695863631544238</v>
          </cell>
          <cell r="T190" t="str">
            <v>MID</v>
          </cell>
          <cell r="U190" t="str">
            <v>CM</v>
          </cell>
          <cell r="V190" t="str">
            <v>BRE</v>
          </cell>
          <cell r="W190" t="str">
            <v>Brentford</v>
          </cell>
          <cell r="X190">
            <v>5</v>
          </cell>
          <cell r="Y190">
            <v>2</v>
          </cell>
          <cell r="Z190">
            <v>0</v>
          </cell>
          <cell r="AA190">
            <v>2</v>
          </cell>
          <cell r="AB190">
            <v>2</v>
          </cell>
          <cell r="AC190">
            <v>2</v>
          </cell>
          <cell r="AD190">
            <v>0.2</v>
          </cell>
          <cell r="AE190">
            <v>0</v>
          </cell>
          <cell r="AF190">
            <v>0</v>
          </cell>
          <cell r="AG190">
            <v>-3.6</v>
          </cell>
          <cell r="AH190">
            <v>0</v>
          </cell>
          <cell r="AI190">
            <v>-3.6</v>
          </cell>
          <cell r="AJ190">
            <v>0</v>
          </cell>
          <cell r="AK190">
            <v>0</v>
          </cell>
          <cell r="AL190">
            <v>5</v>
          </cell>
          <cell r="AM190">
            <v>0</v>
          </cell>
          <cell r="AN190">
            <v>0</v>
          </cell>
          <cell r="AO190">
            <v>103</v>
          </cell>
          <cell r="AP190" t="str">
            <v>Dasilva</v>
          </cell>
        </row>
        <row r="191">
          <cell r="A191" t="str">
            <v>Djiamgone Jocelin Ta Bi</v>
          </cell>
          <cell r="B191" t="str">
            <v/>
          </cell>
          <cell r="C191" t="str">
            <v>Jocelin.T</v>
          </cell>
          <cell r="D191" t="str">
            <v/>
          </cell>
          <cell r="F191" t="str">
            <v/>
          </cell>
          <cell r="H191" t="str">
            <v/>
          </cell>
          <cell r="I191" t="e">
            <v>#N/A</v>
          </cell>
          <cell r="J191" t="e">
            <v>#N/A</v>
          </cell>
          <cell r="K191" t="e">
            <v>#N/A</v>
          </cell>
          <cell r="M191">
            <v>2.6913876585284449</v>
          </cell>
          <cell r="N191">
            <v>2.1315789473684208</v>
          </cell>
          <cell r="O191">
            <v>2.4528421052631577</v>
          </cell>
          <cell r="P191">
            <v>2.6913876585284449</v>
          </cell>
          <cell r="Q191">
            <v>2.1315789473684208</v>
          </cell>
          <cell r="R191">
            <v>2.1315789473684208</v>
          </cell>
          <cell r="S191">
            <v>2.6913876585284449</v>
          </cell>
          <cell r="T191" t="str">
            <v>MID</v>
          </cell>
          <cell r="U191" t="str">
            <v/>
          </cell>
          <cell r="V191" t="str">
            <v>SUN</v>
          </cell>
          <cell r="W191" t="str">
            <v>Sunderland</v>
          </cell>
          <cell r="X191">
            <v>5</v>
          </cell>
          <cell r="Y191">
            <v>1</v>
          </cell>
          <cell r="Z191">
            <v>0</v>
          </cell>
          <cell r="AA191">
            <v>1</v>
          </cell>
          <cell r="AB191">
            <v>38</v>
          </cell>
          <cell r="AC191">
            <v>38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-9.4736842105263161E-2</v>
          </cell>
          <cell r="AI191">
            <v>-9.4736842105263161E-2</v>
          </cell>
          <cell r="AJ191">
            <v>0</v>
          </cell>
          <cell r="AK191">
            <v>0</v>
          </cell>
          <cell r="AL191">
            <v>4</v>
          </cell>
          <cell r="AM191">
            <v>0</v>
          </cell>
          <cell r="AN191">
            <v>0</v>
          </cell>
          <cell r="AO191">
            <v>550</v>
          </cell>
          <cell r="AP191" t="str">
            <v>Jocelin.T</v>
          </cell>
        </row>
        <row r="192">
          <cell r="A192" t="str">
            <v>Antoni Milambo</v>
          </cell>
          <cell r="B192" t="str">
            <v/>
          </cell>
          <cell r="C192" t="str">
            <v>Milambo</v>
          </cell>
          <cell r="D192" t="str">
            <v/>
          </cell>
          <cell r="F192" t="str">
            <v/>
          </cell>
          <cell r="H192" t="str">
            <v/>
          </cell>
          <cell r="I192" t="e">
            <v>#N/A</v>
          </cell>
          <cell r="J192" t="e">
            <v>#N/A</v>
          </cell>
          <cell r="K192" t="e">
            <v>#N/A</v>
          </cell>
          <cell r="M192">
            <v>2.3878636315442394</v>
          </cell>
          <cell r="N192">
            <v>1</v>
          </cell>
          <cell r="O192">
            <v>2.1</v>
          </cell>
          <cell r="P192">
            <v>2.3878636315442394</v>
          </cell>
          <cell r="Q192">
            <v>1</v>
          </cell>
          <cell r="R192">
            <v>0</v>
          </cell>
          <cell r="S192">
            <v>2.3878636315442394</v>
          </cell>
          <cell r="T192" t="str">
            <v>MID</v>
          </cell>
          <cell r="U192" t="str">
            <v>AM</v>
          </cell>
          <cell r="V192" t="str">
            <v>BRE</v>
          </cell>
          <cell r="W192" t="str">
            <v>Brentford</v>
          </cell>
          <cell r="X192">
            <v>5</v>
          </cell>
          <cell r="Y192">
            <v>1</v>
          </cell>
          <cell r="Z192">
            <v>0</v>
          </cell>
          <cell r="AA192">
            <v>1</v>
          </cell>
          <cell r="AB192">
            <v>45</v>
          </cell>
          <cell r="AC192">
            <v>45</v>
          </cell>
          <cell r="AD192">
            <v>0.2</v>
          </cell>
          <cell r="AE192">
            <v>0</v>
          </cell>
          <cell r="AF192">
            <v>0</v>
          </cell>
          <cell r="AG192">
            <v>0</v>
          </cell>
          <cell r="AH192">
            <v>-0.02</v>
          </cell>
          <cell r="AI192">
            <v>-0.02</v>
          </cell>
          <cell r="AJ192">
            <v>0</v>
          </cell>
          <cell r="AK192">
            <v>0</v>
          </cell>
          <cell r="AL192">
            <v>5</v>
          </cell>
          <cell r="AM192">
            <v>0</v>
          </cell>
          <cell r="AN192">
            <v>0</v>
          </cell>
          <cell r="AO192">
            <v>99</v>
          </cell>
          <cell r="AP192" t="str">
            <v>Milambo</v>
          </cell>
        </row>
        <row r="193">
          <cell r="A193" t="str">
            <v>Kalvin Phillips</v>
          </cell>
          <cell r="B193" t="str">
            <v/>
          </cell>
          <cell r="C193" t="str">
            <v>Phillips</v>
          </cell>
          <cell r="D193" t="str">
            <v/>
          </cell>
          <cell r="E193" t="str">
            <v>K Phillips</v>
          </cell>
          <cell r="F193" t="str">
            <v/>
          </cell>
          <cell r="H193" t="str">
            <v/>
          </cell>
          <cell r="I193">
            <v>0</v>
          </cell>
          <cell r="J193">
            <v>0.46666666666666662</v>
          </cell>
          <cell r="K193">
            <v>1.4</v>
          </cell>
          <cell r="M193">
            <v>2.3209483046177151</v>
          </cell>
          <cell r="N193">
            <v>0</v>
          </cell>
          <cell r="O193">
            <v>2</v>
          </cell>
          <cell r="P193">
            <v>2.3209483046177151</v>
          </cell>
          <cell r="Q193">
            <v>0</v>
          </cell>
          <cell r="R193">
            <v>0</v>
          </cell>
          <cell r="S193">
            <v>2.3209483046177151</v>
          </cell>
          <cell r="T193" t="str">
            <v>MID</v>
          </cell>
          <cell r="U193" t="str">
            <v>DM</v>
          </cell>
          <cell r="V193" t="str">
            <v>MCI</v>
          </cell>
          <cell r="W193" t="str">
            <v>Man City</v>
          </cell>
          <cell r="X193">
            <v>5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 t="e">
            <v>#DIV/0!</v>
          </cell>
          <cell r="AH193" t="e">
            <v>#DIV/0!</v>
          </cell>
          <cell r="AI193" t="e">
            <v>#DIV/0!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408</v>
          </cell>
          <cell r="AP193" t="str">
            <v>Phillips</v>
          </cell>
        </row>
        <row r="194">
          <cell r="A194" t="str">
            <v>Claudio Echeverri</v>
          </cell>
          <cell r="B194" t="str">
            <v/>
          </cell>
          <cell r="C194" t="str">
            <v>Echeverri</v>
          </cell>
          <cell r="D194" t="str">
            <v/>
          </cell>
          <cell r="F194" t="str">
            <v/>
          </cell>
          <cell r="H194" t="str">
            <v/>
          </cell>
          <cell r="I194">
            <v>1</v>
          </cell>
          <cell r="J194">
            <v>1</v>
          </cell>
          <cell r="K194">
            <v>1</v>
          </cell>
          <cell r="M194">
            <v>2.3209483046177151</v>
          </cell>
          <cell r="N194">
            <v>0</v>
          </cell>
          <cell r="O194">
            <v>2</v>
          </cell>
          <cell r="P194">
            <v>2.3209483046177151</v>
          </cell>
          <cell r="Q194">
            <v>0</v>
          </cell>
          <cell r="R194">
            <v>0</v>
          </cell>
          <cell r="S194">
            <v>2.3209483046177151</v>
          </cell>
          <cell r="T194" t="str">
            <v>MID</v>
          </cell>
          <cell r="U194" t="str">
            <v>AM</v>
          </cell>
          <cell r="V194" t="str">
            <v>MCI</v>
          </cell>
          <cell r="W194" t="str">
            <v>Man City</v>
          </cell>
          <cell r="X194">
            <v>5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 t="e">
            <v>#DIV/0!</v>
          </cell>
          <cell r="AH194" t="e">
            <v>#DIV/0!</v>
          </cell>
          <cell r="AI194" t="e">
            <v>#DIV/0!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407</v>
          </cell>
          <cell r="AP194" t="str">
            <v>Echeverri</v>
          </cell>
        </row>
        <row r="195">
          <cell r="A195" t="str">
            <v>Toby Collyer</v>
          </cell>
          <cell r="B195" t="str">
            <v/>
          </cell>
          <cell r="C195" t="str">
            <v>Collyer</v>
          </cell>
          <cell r="D195" t="str">
            <v/>
          </cell>
          <cell r="F195" t="str">
            <v/>
          </cell>
          <cell r="H195" t="str">
            <v/>
          </cell>
          <cell r="I195">
            <v>0</v>
          </cell>
          <cell r="J195">
            <v>0.5</v>
          </cell>
          <cell r="K195">
            <v>1</v>
          </cell>
          <cell r="M195">
            <v>2.2983991040671228</v>
          </cell>
          <cell r="N195">
            <v>0</v>
          </cell>
          <cell r="O195">
            <v>2</v>
          </cell>
          <cell r="P195">
            <v>2.2983991040671228</v>
          </cell>
          <cell r="Q195">
            <v>0</v>
          </cell>
          <cell r="R195">
            <v>0</v>
          </cell>
          <cell r="S195">
            <v>2.2983991040671228</v>
          </cell>
          <cell r="T195" t="str">
            <v>MID</v>
          </cell>
          <cell r="U195" t="str">
            <v>DM</v>
          </cell>
          <cell r="V195" t="str">
            <v>MUN</v>
          </cell>
          <cell r="W195" t="str">
            <v>Man Utd</v>
          </cell>
          <cell r="X195">
            <v>5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 t="e">
            <v>#DIV/0!</v>
          </cell>
          <cell r="AH195" t="e">
            <v>#DIV/0!</v>
          </cell>
          <cell r="AI195" t="e">
            <v>#DIV/0!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436</v>
          </cell>
          <cell r="AP195" t="str">
            <v>Collyer</v>
          </cell>
        </row>
        <row r="196">
          <cell r="A196" t="str">
            <v>Stefan Bajčetić Maquieira</v>
          </cell>
          <cell r="B196" t="str">
            <v/>
          </cell>
          <cell r="C196" t="str">
            <v>Bajcetic</v>
          </cell>
          <cell r="D196" t="str">
            <v/>
          </cell>
          <cell r="F196" t="str">
            <v/>
          </cell>
          <cell r="H196" t="str">
            <v/>
          </cell>
          <cell r="I196">
            <v>0</v>
          </cell>
          <cell r="J196">
            <v>1</v>
          </cell>
          <cell r="K196">
            <v>2</v>
          </cell>
          <cell r="M196">
            <v>2.2770398349440026</v>
          </cell>
          <cell r="N196">
            <v>0</v>
          </cell>
          <cell r="O196">
            <v>2</v>
          </cell>
          <cell r="P196">
            <v>2.2770398349440026</v>
          </cell>
          <cell r="Q196">
            <v>0</v>
          </cell>
          <cell r="R196">
            <v>0</v>
          </cell>
          <cell r="S196">
            <v>2.2770398349440026</v>
          </cell>
          <cell r="T196" t="str">
            <v>MID</v>
          </cell>
          <cell r="U196" t="str">
            <v/>
          </cell>
          <cell r="V196" t="str">
            <v>LIV</v>
          </cell>
          <cell r="W196" t="str">
            <v>Liverpool</v>
          </cell>
          <cell r="X196">
            <v>5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 t="e">
            <v>#DIV/0!</v>
          </cell>
          <cell r="AH196" t="e">
            <v>#DIV/0!</v>
          </cell>
          <cell r="AI196" t="e">
            <v>#DIV/0!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376</v>
          </cell>
          <cell r="AP196" t="str">
            <v>Bajcetic</v>
          </cell>
        </row>
        <row r="197">
          <cell r="A197" t="str">
            <v>Mikey Moore</v>
          </cell>
          <cell r="B197" t="str">
            <v/>
          </cell>
          <cell r="C197" t="str">
            <v>Moore</v>
          </cell>
          <cell r="D197" t="str">
            <v/>
          </cell>
          <cell r="F197" t="str">
            <v/>
          </cell>
          <cell r="H197" t="str">
            <v/>
          </cell>
          <cell r="I197">
            <v>0</v>
          </cell>
          <cell r="J197">
            <v>1.3</v>
          </cell>
          <cell r="K197">
            <v>2.1</v>
          </cell>
          <cell r="M197">
            <v>2.2668064246677444</v>
          </cell>
          <cell r="N197">
            <v>0</v>
          </cell>
          <cell r="O197">
            <v>2</v>
          </cell>
          <cell r="P197">
            <v>2.2668064246677444</v>
          </cell>
          <cell r="Q197">
            <v>0</v>
          </cell>
          <cell r="R197">
            <v>0</v>
          </cell>
          <cell r="S197">
            <v>2.2668064246677444</v>
          </cell>
          <cell r="T197" t="str">
            <v>MID</v>
          </cell>
          <cell r="U197" t="str">
            <v>LW</v>
          </cell>
          <cell r="V197" t="str">
            <v>TOT</v>
          </cell>
          <cell r="W197" t="str">
            <v>Spurs</v>
          </cell>
          <cell r="X197">
            <v>5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 t="e">
            <v>#DIV/0!</v>
          </cell>
          <cell r="AH197" t="e">
            <v>#DIV/0!</v>
          </cell>
          <cell r="AI197" t="e">
            <v>#DIV/0!</v>
          </cell>
          <cell r="AJ197">
            <v>9.9999999999988987E-4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523</v>
          </cell>
          <cell r="AP197" t="str">
            <v>Moore</v>
          </cell>
        </row>
        <row r="198">
          <cell r="A198" t="str">
            <v>Joe Gelhardt</v>
          </cell>
          <cell r="B198" t="str">
            <v/>
          </cell>
          <cell r="C198" t="str">
            <v>Gelhardt</v>
          </cell>
          <cell r="D198" t="str">
            <v/>
          </cell>
          <cell r="F198" t="str">
            <v/>
          </cell>
          <cell r="H198" t="str">
            <v/>
          </cell>
          <cell r="I198" t="e">
            <v>#N/A</v>
          </cell>
          <cell r="J198" t="e">
            <v>#N/A</v>
          </cell>
          <cell r="K198" t="e">
            <v>#N/A</v>
          </cell>
          <cell r="M198">
            <v>2.2624036783860983</v>
          </cell>
          <cell r="N198">
            <v>0</v>
          </cell>
          <cell r="O198">
            <v>2</v>
          </cell>
          <cell r="P198">
            <v>2.2624036783860983</v>
          </cell>
          <cell r="Q198">
            <v>0</v>
          </cell>
          <cell r="R198">
            <v>0</v>
          </cell>
          <cell r="S198">
            <v>2.2624036783860983</v>
          </cell>
          <cell r="T198" t="str">
            <v>MID</v>
          </cell>
          <cell r="U198" t="str">
            <v>CF</v>
          </cell>
          <cell r="V198" t="str">
            <v>LEE</v>
          </cell>
          <cell r="W198" t="str">
            <v>Leeds</v>
          </cell>
          <cell r="X198">
            <v>5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 t="e">
            <v>#DIV/0!</v>
          </cell>
          <cell r="AH198" t="e">
            <v>#DIV/0!</v>
          </cell>
          <cell r="AI198" t="e">
            <v>#DIV/0!</v>
          </cell>
          <cell r="AJ198">
            <v>9.9999999999988987E-4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340</v>
          </cell>
          <cell r="AP198" t="str">
            <v>Gelhardt</v>
          </cell>
        </row>
        <row r="199">
          <cell r="A199" t="str">
            <v>Samuel Iling-Junior</v>
          </cell>
          <cell r="B199" t="str">
            <v/>
          </cell>
          <cell r="C199" t="str">
            <v>Iling Jr</v>
          </cell>
          <cell r="D199" t="str">
            <v/>
          </cell>
          <cell r="F199" t="str">
            <v/>
          </cell>
          <cell r="H199" t="str">
            <v/>
          </cell>
          <cell r="I199">
            <v>0</v>
          </cell>
          <cell r="J199">
            <v>0</v>
          </cell>
          <cell r="K199">
            <v>0</v>
          </cell>
          <cell r="M199">
            <v>2.2603212983880225</v>
          </cell>
          <cell r="N199">
            <v>0</v>
          </cell>
          <cell r="O199">
            <v>2</v>
          </cell>
          <cell r="P199">
            <v>2.2603212983880225</v>
          </cell>
          <cell r="Q199">
            <v>0</v>
          </cell>
          <cell r="R199">
            <v>0</v>
          </cell>
          <cell r="S199">
            <v>2.2603212983880225</v>
          </cell>
          <cell r="T199" t="str">
            <v>MID</v>
          </cell>
          <cell r="U199" t="str">
            <v>LW</v>
          </cell>
          <cell r="V199" t="str">
            <v>AVL</v>
          </cell>
          <cell r="W199" t="str">
            <v>Aston Villa</v>
          </cell>
          <cell r="X199">
            <v>5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 t="e">
            <v>#DIV/0!</v>
          </cell>
          <cell r="AH199" t="e">
            <v>#DIV/0!</v>
          </cell>
          <cell r="AI199" t="e">
            <v>#DIV/0!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49</v>
          </cell>
          <cell r="AP199" t="str">
            <v>Iling Jr</v>
          </cell>
        </row>
        <row r="200">
          <cell r="A200" t="str">
            <v>Cheick Doucouré</v>
          </cell>
          <cell r="B200" t="str">
            <v/>
          </cell>
          <cell r="C200" t="str">
            <v>Doucouré</v>
          </cell>
          <cell r="D200" t="str">
            <v/>
          </cell>
          <cell r="E200" t="str">
            <v>C.Doucoure</v>
          </cell>
          <cell r="F200" t="str">
            <v/>
          </cell>
          <cell r="G200" t="str">
            <v>Abdoulaye Doucoure</v>
          </cell>
          <cell r="H200" t="str">
            <v/>
          </cell>
          <cell r="I200" t="e">
            <v>#N/A</v>
          </cell>
          <cell r="J200" t="e">
            <v>#N/A</v>
          </cell>
          <cell r="K200" t="e">
            <v>#N/A</v>
          </cell>
          <cell r="M200">
            <v>2.2402709538351218</v>
          </cell>
          <cell r="N200">
            <v>0</v>
          </cell>
          <cell r="O200">
            <v>2</v>
          </cell>
          <cell r="P200">
            <v>2.2402709538351218</v>
          </cell>
          <cell r="Q200">
            <v>0</v>
          </cell>
          <cell r="R200">
            <v>0</v>
          </cell>
          <cell r="S200">
            <v>2.2402709538351218</v>
          </cell>
          <cell r="T200" t="str">
            <v>MID</v>
          </cell>
          <cell r="U200" t="str">
            <v>DM</v>
          </cell>
          <cell r="V200" t="str">
            <v>CRY</v>
          </cell>
          <cell r="W200" t="str">
            <v>Crystal Palace</v>
          </cell>
          <cell r="X200">
            <v>5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 t="e">
            <v>#DIV/0!</v>
          </cell>
          <cell r="AH200" t="e">
            <v>#DIV/0!</v>
          </cell>
          <cell r="AI200" t="e">
            <v>#DIV/0!</v>
          </cell>
          <cell r="AJ200">
            <v>9.9999999999988987E-4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218</v>
          </cell>
          <cell r="AP200" t="str">
            <v>Doucouré</v>
          </cell>
        </row>
        <row r="201">
          <cell r="A201" t="str">
            <v>Matheus França de Oliveira</v>
          </cell>
          <cell r="B201" t="str">
            <v/>
          </cell>
          <cell r="C201" t="str">
            <v>M.França</v>
          </cell>
          <cell r="D201" t="str">
            <v/>
          </cell>
          <cell r="F201" t="str">
            <v/>
          </cell>
          <cell r="H201" t="str">
            <v/>
          </cell>
          <cell r="I201">
            <v>2.2000000000000002</v>
          </cell>
          <cell r="J201">
            <v>2.2000000000000002</v>
          </cell>
          <cell r="K201">
            <v>2.2000000000000002</v>
          </cell>
          <cell r="M201">
            <v>2.2402709538351218</v>
          </cell>
          <cell r="N201">
            <v>0</v>
          </cell>
          <cell r="O201">
            <v>2</v>
          </cell>
          <cell r="P201">
            <v>2.2402709538351218</v>
          </cell>
          <cell r="Q201">
            <v>0</v>
          </cell>
          <cell r="R201">
            <v>0</v>
          </cell>
          <cell r="S201">
            <v>2.2402709538351218</v>
          </cell>
          <cell r="T201" t="str">
            <v>MID</v>
          </cell>
          <cell r="U201" t="str">
            <v/>
          </cell>
          <cell r="V201" t="str">
            <v>CRY</v>
          </cell>
          <cell r="W201" t="str">
            <v>Crystal Palace</v>
          </cell>
          <cell r="X201">
            <v>5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 t="e">
            <v>#DIV/0!</v>
          </cell>
          <cell r="AH201" t="e">
            <v>#DIV/0!</v>
          </cell>
          <cell r="AI201" t="e">
            <v>#DIV/0!</v>
          </cell>
          <cell r="AJ201">
            <v>9.9999999999988987E-4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217</v>
          </cell>
          <cell r="AP201" t="str">
            <v>M.França</v>
          </cell>
        </row>
        <row r="202">
          <cell r="A202" t="str">
            <v>Jesurun Rak-Sakyi</v>
          </cell>
          <cell r="B202" t="str">
            <v/>
          </cell>
          <cell r="C202" t="str">
            <v>J.Rak-Sakyi</v>
          </cell>
          <cell r="D202" t="str">
            <v/>
          </cell>
          <cell r="F202" t="str">
            <v/>
          </cell>
          <cell r="H202" t="str">
            <v/>
          </cell>
          <cell r="I202" t="e">
            <v>#N/A</v>
          </cell>
          <cell r="J202" t="e">
            <v>#N/A</v>
          </cell>
          <cell r="K202" t="e">
            <v>#N/A</v>
          </cell>
          <cell r="M202">
            <v>2.2402709538351218</v>
          </cell>
          <cell r="N202">
            <v>0</v>
          </cell>
          <cell r="O202">
            <v>2</v>
          </cell>
          <cell r="P202">
            <v>2.2402709538351218</v>
          </cell>
          <cell r="Q202">
            <v>0</v>
          </cell>
          <cell r="R202">
            <v>0</v>
          </cell>
          <cell r="S202">
            <v>2.2402709538351218</v>
          </cell>
          <cell r="T202" t="str">
            <v>MID</v>
          </cell>
          <cell r="U202" t="str">
            <v>RW</v>
          </cell>
          <cell r="V202" t="str">
            <v>CRY</v>
          </cell>
          <cell r="W202" t="str">
            <v>Crystal Palace</v>
          </cell>
          <cell r="X202">
            <v>5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 t="e">
            <v>#DIV/0!</v>
          </cell>
          <cell r="AH202" t="e">
            <v>#DIV/0!</v>
          </cell>
          <cell r="AI202" t="e">
            <v>#DIV/0!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219</v>
          </cell>
          <cell r="AP202" t="str">
            <v>J.Rak-Sakyi</v>
          </cell>
        </row>
        <row r="203">
          <cell r="A203" t="str">
            <v>Xaver Schlager</v>
          </cell>
          <cell r="B203" t="str">
            <v/>
          </cell>
          <cell r="C203" t="str">
            <v>Schlager</v>
          </cell>
          <cell r="D203" t="str">
            <v/>
          </cell>
          <cell r="H203" t="str">
            <v/>
          </cell>
          <cell r="I203">
            <v>1</v>
          </cell>
          <cell r="J203">
            <v>1</v>
          </cell>
          <cell r="K203">
            <v>1</v>
          </cell>
          <cell r="M203">
            <v>2.2000000000000002</v>
          </cell>
          <cell r="N203">
            <v>2.2000000000000002</v>
          </cell>
          <cell r="O203">
            <v>2</v>
          </cell>
          <cell r="P203">
            <v>2.2123670618609061</v>
          </cell>
          <cell r="Q203">
            <v>0</v>
          </cell>
          <cell r="R203">
            <v>0</v>
          </cell>
          <cell r="S203">
            <v>2.2000000000000002</v>
          </cell>
          <cell r="T203" t="str">
            <v>MID</v>
          </cell>
          <cell r="U203" t="str">
            <v>CM</v>
          </cell>
          <cell r="V203" t="str">
            <v>NFO</v>
          </cell>
          <cell r="W203" t="str">
            <v>Nott'm Forest</v>
          </cell>
          <cell r="X203">
            <v>5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 t="e">
            <v>#DIV/0!</v>
          </cell>
          <cell r="AH203" t="e">
            <v>#DIV/0!</v>
          </cell>
          <cell r="AI203" t="e">
            <v>#DIV/0!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558</v>
          </cell>
          <cell r="AP203" t="str">
            <v>Schlager</v>
          </cell>
        </row>
        <row r="204">
          <cell r="A204" t="str">
            <v>Sean Steur</v>
          </cell>
          <cell r="B204" t="str">
            <v/>
          </cell>
          <cell r="C204" t="str">
            <v>Steur</v>
          </cell>
          <cell r="D204" t="str">
            <v/>
          </cell>
          <cell r="H204" t="str">
            <v/>
          </cell>
          <cell r="I204" t="e">
            <v>#N/A</v>
          </cell>
          <cell r="J204" t="e">
            <v>#N/A</v>
          </cell>
          <cell r="K204" t="e">
            <v>#N/A</v>
          </cell>
          <cell r="M204">
            <v>2.2000000000000002</v>
          </cell>
          <cell r="N204">
            <v>2.2000000000000002</v>
          </cell>
          <cell r="O204">
            <v>2</v>
          </cell>
          <cell r="P204">
            <v>2.2565730143914862</v>
          </cell>
          <cell r="Q204">
            <v>0</v>
          </cell>
          <cell r="R204">
            <v>0</v>
          </cell>
          <cell r="S204">
            <v>2.2000000000000002</v>
          </cell>
          <cell r="T204" t="str">
            <v>MID</v>
          </cell>
          <cell r="U204" t="str">
            <v>CM</v>
          </cell>
          <cell r="V204" t="str">
            <v>NEW</v>
          </cell>
          <cell r="W204" t="str">
            <v>Newcastle</v>
          </cell>
          <cell r="X204">
            <v>5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 t="e">
            <v>#DIV/0!</v>
          </cell>
          <cell r="AH204" t="e">
            <v>#DIV/0!</v>
          </cell>
          <cell r="AI204" t="e">
            <v>#DIV/0!</v>
          </cell>
          <cell r="AJ204">
            <v>9.9999999999988987E-4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462</v>
          </cell>
          <cell r="AP204" t="str">
            <v>Steur</v>
          </cell>
        </row>
        <row r="205">
          <cell r="A205" t="str">
            <v>Jeremy Monga</v>
          </cell>
          <cell r="B205" t="str">
            <v/>
          </cell>
          <cell r="C205" t="str">
            <v>Monga</v>
          </cell>
          <cell r="D205" t="str">
            <v/>
          </cell>
          <cell r="H205" t="str">
            <v/>
          </cell>
          <cell r="I205" t="e">
            <v>#N/A</v>
          </cell>
          <cell r="J205" t="e">
            <v>#N/A</v>
          </cell>
          <cell r="K205" t="e">
            <v>#N/A</v>
          </cell>
          <cell r="M205">
            <v>2.2000000000000002</v>
          </cell>
          <cell r="N205">
            <v>2.2000000000000002</v>
          </cell>
          <cell r="O205">
            <v>2</v>
          </cell>
          <cell r="P205">
            <v>2.3209483046177151</v>
          </cell>
          <cell r="Q205">
            <v>0</v>
          </cell>
          <cell r="R205">
            <v>0</v>
          </cell>
          <cell r="S205">
            <v>2.2000000000000002</v>
          </cell>
          <cell r="T205" t="str">
            <v>MID</v>
          </cell>
          <cell r="U205" t="str">
            <v>LW</v>
          </cell>
          <cell r="V205" t="str">
            <v>MCI</v>
          </cell>
          <cell r="W205" t="str">
            <v>Man City</v>
          </cell>
          <cell r="X205">
            <v>5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 t="e">
            <v>#DIV/0!</v>
          </cell>
          <cell r="AH205" t="e">
            <v>#DIV/0!</v>
          </cell>
          <cell r="AI205" t="e">
            <v>#DIV/0!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410</v>
          </cell>
          <cell r="AP205" t="str">
            <v>Monga</v>
          </cell>
        </row>
        <row r="206">
          <cell r="A206" t="str">
            <v>Lewis Koumas</v>
          </cell>
          <cell r="B206" t="str">
            <v/>
          </cell>
          <cell r="C206" t="str">
            <v>Koumas</v>
          </cell>
          <cell r="D206" t="str">
            <v/>
          </cell>
          <cell r="H206" t="str">
            <v/>
          </cell>
          <cell r="I206" t="e">
            <v>#N/A</v>
          </cell>
          <cell r="J206" t="e">
            <v>#N/A</v>
          </cell>
          <cell r="K206" t="e">
            <v>#N/A</v>
          </cell>
          <cell r="M206">
            <v>2.2000000000000002</v>
          </cell>
          <cell r="N206">
            <v>2.2000000000000002</v>
          </cell>
          <cell r="O206">
            <v>2</v>
          </cell>
          <cell r="P206">
            <v>2.2770398349440026</v>
          </cell>
          <cell r="Q206">
            <v>0</v>
          </cell>
          <cell r="R206">
            <v>0</v>
          </cell>
          <cell r="S206">
            <v>2.2000000000000002</v>
          </cell>
          <cell r="T206" t="str">
            <v>MID</v>
          </cell>
          <cell r="U206" t="str">
            <v/>
          </cell>
          <cell r="V206" t="str">
            <v>LIV</v>
          </cell>
          <cell r="W206" t="str">
            <v>Liverpool</v>
          </cell>
          <cell r="X206">
            <v>5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 t="e">
            <v>#DIV/0!</v>
          </cell>
          <cell r="AH206" t="e">
            <v>#DIV/0!</v>
          </cell>
          <cell r="AI206" t="e">
            <v>#DIV/0!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381</v>
          </cell>
          <cell r="AP206" t="str">
            <v>Koumas</v>
          </cell>
        </row>
        <row r="207">
          <cell r="A207" t="str">
            <v>Marcelino Núñez</v>
          </cell>
          <cell r="B207" t="str">
            <v/>
          </cell>
          <cell r="C207" t="str">
            <v>Núñez</v>
          </cell>
          <cell r="D207" t="str">
            <v/>
          </cell>
          <cell r="H207" t="str">
            <v/>
          </cell>
          <cell r="I207" t="e">
            <v>#N/A</v>
          </cell>
          <cell r="J207" t="e">
            <v>#N/A</v>
          </cell>
          <cell r="K207" t="e">
            <v>#N/A</v>
          </cell>
          <cell r="M207">
            <v>2.2000000000000002</v>
          </cell>
          <cell r="N207">
            <v>2.2000000000000002</v>
          </cell>
          <cell r="O207">
            <v>2</v>
          </cell>
          <cell r="P207">
            <v>2.1062251785304147</v>
          </cell>
          <cell r="Q207">
            <v>0</v>
          </cell>
          <cell r="R207">
            <v>0</v>
          </cell>
          <cell r="S207">
            <v>2.2000000000000002</v>
          </cell>
          <cell r="T207" t="str">
            <v>MID</v>
          </cell>
          <cell r="U207" t="str">
            <v>CM</v>
          </cell>
          <cell r="V207" t="str">
            <v>IPS</v>
          </cell>
          <cell r="W207" t="str">
            <v>Ipswich Town</v>
          </cell>
          <cell r="X207">
            <v>5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 t="e">
            <v>#DIV/0!</v>
          </cell>
          <cell r="AH207" t="e">
            <v>#DIV/0!</v>
          </cell>
          <cell r="AI207" t="e">
            <v>#DIV/0!</v>
          </cell>
          <cell r="AJ207">
            <v>2.0000000000000018E-3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309</v>
          </cell>
          <cell r="AP207" t="str">
            <v>Núñez</v>
          </cell>
        </row>
        <row r="208">
          <cell r="A208" t="str">
            <v>Azor Matusiwa</v>
          </cell>
          <cell r="B208" t="str">
            <v/>
          </cell>
          <cell r="C208" t="str">
            <v>Matusiwa</v>
          </cell>
          <cell r="D208" t="str">
            <v/>
          </cell>
          <cell r="H208" t="str">
            <v/>
          </cell>
          <cell r="I208">
            <v>1.2</v>
          </cell>
          <cell r="J208">
            <v>1.5333333333333332</v>
          </cell>
          <cell r="K208">
            <v>1.8</v>
          </cell>
          <cell r="M208">
            <v>2.2000000000000002</v>
          </cell>
          <cell r="N208">
            <v>2.2000000000000002</v>
          </cell>
          <cell r="O208">
            <v>2</v>
          </cell>
          <cell r="P208">
            <v>2.1062251785304147</v>
          </cell>
          <cell r="Q208">
            <v>0</v>
          </cell>
          <cell r="R208">
            <v>0</v>
          </cell>
          <cell r="S208">
            <v>2.2000000000000002</v>
          </cell>
          <cell r="T208" t="str">
            <v>MID</v>
          </cell>
          <cell r="U208" t="str">
            <v>DM</v>
          </cell>
          <cell r="V208" t="str">
            <v>IPS</v>
          </cell>
          <cell r="W208" t="str">
            <v>Ipswich Town</v>
          </cell>
          <cell r="X208">
            <v>5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 t="e">
            <v>#DIV/0!</v>
          </cell>
          <cell r="AH208" t="e">
            <v>#DIV/0!</v>
          </cell>
          <cell r="AI208" t="e">
            <v>#DIV/0!</v>
          </cell>
          <cell r="AJ208">
            <v>9.9999999999988987E-4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310</v>
          </cell>
          <cell r="AP208" t="str">
            <v>Matusiwa</v>
          </cell>
        </row>
        <row r="209">
          <cell r="A209" t="str">
            <v>Wes Burns</v>
          </cell>
          <cell r="B209" t="str">
            <v/>
          </cell>
          <cell r="C209" t="str">
            <v>Burns</v>
          </cell>
          <cell r="D209" t="str">
            <v/>
          </cell>
          <cell r="H209" t="str">
            <v/>
          </cell>
          <cell r="I209">
            <v>0</v>
          </cell>
          <cell r="J209">
            <v>0</v>
          </cell>
          <cell r="K209">
            <v>0</v>
          </cell>
          <cell r="M209">
            <v>2.2000000000000002</v>
          </cell>
          <cell r="N209">
            <v>2.2000000000000002</v>
          </cell>
          <cell r="O209">
            <v>2</v>
          </cell>
          <cell r="P209">
            <v>2.1062251785304147</v>
          </cell>
          <cell r="Q209">
            <v>0</v>
          </cell>
          <cell r="R209">
            <v>0</v>
          </cell>
          <cell r="S209">
            <v>2.2000000000000002</v>
          </cell>
          <cell r="T209" t="str">
            <v>MID</v>
          </cell>
          <cell r="U209" t="str">
            <v>RM</v>
          </cell>
          <cell r="V209" t="str">
            <v>IPS</v>
          </cell>
          <cell r="W209" t="str">
            <v>Ipswich Town</v>
          </cell>
          <cell r="X209">
            <v>5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 t="e">
            <v>#DIV/0!</v>
          </cell>
          <cell r="AH209" t="e">
            <v>#DIV/0!</v>
          </cell>
          <cell r="AI209" t="e">
            <v>#DIV/0!</v>
          </cell>
          <cell r="AJ209">
            <v>9.9999999999988987E-4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311</v>
          </cell>
          <cell r="AP209" t="str">
            <v>Burns</v>
          </cell>
        </row>
        <row r="210">
          <cell r="A210" t="str">
            <v>Chiedozie Ogbene</v>
          </cell>
          <cell r="B210" t="str">
            <v/>
          </cell>
          <cell r="C210" t="str">
            <v>Ogbene</v>
          </cell>
          <cell r="D210" t="str">
            <v/>
          </cell>
          <cell r="H210" t="str">
            <v/>
          </cell>
          <cell r="I210">
            <v>2.1</v>
          </cell>
          <cell r="J210">
            <v>2.9666666666666663</v>
          </cell>
          <cell r="K210">
            <v>3.5</v>
          </cell>
          <cell r="M210">
            <v>2.2000000000000002</v>
          </cell>
          <cell r="N210">
            <v>2.2000000000000002</v>
          </cell>
          <cell r="O210">
            <v>2</v>
          </cell>
          <cell r="P210">
            <v>2.1062251785304147</v>
          </cell>
          <cell r="Q210">
            <v>0</v>
          </cell>
          <cell r="R210">
            <v>0</v>
          </cell>
          <cell r="S210">
            <v>2.2000000000000002</v>
          </cell>
          <cell r="T210" t="str">
            <v>MID</v>
          </cell>
          <cell r="U210" t="str">
            <v>RW</v>
          </cell>
          <cell r="V210" t="str">
            <v>IPS</v>
          </cell>
          <cell r="W210" t="str">
            <v>Ipswich Town</v>
          </cell>
          <cell r="X210">
            <v>5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 t="e">
            <v>#DIV/0!</v>
          </cell>
          <cell r="AH210" t="e">
            <v>#DIV/0!</v>
          </cell>
          <cell r="AI210" t="e">
            <v>#DIV/0!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314</v>
          </cell>
          <cell r="AP210" t="str">
            <v>Ogbene</v>
          </cell>
        </row>
        <row r="211">
          <cell r="A211" t="str">
            <v>Sam Szmodics</v>
          </cell>
          <cell r="B211" t="str">
            <v/>
          </cell>
          <cell r="C211" t="str">
            <v>Szmodics</v>
          </cell>
          <cell r="D211" t="str">
            <v/>
          </cell>
          <cell r="H211" t="str">
            <v/>
          </cell>
          <cell r="I211" t="e">
            <v>#N/A</v>
          </cell>
          <cell r="J211" t="e">
            <v>#N/A</v>
          </cell>
          <cell r="K211" t="e">
            <v>#N/A</v>
          </cell>
          <cell r="M211">
            <v>2.2000000000000002</v>
          </cell>
          <cell r="N211">
            <v>2.2000000000000002</v>
          </cell>
          <cell r="O211">
            <v>2</v>
          </cell>
          <cell r="P211">
            <v>2.1062251785304147</v>
          </cell>
          <cell r="Q211">
            <v>0</v>
          </cell>
          <cell r="R211">
            <v>0</v>
          </cell>
          <cell r="S211">
            <v>2.2000000000000002</v>
          </cell>
          <cell r="T211" t="str">
            <v>MID</v>
          </cell>
          <cell r="U211" t="str">
            <v/>
          </cell>
          <cell r="V211" t="str">
            <v>IPS</v>
          </cell>
          <cell r="W211" t="str">
            <v>Ipswich Town</v>
          </cell>
          <cell r="X211">
            <v>5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 t="e">
            <v>#DIV/0!</v>
          </cell>
          <cell r="AH211" t="e">
            <v>#DIV/0!</v>
          </cell>
          <cell r="AI211" t="e">
            <v>#DIV/0!</v>
          </cell>
          <cell r="AJ211">
            <v>9.9999999999988987E-4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319</v>
          </cell>
          <cell r="AP211" t="str">
            <v>Szmodics</v>
          </cell>
        </row>
        <row r="212">
          <cell r="A212" t="str">
            <v>Anis Mehmeti</v>
          </cell>
          <cell r="B212" t="str">
            <v/>
          </cell>
          <cell r="C212" t="str">
            <v>Mehmeti</v>
          </cell>
          <cell r="D212" t="str">
            <v/>
          </cell>
          <cell r="H212" t="str">
            <v/>
          </cell>
          <cell r="I212">
            <v>1.4</v>
          </cell>
          <cell r="J212">
            <v>2.2666666666666666</v>
          </cell>
          <cell r="K212">
            <v>2.9</v>
          </cell>
          <cell r="M212">
            <v>2.2000000000000002</v>
          </cell>
          <cell r="N212">
            <v>2.2000000000000002</v>
          </cell>
          <cell r="O212">
            <v>2</v>
          </cell>
          <cell r="P212">
            <v>2.1062251785304147</v>
          </cell>
          <cell r="Q212">
            <v>0</v>
          </cell>
          <cell r="R212">
            <v>0</v>
          </cell>
          <cell r="S212">
            <v>2.2000000000000002</v>
          </cell>
          <cell r="T212" t="str">
            <v>MID</v>
          </cell>
          <cell r="U212" t="str">
            <v>AM</v>
          </cell>
          <cell r="V212" t="str">
            <v>IPS</v>
          </cell>
          <cell r="W212" t="str">
            <v>Ipswich Town</v>
          </cell>
          <cell r="X212">
            <v>5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 t="e">
            <v>#DIV/0!</v>
          </cell>
          <cell r="AH212" t="e">
            <v>#DIV/0!</v>
          </cell>
          <cell r="AI212" t="e">
            <v>#DIV/0!</v>
          </cell>
          <cell r="AJ212">
            <v>9.9999999999988987E-4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324</v>
          </cell>
          <cell r="AP212" t="str">
            <v>Mehmeti</v>
          </cell>
        </row>
        <row r="213">
          <cell r="A213" t="str">
            <v>Mohamed Belloumi</v>
          </cell>
          <cell r="B213" t="str">
            <v/>
          </cell>
          <cell r="C213" t="str">
            <v>Belloumi</v>
          </cell>
          <cell r="D213" t="str">
            <v/>
          </cell>
          <cell r="H213" t="str">
            <v/>
          </cell>
          <cell r="I213">
            <v>0</v>
          </cell>
          <cell r="J213">
            <v>0.19999999999999998</v>
          </cell>
          <cell r="K213">
            <v>0.6</v>
          </cell>
          <cell r="M213">
            <v>2.2000000000000002</v>
          </cell>
          <cell r="N213">
            <v>2.2000000000000002</v>
          </cell>
          <cell r="O213">
            <v>2</v>
          </cell>
          <cell r="P213">
            <v>2.1911862824519064</v>
          </cell>
          <cell r="Q213">
            <v>0</v>
          </cell>
          <cell r="R213">
            <v>0</v>
          </cell>
          <cell r="S213">
            <v>2.2000000000000002</v>
          </cell>
          <cell r="T213" t="str">
            <v>MID</v>
          </cell>
          <cell r="U213" t="str">
            <v>RW</v>
          </cell>
          <cell r="V213" t="str">
            <v>HUL</v>
          </cell>
          <cell r="W213" t="str">
            <v>Hull City</v>
          </cell>
          <cell r="X213">
            <v>5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 t="e">
            <v>#DIV/0!</v>
          </cell>
          <cell r="AH213" t="e">
            <v>#DIV/0!</v>
          </cell>
          <cell r="AI213" t="e">
            <v>#DIV/0!</v>
          </cell>
          <cell r="AJ213">
            <v>6.9999999999998952E-3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286</v>
          </cell>
          <cell r="AP213" t="str">
            <v>Belloumi</v>
          </cell>
        </row>
        <row r="214">
          <cell r="A214" t="str">
            <v>Liam Millar</v>
          </cell>
          <cell r="B214" t="str">
            <v/>
          </cell>
          <cell r="C214" t="str">
            <v>Millar</v>
          </cell>
          <cell r="D214" t="str">
            <v/>
          </cell>
          <cell r="H214" t="str">
            <v/>
          </cell>
          <cell r="I214" t="e">
            <v>#N/A</v>
          </cell>
          <cell r="J214" t="e">
            <v>#N/A</v>
          </cell>
          <cell r="K214" t="e">
            <v>#N/A</v>
          </cell>
          <cell r="M214">
            <v>2.2000000000000002</v>
          </cell>
          <cell r="N214">
            <v>2.2000000000000002</v>
          </cell>
          <cell r="O214">
            <v>2</v>
          </cell>
          <cell r="P214">
            <v>2.1911862824519064</v>
          </cell>
          <cell r="Q214">
            <v>0</v>
          </cell>
          <cell r="R214">
            <v>0</v>
          </cell>
          <cell r="S214">
            <v>2.2000000000000002</v>
          </cell>
          <cell r="T214" t="str">
            <v>MID</v>
          </cell>
          <cell r="U214" t="str">
            <v>LW</v>
          </cell>
          <cell r="V214" t="str">
            <v>HUL</v>
          </cell>
          <cell r="W214" t="str">
            <v>Hull City</v>
          </cell>
          <cell r="X214">
            <v>5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 t="e">
            <v>#DIV/0!</v>
          </cell>
          <cell r="AH214" t="e">
            <v>#DIV/0!</v>
          </cell>
          <cell r="AI214" t="e">
            <v>#DIV/0!</v>
          </cell>
          <cell r="AJ214">
            <v>9.9999999999988987E-4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287</v>
          </cell>
          <cell r="AP214" t="str">
            <v>Millar</v>
          </cell>
        </row>
        <row r="215">
          <cell r="A215" t="str">
            <v>Abdülkadir Ömür</v>
          </cell>
          <cell r="B215" t="str">
            <v/>
          </cell>
          <cell r="C215" t="str">
            <v>Ömür</v>
          </cell>
          <cell r="D215" t="str">
            <v/>
          </cell>
          <cell r="H215" t="str">
            <v/>
          </cell>
          <cell r="I215">
            <v>2</v>
          </cell>
          <cell r="J215">
            <v>2.2999999999999998</v>
          </cell>
          <cell r="K215">
            <v>2.6</v>
          </cell>
          <cell r="M215">
            <v>2.2000000000000002</v>
          </cell>
          <cell r="N215">
            <v>2.2000000000000002</v>
          </cell>
          <cell r="O215">
            <v>2</v>
          </cell>
          <cell r="P215">
            <v>2.1911862824519064</v>
          </cell>
          <cell r="Q215">
            <v>0</v>
          </cell>
          <cell r="R215">
            <v>0</v>
          </cell>
          <cell r="S215">
            <v>2.2000000000000002</v>
          </cell>
          <cell r="T215" t="str">
            <v>MID</v>
          </cell>
          <cell r="U215" t="str">
            <v>RM</v>
          </cell>
          <cell r="V215" t="str">
            <v>HUL</v>
          </cell>
          <cell r="W215" t="str">
            <v>Hull City</v>
          </cell>
          <cell r="X215">
            <v>5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 t="e">
            <v>#DIV/0!</v>
          </cell>
          <cell r="AH215" t="e">
            <v>#DIV/0!</v>
          </cell>
          <cell r="AI215" t="e">
            <v>#DIV/0!</v>
          </cell>
          <cell r="AJ215">
            <v>9.9999999999988987E-4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292</v>
          </cell>
          <cell r="AP215" t="str">
            <v>Ömür</v>
          </cell>
        </row>
        <row r="216">
          <cell r="A216" t="str">
            <v>Abu Kamara</v>
          </cell>
          <cell r="B216" t="str">
            <v/>
          </cell>
          <cell r="C216" t="str">
            <v>Kamara</v>
          </cell>
          <cell r="D216" t="str">
            <v/>
          </cell>
          <cell r="H216" t="str">
            <v/>
          </cell>
          <cell r="I216" t="e">
            <v>#N/A</v>
          </cell>
          <cell r="J216" t="e">
            <v>#N/A</v>
          </cell>
          <cell r="K216" t="e">
            <v>#N/A</v>
          </cell>
          <cell r="M216">
            <v>2.2000000000000002</v>
          </cell>
          <cell r="N216">
            <v>2.2000000000000002</v>
          </cell>
          <cell r="O216">
            <v>2</v>
          </cell>
          <cell r="P216">
            <v>2.1911862824519064</v>
          </cell>
          <cell r="Q216">
            <v>0</v>
          </cell>
          <cell r="R216">
            <v>0</v>
          </cell>
          <cell r="S216">
            <v>2.2000000000000002</v>
          </cell>
          <cell r="T216" t="str">
            <v>MID</v>
          </cell>
          <cell r="U216" t="str">
            <v>RW</v>
          </cell>
          <cell r="V216" t="str">
            <v>HUL</v>
          </cell>
          <cell r="W216" t="str">
            <v>Hull City</v>
          </cell>
          <cell r="X216">
            <v>5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 t="e">
            <v>#DIV/0!</v>
          </cell>
          <cell r="AH216" t="e">
            <v>#DIV/0!</v>
          </cell>
          <cell r="AI216" t="e">
            <v>#DIV/0!</v>
          </cell>
          <cell r="AJ216">
            <v>9.9999999999988987E-4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293</v>
          </cell>
          <cell r="AP216" t="str">
            <v>Kamara</v>
          </cell>
        </row>
        <row r="217">
          <cell r="A217" t="str">
            <v>David Akintola</v>
          </cell>
          <cell r="B217" t="str">
            <v/>
          </cell>
          <cell r="C217" t="str">
            <v>Akintola</v>
          </cell>
          <cell r="D217" t="str">
            <v/>
          </cell>
          <cell r="H217" t="str">
            <v/>
          </cell>
          <cell r="I217" t="e">
            <v>#N/A</v>
          </cell>
          <cell r="J217" t="e">
            <v>#N/A</v>
          </cell>
          <cell r="K217" t="e">
            <v>#N/A</v>
          </cell>
          <cell r="M217">
            <v>2.2000000000000002</v>
          </cell>
          <cell r="N217">
            <v>2.2000000000000002</v>
          </cell>
          <cell r="O217">
            <v>2</v>
          </cell>
          <cell r="P217">
            <v>2.1911862824519064</v>
          </cell>
          <cell r="Q217">
            <v>0</v>
          </cell>
          <cell r="R217">
            <v>0</v>
          </cell>
          <cell r="S217">
            <v>2.2000000000000002</v>
          </cell>
          <cell r="T217" t="str">
            <v>MID</v>
          </cell>
          <cell r="U217" t="str">
            <v>RW</v>
          </cell>
          <cell r="V217" t="str">
            <v>HUL</v>
          </cell>
          <cell r="W217" t="str">
            <v>Hull City</v>
          </cell>
          <cell r="X217">
            <v>5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 t="e">
            <v>#DIV/0!</v>
          </cell>
          <cell r="AH217" t="e">
            <v>#DIV/0!</v>
          </cell>
          <cell r="AI217" t="e">
            <v>#DIV/0!</v>
          </cell>
          <cell r="AJ217">
            <v>9.9999999999988987E-4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296</v>
          </cell>
          <cell r="AP217" t="str">
            <v>Akintola</v>
          </cell>
        </row>
        <row r="218">
          <cell r="A218" t="str">
            <v>Jack Rudoni</v>
          </cell>
          <cell r="B218" t="str">
            <v/>
          </cell>
          <cell r="C218" t="str">
            <v>Rudoni</v>
          </cell>
          <cell r="D218" t="str">
            <v/>
          </cell>
          <cell r="H218" t="str">
            <v/>
          </cell>
          <cell r="I218">
            <v>1.8</v>
          </cell>
          <cell r="J218">
            <v>3.05</v>
          </cell>
          <cell r="K218">
            <v>4.3</v>
          </cell>
          <cell r="M218">
            <v>2.2000000000000002</v>
          </cell>
          <cell r="N218">
            <v>2.2000000000000002</v>
          </cell>
          <cell r="O218">
            <v>2</v>
          </cell>
          <cell r="P218">
            <v>2.1922572207366313</v>
          </cell>
          <cell r="Q218">
            <v>0</v>
          </cell>
          <cell r="R218">
            <v>0</v>
          </cell>
          <cell r="S218">
            <v>2.2000000000000002</v>
          </cell>
          <cell r="T218" t="str">
            <v>MID</v>
          </cell>
          <cell r="U218" t="str">
            <v>AM</v>
          </cell>
          <cell r="V218" t="str">
            <v>COV</v>
          </cell>
          <cell r="W218" t="str">
            <v>Coventry City</v>
          </cell>
          <cell r="X218">
            <v>5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 t="e">
            <v>#DIV/0!</v>
          </cell>
          <cell r="AH218" t="e">
            <v>#DIV/0!</v>
          </cell>
          <cell r="AI218" t="e">
            <v>#DIV/0!</v>
          </cell>
          <cell r="AJ218">
            <v>2.9999999999998916E-3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183</v>
          </cell>
          <cell r="AP218" t="str">
            <v>Rudoni</v>
          </cell>
        </row>
        <row r="219">
          <cell r="A219" t="str">
            <v>Matt Grimes</v>
          </cell>
          <cell r="B219" t="str">
            <v/>
          </cell>
          <cell r="C219" t="str">
            <v>Grimes</v>
          </cell>
          <cell r="D219" t="str">
            <v/>
          </cell>
          <cell r="H219" t="str">
            <v/>
          </cell>
          <cell r="I219">
            <v>3.1</v>
          </cell>
          <cell r="J219">
            <v>3.1500000000000004</v>
          </cell>
          <cell r="K219">
            <v>3.2</v>
          </cell>
          <cell r="M219">
            <v>2.2000000000000002</v>
          </cell>
          <cell r="N219">
            <v>2.2000000000000002</v>
          </cell>
          <cell r="O219">
            <v>2</v>
          </cell>
          <cell r="P219">
            <v>2.1922572207366313</v>
          </cell>
          <cell r="Q219">
            <v>0</v>
          </cell>
          <cell r="R219">
            <v>0</v>
          </cell>
          <cell r="S219">
            <v>2.2000000000000002</v>
          </cell>
          <cell r="T219" t="str">
            <v>MID</v>
          </cell>
          <cell r="U219" t="str">
            <v>DM</v>
          </cell>
          <cell r="V219" t="str">
            <v>COV</v>
          </cell>
          <cell r="W219" t="str">
            <v>Coventry City</v>
          </cell>
          <cell r="X219">
            <v>5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 t="e">
            <v>#DIV/0!</v>
          </cell>
          <cell r="AH219" t="e">
            <v>#DIV/0!</v>
          </cell>
          <cell r="AI219" t="e">
            <v>#DIV/0!</v>
          </cell>
          <cell r="AJ219">
            <v>2.9999999999998916E-3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184</v>
          </cell>
          <cell r="AP219" t="str">
            <v>Grimes</v>
          </cell>
        </row>
        <row r="220">
          <cell r="A220" t="str">
            <v>Tatsuhiro Sakamoto</v>
          </cell>
          <cell r="B220" t="str">
            <v/>
          </cell>
          <cell r="C220" t="str">
            <v>Sakamoto</v>
          </cell>
          <cell r="D220" t="str">
            <v/>
          </cell>
          <cell r="H220" t="str">
            <v/>
          </cell>
          <cell r="I220" t="e">
            <v>#N/A</v>
          </cell>
          <cell r="J220" t="e">
            <v>#N/A</v>
          </cell>
          <cell r="K220" t="e">
            <v>#N/A</v>
          </cell>
          <cell r="M220">
            <v>2.2000000000000002</v>
          </cell>
          <cell r="N220">
            <v>2.2000000000000002</v>
          </cell>
          <cell r="O220">
            <v>2</v>
          </cell>
          <cell r="P220">
            <v>2.1922572207366313</v>
          </cell>
          <cell r="Q220">
            <v>0</v>
          </cell>
          <cell r="R220">
            <v>0</v>
          </cell>
          <cell r="S220">
            <v>2.2000000000000002</v>
          </cell>
          <cell r="T220" t="str">
            <v>MID</v>
          </cell>
          <cell r="U220" t="str">
            <v>RW</v>
          </cell>
          <cell r="V220" t="str">
            <v>COV</v>
          </cell>
          <cell r="W220" t="str">
            <v>Coventry City</v>
          </cell>
          <cell r="X220">
            <v>5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 t="e">
            <v>#DIV/0!</v>
          </cell>
          <cell r="AH220" t="e">
            <v>#DIV/0!</v>
          </cell>
          <cell r="AI220" t="e">
            <v>#DIV/0!</v>
          </cell>
          <cell r="AJ220">
            <v>2.0000000000000018E-3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185</v>
          </cell>
          <cell r="AP220" t="str">
            <v>Sakamoto</v>
          </cell>
        </row>
        <row r="221">
          <cell r="A221" t="str">
            <v>Josh Eccles</v>
          </cell>
          <cell r="B221" t="str">
            <v/>
          </cell>
          <cell r="C221" t="str">
            <v>Eccles</v>
          </cell>
          <cell r="D221" t="str">
            <v/>
          </cell>
          <cell r="H221" t="str">
            <v/>
          </cell>
          <cell r="I221" t="e">
            <v>#N/A</v>
          </cell>
          <cell r="J221" t="e">
            <v>#N/A</v>
          </cell>
          <cell r="K221" t="e">
            <v>#N/A</v>
          </cell>
          <cell r="M221">
            <v>2.2000000000000002</v>
          </cell>
          <cell r="N221">
            <v>2.2000000000000002</v>
          </cell>
          <cell r="O221">
            <v>2</v>
          </cell>
          <cell r="P221">
            <v>2.1922572207366313</v>
          </cell>
          <cell r="Q221">
            <v>0</v>
          </cell>
          <cell r="R221">
            <v>0</v>
          </cell>
          <cell r="S221">
            <v>2.2000000000000002</v>
          </cell>
          <cell r="T221" t="str">
            <v>MID</v>
          </cell>
          <cell r="U221" t="str">
            <v>CM</v>
          </cell>
          <cell r="V221" t="str">
            <v>COV</v>
          </cell>
          <cell r="W221" t="str">
            <v>Coventry City</v>
          </cell>
          <cell r="X221">
            <v>5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 t="e">
            <v>#DIV/0!</v>
          </cell>
          <cell r="AH221" t="e">
            <v>#DIV/0!</v>
          </cell>
          <cell r="AI221" t="e">
            <v>#DIV/0!</v>
          </cell>
          <cell r="AJ221">
            <v>9.9999999999988987E-4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187</v>
          </cell>
          <cell r="AP221" t="str">
            <v>Eccles</v>
          </cell>
        </row>
        <row r="222">
          <cell r="A222" t="str">
            <v>Zadok Yohanna</v>
          </cell>
          <cell r="B222" t="str">
            <v/>
          </cell>
          <cell r="C222" t="str">
            <v>Yohanna</v>
          </cell>
          <cell r="D222" t="str">
            <v/>
          </cell>
          <cell r="H222" t="str">
            <v/>
          </cell>
          <cell r="I222">
            <v>1.7</v>
          </cell>
          <cell r="J222">
            <v>2.15</v>
          </cell>
          <cell r="K222">
            <v>2.6</v>
          </cell>
          <cell r="M222">
            <v>2.2000000000000002</v>
          </cell>
          <cell r="N222">
            <v>2.2000000000000002</v>
          </cell>
          <cell r="O222">
            <v>2</v>
          </cell>
          <cell r="P222">
            <v>2.2777537938004855</v>
          </cell>
          <cell r="Q222">
            <v>0</v>
          </cell>
          <cell r="R222">
            <v>0</v>
          </cell>
          <cell r="S222">
            <v>2.2000000000000002</v>
          </cell>
          <cell r="T222" t="str">
            <v>MID</v>
          </cell>
          <cell r="U222" t="str">
            <v>RW</v>
          </cell>
          <cell r="V222" t="str">
            <v>BHA</v>
          </cell>
          <cell r="W222" t="str">
            <v>Brighton</v>
          </cell>
          <cell r="X222">
            <v>5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 t="e">
            <v>#DIV/0!</v>
          </cell>
          <cell r="AH222" t="e">
            <v>#DIV/0!</v>
          </cell>
          <cell r="AI222" t="e">
            <v>#DIV/0!</v>
          </cell>
          <cell r="AJ222">
            <v>9.9999999999988987E-4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135</v>
          </cell>
          <cell r="AP222" t="str">
            <v>Yohanna</v>
          </cell>
        </row>
        <row r="223">
          <cell r="A223" t="str">
            <v>Will Hughes</v>
          </cell>
          <cell r="B223" t="str">
            <v/>
          </cell>
          <cell r="C223" t="str">
            <v>Hughes</v>
          </cell>
          <cell r="D223" t="str">
            <v/>
          </cell>
          <cell r="E223" t="str">
            <v>W Hughes</v>
          </cell>
          <cell r="F223" t="str">
            <v/>
          </cell>
          <cell r="H223" t="str">
            <v/>
          </cell>
          <cell r="I223">
            <v>1.5</v>
          </cell>
          <cell r="J223">
            <v>1.8333333333333333</v>
          </cell>
          <cell r="K223">
            <v>2</v>
          </cell>
          <cell r="M223">
            <v>2.6788953128094812</v>
          </cell>
          <cell r="N223">
            <v>2.1057692307692308</v>
          </cell>
          <cell r="O223">
            <v>2.1679180602006687</v>
          </cell>
          <cell r="P223">
            <v>2.6788953128094812</v>
          </cell>
          <cell r="Q223">
            <v>2.1057692307692308</v>
          </cell>
          <cell r="R223">
            <v>1.4106280193236715</v>
          </cell>
          <cell r="S223">
            <v>2.6788953128094812</v>
          </cell>
          <cell r="T223" t="str">
            <v>MID</v>
          </cell>
          <cell r="U223" t="str">
            <v>CM</v>
          </cell>
          <cell r="V223" t="str">
            <v>CRY</v>
          </cell>
          <cell r="W223" t="str">
            <v>Crystal Palace</v>
          </cell>
          <cell r="X223">
            <v>4.5</v>
          </cell>
          <cell r="Y223">
            <v>45</v>
          </cell>
          <cell r="Z223">
            <v>0</v>
          </cell>
          <cell r="AA223">
            <v>45</v>
          </cell>
          <cell r="AB223">
            <v>1560</v>
          </cell>
          <cell r="AC223">
            <v>1560</v>
          </cell>
          <cell r="AD223">
            <v>0.32258064516129031</v>
          </cell>
          <cell r="AE223">
            <v>0</v>
          </cell>
          <cell r="AF223">
            <v>1</v>
          </cell>
          <cell r="AG223">
            <v>-6.4038461538461544E-2</v>
          </cell>
          <cell r="AH223">
            <v>-5.4230769230769235E-2</v>
          </cell>
          <cell r="AI223">
            <v>-0.11826923076923078</v>
          </cell>
          <cell r="AJ223">
            <v>9.099999999999997E-2</v>
          </cell>
          <cell r="AK223">
            <v>0</v>
          </cell>
          <cell r="AL223">
            <v>217</v>
          </cell>
          <cell r="AM223">
            <v>7</v>
          </cell>
          <cell r="AN223">
            <v>0</v>
          </cell>
          <cell r="AO223">
            <v>212</v>
          </cell>
          <cell r="AP223" t="str">
            <v>Hughes</v>
          </cell>
        </row>
        <row r="224">
          <cell r="A224" t="str">
            <v>Ryan Yates</v>
          </cell>
          <cell r="B224" t="str">
            <v/>
          </cell>
          <cell r="C224" t="str">
            <v>Yates</v>
          </cell>
          <cell r="D224" t="str">
            <v/>
          </cell>
          <cell r="F224" t="str">
            <v/>
          </cell>
          <cell r="H224" t="str">
            <v/>
          </cell>
          <cell r="I224">
            <v>1.7</v>
          </cell>
          <cell r="J224">
            <v>1.8666666666666665</v>
          </cell>
          <cell r="K224">
            <v>2</v>
          </cell>
          <cell r="M224">
            <v>2.5246727097014383</v>
          </cell>
          <cell r="N224">
            <v>3.5813953488372094</v>
          </cell>
          <cell r="O224">
            <v>2.6233234733629023</v>
          </cell>
          <cell r="P224">
            <v>2.5246727097014383</v>
          </cell>
          <cell r="Q224">
            <v>3.5813953488372094</v>
          </cell>
          <cell r="R224">
            <v>3.5177664974619289</v>
          </cell>
          <cell r="S224">
            <v>2.5246727097014383</v>
          </cell>
          <cell r="T224" t="str">
            <v>MID</v>
          </cell>
          <cell r="U224" t="str">
            <v>CM</v>
          </cell>
          <cell r="V224" t="str">
            <v>NFO</v>
          </cell>
          <cell r="W224" t="str">
            <v>Nott'm Forest</v>
          </cell>
          <cell r="X224">
            <v>4.5</v>
          </cell>
          <cell r="Y224">
            <v>30</v>
          </cell>
          <cell r="Z224">
            <v>2</v>
          </cell>
          <cell r="AA224">
            <v>28</v>
          </cell>
          <cell r="AB224">
            <v>602</v>
          </cell>
          <cell r="AC224">
            <v>602</v>
          </cell>
          <cell r="AD224">
            <v>0.30303030303030298</v>
          </cell>
          <cell r="AE224">
            <v>0</v>
          </cell>
          <cell r="AF224">
            <v>2</v>
          </cell>
          <cell r="AG224">
            <v>-7.3255813953488375E-2</v>
          </cell>
          <cell r="AH224">
            <v>0.24368770764119602</v>
          </cell>
          <cell r="AI224">
            <v>0.17043189368770767</v>
          </cell>
          <cell r="AJ224">
            <v>6.6999999999999948E-2</v>
          </cell>
          <cell r="AK224">
            <v>0</v>
          </cell>
          <cell r="AL224">
            <v>123</v>
          </cell>
          <cell r="AM224">
            <v>3</v>
          </cell>
          <cell r="AN224">
            <v>0</v>
          </cell>
          <cell r="AO224">
            <v>489</v>
          </cell>
          <cell r="AP224" t="str">
            <v>Yates</v>
          </cell>
        </row>
        <row r="225">
          <cell r="A225" t="str">
            <v>Harrison Reed</v>
          </cell>
          <cell r="B225" t="str">
            <v/>
          </cell>
          <cell r="C225" t="str">
            <v>Reed</v>
          </cell>
          <cell r="D225" t="str">
            <v/>
          </cell>
          <cell r="F225" t="str">
            <v/>
          </cell>
          <cell r="H225" t="str">
            <v/>
          </cell>
          <cell r="I225">
            <v>0.8</v>
          </cell>
          <cell r="J225">
            <v>1.7999999999999998</v>
          </cell>
          <cell r="K225">
            <v>2.9</v>
          </cell>
          <cell r="M225">
            <v>5.5301774662696408</v>
          </cell>
          <cell r="N225">
            <v>0</v>
          </cell>
          <cell r="O225">
            <v>3.8746292134831464</v>
          </cell>
          <cell r="P225">
            <v>5.5301774662696408</v>
          </cell>
          <cell r="Q225">
            <v>10.617977528089886</v>
          </cell>
          <cell r="R225">
            <v>1.9999999999999996</v>
          </cell>
          <cell r="S225">
            <v>5.5301774662696408</v>
          </cell>
          <cell r="T225" t="str">
            <v>MID</v>
          </cell>
          <cell r="U225" t="str">
            <v>CM</v>
          </cell>
          <cell r="V225" t="str">
            <v>FUL</v>
          </cell>
          <cell r="W225" t="str">
            <v>Fulham</v>
          </cell>
          <cell r="X225">
            <v>4.5</v>
          </cell>
          <cell r="Y225">
            <v>15</v>
          </cell>
          <cell r="Z225">
            <v>0</v>
          </cell>
          <cell r="AA225">
            <v>15</v>
          </cell>
          <cell r="AB225">
            <v>89</v>
          </cell>
          <cell r="AC225">
            <v>89</v>
          </cell>
          <cell r="AD225">
            <v>0.47619047619047616</v>
          </cell>
          <cell r="AE225">
            <v>1</v>
          </cell>
          <cell r="AF225">
            <v>0</v>
          </cell>
          <cell r="AG225">
            <v>0.87977528089887647</v>
          </cell>
          <cell r="AH225">
            <v>-0.45505617977528096</v>
          </cell>
          <cell r="AI225">
            <v>0.42471910112359545</v>
          </cell>
          <cell r="AJ225">
            <v>1.2000000000000011E-2</v>
          </cell>
          <cell r="AK225">
            <v>2</v>
          </cell>
          <cell r="AL225">
            <v>48</v>
          </cell>
          <cell r="AM225">
            <v>0</v>
          </cell>
          <cell r="AN225">
            <v>0</v>
          </cell>
          <cell r="AO225">
            <v>270</v>
          </cell>
          <cell r="AP225" t="str">
            <v>Reed</v>
          </cell>
        </row>
        <row r="226">
          <cell r="A226" t="str">
            <v>Harry Howell</v>
          </cell>
          <cell r="B226" t="str">
            <v/>
          </cell>
          <cell r="C226" t="str">
            <v>Howell</v>
          </cell>
          <cell r="D226" t="str">
            <v/>
          </cell>
          <cell r="F226" t="str">
            <v/>
          </cell>
          <cell r="H226" t="str">
            <v/>
          </cell>
          <cell r="I226" t="e">
            <v>#N/A</v>
          </cell>
          <cell r="J226" t="e">
            <v>#N/A</v>
          </cell>
          <cell r="K226" t="e">
            <v>#N/A</v>
          </cell>
          <cell r="M226">
            <v>2.2000000000000002</v>
          </cell>
          <cell r="N226">
            <v>2.2000000000000002</v>
          </cell>
          <cell r="O226">
            <v>2.2034782608695651</v>
          </cell>
          <cell r="P226">
            <v>2.481232054670051</v>
          </cell>
          <cell r="Q226">
            <v>3.0434782608695654</v>
          </cell>
          <cell r="R226">
            <v>3.0434782608695654</v>
          </cell>
          <cell r="S226">
            <v>2.2000000000000002</v>
          </cell>
          <cell r="T226" t="str">
            <v>MID</v>
          </cell>
          <cell r="U226" t="str">
            <v/>
          </cell>
          <cell r="V226" t="str">
            <v>BHA</v>
          </cell>
          <cell r="W226" t="str">
            <v>Brighton</v>
          </cell>
          <cell r="X226">
            <v>4.5</v>
          </cell>
          <cell r="Y226">
            <v>4</v>
          </cell>
          <cell r="Z226">
            <v>0</v>
          </cell>
          <cell r="AA226">
            <v>4</v>
          </cell>
          <cell r="AB226">
            <v>92</v>
          </cell>
          <cell r="AC226">
            <v>92</v>
          </cell>
          <cell r="AD226">
            <v>0.29629629629629628</v>
          </cell>
          <cell r="AE226">
            <v>0</v>
          </cell>
          <cell r="AF226">
            <v>0</v>
          </cell>
          <cell r="AG226">
            <v>0</v>
          </cell>
          <cell r="AH226">
            <v>-2.9347826086956519E-2</v>
          </cell>
          <cell r="AI226">
            <v>-2.9347826086956519E-2</v>
          </cell>
          <cell r="AJ226">
            <v>2.9999999999998916E-3</v>
          </cell>
          <cell r="AK226">
            <v>0</v>
          </cell>
          <cell r="AL226">
            <v>11</v>
          </cell>
          <cell r="AM226">
            <v>0</v>
          </cell>
          <cell r="AN226">
            <v>0</v>
          </cell>
          <cell r="AO226">
            <v>132</v>
          </cell>
          <cell r="AP226" t="str">
            <v>Howell</v>
          </cell>
        </row>
        <row r="227">
          <cell r="A227" t="str">
            <v>Divine Mukasa</v>
          </cell>
          <cell r="B227" t="str">
            <v/>
          </cell>
          <cell r="C227" t="str">
            <v>Mukasa</v>
          </cell>
          <cell r="D227" t="str">
            <v/>
          </cell>
          <cell r="F227" t="str">
            <v/>
          </cell>
          <cell r="H227" t="str">
            <v/>
          </cell>
          <cell r="I227" t="e">
            <v>#N/A</v>
          </cell>
          <cell r="J227" t="e">
            <v>#N/A</v>
          </cell>
          <cell r="K227" t="e">
            <v>#N/A</v>
          </cell>
          <cell r="M227">
            <v>5.3586283046177146</v>
          </cell>
          <cell r="N227">
            <v>0</v>
          </cell>
          <cell r="O227">
            <v>2.1800000000000002</v>
          </cell>
          <cell r="P227">
            <v>5.3586283046177146</v>
          </cell>
          <cell r="Q227">
            <v>6.48</v>
          </cell>
          <cell r="R227">
            <v>0</v>
          </cell>
          <cell r="S227">
            <v>5.3586283046177146</v>
          </cell>
          <cell r="T227" t="str">
            <v>MID</v>
          </cell>
          <cell r="U227" t="str">
            <v/>
          </cell>
          <cell r="V227" t="str">
            <v>MCI</v>
          </cell>
          <cell r="W227" t="str">
            <v>Man City</v>
          </cell>
          <cell r="X227">
            <v>4.5</v>
          </cell>
          <cell r="Y227">
            <v>2</v>
          </cell>
          <cell r="Z227">
            <v>0</v>
          </cell>
          <cell r="AA227">
            <v>2</v>
          </cell>
          <cell r="AB227">
            <v>25</v>
          </cell>
          <cell r="AC227">
            <v>25</v>
          </cell>
          <cell r="AD227">
            <v>0.22222222222222221</v>
          </cell>
          <cell r="AE227">
            <v>0</v>
          </cell>
          <cell r="AF227">
            <v>0</v>
          </cell>
          <cell r="AG227">
            <v>0</v>
          </cell>
          <cell r="AH227">
            <v>-0.75600000000000001</v>
          </cell>
          <cell r="AI227">
            <v>-0.75600000000000001</v>
          </cell>
          <cell r="AJ227">
            <v>9.9999999999988987E-4</v>
          </cell>
          <cell r="AK227">
            <v>0</v>
          </cell>
          <cell r="AL227">
            <v>5</v>
          </cell>
          <cell r="AM227">
            <v>0</v>
          </cell>
          <cell r="AN227">
            <v>0</v>
          </cell>
          <cell r="AO227">
            <v>409</v>
          </cell>
          <cell r="AP227" t="str">
            <v>Mukasa</v>
          </cell>
        </row>
        <row r="228">
          <cell r="A228" t="str">
            <v>Tyler Fletcher</v>
          </cell>
          <cell r="B228" t="str">
            <v/>
          </cell>
          <cell r="C228" t="str">
            <v>Fletcher</v>
          </cell>
          <cell r="D228" t="str">
            <v/>
          </cell>
          <cell r="F228" t="str">
            <v/>
          </cell>
          <cell r="H228" t="str">
            <v/>
          </cell>
          <cell r="I228" t="e">
            <v>#N/A</v>
          </cell>
          <cell r="J228" t="e">
            <v>#N/A</v>
          </cell>
          <cell r="K228" t="e">
            <v>#N/A</v>
          </cell>
          <cell r="M228">
            <v>2.2000000000000002</v>
          </cell>
          <cell r="N228">
            <v>2.2000000000000002</v>
          </cell>
          <cell r="O228">
            <v>2.5177647058823531</v>
          </cell>
          <cell r="P228">
            <v>2.8161638099494759</v>
          </cell>
          <cell r="Q228">
            <v>9.5294117647058822</v>
          </cell>
          <cell r="R228">
            <v>9.5294117647058822</v>
          </cell>
          <cell r="S228">
            <v>2.2000000000000002</v>
          </cell>
          <cell r="T228" t="str">
            <v>MID</v>
          </cell>
          <cell r="U228" t="str">
            <v>CM</v>
          </cell>
          <cell r="V228" t="str">
            <v>MUN</v>
          </cell>
          <cell r="W228" t="str">
            <v>Man Utd</v>
          </cell>
          <cell r="X228">
            <v>4.5</v>
          </cell>
          <cell r="Y228">
            <v>2</v>
          </cell>
          <cell r="Z228">
            <v>0</v>
          </cell>
          <cell r="AA228">
            <v>2</v>
          </cell>
          <cell r="AB228">
            <v>17</v>
          </cell>
          <cell r="AC228">
            <v>17</v>
          </cell>
          <cell r="AD228">
            <v>0.22222222222222221</v>
          </cell>
          <cell r="AE228">
            <v>0</v>
          </cell>
          <cell r="AF228">
            <v>0</v>
          </cell>
          <cell r="AG228">
            <v>0</v>
          </cell>
          <cell r="AH228">
            <v>-5.2941176470588241E-2</v>
          </cell>
          <cell r="AI228">
            <v>-5.2941176470588241E-2</v>
          </cell>
          <cell r="AJ228">
            <v>2.9999999999998916E-3</v>
          </cell>
          <cell r="AK228">
            <v>0</v>
          </cell>
          <cell r="AL228">
            <v>6</v>
          </cell>
          <cell r="AM228">
            <v>0</v>
          </cell>
          <cell r="AN228">
            <v>0</v>
          </cell>
          <cell r="AO228">
            <v>438</v>
          </cell>
          <cell r="AP228" t="str">
            <v>Fletcher</v>
          </cell>
        </row>
        <row r="229">
          <cell r="A229" t="str">
            <v>Joél Drakes-Thomas</v>
          </cell>
          <cell r="B229" t="str">
            <v/>
          </cell>
          <cell r="C229" t="str">
            <v>Drakes-Thomas</v>
          </cell>
          <cell r="D229" t="str">
            <v/>
          </cell>
          <cell r="F229" t="str">
            <v/>
          </cell>
          <cell r="H229" t="str">
            <v/>
          </cell>
          <cell r="I229" t="e">
            <v>#N/A</v>
          </cell>
          <cell r="J229" t="e">
            <v>#N/A</v>
          </cell>
          <cell r="K229" t="e">
            <v>#N/A</v>
          </cell>
          <cell r="M229">
            <v>2.2000000000000002</v>
          </cell>
          <cell r="N229">
            <v>2.2000000000000002</v>
          </cell>
          <cell r="O229">
            <v>2.7714285714285714</v>
          </cell>
          <cell r="P229">
            <v>3.0116995252636931</v>
          </cell>
          <cell r="Q229">
            <v>23.142857142857142</v>
          </cell>
          <cell r="R229">
            <v>23.142857142857142</v>
          </cell>
          <cell r="S229">
            <v>2.2000000000000002</v>
          </cell>
          <cell r="T229" t="str">
            <v>MID</v>
          </cell>
          <cell r="U229" t="str">
            <v/>
          </cell>
          <cell r="V229" t="str">
            <v>CRY</v>
          </cell>
          <cell r="W229" t="str">
            <v>Crystal Palace</v>
          </cell>
          <cell r="X229">
            <v>4.5</v>
          </cell>
          <cell r="Y229">
            <v>2</v>
          </cell>
          <cell r="Z229">
            <v>0</v>
          </cell>
          <cell r="AA229">
            <v>2</v>
          </cell>
          <cell r="AB229">
            <v>7</v>
          </cell>
          <cell r="AC229">
            <v>7</v>
          </cell>
          <cell r="AD229">
            <v>0.22222222222222221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9.9999999999988987E-4</v>
          </cell>
          <cell r="AK229">
            <v>0</v>
          </cell>
          <cell r="AL229">
            <v>6</v>
          </cell>
          <cell r="AM229">
            <v>0</v>
          </cell>
          <cell r="AN229">
            <v>0</v>
          </cell>
          <cell r="AO229">
            <v>221</v>
          </cell>
          <cell r="AP229" t="str">
            <v>Drakes-Thomas</v>
          </cell>
        </row>
        <row r="230">
          <cell r="A230" t="str">
            <v>George Hemmings</v>
          </cell>
          <cell r="B230" t="str">
            <v/>
          </cell>
          <cell r="C230" t="str">
            <v>George Hemmings</v>
          </cell>
          <cell r="D230" t="str">
            <v/>
          </cell>
          <cell r="F230" t="str">
            <v/>
          </cell>
          <cell r="H230" t="str">
            <v/>
          </cell>
          <cell r="I230" t="e">
            <v>#N/A</v>
          </cell>
          <cell r="J230" t="e">
            <v>#N/A</v>
          </cell>
          <cell r="K230" t="e">
            <v>#N/A</v>
          </cell>
          <cell r="M230">
            <v>2.2000000000000002</v>
          </cell>
          <cell r="N230">
            <v>2.2000000000000002</v>
          </cell>
          <cell r="O230">
            <v>2.9640800000000005</v>
          </cell>
          <cell r="P230">
            <v>3.224401298388023</v>
          </cell>
          <cell r="Q230">
            <v>6.48</v>
          </cell>
          <cell r="R230">
            <v>6.48</v>
          </cell>
          <cell r="S230">
            <v>2.2000000000000002</v>
          </cell>
          <cell r="T230" t="str">
            <v>MID</v>
          </cell>
          <cell r="U230" t="str">
            <v/>
          </cell>
          <cell r="V230" t="str">
            <v>AVL</v>
          </cell>
          <cell r="W230" t="str">
            <v>Aston Villa</v>
          </cell>
          <cell r="X230">
            <v>4.5</v>
          </cell>
          <cell r="Y230">
            <v>2</v>
          </cell>
          <cell r="Z230">
            <v>0</v>
          </cell>
          <cell r="AA230">
            <v>2</v>
          </cell>
          <cell r="AB230">
            <v>25</v>
          </cell>
          <cell r="AC230">
            <v>25</v>
          </cell>
          <cell r="AD230">
            <v>0.22222222222222221</v>
          </cell>
          <cell r="AE230">
            <v>0</v>
          </cell>
          <cell r="AF230">
            <v>0</v>
          </cell>
          <cell r="AG230">
            <v>-0.14400000000000002</v>
          </cell>
          <cell r="AH230">
            <v>-3.6000000000000004E-2</v>
          </cell>
          <cell r="AI230">
            <v>-0.18000000000000002</v>
          </cell>
          <cell r="AJ230">
            <v>2.0000000000000018E-3</v>
          </cell>
          <cell r="AK230">
            <v>0</v>
          </cell>
          <cell r="AL230">
            <v>5</v>
          </cell>
          <cell r="AM230">
            <v>0</v>
          </cell>
          <cell r="AN230">
            <v>0</v>
          </cell>
          <cell r="AO230">
            <v>51</v>
          </cell>
          <cell r="AP230" t="str">
            <v>George Hemmings</v>
          </cell>
        </row>
        <row r="231">
          <cell r="A231" t="str">
            <v>Callum Olusesi</v>
          </cell>
          <cell r="B231" t="str">
            <v/>
          </cell>
          <cell r="C231" t="str">
            <v>Olusesi</v>
          </cell>
          <cell r="D231" t="str">
            <v/>
          </cell>
          <cell r="F231" t="str">
            <v/>
          </cell>
          <cell r="H231" t="str">
            <v/>
          </cell>
          <cell r="I231">
            <v>0</v>
          </cell>
          <cell r="J231">
            <v>0</v>
          </cell>
          <cell r="K231">
            <v>0</v>
          </cell>
          <cell r="M231">
            <v>2.2000000000000002</v>
          </cell>
          <cell r="N231">
            <v>2.2000000000000002</v>
          </cell>
          <cell r="O231">
            <v>2.1928571428571431</v>
          </cell>
          <cell r="P231">
            <v>2.7026635675248869</v>
          </cell>
          <cell r="Q231">
            <v>5.7857142857142856</v>
          </cell>
          <cell r="R231">
            <v>0</v>
          </cell>
          <cell r="S231">
            <v>2.2000000000000002</v>
          </cell>
          <cell r="T231" t="str">
            <v>MID</v>
          </cell>
          <cell r="U231" t="str">
            <v/>
          </cell>
          <cell r="V231" t="str">
            <v>TOT</v>
          </cell>
          <cell r="W231" t="str">
            <v>Spurs</v>
          </cell>
          <cell r="X231">
            <v>4.5</v>
          </cell>
          <cell r="Y231">
            <v>1</v>
          </cell>
          <cell r="Z231">
            <v>0</v>
          </cell>
          <cell r="AA231">
            <v>1</v>
          </cell>
          <cell r="AB231">
            <v>14</v>
          </cell>
          <cell r="AC231">
            <v>14</v>
          </cell>
          <cell r="AD231">
            <v>0.22222222222222221</v>
          </cell>
          <cell r="AE231">
            <v>0</v>
          </cell>
          <cell r="AF231">
            <v>0</v>
          </cell>
          <cell r="AG231">
            <v>0</v>
          </cell>
          <cell r="AH231">
            <v>-6.4285714285714279E-2</v>
          </cell>
          <cell r="AI231">
            <v>-6.4285714285714279E-2</v>
          </cell>
          <cell r="AJ231">
            <v>8.0000000000000071E-3</v>
          </cell>
          <cell r="AK231">
            <v>0</v>
          </cell>
          <cell r="AL231">
            <v>3</v>
          </cell>
          <cell r="AM231">
            <v>0</v>
          </cell>
          <cell r="AN231">
            <v>0</v>
          </cell>
          <cell r="AO231">
            <v>524</v>
          </cell>
          <cell r="AP231" t="str">
            <v>Olusesi</v>
          </cell>
        </row>
        <row r="232">
          <cell r="A232" t="str">
            <v>Bendito Mantato</v>
          </cell>
          <cell r="B232" t="str">
            <v/>
          </cell>
          <cell r="C232" t="str">
            <v>Bendito Mantato</v>
          </cell>
          <cell r="D232" t="str">
            <v/>
          </cell>
          <cell r="F232" t="str">
            <v/>
          </cell>
          <cell r="H232" t="str">
            <v/>
          </cell>
          <cell r="I232" t="e">
            <v>#N/A</v>
          </cell>
          <cell r="J232" t="e">
            <v>#N/A</v>
          </cell>
          <cell r="K232" t="e">
            <v>#N/A</v>
          </cell>
          <cell r="M232">
            <v>2.2000000000000002</v>
          </cell>
          <cell r="N232">
            <v>2.2000000000000002</v>
          </cell>
          <cell r="O232">
            <v>2.4068000000000001</v>
          </cell>
          <cell r="P232">
            <v>2.7051991040671228</v>
          </cell>
          <cell r="Q232">
            <v>5.4</v>
          </cell>
          <cell r="R232">
            <v>5.4</v>
          </cell>
          <cell r="S232">
            <v>2.2000000000000002</v>
          </cell>
          <cell r="T232" t="str">
            <v>MID</v>
          </cell>
          <cell r="U232" t="str">
            <v/>
          </cell>
          <cell r="V232" t="str">
            <v>MUN</v>
          </cell>
          <cell r="W232" t="str">
            <v>Man Utd</v>
          </cell>
          <cell r="X232">
            <v>4.5</v>
          </cell>
          <cell r="Y232">
            <v>1</v>
          </cell>
          <cell r="Z232">
            <v>0</v>
          </cell>
          <cell r="AA232">
            <v>1</v>
          </cell>
          <cell r="AB232">
            <v>15</v>
          </cell>
          <cell r="AC232">
            <v>15</v>
          </cell>
          <cell r="AD232">
            <v>0.22222222222222221</v>
          </cell>
          <cell r="AE232">
            <v>0</v>
          </cell>
          <cell r="AF232">
            <v>0</v>
          </cell>
          <cell r="AG232">
            <v>0</v>
          </cell>
          <cell r="AH232">
            <v>-0.06</v>
          </cell>
          <cell r="AI232">
            <v>-0.06</v>
          </cell>
          <cell r="AJ232">
            <v>2.0000000000000018E-3</v>
          </cell>
          <cell r="AK232">
            <v>0</v>
          </cell>
          <cell r="AL232">
            <v>3</v>
          </cell>
          <cell r="AM232">
            <v>0</v>
          </cell>
          <cell r="AN232">
            <v>0</v>
          </cell>
          <cell r="AO232">
            <v>437</v>
          </cell>
          <cell r="AP232" t="str">
            <v>Bendito Mantato</v>
          </cell>
        </row>
        <row r="233">
          <cell r="A233" t="str">
            <v>Dário Luís Essugo</v>
          </cell>
          <cell r="B233" t="str">
            <v/>
          </cell>
          <cell r="C233" t="str">
            <v>D.Essugo</v>
          </cell>
          <cell r="D233" t="str">
            <v/>
          </cell>
          <cell r="F233" t="str">
            <v/>
          </cell>
          <cell r="H233" t="str">
            <v/>
          </cell>
          <cell r="I233" t="e">
            <v>#N/A</v>
          </cell>
          <cell r="J233" t="e">
            <v>#N/A</v>
          </cell>
          <cell r="K233" t="e">
            <v>#N/A</v>
          </cell>
          <cell r="M233">
            <v>2.2000000000000002</v>
          </cell>
          <cell r="N233">
            <v>2.2000000000000002</v>
          </cell>
          <cell r="O233">
            <v>-3.7994615384615384</v>
          </cell>
          <cell r="P233">
            <v>-3.6058615925051591</v>
          </cell>
          <cell r="Q233">
            <v>3.1153846153846154</v>
          </cell>
          <cell r="R233">
            <v>4.5</v>
          </cell>
          <cell r="S233">
            <v>2.2000000000000002</v>
          </cell>
          <cell r="T233" t="str">
            <v>MID</v>
          </cell>
          <cell r="U233" t="str">
            <v/>
          </cell>
          <cell r="V233" t="str">
            <v>CHE</v>
          </cell>
          <cell r="W233" t="str">
            <v>Chelsea</v>
          </cell>
          <cell r="X233">
            <v>4.5</v>
          </cell>
          <cell r="Y233">
            <v>1</v>
          </cell>
          <cell r="Z233">
            <v>0</v>
          </cell>
          <cell r="AA233">
            <v>1</v>
          </cell>
          <cell r="AB233">
            <v>26</v>
          </cell>
          <cell r="AC233">
            <v>26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-3.4615384615384617E-2</v>
          </cell>
          <cell r="AI233">
            <v>-3.4615384615384617E-2</v>
          </cell>
          <cell r="AJ233">
            <v>2.0000000000000018E-3</v>
          </cell>
          <cell r="AK233">
            <v>0</v>
          </cell>
          <cell r="AL233">
            <v>7</v>
          </cell>
          <cell r="AM233">
            <v>2</v>
          </cell>
          <cell r="AN233">
            <v>0</v>
          </cell>
          <cell r="AO233">
            <v>163</v>
          </cell>
          <cell r="AP233" t="str">
            <v>D.Essugo</v>
          </cell>
        </row>
        <row r="234">
          <cell r="A234" t="str">
            <v>Nehemiah Oriola</v>
          </cell>
          <cell r="B234" t="str">
            <v/>
          </cell>
          <cell r="C234" t="str">
            <v>Oriola</v>
          </cell>
          <cell r="D234" t="str">
            <v/>
          </cell>
          <cell r="F234" t="str">
            <v/>
          </cell>
          <cell r="H234" t="str">
            <v/>
          </cell>
          <cell r="I234" t="e">
            <v>#N/A</v>
          </cell>
          <cell r="J234" t="e">
            <v>#N/A</v>
          </cell>
          <cell r="K234" t="e">
            <v>#N/A</v>
          </cell>
          <cell r="M234">
            <v>2.2000000000000002</v>
          </cell>
          <cell r="N234">
            <v>2.2000000000000002</v>
          </cell>
          <cell r="O234">
            <v>4.7</v>
          </cell>
          <cell r="P234">
            <v>4.9777537938004857</v>
          </cell>
          <cell r="Q234">
            <v>81</v>
          </cell>
          <cell r="R234">
            <v>81</v>
          </cell>
          <cell r="S234">
            <v>2.2000000000000002</v>
          </cell>
          <cell r="T234" t="str">
            <v>MID</v>
          </cell>
          <cell r="U234" t="str">
            <v/>
          </cell>
          <cell r="V234" t="str">
            <v>BHA</v>
          </cell>
          <cell r="W234" t="str">
            <v>Brighton</v>
          </cell>
          <cell r="X234">
            <v>4.5</v>
          </cell>
          <cell r="Y234">
            <v>1</v>
          </cell>
          <cell r="Z234">
            <v>0</v>
          </cell>
          <cell r="AA234">
            <v>1</v>
          </cell>
          <cell r="AB234">
            <v>1</v>
          </cell>
          <cell r="AC234">
            <v>1</v>
          </cell>
          <cell r="AD234">
            <v>0.22222222222222221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2.0000000000000018E-3</v>
          </cell>
          <cell r="AK234">
            <v>0</v>
          </cell>
          <cell r="AL234">
            <v>3</v>
          </cell>
          <cell r="AM234">
            <v>0</v>
          </cell>
          <cell r="AN234">
            <v>0</v>
          </cell>
          <cell r="AO234">
            <v>134</v>
          </cell>
          <cell r="AP234" t="str">
            <v>Oriola</v>
          </cell>
        </row>
        <row r="235">
          <cell r="A235" t="str">
            <v>Bradley Burrowes</v>
          </cell>
          <cell r="B235" t="str">
            <v/>
          </cell>
          <cell r="C235" t="str">
            <v>Burrowes</v>
          </cell>
          <cell r="D235" t="str">
            <v/>
          </cell>
          <cell r="F235" t="str">
            <v/>
          </cell>
          <cell r="H235" t="str">
            <v/>
          </cell>
          <cell r="I235" t="e">
            <v>#N/A</v>
          </cell>
          <cell r="J235" t="e">
            <v>#N/A</v>
          </cell>
          <cell r="K235" t="e">
            <v>#N/A</v>
          </cell>
          <cell r="M235">
            <v>2.2000000000000002</v>
          </cell>
          <cell r="N235">
            <v>2.2000000000000002</v>
          </cell>
          <cell r="O235">
            <v>2.1687500000000002</v>
          </cell>
          <cell r="P235">
            <v>2.4290712983880227</v>
          </cell>
          <cell r="Q235">
            <v>5.0625</v>
          </cell>
          <cell r="R235">
            <v>0</v>
          </cell>
          <cell r="S235">
            <v>2.2000000000000002</v>
          </cell>
          <cell r="T235" t="str">
            <v>MID</v>
          </cell>
          <cell r="U235" t="str">
            <v/>
          </cell>
          <cell r="V235" t="str">
            <v>AVL</v>
          </cell>
          <cell r="W235" t="str">
            <v>Aston Villa</v>
          </cell>
          <cell r="X235">
            <v>4.5</v>
          </cell>
          <cell r="Y235">
            <v>1</v>
          </cell>
          <cell r="Z235">
            <v>0</v>
          </cell>
          <cell r="AA235">
            <v>1</v>
          </cell>
          <cell r="AB235">
            <v>16</v>
          </cell>
          <cell r="AC235">
            <v>16</v>
          </cell>
          <cell r="AD235">
            <v>0.22222222222222221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1.2000000000000011E-2</v>
          </cell>
          <cell r="AK235">
            <v>0</v>
          </cell>
          <cell r="AL235">
            <v>3</v>
          </cell>
          <cell r="AM235">
            <v>0</v>
          </cell>
          <cell r="AN235">
            <v>0</v>
          </cell>
          <cell r="AO235">
            <v>50</v>
          </cell>
          <cell r="AP235" t="str">
            <v>Burrowes</v>
          </cell>
        </row>
        <row r="236">
          <cell r="A236" t="str">
            <v>James McConnell</v>
          </cell>
          <cell r="B236" t="str">
            <v/>
          </cell>
          <cell r="C236" t="str">
            <v>McConnell</v>
          </cell>
          <cell r="D236" t="str">
            <v/>
          </cell>
          <cell r="F236" t="str">
            <v/>
          </cell>
          <cell r="H236" t="str">
            <v/>
          </cell>
          <cell r="I236">
            <v>0</v>
          </cell>
          <cell r="J236">
            <v>0.5</v>
          </cell>
          <cell r="K236">
            <v>1</v>
          </cell>
          <cell r="M236">
            <v>2.2770398349440026</v>
          </cell>
          <cell r="N236">
            <v>0</v>
          </cell>
          <cell r="O236">
            <v>2</v>
          </cell>
          <cell r="P236">
            <v>2.2770398349440026</v>
          </cell>
          <cell r="Q236">
            <v>0</v>
          </cell>
          <cell r="R236">
            <v>0</v>
          </cell>
          <cell r="S236">
            <v>2.2770398349440026</v>
          </cell>
          <cell r="T236" t="str">
            <v>MID</v>
          </cell>
          <cell r="U236" t="str">
            <v/>
          </cell>
          <cell r="V236" t="str">
            <v>LIV</v>
          </cell>
          <cell r="W236" t="str">
            <v>Liverpool</v>
          </cell>
          <cell r="X236">
            <v>4.5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 t="e">
            <v>#DIV/0!</v>
          </cell>
          <cell r="AH236" t="e">
            <v>#DIV/0!</v>
          </cell>
          <cell r="AI236" t="e">
            <v>#DIV/0!</v>
          </cell>
          <cell r="AJ236">
            <v>2.0000000000000018E-3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378</v>
          </cell>
          <cell r="AP236" t="str">
            <v>McConnell</v>
          </cell>
        </row>
        <row r="237">
          <cell r="A237" t="str">
            <v>Jack Taylor</v>
          </cell>
          <cell r="B237" t="str">
            <v/>
          </cell>
          <cell r="C237" t="str">
            <v>Taylor</v>
          </cell>
          <cell r="D237" t="str">
            <v/>
          </cell>
          <cell r="H237" t="str">
            <v/>
          </cell>
          <cell r="I237">
            <v>2.8</v>
          </cell>
          <cell r="J237">
            <v>2.8</v>
          </cell>
          <cell r="K237">
            <v>2.8</v>
          </cell>
          <cell r="M237">
            <v>2.2000000000000002</v>
          </cell>
          <cell r="N237">
            <v>2.2000000000000002</v>
          </cell>
          <cell r="O237">
            <v>2</v>
          </cell>
          <cell r="P237">
            <v>2.1062251785304147</v>
          </cell>
          <cell r="Q237">
            <v>0</v>
          </cell>
          <cell r="R237">
            <v>0</v>
          </cell>
          <cell r="S237">
            <v>2.2000000000000002</v>
          </cell>
          <cell r="T237" t="str">
            <v>MID</v>
          </cell>
          <cell r="U237" t="str">
            <v>CM</v>
          </cell>
          <cell r="V237" t="str">
            <v>IPS</v>
          </cell>
          <cell r="W237" t="str">
            <v>Ipswich Town</v>
          </cell>
          <cell r="X237">
            <v>4.5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 t="e">
            <v>#DIV/0!</v>
          </cell>
          <cell r="AH237" t="e">
            <v>#DIV/0!</v>
          </cell>
          <cell r="AI237" t="e">
            <v>#DIV/0!</v>
          </cell>
          <cell r="AJ237">
            <v>4.9999999999998934E-3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312</v>
          </cell>
          <cell r="AP237" t="str">
            <v>Taylor</v>
          </cell>
        </row>
        <row r="238">
          <cell r="A238" t="str">
            <v>Kasey McAteer</v>
          </cell>
          <cell r="B238" t="str">
            <v/>
          </cell>
          <cell r="C238" t="str">
            <v>McAteer</v>
          </cell>
          <cell r="D238" t="str">
            <v/>
          </cell>
          <cell r="H238" t="str">
            <v/>
          </cell>
          <cell r="I238">
            <v>0</v>
          </cell>
          <cell r="J238">
            <v>1.3</v>
          </cell>
          <cell r="K238">
            <v>2</v>
          </cell>
          <cell r="M238">
            <v>2.2000000000000002</v>
          </cell>
          <cell r="N238">
            <v>2.2000000000000002</v>
          </cell>
          <cell r="O238">
            <v>2</v>
          </cell>
          <cell r="P238">
            <v>2.1062251785304147</v>
          </cell>
          <cell r="Q238">
            <v>0</v>
          </cell>
          <cell r="R238">
            <v>0</v>
          </cell>
          <cell r="S238">
            <v>2.2000000000000002</v>
          </cell>
          <cell r="T238" t="str">
            <v>MID</v>
          </cell>
          <cell r="U238" t="str">
            <v>RM</v>
          </cell>
          <cell r="V238" t="str">
            <v>IPS</v>
          </cell>
          <cell r="W238" t="str">
            <v>Ipswich Town</v>
          </cell>
          <cell r="X238">
            <v>4.5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 t="e">
            <v>#DIV/0!</v>
          </cell>
          <cell r="AH238" t="e">
            <v>#DIV/0!</v>
          </cell>
          <cell r="AI238" t="e">
            <v>#DIV/0!</v>
          </cell>
          <cell r="AJ238">
            <v>2.200000000000002E-2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323</v>
          </cell>
          <cell r="AP238" t="str">
            <v>McAteer</v>
          </cell>
        </row>
        <row r="239">
          <cell r="A239" t="str">
            <v>Kieran Dowell</v>
          </cell>
          <cell r="B239" t="str">
            <v/>
          </cell>
          <cell r="C239" t="str">
            <v>Dowell</v>
          </cell>
          <cell r="D239" t="str">
            <v/>
          </cell>
          <cell r="H239" t="str">
            <v/>
          </cell>
          <cell r="I239">
            <v>2.6</v>
          </cell>
          <cell r="J239">
            <v>2.6</v>
          </cell>
          <cell r="K239">
            <v>2.6</v>
          </cell>
          <cell r="M239">
            <v>2.2000000000000002</v>
          </cell>
          <cell r="N239">
            <v>2.2000000000000002</v>
          </cell>
          <cell r="O239">
            <v>2</v>
          </cell>
          <cell r="P239">
            <v>2.1911862824519064</v>
          </cell>
          <cell r="Q239">
            <v>0</v>
          </cell>
          <cell r="R239">
            <v>0</v>
          </cell>
          <cell r="S239">
            <v>2.2000000000000002</v>
          </cell>
          <cell r="T239" t="str">
            <v>MID</v>
          </cell>
          <cell r="U239" t="str">
            <v>AM</v>
          </cell>
          <cell r="V239" t="str">
            <v>HUL</v>
          </cell>
          <cell r="W239" t="str">
            <v>Hull City</v>
          </cell>
          <cell r="X239">
            <v>4.5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 t="e">
            <v>#DIV/0!</v>
          </cell>
          <cell r="AH239" t="e">
            <v>#DIV/0!</v>
          </cell>
          <cell r="AI239" t="e">
            <v>#DIV/0!</v>
          </cell>
          <cell r="AJ239">
            <v>8.0000000000000071E-3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288</v>
          </cell>
          <cell r="AP239" t="str">
            <v>Dowell</v>
          </cell>
        </row>
        <row r="240">
          <cell r="A240" t="str">
            <v>Matt Crooks</v>
          </cell>
          <cell r="B240" t="str">
            <v/>
          </cell>
          <cell r="C240" t="str">
            <v>Crooks</v>
          </cell>
          <cell r="D240" t="str">
            <v/>
          </cell>
          <cell r="H240" t="str">
            <v/>
          </cell>
          <cell r="I240">
            <v>1.5</v>
          </cell>
          <cell r="J240">
            <v>1.5</v>
          </cell>
          <cell r="K240">
            <v>1.5</v>
          </cell>
          <cell r="M240">
            <v>2.2000000000000002</v>
          </cell>
          <cell r="N240">
            <v>2.2000000000000002</v>
          </cell>
          <cell r="O240">
            <v>2</v>
          </cell>
          <cell r="P240">
            <v>2.1911862824519064</v>
          </cell>
          <cell r="Q240">
            <v>0</v>
          </cell>
          <cell r="R240">
            <v>0</v>
          </cell>
          <cell r="S240">
            <v>2.2000000000000002</v>
          </cell>
          <cell r="T240" t="str">
            <v>MID</v>
          </cell>
          <cell r="U240" t="str">
            <v>CM</v>
          </cell>
          <cell r="V240" t="str">
            <v>HUL</v>
          </cell>
          <cell r="W240" t="str">
            <v>Hull City</v>
          </cell>
          <cell r="X240">
            <v>4.5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 t="e">
            <v>#DIV/0!</v>
          </cell>
          <cell r="AH240" t="e">
            <v>#DIV/0!</v>
          </cell>
          <cell r="AI240" t="e">
            <v>#DIV/0!</v>
          </cell>
          <cell r="AJ240">
            <v>6.9999999999998952E-3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289</v>
          </cell>
          <cell r="AP240" t="str">
            <v>Crooks</v>
          </cell>
        </row>
        <row r="241">
          <cell r="A241" t="str">
            <v>Regan Slater</v>
          </cell>
          <cell r="B241" t="str">
            <v/>
          </cell>
          <cell r="C241" t="str">
            <v>Slater</v>
          </cell>
          <cell r="D241" t="str">
            <v/>
          </cell>
          <cell r="H241" t="str">
            <v/>
          </cell>
          <cell r="I241">
            <v>1.4</v>
          </cell>
          <cell r="J241">
            <v>1.75</v>
          </cell>
          <cell r="K241">
            <v>2.1</v>
          </cell>
          <cell r="M241">
            <v>2.2000000000000002</v>
          </cell>
          <cell r="N241">
            <v>2.2000000000000002</v>
          </cell>
          <cell r="O241">
            <v>2</v>
          </cell>
          <cell r="P241">
            <v>2.1911862824519064</v>
          </cell>
          <cell r="Q241">
            <v>0</v>
          </cell>
          <cell r="R241">
            <v>0</v>
          </cell>
          <cell r="S241">
            <v>2.2000000000000002</v>
          </cell>
          <cell r="T241" t="str">
            <v>MID</v>
          </cell>
          <cell r="U241" t="str">
            <v>DM</v>
          </cell>
          <cell r="V241" t="str">
            <v>HUL</v>
          </cell>
          <cell r="W241" t="str">
            <v>Hull City</v>
          </cell>
          <cell r="X241">
            <v>4.5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 t="e">
            <v>#DIV/0!</v>
          </cell>
          <cell r="AH241" t="e">
            <v>#DIV/0!</v>
          </cell>
          <cell r="AI241" t="e">
            <v>#DIV/0!</v>
          </cell>
          <cell r="AJ241">
            <v>4.0000000000000036E-3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290</v>
          </cell>
          <cell r="AP241" t="str">
            <v>Slater</v>
          </cell>
        </row>
        <row r="242">
          <cell r="A242" t="str">
            <v>Eliot Matazo</v>
          </cell>
          <cell r="B242" t="str">
            <v/>
          </cell>
          <cell r="C242" t="str">
            <v>Matazo</v>
          </cell>
          <cell r="D242" t="str">
            <v/>
          </cell>
          <cell r="H242" t="str">
            <v/>
          </cell>
          <cell r="I242" t="e">
            <v>#N/A</v>
          </cell>
          <cell r="J242" t="e">
            <v>#N/A</v>
          </cell>
          <cell r="K242" t="e">
            <v>#N/A</v>
          </cell>
          <cell r="M242">
            <v>2.2000000000000002</v>
          </cell>
          <cell r="N242">
            <v>2.2000000000000002</v>
          </cell>
          <cell r="O242">
            <v>2</v>
          </cell>
          <cell r="P242">
            <v>2.1911862824519064</v>
          </cell>
          <cell r="Q242">
            <v>0</v>
          </cell>
          <cell r="R242">
            <v>0</v>
          </cell>
          <cell r="S242">
            <v>2.2000000000000002</v>
          </cell>
          <cell r="T242" t="str">
            <v>MID</v>
          </cell>
          <cell r="U242" t="str">
            <v>CM</v>
          </cell>
          <cell r="V242" t="str">
            <v>HUL</v>
          </cell>
          <cell r="W242" t="str">
            <v>Hull City</v>
          </cell>
          <cell r="X242">
            <v>4.5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 t="e">
            <v>#DIV/0!</v>
          </cell>
          <cell r="AH242" t="e">
            <v>#DIV/0!</v>
          </cell>
          <cell r="AI242" t="e">
            <v>#DIV/0!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291</v>
          </cell>
          <cell r="AP242" t="str">
            <v>Matazo</v>
          </cell>
        </row>
        <row r="243">
          <cell r="A243" t="str">
            <v>Óscar Zambrano</v>
          </cell>
          <cell r="B243" t="str">
            <v/>
          </cell>
          <cell r="C243" t="str">
            <v>Zambrano</v>
          </cell>
          <cell r="D243" t="str">
            <v/>
          </cell>
          <cell r="H243" t="str">
            <v/>
          </cell>
          <cell r="I243">
            <v>2.9</v>
          </cell>
          <cell r="J243">
            <v>4.0333333333333332</v>
          </cell>
          <cell r="K243">
            <v>5.2</v>
          </cell>
          <cell r="M243">
            <v>2.2000000000000002</v>
          </cell>
          <cell r="N243">
            <v>2.2000000000000002</v>
          </cell>
          <cell r="O243">
            <v>2</v>
          </cell>
          <cell r="P243">
            <v>2.1911862824519064</v>
          </cell>
          <cell r="Q243">
            <v>0</v>
          </cell>
          <cell r="R243">
            <v>0</v>
          </cell>
          <cell r="S243">
            <v>2.2000000000000002</v>
          </cell>
          <cell r="T243" t="str">
            <v>MID</v>
          </cell>
          <cell r="U243" t="str">
            <v>DM</v>
          </cell>
          <cell r="V243" t="str">
            <v>HUL</v>
          </cell>
          <cell r="W243" t="str">
            <v>Hull City</v>
          </cell>
          <cell r="X243">
            <v>4.5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 t="e">
            <v>#DIV/0!</v>
          </cell>
          <cell r="AH243" t="e">
            <v>#DIV/0!</v>
          </cell>
          <cell r="AI243" t="e">
            <v>#DIV/0!</v>
          </cell>
          <cell r="AJ243">
            <v>6.0000000000000053E-3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294</v>
          </cell>
          <cell r="AP243" t="str">
            <v>Zambrano</v>
          </cell>
        </row>
        <row r="244">
          <cell r="A244" t="str">
            <v>George Shepherd</v>
          </cell>
          <cell r="B244" t="str">
            <v/>
          </cell>
          <cell r="C244" t="str">
            <v>Shepherd</v>
          </cell>
          <cell r="D244" t="str">
            <v/>
          </cell>
          <cell r="H244" t="str">
            <v/>
          </cell>
          <cell r="I244">
            <v>2.1</v>
          </cell>
          <cell r="J244">
            <v>2.1</v>
          </cell>
          <cell r="K244">
            <v>2.1</v>
          </cell>
          <cell r="M244">
            <v>2.2000000000000002</v>
          </cell>
          <cell r="N244">
            <v>2.2000000000000002</v>
          </cell>
          <cell r="O244">
            <v>2</v>
          </cell>
          <cell r="P244">
            <v>2.1922572207366313</v>
          </cell>
          <cell r="Q244">
            <v>0</v>
          </cell>
          <cell r="R244">
            <v>0</v>
          </cell>
          <cell r="S244">
            <v>2.2000000000000002</v>
          </cell>
          <cell r="T244" t="str">
            <v>MID</v>
          </cell>
          <cell r="U244" t="str">
            <v/>
          </cell>
          <cell r="V244" t="str">
            <v>COV</v>
          </cell>
          <cell r="W244" t="str">
            <v>Coventry City</v>
          </cell>
          <cell r="X244">
            <v>4.5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 t="e">
            <v>#DIV/0!</v>
          </cell>
          <cell r="AH244" t="e">
            <v>#DIV/0!</v>
          </cell>
          <cell r="AI244" t="e">
            <v>#DIV/0!</v>
          </cell>
          <cell r="AJ244">
            <v>2.9999999999998916E-3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189</v>
          </cell>
          <cell r="AP244" t="str">
            <v>Shepherd</v>
          </cell>
        </row>
        <row r="245">
          <cell r="A245" t="str">
            <v>Raphael Borges Rodrigues</v>
          </cell>
          <cell r="B245" t="str">
            <v/>
          </cell>
          <cell r="C245" t="str">
            <v>Borges Rodrigues</v>
          </cell>
          <cell r="D245" t="str">
            <v/>
          </cell>
          <cell r="H245" t="str">
            <v/>
          </cell>
          <cell r="I245">
            <v>4.4000000000000004</v>
          </cell>
          <cell r="J245">
            <v>4.4000000000000004</v>
          </cell>
          <cell r="K245">
            <v>4.4000000000000004</v>
          </cell>
          <cell r="M245">
            <v>2.2000000000000002</v>
          </cell>
          <cell r="N245">
            <v>2.2000000000000002</v>
          </cell>
          <cell r="O245">
            <v>2</v>
          </cell>
          <cell r="P245">
            <v>2.1922572207366313</v>
          </cell>
          <cell r="Q245">
            <v>0</v>
          </cell>
          <cell r="R245">
            <v>0</v>
          </cell>
          <cell r="S245">
            <v>2.2000000000000002</v>
          </cell>
          <cell r="T245" t="str">
            <v>MID</v>
          </cell>
          <cell r="U245" t="str">
            <v>LW</v>
          </cell>
          <cell r="V245" t="str">
            <v>COV</v>
          </cell>
          <cell r="W245" t="str">
            <v>Coventry City</v>
          </cell>
          <cell r="X245">
            <v>4.5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 t="e">
            <v>#DIV/0!</v>
          </cell>
          <cell r="AH245" t="e">
            <v>#DIV/0!</v>
          </cell>
          <cell r="AI245" t="e">
            <v>#DIV/0!</v>
          </cell>
          <cell r="AJ245">
            <v>2.0000000000000018E-3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191</v>
          </cell>
          <cell r="AP245" t="str">
            <v>Borges Rodrigues</v>
          </cell>
        </row>
        <row r="246">
          <cell r="A246" t="str">
            <v>Kaine Andrews</v>
          </cell>
          <cell r="B246" t="str">
            <v/>
          </cell>
          <cell r="C246" t="str">
            <v>Andrews</v>
          </cell>
          <cell r="D246" t="str">
            <v/>
          </cell>
          <cell r="H246" t="str">
            <v/>
          </cell>
          <cell r="I246">
            <v>1</v>
          </cell>
          <cell r="J246">
            <v>2.6</v>
          </cell>
          <cell r="K246">
            <v>4</v>
          </cell>
          <cell r="M246">
            <v>2.2000000000000002</v>
          </cell>
          <cell r="N246">
            <v>2.2000000000000002</v>
          </cell>
          <cell r="O246">
            <v>2</v>
          </cell>
          <cell r="P246">
            <v>2.1922572207366313</v>
          </cell>
          <cell r="Q246">
            <v>0</v>
          </cell>
          <cell r="R246">
            <v>0</v>
          </cell>
          <cell r="S246">
            <v>2.2000000000000002</v>
          </cell>
          <cell r="T246" t="str">
            <v>MID</v>
          </cell>
          <cell r="U246" t="str">
            <v/>
          </cell>
          <cell r="V246" t="str">
            <v>COV</v>
          </cell>
          <cell r="W246" t="str">
            <v>Coventry City</v>
          </cell>
          <cell r="X246">
            <v>4.5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 t="e">
            <v>#DIV/0!</v>
          </cell>
          <cell r="AH246" t="e">
            <v>#DIV/0!</v>
          </cell>
          <cell r="AI246" t="e">
            <v>#DIV/0!</v>
          </cell>
          <cell r="AJ246">
            <v>6.9999999999998952E-3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192</v>
          </cell>
          <cell r="AP246" t="str">
            <v>Andrews</v>
          </cell>
        </row>
        <row r="247">
          <cell r="A247" t="str">
            <v>Darko Gyabi</v>
          </cell>
          <cell r="B247" t="str">
            <v/>
          </cell>
          <cell r="C247" t="str">
            <v>Gyabi</v>
          </cell>
          <cell r="D247" t="str">
            <v/>
          </cell>
          <cell r="F247" t="str">
            <v/>
          </cell>
          <cell r="H247" t="str">
            <v/>
          </cell>
          <cell r="I247" t="e">
            <v>#N/A</v>
          </cell>
          <cell r="J247" t="e">
            <v>#N/A</v>
          </cell>
          <cell r="K247" t="e">
            <v>#N/A</v>
          </cell>
          <cell r="M247">
            <v>2.1911862824519064</v>
          </cell>
          <cell r="N247">
            <v>0</v>
          </cell>
          <cell r="O247">
            <v>2</v>
          </cell>
          <cell r="P247">
            <v>2.1911862824519064</v>
          </cell>
          <cell r="Q247">
            <v>0</v>
          </cell>
          <cell r="R247">
            <v>0</v>
          </cell>
          <cell r="S247">
            <v>2.1911862824519064</v>
          </cell>
          <cell r="T247" t="str">
            <v>MID</v>
          </cell>
          <cell r="U247" t="str">
            <v>CM</v>
          </cell>
          <cell r="V247" t="str">
            <v>HUL</v>
          </cell>
          <cell r="W247" t="str">
            <v>Hull City</v>
          </cell>
          <cell r="X247">
            <v>4.5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 t="e">
            <v>#DIV/0!</v>
          </cell>
          <cell r="AH247" t="e">
            <v>#DIV/0!</v>
          </cell>
          <cell r="AI247" t="e">
            <v>#DIV/0!</v>
          </cell>
          <cell r="AJ247">
            <v>2.9999999999998916E-3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297</v>
          </cell>
          <cell r="AP247" t="str">
            <v>Gyabi</v>
          </cell>
        </row>
        <row r="248">
          <cell r="A248" t="str">
            <v>David Raya Martín</v>
          </cell>
          <cell r="B248" t="str">
            <v/>
          </cell>
          <cell r="C248" t="str">
            <v>Raya</v>
          </cell>
          <cell r="D248" t="str">
            <v/>
          </cell>
          <cell r="E248" t="str">
            <v>David Raya</v>
          </cell>
          <cell r="F248" t="str">
            <v/>
          </cell>
          <cell r="H248" t="str">
            <v/>
          </cell>
          <cell r="I248">
            <v>3.7</v>
          </cell>
          <cell r="J248">
            <v>4.1000000000000005</v>
          </cell>
          <cell r="K248">
            <v>4.4000000000000004</v>
          </cell>
          <cell r="M248">
            <v>4.24906508650301</v>
          </cell>
          <cell r="N248">
            <v>4.378378378378379</v>
          </cell>
          <cell r="O248">
            <v>2.5333099099099092</v>
          </cell>
          <cell r="P248">
            <v>4.24906508650301</v>
          </cell>
          <cell r="Q248">
            <v>4.378378378378379</v>
          </cell>
          <cell r="R248">
            <v>6.4</v>
          </cell>
          <cell r="S248">
            <v>4.24906508650301</v>
          </cell>
          <cell r="T248" t="str">
            <v>GK</v>
          </cell>
          <cell r="U248" t="str">
            <v>GK</v>
          </cell>
          <cell r="V248" t="str">
            <v>ARS</v>
          </cell>
          <cell r="W248" t="str">
            <v>Arsenal</v>
          </cell>
          <cell r="X248">
            <v>6</v>
          </cell>
          <cell r="Y248">
            <v>162</v>
          </cell>
          <cell r="Z248">
            <v>0</v>
          </cell>
          <cell r="AA248">
            <v>162</v>
          </cell>
          <cell r="AB248">
            <v>3330</v>
          </cell>
          <cell r="AC248">
            <v>3330</v>
          </cell>
          <cell r="AD248">
            <v>0.72972972972972971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0.29299999999999993</v>
          </cell>
          <cell r="AK248">
            <v>11</v>
          </cell>
          <cell r="AL248">
            <v>633</v>
          </cell>
          <cell r="AM248">
            <v>1</v>
          </cell>
          <cell r="AN248">
            <v>60</v>
          </cell>
          <cell r="AO248">
            <v>1</v>
          </cell>
          <cell r="AP248" t="str">
            <v>Raya</v>
          </cell>
        </row>
        <row r="249">
          <cell r="A249" t="str">
            <v>Gianluigi Donnarumma</v>
          </cell>
          <cell r="B249" t="str">
            <v/>
          </cell>
          <cell r="C249" t="str">
            <v>Donnarumma</v>
          </cell>
          <cell r="D249" t="str">
            <v/>
          </cell>
          <cell r="F249" t="str">
            <v/>
          </cell>
          <cell r="H249" t="str">
            <v/>
          </cell>
          <cell r="I249" t="e">
            <v>#N/A</v>
          </cell>
          <cell r="J249" t="e">
            <v>#N/A</v>
          </cell>
          <cell r="K249" t="e">
            <v>#N/A</v>
          </cell>
          <cell r="M249">
            <v>3.7078473980374227</v>
          </cell>
          <cell r="N249">
            <v>3.9705882352941178</v>
          </cell>
          <cell r="O249">
            <v>2.3821344537815126</v>
          </cell>
          <cell r="P249">
            <v>3.7078473980374227</v>
          </cell>
          <cell r="Q249">
            <v>3.9705882352941178</v>
          </cell>
          <cell r="R249">
            <v>4</v>
          </cell>
          <cell r="S249">
            <v>3.7078473980374227</v>
          </cell>
          <cell r="T249" t="str">
            <v>GK</v>
          </cell>
          <cell r="U249" t="str">
            <v>GK</v>
          </cell>
          <cell r="V249" t="str">
            <v>MCI</v>
          </cell>
          <cell r="W249" t="str">
            <v>Man City</v>
          </cell>
          <cell r="X249">
            <v>5.5</v>
          </cell>
          <cell r="Y249">
            <v>135</v>
          </cell>
          <cell r="Z249">
            <v>0</v>
          </cell>
          <cell r="AA249">
            <v>135</v>
          </cell>
          <cell r="AB249">
            <v>3060</v>
          </cell>
          <cell r="AC249">
            <v>3060</v>
          </cell>
          <cell r="AD249">
            <v>0.72192513368983957</v>
          </cell>
          <cell r="AE249">
            <v>0</v>
          </cell>
          <cell r="AF249">
            <v>0</v>
          </cell>
          <cell r="AG249">
            <v>0</v>
          </cell>
          <cell r="AH249">
            <v>-3.8235294117647061E-3</v>
          </cell>
          <cell r="AI249">
            <v>-3.8235294117647061E-3</v>
          </cell>
          <cell r="AJ249">
            <v>0.11099999999999999</v>
          </cell>
          <cell r="AK249">
            <v>5</v>
          </cell>
          <cell r="AL249">
            <v>567</v>
          </cell>
          <cell r="AM249">
            <v>8</v>
          </cell>
          <cell r="AN249">
            <v>78</v>
          </cell>
          <cell r="AO249">
            <v>384</v>
          </cell>
          <cell r="AP249" t="str">
            <v>Donnarumma</v>
          </cell>
        </row>
        <row r="250">
          <cell r="A250" t="str">
            <v>Jordan Pickford</v>
          </cell>
          <cell r="B250" t="str">
            <v/>
          </cell>
          <cell r="C250" t="str">
            <v>Pickford</v>
          </cell>
          <cell r="D250" t="str">
            <v/>
          </cell>
          <cell r="F250" t="str">
            <v/>
          </cell>
          <cell r="H250" t="str">
            <v/>
          </cell>
          <cell r="I250">
            <v>3.4</v>
          </cell>
          <cell r="J250">
            <v>3.8666666666666671</v>
          </cell>
          <cell r="K250">
            <v>4.2</v>
          </cell>
          <cell r="M250">
            <v>3.5053626102464346</v>
          </cell>
          <cell r="N250">
            <v>3.5526315789473681</v>
          </cell>
          <cell r="O250">
            <v>2.460921052631579</v>
          </cell>
          <cell r="P250">
            <v>3.5053626102464346</v>
          </cell>
          <cell r="Q250">
            <v>3.5526315789473681</v>
          </cell>
          <cell r="R250">
            <v>1.5</v>
          </cell>
          <cell r="S250">
            <v>3.5053626102464346</v>
          </cell>
          <cell r="T250" t="str">
            <v>GK</v>
          </cell>
          <cell r="U250" t="str">
            <v>GK</v>
          </cell>
          <cell r="V250" t="str">
            <v>EVE</v>
          </cell>
          <cell r="W250" t="str">
            <v>Everton</v>
          </cell>
          <cell r="X250">
            <v>5.5</v>
          </cell>
          <cell r="Y250">
            <v>135</v>
          </cell>
          <cell r="Z250">
            <v>0</v>
          </cell>
          <cell r="AA250">
            <v>135</v>
          </cell>
          <cell r="AB250">
            <v>3420</v>
          </cell>
          <cell r="AC250">
            <v>3420</v>
          </cell>
          <cell r="AD250">
            <v>0.64593301435406703</v>
          </cell>
          <cell r="AE250">
            <v>0</v>
          </cell>
          <cell r="AF250">
            <v>0</v>
          </cell>
          <cell r="AG250">
            <v>0</v>
          </cell>
          <cell r="AH250">
            <v>-5.263157894736842E-3</v>
          </cell>
          <cell r="AI250">
            <v>-5.263157894736842E-3</v>
          </cell>
          <cell r="AJ250">
            <v>9.6000000000000085E-2</v>
          </cell>
          <cell r="AK250">
            <v>11</v>
          </cell>
          <cell r="AL250">
            <v>545</v>
          </cell>
          <cell r="AM250">
            <v>4</v>
          </cell>
          <cell r="AN250">
            <v>100</v>
          </cell>
          <cell r="AO250">
            <v>226</v>
          </cell>
          <cell r="AP250" t="str">
            <v>Pickford</v>
          </cell>
        </row>
        <row r="251">
          <cell r="A251" t="str">
            <v>Alisson Becker</v>
          </cell>
          <cell r="B251" t="str">
            <v/>
          </cell>
          <cell r="C251" t="str">
            <v>A.Becker</v>
          </cell>
          <cell r="D251" t="str">
            <v/>
          </cell>
          <cell r="E251" t="str">
            <v>Alisson</v>
          </cell>
          <cell r="F251" t="str">
            <v/>
          </cell>
          <cell r="H251" t="str">
            <v/>
          </cell>
          <cell r="I251">
            <v>3.8</v>
          </cell>
          <cell r="J251">
            <v>3.9</v>
          </cell>
          <cell r="K251">
            <v>4</v>
          </cell>
          <cell r="M251">
            <v>3.6499589349177111</v>
          </cell>
          <cell r="N251">
            <v>3.5</v>
          </cell>
          <cell r="O251">
            <v>2.3441025641025641</v>
          </cell>
          <cell r="P251">
            <v>3.6499589349177111</v>
          </cell>
          <cell r="Q251">
            <v>3.5</v>
          </cell>
          <cell r="R251">
            <v>2</v>
          </cell>
          <cell r="S251">
            <v>3.6499589349177111</v>
          </cell>
          <cell r="T251" t="str">
            <v>GK</v>
          </cell>
          <cell r="U251" t="str">
            <v>GK</v>
          </cell>
          <cell r="V251" t="str">
            <v>LIV</v>
          </cell>
          <cell r="W251" t="str">
            <v>Liverpool</v>
          </cell>
          <cell r="X251">
            <v>5.5</v>
          </cell>
          <cell r="Y251">
            <v>91</v>
          </cell>
          <cell r="Z251">
            <v>0</v>
          </cell>
          <cell r="AA251">
            <v>91</v>
          </cell>
          <cell r="AB251">
            <v>2340</v>
          </cell>
          <cell r="AC251">
            <v>2340</v>
          </cell>
          <cell r="AD251">
            <v>0.63636363636363635</v>
          </cell>
          <cell r="AE251">
            <v>0</v>
          </cell>
          <cell r="AF251">
            <v>0</v>
          </cell>
          <cell r="AG251">
            <v>0</v>
          </cell>
          <cell r="AH251">
            <v>-1.1538461538461537E-3</v>
          </cell>
          <cell r="AI251">
            <v>-1.1538461538461537E-3</v>
          </cell>
          <cell r="AJ251">
            <v>4.6999999999999931E-2</v>
          </cell>
          <cell r="AK251">
            <v>8</v>
          </cell>
          <cell r="AL251">
            <v>389</v>
          </cell>
          <cell r="AM251">
            <v>1</v>
          </cell>
          <cell r="AN251">
            <v>57</v>
          </cell>
          <cell r="AO251">
            <v>350</v>
          </cell>
          <cell r="AP251" t="str">
            <v>A.Becker</v>
          </cell>
        </row>
        <row r="252">
          <cell r="A252" t="str">
            <v>Caoimhín Kelleher</v>
          </cell>
          <cell r="B252" t="str">
            <v/>
          </cell>
          <cell r="C252" t="str">
            <v>Kelleher</v>
          </cell>
          <cell r="D252" t="str">
            <v/>
          </cell>
          <cell r="E252" t="str">
            <v>Caoimhín Kelleher</v>
          </cell>
          <cell r="F252" t="str">
            <v/>
          </cell>
          <cell r="H252" t="str">
            <v/>
          </cell>
          <cell r="I252">
            <v>2</v>
          </cell>
          <cell r="J252">
            <v>3.3000000000000003</v>
          </cell>
          <cell r="K252">
            <v>4.5</v>
          </cell>
          <cell r="M252">
            <v>3.7383219989128511</v>
          </cell>
          <cell r="N252">
            <v>3.8648648648648649</v>
          </cell>
          <cell r="O252">
            <v>2.4593243243243244</v>
          </cell>
          <cell r="P252">
            <v>3.7383219989128511</v>
          </cell>
          <cell r="Q252">
            <v>3.8648648648648649</v>
          </cell>
          <cell r="R252">
            <v>4.5</v>
          </cell>
          <cell r="S252">
            <v>3.7383219989128511</v>
          </cell>
          <cell r="T252" t="str">
            <v>GK</v>
          </cell>
          <cell r="U252" t="str">
            <v>GK</v>
          </cell>
          <cell r="V252" t="str">
            <v>BRE</v>
          </cell>
          <cell r="W252" t="str">
            <v>Brentford</v>
          </cell>
          <cell r="X252">
            <v>5</v>
          </cell>
          <cell r="Y252">
            <v>143</v>
          </cell>
          <cell r="Z252">
            <v>0</v>
          </cell>
          <cell r="AA252">
            <v>143</v>
          </cell>
          <cell r="AB252">
            <v>3330</v>
          </cell>
          <cell r="AC252">
            <v>3330</v>
          </cell>
          <cell r="AD252">
            <v>0.77297297297297296</v>
          </cell>
          <cell r="AE252">
            <v>0</v>
          </cell>
          <cell r="AF252">
            <v>0</v>
          </cell>
          <cell r="AG252">
            <v>0</v>
          </cell>
          <cell r="AH252">
            <v>-5.9459459459459459E-3</v>
          </cell>
          <cell r="AI252">
            <v>-5.9459459459459459E-3</v>
          </cell>
          <cell r="AJ252">
            <v>5.8000000000000052E-2</v>
          </cell>
          <cell r="AK252">
            <v>11</v>
          </cell>
          <cell r="AL252">
            <v>570</v>
          </cell>
          <cell r="AM252">
            <v>1</v>
          </cell>
          <cell r="AN252">
            <v>109</v>
          </cell>
          <cell r="AO252">
            <v>82</v>
          </cell>
          <cell r="AP252" t="str">
            <v>Kelleher</v>
          </cell>
        </row>
        <row r="253">
          <cell r="A253" t="str">
            <v>Robin Roefs</v>
          </cell>
          <cell r="B253" t="str">
            <v/>
          </cell>
          <cell r="C253" t="str">
            <v>Roefs</v>
          </cell>
          <cell r="D253" t="str">
            <v/>
          </cell>
          <cell r="F253" t="str">
            <v/>
          </cell>
          <cell r="H253" t="str">
            <v/>
          </cell>
          <cell r="I253" t="e">
            <v>#N/A</v>
          </cell>
          <cell r="J253" t="e">
            <v>#N/A</v>
          </cell>
          <cell r="K253" t="e">
            <v>#N/A</v>
          </cell>
          <cell r="M253">
            <v>3.681187225592478</v>
          </cell>
          <cell r="N253">
            <v>3.8857142857142861</v>
          </cell>
          <cell r="O253">
            <v>2.6597857142857135</v>
          </cell>
          <cell r="P253">
            <v>3.681187225592478</v>
          </cell>
          <cell r="Q253">
            <v>3.8857142857142861</v>
          </cell>
          <cell r="R253">
            <v>2.5</v>
          </cell>
          <cell r="S253">
            <v>3.681187225592478</v>
          </cell>
          <cell r="T253" t="str">
            <v>GK</v>
          </cell>
          <cell r="U253" t="str">
            <v>GK</v>
          </cell>
          <cell r="V253" t="str">
            <v>SUN</v>
          </cell>
          <cell r="W253" t="str">
            <v>Sunderland</v>
          </cell>
          <cell r="X253">
            <v>5</v>
          </cell>
          <cell r="Y253">
            <v>136</v>
          </cell>
          <cell r="Z253">
            <v>0</v>
          </cell>
          <cell r="AA253">
            <v>136</v>
          </cell>
          <cell r="AB253">
            <v>3150</v>
          </cell>
          <cell r="AC253">
            <v>3150</v>
          </cell>
          <cell r="AD253">
            <v>0.77714285714285714</v>
          </cell>
          <cell r="AE253">
            <v>0</v>
          </cell>
          <cell r="AF253">
            <v>0</v>
          </cell>
          <cell r="AG253">
            <v>0</v>
          </cell>
          <cell r="AH253">
            <v>-2.8571428571428571E-3</v>
          </cell>
          <cell r="AI253">
            <v>-2.8571428571428571E-3</v>
          </cell>
          <cell r="AJ253">
            <v>6.4000000000000057E-2</v>
          </cell>
          <cell r="AK253">
            <v>12</v>
          </cell>
          <cell r="AL253">
            <v>573</v>
          </cell>
          <cell r="AM253">
            <v>4</v>
          </cell>
          <cell r="AN253">
            <v>109</v>
          </cell>
          <cell r="AO253">
            <v>529</v>
          </cell>
          <cell r="AP253" t="str">
            <v>Roefs</v>
          </cell>
        </row>
        <row r="254">
          <cell r="A254" t="str">
            <v>Dean Henderson</v>
          </cell>
          <cell r="B254" t="str">
            <v/>
          </cell>
          <cell r="C254" t="str">
            <v>Henderson</v>
          </cell>
          <cell r="D254" t="str">
            <v/>
          </cell>
          <cell r="E254" t="str">
            <v>D Henderson</v>
          </cell>
          <cell r="F254" t="str">
            <v/>
          </cell>
          <cell r="H254" t="str">
            <v/>
          </cell>
          <cell r="I254">
            <v>2</v>
          </cell>
          <cell r="J254">
            <v>2.7666666666666671</v>
          </cell>
          <cell r="K254">
            <v>3.6</v>
          </cell>
          <cell r="M254">
            <v>3.4932585426994245</v>
          </cell>
          <cell r="N254">
            <v>3.5405405405405408</v>
          </cell>
          <cell r="O254">
            <v>2.3243912483912488</v>
          </cell>
          <cell r="P254">
            <v>3.4932585426994245</v>
          </cell>
          <cell r="Q254">
            <v>3.5405405405405408</v>
          </cell>
          <cell r="R254">
            <v>2</v>
          </cell>
          <cell r="S254">
            <v>3.4932585426994245</v>
          </cell>
          <cell r="T254" t="str">
            <v>GK</v>
          </cell>
          <cell r="U254" t="str">
            <v>GK</v>
          </cell>
          <cell r="V254" t="str">
            <v>CRY</v>
          </cell>
          <cell r="W254" t="str">
            <v>Crystal Palace</v>
          </cell>
          <cell r="X254">
            <v>5</v>
          </cell>
          <cell r="Y254">
            <v>131</v>
          </cell>
          <cell r="Z254">
            <v>0</v>
          </cell>
          <cell r="AA254">
            <v>131</v>
          </cell>
          <cell r="AB254">
            <v>3330</v>
          </cell>
          <cell r="AC254">
            <v>3330</v>
          </cell>
          <cell r="AD254">
            <v>0.70810810810810809</v>
          </cell>
          <cell r="AE254">
            <v>0</v>
          </cell>
          <cell r="AF254">
            <v>0</v>
          </cell>
          <cell r="AG254">
            <v>0</v>
          </cell>
          <cell r="AH254">
            <v>-2.972972972972973E-3</v>
          </cell>
          <cell r="AI254">
            <v>-2.972972972972973E-3</v>
          </cell>
          <cell r="AJ254">
            <v>3.0999999999999917E-2</v>
          </cell>
          <cell r="AK254">
            <v>7</v>
          </cell>
          <cell r="AL254">
            <v>538</v>
          </cell>
          <cell r="AM254">
            <v>5</v>
          </cell>
          <cell r="AN254">
            <v>106</v>
          </cell>
          <cell r="AO254">
            <v>198</v>
          </cell>
          <cell r="AP254" t="str">
            <v>Henderson</v>
          </cell>
        </row>
        <row r="255">
          <cell r="A255" t="str">
            <v>Emiliano Martínez Romero</v>
          </cell>
          <cell r="B255" t="str">
            <v/>
          </cell>
          <cell r="C255" t="str">
            <v>Martinez</v>
          </cell>
          <cell r="D255" t="str">
            <v/>
          </cell>
          <cell r="E255" t="str">
            <v>Emiliano Martínez</v>
          </cell>
          <cell r="F255" t="str">
            <v/>
          </cell>
          <cell r="H255" t="str">
            <v/>
          </cell>
          <cell r="I255">
            <v>3</v>
          </cell>
          <cell r="J255">
            <v>3.2</v>
          </cell>
          <cell r="K255">
            <v>3.4</v>
          </cell>
          <cell r="M255">
            <v>3.8414054200442473</v>
          </cell>
          <cell r="N255">
            <v>3.767195767195767</v>
          </cell>
          <cell r="O255">
            <v>2.8386415520282191</v>
          </cell>
          <cell r="P255">
            <v>3.8414054200442473</v>
          </cell>
          <cell r="Q255">
            <v>3.767195767195767</v>
          </cell>
          <cell r="R255">
            <v>2.9666666666666668</v>
          </cell>
          <cell r="S255">
            <v>3.8414054200442473</v>
          </cell>
          <cell r="T255" t="str">
            <v>GK</v>
          </cell>
          <cell r="U255" t="str">
            <v>GK</v>
          </cell>
          <cell r="V255" t="str">
            <v>AVL</v>
          </cell>
          <cell r="W255" t="str">
            <v>Aston Villa</v>
          </cell>
          <cell r="X255">
            <v>5</v>
          </cell>
          <cell r="Y255">
            <v>120</v>
          </cell>
          <cell r="Z255">
            <v>0</v>
          </cell>
          <cell r="AA255">
            <v>120</v>
          </cell>
          <cell r="AB255">
            <v>2835</v>
          </cell>
          <cell r="AC255">
            <v>2835</v>
          </cell>
          <cell r="AD255">
            <v>0.75</v>
          </cell>
          <cell r="AE255">
            <v>0</v>
          </cell>
          <cell r="AF255">
            <v>1</v>
          </cell>
          <cell r="AG255">
            <v>0</v>
          </cell>
          <cell r="AH255">
            <v>2.9206349206349212E-2</v>
          </cell>
          <cell r="AI255">
            <v>2.9206349206349212E-2</v>
          </cell>
          <cell r="AJ255">
            <v>3.8999999999999924E-2</v>
          </cell>
          <cell r="AK255">
            <v>11</v>
          </cell>
          <cell r="AL255">
            <v>530</v>
          </cell>
          <cell r="AM255">
            <v>2</v>
          </cell>
          <cell r="AN255">
            <v>95</v>
          </cell>
          <cell r="AO255">
            <v>28</v>
          </cell>
          <cell r="AP255" t="str">
            <v>Martinez</v>
          </cell>
        </row>
        <row r="256">
          <cell r="A256" t="str">
            <v>Robert Lynch Sánchez</v>
          </cell>
          <cell r="B256" t="str">
            <v/>
          </cell>
          <cell r="C256" t="str">
            <v>Sánchez</v>
          </cell>
          <cell r="D256" t="str">
            <v/>
          </cell>
          <cell r="E256" t="str">
            <v>R Sanchez</v>
          </cell>
          <cell r="F256" t="str">
            <v/>
          </cell>
          <cell r="G256" t="str">
            <v>Robert Sánchez</v>
          </cell>
          <cell r="H256" t="str">
            <v/>
          </cell>
          <cell r="I256">
            <v>3.6</v>
          </cell>
          <cell r="J256">
            <v>3.75</v>
          </cell>
          <cell r="K256">
            <v>3.9</v>
          </cell>
          <cell r="M256">
            <v>3.6326454315987959</v>
          </cell>
          <cell r="N256">
            <v>3.2338815789473681</v>
          </cell>
          <cell r="O256">
            <v>2.5213925438596494</v>
          </cell>
          <cell r="P256">
            <v>3.6326454315987959</v>
          </cell>
          <cell r="Q256">
            <v>3.2338815789473681</v>
          </cell>
          <cell r="R256">
            <v>1.8380281690140845</v>
          </cell>
          <cell r="S256">
            <v>3.6326454315987959</v>
          </cell>
          <cell r="T256" t="str">
            <v>GK</v>
          </cell>
          <cell r="U256" t="str">
            <v>GK</v>
          </cell>
          <cell r="V256" t="str">
            <v>CHE</v>
          </cell>
          <cell r="W256" t="str">
            <v>Chelsea</v>
          </cell>
          <cell r="X256">
            <v>5</v>
          </cell>
          <cell r="Y256">
            <v>113</v>
          </cell>
          <cell r="Z256">
            <v>0</v>
          </cell>
          <cell r="AA256">
            <v>113</v>
          </cell>
          <cell r="AB256">
            <v>3040</v>
          </cell>
          <cell r="AC256">
            <v>3040</v>
          </cell>
          <cell r="AD256">
            <v>0.64571428571428569</v>
          </cell>
          <cell r="AE256">
            <v>0</v>
          </cell>
          <cell r="AF256">
            <v>1</v>
          </cell>
          <cell r="AG256">
            <v>0</v>
          </cell>
          <cell r="AH256">
            <v>2.8421052631578944E-2</v>
          </cell>
          <cell r="AI256">
            <v>2.8421052631578944E-2</v>
          </cell>
          <cell r="AJ256">
            <v>2.0000000000000018E-2</v>
          </cell>
          <cell r="AK256">
            <v>7</v>
          </cell>
          <cell r="AL256">
            <v>509</v>
          </cell>
          <cell r="AM256">
            <v>3</v>
          </cell>
          <cell r="AN256">
            <v>98</v>
          </cell>
          <cell r="AO256">
            <v>140</v>
          </cell>
          <cell r="AP256" t="str">
            <v>Sánchez</v>
          </cell>
        </row>
        <row r="257">
          <cell r="A257" t="str">
            <v>Senne Lammens</v>
          </cell>
          <cell r="B257" t="str">
            <v/>
          </cell>
          <cell r="C257" t="str">
            <v>Lammens</v>
          </cell>
          <cell r="D257" t="str">
            <v/>
          </cell>
          <cell r="F257" t="str">
            <v/>
          </cell>
          <cell r="H257" t="str">
            <v/>
          </cell>
          <cell r="I257" t="e">
            <v>#N/A</v>
          </cell>
          <cell r="J257" t="e">
            <v>#N/A</v>
          </cell>
          <cell r="K257" t="e">
            <v>#N/A</v>
          </cell>
          <cell r="M257">
            <v>3.9058716355667369</v>
          </cell>
          <cell r="N257">
            <v>3.4062500000000004</v>
          </cell>
          <cell r="O257">
            <v>2.7571874999999997</v>
          </cell>
          <cell r="P257">
            <v>3.9058716355667369</v>
          </cell>
          <cell r="Q257">
            <v>3.4062500000000004</v>
          </cell>
          <cell r="R257">
            <v>5.166666666666667</v>
          </cell>
          <cell r="S257">
            <v>3.9058716355667369</v>
          </cell>
          <cell r="T257" t="str">
            <v>GK</v>
          </cell>
          <cell r="U257" t="str">
            <v>GK</v>
          </cell>
          <cell r="V257" t="str">
            <v>MUN</v>
          </cell>
          <cell r="W257" t="str">
            <v>Man Utd</v>
          </cell>
          <cell r="X257">
            <v>5</v>
          </cell>
          <cell r="Y257">
            <v>109.00000000000001</v>
          </cell>
          <cell r="Z257">
            <v>0</v>
          </cell>
          <cell r="AA257">
            <v>109.00000000000001</v>
          </cell>
          <cell r="AB257">
            <v>2880</v>
          </cell>
          <cell r="AC257">
            <v>2880</v>
          </cell>
          <cell r="AD257">
            <v>0.68125000000000013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0.19300000000000006</v>
          </cell>
          <cell r="AK257">
            <v>11</v>
          </cell>
          <cell r="AL257">
            <v>413</v>
          </cell>
          <cell r="AM257">
            <v>0</v>
          </cell>
          <cell r="AN257">
            <v>79</v>
          </cell>
          <cell r="AO257">
            <v>412</v>
          </cell>
          <cell r="AP257" t="str">
            <v>Lammens</v>
          </cell>
        </row>
        <row r="258">
          <cell r="A258" t="str">
            <v>Matz Sels</v>
          </cell>
          <cell r="B258" t="str">
            <v/>
          </cell>
          <cell r="C258" t="str">
            <v>Sels</v>
          </cell>
          <cell r="D258" t="str">
            <v/>
          </cell>
          <cell r="F258" t="str">
            <v/>
          </cell>
          <cell r="H258" t="str">
            <v/>
          </cell>
          <cell r="I258">
            <v>2.1</v>
          </cell>
          <cell r="J258">
            <v>3</v>
          </cell>
          <cell r="K258">
            <v>3.9</v>
          </cell>
          <cell r="M258">
            <v>3.4539733487796411</v>
          </cell>
          <cell r="N258">
            <v>3.5039370078740157</v>
          </cell>
          <cell r="O258">
            <v>2.5596044244469445</v>
          </cell>
          <cell r="P258">
            <v>3.4539733487796411</v>
          </cell>
          <cell r="Q258">
            <v>3.5039370078740157</v>
          </cell>
          <cell r="R258">
            <v>4.1203703703703702</v>
          </cell>
          <cell r="S258">
            <v>3.4539733487796411</v>
          </cell>
          <cell r="T258" t="str">
            <v>GK</v>
          </cell>
          <cell r="U258" t="str">
            <v>GK</v>
          </cell>
          <cell r="V258" t="str">
            <v>NFO</v>
          </cell>
          <cell r="W258" t="str">
            <v>Nott'm Forest</v>
          </cell>
          <cell r="X258">
            <v>5</v>
          </cell>
          <cell r="Y258">
            <v>105</v>
          </cell>
          <cell r="Z258">
            <v>0</v>
          </cell>
          <cell r="AA258">
            <v>105</v>
          </cell>
          <cell r="AB258">
            <v>2667</v>
          </cell>
          <cell r="AC258">
            <v>2667</v>
          </cell>
          <cell r="AD258">
            <v>0.67741935483870974</v>
          </cell>
          <cell r="AE258">
            <v>0</v>
          </cell>
          <cell r="AF258">
            <v>0</v>
          </cell>
          <cell r="AG258">
            <v>0</v>
          </cell>
          <cell r="AH258">
            <v>-2.0247469066366703E-3</v>
          </cell>
          <cell r="AI258">
            <v>-2.0247469066366703E-3</v>
          </cell>
          <cell r="AJ258">
            <v>1.4999999999999902E-2</v>
          </cell>
          <cell r="AK258">
            <v>3</v>
          </cell>
          <cell r="AL258">
            <v>431</v>
          </cell>
          <cell r="AM258">
            <v>2</v>
          </cell>
          <cell r="AN258">
            <v>95</v>
          </cell>
          <cell r="AO258">
            <v>467</v>
          </cell>
          <cell r="AP258" t="str">
            <v>Sels</v>
          </cell>
        </row>
        <row r="259">
          <cell r="A259" t="str">
            <v>Nick Pope</v>
          </cell>
          <cell r="B259" t="str">
            <v/>
          </cell>
          <cell r="C259" t="str">
            <v>Pope</v>
          </cell>
          <cell r="D259" t="str">
            <v/>
          </cell>
          <cell r="F259" t="str">
            <v/>
          </cell>
          <cell r="H259" t="str">
            <v/>
          </cell>
          <cell r="I259">
            <v>3.6</v>
          </cell>
          <cell r="J259">
            <v>3.8666666666666667</v>
          </cell>
          <cell r="K259">
            <v>4.2</v>
          </cell>
          <cell r="M259">
            <v>3.7991336399988489</v>
          </cell>
          <cell r="N259">
            <v>3.5364238410596029</v>
          </cell>
          <cell r="O259">
            <v>2.6557229580573951</v>
          </cell>
          <cell r="P259">
            <v>3.7991336399988489</v>
          </cell>
          <cell r="Q259">
            <v>3.5364238410596029</v>
          </cell>
          <cell r="R259">
            <v>2.7688888888888887</v>
          </cell>
          <cell r="S259">
            <v>3.7991336399988489</v>
          </cell>
          <cell r="T259" t="str">
            <v>GK</v>
          </cell>
          <cell r="U259" t="str">
            <v>GK</v>
          </cell>
          <cell r="V259" t="str">
            <v>NEW</v>
          </cell>
          <cell r="W259" t="str">
            <v>Newcastle</v>
          </cell>
          <cell r="X259">
            <v>5</v>
          </cell>
          <cell r="Y259">
            <v>96</v>
          </cell>
          <cell r="Z259">
            <v>0</v>
          </cell>
          <cell r="AA259">
            <v>96</v>
          </cell>
          <cell r="AB259">
            <v>2416</v>
          </cell>
          <cell r="AC259">
            <v>2416</v>
          </cell>
          <cell r="AD259">
            <v>0.71111111111111103</v>
          </cell>
          <cell r="AE259">
            <v>0</v>
          </cell>
          <cell r="AF259">
            <v>1</v>
          </cell>
          <cell r="AG259">
            <v>-5.9602649006622512E-3</v>
          </cell>
          <cell r="AH259">
            <v>3.7251655629139076E-2</v>
          </cell>
          <cell r="AI259">
            <v>3.1291390728476823E-2</v>
          </cell>
          <cell r="AJ259">
            <v>1.0999999999999899E-2</v>
          </cell>
          <cell r="AK259">
            <v>3</v>
          </cell>
          <cell r="AL259">
            <v>414</v>
          </cell>
          <cell r="AM259">
            <v>2</v>
          </cell>
          <cell r="AN259">
            <v>89</v>
          </cell>
          <cell r="AO259">
            <v>442</v>
          </cell>
          <cell r="AP259" t="str">
            <v>Pope</v>
          </cell>
        </row>
        <row r="260">
          <cell r="A260" t="str">
            <v>Giorgi Mamardashvili</v>
          </cell>
          <cell r="B260" t="str">
            <v/>
          </cell>
          <cell r="C260" t="str">
            <v>Mamardashvili</v>
          </cell>
          <cell r="D260" t="str">
            <v/>
          </cell>
          <cell r="F260" t="str">
            <v/>
          </cell>
          <cell r="H260" t="str">
            <v/>
          </cell>
          <cell r="I260" t="e">
            <v>#N/A</v>
          </cell>
          <cell r="J260" t="e">
            <v>#N/A</v>
          </cell>
          <cell r="K260" t="e">
            <v>#N/A</v>
          </cell>
          <cell r="M260">
            <v>4.0739110243507692</v>
          </cell>
          <cell r="N260">
            <v>3.4117647058823528</v>
          </cell>
          <cell r="O260">
            <v>2.772900807381776</v>
          </cell>
          <cell r="P260">
            <v>4.0739110243507692</v>
          </cell>
          <cell r="Q260">
            <v>3.4117647058823528</v>
          </cell>
          <cell r="R260">
            <v>1.4683544303797467</v>
          </cell>
          <cell r="S260">
            <v>4.0739110243507692</v>
          </cell>
          <cell r="T260" t="str">
            <v>GK</v>
          </cell>
          <cell r="U260" t="str">
            <v>GK</v>
          </cell>
          <cell r="V260" t="str">
            <v>LIV</v>
          </cell>
          <cell r="W260" t="str">
            <v>Liverpool</v>
          </cell>
          <cell r="X260">
            <v>5</v>
          </cell>
          <cell r="Y260">
            <v>34</v>
          </cell>
          <cell r="Z260">
            <v>0</v>
          </cell>
          <cell r="AA260">
            <v>34</v>
          </cell>
          <cell r="AB260">
            <v>867</v>
          </cell>
          <cell r="AC260">
            <v>867</v>
          </cell>
          <cell r="AD260">
            <v>0.67999999999999994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2.0000000000000018E-3</v>
          </cell>
          <cell r="AK260">
            <v>2</v>
          </cell>
          <cell r="AL260">
            <v>139</v>
          </cell>
          <cell r="AM260">
            <v>0</v>
          </cell>
          <cell r="AN260">
            <v>34</v>
          </cell>
          <cell r="AO260">
            <v>351</v>
          </cell>
          <cell r="AP260" t="str">
            <v>Mamardashvili</v>
          </cell>
        </row>
        <row r="261">
          <cell r="A261" t="str">
            <v>James Trafford</v>
          </cell>
          <cell r="B261" t="str">
            <v/>
          </cell>
          <cell r="C261" t="str">
            <v>Trafford</v>
          </cell>
          <cell r="D261" t="str">
            <v/>
          </cell>
          <cell r="F261" t="str">
            <v/>
          </cell>
          <cell r="H261" t="str">
            <v/>
          </cell>
          <cell r="I261" t="e">
            <v>#N/A</v>
          </cell>
          <cell r="J261" t="e">
            <v>#N/A</v>
          </cell>
          <cell r="K261" t="e">
            <v>#N/A</v>
          </cell>
          <cell r="M261">
            <v>4.2562493588217363</v>
          </cell>
          <cell r="N261">
            <v>3.2499999999999996</v>
          </cell>
          <cell r="O261">
            <v>2.8555952380952379</v>
          </cell>
          <cell r="P261">
            <v>4.2562493588217363</v>
          </cell>
          <cell r="Q261">
            <v>3.2499999999999996</v>
          </cell>
          <cell r="R261">
            <v>2</v>
          </cell>
          <cell r="S261">
            <v>4.2562493588217363</v>
          </cell>
          <cell r="T261" t="str">
            <v>GK</v>
          </cell>
          <cell r="U261" t="str">
            <v>GK</v>
          </cell>
          <cell r="V261" t="str">
            <v>MCI</v>
          </cell>
          <cell r="W261" t="str">
            <v>Man City</v>
          </cell>
          <cell r="X261">
            <v>5</v>
          </cell>
          <cell r="Y261">
            <v>13</v>
          </cell>
          <cell r="Z261">
            <v>0</v>
          </cell>
          <cell r="AA261">
            <v>13</v>
          </cell>
          <cell r="AB261">
            <v>360</v>
          </cell>
          <cell r="AC261">
            <v>360</v>
          </cell>
          <cell r="AD261">
            <v>0.65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1.0000000000000009E-2</v>
          </cell>
          <cell r="AK261">
            <v>0</v>
          </cell>
          <cell r="AL261">
            <v>67</v>
          </cell>
          <cell r="AM261">
            <v>0</v>
          </cell>
          <cell r="AN261">
            <v>14</v>
          </cell>
          <cell r="AO261">
            <v>385</v>
          </cell>
          <cell r="AP261" t="str">
            <v>Trafford</v>
          </cell>
        </row>
        <row r="262">
          <cell r="A262" t="str">
            <v>Filip Jörgensen</v>
          </cell>
          <cell r="B262" t="str">
            <v/>
          </cell>
          <cell r="C262" t="str">
            <v>Jörgensen</v>
          </cell>
          <cell r="D262" t="str">
            <v/>
          </cell>
          <cell r="E262" t="str">
            <v>Filip Jørgensen</v>
          </cell>
          <cell r="F262" t="str">
            <v/>
          </cell>
          <cell r="H262" t="str">
            <v/>
          </cell>
          <cell r="I262" t="e">
            <v>#N/A</v>
          </cell>
          <cell r="J262" t="e">
            <v>#N/A</v>
          </cell>
          <cell r="K262" t="e">
            <v>#N/A</v>
          </cell>
          <cell r="M262">
            <v>3.2462465803038913</v>
          </cell>
          <cell r="N262">
            <v>2.1428571428571428</v>
          </cell>
          <cell r="O262">
            <v>2.1398015873015876</v>
          </cell>
          <cell r="P262">
            <v>3.2462465803038913</v>
          </cell>
          <cell r="Q262">
            <v>2.1428571428571428</v>
          </cell>
          <cell r="R262">
            <v>2.3684210526315788</v>
          </cell>
          <cell r="S262">
            <v>3.2462465803038913</v>
          </cell>
          <cell r="T262" t="str">
            <v>GK</v>
          </cell>
          <cell r="U262" t="str">
            <v>GK</v>
          </cell>
          <cell r="V262" t="str">
            <v>CHE</v>
          </cell>
          <cell r="W262" t="str">
            <v>Chelsea</v>
          </cell>
          <cell r="X262">
            <v>5</v>
          </cell>
          <cell r="Y262">
            <v>9</v>
          </cell>
          <cell r="Z262">
            <v>0</v>
          </cell>
          <cell r="AA262">
            <v>9</v>
          </cell>
          <cell r="AB262">
            <v>378</v>
          </cell>
          <cell r="AC262">
            <v>378</v>
          </cell>
          <cell r="AD262">
            <v>0.36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2.0000000000000018E-3</v>
          </cell>
          <cell r="AK262">
            <v>0</v>
          </cell>
          <cell r="AL262">
            <v>50</v>
          </cell>
          <cell r="AM262">
            <v>0</v>
          </cell>
          <cell r="AN262">
            <v>8</v>
          </cell>
          <cell r="AO262">
            <v>141</v>
          </cell>
          <cell r="AP262" t="str">
            <v>Jörgensen</v>
          </cell>
        </row>
        <row r="263">
          <cell r="A263" t="str">
            <v>Kepa Arrizabalaga Revuelta</v>
          </cell>
          <cell r="B263" t="str">
            <v/>
          </cell>
          <cell r="C263" t="str">
            <v>Arrizabalaga</v>
          </cell>
          <cell r="D263" t="str">
            <v/>
          </cell>
          <cell r="E263" t="str">
            <v>Kepa</v>
          </cell>
          <cell r="F263" t="str">
            <v/>
          </cell>
          <cell r="H263" t="str">
            <v/>
          </cell>
          <cell r="I263">
            <v>3.4</v>
          </cell>
          <cell r="J263">
            <v>3.75</v>
          </cell>
          <cell r="K263">
            <v>4.0999999999999996</v>
          </cell>
          <cell r="M263">
            <v>4.1924885099264335</v>
          </cell>
          <cell r="N263">
            <v>0</v>
          </cell>
          <cell r="O263">
            <v>2.4683333333333328</v>
          </cell>
          <cell r="P263">
            <v>4.1924885099264335</v>
          </cell>
          <cell r="Q263">
            <v>1.8</v>
          </cell>
          <cell r="R263">
            <v>1.8</v>
          </cell>
          <cell r="S263">
            <v>4.1924885099264335</v>
          </cell>
          <cell r="T263" t="str">
            <v>GK</v>
          </cell>
          <cell r="U263" t="str">
            <v/>
          </cell>
          <cell r="V263" t="str">
            <v>ARS</v>
          </cell>
          <cell r="W263" t="str">
            <v>Arsenal</v>
          </cell>
          <cell r="X263">
            <v>5</v>
          </cell>
          <cell r="Y263">
            <v>2</v>
          </cell>
          <cell r="Z263">
            <v>0</v>
          </cell>
          <cell r="AA263">
            <v>2</v>
          </cell>
          <cell r="AB263">
            <v>90</v>
          </cell>
          <cell r="AC263">
            <v>90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2.9999999999998916E-3</v>
          </cell>
          <cell r="AK263">
            <v>0</v>
          </cell>
          <cell r="AL263">
            <v>11</v>
          </cell>
          <cell r="AM263">
            <v>0</v>
          </cell>
          <cell r="AN263">
            <v>2</v>
          </cell>
          <cell r="AO263">
            <v>2</v>
          </cell>
          <cell r="AP263" t="str">
            <v>Arrizabalaga</v>
          </cell>
        </row>
        <row r="264">
          <cell r="A264" t="str">
            <v>Illan Meslier</v>
          </cell>
          <cell r="B264" t="str">
            <v/>
          </cell>
          <cell r="C264" t="str">
            <v>Meslier</v>
          </cell>
          <cell r="D264" t="str">
            <v/>
          </cell>
          <cell r="F264" t="str">
            <v/>
          </cell>
          <cell r="H264" t="str">
            <v/>
          </cell>
          <cell r="I264" t="e">
            <v>#N/A</v>
          </cell>
          <cell r="J264" t="e">
            <v>#N/A</v>
          </cell>
          <cell r="K264" t="e">
            <v>#N/A</v>
          </cell>
          <cell r="M264">
            <v>2.5584305030180783</v>
          </cell>
          <cell r="N264">
            <v>0</v>
          </cell>
          <cell r="O264">
            <v>1.6916666666666664</v>
          </cell>
          <cell r="P264">
            <v>3.4158218432597662</v>
          </cell>
          <cell r="Q264">
            <v>0</v>
          </cell>
          <cell r="R264">
            <v>0</v>
          </cell>
          <cell r="S264">
            <v>2.5584305030180783</v>
          </cell>
          <cell r="T264" t="str">
            <v>GK</v>
          </cell>
          <cell r="U264" t="str">
            <v>GK</v>
          </cell>
          <cell r="V264" t="str">
            <v>ARS</v>
          </cell>
          <cell r="W264" t="str">
            <v>Arsenal</v>
          </cell>
          <cell r="X264">
            <v>5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11</v>
          </cell>
          <cell r="AF264">
            <v>0</v>
          </cell>
          <cell r="AG264" t="e">
            <v>#DIV/0!</v>
          </cell>
          <cell r="AH264" t="e">
            <v>#DIV/0!</v>
          </cell>
          <cell r="AI264" t="e">
            <v>#DIV/0!</v>
          </cell>
          <cell r="AJ264">
            <v>9.9999999999988987E-4</v>
          </cell>
          <cell r="AK264">
            <v>0</v>
          </cell>
          <cell r="AL264">
            <v>11</v>
          </cell>
          <cell r="AM264">
            <v>0</v>
          </cell>
          <cell r="AN264">
            <v>0</v>
          </cell>
          <cell r="AO264">
            <v>3</v>
          </cell>
          <cell r="AP264" t="str">
            <v>Meslier</v>
          </cell>
        </row>
        <row r="265">
          <cell r="A265" t="str">
            <v>Mark Travers</v>
          </cell>
          <cell r="B265" t="str">
            <v/>
          </cell>
          <cell r="C265" t="str">
            <v>Travers</v>
          </cell>
          <cell r="D265" t="str">
            <v/>
          </cell>
          <cell r="F265" t="str">
            <v/>
          </cell>
          <cell r="H265" t="str">
            <v/>
          </cell>
          <cell r="I265">
            <v>2.2999999999999998</v>
          </cell>
          <cell r="J265">
            <v>3.6333333333333329</v>
          </cell>
          <cell r="K265">
            <v>4.8</v>
          </cell>
          <cell r="M265">
            <v>2.423169627790295</v>
          </cell>
          <cell r="N265">
            <v>0</v>
          </cell>
          <cell r="O265">
            <v>1.3658333333333332</v>
          </cell>
          <cell r="P265">
            <v>2.423169627790295</v>
          </cell>
          <cell r="Q265">
            <v>0</v>
          </cell>
          <cell r="R265">
            <v>0</v>
          </cell>
          <cell r="S265">
            <v>2.423169627790295</v>
          </cell>
          <cell r="T265" t="str">
            <v>GK</v>
          </cell>
          <cell r="U265" t="str">
            <v>GK</v>
          </cell>
          <cell r="V265" t="str">
            <v>EVE</v>
          </cell>
          <cell r="W265" t="str">
            <v>Everton</v>
          </cell>
          <cell r="X265">
            <v>5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 t="e">
            <v>#DIV/0!</v>
          </cell>
          <cell r="AH265" t="e">
            <v>#DIV/0!</v>
          </cell>
          <cell r="AI265" t="e">
            <v>#DIV/0!</v>
          </cell>
          <cell r="AJ265">
            <v>9.9999999999988987E-4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227</v>
          </cell>
          <cell r="AP265" t="str">
            <v>Travers</v>
          </cell>
        </row>
        <row r="266">
          <cell r="A266" t="str">
            <v>Bart Verbruggen</v>
          </cell>
          <cell r="B266" t="str">
            <v/>
          </cell>
          <cell r="C266" t="str">
            <v>Verbruggen</v>
          </cell>
          <cell r="D266" t="str">
            <v/>
          </cell>
          <cell r="F266" t="str">
            <v/>
          </cell>
          <cell r="H266" t="str">
            <v/>
          </cell>
          <cell r="I266">
            <v>2.9</v>
          </cell>
          <cell r="J266">
            <v>3.05</v>
          </cell>
          <cell r="K266">
            <v>3.2</v>
          </cell>
          <cell r="M266">
            <v>3.7523397366054509</v>
          </cell>
          <cell r="N266">
            <v>3.4210526315789473</v>
          </cell>
          <cell r="O266">
            <v>2.6339298245614038</v>
          </cell>
          <cell r="P266">
            <v>3.7523397366054509</v>
          </cell>
          <cell r="Q266">
            <v>3.4210526315789473</v>
          </cell>
          <cell r="R266">
            <v>3.333333333333333</v>
          </cell>
          <cell r="S266">
            <v>3.7523397366054509</v>
          </cell>
          <cell r="T266" t="str">
            <v>GK</v>
          </cell>
          <cell r="U266" t="str">
            <v>GK</v>
          </cell>
          <cell r="V266" t="str">
            <v>BHA</v>
          </cell>
          <cell r="W266" t="str">
            <v>Brighton</v>
          </cell>
          <cell r="X266">
            <v>4.5</v>
          </cell>
          <cell r="Y266">
            <v>130</v>
          </cell>
          <cell r="Z266">
            <v>0</v>
          </cell>
          <cell r="AA266">
            <v>130</v>
          </cell>
          <cell r="AB266">
            <v>3420</v>
          </cell>
          <cell r="AC266">
            <v>3420</v>
          </cell>
          <cell r="AD266">
            <v>0.76023391812865493</v>
          </cell>
          <cell r="AE266">
            <v>0</v>
          </cell>
          <cell r="AF266">
            <v>0</v>
          </cell>
          <cell r="AG266">
            <v>0</v>
          </cell>
          <cell r="AH266">
            <v>-1.5789473684210526E-3</v>
          </cell>
          <cell r="AI266">
            <v>-1.5789473684210526E-3</v>
          </cell>
          <cell r="AJ266">
            <v>0.15999999999999992</v>
          </cell>
          <cell r="AK266">
            <v>6</v>
          </cell>
          <cell r="AL266">
            <v>616</v>
          </cell>
          <cell r="AM266">
            <v>3</v>
          </cell>
          <cell r="AN266">
            <v>106</v>
          </cell>
          <cell r="AO266">
            <v>109</v>
          </cell>
          <cell r="AP266" t="str">
            <v>Verbruggen</v>
          </cell>
        </row>
        <row r="267">
          <cell r="A267" t="str">
            <v>Đorđe Petrović</v>
          </cell>
          <cell r="B267" t="str">
            <v/>
          </cell>
          <cell r="C267" t="str">
            <v>Petrović</v>
          </cell>
          <cell r="D267" t="str">
            <v/>
          </cell>
          <cell r="E267" t="str">
            <v>Djordje Petrovic</v>
          </cell>
          <cell r="F267" t="str">
            <v/>
          </cell>
          <cell r="H267" t="str">
            <v/>
          </cell>
          <cell r="I267">
            <v>0</v>
          </cell>
          <cell r="J267">
            <v>1.55</v>
          </cell>
          <cell r="K267">
            <v>3.1</v>
          </cell>
          <cell r="M267">
            <v>3.6198889310177291</v>
          </cell>
          <cell r="N267">
            <v>3.263157894736842</v>
          </cell>
          <cell r="O267">
            <v>2.6543859649122803</v>
          </cell>
          <cell r="P267">
            <v>3.6198889310177291</v>
          </cell>
          <cell r="Q267">
            <v>3.263157894736842</v>
          </cell>
          <cell r="R267">
            <v>3.333333333333333</v>
          </cell>
          <cell r="S267">
            <v>3.6198889310177291</v>
          </cell>
          <cell r="T267" t="str">
            <v>GK</v>
          </cell>
          <cell r="U267" t="str">
            <v>GK</v>
          </cell>
          <cell r="V267" t="str">
            <v>BOU</v>
          </cell>
          <cell r="W267" t="str">
            <v>Bournemouth</v>
          </cell>
          <cell r="X267">
            <v>4.5</v>
          </cell>
          <cell r="Y267">
            <v>124</v>
          </cell>
          <cell r="Z267">
            <v>0</v>
          </cell>
          <cell r="AA267">
            <v>124</v>
          </cell>
          <cell r="AB267">
            <v>3420</v>
          </cell>
          <cell r="AC267">
            <v>3420</v>
          </cell>
          <cell r="AD267">
            <v>0.72514619883040932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3.8999999999999924E-2</v>
          </cell>
          <cell r="AK267">
            <v>5</v>
          </cell>
          <cell r="AL267">
            <v>512</v>
          </cell>
          <cell r="AM267">
            <v>3</v>
          </cell>
          <cell r="AN267">
            <v>109</v>
          </cell>
          <cell r="AO267">
            <v>57</v>
          </cell>
          <cell r="AP267" t="str">
            <v>Petrović</v>
          </cell>
        </row>
        <row r="268">
          <cell r="A268" t="str">
            <v>Bernd Leno</v>
          </cell>
          <cell r="B268" t="str">
            <v/>
          </cell>
          <cell r="C268" t="str">
            <v>Leno</v>
          </cell>
          <cell r="D268" t="str">
            <v/>
          </cell>
          <cell r="F268" t="str">
            <v/>
          </cell>
          <cell r="H268" t="str">
            <v/>
          </cell>
          <cell r="I268">
            <v>3</v>
          </cell>
          <cell r="J268">
            <v>3.4666666666666668</v>
          </cell>
          <cell r="K268">
            <v>3.9</v>
          </cell>
          <cell r="M268">
            <v>3.4262478110671317</v>
          </cell>
          <cell r="N268">
            <v>3.2105263157894739</v>
          </cell>
          <cell r="O268">
            <v>2.4571140350877188</v>
          </cell>
          <cell r="P268">
            <v>3.4262478110671317</v>
          </cell>
          <cell r="Q268">
            <v>3.2105263157894739</v>
          </cell>
          <cell r="R268">
            <v>5.166666666666667</v>
          </cell>
          <cell r="S268">
            <v>3.4262478110671317</v>
          </cell>
          <cell r="T268" t="str">
            <v>GK</v>
          </cell>
          <cell r="U268" t="str">
            <v>GK</v>
          </cell>
          <cell r="V268" t="str">
            <v>FUL</v>
          </cell>
          <cell r="W268" t="str">
            <v>Fulham</v>
          </cell>
          <cell r="X268">
            <v>4.5</v>
          </cell>
          <cell r="Y268">
            <v>122</v>
          </cell>
          <cell r="Z268">
            <v>0</v>
          </cell>
          <cell r="AA268">
            <v>122</v>
          </cell>
          <cell r="AB268">
            <v>3420</v>
          </cell>
          <cell r="AC268">
            <v>3420</v>
          </cell>
          <cell r="AD268">
            <v>0.71345029239766089</v>
          </cell>
          <cell r="AE268">
            <v>0</v>
          </cell>
          <cell r="AF268">
            <v>0</v>
          </cell>
          <cell r="AG268">
            <v>0</v>
          </cell>
          <cell r="AH268">
            <v>-5.263157894736842E-4</v>
          </cell>
          <cell r="AI268">
            <v>-5.263157894736842E-4</v>
          </cell>
          <cell r="AJ268">
            <v>3.2000000000000028E-2</v>
          </cell>
          <cell r="AK268">
            <v>8</v>
          </cell>
          <cell r="AL268">
            <v>556</v>
          </cell>
          <cell r="AM268">
            <v>3</v>
          </cell>
          <cell r="AN268">
            <v>98</v>
          </cell>
          <cell r="AO268">
            <v>250</v>
          </cell>
          <cell r="AP268" t="str">
            <v>Leno</v>
          </cell>
        </row>
        <row r="269">
          <cell r="A269" t="str">
            <v>Guglielmo Vicario</v>
          </cell>
          <cell r="B269" t="str">
            <v/>
          </cell>
          <cell r="C269" t="str">
            <v>Vicario</v>
          </cell>
          <cell r="D269" t="str">
            <v/>
          </cell>
          <cell r="F269" t="str">
            <v/>
          </cell>
          <cell r="H269" t="str">
            <v/>
          </cell>
          <cell r="I269">
            <v>2.8</v>
          </cell>
          <cell r="J269">
            <v>2.8499999999999996</v>
          </cell>
          <cell r="K269">
            <v>2.9</v>
          </cell>
          <cell r="M269">
            <v>3.6810901582069149</v>
          </cell>
          <cell r="N269">
            <v>2.903225806451613</v>
          </cell>
          <cell r="O269">
            <v>2.861559139784946</v>
          </cell>
          <cell r="P269">
            <v>3.6810901582069149</v>
          </cell>
          <cell r="Q269">
            <v>2.903225806451613</v>
          </cell>
          <cell r="R269">
            <v>0</v>
          </cell>
          <cell r="S269">
            <v>3.6810901582069149</v>
          </cell>
          <cell r="T269" t="str">
            <v>GK</v>
          </cell>
          <cell r="U269" t="str">
            <v>GK</v>
          </cell>
          <cell r="V269" t="str">
            <v>TOT</v>
          </cell>
          <cell r="W269" t="str">
            <v>Spurs</v>
          </cell>
          <cell r="X269">
            <v>4.5</v>
          </cell>
          <cell r="Y269">
            <v>90</v>
          </cell>
          <cell r="Z269">
            <v>0</v>
          </cell>
          <cell r="AA269">
            <v>90</v>
          </cell>
          <cell r="AB269">
            <v>2790</v>
          </cell>
          <cell r="AC269">
            <v>2790</v>
          </cell>
          <cell r="AD269">
            <v>0.64516129032258063</v>
          </cell>
          <cell r="AE269">
            <v>0</v>
          </cell>
          <cell r="AF269">
            <v>0</v>
          </cell>
          <cell r="AG269">
            <v>0</v>
          </cell>
          <cell r="AH269">
            <v>-1.2903225806451613E-3</v>
          </cell>
          <cell r="AI269">
            <v>-1.2903225806451613E-3</v>
          </cell>
          <cell r="AJ269">
            <v>1.8000000000000016E-2</v>
          </cell>
          <cell r="AK269">
            <v>6</v>
          </cell>
          <cell r="AL269">
            <v>412</v>
          </cell>
          <cell r="AM269">
            <v>1</v>
          </cell>
          <cell r="AN269">
            <v>83</v>
          </cell>
          <cell r="AO269">
            <v>494</v>
          </cell>
          <cell r="AP269" t="str">
            <v>Vicario</v>
          </cell>
        </row>
        <row r="270">
          <cell r="A270" t="str">
            <v>Karl Darlow</v>
          </cell>
          <cell r="B270" t="str">
            <v/>
          </cell>
          <cell r="C270" t="str">
            <v>Darlow</v>
          </cell>
          <cell r="D270" t="str">
            <v/>
          </cell>
          <cell r="F270" t="str">
            <v/>
          </cell>
          <cell r="H270" t="str">
            <v/>
          </cell>
          <cell r="I270" t="e">
            <v>#N/A</v>
          </cell>
          <cell r="J270" t="e">
            <v>#N/A</v>
          </cell>
          <cell r="K270" t="e">
            <v>#N/A</v>
          </cell>
          <cell r="M270">
            <v>3.9206538325364337</v>
          </cell>
          <cell r="N270">
            <v>3.2272727272727275</v>
          </cell>
          <cell r="O270">
            <v>2.7694242424242428</v>
          </cell>
          <cell r="P270">
            <v>3.9206538325364337</v>
          </cell>
          <cell r="Q270">
            <v>3.2272727272727275</v>
          </cell>
          <cell r="R270">
            <v>4.1666666666666661</v>
          </cell>
          <cell r="S270">
            <v>3.9206538325364337</v>
          </cell>
          <cell r="T270" t="str">
            <v>GK</v>
          </cell>
          <cell r="U270" t="str">
            <v>GK</v>
          </cell>
          <cell r="V270" t="str">
            <v>MUN</v>
          </cell>
          <cell r="W270" t="str">
            <v>Man Utd</v>
          </cell>
          <cell r="X270">
            <v>4.5</v>
          </cell>
          <cell r="Y270">
            <v>71</v>
          </cell>
          <cell r="Z270">
            <v>0</v>
          </cell>
          <cell r="AA270">
            <v>71</v>
          </cell>
          <cell r="AB270">
            <v>1980</v>
          </cell>
          <cell r="AC270">
            <v>1980</v>
          </cell>
          <cell r="AD270">
            <v>0.71717171717171713</v>
          </cell>
          <cell r="AE270">
            <v>0</v>
          </cell>
          <cell r="AF270">
            <v>0</v>
          </cell>
          <cell r="AG270">
            <v>0</v>
          </cell>
          <cell r="AH270">
            <v>-2.2727272727272726E-3</v>
          </cell>
          <cell r="AI270">
            <v>-2.2727272727272726E-3</v>
          </cell>
          <cell r="AJ270">
            <v>9.9999999999988987E-4</v>
          </cell>
          <cell r="AK270">
            <v>3</v>
          </cell>
          <cell r="AL270">
            <v>334</v>
          </cell>
          <cell r="AM270">
            <v>1</v>
          </cell>
          <cell r="AN270">
            <v>63</v>
          </cell>
          <cell r="AO270">
            <v>325</v>
          </cell>
          <cell r="AP270" t="str">
            <v>Darlow</v>
          </cell>
        </row>
        <row r="271">
          <cell r="A271" t="str">
            <v>Lucas Estella Perri</v>
          </cell>
          <cell r="B271" t="str">
            <v/>
          </cell>
          <cell r="C271" t="str">
            <v>Perri</v>
          </cell>
          <cell r="D271" t="str">
            <v/>
          </cell>
          <cell r="E271" t="str">
            <v>Lucas Perri</v>
          </cell>
          <cell r="F271" t="str">
            <v/>
          </cell>
          <cell r="H271" t="str">
            <v/>
          </cell>
          <cell r="I271" t="e">
            <v>#N/A</v>
          </cell>
          <cell r="J271" t="e">
            <v>#N/A</v>
          </cell>
          <cell r="K271" t="e">
            <v>#N/A</v>
          </cell>
          <cell r="M271">
            <v>3.4144721696847453</v>
          </cell>
          <cell r="N271">
            <v>2.6875</v>
          </cell>
          <cell r="O271">
            <v>2.3252083333333333</v>
          </cell>
          <cell r="P271">
            <v>3.4144721696847453</v>
          </cell>
          <cell r="Q271">
            <v>2.6875</v>
          </cell>
          <cell r="R271">
            <v>0</v>
          </cell>
          <cell r="S271">
            <v>3.4144721696847453</v>
          </cell>
          <cell r="T271" t="str">
            <v>GK</v>
          </cell>
          <cell r="U271" t="str">
            <v>GK</v>
          </cell>
          <cell r="V271" t="str">
            <v>LEE</v>
          </cell>
          <cell r="W271" t="str">
            <v>Leeds</v>
          </cell>
          <cell r="X271">
            <v>4.5</v>
          </cell>
          <cell r="Y271">
            <v>43</v>
          </cell>
          <cell r="Z271">
            <v>0</v>
          </cell>
          <cell r="AA271">
            <v>43</v>
          </cell>
          <cell r="AB271">
            <v>1440</v>
          </cell>
          <cell r="AC271">
            <v>1440</v>
          </cell>
          <cell r="AD271">
            <v>0.59722222222222221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1.0000000000000009E-2</v>
          </cell>
          <cell r="AK271">
            <v>3</v>
          </cell>
          <cell r="AL271">
            <v>153</v>
          </cell>
          <cell r="AM271">
            <v>2</v>
          </cell>
          <cell r="AN271">
            <v>38</v>
          </cell>
          <cell r="AO271">
            <v>326</v>
          </cell>
          <cell r="AP271" t="str">
            <v>Perri</v>
          </cell>
        </row>
        <row r="272">
          <cell r="A272" t="str">
            <v>Antonín Kinský</v>
          </cell>
          <cell r="B272" t="str">
            <v/>
          </cell>
          <cell r="C272" t="str">
            <v>Kinsky</v>
          </cell>
          <cell r="D272" t="str">
            <v/>
          </cell>
          <cell r="F272" t="str">
            <v/>
          </cell>
          <cell r="H272" t="str">
            <v/>
          </cell>
          <cell r="I272">
            <v>2.8</v>
          </cell>
          <cell r="J272">
            <v>2.8</v>
          </cell>
          <cell r="K272">
            <v>2.8</v>
          </cell>
          <cell r="M272">
            <v>3.0276830921546871</v>
          </cell>
          <cell r="N272">
            <v>2.8571428571428568</v>
          </cell>
          <cell r="O272">
            <v>2.2135714285714285</v>
          </cell>
          <cell r="P272">
            <v>3.0276830921546871</v>
          </cell>
          <cell r="Q272">
            <v>2.8571428571428568</v>
          </cell>
          <cell r="R272">
            <v>3</v>
          </cell>
          <cell r="S272">
            <v>3.0276830921546871</v>
          </cell>
          <cell r="T272" t="str">
            <v>GK</v>
          </cell>
          <cell r="U272" t="str">
            <v>GK</v>
          </cell>
          <cell r="V272" t="str">
            <v>TOT</v>
          </cell>
          <cell r="W272" t="str">
            <v>Spurs</v>
          </cell>
          <cell r="X272">
            <v>4.5</v>
          </cell>
          <cell r="Y272">
            <v>20</v>
          </cell>
          <cell r="Z272">
            <v>0</v>
          </cell>
          <cell r="AA272">
            <v>20</v>
          </cell>
          <cell r="AB272">
            <v>630</v>
          </cell>
          <cell r="AC272">
            <v>630</v>
          </cell>
          <cell r="AD272">
            <v>0.63492063492063489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0.14000000000000012</v>
          </cell>
          <cell r="AK272">
            <v>0</v>
          </cell>
          <cell r="AL272">
            <v>76</v>
          </cell>
          <cell r="AM272">
            <v>1</v>
          </cell>
          <cell r="AN272">
            <v>10</v>
          </cell>
          <cell r="AO272">
            <v>496</v>
          </cell>
          <cell r="AP272" t="str">
            <v>Kinsky</v>
          </cell>
        </row>
        <row r="273">
          <cell r="A273" t="str">
            <v>Melker Ellborg</v>
          </cell>
          <cell r="B273" t="str">
            <v/>
          </cell>
          <cell r="C273" t="str">
            <v>Ellborg</v>
          </cell>
          <cell r="D273" t="str">
            <v/>
          </cell>
          <cell r="F273" t="str">
            <v/>
          </cell>
          <cell r="H273" t="str">
            <v/>
          </cell>
          <cell r="I273" t="e">
            <v>#N/A</v>
          </cell>
          <cell r="J273" t="e">
            <v>#N/A</v>
          </cell>
          <cell r="K273" t="e">
            <v>#N/A</v>
          </cell>
          <cell r="M273">
            <v>4.2560126224178738</v>
          </cell>
          <cell r="N273">
            <v>5.3333333333333339</v>
          </cell>
          <cell r="O273">
            <v>3.2466111111111102</v>
          </cell>
          <cell r="P273">
            <v>4.2560126224178738</v>
          </cell>
          <cell r="Q273">
            <v>5.3333333333333339</v>
          </cell>
          <cell r="R273">
            <v>5.3333333333333339</v>
          </cell>
          <cell r="S273">
            <v>4.2560126224178738</v>
          </cell>
          <cell r="T273" t="str">
            <v>GK</v>
          </cell>
          <cell r="U273" t="str">
            <v>GK</v>
          </cell>
          <cell r="V273" t="str">
            <v>SUN</v>
          </cell>
          <cell r="W273" t="str">
            <v>Sunderland</v>
          </cell>
          <cell r="X273">
            <v>4.5</v>
          </cell>
          <cell r="Y273">
            <v>16</v>
          </cell>
          <cell r="Z273">
            <v>0</v>
          </cell>
          <cell r="AA273">
            <v>16</v>
          </cell>
          <cell r="AB273">
            <v>270</v>
          </cell>
          <cell r="AC273">
            <v>270</v>
          </cell>
          <cell r="AD273">
            <v>1.1851851851851851</v>
          </cell>
          <cell r="AE273">
            <v>0</v>
          </cell>
          <cell r="AF273">
            <v>0</v>
          </cell>
          <cell r="AG273">
            <v>0</v>
          </cell>
          <cell r="AH273">
            <v>-6.6666666666666662E-3</v>
          </cell>
          <cell r="AI273">
            <v>-6.6666666666666662E-3</v>
          </cell>
          <cell r="AJ273">
            <v>9.9999999999988987E-4</v>
          </cell>
          <cell r="AK273">
            <v>3</v>
          </cell>
          <cell r="AL273">
            <v>62</v>
          </cell>
          <cell r="AM273">
            <v>0</v>
          </cell>
          <cell r="AN273">
            <v>10</v>
          </cell>
          <cell r="AO273">
            <v>531</v>
          </cell>
          <cell r="AP273" t="str">
            <v>Ellborg</v>
          </cell>
        </row>
        <row r="274">
          <cell r="A274" t="str">
            <v>Marco Bizot</v>
          </cell>
          <cell r="B274" t="str">
            <v/>
          </cell>
          <cell r="C274" t="str">
            <v>M.Bizot</v>
          </cell>
          <cell r="D274" t="str">
            <v/>
          </cell>
          <cell r="F274" t="str">
            <v/>
          </cell>
          <cell r="H274" t="str">
            <v/>
          </cell>
          <cell r="I274" t="e">
            <v>#N/A</v>
          </cell>
          <cell r="J274" t="e">
            <v>#N/A</v>
          </cell>
          <cell r="K274" t="e">
            <v>#N/A</v>
          </cell>
          <cell r="M274">
            <v>3.3275470019191626</v>
          </cell>
          <cell r="N274">
            <v>2.4615384615384617</v>
          </cell>
          <cell r="O274">
            <v>2.3187179487179486</v>
          </cell>
          <cell r="P274">
            <v>3.3275470019191626</v>
          </cell>
          <cell r="Q274">
            <v>2.4615384615384617</v>
          </cell>
          <cell r="R274">
            <v>2</v>
          </cell>
          <cell r="S274">
            <v>3.3275470019191626</v>
          </cell>
          <cell r="T274" t="str">
            <v>GK</v>
          </cell>
          <cell r="U274" t="str">
            <v>GK</v>
          </cell>
          <cell r="V274" t="str">
            <v>AVL</v>
          </cell>
          <cell r="W274" t="str">
            <v>Aston Villa</v>
          </cell>
          <cell r="X274">
            <v>4.5</v>
          </cell>
          <cell r="Y274">
            <v>16</v>
          </cell>
          <cell r="Z274">
            <v>0</v>
          </cell>
          <cell r="AA274">
            <v>16</v>
          </cell>
          <cell r="AB274">
            <v>585</v>
          </cell>
          <cell r="AC274">
            <v>585</v>
          </cell>
          <cell r="AD274">
            <v>0.50793650793650791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9.9999999999988987E-4</v>
          </cell>
          <cell r="AK274">
            <v>0</v>
          </cell>
          <cell r="AL274">
            <v>75</v>
          </cell>
          <cell r="AM274">
            <v>2</v>
          </cell>
          <cell r="AN274">
            <v>19</v>
          </cell>
          <cell r="AO274">
            <v>29</v>
          </cell>
          <cell r="AP274" t="str">
            <v>M.Bizot</v>
          </cell>
        </row>
        <row r="275">
          <cell r="A275" t="str">
            <v>Altay Bayındır</v>
          </cell>
          <cell r="B275" t="str">
            <v/>
          </cell>
          <cell r="C275" t="str">
            <v>Bayindir</v>
          </cell>
          <cell r="D275" t="str">
            <v/>
          </cell>
          <cell r="F275" t="str">
            <v/>
          </cell>
          <cell r="H275" t="str">
            <v/>
          </cell>
          <cell r="I275">
            <v>2</v>
          </cell>
          <cell r="J275">
            <v>2</v>
          </cell>
          <cell r="K275">
            <v>2</v>
          </cell>
          <cell r="M275">
            <v>3.6209063577889586</v>
          </cell>
          <cell r="N275">
            <v>1.8333333333333335</v>
          </cell>
          <cell r="O275">
            <v>2.4372222222222222</v>
          </cell>
          <cell r="P275">
            <v>3.6209063577889586</v>
          </cell>
          <cell r="Q275">
            <v>1.8333333333333335</v>
          </cell>
          <cell r="R275">
            <v>0</v>
          </cell>
          <cell r="S275">
            <v>3.6209063577889586</v>
          </cell>
          <cell r="T275" t="str">
            <v>GK</v>
          </cell>
          <cell r="U275" t="str">
            <v>GK</v>
          </cell>
          <cell r="V275" t="str">
            <v>MUN</v>
          </cell>
          <cell r="W275" t="str">
            <v>Man Utd</v>
          </cell>
          <cell r="X275">
            <v>4.5</v>
          </cell>
          <cell r="Y275">
            <v>11</v>
          </cell>
          <cell r="Z275">
            <v>0</v>
          </cell>
          <cell r="AA275">
            <v>11</v>
          </cell>
          <cell r="AB275">
            <v>540</v>
          </cell>
          <cell r="AC275">
            <v>540</v>
          </cell>
          <cell r="AD275">
            <v>0.40740740740740738</v>
          </cell>
          <cell r="AE275">
            <v>0</v>
          </cell>
          <cell r="AF275">
            <v>0</v>
          </cell>
          <cell r="AG275">
            <v>0</v>
          </cell>
          <cell r="AH275">
            <v>-8.333333333333335E-3</v>
          </cell>
          <cell r="AI275">
            <v>-8.333333333333335E-3</v>
          </cell>
          <cell r="AJ275">
            <v>2.0000000000000018E-3</v>
          </cell>
          <cell r="AK275">
            <v>0</v>
          </cell>
          <cell r="AL275">
            <v>49</v>
          </cell>
          <cell r="AM275">
            <v>0</v>
          </cell>
          <cell r="AN275">
            <v>13</v>
          </cell>
          <cell r="AO275">
            <v>413</v>
          </cell>
          <cell r="AP275" t="str">
            <v>Bayindir</v>
          </cell>
        </row>
        <row r="276">
          <cell r="A276" t="str">
            <v>John Victor Maciel Furtado</v>
          </cell>
          <cell r="B276" t="str">
            <v/>
          </cell>
          <cell r="C276" t="str">
            <v>John</v>
          </cell>
          <cell r="D276" t="str">
            <v/>
          </cell>
          <cell r="F276" t="str">
            <v/>
          </cell>
          <cell r="H276" t="str">
            <v/>
          </cell>
          <cell r="I276" t="e">
            <v>#N/A</v>
          </cell>
          <cell r="J276" t="e">
            <v>#N/A</v>
          </cell>
          <cell r="K276" t="e">
            <v>#N/A</v>
          </cell>
          <cell r="M276">
            <v>2.2000000000000002</v>
          </cell>
          <cell r="N276">
            <v>2.2000000000000002</v>
          </cell>
          <cell r="O276">
            <v>1.6403852021357745</v>
          </cell>
          <cell r="P276">
            <v>2.5263446776495737</v>
          </cell>
          <cell r="Q276">
            <v>2.1899313501144166</v>
          </cell>
          <cell r="R276">
            <v>0</v>
          </cell>
          <cell r="S276">
            <v>2.2000000000000002</v>
          </cell>
          <cell r="T276" t="str">
            <v>GK</v>
          </cell>
          <cell r="U276" t="str">
            <v/>
          </cell>
          <cell r="V276" t="str">
            <v>NFO</v>
          </cell>
          <cell r="W276" t="str">
            <v>Nott'm Forest</v>
          </cell>
          <cell r="X276">
            <v>4.5</v>
          </cell>
          <cell r="Y276">
            <v>11</v>
          </cell>
          <cell r="Z276">
            <v>0</v>
          </cell>
          <cell r="AA276">
            <v>11</v>
          </cell>
          <cell r="AB276">
            <v>437</v>
          </cell>
          <cell r="AC276">
            <v>437</v>
          </cell>
          <cell r="AD276">
            <v>0.48888888888888893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9.9999999999988987E-4</v>
          </cell>
          <cell r="AK276">
            <v>0</v>
          </cell>
          <cell r="AL276">
            <v>32</v>
          </cell>
          <cell r="AM276">
            <v>1</v>
          </cell>
          <cell r="AN276">
            <v>6</v>
          </cell>
          <cell r="AO276">
            <v>468</v>
          </cell>
          <cell r="AP276" t="str">
            <v>John</v>
          </cell>
        </row>
        <row r="277">
          <cell r="A277" t="str">
            <v>Walter Benítez</v>
          </cell>
          <cell r="B277" t="str">
            <v/>
          </cell>
          <cell r="C277" t="str">
            <v>Benitez</v>
          </cell>
          <cell r="D277" t="str">
            <v/>
          </cell>
          <cell r="F277" t="str">
            <v/>
          </cell>
          <cell r="H277" t="str">
            <v/>
          </cell>
          <cell r="I277" t="e">
            <v>#N/A</v>
          </cell>
          <cell r="J277" t="e">
            <v>#N/A</v>
          </cell>
          <cell r="K277" t="e">
            <v>#N/A</v>
          </cell>
          <cell r="M277">
            <v>2.2000000000000002</v>
          </cell>
          <cell r="N277">
            <v>2.2000000000000002</v>
          </cell>
          <cell r="O277">
            <v>2.5485714285714289</v>
          </cell>
          <cell r="P277">
            <v>3.7109522363931178</v>
          </cell>
          <cell r="Q277">
            <v>7</v>
          </cell>
          <cell r="R277">
            <v>0</v>
          </cell>
          <cell r="S277">
            <v>2.2000000000000002</v>
          </cell>
          <cell r="T277" t="str">
            <v>GK</v>
          </cell>
          <cell r="U277" t="str">
            <v>GK</v>
          </cell>
          <cell r="V277" t="str">
            <v>CRY</v>
          </cell>
          <cell r="W277" t="str">
            <v>Crystal Palace</v>
          </cell>
          <cell r="X277">
            <v>4.5</v>
          </cell>
          <cell r="Y277">
            <v>7</v>
          </cell>
          <cell r="Z277">
            <v>0</v>
          </cell>
          <cell r="AA277">
            <v>7</v>
          </cell>
          <cell r="AB277">
            <v>90</v>
          </cell>
          <cell r="AC277">
            <v>90</v>
          </cell>
          <cell r="AD277">
            <v>1.5555555555555556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9.9999999999988987E-4</v>
          </cell>
          <cell r="AK277">
            <v>0</v>
          </cell>
          <cell r="AL277">
            <v>29</v>
          </cell>
          <cell r="AM277">
            <v>0</v>
          </cell>
          <cell r="AN277">
            <v>3</v>
          </cell>
          <cell r="AO277">
            <v>199</v>
          </cell>
          <cell r="AP277" t="str">
            <v>Benitez</v>
          </cell>
        </row>
        <row r="278">
          <cell r="A278" t="str">
            <v>Hákon Rafn Valdimarsson</v>
          </cell>
          <cell r="B278" t="str">
            <v/>
          </cell>
          <cell r="C278" t="str">
            <v>Valdimarsson</v>
          </cell>
          <cell r="D278" t="str">
            <v/>
          </cell>
          <cell r="F278" t="str">
            <v/>
          </cell>
          <cell r="H278" t="str">
            <v/>
          </cell>
          <cell r="I278">
            <v>0</v>
          </cell>
          <cell r="J278">
            <v>0.5</v>
          </cell>
          <cell r="K278">
            <v>1</v>
          </cell>
          <cell r="M278">
            <v>2.7990247016155543</v>
          </cell>
          <cell r="N278">
            <v>0</v>
          </cell>
          <cell r="O278">
            <v>1.5450000000000002</v>
          </cell>
          <cell r="P278">
            <v>2.7990247016155543</v>
          </cell>
          <cell r="Q278">
            <v>0.9</v>
          </cell>
          <cell r="R278">
            <v>0</v>
          </cell>
          <cell r="S278">
            <v>2.7990247016155543</v>
          </cell>
          <cell r="T278" t="str">
            <v>GK</v>
          </cell>
          <cell r="U278" t="str">
            <v/>
          </cell>
          <cell r="V278" t="str">
            <v>BRE</v>
          </cell>
          <cell r="W278" t="str">
            <v>Brentford</v>
          </cell>
          <cell r="X278">
            <v>4.5</v>
          </cell>
          <cell r="Y278">
            <v>1</v>
          </cell>
          <cell r="Z278">
            <v>0</v>
          </cell>
          <cell r="AA278">
            <v>1</v>
          </cell>
          <cell r="AB278">
            <v>90</v>
          </cell>
          <cell r="AC278">
            <v>90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9.9999999999988987E-4</v>
          </cell>
          <cell r="AK278">
            <v>0</v>
          </cell>
          <cell r="AL278">
            <v>1</v>
          </cell>
          <cell r="AM278">
            <v>0</v>
          </cell>
          <cell r="AN278">
            <v>1</v>
          </cell>
          <cell r="AO278">
            <v>83</v>
          </cell>
          <cell r="AP278" t="str">
            <v>Valdimarsson</v>
          </cell>
        </row>
        <row r="279">
          <cell r="A279" t="str">
            <v>Marcus Bettinelli</v>
          </cell>
          <cell r="B279" t="str">
            <v/>
          </cell>
          <cell r="C279" t="str">
            <v>Bettinelli</v>
          </cell>
          <cell r="D279" t="str">
            <v/>
          </cell>
          <cell r="F279" t="str">
            <v/>
          </cell>
          <cell r="H279" t="str">
            <v/>
          </cell>
          <cell r="I279">
            <v>0</v>
          </cell>
          <cell r="J279">
            <v>0</v>
          </cell>
          <cell r="K279">
            <v>0</v>
          </cell>
          <cell r="M279">
            <v>2.9220826921550698</v>
          </cell>
          <cell r="N279">
            <v>0</v>
          </cell>
          <cell r="O279">
            <v>1.5214285714285714</v>
          </cell>
          <cell r="P279">
            <v>2.9220826921550698</v>
          </cell>
          <cell r="Q279">
            <v>0</v>
          </cell>
          <cell r="R279">
            <v>0</v>
          </cell>
          <cell r="S279">
            <v>2.9220826921550698</v>
          </cell>
          <cell r="T279" t="str">
            <v>GK</v>
          </cell>
          <cell r="U279" t="str">
            <v>GK</v>
          </cell>
          <cell r="V279" t="str">
            <v>MCI</v>
          </cell>
          <cell r="W279" t="str">
            <v>Man City</v>
          </cell>
          <cell r="X279">
            <v>4.5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 t="e">
            <v>#DIV/0!</v>
          </cell>
          <cell r="AH279" t="e">
            <v>#DIV/0!</v>
          </cell>
          <cell r="AI279" t="e">
            <v>#DIV/0!</v>
          </cell>
          <cell r="AJ279">
            <v>9.9999999999988987E-4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386</v>
          </cell>
          <cell r="AP279" t="str">
            <v>Bettinelli</v>
          </cell>
        </row>
        <row r="280">
          <cell r="A280" t="str">
            <v>Carl Rushworth</v>
          </cell>
          <cell r="B280" t="str">
            <v/>
          </cell>
          <cell r="C280" t="str">
            <v>Rushworth</v>
          </cell>
          <cell r="D280" t="str">
            <v/>
          </cell>
          <cell r="F280" t="str">
            <v/>
          </cell>
          <cell r="H280" t="str">
            <v/>
          </cell>
          <cell r="I280">
            <v>0</v>
          </cell>
          <cell r="J280">
            <v>0</v>
          </cell>
          <cell r="K280">
            <v>0</v>
          </cell>
          <cell r="M280">
            <v>2.6537783330966795</v>
          </cell>
          <cell r="N280">
            <v>0</v>
          </cell>
          <cell r="O280">
            <v>1.5350000000000001</v>
          </cell>
          <cell r="P280">
            <v>2.6537783330966795</v>
          </cell>
          <cell r="Q280">
            <v>0</v>
          </cell>
          <cell r="R280">
            <v>0</v>
          </cell>
          <cell r="S280">
            <v>2.6537783330966795</v>
          </cell>
          <cell r="T280" t="str">
            <v>GK</v>
          </cell>
          <cell r="U280" t="str">
            <v>GK</v>
          </cell>
          <cell r="V280" t="str">
            <v>BHA</v>
          </cell>
          <cell r="W280" t="str">
            <v>Brighton</v>
          </cell>
          <cell r="X280">
            <v>4.5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 t="e">
            <v>#DIV/0!</v>
          </cell>
          <cell r="AH280" t="e">
            <v>#DIV/0!</v>
          </cell>
          <cell r="AI280" t="e">
            <v>#DIV/0!</v>
          </cell>
          <cell r="AJ280">
            <v>4.0000000000000036E-3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110</v>
          </cell>
          <cell r="AP280" t="str">
            <v>Rushworth</v>
          </cell>
        </row>
        <row r="281">
          <cell r="A281" t="str">
            <v>Mark Gillespie</v>
          </cell>
          <cell r="B281" t="str">
            <v/>
          </cell>
          <cell r="C281" t="str">
            <v>Gillespie</v>
          </cell>
          <cell r="D281" t="str">
            <v/>
          </cell>
          <cell r="F281" t="str">
            <v/>
          </cell>
          <cell r="H281" t="str">
            <v/>
          </cell>
          <cell r="I281" t="e">
            <v>#N/A</v>
          </cell>
          <cell r="J281" t="e">
            <v>#N/A</v>
          </cell>
          <cell r="K281" t="e">
            <v>#N/A</v>
          </cell>
          <cell r="M281">
            <v>2.5222131101975238</v>
          </cell>
          <cell r="N281">
            <v>0</v>
          </cell>
          <cell r="O281">
            <v>1.4141666666666666</v>
          </cell>
          <cell r="P281">
            <v>2.5222131101975238</v>
          </cell>
          <cell r="Q281">
            <v>0</v>
          </cell>
          <cell r="R281">
            <v>0</v>
          </cell>
          <cell r="S281">
            <v>2.5222131101975238</v>
          </cell>
          <cell r="T281" t="str">
            <v>GK</v>
          </cell>
          <cell r="U281" t="str">
            <v>GK</v>
          </cell>
          <cell r="V281" t="str">
            <v>NEW</v>
          </cell>
          <cell r="W281" t="str">
            <v>Newcastle</v>
          </cell>
          <cell r="X281">
            <v>4.5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 t="e">
            <v>#DIV/0!</v>
          </cell>
          <cell r="AH281" t="e">
            <v>#DIV/0!</v>
          </cell>
          <cell r="AI281" t="e">
            <v>#DIV/0!</v>
          </cell>
          <cell r="AJ281">
            <v>9.9999999999988987E-4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443</v>
          </cell>
          <cell r="AP281" t="str">
            <v>Gillespie</v>
          </cell>
        </row>
        <row r="282">
          <cell r="A282" t="str">
            <v>Tom King</v>
          </cell>
          <cell r="B282" t="str">
            <v/>
          </cell>
          <cell r="C282" t="str">
            <v>King</v>
          </cell>
          <cell r="D282" t="str">
            <v/>
          </cell>
          <cell r="F282" t="str">
            <v/>
          </cell>
          <cell r="H282" t="str">
            <v/>
          </cell>
          <cell r="I282">
            <v>0</v>
          </cell>
          <cell r="J282">
            <v>0.6</v>
          </cell>
          <cell r="K282">
            <v>1.2</v>
          </cell>
          <cell r="M282">
            <v>2.423169627790295</v>
          </cell>
          <cell r="N282">
            <v>0</v>
          </cell>
          <cell r="O282">
            <v>1.3658333333333332</v>
          </cell>
          <cell r="P282">
            <v>2.423169627790295</v>
          </cell>
          <cell r="Q282">
            <v>0</v>
          </cell>
          <cell r="R282">
            <v>0</v>
          </cell>
          <cell r="S282">
            <v>2.423169627790295</v>
          </cell>
          <cell r="T282" t="str">
            <v>GK</v>
          </cell>
          <cell r="U282" t="str">
            <v>GK</v>
          </cell>
          <cell r="V282" t="str">
            <v>EVE</v>
          </cell>
          <cell r="W282" t="str">
            <v>Everton</v>
          </cell>
          <cell r="X282">
            <v>4.5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 t="e">
            <v>#DIV/0!</v>
          </cell>
          <cell r="AH282" t="e">
            <v>#DIV/0!</v>
          </cell>
          <cell r="AI282" t="e">
            <v>#DIV/0!</v>
          </cell>
          <cell r="AJ282">
            <v>9.9999999999988987E-4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228</v>
          </cell>
          <cell r="AP282" t="str">
            <v>King</v>
          </cell>
        </row>
        <row r="283">
          <cell r="A283" t="str">
            <v>Ewen Jaouen</v>
          </cell>
          <cell r="B283" t="str">
            <v/>
          </cell>
          <cell r="C283" t="str">
            <v>Jaouen</v>
          </cell>
          <cell r="D283" t="str">
            <v/>
          </cell>
          <cell r="H283" t="str">
            <v/>
          </cell>
          <cell r="I283" t="e">
            <v>#N/A</v>
          </cell>
          <cell r="J283" t="e">
            <v>#N/A</v>
          </cell>
          <cell r="K283" t="e">
            <v>#N/A</v>
          </cell>
          <cell r="M283">
            <v>2.2000000000000002</v>
          </cell>
          <cell r="N283">
            <v>2.2000000000000002</v>
          </cell>
          <cell r="O283">
            <v>1.4141666666666666</v>
          </cell>
          <cell r="P283">
            <v>2.5222131101975238</v>
          </cell>
          <cell r="Q283">
            <v>0</v>
          </cell>
          <cell r="R283">
            <v>0</v>
          </cell>
          <cell r="S283">
            <v>2.2000000000000002</v>
          </cell>
          <cell r="T283" t="str">
            <v>GK</v>
          </cell>
          <cell r="U283" t="str">
            <v>GK</v>
          </cell>
          <cell r="V283" t="str">
            <v>NEW</v>
          </cell>
          <cell r="W283" t="str">
            <v>Newcastle</v>
          </cell>
          <cell r="X283">
            <v>4.5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 t="e">
            <v>#DIV/0!</v>
          </cell>
          <cell r="AH283" t="e">
            <v>#DIV/0!</v>
          </cell>
          <cell r="AI283" t="e">
            <v>#DIV/0!</v>
          </cell>
          <cell r="AJ283">
            <v>9.9999999999988987E-4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444</v>
          </cell>
          <cell r="AP283" t="str">
            <v>Jaouen</v>
          </cell>
        </row>
        <row r="284">
          <cell r="A284" t="str">
            <v>Christian Walton</v>
          </cell>
          <cell r="B284" t="str">
            <v/>
          </cell>
          <cell r="C284" t="str">
            <v>Walton</v>
          </cell>
          <cell r="D284" t="str">
            <v/>
          </cell>
          <cell r="H284" t="str">
            <v/>
          </cell>
          <cell r="I284" t="e">
            <v>#N/A</v>
          </cell>
          <cell r="J284" t="e">
            <v>#N/A</v>
          </cell>
          <cell r="K284" t="e">
            <v>#N/A</v>
          </cell>
          <cell r="M284">
            <v>2.2000000000000002</v>
          </cell>
          <cell r="N284">
            <v>2.2000000000000002</v>
          </cell>
          <cell r="O284">
            <v>2</v>
          </cell>
          <cell r="P284">
            <v>1.5883217667532368</v>
          </cell>
          <cell r="Q284">
            <v>0</v>
          </cell>
          <cell r="R284">
            <v>0</v>
          </cell>
          <cell r="S284">
            <v>2.2000000000000002</v>
          </cell>
          <cell r="T284" t="str">
            <v>GK</v>
          </cell>
          <cell r="U284" t="str">
            <v>GK</v>
          </cell>
          <cell r="V284" t="str">
            <v>IPS</v>
          </cell>
          <cell r="W284" t="str">
            <v>Ipswich Town</v>
          </cell>
          <cell r="X284">
            <v>4.5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 t="e">
            <v>#DIV/0!</v>
          </cell>
          <cell r="AH284" t="e">
            <v>#DIV/0!</v>
          </cell>
          <cell r="AI284" t="e">
            <v>#DIV/0!</v>
          </cell>
          <cell r="AJ284">
            <v>8.999999999999897E-3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300</v>
          </cell>
          <cell r="AP284" t="str">
            <v>Walton</v>
          </cell>
        </row>
        <row r="285">
          <cell r="A285" t="str">
            <v>Kayne van Oevelen</v>
          </cell>
          <cell r="B285" t="str">
            <v/>
          </cell>
          <cell r="C285" t="str">
            <v>Van Oevelen</v>
          </cell>
          <cell r="D285" t="str">
            <v/>
          </cell>
          <cell r="H285" t="str">
            <v/>
          </cell>
          <cell r="I285">
            <v>0.9</v>
          </cell>
          <cell r="J285">
            <v>2.4333333333333336</v>
          </cell>
          <cell r="K285">
            <v>3.8</v>
          </cell>
          <cell r="M285">
            <v>2.2000000000000002</v>
          </cell>
          <cell r="N285">
            <v>2.2000000000000002</v>
          </cell>
          <cell r="O285">
            <v>2</v>
          </cell>
          <cell r="P285">
            <v>1.5883217667532368</v>
          </cell>
          <cell r="Q285">
            <v>0</v>
          </cell>
          <cell r="R285">
            <v>0</v>
          </cell>
          <cell r="S285">
            <v>2.2000000000000002</v>
          </cell>
          <cell r="T285" t="str">
            <v>GK</v>
          </cell>
          <cell r="U285" t="str">
            <v>GK</v>
          </cell>
          <cell r="V285" t="str">
            <v>IPS</v>
          </cell>
          <cell r="W285" t="str">
            <v>Ipswich Town</v>
          </cell>
          <cell r="X285">
            <v>4.5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 t="e">
            <v>#DIV/0!</v>
          </cell>
          <cell r="AH285" t="e">
            <v>#DIV/0!</v>
          </cell>
          <cell r="AI285" t="e">
            <v>#DIV/0!</v>
          </cell>
          <cell r="AJ285">
            <v>2.0000000000000018E-3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554</v>
          </cell>
          <cell r="AP285" t="str">
            <v>Van Oevelen</v>
          </cell>
        </row>
        <row r="286">
          <cell r="A286" t="str">
            <v>Jack Butland</v>
          </cell>
          <cell r="B286" t="str">
            <v/>
          </cell>
          <cell r="C286" t="str">
            <v>Butland</v>
          </cell>
          <cell r="D286" t="str">
            <v/>
          </cell>
          <cell r="H286" t="str">
            <v/>
          </cell>
          <cell r="I286">
            <v>1.1000000000000001</v>
          </cell>
          <cell r="J286">
            <v>1.4500000000000002</v>
          </cell>
          <cell r="K286">
            <v>1.8</v>
          </cell>
          <cell r="M286">
            <v>2.2000000000000002</v>
          </cell>
          <cell r="N286">
            <v>2.2000000000000002</v>
          </cell>
          <cell r="O286">
            <v>2</v>
          </cell>
          <cell r="P286">
            <v>2.1160609192813107</v>
          </cell>
          <cell r="Q286">
            <v>0</v>
          </cell>
          <cell r="R286">
            <v>0</v>
          </cell>
          <cell r="S286">
            <v>2.2000000000000002</v>
          </cell>
          <cell r="T286" t="str">
            <v>GK</v>
          </cell>
          <cell r="U286" t="str">
            <v>GK</v>
          </cell>
          <cell r="V286" t="str">
            <v>HUL</v>
          </cell>
          <cell r="W286" t="str">
            <v>Hull City</v>
          </cell>
          <cell r="X286">
            <v>4.5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 t="e">
            <v>#DIV/0!</v>
          </cell>
          <cell r="AH286" t="e">
            <v>#DIV/0!</v>
          </cell>
          <cell r="AI286" t="e">
            <v>#DIV/0!</v>
          </cell>
          <cell r="AJ286">
            <v>1.2999999999999901E-2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274</v>
          </cell>
          <cell r="AP286" t="str">
            <v>Butland</v>
          </cell>
        </row>
        <row r="287">
          <cell r="A287" t="str">
            <v>Ben Wilson</v>
          </cell>
          <cell r="B287" t="str">
            <v/>
          </cell>
          <cell r="C287" t="str">
            <v>Wilson</v>
          </cell>
          <cell r="D287" t="str">
            <v/>
          </cell>
          <cell r="H287" t="str">
            <v/>
          </cell>
          <cell r="I287">
            <v>2.4</v>
          </cell>
          <cell r="J287">
            <v>2.65</v>
          </cell>
          <cell r="K287">
            <v>2.9</v>
          </cell>
          <cell r="M287">
            <v>2.2000000000000002</v>
          </cell>
          <cell r="N287">
            <v>2.2000000000000002</v>
          </cell>
          <cell r="O287">
            <v>2</v>
          </cell>
          <cell r="P287">
            <v>2.1227130934728407</v>
          </cell>
          <cell r="Q287">
            <v>0</v>
          </cell>
          <cell r="R287">
            <v>0</v>
          </cell>
          <cell r="S287">
            <v>2.2000000000000002</v>
          </cell>
          <cell r="T287" t="str">
            <v>GK</v>
          </cell>
          <cell r="U287" t="str">
            <v>GK</v>
          </cell>
          <cell r="V287" t="str">
            <v>COV</v>
          </cell>
          <cell r="W287" t="str">
            <v>Coventry City</v>
          </cell>
          <cell r="X287">
            <v>4.5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 t="e">
            <v>#DIV/0!</v>
          </cell>
          <cell r="AH287" t="e">
            <v>#DIV/0!</v>
          </cell>
          <cell r="AI287" t="e">
            <v>#DIV/0!</v>
          </cell>
          <cell r="AJ287">
            <v>8.999999999999897E-3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172</v>
          </cell>
          <cell r="AP287" t="str">
            <v>Wilson</v>
          </cell>
        </row>
        <row r="288">
          <cell r="A288" t="str">
            <v>Martin Dubravka</v>
          </cell>
          <cell r="B288" t="str">
            <v/>
          </cell>
          <cell r="C288" t="str">
            <v>Dubravka</v>
          </cell>
          <cell r="D288" t="str">
            <v/>
          </cell>
          <cell r="H288" t="str">
            <v/>
          </cell>
          <cell r="I288" t="e">
            <v>#N/A</v>
          </cell>
          <cell r="J288" t="e">
            <v>#N/A</v>
          </cell>
          <cell r="K288" t="e">
            <v>#N/A</v>
          </cell>
          <cell r="M288">
            <v>4.0198735683451625</v>
          </cell>
          <cell r="N288">
            <v>2.4685714285714284</v>
          </cell>
          <cell r="O288">
            <v>3.2057619047619044</v>
          </cell>
          <cell r="P288">
            <v>4.0198735683451625</v>
          </cell>
          <cell r="Q288">
            <v>2.4685714285714284</v>
          </cell>
          <cell r="R288">
            <v>0</v>
          </cell>
          <cell r="S288">
            <v>4.0198735683451625</v>
          </cell>
          <cell r="T288" t="str">
            <v>GK</v>
          </cell>
          <cell r="U288" t="str">
            <v/>
          </cell>
          <cell r="V288" t="str">
            <v>TOT</v>
          </cell>
          <cell r="W288" t="str">
            <v>Spurs</v>
          </cell>
          <cell r="X288">
            <v>4</v>
          </cell>
          <cell r="Y288">
            <v>95.999999999999986</v>
          </cell>
          <cell r="Z288">
            <v>0</v>
          </cell>
          <cell r="AA288">
            <v>95.999999999999986</v>
          </cell>
          <cell r="AB288">
            <v>3150</v>
          </cell>
          <cell r="AC288">
            <v>3150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0.23599999999999999</v>
          </cell>
          <cell r="AK288">
            <v>7</v>
          </cell>
          <cell r="AL288">
            <v>436</v>
          </cell>
          <cell r="AM288">
            <v>0</v>
          </cell>
          <cell r="AN288">
            <v>127</v>
          </cell>
          <cell r="AO288">
            <v>497</v>
          </cell>
          <cell r="AP288" t="str">
            <v>Dubravka</v>
          </cell>
        </row>
        <row r="289">
          <cell r="A289" t="str">
            <v>Freddie Woodman</v>
          </cell>
          <cell r="B289" t="str">
            <v/>
          </cell>
          <cell r="C289" t="str">
            <v>Woodman</v>
          </cell>
          <cell r="D289" t="str">
            <v/>
          </cell>
          <cell r="F289" t="str">
            <v/>
          </cell>
          <cell r="H289" t="str">
            <v/>
          </cell>
          <cell r="I289" t="e">
            <v>#N/A</v>
          </cell>
          <cell r="J289" t="e">
            <v>#N/A</v>
          </cell>
          <cell r="K289" t="e">
            <v>#N/A</v>
          </cell>
          <cell r="M289">
            <v>4.0672680786042132</v>
          </cell>
          <cell r="N289">
            <v>0</v>
          </cell>
          <cell r="O289">
            <v>2.76625786163522</v>
          </cell>
          <cell r="P289">
            <v>4.0672680786042132</v>
          </cell>
          <cell r="Q289">
            <v>2.5471698113207548</v>
          </cell>
          <cell r="R289">
            <v>2.5471698113207548</v>
          </cell>
          <cell r="S289">
            <v>4.0672680786042132</v>
          </cell>
          <cell r="T289" t="str">
            <v>GK</v>
          </cell>
          <cell r="U289" t="str">
            <v>GK</v>
          </cell>
          <cell r="V289" t="str">
            <v>LIV</v>
          </cell>
          <cell r="W289" t="str">
            <v>Liverpool</v>
          </cell>
          <cell r="X289">
            <v>4</v>
          </cell>
          <cell r="Y289">
            <v>6</v>
          </cell>
          <cell r="Z289">
            <v>0</v>
          </cell>
          <cell r="AA289">
            <v>6</v>
          </cell>
          <cell r="AB289">
            <v>212</v>
          </cell>
          <cell r="AC289">
            <v>212</v>
          </cell>
          <cell r="AD289">
            <v>0.5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1.2000000000000011E-2</v>
          </cell>
          <cell r="AK289">
            <v>0</v>
          </cell>
          <cell r="AL289">
            <v>34</v>
          </cell>
          <cell r="AM289">
            <v>0</v>
          </cell>
          <cell r="AN289">
            <v>9</v>
          </cell>
          <cell r="AO289">
            <v>352</v>
          </cell>
          <cell r="AP289" t="str">
            <v>Woodman</v>
          </cell>
        </row>
        <row r="290">
          <cell r="A290" t="str">
            <v>Tom Heaton</v>
          </cell>
          <cell r="B290" t="str">
            <v/>
          </cell>
          <cell r="C290" t="str">
            <v>Heaton</v>
          </cell>
          <cell r="D290" t="str">
            <v/>
          </cell>
          <cell r="F290" t="str">
            <v/>
          </cell>
          <cell r="H290" t="str">
            <v/>
          </cell>
          <cell r="I290">
            <v>0</v>
          </cell>
          <cell r="J290">
            <v>0</v>
          </cell>
          <cell r="K290">
            <v>0</v>
          </cell>
          <cell r="M290">
            <v>2.7820174689000701</v>
          </cell>
          <cell r="N290">
            <v>0</v>
          </cell>
          <cell r="O290">
            <v>1.6333333333333333</v>
          </cell>
          <cell r="P290">
            <v>2.7820174689000701</v>
          </cell>
          <cell r="Q290">
            <v>0</v>
          </cell>
          <cell r="R290">
            <v>0</v>
          </cell>
          <cell r="S290">
            <v>2.7820174689000701</v>
          </cell>
          <cell r="T290" t="str">
            <v>GK</v>
          </cell>
          <cell r="U290" t="str">
            <v>GK</v>
          </cell>
          <cell r="V290" t="str">
            <v>MUN</v>
          </cell>
          <cell r="W290" t="str">
            <v>Man Utd</v>
          </cell>
          <cell r="X290">
            <v>4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 t="e">
            <v>#DIV/0!</v>
          </cell>
          <cell r="AH290" t="e">
            <v>#DIV/0!</v>
          </cell>
          <cell r="AI290" t="e">
            <v>#DIV/0!</v>
          </cell>
          <cell r="AJ290">
            <v>2.9999999999998916E-3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414</v>
          </cell>
          <cell r="AP290" t="str">
            <v>Heaton</v>
          </cell>
        </row>
        <row r="291">
          <cell r="A291" t="str">
            <v>Jason Steele</v>
          </cell>
          <cell r="B291" t="str">
            <v/>
          </cell>
          <cell r="C291" t="str">
            <v>Steele</v>
          </cell>
          <cell r="D291" t="str">
            <v/>
          </cell>
          <cell r="F291" t="str">
            <v/>
          </cell>
          <cell r="H291" t="str">
            <v/>
          </cell>
          <cell r="I291">
            <v>2.5</v>
          </cell>
          <cell r="J291">
            <v>3.7666666666666671</v>
          </cell>
          <cell r="K291">
            <v>4.5</v>
          </cell>
          <cell r="M291">
            <v>2.6537783330966795</v>
          </cell>
          <cell r="N291">
            <v>0</v>
          </cell>
          <cell r="O291">
            <v>1.5350000000000001</v>
          </cell>
          <cell r="P291">
            <v>2.6537783330966795</v>
          </cell>
          <cell r="Q291">
            <v>0</v>
          </cell>
          <cell r="R291">
            <v>0</v>
          </cell>
          <cell r="S291">
            <v>2.6537783330966795</v>
          </cell>
          <cell r="T291" t="str">
            <v>GK</v>
          </cell>
          <cell r="U291" t="str">
            <v>GK</v>
          </cell>
          <cell r="V291" t="str">
            <v>BHA</v>
          </cell>
          <cell r="W291" t="str">
            <v>Brighton</v>
          </cell>
          <cell r="X291">
            <v>4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 t="e">
            <v>#DIV/0!</v>
          </cell>
          <cell r="AH291" t="e">
            <v>#DIV/0!</v>
          </cell>
          <cell r="AI291" t="e">
            <v>#DIV/0!</v>
          </cell>
          <cell r="AJ291">
            <v>6.0999999999999943E-2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111</v>
          </cell>
          <cell r="AP291" t="str">
            <v>Steele</v>
          </cell>
        </row>
        <row r="292">
          <cell r="A292" t="str">
            <v>Brandon Austin</v>
          </cell>
          <cell r="B292" t="str">
            <v/>
          </cell>
          <cell r="C292" t="str">
            <v>Austin</v>
          </cell>
          <cell r="D292" t="str">
            <v/>
          </cell>
          <cell r="F292" t="str">
            <v/>
          </cell>
          <cell r="H292" t="str">
            <v/>
          </cell>
          <cell r="I292">
            <v>0</v>
          </cell>
          <cell r="J292">
            <v>0.33333333333333331</v>
          </cell>
          <cell r="K292">
            <v>1</v>
          </cell>
          <cell r="M292">
            <v>2.5857783302499251</v>
          </cell>
          <cell r="N292">
            <v>0</v>
          </cell>
          <cell r="O292">
            <v>1.7716666666666665</v>
          </cell>
          <cell r="P292">
            <v>2.5857783302499251</v>
          </cell>
          <cell r="Q292">
            <v>0</v>
          </cell>
          <cell r="R292">
            <v>0</v>
          </cell>
          <cell r="S292">
            <v>2.5857783302499251</v>
          </cell>
          <cell r="T292" t="str">
            <v>GK</v>
          </cell>
          <cell r="U292" t="str">
            <v>GK</v>
          </cell>
          <cell r="V292" t="str">
            <v>TOT</v>
          </cell>
          <cell r="W292" t="str">
            <v>Spurs</v>
          </cell>
          <cell r="X292">
            <v>4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 t="e">
            <v>#DIV/0!</v>
          </cell>
          <cell r="AH292" t="e">
            <v>#DIV/0!</v>
          </cell>
          <cell r="AI292" t="e">
            <v>#DIV/0!</v>
          </cell>
          <cell r="AJ292">
            <v>4.9999999999998934E-3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495</v>
          </cell>
          <cell r="AP292" t="str">
            <v>Austin</v>
          </cell>
        </row>
        <row r="293">
          <cell r="A293" t="str">
            <v>Remi Matthews</v>
          </cell>
          <cell r="B293" t="str">
            <v/>
          </cell>
          <cell r="C293" t="str">
            <v>Matthews</v>
          </cell>
          <cell r="D293" t="str">
            <v/>
          </cell>
          <cell r="F293" t="str">
            <v/>
          </cell>
          <cell r="H293" t="str">
            <v/>
          </cell>
          <cell r="I293">
            <v>0</v>
          </cell>
          <cell r="J293">
            <v>0.33333333333333331</v>
          </cell>
          <cell r="K293">
            <v>1</v>
          </cell>
          <cell r="M293">
            <v>2.4209522363931177</v>
          </cell>
          <cell r="N293">
            <v>0</v>
          </cell>
          <cell r="O293">
            <v>1.2585714285714289</v>
          </cell>
          <cell r="P293">
            <v>2.4209522363931177</v>
          </cell>
          <cell r="Q293">
            <v>0</v>
          </cell>
          <cell r="R293">
            <v>0</v>
          </cell>
          <cell r="S293">
            <v>2.4209522363931177</v>
          </cell>
          <cell r="T293" t="str">
            <v>GK</v>
          </cell>
          <cell r="U293" t="str">
            <v>GK</v>
          </cell>
          <cell r="V293" t="str">
            <v>CRY</v>
          </cell>
          <cell r="W293" t="str">
            <v>Crystal Palace</v>
          </cell>
          <cell r="X293">
            <v>4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 t="e">
            <v>#DIV/0!</v>
          </cell>
          <cell r="AH293" t="e">
            <v>#DIV/0!</v>
          </cell>
          <cell r="AI293" t="e">
            <v>#DIV/0!</v>
          </cell>
          <cell r="AJ293">
            <v>1.6000000000000014E-2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555</v>
          </cell>
          <cell r="AP293" t="str">
            <v>Matthews</v>
          </cell>
        </row>
        <row r="294">
          <cell r="A294" t="str">
            <v>Anthony Patterson</v>
          </cell>
          <cell r="B294" t="str">
            <v/>
          </cell>
          <cell r="C294" t="str">
            <v>Patterson</v>
          </cell>
          <cell r="D294" t="str">
            <v/>
          </cell>
          <cell r="F294" t="str">
            <v/>
          </cell>
          <cell r="H294" t="str">
            <v/>
          </cell>
          <cell r="I294">
            <v>0</v>
          </cell>
          <cell r="J294">
            <v>1.0333333333333332</v>
          </cell>
          <cell r="K294">
            <v>1.7</v>
          </cell>
          <cell r="M294">
            <v>2.2000000000000002</v>
          </cell>
          <cell r="N294">
            <v>2.2000000000000002</v>
          </cell>
          <cell r="O294">
            <v>1.4008333333333329</v>
          </cell>
          <cell r="P294">
            <v>2.410234844640097</v>
          </cell>
          <cell r="Q294">
            <v>0</v>
          </cell>
          <cell r="R294">
            <v>0</v>
          </cell>
          <cell r="S294">
            <v>2.2000000000000002</v>
          </cell>
          <cell r="T294" t="str">
            <v>GK</v>
          </cell>
          <cell r="U294" t="str">
            <v>GK</v>
          </cell>
          <cell r="V294" t="str">
            <v>SUN</v>
          </cell>
          <cell r="W294" t="str">
            <v>Sunderland</v>
          </cell>
          <cell r="X294">
            <v>4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 t="e">
            <v>#DIV/0!</v>
          </cell>
          <cell r="AH294" t="e">
            <v>#DIV/0!</v>
          </cell>
          <cell r="AI294" t="e">
            <v>#DIV/0!</v>
          </cell>
          <cell r="AJ294">
            <v>1.0999999999999899E-2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530</v>
          </cell>
          <cell r="AP294" t="str">
            <v>Patterson</v>
          </cell>
        </row>
        <row r="295">
          <cell r="A295" t="str">
            <v>Armin Pecsi</v>
          </cell>
          <cell r="B295" t="str">
            <v/>
          </cell>
          <cell r="C295" t="str">
            <v>Pecsi</v>
          </cell>
          <cell r="D295" t="str">
            <v/>
          </cell>
          <cell r="H295" t="str">
            <v/>
          </cell>
          <cell r="I295" t="e">
            <v>#N/A</v>
          </cell>
          <cell r="J295" t="e">
            <v>#N/A</v>
          </cell>
          <cell r="K295" t="e">
            <v>#N/A</v>
          </cell>
          <cell r="M295">
            <v>2.2000000000000002</v>
          </cell>
          <cell r="N295">
            <v>2.2000000000000002</v>
          </cell>
          <cell r="O295">
            <v>1.3483333333333332</v>
          </cell>
          <cell r="P295">
            <v>2.6493435503023264</v>
          </cell>
          <cell r="Q295">
            <v>0</v>
          </cell>
          <cell r="R295">
            <v>0</v>
          </cell>
          <cell r="S295">
            <v>2.2000000000000002</v>
          </cell>
          <cell r="T295" t="str">
            <v>GK</v>
          </cell>
          <cell r="U295" t="str">
            <v/>
          </cell>
          <cell r="V295" t="str">
            <v>LIV</v>
          </cell>
          <cell r="W295" t="str">
            <v>Liverpool</v>
          </cell>
          <cell r="X295">
            <v>4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 t="e">
            <v>#DIV/0!</v>
          </cell>
          <cell r="AH295" t="e">
            <v>#DIV/0!</v>
          </cell>
          <cell r="AI295" t="e">
            <v>#DIV/0!</v>
          </cell>
          <cell r="AJ295">
            <v>9.9999999999988987E-4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353</v>
          </cell>
          <cell r="AP295" t="str">
            <v>Pecsi</v>
          </cell>
        </row>
        <row r="296">
          <cell r="A296" t="str">
            <v>Vitezslav Jaros</v>
          </cell>
          <cell r="B296" t="str">
            <v/>
          </cell>
          <cell r="C296" t="str">
            <v>Jaros</v>
          </cell>
          <cell r="D296" t="str">
            <v/>
          </cell>
          <cell r="H296" t="str">
            <v/>
          </cell>
          <cell r="I296">
            <v>0</v>
          </cell>
          <cell r="J296">
            <v>0</v>
          </cell>
          <cell r="K296">
            <v>0</v>
          </cell>
          <cell r="M296">
            <v>2.2000000000000002</v>
          </cell>
          <cell r="N296">
            <v>2.2000000000000002</v>
          </cell>
          <cell r="O296">
            <v>1.3483333333333332</v>
          </cell>
          <cell r="P296">
            <v>2.6493435503023264</v>
          </cell>
          <cell r="Q296">
            <v>0</v>
          </cell>
          <cell r="R296">
            <v>0</v>
          </cell>
          <cell r="S296">
            <v>2.2000000000000002</v>
          </cell>
          <cell r="T296" t="str">
            <v>GK</v>
          </cell>
          <cell r="U296" t="str">
            <v>GK</v>
          </cell>
          <cell r="V296" t="str">
            <v>LIV</v>
          </cell>
          <cell r="W296" t="str">
            <v>Liverpool</v>
          </cell>
          <cell r="X296">
            <v>4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 t="e">
            <v>#DIV/0!</v>
          </cell>
          <cell r="AH296" t="e">
            <v>#DIV/0!</v>
          </cell>
          <cell r="AI296" t="e">
            <v>#DIV/0!</v>
          </cell>
          <cell r="AJ296">
            <v>9.9999999999988987E-4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354</v>
          </cell>
          <cell r="AP296" t="str">
            <v>Jaros</v>
          </cell>
        </row>
        <row r="297">
          <cell r="A297" t="str">
            <v>Harvey Davies</v>
          </cell>
          <cell r="B297" t="str">
            <v/>
          </cell>
          <cell r="C297" t="str">
            <v>Davies</v>
          </cell>
          <cell r="D297" t="str">
            <v/>
          </cell>
          <cell r="H297" t="str">
            <v/>
          </cell>
          <cell r="I297">
            <v>0.5</v>
          </cell>
          <cell r="J297">
            <v>0.95</v>
          </cell>
          <cell r="K297">
            <v>1.4</v>
          </cell>
          <cell r="M297">
            <v>2.2000000000000002</v>
          </cell>
          <cell r="N297">
            <v>2.2000000000000002</v>
          </cell>
          <cell r="O297">
            <v>1.3483333333333332</v>
          </cell>
          <cell r="P297">
            <v>2.6493435503023264</v>
          </cell>
          <cell r="Q297">
            <v>0</v>
          </cell>
          <cell r="R297">
            <v>0</v>
          </cell>
          <cell r="S297">
            <v>2.2000000000000002</v>
          </cell>
          <cell r="T297" t="str">
            <v>GK</v>
          </cell>
          <cell r="U297" t="str">
            <v>GK</v>
          </cell>
          <cell r="V297" t="str">
            <v>LIV</v>
          </cell>
          <cell r="W297" t="str">
            <v>Liverpool</v>
          </cell>
          <cell r="X297">
            <v>4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 t="e">
            <v>#DIV/0!</v>
          </cell>
          <cell r="AH297" t="e">
            <v>#DIV/0!</v>
          </cell>
          <cell r="AI297" t="e">
            <v>#DIV/0!</v>
          </cell>
          <cell r="AJ297">
            <v>9.9999999999988987E-4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355</v>
          </cell>
          <cell r="AP297" t="str">
            <v>Davies</v>
          </cell>
        </row>
        <row r="298">
          <cell r="A298" t="str">
            <v>Alex Palmer</v>
          </cell>
          <cell r="B298" t="str">
            <v/>
          </cell>
          <cell r="C298" t="str">
            <v>Palmer</v>
          </cell>
          <cell r="D298" t="str">
            <v/>
          </cell>
          <cell r="H298" t="str">
            <v/>
          </cell>
          <cell r="I298">
            <v>2.7</v>
          </cell>
          <cell r="J298">
            <v>3.4333333333333336</v>
          </cell>
          <cell r="K298">
            <v>3.9</v>
          </cell>
          <cell r="M298">
            <v>2.2000000000000002</v>
          </cell>
          <cell r="N298">
            <v>2.2000000000000002</v>
          </cell>
          <cell r="O298">
            <v>2</v>
          </cell>
          <cell r="P298">
            <v>1.5883217667532368</v>
          </cell>
          <cell r="Q298">
            <v>0</v>
          </cell>
          <cell r="R298">
            <v>0</v>
          </cell>
          <cell r="S298">
            <v>2.2000000000000002</v>
          </cell>
          <cell r="T298" t="str">
            <v>GK</v>
          </cell>
          <cell r="U298" t="str">
            <v>GK</v>
          </cell>
          <cell r="V298" t="str">
            <v>IPS</v>
          </cell>
          <cell r="W298" t="str">
            <v>Ipswich Town</v>
          </cell>
          <cell r="X298">
            <v>4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 t="e">
            <v>#DIV/0!</v>
          </cell>
          <cell r="AH298" t="e">
            <v>#DIV/0!</v>
          </cell>
          <cell r="AI298" t="e">
            <v>#DIV/0!</v>
          </cell>
          <cell r="AJ298">
            <v>7.0000000000000062E-2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301</v>
          </cell>
          <cell r="AP298" t="str">
            <v>Palmer</v>
          </cell>
        </row>
        <row r="299">
          <cell r="A299" t="str">
            <v>David Button</v>
          </cell>
          <cell r="B299" t="str">
            <v/>
          </cell>
          <cell r="C299" t="str">
            <v>Button</v>
          </cell>
          <cell r="D299" t="str">
            <v/>
          </cell>
          <cell r="H299" t="str">
            <v/>
          </cell>
          <cell r="I299">
            <v>1.8</v>
          </cell>
          <cell r="J299">
            <v>2.1999999999999997</v>
          </cell>
          <cell r="K299">
            <v>2.5</v>
          </cell>
          <cell r="M299">
            <v>2.2000000000000002</v>
          </cell>
          <cell r="N299">
            <v>2.2000000000000002</v>
          </cell>
          <cell r="O299">
            <v>2</v>
          </cell>
          <cell r="P299">
            <v>1.5883217667532368</v>
          </cell>
          <cell r="Q299">
            <v>0</v>
          </cell>
          <cell r="R299">
            <v>0</v>
          </cell>
          <cell r="S299">
            <v>2.2000000000000002</v>
          </cell>
          <cell r="T299" t="str">
            <v>GK</v>
          </cell>
          <cell r="U299" t="str">
            <v>GK</v>
          </cell>
          <cell r="V299" t="str">
            <v>IPS</v>
          </cell>
          <cell r="W299" t="str">
            <v>Ipswich Town</v>
          </cell>
          <cell r="X299">
            <v>4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 t="e">
            <v>#DIV/0!</v>
          </cell>
          <cell r="AH299" t="e">
            <v>#DIV/0!</v>
          </cell>
          <cell r="AI299" t="e">
            <v>#DIV/0!</v>
          </cell>
          <cell r="AJ299">
            <v>6.9999999999998952E-3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302</v>
          </cell>
          <cell r="AP299" t="str">
            <v>Button</v>
          </cell>
        </row>
        <row r="300">
          <cell r="A300" t="str">
            <v>Dillon Phillips</v>
          </cell>
          <cell r="B300" t="str">
            <v/>
          </cell>
          <cell r="C300" t="str">
            <v>Phillips</v>
          </cell>
          <cell r="D300" t="str">
            <v/>
          </cell>
          <cell r="H300" t="str">
            <v/>
          </cell>
          <cell r="I300">
            <v>1.9</v>
          </cell>
          <cell r="J300">
            <v>2.1999999999999997</v>
          </cell>
          <cell r="K300">
            <v>2.6</v>
          </cell>
          <cell r="M300">
            <v>2.2000000000000002</v>
          </cell>
          <cell r="N300">
            <v>2.2000000000000002</v>
          </cell>
          <cell r="O300">
            <v>2</v>
          </cell>
          <cell r="P300">
            <v>2.1160609192813107</v>
          </cell>
          <cell r="Q300">
            <v>0</v>
          </cell>
          <cell r="R300">
            <v>0</v>
          </cell>
          <cell r="S300">
            <v>2.2000000000000002</v>
          </cell>
          <cell r="T300" t="str">
            <v>GK</v>
          </cell>
          <cell r="U300" t="str">
            <v>GK</v>
          </cell>
          <cell r="V300" t="str">
            <v>HUL</v>
          </cell>
          <cell r="W300" t="str">
            <v>Hull City</v>
          </cell>
          <cell r="X300">
            <v>4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 t="e">
            <v>#DIV/0!</v>
          </cell>
          <cell r="AH300" t="e">
            <v>#DIV/0!</v>
          </cell>
          <cell r="AI300" t="e">
            <v>#DIV/0!</v>
          </cell>
          <cell r="AJ300">
            <v>2.8999999999999915E-2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273</v>
          </cell>
          <cell r="AP300" t="str">
            <v>Phillips</v>
          </cell>
        </row>
        <row r="301">
          <cell r="A301" t="str">
            <v>Harvey Cartwright</v>
          </cell>
          <cell r="B301" t="str">
            <v/>
          </cell>
          <cell r="C301" t="str">
            <v>Cartwright</v>
          </cell>
          <cell r="D301" t="str">
            <v/>
          </cell>
          <cell r="H301" t="str">
            <v/>
          </cell>
          <cell r="I301" t="e">
            <v>#N/A</v>
          </cell>
          <cell r="J301" t="e">
            <v>#N/A</v>
          </cell>
          <cell r="K301" t="e">
            <v>#N/A</v>
          </cell>
          <cell r="M301">
            <v>2.2000000000000002</v>
          </cell>
          <cell r="N301">
            <v>2.2000000000000002</v>
          </cell>
          <cell r="O301">
            <v>2</v>
          </cell>
          <cell r="P301">
            <v>2.1160609192813107</v>
          </cell>
          <cell r="Q301">
            <v>0</v>
          </cell>
          <cell r="R301">
            <v>0</v>
          </cell>
          <cell r="S301">
            <v>2.2000000000000002</v>
          </cell>
          <cell r="T301" t="str">
            <v>GK</v>
          </cell>
          <cell r="U301" t="str">
            <v/>
          </cell>
          <cell r="V301" t="str">
            <v>HUL</v>
          </cell>
          <cell r="W301" t="str">
            <v>Hull City</v>
          </cell>
          <cell r="X301">
            <v>4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 t="e">
            <v>#DIV/0!</v>
          </cell>
          <cell r="AH301" t="e">
            <v>#DIV/0!</v>
          </cell>
          <cell r="AI301" t="e">
            <v>#DIV/0!</v>
          </cell>
          <cell r="AJ301">
            <v>2.9999999999998916E-3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275</v>
          </cell>
          <cell r="AP301" t="str">
            <v>Cartwright</v>
          </cell>
        </row>
        <row r="302">
          <cell r="A302" t="str">
            <v>Thimothée Lo-Tutala</v>
          </cell>
          <cell r="B302" t="str">
            <v/>
          </cell>
          <cell r="C302" t="str">
            <v>Lo-Tutala</v>
          </cell>
          <cell r="D302" t="str">
            <v/>
          </cell>
          <cell r="H302" t="str">
            <v/>
          </cell>
          <cell r="I302">
            <v>3.6</v>
          </cell>
          <cell r="J302">
            <v>3.6</v>
          </cell>
          <cell r="K302">
            <v>3.6</v>
          </cell>
          <cell r="M302">
            <v>2.2000000000000002</v>
          </cell>
          <cell r="N302">
            <v>2.2000000000000002</v>
          </cell>
          <cell r="O302">
            <v>2</v>
          </cell>
          <cell r="P302">
            <v>2.1160609192813107</v>
          </cell>
          <cell r="Q302">
            <v>0</v>
          </cell>
          <cell r="R302">
            <v>0</v>
          </cell>
          <cell r="S302">
            <v>2.2000000000000002</v>
          </cell>
          <cell r="T302" t="str">
            <v>GK</v>
          </cell>
          <cell r="U302" t="str">
            <v>GK</v>
          </cell>
          <cell r="V302" t="str">
            <v>HUL</v>
          </cell>
          <cell r="W302" t="str">
            <v>Hull City</v>
          </cell>
          <cell r="X302">
            <v>4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 t="e">
            <v>#DIV/0!</v>
          </cell>
          <cell r="AH302" t="e">
            <v>#DIV/0!</v>
          </cell>
          <cell r="AI302" t="e">
            <v>#DIV/0!</v>
          </cell>
          <cell r="AJ302">
            <v>2.9999999999998916E-3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276</v>
          </cell>
          <cell r="AP302" t="str">
            <v>Lo-Tutala</v>
          </cell>
        </row>
        <row r="303">
          <cell r="A303" t="str">
            <v>Benjamin Lecomte</v>
          </cell>
          <cell r="B303" t="str">
            <v/>
          </cell>
          <cell r="C303" t="str">
            <v>Lecomte</v>
          </cell>
          <cell r="D303" t="str">
            <v/>
          </cell>
          <cell r="F303" t="str">
            <v/>
          </cell>
          <cell r="H303" t="str">
            <v/>
          </cell>
          <cell r="I303" t="e">
            <v>#N/A</v>
          </cell>
          <cell r="J303" t="e">
            <v>#N/A</v>
          </cell>
          <cell r="K303" t="e">
            <v>#N/A</v>
          </cell>
          <cell r="M303">
            <v>2.2000000000000002</v>
          </cell>
          <cell r="N303">
            <v>2.2000000000000002</v>
          </cell>
          <cell r="O303">
            <v>1.4108333333333332</v>
          </cell>
          <cell r="P303">
            <v>2.3917565829969569</v>
          </cell>
          <cell r="Q303">
            <v>0</v>
          </cell>
          <cell r="R303">
            <v>0</v>
          </cell>
          <cell r="S303">
            <v>2.2000000000000002</v>
          </cell>
          <cell r="T303" t="str">
            <v>GK</v>
          </cell>
          <cell r="U303" t="str">
            <v>GK</v>
          </cell>
          <cell r="V303" t="str">
            <v>FUL</v>
          </cell>
          <cell r="W303" t="str">
            <v>Fulham</v>
          </cell>
          <cell r="X303">
            <v>4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 t="e">
            <v>#DIV/0!</v>
          </cell>
          <cell r="AH303" t="e">
            <v>#DIV/0!</v>
          </cell>
          <cell r="AI303" t="e">
            <v>#DIV/0!</v>
          </cell>
          <cell r="AJ303">
            <v>1.8000000000000016E-2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251</v>
          </cell>
          <cell r="AP303" t="str">
            <v>Lecomte</v>
          </cell>
        </row>
        <row r="304">
          <cell r="A304" t="str">
            <v>Alfie McNally</v>
          </cell>
          <cell r="B304" t="str">
            <v/>
          </cell>
          <cell r="C304" t="str">
            <v>McNally</v>
          </cell>
          <cell r="D304" t="str">
            <v/>
          </cell>
          <cell r="F304" t="str">
            <v/>
          </cell>
          <cell r="H304" t="str">
            <v/>
          </cell>
          <cell r="I304" t="e">
            <v>#N/A</v>
          </cell>
          <cell r="J304" t="e">
            <v>#N/A</v>
          </cell>
          <cell r="K304" t="e">
            <v>#N/A</v>
          </cell>
          <cell r="M304">
            <v>2.2000000000000002</v>
          </cell>
          <cell r="N304">
            <v>2.2000000000000002</v>
          </cell>
          <cell r="O304">
            <v>1.4108333333333332</v>
          </cell>
          <cell r="P304">
            <v>2.3917565829969569</v>
          </cell>
          <cell r="Q304">
            <v>0</v>
          </cell>
          <cell r="R304">
            <v>0</v>
          </cell>
          <cell r="S304">
            <v>2.2000000000000002</v>
          </cell>
          <cell r="T304" t="str">
            <v>GK</v>
          </cell>
          <cell r="U304" t="str">
            <v/>
          </cell>
          <cell r="V304" t="str">
            <v>FUL</v>
          </cell>
          <cell r="W304" t="str">
            <v>Fulham</v>
          </cell>
          <cell r="X304">
            <v>4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 t="e">
            <v>#DIV/0!</v>
          </cell>
          <cell r="AH304" t="e">
            <v>#DIV/0!</v>
          </cell>
          <cell r="AI304" t="e">
            <v>#DIV/0!</v>
          </cell>
          <cell r="AJ304">
            <v>2.0000000000000018E-3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252</v>
          </cell>
          <cell r="AP304" t="str">
            <v>McNally</v>
          </cell>
        </row>
        <row r="305">
          <cell r="A305" t="str">
            <v>Oliver Dovin</v>
          </cell>
          <cell r="B305" t="str">
            <v/>
          </cell>
          <cell r="C305" t="str">
            <v>Dovin</v>
          </cell>
          <cell r="D305" t="str">
            <v/>
          </cell>
          <cell r="H305" t="str">
            <v/>
          </cell>
          <cell r="I305">
            <v>2.5</v>
          </cell>
          <cell r="J305">
            <v>3.1333333333333333</v>
          </cell>
          <cell r="K305">
            <v>3.5</v>
          </cell>
          <cell r="M305">
            <v>2.2000000000000002</v>
          </cell>
          <cell r="N305">
            <v>2.2000000000000002</v>
          </cell>
          <cell r="O305">
            <v>2</v>
          </cell>
          <cell r="P305">
            <v>2.1227130934728407</v>
          </cell>
          <cell r="Q305">
            <v>0</v>
          </cell>
          <cell r="R305">
            <v>0</v>
          </cell>
          <cell r="S305">
            <v>2.2000000000000002</v>
          </cell>
          <cell r="T305" t="str">
            <v>GK</v>
          </cell>
          <cell r="U305" t="str">
            <v>GK</v>
          </cell>
          <cell r="V305" t="str">
            <v>COV</v>
          </cell>
          <cell r="W305" t="str">
            <v>Coventry City</v>
          </cell>
          <cell r="X305">
            <v>4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 t="e">
            <v>#DIV/0!</v>
          </cell>
          <cell r="AH305" t="e">
            <v>#DIV/0!</v>
          </cell>
          <cell r="AI305" t="e">
            <v>#DIV/0!</v>
          </cell>
          <cell r="AJ305">
            <v>4.0999999999999925E-2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171</v>
          </cell>
          <cell r="AP305" t="str">
            <v>Dovin</v>
          </cell>
        </row>
        <row r="306">
          <cell r="A306" t="str">
            <v>Will Dennis</v>
          </cell>
          <cell r="B306" t="str">
            <v/>
          </cell>
          <cell r="C306" t="str">
            <v>Dennis</v>
          </cell>
          <cell r="D306" t="str">
            <v/>
          </cell>
          <cell r="F306" t="str">
            <v/>
          </cell>
          <cell r="H306" t="str">
            <v/>
          </cell>
          <cell r="I306">
            <v>0</v>
          </cell>
          <cell r="J306">
            <v>0</v>
          </cell>
          <cell r="K306">
            <v>0</v>
          </cell>
          <cell r="M306">
            <v>2.2000000000000002</v>
          </cell>
          <cell r="N306">
            <v>2.2000000000000002</v>
          </cell>
          <cell r="O306">
            <v>1.5766666666666662</v>
          </cell>
          <cell r="P306">
            <v>2.5421696327721151</v>
          </cell>
          <cell r="Q306">
            <v>0</v>
          </cell>
          <cell r="R306">
            <v>0</v>
          </cell>
          <cell r="S306">
            <v>2.2000000000000002</v>
          </cell>
          <cell r="T306" t="str">
            <v>GK</v>
          </cell>
          <cell r="U306" t="str">
            <v>GK</v>
          </cell>
          <cell r="V306" t="str">
            <v>BOU</v>
          </cell>
          <cell r="W306" t="str">
            <v>Bournemouth</v>
          </cell>
          <cell r="X306">
            <v>4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 t="e">
            <v>#DIV/0!</v>
          </cell>
          <cell r="AH306" t="e">
            <v>#DIV/0!</v>
          </cell>
          <cell r="AI306" t="e">
            <v>#DIV/0!</v>
          </cell>
          <cell r="AJ306">
            <v>2.0000000000000018E-3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59</v>
          </cell>
          <cell r="AP306" t="str">
            <v>Dennis</v>
          </cell>
        </row>
        <row r="307">
          <cell r="A307" t="str">
            <v>Fraser Forster</v>
          </cell>
          <cell r="B307" t="str">
            <v/>
          </cell>
          <cell r="C307" t="str">
            <v>Forster</v>
          </cell>
          <cell r="D307" t="str">
            <v/>
          </cell>
          <cell r="F307" t="str">
            <v/>
          </cell>
          <cell r="H307" t="str">
            <v/>
          </cell>
          <cell r="I307" t="e">
            <v>#N/A</v>
          </cell>
          <cell r="J307" t="e">
            <v>#N/A</v>
          </cell>
          <cell r="K307" t="e">
            <v>#N/A</v>
          </cell>
          <cell r="M307">
            <v>2.2000000000000002</v>
          </cell>
          <cell r="N307">
            <v>2.2000000000000002</v>
          </cell>
          <cell r="O307">
            <v>1.5766666666666662</v>
          </cell>
          <cell r="P307">
            <v>2.5421696327721151</v>
          </cell>
          <cell r="Q307">
            <v>0</v>
          </cell>
          <cell r="R307">
            <v>0</v>
          </cell>
          <cell r="S307">
            <v>2.2000000000000002</v>
          </cell>
          <cell r="T307" t="str">
            <v>GK</v>
          </cell>
          <cell r="U307" t="str">
            <v>GK</v>
          </cell>
          <cell r="V307" t="str">
            <v>BOU</v>
          </cell>
          <cell r="W307" t="str">
            <v>Bournemouth</v>
          </cell>
          <cell r="X307">
            <v>4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 t="e">
            <v>#DIV/0!</v>
          </cell>
          <cell r="AH307" t="e">
            <v>#DIV/0!</v>
          </cell>
          <cell r="AI307" t="e">
            <v>#DIV/0!</v>
          </cell>
          <cell r="AJ307">
            <v>3.400000000000003E-2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58</v>
          </cell>
          <cell r="AP307" t="str">
            <v>Forster</v>
          </cell>
        </row>
        <row r="308">
          <cell r="A308" t="str">
            <v>Erling Haaland</v>
          </cell>
          <cell r="B308" t="str">
            <v/>
          </cell>
          <cell r="C308" t="str">
            <v>Haaland</v>
          </cell>
          <cell r="D308" t="str">
            <v/>
          </cell>
          <cell r="F308" t="str">
            <v/>
          </cell>
          <cell r="H308" t="str">
            <v/>
          </cell>
          <cell r="I308">
            <v>5.8</v>
          </cell>
          <cell r="J308">
            <v>6.8666666666666671</v>
          </cell>
          <cell r="K308">
            <v>7.8</v>
          </cell>
          <cell r="M308">
            <v>6.1842885201490017</v>
          </cell>
          <cell r="N308">
            <v>6.9603792753132412</v>
          </cell>
          <cell r="O308">
            <v>6.4238678165330922</v>
          </cell>
          <cell r="P308">
            <v>6.1842885201490017</v>
          </cell>
          <cell r="Q308">
            <v>6.9603792753132412</v>
          </cell>
          <cell r="R308">
            <v>7.6444444444444448</v>
          </cell>
          <cell r="S308">
            <v>6.1842885201490017</v>
          </cell>
          <cell r="T308" t="str">
            <v>FWD</v>
          </cell>
          <cell r="U308" t="str">
            <v>CF</v>
          </cell>
          <cell r="V308" t="str">
            <v>MCI</v>
          </cell>
          <cell r="W308" t="str">
            <v>Man City</v>
          </cell>
          <cell r="X308">
            <v>15.5</v>
          </cell>
          <cell r="Y308">
            <v>239</v>
          </cell>
          <cell r="Z308">
            <v>0</v>
          </cell>
          <cell r="AA308">
            <v>239</v>
          </cell>
          <cell r="AB308">
            <v>2953</v>
          </cell>
          <cell r="AC308">
            <v>2953</v>
          </cell>
          <cell r="AD308">
            <v>0.44055299539170506</v>
          </cell>
          <cell r="AE308">
            <v>27</v>
          </cell>
          <cell r="AF308">
            <v>8</v>
          </cell>
          <cell r="AG308">
            <v>4.5716220792414441E-2</v>
          </cell>
          <cell r="AH308">
            <v>0.16244497121571283</v>
          </cell>
          <cell r="AI308">
            <v>0.20816119200812733</v>
          </cell>
          <cell r="AJ308">
            <v>0.72199999999999998</v>
          </cell>
          <cell r="AK308">
            <v>43</v>
          </cell>
          <cell r="AL308">
            <v>952</v>
          </cell>
          <cell r="AM308">
            <v>2</v>
          </cell>
          <cell r="AN308">
            <v>0</v>
          </cell>
          <cell r="AO308">
            <v>411</v>
          </cell>
          <cell r="AP308" t="str">
            <v>Haaland</v>
          </cell>
        </row>
        <row r="309">
          <cell r="A309" t="str">
            <v>Alexander Isak</v>
          </cell>
          <cell r="B309" t="str">
            <v/>
          </cell>
          <cell r="C309" t="str">
            <v>Isak</v>
          </cell>
          <cell r="D309" t="str">
            <v/>
          </cell>
          <cell r="F309" t="str">
            <v/>
          </cell>
          <cell r="H309" t="str">
            <v/>
          </cell>
          <cell r="I309">
            <v>4.5</v>
          </cell>
          <cell r="J309">
            <v>5.4666666666666659</v>
          </cell>
          <cell r="K309">
            <v>6.2</v>
          </cell>
          <cell r="M309">
            <v>3.5814178674351584</v>
          </cell>
          <cell r="N309">
            <v>4.3717579250720462</v>
          </cell>
          <cell r="O309">
            <v>3.4055035855505658</v>
          </cell>
          <cell r="P309">
            <v>3.5814178674351584</v>
          </cell>
          <cell r="Q309">
            <v>4.3717579250720462</v>
          </cell>
          <cell r="R309">
            <v>4.7325581395348841</v>
          </cell>
          <cell r="S309">
            <v>3.5814178674351584</v>
          </cell>
          <cell r="T309" t="str">
            <v>FWD</v>
          </cell>
          <cell r="U309" t="str">
            <v>CF</v>
          </cell>
          <cell r="V309" t="str">
            <v>LIV</v>
          </cell>
          <cell r="W309" t="str">
            <v>Liverpool</v>
          </cell>
          <cell r="X309">
            <v>9</v>
          </cell>
          <cell r="Y309">
            <v>41</v>
          </cell>
          <cell r="Z309">
            <v>0</v>
          </cell>
          <cell r="AA309">
            <v>41</v>
          </cell>
          <cell r="AB309">
            <v>694</v>
          </cell>
          <cell r="AC309">
            <v>694</v>
          </cell>
          <cell r="AD309">
            <v>0.32539682539682535</v>
          </cell>
          <cell r="AE309">
            <v>3</v>
          </cell>
          <cell r="AF309">
            <v>1</v>
          </cell>
          <cell r="AG309">
            <v>5.3170028818443849E-2</v>
          </cell>
          <cell r="AH309">
            <v>0.11930835734870317</v>
          </cell>
          <cell r="AI309">
            <v>0.17247838616714695</v>
          </cell>
          <cell r="AJ309">
            <v>0.13100000000000001</v>
          </cell>
          <cell r="AK309">
            <v>4</v>
          </cell>
          <cell r="AL309">
            <v>140</v>
          </cell>
          <cell r="AM309">
            <v>0</v>
          </cell>
          <cell r="AN309">
            <v>0</v>
          </cell>
          <cell r="AO309">
            <v>379</v>
          </cell>
          <cell r="AP309" t="str">
            <v>Isak</v>
          </cell>
        </row>
        <row r="310">
          <cell r="A310" t="str">
            <v>Igor Thiago Nascimento Rodrigues</v>
          </cell>
          <cell r="B310" t="str">
            <v/>
          </cell>
          <cell r="C310" t="str">
            <v>Thiago</v>
          </cell>
          <cell r="D310" t="str">
            <v/>
          </cell>
          <cell r="E310" t="str">
            <v>Igor Thiago</v>
          </cell>
          <cell r="F310" t="str">
            <v/>
          </cell>
          <cell r="H310" t="str">
            <v/>
          </cell>
          <cell r="I310">
            <v>1</v>
          </cell>
          <cell r="J310">
            <v>1.2666666666666668</v>
          </cell>
          <cell r="K310">
            <v>1.7</v>
          </cell>
          <cell r="M310">
            <v>4.274737355271176</v>
          </cell>
          <cell r="N310">
            <v>4.7995124923826937</v>
          </cell>
          <cell r="O310">
            <v>4.5350532602071905</v>
          </cell>
          <cell r="P310">
            <v>4.274737355271176</v>
          </cell>
          <cell r="Q310">
            <v>4.7995124923826937</v>
          </cell>
          <cell r="R310">
            <v>2.4444444444444442</v>
          </cell>
          <cell r="S310">
            <v>4.274737355271176</v>
          </cell>
          <cell r="T310" t="str">
            <v>FWD</v>
          </cell>
          <cell r="U310" t="str">
            <v>CF</v>
          </cell>
          <cell r="V310" t="str">
            <v>BRE</v>
          </cell>
          <cell r="W310" t="str">
            <v>Brentford</v>
          </cell>
          <cell r="X310">
            <v>8</v>
          </cell>
          <cell r="Y310">
            <v>181</v>
          </cell>
          <cell r="Z310">
            <v>2</v>
          </cell>
          <cell r="AA310">
            <v>179</v>
          </cell>
          <cell r="AB310">
            <v>3282</v>
          </cell>
          <cell r="AC310">
            <v>3282</v>
          </cell>
          <cell r="AD310">
            <v>0.59539473684210531</v>
          </cell>
          <cell r="AE310">
            <v>22</v>
          </cell>
          <cell r="AF310">
            <v>1</v>
          </cell>
          <cell r="AG310">
            <v>0.15329067641681898</v>
          </cell>
          <cell r="AH310">
            <v>-2.2760511882998172E-2</v>
          </cell>
          <cell r="AI310">
            <v>0.13053016453382071</v>
          </cell>
          <cell r="AJ310">
            <v>0.18900000000000006</v>
          </cell>
          <cell r="AK310">
            <v>22</v>
          </cell>
          <cell r="AL310">
            <v>710</v>
          </cell>
          <cell r="AM310">
            <v>7</v>
          </cell>
          <cell r="AN310">
            <v>0</v>
          </cell>
          <cell r="AO310">
            <v>106</v>
          </cell>
          <cell r="AP310" t="str">
            <v>Thiago</v>
          </cell>
        </row>
        <row r="311">
          <cell r="A311" t="str">
            <v>Ollie Watkins</v>
          </cell>
          <cell r="B311" t="str">
            <v/>
          </cell>
          <cell r="C311" t="str">
            <v>Watkins</v>
          </cell>
          <cell r="D311" t="str">
            <v/>
          </cell>
          <cell r="F311" t="str">
            <v/>
          </cell>
          <cell r="H311" t="str">
            <v/>
          </cell>
          <cell r="I311">
            <v>4.7</v>
          </cell>
          <cell r="J311">
            <v>5.2666666666666666</v>
          </cell>
          <cell r="K311">
            <v>6.2</v>
          </cell>
          <cell r="M311">
            <v>4.4215644193434525</v>
          </cell>
          <cell r="N311">
            <v>4.8337451464878223</v>
          </cell>
          <cell r="O311">
            <v>5.8295567862851589</v>
          </cell>
          <cell r="P311">
            <v>4.4215644193434525</v>
          </cell>
          <cell r="Q311">
            <v>4.8337451464878223</v>
          </cell>
          <cell r="R311">
            <v>10.026200873362445</v>
          </cell>
          <cell r="S311">
            <v>4.4215644193434525</v>
          </cell>
          <cell r="T311" t="str">
            <v>FWD</v>
          </cell>
          <cell r="U311" t="str">
            <v>CF</v>
          </cell>
          <cell r="V311" t="str">
            <v>AVL</v>
          </cell>
          <cell r="W311" t="str">
            <v>Aston Villa</v>
          </cell>
          <cell r="X311">
            <v>8</v>
          </cell>
          <cell r="Y311">
            <v>167</v>
          </cell>
          <cell r="Z311">
            <v>0</v>
          </cell>
          <cell r="AA311">
            <v>167</v>
          </cell>
          <cell r="AB311">
            <v>2833</v>
          </cell>
          <cell r="AC311">
            <v>2833</v>
          </cell>
          <cell r="AD311">
            <v>0.56418918918918914</v>
          </cell>
          <cell r="AE311">
            <v>16</v>
          </cell>
          <cell r="AF311">
            <v>4</v>
          </cell>
          <cell r="AG311">
            <v>1.9061066007765526E-2</v>
          </cell>
          <cell r="AH311">
            <v>8.9587010236498399E-2</v>
          </cell>
          <cell r="AI311">
            <v>0.10864807624426398</v>
          </cell>
          <cell r="AJ311">
            <v>0.14100000000000001</v>
          </cell>
          <cell r="AK311">
            <v>26</v>
          </cell>
          <cell r="AL311">
            <v>623</v>
          </cell>
          <cell r="AM311">
            <v>4</v>
          </cell>
          <cell r="AN311">
            <v>0</v>
          </cell>
          <cell r="AO311">
            <v>55</v>
          </cell>
          <cell r="AP311" t="str">
            <v>Watkins</v>
          </cell>
        </row>
        <row r="312">
          <cell r="A312" t="str">
            <v>João Pedro Junqueira de Jesus</v>
          </cell>
          <cell r="B312" t="str">
            <v/>
          </cell>
          <cell r="C312" t="str">
            <v>João Pedro</v>
          </cell>
          <cell r="D312" t="str">
            <v/>
          </cell>
          <cell r="F312" t="str">
            <v/>
          </cell>
          <cell r="H312" t="str">
            <v/>
          </cell>
          <cell r="I312">
            <v>3.4</v>
          </cell>
          <cell r="J312">
            <v>4.05</v>
          </cell>
          <cell r="K312">
            <v>4.7</v>
          </cell>
          <cell r="M312">
            <v>4.6896177577125657</v>
          </cell>
          <cell r="N312">
            <v>5.4604966139954847</v>
          </cell>
          <cell r="O312">
            <v>4.1671116461834297</v>
          </cell>
          <cell r="P312">
            <v>4.6896177577125657</v>
          </cell>
          <cell r="Q312">
            <v>5.4604966139954847</v>
          </cell>
          <cell r="R312">
            <v>3.340740740740741</v>
          </cell>
          <cell r="S312">
            <v>4.6896177577125657</v>
          </cell>
          <cell r="T312" t="str">
            <v>FWD</v>
          </cell>
          <cell r="U312" t="str">
            <v>CF</v>
          </cell>
          <cell r="V312" t="str">
            <v>CHE</v>
          </cell>
          <cell r="W312" t="str">
            <v>Chelsea</v>
          </cell>
          <cell r="X312">
            <v>7.5</v>
          </cell>
          <cell r="Y312">
            <v>177</v>
          </cell>
          <cell r="Z312">
            <v>0</v>
          </cell>
          <cell r="AA312">
            <v>177</v>
          </cell>
          <cell r="AB312">
            <v>2658</v>
          </cell>
          <cell r="AC312">
            <v>2658</v>
          </cell>
          <cell r="AD312">
            <v>0.67428571428571427</v>
          </cell>
          <cell r="AE312">
            <v>15</v>
          </cell>
          <cell r="AF312">
            <v>9</v>
          </cell>
          <cell r="AG312">
            <v>3.0474040632053612E-3</v>
          </cell>
          <cell r="AH312">
            <v>0.23837471783295713</v>
          </cell>
          <cell r="AI312">
            <v>0.24142212189616241</v>
          </cell>
          <cell r="AJ312">
            <v>0.45999999999999996</v>
          </cell>
          <cell r="AK312">
            <v>30</v>
          </cell>
          <cell r="AL312">
            <v>715</v>
          </cell>
          <cell r="AM312">
            <v>5</v>
          </cell>
          <cell r="AN312">
            <v>0</v>
          </cell>
          <cell r="AO312">
            <v>165</v>
          </cell>
          <cell r="AP312" t="str">
            <v>João Pedro</v>
          </cell>
        </row>
        <row r="313">
          <cell r="A313" t="str">
            <v>Viktor Gyökeres</v>
          </cell>
          <cell r="B313" t="str">
            <v/>
          </cell>
          <cell r="C313" t="str">
            <v>Gyökeres</v>
          </cell>
          <cell r="D313" t="str">
            <v/>
          </cell>
          <cell r="F313" t="str">
            <v/>
          </cell>
          <cell r="H313" t="str">
            <v/>
          </cell>
          <cell r="I313">
            <v>4.9000000000000004</v>
          </cell>
          <cell r="J313">
            <v>5.9</v>
          </cell>
          <cell r="K313">
            <v>6.9</v>
          </cell>
          <cell r="M313">
            <v>4.3062192151556156</v>
          </cell>
          <cell r="N313">
            <v>4.3879115922417684</v>
          </cell>
          <cell r="O313">
            <v>5.1294813338542218</v>
          </cell>
          <cell r="P313">
            <v>4.3062192151556156</v>
          </cell>
          <cell r="Q313">
            <v>4.3879115922417684</v>
          </cell>
          <cell r="R313">
            <v>6.99581589958159</v>
          </cell>
          <cell r="S313">
            <v>4.3062192151556156</v>
          </cell>
          <cell r="T313" t="str">
            <v>FWD</v>
          </cell>
          <cell r="U313" t="str">
            <v>CF</v>
          </cell>
          <cell r="V313" t="str">
            <v>ARS</v>
          </cell>
          <cell r="W313" t="str">
            <v>Arsenal</v>
          </cell>
          <cell r="X313">
            <v>7.5</v>
          </cell>
          <cell r="Y313">
            <v>128</v>
          </cell>
          <cell r="Z313">
            <v>0</v>
          </cell>
          <cell r="AA313">
            <v>128</v>
          </cell>
          <cell r="AB313">
            <v>2217</v>
          </cell>
          <cell r="AC313">
            <v>2217</v>
          </cell>
          <cell r="AD313">
            <v>0.47407407407407404</v>
          </cell>
          <cell r="AE313">
            <v>14</v>
          </cell>
          <cell r="AF313">
            <v>1</v>
          </cell>
          <cell r="AG313">
            <v>7.0635994587280149E-2</v>
          </cell>
          <cell r="AH313">
            <v>-3.8159675236806495E-2</v>
          </cell>
          <cell r="AI313">
            <v>3.247631935047357E-2</v>
          </cell>
          <cell r="AJ313">
            <v>0.15700000000000003</v>
          </cell>
          <cell r="AK313">
            <v>16</v>
          </cell>
          <cell r="AL313">
            <v>474</v>
          </cell>
          <cell r="AM313">
            <v>5</v>
          </cell>
          <cell r="AN313">
            <v>0</v>
          </cell>
          <cell r="AO313">
            <v>25</v>
          </cell>
          <cell r="AP313" t="str">
            <v>Gyökeres</v>
          </cell>
        </row>
        <row r="314">
          <cell r="A314" t="str">
            <v>Hugo Ekitiké</v>
          </cell>
          <cell r="B314" t="str">
            <v/>
          </cell>
          <cell r="C314" t="str">
            <v>Ekitiké</v>
          </cell>
          <cell r="D314" t="str">
            <v/>
          </cell>
          <cell r="E314" t="str">
            <v>Hugo Ekitike</v>
          </cell>
          <cell r="F314" t="str">
            <v/>
          </cell>
          <cell r="H314" t="str">
            <v/>
          </cell>
          <cell r="I314" t="e">
            <v>#N/A</v>
          </cell>
          <cell r="J314" t="e">
            <v>#N/A</v>
          </cell>
          <cell r="K314" t="e">
            <v>#N/A</v>
          </cell>
          <cell r="M314">
            <v>4.9398052309404559</v>
          </cell>
          <cell r="N314">
            <v>5.3561491374513075</v>
          </cell>
          <cell r="O314">
            <v>2.7677796327212021</v>
          </cell>
          <cell r="P314">
            <v>4.9398052309404559</v>
          </cell>
          <cell r="Q314">
            <v>5.3561491374513075</v>
          </cell>
          <cell r="R314">
            <v>0</v>
          </cell>
          <cell r="S314">
            <v>4.9398052309404559</v>
          </cell>
          <cell r="T314" t="str">
            <v>FWD</v>
          </cell>
          <cell r="U314" t="str">
            <v>CF</v>
          </cell>
          <cell r="V314" t="str">
            <v>LIV</v>
          </cell>
          <cell r="W314" t="str">
            <v>Liverpool</v>
          </cell>
          <cell r="X314">
            <v>7.5</v>
          </cell>
          <cell r="Y314">
            <v>125</v>
          </cell>
          <cell r="Z314">
            <v>0</v>
          </cell>
          <cell r="AA314">
            <v>125</v>
          </cell>
          <cell r="AB314">
            <v>1797</v>
          </cell>
          <cell r="AC314">
            <v>1797</v>
          </cell>
          <cell r="AD314">
            <v>0.59523809523809523</v>
          </cell>
          <cell r="AE314">
            <v>11</v>
          </cell>
          <cell r="AF314">
            <v>4</v>
          </cell>
          <cell r="AG314">
            <v>4.5075125208681177E-2</v>
          </cell>
          <cell r="AH314">
            <v>7.7629382303839728E-2</v>
          </cell>
          <cell r="AI314">
            <v>0.12270450751252093</v>
          </cell>
          <cell r="AJ314">
            <v>2.0000000000000018E-3</v>
          </cell>
          <cell r="AK314">
            <v>22</v>
          </cell>
          <cell r="AL314">
            <v>433</v>
          </cell>
          <cell r="AM314">
            <v>0</v>
          </cell>
          <cell r="AN314">
            <v>0</v>
          </cell>
          <cell r="AO314">
            <v>380</v>
          </cell>
          <cell r="AP314" t="str">
            <v>Ekitiké</v>
          </cell>
        </row>
        <row r="315">
          <cell r="A315" t="str">
            <v>Kai Havertz</v>
          </cell>
          <cell r="B315" t="str">
            <v/>
          </cell>
          <cell r="C315" t="str">
            <v>Havertz</v>
          </cell>
          <cell r="D315" t="str">
            <v/>
          </cell>
          <cell r="F315" t="str">
            <v/>
          </cell>
          <cell r="H315" t="str">
            <v/>
          </cell>
          <cell r="I315">
            <v>2.9</v>
          </cell>
          <cell r="J315">
            <v>4</v>
          </cell>
          <cell r="K315">
            <v>4.9000000000000004</v>
          </cell>
          <cell r="M315">
            <v>4.061067590987868</v>
          </cell>
          <cell r="N315">
            <v>3.8682842287694972</v>
          </cell>
          <cell r="O315">
            <v>4.8078785115089859</v>
          </cell>
          <cell r="P315">
            <v>4.061067590987868</v>
          </cell>
          <cell r="Q315">
            <v>3.8682842287694972</v>
          </cell>
          <cell r="R315">
            <v>5.422053231939163</v>
          </cell>
          <cell r="S315">
            <v>4.061067590987868</v>
          </cell>
          <cell r="T315" t="str">
            <v>FWD</v>
          </cell>
          <cell r="U315" t="str">
            <v>CF</v>
          </cell>
          <cell r="V315" t="str">
            <v>ARS</v>
          </cell>
          <cell r="W315" t="str">
            <v>Arsenal</v>
          </cell>
          <cell r="X315">
            <v>7.5</v>
          </cell>
          <cell r="Y315">
            <v>36</v>
          </cell>
          <cell r="Z315">
            <v>0</v>
          </cell>
          <cell r="AA315">
            <v>36</v>
          </cell>
          <cell r="AB315">
            <v>577</v>
          </cell>
          <cell r="AC315">
            <v>577</v>
          </cell>
          <cell r="AD315">
            <v>0.4</v>
          </cell>
          <cell r="AE315">
            <v>2</v>
          </cell>
          <cell r="AF315">
            <v>3</v>
          </cell>
          <cell r="AG315">
            <v>-0.2043327556325823</v>
          </cell>
          <cell r="AH315">
            <v>0.36811091854419414</v>
          </cell>
          <cell r="AI315">
            <v>0.16377816291161185</v>
          </cell>
          <cell r="AJ315">
            <v>5.2000000000000046E-2</v>
          </cell>
          <cell r="AK315">
            <v>3</v>
          </cell>
          <cell r="AL315">
            <v>143</v>
          </cell>
          <cell r="AM315">
            <v>1</v>
          </cell>
          <cell r="AN315">
            <v>0</v>
          </cell>
          <cell r="AO315">
            <v>26</v>
          </cell>
          <cell r="AP315" t="str">
            <v>Havertz</v>
          </cell>
        </row>
        <row r="316">
          <cell r="A316" t="str">
            <v>Benjamin Sesko</v>
          </cell>
          <cell r="B316" t="str">
            <v/>
          </cell>
          <cell r="C316" t="str">
            <v>Šeško</v>
          </cell>
          <cell r="D316" t="str">
            <v/>
          </cell>
          <cell r="E316" t="str">
            <v>Benjamin Šeško</v>
          </cell>
          <cell r="F316" t="str">
            <v/>
          </cell>
          <cell r="H316" t="str">
            <v/>
          </cell>
          <cell r="I316" t="e">
            <v>#N/A</v>
          </cell>
          <cell r="J316" t="e">
            <v>#N/A</v>
          </cell>
          <cell r="K316" t="e">
            <v>#N/A</v>
          </cell>
          <cell r="M316">
            <v>4.493720245398773</v>
          </cell>
          <cell r="N316">
            <v>5.3797546012269937</v>
          </cell>
          <cell r="O316">
            <v>5.2908004535806716</v>
          </cell>
          <cell r="P316">
            <v>4.493720245398773</v>
          </cell>
          <cell r="Q316">
            <v>5.3797546012269937</v>
          </cell>
          <cell r="R316">
            <v>5.6161137440758298</v>
          </cell>
          <cell r="S316">
            <v>4.493720245398773</v>
          </cell>
          <cell r="T316" t="str">
            <v>FWD</v>
          </cell>
          <cell r="U316" t="str">
            <v>CF</v>
          </cell>
          <cell r="V316" t="str">
            <v>MUN</v>
          </cell>
          <cell r="W316" t="str">
            <v>Man Utd</v>
          </cell>
          <cell r="X316">
            <v>7</v>
          </cell>
          <cell r="Y316">
            <v>111</v>
          </cell>
          <cell r="Z316">
            <v>0</v>
          </cell>
          <cell r="AA316">
            <v>111</v>
          </cell>
          <cell r="AB316">
            <v>1630</v>
          </cell>
          <cell r="AC316">
            <v>1630</v>
          </cell>
          <cell r="AD316">
            <v>0.52857142857142858</v>
          </cell>
          <cell r="AE316">
            <v>11</v>
          </cell>
          <cell r="AF316">
            <v>2</v>
          </cell>
          <cell r="AG316">
            <v>9.8834355828220866E-2</v>
          </cell>
          <cell r="AH316">
            <v>9.4969325153374237E-2</v>
          </cell>
          <cell r="AI316">
            <v>0.19380368098159517</v>
          </cell>
          <cell r="AJ316">
            <v>3.0000000000000027E-2</v>
          </cell>
          <cell r="AK316">
            <v>19</v>
          </cell>
          <cell r="AL316">
            <v>405</v>
          </cell>
          <cell r="AM316">
            <v>2</v>
          </cell>
          <cell r="AN316">
            <v>0</v>
          </cell>
          <cell r="AO316">
            <v>439</v>
          </cell>
          <cell r="AP316" t="str">
            <v>Šeško</v>
          </cell>
        </row>
        <row r="317">
          <cell r="A317" t="str">
            <v>Omar Marmoush</v>
          </cell>
          <cell r="B317" t="str">
            <v/>
          </cell>
          <cell r="C317" t="str">
            <v>Marmoush</v>
          </cell>
          <cell r="D317" t="str">
            <v/>
          </cell>
          <cell r="F317" t="str">
            <v/>
          </cell>
          <cell r="H317" t="str">
            <v/>
          </cell>
          <cell r="I317">
            <v>4.5999999999999996</v>
          </cell>
          <cell r="J317">
            <v>4.5999999999999996</v>
          </cell>
          <cell r="K317">
            <v>4.5999999999999996</v>
          </cell>
          <cell r="M317">
            <v>4.2131480151821137</v>
          </cell>
          <cell r="N317">
            <v>5.2677279305354556</v>
          </cell>
          <cell r="O317">
            <v>3.6418230969609251</v>
          </cell>
          <cell r="P317">
            <v>3.6306946454413889</v>
          </cell>
          <cell r="Q317">
            <v>5.2677279305354556</v>
          </cell>
          <cell r="R317">
            <v>8.32</v>
          </cell>
          <cell r="S317">
            <v>4.2131480151821137</v>
          </cell>
          <cell r="T317" t="str">
            <v>FWD</v>
          </cell>
          <cell r="U317" t="str">
            <v>CF</v>
          </cell>
          <cell r="V317" t="str">
            <v>MCI</v>
          </cell>
          <cell r="W317" t="str">
            <v>Man City</v>
          </cell>
          <cell r="X317">
            <v>7</v>
          </cell>
          <cell r="Y317">
            <v>56</v>
          </cell>
          <cell r="Z317">
            <v>0</v>
          </cell>
          <cell r="AA317">
            <v>56</v>
          </cell>
          <cell r="AB317">
            <v>691</v>
          </cell>
          <cell r="AC317">
            <v>691</v>
          </cell>
          <cell r="AD317">
            <v>0.38095238095238093</v>
          </cell>
          <cell r="AE317">
            <v>3</v>
          </cell>
          <cell r="AF317">
            <v>3</v>
          </cell>
          <cell r="AG317">
            <v>2.8654124457308305E-2</v>
          </cell>
          <cell r="AH317">
            <v>0.29044862518089731</v>
          </cell>
          <cell r="AI317">
            <v>0.31910274963820562</v>
          </cell>
          <cell r="AJ317">
            <v>4.9999999999998934E-3</v>
          </cell>
          <cell r="AK317">
            <v>5</v>
          </cell>
          <cell r="AL317">
            <v>182</v>
          </cell>
          <cell r="AM317">
            <v>3</v>
          </cell>
          <cell r="AN317">
            <v>0</v>
          </cell>
          <cell r="AO317">
            <v>401</v>
          </cell>
          <cell r="AP317" t="str">
            <v>Marmoush</v>
          </cell>
        </row>
        <row r="318">
          <cell r="A318" t="str">
            <v>Jean-Philippe Mateta</v>
          </cell>
          <cell r="B318" t="str">
            <v/>
          </cell>
          <cell r="C318" t="str">
            <v>Mateta</v>
          </cell>
          <cell r="D318" t="str">
            <v/>
          </cell>
          <cell r="F318" t="str">
            <v/>
          </cell>
          <cell r="H318" t="str">
            <v/>
          </cell>
          <cell r="I318">
            <v>1.4</v>
          </cell>
          <cell r="J318">
            <v>3.4</v>
          </cell>
          <cell r="K318">
            <v>4.7</v>
          </cell>
          <cell r="M318">
            <v>4.6703366515837104</v>
          </cell>
          <cell r="N318">
            <v>4.1782805429864247</v>
          </cell>
          <cell r="O318">
            <v>4.1770291143119822</v>
          </cell>
          <cell r="P318">
            <v>4.6703366515837104</v>
          </cell>
          <cell r="Q318">
            <v>4.1782805429864247</v>
          </cell>
          <cell r="R318">
            <v>5.4860557768924307</v>
          </cell>
          <cell r="S318">
            <v>4.6703366515837104</v>
          </cell>
          <cell r="T318" t="str">
            <v>FWD</v>
          </cell>
          <cell r="U318" t="str">
            <v>CF</v>
          </cell>
          <cell r="V318" t="str">
            <v>CRY</v>
          </cell>
          <cell r="W318" t="str">
            <v>Crystal Palace</v>
          </cell>
          <cell r="X318">
            <v>6.5</v>
          </cell>
          <cell r="Y318">
            <v>114</v>
          </cell>
          <cell r="Z318">
            <v>0</v>
          </cell>
          <cell r="AA318">
            <v>114</v>
          </cell>
          <cell r="AB318">
            <v>2210</v>
          </cell>
          <cell r="AC318">
            <v>2210</v>
          </cell>
          <cell r="AD318">
            <v>0.54807692307692313</v>
          </cell>
          <cell r="AE318">
            <v>12</v>
          </cell>
          <cell r="AF318">
            <v>0</v>
          </cell>
          <cell r="AG318">
            <v>-9.8552036199094972E-2</v>
          </cell>
          <cell r="AH318">
            <v>-5.375565610859729E-2</v>
          </cell>
          <cell r="AI318">
            <v>-0.15230769230769231</v>
          </cell>
          <cell r="AJ318">
            <v>7.8999999999999959E-2</v>
          </cell>
          <cell r="AK318">
            <v>13</v>
          </cell>
          <cell r="AL318">
            <v>397</v>
          </cell>
          <cell r="AM318">
            <v>2</v>
          </cell>
          <cell r="AN318">
            <v>0</v>
          </cell>
          <cell r="AO318">
            <v>223</v>
          </cell>
          <cell r="AP318" t="str">
            <v>Mateta</v>
          </cell>
        </row>
        <row r="319">
          <cell r="A319" t="str">
            <v>Nicolas Jackson</v>
          </cell>
          <cell r="B319" t="str">
            <v/>
          </cell>
          <cell r="C319" t="str">
            <v>N.Jackson</v>
          </cell>
          <cell r="D319" t="str">
            <v/>
          </cell>
          <cell r="H319" t="str">
            <v/>
          </cell>
          <cell r="I319">
            <v>3.1</v>
          </cell>
          <cell r="J319">
            <v>3.35</v>
          </cell>
          <cell r="K319">
            <v>3.6</v>
          </cell>
          <cell r="M319">
            <v>2.2000000000000002</v>
          </cell>
          <cell r="N319">
            <v>2.2000000000000002</v>
          </cell>
          <cell r="O319">
            <v>2</v>
          </cell>
          <cell r="P319">
            <v>2</v>
          </cell>
          <cell r="Q319">
            <v>0</v>
          </cell>
          <cell r="R319">
            <v>0</v>
          </cell>
          <cell r="S319">
            <v>2.2000000000000002</v>
          </cell>
          <cell r="T319" t="str">
            <v>FWD</v>
          </cell>
          <cell r="U319" t="str">
            <v>CF</v>
          </cell>
          <cell r="V319" t="str">
            <v>CHE</v>
          </cell>
          <cell r="W319" t="str">
            <v>Chelsea</v>
          </cell>
          <cell r="X319">
            <v>6.5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 t="e">
            <v>#DIV/0!</v>
          </cell>
          <cell r="AH319" t="e">
            <v>#DIV/0!</v>
          </cell>
          <cell r="AI319" t="e">
            <v>#DIV/0!</v>
          </cell>
          <cell r="AJ319">
            <v>4.0000000000000036E-3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166</v>
          </cell>
          <cell r="AP319" t="str">
            <v>N.Jackson</v>
          </cell>
        </row>
        <row r="320">
          <cell r="A320" t="str">
            <v>Dominic Calvert-Lewin</v>
          </cell>
          <cell r="B320" t="str">
            <v/>
          </cell>
          <cell r="C320" t="str">
            <v>Calvert-Lewin</v>
          </cell>
          <cell r="D320" t="str">
            <v/>
          </cell>
          <cell r="F320" t="str">
            <v/>
          </cell>
          <cell r="H320" t="str">
            <v/>
          </cell>
          <cell r="I320" t="e">
            <v>#N/A</v>
          </cell>
          <cell r="J320" t="e">
            <v>#N/A</v>
          </cell>
          <cell r="K320" t="e">
            <v>#N/A</v>
          </cell>
          <cell r="M320">
            <v>4.5246174200661526</v>
          </cell>
          <cell r="N320">
            <v>4.5402425578831318</v>
          </cell>
          <cell r="O320">
            <v>4.3882642254792206</v>
          </cell>
          <cell r="P320">
            <v>4.5246174200661526</v>
          </cell>
          <cell r="Q320">
            <v>4.5402425578831318</v>
          </cell>
          <cell r="R320">
            <v>5.0386100386100381</v>
          </cell>
          <cell r="S320">
            <v>4.5246174200661526</v>
          </cell>
          <cell r="T320" t="str">
            <v>FWD</v>
          </cell>
          <cell r="U320" t="str">
            <v>CF</v>
          </cell>
          <cell r="V320" t="str">
            <v>LEE</v>
          </cell>
          <cell r="W320" t="str">
            <v>Leeds</v>
          </cell>
          <cell r="X320">
            <v>6</v>
          </cell>
          <cell r="Y320">
            <v>142</v>
          </cell>
          <cell r="Z320">
            <v>0</v>
          </cell>
          <cell r="AA320">
            <v>142</v>
          </cell>
          <cell r="AB320">
            <v>2721</v>
          </cell>
          <cell r="AC320">
            <v>2721</v>
          </cell>
          <cell r="AD320">
            <v>0.67619047619047612</v>
          </cell>
          <cell r="AE320">
            <v>14</v>
          </cell>
          <cell r="AF320">
            <v>2</v>
          </cell>
          <cell r="AG320">
            <v>-5.1929437706725534E-2</v>
          </cell>
          <cell r="AH320">
            <v>3.1091510474090409E-2</v>
          </cell>
          <cell r="AI320">
            <v>-2.0837927232635001E-2</v>
          </cell>
          <cell r="AJ320">
            <v>0.17100000000000004</v>
          </cell>
          <cell r="AK320">
            <v>20</v>
          </cell>
          <cell r="AL320">
            <v>472</v>
          </cell>
          <cell r="AM320">
            <v>3</v>
          </cell>
          <cell r="AN320">
            <v>0</v>
          </cell>
          <cell r="AO320">
            <v>346</v>
          </cell>
          <cell r="AP320" t="str">
            <v>Calvert-Lewin</v>
          </cell>
        </row>
        <row r="321">
          <cell r="A321" t="str">
            <v>Danny Welbeck</v>
          </cell>
          <cell r="B321" t="str">
            <v/>
          </cell>
          <cell r="C321" t="str">
            <v>Welbeck</v>
          </cell>
          <cell r="D321" t="str">
            <v/>
          </cell>
          <cell r="F321" t="str">
            <v/>
          </cell>
          <cell r="H321" t="str">
            <v/>
          </cell>
          <cell r="I321">
            <v>2.7</v>
          </cell>
          <cell r="J321">
            <v>3.2666666666666671</v>
          </cell>
          <cell r="K321">
            <v>4.2</v>
          </cell>
          <cell r="M321">
            <v>4.3322276567363271</v>
          </cell>
          <cell r="N321">
            <v>4.4259670964873283</v>
          </cell>
          <cell r="O321">
            <v>3.3727659443924178</v>
          </cell>
          <cell r="P321">
            <v>4.3322276567363271</v>
          </cell>
          <cell r="Q321">
            <v>4.4259670964873283</v>
          </cell>
          <cell r="R321">
            <v>3.9720670391061454</v>
          </cell>
          <cell r="S321">
            <v>4.3322276567363271</v>
          </cell>
          <cell r="T321" t="str">
            <v>FWD</v>
          </cell>
          <cell r="U321" t="str">
            <v>CF</v>
          </cell>
          <cell r="V321" t="str">
            <v>BHA</v>
          </cell>
          <cell r="W321" t="str">
            <v>Brighton</v>
          </cell>
          <cell r="X321">
            <v>6</v>
          </cell>
          <cell r="Y321">
            <v>126.00000000000001</v>
          </cell>
          <cell r="Z321">
            <v>0</v>
          </cell>
          <cell r="AA321">
            <v>126.00000000000001</v>
          </cell>
          <cell r="AB321">
            <v>2249</v>
          </cell>
          <cell r="AC321">
            <v>2249</v>
          </cell>
          <cell r="AD321">
            <v>0.56756756756756765</v>
          </cell>
          <cell r="AE321">
            <v>13</v>
          </cell>
          <cell r="AF321">
            <v>1</v>
          </cell>
          <cell r="AG321">
            <v>2.5611382836816354E-2</v>
          </cell>
          <cell r="AH321">
            <v>-1.6007114273010228E-2</v>
          </cell>
          <cell r="AI321">
            <v>9.6042685638061398E-3</v>
          </cell>
          <cell r="AJ321">
            <v>3.0999999999999917E-2</v>
          </cell>
          <cell r="AK321">
            <v>18</v>
          </cell>
          <cell r="AL321">
            <v>511</v>
          </cell>
          <cell r="AM321">
            <v>5</v>
          </cell>
          <cell r="AN321">
            <v>0</v>
          </cell>
          <cell r="AO321">
            <v>136</v>
          </cell>
          <cell r="AP321" t="str">
            <v>Welbeck</v>
          </cell>
        </row>
        <row r="322">
          <cell r="A322" t="str">
            <v>Richarlison de Andrade</v>
          </cell>
          <cell r="B322" t="str">
            <v/>
          </cell>
          <cell r="C322" t="str">
            <v>Richarlison</v>
          </cell>
          <cell r="D322" t="str">
            <v/>
          </cell>
          <cell r="F322" t="str">
            <v/>
          </cell>
          <cell r="H322" t="str">
            <v/>
          </cell>
          <cell r="I322">
            <v>2</v>
          </cell>
          <cell r="J322">
            <v>2.9</v>
          </cell>
          <cell r="K322">
            <v>4.4000000000000004</v>
          </cell>
          <cell r="M322">
            <v>4.1401924257932441</v>
          </cell>
          <cell r="N322">
            <v>5.0547594677584451</v>
          </cell>
          <cell r="O322">
            <v>4.3846634271927813</v>
          </cell>
          <cell r="P322">
            <v>4.1401924257932441</v>
          </cell>
          <cell r="Q322">
            <v>5.0547594677584451</v>
          </cell>
          <cell r="R322">
            <v>5.0816326530612246</v>
          </cell>
          <cell r="S322">
            <v>4.1401924257932441</v>
          </cell>
          <cell r="T322" t="str">
            <v>FWD</v>
          </cell>
          <cell r="U322" t="str">
            <v>CF</v>
          </cell>
          <cell r="V322" t="str">
            <v>TOT</v>
          </cell>
          <cell r="W322" t="str">
            <v>Spurs</v>
          </cell>
          <cell r="X322">
            <v>6</v>
          </cell>
          <cell r="Y322">
            <v>119</v>
          </cell>
          <cell r="Z322">
            <v>0</v>
          </cell>
          <cell r="AA322">
            <v>119</v>
          </cell>
          <cell r="AB322">
            <v>1954</v>
          </cell>
          <cell r="AC322">
            <v>1954</v>
          </cell>
          <cell r="AD322">
            <v>0.61979166666666663</v>
          </cell>
          <cell r="AE322">
            <v>11</v>
          </cell>
          <cell r="AF322">
            <v>4</v>
          </cell>
          <cell r="AG322">
            <v>0.10870010235414529</v>
          </cell>
          <cell r="AH322">
            <v>0.11699078812691915</v>
          </cell>
          <cell r="AI322">
            <v>0.22569089048106439</v>
          </cell>
          <cell r="AJ322">
            <v>1.4999999999999902E-2</v>
          </cell>
          <cell r="AK322">
            <v>17</v>
          </cell>
          <cell r="AL322">
            <v>505</v>
          </cell>
          <cell r="AM322">
            <v>5</v>
          </cell>
          <cell r="AN322">
            <v>0</v>
          </cell>
          <cell r="AO322">
            <v>527</v>
          </cell>
          <cell r="AP322" t="str">
            <v>Richarlison</v>
          </cell>
        </row>
        <row r="323">
          <cell r="A323" t="str">
            <v>Francisco Evanilson de Lima Barbosa</v>
          </cell>
          <cell r="B323" t="str">
            <v/>
          </cell>
          <cell r="C323" t="str">
            <v>Evanilson</v>
          </cell>
          <cell r="D323" t="str">
            <v/>
          </cell>
          <cell r="F323" t="str">
            <v/>
          </cell>
          <cell r="H323" t="str">
            <v/>
          </cell>
          <cell r="I323">
            <v>4.0999999999999996</v>
          </cell>
          <cell r="J323">
            <v>4.0999999999999996</v>
          </cell>
          <cell r="K323">
            <v>4.0999999999999996</v>
          </cell>
          <cell r="M323">
            <v>3.6160729660707771</v>
          </cell>
          <cell r="N323">
            <v>3.3983947464429041</v>
          </cell>
          <cell r="O323">
            <v>4.0350337146168211</v>
          </cell>
          <cell r="P323">
            <v>3.6160729660707771</v>
          </cell>
          <cell r="Q323">
            <v>3.3983947464429041</v>
          </cell>
          <cell r="R323">
            <v>2.8235294117647065</v>
          </cell>
          <cell r="S323">
            <v>3.6160729660707771</v>
          </cell>
          <cell r="T323" t="str">
            <v>FWD</v>
          </cell>
          <cell r="U323" t="str">
            <v>CF</v>
          </cell>
          <cell r="V323" t="str">
            <v>BOU</v>
          </cell>
          <cell r="W323" t="str">
            <v>Bournemouth</v>
          </cell>
          <cell r="X323">
            <v>6</v>
          </cell>
          <cell r="Y323">
            <v>115</v>
          </cell>
          <cell r="Z323">
            <v>0</v>
          </cell>
          <cell r="AA323">
            <v>115</v>
          </cell>
          <cell r="AB323">
            <v>2741</v>
          </cell>
          <cell r="AC323">
            <v>2741</v>
          </cell>
          <cell r="AD323">
            <v>0.53240740740740744</v>
          </cell>
          <cell r="AE323">
            <v>6</v>
          </cell>
          <cell r="AF323">
            <v>7</v>
          </cell>
          <cell r="AG323">
            <v>-0.15235315578256112</v>
          </cell>
          <cell r="AH323">
            <v>0.18124771981028823</v>
          </cell>
          <cell r="AI323">
            <v>2.889456402772711E-2</v>
          </cell>
          <cell r="AJ323">
            <v>2.0000000000000018E-2</v>
          </cell>
          <cell r="AK323">
            <v>6</v>
          </cell>
          <cell r="AL323">
            <v>412</v>
          </cell>
          <cell r="AM323">
            <v>2</v>
          </cell>
          <cell r="AN323">
            <v>0</v>
          </cell>
          <cell r="AO323">
            <v>79</v>
          </cell>
          <cell r="AP323" t="str">
            <v>Evanilson</v>
          </cell>
        </row>
        <row r="324">
          <cell r="A324" t="str">
            <v>Igor Jesus Maciel da Cruz</v>
          </cell>
          <cell r="B324" t="str">
            <v/>
          </cell>
          <cell r="C324" t="str">
            <v>Igor Jesus</v>
          </cell>
          <cell r="D324" t="str">
            <v/>
          </cell>
          <cell r="F324" t="str">
            <v/>
          </cell>
          <cell r="H324" t="str">
            <v/>
          </cell>
          <cell r="I324" t="e">
            <v>#N/A</v>
          </cell>
          <cell r="J324" t="e">
            <v>#N/A</v>
          </cell>
          <cell r="K324" t="e">
            <v>#N/A</v>
          </cell>
          <cell r="M324">
            <v>3.3576048844308763</v>
          </cell>
          <cell r="N324">
            <v>3.6790231138246838</v>
          </cell>
          <cell r="O324">
            <v>3.6502784206242849</v>
          </cell>
          <cell r="P324">
            <v>3.3576048844308763</v>
          </cell>
          <cell r="Q324">
            <v>3.6790231138246838</v>
          </cell>
          <cell r="R324">
            <v>5.5815085158150852</v>
          </cell>
          <cell r="S324">
            <v>3.3576048844308763</v>
          </cell>
          <cell r="T324" t="str">
            <v>FWD</v>
          </cell>
          <cell r="U324" t="str">
            <v>CF</v>
          </cell>
          <cell r="V324" t="str">
            <v>NFO</v>
          </cell>
          <cell r="W324" t="str">
            <v>Nott'm Forest</v>
          </cell>
          <cell r="X324">
            <v>6</v>
          </cell>
          <cell r="Y324">
            <v>114</v>
          </cell>
          <cell r="Z324">
            <v>0</v>
          </cell>
          <cell r="AA324">
            <v>114</v>
          </cell>
          <cell r="AB324">
            <v>2293</v>
          </cell>
          <cell r="AC324">
            <v>2293</v>
          </cell>
          <cell r="AD324">
            <v>0.51351351351351349</v>
          </cell>
          <cell r="AE324">
            <v>6</v>
          </cell>
          <cell r="AF324">
            <v>6</v>
          </cell>
          <cell r="AG324">
            <v>-1.8839947666812018E-2</v>
          </cell>
          <cell r="AH324">
            <v>0.18604448320976888</v>
          </cell>
          <cell r="AI324">
            <v>0.16720453554295689</v>
          </cell>
          <cell r="AJ324">
            <v>3.499999999999992E-2</v>
          </cell>
          <cell r="AK324">
            <v>13</v>
          </cell>
          <cell r="AL324">
            <v>407</v>
          </cell>
          <cell r="AM324">
            <v>2</v>
          </cell>
          <cell r="AN324">
            <v>0</v>
          </cell>
          <cell r="AO324">
            <v>491</v>
          </cell>
          <cell r="AP324" t="str">
            <v>Igor Jesus</v>
          </cell>
        </row>
        <row r="325">
          <cell r="A325" t="str">
            <v>Nick Woltemade</v>
          </cell>
          <cell r="B325" t="str">
            <v/>
          </cell>
          <cell r="C325" t="str">
            <v>Woltemade</v>
          </cell>
          <cell r="D325" t="str">
            <v/>
          </cell>
          <cell r="F325" t="str">
            <v/>
          </cell>
          <cell r="H325" t="str">
            <v/>
          </cell>
          <cell r="I325" t="e">
            <v>#N/A</v>
          </cell>
          <cell r="J325" t="e">
            <v>#N/A</v>
          </cell>
          <cell r="K325" t="e">
            <v>#N/A</v>
          </cell>
          <cell r="M325">
            <v>3.7365390295358654</v>
          </cell>
          <cell r="N325">
            <v>4.1582278481012649</v>
          </cell>
          <cell r="O325">
            <v>3.6479219042377551</v>
          </cell>
          <cell r="P325">
            <v>3.7365390295358654</v>
          </cell>
          <cell r="Q325">
            <v>4.1582278481012649</v>
          </cell>
          <cell r="R325">
            <v>4.4434782608695658</v>
          </cell>
          <cell r="S325">
            <v>3.7365390295358654</v>
          </cell>
          <cell r="T325" t="str">
            <v>FWD</v>
          </cell>
          <cell r="U325" t="str">
            <v>CF</v>
          </cell>
          <cell r="V325" t="str">
            <v>NEW</v>
          </cell>
          <cell r="W325" t="str">
            <v>Newcastle</v>
          </cell>
          <cell r="X325">
            <v>6</v>
          </cell>
          <cell r="Y325">
            <v>107.99999999999999</v>
          </cell>
          <cell r="Z325">
            <v>0</v>
          </cell>
          <cell r="AA325">
            <v>107.99999999999999</v>
          </cell>
          <cell r="AB325">
            <v>1896</v>
          </cell>
          <cell r="AC325">
            <v>1896</v>
          </cell>
          <cell r="AD325">
            <v>0.54545454545454541</v>
          </cell>
          <cell r="AE325">
            <v>8</v>
          </cell>
          <cell r="AF325">
            <v>4</v>
          </cell>
          <cell r="AG325">
            <v>6.6930379746835411E-2</v>
          </cell>
          <cell r="AH325">
            <v>0.11724683544303796</v>
          </cell>
          <cell r="AI325">
            <v>0.18417721518987346</v>
          </cell>
          <cell r="AJ325">
            <v>1.6000000000000014E-2</v>
          </cell>
          <cell r="AK325">
            <v>12</v>
          </cell>
          <cell r="AL325">
            <v>399</v>
          </cell>
          <cell r="AM325">
            <v>0</v>
          </cell>
          <cell r="AN325">
            <v>0</v>
          </cell>
          <cell r="AO325">
            <v>463</v>
          </cell>
          <cell r="AP325" t="str">
            <v>Woltemade</v>
          </cell>
        </row>
        <row r="326">
          <cell r="A326" t="str">
            <v>Brian Brobbey</v>
          </cell>
          <cell r="B326" t="str">
            <v/>
          </cell>
          <cell r="C326" t="str">
            <v>Brobbey</v>
          </cell>
          <cell r="D326" t="str">
            <v/>
          </cell>
          <cell r="F326" t="str">
            <v/>
          </cell>
          <cell r="H326" t="str">
            <v/>
          </cell>
          <cell r="I326" t="e">
            <v>#N/A</v>
          </cell>
          <cell r="J326" t="e">
            <v>#N/A</v>
          </cell>
          <cell r="K326" t="e">
            <v>#N/A</v>
          </cell>
          <cell r="M326">
            <v>3.2749125000000001</v>
          </cell>
          <cell r="N326">
            <v>3.7375000000000003</v>
          </cell>
          <cell r="O326">
            <v>3.3642926861702129</v>
          </cell>
          <cell r="P326">
            <v>3.2749125000000001</v>
          </cell>
          <cell r="Q326">
            <v>3.7375000000000003</v>
          </cell>
          <cell r="R326">
            <v>3.1531914893617023</v>
          </cell>
          <cell r="S326">
            <v>3.2749125000000001</v>
          </cell>
          <cell r="T326" t="str">
            <v>FWD</v>
          </cell>
          <cell r="U326" t="str">
            <v>CF</v>
          </cell>
          <cell r="V326" t="str">
            <v>SUN</v>
          </cell>
          <cell r="W326" t="str">
            <v>Sunderland</v>
          </cell>
          <cell r="X326">
            <v>6</v>
          </cell>
          <cell r="Y326">
            <v>92</v>
          </cell>
          <cell r="Z326">
            <v>0</v>
          </cell>
          <cell r="AA326">
            <v>92</v>
          </cell>
          <cell r="AB326">
            <v>1920</v>
          </cell>
          <cell r="AC326">
            <v>1920</v>
          </cell>
          <cell r="AD326">
            <v>0.4946236559139785</v>
          </cell>
          <cell r="AE326">
            <v>7</v>
          </cell>
          <cell r="AF326">
            <v>2</v>
          </cell>
          <cell r="AG326">
            <v>4.593750000000002E-2</v>
          </cell>
          <cell r="AH326">
            <v>6.2343749999999996E-2</v>
          </cell>
          <cell r="AI326">
            <v>0.10828125</v>
          </cell>
          <cell r="AJ326">
            <v>0.19999999999999996</v>
          </cell>
          <cell r="AK326">
            <v>12</v>
          </cell>
          <cell r="AL326">
            <v>309</v>
          </cell>
          <cell r="AM326">
            <v>6</v>
          </cell>
          <cell r="AN326">
            <v>0</v>
          </cell>
          <cell r="AO326">
            <v>552</v>
          </cell>
          <cell r="AP326" t="str">
            <v>Brobbey</v>
          </cell>
        </row>
        <row r="327">
          <cell r="A327" t="str">
            <v>William Osula</v>
          </cell>
          <cell r="B327" t="str">
            <v/>
          </cell>
          <cell r="C327" t="str">
            <v>Osula</v>
          </cell>
          <cell r="D327" t="str">
            <v/>
          </cell>
          <cell r="F327" t="str">
            <v/>
          </cell>
          <cell r="H327" t="str">
            <v/>
          </cell>
          <cell r="I327">
            <v>1.2</v>
          </cell>
          <cell r="J327">
            <v>1.2999999999999998</v>
          </cell>
          <cell r="K327">
            <v>1.4</v>
          </cell>
          <cell r="M327">
            <v>4.9308670807453412</v>
          </cell>
          <cell r="N327">
            <v>7.269565217391305</v>
          </cell>
          <cell r="O327">
            <v>5.3056839199447889</v>
          </cell>
          <cell r="P327">
            <v>4.9308670807453412</v>
          </cell>
          <cell r="Q327">
            <v>7.269565217391305</v>
          </cell>
          <cell r="R327">
            <v>6.4603174603174605</v>
          </cell>
          <cell r="S327">
            <v>4.9308670807453412</v>
          </cell>
          <cell r="T327" t="str">
            <v>FWD</v>
          </cell>
          <cell r="U327" t="str">
            <v>CF</v>
          </cell>
          <cell r="V327" t="str">
            <v>NEW</v>
          </cell>
          <cell r="W327" t="str">
            <v>Newcastle</v>
          </cell>
          <cell r="X327">
            <v>6</v>
          </cell>
          <cell r="Y327">
            <v>76</v>
          </cell>
          <cell r="Z327">
            <v>0</v>
          </cell>
          <cell r="AA327">
            <v>76</v>
          </cell>
          <cell r="AB327">
            <v>805</v>
          </cell>
          <cell r="AC327">
            <v>805</v>
          </cell>
          <cell r="AD327">
            <v>0.52777777777777779</v>
          </cell>
          <cell r="AE327">
            <v>7</v>
          </cell>
          <cell r="AF327">
            <v>1</v>
          </cell>
          <cell r="AG327">
            <v>0.30409937888198757</v>
          </cell>
          <cell r="AH327">
            <v>4.2484472049689442E-2</v>
          </cell>
          <cell r="AI327">
            <v>0.34658385093167698</v>
          </cell>
          <cell r="AJ327">
            <v>2.2999999999999909E-2</v>
          </cell>
          <cell r="AK327">
            <v>13</v>
          </cell>
          <cell r="AL327">
            <v>284</v>
          </cell>
          <cell r="AM327">
            <v>0</v>
          </cell>
          <cell r="AN327">
            <v>0</v>
          </cell>
          <cell r="AO327">
            <v>465</v>
          </cell>
          <cell r="AP327" t="str">
            <v>Osula</v>
          </cell>
        </row>
        <row r="328">
          <cell r="A328" t="str">
            <v>Jørgen Strand Larsen</v>
          </cell>
          <cell r="B328" t="str">
            <v/>
          </cell>
          <cell r="C328" t="str">
            <v>Strand Larsen</v>
          </cell>
          <cell r="D328" t="str">
            <v/>
          </cell>
          <cell r="F328" t="str">
            <v/>
          </cell>
          <cell r="H328" t="str">
            <v/>
          </cell>
          <cell r="I328">
            <v>4.0999999999999996</v>
          </cell>
          <cell r="J328">
            <v>4.0999999999999996</v>
          </cell>
          <cell r="K328">
            <v>4.0999999999999996</v>
          </cell>
          <cell r="M328">
            <v>2.9328691873098656</v>
          </cell>
          <cell r="N328">
            <v>2.7053455019556716</v>
          </cell>
          <cell r="O328">
            <v>3.3822584921002092</v>
          </cell>
          <cell r="P328">
            <v>2.9328691873098656</v>
          </cell>
          <cell r="Q328">
            <v>2.7053455019556716</v>
          </cell>
          <cell r="R328">
            <v>2.4543010752688175</v>
          </cell>
          <cell r="S328">
            <v>2.9328691873098656</v>
          </cell>
          <cell r="T328" t="str">
            <v>FWD</v>
          </cell>
          <cell r="U328" t="str">
            <v>CF</v>
          </cell>
          <cell r="V328" t="str">
            <v>CRY</v>
          </cell>
          <cell r="W328" t="str">
            <v>Crystal Palace</v>
          </cell>
          <cell r="X328">
            <v>6</v>
          </cell>
          <cell r="Y328">
            <v>75</v>
          </cell>
          <cell r="Z328">
            <v>0</v>
          </cell>
          <cell r="AA328">
            <v>75</v>
          </cell>
          <cell r="AB328">
            <v>2301</v>
          </cell>
          <cell r="AC328">
            <v>2301</v>
          </cell>
          <cell r="AD328">
            <v>0.56818181818181823</v>
          </cell>
          <cell r="AE328">
            <v>4</v>
          </cell>
          <cell r="AF328">
            <v>1</v>
          </cell>
          <cell r="AG328">
            <v>-5.0847457627118647E-2</v>
          </cell>
          <cell r="AH328">
            <v>-4.693611473272491E-3</v>
          </cell>
          <cell r="AI328">
            <v>-5.5541069100391166E-2</v>
          </cell>
          <cell r="AJ328">
            <v>6.9999999999998952E-3</v>
          </cell>
          <cell r="AK328">
            <v>3</v>
          </cell>
          <cell r="AL328">
            <v>215</v>
          </cell>
          <cell r="AM328">
            <v>4</v>
          </cell>
          <cell r="AN328">
            <v>0</v>
          </cell>
          <cell r="AO328">
            <v>222</v>
          </cell>
          <cell r="AP328" t="str">
            <v>Strand Larsen</v>
          </cell>
        </row>
        <row r="329">
          <cell r="A329" t="str">
            <v>Chris Wood</v>
          </cell>
          <cell r="B329" t="str">
            <v/>
          </cell>
          <cell r="C329" t="str">
            <v>Wood</v>
          </cell>
          <cell r="D329" t="str">
            <v/>
          </cell>
          <cell r="F329" t="str">
            <v/>
          </cell>
          <cell r="H329" t="str">
            <v/>
          </cell>
          <cell r="I329">
            <v>2.1</v>
          </cell>
          <cell r="J329">
            <v>3.9666666666666668</v>
          </cell>
          <cell r="K329">
            <v>5.6</v>
          </cell>
          <cell r="M329">
            <v>3.874772321428571</v>
          </cell>
          <cell r="N329">
            <v>3.386160714285714</v>
          </cell>
          <cell r="O329">
            <v>3.6976512896825398</v>
          </cell>
          <cell r="P329">
            <v>3.874772321428571</v>
          </cell>
          <cell r="Q329">
            <v>3.386160714285714</v>
          </cell>
          <cell r="R329">
            <v>3.3333333333333326</v>
          </cell>
          <cell r="S329">
            <v>3.874772321428571</v>
          </cell>
          <cell r="T329" t="str">
            <v>FWD</v>
          </cell>
          <cell r="U329" t="str">
            <v>CF</v>
          </cell>
          <cell r="V329" t="str">
            <v>NFO</v>
          </cell>
          <cell r="W329" t="str">
            <v>Nott'm Forest</v>
          </cell>
          <cell r="X329">
            <v>6</v>
          </cell>
          <cell r="Y329">
            <v>41</v>
          </cell>
          <cell r="Z329">
            <v>0</v>
          </cell>
          <cell r="AA329">
            <v>41</v>
          </cell>
          <cell r="AB329">
            <v>896</v>
          </cell>
          <cell r="AC329">
            <v>896</v>
          </cell>
          <cell r="AD329">
            <v>0.45555555555555555</v>
          </cell>
          <cell r="AE329">
            <v>3</v>
          </cell>
          <cell r="AF329">
            <v>0</v>
          </cell>
          <cell r="AG329">
            <v>-0.12957589285714288</v>
          </cell>
          <cell r="AH329">
            <v>-3.214285714285714E-2</v>
          </cell>
          <cell r="AI329">
            <v>-0.16171875000000002</v>
          </cell>
          <cell r="AJ329">
            <v>1.8000000000000016E-2</v>
          </cell>
          <cell r="AK329">
            <v>4</v>
          </cell>
          <cell r="AL329">
            <v>145</v>
          </cell>
          <cell r="AM329">
            <v>0</v>
          </cell>
          <cell r="AN329">
            <v>0</v>
          </cell>
          <cell r="AO329">
            <v>490</v>
          </cell>
          <cell r="AP329" t="str">
            <v>Wood</v>
          </cell>
        </row>
        <row r="330">
          <cell r="A330" t="str">
            <v>Dominic Solanke-Mitchell</v>
          </cell>
          <cell r="B330" t="str">
            <v/>
          </cell>
          <cell r="C330" t="str">
            <v>Solanke</v>
          </cell>
          <cell r="D330" t="str">
            <v/>
          </cell>
          <cell r="E330" t="str">
            <v>Dominic Solanke</v>
          </cell>
          <cell r="F330" t="str">
            <v/>
          </cell>
          <cell r="H330" t="str">
            <v/>
          </cell>
          <cell r="I330">
            <v>3.9</v>
          </cell>
          <cell r="J330">
            <v>4.166666666666667</v>
          </cell>
          <cell r="K330">
            <v>4.5999999999999996</v>
          </cell>
          <cell r="M330">
            <v>3.3739859578736211</v>
          </cell>
          <cell r="N330">
            <v>3.3299899699097293</v>
          </cell>
          <cell r="O330">
            <v>2.7190595351947322</v>
          </cell>
          <cell r="P330">
            <v>3.3739859578736211</v>
          </cell>
          <cell r="Q330">
            <v>3.3299899699097293</v>
          </cell>
          <cell r="R330">
            <v>1.9302325581395352</v>
          </cell>
          <cell r="S330">
            <v>3.3739859578736211</v>
          </cell>
          <cell r="T330" t="str">
            <v>FWD</v>
          </cell>
          <cell r="U330" t="str">
            <v>CF</v>
          </cell>
          <cell r="V330" t="str">
            <v>TOT</v>
          </cell>
          <cell r="W330" t="str">
            <v>Spurs</v>
          </cell>
          <cell r="X330">
            <v>6</v>
          </cell>
          <cell r="Y330">
            <v>40</v>
          </cell>
          <cell r="Z330">
            <v>0</v>
          </cell>
          <cell r="AA330">
            <v>40</v>
          </cell>
          <cell r="AB330">
            <v>997</v>
          </cell>
          <cell r="AC330">
            <v>997</v>
          </cell>
          <cell r="AD330">
            <v>0.44444444444444442</v>
          </cell>
          <cell r="AE330">
            <v>3</v>
          </cell>
          <cell r="AF330">
            <v>0</v>
          </cell>
          <cell r="AG330">
            <v>2.7081243731192917E-3</v>
          </cell>
          <cell r="AH330">
            <v>-3.0692076228686062E-2</v>
          </cell>
          <cell r="AI330">
            <v>-2.7983951855566791E-2</v>
          </cell>
          <cell r="AJ330">
            <v>3.8000000000000034E-2</v>
          </cell>
          <cell r="AK330">
            <v>4</v>
          </cell>
          <cell r="AL330">
            <v>187</v>
          </cell>
          <cell r="AM330">
            <v>1</v>
          </cell>
          <cell r="AN330">
            <v>0</v>
          </cell>
          <cell r="AO330">
            <v>526</v>
          </cell>
          <cell r="AP330" t="str">
            <v>Solanke</v>
          </cell>
        </row>
        <row r="331">
          <cell r="A331" t="str">
            <v>Yoane Wissa</v>
          </cell>
          <cell r="B331" t="str">
            <v/>
          </cell>
          <cell r="C331" t="str">
            <v>Wissa</v>
          </cell>
          <cell r="D331" t="str">
            <v/>
          </cell>
          <cell r="F331" t="str">
            <v/>
          </cell>
          <cell r="H331" t="str">
            <v/>
          </cell>
          <cell r="I331">
            <v>2.9</v>
          </cell>
          <cell r="J331">
            <v>4.0333333333333332</v>
          </cell>
          <cell r="K331">
            <v>5.3</v>
          </cell>
          <cell r="M331">
            <v>3.7179110251450682</v>
          </cell>
          <cell r="N331">
            <v>3.6557059961315281</v>
          </cell>
          <cell r="O331">
            <v>5.2618375241779498</v>
          </cell>
          <cell r="P331">
            <v>3.7179110251450682</v>
          </cell>
          <cell r="Q331">
            <v>3.6557059961315281</v>
          </cell>
          <cell r="R331">
            <v>4.4680851063829783</v>
          </cell>
          <cell r="S331">
            <v>3.7179110251450682</v>
          </cell>
          <cell r="T331" t="str">
            <v>FWD</v>
          </cell>
          <cell r="U331" t="str">
            <v>CF</v>
          </cell>
          <cell r="V331" t="str">
            <v>NEW</v>
          </cell>
          <cell r="W331" t="str">
            <v>Newcastle</v>
          </cell>
          <cell r="X331">
            <v>6</v>
          </cell>
          <cell r="Y331">
            <v>27.000000000000004</v>
          </cell>
          <cell r="Z331">
            <v>0</v>
          </cell>
          <cell r="AA331">
            <v>27.000000000000004</v>
          </cell>
          <cell r="AB331">
            <v>517</v>
          </cell>
          <cell r="AC331">
            <v>517</v>
          </cell>
          <cell r="AD331">
            <v>0.23684210526315794</v>
          </cell>
          <cell r="AE331">
            <v>1</v>
          </cell>
          <cell r="AF331">
            <v>1</v>
          </cell>
          <cell r="AG331">
            <v>-0.37079303675048358</v>
          </cell>
          <cell r="AH331">
            <v>8.0077369439071552E-2</v>
          </cell>
          <cell r="AI331">
            <v>-0.29071566731141207</v>
          </cell>
          <cell r="AJ331">
            <v>1.4999999999999902E-2</v>
          </cell>
          <cell r="AK331">
            <v>0</v>
          </cell>
          <cell r="AL331">
            <v>70</v>
          </cell>
          <cell r="AM331">
            <v>3</v>
          </cell>
          <cell r="AN331">
            <v>0</v>
          </cell>
          <cell r="AO331">
            <v>464</v>
          </cell>
          <cell r="AP331" t="str">
            <v>Wissa</v>
          </cell>
        </row>
        <row r="332">
          <cell r="A332" t="str">
            <v>Gabriel Fernando de Jesus</v>
          </cell>
          <cell r="B332" t="str">
            <v/>
          </cell>
          <cell r="C332" t="str">
            <v>G.Jesus</v>
          </cell>
          <cell r="D332" t="str">
            <v/>
          </cell>
          <cell r="E332" t="str">
            <v>Gabriel Jesus</v>
          </cell>
          <cell r="F332" t="str">
            <v/>
          </cell>
          <cell r="H332" t="str">
            <v/>
          </cell>
          <cell r="I332">
            <v>2.5</v>
          </cell>
          <cell r="J332">
            <v>2.8</v>
          </cell>
          <cell r="K332">
            <v>3.1</v>
          </cell>
          <cell r="M332">
            <v>3.5442966507177038</v>
          </cell>
          <cell r="N332">
            <v>3.6172248803827749</v>
          </cell>
          <cell r="O332">
            <v>4.0429130143540668</v>
          </cell>
          <cell r="P332">
            <v>3.5442966507177038</v>
          </cell>
          <cell r="Q332">
            <v>3.6172248803827749</v>
          </cell>
          <cell r="R332">
            <v>3.7799999999999994</v>
          </cell>
          <cell r="S332">
            <v>3.5442966507177038</v>
          </cell>
          <cell r="T332" t="str">
            <v>FWD</v>
          </cell>
          <cell r="U332" t="str">
            <v>CF</v>
          </cell>
          <cell r="V332" t="str">
            <v>ARS</v>
          </cell>
          <cell r="W332" t="str">
            <v>Arsenal</v>
          </cell>
          <cell r="X332">
            <v>6</v>
          </cell>
          <cell r="Y332">
            <v>24</v>
          </cell>
          <cell r="Z332">
            <v>0</v>
          </cell>
          <cell r="AA332">
            <v>24</v>
          </cell>
          <cell r="AB332">
            <v>418</v>
          </cell>
          <cell r="AC332">
            <v>418</v>
          </cell>
          <cell r="AD332">
            <v>0.2857142857142857</v>
          </cell>
          <cell r="AE332">
            <v>3</v>
          </cell>
          <cell r="AF332">
            <v>0</v>
          </cell>
          <cell r="AG332">
            <v>6.2440191387559851E-2</v>
          </cell>
          <cell r="AH332">
            <v>-5.5980861244019145E-2</v>
          </cell>
          <cell r="AI332">
            <v>6.4593301435407202E-3</v>
          </cell>
          <cell r="AJ332">
            <v>2.9999999999998916E-3</v>
          </cell>
          <cell r="AK332">
            <v>0</v>
          </cell>
          <cell r="AL332">
            <v>92</v>
          </cell>
          <cell r="AM332">
            <v>3</v>
          </cell>
          <cell r="AN332">
            <v>0</v>
          </cell>
          <cell r="AO332">
            <v>27</v>
          </cell>
          <cell r="AP332" t="str">
            <v>G.Jesus</v>
          </cell>
        </row>
        <row r="333">
          <cell r="A333" t="str">
            <v>Álvaro Rodríguez</v>
          </cell>
          <cell r="B333" t="str">
            <v/>
          </cell>
          <cell r="C333" t="str">
            <v>Rodríguez</v>
          </cell>
          <cell r="D333" t="str">
            <v/>
          </cell>
          <cell r="F333" t="str">
            <v/>
          </cell>
          <cell r="H333" t="str">
            <v/>
          </cell>
          <cell r="I333">
            <v>2.4</v>
          </cell>
          <cell r="J333">
            <v>2.4</v>
          </cell>
          <cell r="K333">
            <v>2.4</v>
          </cell>
          <cell r="M333">
            <v>2.2000000000000002</v>
          </cell>
          <cell r="N333">
            <v>2.2000000000000002</v>
          </cell>
          <cell r="O333">
            <v>2</v>
          </cell>
          <cell r="P333">
            <v>2</v>
          </cell>
          <cell r="Q333">
            <v>0</v>
          </cell>
          <cell r="R333">
            <v>0</v>
          </cell>
          <cell r="S333">
            <v>2.2000000000000002</v>
          </cell>
          <cell r="T333" t="str">
            <v>FWD</v>
          </cell>
          <cell r="U333" t="str">
            <v>CF</v>
          </cell>
          <cell r="V333" t="str">
            <v>BOU</v>
          </cell>
          <cell r="W333" t="str">
            <v>Bournemouth</v>
          </cell>
          <cell r="X333">
            <v>6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 t="e">
            <v>#DIV/0!</v>
          </cell>
          <cell r="AH333" t="e">
            <v>#DIV/0!</v>
          </cell>
          <cell r="AI333" t="e">
            <v>#DIV/0!</v>
          </cell>
          <cell r="AJ333">
            <v>2.9999999999998916E-3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81</v>
          </cell>
          <cell r="AP333" t="str">
            <v>Rodríguez</v>
          </cell>
        </row>
        <row r="334">
          <cell r="A334" t="str">
            <v>Norberto Bercique Gomes Betuncal</v>
          </cell>
          <cell r="B334" t="str">
            <v/>
          </cell>
          <cell r="C334" t="str">
            <v>Beto</v>
          </cell>
          <cell r="D334" t="str">
            <v/>
          </cell>
          <cell r="F334" t="str">
            <v/>
          </cell>
          <cell r="H334" t="str">
            <v/>
          </cell>
          <cell r="I334">
            <v>1.7</v>
          </cell>
          <cell r="J334">
            <v>2.2999999999999998</v>
          </cell>
          <cell r="K334">
            <v>2.9</v>
          </cell>
          <cell r="M334">
            <v>4.1707840103159253</v>
          </cell>
          <cell r="N334">
            <v>4.7607994842037398</v>
          </cell>
          <cell r="O334">
            <v>3.6857775628626692</v>
          </cell>
          <cell r="P334">
            <v>4.1707840103159253</v>
          </cell>
          <cell r="Q334">
            <v>4.7607994842037398</v>
          </cell>
          <cell r="R334">
            <v>5.287234042553191</v>
          </cell>
          <cell r="S334">
            <v>4.1707840103159253</v>
          </cell>
          <cell r="T334" t="str">
            <v>FWD</v>
          </cell>
          <cell r="U334" t="str">
            <v>CF</v>
          </cell>
          <cell r="V334" t="str">
            <v>EVE</v>
          </cell>
          <cell r="W334" t="str">
            <v>Everton</v>
          </cell>
          <cell r="X334">
            <v>5.5</v>
          </cell>
          <cell r="Y334">
            <v>104</v>
          </cell>
          <cell r="Z334">
            <v>0</v>
          </cell>
          <cell r="AA334">
            <v>104</v>
          </cell>
          <cell r="AB334">
            <v>1551</v>
          </cell>
          <cell r="AC334">
            <v>1551</v>
          </cell>
          <cell r="AD334">
            <v>0.51105651105651106</v>
          </cell>
          <cell r="AE334">
            <v>9</v>
          </cell>
          <cell r="AF334">
            <v>1</v>
          </cell>
          <cell r="AG334">
            <v>5.8027079303675233E-3</v>
          </cell>
          <cell r="AH334">
            <v>4.4680851063829782E-2</v>
          </cell>
          <cell r="AI334">
            <v>5.048355899419732E-2</v>
          </cell>
          <cell r="AJ334">
            <v>3.400000000000003E-2</v>
          </cell>
          <cell r="AK334">
            <v>15</v>
          </cell>
          <cell r="AL334">
            <v>343</v>
          </cell>
          <cell r="AM334">
            <v>3</v>
          </cell>
          <cell r="AN334">
            <v>0</v>
          </cell>
          <cell r="AO334">
            <v>248</v>
          </cell>
          <cell r="AP334" t="str">
            <v>Beto</v>
          </cell>
        </row>
        <row r="335">
          <cell r="A335" t="str">
            <v>Thierno Barry</v>
          </cell>
          <cell r="B335" t="str">
            <v/>
          </cell>
          <cell r="C335" t="str">
            <v>Barry</v>
          </cell>
          <cell r="D335" t="str">
            <v/>
          </cell>
          <cell r="F335" t="str">
            <v/>
          </cell>
          <cell r="H335" t="str">
            <v/>
          </cell>
          <cell r="I335" t="e">
            <v>#N/A</v>
          </cell>
          <cell r="J335" t="e">
            <v>#N/A</v>
          </cell>
          <cell r="K335" t="e">
            <v>#N/A</v>
          </cell>
          <cell r="M335">
            <v>3.6157154899894626</v>
          </cell>
          <cell r="N335">
            <v>3.8040042149631192</v>
          </cell>
          <cell r="O335">
            <v>4.76006504870948</v>
          </cell>
          <cell r="P335">
            <v>3.6157154899894626</v>
          </cell>
          <cell r="Q335">
            <v>3.8040042149631192</v>
          </cell>
          <cell r="R335">
            <v>5.4071146245059287</v>
          </cell>
          <cell r="S335">
            <v>3.6157154899894626</v>
          </cell>
          <cell r="T335" t="str">
            <v>FWD</v>
          </cell>
          <cell r="U335" t="str">
            <v>CF</v>
          </cell>
          <cell r="V335" t="str">
            <v>EVE</v>
          </cell>
          <cell r="W335" t="str">
            <v>Everton</v>
          </cell>
          <cell r="X335">
            <v>5.5</v>
          </cell>
          <cell r="Y335">
            <v>95</v>
          </cell>
          <cell r="Z335">
            <v>0</v>
          </cell>
          <cell r="AA335">
            <v>95</v>
          </cell>
          <cell r="AB335">
            <v>1898</v>
          </cell>
          <cell r="AC335">
            <v>1898</v>
          </cell>
          <cell r="AD335">
            <v>0.45454545454545453</v>
          </cell>
          <cell r="AE335">
            <v>8</v>
          </cell>
          <cell r="AF335">
            <v>0</v>
          </cell>
          <cell r="AG335">
            <v>-8.0611169652265446E-3</v>
          </cell>
          <cell r="AH335">
            <v>-2.0864067439409908E-2</v>
          </cell>
          <cell r="AI335">
            <v>-2.8925184404636428E-2</v>
          </cell>
          <cell r="AJ335">
            <v>1.0999999999999899E-2</v>
          </cell>
          <cell r="AK335">
            <v>9</v>
          </cell>
          <cell r="AL335">
            <v>295</v>
          </cell>
          <cell r="AM335">
            <v>3</v>
          </cell>
          <cell r="AN335">
            <v>0</v>
          </cell>
          <cell r="AO335">
            <v>249</v>
          </cell>
          <cell r="AP335" t="str">
            <v>Barry</v>
          </cell>
        </row>
        <row r="336">
          <cell r="A336" t="str">
            <v>Georginio Rutter</v>
          </cell>
          <cell r="B336" t="str">
            <v/>
          </cell>
          <cell r="C336" t="str">
            <v>Georginio</v>
          </cell>
          <cell r="D336" t="str">
            <v/>
          </cell>
          <cell r="F336" t="str">
            <v/>
          </cell>
          <cell r="H336" t="str">
            <v/>
          </cell>
          <cell r="I336">
            <v>3.4</v>
          </cell>
          <cell r="J336">
            <v>3.4</v>
          </cell>
          <cell r="K336">
            <v>3.4</v>
          </cell>
          <cell r="M336">
            <v>3.5593078478545399</v>
          </cell>
          <cell r="N336">
            <v>3.7331081081081083</v>
          </cell>
          <cell r="O336">
            <v>4.7194269269269267</v>
          </cell>
          <cell r="P336">
            <v>3.1541891891891893</v>
          </cell>
          <cell r="Q336">
            <v>3.7331081081081083</v>
          </cell>
          <cell r="R336">
            <v>7.7037037037037042</v>
          </cell>
          <cell r="S336">
            <v>3.5593078478545399</v>
          </cell>
          <cell r="T336" t="str">
            <v>FWD</v>
          </cell>
          <cell r="U336" t="str">
            <v>CF</v>
          </cell>
          <cell r="V336" t="str">
            <v>BHA</v>
          </cell>
          <cell r="W336" t="str">
            <v>Brighton</v>
          </cell>
          <cell r="X336">
            <v>5.5</v>
          </cell>
          <cell r="Y336">
            <v>87</v>
          </cell>
          <cell r="Z336">
            <v>2</v>
          </cell>
          <cell r="AA336">
            <v>85</v>
          </cell>
          <cell r="AB336">
            <v>1776</v>
          </cell>
          <cell r="AC336">
            <v>1776</v>
          </cell>
          <cell r="AD336">
            <v>0.49431818181818182</v>
          </cell>
          <cell r="AE336">
            <v>3</v>
          </cell>
          <cell r="AF336">
            <v>5</v>
          </cell>
          <cell r="AG336">
            <v>5.0675675675675713E-3</v>
          </cell>
          <cell r="AH336">
            <v>0.10641891891891889</v>
          </cell>
          <cell r="AI336">
            <v>0.11148648648648651</v>
          </cell>
          <cell r="AJ336">
            <v>8.999999999999897E-3</v>
          </cell>
          <cell r="AK336">
            <v>2</v>
          </cell>
          <cell r="AL336">
            <v>290</v>
          </cell>
          <cell r="AM336">
            <v>2</v>
          </cell>
          <cell r="AN336">
            <v>0</v>
          </cell>
          <cell r="AO336">
            <v>125</v>
          </cell>
          <cell r="AP336" t="str">
            <v>Georginio</v>
          </cell>
        </row>
        <row r="337">
          <cell r="A337" t="str">
            <v>Wilson Isidor</v>
          </cell>
          <cell r="B337" t="str">
            <v/>
          </cell>
          <cell r="C337" t="str">
            <v>Isidor</v>
          </cell>
          <cell r="D337" t="str">
            <v/>
          </cell>
          <cell r="F337" t="str">
            <v/>
          </cell>
          <cell r="H337" t="str">
            <v/>
          </cell>
          <cell r="I337" t="e">
            <v>#N/A</v>
          </cell>
          <cell r="J337" t="e">
            <v>#N/A</v>
          </cell>
          <cell r="K337" t="e">
            <v>#N/A</v>
          </cell>
          <cell r="M337">
            <v>3.6825052264808367</v>
          </cell>
          <cell r="N337">
            <v>4.5766550522648082</v>
          </cell>
          <cell r="O337">
            <v>6.1364867327794173</v>
          </cell>
          <cell r="P337">
            <v>3.6825052264808367</v>
          </cell>
          <cell r="Q337">
            <v>4.5766550522648082</v>
          </cell>
          <cell r="R337">
            <v>10.142857142857142</v>
          </cell>
          <cell r="S337">
            <v>3.6825052264808367</v>
          </cell>
          <cell r="T337" t="str">
            <v>FWD</v>
          </cell>
          <cell r="U337" t="str">
            <v>CF</v>
          </cell>
          <cell r="V337" t="str">
            <v>SUN</v>
          </cell>
          <cell r="W337" t="str">
            <v>Sunderland</v>
          </cell>
          <cell r="X337">
            <v>5.5</v>
          </cell>
          <cell r="Y337">
            <v>74</v>
          </cell>
          <cell r="Z337">
            <v>0</v>
          </cell>
          <cell r="AA337">
            <v>74</v>
          </cell>
          <cell r="AB337">
            <v>1148</v>
          </cell>
          <cell r="AC337">
            <v>1148</v>
          </cell>
          <cell r="AD337">
            <v>0.42045454545454547</v>
          </cell>
          <cell r="AE337">
            <v>6</v>
          </cell>
          <cell r="AF337">
            <v>1</v>
          </cell>
          <cell r="AG337">
            <v>0.1019163763066202</v>
          </cell>
          <cell r="AH337">
            <v>4.8606271777003482E-2</v>
          </cell>
          <cell r="AI337">
            <v>0.1505226480836237</v>
          </cell>
          <cell r="AJ337">
            <v>1.4999999999999902E-2</v>
          </cell>
          <cell r="AK337">
            <v>7</v>
          </cell>
          <cell r="AL337">
            <v>266</v>
          </cell>
          <cell r="AM337">
            <v>1</v>
          </cell>
          <cell r="AN337">
            <v>0</v>
          </cell>
          <cell r="AO337">
            <v>553</v>
          </cell>
          <cell r="AP337" t="str">
            <v>Isidor</v>
          </cell>
        </row>
        <row r="338">
          <cell r="A338" t="str">
            <v>Lukas Nmecha</v>
          </cell>
          <cell r="B338" t="str">
            <v/>
          </cell>
          <cell r="C338" t="str">
            <v>Nmecha</v>
          </cell>
          <cell r="D338" t="str">
            <v/>
          </cell>
          <cell r="F338" t="str">
            <v/>
          </cell>
          <cell r="H338" t="str">
            <v/>
          </cell>
          <cell r="I338" t="e">
            <v>#N/A</v>
          </cell>
          <cell r="J338" t="e">
            <v>#N/A</v>
          </cell>
          <cell r="K338" t="e">
            <v>#N/A</v>
          </cell>
          <cell r="M338">
            <v>4.9402403755868542</v>
          </cell>
          <cell r="N338">
            <v>4.8666666666666663</v>
          </cell>
          <cell r="O338">
            <v>5.0234618161228681</v>
          </cell>
          <cell r="P338">
            <v>4.9402403755868542</v>
          </cell>
          <cell r="Q338">
            <v>4.8666666666666663</v>
          </cell>
          <cell r="R338">
            <v>2.4974874371859297</v>
          </cell>
          <cell r="S338">
            <v>4.9402403755868542</v>
          </cell>
          <cell r="T338" t="str">
            <v>FWD</v>
          </cell>
          <cell r="U338" t="str">
            <v>CF</v>
          </cell>
          <cell r="V338" t="str">
            <v>LEE</v>
          </cell>
          <cell r="W338" t="str">
            <v>Leeds</v>
          </cell>
          <cell r="X338">
            <v>5.5</v>
          </cell>
          <cell r="Y338">
            <v>73</v>
          </cell>
          <cell r="Z338">
            <v>0</v>
          </cell>
          <cell r="AA338">
            <v>73</v>
          </cell>
          <cell r="AB338">
            <v>1065</v>
          </cell>
          <cell r="AC338">
            <v>1065</v>
          </cell>
          <cell r="AD338">
            <v>0.42815249266862171</v>
          </cell>
          <cell r="AE338">
            <v>6</v>
          </cell>
          <cell r="AF338">
            <v>1</v>
          </cell>
          <cell r="AG338">
            <v>-0.10563380281690138</v>
          </cell>
          <cell r="AH338">
            <v>-4.9014084507042255E-2</v>
          </cell>
          <cell r="AI338">
            <v>-0.15464788732394363</v>
          </cell>
          <cell r="AJ338">
            <v>6.9999999999998952E-3</v>
          </cell>
          <cell r="AK338">
            <v>8</v>
          </cell>
          <cell r="AL338">
            <v>268</v>
          </cell>
          <cell r="AM338">
            <v>0</v>
          </cell>
          <cell r="AN338">
            <v>0</v>
          </cell>
          <cell r="AO338">
            <v>347</v>
          </cell>
          <cell r="AP338" t="str">
            <v>Nmecha</v>
          </cell>
        </row>
        <row r="339">
          <cell r="A339" t="str">
            <v>Liam Delap</v>
          </cell>
          <cell r="B339" t="str">
            <v/>
          </cell>
          <cell r="C339" t="str">
            <v>Delap</v>
          </cell>
          <cell r="D339" t="str">
            <v/>
          </cell>
          <cell r="F339" t="str">
            <v/>
          </cell>
          <cell r="H339" t="str">
            <v/>
          </cell>
          <cell r="I339">
            <v>3.6</v>
          </cell>
          <cell r="J339">
            <v>3.6</v>
          </cell>
          <cell r="K339">
            <v>3.6</v>
          </cell>
          <cell r="M339">
            <v>3.0706428571428575</v>
          </cell>
          <cell r="N339">
            <v>2.7609890109890109</v>
          </cell>
          <cell r="O339">
            <v>2.4362982959069912</v>
          </cell>
          <cell r="P339">
            <v>3.0706428571428575</v>
          </cell>
          <cell r="Q339">
            <v>2.7609890109890109</v>
          </cell>
          <cell r="R339">
            <v>1.3444816053511708</v>
          </cell>
          <cell r="S339">
            <v>3.0706428571428575</v>
          </cell>
          <cell r="T339" t="str">
            <v>FWD</v>
          </cell>
          <cell r="U339" t="str">
            <v>CF</v>
          </cell>
          <cell r="V339" t="str">
            <v>CHE</v>
          </cell>
          <cell r="W339" t="str">
            <v>Chelsea</v>
          </cell>
          <cell r="X339">
            <v>5.5</v>
          </cell>
          <cell r="Y339">
            <v>45</v>
          </cell>
          <cell r="Z339">
            <v>0</v>
          </cell>
          <cell r="AA339">
            <v>45</v>
          </cell>
          <cell r="AB339">
            <v>1092</v>
          </cell>
          <cell r="AC339">
            <v>1092</v>
          </cell>
          <cell r="AD339">
            <v>0.29220779220779219</v>
          </cell>
          <cell r="AE339">
            <v>1</v>
          </cell>
          <cell r="AF339">
            <v>2</v>
          </cell>
          <cell r="AG339">
            <v>-0.29175824175824178</v>
          </cell>
          <cell r="AH339">
            <v>0.14587912087912089</v>
          </cell>
          <cell r="AI339">
            <v>-0.14587912087912086</v>
          </cell>
          <cell r="AJ339">
            <v>4.9999999999998934E-3</v>
          </cell>
          <cell r="AK339">
            <v>1</v>
          </cell>
          <cell r="AL339">
            <v>123</v>
          </cell>
          <cell r="AM339">
            <v>4</v>
          </cell>
          <cell r="AN339">
            <v>0</v>
          </cell>
          <cell r="AO339">
            <v>167</v>
          </cell>
          <cell r="AP339" t="str">
            <v>Delap</v>
          </cell>
        </row>
        <row r="340">
          <cell r="A340" t="str">
            <v>Taiwo Awoniyi</v>
          </cell>
          <cell r="B340" t="str">
            <v/>
          </cell>
          <cell r="C340" t="str">
            <v>Awoniyi</v>
          </cell>
          <cell r="D340" t="str">
            <v/>
          </cell>
          <cell r="F340" t="str">
            <v/>
          </cell>
          <cell r="H340" t="str">
            <v/>
          </cell>
          <cell r="I340">
            <v>1.2</v>
          </cell>
          <cell r="J340">
            <v>2.7666666666666662</v>
          </cell>
          <cell r="K340">
            <v>3.7</v>
          </cell>
          <cell r="M340">
            <v>4.9871375000000011</v>
          </cell>
          <cell r="N340">
            <v>6.1812500000000004</v>
          </cell>
          <cell r="O340">
            <v>5.021740566037737</v>
          </cell>
          <cell r="P340">
            <v>4.9871375000000011</v>
          </cell>
          <cell r="Q340">
            <v>6.1812500000000004</v>
          </cell>
          <cell r="R340">
            <v>7.4858490566037741</v>
          </cell>
          <cell r="S340">
            <v>4.9871375000000011</v>
          </cell>
          <cell r="T340" t="str">
            <v>FWD</v>
          </cell>
          <cell r="U340" t="str">
            <v>CF</v>
          </cell>
          <cell r="V340" t="str">
            <v>NFO</v>
          </cell>
          <cell r="W340" t="str">
            <v>Nott'm Forest</v>
          </cell>
          <cell r="X340">
            <v>5.5</v>
          </cell>
          <cell r="Y340">
            <v>43</v>
          </cell>
          <cell r="Z340">
            <v>0</v>
          </cell>
          <cell r="AA340">
            <v>43</v>
          </cell>
          <cell r="AB340">
            <v>480</v>
          </cell>
          <cell r="AC340">
            <v>480</v>
          </cell>
          <cell r="AD340">
            <v>0.45989304812834225</v>
          </cell>
          <cell r="AE340">
            <v>4</v>
          </cell>
          <cell r="AF340">
            <v>2</v>
          </cell>
          <cell r="AG340">
            <v>5.9999999999999942E-2</v>
          </cell>
          <cell r="AH340">
            <v>0.230625</v>
          </cell>
          <cell r="AI340">
            <v>0.29062499999999991</v>
          </cell>
          <cell r="AJ340">
            <v>4.0000000000000036E-3</v>
          </cell>
          <cell r="AK340">
            <v>4</v>
          </cell>
          <cell r="AL340">
            <v>170</v>
          </cell>
          <cell r="AM340">
            <v>2</v>
          </cell>
          <cell r="AN340">
            <v>0</v>
          </cell>
          <cell r="AO340">
            <v>492</v>
          </cell>
          <cell r="AP340" t="str">
            <v>Awoniyi</v>
          </cell>
        </row>
        <row r="341">
          <cell r="A341" t="str">
            <v>Joshua Zirkzee</v>
          </cell>
          <cell r="B341" t="str">
            <v/>
          </cell>
          <cell r="C341" t="str">
            <v>Zirkzee</v>
          </cell>
          <cell r="D341" t="str">
            <v/>
          </cell>
          <cell r="F341" t="str">
            <v/>
          </cell>
          <cell r="H341" t="str">
            <v/>
          </cell>
          <cell r="I341">
            <v>2</v>
          </cell>
          <cell r="J341">
            <v>2</v>
          </cell>
          <cell r="K341">
            <v>2</v>
          </cell>
          <cell r="M341">
            <v>3.7903196046128502</v>
          </cell>
          <cell r="N341">
            <v>5.0510708401976938</v>
          </cell>
          <cell r="O341">
            <v>4.0316370910802544</v>
          </cell>
          <cell r="P341">
            <v>3.7903196046128502</v>
          </cell>
          <cell r="Q341">
            <v>5.0510708401976938</v>
          </cell>
          <cell r="R341">
            <v>3.7244897959183678</v>
          </cell>
          <cell r="S341">
            <v>3.7903196046128502</v>
          </cell>
          <cell r="T341" t="str">
            <v>FWD</v>
          </cell>
          <cell r="U341" t="str">
            <v>CF</v>
          </cell>
          <cell r="V341" t="str">
            <v>MUN</v>
          </cell>
          <cell r="W341" t="str">
            <v>Man Utd</v>
          </cell>
          <cell r="X341">
            <v>5.5</v>
          </cell>
          <cell r="Y341">
            <v>42</v>
          </cell>
          <cell r="Z341">
            <v>0</v>
          </cell>
          <cell r="AA341">
            <v>42</v>
          </cell>
          <cell r="AB341">
            <v>607</v>
          </cell>
          <cell r="AC341">
            <v>607</v>
          </cell>
          <cell r="AD341">
            <v>0.31818181818181818</v>
          </cell>
          <cell r="AE341">
            <v>2</v>
          </cell>
          <cell r="AF341">
            <v>1</v>
          </cell>
          <cell r="AG341">
            <v>-0.10971993410214176</v>
          </cell>
          <cell r="AH341">
            <v>9.7858319604612831E-2</v>
          </cell>
          <cell r="AI341">
            <v>-1.1861614497528927E-2</v>
          </cell>
          <cell r="AJ341">
            <v>4.0000000000000036E-3</v>
          </cell>
          <cell r="AK341">
            <v>6</v>
          </cell>
          <cell r="AL341">
            <v>146</v>
          </cell>
          <cell r="AM341">
            <v>3</v>
          </cell>
          <cell r="AN341">
            <v>0</v>
          </cell>
          <cell r="AO341">
            <v>440</v>
          </cell>
          <cell r="AP341" t="str">
            <v>Zirkzee</v>
          </cell>
        </row>
        <row r="342">
          <cell r="A342" t="str">
            <v>Rodrigo Muniz Carvalho</v>
          </cell>
          <cell r="B342" t="str">
            <v/>
          </cell>
          <cell r="C342" t="str">
            <v>Muniz</v>
          </cell>
          <cell r="D342" t="str">
            <v/>
          </cell>
          <cell r="E342" t="str">
            <v>Rodrigo Muniz</v>
          </cell>
          <cell r="F342" t="str">
            <v/>
          </cell>
          <cell r="H342" t="str">
            <v/>
          </cell>
          <cell r="I342">
            <v>0</v>
          </cell>
          <cell r="J342">
            <v>2.1666666666666665</v>
          </cell>
          <cell r="K342">
            <v>3.7</v>
          </cell>
          <cell r="M342">
            <v>3.1094427558257345</v>
          </cell>
          <cell r="N342">
            <v>2.6990881458966562</v>
          </cell>
          <cell r="O342">
            <v>3.1018963531902761</v>
          </cell>
          <cell r="P342">
            <v>3.1094427558257345</v>
          </cell>
          <cell r="Q342">
            <v>2.6990881458966562</v>
          </cell>
          <cell r="R342">
            <v>1.994011976047904</v>
          </cell>
          <cell r="S342">
            <v>3.1094427558257345</v>
          </cell>
          <cell r="T342" t="str">
            <v>FWD</v>
          </cell>
          <cell r="U342" t="str">
            <v>CF</v>
          </cell>
          <cell r="V342" t="str">
            <v>FUL</v>
          </cell>
          <cell r="W342" t="str">
            <v>Fulham</v>
          </cell>
          <cell r="X342">
            <v>5.5</v>
          </cell>
          <cell r="Y342">
            <v>36</v>
          </cell>
          <cell r="Z342">
            <v>0</v>
          </cell>
          <cell r="AA342">
            <v>36</v>
          </cell>
          <cell r="AB342">
            <v>987</v>
          </cell>
          <cell r="AC342">
            <v>987</v>
          </cell>
          <cell r="AD342">
            <v>0.31168831168831168</v>
          </cell>
          <cell r="AE342">
            <v>1</v>
          </cell>
          <cell r="AF342">
            <v>1</v>
          </cell>
          <cell r="AG342">
            <v>-0.20972644376899691</v>
          </cell>
          <cell r="AH342">
            <v>7.750759878419454E-2</v>
          </cell>
          <cell r="AI342">
            <v>-0.13221884498480235</v>
          </cell>
          <cell r="AJ342">
            <v>8.0000000000000071E-3</v>
          </cell>
          <cell r="AK342">
            <v>3</v>
          </cell>
          <cell r="AL342">
            <v>94</v>
          </cell>
          <cell r="AM342">
            <v>2</v>
          </cell>
          <cell r="AN342">
            <v>0</v>
          </cell>
          <cell r="AO342">
            <v>271</v>
          </cell>
          <cell r="AP342" t="str">
            <v>Muniz</v>
          </cell>
        </row>
        <row r="343">
          <cell r="A343" t="str">
            <v>Charalampos Kostoulas</v>
          </cell>
          <cell r="B343" t="str">
            <v/>
          </cell>
          <cell r="C343" t="str">
            <v>Kostoulas</v>
          </cell>
          <cell r="D343" t="str">
            <v/>
          </cell>
          <cell r="F343" t="str">
            <v/>
          </cell>
          <cell r="H343" t="str">
            <v/>
          </cell>
          <cell r="I343" t="e">
            <v>#N/A</v>
          </cell>
          <cell r="J343" t="e">
            <v>#N/A</v>
          </cell>
          <cell r="K343" t="e">
            <v>#N/A</v>
          </cell>
          <cell r="M343">
            <v>4.6377435897435895</v>
          </cell>
          <cell r="N343">
            <v>7.5783475783475787</v>
          </cell>
          <cell r="O343">
            <v>6.1517616495243637</v>
          </cell>
          <cell r="P343">
            <v>4.6377435897435895</v>
          </cell>
          <cell r="Q343">
            <v>7.5783475783475787</v>
          </cell>
          <cell r="R343">
            <v>6.4406779661016946</v>
          </cell>
          <cell r="S343">
            <v>4.6377435897435895</v>
          </cell>
          <cell r="T343" t="str">
            <v>FWD</v>
          </cell>
          <cell r="U343" t="str">
            <v>CF</v>
          </cell>
          <cell r="V343" t="str">
            <v>BHA</v>
          </cell>
          <cell r="W343" t="str">
            <v>Brighton</v>
          </cell>
          <cell r="X343">
            <v>5.5</v>
          </cell>
          <cell r="Y343">
            <v>35</v>
          </cell>
          <cell r="Z343">
            <v>0</v>
          </cell>
          <cell r="AA343">
            <v>35</v>
          </cell>
          <cell r="AB343">
            <v>351</v>
          </cell>
          <cell r="AC343">
            <v>351</v>
          </cell>
          <cell r="AD343">
            <v>0.30303030303030304</v>
          </cell>
          <cell r="AE343">
            <v>2</v>
          </cell>
          <cell r="AF343">
            <v>1</v>
          </cell>
          <cell r="AG343">
            <v>-3.0769230769230771E-2</v>
          </cell>
          <cell r="AH343">
            <v>0.11794871794871797</v>
          </cell>
          <cell r="AI343">
            <v>8.7179487179487203E-2</v>
          </cell>
          <cell r="AJ343">
            <v>2.9999999999998916E-3</v>
          </cell>
          <cell r="AK343">
            <v>3</v>
          </cell>
          <cell r="AL343">
            <v>140</v>
          </cell>
          <cell r="AM343">
            <v>2</v>
          </cell>
          <cell r="AN343">
            <v>0</v>
          </cell>
          <cell r="AO343">
            <v>138</v>
          </cell>
          <cell r="AP343" t="str">
            <v>Kostoulas</v>
          </cell>
        </row>
        <row r="344">
          <cell r="A344" t="str">
            <v>Enes Ünal</v>
          </cell>
          <cell r="B344" t="str">
            <v/>
          </cell>
          <cell r="D344" t="str">
            <v/>
          </cell>
          <cell r="F344" t="str">
            <v/>
          </cell>
          <cell r="H344" t="str">
            <v/>
          </cell>
          <cell r="I344" t="e">
            <v>#N/A</v>
          </cell>
          <cell r="J344" t="e">
            <v>#N/A</v>
          </cell>
          <cell r="K344" t="e">
            <v>#N/A</v>
          </cell>
          <cell r="M344">
            <v>5.6986635514018698</v>
          </cell>
          <cell r="N344">
            <v>0</v>
          </cell>
          <cell r="O344">
            <v>3.4808911214953264</v>
          </cell>
          <cell r="P344">
            <v>5.3201588785046736</v>
          </cell>
          <cell r="Q344">
            <v>10.219626168224298</v>
          </cell>
          <cell r="R344">
            <v>10.125</v>
          </cell>
          <cell r="S344">
            <v>5.6986635514018698</v>
          </cell>
          <cell r="T344" t="str">
            <v>FWD</v>
          </cell>
          <cell r="U344" t="str">
            <v>CF</v>
          </cell>
          <cell r="V344" t="str">
            <v>BOU</v>
          </cell>
          <cell r="W344" t="str">
            <v>Bournemouth</v>
          </cell>
          <cell r="X344">
            <v>5.5</v>
          </cell>
          <cell r="Y344">
            <v>27</v>
          </cell>
          <cell r="Z344">
            <v>0</v>
          </cell>
          <cell r="AA344">
            <v>27</v>
          </cell>
          <cell r="AB344">
            <v>214</v>
          </cell>
          <cell r="AC344">
            <v>214</v>
          </cell>
          <cell r="AD344">
            <v>0.21343873517786563</v>
          </cell>
          <cell r="AE344">
            <v>1</v>
          </cell>
          <cell r="AF344">
            <v>0</v>
          </cell>
          <cell r="AG344">
            <v>-0.42056074766355139</v>
          </cell>
          <cell r="AH344">
            <v>-2.9439252336448601E-2</v>
          </cell>
          <cell r="AI344">
            <v>-0.45</v>
          </cell>
          <cell r="AJ344">
            <v>2.0000000000000018E-3</v>
          </cell>
          <cell r="AK344">
            <v>1</v>
          </cell>
          <cell r="AL344">
            <v>83</v>
          </cell>
          <cell r="AM344">
            <v>1</v>
          </cell>
          <cell r="AN344">
            <v>0</v>
          </cell>
          <cell r="AO344">
            <v>80</v>
          </cell>
          <cell r="AP344" t="str">
            <v>Enes Ünal</v>
          </cell>
        </row>
        <row r="345">
          <cell r="A345" t="str">
            <v>Tammy Abraham</v>
          </cell>
          <cell r="B345" t="str">
            <v/>
          </cell>
          <cell r="C345" t="str">
            <v>Abraham</v>
          </cell>
          <cell r="D345" t="str">
            <v/>
          </cell>
          <cell r="F345" t="str">
            <v/>
          </cell>
          <cell r="H345" t="str">
            <v/>
          </cell>
          <cell r="I345" t="e">
            <v>#N/A</v>
          </cell>
          <cell r="J345" t="e">
            <v>#N/A</v>
          </cell>
          <cell r="K345" t="e">
            <v>#N/A</v>
          </cell>
          <cell r="M345">
            <v>5.2449640287769785</v>
          </cell>
          <cell r="N345">
            <v>6.2050359712230216</v>
          </cell>
          <cell r="O345">
            <v>5.2449640287769785</v>
          </cell>
          <cell r="P345">
            <v>5.2449640287769785</v>
          </cell>
          <cell r="Q345">
            <v>6.2050359712230216</v>
          </cell>
          <cell r="R345">
            <v>6.2050359712230216</v>
          </cell>
          <cell r="S345">
            <v>5.2449640287769785</v>
          </cell>
          <cell r="T345" t="str">
            <v>FWD</v>
          </cell>
          <cell r="U345" t="str">
            <v>CF</v>
          </cell>
          <cell r="V345" t="str">
            <v>AVL</v>
          </cell>
          <cell r="W345" t="str">
            <v>Aston Villa</v>
          </cell>
          <cell r="X345">
            <v>5.5</v>
          </cell>
          <cell r="Y345">
            <v>23</v>
          </cell>
          <cell r="Z345">
            <v>0</v>
          </cell>
          <cell r="AA345">
            <v>23</v>
          </cell>
          <cell r="AB345">
            <v>278</v>
          </cell>
          <cell r="AC345">
            <v>278</v>
          </cell>
          <cell r="AD345">
            <v>0.34848484848484851</v>
          </cell>
          <cell r="AE345">
            <v>2</v>
          </cell>
          <cell r="AF345">
            <v>0</v>
          </cell>
          <cell r="AG345">
            <v>-1.618705035971213E-2</v>
          </cell>
          <cell r="AH345">
            <v>-0.11654676258992806</v>
          </cell>
          <cell r="AI345">
            <v>-0.13273381294964015</v>
          </cell>
          <cell r="AJ345">
            <v>0</v>
          </cell>
          <cell r="AK345">
            <v>2</v>
          </cell>
          <cell r="AL345">
            <v>93</v>
          </cell>
          <cell r="AM345">
            <v>0</v>
          </cell>
          <cell r="AN345">
            <v>0</v>
          </cell>
          <cell r="AO345">
            <v>56</v>
          </cell>
          <cell r="AP345" t="str">
            <v>Abraham</v>
          </cell>
        </row>
        <row r="346">
          <cell r="A346" t="str">
            <v>Eddie Nketiah</v>
          </cell>
          <cell r="B346" t="str">
            <v/>
          </cell>
          <cell r="C346" t="str">
            <v>Nketiah</v>
          </cell>
          <cell r="D346" t="str">
            <v/>
          </cell>
          <cell r="F346" t="str">
            <v/>
          </cell>
          <cell r="H346" t="str">
            <v/>
          </cell>
          <cell r="I346">
            <v>1.8</v>
          </cell>
          <cell r="J346">
            <v>2.1666666666666665</v>
          </cell>
          <cell r="K346">
            <v>2.6</v>
          </cell>
          <cell r="M346">
            <v>3.7290821256038647</v>
          </cell>
          <cell r="N346">
            <v>3.8888888888888888</v>
          </cell>
          <cell r="O346">
            <v>2.2053140096618358</v>
          </cell>
          <cell r="P346">
            <v>3.7290821256038647</v>
          </cell>
          <cell r="Q346">
            <v>3.8888888888888888</v>
          </cell>
          <cell r="R346">
            <v>0</v>
          </cell>
          <cell r="S346">
            <v>3.7290821256038647</v>
          </cell>
          <cell r="T346" t="str">
            <v>FWD</v>
          </cell>
          <cell r="U346" t="str">
            <v>CF</v>
          </cell>
          <cell r="V346" t="str">
            <v>CRY</v>
          </cell>
          <cell r="W346" t="str">
            <v>Crystal Palace</v>
          </cell>
          <cell r="X346">
            <v>5.5</v>
          </cell>
          <cell r="Y346">
            <v>23</v>
          </cell>
          <cell r="Z346">
            <v>0</v>
          </cell>
          <cell r="AA346">
            <v>23</v>
          </cell>
          <cell r="AB346">
            <v>414</v>
          </cell>
          <cell r="AC346">
            <v>414</v>
          </cell>
          <cell r="AD346">
            <v>0.34848484848484851</v>
          </cell>
          <cell r="AE346">
            <v>2</v>
          </cell>
          <cell r="AF346">
            <v>0</v>
          </cell>
          <cell r="AG346">
            <v>5.0000000000000044E-2</v>
          </cell>
          <cell r="AH346">
            <v>-0.1</v>
          </cell>
          <cell r="AI346">
            <v>-4.9999999999999989E-2</v>
          </cell>
          <cell r="AJ346">
            <v>4.0000000000000036E-3</v>
          </cell>
          <cell r="AK346">
            <v>3</v>
          </cell>
          <cell r="AL346">
            <v>100</v>
          </cell>
          <cell r="AM346">
            <v>2</v>
          </cell>
          <cell r="AN346">
            <v>0</v>
          </cell>
          <cell r="AO346">
            <v>224</v>
          </cell>
          <cell r="AP346" t="str">
            <v>Nketiah</v>
          </cell>
        </row>
        <row r="347">
          <cell r="A347" t="str">
            <v>Stefanos Tzimas</v>
          </cell>
          <cell r="B347" t="str">
            <v/>
          </cell>
          <cell r="C347" t="str">
            <v>Tzimas</v>
          </cell>
          <cell r="D347" t="str">
            <v/>
          </cell>
          <cell r="F347" t="str">
            <v/>
          </cell>
          <cell r="H347" t="str">
            <v/>
          </cell>
          <cell r="I347" t="e">
            <v>#N/A</v>
          </cell>
          <cell r="J347" t="e">
            <v>#N/A</v>
          </cell>
          <cell r="K347" t="e">
            <v>#N/A</v>
          </cell>
          <cell r="M347">
            <v>2.7621666666666664</v>
          </cell>
          <cell r="N347">
            <v>2.7878787878787881</v>
          </cell>
          <cell r="O347">
            <v>2.375</v>
          </cell>
          <cell r="P347">
            <v>2.7621666666666664</v>
          </cell>
          <cell r="Q347">
            <v>2.7878787878787881</v>
          </cell>
          <cell r="R347">
            <v>0</v>
          </cell>
          <cell r="S347">
            <v>2.7621666666666664</v>
          </cell>
          <cell r="T347" t="str">
            <v>FWD</v>
          </cell>
          <cell r="U347" t="str">
            <v>CF</v>
          </cell>
          <cell r="V347" t="str">
            <v>BHA</v>
          </cell>
          <cell r="W347" t="str">
            <v>Brighton</v>
          </cell>
          <cell r="X347">
            <v>5.5</v>
          </cell>
          <cell r="Y347">
            <v>16</v>
          </cell>
          <cell r="Z347">
            <v>0</v>
          </cell>
          <cell r="AA347">
            <v>16</v>
          </cell>
          <cell r="AB347">
            <v>132</v>
          </cell>
          <cell r="AC347">
            <v>132</v>
          </cell>
          <cell r="AD347">
            <v>0.3232323232323232</v>
          </cell>
          <cell r="AE347">
            <v>1</v>
          </cell>
          <cell r="AF347">
            <v>1</v>
          </cell>
          <cell r="AG347">
            <v>0.38181818181818183</v>
          </cell>
          <cell r="AH347">
            <v>0.60681818181818192</v>
          </cell>
          <cell r="AI347">
            <v>0.98863636363636376</v>
          </cell>
          <cell r="AJ347">
            <v>9.9999999999988987E-4</v>
          </cell>
          <cell r="AK347">
            <v>0</v>
          </cell>
          <cell r="AL347">
            <v>55</v>
          </cell>
          <cell r="AM347">
            <v>0</v>
          </cell>
          <cell r="AN347">
            <v>0</v>
          </cell>
          <cell r="AO347">
            <v>137</v>
          </cell>
          <cell r="AP347" t="str">
            <v>Tzimas</v>
          </cell>
        </row>
        <row r="348">
          <cell r="A348" t="str">
            <v>Arnaud Kalimuendo</v>
          </cell>
          <cell r="B348" t="str">
            <v/>
          </cell>
          <cell r="C348" t="str">
            <v>Kalimuendo</v>
          </cell>
          <cell r="D348" t="str">
            <v/>
          </cell>
          <cell r="F348" t="str">
            <v/>
          </cell>
          <cell r="H348" t="str">
            <v/>
          </cell>
          <cell r="I348" t="e">
            <v>#N/A</v>
          </cell>
          <cell r="J348" t="e">
            <v>#N/A</v>
          </cell>
          <cell r="K348" t="e">
            <v>#N/A</v>
          </cell>
          <cell r="M348">
            <v>3.9209438202247191</v>
          </cell>
          <cell r="N348">
            <v>8.191011235955056</v>
          </cell>
          <cell r="O348">
            <v>2.2426966292134831</v>
          </cell>
          <cell r="P348">
            <v>3.9209438202247191</v>
          </cell>
          <cell r="Q348">
            <v>8.191011235955056</v>
          </cell>
          <cell r="R348">
            <v>0</v>
          </cell>
          <cell r="S348">
            <v>3.9209438202247191</v>
          </cell>
          <cell r="T348" t="str">
            <v>FWD</v>
          </cell>
          <cell r="U348" t="str">
            <v>CF</v>
          </cell>
          <cell r="V348" t="str">
            <v>NFO</v>
          </cell>
          <cell r="W348" t="str">
            <v>Nott'm Forest</v>
          </cell>
          <cell r="X348">
            <v>5.5</v>
          </cell>
          <cell r="Y348">
            <v>9</v>
          </cell>
          <cell r="Z348">
            <v>0</v>
          </cell>
          <cell r="AA348">
            <v>9</v>
          </cell>
          <cell r="AB348">
            <v>89</v>
          </cell>
          <cell r="AC348">
            <v>89</v>
          </cell>
          <cell r="AD348">
            <v>0.18181818181818182</v>
          </cell>
          <cell r="AE348">
            <v>0</v>
          </cell>
          <cell r="AF348">
            <v>0</v>
          </cell>
          <cell r="AG348">
            <v>-0.44494382022471907</v>
          </cell>
          <cell r="AH348">
            <v>-2.0224719101123598E-2</v>
          </cell>
          <cell r="AI348">
            <v>-0.46516853932584268</v>
          </cell>
          <cell r="AJ348">
            <v>9.9999999999988987E-4</v>
          </cell>
          <cell r="AK348">
            <v>0</v>
          </cell>
          <cell r="AL348">
            <v>24</v>
          </cell>
          <cell r="AM348">
            <v>0</v>
          </cell>
          <cell r="AN348">
            <v>0</v>
          </cell>
          <cell r="AO348">
            <v>493</v>
          </cell>
          <cell r="AP348" t="str">
            <v>Kalimuendo</v>
          </cell>
        </row>
        <row r="349">
          <cell r="A349" t="str">
            <v>Callum Wilson</v>
          </cell>
          <cell r="B349" t="str">
            <v/>
          </cell>
          <cell r="C349" t="str">
            <v>Wilson</v>
          </cell>
          <cell r="D349" t="str">
            <v/>
          </cell>
          <cell r="F349" t="str">
            <v/>
          </cell>
          <cell r="H349" t="str">
            <v/>
          </cell>
          <cell r="I349" t="e">
            <v>#N/A</v>
          </cell>
          <cell r="J349" t="e">
            <v>#N/A</v>
          </cell>
          <cell r="K349" t="e">
            <v>#N/A</v>
          </cell>
          <cell r="M349">
            <v>4.2418897893030794</v>
          </cell>
          <cell r="N349">
            <v>4.473257698541329</v>
          </cell>
          <cell r="O349">
            <v>3.8962222222222214</v>
          </cell>
          <cell r="P349">
            <v>2</v>
          </cell>
          <cell r="Q349">
            <v>0</v>
          </cell>
          <cell r="R349">
            <v>5.1111111111111107</v>
          </cell>
          <cell r="S349">
            <v>4.2418897893030794</v>
          </cell>
          <cell r="T349" t="str">
            <v>FWD</v>
          </cell>
          <cell r="U349" t="str">
            <v>CF</v>
          </cell>
          <cell r="V349" t="str">
            <v>BRE</v>
          </cell>
          <cell r="W349" t="str">
            <v>Brentford</v>
          </cell>
          <cell r="X349">
            <v>5.5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 t="e">
            <v>#DIV/0!</v>
          </cell>
          <cell r="AH349" t="e">
            <v>#DIV/0!</v>
          </cell>
          <cell r="AI349" t="e">
            <v>#DIV/0!</v>
          </cell>
          <cell r="AJ349">
            <v>4.0000000000000036E-3</v>
          </cell>
          <cell r="AK349">
            <v>0</v>
          </cell>
          <cell r="AL349">
            <v>0</v>
          </cell>
          <cell r="AM349">
            <v>1</v>
          </cell>
          <cell r="AN349">
            <v>0</v>
          </cell>
          <cell r="AO349">
            <v>108</v>
          </cell>
          <cell r="AP349" t="str">
            <v>Wilson</v>
          </cell>
        </row>
        <row r="350">
          <cell r="A350" t="str">
            <v>Emersonn Correia da Silva</v>
          </cell>
          <cell r="B350" t="str">
            <v/>
          </cell>
          <cell r="C350" t="str">
            <v>Emersonn</v>
          </cell>
          <cell r="D350" t="str">
            <v/>
          </cell>
          <cell r="H350" t="str">
            <v/>
          </cell>
          <cell r="I350">
            <v>2</v>
          </cell>
          <cell r="J350">
            <v>2</v>
          </cell>
          <cell r="K350">
            <v>2</v>
          </cell>
          <cell r="M350">
            <v>2.2000000000000002</v>
          </cell>
          <cell r="N350">
            <v>2.2000000000000002</v>
          </cell>
          <cell r="O350">
            <v>2</v>
          </cell>
          <cell r="P350">
            <v>2</v>
          </cell>
          <cell r="Q350">
            <v>0</v>
          </cell>
          <cell r="R350">
            <v>0</v>
          </cell>
          <cell r="S350">
            <v>2.2000000000000002</v>
          </cell>
          <cell r="T350" t="str">
            <v>FWD</v>
          </cell>
          <cell r="U350" t="str">
            <v>CF</v>
          </cell>
          <cell r="V350" t="str">
            <v>IPS</v>
          </cell>
          <cell r="W350" t="str">
            <v>Ipswich Town</v>
          </cell>
          <cell r="X350">
            <v>5.5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 t="e">
            <v>#DIV/0!</v>
          </cell>
          <cell r="AH350" t="e">
            <v>#DIV/0!</v>
          </cell>
          <cell r="AI350" t="e">
            <v>#DIV/0!</v>
          </cell>
          <cell r="AJ350">
            <v>4.0000000000000036E-3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316</v>
          </cell>
          <cell r="AP350" t="str">
            <v>Emersonn</v>
          </cell>
        </row>
        <row r="351">
          <cell r="A351" t="str">
            <v>Oli McBurnie</v>
          </cell>
          <cell r="B351" t="str">
            <v/>
          </cell>
          <cell r="C351" t="str">
            <v>McBurnie</v>
          </cell>
          <cell r="D351" t="str">
            <v/>
          </cell>
          <cell r="E351" t="str">
            <v>Oliver McBurnie</v>
          </cell>
          <cell r="H351" t="str">
            <v/>
          </cell>
          <cell r="I351">
            <v>2.5</v>
          </cell>
          <cell r="J351">
            <v>2.8666666666666667</v>
          </cell>
          <cell r="K351">
            <v>3.4</v>
          </cell>
          <cell r="M351">
            <v>2.2000000000000002</v>
          </cell>
          <cell r="N351">
            <v>2.2000000000000002</v>
          </cell>
          <cell r="O351">
            <v>2</v>
          </cell>
          <cell r="P351">
            <v>2</v>
          </cell>
          <cell r="Q351">
            <v>0</v>
          </cell>
          <cell r="R351">
            <v>0</v>
          </cell>
          <cell r="S351">
            <v>2.2000000000000002</v>
          </cell>
          <cell r="T351" t="str">
            <v>FWD</v>
          </cell>
          <cell r="U351" t="str">
            <v>CF</v>
          </cell>
          <cell r="V351" t="str">
            <v>HUL</v>
          </cell>
          <cell r="W351" t="str">
            <v>Hull City</v>
          </cell>
          <cell r="X351">
            <v>5.5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 t="e">
            <v>#DIV/0!</v>
          </cell>
          <cell r="AH351" t="e">
            <v>#DIV/0!</v>
          </cell>
          <cell r="AI351" t="e">
            <v>#DIV/0!</v>
          </cell>
          <cell r="AJ351">
            <v>2.4999999999999911E-2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295</v>
          </cell>
          <cell r="AP351" t="str">
            <v>McBurnie</v>
          </cell>
        </row>
        <row r="352">
          <cell r="A352" t="str">
            <v>Haji Wright</v>
          </cell>
          <cell r="B352" t="str">
            <v/>
          </cell>
          <cell r="C352" t="str">
            <v>Wright</v>
          </cell>
          <cell r="D352" t="str">
            <v/>
          </cell>
          <cell r="H352" t="str">
            <v/>
          </cell>
          <cell r="I352">
            <v>2.1</v>
          </cell>
          <cell r="J352">
            <v>3.2333333333333329</v>
          </cell>
          <cell r="K352">
            <v>3.9</v>
          </cell>
          <cell r="M352">
            <v>2.2000000000000002</v>
          </cell>
          <cell r="N352">
            <v>2.2000000000000002</v>
          </cell>
          <cell r="O352">
            <v>2</v>
          </cell>
          <cell r="P352">
            <v>2</v>
          </cell>
          <cell r="Q352">
            <v>0</v>
          </cell>
          <cell r="R352">
            <v>0</v>
          </cell>
          <cell r="S352">
            <v>2.2000000000000002</v>
          </cell>
          <cell r="T352" t="str">
            <v>FWD</v>
          </cell>
          <cell r="U352" t="str">
            <v>CF</v>
          </cell>
          <cell r="V352" t="str">
            <v>COV</v>
          </cell>
          <cell r="W352" t="str">
            <v>Coventry City</v>
          </cell>
          <cell r="X352">
            <v>5.5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 t="e">
            <v>#DIV/0!</v>
          </cell>
          <cell r="AH352" t="e">
            <v>#DIV/0!</v>
          </cell>
          <cell r="AI352" t="e">
            <v>#DIV/0!</v>
          </cell>
          <cell r="AJ352">
            <v>2.0999999999999908E-2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193</v>
          </cell>
          <cell r="AP352" t="str">
            <v>Wright</v>
          </cell>
        </row>
        <row r="353">
          <cell r="A353" t="str">
            <v>Joël Piroe</v>
          </cell>
          <cell r="B353" t="str">
            <v/>
          </cell>
          <cell r="C353" t="str">
            <v>Piroe</v>
          </cell>
          <cell r="D353" t="str">
            <v/>
          </cell>
          <cell r="F353" t="str">
            <v/>
          </cell>
          <cell r="H353" t="str">
            <v/>
          </cell>
          <cell r="I353" t="e">
            <v>#N/A</v>
          </cell>
          <cell r="J353" t="e">
            <v>#N/A</v>
          </cell>
          <cell r="K353" t="e">
            <v>#N/A</v>
          </cell>
          <cell r="M353">
            <v>3.2933688524590163</v>
          </cell>
          <cell r="N353">
            <v>4.6680327868852451</v>
          </cell>
          <cell r="O353">
            <v>2.9866421707179192</v>
          </cell>
          <cell r="P353">
            <v>3.2933688524590163</v>
          </cell>
          <cell r="Q353">
            <v>4.6680327868852451</v>
          </cell>
          <cell r="R353">
            <v>6.9310344827586201</v>
          </cell>
          <cell r="S353">
            <v>3.2933688524590163</v>
          </cell>
          <cell r="T353" t="str">
            <v>FWD</v>
          </cell>
          <cell r="U353" t="str">
            <v>CF</v>
          </cell>
          <cell r="V353" t="str">
            <v>LEE</v>
          </cell>
          <cell r="W353" t="str">
            <v>Leeds</v>
          </cell>
          <cell r="X353">
            <v>5</v>
          </cell>
          <cell r="Y353">
            <v>17</v>
          </cell>
          <cell r="Z353">
            <v>0</v>
          </cell>
          <cell r="AA353">
            <v>17</v>
          </cell>
          <cell r="AB353">
            <v>244</v>
          </cell>
          <cell r="AC353">
            <v>244</v>
          </cell>
          <cell r="AD353">
            <v>0.21249999999999999</v>
          </cell>
          <cell r="AE353">
            <v>0</v>
          </cell>
          <cell r="AF353">
            <v>0</v>
          </cell>
          <cell r="AG353">
            <v>-0.33196721311475413</v>
          </cell>
          <cell r="AH353">
            <v>-4.7950819672131155E-2</v>
          </cell>
          <cell r="AI353">
            <v>-0.3799180327868853</v>
          </cell>
          <cell r="AJ353">
            <v>4.9999999999998934E-3</v>
          </cell>
          <cell r="AK353">
            <v>0</v>
          </cell>
          <cell r="AL353">
            <v>42</v>
          </cell>
          <cell r="AM353">
            <v>0</v>
          </cell>
          <cell r="AN353">
            <v>0</v>
          </cell>
          <cell r="AO353">
            <v>348</v>
          </cell>
          <cell r="AP353" t="str">
            <v>Piroe</v>
          </cell>
        </row>
        <row r="354">
          <cell r="A354" t="str">
            <v>Christantus Uche</v>
          </cell>
          <cell r="B354" t="str">
            <v/>
          </cell>
          <cell r="C354" t="str">
            <v>Uche</v>
          </cell>
          <cell r="D354" t="str">
            <v/>
          </cell>
          <cell r="F354" t="str">
            <v/>
          </cell>
          <cell r="H354" t="str">
            <v/>
          </cell>
          <cell r="I354" t="e">
            <v>#N/A</v>
          </cell>
          <cell r="J354" t="e">
            <v>#N/A</v>
          </cell>
          <cell r="K354" t="e">
            <v>#N/A</v>
          </cell>
          <cell r="M354">
            <v>3.257622641509434</v>
          </cell>
          <cell r="N354">
            <v>8.6603773584905674</v>
          </cell>
          <cell r="O354">
            <v>2.2377358490566039</v>
          </cell>
          <cell r="P354">
            <v>3.257622641509434</v>
          </cell>
          <cell r="Q354">
            <v>8.6603773584905674</v>
          </cell>
          <cell r="R354">
            <v>0</v>
          </cell>
          <cell r="S354">
            <v>3.257622641509434</v>
          </cell>
          <cell r="T354" t="str">
            <v>FWD</v>
          </cell>
          <cell r="U354" t="str">
            <v/>
          </cell>
          <cell r="V354" t="str">
            <v>CRY</v>
          </cell>
          <cell r="W354" t="str">
            <v>Crystal Palace</v>
          </cell>
          <cell r="X354">
            <v>5</v>
          </cell>
          <cell r="Y354">
            <v>17</v>
          </cell>
          <cell r="Z354">
            <v>0</v>
          </cell>
          <cell r="AA354">
            <v>17</v>
          </cell>
          <cell r="AB354">
            <v>159</v>
          </cell>
          <cell r="AC354">
            <v>159</v>
          </cell>
          <cell r="AD354">
            <v>0.24285714285714283</v>
          </cell>
          <cell r="AE354">
            <v>0</v>
          </cell>
          <cell r="AF354">
            <v>1</v>
          </cell>
          <cell r="AG354">
            <v>-0.27735849056603773</v>
          </cell>
          <cell r="AH354">
            <v>0.56037735849056602</v>
          </cell>
          <cell r="AI354">
            <v>0.28301886792452829</v>
          </cell>
          <cell r="AJ354">
            <v>0</v>
          </cell>
          <cell r="AK354">
            <v>0</v>
          </cell>
          <cell r="AL354">
            <v>42</v>
          </cell>
          <cell r="AM354">
            <v>0</v>
          </cell>
          <cell r="AN354">
            <v>0</v>
          </cell>
          <cell r="AO354">
            <v>225</v>
          </cell>
          <cell r="AP354" t="str">
            <v>Uche</v>
          </cell>
        </row>
        <row r="355">
          <cell r="A355" t="str">
            <v>Marc Guiu Paz</v>
          </cell>
          <cell r="B355" t="str">
            <v/>
          </cell>
          <cell r="C355" t="str">
            <v>Marc Guiu</v>
          </cell>
          <cell r="D355" t="str">
            <v/>
          </cell>
          <cell r="F355" t="str">
            <v/>
          </cell>
          <cell r="H355" t="str">
            <v/>
          </cell>
          <cell r="I355">
            <v>1</v>
          </cell>
          <cell r="J355">
            <v>1</v>
          </cell>
          <cell r="K355">
            <v>1</v>
          </cell>
          <cell r="M355">
            <v>4.1526415094339626</v>
          </cell>
          <cell r="N355">
            <v>0</v>
          </cell>
          <cell r="O355">
            <v>3.1148427672955989</v>
          </cell>
          <cell r="P355">
            <v>3.8696226415094341</v>
          </cell>
          <cell r="Q355">
            <v>3.6792452830188682</v>
          </cell>
          <cell r="R355">
            <v>4.166666666666667</v>
          </cell>
          <cell r="S355">
            <v>4.1526415094339626</v>
          </cell>
          <cell r="T355" t="str">
            <v>FWD</v>
          </cell>
          <cell r="U355" t="str">
            <v>CF</v>
          </cell>
          <cell r="V355" t="str">
            <v>CHE</v>
          </cell>
          <cell r="W355" t="str">
            <v>Chelsea</v>
          </cell>
          <cell r="X355">
            <v>5</v>
          </cell>
          <cell r="Y355">
            <v>13</v>
          </cell>
          <cell r="Z355">
            <v>0</v>
          </cell>
          <cell r="AA355">
            <v>13</v>
          </cell>
          <cell r="AB355">
            <v>265</v>
          </cell>
          <cell r="AC355">
            <v>265</v>
          </cell>
          <cell r="AD355">
            <v>0.32500000000000001</v>
          </cell>
          <cell r="AE355">
            <v>0</v>
          </cell>
          <cell r="AF355">
            <v>1</v>
          </cell>
          <cell r="AG355">
            <v>-0.52301886792452834</v>
          </cell>
          <cell r="AH355">
            <v>0.24113207547169813</v>
          </cell>
          <cell r="AI355">
            <v>-0.28188679245283027</v>
          </cell>
          <cell r="AJ355">
            <v>4.9999999999998934E-3</v>
          </cell>
          <cell r="AK355">
            <v>0</v>
          </cell>
          <cell r="AL355">
            <v>19</v>
          </cell>
          <cell r="AM355">
            <v>1</v>
          </cell>
          <cell r="AN355">
            <v>0</v>
          </cell>
          <cell r="AO355">
            <v>168</v>
          </cell>
          <cell r="AP355" t="str">
            <v>Marc Guiu</v>
          </cell>
        </row>
        <row r="356">
          <cell r="A356" t="str">
            <v>Ali Al-Hamadi</v>
          </cell>
          <cell r="B356" t="str">
            <v/>
          </cell>
          <cell r="C356" t="str">
            <v>Al-Hamadi</v>
          </cell>
          <cell r="D356" t="str">
            <v/>
          </cell>
          <cell r="E356" t="str">
            <v>Ali Al Hamadi</v>
          </cell>
          <cell r="F356" t="str">
            <v/>
          </cell>
          <cell r="H356" t="str">
            <v/>
          </cell>
          <cell r="I356" t="e">
            <v>#N/A</v>
          </cell>
          <cell r="J356" t="e">
            <v>#N/A</v>
          </cell>
          <cell r="K356" t="e">
            <v>#N/A</v>
          </cell>
          <cell r="M356">
            <v>2.2000000000000002</v>
          </cell>
          <cell r="N356">
            <v>2.2000000000000002</v>
          </cell>
          <cell r="O356">
            <v>2</v>
          </cell>
          <cell r="P356">
            <v>2</v>
          </cell>
          <cell r="Q356">
            <v>0</v>
          </cell>
          <cell r="R356">
            <v>0</v>
          </cell>
          <cell r="S356">
            <v>2.2000000000000002</v>
          </cell>
          <cell r="T356" t="str">
            <v>FWD</v>
          </cell>
          <cell r="U356" t="str">
            <v>CF</v>
          </cell>
          <cell r="V356" t="str">
            <v>IPS</v>
          </cell>
          <cell r="W356" t="str">
            <v>Ipswich Town</v>
          </cell>
          <cell r="X356">
            <v>5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 t="e">
            <v>#DIV/0!</v>
          </cell>
          <cell r="AH356" t="e">
            <v>#DIV/0!</v>
          </cell>
          <cell r="AI356" t="e">
            <v>#DIV/0!</v>
          </cell>
          <cell r="AJ356">
            <v>2.0000000000000018E-3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322</v>
          </cell>
          <cell r="AP356" t="str">
            <v>Al-Hamadi</v>
          </cell>
        </row>
        <row r="357">
          <cell r="A357" t="str">
            <v>George Hirst</v>
          </cell>
          <cell r="B357" t="str">
            <v/>
          </cell>
          <cell r="C357" t="str">
            <v>Hirst</v>
          </cell>
          <cell r="D357" t="str">
            <v/>
          </cell>
          <cell r="H357" t="str">
            <v/>
          </cell>
          <cell r="I357">
            <v>2.2000000000000002</v>
          </cell>
          <cell r="J357">
            <v>2.4333333333333331</v>
          </cell>
          <cell r="K357">
            <v>2.9</v>
          </cell>
          <cell r="M357">
            <v>2.2000000000000002</v>
          </cell>
          <cell r="N357">
            <v>2.2000000000000002</v>
          </cell>
          <cell r="O357">
            <v>2</v>
          </cell>
          <cell r="P357">
            <v>2</v>
          </cell>
          <cell r="Q357">
            <v>0</v>
          </cell>
          <cell r="R357">
            <v>0</v>
          </cell>
          <cell r="S357">
            <v>2.2000000000000002</v>
          </cell>
          <cell r="T357" t="str">
            <v>FWD</v>
          </cell>
          <cell r="U357" t="str">
            <v>CF</v>
          </cell>
          <cell r="V357" t="str">
            <v>IPS</v>
          </cell>
          <cell r="W357" t="str">
            <v>Ipswich Town</v>
          </cell>
          <cell r="X357">
            <v>5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 t="e">
            <v>#DIV/0!</v>
          </cell>
          <cell r="AH357" t="e">
            <v>#DIV/0!</v>
          </cell>
          <cell r="AI357" t="e">
            <v>#DIV/0!</v>
          </cell>
          <cell r="AJ357">
            <v>6.0000000000000053E-3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317</v>
          </cell>
          <cell r="AP357" t="str">
            <v>Hirst</v>
          </cell>
        </row>
        <row r="358">
          <cell r="A358" t="str">
            <v>Chuba Akpom</v>
          </cell>
          <cell r="B358" t="str">
            <v/>
          </cell>
          <cell r="C358" t="str">
            <v>Akpom</v>
          </cell>
          <cell r="D358" t="str">
            <v/>
          </cell>
          <cell r="H358" t="str">
            <v/>
          </cell>
          <cell r="I358" t="e">
            <v>#N/A</v>
          </cell>
          <cell r="J358" t="e">
            <v>#N/A</v>
          </cell>
          <cell r="K358" t="e">
            <v>#N/A</v>
          </cell>
          <cell r="M358">
            <v>2.2000000000000002</v>
          </cell>
          <cell r="N358">
            <v>2.2000000000000002</v>
          </cell>
          <cell r="O358">
            <v>2</v>
          </cell>
          <cell r="P358">
            <v>2</v>
          </cell>
          <cell r="Q358">
            <v>0</v>
          </cell>
          <cell r="R358">
            <v>0</v>
          </cell>
          <cell r="S358">
            <v>2.2000000000000002</v>
          </cell>
          <cell r="T358" t="str">
            <v>FWD</v>
          </cell>
          <cell r="U358" t="str">
            <v>CF</v>
          </cell>
          <cell r="V358" t="str">
            <v>IPS</v>
          </cell>
          <cell r="W358" t="str">
            <v>Ipswich Town</v>
          </cell>
          <cell r="X358">
            <v>5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 t="e">
            <v>#DIV/0!</v>
          </cell>
          <cell r="AH358" t="e">
            <v>#DIV/0!</v>
          </cell>
          <cell r="AI358" t="e">
            <v>#DIV/0!</v>
          </cell>
          <cell r="AJ358">
            <v>4.9999999999998934E-3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320</v>
          </cell>
          <cell r="AP358" t="str">
            <v>Akpom</v>
          </cell>
        </row>
        <row r="359">
          <cell r="A359" t="str">
            <v>Brandon Thomas-Asante</v>
          </cell>
          <cell r="B359" t="str">
            <v/>
          </cell>
          <cell r="C359" t="str">
            <v>Thomas-Asante</v>
          </cell>
          <cell r="D359" t="str">
            <v/>
          </cell>
          <cell r="H359" t="str">
            <v/>
          </cell>
          <cell r="I359">
            <v>0</v>
          </cell>
          <cell r="J359">
            <v>0.65</v>
          </cell>
          <cell r="K359">
            <v>1.3</v>
          </cell>
          <cell r="M359">
            <v>2.2000000000000002</v>
          </cell>
          <cell r="N359">
            <v>2.2000000000000002</v>
          </cell>
          <cell r="O359">
            <v>2</v>
          </cell>
          <cell r="P359">
            <v>2</v>
          </cell>
          <cell r="Q359">
            <v>0</v>
          </cell>
          <cell r="R359">
            <v>0</v>
          </cell>
          <cell r="S359">
            <v>2.2000000000000002</v>
          </cell>
          <cell r="T359" t="str">
            <v>FWD</v>
          </cell>
          <cell r="U359" t="str">
            <v>CF</v>
          </cell>
          <cell r="V359" t="str">
            <v>COV</v>
          </cell>
          <cell r="W359" t="str">
            <v>Coventry City</v>
          </cell>
          <cell r="X359">
            <v>5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 t="e">
            <v>#DIV/0!</v>
          </cell>
          <cell r="AH359" t="e">
            <v>#DIV/0!</v>
          </cell>
          <cell r="AI359" t="e">
            <v>#DIV/0!</v>
          </cell>
          <cell r="AJ359">
            <v>1.0000000000000009E-2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194</v>
          </cell>
          <cell r="AP359" t="str">
            <v>Thomas-Asante</v>
          </cell>
        </row>
        <row r="360">
          <cell r="A360" t="str">
            <v>Ellis Simms</v>
          </cell>
          <cell r="B360" t="str">
            <v/>
          </cell>
          <cell r="C360" t="str">
            <v>Simms</v>
          </cell>
          <cell r="D360" t="str">
            <v/>
          </cell>
          <cell r="H360" t="str">
            <v/>
          </cell>
          <cell r="I360">
            <v>1.7</v>
          </cell>
          <cell r="J360">
            <v>1.7</v>
          </cell>
          <cell r="K360">
            <v>1.7</v>
          </cell>
          <cell r="M360">
            <v>2.2000000000000002</v>
          </cell>
          <cell r="N360">
            <v>2.2000000000000002</v>
          </cell>
          <cell r="O360">
            <v>2</v>
          </cell>
          <cell r="P360">
            <v>2</v>
          </cell>
          <cell r="Q360">
            <v>0</v>
          </cell>
          <cell r="R360">
            <v>0</v>
          </cell>
          <cell r="S360">
            <v>2.2000000000000002</v>
          </cell>
          <cell r="T360" t="str">
            <v>FWD</v>
          </cell>
          <cell r="U360" t="str">
            <v>CF</v>
          </cell>
          <cell r="V360" t="str">
            <v>COV</v>
          </cell>
          <cell r="W360" t="str">
            <v>Coventry City</v>
          </cell>
          <cell r="X360">
            <v>5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 t="e">
            <v>#DIV/0!</v>
          </cell>
          <cell r="AH360" t="e">
            <v>#DIV/0!</v>
          </cell>
          <cell r="AI360" t="e">
            <v>#DIV/0!</v>
          </cell>
          <cell r="AJ360">
            <v>8.0000000000000071E-3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195</v>
          </cell>
          <cell r="AP360" t="str">
            <v>Simms</v>
          </cell>
        </row>
        <row r="361">
          <cell r="A361" t="str">
            <v>Jahnoah Markelo</v>
          </cell>
          <cell r="B361" t="str">
            <v/>
          </cell>
          <cell r="C361" t="str">
            <v>Markelo</v>
          </cell>
          <cell r="D361" t="str">
            <v/>
          </cell>
          <cell r="H361" t="str">
            <v/>
          </cell>
          <cell r="I361" t="e">
            <v>#N/A</v>
          </cell>
          <cell r="J361" t="e">
            <v>#N/A</v>
          </cell>
          <cell r="K361" t="e">
            <v>#N/A</v>
          </cell>
          <cell r="M361">
            <v>2.2000000000000002</v>
          </cell>
          <cell r="N361">
            <v>2.2000000000000002</v>
          </cell>
          <cell r="O361">
            <v>2</v>
          </cell>
          <cell r="P361">
            <v>2</v>
          </cell>
          <cell r="Q361">
            <v>0</v>
          </cell>
          <cell r="R361">
            <v>0</v>
          </cell>
          <cell r="S361">
            <v>2.2000000000000002</v>
          </cell>
          <cell r="T361" t="str">
            <v>FWD</v>
          </cell>
          <cell r="U361" t="str">
            <v>RW</v>
          </cell>
          <cell r="V361" t="str">
            <v>COV</v>
          </cell>
          <cell r="W361" t="str">
            <v>Coventry City</v>
          </cell>
          <cell r="X361">
            <v>5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 t="e">
            <v>#DIV/0!</v>
          </cell>
          <cell r="AH361" t="e">
            <v>#DIV/0!</v>
          </cell>
          <cell r="AI361" t="e">
            <v>#DIV/0!</v>
          </cell>
          <cell r="AJ361">
            <v>9.9999999999988987E-4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196</v>
          </cell>
          <cell r="AP361" t="str">
            <v>Markelo</v>
          </cell>
        </row>
        <row r="362">
          <cell r="A362" t="str">
            <v>Emmanuel Emegha</v>
          </cell>
          <cell r="B362" t="str">
            <v/>
          </cell>
          <cell r="C362" t="str">
            <v>Emegha</v>
          </cell>
          <cell r="D362" t="str">
            <v/>
          </cell>
          <cell r="H362" t="str">
            <v/>
          </cell>
          <cell r="I362">
            <v>2</v>
          </cell>
          <cell r="J362">
            <v>2.4666666666666668</v>
          </cell>
          <cell r="K362">
            <v>3.1</v>
          </cell>
          <cell r="M362">
            <v>2.2000000000000002</v>
          </cell>
          <cell r="N362">
            <v>2.2000000000000002</v>
          </cell>
          <cell r="O362">
            <v>2</v>
          </cell>
          <cell r="P362">
            <v>2</v>
          </cell>
          <cell r="Q362">
            <v>0</v>
          </cell>
          <cell r="R362">
            <v>0</v>
          </cell>
          <cell r="S362">
            <v>2.2000000000000002</v>
          </cell>
          <cell r="T362" t="str">
            <v>FWD</v>
          </cell>
          <cell r="U362" t="str">
            <v>CF</v>
          </cell>
          <cell r="V362" t="str">
            <v>CHE</v>
          </cell>
          <cell r="W362" t="str">
            <v>Chelsea</v>
          </cell>
          <cell r="X362">
            <v>5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 t="e">
            <v>#DIV/0!</v>
          </cell>
          <cell r="AH362" t="e">
            <v>#DIV/0!</v>
          </cell>
          <cell r="AI362" t="e">
            <v>#DIV/0!</v>
          </cell>
          <cell r="AJ362">
            <v>6.0000000000000053E-3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170</v>
          </cell>
          <cell r="AP362" t="str">
            <v>Emegha</v>
          </cell>
        </row>
        <row r="363">
          <cell r="A363" t="str">
            <v>Evan Ferguson</v>
          </cell>
          <cell r="B363" t="str">
            <v/>
          </cell>
          <cell r="C363" t="str">
            <v>Ferguson</v>
          </cell>
          <cell r="D363" t="str">
            <v/>
          </cell>
          <cell r="F363" t="str">
            <v/>
          </cell>
          <cell r="H363" t="str">
            <v/>
          </cell>
          <cell r="I363">
            <v>1.3</v>
          </cell>
          <cell r="J363">
            <v>2.4333333333333331</v>
          </cell>
          <cell r="K363">
            <v>3.4</v>
          </cell>
          <cell r="M363">
            <v>2.2000000000000002</v>
          </cell>
          <cell r="N363">
            <v>2.2000000000000002</v>
          </cell>
          <cell r="O363">
            <v>2</v>
          </cell>
          <cell r="P363">
            <v>2</v>
          </cell>
          <cell r="Q363">
            <v>0</v>
          </cell>
          <cell r="R363">
            <v>0</v>
          </cell>
          <cell r="S363">
            <v>2.2000000000000002</v>
          </cell>
          <cell r="T363" t="str">
            <v>FWD</v>
          </cell>
          <cell r="U363" t="str">
            <v>CF</v>
          </cell>
          <cell r="V363" t="str">
            <v>BHA</v>
          </cell>
          <cell r="W363" t="str">
            <v>Brighton</v>
          </cell>
          <cell r="X363">
            <v>5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 t="e">
            <v>#DIV/0!</v>
          </cell>
          <cell r="AH363" t="e">
            <v>#DIV/0!</v>
          </cell>
          <cell r="AI363" t="e">
            <v>#DIV/0!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139</v>
          </cell>
          <cell r="AP363" t="str">
            <v>Ferguson</v>
          </cell>
        </row>
        <row r="364">
          <cell r="A364" t="str">
            <v>Jonah Kusi-Asare</v>
          </cell>
          <cell r="B364" t="str">
            <v/>
          </cell>
          <cell r="C364" t="str">
            <v>Kusi-Asare</v>
          </cell>
          <cell r="D364" t="str">
            <v/>
          </cell>
          <cell r="F364" t="str">
            <v/>
          </cell>
          <cell r="H364" t="str">
            <v/>
          </cell>
          <cell r="I364" t="e">
            <v>#N/A</v>
          </cell>
          <cell r="J364" t="e">
            <v>#N/A</v>
          </cell>
          <cell r="K364" t="e">
            <v>#N/A</v>
          </cell>
          <cell r="M364">
            <v>2.8349795918367349</v>
          </cell>
          <cell r="N364">
            <v>0</v>
          </cell>
          <cell r="O364">
            <v>0.6959183673469389</v>
          </cell>
          <cell r="P364">
            <v>1.1819183673469391</v>
          </cell>
          <cell r="Q364">
            <v>9.9183673469387745</v>
          </cell>
          <cell r="R364">
            <v>8.5263157894736832</v>
          </cell>
          <cell r="S364">
            <v>2.8349795918367349</v>
          </cell>
          <cell r="T364" t="str">
            <v>FWD</v>
          </cell>
          <cell r="U364" t="str">
            <v>CF</v>
          </cell>
          <cell r="V364" t="str">
            <v>FUL</v>
          </cell>
          <cell r="W364" t="str">
            <v>Fulham</v>
          </cell>
          <cell r="X364">
            <v>4.5</v>
          </cell>
          <cell r="Y364">
            <v>6</v>
          </cell>
          <cell r="Z364">
            <v>0</v>
          </cell>
          <cell r="AA364">
            <v>6</v>
          </cell>
          <cell r="AB364">
            <v>49</v>
          </cell>
          <cell r="AC364">
            <v>49</v>
          </cell>
          <cell r="AD364">
            <v>0.19047619047619047</v>
          </cell>
          <cell r="AE364">
            <v>0</v>
          </cell>
          <cell r="AF364">
            <v>0</v>
          </cell>
          <cell r="AG364">
            <v>0</v>
          </cell>
          <cell r="AH364">
            <v>-0.12857142857142859</v>
          </cell>
          <cell r="AI364">
            <v>-0.12857142857142859</v>
          </cell>
          <cell r="AJ364">
            <v>7.8999999999999959E-2</v>
          </cell>
          <cell r="AK364">
            <v>0</v>
          </cell>
          <cell r="AL364">
            <v>19</v>
          </cell>
          <cell r="AM364">
            <v>1</v>
          </cell>
          <cell r="AN364">
            <v>0</v>
          </cell>
          <cell r="AO364">
            <v>272</v>
          </cell>
          <cell r="AP364" t="str">
            <v>Kusi-Asare</v>
          </cell>
        </row>
        <row r="365">
          <cell r="A365" t="str">
            <v>Dane Scarlett</v>
          </cell>
          <cell r="B365" t="str">
            <v/>
          </cell>
          <cell r="C365" t="str">
            <v>Scarlett</v>
          </cell>
          <cell r="D365" t="str">
            <v/>
          </cell>
          <cell r="F365" t="str">
            <v/>
          </cell>
          <cell r="H365" t="str">
            <v/>
          </cell>
          <cell r="I365">
            <v>0</v>
          </cell>
          <cell r="J365">
            <v>1</v>
          </cell>
          <cell r="K365">
            <v>2</v>
          </cell>
          <cell r="M365">
            <v>3.1288571428571426</v>
          </cell>
          <cell r="N365">
            <v>0</v>
          </cell>
          <cell r="O365">
            <v>2.6428571428571428</v>
          </cell>
          <cell r="P365">
            <v>3.1288571428571426</v>
          </cell>
          <cell r="Q365">
            <v>23.142857142857142</v>
          </cell>
          <cell r="R365">
            <v>0</v>
          </cell>
          <cell r="S365">
            <v>3.1288571428571426</v>
          </cell>
          <cell r="T365" t="str">
            <v>FWD</v>
          </cell>
          <cell r="U365" t="str">
            <v>CF</v>
          </cell>
          <cell r="V365" t="str">
            <v>TOT</v>
          </cell>
          <cell r="W365" t="str">
            <v>Spurs</v>
          </cell>
          <cell r="X365">
            <v>4.5</v>
          </cell>
          <cell r="Y365">
            <v>2</v>
          </cell>
          <cell r="Z365">
            <v>0</v>
          </cell>
          <cell r="AA365">
            <v>2</v>
          </cell>
          <cell r="AB365">
            <v>7</v>
          </cell>
          <cell r="AC365">
            <v>7</v>
          </cell>
          <cell r="AD365">
            <v>0.22222222222222221</v>
          </cell>
          <cell r="AE365">
            <v>0</v>
          </cell>
          <cell r="AF365">
            <v>0</v>
          </cell>
          <cell r="AG365">
            <v>0</v>
          </cell>
          <cell r="AH365">
            <v>-0.12857142857142856</v>
          </cell>
          <cell r="AI365">
            <v>-0.12857142857142856</v>
          </cell>
          <cell r="AJ365">
            <v>1.6999999999999904E-2</v>
          </cell>
          <cell r="AK365">
            <v>0</v>
          </cell>
          <cell r="AL365">
            <v>5</v>
          </cell>
          <cell r="AM365">
            <v>0</v>
          </cell>
          <cell r="AN365">
            <v>0</v>
          </cell>
          <cell r="AO365">
            <v>528</v>
          </cell>
          <cell r="AP365" t="str">
            <v>Scarlett</v>
          </cell>
        </row>
        <row r="366">
          <cell r="A366" t="str">
            <v>Sean Neave</v>
          </cell>
          <cell r="B366" t="str">
            <v/>
          </cell>
          <cell r="C366" t="str">
            <v>Neave</v>
          </cell>
          <cell r="D366" t="str">
            <v/>
          </cell>
          <cell r="F366" t="str">
            <v/>
          </cell>
          <cell r="H366" t="str">
            <v/>
          </cell>
          <cell r="I366">
            <v>0</v>
          </cell>
          <cell r="J366">
            <v>0</v>
          </cell>
          <cell r="K366">
            <v>0</v>
          </cell>
          <cell r="M366">
            <v>2.2000000000000002</v>
          </cell>
          <cell r="N366">
            <v>2.2000000000000002</v>
          </cell>
          <cell r="O366">
            <v>2.8861538461538463</v>
          </cell>
          <cell r="P366">
            <v>2.8861538461538463</v>
          </cell>
          <cell r="Q366">
            <v>6.2307692307692308</v>
          </cell>
          <cell r="R366">
            <v>6.2307692307692308</v>
          </cell>
          <cell r="S366">
            <v>2.2000000000000002</v>
          </cell>
          <cell r="T366" t="str">
            <v>FWD</v>
          </cell>
          <cell r="U366" t="str">
            <v/>
          </cell>
          <cell r="V366" t="str">
            <v>NEW</v>
          </cell>
          <cell r="W366" t="str">
            <v>Newcastle</v>
          </cell>
          <cell r="X366">
            <v>4.5</v>
          </cell>
          <cell r="Y366">
            <v>1</v>
          </cell>
          <cell r="Z366">
            <v>0</v>
          </cell>
          <cell r="AA366">
            <v>1</v>
          </cell>
          <cell r="AB366">
            <v>13</v>
          </cell>
          <cell r="AC366">
            <v>13</v>
          </cell>
          <cell r="AD366">
            <v>0.22222222222222221</v>
          </cell>
          <cell r="AE366">
            <v>0</v>
          </cell>
          <cell r="AF366">
            <v>0</v>
          </cell>
          <cell r="AG366">
            <v>-0.20769230769230768</v>
          </cell>
          <cell r="AH366">
            <v>0</v>
          </cell>
          <cell r="AI366">
            <v>-0.20769230769230768</v>
          </cell>
          <cell r="AJ366">
            <v>6.9999999999998952E-3</v>
          </cell>
          <cell r="AK366">
            <v>0</v>
          </cell>
          <cell r="AL366">
            <v>2</v>
          </cell>
          <cell r="AM366">
            <v>0</v>
          </cell>
          <cell r="AN366">
            <v>0</v>
          </cell>
          <cell r="AO366">
            <v>466</v>
          </cell>
          <cell r="AP366" t="str">
            <v>Neave</v>
          </cell>
        </row>
        <row r="367">
          <cell r="A367" t="str">
            <v>Shumaira Mheuka</v>
          </cell>
          <cell r="B367" t="str">
            <v/>
          </cell>
          <cell r="C367" t="str">
            <v>Mheuka</v>
          </cell>
          <cell r="D367" t="str">
            <v/>
          </cell>
          <cell r="H367" t="str">
            <v/>
          </cell>
          <cell r="I367" t="e">
            <v>#N/A</v>
          </cell>
          <cell r="J367" t="e">
            <v>#N/A</v>
          </cell>
          <cell r="K367" t="e">
            <v>#N/A</v>
          </cell>
          <cell r="M367">
            <v>2.2000000000000002</v>
          </cell>
          <cell r="N367">
            <v>2.2000000000000002</v>
          </cell>
          <cell r="O367">
            <v>4.7</v>
          </cell>
          <cell r="P367">
            <v>4.7</v>
          </cell>
          <cell r="Q367">
            <v>81</v>
          </cell>
          <cell r="R367">
            <v>0</v>
          </cell>
          <cell r="S367">
            <v>2.2000000000000002</v>
          </cell>
          <cell r="T367" t="str">
            <v>FWD</v>
          </cell>
          <cell r="U367" t="str">
            <v/>
          </cell>
          <cell r="V367" t="str">
            <v>CHE</v>
          </cell>
          <cell r="W367" t="str">
            <v>Chelsea</v>
          </cell>
          <cell r="X367">
            <v>4.5</v>
          </cell>
          <cell r="Y367">
            <v>1</v>
          </cell>
          <cell r="Z367">
            <v>0</v>
          </cell>
          <cell r="AA367">
            <v>1</v>
          </cell>
          <cell r="AB367">
            <v>1</v>
          </cell>
          <cell r="AC367">
            <v>1</v>
          </cell>
          <cell r="AD367">
            <v>0.22222222222222221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4.0000000000000036E-3</v>
          </cell>
          <cell r="AK367">
            <v>0</v>
          </cell>
          <cell r="AL367">
            <v>3</v>
          </cell>
          <cell r="AM367">
            <v>0</v>
          </cell>
          <cell r="AN367">
            <v>0</v>
          </cell>
          <cell r="AO367">
            <v>169</v>
          </cell>
          <cell r="AP367" t="str">
            <v>Mheuka</v>
          </cell>
        </row>
        <row r="368">
          <cell r="A368" t="str">
            <v>Kaye Furo</v>
          </cell>
          <cell r="B368" t="str">
            <v/>
          </cell>
          <cell r="C368" t="str">
            <v>Furo</v>
          </cell>
          <cell r="D368" t="str">
            <v/>
          </cell>
          <cell r="F368" t="str">
            <v/>
          </cell>
          <cell r="H368" t="str">
            <v/>
          </cell>
          <cell r="I368" t="e">
            <v>#N/A</v>
          </cell>
          <cell r="J368" t="e">
            <v>#N/A</v>
          </cell>
          <cell r="K368" t="e">
            <v>#N/A</v>
          </cell>
          <cell r="M368">
            <v>2.2000000000000002</v>
          </cell>
          <cell r="N368">
            <v>2.2000000000000002</v>
          </cell>
          <cell r="O368">
            <v>3.8</v>
          </cell>
          <cell r="P368">
            <v>3.8</v>
          </cell>
          <cell r="Q368">
            <v>81</v>
          </cell>
          <cell r="R368">
            <v>0</v>
          </cell>
          <cell r="S368">
            <v>2.2000000000000002</v>
          </cell>
          <cell r="T368" t="str">
            <v>FWD</v>
          </cell>
          <cell r="U368" t="str">
            <v>CF</v>
          </cell>
          <cell r="V368" t="str">
            <v>BRE</v>
          </cell>
          <cell r="W368" t="str">
            <v>Brentford</v>
          </cell>
          <cell r="X368">
            <v>4.5</v>
          </cell>
          <cell r="Y368">
            <v>1</v>
          </cell>
          <cell r="Z368">
            <v>0</v>
          </cell>
          <cell r="AA368">
            <v>1</v>
          </cell>
          <cell r="AB368">
            <v>1</v>
          </cell>
          <cell r="AC368">
            <v>1</v>
          </cell>
          <cell r="AD368">
            <v>0.22222222222222221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1.0000000000000009E-2</v>
          </cell>
          <cell r="AK368">
            <v>0</v>
          </cell>
          <cell r="AL368">
            <v>2</v>
          </cell>
          <cell r="AM368">
            <v>0</v>
          </cell>
          <cell r="AN368">
            <v>0</v>
          </cell>
          <cell r="AO368">
            <v>107</v>
          </cell>
          <cell r="AP368" t="str">
            <v>Furo</v>
          </cell>
        </row>
        <row r="369">
          <cell r="A369" t="str">
            <v>Chido Obi</v>
          </cell>
          <cell r="B369" t="str">
            <v/>
          </cell>
          <cell r="C369" t="str">
            <v>Obi</v>
          </cell>
          <cell r="D369" t="str">
            <v/>
          </cell>
          <cell r="F369" t="str">
            <v/>
          </cell>
          <cell r="H369" t="str">
            <v/>
          </cell>
          <cell r="I369">
            <v>1</v>
          </cell>
          <cell r="J369">
            <v>1</v>
          </cell>
          <cell r="K369">
            <v>1</v>
          </cell>
          <cell r="M369">
            <v>2.2000000000000002</v>
          </cell>
          <cell r="N369">
            <v>2.2000000000000002</v>
          </cell>
          <cell r="O369">
            <v>2</v>
          </cell>
          <cell r="P369">
            <v>2</v>
          </cell>
          <cell r="Q369">
            <v>0</v>
          </cell>
          <cell r="R369">
            <v>0</v>
          </cell>
          <cell r="S369">
            <v>2.2000000000000002</v>
          </cell>
          <cell r="T369" t="str">
            <v>FWD</v>
          </cell>
          <cell r="U369" t="str">
            <v/>
          </cell>
          <cell r="V369" t="str">
            <v>MUN</v>
          </cell>
          <cell r="W369" t="str">
            <v>Man Utd</v>
          </cell>
          <cell r="X369">
            <v>4.5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 t="e">
            <v>#DIV/0!</v>
          </cell>
          <cell r="AH369" t="e">
            <v>#DIV/0!</v>
          </cell>
          <cell r="AI369" t="e">
            <v>#DIV/0!</v>
          </cell>
          <cell r="AJ369">
            <v>1.2000000000000011E-2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441</v>
          </cell>
          <cell r="AP369" t="str">
            <v>Obi</v>
          </cell>
        </row>
        <row r="370">
          <cell r="A370" t="str">
            <v>Jayden Danns</v>
          </cell>
          <cell r="B370" t="str">
            <v/>
          </cell>
          <cell r="C370" t="str">
            <v>Danns</v>
          </cell>
          <cell r="D370" t="str">
            <v/>
          </cell>
          <cell r="F370" t="str">
            <v/>
          </cell>
          <cell r="H370" t="str">
            <v/>
          </cell>
          <cell r="I370">
            <v>0.5</v>
          </cell>
          <cell r="J370">
            <v>0.75</v>
          </cell>
          <cell r="K370">
            <v>1</v>
          </cell>
          <cell r="M370">
            <v>2.2000000000000002</v>
          </cell>
          <cell r="N370">
            <v>2.2000000000000002</v>
          </cell>
          <cell r="O370">
            <v>2</v>
          </cell>
          <cell r="P370">
            <v>2</v>
          </cell>
          <cell r="Q370">
            <v>0</v>
          </cell>
          <cell r="R370">
            <v>0</v>
          </cell>
          <cell r="S370">
            <v>2.2000000000000002</v>
          </cell>
          <cell r="T370" t="str">
            <v>FWD</v>
          </cell>
          <cell r="U370" t="str">
            <v/>
          </cell>
          <cell r="V370" t="str">
            <v>LIV</v>
          </cell>
          <cell r="W370" t="str">
            <v>Liverpool</v>
          </cell>
          <cell r="X370">
            <v>4.5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 t="e">
            <v>#DIV/0!</v>
          </cell>
          <cell r="AH370" t="e">
            <v>#DIV/0!</v>
          </cell>
          <cell r="AI370" t="e">
            <v>#DIV/0!</v>
          </cell>
          <cell r="AJ370">
            <v>9.9999999999988987E-4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382</v>
          </cell>
          <cell r="AP370" t="str">
            <v>Danns</v>
          </cell>
        </row>
        <row r="371">
          <cell r="A371" t="str">
            <v>Mateo Joseph Fernández-Regatillo</v>
          </cell>
          <cell r="B371" t="str">
            <v/>
          </cell>
          <cell r="C371" t="str">
            <v>Mateo Joseph</v>
          </cell>
          <cell r="D371" t="str">
            <v/>
          </cell>
          <cell r="F371" t="str">
            <v/>
          </cell>
          <cell r="H371" t="str">
            <v/>
          </cell>
          <cell r="I371" t="e">
            <v>#N/A</v>
          </cell>
          <cell r="J371" t="e">
            <v>#N/A</v>
          </cell>
          <cell r="K371" t="e">
            <v>#N/A</v>
          </cell>
          <cell r="M371">
            <v>2.2000000000000002</v>
          </cell>
          <cell r="N371">
            <v>2.2000000000000002</v>
          </cell>
          <cell r="O371">
            <v>2</v>
          </cell>
          <cell r="P371">
            <v>2</v>
          </cell>
          <cell r="Q371">
            <v>0</v>
          </cell>
          <cell r="R371">
            <v>0</v>
          </cell>
          <cell r="S371">
            <v>2.2000000000000002</v>
          </cell>
          <cell r="T371" t="str">
            <v>FWD</v>
          </cell>
          <cell r="U371" t="str">
            <v>CF</v>
          </cell>
          <cell r="V371" t="str">
            <v>LEE</v>
          </cell>
          <cell r="W371" t="str">
            <v>Leeds</v>
          </cell>
          <cell r="X371">
            <v>4.5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 t="e">
            <v>#DIV/0!</v>
          </cell>
          <cell r="AH371" t="e">
            <v>#DIV/0!</v>
          </cell>
          <cell r="AI371" t="e">
            <v>#DIV/0!</v>
          </cell>
          <cell r="AJ371">
            <v>6.0000000000000053E-3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349</v>
          </cell>
          <cell r="AP371" t="str">
            <v>Mateo Joseph</v>
          </cell>
        </row>
        <row r="372">
          <cell r="A372" t="str">
            <v>Sindre Walle Egeli</v>
          </cell>
          <cell r="B372" t="str">
            <v/>
          </cell>
          <cell r="C372" t="str">
            <v>Walle Egeli</v>
          </cell>
          <cell r="D372" t="str">
            <v/>
          </cell>
          <cell r="H372" t="str">
            <v/>
          </cell>
          <cell r="I372">
            <v>1.2</v>
          </cell>
          <cell r="J372">
            <v>1.2</v>
          </cell>
          <cell r="K372">
            <v>1.2</v>
          </cell>
          <cell r="M372">
            <v>2.2000000000000002</v>
          </cell>
          <cell r="N372">
            <v>2.2000000000000002</v>
          </cell>
          <cell r="O372">
            <v>2</v>
          </cell>
          <cell r="P372">
            <v>2</v>
          </cell>
          <cell r="Q372">
            <v>0</v>
          </cell>
          <cell r="R372">
            <v>0</v>
          </cell>
          <cell r="S372">
            <v>2.2000000000000002</v>
          </cell>
          <cell r="T372" t="str">
            <v>FWD</v>
          </cell>
          <cell r="U372" t="str">
            <v>RW</v>
          </cell>
          <cell r="V372" t="str">
            <v>IPS</v>
          </cell>
          <cell r="W372" t="str">
            <v>Ipswich Town</v>
          </cell>
          <cell r="X372">
            <v>4.5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 t="e">
            <v>#DIV/0!</v>
          </cell>
          <cell r="AH372" t="e">
            <v>#DIV/0!</v>
          </cell>
          <cell r="AI372" t="e">
            <v>#DIV/0!</v>
          </cell>
          <cell r="AJ372">
            <v>2.4000000000000021E-2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321</v>
          </cell>
          <cell r="AP372" t="str">
            <v>Walle Egeli</v>
          </cell>
        </row>
        <row r="373">
          <cell r="A373" t="str">
            <v>Enis Destan</v>
          </cell>
          <cell r="B373" t="str">
            <v/>
          </cell>
          <cell r="C373" t="str">
            <v>Destan</v>
          </cell>
          <cell r="D373" t="str">
            <v/>
          </cell>
          <cell r="H373" t="str">
            <v/>
          </cell>
          <cell r="I373">
            <v>1.4</v>
          </cell>
          <cell r="J373">
            <v>2.0333333333333332</v>
          </cell>
          <cell r="K373">
            <v>2.7</v>
          </cell>
          <cell r="M373">
            <v>2.2000000000000002</v>
          </cell>
          <cell r="N373">
            <v>2.2000000000000002</v>
          </cell>
          <cell r="O373">
            <v>2</v>
          </cell>
          <cell r="P373">
            <v>2</v>
          </cell>
          <cell r="Q373">
            <v>0</v>
          </cell>
          <cell r="R373">
            <v>0</v>
          </cell>
          <cell r="S373">
            <v>2.2000000000000002</v>
          </cell>
          <cell r="T373" t="str">
            <v>FWD</v>
          </cell>
          <cell r="U373" t="str">
            <v>CF</v>
          </cell>
          <cell r="V373" t="str">
            <v>HUL</v>
          </cell>
          <cell r="W373" t="str">
            <v>Hull City</v>
          </cell>
          <cell r="X373">
            <v>4.5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 t="e">
            <v>#DIV/0!</v>
          </cell>
          <cell r="AH373" t="e">
            <v>#DIV/0!</v>
          </cell>
          <cell r="AI373" t="e">
            <v>#DIV/0!</v>
          </cell>
          <cell r="AJ373">
            <v>2.8999999999999915E-2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298</v>
          </cell>
          <cell r="AP373" t="str">
            <v>Destan</v>
          </cell>
        </row>
        <row r="374">
          <cell r="A374" t="str">
            <v>Mason Burstow</v>
          </cell>
          <cell r="B374" t="str">
            <v/>
          </cell>
          <cell r="C374" t="str">
            <v>Burstow</v>
          </cell>
          <cell r="D374" t="str">
            <v/>
          </cell>
          <cell r="H374" t="str">
            <v/>
          </cell>
          <cell r="I374">
            <v>4</v>
          </cell>
          <cell r="J374">
            <v>4.05</v>
          </cell>
          <cell r="K374">
            <v>4.0999999999999996</v>
          </cell>
          <cell r="M374">
            <v>2.2000000000000002</v>
          </cell>
          <cell r="N374">
            <v>2.2000000000000002</v>
          </cell>
          <cell r="O374">
            <v>2</v>
          </cell>
          <cell r="P374">
            <v>2</v>
          </cell>
          <cell r="Q374">
            <v>0</v>
          </cell>
          <cell r="R374">
            <v>0</v>
          </cell>
          <cell r="S374">
            <v>2.2000000000000002</v>
          </cell>
          <cell r="T374" t="str">
            <v>FWD</v>
          </cell>
          <cell r="U374" t="str">
            <v>CF</v>
          </cell>
          <cell r="V374" t="str">
            <v>HUL</v>
          </cell>
          <cell r="W374" t="str">
            <v>Hull City</v>
          </cell>
          <cell r="X374">
            <v>4.5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 t="e">
            <v>#DIV/0!</v>
          </cell>
          <cell r="AH374" t="e">
            <v>#DIV/0!</v>
          </cell>
          <cell r="AI374" t="e">
            <v>#DIV/0!</v>
          </cell>
          <cell r="AJ374">
            <v>1.2000000000000011E-2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299</v>
          </cell>
          <cell r="AP374" t="str">
            <v>Burstow</v>
          </cell>
        </row>
        <row r="375">
          <cell r="A375" t="str">
            <v>Norman Bassette</v>
          </cell>
          <cell r="B375" t="str">
            <v/>
          </cell>
          <cell r="C375" t="str">
            <v>Bassette</v>
          </cell>
          <cell r="D375" t="str">
            <v/>
          </cell>
          <cell r="H375" t="str">
            <v/>
          </cell>
          <cell r="I375" t="e">
            <v>#N/A</v>
          </cell>
          <cell r="J375" t="e">
            <v>#N/A</v>
          </cell>
          <cell r="K375" t="e">
            <v>#N/A</v>
          </cell>
          <cell r="M375">
            <v>2.2000000000000002</v>
          </cell>
          <cell r="N375">
            <v>2.2000000000000002</v>
          </cell>
          <cell r="O375">
            <v>2</v>
          </cell>
          <cell r="P375">
            <v>2</v>
          </cell>
          <cell r="Q375">
            <v>0</v>
          </cell>
          <cell r="R375">
            <v>0</v>
          </cell>
          <cell r="S375">
            <v>2.2000000000000002</v>
          </cell>
          <cell r="T375" t="str">
            <v>FWD</v>
          </cell>
          <cell r="U375" t="str">
            <v/>
          </cell>
          <cell r="V375" t="str">
            <v>COV</v>
          </cell>
          <cell r="W375" t="str">
            <v>Coventry City</v>
          </cell>
          <cell r="X375">
            <v>4.5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 t="e">
            <v>#DIV/0!</v>
          </cell>
          <cell r="AH375" t="e">
            <v>#DIV/0!</v>
          </cell>
          <cell r="AI375" t="e">
            <v>#DIV/0!</v>
          </cell>
          <cell r="AJ375">
            <v>1.8999999999999906E-2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197</v>
          </cell>
          <cell r="AP375" t="str">
            <v>Bassette</v>
          </cell>
        </row>
        <row r="376">
          <cell r="A376" t="str">
            <v>Gabriel dos Santos Magalhães</v>
          </cell>
          <cell r="B376" t="str">
            <v/>
          </cell>
          <cell r="C376" t="str">
            <v>Gabriel</v>
          </cell>
          <cell r="D376" t="str">
            <v/>
          </cell>
          <cell r="E376" t="str">
            <v>Gabriel Magalhães</v>
          </cell>
          <cell r="F376" t="str">
            <v/>
          </cell>
          <cell r="G376" t="str">
            <v>Gabriel Dos Santos</v>
          </cell>
          <cell r="H376" t="str">
            <v/>
          </cell>
          <cell r="I376">
            <v>3.8</v>
          </cell>
          <cell r="J376">
            <v>4.0333333333333332</v>
          </cell>
          <cell r="K376">
            <v>4.2</v>
          </cell>
          <cell r="M376">
            <v>4.8306218432597667</v>
          </cell>
          <cell r="N376">
            <v>6.12</v>
          </cell>
          <cell r="O376">
            <v>3.4046121212121205</v>
          </cell>
          <cell r="P376">
            <v>4.8306218432597667</v>
          </cell>
          <cell r="Q376">
            <v>6.12</v>
          </cell>
          <cell r="R376">
            <v>5.8181818181818183</v>
          </cell>
          <cell r="S376">
            <v>4.8306218432597667</v>
          </cell>
          <cell r="T376" t="str">
            <v>DEF</v>
          </cell>
          <cell r="U376" t="str">
            <v>CB</v>
          </cell>
          <cell r="V376" t="str">
            <v>ARS</v>
          </cell>
          <cell r="W376" t="str">
            <v>Arsenal</v>
          </cell>
          <cell r="X376">
            <v>8</v>
          </cell>
          <cell r="Y376">
            <v>209</v>
          </cell>
          <cell r="Z376">
            <v>22</v>
          </cell>
          <cell r="AA376">
            <v>187</v>
          </cell>
          <cell r="AB376">
            <v>2750</v>
          </cell>
          <cell r="AC376">
            <v>2750</v>
          </cell>
          <cell r="AD376">
            <v>0.81640625</v>
          </cell>
          <cell r="AE376">
            <v>3</v>
          </cell>
          <cell r="AF376">
            <v>5</v>
          </cell>
          <cell r="AG376">
            <v>1.9636363636363757E-3</v>
          </cell>
          <cell r="AH376">
            <v>0.10636363636363635</v>
          </cell>
          <cell r="AI376">
            <v>0.10832727272727269</v>
          </cell>
          <cell r="AJ376">
            <v>0.24199999999999999</v>
          </cell>
          <cell r="AK376">
            <v>30</v>
          </cell>
          <cell r="AL376">
            <v>724</v>
          </cell>
          <cell r="AM376">
            <v>4</v>
          </cell>
          <cell r="AN376">
            <v>0</v>
          </cell>
          <cell r="AO376">
            <v>4</v>
          </cell>
          <cell r="AP376" t="str">
            <v>Gabriel</v>
          </cell>
        </row>
        <row r="377">
          <cell r="A377" t="str">
            <v>Virgil van Dijk</v>
          </cell>
          <cell r="B377" t="str">
            <v/>
          </cell>
          <cell r="C377" t="str">
            <v>Virgil</v>
          </cell>
          <cell r="D377" t="str">
            <v/>
          </cell>
          <cell r="F377" t="str">
            <v/>
          </cell>
          <cell r="H377" t="str">
            <v/>
          </cell>
          <cell r="I377">
            <v>3.2</v>
          </cell>
          <cell r="J377">
            <v>3.6999999999999997</v>
          </cell>
          <cell r="K377">
            <v>4</v>
          </cell>
          <cell r="M377">
            <v>3.5861330239865365</v>
          </cell>
          <cell r="N377">
            <v>3.763157894736842</v>
          </cell>
          <cell r="O377">
            <v>2.6817017543859651</v>
          </cell>
          <cell r="P377">
            <v>3.5861330239865365</v>
          </cell>
          <cell r="Q377">
            <v>3.763157894736842</v>
          </cell>
          <cell r="R377">
            <v>5.166666666666667</v>
          </cell>
          <cell r="S377">
            <v>3.5861330239865365</v>
          </cell>
          <cell r="T377" t="str">
            <v>DEF</v>
          </cell>
          <cell r="U377" t="str">
            <v>CB</v>
          </cell>
          <cell r="V377" t="str">
            <v>LIV</v>
          </cell>
          <cell r="W377" t="str">
            <v>Liverpool</v>
          </cell>
          <cell r="X377">
            <v>6.5</v>
          </cell>
          <cell r="Y377">
            <v>175</v>
          </cell>
          <cell r="Z377">
            <v>32</v>
          </cell>
          <cell r="AA377">
            <v>143</v>
          </cell>
          <cell r="AB377">
            <v>3420</v>
          </cell>
          <cell r="AC377">
            <v>3420</v>
          </cell>
          <cell r="AD377">
            <v>0.708502024291498</v>
          </cell>
          <cell r="AE377">
            <v>6</v>
          </cell>
          <cell r="AF377">
            <v>1</v>
          </cell>
          <cell r="AG377">
            <v>5.8684210526315783E-2</v>
          </cell>
          <cell r="AH377">
            <v>-1.1578947368421046E-2</v>
          </cell>
          <cell r="AI377">
            <v>4.7105263157894761E-2</v>
          </cell>
          <cell r="AJ377">
            <v>0.15300000000000002</v>
          </cell>
          <cell r="AK377">
            <v>10</v>
          </cell>
          <cell r="AL377">
            <v>593</v>
          </cell>
          <cell r="AM377">
            <v>4</v>
          </cell>
          <cell r="AN377">
            <v>0</v>
          </cell>
          <cell r="AO377">
            <v>356</v>
          </cell>
          <cell r="AP377" t="str">
            <v>Virgil</v>
          </cell>
        </row>
        <row r="378">
          <cell r="A378" t="str">
            <v>Nico O'Reilly</v>
          </cell>
          <cell r="B378" t="str">
            <v/>
          </cell>
          <cell r="C378" t="str">
            <v>O'Reilly</v>
          </cell>
          <cell r="D378" t="str">
            <v/>
          </cell>
          <cell r="E378" t="str">
            <v>Nico O’Reilly</v>
          </cell>
          <cell r="F378" t="str">
            <v/>
          </cell>
          <cell r="H378" t="str">
            <v/>
          </cell>
          <cell r="I378">
            <v>3.4</v>
          </cell>
          <cell r="J378">
            <v>3.4</v>
          </cell>
          <cell r="K378">
            <v>3.4</v>
          </cell>
          <cell r="M378">
            <v>4.6986842812583616</v>
          </cell>
          <cell r="N378">
            <v>5.1350737797956869</v>
          </cell>
          <cell r="O378">
            <v>4.2072199902707963</v>
          </cell>
          <cell r="P378">
            <v>4.6986842812583616</v>
          </cell>
          <cell r="Q378">
            <v>5.1350737797956869</v>
          </cell>
          <cell r="R378">
            <v>4.0600000000000005</v>
          </cell>
          <cell r="S378">
            <v>4.6986842812583616</v>
          </cell>
          <cell r="T378" t="str">
            <v>DEF</v>
          </cell>
          <cell r="U378" t="str">
            <v>LB</v>
          </cell>
          <cell r="V378" t="str">
            <v>MCI</v>
          </cell>
          <cell r="W378" t="str">
            <v>Man City</v>
          </cell>
          <cell r="X378">
            <v>6.5</v>
          </cell>
          <cell r="Y378">
            <v>160</v>
          </cell>
          <cell r="Z378">
            <v>4</v>
          </cell>
          <cell r="AA378">
            <v>156</v>
          </cell>
          <cell r="AB378">
            <v>2643</v>
          </cell>
          <cell r="AC378">
            <v>2643</v>
          </cell>
          <cell r="AD378">
            <v>0.72398190045248867</v>
          </cell>
          <cell r="AE378">
            <v>5</v>
          </cell>
          <cell r="AF378">
            <v>4</v>
          </cell>
          <cell r="AG378">
            <v>-3.8138479001135067E-2</v>
          </cell>
          <cell r="AH378">
            <v>4.5289443813847904E-2</v>
          </cell>
          <cell r="AI378">
            <v>7.1509648127128234E-3</v>
          </cell>
          <cell r="AJ378">
            <v>0.252</v>
          </cell>
          <cell r="AK378">
            <v>10</v>
          </cell>
          <cell r="AL378">
            <v>567</v>
          </cell>
          <cell r="AM378">
            <v>5</v>
          </cell>
          <cell r="AN378">
            <v>0</v>
          </cell>
          <cell r="AO378">
            <v>387</v>
          </cell>
          <cell r="AP378" t="str">
            <v>O'Reilly</v>
          </cell>
        </row>
        <row r="379">
          <cell r="A379" t="str">
            <v>Jurriën Timber</v>
          </cell>
          <cell r="B379" t="str">
            <v/>
          </cell>
          <cell r="C379" t="str">
            <v>J.Timber</v>
          </cell>
          <cell r="D379" t="str">
            <v/>
          </cell>
          <cell r="F379" t="str">
            <v/>
          </cell>
          <cell r="H379" t="str">
            <v/>
          </cell>
          <cell r="I379">
            <v>3.8</v>
          </cell>
          <cell r="J379">
            <v>3.8</v>
          </cell>
          <cell r="K379">
            <v>3.8</v>
          </cell>
          <cell r="M379">
            <v>4.8053446817589514</v>
          </cell>
          <cell r="N379">
            <v>4.9571778140293636</v>
          </cell>
          <cell r="O379">
            <v>1.8787792278412176</v>
          </cell>
          <cell r="P379">
            <v>4.8053446817589514</v>
          </cell>
          <cell r="Q379">
            <v>4.9571778140293636</v>
          </cell>
          <cell r="R379">
            <v>0</v>
          </cell>
          <cell r="S379">
            <v>4.8053446817589514</v>
          </cell>
          <cell r="T379" t="str">
            <v>DEF</v>
          </cell>
          <cell r="U379" t="str">
            <v>RB</v>
          </cell>
          <cell r="V379" t="str">
            <v>ARS</v>
          </cell>
          <cell r="W379" t="str">
            <v>Arsenal</v>
          </cell>
          <cell r="X379">
            <v>6.5</v>
          </cell>
          <cell r="Y379">
            <v>149</v>
          </cell>
          <cell r="Z379">
            <v>6</v>
          </cell>
          <cell r="AA379">
            <v>143</v>
          </cell>
          <cell r="AB379">
            <v>2452</v>
          </cell>
          <cell r="AC379">
            <v>2452</v>
          </cell>
          <cell r="AD379">
            <v>0.76410256410256416</v>
          </cell>
          <cell r="AE379">
            <v>3</v>
          </cell>
          <cell r="AF379">
            <v>6</v>
          </cell>
          <cell r="AG379">
            <v>-6.2765089722675388E-2</v>
          </cell>
          <cell r="AH379">
            <v>0.16407014681892332</v>
          </cell>
          <cell r="AI379">
            <v>0.10130505709624793</v>
          </cell>
          <cell r="AJ379">
            <v>8.999999999999897E-3</v>
          </cell>
          <cell r="AK379">
            <v>9</v>
          </cell>
          <cell r="AL379">
            <v>532</v>
          </cell>
          <cell r="AM379">
            <v>5</v>
          </cell>
          <cell r="AN379">
            <v>0</v>
          </cell>
          <cell r="AO379">
            <v>5</v>
          </cell>
          <cell r="AP379" t="str">
            <v>J.Timber</v>
          </cell>
        </row>
        <row r="380">
          <cell r="A380" t="str">
            <v>Marc Guéhi</v>
          </cell>
          <cell r="B380" t="str">
            <v/>
          </cell>
          <cell r="C380" t="str">
            <v>Guéhi</v>
          </cell>
          <cell r="D380" t="str">
            <v/>
          </cell>
          <cell r="E380" t="str">
            <v>Guehi</v>
          </cell>
          <cell r="F380" t="str">
            <v/>
          </cell>
          <cell r="G380" t="str">
            <v>Marc Guehi</v>
          </cell>
          <cell r="H380" t="str">
            <v/>
          </cell>
          <cell r="I380">
            <v>2.6</v>
          </cell>
          <cell r="J380">
            <v>2.8666666666666667</v>
          </cell>
          <cell r="K380">
            <v>3.4</v>
          </cell>
          <cell r="M380">
            <v>4.1259112635836415</v>
          </cell>
          <cell r="N380">
            <v>4.4285714285714288</v>
          </cell>
          <cell r="O380">
            <v>2.1475714285714287</v>
          </cell>
          <cell r="P380">
            <v>4.1259112635836415</v>
          </cell>
          <cell r="Q380">
            <v>4.4285714285714288</v>
          </cell>
          <cell r="R380">
            <v>4.833333333333333</v>
          </cell>
          <cell r="S380">
            <v>4.1259112635836415</v>
          </cell>
          <cell r="T380" t="str">
            <v>DEF</v>
          </cell>
          <cell r="U380" t="str">
            <v>CB</v>
          </cell>
          <cell r="V380" t="str">
            <v>MCI</v>
          </cell>
          <cell r="W380" t="str">
            <v>Man City</v>
          </cell>
          <cell r="X380">
            <v>6</v>
          </cell>
          <cell r="Y380">
            <v>179</v>
          </cell>
          <cell r="Z380">
            <v>24</v>
          </cell>
          <cell r="AA380">
            <v>155</v>
          </cell>
          <cell r="AB380">
            <v>3150</v>
          </cell>
          <cell r="AC380">
            <v>3150</v>
          </cell>
          <cell r="AD380">
            <v>1.4916666666666665</v>
          </cell>
          <cell r="AE380">
            <v>3</v>
          </cell>
          <cell r="AF380">
            <v>5</v>
          </cell>
          <cell r="AG380">
            <v>-0.03</v>
          </cell>
          <cell r="AH380">
            <v>7.5142857142857136E-2</v>
          </cell>
          <cell r="AI380">
            <v>4.5142857142857123E-2</v>
          </cell>
          <cell r="AJ380">
            <v>0.25700000000000012</v>
          </cell>
          <cell r="AK380">
            <v>14</v>
          </cell>
          <cell r="AL380">
            <v>688</v>
          </cell>
          <cell r="AM380">
            <v>6</v>
          </cell>
          <cell r="AN380">
            <v>0</v>
          </cell>
          <cell r="AO380">
            <v>388</v>
          </cell>
          <cell r="AP380" t="str">
            <v>Guéhi</v>
          </cell>
        </row>
        <row r="381">
          <cell r="A381" t="str">
            <v>Marcos Senesi Barón</v>
          </cell>
          <cell r="B381" t="str">
            <v/>
          </cell>
          <cell r="C381" t="str">
            <v>Senesi</v>
          </cell>
          <cell r="D381" t="str">
            <v/>
          </cell>
          <cell r="E381" t="str">
            <v>Marcos Senesi</v>
          </cell>
          <cell r="F381" t="str">
            <v/>
          </cell>
          <cell r="H381" t="str">
            <v/>
          </cell>
          <cell r="I381">
            <v>1.8</v>
          </cell>
          <cell r="J381">
            <v>2.4333333333333331</v>
          </cell>
          <cell r="K381">
            <v>3.3</v>
          </cell>
          <cell r="M381">
            <v>3.4586100220665195</v>
          </cell>
          <cell r="N381">
            <v>3.2752433090024327</v>
          </cell>
          <cell r="O381">
            <v>2.4538342254663421</v>
          </cell>
          <cell r="P381">
            <v>3.5022187195443295</v>
          </cell>
          <cell r="Q381">
            <v>3.2752433090024327</v>
          </cell>
          <cell r="R381">
            <v>5.6037037037037036</v>
          </cell>
          <cell r="S381">
            <v>3.4586100220665195</v>
          </cell>
          <cell r="T381" t="str">
            <v>DEF</v>
          </cell>
          <cell r="U381" t="str">
            <v>CB</v>
          </cell>
          <cell r="V381" t="str">
            <v>TOT</v>
          </cell>
          <cell r="W381" t="str">
            <v>Spurs</v>
          </cell>
          <cell r="X381">
            <v>6</v>
          </cell>
          <cell r="Y381">
            <v>175</v>
          </cell>
          <cell r="Z381">
            <v>54</v>
          </cell>
          <cell r="AA381">
            <v>121</v>
          </cell>
          <cell r="AB381">
            <v>3288</v>
          </cell>
          <cell r="AC381">
            <v>3288</v>
          </cell>
          <cell r="AD381">
            <v>0.78828828828828834</v>
          </cell>
          <cell r="AE381">
            <v>0</v>
          </cell>
          <cell r="AF381">
            <v>6</v>
          </cell>
          <cell r="AG381">
            <v>-4.1879562043795622E-2</v>
          </cell>
          <cell r="AH381">
            <v>3.503649635036496E-2</v>
          </cell>
          <cell r="AI381">
            <v>-6.8430656934306555E-3</v>
          </cell>
          <cell r="AJ381">
            <v>0.14100000000000001</v>
          </cell>
          <cell r="AK381">
            <v>14</v>
          </cell>
          <cell r="AL381">
            <v>571</v>
          </cell>
          <cell r="AM381">
            <v>8</v>
          </cell>
          <cell r="AN381">
            <v>0</v>
          </cell>
          <cell r="AO381">
            <v>498</v>
          </cell>
          <cell r="AP381" t="str">
            <v>Senesi</v>
          </cell>
        </row>
        <row r="382">
          <cell r="A382" t="str">
            <v>James Tarkowski</v>
          </cell>
          <cell r="B382" t="str">
            <v/>
          </cell>
          <cell r="C382" t="str">
            <v>Tarkowski</v>
          </cell>
          <cell r="D382" t="str">
            <v/>
          </cell>
          <cell r="F382" t="str">
            <v/>
          </cell>
          <cell r="H382" t="str">
            <v/>
          </cell>
          <cell r="I382">
            <v>2.8</v>
          </cell>
          <cell r="J382">
            <v>3.3499999999999996</v>
          </cell>
          <cell r="K382">
            <v>3.9</v>
          </cell>
          <cell r="M382">
            <v>3.177764222384889</v>
          </cell>
          <cell r="N382">
            <v>3.4054054054054057</v>
          </cell>
          <cell r="O382">
            <v>2.467779279279279</v>
          </cell>
          <cell r="P382">
            <v>3.177764222384889</v>
          </cell>
          <cell r="Q382">
            <v>3.4054054054054057</v>
          </cell>
          <cell r="R382">
            <v>4.1666666666666661</v>
          </cell>
          <cell r="S382">
            <v>3.177764222384889</v>
          </cell>
          <cell r="T382" t="str">
            <v>DEF</v>
          </cell>
          <cell r="U382" t="str">
            <v>CB</v>
          </cell>
          <cell r="V382" t="str">
            <v>EVE</v>
          </cell>
          <cell r="W382" t="str">
            <v>Everton</v>
          </cell>
          <cell r="X382">
            <v>6</v>
          </cell>
          <cell r="Y382">
            <v>170</v>
          </cell>
          <cell r="Z382">
            <v>44</v>
          </cell>
          <cell r="AA382">
            <v>126</v>
          </cell>
          <cell r="AB382">
            <v>3330</v>
          </cell>
          <cell r="AC382">
            <v>3330</v>
          </cell>
          <cell r="AD382">
            <v>0.76576576576576583</v>
          </cell>
          <cell r="AE382">
            <v>2</v>
          </cell>
          <cell r="AF382">
            <v>3</v>
          </cell>
          <cell r="AG382">
            <v>-1.4324324324324324E-2</v>
          </cell>
          <cell r="AH382">
            <v>2.4324324324324326E-2</v>
          </cell>
          <cell r="AI382">
            <v>1.0000000000000009E-2</v>
          </cell>
          <cell r="AJ382">
            <v>0.11699999999999999</v>
          </cell>
          <cell r="AK382">
            <v>12</v>
          </cell>
          <cell r="AL382">
            <v>592</v>
          </cell>
          <cell r="AM382">
            <v>8</v>
          </cell>
          <cell r="AN382">
            <v>0</v>
          </cell>
          <cell r="AO382">
            <v>229</v>
          </cell>
          <cell r="AP382" t="str">
            <v>Tarkowski</v>
          </cell>
        </row>
        <row r="383">
          <cell r="A383" t="str">
            <v>Matheus Nunes</v>
          </cell>
          <cell r="B383" t="str">
            <v/>
          </cell>
          <cell r="C383" t="str">
            <v>Matheus N.</v>
          </cell>
          <cell r="D383" t="str">
            <v/>
          </cell>
          <cell r="E383" t="str">
            <v>Nunes</v>
          </cell>
          <cell r="F383" t="str">
            <v/>
          </cell>
          <cell r="G383" t="str">
            <v>Matheus Nunes</v>
          </cell>
          <cell r="H383" t="str">
            <v/>
          </cell>
          <cell r="I383">
            <v>1.7</v>
          </cell>
          <cell r="J383">
            <v>2.4</v>
          </cell>
          <cell r="K383">
            <v>3.1</v>
          </cell>
          <cell r="M383">
            <v>3.5811955897433267</v>
          </cell>
          <cell r="N383">
            <v>4.3788885005242921</v>
          </cell>
          <cell r="O383">
            <v>1.9994603226472663</v>
          </cell>
          <cell r="P383">
            <v>3.5811955897433267</v>
          </cell>
          <cell r="Q383">
            <v>4.3788885005242921</v>
          </cell>
          <cell r="R383">
            <v>3.4319526627218933</v>
          </cell>
          <cell r="S383">
            <v>3.5811955897433267</v>
          </cell>
          <cell r="T383" t="str">
            <v>DEF</v>
          </cell>
          <cell r="U383" t="str">
            <v>RB</v>
          </cell>
          <cell r="V383" t="str">
            <v>MCI</v>
          </cell>
          <cell r="W383" t="str">
            <v>Man City</v>
          </cell>
          <cell r="X383">
            <v>6</v>
          </cell>
          <cell r="Y383">
            <v>154</v>
          </cell>
          <cell r="Z383">
            <v>10</v>
          </cell>
          <cell r="AA383">
            <v>144</v>
          </cell>
          <cell r="AB383">
            <v>2861</v>
          </cell>
          <cell r="AC383">
            <v>2861</v>
          </cell>
          <cell r="AD383">
            <v>0.75490196078431371</v>
          </cell>
          <cell r="AE383">
            <v>1</v>
          </cell>
          <cell r="AF383">
            <v>8</v>
          </cell>
          <cell r="AG383">
            <v>2.0761971338692762E-2</v>
          </cell>
          <cell r="AH383">
            <v>0.18150996155190491</v>
          </cell>
          <cell r="AI383">
            <v>0.20227193289059769</v>
          </cell>
          <cell r="AJ383">
            <v>6.6999999999999948E-2</v>
          </cell>
          <cell r="AK383">
            <v>16</v>
          </cell>
          <cell r="AL383">
            <v>676</v>
          </cell>
          <cell r="AM383">
            <v>5</v>
          </cell>
          <cell r="AN383">
            <v>0</v>
          </cell>
          <cell r="AO383">
            <v>389</v>
          </cell>
          <cell r="AP383" t="str">
            <v>Matheus N.</v>
          </cell>
        </row>
        <row r="384">
          <cell r="A384" t="str">
            <v>Maxence Lacroix</v>
          </cell>
          <cell r="B384" t="str">
            <v/>
          </cell>
          <cell r="C384" t="str">
            <v>Lacroix</v>
          </cell>
          <cell r="D384" t="str">
            <v/>
          </cell>
          <cell r="F384" t="str">
            <v/>
          </cell>
          <cell r="H384" t="str">
            <v/>
          </cell>
          <cell r="I384">
            <v>3.3</v>
          </cell>
          <cell r="J384">
            <v>3.3</v>
          </cell>
          <cell r="K384">
            <v>3.3</v>
          </cell>
          <cell r="M384">
            <v>3.1403908101370401</v>
          </cell>
          <cell r="N384">
            <v>3.2518638573743921</v>
          </cell>
          <cell r="O384">
            <v>1.8381697887582913</v>
          </cell>
          <cell r="P384">
            <v>3.1403908101370401</v>
          </cell>
          <cell r="Q384">
            <v>3.2518638573743921</v>
          </cell>
          <cell r="R384">
            <v>3.7960784313725489</v>
          </cell>
          <cell r="S384">
            <v>3.1403908101370401</v>
          </cell>
          <cell r="T384" t="str">
            <v>DEF</v>
          </cell>
          <cell r="U384" t="str">
            <v>CB</v>
          </cell>
          <cell r="V384" t="str">
            <v>CRY</v>
          </cell>
          <cell r="W384" t="str">
            <v>Crystal Palace</v>
          </cell>
          <cell r="X384">
            <v>6</v>
          </cell>
          <cell r="Y384">
            <v>154</v>
          </cell>
          <cell r="Z384">
            <v>40</v>
          </cell>
          <cell r="AA384">
            <v>114</v>
          </cell>
          <cell r="AB384">
            <v>3085</v>
          </cell>
          <cell r="AC384">
            <v>3085</v>
          </cell>
          <cell r="AD384">
            <v>0.73333333333333339</v>
          </cell>
          <cell r="AE384">
            <v>1</v>
          </cell>
          <cell r="AF384">
            <v>2</v>
          </cell>
          <cell r="AG384">
            <v>-4.2301458670988668E-2</v>
          </cell>
          <cell r="AH384">
            <v>3.4132901134521873E-2</v>
          </cell>
          <cell r="AI384">
            <v>-8.1685575364667945E-3</v>
          </cell>
          <cell r="AJ384">
            <v>0.1339999999999999</v>
          </cell>
          <cell r="AK384">
            <v>11</v>
          </cell>
          <cell r="AL384">
            <v>529</v>
          </cell>
          <cell r="AM384">
            <v>4</v>
          </cell>
          <cell r="AN384">
            <v>0</v>
          </cell>
          <cell r="AO384">
            <v>200</v>
          </cell>
          <cell r="AP384" t="str">
            <v>Lacroix</v>
          </cell>
        </row>
        <row r="385">
          <cell r="A385" t="str">
            <v>William Saliba</v>
          </cell>
          <cell r="B385" t="str">
            <v/>
          </cell>
          <cell r="C385" t="str">
            <v>Saliba</v>
          </cell>
          <cell r="D385" t="str">
            <v/>
          </cell>
          <cell r="F385" t="str">
            <v/>
          </cell>
          <cell r="H385" t="str">
            <v/>
          </cell>
          <cell r="I385">
            <v>3.7</v>
          </cell>
          <cell r="J385">
            <v>4.1000000000000005</v>
          </cell>
          <cell r="K385">
            <v>4.3</v>
          </cell>
          <cell r="M385">
            <v>4.0975479335428577</v>
          </cell>
          <cell r="N385">
            <v>4.2440703902065797</v>
          </cell>
          <cell r="O385">
            <v>2.4418453353736287</v>
          </cell>
          <cell r="P385">
            <v>4.0975479335428577</v>
          </cell>
          <cell r="Q385">
            <v>4.2440703902065797</v>
          </cell>
          <cell r="R385">
            <v>5.5422222222222226</v>
          </cell>
          <cell r="S385">
            <v>4.0975479335428577</v>
          </cell>
          <cell r="T385" t="str">
            <v>DEF</v>
          </cell>
          <cell r="U385" t="str">
            <v>CB</v>
          </cell>
          <cell r="V385" t="str">
            <v>ARS</v>
          </cell>
          <cell r="W385" t="str">
            <v>Arsenal</v>
          </cell>
          <cell r="X385">
            <v>6</v>
          </cell>
          <cell r="Y385">
            <v>137</v>
          </cell>
          <cell r="Z385">
            <v>8</v>
          </cell>
          <cell r="AA385">
            <v>129</v>
          </cell>
          <cell r="AB385">
            <v>2614</v>
          </cell>
          <cell r="AC385">
            <v>2614</v>
          </cell>
          <cell r="AD385">
            <v>0.73655913978494614</v>
          </cell>
          <cell r="AE385">
            <v>1</v>
          </cell>
          <cell r="AF385">
            <v>0</v>
          </cell>
          <cell r="AG385">
            <v>4.1315990818668741E-3</v>
          </cell>
          <cell r="AH385">
            <v>-4.1660290742157616E-2</v>
          </cell>
          <cell r="AI385">
            <v>-3.7528691660290742E-2</v>
          </cell>
          <cell r="AJ385">
            <v>4.9999999999998934E-3</v>
          </cell>
          <cell r="AK385">
            <v>12</v>
          </cell>
          <cell r="AL385">
            <v>581</v>
          </cell>
          <cell r="AM385">
            <v>2</v>
          </cell>
          <cell r="AN385">
            <v>0</v>
          </cell>
          <cell r="AO385">
            <v>6</v>
          </cell>
          <cell r="AP385" t="str">
            <v>Saliba</v>
          </cell>
        </row>
        <row r="386">
          <cell r="A386" t="str">
            <v>Adrien Truffert</v>
          </cell>
          <cell r="B386" t="str">
            <v/>
          </cell>
          <cell r="C386" t="str">
            <v>Truffert</v>
          </cell>
          <cell r="D386" t="str">
            <v/>
          </cell>
          <cell r="F386" t="str">
            <v/>
          </cell>
          <cell r="H386" t="str">
            <v/>
          </cell>
          <cell r="I386" t="e">
            <v>#N/A</v>
          </cell>
          <cell r="J386" t="e">
            <v>#N/A</v>
          </cell>
          <cell r="K386" t="e">
            <v>#N/A</v>
          </cell>
          <cell r="M386">
            <v>3.3783940259041456</v>
          </cell>
          <cell r="N386">
            <v>3.7149200710479575</v>
          </cell>
          <cell r="O386">
            <v>3.1987187290309844</v>
          </cell>
          <cell r="P386">
            <v>3.3783940259041456</v>
          </cell>
          <cell r="Q386">
            <v>3.7149200710479575</v>
          </cell>
          <cell r="R386">
            <v>6.4277777777777771</v>
          </cell>
          <cell r="S386">
            <v>3.3783940259041456</v>
          </cell>
          <cell r="T386" t="str">
            <v>DEF</v>
          </cell>
          <cell r="U386" t="str">
            <v>LB</v>
          </cell>
          <cell r="V386" t="str">
            <v>BOU</v>
          </cell>
          <cell r="W386" t="str">
            <v>Bournemouth</v>
          </cell>
          <cell r="X386">
            <v>5.5</v>
          </cell>
          <cell r="Y386">
            <v>165</v>
          </cell>
          <cell r="Z386">
            <v>24</v>
          </cell>
          <cell r="AA386">
            <v>141</v>
          </cell>
          <cell r="AB386">
            <v>3378</v>
          </cell>
          <cell r="AC386">
            <v>3378</v>
          </cell>
          <cell r="AD386">
            <v>0.78947368421052633</v>
          </cell>
          <cell r="AE386">
            <v>1</v>
          </cell>
          <cell r="AF386">
            <v>6</v>
          </cell>
          <cell r="AG386">
            <v>-9.3250444049733615E-3</v>
          </cell>
          <cell r="AH386">
            <v>7.8063943161634106E-2</v>
          </cell>
          <cell r="AI386">
            <v>6.8738898756660741E-2</v>
          </cell>
          <cell r="AJ386">
            <v>5.2000000000000046E-2</v>
          </cell>
          <cell r="AK386">
            <v>19</v>
          </cell>
          <cell r="AL386">
            <v>607</v>
          </cell>
          <cell r="AM386">
            <v>5</v>
          </cell>
          <cell r="AN386">
            <v>0</v>
          </cell>
          <cell r="AO386">
            <v>61</v>
          </cell>
          <cell r="AP386" t="str">
            <v>Truffert</v>
          </cell>
        </row>
        <row r="387">
          <cell r="A387" t="str">
            <v>Nordi Mukiele</v>
          </cell>
          <cell r="B387" t="str">
            <v/>
          </cell>
          <cell r="C387" t="str">
            <v>Mukiele</v>
          </cell>
          <cell r="D387" t="str">
            <v/>
          </cell>
          <cell r="F387" t="str">
            <v/>
          </cell>
          <cell r="H387" t="str">
            <v/>
          </cell>
          <cell r="I387" t="e">
            <v>#N/A</v>
          </cell>
          <cell r="J387" t="e">
            <v>#N/A</v>
          </cell>
          <cell r="K387" t="e">
            <v>#N/A</v>
          </cell>
          <cell r="M387">
            <v>3.2414309653297519</v>
          </cell>
          <cell r="N387">
            <v>3.9062499999999996</v>
          </cell>
          <cell r="O387">
            <v>2.3016002873563219</v>
          </cell>
          <cell r="P387">
            <v>3.2414309653297519</v>
          </cell>
          <cell r="Q387">
            <v>3.9062499999999996</v>
          </cell>
          <cell r="R387">
            <v>3.5444444444444447</v>
          </cell>
          <cell r="S387">
            <v>3.2414309653297519</v>
          </cell>
          <cell r="T387" t="str">
            <v>DEF</v>
          </cell>
          <cell r="U387" t="str">
            <v>RB</v>
          </cell>
          <cell r="V387" t="str">
            <v>SUN</v>
          </cell>
          <cell r="W387" t="str">
            <v>Sunderland</v>
          </cell>
          <cell r="X387">
            <v>5.5</v>
          </cell>
          <cell r="Y387">
            <v>151</v>
          </cell>
          <cell r="Z387">
            <v>26</v>
          </cell>
          <cell r="AA387">
            <v>125</v>
          </cell>
          <cell r="AB387">
            <v>2784</v>
          </cell>
          <cell r="AC387">
            <v>2784</v>
          </cell>
          <cell r="AD387">
            <v>0.85795454545454541</v>
          </cell>
          <cell r="AE387">
            <v>3</v>
          </cell>
          <cell r="AF387">
            <v>5</v>
          </cell>
          <cell r="AG387">
            <v>4.4612068965517233E-2</v>
          </cell>
          <cell r="AH387">
            <v>7.5969827586206906E-2</v>
          </cell>
          <cell r="AI387">
            <v>0.12058189655172416</v>
          </cell>
          <cell r="AJ387">
            <v>9.000000000000008E-2</v>
          </cell>
          <cell r="AK387">
            <v>11</v>
          </cell>
          <cell r="AL387">
            <v>489</v>
          </cell>
          <cell r="AM387">
            <v>5</v>
          </cell>
          <cell r="AN387">
            <v>0</v>
          </cell>
          <cell r="AO387">
            <v>533</v>
          </cell>
          <cell r="AP387" t="str">
            <v>Mukiele</v>
          </cell>
        </row>
        <row r="388">
          <cell r="A388" t="str">
            <v>Daniel Muñoz Mejía</v>
          </cell>
          <cell r="B388" t="str">
            <v/>
          </cell>
          <cell r="C388" t="str">
            <v>Muñoz</v>
          </cell>
          <cell r="D388" t="str">
            <v/>
          </cell>
          <cell r="E388" t="str">
            <v>Daniel Muñoz</v>
          </cell>
          <cell r="F388" t="str">
            <v/>
          </cell>
          <cell r="H388" t="str">
            <v/>
          </cell>
          <cell r="I388">
            <v>3.5</v>
          </cell>
          <cell r="J388">
            <v>3.65</v>
          </cell>
          <cell r="K388">
            <v>3.8</v>
          </cell>
          <cell r="M388">
            <v>3.604153903059784</v>
          </cell>
          <cell r="N388">
            <v>4.1500000000000004</v>
          </cell>
          <cell r="O388">
            <v>1.9069436037126719</v>
          </cell>
          <cell r="P388">
            <v>3.604153903059784</v>
          </cell>
          <cell r="Q388">
            <v>4.1500000000000004</v>
          </cell>
          <cell r="R388">
            <v>3.595103578154426</v>
          </cell>
          <cell r="S388">
            <v>3.604153903059784</v>
          </cell>
          <cell r="T388" t="str">
            <v>DEF</v>
          </cell>
          <cell r="U388" t="str">
            <v>RB</v>
          </cell>
          <cell r="V388" t="str">
            <v>CRY</v>
          </cell>
          <cell r="W388" t="str">
            <v>Crystal Palace</v>
          </cell>
          <cell r="X388">
            <v>5.5</v>
          </cell>
          <cell r="Y388">
            <v>136</v>
          </cell>
          <cell r="Z388">
            <v>16</v>
          </cell>
          <cell r="AA388">
            <v>120</v>
          </cell>
          <cell r="AB388">
            <v>2400</v>
          </cell>
          <cell r="AC388">
            <v>2400</v>
          </cell>
          <cell r="AD388">
            <v>0.85266457680250773</v>
          </cell>
          <cell r="AE388">
            <v>4</v>
          </cell>
          <cell r="AF388">
            <v>4</v>
          </cell>
          <cell r="AG388">
            <v>5.812500000000001E-2</v>
          </cell>
          <cell r="AH388">
            <v>2.2500000000000298E-3</v>
          </cell>
          <cell r="AI388">
            <v>6.037500000000004E-2</v>
          </cell>
          <cell r="AJ388">
            <v>0.13600000000000012</v>
          </cell>
          <cell r="AK388">
            <v>9</v>
          </cell>
          <cell r="AL388">
            <v>469</v>
          </cell>
          <cell r="AM388">
            <v>7</v>
          </cell>
          <cell r="AN388">
            <v>0</v>
          </cell>
          <cell r="AO388">
            <v>201</v>
          </cell>
          <cell r="AP388" t="str">
            <v>Muñoz</v>
          </cell>
        </row>
        <row r="389">
          <cell r="A389" t="str">
            <v>Trevoh Chalobah</v>
          </cell>
          <cell r="B389" t="str">
            <v/>
          </cell>
          <cell r="C389" t="str">
            <v>Chalobah</v>
          </cell>
          <cell r="D389" t="str">
            <v/>
          </cell>
          <cell r="F389" t="str">
            <v/>
          </cell>
          <cell r="H389" t="str">
            <v/>
          </cell>
          <cell r="I389">
            <v>2</v>
          </cell>
          <cell r="J389">
            <v>2.9</v>
          </cell>
          <cell r="K389">
            <v>3.7</v>
          </cell>
          <cell r="M389">
            <v>3.0881085421629759</v>
          </cell>
          <cell r="N389">
            <v>3.4187050359712226</v>
          </cell>
          <cell r="O389">
            <v>1.9247594515691797</v>
          </cell>
          <cell r="P389">
            <v>3.0881085421629759</v>
          </cell>
          <cell r="Q389">
            <v>3.4187050359712226</v>
          </cell>
          <cell r="R389">
            <v>1.9130434782608696</v>
          </cell>
          <cell r="S389">
            <v>3.0881085421629759</v>
          </cell>
          <cell r="T389" t="str">
            <v>DEF</v>
          </cell>
          <cell r="U389" t="str">
            <v>CB</v>
          </cell>
          <cell r="V389" t="str">
            <v>CHE</v>
          </cell>
          <cell r="W389" t="str">
            <v>Chelsea</v>
          </cell>
          <cell r="X389">
            <v>5.5</v>
          </cell>
          <cell r="Y389">
            <v>136</v>
          </cell>
          <cell r="Z389">
            <v>28</v>
          </cell>
          <cell r="AA389">
            <v>108</v>
          </cell>
          <cell r="AB389">
            <v>2780</v>
          </cell>
          <cell r="AC389">
            <v>2780</v>
          </cell>
          <cell r="AD389">
            <v>0.72727272727272729</v>
          </cell>
          <cell r="AE389">
            <v>3</v>
          </cell>
          <cell r="AF389">
            <v>1</v>
          </cell>
          <cell r="AG389">
            <v>5.0503597122302152E-2</v>
          </cell>
          <cell r="AH389">
            <v>-9.7122302158273582E-4</v>
          </cell>
          <cell r="AI389">
            <v>4.9532374100719423E-2</v>
          </cell>
          <cell r="AJ389">
            <v>2.200000000000002E-2</v>
          </cell>
          <cell r="AK389">
            <v>7</v>
          </cell>
          <cell r="AL389">
            <v>516</v>
          </cell>
          <cell r="AM389">
            <v>3</v>
          </cell>
          <cell r="AN389">
            <v>0</v>
          </cell>
          <cell r="AO389">
            <v>143</v>
          </cell>
          <cell r="AP389" t="str">
            <v>Chalobah</v>
          </cell>
        </row>
        <row r="390">
          <cell r="A390" t="str">
            <v>Nathan Collins</v>
          </cell>
          <cell r="B390" t="str">
            <v/>
          </cell>
          <cell r="C390" t="str">
            <v>Collins</v>
          </cell>
          <cell r="D390" t="str">
            <v/>
          </cell>
          <cell r="F390" t="str">
            <v/>
          </cell>
          <cell r="H390" t="str">
            <v/>
          </cell>
          <cell r="I390">
            <v>1.9</v>
          </cell>
          <cell r="J390">
            <v>2.6</v>
          </cell>
          <cell r="K390">
            <v>3.3</v>
          </cell>
          <cell r="M390">
            <v>3.1106829536070277</v>
          </cell>
          <cell r="N390">
            <v>2.9384045775833054</v>
          </cell>
          <cell r="O390">
            <v>1.8849594973634016</v>
          </cell>
          <cell r="P390">
            <v>3.1106829536070277</v>
          </cell>
          <cell r="Q390">
            <v>2.9384045775833054</v>
          </cell>
          <cell r="R390">
            <v>3.5</v>
          </cell>
          <cell r="S390">
            <v>3.1106829536070277</v>
          </cell>
          <cell r="T390" t="str">
            <v>DEF</v>
          </cell>
          <cell r="U390" t="str">
            <v>CB</v>
          </cell>
          <cell r="V390" t="str">
            <v>BRE</v>
          </cell>
          <cell r="W390" t="str">
            <v>Brentford</v>
          </cell>
          <cell r="X390">
            <v>5.5</v>
          </cell>
          <cell r="Y390">
            <v>129</v>
          </cell>
          <cell r="Z390">
            <v>32</v>
          </cell>
          <cell r="AA390">
            <v>97</v>
          </cell>
          <cell r="AB390">
            <v>2971</v>
          </cell>
          <cell r="AC390">
            <v>2971</v>
          </cell>
          <cell r="AD390">
            <v>0.67012987012987013</v>
          </cell>
          <cell r="AE390">
            <v>1</v>
          </cell>
          <cell r="AF390">
            <v>2</v>
          </cell>
          <cell r="AG390">
            <v>-3.7563110063951535E-2</v>
          </cell>
          <cell r="AH390">
            <v>8.7849209020531838E-3</v>
          </cell>
          <cell r="AI390">
            <v>-2.8778189161898352E-2</v>
          </cell>
          <cell r="AJ390">
            <v>2.2999999999999909E-2</v>
          </cell>
          <cell r="AK390">
            <v>7</v>
          </cell>
          <cell r="AL390">
            <v>450</v>
          </cell>
          <cell r="AM390">
            <v>7</v>
          </cell>
          <cell r="AN390">
            <v>0</v>
          </cell>
          <cell r="AO390">
            <v>84</v>
          </cell>
          <cell r="AP390" t="str">
            <v>Collins</v>
          </cell>
        </row>
        <row r="391">
          <cell r="A391" t="str">
            <v>Nikola Milenković</v>
          </cell>
          <cell r="B391" t="str">
            <v/>
          </cell>
          <cell r="C391" t="str">
            <v>Milenković</v>
          </cell>
          <cell r="D391" t="str">
            <v/>
          </cell>
          <cell r="F391" t="str">
            <v/>
          </cell>
          <cell r="H391" t="str">
            <v/>
          </cell>
          <cell r="I391">
            <v>3.9</v>
          </cell>
          <cell r="J391">
            <v>3.9</v>
          </cell>
          <cell r="K391">
            <v>3.9</v>
          </cell>
          <cell r="M391">
            <v>2.430186142180466</v>
          </cell>
          <cell r="N391">
            <v>2.4799999999999995</v>
          </cell>
          <cell r="O391">
            <v>1.5250848484848483</v>
          </cell>
          <cell r="P391">
            <v>2.430186142180466</v>
          </cell>
          <cell r="Q391">
            <v>2.4799999999999995</v>
          </cell>
          <cell r="R391">
            <v>3.8181818181818183</v>
          </cell>
          <cell r="S391">
            <v>2.430186142180466</v>
          </cell>
          <cell r="T391" t="str">
            <v>DEF</v>
          </cell>
          <cell r="U391" t="str">
            <v>CB</v>
          </cell>
          <cell r="V391" t="str">
            <v>NFO</v>
          </cell>
          <cell r="W391" t="str">
            <v>Nott'm Forest</v>
          </cell>
          <cell r="X391">
            <v>5.5</v>
          </cell>
          <cell r="Y391">
            <v>118.99999999999999</v>
          </cell>
          <cell r="Z391">
            <v>26</v>
          </cell>
          <cell r="AA391">
            <v>92.999999999999986</v>
          </cell>
          <cell r="AB391">
            <v>3375</v>
          </cell>
          <cell r="AC391">
            <v>3375</v>
          </cell>
          <cell r="AD391">
            <v>0.56937799043062198</v>
          </cell>
          <cell r="AE391">
            <v>0</v>
          </cell>
          <cell r="AF391">
            <v>1</v>
          </cell>
          <cell r="AG391">
            <v>-2.2133333333333331E-2</v>
          </cell>
          <cell r="AH391">
            <v>8.5333333333333303E-3</v>
          </cell>
          <cell r="AI391">
            <v>-1.3600000000000001E-2</v>
          </cell>
          <cell r="AJ391">
            <v>2.4999999999999911E-2</v>
          </cell>
          <cell r="AK391">
            <v>2</v>
          </cell>
          <cell r="AL391">
            <v>401</v>
          </cell>
          <cell r="AM391">
            <v>6</v>
          </cell>
          <cell r="AN391">
            <v>0</v>
          </cell>
          <cell r="AO391">
            <v>471</v>
          </cell>
          <cell r="AP391" t="str">
            <v>Milenković</v>
          </cell>
        </row>
        <row r="392">
          <cell r="A392" t="str">
            <v>Pedro Porro Sauceda</v>
          </cell>
          <cell r="B392" t="str">
            <v/>
          </cell>
          <cell r="C392" t="str">
            <v>Pedro Porro</v>
          </cell>
          <cell r="D392" t="str">
            <v/>
          </cell>
          <cell r="F392" t="str">
            <v/>
          </cell>
          <cell r="H392" t="str">
            <v/>
          </cell>
          <cell r="I392">
            <v>3</v>
          </cell>
          <cell r="J392">
            <v>3.6</v>
          </cell>
          <cell r="K392">
            <v>3.9</v>
          </cell>
          <cell r="M392">
            <v>3.3276487205112937</v>
          </cell>
          <cell r="N392">
            <v>3.1099176512710347</v>
          </cell>
          <cell r="O392">
            <v>2.7940536818236068</v>
          </cell>
          <cell r="P392">
            <v>3.3276487205112937</v>
          </cell>
          <cell r="Q392">
            <v>3.1099176512710347</v>
          </cell>
          <cell r="R392">
            <v>5.2555555555555555</v>
          </cell>
          <cell r="S392">
            <v>3.3276487205112937</v>
          </cell>
          <cell r="T392" t="str">
            <v>DEF</v>
          </cell>
          <cell r="U392" t="str">
            <v>RB</v>
          </cell>
          <cell r="V392" t="str">
            <v>TOT</v>
          </cell>
          <cell r="W392" t="str">
            <v>Spurs</v>
          </cell>
          <cell r="X392">
            <v>5.5</v>
          </cell>
          <cell r="Y392">
            <v>117</v>
          </cell>
          <cell r="Z392">
            <v>16</v>
          </cell>
          <cell r="AA392">
            <v>101</v>
          </cell>
          <cell r="AB392">
            <v>2793</v>
          </cell>
          <cell r="AC392">
            <v>2793</v>
          </cell>
          <cell r="AD392">
            <v>0.62566844919786102</v>
          </cell>
          <cell r="AE392">
            <v>1</v>
          </cell>
          <cell r="AF392">
            <v>3</v>
          </cell>
          <cell r="AG392">
            <v>-1.6111707841031178E-3</v>
          </cell>
          <cell r="AH392">
            <v>-4.4146079484425352E-2</v>
          </cell>
          <cell r="AI392">
            <v>-4.5757250268528449E-2</v>
          </cell>
          <cell r="AJ392">
            <v>0.23499999999999988</v>
          </cell>
          <cell r="AK392">
            <v>8</v>
          </cell>
          <cell r="AL392">
            <v>502</v>
          </cell>
          <cell r="AM392">
            <v>10</v>
          </cell>
          <cell r="AN392">
            <v>0</v>
          </cell>
          <cell r="AO392">
            <v>499</v>
          </cell>
          <cell r="AP392" t="str">
            <v>Pedro Porro</v>
          </cell>
        </row>
        <row r="393">
          <cell r="A393" t="str">
            <v>Reece James</v>
          </cell>
          <cell r="B393" t="str">
            <v/>
          </cell>
          <cell r="C393" t="str">
            <v>James</v>
          </cell>
          <cell r="D393" t="str">
            <v/>
          </cell>
          <cell r="E393" t="str">
            <v>R James</v>
          </cell>
          <cell r="F393" t="str">
            <v/>
          </cell>
          <cell r="H393" t="str">
            <v/>
          </cell>
          <cell r="I393">
            <v>1.1000000000000001</v>
          </cell>
          <cell r="J393">
            <v>2.2333333333333329</v>
          </cell>
          <cell r="K393">
            <v>2.8</v>
          </cell>
          <cell r="M393">
            <v>3.6609957509651725</v>
          </cell>
          <cell r="N393">
            <v>4.877874297393971</v>
          </cell>
          <cell r="O393">
            <v>2.1263322130943507</v>
          </cell>
          <cell r="P393">
            <v>3.6609957509651725</v>
          </cell>
          <cell r="Q393">
            <v>4.877874297393971</v>
          </cell>
          <cell r="R393">
            <v>2.6461538461538461</v>
          </cell>
          <cell r="S393">
            <v>3.6609957509651725</v>
          </cell>
          <cell r="T393" t="str">
            <v>DEF</v>
          </cell>
          <cell r="U393" t="str">
            <v>RB</v>
          </cell>
          <cell r="V393" t="str">
            <v>CHE</v>
          </cell>
          <cell r="W393" t="str">
            <v>Chelsea</v>
          </cell>
          <cell r="X393">
            <v>5.5</v>
          </cell>
          <cell r="Y393">
            <v>115</v>
          </cell>
          <cell r="Z393">
            <v>4</v>
          </cell>
          <cell r="AA393">
            <v>111</v>
          </cell>
          <cell r="AB393">
            <v>1957</v>
          </cell>
          <cell r="AC393">
            <v>1957</v>
          </cell>
          <cell r="AD393">
            <v>0.72100313479623823</v>
          </cell>
          <cell r="AE393">
            <v>2</v>
          </cell>
          <cell r="AF393">
            <v>6</v>
          </cell>
          <cell r="AG393">
            <v>4.4149207971384774E-2</v>
          </cell>
          <cell r="AH393">
            <v>0.12876852324987226</v>
          </cell>
          <cell r="AI393">
            <v>0.17291773122125703</v>
          </cell>
          <cell r="AJ393">
            <v>8.0999999999999961E-2</v>
          </cell>
          <cell r="AK393">
            <v>11</v>
          </cell>
          <cell r="AL393">
            <v>493</v>
          </cell>
          <cell r="AM393">
            <v>4</v>
          </cell>
          <cell r="AN393">
            <v>0</v>
          </cell>
          <cell r="AO393">
            <v>142</v>
          </cell>
          <cell r="AP393" t="str">
            <v>James</v>
          </cell>
        </row>
        <row r="394">
          <cell r="A394" t="str">
            <v>Rúben dos Santos Gato Alves Dias</v>
          </cell>
          <cell r="B394" t="str">
            <v/>
          </cell>
          <cell r="C394" t="str">
            <v>Rúben</v>
          </cell>
          <cell r="D394" t="str">
            <v/>
          </cell>
          <cell r="E394" t="str">
            <v>Ruben Dias</v>
          </cell>
          <cell r="F394" t="str">
            <v/>
          </cell>
          <cell r="G394" t="str">
            <v>Rúben Dias</v>
          </cell>
          <cell r="H394" t="str">
            <v/>
          </cell>
          <cell r="I394">
            <v>2.9</v>
          </cell>
          <cell r="J394">
            <v>3.0999999999999996</v>
          </cell>
          <cell r="K394">
            <v>3.3</v>
          </cell>
          <cell r="M394">
            <v>3.3264305182420264</v>
          </cell>
          <cell r="N394">
            <v>4.2374941561477319</v>
          </cell>
          <cell r="O394">
            <v>1.7548943030788751</v>
          </cell>
          <cell r="P394">
            <v>3.3264305182420264</v>
          </cell>
          <cell r="Q394">
            <v>4.2374941561477319</v>
          </cell>
          <cell r="R394">
            <v>0.97777777777777775</v>
          </cell>
          <cell r="S394">
            <v>3.3264305182420264</v>
          </cell>
          <cell r="T394" t="str">
            <v>DEF</v>
          </cell>
          <cell r="U394" t="str">
            <v>CB</v>
          </cell>
          <cell r="V394" t="str">
            <v>MCI</v>
          </cell>
          <cell r="W394" t="str">
            <v>Man City</v>
          </cell>
          <cell r="X394">
            <v>5.5</v>
          </cell>
          <cell r="Y394">
            <v>113</v>
          </cell>
          <cell r="Z394">
            <v>10</v>
          </cell>
          <cell r="AA394">
            <v>103</v>
          </cell>
          <cell r="AB394">
            <v>2139</v>
          </cell>
          <cell r="AC394">
            <v>2139</v>
          </cell>
          <cell r="AD394">
            <v>0.7902097902097901</v>
          </cell>
          <cell r="AE394">
            <v>2</v>
          </cell>
          <cell r="AF394">
            <v>0</v>
          </cell>
          <cell r="AG394">
            <v>6.0168302945301545E-2</v>
          </cell>
          <cell r="AH394">
            <v>-2.7349228611500701E-2</v>
          </cell>
          <cell r="AI394">
            <v>3.2819074333800845E-2</v>
          </cell>
          <cell r="AJ394">
            <v>1.2999999999999901E-2</v>
          </cell>
          <cell r="AK394">
            <v>4</v>
          </cell>
          <cell r="AL394">
            <v>453</v>
          </cell>
          <cell r="AM394">
            <v>3</v>
          </cell>
          <cell r="AN394">
            <v>0</v>
          </cell>
          <cell r="AO394">
            <v>390</v>
          </cell>
          <cell r="AP394" t="str">
            <v>Rúben</v>
          </cell>
        </row>
        <row r="395">
          <cell r="A395" t="str">
            <v>James Hill</v>
          </cell>
          <cell r="B395" t="str">
            <v/>
          </cell>
          <cell r="C395" t="str">
            <v>Hill</v>
          </cell>
          <cell r="D395" t="str">
            <v/>
          </cell>
          <cell r="F395" t="str">
            <v/>
          </cell>
          <cell r="H395" t="str">
            <v/>
          </cell>
          <cell r="I395">
            <v>0</v>
          </cell>
          <cell r="J395">
            <v>0.9</v>
          </cell>
          <cell r="K395">
            <v>1.7</v>
          </cell>
          <cell r="M395">
            <v>3.0112733435237802</v>
          </cell>
          <cell r="N395">
            <v>3.5166508087535679</v>
          </cell>
          <cell r="O395">
            <v>1.9018016703668459</v>
          </cell>
          <cell r="P395">
            <v>3.0112733435237802</v>
          </cell>
          <cell r="Q395">
            <v>3.5166508087535679</v>
          </cell>
          <cell r="R395">
            <v>4.0740740740740735</v>
          </cell>
          <cell r="S395">
            <v>3.0112733435237802</v>
          </cell>
          <cell r="T395" t="str">
            <v>DEF</v>
          </cell>
          <cell r="U395" t="str">
            <v>CB</v>
          </cell>
          <cell r="V395" t="str">
            <v>BOU</v>
          </cell>
          <cell r="W395" t="str">
            <v>Bournemouth</v>
          </cell>
          <cell r="X395">
            <v>5.5</v>
          </cell>
          <cell r="Y395">
            <v>110</v>
          </cell>
          <cell r="Z395">
            <v>26</v>
          </cell>
          <cell r="AA395">
            <v>84</v>
          </cell>
          <cell r="AB395">
            <v>2102</v>
          </cell>
          <cell r="AC395">
            <v>2102</v>
          </cell>
          <cell r="AD395">
            <v>0.68965517241379315</v>
          </cell>
          <cell r="AE395">
            <v>0</v>
          </cell>
          <cell r="AF395">
            <v>3</v>
          </cell>
          <cell r="AG395">
            <v>-3.8106565176022837E-2</v>
          </cell>
          <cell r="AH395">
            <v>7.8782112274024749E-2</v>
          </cell>
          <cell r="AI395">
            <v>4.0675547098001918E-2</v>
          </cell>
          <cell r="AJ395">
            <v>1.6999999999999904E-2</v>
          </cell>
          <cell r="AK395">
            <v>4</v>
          </cell>
          <cell r="AL395">
            <v>386</v>
          </cell>
          <cell r="AM395">
            <v>5</v>
          </cell>
          <cell r="AN395">
            <v>0</v>
          </cell>
          <cell r="AO395">
            <v>60</v>
          </cell>
          <cell r="AP395" t="str">
            <v>Hill</v>
          </cell>
        </row>
        <row r="396">
          <cell r="A396" t="str">
            <v>Riccardo Calafiori</v>
          </cell>
          <cell r="B396" t="str">
            <v/>
          </cell>
          <cell r="C396" t="str">
            <v>Calafiori</v>
          </cell>
          <cell r="D396" t="str">
            <v/>
          </cell>
          <cell r="F396" t="str">
            <v/>
          </cell>
          <cell r="H396" t="str">
            <v/>
          </cell>
          <cell r="I396">
            <v>2.1</v>
          </cell>
          <cell r="J396">
            <v>2.1</v>
          </cell>
          <cell r="K396">
            <v>2.1</v>
          </cell>
          <cell r="M396">
            <v>4.5923097631183403</v>
          </cell>
          <cell r="N396">
            <v>4.8173246906305254</v>
          </cell>
          <cell r="O396">
            <v>2.9637872591347434</v>
          </cell>
          <cell r="P396">
            <v>4.5923097631183403</v>
          </cell>
          <cell r="Q396">
            <v>4.8173246906305254</v>
          </cell>
          <cell r="R396">
            <v>4.7808764940239046</v>
          </cell>
          <cell r="S396">
            <v>4.5923097631183403</v>
          </cell>
          <cell r="T396" t="str">
            <v>DEF</v>
          </cell>
          <cell r="U396" t="str">
            <v>LB</v>
          </cell>
          <cell r="V396" t="str">
            <v>ARS</v>
          </cell>
          <cell r="W396" t="str">
            <v>Arsenal</v>
          </cell>
          <cell r="X396">
            <v>5.5</v>
          </cell>
          <cell r="Y396">
            <v>109</v>
          </cell>
          <cell r="Z396">
            <v>0</v>
          </cell>
          <cell r="AA396">
            <v>109</v>
          </cell>
          <cell r="AB396">
            <v>1697</v>
          </cell>
          <cell r="AC396">
            <v>1697</v>
          </cell>
          <cell r="AD396">
            <v>0.7622377622377623</v>
          </cell>
          <cell r="AE396">
            <v>1</v>
          </cell>
          <cell r="AF396">
            <v>2</v>
          </cell>
          <cell r="AG396">
            <v>-0.12516205067766645</v>
          </cell>
          <cell r="AH396">
            <v>6.576311137301119E-2</v>
          </cell>
          <cell r="AI396">
            <v>-5.9398939304655257E-2</v>
          </cell>
          <cell r="AJ396">
            <v>0.11499999999999999</v>
          </cell>
          <cell r="AK396">
            <v>6</v>
          </cell>
          <cell r="AL396">
            <v>389</v>
          </cell>
          <cell r="AM396">
            <v>5</v>
          </cell>
          <cell r="AN396">
            <v>0</v>
          </cell>
          <cell r="AO396">
            <v>8</v>
          </cell>
          <cell r="AP396" t="str">
            <v>Calafiori</v>
          </cell>
        </row>
        <row r="397">
          <cell r="A397" t="str">
            <v>Piero Hincapié</v>
          </cell>
          <cell r="B397" t="str">
            <v/>
          </cell>
          <cell r="C397" t="str">
            <v>Hincapie</v>
          </cell>
          <cell r="D397" t="str">
            <v/>
          </cell>
          <cell r="F397" t="str">
            <v/>
          </cell>
          <cell r="H397" t="str">
            <v/>
          </cell>
          <cell r="I397">
            <v>2.2999999999999998</v>
          </cell>
          <cell r="J397">
            <v>2.9333333333333336</v>
          </cell>
          <cell r="K397">
            <v>3.7</v>
          </cell>
          <cell r="M397">
            <v>4.1020501588725251</v>
          </cell>
          <cell r="N397">
            <v>4.1382204812534971</v>
          </cell>
          <cell r="O397">
            <v>2.341735100727476</v>
          </cell>
          <cell r="P397">
            <v>4.1020501588725251</v>
          </cell>
          <cell r="Q397">
            <v>4.1382204812534971</v>
          </cell>
          <cell r="R397">
            <v>3.8368055555555554</v>
          </cell>
          <cell r="S397">
            <v>4.1020501588725251</v>
          </cell>
          <cell r="T397" t="str">
            <v>DEF</v>
          </cell>
          <cell r="U397" t="str">
            <v>CB</v>
          </cell>
          <cell r="V397" t="str">
            <v>ARS</v>
          </cell>
          <cell r="W397" t="str">
            <v>Arsenal</v>
          </cell>
          <cell r="X397">
            <v>5.5</v>
          </cell>
          <cell r="Y397">
            <v>87</v>
          </cell>
          <cell r="Z397">
            <v>0</v>
          </cell>
          <cell r="AA397">
            <v>87</v>
          </cell>
          <cell r="AB397">
            <v>1787</v>
          </cell>
          <cell r="AC397">
            <v>1787</v>
          </cell>
          <cell r="AD397">
            <v>0.63272727272727269</v>
          </cell>
          <cell r="AE397">
            <v>1</v>
          </cell>
          <cell r="AF397">
            <v>2</v>
          </cell>
          <cell r="AG397">
            <v>3.2232792389479584E-2</v>
          </cell>
          <cell r="AH397">
            <v>1.6620033575825421E-2</v>
          </cell>
          <cell r="AI397">
            <v>4.8852825965304991E-2</v>
          </cell>
          <cell r="AJ397">
            <v>6.0999999999999943E-2</v>
          </cell>
          <cell r="AK397">
            <v>7</v>
          </cell>
          <cell r="AL397">
            <v>335</v>
          </cell>
          <cell r="AM397">
            <v>2</v>
          </cell>
          <cell r="AN397">
            <v>0</v>
          </cell>
          <cell r="AO397">
            <v>9</v>
          </cell>
          <cell r="AP397" t="str">
            <v>Hincapie</v>
          </cell>
        </row>
        <row r="398">
          <cell r="A398" t="str">
            <v>Milos Kerkez</v>
          </cell>
          <cell r="B398" t="str">
            <v/>
          </cell>
          <cell r="C398" t="str">
            <v>Kerkez</v>
          </cell>
          <cell r="D398" t="str">
            <v/>
          </cell>
          <cell r="F398" t="str">
            <v/>
          </cell>
          <cell r="H398" t="str">
            <v/>
          </cell>
          <cell r="I398">
            <v>2.1</v>
          </cell>
          <cell r="J398">
            <v>2.8</v>
          </cell>
          <cell r="K398">
            <v>3.5</v>
          </cell>
          <cell r="M398">
            <v>3.1492289345759827</v>
          </cell>
          <cell r="N398">
            <v>2.9129275877387824</v>
          </cell>
          <cell r="O398">
            <v>1.5528389693469569</v>
          </cell>
          <cell r="P398">
            <v>3.1492289345759827</v>
          </cell>
          <cell r="Q398">
            <v>2.9129275877387824</v>
          </cell>
          <cell r="R398">
            <v>2.1066666666666669</v>
          </cell>
          <cell r="S398">
            <v>3.1492289345759827</v>
          </cell>
          <cell r="T398" t="str">
            <v>DEF</v>
          </cell>
          <cell r="U398" t="str">
            <v>LB</v>
          </cell>
          <cell r="V398" t="str">
            <v>LIV</v>
          </cell>
          <cell r="W398" t="str">
            <v>Liverpool</v>
          </cell>
          <cell r="X398">
            <v>5.5</v>
          </cell>
          <cell r="Y398">
            <v>85</v>
          </cell>
          <cell r="Z398">
            <v>2</v>
          </cell>
          <cell r="AA398">
            <v>83</v>
          </cell>
          <cell r="AB398">
            <v>2251</v>
          </cell>
          <cell r="AC398">
            <v>2251</v>
          </cell>
          <cell r="AD398">
            <v>0.45454545454545453</v>
          </cell>
          <cell r="AE398">
            <v>2</v>
          </cell>
          <cell r="AF398">
            <v>1</v>
          </cell>
          <cell r="AG398">
            <v>1.9991115059973329E-2</v>
          </cell>
          <cell r="AH398">
            <v>1.2394491337183473E-2</v>
          </cell>
          <cell r="AI398">
            <v>3.2385606397156833E-2</v>
          </cell>
          <cell r="AJ398">
            <v>7.0999999999999952E-2</v>
          </cell>
          <cell r="AK398">
            <v>4</v>
          </cell>
          <cell r="AL398">
            <v>357</v>
          </cell>
          <cell r="AM398">
            <v>4</v>
          </cell>
          <cell r="AN398">
            <v>0</v>
          </cell>
          <cell r="AO398">
            <v>358</v>
          </cell>
          <cell r="AP398" t="str">
            <v>Kerkez</v>
          </cell>
        </row>
        <row r="399">
          <cell r="A399" t="str">
            <v>Murillo Costa dos Santos</v>
          </cell>
          <cell r="B399" t="str">
            <v/>
          </cell>
          <cell r="C399" t="str">
            <v>Murillo</v>
          </cell>
          <cell r="D399" t="str">
            <v/>
          </cell>
          <cell r="F399" t="str">
            <v/>
          </cell>
          <cell r="H399" t="str">
            <v/>
          </cell>
          <cell r="I399">
            <v>1.8</v>
          </cell>
          <cell r="J399">
            <v>2.7</v>
          </cell>
          <cell r="K399">
            <v>3.6</v>
          </cell>
          <cell r="M399">
            <v>2.5057435130724852</v>
          </cell>
          <cell r="N399">
            <v>2.5140845070422535</v>
          </cell>
          <cell r="O399">
            <v>1.3662206572769953</v>
          </cell>
          <cell r="P399">
            <v>2.5057435130724852</v>
          </cell>
          <cell r="Q399">
            <v>2.5140845070422535</v>
          </cell>
          <cell r="R399">
            <v>2.0731707317073171</v>
          </cell>
          <cell r="S399">
            <v>2.5057435130724852</v>
          </cell>
          <cell r="T399" t="str">
            <v>DEF</v>
          </cell>
          <cell r="U399" t="str">
            <v>CB</v>
          </cell>
          <cell r="V399" t="str">
            <v>NFO</v>
          </cell>
          <cell r="W399" t="str">
            <v>Nott'm Forest</v>
          </cell>
          <cell r="X399">
            <v>5.5</v>
          </cell>
          <cell r="Y399">
            <v>83</v>
          </cell>
          <cell r="Z399">
            <v>20</v>
          </cell>
          <cell r="AA399">
            <v>63</v>
          </cell>
          <cell r="AB399">
            <v>2130</v>
          </cell>
          <cell r="AC399">
            <v>2130</v>
          </cell>
          <cell r="AD399">
            <v>0.60363636363636364</v>
          </cell>
          <cell r="AE399">
            <v>1</v>
          </cell>
          <cell r="AF399">
            <v>0</v>
          </cell>
          <cell r="AG399">
            <v>1.1408450704225352E-2</v>
          </cell>
          <cell r="AH399">
            <v>-1.9859154929577464E-2</v>
          </cell>
          <cell r="AI399">
            <v>-8.4507042253521153E-3</v>
          </cell>
          <cell r="AJ399">
            <v>9.9999999999988987E-4</v>
          </cell>
          <cell r="AK399">
            <v>3</v>
          </cell>
          <cell r="AL399">
            <v>333</v>
          </cell>
          <cell r="AM399">
            <v>5</v>
          </cell>
          <cell r="AN399">
            <v>0</v>
          </cell>
          <cell r="AO399">
            <v>472</v>
          </cell>
          <cell r="AP399" t="str">
            <v>Murillo</v>
          </cell>
        </row>
        <row r="400">
          <cell r="A400" t="str">
            <v>Joško Gvardiol</v>
          </cell>
          <cell r="B400" t="str">
            <v/>
          </cell>
          <cell r="C400" t="str">
            <v>Gvardiol</v>
          </cell>
          <cell r="D400" t="str">
            <v/>
          </cell>
          <cell r="E400" t="str">
            <v>Josko Gvardiol</v>
          </cell>
          <cell r="F400" t="str">
            <v/>
          </cell>
          <cell r="H400" t="str">
            <v/>
          </cell>
          <cell r="I400">
            <v>4.0999999999999996</v>
          </cell>
          <cell r="J400">
            <v>4.25</v>
          </cell>
          <cell r="K400">
            <v>4.4000000000000004</v>
          </cell>
          <cell r="M400">
            <v>4.1601994804762379</v>
          </cell>
          <cell r="N400">
            <v>4.4226277372262777</v>
          </cell>
          <cell r="O400">
            <v>2.499719272793218</v>
          </cell>
          <cell r="P400">
            <v>4.1601994804762379</v>
          </cell>
          <cell r="Q400">
            <v>4.4226277372262777</v>
          </cell>
          <cell r="R400">
            <v>2.4057971014492754</v>
          </cell>
          <cell r="S400">
            <v>4.1601994804762379</v>
          </cell>
          <cell r="T400" t="str">
            <v>DEF</v>
          </cell>
          <cell r="U400" t="str">
            <v>CB</v>
          </cell>
          <cell r="V400" t="str">
            <v>MCI</v>
          </cell>
          <cell r="W400" t="str">
            <v>Man City</v>
          </cell>
          <cell r="X400">
            <v>5.5</v>
          </cell>
          <cell r="Y400">
            <v>79</v>
          </cell>
          <cell r="Z400">
            <v>6</v>
          </cell>
          <cell r="AA400">
            <v>73</v>
          </cell>
          <cell r="AB400">
            <v>1370</v>
          </cell>
          <cell r="AC400">
            <v>1370</v>
          </cell>
          <cell r="AD400">
            <v>0.79797979797979801</v>
          </cell>
          <cell r="AE400">
            <v>2</v>
          </cell>
          <cell r="AF400">
            <v>2</v>
          </cell>
          <cell r="AG400">
            <v>-1.6423357664233612E-2</v>
          </cell>
          <cell r="AH400">
            <v>8.540145985401458E-2</v>
          </cell>
          <cell r="AI400">
            <v>6.8978102189780954E-2</v>
          </cell>
          <cell r="AJ400">
            <v>6.2000000000000055E-2</v>
          </cell>
          <cell r="AK400">
            <v>5</v>
          </cell>
          <cell r="AL400">
            <v>303</v>
          </cell>
          <cell r="AM400">
            <v>2</v>
          </cell>
          <cell r="AN400">
            <v>0</v>
          </cell>
          <cell r="AO400">
            <v>391</v>
          </cell>
          <cell r="AP400" t="str">
            <v>Gvardiol</v>
          </cell>
        </row>
        <row r="401">
          <cell r="A401" t="str">
            <v>Abdukodir Khusanov</v>
          </cell>
          <cell r="B401" t="str">
            <v/>
          </cell>
          <cell r="C401" t="str">
            <v>Khusanov</v>
          </cell>
          <cell r="D401" t="str">
            <v/>
          </cell>
          <cell r="F401" t="str">
            <v/>
          </cell>
          <cell r="H401" t="str">
            <v/>
          </cell>
          <cell r="I401">
            <v>2.2999999999999998</v>
          </cell>
          <cell r="J401">
            <v>2.2999999999999998</v>
          </cell>
          <cell r="K401">
            <v>2.2999999999999998</v>
          </cell>
          <cell r="M401">
            <v>3.6173665043484826</v>
          </cell>
          <cell r="N401">
            <v>3.5143658023826205</v>
          </cell>
          <cell r="O401">
            <v>2.7186948643507862</v>
          </cell>
          <cell r="P401">
            <v>3.6173665043484826</v>
          </cell>
          <cell r="Q401">
            <v>3.5143658023826205</v>
          </cell>
          <cell r="R401">
            <v>4.9111111111111114</v>
          </cell>
          <cell r="S401">
            <v>3.6173665043484826</v>
          </cell>
          <cell r="T401" t="str">
            <v>DEF</v>
          </cell>
          <cell r="U401" t="str">
            <v>CB</v>
          </cell>
          <cell r="V401" t="str">
            <v>MCI</v>
          </cell>
          <cell r="W401" t="str">
            <v>Man City</v>
          </cell>
          <cell r="X401">
            <v>5.5</v>
          </cell>
          <cell r="Y401">
            <v>67</v>
          </cell>
          <cell r="Z401">
            <v>8</v>
          </cell>
          <cell r="AA401">
            <v>59</v>
          </cell>
          <cell r="AB401">
            <v>1427</v>
          </cell>
          <cell r="AC401">
            <v>1427</v>
          </cell>
          <cell r="AD401">
            <v>0.58008658008658009</v>
          </cell>
          <cell r="AE401">
            <v>0</v>
          </cell>
          <cell r="AF401">
            <v>0</v>
          </cell>
          <cell r="AG401">
            <v>-4.0995094604064468E-2</v>
          </cell>
          <cell r="AH401">
            <v>-7.6313945339873859E-2</v>
          </cell>
          <cell r="AI401">
            <v>-0.11730903994393832</v>
          </cell>
          <cell r="AJ401">
            <v>2.200000000000002E-2</v>
          </cell>
          <cell r="AK401">
            <v>3</v>
          </cell>
          <cell r="AL401">
            <v>293</v>
          </cell>
          <cell r="AM401">
            <v>2</v>
          </cell>
          <cell r="AN401">
            <v>0</v>
          </cell>
          <cell r="AO401">
            <v>393</v>
          </cell>
          <cell r="AP401" t="str">
            <v>Khusanov</v>
          </cell>
        </row>
        <row r="402">
          <cell r="A402" t="str">
            <v>Jeremie Frimpong</v>
          </cell>
          <cell r="B402" t="str">
            <v/>
          </cell>
          <cell r="C402" t="str">
            <v>Frimpong</v>
          </cell>
          <cell r="D402" t="str">
            <v/>
          </cell>
          <cell r="F402" t="str">
            <v/>
          </cell>
          <cell r="H402" t="str">
            <v/>
          </cell>
          <cell r="I402" t="e">
            <v>#N/A</v>
          </cell>
          <cell r="J402" t="e">
            <v>#N/A</v>
          </cell>
          <cell r="K402" t="e">
            <v>#N/A</v>
          </cell>
          <cell r="M402">
            <v>3.5180935503023263</v>
          </cell>
          <cell r="N402">
            <v>4.5784883720930232</v>
          </cell>
          <cell r="O402">
            <v>1.8743367091772947</v>
          </cell>
          <cell r="P402">
            <v>3.5180935503023263</v>
          </cell>
          <cell r="Q402">
            <v>4.5784883720930232</v>
          </cell>
          <cell r="R402">
            <v>2.0737327188940098</v>
          </cell>
          <cell r="S402">
            <v>3.5180935503023263</v>
          </cell>
          <cell r="T402" t="str">
            <v>DEF</v>
          </cell>
          <cell r="U402" t="str">
            <v>RB</v>
          </cell>
          <cell r="V402" t="str">
            <v>LIV</v>
          </cell>
          <cell r="W402" t="str">
            <v>Liverpool</v>
          </cell>
          <cell r="X402">
            <v>5.5</v>
          </cell>
          <cell r="Y402">
            <v>63</v>
          </cell>
          <cell r="Z402">
            <v>0</v>
          </cell>
          <cell r="AA402">
            <v>63</v>
          </cell>
          <cell r="AB402">
            <v>1032</v>
          </cell>
          <cell r="AC402">
            <v>1032</v>
          </cell>
          <cell r="AD402">
            <v>0.54545454545454541</v>
          </cell>
          <cell r="AE402">
            <v>0</v>
          </cell>
          <cell r="AF402">
            <v>5</v>
          </cell>
          <cell r="AG402">
            <v>-4.3604651162790699E-2</v>
          </cell>
          <cell r="AH402">
            <v>0.30087209302325579</v>
          </cell>
          <cell r="AI402">
            <v>0.25726744186046513</v>
          </cell>
          <cell r="AJ402">
            <v>3.0000000000000027E-2</v>
          </cell>
          <cell r="AK402">
            <v>1</v>
          </cell>
          <cell r="AL402">
            <v>237</v>
          </cell>
          <cell r="AM402">
            <v>1</v>
          </cell>
          <cell r="AN402">
            <v>0</v>
          </cell>
          <cell r="AO402">
            <v>357</v>
          </cell>
          <cell r="AP402" t="str">
            <v>Frimpong</v>
          </cell>
        </row>
        <row r="403">
          <cell r="A403" t="str">
            <v>Rayan Aït-Nouri</v>
          </cell>
          <cell r="B403" t="str">
            <v/>
          </cell>
          <cell r="C403" t="str">
            <v>Aït-Nouri</v>
          </cell>
          <cell r="D403" t="str">
            <v/>
          </cell>
          <cell r="E403" t="str">
            <v>Rayan Aït Nouri</v>
          </cell>
          <cell r="F403" t="str">
            <v/>
          </cell>
          <cell r="H403" t="str">
            <v/>
          </cell>
          <cell r="I403">
            <v>2</v>
          </cell>
          <cell r="J403">
            <v>2.5666666666666664</v>
          </cell>
          <cell r="K403">
            <v>3.4</v>
          </cell>
          <cell r="M403">
            <v>4.3218705397348849</v>
          </cell>
          <cell r="N403">
            <v>4.5993820803295566</v>
          </cell>
          <cell r="O403">
            <v>2.9125295414761174</v>
          </cell>
          <cell r="P403">
            <v>4.3218705397348849</v>
          </cell>
          <cell r="Q403">
            <v>4.5993820803295566</v>
          </cell>
          <cell r="R403">
            <v>6.9161676646706587</v>
          </cell>
          <cell r="S403">
            <v>4.3218705397348849</v>
          </cell>
          <cell r="T403" t="str">
            <v>DEF</v>
          </cell>
          <cell r="U403" t="str">
            <v>LB</v>
          </cell>
          <cell r="V403" t="str">
            <v>MCI</v>
          </cell>
          <cell r="W403" t="str">
            <v>Man City</v>
          </cell>
          <cell r="X403">
            <v>5.5</v>
          </cell>
          <cell r="Y403">
            <v>60</v>
          </cell>
          <cell r="Z403">
            <v>2</v>
          </cell>
          <cell r="AA403">
            <v>58</v>
          </cell>
          <cell r="AB403">
            <v>971</v>
          </cell>
          <cell r="AC403">
            <v>971</v>
          </cell>
          <cell r="AD403">
            <v>0.64171122994652408</v>
          </cell>
          <cell r="AE403">
            <v>0</v>
          </cell>
          <cell r="AF403">
            <v>2</v>
          </cell>
          <cell r="AG403">
            <v>-4.9124613800205975E-2</v>
          </cell>
          <cell r="AH403">
            <v>-9.2687950566425203E-4</v>
          </cell>
          <cell r="AI403">
            <v>-5.005149330587022E-2</v>
          </cell>
          <cell r="AJ403">
            <v>1.0000000000000009E-2</v>
          </cell>
          <cell r="AK403">
            <v>9</v>
          </cell>
          <cell r="AL403">
            <v>237</v>
          </cell>
          <cell r="AM403">
            <v>2</v>
          </cell>
          <cell r="AN403">
            <v>0</v>
          </cell>
          <cell r="AO403">
            <v>392</v>
          </cell>
          <cell r="AP403" t="str">
            <v>Aït-Nouri</v>
          </cell>
        </row>
        <row r="404">
          <cell r="A404" t="str">
            <v>Benjamin White</v>
          </cell>
          <cell r="B404" t="str">
            <v/>
          </cell>
          <cell r="C404" t="str">
            <v>White</v>
          </cell>
          <cell r="D404" t="str">
            <v/>
          </cell>
          <cell r="E404" t="str">
            <v>B White</v>
          </cell>
          <cell r="F404" t="str">
            <v/>
          </cell>
          <cell r="G404" t="str">
            <v>Ben White</v>
          </cell>
          <cell r="H404" t="str">
            <v/>
          </cell>
          <cell r="I404">
            <v>2.9</v>
          </cell>
          <cell r="J404">
            <v>3.9666666666666668</v>
          </cell>
          <cell r="K404">
            <v>4.9000000000000004</v>
          </cell>
          <cell r="M404">
            <v>4.418620126521569</v>
          </cell>
          <cell r="N404">
            <v>4.4291845493562239</v>
          </cell>
          <cell r="O404">
            <v>2.371019017200652</v>
          </cell>
          <cell r="P404">
            <v>4.418620126521569</v>
          </cell>
          <cell r="Q404">
            <v>4.4291845493562239</v>
          </cell>
          <cell r="R404">
            <v>4.688372093023256</v>
          </cell>
          <cell r="S404">
            <v>4.418620126521569</v>
          </cell>
          <cell r="T404" t="str">
            <v>DEF</v>
          </cell>
          <cell r="U404" t="str">
            <v>RB</v>
          </cell>
          <cell r="V404" t="str">
            <v>ARS</v>
          </cell>
          <cell r="W404" t="str">
            <v>Arsenal</v>
          </cell>
          <cell r="X404">
            <v>5.5</v>
          </cell>
          <cell r="Y404">
            <v>45</v>
          </cell>
          <cell r="Z404">
            <v>2</v>
          </cell>
          <cell r="AA404">
            <v>43</v>
          </cell>
          <cell r="AB404">
            <v>699</v>
          </cell>
          <cell r="AC404">
            <v>699</v>
          </cell>
          <cell r="AD404">
            <v>0.68181818181818177</v>
          </cell>
          <cell r="AE404">
            <v>0</v>
          </cell>
          <cell r="AF404">
            <v>1</v>
          </cell>
          <cell r="AG404">
            <v>-5.7939914163090134E-2</v>
          </cell>
          <cell r="AH404">
            <v>3.9914163090128754E-2</v>
          </cell>
          <cell r="AI404">
            <v>-1.8025751072961393E-2</v>
          </cell>
          <cell r="AJ404">
            <v>0</v>
          </cell>
          <cell r="AK404">
            <v>3</v>
          </cell>
          <cell r="AL404">
            <v>181</v>
          </cell>
          <cell r="AM404">
            <v>0</v>
          </cell>
          <cell r="AN404">
            <v>0</v>
          </cell>
          <cell r="AO404">
            <v>10</v>
          </cell>
          <cell r="AP404" t="str">
            <v>White</v>
          </cell>
        </row>
        <row r="405">
          <cell r="A405" t="str">
            <v>Cristhian Mosquera</v>
          </cell>
          <cell r="B405" t="str">
            <v/>
          </cell>
          <cell r="C405" t="str">
            <v>Mosquera</v>
          </cell>
          <cell r="D405" t="str">
            <v/>
          </cell>
          <cell r="F405" t="str">
            <v/>
          </cell>
          <cell r="H405" t="str">
            <v/>
          </cell>
          <cell r="I405" t="e">
            <v>#N/A</v>
          </cell>
          <cell r="J405" t="e">
            <v>#N/A</v>
          </cell>
          <cell r="K405" t="e">
            <v>#N/A</v>
          </cell>
          <cell r="M405">
            <v>3.5820997337262979</v>
          </cell>
          <cell r="N405">
            <v>2.7383367139959431</v>
          </cell>
          <cell r="O405">
            <v>1.8928411421097548</v>
          </cell>
          <cell r="P405">
            <v>3.5820997337262979</v>
          </cell>
          <cell r="Q405">
            <v>2.7383367139959431</v>
          </cell>
          <cell r="R405">
            <v>2.7049180327868854</v>
          </cell>
          <cell r="S405">
            <v>3.5820997337262979</v>
          </cell>
          <cell r="T405" t="str">
            <v>DEF</v>
          </cell>
          <cell r="U405" t="str">
            <v>CB</v>
          </cell>
          <cell r="V405" t="str">
            <v>ARS</v>
          </cell>
          <cell r="W405" t="str">
            <v>Arsenal</v>
          </cell>
          <cell r="X405">
            <v>5.5</v>
          </cell>
          <cell r="Y405">
            <v>40</v>
          </cell>
          <cell r="Z405">
            <v>4</v>
          </cell>
          <cell r="AA405">
            <v>36</v>
          </cell>
          <cell r="AB405">
            <v>986</v>
          </cell>
          <cell r="AC405">
            <v>986</v>
          </cell>
          <cell r="AD405">
            <v>0.36363636363636365</v>
          </cell>
          <cell r="AE405">
            <v>0</v>
          </cell>
          <cell r="AF405">
            <v>0</v>
          </cell>
          <cell r="AG405">
            <v>-9.1277890466531456E-3</v>
          </cell>
          <cell r="AH405">
            <v>-5.750507099391481E-2</v>
          </cell>
          <cell r="AI405">
            <v>-6.6632860040567954E-2</v>
          </cell>
          <cell r="AJ405">
            <v>0.14900000000000002</v>
          </cell>
          <cell r="AK405">
            <v>1</v>
          </cell>
          <cell r="AL405">
            <v>195</v>
          </cell>
          <cell r="AM405">
            <v>4</v>
          </cell>
          <cell r="AN405">
            <v>0</v>
          </cell>
          <cell r="AO405">
            <v>11</v>
          </cell>
          <cell r="AP405" t="str">
            <v>Mosquera</v>
          </cell>
        </row>
        <row r="406">
          <cell r="A406" t="str">
            <v>Jarrad Branthwaite</v>
          </cell>
          <cell r="B406" t="str">
            <v/>
          </cell>
          <cell r="C406" t="str">
            <v>Branthwaite</v>
          </cell>
          <cell r="D406" t="str">
            <v/>
          </cell>
          <cell r="F406" t="str">
            <v/>
          </cell>
          <cell r="H406" t="str">
            <v/>
          </cell>
          <cell r="I406">
            <v>0</v>
          </cell>
          <cell r="J406">
            <v>2.1333333333333333</v>
          </cell>
          <cell r="K406">
            <v>3.5</v>
          </cell>
          <cell r="M406">
            <v>2.761482312156077</v>
          </cell>
          <cell r="N406">
            <v>3.3746312684365782</v>
          </cell>
          <cell r="O406">
            <v>1.4653561432393496</v>
          </cell>
          <cell r="P406">
            <v>2.761482312156077</v>
          </cell>
          <cell r="Q406">
            <v>3.3746312684365782</v>
          </cell>
          <cell r="R406">
            <v>4.0930232558139537</v>
          </cell>
          <cell r="S406">
            <v>2.761482312156077</v>
          </cell>
          <cell r="T406" t="str">
            <v>DEF</v>
          </cell>
          <cell r="U406" t="str">
            <v>CB</v>
          </cell>
          <cell r="V406" t="str">
            <v>EVE</v>
          </cell>
          <cell r="W406" t="str">
            <v>Everton</v>
          </cell>
          <cell r="X406">
            <v>5.5</v>
          </cell>
          <cell r="Y406">
            <v>32</v>
          </cell>
          <cell r="Z406">
            <v>6</v>
          </cell>
          <cell r="AA406">
            <v>26</v>
          </cell>
          <cell r="AB406">
            <v>678</v>
          </cell>
          <cell r="AC406">
            <v>678</v>
          </cell>
          <cell r="AD406">
            <v>0.5818181818181819</v>
          </cell>
          <cell r="AE406">
            <v>1</v>
          </cell>
          <cell r="AF406">
            <v>1</v>
          </cell>
          <cell r="AG406">
            <v>8.7610619469026527E-2</v>
          </cell>
          <cell r="AH406">
            <v>0.11814159292035396</v>
          </cell>
          <cell r="AI406">
            <v>0.20575221238938049</v>
          </cell>
          <cell r="AJ406">
            <v>2.2999999999999909E-2</v>
          </cell>
          <cell r="AK406">
            <v>0</v>
          </cell>
          <cell r="AL406">
            <v>108</v>
          </cell>
          <cell r="AM406">
            <v>1</v>
          </cell>
          <cell r="AN406">
            <v>0</v>
          </cell>
          <cell r="AO406">
            <v>230</v>
          </cell>
          <cell r="AP406" t="str">
            <v>Branthwaite</v>
          </cell>
        </row>
        <row r="407">
          <cell r="A407" t="str">
            <v>Marco Palestra</v>
          </cell>
          <cell r="B407" t="str">
            <v/>
          </cell>
          <cell r="C407" t="str">
            <v>Palestra</v>
          </cell>
          <cell r="D407" t="str">
            <v/>
          </cell>
          <cell r="H407" t="str">
            <v/>
          </cell>
          <cell r="I407" t="e">
            <v>#N/A</v>
          </cell>
          <cell r="J407" t="e">
            <v>#N/A</v>
          </cell>
          <cell r="K407" t="e">
            <v>#N/A</v>
          </cell>
          <cell r="M407">
            <v>2.2000000000000002</v>
          </cell>
          <cell r="N407">
            <v>2.2000000000000002</v>
          </cell>
          <cell r="O407">
            <v>1.3858333333333337</v>
          </cell>
          <cell r="P407">
            <v>2.4922783263356374</v>
          </cell>
          <cell r="Q407">
            <v>0</v>
          </cell>
          <cell r="R407">
            <v>0</v>
          </cell>
          <cell r="S407">
            <v>2.2000000000000002</v>
          </cell>
          <cell r="T407" t="str">
            <v>DEF</v>
          </cell>
          <cell r="U407" t="str">
            <v>RB</v>
          </cell>
          <cell r="V407" t="str">
            <v>CHE</v>
          </cell>
          <cell r="W407" t="str">
            <v>Chelsea</v>
          </cell>
          <cell r="X407">
            <v>5.5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 t="e">
            <v>#DIV/0!</v>
          </cell>
          <cell r="AH407" t="e">
            <v>#DIV/0!</v>
          </cell>
          <cell r="AI407" t="e">
            <v>#DIV/0!</v>
          </cell>
          <cell r="AJ407">
            <v>1.8000000000000016E-2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152</v>
          </cell>
          <cell r="AP407" t="str">
            <v>Palestra</v>
          </cell>
        </row>
        <row r="408">
          <cell r="A408" t="str">
            <v>Jan Paul van Hecke</v>
          </cell>
          <cell r="B408" t="str">
            <v/>
          </cell>
          <cell r="C408" t="str">
            <v>Van Hecke</v>
          </cell>
          <cell r="D408" t="str">
            <v/>
          </cell>
          <cell r="F408" t="str">
            <v/>
          </cell>
          <cell r="H408" t="str">
            <v/>
          </cell>
          <cell r="I408">
            <v>0.8</v>
          </cell>
          <cell r="J408">
            <v>1.8666666666666665</v>
          </cell>
          <cell r="K408">
            <v>2.6</v>
          </cell>
          <cell r="M408">
            <v>3.411069921881726</v>
          </cell>
          <cell r="N408">
            <v>3.3825545171339568</v>
          </cell>
          <cell r="O408">
            <v>3.1206095534787122</v>
          </cell>
          <cell r="P408">
            <v>3.3430699190349715</v>
          </cell>
          <cell r="Q408">
            <v>3.3825545171339568</v>
          </cell>
          <cell r="R408">
            <v>3.7907407407407407</v>
          </cell>
          <cell r="S408">
            <v>3.411069921881726</v>
          </cell>
          <cell r="T408" t="str">
            <v>DEF</v>
          </cell>
          <cell r="U408" t="str">
            <v>CB</v>
          </cell>
          <cell r="V408" t="str">
            <v>TOT</v>
          </cell>
          <cell r="W408" t="str">
            <v>Spurs</v>
          </cell>
          <cell r="X408">
            <v>5</v>
          </cell>
          <cell r="Y408">
            <v>148</v>
          </cell>
          <cell r="Z408">
            <v>26</v>
          </cell>
          <cell r="AA408">
            <v>122</v>
          </cell>
          <cell r="AB408">
            <v>3210</v>
          </cell>
          <cell r="AC408">
            <v>3210</v>
          </cell>
          <cell r="AD408">
            <v>0.82222222222222219</v>
          </cell>
          <cell r="AE408">
            <v>3</v>
          </cell>
          <cell r="AF408">
            <v>3</v>
          </cell>
          <cell r="AG408">
            <v>-8.6915887850467222E-3</v>
          </cell>
          <cell r="AH408">
            <v>4.0093457943925243E-2</v>
          </cell>
          <cell r="AI408">
            <v>3.140186915887852E-2</v>
          </cell>
          <cell r="AJ408">
            <v>8.0999999999999961E-2</v>
          </cell>
          <cell r="AK408">
            <v>8</v>
          </cell>
          <cell r="AL408">
            <v>575</v>
          </cell>
          <cell r="AM408">
            <v>9</v>
          </cell>
          <cell r="AN408">
            <v>0</v>
          </cell>
          <cell r="AO408">
            <v>112</v>
          </cell>
          <cell r="AP408" t="str">
            <v>Van Hecke</v>
          </cell>
        </row>
        <row r="409">
          <cell r="A409" t="str">
            <v>Michael Keane</v>
          </cell>
          <cell r="B409" t="str">
            <v/>
          </cell>
          <cell r="C409" t="str">
            <v>Keane</v>
          </cell>
          <cell r="D409" t="str">
            <v/>
          </cell>
          <cell r="F409" t="str">
            <v/>
          </cell>
          <cell r="H409" t="str">
            <v/>
          </cell>
          <cell r="I409">
            <v>2</v>
          </cell>
          <cell r="J409">
            <v>2.8666666666666667</v>
          </cell>
          <cell r="K409">
            <v>3.4</v>
          </cell>
          <cell r="M409">
            <v>3.2137268148072966</v>
          </cell>
          <cell r="N409">
            <v>3.4733384853168467</v>
          </cell>
          <cell r="O409">
            <v>2.2393466244272253</v>
          </cell>
          <cell r="P409">
            <v>3.2137268148072966</v>
          </cell>
          <cell r="Q409">
            <v>3.4733384853168467</v>
          </cell>
          <cell r="R409">
            <v>2.554083885209713</v>
          </cell>
          <cell r="S409">
            <v>3.2137268148072966</v>
          </cell>
          <cell r="T409" t="str">
            <v>DEF</v>
          </cell>
          <cell r="U409" t="str">
            <v>CB</v>
          </cell>
          <cell r="V409" t="str">
            <v>EVE</v>
          </cell>
          <cell r="W409" t="str">
            <v>Everton</v>
          </cell>
          <cell r="X409">
            <v>5</v>
          </cell>
          <cell r="Y409">
            <v>131</v>
          </cell>
          <cell r="Z409">
            <v>30</v>
          </cell>
          <cell r="AA409">
            <v>101</v>
          </cell>
          <cell r="AB409">
            <v>2588</v>
          </cell>
          <cell r="AC409">
            <v>2588</v>
          </cell>
          <cell r="AD409">
            <v>0.79393939393939394</v>
          </cell>
          <cell r="AE409">
            <v>3</v>
          </cell>
          <cell r="AF409">
            <v>1</v>
          </cell>
          <cell r="AG409">
            <v>2.4343122102009271E-2</v>
          </cell>
          <cell r="AH409">
            <v>1.7735703245749614E-2</v>
          </cell>
          <cell r="AI409">
            <v>4.2078825347758891E-2</v>
          </cell>
          <cell r="AJ409">
            <v>1.4999999999999902E-2</v>
          </cell>
          <cell r="AK409">
            <v>8</v>
          </cell>
          <cell r="AL409">
            <v>404</v>
          </cell>
          <cell r="AM409">
            <v>1</v>
          </cell>
          <cell r="AN409">
            <v>0</v>
          </cell>
          <cell r="AO409">
            <v>231</v>
          </cell>
          <cell r="AP409" t="str">
            <v>Keane</v>
          </cell>
        </row>
        <row r="410">
          <cell r="A410" t="str">
            <v>Neco Williams</v>
          </cell>
          <cell r="B410" t="str">
            <v/>
          </cell>
          <cell r="C410" t="str">
            <v>N.Williams</v>
          </cell>
          <cell r="D410" t="str">
            <v/>
          </cell>
          <cell r="F410" t="str">
            <v/>
          </cell>
          <cell r="H410" t="str">
            <v/>
          </cell>
          <cell r="I410">
            <v>1.5</v>
          </cell>
          <cell r="J410">
            <v>2.1</v>
          </cell>
          <cell r="K410">
            <v>3.1</v>
          </cell>
          <cell r="M410">
            <v>3.2321693828922995</v>
          </cell>
          <cell r="N410">
            <v>3.2969091476740555</v>
          </cell>
          <cell r="O410">
            <v>2.0495650119679469</v>
          </cell>
          <cell r="P410">
            <v>3.2321693828922995</v>
          </cell>
          <cell r="Q410">
            <v>3.2969091476740555</v>
          </cell>
          <cell r="R410">
            <v>2.3111111111111113</v>
          </cell>
          <cell r="S410">
            <v>3.2321693828922995</v>
          </cell>
          <cell r="T410" t="str">
            <v>DEF</v>
          </cell>
          <cell r="U410" t="str">
            <v>LB</v>
          </cell>
          <cell r="V410" t="str">
            <v>NFO</v>
          </cell>
          <cell r="W410" t="str">
            <v>Nott'm Forest</v>
          </cell>
          <cell r="X410">
            <v>5</v>
          </cell>
          <cell r="Y410">
            <v>128</v>
          </cell>
          <cell r="Z410">
            <v>8</v>
          </cell>
          <cell r="AA410">
            <v>120</v>
          </cell>
          <cell r="AB410">
            <v>3203</v>
          </cell>
          <cell r="AC410">
            <v>3203</v>
          </cell>
          <cell r="AD410">
            <v>0.69189189189189193</v>
          </cell>
          <cell r="AE410">
            <v>2</v>
          </cell>
          <cell r="AF410">
            <v>3</v>
          </cell>
          <cell r="AG410">
            <v>-2.809865750858509E-4</v>
          </cell>
          <cell r="AH410">
            <v>-2.7255697783328148E-2</v>
          </cell>
          <cell r="AI410">
            <v>-2.7536684358413999E-2</v>
          </cell>
          <cell r="AJ410">
            <v>0.1080000000000001</v>
          </cell>
          <cell r="AK410">
            <v>15</v>
          </cell>
          <cell r="AL410">
            <v>531</v>
          </cell>
          <cell r="AM410">
            <v>6</v>
          </cell>
          <cell r="AN410">
            <v>0</v>
          </cell>
          <cell r="AO410">
            <v>469</v>
          </cell>
          <cell r="AP410" t="str">
            <v>N.Williams</v>
          </cell>
        </row>
        <row r="411">
          <cell r="A411" t="str">
            <v>Chris Richards</v>
          </cell>
          <cell r="B411" t="str">
            <v/>
          </cell>
          <cell r="C411" t="str">
            <v>Richards</v>
          </cell>
          <cell r="D411" t="str">
            <v/>
          </cell>
          <cell r="E411" t="str">
            <v>C Richards</v>
          </cell>
          <cell r="F411" t="str">
            <v/>
          </cell>
          <cell r="H411" t="str">
            <v/>
          </cell>
          <cell r="I411">
            <v>3</v>
          </cell>
          <cell r="J411">
            <v>3.3</v>
          </cell>
          <cell r="K411">
            <v>3.6</v>
          </cell>
          <cell r="M411">
            <v>3.1888035638267462</v>
          </cell>
          <cell r="N411">
            <v>3.2495575221238937</v>
          </cell>
          <cell r="O411">
            <v>3.1827947097150644</v>
          </cell>
          <cell r="P411">
            <v>3.1888035638267462</v>
          </cell>
          <cell r="Q411">
            <v>3.2495575221238937</v>
          </cell>
          <cell r="R411">
            <v>2.6799007444168734</v>
          </cell>
          <cell r="S411">
            <v>3.1888035638267462</v>
          </cell>
          <cell r="T411" t="str">
            <v>DEF</v>
          </cell>
          <cell r="U411" t="str">
            <v>CB</v>
          </cell>
          <cell r="V411" t="str">
            <v>CRY</v>
          </cell>
          <cell r="W411" t="str">
            <v>Crystal Palace</v>
          </cell>
          <cell r="X411">
            <v>5</v>
          </cell>
          <cell r="Y411">
            <v>128</v>
          </cell>
          <cell r="Z411">
            <v>26</v>
          </cell>
          <cell r="AA411">
            <v>102</v>
          </cell>
          <cell r="AB411">
            <v>2825</v>
          </cell>
          <cell r="AC411">
            <v>2825</v>
          </cell>
          <cell r="AD411">
            <v>0.77575757575757576</v>
          </cell>
          <cell r="AE411">
            <v>1</v>
          </cell>
          <cell r="AF411">
            <v>0</v>
          </cell>
          <cell r="AG411">
            <v>-4.5238938053097352E-2</v>
          </cell>
          <cell r="AH411">
            <v>-4.9699115044247795E-2</v>
          </cell>
          <cell r="AI411">
            <v>-9.4938053097345154E-2</v>
          </cell>
          <cell r="AJ411">
            <v>8.999999999999897E-3</v>
          </cell>
          <cell r="AK411">
            <v>5</v>
          </cell>
          <cell r="AL411">
            <v>453</v>
          </cell>
          <cell r="AM411">
            <v>4</v>
          </cell>
          <cell r="AN411">
            <v>0</v>
          </cell>
          <cell r="AO411">
            <v>202</v>
          </cell>
          <cell r="AP411" t="str">
            <v>Richards</v>
          </cell>
        </row>
        <row r="412">
          <cell r="A412" t="str">
            <v>Malick Thiaw</v>
          </cell>
          <cell r="B412" t="str">
            <v/>
          </cell>
          <cell r="C412" t="str">
            <v>Thiaw</v>
          </cell>
          <cell r="D412" t="str">
            <v/>
          </cell>
          <cell r="F412" t="str">
            <v/>
          </cell>
          <cell r="H412" t="str">
            <v/>
          </cell>
          <cell r="I412" t="e">
            <v>#N/A</v>
          </cell>
          <cell r="J412" t="e">
            <v>#N/A</v>
          </cell>
          <cell r="K412" t="e">
            <v>#N/A</v>
          </cell>
          <cell r="M412">
            <v>3.6931938729379903</v>
          </cell>
          <cell r="N412">
            <v>3.029362132973338</v>
          </cell>
          <cell r="O412">
            <v>2.6875603292458838</v>
          </cell>
          <cell r="P412">
            <v>3.6931938729379903</v>
          </cell>
          <cell r="Q412">
            <v>3.029362132973338</v>
          </cell>
          <cell r="R412">
            <v>1.6296296296296295</v>
          </cell>
          <cell r="S412">
            <v>3.6931938729379903</v>
          </cell>
          <cell r="T412" t="str">
            <v>DEF</v>
          </cell>
          <cell r="U412" t="str">
            <v>CB</v>
          </cell>
          <cell r="V412" t="str">
            <v>NEW</v>
          </cell>
          <cell r="W412" t="str">
            <v>Newcastle</v>
          </cell>
          <cell r="X412">
            <v>5</v>
          </cell>
          <cell r="Y412">
            <v>126</v>
          </cell>
          <cell r="Z412">
            <v>24</v>
          </cell>
          <cell r="AA412">
            <v>102</v>
          </cell>
          <cell r="AB412">
            <v>2963</v>
          </cell>
          <cell r="AC412">
            <v>2963</v>
          </cell>
          <cell r="AD412">
            <v>0.72</v>
          </cell>
          <cell r="AE412">
            <v>4</v>
          </cell>
          <cell r="AF412">
            <v>0</v>
          </cell>
          <cell r="AG412">
            <v>-2.4299696253796826E-2</v>
          </cell>
          <cell r="AH412">
            <v>-2.9159635504556192E-2</v>
          </cell>
          <cell r="AI412">
            <v>-5.3459331758353018E-2</v>
          </cell>
          <cell r="AJ412">
            <v>2.6999999999999913E-2</v>
          </cell>
          <cell r="AK412">
            <v>12</v>
          </cell>
          <cell r="AL412">
            <v>436</v>
          </cell>
          <cell r="AM412">
            <v>4</v>
          </cell>
          <cell r="AN412">
            <v>0</v>
          </cell>
          <cell r="AO412">
            <v>445</v>
          </cell>
          <cell r="AP412" t="str">
            <v>Thiaw</v>
          </cell>
        </row>
        <row r="413">
          <cell r="A413" t="str">
            <v>Omar Alderete</v>
          </cell>
          <cell r="B413" t="str">
            <v/>
          </cell>
          <cell r="C413" t="str">
            <v>Alderete</v>
          </cell>
          <cell r="D413" t="str">
            <v/>
          </cell>
          <cell r="F413" t="str">
            <v/>
          </cell>
          <cell r="H413" t="str">
            <v/>
          </cell>
          <cell r="I413" t="e">
            <v>#N/A</v>
          </cell>
          <cell r="J413" t="e">
            <v>#N/A</v>
          </cell>
          <cell r="K413" t="e">
            <v>#N/A</v>
          </cell>
          <cell r="M413">
            <v>2.8512831106393821</v>
          </cell>
          <cell r="N413">
            <v>3.105470146585628</v>
          </cell>
          <cell r="O413">
            <v>1.8307229608398021</v>
          </cell>
          <cell r="P413">
            <v>2.8512831106393821</v>
          </cell>
          <cell r="Q413">
            <v>3.105470146585628</v>
          </cell>
          <cell r="R413">
            <v>3.4011299435028253</v>
          </cell>
          <cell r="S413">
            <v>2.8512831106393821</v>
          </cell>
          <cell r="T413" t="str">
            <v>DEF</v>
          </cell>
          <cell r="U413" t="str">
            <v>CB</v>
          </cell>
          <cell r="V413" t="str">
            <v>SUN</v>
          </cell>
          <cell r="W413" t="str">
            <v>Sunderland</v>
          </cell>
          <cell r="X413">
            <v>5</v>
          </cell>
          <cell r="Y413">
            <v>125.00000000000001</v>
          </cell>
          <cell r="Z413">
            <v>24</v>
          </cell>
          <cell r="AA413">
            <v>101.00000000000001</v>
          </cell>
          <cell r="AB413">
            <v>2797</v>
          </cell>
          <cell r="AC413">
            <v>2797</v>
          </cell>
          <cell r="AD413">
            <v>0.75757575757575768</v>
          </cell>
          <cell r="AE413">
            <v>1</v>
          </cell>
          <cell r="AF413">
            <v>1</v>
          </cell>
          <cell r="AG413">
            <v>-1.9949946371111915E-2</v>
          </cell>
          <cell r="AH413">
            <v>2.8959599570968879E-3</v>
          </cell>
          <cell r="AI413">
            <v>-1.7053986414015024E-2</v>
          </cell>
          <cell r="AJ413">
            <v>1.4999999999999902E-2</v>
          </cell>
          <cell r="AK413">
            <v>5</v>
          </cell>
          <cell r="AL413">
            <v>400</v>
          </cell>
          <cell r="AM413">
            <v>6</v>
          </cell>
          <cell r="AN413">
            <v>0</v>
          </cell>
          <cell r="AO413">
            <v>535</v>
          </cell>
          <cell r="AP413" t="str">
            <v>Alderete</v>
          </cell>
        </row>
        <row r="414">
          <cell r="A414" t="str">
            <v>Joachim Andersen</v>
          </cell>
          <cell r="B414" t="str">
            <v/>
          </cell>
          <cell r="C414" t="str">
            <v>Andersen</v>
          </cell>
          <cell r="D414" t="str">
            <v/>
          </cell>
          <cell r="F414" t="str">
            <v/>
          </cell>
          <cell r="H414" t="str">
            <v/>
          </cell>
          <cell r="I414">
            <v>1.7</v>
          </cell>
          <cell r="J414">
            <v>2.4666666666666668</v>
          </cell>
          <cell r="K414">
            <v>3.2</v>
          </cell>
          <cell r="M414">
            <v>2.9287940569733615</v>
          </cell>
          <cell r="N414">
            <v>2.5055517002081888</v>
          </cell>
          <cell r="O414">
            <v>1.6812542637619683</v>
          </cell>
          <cell r="P414">
            <v>2.9287940569733615</v>
          </cell>
          <cell r="Q414">
            <v>2.5055517002081888</v>
          </cell>
          <cell r="R414">
            <v>4.8785046728971961</v>
          </cell>
          <cell r="S414">
            <v>2.9287940569733615</v>
          </cell>
          <cell r="T414" t="str">
            <v>DEF</v>
          </cell>
          <cell r="U414" t="str">
            <v>CB</v>
          </cell>
          <cell r="V414" t="str">
            <v>FUL</v>
          </cell>
          <cell r="W414" t="str">
            <v>Fulham</v>
          </cell>
          <cell r="X414">
            <v>5</v>
          </cell>
          <cell r="Y414">
            <v>123</v>
          </cell>
          <cell r="Z414">
            <v>40</v>
          </cell>
          <cell r="AA414">
            <v>83</v>
          </cell>
          <cell r="AB414">
            <v>2882</v>
          </cell>
          <cell r="AC414">
            <v>2882</v>
          </cell>
          <cell r="AD414">
            <v>0.74545454545454537</v>
          </cell>
          <cell r="AE414">
            <v>0</v>
          </cell>
          <cell r="AF414">
            <v>1</v>
          </cell>
          <cell r="AG414">
            <v>-4.4656488549618317E-2</v>
          </cell>
          <cell r="AH414">
            <v>-2.5919500346981268E-2</v>
          </cell>
          <cell r="AI414">
            <v>-7.0575988896599579E-2</v>
          </cell>
          <cell r="AJ414">
            <v>9.9999999999988987E-4</v>
          </cell>
          <cell r="AK414">
            <v>8</v>
          </cell>
          <cell r="AL414">
            <v>424</v>
          </cell>
          <cell r="AM414">
            <v>7</v>
          </cell>
          <cell r="AN414">
            <v>0</v>
          </cell>
          <cell r="AO414">
            <v>253</v>
          </cell>
          <cell r="AP414" t="str">
            <v>Andersen</v>
          </cell>
        </row>
        <row r="415">
          <cell r="A415" t="str">
            <v>Micky van de Ven</v>
          </cell>
          <cell r="B415" t="str">
            <v/>
          </cell>
          <cell r="C415" t="str">
            <v>Van de Ven</v>
          </cell>
          <cell r="D415" t="str">
            <v/>
          </cell>
          <cell r="F415" t="str">
            <v/>
          </cell>
          <cell r="H415" t="str">
            <v/>
          </cell>
          <cell r="I415">
            <v>2.5</v>
          </cell>
          <cell r="J415">
            <v>2.75</v>
          </cell>
          <cell r="K415">
            <v>3</v>
          </cell>
          <cell r="M415">
            <v>3.1335560349523264</v>
          </cell>
          <cell r="N415">
            <v>3.146991121341665</v>
          </cell>
          <cell r="O415">
            <v>1.8457866052833496</v>
          </cell>
          <cell r="P415">
            <v>3.1335560349523255</v>
          </cell>
          <cell r="Q415">
            <v>3.1469911213416641</v>
          </cell>
          <cell r="R415">
            <v>2.7388888888888885</v>
          </cell>
          <cell r="S415">
            <v>3.1335560349523264</v>
          </cell>
          <cell r="T415" t="str">
            <v>DEF</v>
          </cell>
          <cell r="U415" t="str">
            <v>CB</v>
          </cell>
          <cell r="V415" t="str">
            <v>TOT</v>
          </cell>
          <cell r="W415" t="str">
            <v>Spurs</v>
          </cell>
          <cell r="X415">
            <v>5</v>
          </cell>
          <cell r="Y415">
            <v>116.00000000000001</v>
          </cell>
          <cell r="Z415">
            <v>6</v>
          </cell>
          <cell r="AA415">
            <v>110.00000000000001</v>
          </cell>
          <cell r="AB415">
            <v>3041</v>
          </cell>
          <cell r="AC415">
            <v>3041</v>
          </cell>
          <cell r="AD415">
            <v>0.66285714285714292</v>
          </cell>
          <cell r="AE415">
            <v>4</v>
          </cell>
          <cell r="AF415">
            <v>1</v>
          </cell>
          <cell r="AG415">
            <v>3.4922722788556418E-2</v>
          </cell>
          <cell r="AH415">
            <v>1.8349227227885567E-2</v>
          </cell>
          <cell r="AI415">
            <v>5.3271950016441985E-2</v>
          </cell>
          <cell r="AJ415">
            <v>5.600000000000005E-2</v>
          </cell>
          <cell r="AK415">
            <v>10</v>
          </cell>
          <cell r="AL415">
            <v>431</v>
          </cell>
          <cell r="AM415">
            <v>9</v>
          </cell>
          <cell r="AN415">
            <v>0</v>
          </cell>
          <cell r="AO415">
            <v>503</v>
          </cell>
          <cell r="AP415" t="str">
            <v>Van de Ven</v>
          </cell>
        </row>
        <row r="416">
          <cell r="A416" t="str">
            <v>Jake O'Brien</v>
          </cell>
          <cell r="B416" t="str">
            <v/>
          </cell>
          <cell r="C416" t="str">
            <v>O'Brien</v>
          </cell>
          <cell r="D416" t="str">
            <v/>
          </cell>
          <cell r="F416" t="str">
            <v/>
          </cell>
          <cell r="H416" t="str">
            <v/>
          </cell>
          <cell r="I416">
            <v>1.7</v>
          </cell>
          <cell r="J416">
            <v>2.4500000000000002</v>
          </cell>
          <cell r="K416">
            <v>3.2</v>
          </cell>
          <cell r="M416">
            <v>2.7876147849423152</v>
          </cell>
          <cell r="N416">
            <v>2.9018601667735728</v>
          </cell>
          <cell r="O416">
            <v>2.2377995234914034</v>
          </cell>
          <cell r="P416">
            <v>2.7876147849423152</v>
          </cell>
          <cell r="Q416">
            <v>2.9018601667735728</v>
          </cell>
          <cell r="R416">
            <v>1.8049792531120332</v>
          </cell>
          <cell r="S416">
            <v>2.7876147849423152</v>
          </cell>
          <cell r="T416" t="str">
            <v>DEF</v>
          </cell>
          <cell r="U416" t="str">
            <v>RB</v>
          </cell>
          <cell r="V416" t="str">
            <v>EVE</v>
          </cell>
          <cell r="W416" t="str">
            <v>Everton</v>
          </cell>
          <cell r="X416">
            <v>5</v>
          </cell>
          <cell r="Y416">
            <v>116.00000000000001</v>
          </cell>
          <cell r="Z416">
            <v>12</v>
          </cell>
          <cell r="AA416">
            <v>104.00000000000001</v>
          </cell>
          <cell r="AB416">
            <v>3118</v>
          </cell>
          <cell r="AC416">
            <v>3118</v>
          </cell>
          <cell r="AD416">
            <v>0.62702702702702706</v>
          </cell>
          <cell r="AE416">
            <v>1</v>
          </cell>
          <cell r="AF416">
            <v>3</v>
          </cell>
          <cell r="AG416">
            <v>-1.9339320076972418E-2</v>
          </cell>
          <cell r="AH416">
            <v>5.772931366260424E-2</v>
          </cell>
          <cell r="AI416">
            <v>3.8389993585631818E-2</v>
          </cell>
          <cell r="AJ416">
            <v>6.0000000000000053E-3</v>
          </cell>
          <cell r="AK416">
            <v>2</v>
          </cell>
          <cell r="AL416">
            <v>368</v>
          </cell>
          <cell r="AM416">
            <v>6</v>
          </cell>
          <cell r="AN416">
            <v>0</v>
          </cell>
          <cell r="AO416">
            <v>232</v>
          </cell>
          <cell r="AP416" t="str">
            <v>O'Brien</v>
          </cell>
        </row>
        <row r="417">
          <cell r="A417" t="str">
            <v>Daniel Ballard</v>
          </cell>
          <cell r="B417" t="str">
            <v/>
          </cell>
          <cell r="C417" t="str">
            <v>Ballard</v>
          </cell>
          <cell r="D417" t="str">
            <v/>
          </cell>
          <cell r="E417" t="str">
            <v>Dan Ballard</v>
          </cell>
          <cell r="F417" t="str">
            <v/>
          </cell>
          <cell r="H417" t="str">
            <v/>
          </cell>
          <cell r="I417" t="e">
            <v>#N/A</v>
          </cell>
          <cell r="J417" t="e">
            <v>#N/A</v>
          </cell>
          <cell r="K417" t="e">
            <v>#N/A</v>
          </cell>
          <cell r="M417">
            <v>3.2545874565803956</v>
          </cell>
          <cell r="N417">
            <v>3.2891791044776117</v>
          </cell>
          <cell r="O417">
            <v>1.8430428216062542</v>
          </cell>
          <cell r="P417">
            <v>3.2545874565803956</v>
          </cell>
          <cell r="Q417">
            <v>3.2891791044776117</v>
          </cell>
          <cell r="R417">
            <v>-1.1714285714285713</v>
          </cell>
          <cell r="S417">
            <v>3.2545874565803956</v>
          </cell>
          <cell r="T417" t="str">
            <v>DEF</v>
          </cell>
          <cell r="U417" t="str">
            <v>CB</v>
          </cell>
          <cell r="V417" t="str">
            <v>SUN</v>
          </cell>
          <cell r="W417" t="str">
            <v>Sunderland</v>
          </cell>
          <cell r="X417">
            <v>5</v>
          </cell>
          <cell r="Y417">
            <v>116</v>
          </cell>
          <cell r="Z417">
            <v>30</v>
          </cell>
          <cell r="AA417">
            <v>86</v>
          </cell>
          <cell r="AB417">
            <v>2144</v>
          </cell>
          <cell r="AC417">
            <v>2144</v>
          </cell>
          <cell r="AD417">
            <v>0.8</v>
          </cell>
          <cell r="AE417">
            <v>2</v>
          </cell>
          <cell r="AF417">
            <v>2</v>
          </cell>
          <cell r="AG417">
            <v>-1.9309701492537315E-2</v>
          </cell>
          <cell r="AH417">
            <v>5.7509328358208947E-2</v>
          </cell>
          <cell r="AI417">
            <v>3.8199626865671632E-2</v>
          </cell>
          <cell r="AJ417">
            <v>2.2999999999999909E-2</v>
          </cell>
          <cell r="AK417">
            <v>9</v>
          </cell>
          <cell r="AL417">
            <v>340</v>
          </cell>
          <cell r="AM417">
            <v>4</v>
          </cell>
          <cell r="AN417">
            <v>0</v>
          </cell>
          <cell r="AO417">
            <v>532</v>
          </cell>
          <cell r="AP417" t="str">
            <v>Ballard</v>
          </cell>
        </row>
        <row r="418">
          <cell r="A418" t="str">
            <v>Sepp van den Berg</v>
          </cell>
          <cell r="B418" t="str">
            <v/>
          </cell>
          <cell r="C418" t="str">
            <v>Van den Berg</v>
          </cell>
          <cell r="D418" t="str">
            <v/>
          </cell>
          <cell r="F418" t="str">
            <v/>
          </cell>
          <cell r="H418" t="str">
            <v/>
          </cell>
          <cell r="I418">
            <v>0</v>
          </cell>
          <cell r="J418">
            <v>0.66666666666666663</v>
          </cell>
          <cell r="K418">
            <v>2</v>
          </cell>
          <cell r="M418">
            <v>3.4368576123966728</v>
          </cell>
          <cell r="N418">
            <v>2.9011227816008693</v>
          </cell>
          <cell r="O418">
            <v>2.6111320659391417</v>
          </cell>
          <cell r="P418">
            <v>3.4368576123966728</v>
          </cell>
          <cell r="Q418">
            <v>2.9011227816008693</v>
          </cell>
          <cell r="R418">
            <v>4.8913043478260869</v>
          </cell>
          <cell r="S418">
            <v>3.4368576123966728</v>
          </cell>
          <cell r="T418" t="str">
            <v>DEF</v>
          </cell>
          <cell r="U418" t="str">
            <v>CB</v>
          </cell>
          <cell r="V418" t="str">
            <v>BRE</v>
          </cell>
          <cell r="W418" t="str">
            <v>Brentford</v>
          </cell>
          <cell r="X418">
            <v>5</v>
          </cell>
          <cell r="Y418">
            <v>113</v>
          </cell>
          <cell r="Z418">
            <v>24</v>
          </cell>
          <cell r="AA418">
            <v>89</v>
          </cell>
          <cell r="AB418">
            <v>2761</v>
          </cell>
          <cell r="AC418">
            <v>2761</v>
          </cell>
          <cell r="AD418">
            <v>0.70625000000000004</v>
          </cell>
          <cell r="AE418">
            <v>0</v>
          </cell>
          <cell r="AF418">
            <v>3</v>
          </cell>
          <cell r="AG418">
            <v>-0.10952553422672945</v>
          </cell>
          <cell r="AH418">
            <v>5.0525172039116266E-2</v>
          </cell>
          <cell r="AI418">
            <v>-5.9000362187613176E-2</v>
          </cell>
          <cell r="AJ418">
            <v>6.9999999999998952E-3</v>
          </cell>
          <cell r="AK418">
            <v>3</v>
          </cell>
          <cell r="AL418">
            <v>435</v>
          </cell>
          <cell r="AM418">
            <v>2</v>
          </cell>
          <cell r="AN418">
            <v>0</v>
          </cell>
          <cell r="AO418">
            <v>85</v>
          </cell>
          <cell r="AP418" t="str">
            <v>Van den Berg</v>
          </cell>
        </row>
        <row r="419">
          <cell r="A419" t="str">
            <v>Diogo Dalot Teixeira</v>
          </cell>
          <cell r="B419" t="str">
            <v/>
          </cell>
          <cell r="C419" t="str">
            <v>Dalot</v>
          </cell>
          <cell r="D419" t="str">
            <v/>
          </cell>
          <cell r="E419" t="str">
            <v>Diogo Dalot</v>
          </cell>
          <cell r="F419" t="str">
            <v/>
          </cell>
          <cell r="H419" t="str">
            <v/>
          </cell>
          <cell r="I419">
            <v>2.9</v>
          </cell>
          <cell r="J419">
            <v>3.3000000000000003</v>
          </cell>
          <cell r="K419">
            <v>3.9</v>
          </cell>
          <cell r="M419">
            <v>3.652758749084049</v>
          </cell>
          <cell r="N419">
            <v>3.4610962054426984</v>
          </cell>
          <cell r="O419">
            <v>2.4631644563689781</v>
          </cell>
          <cell r="P419">
            <v>3.652758749084049</v>
          </cell>
          <cell r="Q419">
            <v>3.4610962054426984</v>
          </cell>
          <cell r="R419">
            <v>2.8666666666666667</v>
          </cell>
          <cell r="S419">
            <v>3.652758749084049</v>
          </cell>
          <cell r="T419" t="str">
            <v>DEF</v>
          </cell>
          <cell r="U419" t="str">
            <v>RB</v>
          </cell>
          <cell r="V419" t="str">
            <v>MUN</v>
          </cell>
          <cell r="W419" t="str">
            <v>Man Utd</v>
          </cell>
          <cell r="X419">
            <v>5</v>
          </cell>
          <cell r="Y419">
            <v>111</v>
          </cell>
          <cell r="Z419">
            <v>6</v>
          </cell>
          <cell r="AA419">
            <v>105</v>
          </cell>
          <cell r="AB419">
            <v>2609</v>
          </cell>
          <cell r="AC419">
            <v>2609</v>
          </cell>
          <cell r="AD419">
            <v>0.65294117647058825</v>
          </cell>
          <cell r="AE419">
            <v>1</v>
          </cell>
          <cell r="AF419">
            <v>6</v>
          </cell>
          <cell r="AG419">
            <v>-3.2081257186661556E-2</v>
          </cell>
          <cell r="AH419">
            <v>0.11832119586048294</v>
          </cell>
          <cell r="AI419">
            <v>8.6239938673821404E-2</v>
          </cell>
          <cell r="AJ419">
            <v>3.499999999999992E-2</v>
          </cell>
          <cell r="AK419">
            <v>9</v>
          </cell>
          <cell r="AL419">
            <v>414</v>
          </cell>
          <cell r="AM419">
            <v>5</v>
          </cell>
          <cell r="AN419">
            <v>0</v>
          </cell>
          <cell r="AO419">
            <v>417</v>
          </cell>
          <cell r="AP419" t="str">
            <v>Dalot</v>
          </cell>
        </row>
        <row r="420">
          <cell r="A420" t="str">
            <v>Pascal Struijk</v>
          </cell>
          <cell r="B420" t="str">
            <v/>
          </cell>
          <cell r="C420" t="str">
            <v>Struijk</v>
          </cell>
          <cell r="D420" t="str">
            <v/>
          </cell>
          <cell r="F420" t="str">
            <v/>
          </cell>
          <cell r="H420" t="str">
            <v/>
          </cell>
          <cell r="I420" t="e">
            <v>#N/A</v>
          </cell>
          <cell r="J420" t="e">
            <v>#N/A</v>
          </cell>
          <cell r="K420" t="e">
            <v>#N/A</v>
          </cell>
          <cell r="M420">
            <v>3.343361978752557</v>
          </cell>
          <cell r="N420">
            <v>2.4865417376490631</v>
          </cell>
          <cell r="O420">
            <v>1.9416308327004788</v>
          </cell>
          <cell r="P420">
            <v>3.343361978752557</v>
          </cell>
          <cell r="Q420">
            <v>2.4865417376490631</v>
          </cell>
          <cell r="R420">
            <v>2.7879518072289162</v>
          </cell>
          <cell r="S420">
            <v>3.343361978752557</v>
          </cell>
          <cell r="T420" t="str">
            <v>DEF</v>
          </cell>
          <cell r="U420" t="str">
            <v>CB</v>
          </cell>
          <cell r="V420" t="str">
            <v>BHA</v>
          </cell>
          <cell r="W420" t="str">
            <v>Brighton</v>
          </cell>
          <cell r="X420">
            <v>5</v>
          </cell>
          <cell r="Y420">
            <v>108</v>
          </cell>
          <cell r="Z420">
            <v>26</v>
          </cell>
          <cell r="AA420">
            <v>82</v>
          </cell>
          <cell r="AB420">
            <v>2935</v>
          </cell>
          <cell r="AC420">
            <v>2935</v>
          </cell>
          <cell r="AD420">
            <v>0.63529411764705879</v>
          </cell>
          <cell r="AE420">
            <v>0</v>
          </cell>
          <cell r="AF420">
            <v>1</v>
          </cell>
          <cell r="AG420">
            <v>-9.383304940374787E-2</v>
          </cell>
          <cell r="AH420">
            <v>7.3594548551959085E-3</v>
          </cell>
          <cell r="AI420">
            <v>-8.6473594548551969E-2</v>
          </cell>
          <cell r="AJ420">
            <v>6.0000000000000053E-3</v>
          </cell>
          <cell r="AK420">
            <v>4</v>
          </cell>
          <cell r="AL420">
            <v>412</v>
          </cell>
          <cell r="AM420">
            <v>5</v>
          </cell>
          <cell r="AN420">
            <v>0</v>
          </cell>
          <cell r="AO420">
            <v>328</v>
          </cell>
          <cell r="AP420" t="str">
            <v>Struijk</v>
          </cell>
        </row>
        <row r="421">
          <cell r="A421" t="str">
            <v>Jaka Bijol</v>
          </cell>
          <cell r="B421" t="str">
            <v/>
          </cell>
          <cell r="C421" t="str">
            <v>Bijol</v>
          </cell>
          <cell r="D421" t="str">
            <v/>
          </cell>
          <cell r="F421" t="str">
            <v/>
          </cell>
          <cell r="H421" t="str">
            <v/>
          </cell>
          <cell r="I421" t="e">
            <v>#N/A</v>
          </cell>
          <cell r="J421" t="e">
            <v>#N/A</v>
          </cell>
          <cell r="K421" t="e">
            <v>#N/A</v>
          </cell>
          <cell r="M421">
            <v>3.0602578335265527</v>
          </cell>
          <cell r="N421">
            <v>3.4666313559322033</v>
          </cell>
          <cell r="O421">
            <v>1.7353311457902714</v>
          </cell>
          <cell r="P421">
            <v>3.0602578335265527</v>
          </cell>
          <cell r="Q421">
            <v>3.4666313559322033</v>
          </cell>
          <cell r="R421">
            <v>5.0101626016260159</v>
          </cell>
          <cell r="S421">
            <v>3.0602578335265527</v>
          </cell>
          <cell r="T421" t="str">
            <v>DEF</v>
          </cell>
          <cell r="U421" t="str">
            <v>CB</v>
          </cell>
          <cell r="V421" t="str">
            <v>LEE</v>
          </cell>
          <cell r="W421" t="str">
            <v>Leeds</v>
          </cell>
          <cell r="X421">
            <v>5</v>
          </cell>
          <cell r="Y421">
            <v>99</v>
          </cell>
          <cell r="Z421">
            <v>22</v>
          </cell>
          <cell r="AA421">
            <v>77</v>
          </cell>
          <cell r="AB421">
            <v>1888</v>
          </cell>
          <cell r="AC421">
            <v>1888</v>
          </cell>
          <cell r="AD421">
            <v>0.79200000000000004</v>
          </cell>
          <cell r="AE421">
            <v>1</v>
          </cell>
          <cell r="AF421">
            <v>3</v>
          </cell>
          <cell r="AG421">
            <v>4.7669491525423671E-3</v>
          </cell>
          <cell r="AH421">
            <v>0.1072563559322034</v>
          </cell>
          <cell r="AI421">
            <v>0.11202330508474576</v>
          </cell>
          <cell r="AJ421">
            <v>4.0000000000000036E-3</v>
          </cell>
          <cell r="AK421">
            <v>6</v>
          </cell>
          <cell r="AL421">
            <v>323</v>
          </cell>
          <cell r="AM421">
            <v>4</v>
          </cell>
          <cell r="AN421">
            <v>0</v>
          </cell>
          <cell r="AO421">
            <v>327</v>
          </cell>
          <cell r="AP421" t="str">
            <v>Bijol</v>
          </cell>
        </row>
        <row r="422">
          <cell r="A422" t="str">
            <v>Malo Gusto</v>
          </cell>
          <cell r="B422" t="str">
            <v/>
          </cell>
          <cell r="C422" t="str">
            <v>Gusto</v>
          </cell>
          <cell r="D422" t="str">
            <v/>
          </cell>
          <cell r="F422" t="str">
            <v/>
          </cell>
          <cell r="H422" t="str">
            <v/>
          </cell>
          <cell r="I422">
            <v>1.9</v>
          </cell>
          <cell r="J422">
            <v>2.2999999999999998</v>
          </cell>
          <cell r="K422">
            <v>2.7</v>
          </cell>
          <cell r="M422">
            <v>3.4621763307702276</v>
          </cell>
          <cell r="N422">
            <v>3.4057649667405756</v>
          </cell>
          <cell r="O422">
            <v>2.5278607787439422</v>
          </cell>
          <cell r="P422">
            <v>3.4621763307702276</v>
          </cell>
          <cell r="Q422">
            <v>3.4057649667405756</v>
          </cell>
          <cell r="R422">
            <v>0.73732718894009208</v>
          </cell>
          <cell r="S422">
            <v>3.4621763307702276</v>
          </cell>
          <cell r="T422" t="str">
            <v>DEF</v>
          </cell>
          <cell r="U422" t="str">
            <v>RB</v>
          </cell>
          <cell r="V422" t="str">
            <v>CHE</v>
          </cell>
          <cell r="W422" t="str">
            <v>Chelsea</v>
          </cell>
          <cell r="X422">
            <v>5</v>
          </cell>
          <cell r="Y422">
            <v>95.999999999999986</v>
          </cell>
          <cell r="Z422">
            <v>0</v>
          </cell>
          <cell r="AA422">
            <v>95.999999999999986</v>
          </cell>
          <cell r="AB422">
            <v>2255</v>
          </cell>
          <cell r="AC422">
            <v>2255</v>
          </cell>
          <cell r="AD422">
            <v>0.56470588235294117</v>
          </cell>
          <cell r="AE422">
            <v>2</v>
          </cell>
          <cell r="AF422">
            <v>3</v>
          </cell>
          <cell r="AG422">
            <v>1.7560975609756092E-2</v>
          </cell>
          <cell r="AH422">
            <v>1.1973392461197274E-3</v>
          </cell>
          <cell r="AI422">
            <v>1.8758314855875813E-2</v>
          </cell>
          <cell r="AJ422">
            <v>1.2000000000000011E-2</v>
          </cell>
          <cell r="AK422">
            <v>7</v>
          </cell>
          <cell r="AL422">
            <v>406</v>
          </cell>
          <cell r="AM422">
            <v>3</v>
          </cell>
          <cell r="AN422">
            <v>0</v>
          </cell>
          <cell r="AO422">
            <v>144</v>
          </cell>
          <cell r="AP422" t="str">
            <v>Gusto</v>
          </cell>
        </row>
        <row r="423">
          <cell r="A423" t="str">
            <v>Mats Wieffer</v>
          </cell>
          <cell r="B423" t="str">
            <v/>
          </cell>
          <cell r="C423" t="str">
            <v>Wieffer</v>
          </cell>
          <cell r="D423" t="str">
            <v/>
          </cell>
          <cell r="F423" t="str">
            <v/>
          </cell>
          <cell r="H423" t="str">
            <v/>
          </cell>
          <cell r="I423">
            <v>2.1</v>
          </cell>
          <cell r="J423">
            <v>2.1</v>
          </cell>
          <cell r="K423">
            <v>2.1</v>
          </cell>
          <cell r="M423">
            <v>2.9993466396710797</v>
          </cell>
          <cell r="N423">
            <v>2.9921094160967909</v>
          </cell>
          <cell r="O423">
            <v>1.6289762586894243</v>
          </cell>
          <cell r="P423">
            <v>3.4551607633965218</v>
          </cell>
          <cell r="Q423">
            <v>2.7427669647553921</v>
          </cell>
          <cell r="R423">
            <v>1.6322314049586777</v>
          </cell>
          <cell r="S423">
            <v>2.9993466396710797</v>
          </cell>
          <cell r="T423" t="str">
            <v>DEF</v>
          </cell>
          <cell r="U423" t="str">
            <v>RB</v>
          </cell>
          <cell r="V423" t="str">
            <v>BHA</v>
          </cell>
          <cell r="W423" t="str">
            <v>Brighton</v>
          </cell>
          <cell r="X423">
            <v>5</v>
          </cell>
          <cell r="Y423">
            <v>94</v>
          </cell>
          <cell r="Z423">
            <v>28</v>
          </cell>
          <cell r="AA423">
            <v>66</v>
          </cell>
          <cell r="AB423">
            <v>1901</v>
          </cell>
          <cell r="AC423">
            <v>1901</v>
          </cell>
          <cell r="AD423">
            <v>0.72307692307692306</v>
          </cell>
          <cell r="AE423">
            <v>2</v>
          </cell>
          <cell r="AF423">
            <v>4</v>
          </cell>
          <cell r="AG423">
            <v>3.7874802735402419E-3</v>
          </cell>
          <cell r="AH423">
            <v>0.10131509731720147</v>
          </cell>
          <cell r="AI423">
            <v>0.10510257759074171</v>
          </cell>
          <cell r="AJ423">
            <v>4.9999999999998934E-3</v>
          </cell>
          <cell r="AK423">
            <v>6</v>
          </cell>
          <cell r="AL423">
            <v>398</v>
          </cell>
          <cell r="AM423">
            <v>8</v>
          </cell>
          <cell r="AN423">
            <v>0</v>
          </cell>
          <cell r="AO423">
            <v>130</v>
          </cell>
          <cell r="AP423" t="str">
            <v>Wieffer</v>
          </cell>
        </row>
        <row r="424">
          <cell r="A424" t="str">
            <v>Dan Burn</v>
          </cell>
          <cell r="B424" t="str">
            <v/>
          </cell>
          <cell r="C424" t="str">
            <v>Burn</v>
          </cell>
          <cell r="D424" t="str">
            <v/>
          </cell>
          <cell r="F424" t="str">
            <v/>
          </cell>
          <cell r="H424" t="str">
            <v/>
          </cell>
          <cell r="I424">
            <v>2.9</v>
          </cell>
          <cell r="J424">
            <v>3.1333333333333333</v>
          </cell>
          <cell r="K424">
            <v>3.4</v>
          </cell>
          <cell r="M424">
            <v>2.7024919256872737</v>
          </cell>
          <cell r="N424">
            <v>2.8601366742596812</v>
          </cell>
          <cell r="O424">
            <v>2.2461317862566434</v>
          </cell>
          <cell r="P424">
            <v>2.7024919256872737</v>
          </cell>
          <cell r="Q424">
            <v>2.8601366742596812</v>
          </cell>
          <cell r="R424">
            <v>3.359375</v>
          </cell>
          <cell r="S424">
            <v>2.7024919256872737</v>
          </cell>
          <cell r="T424" t="str">
            <v>DEF</v>
          </cell>
          <cell r="U424" t="str">
            <v>CB</v>
          </cell>
          <cell r="V424" t="str">
            <v>NEW</v>
          </cell>
          <cell r="W424" t="str">
            <v>Newcastle</v>
          </cell>
          <cell r="X424">
            <v>5</v>
          </cell>
          <cell r="Y424">
            <v>93</v>
          </cell>
          <cell r="Z424">
            <v>20</v>
          </cell>
          <cell r="AA424">
            <v>73</v>
          </cell>
          <cell r="AB424">
            <v>2195</v>
          </cell>
          <cell r="AC424">
            <v>2195</v>
          </cell>
          <cell r="AD424">
            <v>0.64137931034482754</v>
          </cell>
          <cell r="AE424">
            <v>1</v>
          </cell>
          <cell r="AF424">
            <v>3</v>
          </cell>
          <cell r="AG424">
            <v>-3.280182232346246E-3</v>
          </cell>
          <cell r="AH424">
            <v>0.10824601366742598</v>
          </cell>
          <cell r="AI424">
            <v>0.10496583143507973</v>
          </cell>
          <cell r="AJ424">
            <v>2.4000000000000021E-2</v>
          </cell>
          <cell r="AK424">
            <v>5</v>
          </cell>
          <cell r="AL424">
            <v>286</v>
          </cell>
          <cell r="AM424">
            <v>9</v>
          </cell>
          <cell r="AN424">
            <v>0</v>
          </cell>
          <cell r="AO424">
            <v>448</v>
          </cell>
          <cell r="AP424" t="str">
            <v>Burn</v>
          </cell>
        </row>
        <row r="425">
          <cell r="A425" t="str">
            <v>Cristian Romero</v>
          </cell>
          <cell r="B425" t="str">
            <v/>
          </cell>
          <cell r="C425" t="str">
            <v>Romero</v>
          </cell>
          <cell r="D425" t="str">
            <v/>
          </cell>
          <cell r="F425" t="str">
            <v/>
          </cell>
          <cell r="H425" t="str">
            <v/>
          </cell>
          <cell r="I425">
            <v>2.4</v>
          </cell>
          <cell r="J425">
            <v>2.7666666666666671</v>
          </cell>
          <cell r="K425">
            <v>3.2</v>
          </cell>
          <cell r="M425">
            <v>3.1797109145195885</v>
          </cell>
          <cell r="N425">
            <v>3.2808988764044948</v>
          </cell>
          <cell r="O425">
            <v>1.7548127340823969</v>
          </cell>
          <cell r="P425">
            <v>3.1797109145195885</v>
          </cell>
          <cell r="Q425">
            <v>3.2808988764044948</v>
          </cell>
          <cell r="R425">
            <v>0</v>
          </cell>
          <cell r="S425">
            <v>3.1797109145195885</v>
          </cell>
          <cell r="T425" t="str">
            <v>DEF</v>
          </cell>
          <cell r="U425" t="str">
            <v>CB</v>
          </cell>
          <cell r="V425" t="str">
            <v>TOT</v>
          </cell>
          <cell r="W425" t="str">
            <v>Spurs</v>
          </cell>
          <cell r="X425">
            <v>5</v>
          </cell>
          <cell r="Y425">
            <v>91</v>
          </cell>
          <cell r="Z425">
            <v>18</v>
          </cell>
          <cell r="AA425">
            <v>73</v>
          </cell>
          <cell r="AB425">
            <v>1869</v>
          </cell>
          <cell r="AC425">
            <v>1869</v>
          </cell>
          <cell r="AD425">
            <v>0.79130434782608694</v>
          </cell>
          <cell r="AE425">
            <v>4</v>
          </cell>
          <cell r="AF425">
            <v>1</v>
          </cell>
          <cell r="AG425">
            <v>0.12568218298555378</v>
          </cell>
          <cell r="AH425">
            <v>-1.2038523274478331E-2</v>
          </cell>
          <cell r="AI425">
            <v>0.11364365971107543</v>
          </cell>
          <cell r="AJ425">
            <v>8.999999999999897E-3</v>
          </cell>
          <cell r="AK425">
            <v>10</v>
          </cell>
          <cell r="AL425">
            <v>305</v>
          </cell>
          <cell r="AM425">
            <v>9</v>
          </cell>
          <cell r="AN425">
            <v>0</v>
          </cell>
          <cell r="AO425">
            <v>500</v>
          </cell>
          <cell r="AP425" t="str">
            <v>Romero</v>
          </cell>
        </row>
        <row r="426">
          <cell r="A426" t="str">
            <v>Harry Maguire</v>
          </cell>
          <cell r="B426" t="str">
            <v/>
          </cell>
          <cell r="C426" t="str">
            <v>Maguire</v>
          </cell>
          <cell r="D426" t="str">
            <v/>
          </cell>
          <cell r="F426" t="str">
            <v/>
          </cell>
          <cell r="H426" t="str">
            <v/>
          </cell>
          <cell r="I426">
            <v>1.8</v>
          </cell>
          <cell r="J426">
            <v>2.4999999999999996</v>
          </cell>
          <cell r="K426">
            <v>3.3</v>
          </cell>
          <cell r="M426">
            <v>3.3868567654434303</v>
          </cell>
          <cell r="N426">
            <v>3.769557307459066</v>
          </cell>
          <cell r="O426">
            <v>2.3791221507984641</v>
          </cell>
          <cell r="P426">
            <v>3.3868567654434303</v>
          </cell>
          <cell r="Q426">
            <v>3.769557307459066</v>
          </cell>
          <cell r="R426">
            <v>5.0399999999999991</v>
          </cell>
          <cell r="S426">
            <v>3.3868567654434303</v>
          </cell>
          <cell r="T426" t="str">
            <v>DEF</v>
          </cell>
          <cell r="U426" t="str">
            <v>CB</v>
          </cell>
          <cell r="V426" t="str">
            <v>MUN</v>
          </cell>
          <cell r="W426" t="str">
            <v>Man Utd</v>
          </cell>
          <cell r="X426">
            <v>5</v>
          </cell>
          <cell r="Y426">
            <v>90</v>
          </cell>
          <cell r="Z426">
            <v>16</v>
          </cell>
          <cell r="AA426">
            <v>74</v>
          </cell>
          <cell r="AB426">
            <v>1649</v>
          </cell>
          <cell r="AC426">
            <v>1649</v>
          </cell>
          <cell r="AD426">
            <v>0.78260869565217395</v>
          </cell>
          <cell r="AE426">
            <v>1</v>
          </cell>
          <cell r="AF426">
            <v>2</v>
          </cell>
          <cell r="AG426">
            <v>-6.5494238932686522E-3</v>
          </cell>
          <cell r="AH426">
            <v>8.1867798665858096E-2</v>
          </cell>
          <cell r="AI426">
            <v>7.5318374772589444E-2</v>
          </cell>
          <cell r="AJ426">
            <v>6.2000000000000055E-2</v>
          </cell>
          <cell r="AK426">
            <v>5</v>
          </cell>
          <cell r="AL426">
            <v>315</v>
          </cell>
          <cell r="AM426">
            <v>3</v>
          </cell>
          <cell r="AN426">
            <v>0</v>
          </cell>
          <cell r="AO426">
            <v>418</v>
          </cell>
          <cell r="AP426" t="str">
            <v>Maguire</v>
          </cell>
        </row>
        <row r="427">
          <cell r="A427" t="str">
            <v>Sven Botman</v>
          </cell>
          <cell r="B427" t="str">
            <v/>
          </cell>
          <cell r="C427" t="str">
            <v>Botman</v>
          </cell>
          <cell r="D427" t="str">
            <v/>
          </cell>
          <cell r="F427" t="str">
            <v/>
          </cell>
          <cell r="H427" t="str">
            <v/>
          </cell>
          <cell r="I427">
            <v>2.2000000000000002</v>
          </cell>
          <cell r="J427">
            <v>2.9333333333333336</v>
          </cell>
          <cell r="K427">
            <v>3.6</v>
          </cell>
          <cell r="M427">
            <v>3.3816067852247871</v>
          </cell>
          <cell r="N427">
            <v>3.0687022900763363</v>
          </cell>
          <cell r="O427">
            <v>2.1768387131952012</v>
          </cell>
          <cell r="P427">
            <v>3.3816067852247871</v>
          </cell>
          <cell r="Q427">
            <v>3.0687022900763363</v>
          </cell>
          <cell r="R427">
            <v>3.2666666666666666</v>
          </cell>
          <cell r="S427">
            <v>3.3816067852247871</v>
          </cell>
          <cell r="T427" t="str">
            <v>DEF</v>
          </cell>
          <cell r="U427" t="str">
            <v>CB</v>
          </cell>
          <cell r="V427" t="str">
            <v>NEW</v>
          </cell>
          <cell r="W427" t="str">
            <v>Newcastle</v>
          </cell>
          <cell r="X427">
            <v>5</v>
          </cell>
          <cell r="Y427">
            <v>89</v>
          </cell>
          <cell r="Z427">
            <v>22</v>
          </cell>
          <cell r="AA427">
            <v>67</v>
          </cell>
          <cell r="AB427">
            <v>1834</v>
          </cell>
          <cell r="AC427">
            <v>1834</v>
          </cell>
          <cell r="AD427">
            <v>0.71199999999999997</v>
          </cell>
          <cell r="AE427">
            <v>1</v>
          </cell>
          <cell r="AF427">
            <v>1</v>
          </cell>
          <cell r="AG427">
            <v>-3.5823336968375134E-2</v>
          </cell>
          <cell r="AH427">
            <v>6.8702290076335867E-3</v>
          </cell>
          <cell r="AI427">
            <v>-2.8953107960741534E-2</v>
          </cell>
          <cell r="AJ427">
            <v>4.0000000000000036E-3</v>
          </cell>
          <cell r="AK427">
            <v>6</v>
          </cell>
          <cell r="AL427">
            <v>332</v>
          </cell>
          <cell r="AM427">
            <v>2</v>
          </cell>
          <cell r="AN427">
            <v>0</v>
          </cell>
          <cell r="AO427">
            <v>447</v>
          </cell>
          <cell r="AP427" t="str">
            <v>Botman</v>
          </cell>
        </row>
        <row r="428">
          <cell r="A428" t="str">
            <v>Lewis Hall</v>
          </cell>
          <cell r="B428" t="str">
            <v/>
          </cell>
          <cell r="C428" t="str">
            <v>Hall</v>
          </cell>
          <cell r="D428" t="str">
            <v/>
          </cell>
          <cell r="F428" t="str">
            <v/>
          </cell>
          <cell r="H428" t="str">
            <v/>
          </cell>
          <cell r="I428">
            <v>2.1</v>
          </cell>
          <cell r="J428">
            <v>2.6666666666666665</v>
          </cell>
          <cell r="K428">
            <v>3.8</v>
          </cell>
          <cell r="M428">
            <v>3.2913289190210531</v>
          </cell>
          <cell r="N428">
            <v>2.7270220588235294</v>
          </cell>
          <cell r="O428">
            <v>1.9845388247658109</v>
          </cell>
          <cell r="P428">
            <v>3.2913289190210531</v>
          </cell>
          <cell r="Q428">
            <v>2.7270220588235294</v>
          </cell>
          <cell r="R428">
            <v>1.5311572700296736</v>
          </cell>
          <cell r="S428">
            <v>3.2913289190210531</v>
          </cell>
          <cell r="T428" t="str">
            <v>DEF</v>
          </cell>
          <cell r="U428" t="str">
            <v>LB</v>
          </cell>
          <cell r="V428" t="str">
            <v>NEW</v>
          </cell>
          <cell r="W428" t="str">
            <v>Newcastle</v>
          </cell>
          <cell r="X428">
            <v>5</v>
          </cell>
          <cell r="Y428">
            <v>79</v>
          </cell>
          <cell r="Z428">
            <v>10</v>
          </cell>
          <cell r="AA428">
            <v>69</v>
          </cell>
          <cell r="AB428">
            <v>2176</v>
          </cell>
          <cell r="AC428">
            <v>2176</v>
          </cell>
          <cell r="AD428">
            <v>0.52666666666666662</v>
          </cell>
          <cell r="AE428">
            <v>1</v>
          </cell>
          <cell r="AF428">
            <v>2</v>
          </cell>
          <cell r="AG428">
            <v>-4.1360294117646912E-4</v>
          </cell>
          <cell r="AH428">
            <v>-3.2261029411764702E-2</v>
          </cell>
          <cell r="AI428">
            <v>-3.2674632352941158E-2</v>
          </cell>
          <cell r="AJ428">
            <v>4.8000000000000043E-2</v>
          </cell>
          <cell r="AK428">
            <v>4</v>
          </cell>
          <cell r="AL428">
            <v>347</v>
          </cell>
          <cell r="AM428">
            <v>4</v>
          </cell>
          <cell r="AN428">
            <v>0</v>
          </cell>
          <cell r="AO428">
            <v>449</v>
          </cell>
          <cell r="AP428" t="str">
            <v>Hall</v>
          </cell>
        </row>
        <row r="429">
          <cell r="A429" t="str">
            <v>Jaydee Canvot</v>
          </cell>
          <cell r="B429" t="str">
            <v/>
          </cell>
          <cell r="C429" t="str">
            <v>Canvot</v>
          </cell>
          <cell r="D429" t="str">
            <v/>
          </cell>
          <cell r="F429" t="str">
            <v/>
          </cell>
          <cell r="H429" t="str">
            <v/>
          </cell>
          <cell r="I429" t="e">
            <v>#N/A</v>
          </cell>
          <cell r="J429" t="e">
            <v>#N/A</v>
          </cell>
          <cell r="K429" t="e">
            <v>#N/A</v>
          </cell>
          <cell r="M429">
            <v>3.3462279689250489</v>
          </cell>
          <cell r="N429">
            <v>4.7062359128474833</v>
          </cell>
          <cell r="O429">
            <v>1.8559830238631898</v>
          </cell>
          <cell r="P429">
            <v>3.3462279689250489</v>
          </cell>
          <cell r="Q429">
            <v>4.7062359128474833</v>
          </cell>
          <cell r="R429">
            <v>3.2222222222222219</v>
          </cell>
          <cell r="S429">
            <v>3.3462279689250489</v>
          </cell>
          <cell r="T429" t="str">
            <v>DEF</v>
          </cell>
          <cell r="U429" t="str">
            <v>CB</v>
          </cell>
          <cell r="V429" t="str">
            <v>CRY</v>
          </cell>
          <cell r="W429" t="str">
            <v>Crystal Palace</v>
          </cell>
          <cell r="X429">
            <v>5</v>
          </cell>
          <cell r="Y429">
            <v>72</v>
          </cell>
          <cell r="Z429">
            <v>0</v>
          </cell>
          <cell r="AA429">
            <v>72</v>
          </cell>
          <cell r="AB429">
            <v>1331</v>
          </cell>
          <cell r="AC429">
            <v>1331</v>
          </cell>
          <cell r="AD429">
            <v>0.72</v>
          </cell>
          <cell r="AE429">
            <v>0</v>
          </cell>
          <cell r="AF429">
            <v>0</v>
          </cell>
          <cell r="AG429">
            <v>-0.10007513148009016</v>
          </cell>
          <cell r="AH429">
            <v>-2.2314049586776859E-2</v>
          </cell>
          <cell r="AI429">
            <v>-0.12238918106686703</v>
          </cell>
          <cell r="AJ429">
            <v>2.9999999999998916E-3</v>
          </cell>
          <cell r="AK429">
            <v>9</v>
          </cell>
          <cell r="AL429">
            <v>216</v>
          </cell>
          <cell r="AM429">
            <v>3</v>
          </cell>
          <cell r="AN429">
            <v>0</v>
          </cell>
          <cell r="AO429">
            <v>203</v>
          </cell>
          <cell r="AP429" t="str">
            <v>Canvot</v>
          </cell>
        </row>
        <row r="430">
          <cell r="A430" t="str">
            <v>Wesley Fofana</v>
          </cell>
          <cell r="B430" t="str">
            <v/>
          </cell>
          <cell r="C430" t="str">
            <v>Fofana</v>
          </cell>
          <cell r="D430" t="str">
            <v/>
          </cell>
          <cell r="F430" t="str">
            <v/>
          </cell>
          <cell r="H430" t="str">
            <v/>
          </cell>
          <cell r="I430">
            <v>1.8</v>
          </cell>
          <cell r="J430">
            <v>2.5</v>
          </cell>
          <cell r="K430">
            <v>3.2</v>
          </cell>
          <cell r="M430">
            <v>2.8074122029363364</v>
          </cell>
          <cell r="N430">
            <v>2.2817229336437719</v>
          </cell>
          <cell r="O430">
            <v>1.563131472010395</v>
          </cell>
          <cell r="P430">
            <v>2.8074122029363364</v>
          </cell>
          <cell r="Q430">
            <v>2.2817229336437719</v>
          </cell>
          <cell r="R430">
            <v>1.5730337078651684</v>
          </cell>
          <cell r="S430">
            <v>2.8074122029363364</v>
          </cell>
          <cell r="T430" t="str">
            <v>DEF</v>
          </cell>
          <cell r="U430" t="str">
            <v>CB</v>
          </cell>
          <cell r="V430" t="str">
            <v>CHE</v>
          </cell>
          <cell r="W430" t="str">
            <v>Chelsea</v>
          </cell>
          <cell r="X430">
            <v>5</v>
          </cell>
          <cell r="Y430">
            <v>65</v>
          </cell>
          <cell r="Z430">
            <v>16</v>
          </cell>
          <cell r="AA430">
            <v>49</v>
          </cell>
          <cell r="AB430">
            <v>1718</v>
          </cell>
          <cell r="AC430">
            <v>1718</v>
          </cell>
          <cell r="AD430">
            <v>0.52</v>
          </cell>
          <cell r="AE430">
            <v>0</v>
          </cell>
          <cell r="AF430">
            <v>2</v>
          </cell>
          <cell r="AG430">
            <v>-3.7718277066356228E-2</v>
          </cell>
          <cell r="AH430">
            <v>7.334109429569266E-2</v>
          </cell>
          <cell r="AI430">
            <v>3.562281722933644E-2</v>
          </cell>
          <cell r="AJ430">
            <v>0</v>
          </cell>
          <cell r="AK430">
            <v>3</v>
          </cell>
          <cell r="AL430">
            <v>288</v>
          </cell>
          <cell r="AM430">
            <v>5</v>
          </cell>
          <cell r="AN430">
            <v>0</v>
          </cell>
          <cell r="AO430">
            <v>145</v>
          </cell>
          <cell r="AP430" t="str">
            <v>Fofana</v>
          </cell>
        </row>
        <row r="431">
          <cell r="A431" t="str">
            <v>Kevin Danso</v>
          </cell>
          <cell r="B431" t="str">
            <v/>
          </cell>
          <cell r="C431" t="str">
            <v>Danso</v>
          </cell>
          <cell r="D431" t="str">
            <v/>
          </cell>
          <cell r="F431" t="str">
            <v/>
          </cell>
          <cell r="H431" t="str">
            <v/>
          </cell>
          <cell r="I431">
            <v>1.6</v>
          </cell>
          <cell r="J431">
            <v>1.6</v>
          </cell>
          <cell r="K431">
            <v>1.6</v>
          </cell>
          <cell r="M431">
            <v>2.5711779272949213</v>
          </cell>
          <cell r="N431">
            <v>2.2263263935527196</v>
          </cell>
          <cell r="O431">
            <v>1.8355211178270272</v>
          </cell>
          <cell r="P431">
            <v>2.5711779272949213</v>
          </cell>
          <cell r="Q431">
            <v>2.2263263935527196</v>
          </cell>
          <cell r="R431">
            <v>3.7777777777777777</v>
          </cell>
          <cell r="S431">
            <v>2.5711779272949213</v>
          </cell>
          <cell r="T431" t="str">
            <v>DEF</v>
          </cell>
          <cell r="U431" t="str">
            <v>CB</v>
          </cell>
          <cell r="V431" t="str">
            <v>TOT</v>
          </cell>
          <cell r="W431" t="str">
            <v>Spurs</v>
          </cell>
          <cell r="X431">
            <v>5</v>
          </cell>
          <cell r="Y431">
            <v>63</v>
          </cell>
          <cell r="Z431">
            <v>24</v>
          </cell>
          <cell r="AA431">
            <v>39</v>
          </cell>
          <cell r="AB431">
            <v>1489</v>
          </cell>
          <cell r="AC431">
            <v>1489</v>
          </cell>
          <cell r="AD431">
            <v>0.52500000000000002</v>
          </cell>
          <cell r="AE431">
            <v>0</v>
          </cell>
          <cell r="AF431">
            <v>0</v>
          </cell>
          <cell r="AG431">
            <v>-3.7474815312290126E-2</v>
          </cell>
          <cell r="AH431">
            <v>-1.6924110141034253E-2</v>
          </cell>
          <cell r="AI431">
            <v>-5.4398925453324379E-2</v>
          </cell>
          <cell r="AJ431">
            <v>2.0000000000000018E-3</v>
          </cell>
          <cell r="AK431">
            <v>1</v>
          </cell>
          <cell r="AL431">
            <v>219</v>
          </cell>
          <cell r="AM431">
            <v>8</v>
          </cell>
          <cell r="AN431">
            <v>0</v>
          </cell>
          <cell r="AO431">
            <v>501</v>
          </cell>
          <cell r="AP431" t="str">
            <v>Danso</v>
          </cell>
        </row>
        <row r="432">
          <cell r="A432" t="str">
            <v>Tino Livramento</v>
          </cell>
          <cell r="B432" t="str">
            <v/>
          </cell>
          <cell r="C432" t="str">
            <v>Livramento</v>
          </cell>
          <cell r="D432" t="str">
            <v/>
          </cell>
          <cell r="E432" t="str">
            <v>Valentino Livramento</v>
          </cell>
          <cell r="F432" t="str">
            <v/>
          </cell>
          <cell r="H432" t="str">
            <v/>
          </cell>
          <cell r="I432">
            <v>1</v>
          </cell>
          <cell r="J432">
            <v>1.8333333333333333</v>
          </cell>
          <cell r="K432">
            <v>2.8</v>
          </cell>
          <cell r="M432">
            <v>3.0285358854614755</v>
          </cell>
          <cell r="N432">
            <v>3.7828054298642533</v>
          </cell>
          <cell r="O432">
            <v>1.7725427488171239</v>
          </cell>
          <cell r="P432">
            <v>3.0285358854614755</v>
          </cell>
          <cell r="Q432">
            <v>3.7828054298642533</v>
          </cell>
          <cell r="R432">
            <v>2.4109589041095889</v>
          </cell>
          <cell r="S432">
            <v>3.0285358854614755</v>
          </cell>
          <cell r="T432" t="str">
            <v>DEF</v>
          </cell>
          <cell r="U432" t="str">
            <v>RB</v>
          </cell>
          <cell r="V432" t="str">
            <v>NEW</v>
          </cell>
          <cell r="W432" t="str">
            <v>Newcastle</v>
          </cell>
          <cell r="X432">
            <v>5</v>
          </cell>
          <cell r="Y432">
            <v>59</v>
          </cell>
          <cell r="Z432">
            <v>2</v>
          </cell>
          <cell r="AA432">
            <v>57</v>
          </cell>
          <cell r="AB432">
            <v>1326</v>
          </cell>
          <cell r="AC432">
            <v>1326</v>
          </cell>
          <cell r="AD432">
            <v>0.69411764705882351</v>
          </cell>
          <cell r="AE432">
            <v>0</v>
          </cell>
          <cell r="AF432">
            <v>1</v>
          </cell>
          <cell r="AG432">
            <v>-8.8235294117647075E-3</v>
          </cell>
          <cell r="AH432">
            <v>7.4660633484162908E-3</v>
          </cell>
          <cell r="AI432">
            <v>-1.3574660633484115E-3</v>
          </cell>
          <cell r="AJ432">
            <v>9.9999999999988987E-4</v>
          </cell>
          <cell r="AK432">
            <v>3</v>
          </cell>
          <cell r="AL432">
            <v>252</v>
          </cell>
          <cell r="AM432">
            <v>1</v>
          </cell>
          <cell r="AN432">
            <v>0</v>
          </cell>
          <cell r="AO432">
            <v>450</v>
          </cell>
          <cell r="AP432" t="str">
            <v>Livramento</v>
          </cell>
        </row>
        <row r="433">
          <cell r="A433" t="str">
            <v>Leny Yoro</v>
          </cell>
          <cell r="B433" t="str">
            <v/>
          </cell>
          <cell r="C433" t="str">
            <v>Yoro</v>
          </cell>
          <cell r="D433" t="str">
            <v/>
          </cell>
          <cell r="F433" t="str">
            <v/>
          </cell>
          <cell r="H433" t="str">
            <v/>
          </cell>
          <cell r="I433">
            <v>1</v>
          </cell>
          <cell r="J433">
            <v>1</v>
          </cell>
          <cell r="K433">
            <v>1</v>
          </cell>
          <cell r="M433">
            <v>3.3585353879752153</v>
          </cell>
          <cell r="N433">
            <v>2.3699421965317922</v>
          </cell>
          <cell r="O433">
            <v>1.7113102119460502</v>
          </cell>
          <cell r="P433">
            <v>3.3585353879752153</v>
          </cell>
          <cell r="Q433">
            <v>2.3699421965317922</v>
          </cell>
          <cell r="R433">
            <v>7.2352941176470589</v>
          </cell>
          <cell r="S433">
            <v>3.3585353879752153</v>
          </cell>
          <cell r="T433" t="str">
            <v>DEF</v>
          </cell>
          <cell r="U433" t="str">
            <v>CB</v>
          </cell>
          <cell r="V433" t="str">
            <v>MUN</v>
          </cell>
          <cell r="W433" t="str">
            <v>Man Utd</v>
          </cell>
          <cell r="X433">
            <v>5</v>
          </cell>
          <cell r="Y433">
            <v>56</v>
          </cell>
          <cell r="Z433">
            <v>6</v>
          </cell>
          <cell r="AA433">
            <v>50</v>
          </cell>
          <cell r="AB433">
            <v>1730</v>
          </cell>
          <cell r="AC433">
            <v>1730</v>
          </cell>
          <cell r="AD433">
            <v>0.35</v>
          </cell>
          <cell r="AE433">
            <v>0</v>
          </cell>
          <cell r="AF433">
            <v>1</v>
          </cell>
          <cell r="AG433">
            <v>-6.9710982658959544E-2</v>
          </cell>
          <cell r="AH433">
            <v>2.132947976878613E-2</v>
          </cell>
          <cell r="AI433">
            <v>-4.8381502890173414E-2</v>
          </cell>
          <cell r="AJ433">
            <v>4.9999999999998934E-3</v>
          </cell>
          <cell r="AK433">
            <v>1</v>
          </cell>
          <cell r="AL433">
            <v>191</v>
          </cell>
          <cell r="AM433">
            <v>1</v>
          </cell>
          <cell r="AN433">
            <v>0</v>
          </cell>
          <cell r="AO433">
            <v>420</v>
          </cell>
          <cell r="AP433" t="str">
            <v>Yoro</v>
          </cell>
        </row>
        <row r="434">
          <cell r="A434" t="str">
            <v>Felipe Rodrigues da Silva</v>
          </cell>
          <cell r="B434" t="str">
            <v/>
          </cell>
          <cell r="C434" t="str">
            <v>Morato</v>
          </cell>
          <cell r="D434" t="str">
            <v/>
          </cell>
          <cell r="F434" t="str">
            <v/>
          </cell>
          <cell r="H434" t="str">
            <v/>
          </cell>
          <cell r="I434">
            <v>1.4</v>
          </cell>
          <cell r="J434">
            <v>1.4</v>
          </cell>
          <cell r="K434">
            <v>1.4</v>
          </cell>
          <cell r="M434">
            <v>2.644603754120765</v>
          </cell>
          <cell r="N434">
            <v>2.5902985074626868</v>
          </cell>
          <cell r="O434">
            <v>1.9067562189054734</v>
          </cell>
          <cell r="P434">
            <v>2.644603754120765</v>
          </cell>
          <cell r="Q434">
            <v>2.5902985074626868</v>
          </cell>
          <cell r="R434">
            <v>3.9850746268656714</v>
          </cell>
          <cell r="S434">
            <v>2.644603754120765</v>
          </cell>
          <cell r="T434" t="str">
            <v>DEF</v>
          </cell>
          <cell r="U434" t="str">
            <v>CB</v>
          </cell>
          <cell r="V434" t="str">
            <v>NFO</v>
          </cell>
          <cell r="W434" t="str">
            <v>Nott'm Forest</v>
          </cell>
          <cell r="X434">
            <v>5</v>
          </cell>
          <cell r="Y434">
            <v>53</v>
          </cell>
          <cell r="Z434">
            <v>14</v>
          </cell>
          <cell r="AA434">
            <v>39</v>
          </cell>
          <cell r="AB434">
            <v>1340</v>
          </cell>
          <cell r="AC434">
            <v>1340</v>
          </cell>
          <cell r="AD434">
            <v>0.50476190476190474</v>
          </cell>
          <cell r="AE434">
            <v>1</v>
          </cell>
          <cell r="AF434">
            <v>0</v>
          </cell>
          <cell r="AG434">
            <v>-2.1492537313432841E-2</v>
          </cell>
          <cell r="AH434">
            <v>-1.0074626865671642E-2</v>
          </cell>
          <cell r="AI434">
            <v>-3.156716417910449E-2</v>
          </cell>
          <cell r="AJ434">
            <v>9.9999999999988987E-4</v>
          </cell>
          <cell r="AK434">
            <v>1</v>
          </cell>
          <cell r="AL434">
            <v>190</v>
          </cell>
          <cell r="AM434">
            <v>5</v>
          </cell>
          <cell r="AN434">
            <v>0</v>
          </cell>
          <cell r="AO434">
            <v>470</v>
          </cell>
          <cell r="AP434" t="str">
            <v>Morato</v>
          </cell>
        </row>
        <row r="435">
          <cell r="A435" t="str">
            <v>Lisandro Martínez</v>
          </cell>
          <cell r="B435" t="str">
            <v/>
          </cell>
          <cell r="C435" t="str">
            <v>Martinez</v>
          </cell>
          <cell r="D435" t="str">
            <v/>
          </cell>
          <cell r="E435" t="str">
            <v>L Martinez</v>
          </cell>
          <cell r="F435" t="str">
            <v/>
          </cell>
          <cell r="G435" t="str">
            <v>Lisandro Martinez</v>
          </cell>
          <cell r="H435" t="str">
            <v/>
          </cell>
          <cell r="I435">
            <v>3</v>
          </cell>
          <cell r="J435">
            <v>3.2</v>
          </cell>
          <cell r="K435">
            <v>3.4</v>
          </cell>
          <cell r="M435">
            <v>3.3104470864753344</v>
          </cell>
          <cell r="N435">
            <v>3.043938161106591</v>
          </cell>
          <cell r="O435">
            <v>2.1477970165446161</v>
          </cell>
          <cell r="P435">
            <v>3.3104470864753344</v>
          </cell>
          <cell r="Q435">
            <v>3.043938161106591</v>
          </cell>
          <cell r="R435">
            <v>4.833333333333333</v>
          </cell>
          <cell r="S435">
            <v>3.3104470864753344</v>
          </cell>
          <cell r="T435" t="str">
            <v>DEF</v>
          </cell>
          <cell r="U435" t="str">
            <v>CB</v>
          </cell>
          <cell r="V435" t="str">
            <v>MUN</v>
          </cell>
          <cell r="W435" t="str">
            <v>Man Utd</v>
          </cell>
          <cell r="X435">
            <v>5</v>
          </cell>
          <cell r="Y435">
            <v>51</v>
          </cell>
          <cell r="Z435">
            <v>8</v>
          </cell>
          <cell r="AA435">
            <v>43</v>
          </cell>
          <cell r="AB435">
            <v>1229</v>
          </cell>
          <cell r="AC435">
            <v>1229</v>
          </cell>
          <cell r="AD435">
            <v>0.56666666666666665</v>
          </cell>
          <cell r="AE435">
            <v>0</v>
          </cell>
          <cell r="AF435">
            <v>0</v>
          </cell>
          <cell r="AG435">
            <v>-1.0984540276647681E-2</v>
          </cell>
          <cell r="AH435">
            <v>-4.3938161106590726E-2</v>
          </cell>
          <cell r="AI435">
            <v>-5.4922701383238404E-2</v>
          </cell>
          <cell r="AJ435">
            <v>2.4999999999999911E-2</v>
          </cell>
          <cell r="AK435">
            <v>3</v>
          </cell>
          <cell r="AL435">
            <v>241</v>
          </cell>
          <cell r="AM435">
            <v>0</v>
          </cell>
          <cell r="AN435">
            <v>0</v>
          </cell>
          <cell r="AO435">
            <v>419</v>
          </cell>
          <cell r="AP435" t="str">
            <v>Martinez</v>
          </cell>
        </row>
        <row r="436">
          <cell r="A436" t="str">
            <v>Fabian Schär</v>
          </cell>
          <cell r="B436" t="str">
            <v/>
          </cell>
          <cell r="C436" t="str">
            <v>Schär</v>
          </cell>
          <cell r="D436" t="str">
            <v/>
          </cell>
          <cell r="E436" t="str">
            <v>Schar</v>
          </cell>
          <cell r="F436" t="str">
            <v/>
          </cell>
          <cell r="G436" t="str">
            <v>Fabian Schar</v>
          </cell>
          <cell r="H436" t="str">
            <v/>
          </cell>
          <cell r="I436">
            <v>3.4</v>
          </cell>
          <cell r="J436">
            <v>3.6</v>
          </cell>
          <cell r="K436">
            <v>3.9</v>
          </cell>
          <cell r="M436">
            <v>3.2690634315932998</v>
          </cell>
          <cell r="N436">
            <v>3.1515151515151514</v>
          </cell>
          <cell r="O436">
            <v>1.4870775941230483</v>
          </cell>
          <cell r="P436">
            <v>3.2690634315932998</v>
          </cell>
          <cell r="Q436">
            <v>3.1515151515151514</v>
          </cell>
          <cell r="R436">
            <v>0</v>
          </cell>
          <cell r="S436">
            <v>3.2690634315932998</v>
          </cell>
          <cell r="T436" t="str">
            <v>DEF</v>
          </cell>
          <cell r="U436" t="str">
            <v>CB</v>
          </cell>
          <cell r="V436" t="str">
            <v>NEW</v>
          </cell>
          <cell r="W436" t="str">
            <v>Newcastle</v>
          </cell>
          <cell r="X436">
            <v>5</v>
          </cell>
          <cell r="Y436">
            <v>51</v>
          </cell>
          <cell r="Z436">
            <v>12</v>
          </cell>
          <cell r="AA436">
            <v>39</v>
          </cell>
          <cell r="AB436">
            <v>1089</v>
          </cell>
          <cell r="AC436">
            <v>1089</v>
          </cell>
          <cell r="AD436">
            <v>0.63749999999999996</v>
          </cell>
          <cell r="AE436">
            <v>0</v>
          </cell>
          <cell r="AF436">
            <v>0</v>
          </cell>
          <cell r="AG436">
            <v>-8.0165289256198355E-2</v>
          </cell>
          <cell r="AH436">
            <v>-4.9586776859504127E-2</v>
          </cell>
          <cell r="AI436">
            <v>-0.12975206611570247</v>
          </cell>
          <cell r="AJ436">
            <v>0</v>
          </cell>
          <cell r="AK436">
            <v>0</v>
          </cell>
          <cell r="AL436">
            <v>186</v>
          </cell>
          <cell r="AM436">
            <v>1</v>
          </cell>
          <cell r="AN436">
            <v>0</v>
          </cell>
          <cell r="AO436">
            <v>446</v>
          </cell>
          <cell r="AP436" t="str">
            <v>Schär</v>
          </cell>
        </row>
        <row r="437">
          <cell r="A437" t="str">
            <v>Bafodé Diakité</v>
          </cell>
          <cell r="B437" t="str">
            <v/>
          </cell>
          <cell r="C437" t="str">
            <v>Diakité</v>
          </cell>
          <cell r="D437" t="str">
            <v/>
          </cell>
          <cell r="H437" t="str">
            <v/>
          </cell>
          <cell r="I437">
            <v>2.4</v>
          </cell>
          <cell r="J437">
            <v>2.8333333333333335</v>
          </cell>
          <cell r="K437">
            <v>3.7</v>
          </cell>
          <cell r="M437">
            <v>2.7231202210074086</v>
          </cell>
          <cell r="N437">
            <v>2.5035294117647067</v>
          </cell>
          <cell r="O437">
            <v>1.6971372549019601</v>
          </cell>
          <cell r="P437">
            <v>2.7231202210074086</v>
          </cell>
          <cell r="Q437">
            <v>2.5035294117647067</v>
          </cell>
          <cell r="R437">
            <v>0</v>
          </cell>
          <cell r="S437">
            <v>2.7231202210074086</v>
          </cell>
          <cell r="T437" t="str">
            <v>DEF</v>
          </cell>
          <cell r="U437" t="str">
            <v>CB</v>
          </cell>
          <cell r="V437" t="str">
            <v>BOU</v>
          </cell>
          <cell r="W437" t="str">
            <v>Bournemouth</v>
          </cell>
          <cell r="X437">
            <v>5</v>
          </cell>
          <cell r="Y437">
            <v>46.000000000000007</v>
          </cell>
          <cell r="Z437">
            <v>8</v>
          </cell>
          <cell r="AA437">
            <v>38.000000000000007</v>
          </cell>
          <cell r="AB437">
            <v>1275</v>
          </cell>
          <cell r="AC437">
            <v>1275</v>
          </cell>
          <cell r="AD437">
            <v>0.51111111111111118</v>
          </cell>
          <cell r="AE437">
            <v>0</v>
          </cell>
          <cell r="AF437">
            <v>0</v>
          </cell>
          <cell r="AG437">
            <v>-1.4117647058823528E-3</v>
          </cell>
          <cell r="AH437">
            <v>-1.3411764705882352E-2</v>
          </cell>
          <cell r="AI437">
            <v>-1.4823529411764704E-2</v>
          </cell>
          <cell r="AJ437">
            <v>2.0000000000000018E-3</v>
          </cell>
          <cell r="AK437">
            <v>2</v>
          </cell>
          <cell r="AL437">
            <v>164</v>
          </cell>
          <cell r="AM437">
            <v>1</v>
          </cell>
          <cell r="AN437">
            <v>0</v>
          </cell>
          <cell r="AO437">
            <v>62</v>
          </cell>
          <cell r="AP437" t="str">
            <v>Diakité</v>
          </cell>
        </row>
        <row r="438">
          <cell r="A438" t="str">
            <v>Matthijs de Ligt</v>
          </cell>
          <cell r="B438" t="str">
            <v/>
          </cell>
          <cell r="C438" t="str">
            <v>De Ligt</v>
          </cell>
          <cell r="D438" t="str">
            <v/>
          </cell>
          <cell r="F438" t="str">
            <v/>
          </cell>
          <cell r="H438" t="str">
            <v/>
          </cell>
          <cell r="I438">
            <v>2.2999999999999998</v>
          </cell>
          <cell r="J438">
            <v>2.2999999999999998</v>
          </cell>
          <cell r="K438">
            <v>2.2999999999999998</v>
          </cell>
          <cell r="M438">
            <v>4.0094020842846856</v>
          </cell>
          <cell r="N438">
            <v>2.6923076923076925</v>
          </cell>
          <cell r="O438">
            <v>1.9556410256410257</v>
          </cell>
          <cell r="P438">
            <v>4.0094020842846856</v>
          </cell>
          <cell r="Q438">
            <v>2.6923076923076925</v>
          </cell>
          <cell r="R438">
            <v>0</v>
          </cell>
          <cell r="S438">
            <v>4.0094020842846856</v>
          </cell>
          <cell r="T438" t="str">
            <v>DEF</v>
          </cell>
          <cell r="U438" t="str">
            <v>CB</v>
          </cell>
          <cell r="V438" t="str">
            <v>MUN</v>
          </cell>
          <cell r="W438" t="str">
            <v>Man Utd</v>
          </cell>
          <cell r="X438">
            <v>5</v>
          </cell>
          <cell r="Y438">
            <v>43</v>
          </cell>
          <cell r="Z438">
            <v>8</v>
          </cell>
          <cell r="AA438">
            <v>35</v>
          </cell>
          <cell r="AB438">
            <v>1170</v>
          </cell>
          <cell r="AC438">
            <v>1170</v>
          </cell>
          <cell r="AD438">
            <v>0.66153846153846152</v>
          </cell>
          <cell r="AE438">
            <v>1</v>
          </cell>
          <cell r="AF438">
            <v>0</v>
          </cell>
          <cell r="AG438">
            <v>-2.9230769230769213E-2</v>
          </cell>
          <cell r="AH438">
            <v>-6.3846153846153844E-2</v>
          </cell>
          <cell r="AI438">
            <v>-9.3076923076923057E-2</v>
          </cell>
          <cell r="AJ438">
            <v>0</v>
          </cell>
          <cell r="AK438">
            <v>5</v>
          </cell>
          <cell r="AL438">
            <v>169</v>
          </cell>
          <cell r="AM438">
            <v>0</v>
          </cell>
          <cell r="AN438">
            <v>0</v>
          </cell>
          <cell r="AO438">
            <v>416</v>
          </cell>
          <cell r="AP438" t="str">
            <v>De Ligt</v>
          </cell>
        </row>
        <row r="439">
          <cell r="A439" t="str">
            <v>Conor Bradley</v>
          </cell>
          <cell r="B439" t="str">
            <v/>
          </cell>
          <cell r="C439" t="str">
            <v>Bradley</v>
          </cell>
          <cell r="D439" t="str">
            <v/>
          </cell>
          <cell r="F439" t="str">
            <v/>
          </cell>
          <cell r="H439" t="str">
            <v/>
          </cell>
          <cell r="I439">
            <v>2.2000000000000002</v>
          </cell>
          <cell r="J439">
            <v>3.35</v>
          </cell>
          <cell r="K439">
            <v>4.5</v>
          </cell>
          <cell r="M439">
            <v>2.8690202744402571</v>
          </cell>
          <cell r="N439">
            <v>3.0172413793103448</v>
          </cell>
          <cell r="O439">
            <v>1.2204238505747123</v>
          </cell>
          <cell r="P439">
            <v>2.8690202744402571</v>
          </cell>
          <cell r="Q439">
            <v>3.0172413793103448</v>
          </cell>
          <cell r="R439">
            <v>0</v>
          </cell>
          <cell r="S439">
            <v>2.8690202744402571</v>
          </cell>
          <cell r="T439" t="str">
            <v>DEF</v>
          </cell>
          <cell r="U439" t="str">
            <v>RB</v>
          </cell>
          <cell r="V439" t="str">
            <v>LIV</v>
          </cell>
          <cell r="W439" t="str">
            <v>Liverpool</v>
          </cell>
          <cell r="X439">
            <v>5</v>
          </cell>
          <cell r="Y439">
            <v>42</v>
          </cell>
          <cell r="Z439">
            <v>2</v>
          </cell>
          <cell r="AA439">
            <v>40</v>
          </cell>
          <cell r="AB439">
            <v>928</v>
          </cell>
          <cell r="AC439">
            <v>928</v>
          </cell>
          <cell r="AD439">
            <v>0.55999999999999994</v>
          </cell>
          <cell r="AE439">
            <v>0</v>
          </cell>
          <cell r="AF439">
            <v>2</v>
          </cell>
          <cell r="AG439">
            <v>-1.7456896551724138E-2</v>
          </cell>
          <cell r="AH439">
            <v>0.1125</v>
          </cell>
          <cell r="AI439">
            <v>9.5043103448275865E-2</v>
          </cell>
          <cell r="AJ439">
            <v>0</v>
          </cell>
          <cell r="AK439">
            <v>2</v>
          </cell>
          <cell r="AL439">
            <v>157</v>
          </cell>
          <cell r="AM439">
            <v>5</v>
          </cell>
          <cell r="AN439">
            <v>0</v>
          </cell>
          <cell r="AO439">
            <v>360</v>
          </cell>
          <cell r="AP439" t="str">
            <v>Bradley</v>
          </cell>
        </row>
        <row r="440">
          <cell r="A440" t="str">
            <v>Joe Gomez</v>
          </cell>
          <cell r="B440" t="str">
            <v/>
          </cell>
          <cell r="C440" t="str">
            <v>Gomez</v>
          </cell>
          <cell r="D440" t="str">
            <v/>
          </cell>
          <cell r="F440" t="str">
            <v/>
          </cell>
          <cell r="H440" t="str">
            <v/>
          </cell>
          <cell r="I440">
            <v>1.6</v>
          </cell>
          <cell r="J440">
            <v>2.4</v>
          </cell>
          <cell r="K440">
            <v>3.2</v>
          </cell>
          <cell r="M440">
            <v>2.9823132472720233</v>
          </cell>
          <cell r="N440">
            <v>3.5</v>
          </cell>
          <cell r="O440">
            <v>1.5130546932742055</v>
          </cell>
          <cell r="P440">
            <v>2.9823132472720233</v>
          </cell>
          <cell r="Q440">
            <v>3.5</v>
          </cell>
          <cell r="R440">
            <v>1.5365853658536586</v>
          </cell>
          <cell r="S440">
            <v>2.9823132472720233</v>
          </cell>
          <cell r="T440" t="str">
            <v>DEF</v>
          </cell>
          <cell r="U440" t="str">
            <v>CB</v>
          </cell>
          <cell r="V440" t="str">
            <v>LIV</v>
          </cell>
          <cell r="W440" t="str">
            <v>Liverpool</v>
          </cell>
          <cell r="X440">
            <v>5</v>
          </cell>
          <cell r="Y440">
            <v>33</v>
          </cell>
          <cell r="Z440">
            <v>0</v>
          </cell>
          <cell r="AA440">
            <v>33</v>
          </cell>
          <cell r="AB440">
            <v>594</v>
          </cell>
          <cell r="AC440">
            <v>594</v>
          </cell>
          <cell r="AD440">
            <v>0.31428571428571428</v>
          </cell>
          <cell r="AE440">
            <v>0</v>
          </cell>
          <cell r="AF440">
            <v>2</v>
          </cell>
          <cell r="AG440">
            <v>-4.2424242424242427E-2</v>
          </cell>
          <cell r="AH440">
            <v>0.20606060606060606</v>
          </cell>
          <cell r="AI440">
            <v>0.16363636363636364</v>
          </cell>
          <cell r="AJ440">
            <v>2.0000000000000018E-3</v>
          </cell>
          <cell r="AK440">
            <v>2</v>
          </cell>
          <cell r="AL440">
            <v>94</v>
          </cell>
          <cell r="AM440">
            <v>4</v>
          </cell>
          <cell r="AN440">
            <v>0</v>
          </cell>
          <cell r="AO440">
            <v>359</v>
          </cell>
          <cell r="AP440" t="str">
            <v>Gomez</v>
          </cell>
        </row>
        <row r="441">
          <cell r="A441" t="str">
            <v>Veljko Milosavljevic</v>
          </cell>
          <cell r="B441" t="str">
            <v/>
          </cell>
          <cell r="C441" t="str">
            <v>Milosavljević</v>
          </cell>
          <cell r="D441" t="str">
            <v/>
          </cell>
          <cell r="E441" t="str">
            <v>Veljko Milosavljević</v>
          </cell>
          <cell r="F441" t="str">
            <v/>
          </cell>
          <cell r="H441" t="str">
            <v/>
          </cell>
          <cell r="I441">
            <v>3.4</v>
          </cell>
          <cell r="J441">
            <v>3.8499999999999996</v>
          </cell>
          <cell r="K441">
            <v>4.3</v>
          </cell>
          <cell r="M441">
            <v>3.1130688153334232</v>
          </cell>
          <cell r="N441">
            <v>4.6594005449591283</v>
          </cell>
          <cell r="O441">
            <v>1.7311625794732057</v>
          </cell>
          <cell r="P441">
            <v>3.1130688153334232</v>
          </cell>
          <cell r="Q441">
            <v>4.6594005449591283</v>
          </cell>
          <cell r="R441">
            <v>0</v>
          </cell>
          <cell r="S441">
            <v>3.1130688153334232</v>
          </cell>
          <cell r="T441" t="str">
            <v>DEF</v>
          </cell>
          <cell r="U441" t="str">
            <v>CB</v>
          </cell>
          <cell r="V441" t="str">
            <v>BOU</v>
          </cell>
          <cell r="W441" t="str">
            <v>Bournemouth</v>
          </cell>
          <cell r="X441">
            <v>5</v>
          </cell>
          <cell r="Y441">
            <v>19</v>
          </cell>
          <cell r="Z441">
            <v>0</v>
          </cell>
          <cell r="AA441">
            <v>19</v>
          </cell>
          <cell r="AB441">
            <v>367</v>
          </cell>
          <cell r="AC441">
            <v>367</v>
          </cell>
          <cell r="AD441">
            <v>0.54285714285714293</v>
          </cell>
          <cell r="AE441">
            <v>0</v>
          </cell>
          <cell r="AF441">
            <v>0</v>
          </cell>
          <cell r="AG441">
            <v>-3.6784741144414164E-2</v>
          </cell>
          <cell r="AH441">
            <v>-4.6594005449591289E-2</v>
          </cell>
          <cell r="AI441">
            <v>-8.337874659400546E-2</v>
          </cell>
          <cell r="AJ441">
            <v>9.9999999999988987E-4</v>
          </cell>
          <cell r="AK441">
            <v>0</v>
          </cell>
          <cell r="AL441">
            <v>63</v>
          </cell>
          <cell r="AM441">
            <v>0</v>
          </cell>
          <cell r="AN441">
            <v>0</v>
          </cell>
          <cell r="AO441">
            <v>63</v>
          </cell>
          <cell r="AP441" t="str">
            <v>Milosavljević</v>
          </cell>
        </row>
        <row r="442">
          <cell r="A442" t="str">
            <v>Levi Samuels Colwill</v>
          </cell>
          <cell r="B442" t="str">
            <v/>
          </cell>
          <cell r="C442" t="str">
            <v>Colwill</v>
          </cell>
          <cell r="D442" t="str">
            <v/>
          </cell>
          <cell r="E442" t="str">
            <v>Levi Colwill</v>
          </cell>
          <cell r="F442" t="str">
            <v/>
          </cell>
          <cell r="H442" t="str">
            <v/>
          </cell>
          <cell r="I442">
            <v>2.7</v>
          </cell>
          <cell r="J442">
            <v>2.8666666666666667</v>
          </cell>
          <cell r="K442">
            <v>3.1</v>
          </cell>
          <cell r="M442">
            <v>2.8138783263356375</v>
          </cell>
          <cell r="N442">
            <v>0</v>
          </cell>
          <cell r="O442">
            <v>1.7074333333333338</v>
          </cell>
          <cell r="P442">
            <v>2.8138783263356375</v>
          </cell>
          <cell r="Q442">
            <v>1.6</v>
          </cell>
          <cell r="R442">
            <v>3.2</v>
          </cell>
          <cell r="S442">
            <v>2.8138783263356375</v>
          </cell>
          <cell r="T442" t="str">
            <v>DEF</v>
          </cell>
          <cell r="U442" t="str">
            <v>CB</v>
          </cell>
          <cell r="V442" t="str">
            <v>CHE</v>
          </cell>
          <cell r="W442" t="str">
            <v>Chelsea</v>
          </cell>
          <cell r="X442">
            <v>5</v>
          </cell>
          <cell r="Y442">
            <v>8</v>
          </cell>
          <cell r="Z442">
            <v>4</v>
          </cell>
          <cell r="AA442">
            <v>4</v>
          </cell>
          <cell r="AB442">
            <v>225</v>
          </cell>
          <cell r="AC442">
            <v>225</v>
          </cell>
          <cell r="AD442">
            <v>0.53333333333333333</v>
          </cell>
          <cell r="AE442">
            <v>0</v>
          </cell>
          <cell r="AF442">
            <v>0</v>
          </cell>
          <cell r="AG442">
            <v>0</v>
          </cell>
          <cell r="AH442">
            <v>-4.8000000000000001E-2</v>
          </cell>
          <cell r="AI442">
            <v>-4.8000000000000001E-2</v>
          </cell>
          <cell r="AJ442">
            <v>2.200000000000002E-2</v>
          </cell>
          <cell r="AK442">
            <v>0</v>
          </cell>
          <cell r="AL442">
            <v>30</v>
          </cell>
          <cell r="AM442">
            <v>0</v>
          </cell>
          <cell r="AN442">
            <v>0</v>
          </cell>
          <cell r="AO442">
            <v>149</v>
          </cell>
          <cell r="AP442" t="str">
            <v>Colwill</v>
          </cell>
        </row>
        <row r="443">
          <cell r="A443" t="str">
            <v>Max Alleyne</v>
          </cell>
          <cell r="B443" t="str">
            <v/>
          </cell>
          <cell r="C443" t="str">
            <v>Alleyne</v>
          </cell>
          <cell r="D443" t="str">
            <v/>
          </cell>
          <cell r="F443" t="str">
            <v/>
          </cell>
          <cell r="H443" t="str">
            <v/>
          </cell>
          <cell r="I443" t="e">
            <v>#N/A</v>
          </cell>
          <cell r="J443" t="e">
            <v>#N/A</v>
          </cell>
          <cell r="K443" t="e">
            <v>#N/A</v>
          </cell>
          <cell r="M443">
            <v>4.0147938032661807</v>
          </cell>
          <cell r="N443">
            <v>2.5185185185185182</v>
          </cell>
          <cell r="O443">
            <v>2.6141396825396823</v>
          </cell>
          <cell r="P443">
            <v>4.0147938032661807</v>
          </cell>
          <cell r="Q443">
            <v>2.5185185185185182</v>
          </cell>
          <cell r="R443">
            <v>2.5185185185185182</v>
          </cell>
          <cell r="S443">
            <v>4.0147938032661807</v>
          </cell>
          <cell r="T443" t="str">
            <v>DEF</v>
          </cell>
          <cell r="U443" t="str">
            <v>CB</v>
          </cell>
          <cell r="V443" t="str">
            <v>MCI</v>
          </cell>
          <cell r="W443" t="str">
            <v>Man City</v>
          </cell>
          <cell r="X443">
            <v>5</v>
          </cell>
          <cell r="Y443">
            <v>5</v>
          </cell>
          <cell r="Z443">
            <v>0</v>
          </cell>
          <cell r="AA443">
            <v>5</v>
          </cell>
          <cell r="AB443">
            <v>135</v>
          </cell>
          <cell r="AC443">
            <v>135</v>
          </cell>
          <cell r="AD443">
            <v>0.5</v>
          </cell>
          <cell r="AE443">
            <v>0</v>
          </cell>
          <cell r="AF443">
            <v>0</v>
          </cell>
          <cell r="AG443">
            <v>-0.17333333333333334</v>
          </cell>
          <cell r="AH443">
            <v>-3.9999999999999994E-2</v>
          </cell>
          <cell r="AI443">
            <v>-0.21333333333333332</v>
          </cell>
          <cell r="AJ443">
            <v>9.9999999999988987E-4</v>
          </cell>
          <cell r="AK443">
            <v>0</v>
          </cell>
          <cell r="AL443">
            <v>27</v>
          </cell>
          <cell r="AM443">
            <v>0</v>
          </cell>
          <cell r="AN443">
            <v>0</v>
          </cell>
          <cell r="AO443">
            <v>394</v>
          </cell>
          <cell r="AP443" t="str">
            <v>Alleyne</v>
          </cell>
        </row>
        <row r="444">
          <cell r="A444" t="str">
            <v>Jeremy Jacquet</v>
          </cell>
          <cell r="B444" t="str">
            <v/>
          </cell>
          <cell r="C444" t="str">
            <v>Jacquet</v>
          </cell>
          <cell r="D444" t="str">
            <v/>
          </cell>
          <cell r="H444" t="str">
            <v/>
          </cell>
          <cell r="I444">
            <v>0</v>
          </cell>
          <cell r="J444">
            <v>0.5</v>
          </cell>
          <cell r="K444">
            <v>1</v>
          </cell>
          <cell r="M444">
            <v>2.2000000000000002</v>
          </cell>
          <cell r="N444">
            <v>2.2000000000000002</v>
          </cell>
          <cell r="O444">
            <v>1.3483333333333332</v>
          </cell>
          <cell r="P444">
            <v>2.6493435503023264</v>
          </cell>
          <cell r="Q444">
            <v>0</v>
          </cell>
          <cell r="R444">
            <v>0</v>
          </cell>
          <cell r="S444">
            <v>2.2000000000000002</v>
          </cell>
          <cell r="T444" t="str">
            <v>DEF</v>
          </cell>
          <cell r="U444" t="str">
            <v/>
          </cell>
          <cell r="V444" t="str">
            <v>LIV</v>
          </cell>
          <cell r="W444" t="str">
            <v>Liverpool</v>
          </cell>
          <cell r="X444">
            <v>5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 t="e">
            <v>#DIV/0!</v>
          </cell>
          <cell r="AH444" t="e">
            <v>#DIV/0!</v>
          </cell>
          <cell r="AI444" t="e">
            <v>#DIV/0!</v>
          </cell>
          <cell r="AJ444">
            <v>1.8000000000000016E-2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362</v>
          </cell>
          <cell r="AP444" t="str">
            <v>Jacquet</v>
          </cell>
        </row>
        <row r="445">
          <cell r="A445" t="str">
            <v>Kostas Tsimikas</v>
          </cell>
          <cell r="B445" t="str">
            <v/>
          </cell>
          <cell r="C445" t="str">
            <v>Tsimikas</v>
          </cell>
          <cell r="D445" t="str">
            <v/>
          </cell>
          <cell r="H445" t="str">
            <v/>
          </cell>
          <cell r="I445">
            <v>0.9</v>
          </cell>
          <cell r="J445">
            <v>3.6666666666666665</v>
          </cell>
          <cell r="K445">
            <v>5.6</v>
          </cell>
          <cell r="M445">
            <v>2.2000000000000002</v>
          </cell>
          <cell r="N445">
            <v>2.2000000000000002</v>
          </cell>
          <cell r="O445">
            <v>1.3483333333333332</v>
          </cell>
          <cell r="P445">
            <v>2.6493435503023264</v>
          </cell>
          <cell r="Q445">
            <v>0</v>
          </cell>
          <cell r="R445">
            <v>0</v>
          </cell>
          <cell r="S445">
            <v>2.2000000000000002</v>
          </cell>
          <cell r="T445" t="str">
            <v>DEF</v>
          </cell>
          <cell r="U445" t="str">
            <v/>
          </cell>
          <cell r="V445" t="str">
            <v>LIV</v>
          </cell>
          <cell r="W445" t="str">
            <v>Liverpool</v>
          </cell>
          <cell r="X445">
            <v>5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 t="e">
            <v>#DIV/0!</v>
          </cell>
          <cell r="AH445" t="e">
            <v>#DIV/0!</v>
          </cell>
          <cell r="AI445" t="e">
            <v>#DIV/0!</v>
          </cell>
          <cell r="AJ445">
            <v>9.9999999999988987E-4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364</v>
          </cell>
          <cell r="AP445" t="str">
            <v>Tsimikas</v>
          </cell>
        </row>
        <row r="446">
          <cell r="A446" t="str">
            <v>Tarik Muharemović</v>
          </cell>
          <cell r="B446" t="str">
            <v/>
          </cell>
          <cell r="C446" t="str">
            <v>Muharemović</v>
          </cell>
          <cell r="D446" t="str">
            <v/>
          </cell>
          <cell r="H446" t="str">
            <v/>
          </cell>
          <cell r="I446">
            <v>0</v>
          </cell>
          <cell r="J446">
            <v>0</v>
          </cell>
          <cell r="K446">
            <v>0</v>
          </cell>
          <cell r="M446">
            <v>2.2000000000000002</v>
          </cell>
          <cell r="N446">
            <v>2.2000000000000002</v>
          </cell>
          <cell r="O446">
            <v>1.4691666666666667</v>
          </cell>
          <cell r="P446">
            <v>2.5584305030180783</v>
          </cell>
          <cell r="Q446">
            <v>0</v>
          </cell>
          <cell r="R446">
            <v>0</v>
          </cell>
          <cell r="S446">
            <v>2.2000000000000002</v>
          </cell>
          <cell r="T446" t="str">
            <v>DEF</v>
          </cell>
          <cell r="U446" t="str">
            <v>CB</v>
          </cell>
          <cell r="V446" t="str">
            <v>LEE</v>
          </cell>
          <cell r="W446" t="str">
            <v>Leeds</v>
          </cell>
          <cell r="X446">
            <v>5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 t="e">
            <v>#DIV/0!</v>
          </cell>
          <cell r="AH446" t="e">
            <v>#DIV/0!</v>
          </cell>
          <cell r="AI446" t="e">
            <v>#DIV/0!</v>
          </cell>
          <cell r="AJ446">
            <v>6.9999999999998952E-3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334</v>
          </cell>
          <cell r="AP446" t="str">
            <v>Muharemović</v>
          </cell>
        </row>
        <row r="447">
          <cell r="A447" t="str">
            <v>Luka Vušković</v>
          </cell>
          <cell r="B447" t="str">
            <v/>
          </cell>
          <cell r="C447" t="str">
            <v>Vuskovic</v>
          </cell>
          <cell r="D447" t="str">
            <v/>
          </cell>
          <cell r="F447" t="str">
            <v/>
          </cell>
          <cell r="H447" t="str">
            <v/>
          </cell>
          <cell r="I447" t="e">
            <v>#N/A</v>
          </cell>
          <cell r="J447" t="e">
            <v>#N/A</v>
          </cell>
          <cell r="K447" t="e">
            <v>#N/A</v>
          </cell>
          <cell r="M447">
            <v>2.2000000000000002</v>
          </cell>
          <cell r="N447">
            <v>2.2000000000000002</v>
          </cell>
          <cell r="O447">
            <v>1.5350000000000001</v>
          </cell>
          <cell r="P447">
            <v>2.6537783330966795</v>
          </cell>
          <cell r="Q447">
            <v>0</v>
          </cell>
          <cell r="R447">
            <v>0</v>
          </cell>
          <cell r="S447">
            <v>2.2000000000000002</v>
          </cell>
          <cell r="T447" t="str">
            <v>DEF</v>
          </cell>
          <cell r="U447" t="str">
            <v/>
          </cell>
          <cell r="V447" t="str">
            <v>BHA</v>
          </cell>
          <cell r="W447" t="str">
            <v>Brighton</v>
          </cell>
          <cell r="X447">
            <v>5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 t="e">
            <v>#DIV/0!</v>
          </cell>
          <cell r="AH447" t="e">
            <v>#DIV/0!</v>
          </cell>
          <cell r="AI447" t="e">
            <v>#DIV/0!</v>
          </cell>
          <cell r="AJ447">
            <v>2.200000000000002E-2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504</v>
          </cell>
          <cell r="AP447" t="str">
            <v>Vuskovic</v>
          </cell>
        </row>
        <row r="448">
          <cell r="A448" t="str">
            <v>Michael Svoboda</v>
          </cell>
          <cell r="B448" t="str">
            <v/>
          </cell>
          <cell r="C448" t="str">
            <v>Svoboda</v>
          </cell>
          <cell r="D448" t="str">
            <v/>
          </cell>
          <cell r="H448" t="str">
            <v/>
          </cell>
          <cell r="I448">
            <v>2.1</v>
          </cell>
          <cell r="J448">
            <v>3.6333333333333333</v>
          </cell>
          <cell r="K448">
            <v>5.2</v>
          </cell>
          <cell r="M448">
            <v>2.2000000000000002</v>
          </cell>
          <cell r="N448">
            <v>2.2000000000000002</v>
          </cell>
          <cell r="O448">
            <v>1.5350000000000001</v>
          </cell>
          <cell r="P448">
            <v>2.6537783330966795</v>
          </cell>
          <cell r="Q448">
            <v>0</v>
          </cell>
          <cell r="R448">
            <v>0</v>
          </cell>
          <cell r="S448">
            <v>2.2000000000000002</v>
          </cell>
          <cell r="T448" t="str">
            <v>DEF</v>
          </cell>
          <cell r="U448" t="str">
            <v>CB</v>
          </cell>
          <cell r="V448" t="str">
            <v>BHA</v>
          </cell>
          <cell r="W448" t="str">
            <v>Brighton</v>
          </cell>
          <cell r="X448">
            <v>5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 t="e">
            <v>#DIV/0!</v>
          </cell>
          <cell r="AH448" t="e">
            <v>#DIV/0!</v>
          </cell>
          <cell r="AI448" t="e">
            <v>#DIV/0!</v>
          </cell>
          <cell r="AJ448">
            <v>9.9999999999988987E-4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120</v>
          </cell>
          <cell r="AP448" t="str">
            <v>Svoboda</v>
          </cell>
        </row>
        <row r="449">
          <cell r="A449" t="str">
            <v>Tyrick Mitchell</v>
          </cell>
          <cell r="B449" t="str">
            <v/>
          </cell>
          <cell r="C449" t="str">
            <v>Mitchell</v>
          </cell>
          <cell r="D449" t="str">
            <v/>
          </cell>
          <cell r="F449" t="str">
            <v/>
          </cell>
          <cell r="H449" t="str">
            <v/>
          </cell>
          <cell r="I449">
            <v>2.6</v>
          </cell>
          <cell r="J449">
            <v>3.0333333333333337</v>
          </cell>
          <cell r="K449">
            <v>3.3</v>
          </cell>
          <cell r="M449">
            <v>3.0526177758951158</v>
          </cell>
          <cell r="N449">
            <v>3.3273901014448199</v>
          </cell>
          <cell r="O449">
            <v>2.1713739698154084</v>
          </cell>
          <cell r="P449">
            <v>3.0526177758951158</v>
          </cell>
          <cell r="Q449">
            <v>3.3273901014448199</v>
          </cell>
          <cell r="R449">
            <v>2.8444444444444446</v>
          </cell>
          <cell r="S449">
            <v>3.0526177758951158</v>
          </cell>
          <cell r="T449" t="str">
            <v>DEF</v>
          </cell>
          <cell r="U449" t="str">
            <v>LB</v>
          </cell>
          <cell r="V449" t="str">
            <v>CRY</v>
          </cell>
          <cell r="W449" t="str">
            <v>Crystal Palace</v>
          </cell>
          <cell r="X449">
            <v>4.5</v>
          </cell>
          <cell r="Y449">
            <v>135</v>
          </cell>
          <cell r="Z449">
            <v>12</v>
          </cell>
          <cell r="AA449">
            <v>123</v>
          </cell>
          <cell r="AB449">
            <v>3253</v>
          </cell>
          <cell r="AC449">
            <v>3253</v>
          </cell>
          <cell r="AD449">
            <v>0.78947368421052633</v>
          </cell>
          <cell r="AE449">
            <v>1</v>
          </cell>
          <cell r="AF449">
            <v>3</v>
          </cell>
          <cell r="AG449">
            <v>-1.6323393790347369E-2</v>
          </cell>
          <cell r="AH449">
            <v>1.3003381494005539E-2</v>
          </cell>
          <cell r="AI449">
            <v>-3.3200122963418371E-3</v>
          </cell>
          <cell r="AJ449">
            <v>7.2999999999999954E-2</v>
          </cell>
          <cell r="AK449">
            <v>8</v>
          </cell>
          <cell r="AL449">
            <v>498</v>
          </cell>
          <cell r="AM449">
            <v>6</v>
          </cell>
          <cell r="AN449">
            <v>0</v>
          </cell>
          <cell r="AO449">
            <v>204</v>
          </cell>
          <cell r="AP449" t="str">
            <v>Mitchell</v>
          </cell>
        </row>
        <row r="450">
          <cell r="A450" t="str">
            <v>Ferdi Kadıoğlu</v>
          </cell>
          <cell r="B450" t="str">
            <v/>
          </cell>
          <cell r="C450" t="str">
            <v>F.Kadıoğlu</v>
          </cell>
          <cell r="D450" t="str">
            <v/>
          </cell>
          <cell r="E450" t="str">
            <v>Ferdi Kadioglu</v>
          </cell>
          <cell r="F450" t="str">
            <v/>
          </cell>
          <cell r="H450" t="str">
            <v/>
          </cell>
          <cell r="I450">
            <v>3.2</v>
          </cell>
          <cell r="J450">
            <v>3.2</v>
          </cell>
          <cell r="K450">
            <v>3.2</v>
          </cell>
          <cell r="M450">
            <v>3.4783527739912481</v>
          </cell>
          <cell r="N450">
            <v>3.1846645367412143</v>
          </cell>
          <cell r="O450">
            <v>2.6768719204827836</v>
          </cell>
          <cell r="P450">
            <v>3.4783527739912481</v>
          </cell>
          <cell r="Q450">
            <v>3.1846645367412143</v>
          </cell>
          <cell r="R450">
            <v>4.2851851851851848</v>
          </cell>
          <cell r="S450">
            <v>3.4783527739912481</v>
          </cell>
          <cell r="T450" t="str">
            <v>DEF</v>
          </cell>
          <cell r="U450" t="str">
            <v>LB</v>
          </cell>
          <cell r="V450" t="str">
            <v>BHA</v>
          </cell>
          <cell r="W450" t="str">
            <v>Brighton</v>
          </cell>
          <cell r="X450">
            <v>4.5</v>
          </cell>
          <cell r="Y450">
            <v>118</v>
          </cell>
          <cell r="Z450">
            <v>6</v>
          </cell>
          <cell r="AA450">
            <v>112</v>
          </cell>
          <cell r="AB450">
            <v>3130</v>
          </cell>
          <cell r="AC450">
            <v>3130</v>
          </cell>
          <cell r="AD450">
            <v>0.70870870870870872</v>
          </cell>
          <cell r="AE450">
            <v>1</v>
          </cell>
          <cell r="AF450">
            <v>2</v>
          </cell>
          <cell r="AG450">
            <v>-3.0479233226837061E-2</v>
          </cell>
          <cell r="AH450">
            <v>-3.7667731629392971E-2</v>
          </cell>
          <cell r="AI450">
            <v>-6.814696485623005E-2</v>
          </cell>
          <cell r="AJ450">
            <v>2.8999999999999915E-2</v>
          </cell>
          <cell r="AK450">
            <v>7</v>
          </cell>
          <cell r="AL450">
            <v>514</v>
          </cell>
          <cell r="AM450">
            <v>6</v>
          </cell>
          <cell r="AN450">
            <v>0</v>
          </cell>
          <cell r="AO450">
            <v>113</v>
          </cell>
          <cell r="AP450" t="str">
            <v>F.Kadıoğlu</v>
          </cell>
        </row>
        <row r="451">
          <cell r="A451" t="str">
            <v>Matty Cash</v>
          </cell>
          <cell r="B451" t="str">
            <v/>
          </cell>
          <cell r="C451" t="str">
            <v>Cash</v>
          </cell>
          <cell r="D451" t="str">
            <v/>
          </cell>
          <cell r="F451" t="str">
            <v/>
          </cell>
          <cell r="H451" t="str">
            <v/>
          </cell>
          <cell r="I451">
            <v>2.2000000000000002</v>
          </cell>
          <cell r="J451">
            <v>2.4</v>
          </cell>
          <cell r="K451">
            <v>2.8</v>
          </cell>
          <cell r="M451">
            <v>3.0781071257034238</v>
          </cell>
          <cell r="N451">
            <v>3.3173076923076921</v>
          </cell>
          <cell r="O451">
            <v>1.7185384030807227</v>
          </cell>
          <cell r="P451">
            <v>3.0781071257034238</v>
          </cell>
          <cell r="Q451">
            <v>3.3173076923076921</v>
          </cell>
          <cell r="R451">
            <v>1.7975206611570249</v>
          </cell>
          <cell r="S451">
            <v>3.0781071257034238</v>
          </cell>
          <cell r="T451" t="str">
            <v>DEF</v>
          </cell>
          <cell r="U451" t="str">
            <v>RB</v>
          </cell>
          <cell r="V451" t="str">
            <v>AVL</v>
          </cell>
          <cell r="W451" t="str">
            <v>Aston Villa</v>
          </cell>
          <cell r="X451">
            <v>4.5</v>
          </cell>
          <cell r="Y451">
            <v>116.99999999999999</v>
          </cell>
          <cell r="Z451">
            <v>2</v>
          </cell>
          <cell r="AA451">
            <v>114.99999999999999</v>
          </cell>
          <cell r="AB451">
            <v>3016</v>
          </cell>
          <cell r="AC451">
            <v>3016</v>
          </cell>
          <cell r="AD451">
            <v>0.74285714285714277</v>
          </cell>
          <cell r="AE451">
            <v>3</v>
          </cell>
          <cell r="AF451">
            <v>3</v>
          </cell>
          <cell r="AG451">
            <v>5.5503978779840847E-2</v>
          </cell>
          <cell r="AH451">
            <v>1.7904509283819536E-3</v>
          </cell>
          <cell r="AI451">
            <v>5.7294429708222794E-2</v>
          </cell>
          <cell r="AJ451">
            <v>8.8000000000000078E-2</v>
          </cell>
          <cell r="AK451">
            <v>7</v>
          </cell>
          <cell r="AL451">
            <v>450</v>
          </cell>
          <cell r="AM451">
            <v>9</v>
          </cell>
          <cell r="AN451">
            <v>0</v>
          </cell>
          <cell r="AO451">
            <v>32</v>
          </cell>
          <cell r="AP451" t="str">
            <v>Cash</v>
          </cell>
        </row>
        <row r="452">
          <cell r="A452" t="str">
            <v>Michael Kayode</v>
          </cell>
          <cell r="B452" t="str">
            <v/>
          </cell>
          <cell r="C452" t="str">
            <v>Kayode</v>
          </cell>
          <cell r="D452" t="str">
            <v/>
          </cell>
          <cell r="F452" t="str">
            <v/>
          </cell>
          <cell r="H452" t="str">
            <v/>
          </cell>
          <cell r="I452">
            <v>2.2000000000000002</v>
          </cell>
          <cell r="J452">
            <v>2.2000000000000002</v>
          </cell>
          <cell r="K452">
            <v>2.2000000000000002</v>
          </cell>
          <cell r="M452">
            <v>3.0356741798230438</v>
          </cell>
          <cell r="N452">
            <v>2.8901166359729902</v>
          </cell>
          <cell r="O452">
            <v>1.9444899938612654</v>
          </cell>
          <cell r="P452">
            <v>3.0356741798230438</v>
          </cell>
          <cell r="Q452">
            <v>2.8901166359729902</v>
          </cell>
          <cell r="R452">
            <v>2.7703703703703701</v>
          </cell>
          <cell r="S452">
            <v>3.0356741798230438</v>
          </cell>
          <cell r="T452" t="str">
            <v>DEF</v>
          </cell>
          <cell r="U452" t="str">
            <v>RB</v>
          </cell>
          <cell r="V452" t="str">
            <v>BRE</v>
          </cell>
          <cell r="W452" t="str">
            <v>Brentford</v>
          </cell>
          <cell r="X452">
            <v>4.5</v>
          </cell>
          <cell r="Y452">
            <v>113.00000000000001</v>
          </cell>
          <cell r="Z452">
            <v>6</v>
          </cell>
          <cell r="AA452">
            <v>107.00000000000001</v>
          </cell>
          <cell r="AB452">
            <v>3258</v>
          </cell>
          <cell r="AC452">
            <v>3258</v>
          </cell>
          <cell r="AD452">
            <v>0.6786786786786787</v>
          </cell>
          <cell r="AE452">
            <v>1</v>
          </cell>
          <cell r="AF452">
            <v>2</v>
          </cell>
          <cell r="AG452">
            <v>-7.734806629834258E-3</v>
          </cell>
          <cell r="AH452">
            <v>-2.4585635359116037E-2</v>
          </cell>
          <cell r="AI452">
            <v>-3.2320441988950302E-2</v>
          </cell>
          <cell r="AJ452">
            <v>5.600000000000005E-2</v>
          </cell>
          <cell r="AK452">
            <v>9</v>
          </cell>
          <cell r="AL452">
            <v>494</v>
          </cell>
          <cell r="AM452">
            <v>8</v>
          </cell>
          <cell r="AN452">
            <v>0</v>
          </cell>
          <cell r="AO452">
            <v>88</v>
          </cell>
          <cell r="AP452" t="str">
            <v>Kayode</v>
          </cell>
        </row>
        <row r="453">
          <cell r="A453" t="str">
            <v>Luke Shaw</v>
          </cell>
          <cell r="B453" t="str">
            <v/>
          </cell>
          <cell r="C453" t="str">
            <v>Shaw</v>
          </cell>
          <cell r="D453" t="str">
            <v/>
          </cell>
          <cell r="F453" t="str">
            <v/>
          </cell>
          <cell r="H453" t="str">
            <v/>
          </cell>
          <cell r="I453">
            <v>0.7</v>
          </cell>
          <cell r="J453">
            <v>2.4333333333333331</v>
          </cell>
          <cell r="K453">
            <v>4</v>
          </cell>
          <cell r="M453">
            <v>3.0454211956081445</v>
          </cell>
          <cell r="N453">
            <v>2.718944099378882</v>
          </cell>
          <cell r="O453">
            <v>2.0413651883331516</v>
          </cell>
          <cell r="P453">
            <v>3.0454211956081445</v>
          </cell>
          <cell r="Q453">
            <v>2.718944099378882</v>
          </cell>
          <cell r="R453">
            <v>5.9649122807017543</v>
          </cell>
          <cell r="S453">
            <v>3.0454211956081445</v>
          </cell>
          <cell r="T453" t="str">
            <v>DEF</v>
          </cell>
          <cell r="U453" t="str">
            <v>LB</v>
          </cell>
          <cell r="V453" t="str">
            <v>MUN</v>
          </cell>
          <cell r="W453" t="str">
            <v>Man Utd</v>
          </cell>
          <cell r="X453">
            <v>4.5</v>
          </cell>
          <cell r="Y453">
            <v>113</v>
          </cell>
          <cell r="Z453">
            <v>10</v>
          </cell>
          <cell r="AA453">
            <v>103</v>
          </cell>
          <cell r="AB453">
            <v>3220</v>
          </cell>
          <cell r="AC453">
            <v>3220</v>
          </cell>
          <cell r="AD453">
            <v>0.66081871345029242</v>
          </cell>
          <cell r="AE453">
            <v>1</v>
          </cell>
          <cell r="AF453">
            <v>1</v>
          </cell>
          <cell r="AG453">
            <v>7.8260869565217397E-3</v>
          </cell>
          <cell r="AH453">
            <v>-2.7391304347826089E-2</v>
          </cell>
          <cell r="AI453">
            <v>-1.9565217391304353E-2</v>
          </cell>
          <cell r="AJ453">
            <v>0.15599999999999992</v>
          </cell>
          <cell r="AK453">
            <v>3</v>
          </cell>
          <cell r="AL453">
            <v>449</v>
          </cell>
          <cell r="AM453">
            <v>9</v>
          </cell>
          <cell r="AN453">
            <v>0</v>
          </cell>
          <cell r="AO453">
            <v>423</v>
          </cell>
          <cell r="AP453" t="str">
            <v>Shaw</v>
          </cell>
        </row>
        <row r="454">
          <cell r="A454" t="str">
            <v>Trai Hume</v>
          </cell>
          <cell r="B454" t="str">
            <v/>
          </cell>
          <cell r="C454" t="str">
            <v>Hume</v>
          </cell>
          <cell r="D454" t="str">
            <v/>
          </cell>
          <cell r="F454" t="str">
            <v/>
          </cell>
          <cell r="H454" t="str">
            <v/>
          </cell>
          <cell r="I454" t="e">
            <v>#N/A</v>
          </cell>
          <cell r="J454" t="e">
            <v>#N/A</v>
          </cell>
          <cell r="K454" t="e">
            <v>#N/A</v>
          </cell>
          <cell r="M454">
            <v>2.9925930240596217</v>
          </cell>
          <cell r="N454">
            <v>3.0415567282321891</v>
          </cell>
          <cell r="O454">
            <v>2.1042782267548148</v>
          </cell>
          <cell r="P454">
            <v>2.9925930240596217</v>
          </cell>
          <cell r="Q454">
            <v>3.0415567282321891</v>
          </cell>
          <cell r="R454">
            <v>4.3011235955056186</v>
          </cell>
          <cell r="S454">
            <v>2.9925930240596217</v>
          </cell>
          <cell r="T454" t="str">
            <v>DEF</v>
          </cell>
          <cell r="U454" t="str">
            <v>RB</v>
          </cell>
          <cell r="V454" t="str">
            <v>SUN</v>
          </cell>
          <cell r="W454" t="str">
            <v>Sunderland</v>
          </cell>
          <cell r="X454">
            <v>4.5</v>
          </cell>
          <cell r="Y454">
            <v>109.99999999999999</v>
          </cell>
          <cell r="Z454">
            <v>4</v>
          </cell>
          <cell r="AA454">
            <v>105.99999999999999</v>
          </cell>
          <cell r="AB454">
            <v>3032</v>
          </cell>
          <cell r="AC454">
            <v>3032</v>
          </cell>
          <cell r="AD454">
            <v>0.64327485380116955</v>
          </cell>
          <cell r="AE454">
            <v>2</v>
          </cell>
          <cell r="AF454">
            <v>1</v>
          </cell>
          <cell r="AG454">
            <v>-8.0145118733509282E-3</v>
          </cell>
          <cell r="AH454">
            <v>-3.1167546174142479E-2</v>
          </cell>
          <cell r="AI454">
            <v>-3.918205804749339E-2</v>
          </cell>
          <cell r="AJ454">
            <v>1.0000000000000009E-2</v>
          </cell>
          <cell r="AK454">
            <v>6</v>
          </cell>
          <cell r="AL454">
            <v>383</v>
          </cell>
          <cell r="AM454">
            <v>9</v>
          </cell>
          <cell r="AN454">
            <v>0</v>
          </cell>
          <cell r="AO454">
            <v>534</v>
          </cell>
          <cell r="AP454" t="str">
            <v>Hume</v>
          </cell>
        </row>
        <row r="455">
          <cell r="A455" t="str">
            <v>Joe Rodon</v>
          </cell>
          <cell r="B455" t="str">
            <v/>
          </cell>
          <cell r="C455" t="str">
            <v>Rodon</v>
          </cell>
          <cell r="D455" t="str">
            <v/>
          </cell>
          <cell r="F455" t="str">
            <v/>
          </cell>
          <cell r="H455" t="str">
            <v/>
          </cell>
          <cell r="I455" t="e">
            <v>#N/A</v>
          </cell>
          <cell r="J455" t="e">
            <v>#N/A</v>
          </cell>
          <cell r="K455" t="e">
            <v>#N/A</v>
          </cell>
          <cell r="M455">
            <v>2.9794589583026312</v>
          </cell>
          <cell r="N455">
            <v>2.653116531165312</v>
          </cell>
          <cell r="O455">
            <v>1.9754284913292484</v>
          </cell>
          <cell r="P455">
            <v>2.9794589583026312</v>
          </cell>
          <cell r="Q455">
            <v>2.653116531165312</v>
          </cell>
          <cell r="R455">
            <v>2.1674876847290641</v>
          </cell>
          <cell r="S455">
            <v>2.9794589583026312</v>
          </cell>
          <cell r="T455" t="str">
            <v>DEF</v>
          </cell>
          <cell r="U455" t="str">
            <v>CB</v>
          </cell>
          <cell r="V455" t="str">
            <v>LEE</v>
          </cell>
          <cell r="W455" t="str">
            <v>Leeds</v>
          </cell>
          <cell r="X455">
            <v>4.5</v>
          </cell>
          <cell r="Y455">
            <v>109.00000000000001</v>
          </cell>
          <cell r="Z455">
            <v>20</v>
          </cell>
          <cell r="AA455">
            <v>89.000000000000014</v>
          </cell>
          <cell r="AB455">
            <v>2952</v>
          </cell>
          <cell r="AC455">
            <v>2952</v>
          </cell>
          <cell r="AD455">
            <v>0.69206349206349216</v>
          </cell>
          <cell r="AE455">
            <v>2</v>
          </cell>
          <cell r="AF455">
            <v>0</v>
          </cell>
          <cell r="AG455">
            <v>1.8292682926829271E-2</v>
          </cell>
          <cell r="AH455">
            <v>-1.7073170731707318E-2</v>
          </cell>
          <cell r="AI455">
            <v>1.2195121951219523E-3</v>
          </cell>
          <cell r="AJ455">
            <v>2.6999999999999913E-2</v>
          </cell>
          <cell r="AK455">
            <v>5</v>
          </cell>
          <cell r="AL455">
            <v>373</v>
          </cell>
          <cell r="AM455">
            <v>3</v>
          </cell>
          <cell r="AN455">
            <v>0</v>
          </cell>
          <cell r="AO455">
            <v>329</v>
          </cell>
          <cell r="AP455" t="str">
            <v>Rodon</v>
          </cell>
        </row>
        <row r="456">
          <cell r="A456" t="str">
            <v>Calvin Bassey</v>
          </cell>
          <cell r="B456" t="str">
            <v/>
          </cell>
          <cell r="C456" t="str">
            <v>Bassey</v>
          </cell>
          <cell r="D456" t="str">
            <v/>
          </cell>
          <cell r="F456" t="str">
            <v/>
          </cell>
          <cell r="H456" t="str">
            <v/>
          </cell>
          <cell r="I456">
            <v>2.1</v>
          </cell>
          <cell r="J456">
            <v>2.2000000000000002</v>
          </cell>
          <cell r="K456">
            <v>2.2999999999999998</v>
          </cell>
          <cell r="M456">
            <v>2.9302636920016965</v>
          </cell>
          <cell r="N456">
            <v>3.0924170616113744</v>
          </cell>
          <cell r="O456">
            <v>1.6583973143759878</v>
          </cell>
          <cell r="P456">
            <v>2.9302636920016965</v>
          </cell>
          <cell r="Q456">
            <v>3.0924170616113744</v>
          </cell>
          <cell r="R456">
            <v>3.833333333333333</v>
          </cell>
          <cell r="S456">
            <v>2.9302636920016965</v>
          </cell>
          <cell r="T456" t="str">
            <v>DEF</v>
          </cell>
          <cell r="U456" t="str">
            <v>CB</v>
          </cell>
          <cell r="V456" t="str">
            <v>FUL</v>
          </cell>
          <cell r="W456" t="str">
            <v>Fulham</v>
          </cell>
          <cell r="X456">
            <v>4.5</v>
          </cell>
          <cell r="Y456">
            <v>103</v>
          </cell>
          <cell r="Z456">
            <v>16</v>
          </cell>
          <cell r="AA456">
            <v>87</v>
          </cell>
          <cell r="AB456">
            <v>2532</v>
          </cell>
          <cell r="AC456">
            <v>2532</v>
          </cell>
          <cell r="AD456">
            <v>0.76296296296296295</v>
          </cell>
          <cell r="AE456">
            <v>1</v>
          </cell>
          <cell r="AF456">
            <v>1</v>
          </cell>
          <cell r="AG456">
            <v>-2.5236966824644554E-2</v>
          </cell>
          <cell r="AH456">
            <v>2.3104265402843605E-2</v>
          </cell>
          <cell r="AI456">
            <v>-2.132701421800956E-3</v>
          </cell>
          <cell r="AJ456">
            <v>4.9999999999998934E-3</v>
          </cell>
          <cell r="AK456">
            <v>9</v>
          </cell>
          <cell r="AL456">
            <v>392</v>
          </cell>
          <cell r="AM456">
            <v>5</v>
          </cell>
          <cell r="AN456">
            <v>0</v>
          </cell>
          <cell r="AO456">
            <v>257</v>
          </cell>
          <cell r="AP456" t="str">
            <v>Bassey</v>
          </cell>
        </row>
        <row r="457">
          <cell r="A457" t="str">
            <v>Ezri Konsa Ngoyo</v>
          </cell>
          <cell r="B457" t="str">
            <v/>
          </cell>
          <cell r="C457" t="str">
            <v>Konsa</v>
          </cell>
          <cell r="D457" t="str">
            <v/>
          </cell>
          <cell r="E457" t="str">
            <v>Ezri Konsa</v>
          </cell>
          <cell r="F457" t="str">
            <v/>
          </cell>
          <cell r="H457" t="str">
            <v/>
          </cell>
          <cell r="I457">
            <v>2.6</v>
          </cell>
          <cell r="J457">
            <v>2.8333333333333335</v>
          </cell>
          <cell r="K457">
            <v>3</v>
          </cell>
          <cell r="M457">
            <v>3.033476609488968</v>
          </cell>
          <cell r="N457">
            <v>2.7565074135090608</v>
          </cell>
          <cell r="O457">
            <v>1.7596782811641951</v>
          </cell>
          <cell r="P457">
            <v>3.033476609488968</v>
          </cell>
          <cell r="Q457">
            <v>2.7565074135090608</v>
          </cell>
          <cell r="R457">
            <v>1.2361111111111112</v>
          </cell>
          <cell r="S457">
            <v>3.033476609488968</v>
          </cell>
          <cell r="T457" t="str">
            <v>DEF</v>
          </cell>
          <cell r="U457" t="str">
            <v>CB</v>
          </cell>
          <cell r="V457" t="str">
            <v>AVL</v>
          </cell>
          <cell r="W457" t="str">
            <v>Aston Villa</v>
          </cell>
          <cell r="X457">
            <v>4.5</v>
          </cell>
          <cell r="Y457">
            <v>100</v>
          </cell>
          <cell r="Z457">
            <v>6</v>
          </cell>
          <cell r="AA457">
            <v>94</v>
          </cell>
          <cell r="AB457">
            <v>3035</v>
          </cell>
          <cell r="AC457">
            <v>3035</v>
          </cell>
          <cell r="AD457">
            <v>0.65359477124183007</v>
          </cell>
          <cell r="AE457">
            <v>0</v>
          </cell>
          <cell r="AF457">
            <v>1</v>
          </cell>
          <cell r="AG457">
            <v>-3.7660626029654039E-2</v>
          </cell>
          <cell r="AH457">
            <v>1.2158154859967053E-2</v>
          </cell>
          <cell r="AI457">
            <v>-2.5502471169686985E-2</v>
          </cell>
          <cell r="AJ457">
            <v>0.17300000000000004</v>
          </cell>
          <cell r="AK457">
            <v>3</v>
          </cell>
          <cell r="AL457">
            <v>497</v>
          </cell>
          <cell r="AM457">
            <v>0</v>
          </cell>
          <cell r="AN457">
            <v>0</v>
          </cell>
          <cell r="AO457">
            <v>31</v>
          </cell>
          <cell r="AP457" t="str">
            <v>Konsa</v>
          </cell>
        </row>
        <row r="458">
          <cell r="A458" t="str">
            <v>Lewis Dunk</v>
          </cell>
          <cell r="B458" t="str">
            <v/>
          </cell>
          <cell r="C458" t="str">
            <v>Dunk</v>
          </cell>
          <cell r="D458" t="str">
            <v/>
          </cell>
          <cell r="F458" t="str">
            <v/>
          </cell>
          <cell r="H458" t="str">
            <v/>
          </cell>
          <cell r="I458">
            <v>1.8</v>
          </cell>
          <cell r="J458">
            <v>2.5333333333333337</v>
          </cell>
          <cell r="K458">
            <v>3.1</v>
          </cell>
          <cell r="M458">
            <v>2.9793264473018262</v>
          </cell>
          <cell r="N458">
            <v>2.6647867465632711</v>
          </cell>
          <cell r="O458">
            <v>2.55929956561405</v>
          </cell>
          <cell r="P458">
            <v>2.9793264473018262</v>
          </cell>
          <cell r="Q458">
            <v>2.6647867465632711</v>
          </cell>
          <cell r="R458">
            <v>5.9558823529411766</v>
          </cell>
          <cell r="S458">
            <v>2.9793264473018262</v>
          </cell>
          <cell r="T458" t="str">
            <v>DEF</v>
          </cell>
          <cell r="U458" t="str">
            <v>CB</v>
          </cell>
          <cell r="V458" t="str">
            <v>BHA</v>
          </cell>
          <cell r="W458" t="str">
            <v>Brighton</v>
          </cell>
          <cell r="X458">
            <v>4.5</v>
          </cell>
          <cell r="Y458">
            <v>100</v>
          </cell>
          <cell r="Z458">
            <v>16</v>
          </cell>
          <cell r="AA458">
            <v>84</v>
          </cell>
          <cell r="AB458">
            <v>2837</v>
          </cell>
          <cell r="AC458">
            <v>2837</v>
          </cell>
          <cell r="AD458">
            <v>0.67340067340067344</v>
          </cell>
          <cell r="AE458">
            <v>1</v>
          </cell>
          <cell r="AF458">
            <v>1</v>
          </cell>
          <cell r="AG458">
            <v>-2.6330630948184712E-2</v>
          </cell>
          <cell r="AH458">
            <v>1.3958406767712369E-2</v>
          </cell>
          <cell r="AI458">
            <v>-1.2372224180472347E-2</v>
          </cell>
          <cell r="AJ458">
            <v>6.9999999999998952E-3</v>
          </cell>
          <cell r="AK458">
            <v>5</v>
          </cell>
          <cell r="AL458">
            <v>443</v>
          </cell>
          <cell r="AM458">
            <v>10</v>
          </cell>
          <cell r="AN458">
            <v>0</v>
          </cell>
          <cell r="AO458">
            <v>116</v>
          </cell>
          <cell r="AP458" t="str">
            <v>Dunk</v>
          </cell>
        </row>
        <row r="459">
          <cell r="A459" t="str">
            <v>Lucas Digne</v>
          </cell>
          <cell r="B459" t="str">
            <v/>
          </cell>
          <cell r="C459" t="str">
            <v>Digne</v>
          </cell>
          <cell r="D459" t="str">
            <v/>
          </cell>
          <cell r="F459" t="str">
            <v/>
          </cell>
          <cell r="H459" t="str">
            <v/>
          </cell>
          <cell r="I459">
            <v>1.8</v>
          </cell>
          <cell r="J459">
            <v>2.4</v>
          </cell>
          <cell r="K459">
            <v>2.8</v>
          </cell>
          <cell r="M459">
            <v>3.4964077719851447</v>
          </cell>
          <cell r="N459">
            <v>4.1259500542888166</v>
          </cell>
          <cell r="O459">
            <v>2.5946796959826277</v>
          </cell>
          <cell r="P459">
            <v>3.4964077719851447</v>
          </cell>
          <cell r="Q459">
            <v>4.1259500542888166</v>
          </cell>
          <cell r="R459">
            <v>3.7037037037037028</v>
          </cell>
          <cell r="S459">
            <v>3.4964077719851447</v>
          </cell>
          <cell r="T459" t="str">
            <v>DEF</v>
          </cell>
          <cell r="U459" t="str">
            <v>LB</v>
          </cell>
          <cell r="V459" t="str">
            <v>AVL</v>
          </cell>
          <cell r="W459" t="str">
            <v>Aston Villa</v>
          </cell>
          <cell r="X459">
            <v>4.5</v>
          </cell>
          <cell r="Y459">
            <v>97</v>
          </cell>
          <cell r="Z459">
            <v>2</v>
          </cell>
          <cell r="AA459">
            <v>95</v>
          </cell>
          <cell r="AB459">
            <v>1842</v>
          </cell>
          <cell r="AC459">
            <v>1842</v>
          </cell>
          <cell r="AD459">
            <v>0.69534050179211471</v>
          </cell>
          <cell r="AE459">
            <v>0</v>
          </cell>
          <cell r="AF459">
            <v>7</v>
          </cell>
          <cell r="AG459">
            <v>-3.2736156351791536E-2</v>
          </cell>
          <cell r="AH459">
            <v>0.18175895765472311</v>
          </cell>
          <cell r="AI459">
            <v>0.14902280130293158</v>
          </cell>
          <cell r="AJ459">
            <v>1.4000000000000012E-2</v>
          </cell>
          <cell r="AK459">
            <v>5</v>
          </cell>
          <cell r="AL459">
            <v>381</v>
          </cell>
          <cell r="AM459">
            <v>3</v>
          </cell>
          <cell r="AN459">
            <v>0</v>
          </cell>
          <cell r="AO459">
            <v>30</v>
          </cell>
          <cell r="AP459" t="str">
            <v>Digne</v>
          </cell>
        </row>
        <row r="460">
          <cell r="A460" t="str">
            <v>Jayden Bogle</v>
          </cell>
          <cell r="B460" t="str">
            <v/>
          </cell>
          <cell r="C460" t="str">
            <v>Bogle</v>
          </cell>
          <cell r="D460" t="str">
            <v/>
          </cell>
          <cell r="F460" t="str">
            <v/>
          </cell>
          <cell r="H460" t="str">
            <v/>
          </cell>
          <cell r="I460" t="e">
            <v>#N/A</v>
          </cell>
          <cell r="J460" t="e">
            <v>#N/A</v>
          </cell>
          <cell r="K460" t="e">
            <v>#N/A</v>
          </cell>
          <cell r="M460">
            <v>3.2759661023025144</v>
          </cell>
          <cell r="N460">
            <v>2.7692307692307687</v>
          </cell>
          <cell r="O460">
            <v>2.1337879511268549</v>
          </cell>
          <cell r="P460">
            <v>3.2759661023025144</v>
          </cell>
          <cell r="Q460">
            <v>2.7692307692307687</v>
          </cell>
          <cell r="R460">
            <v>3.986754966887418</v>
          </cell>
          <cell r="S460">
            <v>3.2759661023025144</v>
          </cell>
          <cell r="T460" t="str">
            <v>DEF</v>
          </cell>
          <cell r="U460" t="str">
            <v>RB</v>
          </cell>
          <cell r="V460" t="str">
            <v>LEE</v>
          </cell>
          <cell r="W460" t="str">
            <v>Leeds</v>
          </cell>
          <cell r="X460">
            <v>4.5</v>
          </cell>
          <cell r="Y460">
            <v>95.999999999999986</v>
          </cell>
          <cell r="Z460">
            <v>6</v>
          </cell>
          <cell r="AA460">
            <v>89.999999999999986</v>
          </cell>
          <cell r="AB460">
            <v>2795</v>
          </cell>
          <cell r="AC460">
            <v>2795</v>
          </cell>
          <cell r="AD460">
            <v>0.62745098039215685</v>
          </cell>
          <cell r="AE460">
            <v>1</v>
          </cell>
          <cell r="AF460">
            <v>5</v>
          </cell>
          <cell r="AG460">
            <v>-3.477638640429339E-2</v>
          </cell>
          <cell r="AH460">
            <v>6.0858676207513424E-2</v>
          </cell>
          <cell r="AI460">
            <v>2.6082289803220027E-2</v>
          </cell>
          <cell r="AJ460">
            <v>4.9999999999998934E-3</v>
          </cell>
          <cell r="AK460">
            <v>1</v>
          </cell>
          <cell r="AL460">
            <v>311</v>
          </cell>
          <cell r="AM460">
            <v>6</v>
          </cell>
          <cell r="AN460">
            <v>0</v>
          </cell>
          <cell r="AO460">
            <v>330</v>
          </cell>
          <cell r="AP460" t="str">
            <v>Bogle</v>
          </cell>
        </row>
        <row r="461">
          <cell r="A461" t="str">
            <v>Ryan Sessegnon</v>
          </cell>
          <cell r="B461" t="str">
            <v/>
          </cell>
          <cell r="C461" t="str">
            <v>Sessegnon</v>
          </cell>
          <cell r="D461" t="str">
            <v/>
          </cell>
          <cell r="F461" t="str">
            <v/>
          </cell>
          <cell r="H461" t="str">
            <v/>
          </cell>
          <cell r="I461">
            <v>0</v>
          </cell>
          <cell r="J461">
            <v>1.8</v>
          </cell>
          <cell r="K461">
            <v>3.6</v>
          </cell>
          <cell r="M461">
            <v>3.3266500198507929</v>
          </cell>
          <cell r="N461">
            <v>3.9785242290748895</v>
          </cell>
          <cell r="O461">
            <v>3.2876711637298102</v>
          </cell>
          <cell r="P461">
            <v>3.5577257459925513</v>
          </cell>
          <cell r="Q461">
            <v>3.3232378854625551</v>
          </cell>
          <cell r="R461">
            <v>7.4374999999999991</v>
          </cell>
          <cell r="S461">
            <v>3.3266500198507929</v>
          </cell>
          <cell r="T461" t="str">
            <v>DEF</v>
          </cell>
          <cell r="U461" t="str">
            <v>LB</v>
          </cell>
          <cell r="V461" t="str">
            <v>FUL</v>
          </cell>
          <cell r="W461" t="str">
            <v>Fulham</v>
          </cell>
          <cell r="X461">
            <v>4.5</v>
          </cell>
          <cell r="Y461">
            <v>95</v>
          </cell>
          <cell r="Z461">
            <v>24</v>
          </cell>
          <cell r="AA461">
            <v>71</v>
          </cell>
          <cell r="AB461">
            <v>1816</v>
          </cell>
          <cell r="AC461">
            <v>1816</v>
          </cell>
          <cell r="AD461">
            <v>0.78189300411522633</v>
          </cell>
          <cell r="AE461">
            <v>3</v>
          </cell>
          <cell r="AF461">
            <v>3</v>
          </cell>
          <cell r="AG461">
            <v>6.9383259911894285E-2</v>
          </cell>
          <cell r="AH461">
            <v>5.9471365638766538E-2</v>
          </cell>
          <cell r="AI461">
            <v>0.12885462555066082</v>
          </cell>
          <cell r="AJ461">
            <v>4.0000000000000036E-3</v>
          </cell>
          <cell r="AK461">
            <v>8</v>
          </cell>
          <cell r="AL461">
            <v>332</v>
          </cell>
          <cell r="AM461">
            <v>0</v>
          </cell>
          <cell r="AN461">
            <v>0</v>
          </cell>
          <cell r="AO461">
            <v>269</v>
          </cell>
          <cell r="AP461" t="str">
            <v>Sessegnon</v>
          </cell>
        </row>
        <row r="462">
          <cell r="A462" t="str">
            <v>Vitalii Mykolenko</v>
          </cell>
          <cell r="B462" t="str">
            <v/>
          </cell>
          <cell r="C462" t="str">
            <v>Mykolenko</v>
          </cell>
          <cell r="D462" t="str">
            <v/>
          </cell>
          <cell r="E462" t="str">
            <v>Vitaliy Mykolenko</v>
          </cell>
          <cell r="F462" t="str">
            <v/>
          </cell>
          <cell r="H462" t="str">
            <v/>
          </cell>
          <cell r="I462">
            <v>2.2000000000000002</v>
          </cell>
          <cell r="J462">
            <v>3.1</v>
          </cell>
          <cell r="K462">
            <v>3.6</v>
          </cell>
          <cell r="M462">
            <v>2.7428992661816434</v>
          </cell>
          <cell r="N462">
            <v>2.4636701588374454</v>
          </cell>
          <cell r="O462">
            <v>1.4252098118733803</v>
          </cell>
          <cell r="P462">
            <v>2.7428992661816434</v>
          </cell>
          <cell r="Q462">
            <v>2.4636701588374454</v>
          </cell>
          <cell r="R462">
            <v>1.3333333333333335</v>
          </cell>
          <cell r="S462">
            <v>2.7428992661816434</v>
          </cell>
          <cell r="T462" t="str">
            <v>DEF</v>
          </cell>
          <cell r="U462" t="str">
            <v>LB</v>
          </cell>
          <cell r="V462" t="str">
            <v>EVE</v>
          </cell>
          <cell r="W462" t="str">
            <v>Everton</v>
          </cell>
          <cell r="X462">
            <v>4.5</v>
          </cell>
          <cell r="Y462">
            <v>95</v>
          </cell>
          <cell r="Z462">
            <v>14</v>
          </cell>
          <cell r="AA462">
            <v>81</v>
          </cell>
          <cell r="AB462">
            <v>2959</v>
          </cell>
          <cell r="AC462">
            <v>2959</v>
          </cell>
          <cell r="AD462">
            <v>0.63973063973063971</v>
          </cell>
          <cell r="AE462">
            <v>0</v>
          </cell>
          <cell r="AF462">
            <v>1</v>
          </cell>
          <cell r="AG462">
            <v>-8.5163906725245035E-3</v>
          </cell>
          <cell r="AH462">
            <v>-4.4406894221020621E-2</v>
          </cell>
          <cell r="AI462">
            <v>-5.2923284893545128E-2</v>
          </cell>
          <cell r="AJ462">
            <v>1.8999999999999906E-2</v>
          </cell>
          <cell r="AK462">
            <v>2</v>
          </cell>
          <cell r="AL462">
            <v>350</v>
          </cell>
          <cell r="AM462">
            <v>6</v>
          </cell>
          <cell r="AN462">
            <v>0</v>
          </cell>
          <cell r="AO462">
            <v>233</v>
          </cell>
          <cell r="AP462" t="str">
            <v>Mykolenko</v>
          </cell>
        </row>
        <row r="463">
          <cell r="A463" t="str">
            <v>James Justin</v>
          </cell>
          <cell r="B463" t="str">
            <v/>
          </cell>
          <cell r="C463" t="str">
            <v>Justin</v>
          </cell>
          <cell r="D463" t="str">
            <v/>
          </cell>
          <cell r="F463" t="str">
            <v/>
          </cell>
          <cell r="H463" t="str">
            <v/>
          </cell>
          <cell r="I463" t="e">
            <v>#N/A</v>
          </cell>
          <cell r="J463" t="e">
            <v>#N/A</v>
          </cell>
          <cell r="K463" t="e">
            <v>#N/A</v>
          </cell>
          <cell r="M463">
            <v>3.471516609727006</v>
          </cell>
          <cell r="N463">
            <v>4.2704701531959852</v>
          </cell>
          <cell r="O463">
            <v>2.5211324000704352</v>
          </cell>
          <cell r="P463">
            <v>3.471516609727006</v>
          </cell>
          <cell r="Q463">
            <v>4.2704701531959852</v>
          </cell>
          <cell r="R463">
            <v>5.0962962962962974</v>
          </cell>
          <cell r="S463">
            <v>3.471516609727006</v>
          </cell>
          <cell r="T463" t="str">
            <v>DEF</v>
          </cell>
          <cell r="U463" t="str">
            <v>RB</v>
          </cell>
          <cell r="V463" t="str">
            <v>LEE</v>
          </cell>
          <cell r="W463" t="str">
            <v>Leeds</v>
          </cell>
          <cell r="X463">
            <v>4.5</v>
          </cell>
          <cell r="Y463">
            <v>94</v>
          </cell>
          <cell r="Z463">
            <v>0</v>
          </cell>
          <cell r="AA463">
            <v>94</v>
          </cell>
          <cell r="AB463">
            <v>1893</v>
          </cell>
          <cell r="AC463">
            <v>1893</v>
          </cell>
          <cell r="AD463">
            <v>0.72030651340996166</v>
          </cell>
          <cell r="AE463">
            <v>2</v>
          </cell>
          <cell r="AF463">
            <v>1</v>
          </cell>
          <cell r="AG463">
            <v>8.0824088748018968E-3</v>
          </cell>
          <cell r="AH463">
            <v>-7.6069730586370843E-3</v>
          </cell>
          <cell r="AI463">
            <v>4.7543581616479869E-4</v>
          </cell>
          <cell r="AJ463">
            <v>6.0000000000000053E-3</v>
          </cell>
          <cell r="AK463">
            <v>9</v>
          </cell>
          <cell r="AL463">
            <v>338</v>
          </cell>
          <cell r="AM463">
            <v>4</v>
          </cell>
          <cell r="AN463">
            <v>0</v>
          </cell>
          <cell r="AO463">
            <v>332</v>
          </cell>
          <cell r="AP463" t="str">
            <v>Justin</v>
          </cell>
        </row>
        <row r="464">
          <cell r="A464" t="str">
            <v>Maxim De Cuyper</v>
          </cell>
          <cell r="B464" t="str">
            <v/>
          </cell>
          <cell r="C464" t="str">
            <v>De Cuyper</v>
          </cell>
          <cell r="D464" t="str">
            <v/>
          </cell>
          <cell r="F464" t="str">
            <v/>
          </cell>
          <cell r="H464" t="str">
            <v/>
          </cell>
          <cell r="I464" t="e">
            <v>#N/A</v>
          </cell>
          <cell r="J464" t="e">
            <v>#N/A</v>
          </cell>
          <cell r="K464" t="e">
            <v>#N/A</v>
          </cell>
          <cell r="M464">
            <v>4.3973110966294433</v>
          </cell>
          <cell r="N464">
            <v>4.1880341880341883</v>
          </cell>
          <cell r="O464">
            <v>4.2967817817817817</v>
          </cell>
          <cell r="P464">
            <v>4.3973110966294433</v>
          </cell>
          <cell r="Q464">
            <v>4.1880341880341883</v>
          </cell>
          <cell r="R464">
            <v>6.2162162162162167</v>
          </cell>
          <cell r="S464">
            <v>4.3973110966294433</v>
          </cell>
          <cell r="T464" t="str">
            <v>DEF</v>
          </cell>
          <cell r="U464" t="str">
            <v>LB</v>
          </cell>
          <cell r="V464" t="str">
            <v>BHA</v>
          </cell>
          <cell r="W464" t="str">
            <v>Brighton</v>
          </cell>
          <cell r="X464">
            <v>4.5</v>
          </cell>
          <cell r="Y464">
            <v>84</v>
          </cell>
          <cell r="Z464">
            <v>0</v>
          </cell>
          <cell r="AA464">
            <v>84</v>
          </cell>
          <cell r="AB464">
            <v>1404</v>
          </cell>
          <cell r="AC464">
            <v>1404</v>
          </cell>
          <cell r="AD464">
            <v>0.62222222222222223</v>
          </cell>
          <cell r="AE464">
            <v>2</v>
          </cell>
          <cell r="AF464">
            <v>3</v>
          </cell>
          <cell r="AG464">
            <v>2.1794871794871815E-2</v>
          </cell>
          <cell r="AH464">
            <v>-6.9230769230769235E-2</v>
          </cell>
          <cell r="AI464">
            <v>-4.7435897435897434E-2</v>
          </cell>
          <cell r="AJ464">
            <v>2.4000000000000021E-2</v>
          </cell>
          <cell r="AK464">
            <v>9</v>
          </cell>
          <cell r="AL464">
            <v>318</v>
          </cell>
          <cell r="AM464">
            <v>2</v>
          </cell>
          <cell r="AN464">
            <v>0</v>
          </cell>
          <cell r="AO464">
            <v>115</v>
          </cell>
          <cell r="AP464" t="str">
            <v>De Cuyper</v>
          </cell>
        </row>
        <row r="465">
          <cell r="A465" t="str">
            <v>Kenny Tete</v>
          </cell>
          <cell r="B465" t="str">
            <v/>
          </cell>
          <cell r="C465" t="str">
            <v>Tete</v>
          </cell>
          <cell r="D465" t="str">
            <v/>
          </cell>
          <cell r="F465" t="str">
            <v/>
          </cell>
          <cell r="H465" t="str">
            <v/>
          </cell>
          <cell r="I465">
            <v>1.9</v>
          </cell>
          <cell r="J465">
            <v>2.3333333333333335</v>
          </cell>
          <cell r="K465">
            <v>2.9</v>
          </cell>
          <cell r="M465">
            <v>3.1352630039908145</v>
          </cell>
          <cell r="N465">
            <v>3.1797878280290339</v>
          </cell>
          <cell r="O465">
            <v>1.6013414293690675</v>
          </cell>
          <cell r="P465">
            <v>3.1352630039908145</v>
          </cell>
          <cell r="Q465">
            <v>3.1797878280290339</v>
          </cell>
          <cell r="R465">
            <v>0</v>
          </cell>
          <cell r="S465">
            <v>3.1352630039908145</v>
          </cell>
          <cell r="T465" t="str">
            <v>DEF</v>
          </cell>
          <cell r="U465" t="str">
            <v>RB</v>
          </cell>
          <cell r="V465" t="str">
            <v>FUL</v>
          </cell>
          <cell r="W465" t="str">
            <v>Fulham</v>
          </cell>
          <cell r="X465">
            <v>4.5</v>
          </cell>
          <cell r="Y465">
            <v>81</v>
          </cell>
          <cell r="Z465">
            <v>14</v>
          </cell>
          <cell r="AA465">
            <v>67</v>
          </cell>
          <cell r="AB465">
            <v>1791</v>
          </cell>
          <cell r="AC465">
            <v>1791</v>
          </cell>
          <cell r="AD465">
            <v>0.81818181818181812</v>
          </cell>
          <cell r="AE465">
            <v>1</v>
          </cell>
          <cell r="AF465">
            <v>0</v>
          </cell>
          <cell r="AG465">
            <v>4.020100502512565E-3</v>
          </cell>
          <cell r="AH465">
            <v>-7.3366834170854267E-2</v>
          </cell>
          <cell r="AI465">
            <v>-6.9346733668341709E-2</v>
          </cell>
          <cell r="AJ465">
            <v>2.0000000000000018E-3</v>
          </cell>
          <cell r="AK465">
            <v>5</v>
          </cell>
          <cell r="AL465">
            <v>318</v>
          </cell>
          <cell r="AM465">
            <v>2</v>
          </cell>
          <cell r="AN465">
            <v>0</v>
          </cell>
          <cell r="AO465">
            <v>256</v>
          </cell>
          <cell r="AP465" t="str">
            <v>Tete</v>
          </cell>
        </row>
        <row r="466">
          <cell r="A466" t="str">
            <v>Djed Spence</v>
          </cell>
          <cell r="B466" t="str">
            <v/>
          </cell>
          <cell r="C466" t="str">
            <v>Spence</v>
          </cell>
          <cell r="D466" t="str">
            <v/>
          </cell>
          <cell r="F466" t="str">
            <v/>
          </cell>
          <cell r="H466" t="str">
            <v/>
          </cell>
          <cell r="I466">
            <v>0</v>
          </cell>
          <cell r="J466">
            <v>1</v>
          </cell>
          <cell r="K466">
            <v>2</v>
          </cell>
          <cell r="M466">
            <v>3.1285416294202522</v>
          </cell>
          <cell r="N466">
            <v>3.0785749145924846</v>
          </cell>
          <cell r="O466">
            <v>1.919568226596533</v>
          </cell>
          <cell r="P466">
            <v>3.1285416294202522</v>
          </cell>
          <cell r="Q466">
            <v>3.0785749145924846</v>
          </cell>
          <cell r="R466">
            <v>6.1481481481481479</v>
          </cell>
          <cell r="S466">
            <v>3.1285416294202522</v>
          </cell>
          <cell r="T466" t="str">
            <v>DEF</v>
          </cell>
          <cell r="U466" t="str">
            <v>RB</v>
          </cell>
          <cell r="V466" t="str">
            <v>TOT</v>
          </cell>
          <cell r="W466" t="str">
            <v>Spurs</v>
          </cell>
          <cell r="X466">
            <v>4.5</v>
          </cell>
          <cell r="Y466">
            <v>78</v>
          </cell>
          <cell r="Z466">
            <v>2</v>
          </cell>
          <cell r="AA466">
            <v>76</v>
          </cell>
          <cell r="AB466">
            <v>2049</v>
          </cell>
          <cell r="AC466">
            <v>2049</v>
          </cell>
          <cell r="AD466">
            <v>0.57777777777777783</v>
          </cell>
          <cell r="AE466">
            <v>0</v>
          </cell>
          <cell r="AF466">
            <v>0</v>
          </cell>
          <cell r="AG466">
            <v>-3.9531478770131773E-2</v>
          </cell>
          <cell r="AH466">
            <v>-7.7745241581259159E-2</v>
          </cell>
          <cell r="AI466">
            <v>-0.11727672035139093</v>
          </cell>
          <cell r="AJ466">
            <v>0.10200000000000009</v>
          </cell>
          <cell r="AK466">
            <v>3</v>
          </cell>
          <cell r="AL466">
            <v>271</v>
          </cell>
          <cell r="AM466">
            <v>4</v>
          </cell>
          <cell r="AN466">
            <v>0</v>
          </cell>
          <cell r="AO466">
            <v>505</v>
          </cell>
          <cell r="AP466" t="str">
            <v>Spence</v>
          </cell>
        </row>
        <row r="467">
          <cell r="A467" t="str">
            <v>Kristoffer Ajer</v>
          </cell>
          <cell r="B467" t="str">
            <v/>
          </cell>
          <cell r="C467" t="str">
            <v>Ajer</v>
          </cell>
          <cell r="D467" t="str">
            <v/>
          </cell>
          <cell r="F467" t="str">
            <v/>
          </cell>
          <cell r="H467" t="str">
            <v/>
          </cell>
          <cell r="I467">
            <v>1.6</v>
          </cell>
          <cell r="J467">
            <v>2.4</v>
          </cell>
          <cell r="K467">
            <v>3.2</v>
          </cell>
          <cell r="M467">
            <v>2.7332525871187858</v>
          </cell>
          <cell r="N467">
            <v>2.6670360110803326</v>
          </cell>
          <cell r="O467">
            <v>1.1671313213245389</v>
          </cell>
          <cell r="P467">
            <v>2.7332525871187858</v>
          </cell>
          <cell r="Q467">
            <v>2.6670360110803326</v>
          </cell>
          <cell r="R467">
            <v>2.7513812154696136</v>
          </cell>
          <cell r="S467">
            <v>2.7332525871187858</v>
          </cell>
          <cell r="T467" t="str">
            <v>DEF</v>
          </cell>
          <cell r="U467" t="str">
            <v>CB</v>
          </cell>
          <cell r="V467" t="str">
            <v>BRE</v>
          </cell>
          <cell r="W467" t="str">
            <v>Brentford</v>
          </cell>
          <cell r="X467">
            <v>4.5</v>
          </cell>
          <cell r="Y467">
            <v>76</v>
          </cell>
          <cell r="Z467">
            <v>18</v>
          </cell>
          <cell r="AA467">
            <v>58</v>
          </cell>
          <cell r="AB467">
            <v>1805</v>
          </cell>
          <cell r="AC467">
            <v>1805</v>
          </cell>
          <cell r="AD467">
            <v>0.62551440329218111</v>
          </cell>
          <cell r="AE467">
            <v>0</v>
          </cell>
          <cell r="AF467">
            <v>2</v>
          </cell>
          <cell r="AG467">
            <v>-3.4404432132963986E-2</v>
          </cell>
          <cell r="AH467">
            <v>6.3324099722991689E-2</v>
          </cell>
          <cell r="AI467">
            <v>2.8919667590027717E-2</v>
          </cell>
          <cell r="AJ467">
            <v>4.9999999999998934E-3</v>
          </cell>
          <cell r="AK467">
            <v>1</v>
          </cell>
          <cell r="AL467">
            <v>211</v>
          </cell>
          <cell r="AM467">
            <v>4</v>
          </cell>
          <cell r="AN467">
            <v>0</v>
          </cell>
          <cell r="AO467">
            <v>87</v>
          </cell>
          <cell r="AP467" t="str">
            <v>Ajer</v>
          </cell>
        </row>
        <row r="468">
          <cell r="A468" t="str">
            <v>Reinildo Mandava</v>
          </cell>
          <cell r="B468" t="str">
            <v/>
          </cell>
          <cell r="C468" t="str">
            <v>Reinildo</v>
          </cell>
          <cell r="D468" t="str">
            <v/>
          </cell>
          <cell r="F468" t="str">
            <v/>
          </cell>
          <cell r="H468" t="str">
            <v/>
          </cell>
          <cell r="I468" t="e">
            <v>#N/A</v>
          </cell>
          <cell r="J468" t="e">
            <v>#N/A</v>
          </cell>
          <cell r="K468" t="e">
            <v>#N/A</v>
          </cell>
          <cell r="M468">
            <v>2.5235471538974728</v>
          </cell>
          <cell r="N468">
            <v>2.7863682604272637</v>
          </cell>
          <cell r="O468">
            <v>1.4802184426924381</v>
          </cell>
          <cell r="P468">
            <v>2.5235471538974728</v>
          </cell>
          <cell r="Q468">
            <v>2.7863682604272637</v>
          </cell>
          <cell r="R468">
            <v>2.964285714285714</v>
          </cell>
          <cell r="S468">
            <v>2.5235471538974728</v>
          </cell>
          <cell r="T468" t="str">
            <v>DEF</v>
          </cell>
          <cell r="U468" t="str">
            <v>LB</v>
          </cell>
          <cell r="V468" t="str">
            <v>SUN</v>
          </cell>
          <cell r="W468" t="str">
            <v>Sunderland</v>
          </cell>
          <cell r="X468">
            <v>4.5</v>
          </cell>
          <cell r="Y468">
            <v>74</v>
          </cell>
          <cell r="Z468">
            <v>8</v>
          </cell>
          <cell r="AA468">
            <v>66</v>
          </cell>
          <cell r="AB468">
            <v>1966</v>
          </cell>
          <cell r="AC468">
            <v>1966</v>
          </cell>
          <cell r="AD468">
            <v>0.65777777777777779</v>
          </cell>
          <cell r="AE468">
            <v>0</v>
          </cell>
          <cell r="AF468">
            <v>2</v>
          </cell>
          <cell r="AG468">
            <v>-5.9511698880976606E-3</v>
          </cell>
          <cell r="AH468">
            <v>6.3173957273652076E-2</v>
          </cell>
          <cell r="AI468">
            <v>5.7222787385554419E-2</v>
          </cell>
          <cell r="AJ468">
            <v>6.9999999999998952E-3</v>
          </cell>
          <cell r="AK468">
            <v>6</v>
          </cell>
          <cell r="AL468">
            <v>281</v>
          </cell>
          <cell r="AM468">
            <v>7</v>
          </cell>
          <cell r="AN468">
            <v>0</v>
          </cell>
          <cell r="AO468">
            <v>536</v>
          </cell>
          <cell r="AP468" t="str">
            <v>Reinildo</v>
          </cell>
        </row>
        <row r="469">
          <cell r="A469" t="str">
            <v>Gabriel Gudmundsson</v>
          </cell>
          <cell r="B469" t="str">
            <v/>
          </cell>
          <cell r="C469" t="str">
            <v>Gudmundsson</v>
          </cell>
          <cell r="D469" t="str">
            <v/>
          </cell>
          <cell r="F469" t="str">
            <v/>
          </cell>
          <cell r="H469" t="str">
            <v/>
          </cell>
          <cell r="I469" t="e">
            <v>#N/A</v>
          </cell>
          <cell r="J469" t="e">
            <v>#N/A</v>
          </cell>
          <cell r="K469" t="e">
            <v>#N/A</v>
          </cell>
          <cell r="M469">
            <v>3.2620300479555073</v>
          </cell>
          <cell r="N469">
            <v>1.974971558589306</v>
          </cell>
          <cell r="O469">
            <v>2.6734788395904441</v>
          </cell>
          <cell r="P469">
            <v>3.2620300479555073</v>
          </cell>
          <cell r="Q469">
            <v>1.974971558589306</v>
          </cell>
          <cell r="R469">
            <v>3.2666666666666666</v>
          </cell>
          <cell r="S469">
            <v>3.2620300479555073</v>
          </cell>
          <cell r="T469" t="str">
            <v>DEF</v>
          </cell>
          <cell r="U469" t="str">
            <v>LB</v>
          </cell>
          <cell r="V469" t="str">
            <v>LEE</v>
          </cell>
          <cell r="W469" t="str">
            <v>Leeds</v>
          </cell>
          <cell r="X469">
            <v>4.5</v>
          </cell>
          <cell r="Y469">
            <v>68</v>
          </cell>
          <cell r="Z469">
            <v>6</v>
          </cell>
          <cell r="AA469">
            <v>62</v>
          </cell>
          <cell r="AB469">
            <v>2637</v>
          </cell>
          <cell r="AC469">
            <v>2637</v>
          </cell>
          <cell r="AD469">
            <v>0.47222222222222221</v>
          </cell>
          <cell r="AE469">
            <v>0</v>
          </cell>
          <cell r="AF469">
            <v>0</v>
          </cell>
          <cell r="AG469">
            <v>-3.7542662116040959E-2</v>
          </cell>
          <cell r="AH469">
            <v>-9.8634812286689424E-2</v>
          </cell>
          <cell r="AI469">
            <v>-0.13617747440273037</v>
          </cell>
          <cell r="AJ469">
            <v>6.9999999999998952E-3</v>
          </cell>
          <cell r="AK469">
            <v>8</v>
          </cell>
          <cell r="AL469">
            <v>286</v>
          </cell>
          <cell r="AM469">
            <v>4</v>
          </cell>
          <cell r="AN469">
            <v>0</v>
          </cell>
          <cell r="AO469">
            <v>331</v>
          </cell>
          <cell r="AP469" t="str">
            <v>Gudmundsson</v>
          </cell>
        </row>
        <row r="470">
          <cell r="A470" t="str">
            <v>Ola Aina</v>
          </cell>
          <cell r="B470" t="str">
            <v/>
          </cell>
          <cell r="C470" t="str">
            <v>Aina</v>
          </cell>
          <cell r="D470" t="str">
            <v/>
          </cell>
          <cell r="F470" t="str">
            <v/>
          </cell>
          <cell r="H470" t="str">
            <v/>
          </cell>
          <cell r="I470">
            <v>2</v>
          </cell>
          <cell r="J470">
            <v>2.85</v>
          </cell>
          <cell r="K470">
            <v>3.7</v>
          </cell>
          <cell r="M470">
            <v>2.7048057263014496</v>
          </cell>
          <cell r="N470">
            <v>3.4933837429111527</v>
          </cell>
          <cell r="O470">
            <v>1.6745417769376183</v>
          </cell>
          <cell r="P470">
            <v>2.7048057263014496</v>
          </cell>
          <cell r="Q470">
            <v>3.4933837429111527</v>
          </cell>
          <cell r="R470">
            <v>5.3777777777777773</v>
          </cell>
          <cell r="S470">
            <v>2.7048057263014496</v>
          </cell>
          <cell r="T470" t="str">
            <v>DEF</v>
          </cell>
          <cell r="U470" t="str">
            <v>RB</v>
          </cell>
          <cell r="V470" t="str">
            <v>NFO</v>
          </cell>
          <cell r="W470" t="str">
            <v>Nott'm Forest</v>
          </cell>
          <cell r="X470">
            <v>4.5</v>
          </cell>
          <cell r="Y470">
            <v>67</v>
          </cell>
          <cell r="Z470">
            <v>4</v>
          </cell>
          <cell r="AA470">
            <v>63</v>
          </cell>
          <cell r="AB470">
            <v>1587</v>
          </cell>
          <cell r="AC470">
            <v>1587</v>
          </cell>
          <cell r="AD470">
            <v>0.8271604938271605</v>
          </cell>
          <cell r="AE470">
            <v>0</v>
          </cell>
          <cell r="AF470">
            <v>2</v>
          </cell>
          <cell r="AG470">
            <v>-2.3251417769376177E-2</v>
          </cell>
          <cell r="AH470">
            <v>6.5784499054820422E-2</v>
          </cell>
          <cell r="AI470">
            <v>4.2533081285444252E-2</v>
          </cell>
          <cell r="AJ470">
            <v>4.2999999999999927E-2</v>
          </cell>
          <cell r="AK470">
            <v>5</v>
          </cell>
          <cell r="AL470">
            <v>264</v>
          </cell>
          <cell r="AM470">
            <v>3</v>
          </cell>
          <cell r="AN470">
            <v>0</v>
          </cell>
          <cell r="AO470">
            <v>473</v>
          </cell>
          <cell r="AP470" t="str">
            <v>Aina</v>
          </cell>
        </row>
        <row r="471">
          <cell r="A471" t="str">
            <v>Antonee Robinson</v>
          </cell>
          <cell r="B471" t="str">
            <v/>
          </cell>
          <cell r="C471" t="str">
            <v>Robinson</v>
          </cell>
          <cell r="D471" t="str">
            <v/>
          </cell>
          <cell r="F471" t="str">
            <v/>
          </cell>
          <cell r="H471" t="str">
            <v/>
          </cell>
          <cell r="I471">
            <v>2.7</v>
          </cell>
          <cell r="J471">
            <v>2.8000000000000003</v>
          </cell>
          <cell r="K471">
            <v>2.9</v>
          </cell>
          <cell r="M471">
            <v>3.2227236307440985</v>
          </cell>
          <cell r="N471">
            <v>3.181573638197714</v>
          </cell>
          <cell r="O471">
            <v>2.8634493920859083</v>
          </cell>
          <cell r="P471">
            <v>3.2227236307440985</v>
          </cell>
          <cell r="Q471">
            <v>3.181573638197714</v>
          </cell>
          <cell r="R471">
            <v>4.8306878306878307</v>
          </cell>
          <cell r="S471">
            <v>3.2227236307440985</v>
          </cell>
          <cell r="T471" t="str">
            <v>DEF</v>
          </cell>
          <cell r="U471" t="str">
            <v>LB</v>
          </cell>
          <cell r="V471" t="str">
            <v>FUL</v>
          </cell>
          <cell r="W471" t="str">
            <v>Fulham</v>
          </cell>
          <cell r="X471">
            <v>4.5</v>
          </cell>
          <cell r="Y471">
            <v>65</v>
          </cell>
          <cell r="Z471">
            <v>8</v>
          </cell>
          <cell r="AA471">
            <v>57</v>
          </cell>
          <cell r="AB471">
            <v>1487</v>
          </cell>
          <cell r="AC471">
            <v>1487</v>
          </cell>
          <cell r="AD471">
            <v>0.65656565656565657</v>
          </cell>
          <cell r="AE471">
            <v>1</v>
          </cell>
          <cell r="AF471">
            <v>0</v>
          </cell>
          <cell r="AG471">
            <v>-4.2367182246133145E-3</v>
          </cell>
          <cell r="AH471">
            <v>-9.5628782784129132E-2</v>
          </cell>
          <cell r="AI471">
            <v>-9.9865501008742433E-2</v>
          </cell>
          <cell r="AJ471">
            <v>3.499999999999992E-2</v>
          </cell>
          <cell r="AK471">
            <v>7</v>
          </cell>
          <cell r="AL471">
            <v>280</v>
          </cell>
          <cell r="AM471">
            <v>5</v>
          </cell>
          <cell r="AN471">
            <v>0</v>
          </cell>
          <cell r="AO471">
            <v>254</v>
          </cell>
          <cell r="AP471" t="str">
            <v>Robinson</v>
          </cell>
        </row>
        <row r="472">
          <cell r="A472" t="str">
            <v>Pau Torres</v>
          </cell>
          <cell r="B472" t="str">
            <v/>
          </cell>
          <cell r="C472" t="str">
            <v>Pau</v>
          </cell>
          <cell r="D472" t="str">
            <v/>
          </cell>
          <cell r="F472" t="str">
            <v/>
          </cell>
          <cell r="H472" t="str">
            <v/>
          </cell>
          <cell r="I472">
            <v>2.2999999999999998</v>
          </cell>
          <cell r="J472">
            <v>2.5999999999999996</v>
          </cell>
          <cell r="K472">
            <v>2.9</v>
          </cell>
          <cell r="M472">
            <v>3.2032267419838396</v>
          </cell>
          <cell r="N472">
            <v>3.1560071727435743</v>
          </cell>
          <cell r="O472">
            <v>3.6021547136111205</v>
          </cell>
          <cell r="P472">
            <v>3.2032267419838396</v>
          </cell>
          <cell r="Q472">
            <v>3.1560071727435743</v>
          </cell>
          <cell r="R472">
            <v>2.6802030456852792</v>
          </cell>
          <cell r="S472">
            <v>3.2032267419838396</v>
          </cell>
          <cell r="T472" t="str">
            <v>DEF</v>
          </cell>
          <cell r="U472" t="str">
            <v>CB</v>
          </cell>
          <cell r="V472" t="str">
            <v>AVL</v>
          </cell>
          <cell r="W472" t="str">
            <v>Aston Villa</v>
          </cell>
          <cell r="X472">
            <v>4.5</v>
          </cell>
          <cell r="Y472">
            <v>64</v>
          </cell>
          <cell r="Z472">
            <v>4</v>
          </cell>
          <cell r="AA472">
            <v>60</v>
          </cell>
          <cell r="AB472">
            <v>1673</v>
          </cell>
          <cell r="AC472">
            <v>1673</v>
          </cell>
          <cell r="AD472">
            <v>0.67724867724867721</v>
          </cell>
          <cell r="AE472">
            <v>0</v>
          </cell>
          <cell r="AF472">
            <v>2</v>
          </cell>
          <cell r="AG472">
            <v>-7.1548117154811713E-2</v>
          </cell>
          <cell r="AH472">
            <v>8.6610878661087853E-2</v>
          </cell>
          <cell r="AI472">
            <v>1.506276150627614E-2</v>
          </cell>
          <cell r="AJ472">
            <v>2.9999999999998916E-3</v>
          </cell>
          <cell r="AK472">
            <v>2</v>
          </cell>
          <cell r="AL472">
            <v>280</v>
          </cell>
          <cell r="AM472">
            <v>1</v>
          </cell>
          <cell r="AN472">
            <v>0</v>
          </cell>
          <cell r="AO472">
            <v>34</v>
          </cell>
          <cell r="AP472" t="str">
            <v>Pau</v>
          </cell>
        </row>
        <row r="473">
          <cell r="A473" t="str">
            <v>Timothy Castagne</v>
          </cell>
          <cell r="B473" t="str">
            <v/>
          </cell>
          <cell r="C473" t="str">
            <v>Castagne</v>
          </cell>
          <cell r="D473" t="str">
            <v/>
          </cell>
          <cell r="F473" t="str">
            <v/>
          </cell>
          <cell r="H473" t="str">
            <v/>
          </cell>
          <cell r="I473">
            <v>1.9</v>
          </cell>
          <cell r="J473">
            <v>2.6999999999999997</v>
          </cell>
          <cell r="K473">
            <v>3.1</v>
          </cell>
          <cell r="M473">
            <v>3.1319981499175218</v>
          </cell>
          <cell r="N473">
            <v>2.6670293797606095</v>
          </cell>
          <cell r="O473">
            <v>2.1840460113831903</v>
          </cell>
          <cell r="P473">
            <v>3.1319981499175218</v>
          </cell>
          <cell r="Q473">
            <v>2.6670293797606095</v>
          </cell>
          <cell r="R473">
            <v>4.5263157894736841</v>
          </cell>
          <cell r="S473">
            <v>3.1319981499175218</v>
          </cell>
          <cell r="T473" t="str">
            <v>DEF</v>
          </cell>
          <cell r="U473" t="str">
            <v>RB</v>
          </cell>
          <cell r="V473" t="str">
            <v>FUL</v>
          </cell>
          <cell r="W473" t="str">
            <v>Fulham</v>
          </cell>
          <cell r="X473">
            <v>4.5</v>
          </cell>
          <cell r="Y473">
            <v>61</v>
          </cell>
          <cell r="Z473">
            <v>4</v>
          </cell>
          <cell r="AA473">
            <v>57</v>
          </cell>
          <cell r="AB473">
            <v>1838</v>
          </cell>
          <cell r="AC473">
            <v>1838</v>
          </cell>
          <cell r="AD473">
            <v>0.45185185185185184</v>
          </cell>
          <cell r="AE473">
            <v>0</v>
          </cell>
          <cell r="AF473">
            <v>2</v>
          </cell>
          <cell r="AG473">
            <v>-7.3449401523394992E-2</v>
          </cell>
          <cell r="AH473">
            <v>2.5952121871599565E-2</v>
          </cell>
          <cell r="AI473">
            <v>-4.7497279651795413E-2</v>
          </cell>
          <cell r="AJ473">
            <v>2.0000000000000018E-3</v>
          </cell>
          <cell r="AK473">
            <v>3</v>
          </cell>
          <cell r="AL473">
            <v>294</v>
          </cell>
          <cell r="AM473">
            <v>4</v>
          </cell>
          <cell r="AN473">
            <v>0</v>
          </cell>
          <cell r="AO473">
            <v>258</v>
          </cell>
          <cell r="AP473" t="str">
            <v>Castagne</v>
          </cell>
        </row>
        <row r="474">
          <cell r="A474" t="str">
            <v>Adam Smith</v>
          </cell>
          <cell r="B474" t="str">
            <v/>
          </cell>
          <cell r="C474" t="str">
            <v>Smith</v>
          </cell>
          <cell r="D474" t="str">
            <v/>
          </cell>
          <cell r="E474" t="str">
            <v>A Smith</v>
          </cell>
          <cell r="F474" t="str">
            <v/>
          </cell>
          <cell r="H474" t="str">
            <v/>
          </cell>
          <cell r="I474">
            <v>0</v>
          </cell>
          <cell r="J474">
            <v>1.7333333333333332</v>
          </cell>
          <cell r="K474">
            <v>2.9</v>
          </cell>
          <cell r="M474">
            <v>2.7267157651113507</v>
          </cell>
          <cell r="N474">
            <v>3.9459459459459461</v>
          </cell>
          <cell r="O474">
            <v>1.7298132844630523</v>
          </cell>
          <cell r="P474">
            <v>2.7267157651113507</v>
          </cell>
          <cell r="Q474">
            <v>3.9459459459459461</v>
          </cell>
          <cell r="R474">
            <v>5.1753731343283578</v>
          </cell>
          <cell r="S474">
            <v>2.7267157651113507</v>
          </cell>
          <cell r="T474" t="str">
            <v>DEF</v>
          </cell>
          <cell r="U474" t="str">
            <v>RB</v>
          </cell>
          <cell r="V474" t="str">
            <v>BOU</v>
          </cell>
          <cell r="W474" t="str">
            <v>Bournemouth</v>
          </cell>
          <cell r="X474">
            <v>4.5</v>
          </cell>
          <cell r="Y474">
            <v>58</v>
          </cell>
          <cell r="Z474">
            <v>0</v>
          </cell>
          <cell r="AA474">
            <v>58</v>
          </cell>
          <cell r="AB474">
            <v>1073</v>
          </cell>
          <cell r="AC474">
            <v>1073</v>
          </cell>
          <cell r="AD474">
            <v>0.58585858585858586</v>
          </cell>
          <cell r="AE474">
            <v>0</v>
          </cell>
          <cell r="AF474">
            <v>2</v>
          </cell>
          <cell r="AG474">
            <v>0</v>
          </cell>
          <cell r="AH474">
            <v>0.14846225535880708</v>
          </cell>
          <cell r="AI474">
            <v>0.14846225535880708</v>
          </cell>
          <cell r="AJ474">
            <v>9.9999999999988987E-4</v>
          </cell>
          <cell r="AK474">
            <v>4</v>
          </cell>
          <cell r="AL474">
            <v>185</v>
          </cell>
          <cell r="AM474">
            <v>3</v>
          </cell>
          <cell r="AN474">
            <v>0</v>
          </cell>
          <cell r="AO474">
            <v>64</v>
          </cell>
          <cell r="AP474" t="str">
            <v>Smith</v>
          </cell>
        </row>
        <row r="475">
          <cell r="A475" t="str">
            <v>Andrew Robertson</v>
          </cell>
          <cell r="B475" t="str">
            <v/>
          </cell>
          <cell r="C475" t="str">
            <v>Robertson</v>
          </cell>
          <cell r="D475" t="str">
            <v/>
          </cell>
          <cell r="F475" t="str">
            <v/>
          </cell>
          <cell r="H475" t="str">
            <v/>
          </cell>
          <cell r="I475">
            <v>2.8</v>
          </cell>
          <cell r="J475">
            <v>3.2333333333333329</v>
          </cell>
          <cell r="K475">
            <v>3.6</v>
          </cell>
          <cell r="M475">
            <v>3.8277126490147726</v>
          </cell>
          <cell r="N475">
            <v>3.7768240343347639</v>
          </cell>
          <cell r="O475">
            <v>3.1194066167101369</v>
          </cell>
          <cell r="P475">
            <v>3.7641474289623722</v>
          </cell>
          <cell r="Q475">
            <v>3.7768240343347639</v>
          </cell>
          <cell r="R475">
            <v>3.086816720257235</v>
          </cell>
          <cell r="S475">
            <v>3.8277126490147726</v>
          </cell>
          <cell r="T475" t="str">
            <v>DEF</v>
          </cell>
          <cell r="U475" t="str">
            <v>LB</v>
          </cell>
          <cell r="V475" t="str">
            <v>TOT</v>
          </cell>
          <cell r="W475" t="str">
            <v>Spurs</v>
          </cell>
          <cell r="X475">
            <v>4.5</v>
          </cell>
          <cell r="Y475">
            <v>55</v>
          </cell>
          <cell r="Z475">
            <v>0</v>
          </cell>
          <cell r="AA475">
            <v>55</v>
          </cell>
          <cell r="AB475">
            <v>1165</v>
          </cell>
          <cell r="AC475">
            <v>1165</v>
          </cell>
          <cell r="AD475">
            <v>0.50925925925925919</v>
          </cell>
          <cell r="AE475">
            <v>1</v>
          </cell>
          <cell r="AF475">
            <v>0</v>
          </cell>
          <cell r="AG475">
            <v>-7.7253218884120317E-3</v>
          </cell>
          <cell r="AH475">
            <v>-0.10815450643776824</v>
          </cell>
          <cell r="AI475">
            <v>-0.11587982832618028</v>
          </cell>
          <cell r="AJ475">
            <v>1.8000000000000016E-2</v>
          </cell>
          <cell r="AK475">
            <v>4</v>
          </cell>
          <cell r="AL475">
            <v>216</v>
          </cell>
          <cell r="AM475">
            <v>0</v>
          </cell>
          <cell r="AN475">
            <v>0</v>
          </cell>
          <cell r="AO475">
            <v>502</v>
          </cell>
          <cell r="AP475" t="str">
            <v>Robertson</v>
          </cell>
        </row>
        <row r="476">
          <cell r="A476" t="str">
            <v>Ian Maatsen</v>
          </cell>
          <cell r="B476" t="str">
            <v/>
          </cell>
          <cell r="C476" t="str">
            <v>Maatsen</v>
          </cell>
          <cell r="D476" t="str">
            <v/>
          </cell>
          <cell r="F476" t="str">
            <v/>
          </cell>
          <cell r="H476" t="str">
            <v/>
          </cell>
          <cell r="I476">
            <v>0.9</v>
          </cell>
          <cell r="J476">
            <v>1.45</v>
          </cell>
          <cell r="K476">
            <v>2</v>
          </cell>
          <cell r="M476">
            <v>3.5152038959685088</v>
          </cell>
          <cell r="N476">
            <v>2.5786163522012577</v>
          </cell>
          <cell r="O476">
            <v>2.2578142057584674</v>
          </cell>
          <cell r="P476">
            <v>3.5152038959685088</v>
          </cell>
          <cell r="Q476">
            <v>2.5786163522012577</v>
          </cell>
          <cell r="R476">
            <v>3.259938837920489</v>
          </cell>
          <cell r="S476">
            <v>3.5152038959685088</v>
          </cell>
          <cell r="T476" t="str">
            <v>DEF</v>
          </cell>
          <cell r="U476" t="str">
            <v>LB</v>
          </cell>
          <cell r="V476" t="str">
            <v>AVL</v>
          </cell>
          <cell r="W476" t="str">
            <v>Aston Villa</v>
          </cell>
          <cell r="X476">
            <v>4.5</v>
          </cell>
          <cell r="Y476">
            <v>54</v>
          </cell>
          <cell r="Z476">
            <v>4</v>
          </cell>
          <cell r="AA476">
            <v>50</v>
          </cell>
          <cell r="AB476">
            <v>1590</v>
          </cell>
          <cell r="AC476">
            <v>1590</v>
          </cell>
          <cell r="AD476">
            <v>0.4</v>
          </cell>
          <cell r="AE476">
            <v>0</v>
          </cell>
          <cell r="AF476">
            <v>1</v>
          </cell>
          <cell r="AG476">
            <v>-7.1320754716981127E-2</v>
          </cell>
          <cell r="AH476">
            <v>-7.8679245283018867E-2</v>
          </cell>
          <cell r="AI476">
            <v>-0.15</v>
          </cell>
          <cell r="AJ476">
            <v>6.9999999999998952E-3</v>
          </cell>
          <cell r="AK476">
            <v>1</v>
          </cell>
          <cell r="AL476">
            <v>242</v>
          </cell>
          <cell r="AM476">
            <v>2</v>
          </cell>
          <cell r="AN476">
            <v>0</v>
          </cell>
          <cell r="AO476">
            <v>36</v>
          </cell>
          <cell r="AP476" t="str">
            <v>Maatsen</v>
          </cell>
        </row>
        <row r="477">
          <cell r="A477" t="str">
            <v>Noussair Mazraoui</v>
          </cell>
          <cell r="B477" t="str">
            <v/>
          </cell>
          <cell r="C477" t="str">
            <v>Mazraoui</v>
          </cell>
          <cell r="D477" t="str">
            <v/>
          </cell>
          <cell r="F477" t="str">
            <v/>
          </cell>
          <cell r="H477" t="str">
            <v/>
          </cell>
          <cell r="I477">
            <v>2.4</v>
          </cell>
          <cell r="J477">
            <v>2.4</v>
          </cell>
          <cell r="K477">
            <v>2.4</v>
          </cell>
          <cell r="M477">
            <v>3.2442692600976137</v>
          </cell>
          <cell r="N477">
            <v>3.7584442169907883</v>
          </cell>
          <cell r="O477">
            <v>1.964127120642793</v>
          </cell>
          <cell r="P477">
            <v>3.2442692600976137</v>
          </cell>
          <cell r="Q477">
            <v>3.7584442169907883</v>
          </cell>
          <cell r="R477">
            <v>5.798657718120805</v>
          </cell>
          <cell r="S477">
            <v>3.2442692600976137</v>
          </cell>
          <cell r="T477" t="str">
            <v>DEF</v>
          </cell>
          <cell r="U477" t="str">
            <v>RB</v>
          </cell>
          <cell r="V477" t="str">
            <v>MUN</v>
          </cell>
          <cell r="W477" t="str">
            <v>Man Utd</v>
          </cell>
          <cell r="X477">
            <v>4.5</v>
          </cell>
          <cell r="Y477">
            <v>53</v>
          </cell>
          <cell r="Z477">
            <v>2</v>
          </cell>
          <cell r="AA477">
            <v>51</v>
          </cell>
          <cell r="AB477">
            <v>977</v>
          </cell>
          <cell r="AC477">
            <v>977</v>
          </cell>
          <cell r="AD477">
            <v>0.58888888888888891</v>
          </cell>
          <cell r="AE477">
            <v>0</v>
          </cell>
          <cell r="AF477">
            <v>0</v>
          </cell>
          <cell r="AG477">
            <v>-1.7502558853633571E-2</v>
          </cell>
          <cell r="AH477">
            <v>-3.2241555783009211E-2</v>
          </cell>
          <cell r="AI477">
            <v>-4.9744114636642786E-2</v>
          </cell>
          <cell r="AJ477">
            <v>8.0000000000000071E-3</v>
          </cell>
          <cell r="AK477">
            <v>6</v>
          </cell>
          <cell r="AL477">
            <v>233</v>
          </cell>
          <cell r="AM477">
            <v>3</v>
          </cell>
          <cell r="AN477">
            <v>0</v>
          </cell>
          <cell r="AO477">
            <v>422</v>
          </cell>
          <cell r="AP477" t="str">
            <v>Mazraoui</v>
          </cell>
        </row>
        <row r="478">
          <cell r="A478" t="str">
            <v>Rico Henry</v>
          </cell>
          <cell r="B478" t="str">
            <v/>
          </cell>
          <cell r="C478" t="str">
            <v>Henry</v>
          </cell>
          <cell r="D478" t="str">
            <v/>
          </cell>
          <cell r="F478" t="str">
            <v/>
          </cell>
          <cell r="H478" t="str">
            <v/>
          </cell>
          <cell r="I478">
            <v>0.8</v>
          </cell>
          <cell r="J478">
            <v>2.1333333333333333</v>
          </cell>
          <cell r="K478">
            <v>3</v>
          </cell>
          <cell r="M478">
            <v>2.6352980248631592</v>
          </cell>
          <cell r="N478">
            <v>3.146747352496218</v>
          </cell>
          <cell r="O478">
            <v>1.1786712052445791</v>
          </cell>
          <cell r="P478">
            <v>2.6352980248631592</v>
          </cell>
          <cell r="Q478">
            <v>3.146747352496218</v>
          </cell>
          <cell r="R478">
            <v>0</v>
          </cell>
          <cell r="S478">
            <v>2.6352980248631592</v>
          </cell>
          <cell r="T478" t="str">
            <v>DEF</v>
          </cell>
          <cell r="U478" t="str">
            <v>LB</v>
          </cell>
          <cell r="V478" t="str">
            <v>BRE</v>
          </cell>
          <cell r="W478" t="str">
            <v>Brentford</v>
          </cell>
          <cell r="X478">
            <v>4.5</v>
          </cell>
          <cell r="Y478">
            <v>52</v>
          </cell>
          <cell r="Z478">
            <v>0</v>
          </cell>
          <cell r="AA478">
            <v>52</v>
          </cell>
          <cell r="AB478">
            <v>1322</v>
          </cell>
          <cell r="AC478">
            <v>1322</v>
          </cell>
          <cell r="AD478">
            <v>0.46222222222222226</v>
          </cell>
          <cell r="AE478">
            <v>0</v>
          </cell>
          <cell r="AF478">
            <v>2</v>
          </cell>
          <cell r="AG478">
            <v>-1.2254160363086233E-2</v>
          </cell>
          <cell r="AH478">
            <v>9.9394856278366112E-2</v>
          </cell>
          <cell r="AI478">
            <v>8.714069591527987E-2</v>
          </cell>
          <cell r="AJ478">
            <v>2.0000000000000018E-3</v>
          </cell>
          <cell r="AK478">
            <v>0</v>
          </cell>
          <cell r="AL478">
            <v>144</v>
          </cell>
          <cell r="AM478">
            <v>2</v>
          </cell>
          <cell r="AN478">
            <v>0</v>
          </cell>
          <cell r="AO478">
            <v>89</v>
          </cell>
          <cell r="AP478" t="str">
            <v>Henry</v>
          </cell>
        </row>
        <row r="479">
          <cell r="A479" t="str">
            <v>Tyrone Mings</v>
          </cell>
          <cell r="B479" t="str">
            <v/>
          </cell>
          <cell r="C479" t="str">
            <v>Mings</v>
          </cell>
          <cell r="D479" t="str">
            <v/>
          </cell>
          <cell r="F479" t="str">
            <v/>
          </cell>
          <cell r="H479" t="str">
            <v/>
          </cell>
          <cell r="I479">
            <v>3.4</v>
          </cell>
          <cell r="J479">
            <v>3.55</v>
          </cell>
          <cell r="K479">
            <v>3.7</v>
          </cell>
          <cell r="M479">
            <v>3.3538194717589542</v>
          </cell>
          <cell r="N479">
            <v>2.7322239031770046</v>
          </cell>
          <cell r="O479">
            <v>2.1886573373676246</v>
          </cell>
          <cell r="P479">
            <v>3.3538194717589542</v>
          </cell>
          <cell r="Q479">
            <v>2.7322239031770046</v>
          </cell>
          <cell r="R479">
            <v>1.4333333333333333</v>
          </cell>
          <cell r="S479">
            <v>3.3538194717589542</v>
          </cell>
          <cell r="T479" t="str">
            <v>DEF</v>
          </cell>
          <cell r="U479" t="str">
            <v>CB</v>
          </cell>
          <cell r="V479" t="str">
            <v>AVL</v>
          </cell>
          <cell r="W479" t="str">
            <v>Aston Villa</v>
          </cell>
          <cell r="X479">
            <v>4.5</v>
          </cell>
          <cell r="Y479">
            <v>50</v>
          </cell>
          <cell r="Z479">
            <v>8</v>
          </cell>
          <cell r="AA479">
            <v>42</v>
          </cell>
          <cell r="AB479">
            <v>1322</v>
          </cell>
          <cell r="AC479">
            <v>1322</v>
          </cell>
          <cell r="AD479">
            <v>0.65359477124183007</v>
          </cell>
          <cell r="AE479">
            <v>0</v>
          </cell>
          <cell r="AF479">
            <v>1</v>
          </cell>
          <cell r="AG479">
            <v>-8.8502269288956131E-2</v>
          </cell>
          <cell r="AH479">
            <v>3.9485627836611192E-2</v>
          </cell>
          <cell r="AI479">
            <v>-4.9016641452344939E-2</v>
          </cell>
          <cell r="AJ479">
            <v>2.0000000000000018E-3</v>
          </cell>
          <cell r="AK479">
            <v>4</v>
          </cell>
          <cell r="AL479">
            <v>169</v>
          </cell>
          <cell r="AM479">
            <v>1</v>
          </cell>
          <cell r="AN479">
            <v>0</v>
          </cell>
          <cell r="AO479">
            <v>33</v>
          </cell>
          <cell r="AP479" t="str">
            <v>Mings</v>
          </cell>
        </row>
        <row r="480">
          <cell r="A480" t="str">
            <v>Ayden Heaven</v>
          </cell>
          <cell r="B480" t="str">
            <v/>
          </cell>
          <cell r="C480" t="str">
            <v>Heaven</v>
          </cell>
          <cell r="D480" t="str">
            <v/>
          </cell>
          <cell r="F480" t="str">
            <v/>
          </cell>
          <cell r="H480" t="str">
            <v/>
          </cell>
          <cell r="I480">
            <v>2.5</v>
          </cell>
          <cell r="J480">
            <v>2.5</v>
          </cell>
          <cell r="K480">
            <v>2.5</v>
          </cell>
          <cell r="M480">
            <v>3.1584087732478965</v>
          </cell>
          <cell r="N480">
            <v>2.7826086956521738</v>
          </cell>
          <cell r="O480">
            <v>1.7790386473429951</v>
          </cell>
          <cell r="P480">
            <v>3.1584087732478965</v>
          </cell>
          <cell r="Q480">
            <v>2.7826086956521738</v>
          </cell>
          <cell r="R480">
            <v>4.1481481481481479</v>
          </cell>
          <cell r="S480">
            <v>3.1584087732478965</v>
          </cell>
          <cell r="T480" t="str">
            <v>DEF</v>
          </cell>
          <cell r="U480" t="str">
            <v>CB</v>
          </cell>
          <cell r="V480" t="str">
            <v>MUN</v>
          </cell>
          <cell r="W480" t="str">
            <v>Man Utd</v>
          </cell>
          <cell r="X480">
            <v>4.5</v>
          </cell>
          <cell r="Y480">
            <v>42</v>
          </cell>
          <cell r="Z480">
            <v>10</v>
          </cell>
          <cell r="AA480">
            <v>32</v>
          </cell>
          <cell r="AB480">
            <v>920</v>
          </cell>
          <cell r="AC480">
            <v>920</v>
          </cell>
          <cell r="AD480">
            <v>0.5490196078431373</v>
          </cell>
          <cell r="AE480">
            <v>0</v>
          </cell>
          <cell r="AF480">
            <v>1</v>
          </cell>
          <cell r="AG480">
            <v>-3.3260869565217392E-2</v>
          </cell>
          <cell r="AH480">
            <v>8.0217391304347824E-2</v>
          </cell>
          <cell r="AI480">
            <v>4.6956521739130438E-2</v>
          </cell>
          <cell r="AJ480">
            <v>4.0000000000000036E-3</v>
          </cell>
          <cell r="AK480">
            <v>3</v>
          </cell>
          <cell r="AL480">
            <v>164</v>
          </cell>
          <cell r="AM480">
            <v>2</v>
          </cell>
          <cell r="AN480">
            <v>0</v>
          </cell>
          <cell r="AO480">
            <v>421</v>
          </cell>
          <cell r="AP480" t="str">
            <v>Heaven</v>
          </cell>
        </row>
        <row r="481">
          <cell r="A481" t="str">
            <v>Josh Acheampong</v>
          </cell>
          <cell r="B481" t="str">
            <v/>
          </cell>
          <cell r="C481" t="str">
            <v>Acheampong</v>
          </cell>
          <cell r="D481" t="str">
            <v/>
          </cell>
          <cell r="E481" t="str">
            <v>Joshua Acheampong</v>
          </cell>
          <cell r="F481" t="str">
            <v/>
          </cell>
          <cell r="H481" t="str">
            <v/>
          </cell>
          <cell r="I481">
            <v>1</v>
          </cell>
          <cell r="J481">
            <v>1</v>
          </cell>
          <cell r="K481">
            <v>1</v>
          </cell>
          <cell r="M481">
            <v>3.3493346429262001</v>
          </cell>
          <cell r="N481">
            <v>4.2146118721461185</v>
          </cell>
          <cell r="O481">
            <v>1.8786941331119413</v>
          </cell>
          <cell r="P481">
            <v>3.3493346429262001</v>
          </cell>
          <cell r="Q481">
            <v>4.2146118721461185</v>
          </cell>
          <cell r="R481">
            <v>4.0340909090909083</v>
          </cell>
          <cell r="S481">
            <v>3.3493346429262001</v>
          </cell>
          <cell r="T481" t="str">
            <v>DEF</v>
          </cell>
          <cell r="U481" t="str">
            <v>RB</v>
          </cell>
          <cell r="V481" t="str">
            <v>CHE</v>
          </cell>
          <cell r="W481" t="str">
            <v>Chelsea</v>
          </cell>
          <cell r="X481">
            <v>4.5</v>
          </cell>
          <cell r="Y481">
            <v>39</v>
          </cell>
          <cell r="Z481">
            <v>0</v>
          </cell>
          <cell r="AA481">
            <v>39</v>
          </cell>
          <cell r="AB481">
            <v>657</v>
          </cell>
          <cell r="AC481">
            <v>657</v>
          </cell>
          <cell r="AD481">
            <v>0.50980392156862742</v>
          </cell>
          <cell r="AE481">
            <v>1</v>
          </cell>
          <cell r="AF481">
            <v>0</v>
          </cell>
          <cell r="AG481">
            <v>5.205479452054794E-2</v>
          </cell>
          <cell r="AH481">
            <v>-1.7808219178082191E-2</v>
          </cell>
          <cell r="AI481">
            <v>3.4246575342465752E-2</v>
          </cell>
          <cell r="AJ481">
            <v>2.0000000000000018E-3</v>
          </cell>
          <cell r="AK481">
            <v>5</v>
          </cell>
          <cell r="AL481">
            <v>118</v>
          </cell>
          <cell r="AM481">
            <v>1</v>
          </cell>
          <cell r="AN481">
            <v>0</v>
          </cell>
          <cell r="AO481">
            <v>151</v>
          </cell>
          <cell r="AP481" t="str">
            <v>Acheampong</v>
          </cell>
        </row>
        <row r="482">
          <cell r="A482" t="str">
            <v>Olivier Boscagli</v>
          </cell>
          <cell r="B482" t="str">
            <v/>
          </cell>
          <cell r="C482" t="str">
            <v>Boscagli</v>
          </cell>
          <cell r="D482" t="str">
            <v/>
          </cell>
          <cell r="F482" t="str">
            <v/>
          </cell>
          <cell r="H482" t="str">
            <v/>
          </cell>
          <cell r="I482" t="e">
            <v>#N/A</v>
          </cell>
          <cell r="J482" t="e">
            <v>#N/A</v>
          </cell>
          <cell r="K482" t="e">
            <v>#N/A</v>
          </cell>
          <cell r="M482">
            <v>3.1008246409815357</v>
          </cell>
          <cell r="N482">
            <v>3.5106382978723403</v>
          </cell>
          <cell r="O482">
            <v>1.925242525378946</v>
          </cell>
          <cell r="P482">
            <v>3.1008246409815357</v>
          </cell>
          <cell r="Q482">
            <v>3.5106382978723403</v>
          </cell>
          <cell r="R482">
            <v>2.5185185185185186</v>
          </cell>
          <cell r="S482">
            <v>3.1008246409815357</v>
          </cell>
          <cell r="T482" t="str">
            <v>DEF</v>
          </cell>
          <cell r="U482" t="str">
            <v>CB</v>
          </cell>
          <cell r="V482" t="str">
            <v>BHA</v>
          </cell>
          <cell r="W482" t="str">
            <v>Brighton</v>
          </cell>
          <cell r="X482">
            <v>4.5</v>
          </cell>
          <cell r="Y482">
            <v>39</v>
          </cell>
          <cell r="Z482">
            <v>6</v>
          </cell>
          <cell r="AA482">
            <v>33</v>
          </cell>
          <cell r="AB482">
            <v>799</v>
          </cell>
          <cell r="AC482">
            <v>799</v>
          </cell>
          <cell r="AD482">
            <v>0.72222222222222221</v>
          </cell>
          <cell r="AE482">
            <v>0</v>
          </cell>
          <cell r="AF482">
            <v>1</v>
          </cell>
          <cell r="AG482">
            <v>-5.6320400500625787E-3</v>
          </cell>
          <cell r="AH482">
            <v>5.9699624530663339E-2</v>
          </cell>
          <cell r="AI482">
            <v>5.4067584480600762E-2</v>
          </cell>
          <cell r="AJ482">
            <v>9.9999999999988987E-4</v>
          </cell>
          <cell r="AK482">
            <v>4</v>
          </cell>
          <cell r="AL482">
            <v>171</v>
          </cell>
          <cell r="AM482">
            <v>2</v>
          </cell>
          <cell r="AN482">
            <v>0</v>
          </cell>
          <cell r="AO482">
            <v>114</v>
          </cell>
          <cell r="AP482" t="str">
            <v>Boscagli</v>
          </cell>
        </row>
        <row r="483">
          <cell r="A483" t="str">
            <v>Nicolò Savona</v>
          </cell>
          <cell r="B483" t="str">
            <v/>
          </cell>
          <cell r="C483" t="str">
            <v>Savona</v>
          </cell>
          <cell r="D483" t="str">
            <v/>
          </cell>
          <cell r="F483" t="str">
            <v/>
          </cell>
          <cell r="H483" t="str">
            <v/>
          </cell>
          <cell r="I483" t="e">
            <v>#N/A</v>
          </cell>
          <cell r="J483" t="e">
            <v>#N/A</v>
          </cell>
          <cell r="K483" t="e">
            <v>#N/A</v>
          </cell>
          <cell r="M483">
            <v>3.0202602885219298</v>
          </cell>
          <cell r="N483">
            <v>3.2341463414634144</v>
          </cell>
          <cell r="O483">
            <v>1.3108373983739843</v>
          </cell>
          <cell r="P483">
            <v>3.0202602885219298</v>
          </cell>
          <cell r="Q483">
            <v>3.2341463414634144</v>
          </cell>
          <cell r="R483">
            <v>0</v>
          </cell>
          <cell r="S483">
            <v>3.0202602885219298</v>
          </cell>
          <cell r="T483" t="str">
            <v>DEF</v>
          </cell>
          <cell r="U483" t="str">
            <v>RB</v>
          </cell>
          <cell r="V483" t="str">
            <v>NFO</v>
          </cell>
          <cell r="W483" t="str">
            <v>Nott'm Forest</v>
          </cell>
          <cell r="X483">
            <v>4.5</v>
          </cell>
          <cell r="Y483">
            <v>39</v>
          </cell>
          <cell r="Z483">
            <v>0</v>
          </cell>
          <cell r="AA483">
            <v>39</v>
          </cell>
          <cell r="AB483">
            <v>1025</v>
          </cell>
          <cell r="AC483">
            <v>1025</v>
          </cell>
          <cell r="AD483">
            <v>0.61904761904761907</v>
          </cell>
          <cell r="AE483">
            <v>2</v>
          </cell>
          <cell r="AF483">
            <v>0</v>
          </cell>
          <cell r="AG483">
            <v>5.7951219512195104E-2</v>
          </cell>
          <cell r="AH483">
            <v>-3.951219512195122E-2</v>
          </cell>
          <cell r="AI483">
            <v>1.8439024390243891E-2</v>
          </cell>
          <cell r="AJ483">
            <v>0</v>
          </cell>
          <cell r="AK483">
            <v>0</v>
          </cell>
          <cell r="AL483">
            <v>131</v>
          </cell>
          <cell r="AM483">
            <v>2</v>
          </cell>
          <cell r="AN483">
            <v>0</v>
          </cell>
          <cell r="AO483">
            <v>475</v>
          </cell>
          <cell r="AP483" t="str">
            <v>Savona</v>
          </cell>
        </row>
        <row r="484">
          <cell r="A484" t="str">
            <v>Jorge Cuenca Barreno</v>
          </cell>
          <cell r="B484" t="str">
            <v/>
          </cell>
          <cell r="C484" t="str">
            <v>J.Cuenca</v>
          </cell>
          <cell r="D484" t="str">
            <v/>
          </cell>
          <cell r="E484" t="str">
            <v>Jorge Cuenca</v>
          </cell>
          <cell r="F484" t="str">
            <v/>
          </cell>
          <cell r="H484" t="str">
            <v/>
          </cell>
          <cell r="I484">
            <v>1.1000000000000001</v>
          </cell>
          <cell r="J484">
            <v>1.1000000000000001</v>
          </cell>
          <cell r="K484">
            <v>1.1000000000000001</v>
          </cell>
          <cell r="M484">
            <v>2.276980112408721</v>
          </cell>
          <cell r="N484">
            <v>2.2459893048128343</v>
          </cell>
          <cell r="O484">
            <v>1.069122103386809</v>
          </cell>
          <cell r="P484">
            <v>2.276980112408721</v>
          </cell>
          <cell r="Q484">
            <v>2.2459893048128343</v>
          </cell>
          <cell r="R484">
            <v>0</v>
          </cell>
          <cell r="S484">
            <v>2.276980112408721</v>
          </cell>
          <cell r="T484" t="str">
            <v>DEF</v>
          </cell>
          <cell r="U484" t="str">
            <v>CB</v>
          </cell>
          <cell r="V484" t="str">
            <v>FUL</v>
          </cell>
          <cell r="W484" t="str">
            <v>Fulham</v>
          </cell>
          <cell r="X484">
            <v>4.5</v>
          </cell>
          <cell r="Y484">
            <v>39</v>
          </cell>
          <cell r="Z484">
            <v>14</v>
          </cell>
          <cell r="AA484">
            <v>25</v>
          </cell>
          <cell r="AB484">
            <v>935</v>
          </cell>
          <cell r="AC484">
            <v>935</v>
          </cell>
          <cell r="AD484">
            <v>0.57777777777777783</v>
          </cell>
          <cell r="AE484">
            <v>0</v>
          </cell>
          <cell r="AF484">
            <v>0</v>
          </cell>
          <cell r="AG484">
            <v>-4.8128342245989308E-3</v>
          </cell>
          <cell r="AH484">
            <v>-5.1016042780748665E-2</v>
          </cell>
          <cell r="AI484">
            <v>-5.5828877005347596E-2</v>
          </cell>
          <cell r="AJ484">
            <v>0</v>
          </cell>
          <cell r="AK484">
            <v>1</v>
          </cell>
          <cell r="AL484">
            <v>155</v>
          </cell>
          <cell r="AM484">
            <v>6</v>
          </cell>
          <cell r="AN484">
            <v>0</v>
          </cell>
          <cell r="AO484">
            <v>255</v>
          </cell>
          <cell r="AP484" t="str">
            <v>J.Cuenca</v>
          </cell>
        </row>
        <row r="485">
          <cell r="A485" t="str">
            <v>Aaron Hickey</v>
          </cell>
          <cell r="B485" t="str">
            <v/>
          </cell>
          <cell r="C485" t="str">
            <v>Hickey</v>
          </cell>
          <cell r="D485" t="str">
            <v/>
          </cell>
          <cell r="F485" t="str">
            <v/>
          </cell>
          <cell r="H485" t="str">
            <v/>
          </cell>
          <cell r="I485">
            <v>0</v>
          </cell>
          <cell r="J485">
            <v>1.4333333333333333</v>
          </cell>
          <cell r="K485">
            <v>2.4</v>
          </cell>
          <cell r="M485">
            <v>2.830613312317567</v>
          </cell>
          <cell r="N485">
            <v>3.5051546391752573</v>
          </cell>
          <cell r="O485">
            <v>1.4200353083342774</v>
          </cell>
          <cell r="P485">
            <v>2.830613312317567</v>
          </cell>
          <cell r="Q485">
            <v>3.5051546391752573</v>
          </cell>
          <cell r="R485">
            <v>2.9890109890109891</v>
          </cell>
          <cell r="S485">
            <v>2.830613312317567</v>
          </cell>
          <cell r="T485" t="str">
            <v>DEF</v>
          </cell>
          <cell r="U485" t="str">
            <v>RB</v>
          </cell>
          <cell r="V485" t="str">
            <v>BRE</v>
          </cell>
          <cell r="W485" t="str">
            <v>Brentford</v>
          </cell>
          <cell r="X485">
            <v>4.5</v>
          </cell>
          <cell r="Y485">
            <v>37</v>
          </cell>
          <cell r="Z485">
            <v>2</v>
          </cell>
          <cell r="AA485">
            <v>35</v>
          </cell>
          <cell r="AB485">
            <v>679</v>
          </cell>
          <cell r="AC485">
            <v>679</v>
          </cell>
          <cell r="AD485">
            <v>0.39153439153439151</v>
          </cell>
          <cell r="AE485">
            <v>0</v>
          </cell>
          <cell r="AF485">
            <v>0</v>
          </cell>
          <cell r="AG485">
            <v>-5.8321060382916054E-2</v>
          </cell>
          <cell r="AH485">
            <v>-2.2533136966126657E-2</v>
          </cell>
          <cell r="AI485">
            <v>-8.0854197349042714E-2</v>
          </cell>
          <cell r="AJ485">
            <v>9.9999999999988987E-4</v>
          </cell>
          <cell r="AK485">
            <v>0</v>
          </cell>
          <cell r="AL485">
            <v>105</v>
          </cell>
          <cell r="AM485">
            <v>1</v>
          </cell>
          <cell r="AN485">
            <v>0</v>
          </cell>
          <cell r="AO485">
            <v>90</v>
          </cell>
          <cell r="AP485" t="str">
            <v>Hickey</v>
          </cell>
        </row>
        <row r="486">
          <cell r="A486" t="str">
            <v>Tosin Adarabioyo</v>
          </cell>
          <cell r="B486" t="str">
            <v/>
          </cell>
          <cell r="C486" t="str">
            <v>Tosin</v>
          </cell>
          <cell r="D486" t="str">
            <v/>
          </cell>
          <cell r="E486" t="str">
            <v>Adarabioyo</v>
          </cell>
          <cell r="F486" t="str">
            <v/>
          </cell>
          <cell r="H486" t="str">
            <v/>
          </cell>
          <cell r="I486">
            <v>2</v>
          </cell>
          <cell r="J486">
            <v>2.8333333333333335</v>
          </cell>
          <cell r="K486">
            <v>3.3</v>
          </cell>
          <cell r="M486">
            <v>2.789486448163049</v>
          </cell>
          <cell r="N486">
            <v>2.6395939086294415</v>
          </cell>
          <cell r="O486">
            <v>1.4454780033840948</v>
          </cell>
          <cell r="P486">
            <v>2.789486448163049</v>
          </cell>
          <cell r="Q486">
            <v>2.6395939086294415</v>
          </cell>
          <cell r="R486">
            <v>0</v>
          </cell>
          <cell r="S486">
            <v>2.789486448163049</v>
          </cell>
          <cell r="T486" t="str">
            <v>DEF</v>
          </cell>
          <cell r="U486" t="str">
            <v>CB</v>
          </cell>
          <cell r="V486" t="str">
            <v>CHE</v>
          </cell>
          <cell r="W486" t="str">
            <v>Chelsea</v>
          </cell>
          <cell r="X486">
            <v>4.5</v>
          </cell>
          <cell r="Y486">
            <v>34</v>
          </cell>
          <cell r="Z486">
            <v>8</v>
          </cell>
          <cell r="AA486">
            <v>26</v>
          </cell>
          <cell r="AB486">
            <v>788</v>
          </cell>
          <cell r="AC486">
            <v>788</v>
          </cell>
          <cell r="AD486">
            <v>0.47222222222222221</v>
          </cell>
          <cell r="AE486">
            <v>0</v>
          </cell>
          <cell r="AF486">
            <v>0</v>
          </cell>
          <cell r="AG486">
            <v>-1.2563451776649746E-2</v>
          </cell>
          <cell r="AH486">
            <v>-4.5685279187817264E-2</v>
          </cell>
          <cell r="AI486">
            <v>-5.8248730964467012E-2</v>
          </cell>
          <cell r="AJ486">
            <v>2.0000000000000018E-3</v>
          </cell>
          <cell r="AK486">
            <v>2</v>
          </cell>
          <cell r="AL486">
            <v>130</v>
          </cell>
          <cell r="AM486">
            <v>2</v>
          </cell>
          <cell r="AN486">
            <v>0</v>
          </cell>
          <cell r="AO486">
            <v>147</v>
          </cell>
          <cell r="AP486" t="str">
            <v>Tosin</v>
          </cell>
        </row>
        <row r="487">
          <cell r="A487" t="str">
            <v>Victor Lindelöf</v>
          </cell>
          <cell r="B487" t="str">
            <v/>
          </cell>
          <cell r="C487" t="str">
            <v>Lindelöf</v>
          </cell>
          <cell r="D487" t="str">
            <v/>
          </cell>
          <cell r="F487" t="str">
            <v/>
          </cell>
          <cell r="H487" t="str">
            <v/>
          </cell>
          <cell r="I487" t="e">
            <v>#N/A</v>
          </cell>
          <cell r="J487" t="e">
            <v>#N/A</v>
          </cell>
          <cell r="K487" t="e">
            <v>#N/A</v>
          </cell>
          <cell r="M487">
            <v>2.8489989045812569</v>
          </cell>
          <cell r="N487">
            <v>2.5552016985138004</v>
          </cell>
          <cell r="O487">
            <v>1.6924880042462846</v>
          </cell>
          <cell r="P487">
            <v>2.8489989045812569</v>
          </cell>
          <cell r="Q487">
            <v>2.5552016985138004</v>
          </cell>
          <cell r="R487">
            <v>1.482142857142857</v>
          </cell>
          <cell r="S487">
            <v>2.8489989045812569</v>
          </cell>
          <cell r="T487" t="str">
            <v>DEF</v>
          </cell>
          <cell r="U487" t="str">
            <v>CB</v>
          </cell>
          <cell r="V487" t="str">
            <v>AVL</v>
          </cell>
          <cell r="W487" t="str">
            <v>Aston Villa</v>
          </cell>
          <cell r="X487">
            <v>4.5</v>
          </cell>
          <cell r="Y487">
            <v>29</v>
          </cell>
          <cell r="Z487">
            <v>0</v>
          </cell>
          <cell r="AA487">
            <v>29</v>
          </cell>
          <cell r="AB487">
            <v>942</v>
          </cell>
          <cell r="AC487">
            <v>942</v>
          </cell>
          <cell r="AD487">
            <v>0.37908496732026142</v>
          </cell>
          <cell r="AE487">
            <v>0</v>
          </cell>
          <cell r="AF487">
            <v>1</v>
          </cell>
          <cell r="AG487">
            <v>-2.6751592356687903E-2</v>
          </cell>
          <cell r="AH487">
            <v>8.598726114649681E-2</v>
          </cell>
          <cell r="AI487">
            <v>5.9235668789808904E-2</v>
          </cell>
          <cell r="AJ487">
            <v>2.0000000000000018E-3</v>
          </cell>
          <cell r="AK487">
            <v>0</v>
          </cell>
          <cell r="AL487">
            <v>124</v>
          </cell>
          <cell r="AM487">
            <v>0</v>
          </cell>
          <cell r="AN487">
            <v>0</v>
          </cell>
          <cell r="AO487">
            <v>37</v>
          </cell>
          <cell r="AP487" t="str">
            <v>Lindelöf</v>
          </cell>
        </row>
        <row r="488">
          <cell r="A488" t="str">
            <v>Destiny Udogie</v>
          </cell>
          <cell r="B488" t="str">
            <v/>
          </cell>
          <cell r="C488" t="str">
            <v>Udogie</v>
          </cell>
          <cell r="D488" t="str">
            <v/>
          </cell>
          <cell r="F488" t="str">
            <v/>
          </cell>
          <cell r="H488" t="str">
            <v/>
          </cell>
          <cell r="I488">
            <v>1.7</v>
          </cell>
          <cell r="J488">
            <v>2.25</v>
          </cell>
          <cell r="K488">
            <v>2.8</v>
          </cell>
          <cell r="M488">
            <v>2.7075251467293264</v>
          </cell>
          <cell r="N488">
            <v>1.8029962546816483</v>
          </cell>
          <cell r="O488">
            <v>1.7057214811534842</v>
          </cell>
          <cell r="P488">
            <v>2.7075251467293264</v>
          </cell>
          <cell r="Q488">
            <v>1.8029962546816483</v>
          </cell>
          <cell r="R488">
            <v>2.6576354679802958</v>
          </cell>
          <cell r="S488">
            <v>2.7075251467293264</v>
          </cell>
          <cell r="T488" t="str">
            <v>DEF</v>
          </cell>
          <cell r="U488" t="str">
            <v>LB</v>
          </cell>
          <cell r="V488" t="str">
            <v>TOT</v>
          </cell>
          <cell r="W488" t="str">
            <v>Spurs</v>
          </cell>
          <cell r="X488">
            <v>4.5</v>
          </cell>
          <cell r="Y488">
            <v>29</v>
          </cell>
          <cell r="Z488">
            <v>0</v>
          </cell>
          <cell r="AA488">
            <v>29</v>
          </cell>
          <cell r="AB488">
            <v>1335</v>
          </cell>
          <cell r="AC488">
            <v>1335</v>
          </cell>
          <cell r="AD488">
            <v>0.32222222222222219</v>
          </cell>
          <cell r="AE488">
            <v>0</v>
          </cell>
          <cell r="AF488">
            <v>1</v>
          </cell>
          <cell r="AG488">
            <v>-1.2134831460674156E-2</v>
          </cell>
          <cell r="AH488">
            <v>1.8876404494382028E-2</v>
          </cell>
          <cell r="AI488">
            <v>6.7415730337078705E-3</v>
          </cell>
          <cell r="AJ488">
            <v>4.0000000000000036E-3</v>
          </cell>
          <cell r="AK488">
            <v>1</v>
          </cell>
          <cell r="AL488">
            <v>121</v>
          </cell>
          <cell r="AM488">
            <v>4</v>
          </cell>
          <cell r="AN488">
            <v>0</v>
          </cell>
          <cell r="AO488">
            <v>506</v>
          </cell>
          <cell r="AP488" t="str">
            <v>Udogie</v>
          </cell>
        </row>
        <row r="489">
          <cell r="A489" t="str">
            <v>Sebastiaan Bornauw</v>
          </cell>
          <cell r="B489" t="str">
            <v/>
          </cell>
          <cell r="C489" t="str">
            <v>Bornauw</v>
          </cell>
          <cell r="D489" t="str">
            <v/>
          </cell>
          <cell r="F489" t="str">
            <v/>
          </cell>
          <cell r="H489" t="str">
            <v/>
          </cell>
          <cell r="I489" t="e">
            <v>#N/A</v>
          </cell>
          <cell r="J489" t="e">
            <v>#N/A</v>
          </cell>
          <cell r="K489" t="e">
            <v>#N/A</v>
          </cell>
          <cell r="M489">
            <v>2.755577356164931</v>
          </cell>
          <cell r="N489">
            <v>4.1818181818181817</v>
          </cell>
          <cell r="O489">
            <v>2.1892953379953384</v>
          </cell>
          <cell r="P489">
            <v>2.755577356164931</v>
          </cell>
          <cell r="Q489">
            <v>4.1818181818181817</v>
          </cell>
          <cell r="R489">
            <v>4.992</v>
          </cell>
          <cell r="S489">
            <v>2.755577356164931</v>
          </cell>
          <cell r="T489" t="str">
            <v>DEF</v>
          </cell>
          <cell r="U489" t="str">
            <v>CB</v>
          </cell>
          <cell r="V489" t="str">
            <v>LEE</v>
          </cell>
          <cell r="W489" t="str">
            <v>Leeds</v>
          </cell>
          <cell r="X489">
            <v>4.5</v>
          </cell>
          <cell r="Y489">
            <v>25</v>
          </cell>
          <cell r="Z489">
            <v>2</v>
          </cell>
          <cell r="AA489">
            <v>23</v>
          </cell>
          <cell r="AB489">
            <v>429</v>
          </cell>
          <cell r="AC489">
            <v>429</v>
          </cell>
          <cell r="AD489">
            <v>0.46296296296296302</v>
          </cell>
          <cell r="AE489">
            <v>0</v>
          </cell>
          <cell r="AF489">
            <v>0</v>
          </cell>
          <cell r="AG489">
            <v>-4.195804195804196E-2</v>
          </cell>
          <cell r="AH489">
            <v>-2.0979020979020979E-3</v>
          </cell>
          <cell r="AI489">
            <v>-4.4055944055944055E-2</v>
          </cell>
          <cell r="AJ489">
            <v>0</v>
          </cell>
          <cell r="AK489">
            <v>0</v>
          </cell>
          <cell r="AL489">
            <v>73</v>
          </cell>
          <cell r="AM489">
            <v>1</v>
          </cell>
          <cell r="AN489">
            <v>0</v>
          </cell>
          <cell r="AO489">
            <v>333</v>
          </cell>
          <cell r="AP489" t="str">
            <v>Bornauw</v>
          </cell>
        </row>
        <row r="490">
          <cell r="A490" t="str">
            <v>Nathan Patterson</v>
          </cell>
          <cell r="B490" t="str">
            <v/>
          </cell>
          <cell r="C490" t="str">
            <v>Patterson</v>
          </cell>
          <cell r="D490" t="str">
            <v/>
          </cell>
          <cell r="F490" t="str">
            <v/>
          </cell>
          <cell r="H490" t="str">
            <v/>
          </cell>
          <cell r="I490">
            <v>0</v>
          </cell>
          <cell r="J490">
            <v>1.0333333333333332</v>
          </cell>
          <cell r="K490">
            <v>1.7</v>
          </cell>
          <cell r="M490">
            <v>2.7891192076222273</v>
          </cell>
          <cell r="N490">
            <v>0</v>
          </cell>
          <cell r="O490">
            <v>1.6191946778711483</v>
          </cell>
          <cell r="P490">
            <v>2.7891192076222273</v>
          </cell>
          <cell r="Q490">
            <v>5.8235294117647056</v>
          </cell>
          <cell r="R490">
            <v>77</v>
          </cell>
          <cell r="S490">
            <v>2.7891192076222273</v>
          </cell>
          <cell r="T490" t="str">
            <v>DEF</v>
          </cell>
          <cell r="U490" t="str">
            <v>RB</v>
          </cell>
          <cell r="V490" t="str">
            <v>EVE</v>
          </cell>
          <cell r="W490" t="str">
            <v>Everton</v>
          </cell>
          <cell r="X490">
            <v>4.5</v>
          </cell>
          <cell r="Y490">
            <v>22</v>
          </cell>
          <cell r="Z490">
            <v>4</v>
          </cell>
          <cell r="AA490">
            <v>18</v>
          </cell>
          <cell r="AB490">
            <v>238</v>
          </cell>
          <cell r="AC490">
            <v>238</v>
          </cell>
          <cell r="AD490">
            <v>0.69841269841269837</v>
          </cell>
          <cell r="AE490">
            <v>0</v>
          </cell>
          <cell r="AF490">
            <v>0</v>
          </cell>
          <cell r="AG490">
            <v>-1.134453781512605E-2</v>
          </cell>
          <cell r="AH490">
            <v>-1.5126050420168067E-2</v>
          </cell>
          <cell r="AI490">
            <v>-2.6470588235294117E-2</v>
          </cell>
          <cell r="AJ490">
            <v>9.9999999999988987E-4</v>
          </cell>
          <cell r="AK490">
            <v>0</v>
          </cell>
          <cell r="AL490">
            <v>67</v>
          </cell>
          <cell r="AM490">
            <v>0</v>
          </cell>
          <cell r="AN490">
            <v>0</v>
          </cell>
          <cell r="AO490">
            <v>234</v>
          </cell>
          <cell r="AP490" t="str">
            <v>Patterson</v>
          </cell>
        </row>
        <row r="491">
          <cell r="A491" t="str">
            <v>Chadi Riad Dnanou</v>
          </cell>
          <cell r="B491" t="str">
            <v/>
          </cell>
          <cell r="C491" t="str">
            <v>Chadi Riad</v>
          </cell>
          <cell r="D491" t="str">
            <v/>
          </cell>
          <cell r="F491" t="str">
            <v/>
          </cell>
          <cell r="H491" t="str">
            <v/>
          </cell>
          <cell r="I491">
            <v>1</v>
          </cell>
          <cell r="J491">
            <v>1</v>
          </cell>
          <cell r="K491">
            <v>1</v>
          </cell>
          <cell r="M491">
            <v>2.6320467818476634</v>
          </cell>
          <cell r="N491">
            <v>2.52</v>
          </cell>
          <cell r="O491">
            <v>1.6517906799083275</v>
          </cell>
          <cell r="P491">
            <v>2.6320467818476634</v>
          </cell>
          <cell r="Q491">
            <v>2.52</v>
          </cell>
          <cell r="R491">
            <v>1.9411764705882351</v>
          </cell>
          <cell r="S491">
            <v>2.6320467818476634</v>
          </cell>
          <cell r="T491" t="str">
            <v>DEF</v>
          </cell>
          <cell r="U491" t="str">
            <v>CB</v>
          </cell>
          <cell r="V491" t="str">
            <v>CRY</v>
          </cell>
          <cell r="W491" t="str">
            <v>Crystal Palace</v>
          </cell>
          <cell r="X491">
            <v>4.5</v>
          </cell>
          <cell r="Y491">
            <v>20</v>
          </cell>
          <cell r="Z491">
            <v>2</v>
          </cell>
          <cell r="AA491">
            <v>18</v>
          </cell>
          <cell r="AB491">
            <v>550</v>
          </cell>
          <cell r="AC491">
            <v>550</v>
          </cell>
          <cell r="AD491">
            <v>0.49382716049382719</v>
          </cell>
          <cell r="AE491">
            <v>0</v>
          </cell>
          <cell r="AF491">
            <v>1</v>
          </cell>
          <cell r="AG491">
            <v>-5.4000000000000006E-2</v>
          </cell>
          <cell r="AH491">
            <v>0.14236363636363636</v>
          </cell>
          <cell r="AI491">
            <v>8.8363636363636353E-2</v>
          </cell>
          <cell r="AJ491">
            <v>9.9999999999988987E-4</v>
          </cell>
          <cell r="AK491">
            <v>0</v>
          </cell>
          <cell r="AL491">
            <v>84</v>
          </cell>
          <cell r="AM491">
            <v>2</v>
          </cell>
          <cell r="AN491">
            <v>0</v>
          </cell>
          <cell r="AO491">
            <v>206</v>
          </cell>
          <cell r="AP491" t="str">
            <v>Chadi Riad</v>
          </cell>
        </row>
        <row r="492">
          <cell r="A492" t="str">
            <v>Rico Lewis</v>
          </cell>
          <cell r="B492" t="str">
            <v/>
          </cell>
          <cell r="C492" t="str">
            <v>Lewis</v>
          </cell>
          <cell r="D492" t="str">
            <v/>
          </cell>
          <cell r="E492" t="str">
            <v>R Lewis</v>
          </cell>
          <cell r="F492" t="str">
            <v/>
          </cell>
          <cell r="H492" t="str">
            <v/>
          </cell>
          <cell r="I492">
            <v>2.1</v>
          </cell>
          <cell r="J492">
            <v>2.25</v>
          </cell>
          <cell r="K492">
            <v>2.4</v>
          </cell>
          <cell r="M492">
            <v>4.3508906722049456</v>
          </cell>
          <cell r="N492">
            <v>3.9800498753117206</v>
          </cell>
          <cell r="O492">
            <v>2.2501108656929096</v>
          </cell>
          <cell r="P492">
            <v>4.3508906722049456</v>
          </cell>
          <cell r="Q492">
            <v>3.9800498753117206</v>
          </cell>
          <cell r="R492">
            <v>0</v>
          </cell>
          <cell r="S492">
            <v>4.3508906722049456</v>
          </cell>
          <cell r="T492" t="str">
            <v>DEF</v>
          </cell>
          <cell r="U492" t="str">
            <v>RB</v>
          </cell>
          <cell r="V492" t="str">
            <v>MCI</v>
          </cell>
          <cell r="W492" t="str">
            <v>Man City</v>
          </cell>
          <cell r="X492">
            <v>4.5</v>
          </cell>
          <cell r="Y492">
            <v>19</v>
          </cell>
          <cell r="Z492">
            <v>0</v>
          </cell>
          <cell r="AA492">
            <v>19</v>
          </cell>
          <cell r="AB492">
            <v>401</v>
          </cell>
          <cell r="AC492">
            <v>401</v>
          </cell>
          <cell r="AD492">
            <v>0.38383838383838387</v>
          </cell>
          <cell r="AE492">
            <v>0</v>
          </cell>
          <cell r="AF492">
            <v>1</v>
          </cell>
          <cell r="AG492">
            <v>-4.2643391521197005E-2</v>
          </cell>
          <cell r="AH492">
            <v>-8.7531172069825441E-2</v>
          </cell>
          <cell r="AI492">
            <v>-0.13017456359102245</v>
          </cell>
          <cell r="AJ492">
            <v>2.0000000000000018E-3</v>
          </cell>
          <cell r="AK492">
            <v>2</v>
          </cell>
          <cell r="AL492">
            <v>72</v>
          </cell>
          <cell r="AM492">
            <v>2</v>
          </cell>
          <cell r="AN492">
            <v>0</v>
          </cell>
          <cell r="AO492">
            <v>395</v>
          </cell>
          <cell r="AP492" t="str">
            <v>Lewis</v>
          </cell>
        </row>
        <row r="493">
          <cell r="A493" t="str">
            <v>Jorrel Hato</v>
          </cell>
          <cell r="B493" t="str">
            <v/>
          </cell>
          <cell r="C493" t="str">
            <v>Hato</v>
          </cell>
          <cell r="D493" t="str">
            <v/>
          </cell>
          <cell r="F493" t="str">
            <v/>
          </cell>
          <cell r="H493" t="str">
            <v/>
          </cell>
          <cell r="I493" t="e">
            <v>#N/A</v>
          </cell>
          <cell r="J493" t="e">
            <v>#N/A</v>
          </cell>
          <cell r="K493" t="e">
            <v>#N/A</v>
          </cell>
          <cell r="M493">
            <v>2.3874267021038547</v>
          </cell>
          <cell r="N493">
            <v>1.0140474100087797</v>
          </cell>
          <cell r="O493">
            <v>1.0805200799352321</v>
          </cell>
          <cell r="P493">
            <v>2.3874267021038547</v>
          </cell>
          <cell r="Q493">
            <v>1.0140474100087797</v>
          </cell>
          <cell r="R493">
            <v>1.1240875912408759</v>
          </cell>
          <cell r="S493">
            <v>2.3874267021038547</v>
          </cell>
          <cell r="T493" t="str">
            <v>DEF</v>
          </cell>
          <cell r="U493" t="str">
            <v>LB</v>
          </cell>
          <cell r="V493" t="str">
            <v>CHE</v>
          </cell>
          <cell r="W493" t="str">
            <v>Chelsea</v>
          </cell>
          <cell r="X493">
            <v>4.5</v>
          </cell>
          <cell r="Y493">
            <v>19</v>
          </cell>
          <cell r="Z493">
            <v>4</v>
          </cell>
          <cell r="AA493">
            <v>15</v>
          </cell>
          <cell r="AB493">
            <v>1139</v>
          </cell>
          <cell r="AC493">
            <v>1139</v>
          </cell>
          <cell r="AD493">
            <v>0.19191919191919193</v>
          </cell>
          <cell r="AE493">
            <v>0</v>
          </cell>
          <cell r="AF493">
            <v>0</v>
          </cell>
          <cell r="AG493">
            <v>-2.3705004389815626E-2</v>
          </cell>
          <cell r="AH493">
            <v>-4.8200175592625114E-2</v>
          </cell>
          <cell r="AI493">
            <v>-7.1905179982440739E-2</v>
          </cell>
          <cell r="AJ493">
            <v>1.0000000000000009E-2</v>
          </cell>
          <cell r="AK493">
            <v>0</v>
          </cell>
          <cell r="AL493">
            <v>93</v>
          </cell>
          <cell r="AM493">
            <v>7</v>
          </cell>
          <cell r="AN493">
            <v>0</v>
          </cell>
          <cell r="AO493">
            <v>148</v>
          </cell>
          <cell r="AP493" t="str">
            <v>Hato</v>
          </cell>
        </row>
        <row r="494">
          <cell r="A494" t="str">
            <v>Ethan Pinnock</v>
          </cell>
          <cell r="B494" t="str">
            <v/>
          </cell>
          <cell r="C494" t="str">
            <v>Pinnock</v>
          </cell>
          <cell r="D494" t="str">
            <v/>
          </cell>
          <cell r="F494" t="str">
            <v/>
          </cell>
          <cell r="H494" t="str">
            <v/>
          </cell>
          <cell r="I494">
            <v>2.1</v>
          </cell>
          <cell r="J494">
            <v>2.8333333333333335</v>
          </cell>
          <cell r="K494">
            <v>3.7</v>
          </cell>
          <cell r="M494">
            <v>2.71562847520046</v>
          </cell>
          <cell r="N494">
            <v>2.5157232704402515</v>
          </cell>
          <cell r="O494">
            <v>1.3831132075471702</v>
          </cell>
          <cell r="P494">
            <v>2.71562847520046</v>
          </cell>
          <cell r="Q494">
            <v>2.5157232704402515</v>
          </cell>
          <cell r="R494">
            <v>0</v>
          </cell>
          <cell r="S494">
            <v>2.71562847520046</v>
          </cell>
          <cell r="T494" t="str">
            <v>DEF</v>
          </cell>
          <cell r="U494" t="str">
            <v>CB</v>
          </cell>
          <cell r="V494" t="str">
            <v>BRE</v>
          </cell>
          <cell r="W494" t="str">
            <v>Brentford</v>
          </cell>
          <cell r="X494">
            <v>4.5</v>
          </cell>
          <cell r="Y494">
            <v>14</v>
          </cell>
          <cell r="Z494">
            <v>4</v>
          </cell>
          <cell r="AA494">
            <v>10</v>
          </cell>
          <cell r="AB494">
            <v>318</v>
          </cell>
          <cell r="AC494">
            <v>318</v>
          </cell>
          <cell r="AD494">
            <v>0.77777777777777779</v>
          </cell>
          <cell r="AE494">
            <v>0</v>
          </cell>
          <cell r="AF494">
            <v>0</v>
          </cell>
          <cell r="AG494">
            <v>-2.8301886792452828E-3</v>
          </cell>
          <cell r="AH494">
            <v>-1.6981132075471698E-2</v>
          </cell>
          <cell r="AI494">
            <v>-1.981132075471698E-2</v>
          </cell>
          <cell r="AJ494">
            <v>9.9999999999988987E-4</v>
          </cell>
          <cell r="AK494">
            <v>2</v>
          </cell>
          <cell r="AL494">
            <v>53</v>
          </cell>
          <cell r="AM494">
            <v>1</v>
          </cell>
          <cell r="AN494">
            <v>0</v>
          </cell>
          <cell r="AO494">
            <v>91</v>
          </cell>
          <cell r="AP494" t="str">
            <v>Pinnock</v>
          </cell>
        </row>
        <row r="495">
          <cell r="A495" t="str">
            <v>Jair Paula da Cunha Filho</v>
          </cell>
          <cell r="B495" t="str">
            <v/>
          </cell>
          <cell r="C495" t="str">
            <v>Jair Cunha</v>
          </cell>
          <cell r="D495" t="str">
            <v/>
          </cell>
          <cell r="F495" t="str">
            <v/>
          </cell>
          <cell r="H495" t="str">
            <v/>
          </cell>
          <cell r="I495" t="e">
            <v>#N/A</v>
          </cell>
          <cell r="J495" t="e">
            <v>#N/A</v>
          </cell>
          <cell r="K495" t="e">
            <v>#N/A</v>
          </cell>
          <cell r="M495">
            <v>2.5902564923750191</v>
          </cell>
          <cell r="N495">
            <v>1.5194552529182879</v>
          </cell>
          <cell r="O495">
            <v>1.6899533592736709</v>
          </cell>
          <cell r="P495">
            <v>2.5902564923750191</v>
          </cell>
          <cell r="Q495">
            <v>1.5194552529182879</v>
          </cell>
          <cell r="R495">
            <v>1.8933333333333335</v>
          </cell>
          <cell r="S495">
            <v>2.5902564923750191</v>
          </cell>
          <cell r="T495" t="str">
            <v>DEF</v>
          </cell>
          <cell r="U495" t="str">
            <v>CB</v>
          </cell>
          <cell r="V495" t="str">
            <v>NFO</v>
          </cell>
          <cell r="W495" t="str">
            <v>Nott'm Forest</v>
          </cell>
          <cell r="X495">
            <v>4.5</v>
          </cell>
          <cell r="Y495">
            <v>13</v>
          </cell>
          <cell r="Z495">
            <v>2</v>
          </cell>
          <cell r="AA495">
            <v>11</v>
          </cell>
          <cell r="AB495">
            <v>514</v>
          </cell>
          <cell r="AC495">
            <v>514</v>
          </cell>
          <cell r="AD495">
            <v>0.32098765432098764</v>
          </cell>
          <cell r="AE495">
            <v>0</v>
          </cell>
          <cell r="AF495">
            <v>0</v>
          </cell>
          <cell r="AG495">
            <v>-4.7276264591439694E-2</v>
          </cell>
          <cell r="AH495">
            <v>-1.0505836575875485E-2</v>
          </cell>
          <cell r="AI495">
            <v>-5.7782101167315178E-2</v>
          </cell>
          <cell r="AJ495">
            <v>1.2000000000000011E-2</v>
          </cell>
          <cell r="AK495">
            <v>0</v>
          </cell>
          <cell r="AL495">
            <v>48</v>
          </cell>
          <cell r="AM495">
            <v>0</v>
          </cell>
          <cell r="AN495">
            <v>0</v>
          </cell>
          <cell r="AO495">
            <v>474</v>
          </cell>
          <cell r="AP495" t="str">
            <v>Jair Cunha</v>
          </cell>
        </row>
        <row r="496">
          <cell r="A496" t="str">
            <v>Luca Netz</v>
          </cell>
          <cell r="B496" t="str">
            <v/>
          </cell>
          <cell r="C496" t="str">
            <v>Netz</v>
          </cell>
          <cell r="D496" t="str">
            <v/>
          </cell>
          <cell r="F496" t="str">
            <v/>
          </cell>
          <cell r="H496" t="str">
            <v/>
          </cell>
          <cell r="I496" t="e">
            <v>#N/A</v>
          </cell>
          <cell r="J496" t="e">
            <v>#N/A</v>
          </cell>
          <cell r="K496" t="e">
            <v>#N/A</v>
          </cell>
          <cell r="M496">
            <v>2.7464080118688519</v>
          </cell>
          <cell r="N496">
            <v>2.6487252124645893</v>
          </cell>
          <cell r="O496">
            <v>1.8604485363550523</v>
          </cell>
          <cell r="P496">
            <v>2.7464080118688519</v>
          </cell>
          <cell r="Q496">
            <v>2.6487252124645893</v>
          </cell>
          <cell r="R496">
            <v>2.6487252124645893</v>
          </cell>
          <cell r="S496">
            <v>2.7464080118688519</v>
          </cell>
          <cell r="T496" t="str">
            <v>DEF</v>
          </cell>
          <cell r="U496" t="str">
            <v>LB</v>
          </cell>
          <cell r="V496" t="str">
            <v>NFO</v>
          </cell>
          <cell r="W496" t="str">
            <v>Nott'm Forest</v>
          </cell>
          <cell r="X496">
            <v>4.5</v>
          </cell>
          <cell r="Y496">
            <v>11</v>
          </cell>
          <cell r="Z496">
            <v>0</v>
          </cell>
          <cell r="AA496">
            <v>11</v>
          </cell>
          <cell r="AB496">
            <v>353</v>
          </cell>
          <cell r="AC496">
            <v>353</v>
          </cell>
          <cell r="AD496">
            <v>0.34920634920634919</v>
          </cell>
          <cell r="AE496">
            <v>0</v>
          </cell>
          <cell r="AF496">
            <v>0</v>
          </cell>
          <cell r="AG496">
            <v>0</v>
          </cell>
          <cell r="AH496">
            <v>-0.10453257790368271</v>
          </cell>
          <cell r="AI496">
            <v>-0.10453257790368271</v>
          </cell>
          <cell r="AJ496">
            <v>9.9999999999988987E-4</v>
          </cell>
          <cell r="AK496">
            <v>0</v>
          </cell>
          <cell r="AL496">
            <v>33</v>
          </cell>
          <cell r="AM496">
            <v>0</v>
          </cell>
          <cell r="AN496">
            <v>0</v>
          </cell>
          <cell r="AO496">
            <v>478</v>
          </cell>
          <cell r="AP496" t="str">
            <v>Netz</v>
          </cell>
        </row>
        <row r="497">
          <cell r="A497" t="str">
            <v>Diego Coppola</v>
          </cell>
          <cell r="B497" t="str">
            <v/>
          </cell>
          <cell r="C497" t="str">
            <v>Coppola</v>
          </cell>
          <cell r="D497" t="str">
            <v/>
          </cell>
          <cell r="F497" t="str">
            <v/>
          </cell>
          <cell r="H497" t="str">
            <v/>
          </cell>
          <cell r="I497" t="e">
            <v>#N/A</v>
          </cell>
          <cell r="J497" t="e">
            <v>#N/A</v>
          </cell>
          <cell r="K497" t="e">
            <v>#N/A</v>
          </cell>
          <cell r="M497">
            <v>1.9102342916459025</v>
          </cell>
          <cell r="N497">
            <v>3.6476683937823831</v>
          </cell>
          <cell r="O497">
            <v>0.77230569948186534</v>
          </cell>
          <cell r="P497">
            <v>1.9102342916459025</v>
          </cell>
          <cell r="Q497">
            <v>3.6476683937823831</v>
          </cell>
          <cell r="R497">
            <v>0</v>
          </cell>
          <cell r="S497">
            <v>1.9102342916459025</v>
          </cell>
          <cell r="T497" t="str">
            <v>DEF</v>
          </cell>
          <cell r="U497" t="str">
            <v/>
          </cell>
          <cell r="V497" t="str">
            <v>BHA</v>
          </cell>
          <cell r="W497" t="str">
            <v>Brighton</v>
          </cell>
          <cell r="X497">
            <v>4.5</v>
          </cell>
          <cell r="Y497">
            <v>10</v>
          </cell>
          <cell r="Z497">
            <v>2</v>
          </cell>
          <cell r="AA497">
            <v>8</v>
          </cell>
          <cell r="AB497">
            <v>193</v>
          </cell>
          <cell r="AC497">
            <v>193</v>
          </cell>
          <cell r="AD497">
            <v>0.44444444444444442</v>
          </cell>
          <cell r="AE497">
            <v>0</v>
          </cell>
          <cell r="AF497">
            <v>0</v>
          </cell>
          <cell r="AG497">
            <v>0</v>
          </cell>
          <cell r="AH497">
            <v>-4.6632124352331611E-3</v>
          </cell>
          <cell r="AI497">
            <v>-4.6632124352331611E-3</v>
          </cell>
          <cell r="AJ497">
            <v>9.9999999999988987E-4</v>
          </cell>
          <cell r="AK497">
            <v>0</v>
          </cell>
          <cell r="AL497">
            <v>32</v>
          </cell>
          <cell r="AM497">
            <v>2</v>
          </cell>
          <cell r="AN497">
            <v>0</v>
          </cell>
          <cell r="AO497">
            <v>117</v>
          </cell>
          <cell r="AP497" t="str">
            <v>Coppola</v>
          </cell>
        </row>
        <row r="498">
          <cell r="A498" t="str">
            <v>Benoît Badiashile Mukinayi</v>
          </cell>
          <cell r="B498" t="str">
            <v/>
          </cell>
          <cell r="C498" t="str">
            <v>B.Badiashile</v>
          </cell>
          <cell r="D498" t="str">
            <v/>
          </cell>
          <cell r="E498" t="str">
            <v>Benoît Badiashile</v>
          </cell>
          <cell r="F498" t="str">
            <v/>
          </cell>
          <cell r="H498" t="str">
            <v/>
          </cell>
          <cell r="I498">
            <v>1.4</v>
          </cell>
          <cell r="J498">
            <v>1.65</v>
          </cell>
          <cell r="K498">
            <v>1.9</v>
          </cell>
          <cell r="M498">
            <v>2.3275719433569142</v>
          </cell>
          <cell r="N498">
            <v>0.73404255319148937</v>
          </cell>
          <cell r="O498">
            <v>1.1841312056737592</v>
          </cell>
          <cell r="P498">
            <v>2.3275719433569142</v>
          </cell>
          <cell r="Q498">
            <v>0.73404255319148937</v>
          </cell>
          <cell r="R498">
            <v>0</v>
          </cell>
          <cell r="S498">
            <v>2.3275719433569142</v>
          </cell>
          <cell r="T498" t="str">
            <v>DEF</v>
          </cell>
          <cell r="U498" t="str">
            <v>CB</v>
          </cell>
          <cell r="V498" t="str">
            <v>CHE</v>
          </cell>
          <cell r="W498" t="str">
            <v>Chelsea</v>
          </cell>
          <cell r="X498">
            <v>4.5</v>
          </cell>
          <cell r="Y498">
            <v>7</v>
          </cell>
          <cell r="Z498">
            <v>2</v>
          </cell>
          <cell r="AA498">
            <v>5</v>
          </cell>
          <cell r="AB498">
            <v>470</v>
          </cell>
          <cell r="AC498">
            <v>470</v>
          </cell>
          <cell r="AD498">
            <v>0.19444444444444445</v>
          </cell>
          <cell r="AE498">
            <v>0</v>
          </cell>
          <cell r="AF498">
            <v>0</v>
          </cell>
          <cell r="AG498">
            <v>0</v>
          </cell>
          <cell r="AH498">
            <v>-1.1489361702127658E-2</v>
          </cell>
          <cell r="AI498">
            <v>-1.1489361702127658E-2</v>
          </cell>
          <cell r="AJ498">
            <v>9.9999999999988987E-4</v>
          </cell>
          <cell r="AK498">
            <v>0</v>
          </cell>
          <cell r="AL498">
            <v>48</v>
          </cell>
          <cell r="AM498">
            <v>2</v>
          </cell>
          <cell r="AN498">
            <v>0</v>
          </cell>
          <cell r="AO498">
            <v>146</v>
          </cell>
          <cell r="AP498" t="str">
            <v>B.Badiashile</v>
          </cell>
        </row>
        <row r="499">
          <cell r="A499" t="str">
            <v>Igor Julio dos Santos de Paulo</v>
          </cell>
          <cell r="B499" t="str">
            <v/>
          </cell>
          <cell r="C499" t="str">
            <v>Igor</v>
          </cell>
          <cell r="D499" t="str">
            <v/>
          </cell>
          <cell r="E499" t="str">
            <v>Igor Julio</v>
          </cell>
          <cell r="F499" t="str">
            <v/>
          </cell>
          <cell r="H499" t="str">
            <v/>
          </cell>
          <cell r="I499">
            <v>1.4</v>
          </cell>
          <cell r="J499">
            <v>1.45</v>
          </cell>
          <cell r="K499">
            <v>1.5</v>
          </cell>
          <cell r="M499">
            <v>2.7411569738733785</v>
          </cell>
          <cell r="N499">
            <v>0</v>
          </cell>
          <cell r="O499">
            <v>1.6223786407766991</v>
          </cell>
          <cell r="P499">
            <v>2.7411569738733785</v>
          </cell>
          <cell r="Q499">
            <v>3.4951456310679609</v>
          </cell>
          <cell r="R499">
            <v>0</v>
          </cell>
          <cell r="S499">
            <v>2.7411569738733785</v>
          </cell>
          <cell r="T499" t="str">
            <v>DEF</v>
          </cell>
          <cell r="U499" t="str">
            <v>CB</v>
          </cell>
          <cell r="V499" t="str">
            <v>BHA</v>
          </cell>
          <cell r="W499" t="str">
            <v>Brighton</v>
          </cell>
          <cell r="X499">
            <v>4.5</v>
          </cell>
          <cell r="Y499">
            <v>6</v>
          </cell>
          <cell r="Z499">
            <v>2</v>
          </cell>
          <cell r="AA499">
            <v>4</v>
          </cell>
          <cell r="AB499">
            <v>103</v>
          </cell>
          <cell r="AC499">
            <v>103</v>
          </cell>
          <cell r="AD499">
            <v>0.33333333333333331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9.9999999999988987E-4</v>
          </cell>
          <cell r="AK499">
            <v>0</v>
          </cell>
          <cell r="AL499">
            <v>10</v>
          </cell>
          <cell r="AM499">
            <v>0</v>
          </cell>
          <cell r="AN499">
            <v>0</v>
          </cell>
          <cell r="AO499">
            <v>118</v>
          </cell>
          <cell r="AP499" t="str">
            <v>Igor</v>
          </cell>
        </row>
        <row r="500">
          <cell r="A500" t="str">
            <v>Borna Sosa</v>
          </cell>
          <cell r="B500" t="str">
            <v/>
          </cell>
          <cell r="C500" t="str">
            <v>Sosa</v>
          </cell>
          <cell r="D500" t="str">
            <v/>
          </cell>
          <cell r="F500" t="str">
            <v/>
          </cell>
          <cell r="H500" t="str">
            <v/>
          </cell>
          <cell r="I500">
            <v>1.3</v>
          </cell>
          <cell r="J500">
            <v>1.3</v>
          </cell>
          <cell r="K500">
            <v>1.3</v>
          </cell>
          <cell r="M500">
            <v>2.1214976909385723</v>
          </cell>
          <cell r="N500">
            <v>4.9090909090909101</v>
          </cell>
          <cell r="O500">
            <v>1.0298077922077926</v>
          </cell>
          <cell r="P500">
            <v>2.1214976909385723</v>
          </cell>
          <cell r="Q500">
            <v>4.9090909090909101</v>
          </cell>
          <cell r="R500">
            <v>0</v>
          </cell>
          <cell r="S500">
            <v>2.1214976909385723</v>
          </cell>
          <cell r="T500" t="str">
            <v>DEF</v>
          </cell>
          <cell r="U500" t="str">
            <v>LB</v>
          </cell>
          <cell r="V500" t="str">
            <v>CRY</v>
          </cell>
          <cell r="W500" t="str">
            <v>Crystal Palace</v>
          </cell>
          <cell r="X500">
            <v>4.5</v>
          </cell>
          <cell r="Y500">
            <v>6</v>
          </cell>
          <cell r="Z500">
            <v>0</v>
          </cell>
          <cell r="AA500">
            <v>6</v>
          </cell>
          <cell r="AB500">
            <v>99</v>
          </cell>
          <cell r="AC500">
            <v>99</v>
          </cell>
          <cell r="AD500">
            <v>0.19047619047619047</v>
          </cell>
          <cell r="AE500">
            <v>0</v>
          </cell>
          <cell r="AF500">
            <v>0</v>
          </cell>
          <cell r="AG500">
            <v>-3.6363636363636362E-2</v>
          </cell>
          <cell r="AH500">
            <v>-6.3636363636363644E-2</v>
          </cell>
          <cell r="AI500">
            <v>-0.1</v>
          </cell>
          <cell r="AJ500">
            <v>9.9999999999988987E-4</v>
          </cell>
          <cell r="AK500">
            <v>0</v>
          </cell>
          <cell r="AL500">
            <v>9</v>
          </cell>
          <cell r="AM500">
            <v>1</v>
          </cell>
          <cell r="AN500">
            <v>0</v>
          </cell>
          <cell r="AO500">
            <v>205</v>
          </cell>
          <cell r="AP500" t="str">
            <v>Sosa</v>
          </cell>
        </row>
        <row r="501">
          <cell r="A501" t="str">
            <v>Mamadou Sarr</v>
          </cell>
          <cell r="B501" t="str">
            <v/>
          </cell>
          <cell r="C501" t="str">
            <v>M.Sarr</v>
          </cell>
          <cell r="D501" t="str">
            <v/>
          </cell>
          <cell r="F501" t="str">
            <v/>
          </cell>
          <cell r="H501" t="str">
            <v/>
          </cell>
          <cell r="I501">
            <v>0</v>
          </cell>
          <cell r="J501">
            <v>0</v>
          </cell>
          <cell r="K501">
            <v>0</v>
          </cell>
          <cell r="M501">
            <v>4.3972783263356368</v>
          </cell>
          <cell r="N501">
            <v>0</v>
          </cell>
          <cell r="O501">
            <v>1.4218333333333337</v>
          </cell>
          <cell r="P501">
            <v>4.3972783263356368</v>
          </cell>
          <cell r="Q501">
            <v>2.67</v>
          </cell>
          <cell r="R501">
            <v>9.8888888888888893</v>
          </cell>
          <cell r="S501">
            <v>4.3972783263356368</v>
          </cell>
          <cell r="T501" t="str">
            <v>DEF</v>
          </cell>
          <cell r="U501" t="str">
            <v>CB</v>
          </cell>
          <cell r="V501" t="str">
            <v>CHE</v>
          </cell>
          <cell r="W501" t="str">
            <v>Chelsea</v>
          </cell>
          <cell r="X501">
            <v>4.5</v>
          </cell>
          <cell r="Y501">
            <v>3</v>
          </cell>
          <cell r="Z501">
            <v>0</v>
          </cell>
          <cell r="AA501">
            <v>3</v>
          </cell>
          <cell r="AB501">
            <v>100</v>
          </cell>
          <cell r="AC501">
            <v>100</v>
          </cell>
          <cell r="AD501">
            <v>0.22222222222222221</v>
          </cell>
          <cell r="AE501">
            <v>0</v>
          </cell>
          <cell r="AF501">
            <v>0</v>
          </cell>
          <cell r="AG501">
            <v>-0.31499999999999995</v>
          </cell>
          <cell r="AH501">
            <v>0</v>
          </cell>
          <cell r="AI501">
            <v>-0.31499999999999995</v>
          </cell>
          <cell r="AJ501">
            <v>9.9999999999988987E-4</v>
          </cell>
          <cell r="AK501">
            <v>0</v>
          </cell>
          <cell r="AL501">
            <v>4</v>
          </cell>
          <cell r="AM501">
            <v>0</v>
          </cell>
          <cell r="AN501">
            <v>0</v>
          </cell>
          <cell r="AO501">
            <v>150</v>
          </cell>
          <cell r="AP501" t="str">
            <v>M.Sarr</v>
          </cell>
        </row>
        <row r="502">
          <cell r="A502" t="str">
            <v>Rio Cardines</v>
          </cell>
          <cell r="B502" t="str">
            <v/>
          </cell>
          <cell r="C502" t="str">
            <v>Cardines</v>
          </cell>
          <cell r="D502" t="str">
            <v/>
          </cell>
          <cell r="F502" t="str">
            <v/>
          </cell>
          <cell r="H502" t="str">
            <v/>
          </cell>
          <cell r="I502" t="e">
            <v>#N/A</v>
          </cell>
          <cell r="J502" t="e">
            <v>#N/A</v>
          </cell>
          <cell r="K502" t="e">
            <v>#N/A</v>
          </cell>
          <cell r="M502">
            <v>3.4229522363931175</v>
          </cell>
          <cell r="N502">
            <v>2</v>
          </cell>
          <cell r="O502">
            <v>2.2605714285714287</v>
          </cell>
          <cell r="P502">
            <v>3.4229522363931175</v>
          </cell>
          <cell r="Q502">
            <v>2</v>
          </cell>
          <cell r="R502">
            <v>2</v>
          </cell>
          <cell r="S502">
            <v>3.4229522363931175</v>
          </cell>
          <cell r="T502" t="str">
            <v>DEF</v>
          </cell>
          <cell r="U502" t="str">
            <v>LB</v>
          </cell>
          <cell r="V502" t="str">
            <v>CRY</v>
          </cell>
          <cell r="W502" t="str">
            <v>Crystal Palace</v>
          </cell>
          <cell r="X502">
            <v>4.5</v>
          </cell>
          <cell r="Y502">
            <v>2</v>
          </cell>
          <cell r="Z502">
            <v>0</v>
          </cell>
          <cell r="AA502">
            <v>2</v>
          </cell>
          <cell r="AB502">
            <v>90</v>
          </cell>
          <cell r="AC502">
            <v>90</v>
          </cell>
          <cell r="AD502">
            <v>0.44444444444444442</v>
          </cell>
          <cell r="AE502">
            <v>0</v>
          </cell>
          <cell r="AF502">
            <v>0</v>
          </cell>
          <cell r="AG502">
            <v>-0.02</v>
          </cell>
          <cell r="AH502">
            <v>-0.16</v>
          </cell>
          <cell r="AI502">
            <v>-0.18</v>
          </cell>
          <cell r="AJ502">
            <v>0</v>
          </cell>
          <cell r="AK502">
            <v>0</v>
          </cell>
          <cell r="AL502">
            <v>21</v>
          </cell>
          <cell r="AM502">
            <v>0</v>
          </cell>
          <cell r="AN502">
            <v>0</v>
          </cell>
          <cell r="AO502">
            <v>220</v>
          </cell>
          <cell r="AP502" t="str">
            <v>Cardines</v>
          </cell>
        </row>
        <row r="503">
          <cell r="A503" t="str">
            <v>Jenson Seelt</v>
          </cell>
          <cell r="B503" t="str">
            <v/>
          </cell>
          <cell r="C503" t="str">
            <v>Seelt</v>
          </cell>
          <cell r="D503" t="str">
            <v/>
          </cell>
          <cell r="F503" t="str">
            <v/>
          </cell>
          <cell r="H503" t="str">
            <v/>
          </cell>
          <cell r="I503" t="e">
            <v>#N/A</v>
          </cell>
          <cell r="J503" t="e">
            <v>#N/A</v>
          </cell>
          <cell r="K503" t="e">
            <v>#N/A</v>
          </cell>
          <cell r="M503">
            <v>2.5010919874972397</v>
          </cell>
          <cell r="N503">
            <v>0</v>
          </cell>
          <cell r="O503">
            <v>1.4916904761904757</v>
          </cell>
          <cell r="P503">
            <v>2.5010919874972397</v>
          </cell>
          <cell r="Q503">
            <v>0</v>
          </cell>
          <cell r="R503">
            <v>0.78195488721804496</v>
          </cell>
          <cell r="S503">
            <v>2.5010919874972397</v>
          </cell>
          <cell r="T503" t="str">
            <v>DEF</v>
          </cell>
          <cell r="U503" t="str">
            <v>CB</v>
          </cell>
          <cell r="V503" t="str">
            <v>SUN</v>
          </cell>
          <cell r="W503" t="str">
            <v>Sunderland</v>
          </cell>
          <cell r="X503">
            <v>4.5</v>
          </cell>
          <cell r="Y503">
            <v>2</v>
          </cell>
          <cell r="Z503">
            <v>2</v>
          </cell>
          <cell r="AA503">
            <v>0</v>
          </cell>
          <cell r="AB503">
            <v>133</v>
          </cell>
          <cell r="AC503">
            <v>133</v>
          </cell>
          <cell r="AD503">
            <v>0.22222222222222221</v>
          </cell>
          <cell r="AE503">
            <v>0</v>
          </cell>
          <cell r="AF503">
            <v>0</v>
          </cell>
          <cell r="AG503">
            <v>0</v>
          </cell>
          <cell r="AH503">
            <v>-6.7669172932330827E-3</v>
          </cell>
          <cell r="AI503">
            <v>-6.7669172932330827E-3</v>
          </cell>
          <cell r="AJ503">
            <v>0</v>
          </cell>
          <cell r="AK503">
            <v>0</v>
          </cell>
          <cell r="AL503">
            <v>11</v>
          </cell>
          <cell r="AM503">
            <v>0</v>
          </cell>
          <cell r="AN503">
            <v>0</v>
          </cell>
          <cell r="AO503">
            <v>537</v>
          </cell>
          <cell r="AP503" t="str">
            <v>Seelt</v>
          </cell>
        </row>
        <row r="504">
          <cell r="A504" t="str">
            <v>Vitor de Oliveira Nunes dos Reis</v>
          </cell>
          <cell r="B504" t="str">
            <v/>
          </cell>
          <cell r="C504" t="str">
            <v>Vitor Reis</v>
          </cell>
          <cell r="D504" t="str">
            <v/>
          </cell>
          <cell r="F504" t="str">
            <v/>
          </cell>
          <cell r="H504" t="str">
            <v/>
          </cell>
          <cell r="I504">
            <v>1</v>
          </cell>
          <cell r="J504">
            <v>1</v>
          </cell>
          <cell r="K504">
            <v>1</v>
          </cell>
          <cell r="M504">
            <v>2.9220826921550698</v>
          </cell>
          <cell r="N504">
            <v>0</v>
          </cell>
          <cell r="O504">
            <v>1.5214285714285714</v>
          </cell>
          <cell r="P504">
            <v>2.9220826921550698</v>
          </cell>
          <cell r="Q504">
            <v>0</v>
          </cell>
          <cell r="R504">
            <v>0</v>
          </cell>
          <cell r="S504">
            <v>2.9220826921550698</v>
          </cell>
          <cell r="T504" t="str">
            <v>DEF</v>
          </cell>
          <cell r="U504" t="str">
            <v>CB</v>
          </cell>
          <cell r="V504" t="str">
            <v>MCI</v>
          </cell>
          <cell r="W504" t="str">
            <v>Man City</v>
          </cell>
          <cell r="X504">
            <v>4.5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 t="e">
            <v>#DIV/0!</v>
          </cell>
          <cell r="AH504" t="e">
            <v>#DIV/0!</v>
          </cell>
          <cell r="AI504" t="e">
            <v>#DIV/0!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396</v>
          </cell>
          <cell r="AP504" t="str">
            <v>Vitor Reis</v>
          </cell>
        </row>
        <row r="505">
          <cell r="A505" t="str">
            <v>Axel Disasi</v>
          </cell>
          <cell r="B505" t="str">
            <v/>
          </cell>
          <cell r="C505" t="str">
            <v>Disasi</v>
          </cell>
          <cell r="D505" t="str">
            <v/>
          </cell>
          <cell r="F505" t="str">
            <v/>
          </cell>
          <cell r="H505" t="str">
            <v/>
          </cell>
          <cell r="I505" t="e">
            <v>#N/A</v>
          </cell>
          <cell r="J505" t="e">
            <v>#N/A</v>
          </cell>
          <cell r="K505" t="e">
            <v>#N/A</v>
          </cell>
          <cell r="M505">
            <v>2.7030480217025059</v>
          </cell>
          <cell r="N505">
            <v>3.5167464114832536</v>
          </cell>
          <cell r="O505">
            <v>1.3999906367041204</v>
          </cell>
          <cell r="P505">
            <v>2.4922783263356374</v>
          </cell>
          <cell r="Q505">
            <v>0</v>
          </cell>
          <cell r="R505">
            <v>3.7078651685393256</v>
          </cell>
          <cell r="S505">
            <v>2.7030480217025059</v>
          </cell>
          <cell r="T505" t="str">
            <v>DEF</v>
          </cell>
          <cell r="U505" t="str">
            <v>CB</v>
          </cell>
          <cell r="V505" t="str">
            <v>CHE</v>
          </cell>
          <cell r="W505" t="str">
            <v>Chelsea</v>
          </cell>
          <cell r="X505">
            <v>4.5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 t="e">
            <v>#DIV/0!</v>
          </cell>
          <cell r="AH505" t="e">
            <v>#DIV/0!</v>
          </cell>
          <cell r="AI505" t="e">
            <v>#DIV/0!</v>
          </cell>
          <cell r="AJ505">
            <v>9.9999999999988987E-4</v>
          </cell>
          <cell r="AK505">
            <v>0</v>
          </cell>
          <cell r="AL505">
            <v>0</v>
          </cell>
          <cell r="AM505">
            <v>1</v>
          </cell>
          <cell r="AN505">
            <v>0</v>
          </cell>
          <cell r="AO505">
            <v>153</v>
          </cell>
          <cell r="AP505" t="str">
            <v>Disasi</v>
          </cell>
        </row>
        <row r="506">
          <cell r="A506" t="str">
            <v>Ashley Phillips</v>
          </cell>
          <cell r="B506" t="str">
            <v/>
          </cell>
          <cell r="C506" t="str">
            <v>Phillips</v>
          </cell>
          <cell r="D506" t="str">
            <v/>
          </cell>
          <cell r="F506" t="str">
            <v/>
          </cell>
          <cell r="H506" t="str">
            <v/>
          </cell>
          <cell r="I506">
            <v>0</v>
          </cell>
          <cell r="J506">
            <v>0.46666666666666662</v>
          </cell>
          <cell r="K506">
            <v>1.4</v>
          </cell>
          <cell r="M506">
            <v>2.5857783302499251</v>
          </cell>
          <cell r="N506">
            <v>0</v>
          </cell>
          <cell r="O506">
            <v>1.7716666666666665</v>
          </cell>
          <cell r="P506">
            <v>2.5857783302499251</v>
          </cell>
          <cell r="Q506">
            <v>0</v>
          </cell>
          <cell r="R506">
            <v>0</v>
          </cell>
          <cell r="S506">
            <v>2.5857783302499251</v>
          </cell>
          <cell r="T506" t="str">
            <v>DEF</v>
          </cell>
          <cell r="U506" t="str">
            <v>CB</v>
          </cell>
          <cell r="V506" t="str">
            <v>TOT</v>
          </cell>
          <cell r="W506" t="str">
            <v>Spurs</v>
          </cell>
          <cell r="X506">
            <v>4.5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 t="e">
            <v>#DIV/0!</v>
          </cell>
          <cell r="AH506" t="e">
            <v>#DIV/0!</v>
          </cell>
          <cell r="AI506" t="e">
            <v>#DIV/0!</v>
          </cell>
          <cell r="AJ506">
            <v>9.9999999999988987E-4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507</v>
          </cell>
          <cell r="AP506" t="str">
            <v>Phillips</v>
          </cell>
        </row>
        <row r="507">
          <cell r="A507" t="str">
            <v>Julián Araujo Zúñiga</v>
          </cell>
          <cell r="B507" t="str">
            <v/>
          </cell>
          <cell r="C507" t="str">
            <v>J.Araujo</v>
          </cell>
          <cell r="D507" t="str">
            <v/>
          </cell>
          <cell r="E507" t="str">
            <v>Julián Araujo</v>
          </cell>
          <cell r="F507" t="str">
            <v/>
          </cell>
          <cell r="H507" t="str">
            <v/>
          </cell>
          <cell r="I507">
            <v>1</v>
          </cell>
          <cell r="J507">
            <v>1</v>
          </cell>
          <cell r="K507">
            <v>1</v>
          </cell>
          <cell r="M507">
            <v>2.5421696327721151</v>
          </cell>
          <cell r="N507">
            <v>0</v>
          </cell>
          <cell r="O507">
            <v>1.5766666666666662</v>
          </cell>
          <cell r="P507">
            <v>2.5421696327721151</v>
          </cell>
          <cell r="Q507">
            <v>0</v>
          </cell>
          <cell r="R507">
            <v>0</v>
          </cell>
          <cell r="S507">
            <v>2.5421696327721151</v>
          </cell>
          <cell r="T507" t="str">
            <v>DEF</v>
          </cell>
          <cell r="U507" t="str">
            <v>RB</v>
          </cell>
          <cell r="V507" t="str">
            <v>BOU</v>
          </cell>
          <cell r="W507" t="str">
            <v>Bournemouth</v>
          </cell>
          <cell r="X507">
            <v>4.5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 t="e">
            <v>#DIV/0!</v>
          </cell>
          <cell r="AH507" t="e">
            <v>#DIV/0!</v>
          </cell>
          <cell r="AI507" t="e">
            <v>#DIV/0!</v>
          </cell>
          <cell r="AJ507">
            <v>9.9999999999988987E-4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65</v>
          </cell>
          <cell r="AP507" t="str">
            <v>J.Araujo</v>
          </cell>
        </row>
        <row r="508">
          <cell r="A508" t="str">
            <v>Kim Ji-soo</v>
          </cell>
          <cell r="B508" t="str">
            <v/>
          </cell>
          <cell r="C508" t="str">
            <v>Ji-soo</v>
          </cell>
          <cell r="D508" t="str">
            <v/>
          </cell>
          <cell r="F508" t="str">
            <v/>
          </cell>
          <cell r="H508" t="str">
            <v/>
          </cell>
          <cell r="I508">
            <v>1</v>
          </cell>
          <cell r="J508">
            <v>1</v>
          </cell>
          <cell r="K508">
            <v>1</v>
          </cell>
          <cell r="M508">
            <v>2.4556913682822206</v>
          </cell>
          <cell r="N508">
            <v>0</v>
          </cell>
          <cell r="O508">
            <v>1.2016666666666669</v>
          </cell>
          <cell r="P508">
            <v>2.4556913682822206</v>
          </cell>
          <cell r="Q508">
            <v>0</v>
          </cell>
          <cell r="R508">
            <v>0</v>
          </cell>
          <cell r="S508">
            <v>2.4556913682822206</v>
          </cell>
          <cell r="T508" t="str">
            <v>DEF</v>
          </cell>
          <cell r="U508" t="str">
            <v/>
          </cell>
          <cell r="V508" t="str">
            <v>BRE</v>
          </cell>
          <cell r="W508" t="str">
            <v>Brentford</v>
          </cell>
          <cell r="X508">
            <v>4.5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 t="e">
            <v>#DIV/0!</v>
          </cell>
          <cell r="AH508" t="e">
            <v>#DIV/0!</v>
          </cell>
          <cell r="AI508" t="e">
            <v>#DIV/0!</v>
          </cell>
          <cell r="AJ508">
            <v>9.9999999999988987E-4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92</v>
          </cell>
          <cell r="AP508" t="str">
            <v>Ji-soo</v>
          </cell>
        </row>
        <row r="509">
          <cell r="A509" t="str">
            <v>Thomas Meunier</v>
          </cell>
          <cell r="B509" t="str">
            <v/>
          </cell>
          <cell r="C509" t="str">
            <v>Meunier</v>
          </cell>
          <cell r="D509" t="str">
            <v/>
          </cell>
          <cell r="H509" t="str">
            <v/>
          </cell>
          <cell r="I509" t="e">
            <v>#N/A</v>
          </cell>
          <cell r="J509" t="e">
            <v>#N/A</v>
          </cell>
          <cell r="K509" t="e">
            <v>#N/A</v>
          </cell>
          <cell r="M509">
            <v>2.2000000000000002</v>
          </cell>
          <cell r="N509">
            <v>2.2000000000000002</v>
          </cell>
          <cell r="O509">
            <v>1.4008333333333329</v>
          </cell>
          <cell r="P509">
            <v>2.410234844640097</v>
          </cell>
          <cell r="Q509">
            <v>0</v>
          </cell>
          <cell r="R509">
            <v>0</v>
          </cell>
          <cell r="S509">
            <v>2.2000000000000002</v>
          </cell>
          <cell r="T509" t="str">
            <v>DEF</v>
          </cell>
          <cell r="U509" t="str">
            <v>RB</v>
          </cell>
          <cell r="V509" t="str">
            <v>SUN</v>
          </cell>
          <cell r="W509" t="str">
            <v>Sunderland</v>
          </cell>
          <cell r="X509">
            <v>4.5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 t="e">
            <v>#DIV/0!</v>
          </cell>
          <cell r="AH509" t="e">
            <v>#DIV/0!</v>
          </cell>
          <cell r="AI509" t="e">
            <v>#DIV/0!</v>
          </cell>
          <cell r="AJ509">
            <v>6.9999999999998952E-3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541</v>
          </cell>
          <cell r="AP509" t="str">
            <v>Meunier</v>
          </cell>
        </row>
        <row r="510">
          <cell r="A510" t="str">
            <v>Oscar Mingueza</v>
          </cell>
          <cell r="B510" t="str">
            <v/>
          </cell>
          <cell r="C510" t="str">
            <v>Mingueza</v>
          </cell>
          <cell r="D510" t="str">
            <v/>
          </cell>
          <cell r="H510" t="str">
            <v/>
          </cell>
          <cell r="I510" t="e">
            <v>#N/A</v>
          </cell>
          <cell r="J510" t="e">
            <v>#N/A</v>
          </cell>
          <cell r="K510" t="e">
            <v>#N/A</v>
          </cell>
          <cell r="M510">
            <v>2.2000000000000002</v>
          </cell>
          <cell r="N510">
            <v>2.2000000000000002</v>
          </cell>
          <cell r="O510">
            <v>1.2585714285714289</v>
          </cell>
          <cell r="P510">
            <v>2.4209522363931177</v>
          </cell>
          <cell r="Q510">
            <v>0</v>
          </cell>
          <cell r="R510">
            <v>0</v>
          </cell>
          <cell r="S510">
            <v>2.2000000000000002</v>
          </cell>
          <cell r="T510" t="str">
            <v>DEF</v>
          </cell>
          <cell r="U510" t="str">
            <v/>
          </cell>
          <cell r="V510" t="str">
            <v>CRY</v>
          </cell>
          <cell r="W510" t="str">
            <v>Crystal Palace</v>
          </cell>
          <cell r="X510">
            <v>4.5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 t="e">
            <v>#DIV/0!</v>
          </cell>
          <cell r="AH510" t="e">
            <v>#DIV/0!</v>
          </cell>
          <cell r="AI510" t="e">
            <v>#DIV/0!</v>
          </cell>
          <cell r="AJ510">
            <v>9.9999999999988987E-4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207</v>
          </cell>
          <cell r="AP510" t="str">
            <v>Mingueza</v>
          </cell>
        </row>
        <row r="511">
          <cell r="A511" t="str">
            <v>Jannik Schuster</v>
          </cell>
          <cell r="B511" t="str">
            <v/>
          </cell>
          <cell r="C511" t="str">
            <v>Schuster</v>
          </cell>
          <cell r="D511" t="str">
            <v/>
          </cell>
          <cell r="F511" t="str">
            <v/>
          </cell>
          <cell r="H511" t="str">
            <v/>
          </cell>
          <cell r="I511">
            <v>3.8</v>
          </cell>
          <cell r="J511">
            <v>4.9666666666666659</v>
          </cell>
          <cell r="K511">
            <v>5.7</v>
          </cell>
          <cell r="M511">
            <v>2.2000000000000002</v>
          </cell>
          <cell r="N511">
            <v>2.2000000000000002</v>
          </cell>
          <cell r="O511">
            <v>1.2016666666666669</v>
          </cell>
          <cell r="P511">
            <v>2.4556913682822206</v>
          </cell>
          <cell r="Q511">
            <v>0</v>
          </cell>
          <cell r="R511">
            <v>0</v>
          </cell>
          <cell r="S511">
            <v>2.2000000000000002</v>
          </cell>
          <cell r="T511" t="str">
            <v>DEF</v>
          </cell>
          <cell r="U511" t="str">
            <v>CB</v>
          </cell>
          <cell r="V511" t="str">
            <v>BRE</v>
          </cell>
          <cell r="W511" t="str">
            <v>Brentford</v>
          </cell>
          <cell r="X511">
            <v>4.5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 t="e">
            <v>#DIV/0!</v>
          </cell>
          <cell r="AH511" t="e">
            <v>#DIV/0!</v>
          </cell>
          <cell r="AI511" t="e">
            <v>#DIV/0!</v>
          </cell>
          <cell r="AJ511">
            <v>9.9999999999988987E-4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93</v>
          </cell>
          <cell r="AP511" t="str">
            <v>Schuster</v>
          </cell>
        </row>
        <row r="512">
          <cell r="A512" t="str">
            <v>João Pedro Loureiro da Costa</v>
          </cell>
          <cell r="B512" t="str">
            <v/>
          </cell>
          <cell r="C512" t="str">
            <v>Costinha</v>
          </cell>
          <cell r="D512" t="str">
            <v/>
          </cell>
          <cell r="H512" t="str">
            <v/>
          </cell>
          <cell r="I512" t="e">
            <v>#N/A</v>
          </cell>
          <cell r="J512" t="e">
            <v>#N/A</v>
          </cell>
          <cell r="K512" t="e">
            <v>#N/A</v>
          </cell>
          <cell r="M512">
            <v>2.2000000000000002</v>
          </cell>
          <cell r="N512">
            <v>2.2000000000000002</v>
          </cell>
          <cell r="O512">
            <v>1.5350000000000001</v>
          </cell>
          <cell r="P512">
            <v>2.6537783330966795</v>
          </cell>
          <cell r="Q512">
            <v>0</v>
          </cell>
          <cell r="R512">
            <v>0</v>
          </cell>
          <cell r="S512">
            <v>2.2000000000000002</v>
          </cell>
          <cell r="T512" t="str">
            <v>DEF</v>
          </cell>
          <cell r="U512" t="str">
            <v>RB</v>
          </cell>
          <cell r="V512" t="str">
            <v>BHA</v>
          </cell>
          <cell r="W512" t="str">
            <v>Brighton</v>
          </cell>
          <cell r="X512">
            <v>4.5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 t="e">
            <v>#DIV/0!</v>
          </cell>
          <cell r="AH512" t="e">
            <v>#DIV/0!</v>
          </cell>
          <cell r="AI512" t="e">
            <v>#DIV/0!</v>
          </cell>
          <cell r="AJ512">
            <v>9.9999999999988987E-4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119</v>
          </cell>
          <cell r="AP512" t="str">
            <v>Costinha</v>
          </cell>
        </row>
        <row r="513">
          <cell r="A513" t="str">
            <v>Issa Diop</v>
          </cell>
          <cell r="B513" t="str">
            <v/>
          </cell>
          <cell r="C513" t="str">
            <v>Diop</v>
          </cell>
          <cell r="D513" t="str">
            <v/>
          </cell>
          <cell r="F513" t="str">
            <v/>
          </cell>
          <cell r="H513" t="str">
            <v/>
          </cell>
          <cell r="I513">
            <v>1.5</v>
          </cell>
          <cell r="J513">
            <v>2.3666666666666667</v>
          </cell>
          <cell r="K513">
            <v>3.2</v>
          </cell>
          <cell r="M513">
            <v>3.0020890953122277</v>
          </cell>
          <cell r="N513">
            <v>3.1785714285714284</v>
          </cell>
          <cell r="O513">
            <v>3.9714705329153608</v>
          </cell>
          <cell r="P513">
            <v>2.1986542790685073</v>
          </cell>
          <cell r="Q513">
            <v>3.1785714285714284</v>
          </cell>
          <cell r="R513">
            <v>7.2818181818181822</v>
          </cell>
          <cell r="S513">
            <v>3.0020890953122277</v>
          </cell>
          <cell r="T513" t="str">
            <v>DEF</v>
          </cell>
          <cell r="U513" t="str">
            <v>CB</v>
          </cell>
          <cell r="V513" t="str">
            <v>IPS</v>
          </cell>
          <cell r="W513" t="str">
            <v>Ipswich Town</v>
          </cell>
          <cell r="X513">
            <v>4</v>
          </cell>
          <cell r="Y513">
            <v>31</v>
          </cell>
          <cell r="Z513">
            <v>2</v>
          </cell>
          <cell r="AA513">
            <v>29</v>
          </cell>
          <cell r="AB513">
            <v>812</v>
          </cell>
          <cell r="AC513">
            <v>812</v>
          </cell>
          <cell r="AD513">
            <v>0.59615384615384615</v>
          </cell>
          <cell r="AE513">
            <v>1</v>
          </cell>
          <cell r="AF513">
            <v>0</v>
          </cell>
          <cell r="AG513">
            <v>2.2167487684729051E-2</v>
          </cell>
          <cell r="AH513">
            <v>-5.541871921182267E-3</v>
          </cell>
          <cell r="AI513">
            <v>1.6625615763546778E-2</v>
          </cell>
          <cell r="AJ513">
            <v>0.21500000000000008</v>
          </cell>
          <cell r="AK513">
            <v>3</v>
          </cell>
          <cell r="AL513">
            <v>103</v>
          </cell>
          <cell r="AM513">
            <v>2</v>
          </cell>
          <cell r="AN513">
            <v>0</v>
          </cell>
          <cell r="AO513">
            <v>259</v>
          </cell>
          <cell r="AP513" t="str">
            <v>Diop</v>
          </cell>
        </row>
        <row r="514">
          <cell r="A514" t="str">
            <v>Luke O'Nien</v>
          </cell>
          <cell r="B514" t="str">
            <v/>
          </cell>
          <cell r="C514" t="str">
            <v>O'Nien</v>
          </cell>
          <cell r="D514" t="str">
            <v/>
          </cell>
          <cell r="F514" t="str">
            <v/>
          </cell>
          <cell r="H514" t="str">
            <v/>
          </cell>
          <cell r="I514" t="e">
            <v>#N/A</v>
          </cell>
          <cell r="J514" t="e">
            <v>#N/A</v>
          </cell>
          <cell r="K514" t="e">
            <v>#N/A</v>
          </cell>
          <cell r="M514">
            <v>2.7042879419852301</v>
          </cell>
          <cell r="N514">
            <v>3.8230088495575218</v>
          </cell>
          <cell r="O514">
            <v>1.7793679612578073</v>
          </cell>
          <cell r="P514">
            <v>2.7042879419852301</v>
          </cell>
          <cell r="Q514">
            <v>3.8230088495575218</v>
          </cell>
          <cell r="R514">
            <v>3.6437246963562755</v>
          </cell>
          <cell r="S514">
            <v>2.7042879419852301</v>
          </cell>
          <cell r="T514" t="str">
            <v>DEF</v>
          </cell>
          <cell r="U514" t="str">
            <v>CB</v>
          </cell>
          <cell r="V514" t="str">
            <v>SUN</v>
          </cell>
          <cell r="W514" t="str">
            <v>Sunderland</v>
          </cell>
          <cell r="X514">
            <v>4</v>
          </cell>
          <cell r="Y514">
            <v>26</v>
          </cell>
          <cell r="Z514">
            <v>2</v>
          </cell>
          <cell r="AA514">
            <v>24</v>
          </cell>
          <cell r="AB514">
            <v>565</v>
          </cell>
          <cell r="AC514">
            <v>565</v>
          </cell>
          <cell r="AD514">
            <v>0.54166666666666663</v>
          </cell>
          <cell r="AE514">
            <v>0</v>
          </cell>
          <cell r="AF514">
            <v>1</v>
          </cell>
          <cell r="AG514">
            <v>-2.3893805309734509E-2</v>
          </cell>
          <cell r="AH514">
            <v>0.13858407079646018</v>
          </cell>
          <cell r="AI514">
            <v>0.11469026548672566</v>
          </cell>
          <cell r="AJ514">
            <v>2.4000000000000021E-2</v>
          </cell>
          <cell r="AK514">
            <v>1</v>
          </cell>
          <cell r="AL514">
            <v>90</v>
          </cell>
          <cell r="AM514">
            <v>1</v>
          </cell>
          <cell r="AN514">
            <v>0</v>
          </cell>
          <cell r="AO514">
            <v>539</v>
          </cell>
          <cell r="AP514" t="str">
            <v>O'Nien</v>
          </cell>
        </row>
        <row r="515">
          <cell r="A515" t="str">
            <v>Ben Davies</v>
          </cell>
          <cell r="B515" t="str">
            <v/>
          </cell>
          <cell r="C515" t="str">
            <v>Davies</v>
          </cell>
          <cell r="D515" t="str">
            <v/>
          </cell>
          <cell r="E515" t="str">
            <v>Ben T Davies</v>
          </cell>
          <cell r="F515" t="str">
            <v/>
          </cell>
          <cell r="H515" t="str">
            <v/>
          </cell>
          <cell r="I515">
            <v>0</v>
          </cell>
          <cell r="J515">
            <v>1</v>
          </cell>
          <cell r="K515">
            <v>2</v>
          </cell>
          <cell r="M515">
            <v>4.3688812714263952</v>
          </cell>
          <cell r="N515">
            <v>0</v>
          </cell>
          <cell r="O515">
            <v>1.9047549019607843</v>
          </cell>
          <cell r="P515">
            <v>3.9791753890734545</v>
          </cell>
          <cell r="Q515">
            <v>3.8970588235294121</v>
          </cell>
          <cell r="R515">
            <v>0</v>
          </cell>
          <cell r="S515">
            <v>4.3688812714263952</v>
          </cell>
          <cell r="T515" t="str">
            <v>DEF</v>
          </cell>
          <cell r="U515" t="str">
            <v>CB</v>
          </cell>
          <cell r="V515" t="str">
            <v>TOT</v>
          </cell>
          <cell r="W515" t="str">
            <v>Spurs</v>
          </cell>
          <cell r="X515">
            <v>4</v>
          </cell>
          <cell r="Y515">
            <v>10</v>
          </cell>
          <cell r="Z515">
            <v>0</v>
          </cell>
          <cell r="AA515">
            <v>10</v>
          </cell>
          <cell r="AB515">
            <v>136</v>
          </cell>
          <cell r="AC515">
            <v>136</v>
          </cell>
          <cell r="AD515">
            <v>0.83333333333333337</v>
          </cell>
          <cell r="AE515">
            <v>1</v>
          </cell>
          <cell r="AF515">
            <v>0</v>
          </cell>
          <cell r="AG515">
            <v>0.33749999999999997</v>
          </cell>
          <cell r="AH515">
            <v>-4.6323529411764708E-2</v>
          </cell>
          <cell r="AI515">
            <v>0.29117647058823526</v>
          </cell>
          <cell r="AJ515">
            <v>6.9999999999998952E-3</v>
          </cell>
          <cell r="AK515">
            <v>1</v>
          </cell>
          <cell r="AL515">
            <v>29</v>
          </cell>
          <cell r="AM515">
            <v>1</v>
          </cell>
          <cell r="AN515">
            <v>0</v>
          </cell>
          <cell r="AO515">
            <v>508</v>
          </cell>
          <cell r="AP515" t="str">
            <v>Davies</v>
          </cell>
        </row>
        <row r="516">
          <cell r="A516" t="str">
            <v>Andrés García</v>
          </cell>
          <cell r="B516" t="str">
            <v/>
          </cell>
          <cell r="C516" t="str">
            <v>A.García</v>
          </cell>
          <cell r="D516" t="str">
            <v/>
          </cell>
          <cell r="F516" t="str">
            <v/>
          </cell>
          <cell r="H516" t="str">
            <v/>
          </cell>
          <cell r="I516" t="e">
            <v>#N/A</v>
          </cell>
          <cell r="J516" t="e">
            <v>#N/A</v>
          </cell>
          <cell r="K516" t="e">
            <v>#N/A</v>
          </cell>
          <cell r="M516">
            <v>2.6983872861329408</v>
          </cell>
          <cell r="N516">
            <v>0</v>
          </cell>
          <cell r="O516">
            <v>1.6667871485943775</v>
          </cell>
          <cell r="P516">
            <v>2.6983872861329408</v>
          </cell>
          <cell r="Q516">
            <v>2.7108433734939759</v>
          </cell>
          <cell r="R516">
            <v>1</v>
          </cell>
          <cell r="S516">
            <v>2.6983872861329408</v>
          </cell>
          <cell r="T516" t="str">
            <v>DEF</v>
          </cell>
          <cell r="U516" t="str">
            <v/>
          </cell>
          <cell r="V516" t="str">
            <v>AVL</v>
          </cell>
          <cell r="W516" t="str">
            <v>Aston Villa</v>
          </cell>
          <cell r="X516">
            <v>4</v>
          </cell>
          <cell r="Y516">
            <v>5</v>
          </cell>
          <cell r="Z516">
            <v>0</v>
          </cell>
          <cell r="AA516">
            <v>5</v>
          </cell>
          <cell r="AB516">
            <v>83</v>
          </cell>
          <cell r="AC516">
            <v>83</v>
          </cell>
          <cell r="AD516">
            <v>0.20833333333333334</v>
          </cell>
          <cell r="AE516">
            <v>0</v>
          </cell>
          <cell r="AF516">
            <v>0</v>
          </cell>
          <cell r="AG516">
            <v>0</v>
          </cell>
          <cell r="AH516">
            <v>-1.0843373493975903E-2</v>
          </cell>
          <cell r="AI516">
            <v>-1.0843373493975903E-2</v>
          </cell>
          <cell r="AJ516">
            <v>1.4999999999999902E-2</v>
          </cell>
          <cell r="AK516">
            <v>0</v>
          </cell>
          <cell r="AL516">
            <v>12</v>
          </cell>
          <cell r="AM516">
            <v>0</v>
          </cell>
          <cell r="AN516">
            <v>0</v>
          </cell>
          <cell r="AO516">
            <v>38</v>
          </cell>
          <cell r="AP516" t="str">
            <v>A.García</v>
          </cell>
        </row>
        <row r="517">
          <cell r="A517" t="str">
            <v>Julio Soler Barreto</v>
          </cell>
          <cell r="B517" t="str">
            <v/>
          </cell>
          <cell r="C517" t="str">
            <v>Soler</v>
          </cell>
          <cell r="D517" t="str">
            <v/>
          </cell>
          <cell r="F517" t="str">
            <v/>
          </cell>
          <cell r="H517" t="str">
            <v/>
          </cell>
          <cell r="I517">
            <v>1</v>
          </cell>
          <cell r="J517">
            <v>1</v>
          </cell>
          <cell r="K517">
            <v>1</v>
          </cell>
          <cell r="M517">
            <v>2.5951108092427031</v>
          </cell>
          <cell r="N517">
            <v>0</v>
          </cell>
          <cell r="O517">
            <v>1.6296078431372543</v>
          </cell>
          <cell r="P517">
            <v>2.5951108092427031</v>
          </cell>
          <cell r="Q517">
            <v>7.1470588235294121</v>
          </cell>
          <cell r="R517">
            <v>0</v>
          </cell>
          <cell r="S517">
            <v>2.5951108092427031</v>
          </cell>
          <cell r="T517" t="str">
            <v>DEF</v>
          </cell>
          <cell r="U517" t="str">
            <v/>
          </cell>
          <cell r="V517" t="str">
            <v>BOU</v>
          </cell>
          <cell r="W517" t="str">
            <v>Bournemouth</v>
          </cell>
          <cell r="X517">
            <v>4</v>
          </cell>
          <cell r="Y517">
            <v>3</v>
          </cell>
          <cell r="Z517">
            <v>0</v>
          </cell>
          <cell r="AA517">
            <v>3</v>
          </cell>
          <cell r="AB517">
            <v>34</v>
          </cell>
          <cell r="AC517">
            <v>34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6.0000000000000053E-3</v>
          </cell>
          <cell r="AK517">
            <v>0</v>
          </cell>
          <cell r="AL517">
            <v>2</v>
          </cell>
          <cell r="AM517">
            <v>0</v>
          </cell>
          <cell r="AN517">
            <v>0</v>
          </cell>
          <cell r="AO517">
            <v>66</v>
          </cell>
          <cell r="AP517" t="str">
            <v>Soler</v>
          </cell>
        </row>
        <row r="518">
          <cell r="A518" t="str">
            <v>Zach Abbott</v>
          </cell>
          <cell r="B518" t="str">
            <v/>
          </cell>
          <cell r="C518" t="str">
            <v>Abbott</v>
          </cell>
          <cell r="D518" t="str">
            <v/>
          </cell>
          <cell r="F518" t="str">
            <v/>
          </cell>
          <cell r="H518" t="str">
            <v/>
          </cell>
          <cell r="I518">
            <v>0</v>
          </cell>
          <cell r="J518">
            <v>0.5</v>
          </cell>
          <cell r="K518">
            <v>1</v>
          </cell>
          <cell r="M518">
            <v>2.2792625058168303</v>
          </cell>
          <cell r="N518">
            <v>0</v>
          </cell>
          <cell r="O518">
            <v>1.3780303030303034</v>
          </cell>
          <cell r="P518">
            <v>2.2792625058168303</v>
          </cell>
          <cell r="Q518">
            <v>1.0909090909090908</v>
          </cell>
          <cell r="R518">
            <v>1.3333333333333333</v>
          </cell>
          <cell r="S518">
            <v>2.2792625058168303</v>
          </cell>
          <cell r="T518" t="str">
            <v>DEF</v>
          </cell>
          <cell r="U518" t="str">
            <v>CB</v>
          </cell>
          <cell r="V518" t="str">
            <v>NFO</v>
          </cell>
          <cell r="W518" t="str">
            <v>Nott'm Forest</v>
          </cell>
          <cell r="X518">
            <v>4</v>
          </cell>
          <cell r="Y518">
            <v>3</v>
          </cell>
          <cell r="Z518">
            <v>0</v>
          </cell>
          <cell r="AA518">
            <v>3</v>
          </cell>
          <cell r="AB518">
            <v>165</v>
          </cell>
          <cell r="AC518">
            <v>165</v>
          </cell>
          <cell r="AD518">
            <v>0.25</v>
          </cell>
          <cell r="AE518">
            <v>0</v>
          </cell>
          <cell r="AF518">
            <v>0</v>
          </cell>
          <cell r="AG518">
            <v>0</v>
          </cell>
          <cell r="AH518">
            <v>-5.4545454545454541E-3</v>
          </cell>
          <cell r="AI518">
            <v>-5.4545454545454541E-3</v>
          </cell>
          <cell r="AJ518">
            <v>2.0000000000000018E-3</v>
          </cell>
          <cell r="AK518">
            <v>0</v>
          </cell>
          <cell r="AL518">
            <v>3</v>
          </cell>
          <cell r="AM518">
            <v>0</v>
          </cell>
          <cell r="AN518">
            <v>0</v>
          </cell>
          <cell r="AO518">
            <v>477</v>
          </cell>
          <cell r="AP518" t="str">
            <v>Abbott</v>
          </cell>
        </row>
        <row r="519">
          <cell r="A519" t="str">
            <v>João Victor de Souza Menezes</v>
          </cell>
          <cell r="B519" t="str">
            <v/>
          </cell>
          <cell r="C519" t="str">
            <v>Souza</v>
          </cell>
          <cell r="D519" t="str">
            <v/>
          </cell>
          <cell r="F519" t="str">
            <v/>
          </cell>
          <cell r="H519" t="str">
            <v/>
          </cell>
          <cell r="I519" t="e">
            <v>#N/A</v>
          </cell>
          <cell r="J519" t="e">
            <v>#N/A</v>
          </cell>
          <cell r="K519" t="e">
            <v>#N/A</v>
          </cell>
          <cell r="M519">
            <v>2.2000000000000002</v>
          </cell>
          <cell r="N519">
            <v>2.2000000000000002</v>
          </cell>
          <cell r="O519">
            <v>1.4265962441314552</v>
          </cell>
          <cell r="P519">
            <v>2.3255952316583763</v>
          </cell>
          <cell r="Q519">
            <v>1.0352112676056338</v>
          </cell>
          <cell r="R519">
            <v>0</v>
          </cell>
          <cell r="S519">
            <v>2.2000000000000002</v>
          </cell>
          <cell r="T519" t="str">
            <v>DEF</v>
          </cell>
          <cell r="U519" t="str">
            <v>LB</v>
          </cell>
          <cell r="V519" t="str">
            <v>TOT</v>
          </cell>
          <cell r="W519" t="str">
            <v>Spurs</v>
          </cell>
          <cell r="X519">
            <v>4</v>
          </cell>
          <cell r="Y519">
            <v>3</v>
          </cell>
          <cell r="Z519">
            <v>0</v>
          </cell>
          <cell r="AA519">
            <v>3</v>
          </cell>
          <cell r="AB519">
            <v>142</v>
          </cell>
          <cell r="AC519">
            <v>142</v>
          </cell>
          <cell r="AD519">
            <v>0.1875</v>
          </cell>
          <cell r="AE519">
            <v>0</v>
          </cell>
          <cell r="AF519">
            <v>0</v>
          </cell>
          <cell r="AG519">
            <v>-1.2676056338028169E-2</v>
          </cell>
          <cell r="AH519">
            <v>-1.9014084507042252E-2</v>
          </cell>
          <cell r="AI519">
            <v>-3.1690140845070422E-2</v>
          </cell>
          <cell r="AJ519">
            <v>4.0000000000000036E-3</v>
          </cell>
          <cell r="AK519">
            <v>0</v>
          </cell>
          <cell r="AL519">
            <v>0</v>
          </cell>
          <cell r="AM519">
            <v>1</v>
          </cell>
          <cell r="AN519">
            <v>0</v>
          </cell>
          <cell r="AO519">
            <v>511</v>
          </cell>
          <cell r="AP519" t="str">
            <v>Souza</v>
          </cell>
        </row>
        <row r="520">
          <cell r="A520" t="str">
            <v>Alex Murphy</v>
          </cell>
          <cell r="B520" t="str">
            <v/>
          </cell>
          <cell r="C520" t="str">
            <v>A.Murphy</v>
          </cell>
          <cell r="D520" t="str">
            <v/>
          </cell>
          <cell r="F520" t="str">
            <v/>
          </cell>
          <cell r="H520" t="str">
            <v/>
          </cell>
          <cell r="I520">
            <v>0</v>
          </cell>
          <cell r="J520">
            <v>0.5</v>
          </cell>
          <cell r="K520">
            <v>1</v>
          </cell>
          <cell r="M520">
            <v>2.9079273959118099</v>
          </cell>
          <cell r="N520">
            <v>0</v>
          </cell>
          <cell r="O520">
            <v>1.7998809523809522</v>
          </cell>
          <cell r="P520">
            <v>2.9079273959118099</v>
          </cell>
          <cell r="Q520">
            <v>23.142857142857142</v>
          </cell>
          <cell r="R520">
            <v>81</v>
          </cell>
          <cell r="S520">
            <v>2.9079273959118099</v>
          </cell>
          <cell r="T520" t="str">
            <v>DEF</v>
          </cell>
          <cell r="U520" t="str">
            <v>LB</v>
          </cell>
          <cell r="V520" t="str">
            <v>NEW</v>
          </cell>
          <cell r="W520" t="str">
            <v>Newcastle</v>
          </cell>
          <cell r="X520">
            <v>4</v>
          </cell>
          <cell r="Y520">
            <v>2</v>
          </cell>
          <cell r="Z520">
            <v>0</v>
          </cell>
          <cell r="AA520">
            <v>2</v>
          </cell>
          <cell r="AB520">
            <v>7</v>
          </cell>
          <cell r="AC520">
            <v>7</v>
          </cell>
          <cell r="AD520">
            <v>0.25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8.0000000000000071E-3</v>
          </cell>
          <cell r="AK520">
            <v>0</v>
          </cell>
          <cell r="AL520">
            <v>3</v>
          </cell>
          <cell r="AM520">
            <v>0</v>
          </cell>
          <cell r="AN520">
            <v>0</v>
          </cell>
          <cell r="AO520">
            <v>451</v>
          </cell>
          <cell r="AP520" t="str">
            <v>A.Murphy</v>
          </cell>
        </row>
        <row r="521">
          <cell r="A521" t="str">
            <v>Tyler Fredricson</v>
          </cell>
          <cell r="B521" t="str">
            <v/>
          </cell>
          <cell r="C521" t="str">
            <v>Fredricson</v>
          </cell>
          <cell r="D521" t="str">
            <v/>
          </cell>
          <cell r="F521" t="str">
            <v/>
          </cell>
          <cell r="H521" t="str">
            <v/>
          </cell>
          <cell r="I521">
            <v>1</v>
          </cell>
          <cell r="J521">
            <v>1</v>
          </cell>
          <cell r="K521">
            <v>1</v>
          </cell>
          <cell r="M521">
            <v>4.5820174689000694</v>
          </cell>
          <cell r="N521">
            <v>0</v>
          </cell>
          <cell r="O521">
            <v>3.4333333333333331</v>
          </cell>
          <cell r="P521">
            <v>4.5820174689000694</v>
          </cell>
          <cell r="Q521">
            <v>40.5</v>
          </cell>
          <cell r="R521">
            <v>0</v>
          </cell>
          <cell r="S521">
            <v>4.5820174689000694</v>
          </cell>
          <cell r="T521" t="str">
            <v>DEF</v>
          </cell>
          <cell r="U521" t="str">
            <v>CB</v>
          </cell>
          <cell r="V521" t="str">
            <v>MUN</v>
          </cell>
          <cell r="W521" t="str">
            <v>Man Utd</v>
          </cell>
          <cell r="X521">
            <v>4</v>
          </cell>
          <cell r="Y521">
            <v>1</v>
          </cell>
          <cell r="Z521">
            <v>0</v>
          </cell>
          <cell r="AA521">
            <v>1</v>
          </cell>
          <cell r="AB521">
            <v>2</v>
          </cell>
          <cell r="AC521">
            <v>2</v>
          </cell>
          <cell r="AD521">
            <v>0.25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9.9999999999988987E-4</v>
          </cell>
          <cell r="AK521">
            <v>0</v>
          </cell>
          <cell r="AL521">
            <v>4</v>
          </cell>
          <cell r="AM521">
            <v>0</v>
          </cell>
          <cell r="AN521">
            <v>0</v>
          </cell>
          <cell r="AO521">
            <v>425</v>
          </cell>
          <cell r="AP521" t="str">
            <v>Fredricson</v>
          </cell>
        </row>
        <row r="522">
          <cell r="A522" t="str">
            <v>Jun'ai Byfield</v>
          </cell>
          <cell r="B522" t="str">
            <v/>
          </cell>
          <cell r="C522" t="str">
            <v>Byfield</v>
          </cell>
          <cell r="D522" t="str">
            <v/>
          </cell>
          <cell r="F522" t="str">
            <v/>
          </cell>
          <cell r="H522" t="str">
            <v/>
          </cell>
          <cell r="I522" t="e">
            <v>#N/A</v>
          </cell>
          <cell r="J522" t="e">
            <v>#N/A</v>
          </cell>
          <cell r="K522" t="e">
            <v>#N/A</v>
          </cell>
          <cell r="M522">
            <v>2.2000000000000002</v>
          </cell>
          <cell r="N522">
            <v>2.2000000000000002</v>
          </cell>
          <cell r="O522">
            <v>4.4716666666666667</v>
          </cell>
          <cell r="P522">
            <v>5.2857783302499248</v>
          </cell>
          <cell r="Q522">
            <v>81</v>
          </cell>
          <cell r="R522">
            <v>81</v>
          </cell>
          <cell r="S522">
            <v>2.2000000000000002</v>
          </cell>
          <cell r="T522" t="str">
            <v>DEF</v>
          </cell>
          <cell r="U522" t="str">
            <v/>
          </cell>
          <cell r="V522" t="str">
            <v>TOT</v>
          </cell>
          <cell r="W522" t="str">
            <v>Spurs</v>
          </cell>
          <cell r="X522">
            <v>4</v>
          </cell>
          <cell r="Y522">
            <v>1</v>
          </cell>
          <cell r="Z522">
            <v>0</v>
          </cell>
          <cell r="AA522">
            <v>1</v>
          </cell>
          <cell r="AB522">
            <v>1</v>
          </cell>
          <cell r="AC522">
            <v>1</v>
          </cell>
          <cell r="AD522">
            <v>0.25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9.9999999999988987E-4</v>
          </cell>
          <cell r="AK522">
            <v>0</v>
          </cell>
          <cell r="AL522">
            <v>3</v>
          </cell>
          <cell r="AM522">
            <v>0</v>
          </cell>
          <cell r="AN522">
            <v>0</v>
          </cell>
          <cell r="AO522">
            <v>509</v>
          </cell>
          <cell r="AP522" t="str">
            <v>Byfield</v>
          </cell>
        </row>
        <row r="523">
          <cell r="A523" t="str">
            <v>James Rowswell</v>
          </cell>
          <cell r="B523" t="str">
            <v/>
          </cell>
          <cell r="C523" t="str">
            <v>Rowswell</v>
          </cell>
          <cell r="D523" t="str">
            <v/>
          </cell>
          <cell r="F523" t="str">
            <v/>
          </cell>
          <cell r="H523" t="str">
            <v/>
          </cell>
          <cell r="I523" t="e">
            <v>#N/A</v>
          </cell>
          <cell r="J523" t="e">
            <v>#N/A</v>
          </cell>
          <cell r="K523" t="e">
            <v>#N/A</v>
          </cell>
          <cell r="M523">
            <v>2.2000000000000002</v>
          </cell>
          <cell r="N523">
            <v>2.2000000000000002</v>
          </cell>
          <cell r="O523">
            <v>4.4716666666666667</v>
          </cell>
          <cell r="P523">
            <v>5.2857783302499248</v>
          </cell>
          <cell r="Q523">
            <v>81</v>
          </cell>
          <cell r="R523">
            <v>81</v>
          </cell>
          <cell r="S523">
            <v>2.2000000000000002</v>
          </cell>
          <cell r="T523" t="str">
            <v>DEF</v>
          </cell>
          <cell r="U523" t="str">
            <v/>
          </cell>
          <cell r="V523" t="str">
            <v>TOT</v>
          </cell>
          <cell r="W523" t="str">
            <v>Spurs</v>
          </cell>
          <cell r="X523">
            <v>4</v>
          </cell>
          <cell r="Y523">
            <v>1</v>
          </cell>
          <cell r="Z523">
            <v>0</v>
          </cell>
          <cell r="AA523">
            <v>1</v>
          </cell>
          <cell r="AB523">
            <v>1</v>
          </cell>
          <cell r="AC523">
            <v>1</v>
          </cell>
          <cell r="AD523">
            <v>0.25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9.9999999999988987E-4</v>
          </cell>
          <cell r="AK523">
            <v>0</v>
          </cell>
          <cell r="AL523">
            <v>3</v>
          </cell>
          <cell r="AM523">
            <v>0</v>
          </cell>
          <cell r="AN523">
            <v>0</v>
          </cell>
          <cell r="AO523">
            <v>510</v>
          </cell>
          <cell r="AP523" t="str">
            <v>Rowswell</v>
          </cell>
        </row>
        <row r="524">
          <cell r="A524" t="str">
            <v>Arthur Masuaku</v>
          </cell>
          <cell r="B524" t="str">
            <v/>
          </cell>
          <cell r="C524" t="str">
            <v>Masuaku</v>
          </cell>
          <cell r="D524" t="str">
            <v/>
          </cell>
          <cell r="F524" t="str">
            <v/>
          </cell>
          <cell r="H524" t="str">
            <v/>
          </cell>
          <cell r="I524" t="e">
            <v>#N/A</v>
          </cell>
          <cell r="J524" t="e">
            <v>#N/A</v>
          </cell>
          <cell r="K524" t="e">
            <v>#N/A</v>
          </cell>
          <cell r="M524">
            <v>2.2000000000000002</v>
          </cell>
          <cell r="N524">
            <v>2.2000000000000002</v>
          </cell>
          <cell r="O524">
            <v>0.9656333333333329</v>
          </cell>
          <cell r="P524">
            <v>2.3258188446400969</v>
          </cell>
          <cell r="Q524">
            <v>0.46400000000000002</v>
          </cell>
          <cell r="R524">
            <v>0</v>
          </cell>
          <cell r="S524">
            <v>2.2000000000000002</v>
          </cell>
          <cell r="T524" t="str">
            <v>DEF</v>
          </cell>
          <cell r="U524" t="str">
            <v>LB</v>
          </cell>
          <cell r="V524" t="str">
            <v>SUN</v>
          </cell>
          <cell r="W524" t="str">
            <v>Sunderland</v>
          </cell>
          <cell r="X524">
            <v>4</v>
          </cell>
          <cell r="Y524">
            <v>1</v>
          </cell>
          <cell r="Z524">
            <v>0</v>
          </cell>
          <cell r="AA524">
            <v>1</v>
          </cell>
          <cell r="AB524">
            <v>125</v>
          </cell>
          <cell r="AC524">
            <v>125</v>
          </cell>
          <cell r="AD524">
            <v>8.3333333333333329E-2</v>
          </cell>
          <cell r="AE524">
            <v>0</v>
          </cell>
          <cell r="AF524">
            <v>0</v>
          </cell>
          <cell r="AG524">
            <v>-5.0400000000000007E-2</v>
          </cell>
          <cell r="AH524">
            <v>-5.7600000000000005E-2</v>
          </cell>
          <cell r="AI524">
            <v>-0.10800000000000001</v>
          </cell>
          <cell r="AJ524">
            <v>1.8999999999999906E-2</v>
          </cell>
          <cell r="AK524">
            <v>0</v>
          </cell>
          <cell r="AL524">
            <v>4</v>
          </cell>
          <cell r="AM524">
            <v>1</v>
          </cell>
          <cell r="AN524">
            <v>0</v>
          </cell>
          <cell r="AO524">
            <v>540</v>
          </cell>
          <cell r="AP524" t="str">
            <v>Masuaku</v>
          </cell>
        </row>
        <row r="525">
          <cell r="A525" t="str">
            <v>Harry Amass</v>
          </cell>
          <cell r="B525" t="str">
            <v/>
          </cell>
          <cell r="C525" t="str">
            <v>Amass</v>
          </cell>
          <cell r="D525" t="str">
            <v/>
          </cell>
          <cell r="F525" t="str">
            <v/>
          </cell>
          <cell r="H525" t="str">
            <v/>
          </cell>
          <cell r="I525">
            <v>0</v>
          </cell>
          <cell r="J525">
            <v>0.4</v>
          </cell>
          <cell r="K525">
            <v>0.8</v>
          </cell>
          <cell r="M525">
            <v>2.7820174689000701</v>
          </cell>
          <cell r="N525">
            <v>0</v>
          </cell>
          <cell r="O525">
            <v>1.6333333333333333</v>
          </cell>
          <cell r="P525">
            <v>2.7820174689000701</v>
          </cell>
          <cell r="Q525">
            <v>0</v>
          </cell>
          <cell r="R525">
            <v>0</v>
          </cell>
          <cell r="S525">
            <v>2.7820174689000701</v>
          </cell>
          <cell r="T525" t="str">
            <v>DEF</v>
          </cell>
          <cell r="U525" t="str">
            <v>LB</v>
          </cell>
          <cell r="V525" t="str">
            <v>MUN</v>
          </cell>
          <cell r="W525" t="str">
            <v>Man Utd</v>
          </cell>
          <cell r="X525">
            <v>4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 t="e">
            <v>#DIV/0!</v>
          </cell>
          <cell r="AH525" t="e">
            <v>#DIV/0!</v>
          </cell>
          <cell r="AI525" t="e">
            <v>#DIV/0!</v>
          </cell>
          <cell r="AJ525">
            <v>2.0000000000000018E-3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424</v>
          </cell>
          <cell r="AP525" t="str">
            <v>Amass</v>
          </cell>
        </row>
        <row r="526">
          <cell r="A526" t="str">
            <v>Matt Targett</v>
          </cell>
          <cell r="B526" t="str">
            <v/>
          </cell>
          <cell r="C526" t="str">
            <v>Targett</v>
          </cell>
          <cell r="D526" t="str">
            <v/>
          </cell>
          <cell r="F526" t="str">
            <v/>
          </cell>
          <cell r="H526" t="str">
            <v/>
          </cell>
          <cell r="I526">
            <v>0.7</v>
          </cell>
          <cell r="J526">
            <v>1.2666666666666666</v>
          </cell>
          <cell r="K526">
            <v>2.1</v>
          </cell>
          <cell r="M526">
            <v>2.5222131101975238</v>
          </cell>
          <cell r="N526">
            <v>0</v>
          </cell>
          <cell r="O526">
            <v>2</v>
          </cell>
          <cell r="P526">
            <v>2.1160609192813107</v>
          </cell>
          <cell r="Q526">
            <v>0</v>
          </cell>
          <cell r="R526">
            <v>0</v>
          </cell>
          <cell r="S526">
            <v>2.5222131101975238</v>
          </cell>
          <cell r="T526" t="str">
            <v>DEF</v>
          </cell>
          <cell r="U526" t="str">
            <v>LB</v>
          </cell>
          <cell r="V526" t="str">
            <v>HUL</v>
          </cell>
          <cell r="W526" t="str">
            <v>Hull City</v>
          </cell>
          <cell r="X526">
            <v>4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 t="e">
            <v>#DIV/0!</v>
          </cell>
          <cell r="AH526" t="e">
            <v>#DIV/0!</v>
          </cell>
          <cell r="AI526" t="e">
            <v>#DIV/0!</v>
          </cell>
          <cell r="AJ526">
            <v>2.9999999999998916E-3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556</v>
          </cell>
          <cell r="AP526" t="str">
            <v>Targett</v>
          </cell>
        </row>
        <row r="527">
          <cell r="A527" t="str">
            <v>Leo Fuhr Hjelde</v>
          </cell>
          <cell r="B527" t="str">
            <v/>
          </cell>
          <cell r="C527" t="str">
            <v>Hjelde</v>
          </cell>
          <cell r="D527" t="str">
            <v/>
          </cell>
          <cell r="F527" t="str">
            <v/>
          </cell>
          <cell r="H527" t="str">
            <v/>
          </cell>
          <cell r="I527" t="e">
            <v>#N/A</v>
          </cell>
          <cell r="J527" t="e">
            <v>#N/A</v>
          </cell>
          <cell r="K527" t="e">
            <v>#N/A</v>
          </cell>
          <cell r="M527">
            <v>2.410234844640097</v>
          </cell>
          <cell r="N527">
            <v>0</v>
          </cell>
          <cell r="O527">
            <v>1.4008333333333329</v>
          </cell>
          <cell r="P527">
            <v>2.410234844640097</v>
          </cell>
          <cell r="Q527">
            <v>0</v>
          </cell>
          <cell r="R527">
            <v>0</v>
          </cell>
          <cell r="S527">
            <v>2.410234844640097</v>
          </cell>
          <cell r="T527" t="str">
            <v>DEF</v>
          </cell>
          <cell r="U527" t="str">
            <v/>
          </cell>
          <cell r="V527" t="str">
            <v>SUN</v>
          </cell>
          <cell r="W527" t="str">
            <v>Sunderland</v>
          </cell>
          <cell r="X527">
            <v>4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 t="e">
            <v>#DIV/0!</v>
          </cell>
          <cell r="AH527" t="e">
            <v>#DIV/0!</v>
          </cell>
          <cell r="AI527" t="e">
            <v>#DIV/0!</v>
          </cell>
          <cell r="AJ527">
            <v>4.0000000000000036E-3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538</v>
          </cell>
          <cell r="AP527" t="str">
            <v>Hjelde</v>
          </cell>
        </row>
        <row r="528">
          <cell r="A528" t="str">
            <v>Omar Richards</v>
          </cell>
          <cell r="B528" t="str">
            <v/>
          </cell>
          <cell r="C528" t="str">
            <v>O.Richards</v>
          </cell>
          <cell r="D528" t="str">
            <v/>
          </cell>
          <cell r="E528" t="str">
            <v>O Richards</v>
          </cell>
          <cell r="F528" t="str">
            <v/>
          </cell>
          <cell r="H528" t="str">
            <v/>
          </cell>
          <cell r="I528">
            <v>0</v>
          </cell>
          <cell r="J528">
            <v>0</v>
          </cell>
          <cell r="K528">
            <v>0</v>
          </cell>
          <cell r="M528">
            <v>2.2000000000000002</v>
          </cell>
          <cell r="N528">
            <v>2.2000000000000002</v>
          </cell>
          <cell r="O528">
            <v>1.3616666666666668</v>
          </cell>
          <cell r="P528">
            <v>2.2476261421804664</v>
          </cell>
          <cell r="Q528">
            <v>0</v>
          </cell>
          <cell r="R528">
            <v>0</v>
          </cell>
          <cell r="S528">
            <v>2.2000000000000002</v>
          </cell>
          <cell r="T528" t="str">
            <v>DEF</v>
          </cell>
          <cell r="U528" t="str">
            <v>LB</v>
          </cell>
          <cell r="V528" t="str">
            <v>NFO</v>
          </cell>
          <cell r="W528" t="str">
            <v>Nott'm Forest</v>
          </cell>
          <cell r="X528">
            <v>4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 t="e">
            <v>#DIV/0!</v>
          </cell>
          <cell r="AH528" t="e">
            <v>#DIV/0!</v>
          </cell>
          <cell r="AI528" t="e">
            <v>#DIV/0!</v>
          </cell>
          <cell r="AJ528">
            <v>2.0000000000000018E-3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476</v>
          </cell>
          <cell r="AP528" t="str">
            <v>O.Richards</v>
          </cell>
        </row>
        <row r="529">
          <cell r="A529" t="str">
            <v>Tyler Bindon</v>
          </cell>
          <cell r="B529" t="str">
            <v/>
          </cell>
          <cell r="C529" t="str">
            <v>Bindon</v>
          </cell>
          <cell r="D529" t="str">
            <v/>
          </cell>
          <cell r="H529" t="str">
            <v/>
          </cell>
          <cell r="I529" t="e">
            <v>#N/A</v>
          </cell>
          <cell r="J529" t="e">
            <v>#N/A</v>
          </cell>
          <cell r="K529" t="e">
            <v>#N/A</v>
          </cell>
          <cell r="M529">
            <v>2.2000000000000002</v>
          </cell>
          <cell r="N529">
            <v>2.2000000000000002</v>
          </cell>
          <cell r="O529">
            <v>1.3616666666666668</v>
          </cell>
          <cell r="P529">
            <v>2.2476261421804664</v>
          </cell>
          <cell r="Q529">
            <v>0</v>
          </cell>
          <cell r="R529">
            <v>0</v>
          </cell>
          <cell r="S529">
            <v>2.2000000000000002</v>
          </cell>
          <cell r="T529" t="str">
            <v>DEF</v>
          </cell>
          <cell r="U529" t="str">
            <v>CB</v>
          </cell>
          <cell r="V529" t="str">
            <v>NFO</v>
          </cell>
          <cell r="W529" t="str">
            <v>Nott'm Forest</v>
          </cell>
          <cell r="X529">
            <v>4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 t="e">
            <v>#DIV/0!</v>
          </cell>
          <cell r="AH529" t="e">
            <v>#DIV/0!</v>
          </cell>
          <cell r="AI529" t="e">
            <v>#DIV/0!</v>
          </cell>
          <cell r="AJ529">
            <v>2.0000000000000018E-3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479</v>
          </cell>
          <cell r="AP529" t="str">
            <v>Bindon</v>
          </cell>
        </row>
        <row r="530">
          <cell r="A530" t="str">
            <v>Giovanni Leoni</v>
          </cell>
          <cell r="B530" t="str">
            <v/>
          </cell>
          <cell r="C530" t="str">
            <v>Leoni</v>
          </cell>
          <cell r="D530" t="str">
            <v/>
          </cell>
          <cell r="F530" t="str">
            <v/>
          </cell>
          <cell r="H530" t="str">
            <v/>
          </cell>
          <cell r="I530" t="e">
            <v>#N/A</v>
          </cell>
          <cell r="J530" t="e">
            <v>#N/A</v>
          </cell>
          <cell r="K530" t="e">
            <v>#N/A</v>
          </cell>
          <cell r="M530">
            <v>2.2000000000000002</v>
          </cell>
          <cell r="N530">
            <v>2.2000000000000002</v>
          </cell>
          <cell r="O530">
            <v>1.3483333333333332</v>
          </cell>
          <cell r="P530">
            <v>2.6493435503023264</v>
          </cell>
          <cell r="Q530">
            <v>0</v>
          </cell>
          <cell r="R530">
            <v>0</v>
          </cell>
          <cell r="S530">
            <v>2.2000000000000002</v>
          </cell>
          <cell r="T530" t="str">
            <v>DEF</v>
          </cell>
          <cell r="U530" t="str">
            <v>CB</v>
          </cell>
          <cell r="V530" t="str">
            <v>LIV</v>
          </cell>
          <cell r="W530" t="str">
            <v>Liverpool</v>
          </cell>
          <cell r="X530">
            <v>4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 t="e">
            <v>#DIV/0!</v>
          </cell>
          <cell r="AH530" t="e">
            <v>#DIV/0!</v>
          </cell>
          <cell r="AI530" t="e">
            <v>#DIV/0!</v>
          </cell>
          <cell r="AJ530">
            <v>9.9999999999988987E-4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363</v>
          </cell>
          <cell r="AP530" t="str">
            <v>Leoni</v>
          </cell>
        </row>
        <row r="531">
          <cell r="A531" t="str">
            <v>Calvin Ramsay</v>
          </cell>
          <cell r="B531" t="str">
            <v/>
          </cell>
          <cell r="C531" t="str">
            <v>Ramsay</v>
          </cell>
          <cell r="D531" t="str">
            <v/>
          </cell>
          <cell r="F531" t="str">
            <v/>
          </cell>
          <cell r="H531" t="str">
            <v/>
          </cell>
          <cell r="I531" t="e">
            <v>#N/A</v>
          </cell>
          <cell r="J531" t="e">
            <v>#N/A</v>
          </cell>
          <cell r="K531" t="e">
            <v>#N/A</v>
          </cell>
          <cell r="M531">
            <v>2.2000000000000002</v>
          </cell>
          <cell r="N531">
            <v>2.2000000000000002</v>
          </cell>
          <cell r="O531">
            <v>1.3483333333333332</v>
          </cell>
          <cell r="P531">
            <v>2.6493435503023264</v>
          </cell>
          <cell r="Q531">
            <v>0</v>
          </cell>
          <cell r="R531">
            <v>0</v>
          </cell>
          <cell r="S531">
            <v>2.2000000000000002</v>
          </cell>
          <cell r="T531" t="str">
            <v>DEF</v>
          </cell>
          <cell r="U531" t="str">
            <v>RB</v>
          </cell>
          <cell r="V531" t="str">
            <v>LIV</v>
          </cell>
          <cell r="W531" t="str">
            <v>Liverpool</v>
          </cell>
          <cell r="X531">
            <v>4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 t="e">
            <v>#DIV/0!</v>
          </cell>
          <cell r="AH531" t="e">
            <v>#DIV/0!</v>
          </cell>
          <cell r="AI531" t="e">
            <v>#DIV/0!</v>
          </cell>
          <cell r="AJ531">
            <v>2.0000000000000018E-3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365</v>
          </cell>
          <cell r="AP531" t="str">
            <v>Ramsay</v>
          </cell>
        </row>
        <row r="532">
          <cell r="A532" t="str">
            <v>Wellity Lucky</v>
          </cell>
          <cell r="B532" t="str">
            <v/>
          </cell>
          <cell r="C532" t="str">
            <v>Lucky</v>
          </cell>
          <cell r="D532" t="str">
            <v/>
          </cell>
          <cell r="F532" t="str">
            <v/>
          </cell>
          <cell r="H532" t="str">
            <v/>
          </cell>
          <cell r="I532" t="e">
            <v>#N/A</v>
          </cell>
          <cell r="J532" t="e">
            <v>#N/A</v>
          </cell>
          <cell r="K532" t="e">
            <v>#N/A</v>
          </cell>
          <cell r="M532">
            <v>2.2000000000000002</v>
          </cell>
          <cell r="N532">
            <v>2.2000000000000002</v>
          </cell>
          <cell r="O532">
            <v>1.3483333333333332</v>
          </cell>
          <cell r="P532">
            <v>2.6493435503023264</v>
          </cell>
          <cell r="Q532">
            <v>0</v>
          </cell>
          <cell r="R532">
            <v>0</v>
          </cell>
          <cell r="S532">
            <v>2.2000000000000002</v>
          </cell>
          <cell r="T532" t="str">
            <v>DEF</v>
          </cell>
          <cell r="U532" t="str">
            <v/>
          </cell>
          <cell r="V532" t="str">
            <v>LIV</v>
          </cell>
          <cell r="W532" t="str">
            <v>Liverpool</v>
          </cell>
          <cell r="X532">
            <v>4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 t="e">
            <v>#DIV/0!</v>
          </cell>
          <cell r="AH532" t="e">
            <v>#DIV/0!</v>
          </cell>
          <cell r="AI532" t="e">
            <v>#DIV/0!</v>
          </cell>
          <cell r="AJ532">
            <v>2.0000000000000018E-3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361</v>
          </cell>
          <cell r="AP532" t="str">
            <v>Lucky</v>
          </cell>
        </row>
        <row r="533">
          <cell r="A533" t="str">
            <v>Cédric Kipré</v>
          </cell>
          <cell r="B533" t="str">
            <v/>
          </cell>
          <cell r="C533" t="str">
            <v>Kipré</v>
          </cell>
          <cell r="D533" t="str">
            <v/>
          </cell>
          <cell r="H533" t="str">
            <v/>
          </cell>
          <cell r="I533">
            <v>2.2999999999999998</v>
          </cell>
          <cell r="J533">
            <v>2.4333333333333331</v>
          </cell>
          <cell r="K533">
            <v>2.5</v>
          </cell>
          <cell r="M533">
            <v>2.2000000000000002</v>
          </cell>
          <cell r="N533">
            <v>2.2000000000000002</v>
          </cell>
          <cell r="O533">
            <v>2</v>
          </cell>
          <cell r="P533">
            <v>1.5883217667532368</v>
          </cell>
          <cell r="Q533">
            <v>0</v>
          </cell>
          <cell r="R533">
            <v>0</v>
          </cell>
          <cell r="S533">
            <v>2.2000000000000002</v>
          </cell>
          <cell r="T533" t="str">
            <v>DEF</v>
          </cell>
          <cell r="U533" t="str">
            <v>CB</v>
          </cell>
          <cell r="V533" t="str">
            <v>IPS</v>
          </cell>
          <cell r="W533" t="str">
            <v>Ipswich Town</v>
          </cell>
          <cell r="X533">
            <v>4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 t="e">
            <v>#DIV/0!</v>
          </cell>
          <cell r="AH533" t="e">
            <v>#DIV/0!</v>
          </cell>
          <cell r="AI533" t="e">
            <v>#DIV/0!</v>
          </cell>
          <cell r="AJ533">
            <v>4.0000000000000036E-3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303</v>
          </cell>
          <cell r="AP533" t="str">
            <v>Kipré</v>
          </cell>
        </row>
        <row r="534">
          <cell r="A534" t="str">
            <v>Dara O'Shea</v>
          </cell>
          <cell r="B534" t="str">
            <v/>
          </cell>
          <cell r="C534" t="str">
            <v>O'Shea</v>
          </cell>
          <cell r="D534" t="str">
            <v/>
          </cell>
          <cell r="H534" t="str">
            <v/>
          </cell>
          <cell r="I534">
            <v>1.8</v>
          </cell>
          <cell r="J534">
            <v>1.8</v>
          </cell>
          <cell r="K534">
            <v>1.8</v>
          </cell>
          <cell r="M534">
            <v>2.2000000000000002</v>
          </cell>
          <cell r="N534">
            <v>2.2000000000000002</v>
          </cell>
          <cell r="O534">
            <v>2</v>
          </cell>
          <cell r="P534">
            <v>1.5883217667532368</v>
          </cell>
          <cell r="Q534">
            <v>0</v>
          </cell>
          <cell r="R534">
            <v>0</v>
          </cell>
          <cell r="S534">
            <v>2.2000000000000002</v>
          </cell>
          <cell r="T534" t="str">
            <v>DEF</v>
          </cell>
          <cell r="U534" t="str">
            <v>CB</v>
          </cell>
          <cell r="V534" t="str">
            <v>IPS</v>
          </cell>
          <cell r="W534" t="str">
            <v>Ipswich Town</v>
          </cell>
          <cell r="X534">
            <v>4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 t="e">
            <v>#DIV/0!</v>
          </cell>
          <cell r="AH534" t="e">
            <v>#DIV/0!</v>
          </cell>
          <cell r="AI534" t="e">
            <v>#DIV/0!</v>
          </cell>
          <cell r="AJ534">
            <v>1.2999999999999901E-2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304</v>
          </cell>
          <cell r="AP534" t="str">
            <v>O'Shea</v>
          </cell>
        </row>
        <row r="535">
          <cell r="A535" t="str">
            <v>Leif Davis</v>
          </cell>
          <cell r="B535" t="str">
            <v/>
          </cell>
          <cell r="C535" t="str">
            <v>Davis</v>
          </cell>
          <cell r="D535" t="str">
            <v/>
          </cell>
          <cell r="H535" t="str">
            <v/>
          </cell>
          <cell r="I535" t="e">
            <v>#N/A</v>
          </cell>
          <cell r="J535" t="e">
            <v>#N/A</v>
          </cell>
          <cell r="K535" t="e">
            <v>#N/A</v>
          </cell>
          <cell r="M535">
            <v>2.2000000000000002</v>
          </cell>
          <cell r="N535">
            <v>2.2000000000000002</v>
          </cell>
          <cell r="O535">
            <v>2</v>
          </cell>
          <cell r="P535">
            <v>1.5883217667532368</v>
          </cell>
          <cell r="Q535">
            <v>0</v>
          </cell>
          <cell r="R535">
            <v>0</v>
          </cell>
          <cell r="S535">
            <v>2.2000000000000002</v>
          </cell>
          <cell r="T535" t="str">
            <v>DEF</v>
          </cell>
          <cell r="U535" t="str">
            <v>LB</v>
          </cell>
          <cell r="V535" t="str">
            <v>IPS</v>
          </cell>
          <cell r="W535" t="str">
            <v>Ipswich Town</v>
          </cell>
          <cell r="X535">
            <v>4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 t="e">
            <v>#DIV/0!</v>
          </cell>
          <cell r="AH535" t="e">
            <v>#DIV/0!</v>
          </cell>
          <cell r="AI535" t="e">
            <v>#DIV/0!</v>
          </cell>
          <cell r="AJ535">
            <v>4.8000000000000043E-2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305</v>
          </cell>
          <cell r="AP535" t="str">
            <v>Davis</v>
          </cell>
        </row>
        <row r="536">
          <cell r="A536" t="str">
            <v>Jacob Greaves</v>
          </cell>
          <cell r="B536" t="str">
            <v/>
          </cell>
          <cell r="C536" t="str">
            <v>Greaves</v>
          </cell>
          <cell r="D536" t="str">
            <v/>
          </cell>
          <cell r="H536" t="str">
            <v/>
          </cell>
          <cell r="I536" t="e">
            <v>#N/A</v>
          </cell>
          <cell r="J536" t="e">
            <v>#N/A</v>
          </cell>
          <cell r="K536" t="e">
            <v>#N/A</v>
          </cell>
          <cell r="M536">
            <v>2.2000000000000002</v>
          </cell>
          <cell r="N536">
            <v>2.2000000000000002</v>
          </cell>
          <cell r="O536">
            <v>2</v>
          </cell>
          <cell r="P536">
            <v>1.5883217667532368</v>
          </cell>
          <cell r="Q536">
            <v>0</v>
          </cell>
          <cell r="R536">
            <v>0</v>
          </cell>
          <cell r="S536">
            <v>2.2000000000000002</v>
          </cell>
          <cell r="T536" t="str">
            <v>DEF</v>
          </cell>
          <cell r="U536" t="str">
            <v>CB</v>
          </cell>
          <cell r="V536" t="str">
            <v>IPS</v>
          </cell>
          <cell r="W536" t="str">
            <v>Ipswich Town</v>
          </cell>
          <cell r="X536">
            <v>4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 t="e">
            <v>#DIV/0!</v>
          </cell>
          <cell r="AH536" t="e">
            <v>#DIV/0!</v>
          </cell>
          <cell r="AI536" t="e">
            <v>#DIV/0!</v>
          </cell>
          <cell r="AJ536">
            <v>6.9999999999998952E-3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306</v>
          </cell>
          <cell r="AP536" t="str">
            <v>Greaves</v>
          </cell>
        </row>
        <row r="537">
          <cell r="A537" t="str">
            <v>Ben Johnson</v>
          </cell>
          <cell r="B537" t="str">
            <v/>
          </cell>
          <cell r="C537" t="str">
            <v>Johnson</v>
          </cell>
          <cell r="D537" t="str">
            <v/>
          </cell>
          <cell r="H537" t="str">
            <v/>
          </cell>
          <cell r="I537" t="e">
            <v>#N/A</v>
          </cell>
          <cell r="J537" t="e">
            <v>#N/A</v>
          </cell>
          <cell r="K537" t="e">
            <v>#N/A</v>
          </cell>
          <cell r="M537">
            <v>2.2000000000000002</v>
          </cell>
          <cell r="N537">
            <v>2.2000000000000002</v>
          </cell>
          <cell r="O537">
            <v>2</v>
          </cell>
          <cell r="P537">
            <v>1.5883217667532368</v>
          </cell>
          <cell r="Q537">
            <v>0</v>
          </cell>
          <cell r="R537">
            <v>0</v>
          </cell>
          <cell r="S537">
            <v>2.2000000000000002</v>
          </cell>
          <cell r="T537" t="str">
            <v>DEF</v>
          </cell>
          <cell r="U537" t="str">
            <v>RB</v>
          </cell>
          <cell r="V537" t="str">
            <v>IPS</v>
          </cell>
          <cell r="W537" t="str">
            <v>Ipswich Town</v>
          </cell>
          <cell r="X537">
            <v>4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 t="e">
            <v>#DIV/0!</v>
          </cell>
          <cell r="AH537" t="e">
            <v>#DIV/0!</v>
          </cell>
          <cell r="AI537" t="e">
            <v>#DIV/0!</v>
          </cell>
          <cell r="AJ537">
            <v>2.0000000000000018E-3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307</v>
          </cell>
          <cell r="AP537" t="str">
            <v>Johnson</v>
          </cell>
        </row>
        <row r="538">
          <cell r="A538" t="str">
            <v>Darnell Furlong</v>
          </cell>
          <cell r="B538" t="str">
            <v/>
          </cell>
          <cell r="C538" t="str">
            <v>Furlong</v>
          </cell>
          <cell r="D538" t="str">
            <v/>
          </cell>
          <cell r="H538" t="str">
            <v/>
          </cell>
          <cell r="I538" t="e">
            <v>#N/A</v>
          </cell>
          <cell r="J538" t="e">
            <v>#N/A</v>
          </cell>
          <cell r="K538" t="e">
            <v>#N/A</v>
          </cell>
          <cell r="M538">
            <v>2.2000000000000002</v>
          </cell>
          <cell r="N538">
            <v>2.2000000000000002</v>
          </cell>
          <cell r="O538">
            <v>2</v>
          </cell>
          <cell r="P538">
            <v>1.5883217667532368</v>
          </cell>
          <cell r="Q538">
            <v>0</v>
          </cell>
          <cell r="R538">
            <v>0</v>
          </cell>
          <cell r="S538">
            <v>2.2000000000000002</v>
          </cell>
          <cell r="T538" t="str">
            <v>DEF</v>
          </cell>
          <cell r="U538" t="str">
            <v>RB</v>
          </cell>
          <cell r="V538" t="str">
            <v>IPS</v>
          </cell>
          <cell r="W538" t="str">
            <v>Ipswich Town</v>
          </cell>
          <cell r="X538">
            <v>4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 t="e">
            <v>#DIV/0!</v>
          </cell>
          <cell r="AH538" t="e">
            <v>#DIV/0!</v>
          </cell>
          <cell r="AI538" t="e">
            <v>#DIV/0!</v>
          </cell>
          <cell r="AJ538">
            <v>4.0000000000000036E-3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308</v>
          </cell>
          <cell r="AP538" t="str">
            <v>Furlong</v>
          </cell>
        </row>
        <row r="539">
          <cell r="A539" t="str">
            <v>John Egan</v>
          </cell>
          <cell r="B539" t="str">
            <v/>
          </cell>
          <cell r="C539" t="str">
            <v>Egan</v>
          </cell>
          <cell r="D539" t="str">
            <v/>
          </cell>
          <cell r="H539" t="str">
            <v/>
          </cell>
          <cell r="I539" t="e">
            <v>#N/A</v>
          </cell>
          <cell r="J539" t="e">
            <v>#N/A</v>
          </cell>
          <cell r="K539" t="e">
            <v>#N/A</v>
          </cell>
          <cell r="M539">
            <v>2.2000000000000002</v>
          </cell>
          <cell r="N539">
            <v>2.2000000000000002</v>
          </cell>
          <cell r="O539">
            <v>2</v>
          </cell>
          <cell r="P539">
            <v>2.1160609192813107</v>
          </cell>
          <cell r="Q539">
            <v>0</v>
          </cell>
          <cell r="R539">
            <v>0</v>
          </cell>
          <cell r="S539">
            <v>2.2000000000000002</v>
          </cell>
          <cell r="T539" t="str">
            <v>DEF</v>
          </cell>
          <cell r="U539" t="str">
            <v>CB</v>
          </cell>
          <cell r="V539" t="str">
            <v>HUL</v>
          </cell>
          <cell r="W539" t="str">
            <v>Hull City</v>
          </cell>
          <cell r="X539">
            <v>4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 t="e">
            <v>#DIV/0!</v>
          </cell>
          <cell r="AH539" t="e">
            <v>#DIV/0!</v>
          </cell>
          <cell r="AI539" t="e">
            <v>#DIV/0!</v>
          </cell>
          <cell r="AJ539">
            <v>1.0999999999999899E-2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277</v>
          </cell>
          <cell r="AP539" t="str">
            <v>Egan</v>
          </cell>
        </row>
        <row r="540">
          <cell r="A540" t="str">
            <v>Charlie Hughes</v>
          </cell>
          <cell r="B540" t="str">
            <v/>
          </cell>
          <cell r="C540" t="str">
            <v>Hughes</v>
          </cell>
          <cell r="D540" t="str">
            <v/>
          </cell>
          <cell r="H540" t="str">
            <v/>
          </cell>
          <cell r="I540" t="e">
            <v>#N/A</v>
          </cell>
          <cell r="J540" t="e">
            <v>#N/A</v>
          </cell>
          <cell r="K540" t="e">
            <v>#N/A</v>
          </cell>
          <cell r="M540">
            <v>2.2000000000000002</v>
          </cell>
          <cell r="N540">
            <v>2.2000000000000002</v>
          </cell>
          <cell r="O540">
            <v>2</v>
          </cell>
          <cell r="P540">
            <v>2.1160609192813107</v>
          </cell>
          <cell r="Q540">
            <v>0</v>
          </cell>
          <cell r="R540">
            <v>0</v>
          </cell>
          <cell r="S540">
            <v>2.2000000000000002</v>
          </cell>
          <cell r="T540" t="str">
            <v>DEF</v>
          </cell>
          <cell r="U540" t="str">
            <v>CB</v>
          </cell>
          <cell r="V540" t="str">
            <v>HUL</v>
          </cell>
          <cell r="W540" t="str">
            <v>Hull City</v>
          </cell>
          <cell r="X540">
            <v>4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 t="e">
            <v>#DIV/0!</v>
          </cell>
          <cell r="AH540" t="e">
            <v>#DIV/0!</v>
          </cell>
          <cell r="AI540" t="e">
            <v>#DIV/0!</v>
          </cell>
          <cell r="AJ540">
            <v>1.6000000000000014E-2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278</v>
          </cell>
          <cell r="AP540" t="str">
            <v>Hughes</v>
          </cell>
        </row>
        <row r="541">
          <cell r="A541" t="str">
            <v>Semi Ajayi</v>
          </cell>
          <cell r="B541" t="str">
            <v/>
          </cell>
          <cell r="C541" t="str">
            <v>Ajayi</v>
          </cell>
          <cell r="D541" t="str">
            <v/>
          </cell>
          <cell r="H541" t="str">
            <v/>
          </cell>
          <cell r="I541">
            <v>1.4</v>
          </cell>
          <cell r="J541">
            <v>1.5999999999999999</v>
          </cell>
          <cell r="K541">
            <v>1.9</v>
          </cell>
          <cell r="M541">
            <v>2.2000000000000002</v>
          </cell>
          <cell r="N541">
            <v>2.2000000000000002</v>
          </cell>
          <cell r="O541">
            <v>2</v>
          </cell>
          <cell r="P541">
            <v>2.1160609192813107</v>
          </cell>
          <cell r="Q541">
            <v>0</v>
          </cell>
          <cell r="R541">
            <v>0</v>
          </cell>
          <cell r="S541">
            <v>2.2000000000000002</v>
          </cell>
          <cell r="T541" t="str">
            <v>DEF</v>
          </cell>
          <cell r="U541" t="str">
            <v>CB</v>
          </cell>
          <cell r="V541" t="str">
            <v>HUL</v>
          </cell>
          <cell r="W541" t="str">
            <v>Hull City</v>
          </cell>
          <cell r="X541">
            <v>4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 t="e">
            <v>#DIV/0!</v>
          </cell>
          <cell r="AH541" t="e">
            <v>#DIV/0!</v>
          </cell>
          <cell r="AI541" t="e">
            <v>#DIV/0!</v>
          </cell>
          <cell r="AJ541">
            <v>8.0000000000000071E-3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279</v>
          </cell>
          <cell r="AP541" t="str">
            <v>Ajayi</v>
          </cell>
        </row>
        <row r="542">
          <cell r="A542" t="str">
            <v>Lewie Coyle</v>
          </cell>
          <cell r="B542" t="str">
            <v/>
          </cell>
          <cell r="C542" t="str">
            <v>Coyle</v>
          </cell>
          <cell r="D542" t="str">
            <v/>
          </cell>
          <cell r="H542" t="str">
            <v/>
          </cell>
          <cell r="I542" t="e">
            <v>#N/A</v>
          </cell>
          <cell r="J542" t="e">
            <v>#N/A</v>
          </cell>
          <cell r="K542" t="e">
            <v>#N/A</v>
          </cell>
          <cell r="M542">
            <v>2.2000000000000002</v>
          </cell>
          <cell r="N542">
            <v>2.2000000000000002</v>
          </cell>
          <cell r="O542">
            <v>2</v>
          </cell>
          <cell r="P542">
            <v>2.1160609192813107</v>
          </cell>
          <cell r="Q542">
            <v>0</v>
          </cell>
          <cell r="R542">
            <v>0</v>
          </cell>
          <cell r="S542">
            <v>2.2000000000000002</v>
          </cell>
          <cell r="T542" t="str">
            <v>DEF</v>
          </cell>
          <cell r="U542" t="str">
            <v>RB</v>
          </cell>
          <cell r="V542" t="str">
            <v>HUL</v>
          </cell>
          <cell r="W542" t="str">
            <v>Hull City</v>
          </cell>
          <cell r="X542">
            <v>4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 t="e">
            <v>#DIV/0!</v>
          </cell>
          <cell r="AH542" t="e">
            <v>#DIV/0!</v>
          </cell>
          <cell r="AI542" t="e">
            <v>#DIV/0!</v>
          </cell>
          <cell r="AJ542">
            <v>4.0000000000000036E-3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280</v>
          </cell>
          <cell r="AP542" t="str">
            <v>Coyle</v>
          </cell>
        </row>
        <row r="543">
          <cell r="A543" t="str">
            <v>Cody Drameh</v>
          </cell>
          <cell r="B543" t="str">
            <v/>
          </cell>
          <cell r="C543" t="str">
            <v>Drameh</v>
          </cell>
          <cell r="D543" t="str">
            <v/>
          </cell>
          <cell r="H543" t="str">
            <v/>
          </cell>
          <cell r="I543">
            <v>1.8</v>
          </cell>
          <cell r="J543">
            <v>2.5666666666666669</v>
          </cell>
          <cell r="K543">
            <v>3.1</v>
          </cell>
          <cell r="M543">
            <v>2.2000000000000002</v>
          </cell>
          <cell r="N543">
            <v>2.2000000000000002</v>
          </cell>
          <cell r="O543">
            <v>2</v>
          </cell>
          <cell r="P543">
            <v>2.1160609192813107</v>
          </cell>
          <cell r="Q543">
            <v>0</v>
          </cell>
          <cell r="R543">
            <v>0</v>
          </cell>
          <cell r="S543">
            <v>2.2000000000000002</v>
          </cell>
          <cell r="T543" t="str">
            <v>DEF</v>
          </cell>
          <cell r="U543" t="str">
            <v>RB</v>
          </cell>
          <cell r="V543" t="str">
            <v>HUL</v>
          </cell>
          <cell r="W543" t="str">
            <v>Hull City</v>
          </cell>
          <cell r="X543">
            <v>4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 t="e">
            <v>#DIV/0!</v>
          </cell>
          <cell r="AH543" t="e">
            <v>#DIV/0!</v>
          </cell>
          <cell r="AI543" t="e">
            <v>#DIV/0!</v>
          </cell>
          <cell r="AJ543">
            <v>9.9999999999988987E-4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281</v>
          </cell>
          <cell r="AP543" t="str">
            <v>Drameh</v>
          </cell>
        </row>
        <row r="544">
          <cell r="A544" t="str">
            <v>Ryan Giles</v>
          </cell>
          <cell r="B544" t="str">
            <v/>
          </cell>
          <cell r="C544" t="str">
            <v>Giles</v>
          </cell>
          <cell r="D544" t="str">
            <v/>
          </cell>
          <cell r="H544" t="str">
            <v/>
          </cell>
          <cell r="I544">
            <v>2.1</v>
          </cell>
          <cell r="J544">
            <v>2.8333333333333335</v>
          </cell>
          <cell r="K544">
            <v>3.7</v>
          </cell>
          <cell r="M544">
            <v>2.2000000000000002</v>
          </cell>
          <cell r="N544">
            <v>2.2000000000000002</v>
          </cell>
          <cell r="O544">
            <v>2</v>
          </cell>
          <cell r="P544">
            <v>2.1160609192813107</v>
          </cell>
          <cell r="Q544">
            <v>0</v>
          </cell>
          <cell r="R544">
            <v>0</v>
          </cell>
          <cell r="S544">
            <v>2.2000000000000002</v>
          </cell>
          <cell r="T544" t="str">
            <v>DEF</v>
          </cell>
          <cell r="U544" t="str">
            <v>LB</v>
          </cell>
          <cell r="V544" t="str">
            <v>HUL</v>
          </cell>
          <cell r="W544" t="str">
            <v>Hull City</v>
          </cell>
          <cell r="X544">
            <v>4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 t="e">
            <v>#DIV/0!</v>
          </cell>
          <cell r="AH544" t="e">
            <v>#DIV/0!</v>
          </cell>
          <cell r="AI544" t="e">
            <v>#DIV/0!</v>
          </cell>
          <cell r="AJ544">
            <v>6.9999999999998952E-3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282</v>
          </cell>
          <cell r="AP544" t="str">
            <v>Giles</v>
          </cell>
        </row>
        <row r="545">
          <cell r="A545" t="str">
            <v>Matty Jacob</v>
          </cell>
          <cell r="B545" t="str">
            <v/>
          </cell>
          <cell r="C545" t="str">
            <v>Jacob</v>
          </cell>
          <cell r="D545" t="str">
            <v/>
          </cell>
          <cell r="H545" t="str">
            <v/>
          </cell>
          <cell r="I545">
            <v>2.2999999999999998</v>
          </cell>
          <cell r="J545">
            <v>2.2999999999999998</v>
          </cell>
          <cell r="K545">
            <v>2.2999999999999998</v>
          </cell>
          <cell r="M545">
            <v>2.2000000000000002</v>
          </cell>
          <cell r="N545">
            <v>2.2000000000000002</v>
          </cell>
          <cell r="O545">
            <v>2</v>
          </cell>
          <cell r="P545">
            <v>2.1160609192813107</v>
          </cell>
          <cell r="Q545">
            <v>0</v>
          </cell>
          <cell r="R545">
            <v>0</v>
          </cell>
          <cell r="S545">
            <v>2.2000000000000002</v>
          </cell>
          <cell r="T545" t="str">
            <v>DEF</v>
          </cell>
          <cell r="U545" t="str">
            <v>LB</v>
          </cell>
          <cell r="V545" t="str">
            <v>HUL</v>
          </cell>
          <cell r="W545" t="str">
            <v>Hull City</v>
          </cell>
          <cell r="X545">
            <v>4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 t="e">
            <v>#DIV/0!</v>
          </cell>
          <cell r="AH545" t="e">
            <v>#DIV/0!</v>
          </cell>
          <cell r="AI545" t="e">
            <v>#DIV/0!</v>
          </cell>
          <cell r="AJ545">
            <v>9.9999999999988987E-4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283</v>
          </cell>
          <cell r="AP545" t="str">
            <v>Jacob</v>
          </cell>
        </row>
        <row r="546">
          <cell r="A546" t="str">
            <v>Cathal McCarthy</v>
          </cell>
          <cell r="B546" t="str">
            <v/>
          </cell>
          <cell r="C546" t="str">
            <v>McCarthy</v>
          </cell>
          <cell r="D546" t="str">
            <v/>
          </cell>
          <cell r="H546" t="str">
            <v/>
          </cell>
          <cell r="I546" t="e">
            <v>#N/A</v>
          </cell>
          <cell r="J546" t="e">
            <v>#N/A</v>
          </cell>
          <cell r="K546" t="e">
            <v>#N/A</v>
          </cell>
          <cell r="M546">
            <v>2.2000000000000002</v>
          </cell>
          <cell r="N546">
            <v>2.2000000000000002</v>
          </cell>
          <cell r="O546">
            <v>2</v>
          </cell>
          <cell r="P546">
            <v>2.1160609192813107</v>
          </cell>
          <cell r="Q546">
            <v>0</v>
          </cell>
          <cell r="R546">
            <v>0</v>
          </cell>
          <cell r="S546">
            <v>2.2000000000000002</v>
          </cell>
          <cell r="T546" t="str">
            <v>DEF</v>
          </cell>
          <cell r="U546" t="str">
            <v/>
          </cell>
          <cell r="V546" t="str">
            <v>HUL</v>
          </cell>
          <cell r="W546" t="str">
            <v>Hull City</v>
          </cell>
          <cell r="X546">
            <v>4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 t="e">
            <v>#DIV/0!</v>
          </cell>
          <cell r="AH546" t="e">
            <v>#DIV/0!</v>
          </cell>
          <cell r="AI546" t="e">
            <v>#DIV/0!</v>
          </cell>
          <cell r="AJ546">
            <v>2.0000000000000018E-3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284</v>
          </cell>
          <cell r="AP546" t="str">
            <v>McCarthy</v>
          </cell>
        </row>
        <row r="547">
          <cell r="A547" t="str">
            <v>Paddy McNair</v>
          </cell>
          <cell r="B547" t="str">
            <v/>
          </cell>
          <cell r="C547" t="str">
            <v>McNair</v>
          </cell>
          <cell r="D547" t="str">
            <v/>
          </cell>
          <cell r="H547" t="str">
            <v/>
          </cell>
          <cell r="I547">
            <v>2.6</v>
          </cell>
          <cell r="J547">
            <v>3.3000000000000003</v>
          </cell>
          <cell r="K547">
            <v>4</v>
          </cell>
          <cell r="M547">
            <v>2.2000000000000002</v>
          </cell>
          <cell r="N547">
            <v>2.2000000000000002</v>
          </cell>
          <cell r="O547">
            <v>2</v>
          </cell>
          <cell r="P547">
            <v>2.1160609192813107</v>
          </cell>
          <cell r="Q547">
            <v>0</v>
          </cell>
          <cell r="R547">
            <v>0</v>
          </cell>
          <cell r="S547">
            <v>2.2000000000000002</v>
          </cell>
          <cell r="T547" t="str">
            <v>DEF</v>
          </cell>
          <cell r="U547" t="str">
            <v>CB</v>
          </cell>
          <cell r="V547" t="str">
            <v>HUL</v>
          </cell>
          <cell r="W547" t="str">
            <v>Hull City</v>
          </cell>
          <cell r="X547">
            <v>4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 t="e">
            <v>#DIV/0!</v>
          </cell>
          <cell r="AH547" t="e">
            <v>#DIV/0!</v>
          </cell>
          <cell r="AI547" t="e">
            <v>#DIV/0!</v>
          </cell>
          <cell r="AJ547">
            <v>2.0000000000000018E-3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285</v>
          </cell>
          <cell r="AP547" t="str">
            <v>McNair</v>
          </cell>
        </row>
        <row r="548">
          <cell r="A548" t="str">
            <v>Adam Aznou</v>
          </cell>
          <cell r="B548" t="str">
            <v/>
          </cell>
          <cell r="C548" t="str">
            <v>Aznou</v>
          </cell>
          <cell r="D548" t="str">
            <v/>
          </cell>
          <cell r="F548" t="str">
            <v/>
          </cell>
          <cell r="H548" t="str">
            <v/>
          </cell>
          <cell r="I548" t="e">
            <v>#N/A</v>
          </cell>
          <cell r="J548" t="e">
            <v>#N/A</v>
          </cell>
          <cell r="K548" t="e">
            <v>#N/A</v>
          </cell>
          <cell r="M548">
            <v>2.2000000000000002</v>
          </cell>
          <cell r="N548">
            <v>2.2000000000000002</v>
          </cell>
          <cell r="O548">
            <v>1.3658333333333332</v>
          </cell>
          <cell r="P548">
            <v>2.423169627790295</v>
          </cell>
          <cell r="Q548">
            <v>0</v>
          </cell>
          <cell r="R548">
            <v>0</v>
          </cell>
          <cell r="S548">
            <v>2.2000000000000002</v>
          </cell>
          <cell r="T548" t="str">
            <v>DEF</v>
          </cell>
          <cell r="U548" t="str">
            <v>LB</v>
          </cell>
          <cell r="V548" t="str">
            <v>EVE</v>
          </cell>
          <cell r="W548" t="str">
            <v>Everton</v>
          </cell>
          <cell r="X548">
            <v>4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 t="e">
            <v>#DIV/0!</v>
          </cell>
          <cell r="AH548" t="e">
            <v>#DIV/0!</v>
          </cell>
          <cell r="AI548" t="e">
            <v>#DIV/0!</v>
          </cell>
          <cell r="AJ548">
            <v>2.0000000000000018E-3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235</v>
          </cell>
          <cell r="AP548" t="str">
            <v>Aznou</v>
          </cell>
        </row>
        <row r="549">
          <cell r="A549" t="str">
            <v>Bobby Thomas</v>
          </cell>
          <cell r="B549" t="str">
            <v/>
          </cell>
          <cell r="C549" t="str">
            <v>Thomas</v>
          </cell>
          <cell r="D549" t="str">
            <v/>
          </cell>
          <cell r="H549" t="str">
            <v/>
          </cell>
          <cell r="I549">
            <v>3</v>
          </cell>
          <cell r="J549">
            <v>3.45</v>
          </cell>
          <cell r="K549">
            <v>3.9</v>
          </cell>
          <cell r="M549">
            <v>2.2000000000000002</v>
          </cell>
          <cell r="N549">
            <v>2.2000000000000002</v>
          </cell>
          <cell r="O549">
            <v>2</v>
          </cell>
          <cell r="P549">
            <v>2.1227130934728407</v>
          </cell>
          <cell r="Q549">
            <v>0</v>
          </cell>
          <cell r="R549">
            <v>0</v>
          </cell>
          <cell r="S549">
            <v>2.2000000000000002</v>
          </cell>
          <cell r="T549" t="str">
            <v>DEF</v>
          </cell>
          <cell r="U549" t="str">
            <v>CB</v>
          </cell>
          <cell r="V549" t="str">
            <v>COV</v>
          </cell>
          <cell r="W549" t="str">
            <v>Coventry City</v>
          </cell>
          <cell r="X549">
            <v>4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 t="e">
            <v>#DIV/0!</v>
          </cell>
          <cell r="AH549" t="e">
            <v>#DIV/0!</v>
          </cell>
          <cell r="AI549" t="e">
            <v>#DIV/0!</v>
          </cell>
          <cell r="AJ549">
            <v>4.8000000000000043E-2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173</v>
          </cell>
          <cell r="AP549" t="str">
            <v>Thomas</v>
          </cell>
        </row>
        <row r="550">
          <cell r="A550" t="str">
            <v>Liam Kitching</v>
          </cell>
          <cell r="B550" t="str">
            <v/>
          </cell>
          <cell r="C550" t="str">
            <v>Kitching</v>
          </cell>
          <cell r="D550" t="str">
            <v/>
          </cell>
          <cell r="H550" t="str">
            <v/>
          </cell>
          <cell r="I550">
            <v>1.4</v>
          </cell>
          <cell r="J550">
            <v>2.6</v>
          </cell>
          <cell r="K550">
            <v>3.7</v>
          </cell>
          <cell r="M550">
            <v>2.2000000000000002</v>
          </cell>
          <cell r="N550">
            <v>2.2000000000000002</v>
          </cell>
          <cell r="O550">
            <v>2</v>
          </cell>
          <cell r="P550">
            <v>2.1227130934728407</v>
          </cell>
          <cell r="Q550">
            <v>0</v>
          </cell>
          <cell r="R550">
            <v>0</v>
          </cell>
          <cell r="S550">
            <v>2.2000000000000002</v>
          </cell>
          <cell r="T550" t="str">
            <v>DEF</v>
          </cell>
          <cell r="U550" t="str">
            <v>CB</v>
          </cell>
          <cell r="V550" t="str">
            <v>COV</v>
          </cell>
          <cell r="W550" t="str">
            <v>Coventry City</v>
          </cell>
          <cell r="X550">
            <v>4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 t="e">
            <v>#DIV/0!</v>
          </cell>
          <cell r="AH550" t="e">
            <v>#DIV/0!</v>
          </cell>
          <cell r="AI550" t="e">
            <v>#DIV/0!</v>
          </cell>
          <cell r="AJ550">
            <v>4.0000000000000036E-3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174</v>
          </cell>
          <cell r="AP550" t="str">
            <v>Kitching</v>
          </cell>
        </row>
        <row r="551">
          <cell r="A551" t="str">
            <v>Milan van Ewijk</v>
          </cell>
          <cell r="B551" t="str">
            <v/>
          </cell>
          <cell r="C551" t="str">
            <v>van Ewijk</v>
          </cell>
          <cell r="D551" t="str">
            <v/>
          </cell>
          <cell r="H551" t="str">
            <v/>
          </cell>
          <cell r="I551">
            <v>1</v>
          </cell>
          <cell r="J551">
            <v>1</v>
          </cell>
          <cell r="K551">
            <v>1</v>
          </cell>
          <cell r="M551">
            <v>2.2000000000000002</v>
          </cell>
          <cell r="N551">
            <v>2.2000000000000002</v>
          </cell>
          <cell r="O551">
            <v>2</v>
          </cell>
          <cell r="P551">
            <v>2.1227130934728407</v>
          </cell>
          <cell r="Q551">
            <v>0</v>
          </cell>
          <cell r="R551">
            <v>0</v>
          </cell>
          <cell r="S551">
            <v>2.2000000000000002</v>
          </cell>
          <cell r="T551" t="str">
            <v>DEF</v>
          </cell>
          <cell r="U551" t="str">
            <v>RB</v>
          </cell>
          <cell r="V551" t="str">
            <v>COV</v>
          </cell>
          <cell r="W551" t="str">
            <v>Coventry City</v>
          </cell>
          <cell r="X551">
            <v>4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 t="e">
            <v>#DIV/0!</v>
          </cell>
          <cell r="AH551" t="e">
            <v>#DIV/0!</v>
          </cell>
          <cell r="AI551" t="e">
            <v>#DIV/0!</v>
          </cell>
          <cell r="AJ551">
            <v>0.16199999999999992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175</v>
          </cell>
          <cell r="AP551" t="str">
            <v>van Ewijk</v>
          </cell>
        </row>
        <row r="552">
          <cell r="A552" t="str">
            <v>Jay Dasilva</v>
          </cell>
          <cell r="B552" t="str">
            <v/>
          </cell>
          <cell r="C552" t="str">
            <v>Dasilva</v>
          </cell>
          <cell r="D552" t="str">
            <v/>
          </cell>
          <cell r="H552" t="str">
            <v/>
          </cell>
          <cell r="I552" t="e">
            <v>#N/A</v>
          </cell>
          <cell r="J552" t="e">
            <v>#N/A</v>
          </cell>
          <cell r="K552" t="e">
            <v>#N/A</v>
          </cell>
          <cell r="M552">
            <v>2.2000000000000002</v>
          </cell>
          <cell r="N552">
            <v>2.2000000000000002</v>
          </cell>
          <cell r="O552">
            <v>2</v>
          </cell>
          <cell r="P552">
            <v>2.1227130934728407</v>
          </cell>
          <cell r="Q552">
            <v>0</v>
          </cell>
          <cell r="R552">
            <v>0</v>
          </cell>
          <cell r="S552">
            <v>2.2000000000000002</v>
          </cell>
          <cell r="T552" t="str">
            <v>DEF</v>
          </cell>
          <cell r="U552" t="str">
            <v>LB</v>
          </cell>
          <cell r="V552" t="str">
            <v>COV</v>
          </cell>
          <cell r="W552" t="str">
            <v>Coventry City</v>
          </cell>
          <cell r="X552">
            <v>4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 t="e">
            <v>#DIV/0!</v>
          </cell>
          <cell r="AH552" t="e">
            <v>#DIV/0!</v>
          </cell>
          <cell r="AI552" t="e">
            <v>#DIV/0!</v>
          </cell>
          <cell r="AJ552">
            <v>6.0000000000000053E-3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176</v>
          </cell>
          <cell r="AP552" t="str">
            <v>Dasilva</v>
          </cell>
        </row>
        <row r="553">
          <cell r="A553" t="str">
            <v>Kaine Kesler-Hayden</v>
          </cell>
          <cell r="B553" t="str">
            <v/>
          </cell>
          <cell r="C553" t="str">
            <v>Kesler-Hayden</v>
          </cell>
          <cell r="D553" t="str">
            <v/>
          </cell>
          <cell r="H553" t="str">
            <v/>
          </cell>
          <cell r="I553" t="e">
            <v>#N/A</v>
          </cell>
          <cell r="J553" t="e">
            <v>#N/A</v>
          </cell>
          <cell r="K553" t="e">
            <v>#N/A</v>
          </cell>
          <cell r="M553">
            <v>2.2000000000000002</v>
          </cell>
          <cell r="N553">
            <v>2.2000000000000002</v>
          </cell>
          <cell r="O553">
            <v>2</v>
          </cell>
          <cell r="P553">
            <v>2.1227130934728407</v>
          </cell>
          <cell r="Q553">
            <v>0</v>
          </cell>
          <cell r="R553">
            <v>0</v>
          </cell>
          <cell r="S553">
            <v>2.2000000000000002</v>
          </cell>
          <cell r="T553" t="str">
            <v>DEF</v>
          </cell>
          <cell r="U553" t="str">
            <v>RB</v>
          </cell>
          <cell r="V553" t="str">
            <v>COV</v>
          </cell>
          <cell r="W553" t="str">
            <v>Coventry City</v>
          </cell>
          <cell r="X553">
            <v>4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 t="e">
            <v>#DIV/0!</v>
          </cell>
          <cell r="AH553" t="e">
            <v>#DIV/0!</v>
          </cell>
          <cell r="AI553" t="e">
            <v>#DIV/0!</v>
          </cell>
          <cell r="AJ553">
            <v>2.0000000000000018E-3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177</v>
          </cell>
          <cell r="AP553" t="str">
            <v>Kesler-Hayden</v>
          </cell>
        </row>
        <row r="554">
          <cell r="A554" t="str">
            <v>Jake Bidwell</v>
          </cell>
          <cell r="B554" t="str">
            <v/>
          </cell>
          <cell r="C554" t="str">
            <v>Bidwell</v>
          </cell>
          <cell r="D554" t="str">
            <v/>
          </cell>
          <cell r="H554" t="str">
            <v/>
          </cell>
          <cell r="I554">
            <v>3.1</v>
          </cell>
          <cell r="J554">
            <v>3.5666666666666664</v>
          </cell>
          <cell r="K554">
            <v>4.3</v>
          </cell>
          <cell r="M554">
            <v>2.2000000000000002</v>
          </cell>
          <cell r="N554">
            <v>2.2000000000000002</v>
          </cell>
          <cell r="O554">
            <v>2</v>
          </cell>
          <cell r="P554">
            <v>2.1227130934728407</v>
          </cell>
          <cell r="Q554">
            <v>0</v>
          </cell>
          <cell r="R554">
            <v>0</v>
          </cell>
          <cell r="S554">
            <v>2.2000000000000002</v>
          </cell>
          <cell r="T554" t="str">
            <v>DEF</v>
          </cell>
          <cell r="U554" t="str">
            <v>LB</v>
          </cell>
          <cell r="V554" t="str">
            <v>COV</v>
          </cell>
          <cell r="W554" t="str">
            <v>Coventry City</v>
          </cell>
          <cell r="X554">
            <v>4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 t="e">
            <v>#DIV/0!</v>
          </cell>
          <cell r="AH554" t="e">
            <v>#DIV/0!</v>
          </cell>
          <cell r="AI554" t="e">
            <v>#DIV/0!</v>
          </cell>
          <cell r="AJ554">
            <v>2.0000000000000018E-3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178</v>
          </cell>
          <cell r="AP554" t="str">
            <v>Bidwell</v>
          </cell>
        </row>
        <row r="555">
          <cell r="A555" t="str">
            <v>Joel Latibeaudiere</v>
          </cell>
          <cell r="B555" t="str">
            <v/>
          </cell>
          <cell r="C555" t="str">
            <v>Latibeaudiere</v>
          </cell>
          <cell r="D555" t="str">
            <v/>
          </cell>
          <cell r="E555" t="str">
            <v>Joël Latibeaudière</v>
          </cell>
          <cell r="H555" t="str">
            <v/>
          </cell>
          <cell r="I555" t="e">
            <v>#N/A</v>
          </cell>
          <cell r="J555" t="e">
            <v>#N/A</v>
          </cell>
          <cell r="K555" t="e">
            <v>#N/A</v>
          </cell>
          <cell r="M555">
            <v>2.2000000000000002</v>
          </cell>
          <cell r="N555">
            <v>2.2000000000000002</v>
          </cell>
          <cell r="O555">
            <v>2</v>
          </cell>
          <cell r="P555">
            <v>2.1227130934728407</v>
          </cell>
          <cell r="Q555">
            <v>0</v>
          </cell>
          <cell r="R555">
            <v>0</v>
          </cell>
          <cell r="S555">
            <v>2.2000000000000002</v>
          </cell>
          <cell r="T555" t="str">
            <v>DEF</v>
          </cell>
          <cell r="U555" t="str">
            <v>CB</v>
          </cell>
          <cell r="V555" t="str">
            <v>COV</v>
          </cell>
          <cell r="W555" t="str">
            <v>Coventry City</v>
          </cell>
          <cell r="X555">
            <v>4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 t="e">
            <v>#DIV/0!</v>
          </cell>
          <cell r="AH555" t="e">
            <v>#DIV/0!</v>
          </cell>
          <cell r="AI555" t="e">
            <v>#DIV/0!</v>
          </cell>
          <cell r="AJ555">
            <v>2.0000000000000018E-3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179</v>
          </cell>
          <cell r="AP555" t="str">
            <v>Latibeaudiere</v>
          </cell>
        </row>
        <row r="556">
          <cell r="A556" t="str">
            <v>Luke Woolfenden</v>
          </cell>
          <cell r="B556" t="str">
            <v/>
          </cell>
          <cell r="C556" t="str">
            <v>Woolfenden</v>
          </cell>
          <cell r="D556" t="str">
            <v/>
          </cell>
          <cell r="H556" t="str">
            <v/>
          </cell>
          <cell r="I556" t="e">
            <v>#N/A</v>
          </cell>
          <cell r="J556" t="e">
            <v>#N/A</v>
          </cell>
          <cell r="K556" t="e">
            <v>#N/A</v>
          </cell>
          <cell r="M556">
            <v>2.2000000000000002</v>
          </cell>
          <cell r="N556">
            <v>2.2000000000000002</v>
          </cell>
          <cell r="O556">
            <v>2</v>
          </cell>
          <cell r="P556">
            <v>2.1227130934728407</v>
          </cell>
          <cell r="Q556">
            <v>0</v>
          </cell>
          <cell r="R556">
            <v>0</v>
          </cell>
          <cell r="S556">
            <v>2.2000000000000002</v>
          </cell>
          <cell r="T556" t="str">
            <v>DEF</v>
          </cell>
          <cell r="U556" t="str">
            <v>CB</v>
          </cell>
          <cell r="V556" t="str">
            <v>COV</v>
          </cell>
          <cell r="W556" t="str">
            <v>Coventry City</v>
          </cell>
          <cell r="X556">
            <v>4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 t="e">
            <v>#DIV/0!</v>
          </cell>
          <cell r="AH556" t="e">
            <v>#DIV/0!</v>
          </cell>
          <cell r="AI556" t="e">
            <v>#DIV/0!</v>
          </cell>
          <cell r="AJ556">
            <v>2.9999999999998916E-3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180</v>
          </cell>
          <cell r="AP556" t="str">
            <v>Woolfenden</v>
          </cell>
        </row>
        <row r="557">
          <cell r="A557" t="str">
            <v>Miguel Brau</v>
          </cell>
          <cell r="B557" t="str">
            <v/>
          </cell>
          <cell r="C557" t="str">
            <v>Brau</v>
          </cell>
          <cell r="D557" t="str">
            <v/>
          </cell>
          <cell r="H557" t="str">
            <v/>
          </cell>
          <cell r="I557">
            <v>1.7</v>
          </cell>
          <cell r="J557">
            <v>3.0333333333333332</v>
          </cell>
          <cell r="K557">
            <v>4</v>
          </cell>
          <cell r="M557">
            <v>2.2000000000000002</v>
          </cell>
          <cell r="N557">
            <v>2.2000000000000002</v>
          </cell>
          <cell r="O557">
            <v>2</v>
          </cell>
          <cell r="P557">
            <v>2.1227130934728407</v>
          </cell>
          <cell r="Q557">
            <v>0</v>
          </cell>
          <cell r="R557">
            <v>0</v>
          </cell>
          <cell r="S557">
            <v>2.2000000000000002</v>
          </cell>
          <cell r="T557" t="str">
            <v>DEF</v>
          </cell>
          <cell r="U557" t="str">
            <v/>
          </cell>
          <cell r="V557" t="str">
            <v>COV</v>
          </cell>
          <cell r="W557" t="str">
            <v>Coventry City</v>
          </cell>
          <cell r="X557">
            <v>4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 t="e">
            <v>#DIV/0!</v>
          </cell>
          <cell r="AH557" t="e">
            <v>#DIV/0!</v>
          </cell>
          <cell r="AI557" t="e">
            <v>#DIV/0!</v>
          </cell>
          <cell r="AJ557">
            <v>9.9999999999988987E-4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181</v>
          </cell>
          <cell r="AP557" t="str">
            <v>Brau</v>
          </cell>
        </row>
        <row r="558">
          <cell r="A558" t="str">
            <v>Aurèle Amenda</v>
          </cell>
          <cell r="B558" t="str">
            <v/>
          </cell>
          <cell r="C558" t="str">
            <v>Amenda</v>
          </cell>
          <cell r="D558" t="str">
            <v/>
          </cell>
          <cell r="H558" t="str">
            <v/>
          </cell>
          <cell r="I558">
            <v>0</v>
          </cell>
          <cell r="J558">
            <v>1.1000000000000001</v>
          </cell>
          <cell r="K558">
            <v>2.2000000000000002</v>
          </cell>
          <cell r="M558">
            <v>2.2000000000000002</v>
          </cell>
          <cell r="N558">
            <v>2.2000000000000002</v>
          </cell>
          <cell r="O558">
            <v>2</v>
          </cell>
          <cell r="P558">
            <v>2.1227130934728407</v>
          </cell>
          <cell r="Q558">
            <v>0</v>
          </cell>
          <cell r="R558">
            <v>0</v>
          </cell>
          <cell r="S558">
            <v>2.2000000000000002</v>
          </cell>
          <cell r="T558" t="str">
            <v>DEF</v>
          </cell>
          <cell r="U558" t="str">
            <v>CB</v>
          </cell>
          <cell r="V558" t="str">
            <v>COV</v>
          </cell>
          <cell r="W558" t="str">
            <v>Coventry City</v>
          </cell>
          <cell r="X558">
            <v>4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 t="e">
            <v>#DIV/0!</v>
          </cell>
          <cell r="AH558" t="e">
            <v>#DIV/0!</v>
          </cell>
          <cell r="AI558" t="e">
            <v>#DIV/0!</v>
          </cell>
          <cell r="AJ558">
            <v>6.0000000000000053E-3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182</v>
          </cell>
          <cell r="AP558" t="str">
            <v>Amenda</v>
          </cell>
        </row>
        <row r="559">
          <cell r="A559" t="str">
            <v>Kosta Nedeljkovic</v>
          </cell>
          <cell r="B559" t="str">
            <v/>
          </cell>
          <cell r="C559" t="str">
            <v>Nedeljkovic</v>
          </cell>
          <cell r="D559" t="str">
            <v/>
          </cell>
          <cell r="F559" t="str">
            <v/>
          </cell>
          <cell r="H559" t="str">
            <v/>
          </cell>
          <cell r="I559">
            <v>4</v>
          </cell>
          <cell r="J559">
            <v>4.1333333333333329</v>
          </cell>
          <cell r="K559">
            <v>4.3</v>
          </cell>
          <cell r="M559">
            <v>2.2000000000000002</v>
          </cell>
          <cell r="N559">
            <v>2.2000000000000002</v>
          </cell>
          <cell r="O559">
            <v>1.5366666666666666</v>
          </cell>
          <cell r="P559">
            <v>2.5454957198678807</v>
          </cell>
          <cell r="Q559">
            <v>0</v>
          </cell>
          <cell r="R559">
            <v>0</v>
          </cell>
          <cell r="S559">
            <v>2.2000000000000002</v>
          </cell>
          <cell r="T559" t="str">
            <v>DEF</v>
          </cell>
          <cell r="U559" t="str">
            <v>RB</v>
          </cell>
          <cell r="V559" t="str">
            <v>AVL</v>
          </cell>
          <cell r="W559" t="str">
            <v>Aston Villa</v>
          </cell>
          <cell r="X559">
            <v>4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 t="e">
            <v>#DIV/0!</v>
          </cell>
          <cell r="AH559" t="e">
            <v>#DIV/0!</v>
          </cell>
          <cell r="AI559" t="e">
            <v>#DIV/0!</v>
          </cell>
          <cell r="AJ559">
            <v>4.9999999999998934E-3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39</v>
          </cell>
          <cell r="AP559" t="str">
            <v>Nedeljkovic</v>
          </cell>
        </row>
        <row r="560">
          <cell r="B560" t="str">
            <v/>
          </cell>
          <cell r="C560">
            <v>0</v>
          </cell>
          <cell r="D560" t="str">
            <v/>
          </cell>
          <cell r="H560" t="str">
            <v/>
          </cell>
          <cell r="I560">
            <v>0.9</v>
          </cell>
          <cell r="J560">
            <v>0.9</v>
          </cell>
          <cell r="K560">
            <v>0.9</v>
          </cell>
          <cell r="M560">
            <v>2.2000000000000002</v>
          </cell>
          <cell r="N560">
            <v>2.2000000000000002</v>
          </cell>
          <cell r="O560">
            <v>2</v>
          </cell>
          <cell r="P560">
            <v>2</v>
          </cell>
          <cell r="Q560">
            <v>0</v>
          </cell>
          <cell r="R560">
            <v>0</v>
          </cell>
          <cell r="S560">
            <v>2.2000000000000002</v>
          </cell>
          <cell r="T560">
            <v>0</v>
          </cell>
          <cell r="U560" t="str">
            <v/>
          </cell>
          <cell r="V560" t="str">
            <v>A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 t="e">
            <v>#DIV/0!</v>
          </cell>
          <cell r="AH560" t="e">
            <v>#DIV/0!</v>
          </cell>
          <cell r="AI560" t="e">
            <v>#DIV/0!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</row>
        <row r="561">
          <cell r="B561" t="str">
            <v/>
          </cell>
          <cell r="C561">
            <v>0</v>
          </cell>
          <cell r="D561" t="str">
            <v/>
          </cell>
          <cell r="H561" t="str">
            <v/>
          </cell>
          <cell r="I561" t="e">
            <v>#N/A</v>
          </cell>
          <cell r="J561" t="e">
            <v>#N/A</v>
          </cell>
          <cell r="K561" t="e">
            <v>#N/A</v>
          </cell>
          <cell r="M561">
            <v>2.2000000000000002</v>
          </cell>
          <cell r="N561">
            <v>2.2000000000000002</v>
          </cell>
          <cell r="O561">
            <v>2</v>
          </cell>
          <cell r="P561">
            <v>2</v>
          </cell>
          <cell r="Q561">
            <v>0</v>
          </cell>
          <cell r="R561">
            <v>0</v>
          </cell>
          <cell r="S561">
            <v>2.2000000000000002</v>
          </cell>
          <cell r="T561">
            <v>0</v>
          </cell>
          <cell r="U561" t="str">
            <v/>
          </cell>
          <cell r="V561" t="str">
            <v>A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 t="e">
            <v>#DIV/0!</v>
          </cell>
          <cell r="AH561" t="e">
            <v>#DIV/0!</v>
          </cell>
          <cell r="AI561" t="e">
            <v>#DIV/0!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</row>
        <row r="562">
          <cell r="B562" t="str">
            <v/>
          </cell>
          <cell r="C562">
            <v>0</v>
          </cell>
          <cell r="D562" t="str">
            <v/>
          </cell>
          <cell r="H562" t="str">
            <v/>
          </cell>
          <cell r="I562">
            <v>3</v>
          </cell>
          <cell r="J562">
            <v>3.6666666666666665</v>
          </cell>
          <cell r="K562">
            <v>4.0999999999999996</v>
          </cell>
          <cell r="M562">
            <v>2.2000000000000002</v>
          </cell>
          <cell r="N562">
            <v>2.2000000000000002</v>
          </cell>
          <cell r="O562">
            <v>2</v>
          </cell>
          <cell r="P562">
            <v>2</v>
          </cell>
          <cell r="Q562">
            <v>0</v>
          </cell>
          <cell r="R562">
            <v>0</v>
          </cell>
          <cell r="S562">
            <v>2.2000000000000002</v>
          </cell>
          <cell r="T562">
            <v>0</v>
          </cell>
          <cell r="U562" t="str">
            <v/>
          </cell>
          <cell r="V562" t="str">
            <v>A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 t="e">
            <v>#DIV/0!</v>
          </cell>
          <cell r="AH562" t="e">
            <v>#DIV/0!</v>
          </cell>
          <cell r="AI562" t="e">
            <v>#DIV/0!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</row>
        <row r="563">
          <cell r="B563" t="str">
            <v/>
          </cell>
          <cell r="C563">
            <v>0</v>
          </cell>
          <cell r="D563" t="str">
            <v/>
          </cell>
          <cell r="H563" t="str">
            <v/>
          </cell>
          <cell r="I563">
            <v>0</v>
          </cell>
          <cell r="J563">
            <v>1.1666666666666667</v>
          </cell>
          <cell r="K563">
            <v>2.8</v>
          </cell>
          <cell r="M563">
            <v>2.2000000000000002</v>
          </cell>
          <cell r="N563">
            <v>2.2000000000000002</v>
          </cell>
          <cell r="O563">
            <v>2</v>
          </cell>
          <cell r="P563">
            <v>2</v>
          </cell>
          <cell r="Q563">
            <v>0</v>
          </cell>
          <cell r="R563">
            <v>0</v>
          </cell>
          <cell r="S563">
            <v>2.2000000000000002</v>
          </cell>
          <cell r="T563">
            <v>0</v>
          </cell>
          <cell r="U563" t="str">
            <v/>
          </cell>
          <cell r="V563" t="str">
            <v>A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 t="e">
            <v>#DIV/0!</v>
          </cell>
          <cell r="AH563" t="e">
            <v>#DIV/0!</v>
          </cell>
          <cell r="AI563" t="e">
            <v>#DIV/0!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</row>
        <row r="564">
          <cell r="B564" t="str">
            <v/>
          </cell>
          <cell r="C564">
            <v>0</v>
          </cell>
          <cell r="D564" t="str">
            <v/>
          </cell>
          <cell r="H564" t="str">
            <v/>
          </cell>
          <cell r="I564" t="e">
            <v>#N/A</v>
          </cell>
          <cell r="J564" t="e">
            <v>#N/A</v>
          </cell>
          <cell r="K564" t="e">
            <v>#N/A</v>
          </cell>
          <cell r="M564">
            <v>2.2000000000000002</v>
          </cell>
          <cell r="N564">
            <v>2.2000000000000002</v>
          </cell>
          <cell r="O564">
            <v>2</v>
          </cell>
          <cell r="P564">
            <v>2</v>
          </cell>
          <cell r="Q564">
            <v>0</v>
          </cell>
          <cell r="R564">
            <v>0</v>
          </cell>
          <cell r="S564">
            <v>2.2000000000000002</v>
          </cell>
          <cell r="T564">
            <v>0</v>
          </cell>
          <cell r="U564" t="str">
            <v/>
          </cell>
          <cell r="V564" t="str">
            <v>A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 t="e">
            <v>#DIV/0!</v>
          </cell>
          <cell r="AH564" t="e">
            <v>#DIV/0!</v>
          </cell>
          <cell r="AI564" t="e">
            <v>#DIV/0!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</row>
        <row r="565">
          <cell r="B565" t="str">
            <v/>
          </cell>
          <cell r="C565">
            <v>0</v>
          </cell>
          <cell r="D565" t="str">
            <v/>
          </cell>
          <cell r="H565" t="str">
            <v/>
          </cell>
          <cell r="I565" t="e">
            <v>#N/A</v>
          </cell>
          <cell r="J565" t="e">
            <v>#N/A</v>
          </cell>
          <cell r="K565" t="e">
            <v>#N/A</v>
          </cell>
          <cell r="M565">
            <v>2.2000000000000002</v>
          </cell>
          <cell r="N565">
            <v>2.2000000000000002</v>
          </cell>
          <cell r="O565">
            <v>2</v>
          </cell>
          <cell r="P565">
            <v>2</v>
          </cell>
          <cell r="Q565">
            <v>0</v>
          </cell>
          <cell r="R565">
            <v>0</v>
          </cell>
          <cell r="S565">
            <v>2.2000000000000002</v>
          </cell>
          <cell r="T565">
            <v>0</v>
          </cell>
          <cell r="U565" t="str">
            <v/>
          </cell>
          <cell r="V565" t="str">
            <v>A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 t="e">
            <v>#DIV/0!</v>
          </cell>
          <cell r="AH565" t="e">
            <v>#DIV/0!</v>
          </cell>
          <cell r="AI565" t="e">
            <v>#DIV/0!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</row>
        <row r="566">
          <cell r="B566" t="str">
            <v/>
          </cell>
          <cell r="C566">
            <v>0</v>
          </cell>
          <cell r="D566" t="str">
            <v/>
          </cell>
          <cell r="H566" t="str">
            <v/>
          </cell>
          <cell r="I566" t="e">
            <v>#N/A</v>
          </cell>
          <cell r="J566" t="e">
            <v>#N/A</v>
          </cell>
          <cell r="K566" t="e">
            <v>#N/A</v>
          </cell>
          <cell r="M566">
            <v>2.2000000000000002</v>
          </cell>
          <cell r="N566">
            <v>2.2000000000000002</v>
          </cell>
          <cell r="O566">
            <v>2</v>
          </cell>
          <cell r="P566">
            <v>2</v>
          </cell>
          <cell r="Q566">
            <v>0</v>
          </cell>
          <cell r="R566">
            <v>0</v>
          </cell>
          <cell r="S566">
            <v>2.2000000000000002</v>
          </cell>
          <cell r="T566">
            <v>0</v>
          </cell>
          <cell r="U566" t="str">
            <v/>
          </cell>
          <cell r="V566" t="str">
            <v>A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 t="e">
            <v>#DIV/0!</v>
          </cell>
          <cell r="AH566" t="e">
            <v>#DIV/0!</v>
          </cell>
          <cell r="AI566" t="e">
            <v>#DIV/0!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</row>
        <row r="567">
          <cell r="B567" t="str">
            <v/>
          </cell>
          <cell r="C567">
            <v>0</v>
          </cell>
          <cell r="D567" t="str">
            <v/>
          </cell>
          <cell r="H567" t="str">
            <v/>
          </cell>
          <cell r="I567">
            <v>0</v>
          </cell>
          <cell r="J567">
            <v>0.5</v>
          </cell>
          <cell r="K567">
            <v>1</v>
          </cell>
          <cell r="M567">
            <v>2.2000000000000002</v>
          </cell>
          <cell r="N567">
            <v>2.2000000000000002</v>
          </cell>
          <cell r="O567">
            <v>2</v>
          </cell>
          <cell r="P567">
            <v>2</v>
          </cell>
          <cell r="Q567">
            <v>0</v>
          </cell>
          <cell r="R567">
            <v>0</v>
          </cell>
          <cell r="S567">
            <v>2.2000000000000002</v>
          </cell>
          <cell r="T567">
            <v>0</v>
          </cell>
          <cell r="U567" t="str">
            <v/>
          </cell>
          <cell r="V567" t="str">
            <v>A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 t="e">
            <v>#DIV/0!</v>
          </cell>
          <cell r="AH567" t="e">
            <v>#DIV/0!</v>
          </cell>
          <cell r="AI567" t="e">
            <v>#DIV/0!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</row>
        <row r="568">
          <cell r="B568" t="str">
            <v/>
          </cell>
          <cell r="C568">
            <v>0</v>
          </cell>
          <cell r="D568" t="str">
            <v/>
          </cell>
          <cell r="H568" t="str">
            <v/>
          </cell>
          <cell r="I568" t="e">
            <v>#N/A</v>
          </cell>
          <cell r="J568" t="e">
            <v>#N/A</v>
          </cell>
          <cell r="K568" t="e">
            <v>#N/A</v>
          </cell>
          <cell r="M568">
            <v>2.2000000000000002</v>
          </cell>
          <cell r="N568">
            <v>2.2000000000000002</v>
          </cell>
          <cell r="O568">
            <v>2</v>
          </cell>
          <cell r="P568">
            <v>2</v>
          </cell>
          <cell r="Q568">
            <v>0</v>
          </cell>
          <cell r="R568">
            <v>0</v>
          </cell>
          <cell r="S568">
            <v>2.2000000000000002</v>
          </cell>
          <cell r="T568">
            <v>0</v>
          </cell>
          <cell r="U568" t="str">
            <v/>
          </cell>
          <cell r="V568" t="str">
            <v>A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 t="e">
            <v>#DIV/0!</v>
          </cell>
          <cell r="AH568" t="e">
            <v>#DIV/0!</v>
          </cell>
          <cell r="AI568" t="e">
            <v>#DIV/0!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</row>
        <row r="569">
          <cell r="B569" t="str">
            <v/>
          </cell>
          <cell r="C569">
            <v>0</v>
          </cell>
          <cell r="D569" t="str">
            <v/>
          </cell>
          <cell r="H569" t="str">
            <v/>
          </cell>
          <cell r="I569" t="e">
            <v>#N/A</v>
          </cell>
          <cell r="J569" t="e">
            <v>#N/A</v>
          </cell>
          <cell r="K569" t="e">
            <v>#N/A</v>
          </cell>
          <cell r="M569">
            <v>2.2000000000000002</v>
          </cell>
          <cell r="N569">
            <v>2.2000000000000002</v>
          </cell>
          <cell r="O569">
            <v>2</v>
          </cell>
          <cell r="P569">
            <v>2</v>
          </cell>
          <cell r="Q569">
            <v>0</v>
          </cell>
          <cell r="R569">
            <v>0</v>
          </cell>
          <cell r="S569">
            <v>2.2000000000000002</v>
          </cell>
          <cell r="T569">
            <v>0</v>
          </cell>
          <cell r="U569" t="str">
            <v/>
          </cell>
          <cell r="V569" t="str">
            <v>A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 t="e">
            <v>#DIV/0!</v>
          </cell>
          <cell r="AH569" t="e">
            <v>#DIV/0!</v>
          </cell>
          <cell r="AI569" t="e">
            <v>#DIV/0!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</row>
        <row r="570">
          <cell r="B570" t="str">
            <v/>
          </cell>
          <cell r="C570">
            <v>0</v>
          </cell>
          <cell r="D570" t="str">
            <v/>
          </cell>
          <cell r="H570" t="str">
            <v/>
          </cell>
          <cell r="I570">
            <v>2.4</v>
          </cell>
          <cell r="J570">
            <v>2.5499999999999998</v>
          </cell>
          <cell r="K570">
            <v>2.7</v>
          </cell>
          <cell r="M570">
            <v>2.2000000000000002</v>
          </cell>
          <cell r="N570">
            <v>2.2000000000000002</v>
          </cell>
          <cell r="O570">
            <v>2</v>
          </cell>
          <cell r="P570">
            <v>2</v>
          </cell>
          <cell r="Q570">
            <v>0</v>
          </cell>
          <cell r="R570">
            <v>0</v>
          </cell>
          <cell r="S570">
            <v>2.2000000000000002</v>
          </cell>
          <cell r="T570">
            <v>0</v>
          </cell>
          <cell r="U570" t="str">
            <v/>
          </cell>
          <cell r="V570" t="str">
            <v>A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 t="e">
            <v>#DIV/0!</v>
          </cell>
          <cell r="AH570" t="e">
            <v>#DIV/0!</v>
          </cell>
          <cell r="AI570" t="e">
            <v>#DIV/0!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</row>
        <row r="571">
          <cell r="B571" t="str">
            <v/>
          </cell>
          <cell r="C571">
            <v>0</v>
          </cell>
          <cell r="D571" t="str">
            <v/>
          </cell>
          <cell r="H571" t="str">
            <v/>
          </cell>
          <cell r="I571" t="e">
            <v>#N/A</v>
          </cell>
          <cell r="J571" t="e">
            <v>#N/A</v>
          </cell>
          <cell r="K571" t="e">
            <v>#N/A</v>
          </cell>
          <cell r="M571">
            <v>2.2000000000000002</v>
          </cell>
          <cell r="N571">
            <v>2.2000000000000002</v>
          </cell>
          <cell r="O571">
            <v>2</v>
          </cell>
          <cell r="P571">
            <v>2</v>
          </cell>
          <cell r="Q571">
            <v>0</v>
          </cell>
          <cell r="R571">
            <v>0</v>
          </cell>
          <cell r="S571">
            <v>2.2000000000000002</v>
          </cell>
          <cell r="T571">
            <v>0</v>
          </cell>
          <cell r="U571" t="str">
            <v/>
          </cell>
          <cell r="V571" t="str">
            <v>A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 t="e">
            <v>#DIV/0!</v>
          </cell>
          <cell r="AH571" t="e">
            <v>#DIV/0!</v>
          </cell>
          <cell r="AI571" t="e">
            <v>#DIV/0!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</row>
        <row r="572">
          <cell r="B572" t="str">
            <v/>
          </cell>
          <cell r="C572">
            <v>0</v>
          </cell>
          <cell r="D572" t="str">
            <v/>
          </cell>
          <cell r="H572" t="str">
            <v/>
          </cell>
          <cell r="I572">
            <v>1</v>
          </cell>
          <cell r="J572">
            <v>1</v>
          </cell>
          <cell r="K572">
            <v>1</v>
          </cell>
          <cell r="M572">
            <v>2.2000000000000002</v>
          </cell>
          <cell r="N572">
            <v>2.2000000000000002</v>
          </cell>
          <cell r="O572">
            <v>2</v>
          </cell>
          <cell r="P572">
            <v>2</v>
          </cell>
          <cell r="Q572">
            <v>0</v>
          </cell>
          <cell r="R572">
            <v>0</v>
          </cell>
          <cell r="S572">
            <v>2.2000000000000002</v>
          </cell>
          <cell r="T572">
            <v>0</v>
          </cell>
          <cell r="U572" t="str">
            <v/>
          </cell>
          <cell r="V572" t="str">
            <v>A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 t="e">
            <v>#DIV/0!</v>
          </cell>
          <cell r="AH572" t="e">
            <v>#DIV/0!</v>
          </cell>
          <cell r="AI572" t="e">
            <v>#DIV/0!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</row>
        <row r="573">
          <cell r="B573" t="str">
            <v/>
          </cell>
          <cell r="C573">
            <v>0</v>
          </cell>
          <cell r="D573" t="str">
            <v/>
          </cell>
          <cell r="H573" t="str">
            <v/>
          </cell>
          <cell r="I573" t="e">
            <v>#N/A</v>
          </cell>
          <cell r="J573" t="e">
            <v>#N/A</v>
          </cell>
          <cell r="K573" t="e">
            <v>#N/A</v>
          </cell>
          <cell r="M573">
            <v>2.2000000000000002</v>
          </cell>
          <cell r="N573">
            <v>2.2000000000000002</v>
          </cell>
          <cell r="O573">
            <v>2</v>
          </cell>
          <cell r="P573">
            <v>2</v>
          </cell>
          <cell r="Q573">
            <v>0</v>
          </cell>
          <cell r="R573">
            <v>0</v>
          </cell>
          <cell r="S573">
            <v>2.2000000000000002</v>
          </cell>
          <cell r="T573">
            <v>0</v>
          </cell>
          <cell r="U573" t="str">
            <v/>
          </cell>
          <cell r="V573" t="str">
            <v>A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 t="e">
            <v>#DIV/0!</v>
          </cell>
          <cell r="AH573" t="e">
            <v>#DIV/0!</v>
          </cell>
          <cell r="AI573" t="e">
            <v>#DIV/0!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</row>
        <row r="574">
          <cell r="B574" t="str">
            <v/>
          </cell>
          <cell r="C574">
            <v>0</v>
          </cell>
          <cell r="D574" t="str">
            <v/>
          </cell>
          <cell r="H574" t="str">
            <v/>
          </cell>
          <cell r="I574">
            <v>0</v>
          </cell>
          <cell r="J574">
            <v>1.0666666666666667</v>
          </cell>
          <cell r="K574">
            <v>2.2000000000000002</v>
          </cell>
          <cell r="M574">
            <v>2.2000000000000002</v>
          </cell>
          <cell r="N574">
            <v>2.2000000000000002</v>
          </cell>
          <cell r="O574">
            <v>2</v>
          </cell>
          <cell r="P574">
            <v>2</v>
          </cell>
          <cell r="Q574">
            <v>0</v>
          </cell>
          <cell r="R574">
            <v>0</v>
          </cell>
          <cell r="S574">
            <v>2.2000000000000002</v>
          </cell>
          <cell r="T574">
            <v>0</v>
          </cell>
          <cell r="U574" t="str">
            <v/>
          </cell>
          <cell r="V574" t="str">
            <v>A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 t="e">
            <v>#DIV/0!</v>
          </cell>
          <cell r="AH574" t="e">
            <v>#DIV/0!</v>
          </cell>
          <cell r="AI574" t="e">
            <v>#DIV/0!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</row>
        <row r="575">
          <cell r="B575" t="str">
            <v/>
          </cell>
          <cell r="C575">
            <v>0</v>
          </cell>
          <cell r="D575" t="str">
            <v/>
          </cell>
          <cell r="F575" t="str">
            <v/>
          </cell>
          <cell r="H575" t="str">
            <v/>
          </cell>
          <cell r="I575">
            <v>3</v>
          </cell>
          <cell r="J575">
            <v>3.6999999999999997</v>
          </cell>
          <cell r="K575">
            <v>4.5</v>
          </cell>
          <cell r="M575">
            <v>2.2000000000000002</v>
          </cell>
          <cell r="N575">
            <v>2.2000000000000002</v>
          </cell>
          <cell r="O575">
            <v>2</v>
          </cell>
          <cell r="P575">
            <v>2</v>
          </cell>
          <cell r="Q575">
            <v>0</v>
          </cell>
          <cell r="R575">
            <v>0</v>
          </cell>
          <cell r="S575">
            <v>2.2000000000000002</v>
          </cell>
          <cell r="T575">
            <v>0</v>
          </cell>
          <cell r="U575" t="str">
            <v/>
          </cell>
          <cell r="V575" t="str">
            <v>A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 t="e">
            <v>#DIV/0!</v>
          </cell>
          <cell r="AH575" t="e">
            <v>#DIV/0!</v>
          </cell>
          <cell r="AI575" t="e">
            <v>#DIV/0!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</row>
        <row r="576">
          <cell r="B576" t="str">
            <v/>
          </cell>
          <cell r="C576">
            <v>0</v>
          </cell>
          <cell r="D576" t="str">
            <v/>
          </cell>
          <cell r="F576" t="str">
            <v/>
          </cell>
          <cell r="H576" t="str">
            <v/>
          </cell>
          <cell r="I576">
            <v>0.7</v>
          </cell>
          <cell r="J576">
            <v>0.7</v>
          </cell>
          <cell r="K576">
            <v>0.7</v>
          </cell>
          <cell r="M576">
            <v>2.2000000000000002</v>
          </cell>
          <cell r="N576">
            <v>2.2000000000000002</v>
          </cell>
          <cell r="O576">
            <v>2</v>
          </cell>
          <cell r="P576">
            <v>2</v>
          </cell>
          <cell r="Q576">
            <v>0</v>
          </cell>
          <cell r="R576">
            <v>0</v>
          </cell>
          <cell r="S576">
            <v>2.2000000000000002</v>
          </cell>
          <cell r="T576">
            <v>0</v>
          </cell>
          <cell r="U576" t="str">
            <v/>
          </cell>
          <cell r="V576" t="str">
            <v>A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 t="e">
            <v>#DIV/0!</v>
          </cell>
          <cell r="AH576" t="e">
            <v>#DIV/0!</v>
          </cell>
          <cell r="AI576" t="e">
            <v>#DIV/0!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</row>
        <row r="577">
          <cell r="B577" t="str">
            <v/>
          </cell>
          <cell r="C577">
            <v>0</v>
          </cell>
          <cell r="D577" t="str">
            <v/>
          </cell>
          <cell r="F577" t="str">
            <v/>
          </cell>
          <cell r="H577" t="str">
            <v/>
          </cell>
          <cell r="I577" t="e">
            <v>#N/A</v>
          </cell>
          <cell r="J577" t="e">
            <v>#N/A</v>
          </cell>
          <cell r="K577" t="e">
            <v>#N/A</v>
          </cell>
          <cell r="M577">
            <v>2.2000000000000002</v>
          </cell>
          <cell r="N577">
            <v>2.2000000000000002</v>
          </cell>
          <cell r="O577">
            <v>2</v>
          </cell>
          <cell r="P577">
            <v>2</v>
          </cell>
          <cell r="Q577">
            <v>0</v>
          </cell>
          <cell r="R577">
            <v>0</v>
          </cell>
          <cell r="S577">
            <v>2.2000000000000002</v>
          </cell>
          <cell r="T577">
            <v>0</v>
          </cell>
          <cell r="U577" t="str">
            <v/>
          </cell>
          <cell r="V577" t="str">
            <v>A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 t="e">
            <v>#DIV/0!</v>
          </cell>
          <cell r="AH577" t="e">
            <v>#DIV/0!</v>
          </cell>
          <cell r="AI577" t="e">
            <v>#DIV/0!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</row>
        <row r="578">
          <cell r="B578" t="str">
            <v/>
          </cell>
          <cell r="C578">
            <v>0</v>
          </cell>
          <cell r="D578" t="str">
            <v/>
          </cell>
          <cell r="F578" t="str">
            <v/>
          </cell>
          <cell r="H578" t="str">
            <v/>
          </cell>
          <cell r="I578" t="e">
            <v>#N/A</v>
          </cell>
          <cell r="J578" t="e">
            <v>#N/A</v>
          </cell>
          <cell r="K578" t="e">
            <v>#N/A</v>
          </cell>
          <cell r="M578">
            <v>2.2000000000000002</v>
          </cell>
          <cell r="N578">
            <v>2.2000000000000002</v>
          </cell>
          <cell r="O578">
            <v>2</v>
          </cell>
          <cell r="P578">
            <v>2</v>
          </cell>
          <cell r="Q578">
            <v>0</v>
          </cell>
          <cell r="R578">
            <v>0</v>
          </cell>
          <cell r="S578">
            <v>2.2000000000000002</v>
          </cell>
          <cell r="T578">
            <v>0</v>
          </cell>
          <cell r="U578" t="str">
            <v/>
          </cell>
          <cell r="V578" t="str">
            <v>A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 t="e">
            <v>#DIV/0!</v>
          </cell>
          <cell r="AH578" t="e">
            <v>#DIV/0!</v>
          </cell>
          <cell r="AI578" t="e">
            <v>#DIV/0!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</row>
        <row r="579">
          <cell r="B579" t="str">
            <v/>
          </cell>
          <cell r="C579">
            <v>0</v>
          </cell>
          <cell r="D579" t="str">
            <v/>
          </cell>
          <cell r="F579" t="str">
            <v/>
          </cell>
          <cell r="H579" t="str">
            <v/>
          </cell>
          <cell r="I579">
            <v>0</v>
          </cell>
          <cell r="J579">
            <v>1.2</v>
          </cell>
          <cell r="K579">
            <v>2.9</v>
          </cell>
          <cell r="M579">
            <v>2.2000000000000002</v>
          </cell>
          <cell r="N579">
            <v>2.2000000000000002</v>
          </cell>
          <cell r="O579">
            <v>2</v>
          </cell>
          <cell r="P579">
            <v>2</v>
          </cell>
          <cell r="Q579">
            <v>0</v>
          </cell>
          <cell r="R579">
            <v>0</v>
          </cell>
          <cell r="S579">
            <v>2.2000000000000002</v>
          </cell>
          <cell r="T579">
            <v>0</v>
          </cell>
          <cell r="U579" t="str">
            <v/>
          </cell>
          <cell r="V579" t="str">
            <v>A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 t="e">
            <v>#DIV/0!</v>
          </cell>
          <cell r="AH579" t="e">
            <v>#DIV/0!</v>
          </cell>
          <cell r="AI579" t="e">
            <v>#DIV/0!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</row>
        <row r="580">
          <cell r="B580" t="str">
            <v/>
          </cell>
          <cell r="C580">
            <v>0</v>
          </cell>
          <cell r="D580" t="str">
            <v/>
          </cell>
          <cell r="F580" t="str">
            <v/>
          </cell>
          <cell r="H580" t="str">
            <v/>
          </cell>
          <cell r="I580" t="e">
            <v>#N/A</v>
          </cell>
          <cell r="J580" t="e">
            <v>#N/A</v>
          </cell>
          <cell r="K580" t="e">
            <v>#N/A</v>
          </cell>
          <cell r="M580">
            <v>2.2000000000000002</v>
          </cell>
          <cell r="N580">
            <v>2.2000000000000002</v>
          </cell>
          <cell r="O580">
            <v>2</v>
          </cell>
          <cell r="P580">
            <v>2</v>
          </cell>
          <cell r="Q580">
            <v>0</v>
          </cell>
          <cell r="R580">
            <v>0</v>
          </cell>
          <cell r="S580">
            <v>2.2000000000000002</v>
          </cell>
          <cell r="T580">
            <v>0</v>
          </cell>
          <cell r="U580" t="str">
            <v/>
          </cell>
          <cell r="V580" t="str">
            <v>A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 t="e">
            <v>#DIV/0!</v>
          </cell>
          <cell r="AH580" t="e">
            <v>#DIV/0!</v>
          </cell>
          <cell r="AI580" t="e">
            <v>#DIV/0!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</row>
        <row r="581">
          <cell r="B581" t="str">
            <v/>
          </cell>
          <cell r="C581">
            <v>0</v>
          </cell>
          <cell r="D581" t="str">
            <v/>
          </cell>
          <cell r="F581" t="str">
            <v/>
          </cell>
          <cell r="H581" t="str">
            <v/>
          </cell>
          <cell r="I581" t="e">
            <v>#N/A</v>
          </cell>
          <cell r="J581" t="e">
            <v>#N/A</v>
          </cell>
          <cell r="K581" t="e">
            <v>#N/A</v>
          </cell>
          <cell r="M581">
            <v>2.2000000000000002</v>
          </cell>
          <cell r="N581">
            <v>2.2000000000000002</v>
          </cell>
          <cell r="O581">
            <v>2</v>
          </cell>
          <cell r="P581">
            <v>2</v>
          </cell>
          <cell r="Q581">
            <v>0</v>
          </cell>
          <cell r="R581">
            <v>0</v>
          </cell>
          <cell r="S581">
            <v>2.2000000000000002</v>
          </cell>
          <cell r="T581">
            <v>0</v>
          </cell>
          <cell r="U581" t="str">
            <v/>
          </cell>
          <cell r="V581" t="str">
            <v>A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 t="e">
            <v>#DIV/0!</v>
          </cell>
          <cell r="AH581" t="e">
            <v>#DIV/0!</v>
          </cell>
          <cell r="AI581" t="e">
            <v>#DIV/0!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</row>
        <row r="582">
          <cell r="B582" t="str">
            <v/>
          </cell>
          <cell r="C582">
            <v>0</v>
          </cell>
          <cell r="D582" t="str">
            <v/>
          </cell>
          <cell r="F582" t="str">
            <v/>
          </cell>
          <cell r="H582" t="str">
            <v/>
          </cell>
          <cell r="I582" t="e">
            <v>#N/A</v>
          </cell>
          <cell r="J582" t="e">
            <v>#N/A</v>
          </cell>
          <cell r="K582" t="e">
            <v>#N/A</v>
          </cell>
          <cell r="M582">
            <v>2.2000000000000002</v>
          </cell>
          <cell r="N582">
            <v>2.2000000000000002</v>
          </cell>
          <cell r="O582">
            <v>2</v>
          </cell>
          <cell r="P582">
            <v>2</v>
          </cell>
          <cell r="Q582">
            <v>0</v>
          </cell>
          <cell r="R582">
            <v>0</v>
          </cell>
          <cell r="S582">
            <v>2.2000000000000002</v>
          </cell>
          <cell r="T582">
            <v>0</v>
          </cell>
          <cell r="U582" t="str">
            <v/>
          </cell>
          <cell r="V582" t="str">
            <v>A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 t="e">
            <v>#DIV/0!</v>
          </cell>
          <cell r="AH582" t="e">
            <v>#DIV/0!</v>
          </cell>
          <cell r="AI582" t="e">
            <v>#DIV/0!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</row>
        <row r="583">
          <cell r="B583" t="str">
            <v/>
          </cell>
          <cell r="C583">
            <v>0</v>
          </cell>
          <cell r="D583" t="str">
            <v/>
          </cell>
          <cell r="F583" t="str">
            <v/>
          </cell>
          <cell r="H583" t="str">
            <v/>
          </cell>
          <cell r="I583">
            <v>0</v>
          </cell>
          <cell r="J583">
            <v>0</v>
          </cell>
          <cell r="K583">
            <v>0</v>
          </cell>
          <cell r="M583">
            <v>2.2000000000000002</v>
          </cell>
          <cell r="N583">
            <v>2.2000000000000002</v>
          </cell>
          <cell r="O583">
            <v>2</v>
          </cell>
          <cell r="P583">
            <v>2</v>
          </cell>
          <cell r="Q583">
            <v>0</v>
          </cell>
          <cell r="R583">
            <v>0</v>
          </cell>
          <cell r="S583">
            <v>2.2000000000000002</v>
          </cell>
          <cell r="T583">
            <v>0</v>
          </cell>
          <cell r="U583" t="str">
            <v/>
          </cell>
          <cell r="V583" t="str">
            <v>A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 t="e">
            <v>#DIV/0!</v>
          </cell>
          <cell r="AH583" t="e">
            <v>#DIV/0!</v>
          </cell>
          <cell r="AI583" t="e">
            <v>#DIV/0!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</row>
        <row r="584">
          <cell r="B584" t="str">
            <v/>
          </cell>
          <cell r="C584">
            <v>0</v>
          </cell>
          <cell r="D584" t="str">
            <v/>
          </cell>
          <cell r="F584" t="str">
            <v/>
          </cell>
          <cell r="H584" t="str">
            <v/>
          </cell>
          <cell r="I584" t="e">
            <v>#N/A</v>
          </cell>
          <cell r="J584" t="e">
            <v>#N/A</v>
          </cell>
          <cell r="K584" t="e">
            <v>#N/A</v>
          </cell>
          <cell r="M584">
            <v>2.2000000000000002</v>
          </cell>
          <cell r="N584">
            <v>2.2000000000000002</v>
          </cell>
          <cell r="O584">
            <v>2</v>
          </cell>
          <cell r="P584">
            <v>2</v>
          </cell>
          <cell r="Q584">
            <v>0</v>
          </cell>
          <cell r="R584">
            <v>0</v>
          </cell>
          <cell r="S584">
            <v>2.2000000000000002</v>
          </cell>
          <cell r="T584">
            <v>0</v>
          </cell>
          <cell r="U584" t="str">
            <v/>
          </cell>
          <cell r="V584" t="str">
            <v>A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 t="e">
            <v>#DIV/0!</v>
          </cell>
          <cell r="AH584" t="e">
            <v>#DIV/0!</v>
          </cell>
          <cell r="AI584" t="e">
            <v>#DIV/0!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</row>
        <row r="585">
          <cell r="B585" t="str">
            <v/>
          </cell>
          <cell r="C585">
            <v>0</v>
          </cell>
          <cell r="D585" t="str">
            <v/>
          </cell>
          <cell r="F585" t="str">
            <v/>
          </cell>
          <cell r="H585" t="str">
            <v/>
          </cell>
          <cell r="I585">
            <v>0</v>
          </cell>
          <cell r="J585">
            <v>0.56666666666666676</v>
          </cell>
          <cell r="K585">
            <v>0.9</v>
          </cell>
          <cell r="M585">
            <v>2.2000000000000002</v>
          </cell>
          <cell r="N585">
            <v>2.2000000000000002</v>
          </cell>
          <cell r="O585">
            <v>2</v>
          </cell>
          <cell r="P585">
            <v>2</v>
          </cell>
          <cell r="Q585">
            <v>0</v>
          </cell>
          <cell r="R585">
            <v>0</v>
          </cell>
          <cell r="S585">
            <v>2.2000000000000002</v>
          </cell>
          <cell r="T585">
            <v>0</v>
          </cell>
          <cell r="U585" t="str">
            <v/>
          </cell>
          <cell r="V585" t="str">
            <v>A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 t="e">
            <v>#DIV/0!</v>
          </cell>
          <cell r="AH585" t="e">
            <v>#DIV/0!</v>
          </cell>
          <cell r="AI585" t="e">
            <v>#DIV/0!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</row>
        <row r="586">
          <cell r="B586" t="str">
            <v/>
          </cell>
          <cell r="C586">
            <v>0</v>
          </cell>
          <cell r="D586" t="str">
            <v/>
          </cell>
          <cell r="F586" t="str">
            <v/>
          </cell>
          <cell r="H586" t="str">
            <v/>
          </cell>
          <cell r="I586" t="e">
            <v>#N/A</v>
          </cell>
          <cell r="J586" t="e">
            <v>#N/A</v>
          </cell>
          <cell r="K586" t="e">
            <v>#N/A</v>
          </cell>
          <cell r="M586">
            <v>2.2000000000000002</v>
          </cell>
          <cell r="N586">
            <v>2.2000000000000002</v>
          </cell>
          <cell r="O586">
            <v>2</v>
          </cell>
          <cell r="P586">
            <v>2</v>
          </cell>
          <cell r="Q586">
            <v>0</v>
          </cell>
          <cell r="R586">
            <v>0</v>
          </cell>
          <cell r="S586">
            <v>2.2000000000000002</v>
          </cell>
          <cell r="T586">
            <v>0</v>
          </cell>
          <cell r="U586" t="str">
            <v/>
          </cell>
          <cell r="V586" t="str">
            <v>A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 t="e">
            <v>#DIV/0!</v>
          </cell>
          <cell r="AH586" t="e">
            <v>#DIV/0!</v>
          </cell>
          <cell r="AI586" t="e">
            <v>#DIV/0!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</row>
        <row r="587">
          <cell r="B587" t="str">
            <v/>
          </cell>
          <cell r="C587">
            <v>0</v>
          </cell>
          <cell r="D587" t="str">
            <v/>
          </cell>
          <cell r="F587" t="str">
            <v/>
          </cell>
          <cell r="H587" t="str">
            <v/>
          </cell>
          <cell r="I587" t="e">
            <v>#N/A</v>
          </cell>
          <cell r="J587" t="e">
            <v>#N/A</v>
          </cell>
          <cell r="K587" t="e">
            <v>#N/A</v>
          </cell>
          <cell r="M587">
            <v>2.2000000000000002</v>
          </cell>
          <cell r="N587">
            <v>2.2000000000000002</v>
          </cell>
          <cell r="O587">
            <v>2</v>
          </cell>
          <cell r="P587">
            <v>2</v>
          </cell>
          <cell r="Q587">
            <v>0</v>
          </cell>
          <cell r="R587">
            <v>0</v>
          </cell>
          <cell r="S587">
            <v>2.2000000000000002</v>
          </cell>
          <cell r="T587">
            <v>0</v>
          </cell>
          <cell r="U587" t="str">
            <v/>
          </cell>
          <cell r="V587" t="str">
            <v>A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 t="e">
            <v>#DIV/0!</v>
          </cell>
          <cell r="AH587" t="e">
            <v>#DIV/0!</v>
          </cell>
          <cell r="AI587" t="e">
            <v>#DIV/0!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</row>
        <row r="588">
          <cell r="B588" t="str">
            <v/>
          </cell>
          <cell r="C588">
            <v>0</v>
          </cell>
          <cell r="D588" t="str">
            <v/>
          </cell>
          <cell r="F588" t="str">
            <v/>
          </cell>
          <cell r="H588" t="str">
            <v/>
          </cell>
          <cell r="I588" t="e">
            <v>#N/A</v>
          </cell>
          <cell r="J588" t="e">
            <v>#N/A</v>
          </cell>
          <cell r="K588" t="e">
            <v>#N/A</v>
          </cell>
          <cell r="M588">
            <v>2.2000000000000002</v>
          </cell>
          <cell r="N588">
            <v>2.2000000000000002</v>
          </cell>
          <cell r="O588">
            <v>2</v>
          </cell>
          <cell r="P588">
            <v>2</v>
          </cell>
          <cell r="Q588">
            <v>0</v>
          </cell>
          <cell r="R588">
            <v>0</v>
          </cell>
          <cell r="S588">
            <v>2.2000000000000002</v>
          </cell>
          <cell r="T588">
            <v>0</v>
          </cell>
          <cell r="U588" t="str">
            <v/>
          </cell>
          <cell r="V588" t="str">
            <v>A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 t="e">
            <v>#DIV/0!</v>
          </cell>
          <cell r="AH588" t="e">
            <v>#DIV/0!</v>
          </cell>
          <cell r="AI588" t="e">
            <v>#DIV/0!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</row>
        <row r="589">
          <cell r="B589" t="str">
            <v/>
          </cell>
          <cell r="C589">
            <v>0</v>
          </cell>
          <cell r="D589" t="str">
            <v/>
          </cell>
          <cell r="F589" t="str">
            <v/>
          </cell>
          <cell r="H589" t="str">
            <v/>
          </cell>
          <cell r="I589" t="e">
            <v>#N/A</v>
          </cell>
          <cell r="J589" t="e">
            <v>#N/A</v>
          </cell>
          <cell r="K589" t="e">
            <v>#N/A</v>
          </cell>
          <cell r="M589">
            <v>2.2000000000000002</v>
          </cell>
          <cell r="N589">
            <v>2.2000000000000002</v>
          </cell>
          <cell r="O589">
            <v>2</v>
          </cell>
          <cell r="P589">
            <v>2</v>
          </cell>
          <cell r="Q589">
            <v>0</v>
          </cell>
          <cell r="R589">
            <v>0</v>
          </cell>
          <cell r="S589">
            <v>2.2000000000000002</v>
          </cell>
          <cell r="T589">
            <v>0</v>
          </cell>
          <cell r="U589" t="str">
            <v/>
          </cell>
          <cell r="V589" t="str">
            <v>A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 t="e">
            <v>#DIV/0!</v>
          </cell>
          <cell r="AH589" t="e">
            <v>#DIV/0!</v>
          </cell>
          <cell r="AI589" t="e">
            <v>#DIV/0!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</row>
        <row r="590">
          <cell r="B590" t="str">
            <v/>
          </cell>
          <cell r="C590">
            <v>0</v>
          </cell>
          <cell r="D590" t="str">
            <v/>
          </cell>
          <cell r="F590" t="str">
            <v/>
          </cell>
          <cell r="H590" t="str">
            <v/>
          </cell>
          <cell r="I590" t="e">
            <v>#N/A</v>
          </cell>
          <cell r="J590" t="e">
            <v>#N/A</v>
          </cell>
          <cell r="K590" t="e">
            <v>#N/A</v>
          </cell>
          <cell r="M590">
            <v>2.2000000000000002</v>
          </cell>
          <cell r="N590">
            <v>2.2000000000000002</v>
          </cell>
          <cell r="O590">
            <v>2</v>
          </cell>
          <cell r="P590">
            <v>2</v>
          </cell>
          <cell r="Q590">
            <v>0</v>
          </cell>
          <cell r="R590">
            <v>0</v>
          </cell>
          <cell r="S590">
            <v>2.2000000000000002</v>
          </cell>
          <cell r="T590">
            <v>0</v>
          </cell>
          <cell r="U590" t="str">
            <v/>
          </cell>
          <cell r="V590" t="str">
            <v>A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 t="e">
            <v>#DIV/0!</v>
          </cell>
          <cell r="AH590" t="e">
            <v>#DIV/0!</v>
          </cell>
          <cell r="AI590" t="e">
            <v>#DIV/0!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</row>
        <row r="591">
          <cell r="B591" t="str">
            <v/>
          </cell>
          <cell r="C591">
            <v>0</v>
          </cell>
          <cell r="D591" t="str">
            <v/>
          </cell>
          <cell r="F591" t="str">
            <v/>
          </cell>
          <cell r="H591" t="str">
            <v/>
          </cell>
          <cell r="I591">
            <v>1</v>
          </cell>
          <cell r="J591">
            <v>1</v>
          </cell>
          <cell r="K591">
            <v>1</v>
          </cell>
          <cell r="M591">
            <v>2.2000000000000002</v>
          </cell>
          <cell r="N591">
            <v>2.2000000000000002</v>
          </cell>
          <cell r="O591">
            <v>2</v>
          </cell>
          <cell r="P591">
            <v>2</v>
          </cell>
          <cell r="Q591">
            <v>0</v>
          </cell>
          <cell r="R591">
            <v>0</v>
          </cell>
          <cell r="S591">
            <v>2.2000000000000002</v>
          </cell>
          <cell r="T591">
            <v>0</v>
          </cell>
          <cell r="U591" t="str">
            <v/>
          </cell>
          <cell r="V591" t="str">
            <v>A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 t="e">
            <v>#DIV/0!</v>
          </cell>
          <cell r="AH591" t="e">
            <v>#DIV/0!</v>
          </cell>
          <cell r="AI591" t="e">
            <v>#DIV/0!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</row>
        <row r="592">
          <cell r="B592" t="str">
            <v/>
          </cell>
          <cell r="C592">
            <v>0</v>
          </cell>
          <cell r="D592" t="str">
            <v/>
          </cell>
          <cell r="F592" t="str">
            <v/>
          </cell>
          <cell r="H592" t="str">
            <v/>
          </cell>
          <cell r="I592">
            <v>0</v>
          </cell>
          <cell r="J592">
            <v>0.5</v>
          </cell>
          <cell r="K592">
            <v>1</v>
          </cell>
          <cell r="M592">
            <v>2.2000000000000002</v>
          </cell>
          <cell r="N592">
            <v>2.2000000000000002</v>
          </cell>
          <cell r="O592">
            <v>2</v>
          </cell>
          <cell r="P592">
            <v>2</v>
          </cell>
          <cell r="Q592">
            <v>0</v>
          </cell>
          <cell r="R592">
            <v>0</v>
          </cell>
          <cell r="S592">
            <v>2.2000000000000002</v>
          </cell>
          <cell r="T592">
            <v>0</v>
          </cell>
          <cell r="U592" t="str">
            <v/>
          </cell>
          <cell r="V592" t="str">
            <v>A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 t="e">
            <v>#DIV/0!</v>
          </cell>
          <cell r="AH592" t="e">
            <v>#DIV/0!</v>
          </cell>
          <cell r="AI592" t="e">
            <v>#DIV/0!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</row>
        <row r="593">
          <cell r="B593" t="str">
            <v/>
          </cell>
          <cell r="C593">
            <v>0</v>
          </cell>
          <cell r="D593" t="str">
            <v/>
          </cell>
          <cell r="F593" t="str">
            <v/>
          </cell>
          <cell r="H593" t="str">
            <v/>
          </cell>
          <cell r="I593" t="e">
            <v>#N/A</v>
          </cell>
          <cell r="J593" t="e">
            <v>#N/A</v>
          </cell>
          <cell r="K593" t="e">
            <v>#N/A</v>
          </cell>
          <cell r="M593">
            <v>2.2000000000000002</v>
          </cell>
          <cell r="N593">
            <v>2.2000000000000002</v>
          </cell>
          <cell r="O593">
            <v>2</v>
          </cell>
          <cell r="P593">
            <v>2</v>
          </cell>
          <cell r="Q593">
            <v>0</v>
          </cell>
          <cell r="R593">
            <v>0</v>
          </cell>
          <cell r="S593">
            <v>2.2000000000000002</v>
          </cell>
          <cell r="T593">
            <v>0</v>
          </cell>
          <cell r="U593" t="str">
            <v/>
          </cell>
          <cell r="V593" t="str">
            <v>A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 t="e">
            <v>#DIV/0!</v>
          </cell>
          <cell r="AH593" t="e">
            <v>#DIV/0!</v>
          </cell>
          <cell r="AI593" t="e">
            <v>#DIV/0!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</row>
        <row r="594">
          <cell r="B594" t="str">
            <v/>
          </cell>
          <cell r="C594">
            <v>0</v>
          </cell>
          <cell r="D594" t="str">
            <v/>
          </cell>
          <cell r="F594" t="str">
            <v/>
          </cell>
          <cell r="H594" t="str">
            <v/>
          </cell>
          <cell r="I594">
            <v>1</v>
          </cell>
          <cell r="J594">
            <v>1</v>
          </cell>
          <cell r="K594">
            <v>1</v>
          </cell>
          <cell r="M594">
            <v>2.2000000000000002</v>
          </cell>
          <cell r="N594">
            <v>2.2000000000000002</v>
          </cell>
          <cell r="O594">
            <v>2</v>
          </cell>
          <cell r="P594">
            <v>2</v>
          </cell>
          <cell r="Q594">
            <v>0</v>
          </cell>
          <cell r="R594">
            <v>0</v>
          </cell>
          <cell r="S594">
            <v>2.2000000000000002</v>
          </cell>
          <cell r="T594">
            <v>0</v>
          </cell>
          <cell r="U594" t="str">
            <v/>
          </cell>
          <cell r="V594" t="str">
            <v>A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 t="e">
            <v>#DIV/0!</v>
          </cell>
          <cell r="AH594" t="e">
            <v>#DIV/0!</v>
          </cell>
          <cell r="AI594" t="e">
            <v>#DIV/0!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</row>
        <row r="595">
          <cell r="B595" t="str">
            <v/>
          </cell>
          <cell r="C595">
            <v>0</v>
          </cell>
          <cell r="D595" t="str">
            <v/>
          </cell>
          <cell r="F595" t="str">
            <v/>
          </cell>
          <cell r="H595" t="str">
            <v/>
          </cell>
          <cell r="I595" t="e">
            <v>#N/A</v>
          </cell>
          <cell r="J595" t="e">
            <v>#N/A</v>
          </cell>
          <cell r="K595" t="e">
            <v>#N/A</v>
          </cell>
          <cell r="M595">
            <v>2.2000000000000002</v>
          </cell>
          <cell r="N595">
            <v>2.2000000000000002</v>
          </cell>
          <cell r="O595">
            <v>2</v>
          </cell>
          <cell r="P595">
            <v>2</v>
          </cell>
          <cell r="Q595">
            <v>0</v>
          </cell>
          <cell r="R595">
            <v>0</v>
          </cell>
          <cell r="S595">
            <v>2.2000000000000002</v>
          </cell>
          <cell r="T595">
            <v>0</v>
          </cell>
          <cell r="U595" t="str">
            <v/>
          </cell>
          <cell r="V595" t="str">
            <v>A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 t="e">
            <v>#DIV/0!</v>
          </cell>
          <cell r="AH595" t="e">
            <v>#DIV/0!</v>
          </cell>
          <cell r="AI595" t="e">
            <v>#DIV/0!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</row>
        <row r="596">
          <cell r="B596" t="str">
            <v/>
          </cell>
          <cell r="C596">
            <v>0</v>
          </cell>
          <cell r="D596" t="str">
            <v/>
          </cell>
          <cell r="F596" t="str">
            <v/>
          </cell>
          <cell r="H596" t="str">
            <v/>
          </cell>
          <cell r="I596" t="e">
            <v>#N/A</v>
          </cell>
          <cell r="J596" t="e">
            <v>#N/A</v>
          </cell>
          <cell r="K596" t="e">
            <v>#N/A</v>
          </cell>
          <cell r="M596">
            <v>2.2000000000000002</v>
          </cell>
          <cell r="N596">
            <v>2.2000000000000002</v>
          </cell>
          <cell r="O596">
            <v>2</v>
          </cell>
          <cell r="P596">
            <v>2</v>
          </cell>
          <cell r="Q596">
            <v>0</v>
          </cell>
          <cell r="R596">
            <v>0</v>
          </cell>
          <cell r="S596">
            <v>2.2000000000000002</v>
          </cell>
          <cell r="T596">
            <v>0</v>
          </cell>
          <cell r="U596" t="str">
            <v/>
          </cell>
          <cell r="V596" t="str">
            <v>A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 t="e">
            <v>#DIV/0!</v>
          </cell>
          <cell r="AH596" t="e">
            <v>#DIV/0!</v>
          </cell>
          <cell r="AI596" t="e">
            <v>#DIV/0!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</row>
        <row r="597">
          <cell r="B597" t="str">
            <v/>
          </cell>
          <cell r="C597">
            <v>0</v>
          </cell>
          <cell r="D597" t="str">
            <v/>
          </cell>
          <cell r="F597" t="str">
            <v/>
          </cell>
          <cell r="H597" t="str">
            <v/>
          </cell>
          <cell r="I597">
            <v>0</v>
          </cell>
          <cell r="J597">
            <v>0</v>
          </cell>
          <cell r="K597">
            <v>0</v>
          </cell>
          <cell r="M597">
            <v>2.2000000000000002</v>
          </cell>
          <cell r="N597">
            <v>2.2000000000000002</v>
          </cell>
          <cell r="O597">
            <v>2</v>
          </cell>
          <cell r="P597">
            <v>2</v>
          </cell>
          <cell r="Q597">
            <v>0</v>
          </cell>
          <cell r="R597">
            <v>0</v>
          </cell>
          <cell r="S597">
            <v>2.2000000000000002</v>
          </cell>
          <cell r="T597">
            <v>0</v>
          </cell>
          <cell r="U597" t="str">
            <v/>
          </cell>
          <cell r="V597" t="str">
            <v>A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 t="e">
            <v>#DIV/0!</v>
          </cell>
          <cell r="AH597" t="e">
            <v>#DIV/0!</v>
          </cell>
          <cell r="AI597" t="e">
            <v>#DIV/0!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</row>
        <row r="598">
          <cell r="B598" t="str">
            <v/>
          </cell>
          <cell r="C598">
            <v>0</v>
          </cell>
          <cell r="D598" t="str">
            <v/>
          </cell>
          <cell r="F598" t="str">
            <v/>
          </cell>
          <cell r="H598" t="str">
            <v/>
          </cell>
          <cell r="I598">
            <v>0</v>
          </cell>
          <cell r="J598">
            <v>0</v>
          </cell>
          <cell r="K598">
            <v>0</v>
          </cell>
          <cell r="M598">
            <v>2.2000000000000002</v>
          </cell>
          <cell r="N598">
            <v>2.2000000000000002</v>
          </cell>
          <cell r="O598">
            <v>2</v>
          </cell>
          <cell r="P598">
            <v>2</v>
          </cell>
          <cell r="Q598">
            <v>0</v>
          </cell>
          <cell r="R598">
            <v>0</v>
          </cell>
          <cell r="S598">
            <v>2.2000000000000002</v>
          </cell>
          <cell r="T598">
            <v>0</v>
          </cell>
          <cell r="U598" t="str">
            <v/>
          </cell>
          <cell r="V598" t="str">
            <v>A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 t="e">
            <v>#DIV/0!</v>
          </cell>
          <cell r="AH598" t="e">
            <v>#DIV/0!</v>
          </cell>
          <cell r="AI598" t="e">
            <v>#DIV/0!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</row>
        <row r="599">
          <cell r="B599" t="str">
            <v/>
          </cell>
          <cell r="C599">
            <v>0</v>
          </cell>
          <cell r="D599" t="str">
            <v/>
          </cell>
          <cell r="F599" t="str">
            <v/>
          </cell>
          <cell r="H599" t="str">
            <v/>
          </cell>
          <cell r="I599">
            <v>0</v>
          </cell>
          <cell r="J599">
            <v>0.76666666666666661</v>
          </cell>
          <cell r="K599">
            <v>1.4</v>
          </cell>
          <cell r="M599">
            <v>2.2000000000000002</v>
          </cell>
          <cell r="N599">
            <v>2.2000000000000002</v>
          </cell>
          <cell r="O599">
            <v>2</v>
          </cell>
          <cell r="P599">
            <v>2</v>
          </cell>
          <cell r="Q599">
            <v>0</v>
          </cell>
          <cell r="R599">
            <v>0</v>
          </cell>
          <cell r="S599">
            <v>2.2000000000000002</v>
          </cell>
          <cell r="T599">
            <v>0</v>
          </cell>
          <cell r="U599" t="str">
            <v/>
          </cell>
          <cell r="V599" t="str">
            <v>A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 t="e">
            <v>#DIV/0!</v>
          </cell>
          <cell r="AH599" t="e">
            <v>#DIV/0!</v>
          </cell>
          <cell r="AI599" t="e">
            <v>#DIV/0!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</row>
        <row r="600">
          <cell r="B600" t="str">
            <v/>
          </cell>
          <cell r="C600">
            <v>0</v>
          </cell>
          <cell r="D600" t="str">
            <v/>
          </cell>
          <cell r="F600" t="str">
            <v/>
          </cell>
          <cell r="H600" t="str">
            <v/>
          </cell>
          <cell r="I600" t="e">
            <v>#N/A</v>
          </cell>
          <cell r="J600" t="e">
            <v>#N/A</v>
          </cell>
          <cell r="K600" t="e">
            <v>#N/A</v>
          </cell>
          <cell r="M600">
            <v>2.2000000000000002</v>
          </cell>
          <cell r="N600">
            <v>2.2000000000000002</v>
          </cell>
          <cell r="O600">
            <v>2</v>
          </cell>
          <cell r="P600">
            <v>2</v>
          </cell>
          <cell r="Q600">
            <v>0</v>
          </cell>
          <cell r="R600">
            <v>0</v>
          </cell>
          <cell r="S600">
            <v>2.2000000000000002</v>
          </cell>
          <cell r="T600">
            <v>0</v>
          </cell>
          <cell r="U600" t="str">
            <v/>
          </cell>
          <cell r="V600" t="str">
            <v>A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 t="e">
            <v>#DIV/0!</v>
          </cell>
          <cell r="AH600" t="e">
            <v>#DIV/0!</v>
          </cell>
          <cell r="AI600" t="e">
            <v>#DIV/0!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</row>
        <row r="601">
          <cell r="B601" t="str">
            <v/>
          </cell>
          <cell r="C601">
            <v>0</v>
          </cell>
          <cell r="D601" t="str">
            <v/>
          </cell>
          <cell r="F601" t="str">
            <v/>
          </cell>
          <cell r="H601" t="str">
            <v/>
          </cell>
          <cell r="I601">
            <v>0</v>
          </cell>
          <cell r="J601">
            <v>0</v>
          </cell>
          <cell r="K601">
            <v>0</v>
          </cell>
          <cell r="M601">
            <v>2.2000000000000002</v>
          </cell>
          <cell r="N601">
            <v>2.2000000000000002</v>
          </cell>
          <cell r="O601">
            <v>2</v>
          </cell>
          <cell r="P601">
            <v>2</v>
          </cell>
          <cell r="Q601">
            <v>0</v>
          </cell>
          <cell r="R601">
            <v>0</v>
          </cell>
          <cell r="S601">
            <v>2.2000000000000002</v>
          </cell>
          <cell r="T601">
            <v>0</v>
          </cell>
          <cell r="U601" t="str">
            <v/>
          </cell>
          <cell r="V601" t="str">
            <v>A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 t="e">
            <v>#DIV/0!</v>
          </cell>
          <cell r="AH601" t="e">
            <v>#DIV/0!</v>
          </cell>
          <cell r="AI601" t="e">
            <v>#DIV/0!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</row>
        <row r="602">
          <cell r="B602" t="str">
            <v/>
          </cell>
          <cell r="C602">
            <v>0</v>
          </cell>
          <cell r="D602" t="str">
            <v/>
          </cell>
          <cell r="F602" t="str">
            <v/>
          </cell>
          <cell r="H602" t="str">
            <v/>
          </cell>
          <cell r="I602">
            <v>0</v>
          </cell>
          <cell r="J602">
            <v>1</v>
          </cell>
          <cell r="K602">
            <v>3</v>
          </cell>
          <cell r="M602">
            <v>2.2000000000000002</v>
          </cell>
          <cell r="N602">
            <v>2.2000000000000002</v>
          </cell>
          <cell r="O602">
            <v>2</v>
          </cell>
          <cell r="P602">
            <v>2</v>
          </cell>
          <cell r="Q602">
            <v>0</v>
          </cell>
          <cell r="R602">
            <v>0</v>
          </cell>
          <cell r="S602">
            <v>2.2000000000000002</v>
          </cell>
          <cell r="T602">
            <v>0</v>
          </cell>
          <cell r="U602" t="str">
            <v/>
          </cell>
          <cell r="V602" t="str">
            <v>A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 t="e">
            <v>#DIV/0!</v>
          </cell>
          <cell r="AH602" t="e">
            <v>#DIV/0!</v>
          </cell>
          <cell r="AI602" t="e">
            <v>#DIV/0!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</row>
        <row r="603">
          <cell r="B603" t="str">
            <v/>
          </cell>
          <cell r="C603">
            <v>0</v>
          </cell>
          <cell r="D603" t="str">
            <v/>
          </cell>
          <cell r="F603" t="str">
            <v/>
          </cell>
          <cell r="H603" t="str">
            <v/>
          </cell>
          <cell r="I603">
            <v>0</v>
          </cell>
          <cell r="J603">
            <v>0</v>
          </cell>
          <cell r="K603">
            <v>0</v>
          </cell>
          <cell r="M603">
            <v>2.2000000000000002</v>
          </cell>
          <cell r="N603">
            <v>2.2000000000000002</v>
          </cell>
          <cell r="O603">
            <v>2</v>
          </cell>
          <cell r="P603">
            <v>2</v>
          </cell>
          <cell r="Q603">
            <v>0</v>
          </cell>
          <cell r="R603">
            <v>0</v>
          </cell>
          <cell r="S603">
            <v>2.2000000000000002</v>
          </cell>
          <cell r="T603">
            <v>0</v>
          </cell>
          <cell r="U603" t="str">
            <v/>
          </cell>
          <cell r="V603" t="str">
            <v>A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 t="e">
            <v>#DIV/0!</v>
          </cell>
          <cell r="AH603" t="e">
            <v>#DIV/0!</v>
          </cell>
          <cell r="AI603" t="e">
            <v>#DIV/0!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</row>
        <row r="604">
          <cell r="B604" t="str">
            <v/>
          </cell>
          <cell r="C604">
            <v>0</v>
          </cell>
          <cell r="D604" t="str">
            <v/>
          </cell>
          <cell r="F604" t="str">
            <v/>
          </cell>
          <cell r="H604" t="str">
            <v/>
          </cell>
          <cell r="I604">
            <v>0</v>
          </cell>
          <cell r="J604">
            <v>0</v>
          </cell>
          <cell r="K604">
            <v>0</v>
          </cell>
          <cell r="M604">
            <v>2.2000000000000002</v>
          </cell>
          <cell r="N604">
            <v>2.2000000000000002</v>
          </cell>
          <cell r="O604">
            <v>2</v>
          </cell>
          <cell r="P604">
            <v>2</v>
          </cell>
          <cell r="Q604">
            <v>0</v>
          </cell>
          <cell r="R604">
            <v>0</v>
          </cell>
          <cell r="S604">
            <v>2.2000000000000002</v>
          </cell>
          <cell r="T604">
            <v>0</v>
          </cell>
          <cell r="U604" t="str">
            <v/>
          </cell>
          <cell r="V604" t="str">
            <v>A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 t="e">
            <v>#DIV/0!</v>
          </cell>
          <cell r="AH604" t="e">
            <v>#DIV/0!</v>
          </cell>
          <cell r="AI604" t="e">
            <v>#DIV/0!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</row>
        <row r="605">
          <cell r="B605" t="str">
            <v/>
          </cell>
          <cell r="C605">
            <v>0</v>
          </cell>
          <cell r="D605" t="str">
            <v/>
          </cell>
          <cell r="F605" t="str">
            <v/>
          </cell>
          <cell r="H605" t="str">
            <v/>
          </cell>
          <cell r="I605" t="e">
            <v>#N/A</v>
          </cell>
          <cell r="J605" t="e">
            <v>#N/A</v>
          </cell>
          <cell r="K605" t="e">
            <v>#N/A</v>
          </cell>
          <cell r="M605">
            <v>2.2000000000000002</v>
          </cell>
          <cell r="N605">
            <v>2.2000000000000002</v>
          </cell>
          <cell r="O605">
            <v>2</v>
          </cell>
          <cell r="P605">
            <v>2</v>
          </cell>
          <cell r="Q605">
            <v>0</v>
          </cell>
          <cell r="R605">
            <v>0</v>
          </cell>
          <cell r="S605">
            <v>2.2000000000000002</v>
          </cell>
          <cell r="T605">
            <v>0</v>
          </cell>
          <cell r="U605" t="str">
            <v/>
          </cell>
          <cell r="V605" t="str">
            <v>A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 t="e">
            <v>#DIV/0!</v>
          </cell>
          <cell r="AH605" t="e">
            <v>#DIV/0!</v>
          </cell>
          <cell r="AI605" t="e">
            <v>#DIV/0!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</row>
        <row r="606">
          <cell r="B606" t="str">
            <v/>
          </cell>
          <cell r="C606">
            <v>0</v>
          </cell>
          <cell r="D606" t="str">
            <v/>
          </cell>
          <cell r="F606" t="str">
            <v/>
          </cell>
          <cell r="H606" t="str">
            <v/>
          </cell>
          <cell r="I606" t="e">
            <v>#N/A</v>
          </cell>
          <cell r="J606" t="e">
            <v>#N/A</v>
          </cell>
          <cell r="K606" t="e">
            <v>#N/A</v>
          </cell>
          <cell r="M606">
            <v>2.2000000000000002</v>
          </cell>
          <cell r="N606">
            <v>2.2000000000000002</v>
          </cell>
          <cell r="O606">
            <v>2</v>
          </cell>
          <cell r="P606">
            <v>2</v>
          </cell>
          <cell r="Q606">
            <v>0</v>
          </cell>
          <cell r="R606">
            <v>0</v>
          </cell>
          <cell r="S606">
            <v>2.2000000000000002</v>
          </cell>
          <cell r="T606">
            <v>0</v>
          </cell>
          <cell r="U606" t="str">
            <v/>
          </cell>
          <cell r="V606" t="str">
            <v>A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 t="e">
            <v>#DIV/0!</v>
          </cell>
          <cell r="AH606" t="e">
            <v>#DIV/0!</v>
          </cell>
          <cell r="AI606" t="e">
            <v>#DIV/0!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</row>
        <row r="607">
          <cell r="B607" t="str">
            <v/>
          </cell>
          <cell r="C607">
            <v>0</v>
          </cell>
          <cell r="D607" t="str">
            <v/>
          </cell>
          <cell r="F607" t="str">
            <v/>
          </cell>
          <cell r="H607" t="str">
            <v/>
          </cell>
          <cell r="I607">
            <v>0</v>
          </cell>
          <cell r="J607">
            <v>0</v>
          </cell>
          <cell r="K607">
            <v>0</v>
          </cell>
          <cell r="M607">
            <v>2.2000000000000002</v>
          </cell>
          <cell r="N607">
            <v>2.2000000000000002</v>
          </cell>
          <cell r="O607">
            <v>2</v>
          </cell>
          <cell r="P607">
            <v>2</v>
          </cell>
          <cell r="Q607">
            <v>0</v>
          </cell>
          <cell r="R607">
            <v>0</v>
          </cell>
          <cell r="S607">
            <v>2.2000000000000002</v>
          </cell>
          <cell r="T607">
            <v>0</v>
          </cell>
          <cell r="U607" t="str">
            <v/>
          </cell>
          <cell r="V607" t="str">
            <v>A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 t="e">
            <v>#DIV/0!</v>
          </cell>
          <cell r="AH607" t="e">
            <v>#DIV/0!</v>
          </cell>
          <cell r="AI607" t="e">
            <v>#DIV/0!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</row>
        <row r="608">
          <cell r="B608" t="str">
            <v/>
          </cell>
          <cell r="C608">
            <v>0</v>
          </cell>
          <cell r="D608" t="str">
            <v/>
          </cell>
          <cell r="F608" t="str">
            <v/>
          </cell>
          <cell r="H608" t="str">
            <v/>
          </cell>
          <cell r="I608">
            <v>0.5</v>
          </cell>
          <cell r="J608">
            <v>1.1333333333333333</v>
          </cell>
          <cell r="K608">
            <v>1.9</v>
          </cell>
          <cell r="M608">
            <v>2.2000000000000002</v>
          </cell>
          <cell r="N608">
            <v>2.2000000000000002</v>
          </cell>
          <cell r="O608">
            <v>2</v>
          </cell>
          <cell r="P608">
            <v>2</v>
          </cell>
          <cell r="Q608">
            <v>0</v>
          </cell>
          <cell r="R608">
            <v>0</v>
          </cell>
          <cell r="S608">
            <v>2.2000000000000002</v>
          </cell>
          <cell r="T608">
            <v>0</v>
          </cell>
          <cell r="U608" t="str">
            <v/>
          </cell>
          <cell r="V608" t="str">
            <v>A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 t="e">
            <v>#DIV/0!</v>
          </cell>
          <cell r="AH608" t="e">
            <v>#DIV/0!</v>
          </cell>
          <cell r="AI608" t="e">
            <v>#DIV/0!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</row>
        <row r="609">
          <cell r="B609" t="str">
            <v/>
          </cell>
          <cell r="C609">
            <v>0</v>
          </cell>
          <cell r="D609" t="str">
            <v/>
          </cell>
          <cell r="F609" t="str">
            <v/>
          </cell>
          <cell r="H609" t="str">
            <v/>
          </cell>
          <cell r="I609">
            <v>0</v>
          </cell>
          <cell r="J609">
            <v>1.5</v>
          </cell>
          <cell r="K609">
            <v>3.2</v>
          </cell>
          <cell r="M609">
            <v>2.2000000000000002</v>
          </cell>
          <cell r="N609">
            <v>2.2000000000000002</v>
          </cell>
          <cell r="O609">
            <v>2</v>
          </cell>
          <cell r="P609">
            <v>2</v>
          </cell>
          <cell r="Q609">
            <v>0</v>
          </cell>
          <cell r="R609">
            <v>0</v>
          </cell>
          <cell r="S609">
            <v>2.2000000000000002</v>
          </cell>
          <cell r="T609">
            <v>0</v>
          </cell>
          <cell r="U609" t="str">
            <v/>
          </cell>
          <cell r="V609" t="str">
            <v>A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 t="e">
            <v>#DIV/0!</v>
          </cell>
          <cell r="AH609" t="e">
            <v>#DIV/0!</v>
          </cell>
          <cell r="AI609" t="e">
            <v>#DIV/0!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</row>
        <row r="610">
          <cell r="B610" t="str">
            <v/>
          </cell>
          <cell r="C610">
            <v>0</v>
          </cell>
          <cell r="D610" t="str">
            <v/>
          </cell>
          <cell r="F610" t="str">
            <v/>
          </cell>
          <cell r="H610" t="str">
            <v/>
          </cell>
          <cell r="I610">
            <v>0</v>
          </cell>
          <cell r="J610">
            <v>0</v>
          </cell>
          <cell r="K610">
            <v>0</v>
          </cell>
          <cell r="M610">
            <v>2.2000000000000002</v>
          </cell>
          <cell r="N610">
            <v>2.2000000000000002</v>
          </cell>
          <cell r="O610">
            <v>2</v>
          </cell>
          <cell r="P610">
            <v>2</v>
          </cell>
          <cell r="Q610">
            <v>0</v>
          </cell>
          <cell r="R610">
            <v>0</v>
          </cell>
          <cell r="S610">
            <v>2.2000000000000002</v>
          </cell>
          <cell r="T610">
            <v>0</v>
          </cell>
          <cell r="U610" t="str">
            <v/>
          </cell>
          <cell r="V610" t="str">
            <v>A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 t="e">
            <v>#DIV/0!</v>
          </cell>
          <cell r="AH610" t="e">
            <v>#DIV/0!</v>
          </cell>
          <cell r="AI610" t="e">
            <v>#DIV/0!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</row>
        <row r="611">
          <cell r="B611" t="str">
            <v/>
          </cell>
          <cell r="C611">
            <v>0</v>
          </cell>
          <cell r="D611" t="str">
            <v/>
          </cell>
          <cell r="F611" t="str">
            <v/>
          </cell>
          <cell r="H611" t="str">
            <v/>
          </cell>
          <cell r="I611">
            <v>1</v>
          </cell>
          <cell r="J611">
            <v>1</v>
          </cell>
          <cell r="K611">
            <v>1</v>
          </cell>
          <cell r="M611">
            <v>2.2000000000000002</v>
          </cell>
          <cell r="N611">
            <v>2.2000000000000002</v>
          </cell>
          <cell r="O611">
            <v>2</v>
          </cell>
          <cell r="P611">
            <v>2</v>
          </cell>
          <cell r="Q611">
            <v>0</v>
          </cell>
          <cell r="R611">
            <v>0</v>
          </cell>
          <cell r="S611">
            <v>2.2000000000000002</v>
          </cell>
          <cell r="T611">
            <v>0</v>
          </cell>
          <cell r="U611" t="str">
            <v/>
          </cell>
          <cell r="V611" t="str">
            <v>A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 t="e">
            <v>#DIV/0!</v>
          </cell>
          <cell r="AH611" t="e">
            <v>#DIV/0!</v>
          </cell>
          <cell r="AI611" t="e">
            <v>#DIV/0!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</row>
        <row r="612">
          <cell r="B612" t="str">
            <v/>
          </cell>
          <cell r="C612">
            <v>0</v>
          </cell>
          <cell r="D612" t="str">
            <v/>
          </cell>
          <cell r="F612" t="str">
            <v/>
          </cell>
          <cell r="H612" t="str">
            <v/>
          </cell>
          <cell r="I612" t="e">
            <v>#N/A</v>
          </cell>
          <cell r="J612" t="e">
            <v>#N/A</v>
          </cell>
          <cell r="K612" t="e">
            <v>#N/A</v>
          </cell>
          <cell r="M612">
            <v>2.2000000000000002</v>
          </cell>
          <cell r="N612">
            <v>2.2000000000000002</v>
          </cell>
          <cell r="O612">
            <v>2</v>
          </cell>
          <cell r="P612">
            <v>2</v>
          </cell>
          <cell r="Q612">
            <v>0</v>
          </cell>
          <cell r="R612">
            <v>0</v>
          </cell>
          <cell r="S612">
            <v>2.2000000000000002</v>
          </cell>
          <cell r="T612">
            <v>0</v>
          </cell>
          <cell r="U612" t="str">
            <v/>
          </cell>
          <cell r="V612" t="str">
            <v>A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 t="e">
            <v>#DIV/0!</v>
          </cell>
          <cell r="AH612" t="e">
            <v>#DIV/0!</v>
          </cell>
          <cell r="AI612" t="e">
            <v>#DIV/0!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</row>
        <row r="613">
          <cell r="B613" t="str">
            <v/>
          </cell>
          <cell r="C613">
            <v>0</v>
          </cell>
          <cell r="D613" t="str">
            <v/>
          </cell>
          <cell r="F613" t="str">
            <v/>
          </cell>
          <cell r="H613" t="str">
            <v/>
          </cell>
          <cell r="I613">
            <v>1</v>
          </cell>
          <cell r="J613">
            <v>1</v>
          </cell>
          <cell r="K613">
            <v>1</v>
          </cell>
          <cell r="M613">
            <v>2.2000000000000002</v>
          </cell>
          <cell r="N613">
            <v>2.2000000000000002</v>
          </cell>
          <cell r="O613">
            <v>2</v>
          </cell>
          <cell r="P613">
            <v>2</v>
          </cell>
          <cell r="Q613">
            <v>0</v>
          </cell>
          <cell r="R613">
            <v>0</v>
          </cell>
          <cell r="S613">
            <v>2.2000000000000002</v>
          </cell>
          <cell r="T613">
            <v>0</v>
          </cell>
          <cell r="U613" t="str">
            <v/>
          </cell>
          <cell r="V613" t="str">
            <v>A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 t="e">
            <v>#DIV/0!</v>
          </cell>
          <cell r="AH613" t="e">
            <v>#DIV/0!</v>
          </cell>
          <cell r="AI613" t="e">
            <v>#DIV/0!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</row>
        <row r="614">
          <cell r="B614" t="str">
            <v/>
          </cell>
          <cell r="C614">
            <v>0</v>
          </cell>
          <cell r="D614" t="str">
            <v/>
          </cell>
          <cell r="F614" t="str">
            <v/>
          </cell>
          <cell r="H614" t="str">
            <v/>
          </cell>
          <cell r="I614" t="e">
            <v>#N/A</v>
          </cell>
          <cell r="J614" t="e">
            <v>#N/A</v>
          </cell>
          <cell r="K614" t="e">
            <v>#N/A</v>
          </cell>
          <cell r="M614">
            <v>2.2000000000000002</v>
          </cell>
          <cell r="N614">
            <v>2.2000000000000002</v>
          </cell>
          <cell r="O614">
            <v>2</v>
          </cell>
          <cell r="P614">
            <v>2</v>
          </cell>
          <cell r="Q614">
            <v>0</v>
          </cell>
          <cell r="R614">
            <v>0</v>
          </cell>
          <cell r="S614">
            <v>2.2000000000000002</v>
          </cell>
          <cell r="T614">
            <v>0</v>
          </cell>
          <cell r="U614" t="str">
            <v/>
          </cell>
          <cell r="V614" t="str">
            <v>A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 t="e">
            <v>#DIV/0!</v>
          </cell>
          <cell r="AH614" t="e">
            <v>#DIV/0!</v>
          </cell>
          <cell r="AI614" t="e">
            <v>#DIV/0!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</row>
        <row r="615">
          <cell r="B615" t="str">
            <v/>
          </cell>
          <cell r="C615">
            <v>0</v>
          </cell>
          <cell r="D615" t="str">
            <v/>
          </cell>
          <cell r="F615" t="str">
            <v/>
          </cell>
          <cell r="H615" t="str">
            <v/>
          </cell>
          <cell r="I615">
            <v>0</v>
          </cell>
          <cell r="J615">
            <v>0</v>
          </cell>
          <cell r="K615">
            <v>0</v>
          </cell>
          <cell r="M615">
            <v>2.2000000000000002</v>
          </cell>
          <cell r="N615">
            <v>2.2000000000000002</v>
          </cell>
          <cell r="O615">
            <v>2</v>
          </cell>
          <cell r="P615">
            <v>2</v>
          </cell>
          <cell r="Q615">
            <v>0</v>
          </cell>
          <cell r="R615">
            <v>0</v>
          </cell>
          <cell r="S615">
            <v>2.2000000000000002</v>
          </cell>
          <cell r="T615">
            <v>0</v>
          </cell>
          <cell r="U615" t="str">
            <v/>
          </cell>
          <cell r="V615" t="str">
            <v>A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 t="e">
            <v>#DIV/0!</v>
          </cell>
          <cell r="AH615" t="e">
            <v>#DIV/0!</v>
          </cell>
          <cell r="AI615" t="e">
            <v>#DIV/0!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</row>
        <row r="616">
          <cell r="B616" t="str">
            <v/>
          </cell>
          <cell r="C616">
            <v>0</v>
          </cell>
          <cell r="D616" t="str">
            <v/>
          </cell>
          <cell r="F616" t="str">
            <v/>
          </cell>
          <cell r="H616" t="str">
            <v/>
          </cell>
          <cell r="I616">
            <v>0</v>
          </cell>
          <cell r="J616">
            <v>0</v>
          </cell>
          <cell r="K616">
            <v>0</v>
          </cell>
          <cell r="M616">
            <v>2.2000000000000002</v>
          </cell>
          <cell r="N616">
            <v>2.2000000000000002</v>
          </cell>
          <cell r="O616">
            <v>2</v>
          </cell>
          <cell r="P616">
            <v>2</v>
          </cell>
          <cell r="Q616">
            <v>0</v>
          </cell>
          <cell r="R616">
            <v>0</v>
          </cell>
          <cell r="S616">
            <v>2.2000000000000002</v>
          </cell>
          <cell r="T616">
            <v>0</v>
          </cell>
          <cell r="U616" t="str">
            <v/>
          </cell>
          <cell r="V616" t="str">
            <v>A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 t="e">
            <v>#DIV/0!</v>
          </cell>
          <cell r="AH616" t="e">
            <v>#DIV/0!</v>
          </cell>
          <cell r="AI616" t="e">
            <v>#DIV/0!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</row>
        <row r="617">
          <cell r="B617" t="str">
            <v/>
          </cell>
          <cell r="C617">
            <v>0</v>
          </cell>
          <cell r="D617" t="str">
            <v/>
          </cell>
          <cell r="F617" t="str">
            <v/>
          </cell>
          <cell r="H617" t="str">
            <v/>
          </cell>
          <cell r="I617" t="e">
            <v>#N/A</v>
          </cell>
          <cell r="J617" t="e">
            <v>#N/A</v>
          </cell>
          <cell r="K617" t="e">
            <v>#N/A</v>
          </cell>
          <cell r="M617">
            <v>2.2000000000000002</v>
          </cell>
          <cell r="N617">
            <v>2.2000000000000002</v>
          </cell>
          <cell r="O617">
            <v>2</v>
          </cell>
          <cell r="P617">
            <v>2</v>
          </cell>
          <cell r="Q617">
            <v>0</v>
          </cell>
          <cell r="R617">
            <v>0</v>
          </cell>
          <cell r="S617">
            <v>2.2000000000000002</v>
          </cell>
          <cell r="T617">
            <v>0</v>
          </cell>
          <cell r="U617" t="str">
            <v/>
          </cell>
          <cell r="V617" t="str">
            <v>A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 t="e">
            <v>#DIV/0!</v>
          </cell>
          <cell r="AH617" t="e">
            <v>#DIV/0!</v>
          </cell>
          <cell r="AI617" t="e">
            <v>#DIV/0!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</row>
        <row r="618">
          <cell r="B618" t="str">
            <v/>
          </cell>
          <cell r="C618">
            <v>0</v>
          </cell>
          <cell r="D618" t="str">
            <v/>
          </cell>
          <cell r="F618" t="str">
            <v/>
          </cell>
          <cell r="H618" t="str">
            <v/>
          </cell>
          <cell r="I618" t="e">
            <v>#N/A</v>
          </cell>
          <cell r="J618" t="e">
            <v>#N/A</v>
          </cell>
          <cell r="K618" t="e">
            <v>#N/A</v>
          </cell>
          <cell r="M618">
            <v>2.2000000000000002</v>
          </cell>
          <cell r="N618">
            <v>2.2000000000000002</v>
          </cell>
          <cell r="O618">
            <v>2</v>
          </cell>
          <cell r="P618">
            <v>2</v>
          </cell>
          <cell r="Q618">
            <v>0</v>
          </cell>
          <cell r="R618">
            <v>0</v>
          </cell>
          <cell r="S618">
            <v>2.2000000000000002</v>
          </cell>
          <cell r="T618">
            <v>0</v>
          </cell>
          <cell r="U618" t="str">
            <v/>
          </cell>
          <cell r="V618" t="str">
            <v>A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 t="e">
            <v>#DIV/0!</v>
          </cell>
          <cell r="AH618" t="e">
            <v>#DIV/0!</v>
          </cell>
          <cell r="AI618" t="e">
            <v>#DIV/0!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</row>
        <row r="619">
          <cell r="B619" t="str">
            <v/>
          </cell>
          <cell r="C619">
            <v>0</v>
          </cell>
          <cell r="D619" t="str">
            <v/>
          </cell>
          <cell r="F619" t="str">
            <v/>
          </cell>
          <cell r="H619" t="str">
            <v/>
          </cell>
          <cell r="I619">
            <v>1</v>
          </cell>
          <cell r="J619">
            <v>1</v>
          </cell>
          <cell r="K619">
            <v>1</v>
          </cell>
          <cell r="M619">
            <v>2.2000000000000002</v>
          </cell>
          <cell r="N619">
            <v>2.2000000000000002</v>
          </cell>
          <cell r="O619">
            <v>2</v>
          </cell>
          <cell r="P619">
            <v>2</v>
          </cell>
          <cell r="Q619">
            <v>0</v>
          </cell>
          <cell r="R619">
            <v>0</v>
          </cell>
          <cell r="S619">
            <v>2.2000000000000002</v>
          </cell>
          <cell r="T619">
            <v>0</v>
          </cell>
          <cell r="U619" t="str">
            <v/>
          </cell>
          <cell r="V619" t="str">
            <v>A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 t="e">
            <v>#DIV/0!</v>
          </cell>
          <cell r="AH619" t="e">
            <v>#DIV/0!</v>
          </cell>
          <cell r="AI619" t="e">
            <v>#DIV/0!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</row>
        <row r="620">
          <cell r="B620" t="str">
            <v/>
          </cell>
          <cell r="C620">
            <v>0</v>
          </cell>
          <cell r="D620" t="str">
            <v/>
          </cell>
          <cell r="F620" t="str">
            <v/>
          </cell>
          <cell r="H620" t="str">
            <v/>
          </cell>
          <cell r="I620" t="e">
            <v>#N/A</v>
          </cell>
          <cell r="J620" t="e">
            <v>#N/A</v>
          </cell>
          <cell r="K620" t="e">
            <v>#N/A</v>
          </cell>
          <cell r="M620">
            <v>2.2000000000000002</v>
          </cell>
          <cell r="N620">
            <v>2.2000000000000002</v>
          </cell>
          <cell r="O620">
            <v>2</v>
          </cell>
          <cell r="P620">
            <v>2</v>
          </cell>
          <cell r="Q620">
            <v>0</v>
          </cell>
          <cell r="R620">
            <v>0</v>
          </cell>
          <cell r="S620">
            <v>2.2000000000000002</v>
          </cell>
          <cell r="T620">
            <v>0</v>
          </cell>
          <cell r="U620" t="str">
            <v/>
          </cell>
          <cell r="V620" t="str">
            <v>A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 t="e">
            <v>#DIV/0!</v>
          </cell>
          <cell r="AH620" t="e">
            <v>#DIV/0!</v>
          </cell>
          <cell r="AI620" t="e">
            <v>#DIV/0!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</row>
        <row r="621">
          <cell r="B621" t="str">
            <v/>
          </cell>
          <cell r="C621">
            <v>0</v>
          </cell>
          <cell r="D621" t="str">
            <v/>
          </cell>
          <cell r="F621" t="str">
            <v/>
          </cell>
          <cell r="H621" t="str">
            <v/>
          </cell>
          <cell r="I621">
            <v>2.2000000000000002</v>
          </cell>
          <cell r="J621">
            <v>2.4000000000000004</v>
          </cell>
          <cell r="K621">
            <v>2.6</v>
          </cell>
          <cell r="M621">
            <v>2.2000000000000002</v>
          </cell>
          <cell r="N621">
            <v>2.2000000000000002</v>
          </cell>
          <cell r="O621">
            <v>2</v>
          </cell>
          <cell r="P621">
            <v>2</v>
          </cell>
          <cell r="Q621">
            <v>0</v>
          </cell>
          <cell r="R621">
            <v>0</v>
          </cell>
          <cell r="S621">
            <v>2.2000000000000002</v>
          </cell>
          <cell r="T621">
            <v>0</v>
          </cell>
          <cell r="U621" t="str">
            <v/>
          </cell>
          <cell r="V621" t="str">
            <v>A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 t="e">
            <v>#DIV/0!</v>
          </cell>
          <cell r="AH621" t="e">
            <v>#DIV/0!</v>
          </cell>
          <cell r="AI621" t="e">
            <v>#DIV/0!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</row>
        <row r="622">
          <cell r="B622" t="str">
            <v/>
          </cell>
          <cell r="C622">
            <v>0</v>
          </cell>
          <cell r="D622" t="str">
            <v/>
          </cell>
          <cell r="F622" t="str">
            <v/>
          </cell>
          <cell r="H622" t="str">
            <v/>
          </cell>
          <cell r="I622">
            <v>0</v>
          </cell>
          <cell r="J622">
            <v>0.5</v>
          </cell>
          <cell r="K622">
            <v>1</v>
          </cell>
          <cell r="M622">
            <v>2.2000000000000002</v>
          </cell>
          <cell r="N622">
            <v>2.2000000000000002</v>
          </cell>
          <cell r="O622">
            <v>2</v>
          </cell>
          <cell r="P622">
            <v>2</v>
          </cell>
          <cell r="Q622">
            <v>0</v>
          </cell>
          <cell r="R622">
            <v>0</v>
          </cell>
          <cell r="S622">
            <v>2.2000000000000002</v>
          </cell>
          <cell r="T622">
            <v>0</v>
          </cell>
          <cell r="U622" t="str">
            <v/>
          </cell>
          <cell r="V622" t="str">
            <v>A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 t="e">
            <v>#DIV/0!</v>
          </cell>
          <cell r="AH622" t="e">
            <v>#DIV/0!</v>
          </cell>
          <cell r="AI622" t="e">
            <v>#DIV/0!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</row>
        <row r="623">
          <cell r="B623" t="str">
            <v/>
          </cell>
          <cell r="C623">
            <v>0</v>
          </cell>
          <cell r="D623" t="str">
            <v/>
          </cell>
          <cell r="F623" t="str">
            <v/>
          </cell>
          <cell r="H623" t="str">
            <v/>
          </cell>
          <cell r="I623" t="e">
            <v>#N/A</v>
          </cell>
          <cell r="J623" t="e">
            <v>#N/A</v>
          </cell>
          <cell r="K623" t="e">
            <v>#N/A</v>
          </cell>
          <cell r="M623">
            <v>2.2000000000000002</v>
          </cell>
          <cell r="N623">
            <v>2.2000000000000002</v>
          </cell>
          <cell r="O623">
            <v>2</v>
          </cell>
          <cell r="P623">
            <v>2</v>
          </cell>
          <cell r="Q623">
            <v>0</v>
          </cell>
          <cell r="R623">
            <v>0</v>
          </cell>
          <cell r="S623">
            <v>2.2000000000000002</v>
          </cell>
          <cell r="T623">
            <v>0</v>
          </cell>
          <cell r="U623" t="str">
            <v/>
          </cell>
          <cell r="V623" t="str">
            <v>A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 t="e">
            <v>#DIV/0!</v>
          </cell>
          <cell r="AH623" t="e">
            <v>#DIV/0!</v>
          </cell>
          <cell r="AI623" t="e">
            <v>#DIV/0!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</row>
        <row r="624">
          <cell r="B624" t="str">
            <v/>
          </cell>
          <cell r="C624">
            <v>0</v>
          </cell>
          <cell r="D624" t="str">
            <v/>
          </cell>
          <cell r="F624" t="str">
            <v/>
          </cell>
          <cell r="H624" t="str">
            <v/>
          </cell>
          <cell r="I624" t="e">
            <v>#N/A</v>
          </cell>
          <cell r="J624" t="e">
            <v>#N/A</v>
          </cell>
          <cell r="K624" t="e">
            <v>#N/A</v>
          </cell>
          <cell r="M624">
            <v>2.2000000000000002</v>
          </cell>
          <cell r="N624">
            <v>2.2000000000000002</v>
          </cell>
          <cell r="O624">
            <v>2</v>
          </cell>
          <cell r="P624">
            <v>2</v>
          </cell>
          <cell r="Q624">
            <v>0</v>
          </cell>
          <cell r="R624">
            <v>0</v>
          </cell>
          <cell r="S624">
            <v>2.2000000000000002</v>
          </cell>
          <cell r="T624">
            <v>0</v>
          </cell>
          <cell r="U624" t="str">
            <v/>
          </cell>
          <cell r="V624" t="str">
            <v>A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 t="e">
            <v>#DIV/0!</v>
          </cell>
          <cell r="AH624" t="e">
            <v>#DIV/0!</v>
          </cell>
          <cell r="AI624" t="e">
            <v>#DIV/0!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</row>
        <row r="625">
          <cell r="B625" t="str">
            <v/>
          </cell>
          <cell r="C625">
            <v>0</v>
          </cell>
          <cell r="D625" t="str">
            <v/>
          </cell>
          <cell r="F625" t="str">
            <v/>
          </cell>
          <cell r="H625" t="str">
            <v/>
          </cell>
          <cell r="I625" t="e">
            <v>#N/A</v>
          </cell>
          <cell r="J625" t="e">
            <v>#N/A</v>
          </cell>
          <cell r="K625" t="e">
            <v>#N/A</v>
          </cell>
          <cell r="M625">
            <v>2.2000000000000002</v>
          </cell>
          <cell r="N625">
            <v>2.2000000000000002</v>
          </cell>
          <cell r="O625">
            <v>2</v>
          </cell>
          <cell r="P625">
            <v>2</v>
          </cell>
          <cell r="Q625">
            <v>0</v>
          </cell>
          <cell r="R625">
            <v>0</v>
          </cell>
          <cell r="S625">
            <v>2.2000000000000002</v>
          </cell>
          <cell r="T625">
            <v>0</v>
          </cell>
          <cell r="U625" t="str">
            <v/>
          </cell>
          <cell r="V625" t="str">
            <v>A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 t="e">
            <v>#DIV/0!</v>
          </cell>
          <cell r="AH625" t="e">
            <v>#DIV/0!</v>
          </cell>
          <cell r="AI625" t="e">
            <v>#DIV/0!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</row>
        <row r="626">
          <cell r="B626" t="str">
            <v/>
          </cell>
          <cell r="C626">
            <v>0</v>
          </cell>
          <cell r="D626" t="str">
            <v/>
          </cell>
          <cell r="F626" t="str">
            <v/>
          </cell>
          <cell r="H626" t="str">
            <v/>
          </cell>
          <cell r="I626">
            <v>0</v>
          </cell>
          <cell r="J626">
            <v>0.5</v>
          </cell>
          <cell r="K626">
            <v>1</v>
          </cell>
          <cell r="M626">
            <v>2.2000000000000002</v>
          </cell>
          <cell r="N626">
            <v>2.2000000000000002</v>
          </cell>
          <cell r="O626">
            <v>2</v>
          </cell>
          <cell r="P626">
            <v>2</v>
          </cell>
          <cell r="Q626">
            <v>0</v>
          </cell>
          <cell r="R626">
            <v>0</v>
          </cell>
          <cell r="S626">
            <v>2.2000000000000002</v>
          </cell>
          <cell r="T626">
            <v>0</v>
          </cell>
          <cell r="U626" t="str">
            <v/>
          </cell>
          <cell r="V626" t="str">
            <v>A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 t="e">
            <v>#DIV/0!</v>
          </cell>
          <cell r="AH626" t="e">
            <v>#DIV/0!</v>
          </cell>
          <cell r="AI626" t="e">
            <v>#DIV/0!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</row>
        <row r="627">
          <cell r="B627" t="str">
            <v/>
          </cell>
          <cell r="C627">
            <v>0</v>
          </cell>
          <cell r="D627" t="str">
            <v/>
          </cell>
          <cell r="F627" t="str">
            <v/>
          </cell>
          <cell r="H627" t="str">
            <v/>
          </cell>
          <cell r="I627">
            <v>0</v>
          </cell>
          <cell r="J627">
            <v>0.93333333333333324</v>
          </cell>
          <cell r="K627">
            <v>1.8</v>
          </cell>
          <cell r="M627">
            <v>2.2000000000000002</v>
          </cell>
          <cell r="N627">
            <v>2.2000000000000002</v>
          </cell>
          <cell r="O627">
            <v>2</v>
          </cell>
          <cell r="P627">
            <v>2</v>
          </cell>
          <cell r="Q627">
            <v>0</v>
          </cell>
          <cell r="R627">
            <v>0</v>
          </cell>
          <cell r="S627">
            <v>2.2000000000000002</v>
          </cell>
          <cell r="T627">
            <v>0</v>
          </cell>
          <cell r="U627" t="str">
            <v/>
          </cell>
          <cell r="V627" t="str">
            <v>A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 t="e">
            <v>#DIV/0!</v>
          </cell>
          <cell r="AH627" t="e">
            <v>#DIV/0!</v>
          </cell>
          <cell r="AI627" t="e">
            <v>#DIV/0!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</row>
        <row r="628">
          <cell r="B628" t="str">
            <v/>
          </cell>
          <cell r="C628">
            <v>0</v>
          </cell>
          <cell r="D628" t="str">
            <v/>
          </cell>
          <cell r="F628" t="str">
            <v/>
          </cell>
          <cell r="H628" t="str">
            <v/>
          </cell>
          <cell r="I628">
            <v>0</v>
          </cell>
          <cell r="J628">
            <v>0.4</v>
          </cell>
          <cell r="K628">
            <v>0.8</v>
          </cell>
          <cell r="M628">
            <v>2.2000000000000002</v>
          </cell>
          <cell r="N628">
            <v>2.2000000000000002</v>
          </cell>
          <cell r="O628">
            <v>2</v>
          </cell>
          <cell r="P628">
            <v>2</v>
          </cell>
          <cell r="Q628">
            <v>0</v>
          </cell>
          <cell r="R628">
            <v>0</v>
          </cell>
          <cell r="S628">
            <v>2.2000000000000002</v>
          </cell>
          <cell r="T628">
            <v>0</v>
          </cell>
          <cell r="U628" t="str">
            <v/>
          </cell>
          <cell r="V628" t="str">
            <v>A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 t="e">
            <v>#DIV/0!</v>
          </cell>
          <cell r="AH628" t="e">
            <v>#DIV/0!</v>
          </cell>
          <cell r="AI628" t="e">
            <v>#DIV/0!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</row>
        <row r="629">
          <cell r="B629" t="str">
            <v/>
          </cell>
          <cell r="C629">
            <v>0</v>
          </cell>
          <cell r="D629" t="str">
            <v/>
          </cell>
          <cell r="F629" t="str">
            <v/>
          </cell>
          <cell r="H629" t="str">
            <v/>
          </cell>
          <cell r="I629" t="e">
            <v>#N/A</v>
          </cell>
          <cell r="J629" t="e">
            <v>#N/A</v>
          </cell>
          <cell r="K629" t="e">
            <v>#N/A</v>
          </cell>
          <cell r="M629">
            <v>2.2000000000000002</v>
          </cell>
          <cell r="N629">
            <v>2.2000000000000002</v>
          </cell>
          <cell r="O629">
            <v>2</v>
          </cell>
          <cell r="P629">
            <v>2</v>
          </cell>
          <cell r="Q629">
            <v>0</v>
          </cell>
          <cell r="R629">
            <v>0</v>
          </cell>
          <cell r="S629">
            <v>2.2000000000000002</v>
          </cell>
          <cell r="T629">
            <v>0</v>
          </cell>
          <cell r="U629" t="str">
            <v/>
          </cell>
          <cell r="V629" t="str">
            <v>A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 t="e">
            <v>#DIV/0!</v>
          </cell>
          <cell r="AH629" t="e">
            <v>#DIV/0!</v>
          </cell>
          <cell r="AI629" t="e">
            <v>#DIV/0!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</row>
        <row r="630">
          <cell r="B630" t="str">
            <v/>
          </cell>
          <cell r="C630">
            <v>0</v>
          </cell>
          <cell r="D630" t="str">
            <v/>
          </cell>
          <cell r="F630" t="str">
            <v/>
          </cell>
          <cell r="H630" t="str">
            <v/>
          </cell>
          <cell r="I630" t="e">
            <v>#N/A</v>
          </cell>
          <cell r="J630" t="e">
            <v>#N/A</v>
          </cell>
          <cell r="K630" t="e">
            <v>#N/A</v>
          </cell>
          <cell r="M630">
            <v>2.2000000000000002</v>
          </cell>
          <cell r="N630">
            <v>2.2000000000000002</v>
          </cell>
          <cell r="O630">
            <v>2</v>
          </cell>
          <cell r="P630">
            <v>2</v>
          </cell>
          <cell r="Q630">
            <v>0</v>
          </cell>
          <cell r="R630">
            <v>0</v>
          </cell>
          <cell r="S630">
            <v>2.2000000000000002</v>
          </cell>
          <cell r="T630">
            <v>0</v>
          </cell>
          <cell r="U630" t="str">
            <v/>
          </cell>
          <cell r="V630" t="str">
            <v>A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 t="e">
            <v>#DIV/0!</v>
          </cell>
          <cell r="AH630" t="e">
            <v>#DIV/0!</v>
          </cell>
          <cell r="AI630" t="e">
            <v>#DIV/0!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</row>
        <row r="631">
          <cell r="B631" t="str">
            <v/>
          </cell>
          <cell r="C631">
            <v>0</v>
          </cell>
          <cell r="D631" t="str">
            <v/>
          </cell>
          <cell r="F631" t="str">
            <v/>
          </cell>
          <cell r="H631" t="str">
            <v/>
          </cell>
          <cell r="I631">
            <v>0</v>
          </cell>
          <cell r="J631">
            <v>0</v>
          </cell>
          <cell r="K631">
            <v>0</v>
          </cell>
          <cell r="M631">
            <v>2.2000000000000002</v>
          </cell>
          <cell r="N631">
            <v>2.2000000000000002</v>
          </cell>
          <cell r="O631">
            <v>2</v>
          </cell>
          <cell r="P631">
            <v>2</v>
          </cell>
          <cell r="Q631">
            <v>0</v>
          </cell>
          <cell r="R631">
            <v>0</v>
          </cell>
          <cell r="S631">
            <v>2.2000000000000002</v>
          </cell>
          <cell r="T631">
            <v>0</v>
          </cell>
          <cell r="U631" t="str">
            <v/>
          </cell>
          <cell r="V631" t="str">
            <v>A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 t="e">
            <v>#DIV/0!</v>
          </cell>
          <cell r="AH631" t="e">
            <v>#DIV/0!</v>
          </cell>
          <cell r="AI631" t="e">
            <v>#DIV/0!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</row>
        <row r="632">
          <cell r="B632" t="str">
            <v/>
          </cell>
          <cell r="C632">
            <v>0</v>
          </cell>
          <cell r="D632" t="str">
            <v/>
          </cell>
          <cell r="F632" t="str">
            <v/>
          </cell>
          <cell r="H632" t="str">
            <v/>
          </cell>
          <cell r="I632">
            <v>1</v>
          </cell>
          <cell r="J632">
            <v>1</v>
          </cell>
          <cell r="K632">
            <v>1</v>
          </cell>
          <cell r="M632">
            <v>2.2000000000000002</v>
          </cell>
          <cell r="N632">
            <v>2.2000000000000002</v>
          </cell>
          <cell r="O632">
            <v>2</v>
          </cell>
          <cell r="P632">
            <v>2</v>
          </cell>
          <cell r="Q632">
            <v>0</v>
          </cell>
          <cell r="R632">
            <v>0</v>
          </cell>
          <cell r="S632">
            <v>2.2000000000000002</v>
          </cell>
          <cell r="T632">
            <v>0</v>
          </cell>
          <cell r="U632" t="str">
            <v/>
          </cell>
          <cell r="V632" t="str">
            <v>A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 t="e">
            <v>#DIV/0!</v>
          </cell>
          <cell r="AH632" t="e">
            <v>#DIV/0!</v>
          </cell>
          <cell r="AI632" t="e">
            <v>#DIV/0!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</row>
        <row r="633">
          <cell r="B633" t="str">
            <v/>
          </cell>
          <cell r="C633">
            <v>0</v>
          </cell>
          <cell r="D633" t="str">
            <v/>
          </cell>
          <cell r="F633" t="str">
            <v/>
          </cell>
          <cell r="H633" t="str">
            <v/>
          </cell>
          <cell r="I633">
            <v>1</v>
          </cell>
          <cell r="J633">
            <v>1.9666666666666668</v>
          </cell>
          <cell r="K633">
            <v>3.3</v>
          </cell>
          <cell r="M633">
            <v>2.2000000000000002</v>
          </cell>
          <cell r="N633">
            <v>2.2000000000000002</v>
          </cell>
          <cell r="O633">
            <v>2</v>
          </cell>
          <cell r="P633">
            <v>2</v>
          </cell>
          <cell r="Q633">
            <v>0</v>
          </cell>
          <cell r="R633">
            <v>0</v>
          </cell>
          <cell r="S633">
            <v>2.2000000000000002</v>
          </cell>
          <cell r="T633">
            <v>0</v>
          </cell>
          <cell r="U633" t="str">
            <v/>
          </cell>
          <cell r="V633" t="str">
            <v>A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 t="e">
            <v>#DIV/0!</v>
          </cell>
          <cell r="AH633" t="e">
            <v>#DIV/0!</v>
          </cell>
          <cell r="AI633" t="e">
            <v>#DIV/0!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</row>
        <row r="634">
          <cell r="B634" t="str">
            <v/>
          </cell>
          <cell r="C634">
            <v>0</v>
          </cell>
          <cell r="D634" t="str">
            <v/>
          </cell>
          <cell r="F634" t="str">
            <v/>
          </cell>
          <cell r="H634" t="str">
            <v/>
          </cell>
          <cell r="I634">
            <v>4.2</v>
          </cell>
          <cell r="J634">
            <v>4.8666666666666671</v>
          </cell>
          <cell r="K634">
            <v>6.1</v>
          </cell>
          <cell r="M634">
            <v>2.2000000000000002</v>
          </cell>
          <cell r="N634">
            <v>2.2000000000000002</v>
          </cell>
          <cell r="O634">
            <v>2</v>
          </cell>
          <cell r="P634">
            <v>2</v>
          </cell>
          <cell r="Q634">
            <v>0</v>
          </cell>
          <cell r="R634">
            <v>0</v>
          </cell>
          <cell r="S634">
            <v>2.2000000000000002</v>
          </cell>
          <cell r="T634">
            <v>0</v>
          </cell>
          <cell r="U634" t="str">
            <v/>
          </cell>
          <cell r="V634" t="str">
            <v>A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 t="e">
            <v>#DIV/0!</v>
          </cell>
          <cell r="AH634" t="e">
            <v>#DIV/0!</v>
          </cell>
          <cell r="AI634" t="e">
            <v>#DIV/0!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</row>
        <row r="635">
          <cell r="B635" t="str">
            <v/>
          </cell>
          <cell r="C635">
            <v>0</v>
          </cell>
          <cell r="D635" t="str">
            <v/>
          </cell>
          <cell r="F635" t="str">
            <v/>
          </cell>
          <cell r="H635" t="str">
            <v/>
          </cell>
          <cell r="I635">
            <v>0</v>
          </cell>
          <cell r="J635">
            <v>1.4333333333333336</v>
          </cell>
          <cell r="K635">
            <v>2.2000000000000002</v>
          </cell>
          <cell r="M635">
            <v>2.2000000000000002</v>
          </cell>
          <cell r="N635">
            <v>2.2000000000000002</v>
          </cell>
          <cell r="O635">
            <v>2</v>
          </cell>
          <cell r="P635">
            <v>2</v>
          </cell>
          <cell r="Q635">
            <v>0</v>
          </cell>
          <cell r="R635">
            <v>0</v>
          </cell>
          <cell r="S635">
            <v>2.2000000000000002</v>
          </cell>
          <cell r="T635">
            <v>0</v>
          </cell>
          <cell r="U635" t="str">
            <v/>
          </cell>
          <cell r="V635" t="str">
            <v>A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 t="e">
            <v>#DIV/0!</v>
          </cell>
          <cell r="AH635" t="e">
            <v>#DIV/0!</v>
          </cell>
          <cell r="AI635" t="e">
            <v>#DIV/0!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</row>
        <row r="636">
          <cell r="B636" t="str">
            <v/>
          </cell>
          <cell r="C636">
            <v>0</v>
          </cell>
          <cell r="D636" t="str">
            <v/>
          </cell>
          <cell r="F636" t="str">
            <v/>
          </cell>
          <cell r="H636" t="str">
            <v/>
          </cell>
          <cell r="I636">
            <v>1</v>
          </cell>
          <cell r="J636">
            <v>1.9000000000000001</v>
          </cell>
          <cell r="K636">
            <v>3</v>
          </cell>
          <cell r="M636">
            <v>2.2000000000000002</v>
          </cell>
          <cell r="N636">
            <v>2.2000000000000002</v>
          </cell>
          <cell r="O636">
            <v>2</v>
          </cell>
          <cell r="P636">
            <v>2</v>
          </cell>
          <cell r="Q636">
            <v>0</v>
          </cell>
          <cell r="R636">
            <v>0</v>
          </cell>
          <cell r="S636">
            <v>2.2000000000000002</v>
          </cell>
          <cell r="T636">
            <v>0</v>
          </cell>
          <cell r="U636" t="str">
            <v/>
          </cell>
          <cell r="V636" t="str">
            <v>A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 t="e">
            <v>#DIV/0!</v>
          </cell>
          <cell r="AH636" t="e">
            <v>#DIV/0!</v>
          </cell>
          <cell r="AI636" t="e">
            <v>#DIV/0!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</row>
        <row r="637">
          <cell r="B637" t="str">
            <v/>
          </cell>
          <cell r="C637">
            <v>0</v>
          </cell>
          <cell r="D637" t="str">
            <v/>
          </cell>
          <cell r="F637" t="str">
            <v/>
          </cell>
          <cell r="H637" t="str">
            <v/>
          </cell>
          <cell r="I637">
            <v>1.4</v>
          </cell>
          <cell r="J637">
            <v>2.2333333333333329</v>
          </cell>
          <cell r="K637">
            <v>3.3</v>
          </cell>
          <cell r="M637">
            <v>2.2000000000000002</v>
          </cell>
          <cell r="N637">
            <v>2.2000000000000002</v>
          </cell>
          <cell r="O637">
            <v>2</v>
          </cell>
          <cell r="P637">
            <v>2</v>
          </cell>
          <cell r="Q637">
            <v>0</v>
          </cell>
          <cell r="R637">
            <v>0</v>
          </cell>
          <cell r="S637">
            <v>2.2000000000000002</v>
          </cell>
          <cell r="T637">
            <v>0</v>
          </cell>
          <cell r="U637" t="str">
            <v/>
          </cell>
          <cell r="V637" t="str">
            <v>A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 t="e">
            <v>#DIV/0!</v>
          </cell>
          <cell r="AH637" t="e">
            <v>#DIV/0!</v>
          </cell>
          <cell r="AI637" t="e">
            <v>#DIV/0!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</row>
        <row r="638">
          <cell r="B638" t="str">
            <v/>
          </cell>
          <cell r="C638">
            <v>0</v>
          </cell>
          <cell r="D638" t="str">
            <v/>
          </cell>
          <cell r="F638" t="str">
            <v/>
          </cell>
          <cell r="H638" t="str">
            <v/>
          </cell>
          <cell r="I638" t="e">
            <v>#N/A</v>
          </cell>
          <cell r="J638" t="e">
            <v>#N/A</v>
          </cell>
          <cell r="K638" t="e">
            <v>#N/A</v>
          </cell>
          <cell r="M638">
            <v>2.2000000000000002</v>
          </cell>
          <cell r="N638">
            <v>2.2000000000000002</v>
          </cell>
          <cell r="O638">
            <v>2</v>
          </cell>
          <cell r="P638">
            <v>2</v>
          </cell>
          <cell r="Q638">
            <v>0</v>
          </cell>
          <cell r="R638">
            <v>0</v>
          </cell>
          <cell r="S638">
            <v>2.2000000000000002</v>
          </cell>
          <cell r="T638">
            <v>0</v>
          </cell>
          <cell r="U638" t="str">
            <v/>
          </cell>
          <cell r="V638" t="str">
            <v>A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 t="e">
            <v>#DIV/0!</v>
          </cell>
          <cell r="AH638" t="e">
            <v>#DIV/0!</v>
          </cell>
          <cell r="AI638" t="e">
            <v>#DIV/0!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</row>
        <row r="639">
          <cell r="B639" t="str">
            <v/>
          </cell>
          <cell r="C639">
            <v>0</v>
          </cell>
          <cell r="D639" t="str">
            <v/>
          </cell>
          <cell r="F639" t="str">
            <v/>
          </cell>
          <cell r="H639" t="str">
            <v/>
          </cell>
          <cell r="I639" t="e">
            <v>#N/A</v>
          </cell>
          <cell r="J639" t="e">
            <v>#N/A</v>
          </cell>
          <cell r="K639" t="e">
            <v>#N/A</v>
          </cell>
          <cell r="M639">
            <v>2.2000000000000002</v>
          </cell>
          <cell r="N639">
            <v>2.2000000000000002</v>
          </cell>
          <cell r="O639">
            <v>2</v>
          </cell>
          <cell r="P639">
            <v>2</v>
          </cell>
          <cell r="Q639">
            <v>0</v>
          </cell>
          <cell r="R639">
            <v>0</v>
          </cell>
          <cell r="S639">
            <v>2.2000000000000002</v>
          </cell>
          <cell r="T639">
            <v>0</v>
          </cell>
          <cell r="U639" t="str">
            <v/>
          </cell>
          <cell r="V639" t="str">
            <v>A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 t="e">
            <v>#DIV/0!</v>
          </cell>
          <cell r="AH639" t="e">
            <v>#DIV/0!</v>
          </cell>
          <cell r="AI639" t="e">
            <v>#DIV/0!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</row>
        <row r="640">
          <cell r="B640" t="str">
            <v/>
          </cell>
          <cell r="C640">
            <v>0</v>
          </cell>
          <cell r="D640" t="str">
            <v/>
          </cell>
          <cell r="F640" t="str">
            <v/>
          </cell>
          <cell r="H640" t="str">
            <v/>
          </cell>
          <cell r="I640" t="e">
            <v>#N/A</v>
          </cell>
          <cell r="J640" t="e">
            <v>#N/A</v>
          </cell>
          <cell r="K640" t="e">
            <v>#N/A</v>
          </cell>
          <cell r="M640">
            <v>2.2000000000000002</v>
          </cell>
          <cell r="N640">
            <v>2.2000000000000002</v>
          </cell>
          <cell r="O640">
            <v>2</v>
          </cell>
          <cell r="P640">
            <v>2</v>
          </cell>
          <cell r="Q640">
            <v>0</v>
          </cell>
          <cell r="R640">
            <v>0</v>
          </cell>
          <cell r="S640">
            <v>2.2000000000000002</v>
          </cell>
          <cell r="T640">
            <v>0</v>
          </cell>
          <cell r="U640" t="str">
            <v/>
          </cell>
          <cell r="V640" t="str">
            <v>A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 t="e">
            <v>#DIV/0!</v>
          </cell>
          <cell r="AH640" t="e">
            <v>#DIV/0!</v>
          </cell>
          <cell r="AI640" t="e">
            <v>#DIV/0!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</row>
        <row r="641">
          <cell r="B641" t="str">
            <v/>
          </cell>
          <cell r="C641">
            <v>0</v>
          </cell>
          <cell r="D641" t="str">
            <v/>
          </cell>
          <cell r="F641" t="str">
            <v/>
          </cell>
          <cell r="H641" t="str">
            <v/>
          </cell>
          <cell r="I641" t="e">
            <v>#N/A</v>
          </cell>
          <cell r="J641" t="e">
            <v>#N/A</v>
          </cell>
          <cell r="K641" t="e">
            <v>#N/A</v>
          </cell>
          <cell r="M641">
            <v>2.2000000000000002</v>
          </cell>
          <cell r="N641">
            <v>2.2000000000000002</v>
          </cell>
          <cell r="O641">
            <v>2</v>
          </cell>
          <cell r="P641">
            <v>2</v>
          </cell>
          <cell r="Q641">
            <v>0</v>
          </cell>
          <cell r="R641">
            <v>0</v>
          </cell>
          <cell r="S641">
            <v>2.2000000000000002</v>
          </cell>
          <cell r="T641">
            <v>0</v>
          </cell>
          <cell r="U641" t="str">
            <v/>
          </cell>
          <cell r="V641" t="str">
            <v>A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 t="e">
            <v>#DIV/0!</v>
          </cell>
          <cell r="AH641" t="e">
            <v>#DIV/0!</v>
          </cell>
          <cell r="AI641" t="e">
            <v>#DIV/0!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</row>
        <row r="642">
          <cell r="B642" t="str">
            <v/>
          </cell>
          <cell r="C642">
            <v>0</v>
          </cell>
          <cell r="D642" t="str">
            <v/>
          </cell>
          <cell r="F642" t="str">
            <v/>
          </cell>
          <cell r="H642" t="str">
            <v/>
          </cell>
          <cell r="I642">
            <v>0</v>
          </cell>
          <cell r="J642">
            <v>0.75</v>
          </cell>
          <cell r="K642">
            <v>1.5</v>
          </cell>
          <cell r="M642">
            <v>2.2000000000000002</v>
          </cell>
          <cell r="N642">
            <v>2.2000000000000002</v>
          </cell>
          <cell r="O642">
            <v>2</v>
          </cell>
          <cell r="P642">
            <v>2</v>
          </cell>
          <cell r="Q642">
            <v>0</v>
          </cell>
          <cell r="R642">
            <v>0</v>
          </cell>
          <cell r="S642">
            <v>2.2000000000000002</v>
          </cell>
          <cell r="T642">
            <v>0</v>
          </cell>
          <cell r="U642" t="str">
            <v/>
          </cell>
          <cell r="V642" t="str">
            <v>A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 t="e">
            <v>#DIV/0!</v>
          </cell>
          <cell r="AH642" t="e">
            <v>#DIV/0!</v>
          </cell>
          <cell r="AI642" t="e">
            <v>#DIV/0!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</row>
        <row r="643">
          <cell r="B643" t="str">
            <v/>
          </cell>
          <cell r="C643">
            <v>0</v>
          </cell>
          <cell r="D643" t="str">
            <v/>
          </cell>
          <cell r="F643" t="str">
            <v/>
          </cell>
          <cell r="H643" t="str">
            <v/>
          </cell>
          <cell r="I643">
            <v>0</v>
          </cell>
          <cell r="J643">
            <v>0</v>
          </cell>
          <cell r="K643">
            <v>0</v>
          </cell>
          <cell r="M643">
            <v>2.2000000000000002</v>
          </cell>
          <cell r="N643">
            <v>2.2000000000000002</v>
          </cell>
          <cell r="O643">
            <v>2</v>
          </cell>
          <cell r="P643">
            <v>2</v>
          </cell>
          <cell r="Q643">
            <v>0</v>
          </cell>
          <cell r="R643">
            <v>0</v>
          </cell>
          <cell r="S643">
            <v>2.2000000000000002</v>
          </cell>
          <cell r="T643">
            <v>0</v>
          </cell>
          <cell r="U643" t="str">
            <v/>
          </cell>
          <cell r="V643" t="str">
            <v>A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 t="e">
            <v>#DIV/0!</v>
          </cell>
          <cell r="AH643" t="e">
            <v>#DIV/0!</v>
          </cell>
          <cell r="AI643" t="e">
            <v>#DIV/0!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</row>
        <row r="644">
          <cell r="B644" t="str">
            <v/>
          </cell>
          <cell r="C644">
            <v>0</v>
          </cell>
          <cell r="D644" t="str">
            <v/>
          </cell>
          <cell r="F644" t="str">
            <v/>
          </cell>
          <cell r="H644" t="str">
            <v/>
          </cell>
          <cell r="I644">
            <v>1.7</v>
          </cell>
          <cell r="J644">
            <v>2.3333333333333335</v>
          </cell>
          <cell r="K644">
            <v>2.9</v>
          </cell>
          <cell r="M644">
            <v>2.2000000000000002</v>
          </cell>
          <cell r="N644">
            <v>2.2000000000000002</v>
          </cell>
          <cell r="O644">
            <v>2</v>
          </cell>
          <cell r="P644">
            <v>2</v>
          </cell>
          <cell r="Q644">
            <v>0</v>
          </cell>
          <cell r="R644">
            <v>0</v>
          </cell>
          <cell r="S644">
            <v>2.2000000000000002</v>
          </cell>
          <cell r="T644">
            <v>0</v>
          </cell>
          <cell r="U644" t="str">
            <v/>
          </cell>
          <cell r="V644" t="str">
            <v>A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 t="e">
            <v>#DIV/0!</v>
          </cell>
          <cell r="AH644" t="e">
            <v>#DIV/0!</v>
          </cell>
          <cell r="AI644" t="e">
            <v>#DIV/0!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</row>
        <row r="645">
          <cell r="B645" t="str">
            <v/>
          </cell>
          <cell r="C645">
            <v>0</v>
          </cell>
          <cell r="D645" t="str">
            <v/>
          </cell>
          <cell r="F645" t="str">
            <v/>
          </cell>
          <cell r="H645" t="str">
            <v/>
          </cell>
          <cell r="I645">
            <v>1.9</v>
          </cell>
          <cell r="J645">
            <v>2.2666666666666671</v>
          </cell>
          <cell r="K645">
            <v>2.8</v>
          </cell>
          <cell r="M645">
            <v>2.2000000000000002</v>
          </cell>
          <cell r="N645">
            <v>2.2000000000000002</v>
          </cell>
          <cell r="O645">
            <v>2</v>
          </cell>
          <cell r="P645">
            <v>2</v>
          </cell>
          <cell r="Q645">
            <v>0</v>
          </cell>
          <cell r="R645">
            <v>0</v>
          </cell>
          <cell r="S645">
            <v>2.2000000000000002</v>
          </cell>
          <cell r="T645">
            <v>0</v>
          </cell>
          <cell r="U645" t="str">
            <v/>
          </cell>
          <cell r="V645" t="str">
            <v>A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 t="e">
            <v>#DIV/0!</v>
          </cell>
          <cell r="AH645" t="e">
            <v>#DIV/0!</v>
          </cell>
          <cell r="AI645" t="e">
            <v>#DIV/0!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</row>
        <row r="646">
          <cell r="B646" t="str">
            <v/>
          </cell>
          <cell r="C646">
            <v>0</v>
          </cell>
          <cell r="D646" t="str">
            <v/>
          </cell>
          <cell r="F646" t="str">
            <v/>
          </cell>
          <cell r="H646" t="str">
            <v/>
          </cell>
          <cell r="I646">
            <v>1</v>
          </cell>
          <cell r="J646">
            <v>1</v>
          </cell>
          <cell r="K646">
            <v>1</v>
          </cell>
          <cell r="M646">
            <v>2.2000000000000002</v>
          </cell>
          <cell r="N646">
            <v>2.2000000000000002</v>
          </cell>
          <cell r="O646">
            <v>2</v>
          </cell>
          <cell r="P646">
            <v>2</v>
          </cell>
          <cell r="Q646">
            <v>0</v>
          </cell>
          <cell r="R646">
            <v>0</v>
          </cell>
          <cell r="S646">
            <v>2.2000000000000002</v>
          </cell>
          <cell r="T646">
            <v>0</v>
          </cell>
          <cell r="U646" t="str">
            <v/>
          </cell>
          <cell r="V646" t="str">
            <v>A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 t="e">
            <v>#DIV/0!</v>
          </cell>
          <cell r="AH646" t="e">
            <v>#DIV/0!</v>
          </cell>
          <cell r="AI646" t="e">
            <v>#DIV/0!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</row>
        <row r="647">
          <cell r="B647" t="str">
            <v/>
          </cell>
          <cell r="C647">
            <v>0</v>
          </cell>
          <cell r="D647" t="str">
            <v/>
          </cell>
          <cell r="F647" t="str">
            <v/>
          </cell>
          <cell r="H647" t="str">
            <v/>
          </cell>
          <cell r="I647">
            <v>0</v>
          </cell>
          <cell r="J647">
            <v>0.33333333333333331</v>
          </cell>
          <cell r="K647">
            <v>1</v>
          </cell>
          <cell r="M647">
            <v>2.2000000000000002</v>
          </cell>
          <cell r="N647">
            <v>2.2000000000000002</v>
          </cell>
          <cell r="O647">
            <v>2</v>
          </cell>
          <cell r="P647">
            <v>2</v>
          </cell>
          <cell r="Q647">
            <v>0</v>
          </cell>
          <cell r="R647">
            <v>0</v>
          </cell>
          <cell r="S647">
            <v>2.2000000000000002</v>
          </cell>
          <cell r="T647">
            <v>0</v>
          </cell>
          <cell r="U647" t="str">
            <v/>
          </cell>
          <cell r="V647" t="str">
            <v>A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 t="e">
            <v>#DIV/0!</v>
          </cell>
          <cell r="AH647" t="e">
            <v>#DIV/0!</v>
          </cell>
          <cell r="AI647" t="e">
            <v>#DIV/0!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</row>
        <row r="648">
          <cell r="B648" t="str">
            <v/>
          </cell>
          <cell r="C648">
            <v>0</v>
          </cell>
          <cell r="D648" t="str">
            <v/>
          </cell>
          <cell r="F648" t="str">
            <v/>
          </cell>
          <cell r="H648" t="str">
            <v/>
          </cell>
          <cell r="I648" t="e">
            <v>#N/A</v>
          </cell>
          <cell r="J648" t="e">
            <v>#N/A</v>
          </cell>
          <cell r="K648" t="e">
            <v>#N/A</v>
          </cell>
          <cell r="M648">
            <v>2.2000000000000002</v>
          </cell>
          <cell r="N648">
            <v>2.2000000000000002</v>
          </cell>
          <cell r="O648">
            <v>2</v>
          </cell>
          <cell r="P648">
            <v>2</v>
          </cell>
          <cell r="Q648">
            <v>0</v>
          </cell>
          <cell r="R648">
            <v>0</v>
          </cell>
          <cell r="S648">
            <v>2.2000000000000002</v>
          </cell>
          <cell r="T648">
            <v>0</v>
          </cell>
          <cell r="U648" t="str">
            <v/>
          </cell>
          <cell r="V648" t="str">
            <v>A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 t="e">
            <v>#DIV/0!</v>
          </cell>
          <cell r="AH648" t="e">
            <v>#DIV/0!</v>
          </cell>
          <cell r="AI648" t="e">
            <v>#DIV/0!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</row>
        <row r="649">
          <cell r="B649" t="str">
            <v/>
          </cell>
          <cell r="C649">
            <v>0</v>
          </cell>
          <cell r="D649" t="str">
            <v/>
          </cell>
          <cell r="F649" t="str">
            <v/>
          </cell>
          <cell r="H649" t="str">
            <v/>
          </cell>
          <cell r="I649" t="e">
            <v>#N/A</v>
          </cell>
          <cell r="J649" t="e">
            <v>#N/A</v>
          </cell>
          <cell r="K649" t="e">
            <v>#N/A</v>
          </cell>
          <cell r="M649">
            <v>2.2000000000000002</v>
          </cell>
          <cell r="N649">
            <v>2.2000000000000002</v>
          </cell>
          <cell r="O649">
            <v>2</v>
          </cell>
          <cell r="P649">
            <v>2</v>
          </cell>
          <cell r="Q649">
            <v>0</v>
          </cell>
          <cell r="R649">
            <v>0</v>
          </cell>
          <cell r="S649">
            <v>2.2000000000000002</v>
          </cell>
          <cell r="T649">
            <v>0</v>
          </cell>
          <cell r="U649" t="str">
            <v/>
          </cell>
          <cell r="V649" t="str">
            <v>A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 t="e">
            <v>#DIV/0!</v>
          </cell>
          <cell r="AH649" t="e">
            <v>#DIV/0!</v>
          </cell>
          <cell r="AI649" t="e">
            <v>#DIV/0!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</row>
        <row r="650">
          <cell r="B650" t="str">
            <v/>
          </cell>
          <cell r="C650">
            <v>0</v>
          </cell>
          <cell r="D650" t="str">
            <v/>
          </cell>
          <cell r="F650" t="str">
            <v/>
          </cell>
          <cell r="H650" t="str">
            <v/>
          </cell>
          <cell r="I650">
            <v>0</v>
          </cell>
          <cell r="J650">
            <v>1.3333333333333333</v>
          </cell>
          <cell r="K650">
            <v>2.5</v>
          </cell>
          <cell r="M650">
            <v>2.2000000000000002</v>
          </cell>
          <cell r="N650">
            <v>2.2000000000000002</v>
          </cell>
          <cell r="O650">
            <v>2</v>
          </cell>
          <cell r="P650">
            <v>2</v>
          </cell>
          <cell r="Q650">
            <v>0</v>
          </cell>
          <cell r="R650">
            <v>0</v>
          </cell>
          <cell r="S650">
            <v>2.2000000000000002</v>
          </cell>
          <cell r="T650">
            <v>0</v>
          </cell>
          <cell r="U650" t="str">
            <v/>
          </cell>
          <cell r="V650" t="str">
            <v>A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 t="e">
            <v>#DIV/0!</v>
          </cell>
          <cell r="AH650" t="e">
            <v>#DIV/0!</v>
          </cell>
          <cell r="AI650" t="e">
            <v>#DIV/0!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</row>
        <row r="651">
          <cell r="B651" t="str">
            <v/>
          </cell>
          <cell r="C651">
            <v>0</v>
          </cell>
          <cell r="D651" t="str">
            <v/>
          </cell>
          <cell r="F651" t="str">
            <v/>
          </cell>
          <cell r="H651" t="str">
            <v/>
          </cell>
          <cell r="I651" t="e">
            <v>#N/A</v>
          </cell>
          <cell r="J651" t="e">
            <v>#N/A</v>
          </cell>
          <cell r="K651" t="e">
            <v>#N/A</v>
          </cell>
          <cell r="M651">
            <v>2.2000000000000002</v>
          </cell>
          <cell r="N651">
            <v>2.2000000000000002</v>
          </cell>
          <cell r="O651">
            <v>2</v>
          </cell>
          <cell r="P651">
            <v>2</v>
          </cell>
          <cell r="Q651">
            <v>0</v>
          </cell>
          <cell r="R651">
            <v>0</v>
          </cell>
          <cell r="S651">
            <v>2.2000000000000002</v>
          </cell>
          <cell r="T651">
            <v>0</v>
          </cell>
          <cell r="U651" t="str">
            <v/>
          </cell>
          <cell r="V651" t="str">
            <v>A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 t="e">
            <v>#DIV/0!</v>
          </cell>
          <cell r="AH651" t="e">
            <v>#DIV/0!</v>
          </cell>
          <cell r="AI651" t="e">
            <v>#DIV/0!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</row>
        <row r="652">
          <cell r="B652" t="str">
            <v/>
          </cell>
          <cell r="C652">
            <v>0</v>
          </cell>
          <cell r="D652" t="str">
            <v/>
          </cell>
          <cell r="F652" t="str">
            <v/>
          </cell>
          <cell r="H652" t="str">
            <v/>
          </cell>
          <cell r="I652" t="e">
            <v>#N/A</v>
          </cell>
          <cell r="J652" t="e">
            <v>#N/A</v>
          </cell>
          <cell r="K652" t="e">
            <v>#N/A</v>
          </cell>
          <cell r="M652">
            <v>2.2000000000000002</v>
          </cell>
          <cell r="N652">
            <v>2.2000000000000002</v>
          </cell>
          <cell r="O652">
            <v>2</v>
          </cell>
          <cell r="P652">
            <v>2</v>
          </cell>
          <cell r="Q652">
            <v>0</v>
          </cell>
          <cell r="R652">
            <v>0</v>
          </cell>
          <cell r="S652">
            <v>2.2000000000000002</v>
          </cell>
          <cell r="T652">
            <v>0</v>
          </cell>
          <cell r="U652" t="str">
            <v/>
          </cell>
          <cell r="V652" t="str">
            <v>A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 t="e">
            <v>#DIV/0!</v>
          </cell>
          <cell r="AH652" t="e">
            <v>#DIV/0!</v>
          </cell>
          <cell r="AI652" t="e">
            <v>#DIV/0!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</row>
        <row r="653">
          <cell r="B653" t="str">
            <v/>
          </cell>
          <cell r="C653">
            <v>0</v>
          </cell>
          <cell r="D653" t="str">
            <v/>
          </cell>
          <cell r="F653" t="str">
            <v/>
          </cell>
          <cell r="H653" t="str">
            <v/>
          </cell>
          <cell r="I653" t="e">
            <v>#N/A</v>
          </cell>
          <cell r="J653" t="e">
            <v>#N/A</v>
          </cell>
          <cell r="K653" t="e">
            <v>#N/A</v>
          </cell>
          <cell r="M653">
            <v>2.2000000000000002</v>
          </cell>
          <cell r="N653">
            <v>2.2000000000000002</v>
          </cell>
          <cell r="O653">
            <v>2</v>
          </cell>
          <cell r="P653">
            <v>2</v>
          </cell>
          <cell r="Q653">
            <v>0</v>
          </cell>
          <cell r="R653">
            <v>0</v>
          </cell>
          <cell r="S653">
            <v>2.2000000000000002</v>
          </cell>
          <cell r="T653">
            <v>0</v>
          </cell>
          <cell r="U653" t="str">
            <v/>
          </cell>
          <cell r="V653" t="str">
            <v>A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 t="e">
            <v>#DIV/0!</v>
          </cell>
          <cell r="AH653" t="e">
            <v>#DIV/0!</v>
          </cell>
          <cell r="AI653" t="e">
            <v>#DIV/0!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</row>
        <row r="654">
          <cell r="B654" t="str">
            <v/>
          </cell>
          <cell r="C654">
            <v>0</v>
          </cell>
          <cell r="D654" t="str">
            <v/>
          </cell>
          <cell r="F654" t="str">
            <v/>
          </cell>
          <cell r="H654" t="str">
            <v/>
          </cell>
          <cell r="I654" t="e">
            <v>#N/A</v>
          </cell>
          <cell r="J654" t="e">
            <v>#N/A</v>
          </cell>
          <cell r="K654" t="e">
            <v>#N/A</v>
          </cell>
          <cell r="M654">
            <v>2.2000000000000002</v>
          </cell>
          <cell r="N654">
            <v>2.2000000000000002</v>
          </cell>
          <cell r="O654">
            <v>2</v>
          </cell>
          <cell r="P654">
            <v>2</v>
          </cell>
          <cell r="Q654">
            <v>0</v>
          </cell>
          <cell r="R654">
            <v>0</v>
          </cell>
          <cell r="S654">
            <v>2.2000000000000002</v>
          </cell>
          <cell r="T654">
            <v>0</v>
          </cell>
          <cell r="U654" t="str">
            <v/>
          </cell>
          <cell r="V654" t="str">
            <v>A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 t="e">
            <v>#DIV/0!</v>
          </cell>
          <cell r="AH654" t="e">
            <v>#DIV/0!</v>
          </cell>
          <cell r="AI654" t="e">
            <v>#DIV/0!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</row>
        <row r="655">
          <cell r="B655" t="str">
            <v/>
          </cell>
          <cell r="C655">
            <v>0</v>
          </cell>
          <cell r="D655" t="str">
            <v/>
          </cell>
          <cell r="F655" t="str">
            <v/>
          </cell>
          <cell r="H655" t="str">
            <v/>
          </cell>
          <cell r="I655" t="e">
            <v>#N/A</v>
          </cell>
          <cell r="J655" t="e">
            <v>#N/A</v>
          </cell>
          <cell r="K655" t="e">
            <v>#N/A</v>
          </cell>
          <cell r="M655">
            <v>2.2000000000000002</v>
          </cell>
          <cell r="N655">
            <v>2.2000000000000002</v>
          </cell>
          <cell r="O655">
            <v>2</v>
          </cell>
          <cell r="P655">
            <v>2</v>
          </cell>
          <cell r="Q655">
            <v>0</v>
          </cell>
          <cell r="R655">
            <v>0</v>
          </cell>
          <cell r="S655">
            <v>2.2000000000000002</v>
          </cell>
          <cell r="T655">
            <v>0</v>
          </cell>
          <cell r="U655" t="str">
            <v/>
          </cell>
          <cell r="V655" t="str">
            <v>A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 t="e">
            <v>#DIV/0!</v>
          </cell>
          <cell r="AH655" t="e">
            <v>#DIV/0!</v>
          </cell>
          <cell r="AI655" t="e">
            <v>#DIV/0!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</row>
        <row r="656">
          <cell r="B656" t="str">
            <v/>
          </cell>
          <cell r="C656">
            <v>0</v>
          </cell>
          <cell r="D656" t="str">
            <v/>
          </cell>
          <cell r="F656" t="str">
            <v/>
          </cell>
          <cell r="H656" t="str">
            <v/>
          </cell>
          <cell r="I656" t="e">
            <v>#N/A</v>
          </cell>
          <cell r="J656" t="e">
            <v>#N/A</v>
          </cell>
          <cell r="K656" t="e">
            <v>#N/A</v>
          </cell>
          <cell r="M656">
            <v>2.2000000000000002</v>
          </cell>
          <cell r="N656">
            <v>2.2000000000000002</v>
          </cell>
          <cell r="O656">
            <v>2</v>
          </cell>
          <cell r="P656">
            <v>2</v>
          </cell>
          <cell r="Q656">
            <v>0</v>
          </cell>
          <cell r="R656">
            <v>0</v>
          </cell>
          <cell r="S656">
            <v>2.2000000000000002</v>
          </cell>
          <cell r="T656">
            <v>0</v>
          </cell>
          <cell r="U656" t="str">
            <v/>
          </cell>
          <cell r="V656" t="str">
            <v>A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 t="e">
            <v>#DIV/0!</v>
          </cell>
          <cell r="AH656" t="e">
            <v>#DIV/0!</v>
          </cell>
          <cell r="AI656" t="e">
            <v>#DIV/0!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</row>
        <row r="657">
          <cell r="B657" t="str">
            <v/>
          </cell>
          <cell r="C657">
            <v>0</v>
          </cell>
          <cell r="D657" t="str">
            <v/>
          </cell>
          <cell r="F657" t="str">
            <v/>
          </cell>
          <cell r="H657" t="str">
            <v/>
          </cell>
          <cell r="I657" t="e">
            <v>#N/A</v>
          </cell>
          <cell r="J657" t="e">
            <v>#N/A</v>
          </cell>
          <cell r="K657" t="e">
            <v>#N/A</v>
          </cell>
          <cell r="M657">
            <v>2.2000000000000002</v>
          </cell>
          <cell r="N657">
            <v>2.2000000000000002</v>
          </cell>
          <cell r="O657">
            <v>2</v>
          </cell>
          <cell r="P657">
            <v>2</v>
          </cell>
          <cell r="Q657">
            <v>0</v>
          </cell>
          <cell r="R657">
            <v>0</v>
          </cell>
          <cell r="S657">
            <v>2.2000000000000002</v>
          </cell>
          <cell r="T657">
            <v>0</v>
          </cell>
          <cell r="U657" t="str">
            <v/>
          </cell>
          <cell r="V657" t="str">
            <v>A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 t="e">
            <v>#DIV/0!</v>
          </cell>
          <cell r="AH657" t="e">
            <v>#DIV/0!</v>
          </cell>
          <cell r="AI657" t="e">
            <v>#DIV/0!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</row>
        <row r="658">
          <cell r="B658" t="str">
            <v/>
          </cell>
          <cell r="C658">
            <v>0</v>
          </cell>
          <cell r="D658" t="str">
            <v/>
          </cell>
          <cell r="F658" t="str">
            <v/>
          </cell>
          <cell r="H658" t="str">
            <v/>
          </cell>
          <cell r="I658">
            <v>0</v>
          </cell>
          <cell r="J658">
            <v>1</v>
          </cell>
          <cell r="K658">
            <v>2</v>
          </cell>
          <cell r="M658">
            <v>2.2000000000000002</v>
          </cell>
          <cell r="N658">
            <v>2.2000000000000002</v>
          </cell>
          <cell r="O658">
            <v>2</v>
          </cell>
          <cell r="P658">
            <v>2</v>
          </cell>
          <cell r="Q658">
            <v>0</v>
          </cell>
          <cell r="R658">
            <v>0</v>
          </cell>
          <cell r="S658">
            <v>2.2000000000000002</v>
          </cell>
          <cell r="T658">
            <v>0</v>
          </cell>
          <cell r="U658" t="str">
            <v/>
          </cell>
          <cell r="V658" t="str">
            <v>A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 t="e">
            <v>#DIV/0!</v>
          </cell>
          <cell r="AH658" t="e">
            <v>#DIV/0!</v>
          </cell>
          <cell r="AI658" t="e">
            <v>#DIV/0!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</row>
        <row r="659">
          <cell r="B659" t="str">
            <v/>
          </cell>
          <cell r="C659">
            <v>0</v>
          </cell>
          <cell r="D659" t="str">
            <v/>
          </cell>
          <cell r="F659" t="str">
            <v/>
          </cell>
          <cell r="H659" t="str">
            <v/>
          </cell>
          <cell r="I659">
            <v>0</v>
          </cell>
          <cell r="J659">
            <v>1.7</v>
          </cell>
          <cell r="K659">
            <v>2.8</v>
          </cell>
          <cell r="M659">
            <v>2.2000000000000002</v>
          </cell>
          <cell r="N659">
            <v>2.2000000000000002</v>
          </cell>
          <cell r="O659">
            <v>2</v>
          </cell>
          <cell r="P659">
            <v>2</v>
          </cell>
          <cell r="Q659">
            <v>0</v>
          </cell>
          <cell r="R659">
            <v>0</v>
          </cell>
          <cell r="S659">
            <v>2.2000000000000002</v>
          </cell>
          <cell r="T659">
            <v>0</v>
          </cell>
          <cell r="U659" t="str">
            <v/>
          </cell>
          <cell r="V659" t="str">
            <v>A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 t="e">
            <v>#DIV/0!</v>
          </cell>
          <cell r="AH659" t="e">
            <v>#DIV/0!</v>
          </cell>
          <cell r="AI659" t="e">
            <v>#DIV/0!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</row>
        <row r="660">
          <cell r="B660" t="str">
            <v/>
          </cell>
          <cell r="C660">
            <v>0</v>
          </cell>
          <cell r="D660" t="str">
            <v/>
          </cell>
          <cell r="F660" t="str">
            <v/>
          </cell>
          <cell r="H660" t="str">
            <v/>
          </cell>
          <cell r="I660">
            <v>0</v>
          </cell>
          <cell r="J660">
            <v>1.6333333333333335</v>
          </cell>
          <cell r="K660">
            <v>3.2</v>
          </cell>
          <cell r="M660">
            <v>2.2000000000000002</v>
          </cell>
          <cell r="N660">
            <v>2.2000000000000002</v>
          </cell>
          <cell r="O660">
            <v>2</v>
          </cell>
          <cell r="P660">
            <v>2</v>
          </cell>
          <cell r="Q660">
            <v>0</v>
          </cell>
          <cell r="R660">
            <v>0</v>
          </cell>
          <cell r="S660">
            <v>2.2000000000000002</v>
          </cell>
          <cell r="T660">
            <v>0</v>
          </cell>
          <cell r="U660" t="str">
            <v/>
          </cell>
          <cell r="V660" t="str">
            <v>A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 t="e">
            <v>#DIV/0!</v>
          </cell>
          <cell r="AH660" t="e">
            <v>#DIV/0!</v>
          </cell>
          <cell r="AI660" t="e">
            <v>#DIV/0!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</row>
        <row r="661">
          <cell r="B661" t="str">
            <v/>
          </cell>
          <cell r="C661">
            <v>0</v>
          </cell>
          <cell r="D661" t="str">
            <v/>
          </cell>
          <cell r="F661" t="str">
            <v/>
          </cell>
          <cell r="H661" t="str">
            <v/>
          </cell>
          <cell r="I661">
            <v>0</v>
          </cell>
          <cell r="J661">
            <v>0</v>
          </cell>
          <cell r="K661">
            <v>0</v>
          </cell>
          <cell r="M661">
            <v>2.2000000000000002</v>
          </cell>
          <cell r="N661">
            <v>2.2000000000000002</v>
          </cell>
          <cell r="O661">
            <v>2</v>
          </cell>
          <cell r="P661">
            <v>2</v>
          </cell>
          <cell r="Q661">
            <v>0</v>
          </cell>
          <cell r="R661">
            <v>0</v>
          </cell>
          <cell r="S661">
            <v>2.2000000000000002</v>
          </cell>
          <cell r="T661">
            <v>0</v>
          </cell>
          <cell r="U661" t="str">
            <v/>
          </cell>
          <cell r="V661" t="str">
            <v>A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 t="e">
            <v>#DIV/0!</v>
          </cell>
          <cell r="AH661" t="e">
            <v>#DIV/0!</v>
          </cell>
          <cell r="AI661" t="e">
            <v>#DIV/0!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</row>
        <row r="662">
          <cell r="B662" t="str">
            <v/>
          </cell>
          <cell r="C662">
            <v>0</v>
          </cell>
          <cell r="D662" t="str">
            <v/>
          </cell>
          <cell r="F662" t="str">
            <v/>
          </cell>
          <cell r="H662" t="str">
            <v/>
          </cell>
          <cell r="I662">
            <v>0</v>
          </cell>
          <cell r="J662">
            <v>0.33333333333333331</v>
          </cell>
          <cell r="K662">
            <v>1</v>
          </cell>
          <cell r="M662">
            <v>2.2000000000000002</v>
          </cell>
          <cell r="N662">
            <v>2.2000000000000002</v>
          </cell>
          <cell r="O662">
            <v>2</v>
          </cell>
          <cell r="P662">
            <v>2</v>
          </cell>
          <cell r="Q662">
            <v>0</v>
          </cell>
          <cell r="R662">
            <v>0</v>
          </cell>
          <cell r="S662">
            <v>2.2000000000000002</v>
          </cell>
          <cell r="T662">
            <v>0</v>
          </cell>
          <cell r="U662" t="str">
            <v/>
          </cell>
          <cell r="V662" t="str">
            <v>A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 t="e">
            <v>#DIV/0!</v>
          </cell>
          <cell r="AH662" t="e">
            <v>#DIV/0!</v>
          </cell>
          <cell r="AI662" t="e">
            <v>#DIV/0!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</row>
        <row r="663">
          <cell r="B663" t="str">
            <v/>
          </cell>
          <cell r="C663">
            <v>0</v>
          </cell>
          <cell r="D663" t="str">
            <v/>
          </cell>
          <cell r="F663" t="str">
            <v/>
          </cell>
          <cell r="H663" t="str">
            <v/>
          </cell>
          <cell r="I663">
            <v>0</v>
          </cell>
          <cell r="J663">
            <v>0</v>
          </cell>
          <cell r="K663">
            <v>0</v>
          </cell>
          <cell r="M663">
            <v>2.2000000000000002</v>
          </cell>
          <cell r="N663">
            <v>2.2000000000000002</v>
          </cell>
          <cell r="O663">
            <v>2</v>
          </cell>
          <cell r="P663">
            <v>2</v>
          </cell>
          <cell r="Q663">
            <v>0</v>
          </cell>
          <cell r="R663">
            <v>0</v>
          </cell>
          <cell r="S663">
            <v>2.2000000000000002</v>
          </cell>
          <cell r="T663">
            <v>0</v>
          </cell>
          <cell r="U663" t="str">
            <v/>
          </cell>
          <cell r="V663" t="str">
            <v>A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 t="e">
            <v>#DIV/0!</v>
          </cell>
          <cell r="AH663" t="e">
            <v>#DIV/0!</v>
          </cell>
          <cell r="AI663" t="e">
            <v>#DIV/0!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</row>
        <row r="664">
          <cell r="B664" t="str">
            <v/>
          </cell>
          <cell r="C664">
            <v>0</v>
          </cell>
          <cell r="D664" t="str">
            <v/>
          </cell>
          <cell r="F664" t="str">
            <v/>
          </cell>
          <cell r="H664" t="str">
            <v/>
          </cell>
          <cell r="I664">
            <v>0</v>
          </cell>
          <cell r="J664">
            <v>0.26666666666666666</v>
          </cell>
          <cell r="K664">
            <v>0.8</v>
          </cell>
          <cell r="M664">
            <v>2.2000000000000002</v>
          </cell>
          <cell r="N664">
            <v>2.2000000000000002</v>
          </cell>
          <cell r="O664">
            <v>2</v>
          </cell>
          <cell r="P664">
            <v>2</v>
          </cell>
          <cell r="Q664">
            <v>0</v>
          </cell>
          <cell r="R664">
            <v>0</v>
          </cell>
          <cell r="S664">
            <v>2.2000000000000002</v>
          </cell>
          <cell r="T664">
            <v>0</v>
          </cell>
          <cell r="U664" t="str">
            <v/>
          </cell>
          <cell r="V664" t="str">
            <v>A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 t="e">
            <v>#DIV/0!</v>
          </cell>
          <cell r="AH664" t="e">
            <v>#DIV/0!</v>
          </cell>
          <cell r="AI664" t="e">
            <v>#DIV/0!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</row>
        <row r="665">
          <cell r="B665" t="str">
            <v/>
          </cell>
          <cell r="C665">
            <v>0</v>
          </cell>
          <cell r="D665" t="str">
            <v/>
          </cell>
          <cell r="F665" t="str">
            <v/>
          </cell>
          <cell r="H665" t="str">
            <v/>
          </cell>
          <cell r="I665">
            <v>0</v>
          </cell>
          <cell r="J665">
            <v>0</v>
          </cell>
          <cell r="K665">
            <v>0</v>
          </cell>
          <cell r="M665">
            <v>2.2000000000000002</v>
          </cell>
          <cell r="N665">
            <v>2.2000000000000002</v>
          </cell>
          <cell r="O665">
            <v>2</v>
          </cell>
          <cell r="P665">
            <v>2</v>
          </cell>
          <cell r="Q665">
            <v>0</v>
          </cell>
          <cell r="R665">
            <v>0</v>
          </cell>
          <cell r="S665">
            <v>2.2000000000000002</v>
          </cell>
          <cell r="T665">
            <v>0</v>
          </cell>
          <cell r="U665" t="str">
            <v/>
          </cell>
          <cell r="V665" t="str">
            <v>A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 t="e">
            <v>#DIV/0!</v>
          </cell>
          <cell r="AH665" t="e">
            <v>#DIV/0!</v>
          </cell>
          <cell r="AI665" t="e">
            <v>#DIV/0!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</row>
        <row r="666">
          <cell r="B666" t="str">
            <v/>
          </cell>
          <cell r="C666">
            <v>0</v>
          </cell>
          <cell r="D666" t="str">
            <v/>
          </cell>
          <cell r="F666" t="str">
            <v/>
          </cell>
          <cell r="H666" t="str">
            <v/>
          </cell>
          <cell r="I666">
            <v>0</v>
          </cell>
          <cell r="J666">
            <v>0</v>
          </cell>
          <cell r="K666">
            <v>0</v>
          </cell>
          <cell r="M666">
            <v>2.2000000000000002</v>
          </cell>
          <cell r="N666">
            <v>2.2000000000000002</v>
          </cell>
          <cell r="O666">
            <v>2</v>
          </cell>
          <cell r="P666">
            <v>2</v>
          </cell>
          <cell r="Q666">
            <v>0</v>
          </cell>
          <cell r="R666">
            <v>0</v>
          </cell>
          <cell r="S666">
            <v>2.2000000000000002</v>
          </cell>
          <cell r="T666">
            <v>0</v>
          </cell>
          <cell r="U666" t="str">
            <v/>
          </cell>
          <cell r="V666" t="str">
            <v>A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 t="e">
            <v>#DIV/0!</v>
          </cell>
          <cell r="AH666" t="e">
            <v>#DIV/0!</v>
          </cell>
          <cell r="AI666" t="e">
            <v>#DIV/0!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</row>
        <row r="667">
          <cell r="B667" t="str">
            <v/>
          </cell>
          <cell r="C667">
            <v>0</v>
          </cell>
          <cell r="D667" t="str">
            <v/>
          </cell>
          <cell r="F667" t="str">
            <v/>
          </cell>
          <cell r="H667" t="str">
            <v/>
          </cell>
          <cell r="I667">
            <v>2.9</v>
          </cell>
          <cell r="J667">
            <v>3.9666666666666668</v>
          </cell>
          <cell r="K667">
            <v>4.9000000000000004</v>
          </cell>
          <cell r="M667">
            <v>2.2000000000000002</v>
          </cell>
          <cell r="N667">
            <v>2.2000000000000002</v>
          </cell>
          <cell r="O667">
            <v>2</v>
          </cell>
          <cell r="P667">
            <v>2</v>
          </cell>
          <cell r="Q667">
            <v>0</v>
          </cell>
          <cell r="R667">
            <v>0</v>
          </cell>
          <cell r="S667">
            <v>2.2000000000000002</v>
          </cell>
          <cell r="T667">
            <v>0</v>
          </cell>
          <cell r="U667" t="str">
            <v/>
          </cell>
          <cell r="V667" t="str">
            <v>A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 t="e">
            <v>#DIV/0!</v>
          </cell>
          <cell r="AH667" t="e">
            <v>#DIV/0!</v>
          </cell>
          <cell r="AI667" t="e">
            <v>#DIV/0!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</row>
        <row r="668">
          <cell r="B668" t="str">
            <v/>
          </cell>
          <cell r="C668">
            <v>0</v>
          </cell>
          <cell r="D668" t="str">
            <v/>
          </cell>
          <cell r="F668" t="str">
            <v/>
          </cell>
          <cell r="H668" t="str">
            <v/>
          </cell>
          <cell r="I668">
            <v>0</v>
          </cell>
          <cell r="J668">
            <v>0.6333333333333333</v>
          </cell>
          <cell r="K668">
            <v>1</v>
          </cell>
          <cell r="M668">
            <v>2.2000000000000002</v>
          </cell>
          <cell r="N668">
            <v>2.2000000000000002</v>
          </cell>
          <cell r="O668">
            <v>2</v>
          </cell>
          <cell r="P668">
            <v>2</v>
          </cell>
          <cell r="Q668">
            <v>0</v>
          </cell>
          <cell r="R668">
            <v>0</v>
          </cell>
          <cell r="S668">
            <v>2.2000000000000002</v>
          </cell>
          <cell r="T668">
            <v>0</v>
          </cell>
          <cell r="U668" t="str">
            <v/>
          </cell>
          <cell r="V668" t="str">
            <v>A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 t="e">
            <v>#DIV/0!</v>
          </cell>
          <cell r="AH668" t="e">
            <v>#DIV/0!</v>
          </cell>
          <cell r="AI668" t="e">
            <v>#DIV/0!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</row>
        <row r="669">
          <cell r="B669" t="str">
            <v/>
          </cell>
          <cell r="C669">
            <v>0</v>
          </cell>
          <cell r="D669" t="str">
            <v/>
          </cell>
          <cell r="F669" t="str">
            <v/>
          </cell>
          <cell r="H669" t="str">
            <v/>
          </cell>
          <cell r="I669">
            <v>0</v>
          </cell>
          <cell r="J669">
            <v>0.3666666666666667</v>
          </cell>
          <cell r="K669">
            <v>1.1000000000000001</v>
          </cell>
          <cell r="M669">
            <v>2.2000000000000002</v>
          </cell>
          <cell r="N669">
            <v>2.2000000000000002</v>
          </cell>
          <cell r="O669">
            <v>2</v>
          </cell>
          <cell r="P669">
            <v>2</v>
          </cell>
          <cell r="Q669">
            <v>0</v>
          </cell>
          <cell r="R669">
            <v>0</v>
          </cell>
          <cell r="S669">
            <v>2.2000000000000002</v>
          </cell>
          <cell r="T669">
            <v>0</v>
          </cell>
          <cell r="U669" t="str">
            <v/>
          </cell>
          <cell r="V669" t="str">
            <v>A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 t="e">
            <v>#DIV/0!</v>
          </cell>
          <cell r="AH669" t="e">
            <v>#DIV/0!</v>
          </cell>
          <cell r="AI669" t="e">
            <v>#DIV/0!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</row>
        <row r="670">
          <cell r="B670" t="str">
            <v/>
          </cell>
          <cell r="C670">
            <v>0</v>
          </cell>
          <cell r="D670" t="str">
            <v/>
          </cell>
          <cell r="F670" t="str">
            <v/>
          </cell>
          <cell r="H670" t="str">
            <v/>
          </cell>
          <cell r="I670">
            <v>0</v>
          </cell>
          <cell r="J670">
            <v>0</v>
          </cell>
          <cell r="K670">
            <v>0</v>
          </cell>
          <cell r="M670">
            <v>2.2000000000000002</v>
          </cell>
          <cell r="N670">
            <v>2.2000000000000002</v>
          </cell>
          <cell r="O670">
            <v>2</v>
          </cell>
          <cell r="P670">
            <v>2</v>
          </cell>
          <cell r="Q670">
            <v>0</v>
          </cell>
          <cell r="R670">
            <v>0</v>
          </cell>
          <cell r="S670">
            <v>2.2000000000000002</v>
          </cell>
          <cell r="T670">
            <v>0</v>
          </cell>
          <cell r="U670" t="str">
            <v/>
          </cell>
          <cell r="V670" t="str">
            <v>A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 t="e">
            <v>#DIV/0!</v>
          </cell>
          <cell r="AH670" t="e">
            <v>#DIV/0!</v>
          </cell>
          <cell r="AI670" t="e">
            <v>#DIV/0!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</row>
        <row r="671">
          <cell r="B671" t="str">
            <v/>
          </cell>
          <cell r="C671">
            <v>0</v>
          </cell>
          <cell r="D671" t="str">
            <v/>
          </cell>
          <cell r="F671" t="str">
            <v/>
          </cell>
          <cell r="H671" t="str">
            <v/>
          </cell>
          <cell r="I671">
            <v>0</v>
          </cell>
          <cell r="J671">
            <v>0.5</v>
          </cell>
          <cell r="K671">
            <v>1</v>
          </cell>
          <cell r="M671">
            <v>2.2000000000000002</v>
          </cell>
          <cell r="N671">
            <v>2.2000000000000002</v>
          </cell>
          <cell r="O671">
            <v>2</v>
          </cell>
          <cell r="P671">
            <v>2</v>
          </cell>
          <cell r="Q671">
            <v>0</v>
          </cell>
          <cell r="R671">
            <v>0</v>
          </cell>
          <cell r="S671">
            <v>2.2000000000000002</v>
          </cell>
          <cell r="T671">
            <v>0</v>
          </cell>
          <cell r="U671" t="str">
            <v/>
          </cell>
          <cell r="V671" t="str">
            <v>A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 t="e">
            <v>#DIV/0!</v>
          </cell>
          <cell r="AH671" t="e">
            <v>#DIV/0!</v>
          </cell>
          <cell r="AI671" t="e">
            <v>#DIV/0!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</row>
        <row r="672">
          <cell r="B672" t="str">
            <v/>
          </cell>
          <cell r="C672">
            <v>0</v>
          </cell>
          <cell r="D672" t="str">
            <v/>
          </cell>
          <cell r="F672" t="str">
            <v/>
          </cell>
          <cell r="H672" t="str">
            <v/>
          </cell>
          <cell r="I672">
            <v>0</v>
          </cell>
          <cell r="J672">
            <v>0</v>
          </cell>
          <cell r="K672">
            <v>0</v>
          </cell>
          <cell r="M672">
            <v>2.2000000000000002</v>
          </cell>
          <cell r="N672">
            <v>2.2000000000000002</v>
          </cell>
          <cell r="O672">
            <v>2</v>
          </cell>
          <cell r="P672">
            <v>2</v>
          </cell>
          <cell r="Q672">
            <v>0</v>
          </cell>
          <cell r="R672">
            <v>0</v>
          </cell>
          <cell r="S672">
            <v>2.2000000000000002</v>
          </cell>
          <cell r="T672">
            <v>0</v>
          </cell>
          <cell r="U672" t="str">
            <v/>
          </cell>
          <cell r="V672" t="str">
            <v>A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 t="e">
            <v>#DIV/0!</v>
          </cell>
          <cell r="AH672" t="e">
            <v>#DIV/0!</v>
          </cell>
          <cell r="AI672" t="e">
            <v>#DIV/0!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</row>
        <row r="673">
          <cell r="B673" t="str">
            <v/>
          </cell>
          <cell r="C673">
            <v>0</v>
          </cell>
          <cell r="D673" t="str">
            <v/>
          </cell>
          <cell r="F673" t="str">
            <v/>
          </cell>
          <cell r="H673" t="str">
            <v/>
          </cell>
          <cell r="I673">
            <v>0</v>
          </cell>
          <cell r="J673">
            <v>0.33333333333333331</v>
          </cell>
          <cell r="K673">
            <v>1</v>
          </cell>
          <cell r="M673">
            <v>2.2000000000000002</v>
          </cell>
          <cell r="N673">
            <v>2.2000000000000002</v>
          </cell>
          <cell r="O673">
            <v>2</v>
          </cell>
          <cell r="P673">
            <v>2</v>
          </cell>
          <cell r="Q673">
            <v>0</v>
          </cell>
          <cell r="R673">
            <v>0</v>
          </cell>
          <cell r="S673">
            <v>2.2000000000000002</v>
          </cell>
          <cell r="T673">
            <v>0</v>
          </cell>
          <cell r="U673" t="str">
            <v/>
          </cell>
          <cell r="V673" t="str">
            <v>A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 t="e">
            <v>#DIV/0!</v>
          </cell>
          <cell r="AH673" t="e">
            <v>#DIV/0!</v>
          </cell>
          <cell r="AI673" t="e">
            <v>#DIV/0!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</row>
        <row r="674">
          <cell r="B674" t="str">
            <v/>
          </cell>
          <cell r="C674">
            <v>0</v>
          </cell>
          <cell r="D674" t="str">
            <v/>
          </cell>
          <cell r="F674" t="str">
            <v/>
          </cell>
          <cell r="H674" t="str">
            <v/>
          </cell>
          <cell r="I674" t="e">
            <v>#N/A</v>
          </cell>
          <cell r="J674" t="e">
            <v>#N/A</v>
          </cell>
          <cell r="K674" t="e">
            <v>#N/A</v>
          </cell>
          <cell r="M674">
            <v>2.2000000000000002</v>
          </cell>
          <cell r="N674">
            <v>2.2000000000000002</v>
          </cell>
          <cell r="O674">
            <v>2</v>
          </cell>
          <cell r="P674">
            <v>2</v>
          </cell>
          <cell r="Q674">
            <v>0</v>
          </cell>
          <cell r="R674">
            <v>0</v>
          </cell>
          <cell r="S674">
            <v>2.2000000000000002</v>
          </cell>
          <cell r="T674">
            <v>0</v>
          </cell>
          <cell r="U674" t="str">
            <v/>
          </cell>
          <cell r="V674" t="str">
            <v>A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 t="e">
            <v>#DIV/0!</v>
          </cell>
          <cell r="AH674" t="e">
            <v>#DIV/0!</v>
          </cell>
          <cell r="AI674" t="e">
            <v>#DIV/0!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</row>
        <row r="675">
          <cell r="B675" t="str">
            <v/>
          </cell>
          <cell r="C675">
            <v>0</v>
          </cell>
          <cell r="D675" t="str">
            <v/>
          </cell>
          <cell r="F675" t="str">
            <v/>
          </cell>
          <cell r="H675" t="str">
            <v/>
          </cell>
          <cell r="I675">
            <v>2.2000000000000002</v>
          </cell>
          <cell r="J675">
            <v>2.3333333333333335</v>
          </cell>
          <cell r="K675">
            <v>2.5</v>
          </cell>
          <cell r="M675">
            <v>2.2000000000000002</v>
          </cell>
          <cell r="N675">
            <v>2.2000000000000002</v>
          </cell>
          <cell r="O675">
            <v>2</v>
          </cell>
          <cell r="P675">
            <v>2</v>
          </cell>
          <cell r="Q675">
            <v>0</v>
          </cell>
          <cell r="R675">
            <v>0</v>
          </cell>
          <cell r="S675">
            <v>2.2000000000000002</v>
          </cell>
          <cell r="T675">
            <v>0</v>
          </cell>
          <cell r="U675" t="str">
            <v/>
          </cell>
          <cell r="V675" t="str">
            <v>A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 t="e">
            <v>#DIV/0!</v>
          </cell>
          <cell r="AH675" t="e">
            <v>#DIV/0!</v>
          </cell>
          <cell r="AI675" t="e">
            <v>#DIV/0!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</row>
        <row r="676">
          <cell r="B676" t="str">
            <v/>
          </cell>
          <cell r="C676">
            <v>0</v>
          </cell>
          <cell r="D676" t="str">
            <v/>
          </cell>
          <cell r="F676" t="str">
            <v/>
          </cell>
          <cell r="H676" t="str">
            <v/>
          </cell>
          <cell r="I676">
            <v>0</v>
          </cell>
          <cell r="J676">
            <v>0.85</v>
          </cell>
          <cell r="K676">
            <v>1.7</v>
          </cell>
          <cell r="M676">
            <v>2.2000000000000002</v>
          </cell>
          <cell r="N676">
            <v>2.2000000000000002</v>
          </cell>
          <cell r="O676">
            <v>2</v>
          </cell>
          <cell r="P676">
            <v>2</v>
          </cell>
          <cell r="Q676">
            <v>0</v>
          </cell>
          <cell r="R676">
            <v>0</v>
          </cell>
          <cell r="S676">
            <v>2.2000000000000002</v>
          </cell>
          <cell r="T676">
            <v>0</v>
          </cell>
          <cell r="U676" t="str">
            <v/>
          </cell>
          <cell r="V676" t="str">
            <v>A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 t="e">
            <v>#DIV/0!</v>
          </cell>
          <cell r="AH676" t="e">
            <v>#DIV/0!</v>
          </cell>
          <cell r="AI676" t="e">
            <v>#DIV/0!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</row>
        <row r="677">
          <cell r="B677" t="str">
            <v/>
          </cell>
          <cell r="C677">
            <v>0</v>
          </cell>
          <cell r="D677" t="str">
            <v/>
          </cell>
          <cell r="H677" t="str">
            <v/>
          </cell>
          <cell r="I677">
            <v>0</v>
          </cell>
          <cell r="J677">
            <v>1</v>
          </cell>
          <cell r="K677">
            <v>2</v>
          </cell>
          <cell r="M677">
            <v>2.2000000000000002</v>
          </cell>
          <cell r="N677">
            <v>2.2000000000000002</v>
          </cell>
          <cell r="O677">
            <v>2</v>
          </cell>
          <cell r="P677">
            <v>2</v>
          </cell>
          <cell r="Q677">
            <v>0</v>
          </cell>
          <cell r="R677">
            <v>0</v>
          </cell>
          <cell r="S677">
            <v>2.2000000000000002</v>
          </cell>
          <cell r="T677">
            <v>0</v>
          </cell>
          <cell r="U677" t="str">
            <v/>
          </cell>
          <cell r="V677" t="str">
            <v>A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 t="e">
            <v>#DIV/0!</v>
          </cell>
          <cell r="AH677" t="e">
            <v>#DIV/0!</v>
          </cell>
          <cell r="AI677" t="e">
            <v>#DIV/0!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</row>
        <row r="678">
          <cell r="B678" t="str">
            <v/>
          </cell>
          <cell r="C678">
            <v>0</v>
          </cell>
          <cell r="D678" t="str">
            <v/>
          </cell>
          <cell r="H678" t="str">
            <v/>
          </cell>
          <cell r="I678" t="e">
            <v>#N/A</v>
          </cell>
          <cell r="J678" t="e">
            <v>#N/A</v>
          </cell>
          <cell r="K678" t="e">
            <v>#N/A</v>
          </cell>
          <cell r="M678">
            <v>2.2000000000000002</v>
          </cell>
          <cell r="N678">
            <v>2.2000000000000002</v>
          </cell>
          <cell r="O678">
            <v>2</v>
          </cell>
          <cell r="P678">
            <v>2</v>
          </cell>
          <cell r="Q678">
            <v>0</v>
          </cell>
          <cell r="R678">
            <v>0</v>
          </cell>
          <cell r="S678">
            <v>2.2000000000000002</v>
          </cell>
          <cell r="T678">
            <v>0</v>
          </cell>
          <cell r="U678" t="str">
            <v/>
          </cell>
          <cell r="V678" t="str">
            <v>A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 t="e">
            <v>#DIV/0!</v>
          </cell>
          <cell r="AH678" t="e">
            <v>#DIV/0!</v>
          </cell>
          <cell r="AI678" t="e">
            <v>#DIV/0!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</row>
        <row r="679">
          <cell r="B679" t="str">
            <v/>
          </cell>
          <cell r="C679">
            <v>0</v>
          </cell>
          <cell r="D679" t="str">
            <v/>
          </cell>
          <cell r="H679" t="str">
            <v/>
          </cell>
          <cell r="I679">
            <v>0</v>
          </cell>
          <cell r="J679">
            <v>0</v>
          </cell>
          <cell r="K679">
            <v>0</v>
          </cell>
          <cell r="M679">
            <v>2.2000000000000002</v>
          </cell>
          <cell r="N679">
            <v>2.2000000000000002</v>
          </cell>
          <cell r="O679">
            <v>2</v>
          </cell>
          <cell r="P679">
            <v>2</v>
          </cell>
          <cell r="Q679">
            <v>0</v>
          </cell>
          <cell r="R679">
            <v>0</v>
          </cell>
          <cell r="S679">
            <v>2.2000000000000002</v>
          </cell>
          <cell r="T679">
            <v>0</v>
          </cell>
          <cell r="U679" t="str">
            <v/>
          </cell>
          <cell r="V679" t="str">
            <v>A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 t="e">
            <v>#DIV/0!</v>
          </cell>
          <cell r="AH679" t="e">
            <v>#DIV/0!</v>
          </cell>
          <cell r="AI679" t="e">
            <v>#DIV/0!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</row>
        <row r="680">
          <cell r="B680" t="str">
            <v/>
          </cell>
          <cell r="C680">
            <v>0</v>
          </cell>
          <cell r="D680" t="str">
            <v/>
          </cell>
          <cell r="H680" t="str">
            <v/>
          </cell>
          <cell r="I680">
            <v>0</v>
          </cell>
          <cell r="J680">
            <v>1.3</v>
          </cell>
          <cell r="K680">
            <v>2.1</v>
          </cell>
          <cell r="M680">
            <v>2.2000000000000002</v>
          </cell>
          <cell r="N680">
            <v>2.2000000000000002</v>
          </cell>
          <cell r="O680">
            <v>2</v>
          </cell>
          <cell r="P680">
            <v>2</v>
          </cell>
          <cell r="Q680">
            <v>0</v>
          </cell>
          <cell r="R680">
            <v>0</v>
          </cell>
          <cell r="S680">
            <v>2.2000000000000002</v>
          </cell>
          <cell r="T680">
            <v>0</v>
          </cell>
          <cell r="U680" t="str">
            <v/>
          </cell>
          <cell r="V680" t="str">
            <v>A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 t="e">
            <v>#DIV/0!</v>
          </cell>
          <cell r="AH680" t="e">
            <v>#DIV/0!</v>
          </cell>
          <cell r="AI680" t="e">
            <v>#DIV/0!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</row>
        <row r="681">
          <cell r="B681" t="str">
            <v/>
          </cell>
          <cell r="C681">
            <v>0</v>
          </cell>
          <cell r="D681" t="str">
            <v/>
          </cell>
          <cell r="H681" t="str">
            <v/>
          </cell>
          <cell r="I681">
            <v>0</v>
          </cell>
          <cell r="J681">
            <v>0</v>
          </cell>
          <cell r="K681">
            <v>0</v>
          </cell>
          <cell r="M681">
            <v>2.2000000000000002</v>
          </cell>
          <cell r="N681">
            <v>2.2000000000000002</v>
          </cell>
          <cell r="O681">
            <v>2</v>
          </cell>
          <cell r="P681">
            <v>2</v>
          </cell>
          <cell r="Q681">
            <v>0</v>
          </cell>
          <cell r="R681">
            <v>0</v>
          </cell>
          <cell r="S681">
            <v>2.2000000000000002</v>
          </cell>
          <cell r="T681">
            <v>0</v>
          </cell>
          <cell r="U681" t="str">
            <v/>
          </cell>
          <cell r="V681" t="str">
            <v>A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 t="e">
            <v>#DIV/0!</v>
          </cell>
          <cell r="AH681" t="e">
            <v>#DIV/0!</v>
          </cell>
          <cell r="AI681" t="e">
            <v>#DIV/0!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</row>
        <row r="682">
          <cell r="B682" t="str">
            <v/>
          </cell>
          <cell r="C682">
            <v>0</v>
          </cell>
          <cell r="D682" t="str">
            <v/>
          </cell>
          <cell r="H682" t="str">
            <v/>
          </cell>
          <cell r="I682">
            <v>0</v>
          </cell>
          <cell r="J682">
            <v>1.1499999999999999</v>
          </cell>
          <cell r="K682">
            <v>2.2999999999999998</v>
          </cell>
          <cell r="M682">
            <v>2.2000000000000002</v>
          </cell>
          <cell r="N682">
            <v>2.2000000000000002</v>
          </cell>
          <cell r="O682">
            <v>2</v>
          </cell>
          <cell r="P682">
            <v>2</v>
          </cell>
          <cell r="Q682">
            <v>0</v>
          </cell>
          <cell r="R682">
            <v>0</v>
          </cell>
          <cell r="S682">
            <v>2.2000000000000002</v>
          </cell>
          <cell r="T682">
            <v>0</v>
          </cell>
          <cell r="U682" t="str">
            <v/>
          </cell>
          <cell r="V682" t="str">
            <v>A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 t="e">
            <v>#DIV/0!</v>
          </cell>
          <cell r="AH682" t="e">
            <v>#DIV/0!</v>
          </cell>
          <cell r="AI682" t="e">
            <v>#DIV/0!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</row>
        <row r="683">
          <cell r="B683" t="str">
            <v/>
          </cell>
          <cell r="C683">
            <v>0</v>
          </cell>
          <cell r="D683" t="str">
            <v/>
          </cell>
          <cell r="H683" t="str">
            <v/>
          </cell>
          <cell r="I683">
            <v>0</v>
          </cell>
          <cell r="J683">
            <v>0</v>
          </cell>
          <cell r="K683">
            <v>0</v>
          </cell>
          <cell r="M683">
            <v>2.2000000000000002</v>
          </cell>
          <cell r="N683">
            <v>2.2000000000000002</v>
          </cell>
          <cell r="O683">
            <v>2</v>
          </cell>
          <cell r="P683">
            <v>2</v>
          </cell>
          <cell r="Q683">
            <v>0</v>
          </cell>
          <cell r="R683">
            <v>0</v>
          </cell>
          <cell r="S683">
            <v>2.2000000000000002</v>
          </cell>
          <cell r="T683">
            <v>0</v>
          </cell>
          <cell r="U683" t="str">
            <v/>
          </cell>
          <cell r="V683" t="str">
            <v>A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 t="e">
            <v>#DIV/0!</v>
          </cell>
          <cell r="AH683" t="e">
            <v>#DIV/0!</v>
          </cell>
          <cell r="AI683" t="e">
            <v>#DIV/0!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</row>
        <row r="684">
          <cell r="B684" t="str">
            <v/>
          </cell>
          <cell r="C684">
            <v>0</v>
          </cell>
          <cell r="D684" t="str">
            <v/>
          </cell>
          <cell r="H684" t="str">
            <v/>
          </cell>
          <cell r="I684">
            <v>0</v>
          </cell>
          <cell r="J684">
            <v>0</v>
          </cell>
          <cell r="K684">
            <v>0</v>
          </cell>
          <cell r="M684">
            <v>2.2000000000000002</v>
          </cell>
          <cell r="N684">
            <v>2.2000000000000002</v>
          </cell>
          <cell r="O684">
            <v>2</v>
          </cell>
          <cell r="P684">
            <v>2</v>
          </cell>
          <cell r="Q684">
            <v>0</v>
          </cell>
          <cell r="R684">
            <v>0</v>
          </cell>
          <cell r="S684">
            <v>2.2000000000000002</v>
          </cell>
          <cell r="T684">
            <v>0</v>
          </cell>
          <cell r="U684" t="str">
            <v/>
          </cell>
          <cell r="V684" t="str">
            <v>A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 t="e">
            <v>#DIV/0!</v>
          </cell>
          <cell r="AH684" t="e">
            <v>#DIV/0!</v>
          </cell>
          <cell r="AI684" t="e">
            <v>#DIV/0!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</row>
        <row r="685">
          <cell r="B685" t="str">
            <v/>
          </cell>
          <cell r="C685">
            <v>0</v>
          </cell>
          <cell r="D685" t="str">
            <v/>
          </cell>
          <cell r="H685" t="str">
            <v/>
          </cell>
          <cell r="I685">
            <v>0</v>
          </cell>
          <cell r="J685">
            <v>0</v>
          </cell>
          <cell r="K685">
            <v>0</v>
          </cell>
          <cell r="M685">
            <v>2.2000000000000002</v>
          </cell>
          <cell r="N685">
            <v>2.2000000000000002</v>
          </cell>
          <cell r="O685">
            <v>2</v>
          </cell>
          <cell r="P685">
            <v>2</v>
          </cell>
          <cell r="Q685">
            <v>0</v>
          </cell>
          <cell r="R685">
            <v>0</v>
          </cell>
          <cell r="S685">
            <v>2.2000000000000002</v>
          </cell>
          <cell r="T685">
            <v>0</v>
          </cell>
          <cell r="U685" t="str">
            <v/>
          </cell>
          <cell r="V685" t="str">
            <v>A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 t="e">
            <v>#DIV/0!</v>
          </cell>
          <cell r="AH685" t="e">
            <v>#DIV/0!</v>
          </cell>
          <cell r="AI685" t="e">
            <v>#DIV/0!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</row>
        <row r="686">
          <cell r="B686" t="str">
            <v/>
          </cell>
          <cell r="C686">
            <v>0</v>
          </cell>
          <cell r="D686" t="str">
            <v/>
          </cell>
          <cell r="H686" t="str">
            <v/>
          </cell>
          <cell r="I686">
            <v>0</v>
          </cell>
          <cell r="J686">
            <v>0</v>
          </cell>
          <cell r="K686">
            <v>0</v>
          </cell>
          <cell r="M686">
            <v>2.2000000000000002</v>
          </cell>
          <cell r="N686">
            <v>2.2000000000000002</v>
          </cell>
          <cell r="O686">
            <v>2</v>
          </cell>
          <cell r="P686">
            <v>2</v>
          </cell>
          <cell r="Q686">
            <v>0</v>
          </cell>
          <cell r="R686">
            <v>0</v>
          </cell>
          <cell r="S686">
            <v>2.2000000000000002</v>
          </cell>
          <cell r="T686">
            <v>0</v>
          </cell>
          <cell r="U686" t="str">
            <v/>
          </cell>
          <cell r="V686" t="str">
            <v>A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 t="e">
            <v>#DIV/0!</v>
          </cell>
          <cell r="AH686" t="e">
            <v>#DIV/0!</v>
          </cell>
          <cell r="AI686" t="e">
            <v>#DIV/0!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</row>
        <row r="687">
          <cell r="B687" t="str">
            <v/>
          </cell>
          <cell r="C687">
            <v>0</v>
          </cell>
          <cell r="D687" t="str">
            <v/>
          </cell>
          <cell r="H687" t="str">
            <v/>
          </cell>
          <cell r="I687">
            <v>0</v>
          </cell>
          <cell r="J687">
            <v>0.83333333333333337</v>
          </cell>
          <cell r="K687">
            <v>2.5</v>
          </cell>
          <cell r="M687">
            <v>2.2000000000000002</v>
          </cell>
          <cell r="N687">
            <v>2.2000000000000002</v>
          </cell>
          <cell r="O687">
            <v>2</v>
          </cell>
          <cell r="P687">
            <v>2</v>
          </cell>
          <cell r="Q687">
            <v>0</v>
          </cell>
          <cell r="R687">
            <v>0</v>
          </cell>
          <cell r="S687">
            <v>2.2000000000000002</v>
          </cell>
          <cell r="T687">
            <v>0</v>
          </cell>
          <cell r="U687" t="str">
            <v/>
          </cell>
          <cell r="V687" t="str">
            <v>A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 t="e">
            <v>#DIV/0!</v>
          </cell>
          <cell r="AH687" t="e">
            <v>#DIV/0!</v>
          </cell>
          <cell r="AI687" t="e">
            <v>#DIV/0!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</row>
        <row r="688">
          <cell r="B688" t="str">
            <v/>
          </cell>
          <cell r="C688">
            <v>0</v>
          </cell>
          <cell r="D688" t="str">
            <v/>
          </cell>
          <cell r="H688" t="str">
            <v/>
          </cell>
          <cell r="I688">
            <v>0</v>
          </cell>
          <cell r="J688">
            <v>1.2</v>
          </cell>
          <cell r="K688">
            <v>2.4</v>
          </cell>
          <cell r="M688">
            <v>2.2000000000000002</v>
          </cell>
          <cell r="N688">
            <v>2.2000000000000002</v>
          </cell>
          <cell r="O688">
            <v>2</v>
          </cell>
          <cell r="P688">
            <v>2</v>
          </cell>
          <cell r="Q688">
            <v>0</v>
          </cell>
          <cell r="R688">
            <v>0</v>
          </cell>
          <cell r="S688">
            <v>2.2000000000000002</v>
          </cell>
          <cell r="T688">
            <v>0</v>
          </cell>
          <cell r="U688" t="str">
            <v/>
          </cell>
          <cell r="V688" t="str">
            <v>A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 t="e">
            <v>#DIV/0!</v>
          </cell>
          <cell r="AH688" t="e">
            <v>#DIV/0!</v>
          </cell>
          <cell r="AI688" t="e">
            <v>#DIV/0!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</row>
        <row r="689">
          <cell r="B689" t="str">
            <v/>
          </cell>
          <cell r="C689">
            <v>0</v>
          </cell>
          <cell r="D689" t="str">
            <v/>
          </cell>
          <cell r="H689" t="str">
            <v/>
          </cell>
          <cell r="I689">
            <v>0</v>
          </cell>
          <cell r="J689">
            <v>0</v>
          </cell>
          <cell r="K689">
            <v>0</v>
          </cell>
          <cell r="M689">
            <v>2.2000000000000002</v>
          </cell>
          <cell r="N689">
            <v>2.2000000000000002</v>
          </cell>
          <cell r="O689">
            <v>2</v>
          </cell>
          <cell r="P689">
            <v>2</v>
          </cell>
          <cell r="Q689">
            <v>0</v>
          </cell>
          <cell r="R689">
            <v>0</v>
          </cell>
          <cell r="S689">
            <v>2.2000000000000002</v>
          </cell>
          <cell r="T689">
            <v>0</v>
          </cell>
          <cell r="U689" t="str">
            <v/>
          </cell>
          <cell r="V689" t="str">
            <v>A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 t="e">
            <v>#DIV/0!</v>
          </cell>
          <cell r="AH689" t="e">
            <v>#DIV/0!</v>
          </cell>
          <cell r="AI689" t="e">
            <v>#DIV/0!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</row>
        <row r="690">
          <cell r="B690" t="str">
            <v/>
          </cell>
          <cell r="C690">
            <v>0</v>
          </cell>
          <cell r="D690" t="str">
            <v/>
          </cell>
          <cell r="H690" t="str">
            <v/>
          </cell>
          <cell r="I690">
            <v>0</v>
          </cell>
          <cell r="J690">
            <v>0.66666666666666663</v>
          </cell>
          <cell r="K690">
            <v>2</v>
          </cell>
          <cell r="M690">
            <v>2.2000000000000002</v>
          </cell>
          <cell r="N690">
            <v>2.2000000000000002</v>
          </cell>
          <cell r="O690">
            <v>2</v>
          </cell>
          <cell r="P690">
            <v>2</v>
          </cell>
          <cell r="Q690">
            <v>0</v>
          </cell>
          <cell r="R690">
            <v>0</v>
          </cell>
          <cell r="S690">
            <v>2.2000000000000002</v>
          </cell>
          <cell r="T690">
            <v>0</v>
          </cell>
          <cell r="U690" t="str">
            <v/>
          </cell>
          <cell r="V690" t="str">
            <v>A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 t="e">
            <v>#DIV/0!</v>
          </cell>
          <cell r="AH690" t="e">
            <v>#DIV/0!</v>
          </cell>
          <cell r="AI690" t="e">
            <v>#DIV/0!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</row>
        <row r="691">
          <cell r="B691" t="str">
            <v/>
          </cell>
          <cell r="C691">
            <v>0</v>
          </cell>
          <cell r="D691" t="str">
            <v/>
          </cell>
          <cell r="H691" t="str">
            <v/>
          </cell>
          <cell r="I691">
            <v>0</v>
          </cell>
          <cell r="J691">
            <v>0</v>
          </cell>
          <cell r="K691">
            <v>0</v>
          </cell>
          <cell r="M691">
            <v>2.2000000000000002</v>
          </cell>
          <cell r="N691">
            <v>2.2000000000000002</v>
          </cell>
          <cell r="O691">
            <v>2</v>
          </cell>
          <cell r="P691">
            <v>2</v>
          </cell>
          <cell r="Q691">
            <v>0</v>
          </cell>
          <cell r="R691">
            <v>0</v>
          </cell>
          <cell r="S691">
            <v>2.2000000000000002</v>
          </cell>
          <cell r="T691">
            <v>0</v>
          </cell>
          <cell r="U691" t="str">
            <v/>
          </cell>
          <cell r="V691" t="str">
            <v>A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 t="e">
            <v>#DIV/0!</v>
          </cell>
          <cell r="AH691" t="e">
            <v>#DIV/0!</v>
          </cell>
          <cell r="AI691" t="e">
            <v>#DIV/0!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</row>
        <row r="692">
          <cell r="B692" t="str">
            <v/>
          </cell>
          <cell r="C692">
            <v>0</v>
          </cell>
          <cell r="D692" t="str">
            <v/>
          </cell>
          <cell r="H692" t="str">
            <v/>
          </cell>
          <cell r="I692">
            <v>0</v>
          </cell>
          <cell r="J692">
            <v>2.0333333333333332</v>
          </cell>
          <cell r="K692">
            <v>3.7</v>
          </cell>
          <cell r="M692">
            <v>2.2000000000000002</v>
          </cell>
          <cell r="N692">
            <v>2.2000000000000002</v>
          </cell>
          <cell r="O692">
            <v>2</v>
          </cell>
          <cell r="P692">
            <v>2</v>
          </cell>
          <cell r="Q692">
            <v>0</v>
          </cell>
          <cell r="R692">
            <v>0</v>
          </cell>
          <cell r="S692">
            <v>2.2000000000000002</v>
          </cell>
          <cell r="T692">
            <v>0</v>
          </cell>
          <cell r="U692" t="str">
            <v/>
          </cell>
          <cell r="V692" t="str">
            <v>A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 t="e">
            <v>#DIV/0!</v>
          </cell>
          <cell r="AH692" t="e">
            <v>#DIV/0!</v>
          </cell>
          <cell r="AI692" t="e">
            <v>#DIV/0!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</row>
        <row r="693">
          <cell r="B693" t="str">
            <v/>
          </cell>
          <cell r="C693">
            <v>0</v>
          </cell>
          <cell r="D693" t="str">
            <v/>
          </cell>
          <cell r="H693" t="str">
            <v/>
          </cell>
          <cell r="I693">
            <v>1.3</v>
          </cell>
          <cell r="J693">
            <v>2.5333333333333332</v>
          </cell>
          <cell r="K693">
            <v>3.9</v>
          </cell>
          <cell r="M693">
            <v>2.2000000000000002</v>
          </cell>
          <cell r="N693">
            <v>2.2000000000000002</v>
          </cell>
          <cell r="O693">
            <v>2</v>
          </cell>
          <cell r="P693">
            <v>2</v>
          </cell>
          <cell r="Q693">
            <v>0</v>
          </cell>
          <cell r="R693">
            <v>0</v>
          </cell>
          <cell r="S693">
            <v>2.2000000000000002</v>
          </cell>
          <cell r="T693">
            <v>0</v>
          </cell>
          <cell r="U693" t="str">
            <v/>
          </cell>
          <cell r="V693" t="str">
            <v>A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 t="e">
            <v>#DIV/0!</v>
          </cell>
          <cell r="AH693" t="e">
            <v>#DIV/0!</v>
          </cell>
          <cell r="AI693" t="e">
            <v>#DIV/0!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</row>
        <row r="694">
          <cell r="B694" t="str">
            <v/>
          </cell>
          <cell r="C694">
            <v>0</v>
          </cell>
          <cell r="D694" t="str">
            <v/>
          </cell>
          <cell r="H694" t="str">
            <v/>
          </cell>
          <cell r="I694" t="e">
            <v>#N/A</v>
          </cell>
          <cell r="J694" t="e">
            <v>#N/A</v>
          </cell>
          <cell r="K694" t="e">
            <v>#N/A</v>
          </cell>
          <cell r="M694">
            <v>2.2000000000000002</v>
          </cell>
          <cell r="N694">
            <v>2.2000000000000002</v>
          </cell>
          <cell r="O694">
            <v>2</v>
          </cell>
          <cell r="P694">
            <v>2</v>
          </cell>
          <cell r="Q694">
            <v>0</v>
          </cell>
          <cell r="R694">
            <v>0</v>
          </cell>
          <cell r="S694">
            <v>2.2000000000000002</v>
          </cell>
          <cell r="T694">
            <v>0</v>
          </cell>
          <cell r="U694" t="str">
            <v/>
          </cell>
          <cell r="V694" t="str">
            <v>A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 t="e">
            <v>#DIV/0!</v>
          </cell>
          <cell r="AH694" t="e">
            <v>#DIV/0!</v>
          </cell>
          <cell r="AI694" t="e">
            <v>#DIV/0!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</row>
        <row r="695">
          <cell r="B695" t="str">
            <v/>
          </cell>
          <cell r="C695">
            <v>0</v>
          </cell>
          <cell r="D695" t="str">
            <v/>
          </cell>
          <cell r="H695" t="str">
            <v/>
          </cell>
          <cell r="I695" t="e">
            <v>#N/A</v>
          </cell>
          <cell r="J695" t="e">
            <v>#N/A</v>
          </cell>
          <cell r="K695" t="e">
            <v>#N/A</v>
          </cell>
          <cell r="M695">
            <v>2.2000000000000002</v>
          </cell>
          <cell r="N695">
            <v>2.2000000000000002</v>
          </cell>
          <cell r="O695">
            <v>2</v>
          </cell>
          <cell r="P695">
            <v>2</v>
          </cell>
          <cell r="Q695">
            <v>0</v>
          </cell>
          <cell r="R695">
            <v>0</v>
          </cell>
          <cell r="S695">
            <v>2.2000000000000002</v>
          </cell>
          <cell r="T695">
            <v>0</v>
          </cell>
          <cell r="U695" t="str">
            <v/>
          </cell>
          <cell r="V695" t="str">
            <v>A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 t="e">
            <v>#DIV/0!</v>
          </cell>
          <cell r="AH695" t="e">
            <v>#DIV/0!</v>
          </cell>
          <cell r="AI695" t="e">
            <v>#DIV/0!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</row>
        <row r="696">
          <cell r="B696" t="str">
            <v/>
          </cell>
          <cell r="C696">
            <v>0</v>
          </cell>
          <cell r="D696" t="str">
            <v/>
          </cell>
          <cell r="H696" t="str">
            <v/>
          </cell>
          <cell r="I696" t="e">
            <v>#N/A</v>
          </cell>
          <cell r="J696" t="e">
            <v>#N/A</v>
          </cell>
          <cell r="K696" t="e">
            <v>#N/A</v>
          </cell>
          <cell r="M696">
            <v>2.2000000000000002</v>
          </cell>
          <cell r="N696">
            <v>2.2000000000000002</v>
          </cell>
          <cell r="O696">
            <v>2</v>
          </cell>
          <cell r="P696">
            <v>2</v>
          </cell>
          <cell r="Q696">
            <v>0</v>
          </cell>
          <cell r="R696">
            <v>0</v>
          </cell>
          <cell r="S696">
            <v>2.2000000000000002</v>
          </cell>
          <cell r="T696">
            <v>0</v>
          </cell>
          <cell r="U696" t="str">
            <v/>
          </cell>
          <cell r="V696" t="str">
            <v>A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 t="e">
            <v>#DIV/0!</v>
          </cell>
          <cell r="AH696" t="e">
            <v>#DIV/0!</v>
          </cell>
          <cell r="AI696" t="e">
            <v>#DIV/0!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</row>
        <row r="697">
          <cell r="B697" t="str">
            <v/>
          </cell>
          <cell r="C697">
            <v>0</v>
          </cell>
          <cell r="D697" t="str">
            <v/>
          </cell>
          <cell r="H697" t="str">
            <v/>
          </cell>
          <cell r="I697" t="e">
            <v>#N/A</v>
          </cell>
          <cell r="J697" t="e">
            <v>#N/A</v>
          </cell>
          <cell r="K697" t="e">
            <v>#N/A</v>
          </cell>
          <cell r="M697">
            <v>2.2000000000000002</v>
          </cell>
          <cell r="N697">
            <v>2.2000000000000002</v>
          </cell>
          <cell r="O697">
            <v>2</v>
          </cell>
          <cell r="P697">
            <v>2</v>
          </cell>
          <cell r="Q697">
            <v>0</v>
          </cell>
          <cell r="R697">
            <v>0</v>
          </cell>
          <cell r="S697">
            <v>2.2000000000000002</v>
          </cell>
          <cell r="T697">
            <v>0</v>
          </cell>
          <cell r="U697" t="str">
            <v/>
          </cell>
          <cell r="V697" t="str">
            <v>A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 t="e">
            <v>#DIV/0!</v>
          </cell>
          <cell r="AH697" t="e">
            <v>#DIV/0!</v>
          </cell>
          <cell r="AI697" t="e">
            <v>#DIV/0!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</row>
        <row r="698">
          <cell r="B698" t="str">
            <v/>
          </cell>
          <cell r="C698">
            <v>0</v>
          </cell>
          <cell r="D698" t="str">
            <v/>
          </cell>
          <cell r="H698" t="str">
            <v/>
          </cell>
          <cell r="I698" t="e">
            <v>#N/A</v>
          </cell>
          <cell r="J698" t="e">
            <v>#N/A</v>
          </cell>
          <cell r="K698" t="e">
            <v>#N/A</v>
          </cell>
          <cell r="M698">
            <v>2.2000000000000002</v>
          </cell>
          <cell r="N698">
            <v>2.2000000000000002</v>
          </cell>
          <cell r="O698">
            <v>2</v>
          </cell>
          <cell r="P698">
            <v>2</v>
          </cell>
          <cell r="Q698">
            <v>0</v>
          </cell>
          <cell r="R698">
            <v>0</v>
          </cell>
          <cell r="S698">
            <v>2.2000000000000002</v>
          </cell>
          <cell r="T698">
            <v>0</v>
          </cell>
          <cell r="U698" t="str">
            <v/>
          </cell>
          <cell r="V698" t="str">
            <v>A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 t="e">
            <v>#DIV/0!</v>
          </cell>
          <cell r="AH698" t="e">
            <v>#DIV/0!</v>
          </cell>
          <cell r="AI698" t="e">
            <v>#DIV/0!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</row>
        <row r="699">
          <cell r="B699" t="str">
            <v/>
          </cell>
          <cell r="C699">
            <v>0</v>
          </cell>
          <cell r="D699" t="str">
            <v/>
          </cell>
          <cell r="H699" t="str">
            <v/>
          </cell>
          <cell r="I699" t="e">
            <v>#N/A</v>
          </cell>
          <cell r="J699" t="e">
            <v>#N/A</v>
          </cell>
          <cell r="K699" t="e">
            <v>#N/A</v>
          </cell>
          <cell r="M699">
            <v>2.2000000000000002</v>
          </cell>
          <cell r="N699">
            <v>2.2000000000000002</v>
          </cell>
          <cell r="O699">
            <v>2</v>
          </cell>
          <cell r="P699">
            <v>2</v>
          </cell>
          <cell r="Q699">
            <v>0</v>
          </cell>
          <cell r="R699">
            <v>0</v>
          </cell>
          <cell r="S699">
            <v>2.2000000000000002</v>
          </cell>
          <cell r="T699">
            <v>0</v>
          </cell>
          <cell r="U699" t="str">
            <v/>
          </cell>
          <cell r="V699" t="str">
            <v>A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 t="e">
            <v>#DIV/0!</v>
          </cell>
          <cell r="AH699" t="e">
            <v>#DIV/0!</v>
          </cell>
          <cell r="AI699" t="e">
            <v>#DIV/0!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</row>
        <row r="700">
          <cell r="B700" t="str">
            <v/>
          </cell>
          <cell r="C700">
            <v>0</v>
          </cell>
          <cell r="D700" t="str">
            <v/>
          </cell>
          <cell r="H700" t="str">
            <v/>
          </cell>
          <cell r="I700" t="e">
            <v>#N/A</v>
          </cell>
          <cell r="J700" t="e">
            <v>#N/A</v>
          </cell>
          <cell r="K700" t="e">
            <v>#N/A</v>
          </cell>
          <cell r="M700">
            <v>2.2000000000000002</v>
          </cell>
          <cell r="N700">
            <v>2.2000000000000002</v>
          </cell>
          <cell r="O700">
            <v>2</v>
          </cell>
          <cell r="P700">
            <v>2</v>
          </cell>
          <cell r="Q700">
            <v>0</v>
          </cell>
          <cell r="R700">
            <v>0</v>
          </cell>
          <cell r="S700">
            <v>2.2000000000000002</v>
          </cell>
          <cell r="T700">
            <v>0</v>
          </cell>
          <cell r="U700" t="str">
            <v/>
          </cell>
          <cell r="V700" t="str">
            <v>A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 t="e">
            <v>#DIV/0!</v>
          </cell>
          <cell r="AH700" t="e">
            <v>#DIV/0!</v>
          </cell>
          <cell r="AI700" t="e">
            <v>#DIV/0!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</row>
        <row r="701">
          <cell r="B701" t="str">
            <v/>
          </cell>
          <cell r="C701">
            <v>0</v>
          </cell>
          <cell r="D701" t="str">
            <v/>
          </cell>
          <cell r="H701" t="str">
            <v/>
          </cell>
          <cell r="I701" t="e">
            <v>#N/A</v>
          </cell>
          <cell r="J701" t="e">
            <v>#N/A</v>
          </cell>
          <cell r="K701" t="e">
            <v>#N/A</v>
          </cell>
          <cell r="M701">
            <v>2.2000000000000002</v>
          </cell>
          <cell r="N701">
            <v>2.2000000000000002</v>
          </cell>
          <cell r="O701">
            <v>2</v>
          </cell>
          <cell r="P701">
            <v>2</v>
          </cell>
          <cell r="Q701">
            <v>0</v>
          </cell>
          <cell r="R701">
            <v>0</v>
          </cell>
          <cell r="S701">
            <v>2.2000000000000002</v>
          </cell>
          <cell r="T701">
            <v>0</v>
          </cell>
          <cell r="U701" t="str">
            <v/>
          </cell>
          <cell r="V701" t="str">
            <v>A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 t="e">
            <v>#DIV/0!</v>
          </cell>
          <cell r="AH701" t="e">
            <v>#DIV/0!</v>
          </cell>
          <cell r="AI701" t="e">
            <v>#DIV/0!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</row>
        <row r="702">
          <cell r="B702" t="str">
            <v/>
          </cell>
          <cell r="C702">
            <v>0</v>
          </cell>
          <cell r="D702" t="str">
            <v/>
          </cell>
          <cell r="H702" t="str">
            <v/>
          </cell>
          <cell r="I702" t="e">
            <v>#N/A</v>
          </cell>
          <cell r="J702" t="e">
            <v>#N/A</v>
          </cell>
          <cell r="K702" t="e">
            <v>#N/A</v>
          </cell>
          <cell r="M702">
            <v>2.2000000000000002</v>
          </cell>
          <cell r="N702">
            <v>2.2000000000000002</v>
          </cell>
          <cell r="O702">
            <v>2</v>
          </cell>
          <cell r="P702">
            <v>2</v>
          </cell>
          <cell r="Q702">
            <v>0</v>
          </cell>
          <cell r="R702">
            <v>0</v>
          </cell>
          <cell r="S702">
            <v>2.2000000000000002</v>
          </cell>
          <cell r="T702">
            <v>0</v>
          </cell>
          <cell r="U702" t="str">
            <v/>
          </cell>
          <cell r="V702" t="str">
            <v>A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 t="e">
            <v>#DIV/0!</v>
          </cell>
          <cell r="AH702" t="e">
            <v>#DIV/0!</v>
          </cell>
          <cell r="AI702" t="e">
            <v>#DIV/0!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</row>
        <row r="703">
          <cell r="B703" t="str">
            <v/>
          </cell>
          <cell r="C703">
            <v>0</v>
          </cell>
          <cell r="D703" t="str">
            <v/>
          </cell>
          <cell r="H703" t="str">
            <v/>
          </cell>
          <cell r="I703" t="e">
            <v>#N/A</v>
          </cell>
          <cell r="J703" t="e">
            <v>#N/A</v>
          </cell>
          <cell r="K703" t="e">
            <v>#N/A</v>
          </cell>
          <cell r="M703">
            <v>2.2000000000000002</v>
          </cell>
          <cell r="N703">
            <v>2.2000000000000002</v>
          </cell>
          <cell r="O703">
            <v>2</v>
          </cell>
          <cell r="P703">
            <v>2</v>
          </cell>
          <cell r="Q703">
            <v>0</v>
          </cell>
          <cell r="R703">
            <v>0</v>
          </cell>
          <cell r="S703">
            <v>2.2000000000000002</v>
          </cell>
          <cell r="T703">
            <v>0</v>
          </cell>
          <cell r="U703" t="str">
            <v/>
          </cell>
          <cell r="V703" t="str">
            <v>A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 t="e">
            <v>#DIV/0!</v>
          </cell>
          <cell r="AH703" t="e">
            <v>#DIV/0!</v>
          </cell>
          <cell r="AI703" t="e">
            <v>#DIV/0!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</row>
        <row r="704">
          <cell r="B704" t="str">
            <v/>
          </cell>
          <cell r="C704">
            <v>0</v>
          </cell>
          <cell r="D704" t="str">
            <v/>
          </cell>
          <cell r="H704" t="str">
            <v/>
          </cell>
          <cell r="I704" t="e">
            <v>#N/A</v>
          </cell>
          <cell r="J704" t="e">
            <v>#N/A</v>
          </cell>
          <cell r="K704" t="e">
            <v>#N/A</v>
          </cell>
          <cell r="M704">
            <v>2.2000000000000002</v>
          </cell>
          <cell r="N704">
            <v>2.2000000000000002</v>
          </cell>
          <cell r="O704">
            <v>2</v>
          </cell>
          <cell r="P704">
            <v>2</v>
          </cell>
          <cell r="Q704">
            <v>0</v>
          </cell>
          <cell r="R704">
            <v>0</v>
          </cell>
          <cell r="S704">
            <v>2.2000000000000002</v>
          </cell>
          <cell r="T704">
            <v>0</v>
          </cell>
          <cell r="U704" t="str">
            <v/>
          </cell>
          <cell r="V704" t="str">
            <v>A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 t="e">
            <v>#DIV/0!</v>
          </cell>
          <cell r="AH704" t="e">
            <v>#DIV/0!</v>
          </cell>
          <cell r="AI704" t="e">
            <v>#DIV/0!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</row>
        <row r="705">
          <cell r="B705" t="str">
            <v/>
          </cell>
          <cell r="C705">
            <v>0</v>
          </cell>
          <cell r="D705" t="str">
            <v/>
          </cell>
          <cell r="H705" t="str">
            <v/>
          </cell>
          <cell r="I705" t="e">
            <v>#N/A</v>
          </cell>
          <cell r="J705" t="e">
            <v>#N/A</v>
          </cell>
          <cell r="K705" t="e">
            <v>#N/A</v>
          </cell>
          <cell r="M705">
            <v>2.2000000000000002</v>
          </cell>
          <cell r="N705">
            <v>2.2000000000000002</v>
          </cell>
          <cell r="O705">
            <v>2</v>
          </cell>
          <cell r="P705">
            <v>2</v>
          </cell>
          <cell r="Q705">
            <v>0</v>
          </cell>
          <cell r="R705">
            <v>0</v>
          </cell>
          <cell r="S705">
            <v>2.2000000000000002</v>
          </cell>
          <cell r="T705">
            <v>0</v>
          </cell>
          <cell r="U705" t="str">
            <v/>
          </cell>
          <cell r="V705" t="str">
            <v>A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 t="e">
            <v>#DIV/0!</v>
          </cell>
          <cell r="AH705" t="e">
            <v>#DIV/0!</v>
          </cell>
          <cell r="AI705" t="e">
            <v>#DIV/0!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</row>
        <row r="706">
          <cell r="B706" t="str">
            <v/>
          </cell>
          <cell r="C706">
            <v>0</v>
          </cell>
          <cell r="D706" t="str">
            <v/>
          </cell>
          <cell r="H706" t="str">
            <v/>
          </cell>
          <cell r="I706" t="e">
            <v>#N/A</v>
          </cell>
          <cell r="J706" t="e">
            <v>#N/A</v>
          </cell>
          <cell r="K706" t="e">
            <v>#N/A</v>
          </cell>
          <cell r="M706">
            <v>2.2000000000000002</v>
          </cell>
          <cell r="N706">
            <v>2.2000000000000002</v>
          </cell>
          <cell r="O706">
            <v>2</v>
          </cell>
          <cell r="P706">
            <v>2</v>
          </cell>
          <cell r="Q706">
            <v>0</v>
          </cell>
          <cell r="R706">
            <v>0</v>
          </cell>
          <cell r="S706">
            <v>2.2000000000000002</v>
          </cell>
          <cell r="T706">
            <v>0</v>
          </cell>
          <cell r="U706" t="str">
            <v/>
          </cell>
          <cell r="V706" t="str">
            <v>A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 t="e">
            <v>#DIV/0!</v>
          </cell>
          <cell r="AH706" t="e">
            <v>#DIV/0!</v>
          </cell>
          <cell r="AI706" t="e">
            <v>#DIV/0!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</row>
        <row r="707">
          <cell r="B707" t="str">
            <v/>
          </cell>
          <cell r="C707">
            <v>0</v>
          </cell>
          <cell r="D707" t="str">
            <v/>
          </cell>
          <cell r="H707" t="str">
            <v/>
          </cell>
          <cell r="I707" t="e">
            <v>#N/A</v>
          </cell>
          <cell r="J707" t="e">
            <v>#N/A</v>
          </cell>
          <cell r="K707" t="e">
            <v>#N/A</v>
          </cell>
          <cell r="M707">
            <v>2.2000000000000002</v>
          </cell>
          <cell r="N707">
            <v>2.2000000000000002</v>
          </cell>
          <cell r="O707">
            <v>2</v>
          </cell>
          <cell r="P707">
            <v>2</v>
          </cell>
          <cell r="Q707">
            <v>0</v>
          </cell>
          <cell r="R707">
            <v>0</v>
          </cell>
          <cell r="S707">
            <v>2.2000000000000002</v>
          </cell>
          <cell r="T707">
            <v>0</v>
          </cell>
          <cell r="U707" t="str">
            <v/>
          </cell>
          <cell r="V707" t="str">
            <v>A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 t="e">
            <v>#DIV/0!</v>
          </cell>
          <cell r="AH707" t="e">
            <v>#DIV/0!</v>
          </cell>
          <cell r="AI707" t="e">
            <v>#DIV/0!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</row>
        <row r="708">
          <cell r="B708" t="str">
            <v/>
          </cell>
          <cell r="C708">
            <v>0</v>
          </cell>
          <cell r="D708" t="str">
            <v/>
          </cell>
          <cell r="H708" t="str">
            <v/>
          </cell>
          <cell r="I708" t="e">
            <v>#N/A</v>
          </cell>
          <cell r="J708" t="e">
            <v>#N/A</v>
          </cell>
          <cell r="K708" t="e">
            <v>#N/A</v>
          </cell>
          <cell r="M708">
            <v>2.2000000000000002</v>
          </cell>
          <cell r="N708">
            <v>2.2000000000000002</v>
          </cell>
          <cell r="O708">
            <v>2</v>
          </cell>
          <cell r="P708">
            <v>2</v>
          </cell>
          <cell r="Q708">
            <v>0</v>
          </cell>
          <cell r="R708">
            <v>0</v>
          </cell>
          <cell r="S708">
            <v>2.2000000000000002</v>
          </cell>
          <cell r="T708">
            <v>0</v>
          </cell>
          <cell r="U708" t="str">
            <v/>
          </cell>
          <cell r="V708" t="str">
            <v>A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 t="e">
            <v>#DIV/0!</v>
          </cell>
          <cell r="AH708" t="e">
            <v>#DIV/0!</v>
          </cell>
          <cell r="AI708" t="e">
            <v>#DIV/0!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</row>
        <row r="709">
          <cell r="B709" t="str">
            <v/>
          </cell>
          <cell r="C709">
            <v>0</v>
          </cell>
          <cell r="D709" t="str">
            <v/>
          </cell>
          <cell r="H709" t="str">
            <v/>
          </cell>
          <cell r="I709" t="e">
            <v>#N/A</v>
          </cell>
          <cell r="J709" t="e">
            <v>#N/A</v>
          </cell>
          <cell r="K709" t="e">
            <v>#N/A</v>
          </cell>
          <cell r="M709">
            <v>2.2000000000000002</v>
          </cell>
          <cell r="N709">
            <v>2.2000000000000002</v>
          </cell>
          <cell r="O709">
            <v>2</v>
          </cell>
          <cell r="P709">
            <v>2</v>
          </cell>
          <cell r="Q709">
            <v>0</v>
          </cell>
          <cell r="R709">
            <v>0</v>
          </cell>
          <cell r="S709">
            <v>2.2000000000000002</v>
          </cell>
          <cell r="T709">
            <v>0</v>
          </cell>
          <cell r="U709" t="str">
            <v/>
          </cell>
          <cell r="V709" t="str">
            <v>A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 t="e">
            <v>#DIV/0!</v>
          </cell>
          <cell r="AH709" t="e">
            <v>#DIV/0!</v>
          </cell>
          <cell r="AI709" t="e">
            <v>#DIV/0!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</row>
        <row r="710">
          <cell r="B710" t="str">
            <v/>
          </cell>
          <cell r="C710">
            <v>0</v>
          </cell>
          <cell r="D710" t="str">
            <v/>
          </cell>
          <cell r="H710" t="str">
            <v/>
          </cell>
          <cell r="I710" t="e">
            <v>#N/A</v>
          </cell>
          <cell r="J710" t="e">
            <v>#N/A</v>
          </cell>
          <cell r="K710" t="e">
            <v>#N/A</v>
          </cell>
          <cell r="M710">
            <v>2.2000000000000002</v>
          </cell>
          <cell r="N710">
            <v>2.2000000000000002</v>
          </cell>
          <cell r="O710">
            <v>2</v>
          </cell>
          <cell r="P710">
            <v>2</v>
          </cell>
          <cell r="Q710">
            <v>0</v>
          </cell>
          <cell r="R710">
            <v>0</v>
          </cell>
          <cell r="S710">
            <v>2.2000000000000002</v>
          </cell>
          <cell r="T710">
            <v>0</v>
          </cell>
          <cell r="U710" t="str">
            <v/>
          </cell>
          <cell r="V710" t="str">
            <v>A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 t="e">
            <v>#DIV/0!</v>
          </cell>
          <cell r="AH710" t="e">
            <v>#DIV/0!</v>
          </cell>
          <cell r="AI710" t="e">
            <v>#DIV/0!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</row>
        <row r="711">
          <cell r="B711" t="str">
            <v/>
          </cell>
          <cell r="C711">
            <v>0</v>
          </cell>
          <cell r="D711" t="str">
            <v/>
          </cell>
          <cell r="H711" t="str">
            <v/>
          </cell>
          <cell r="I711">
            <v>2.2000000000000002</v>
          </cell>
          <cell r="J711">
            <v>3.1</v>
          </cell>
          <cell r="K711">
            <v>3.7</v>
          </cell>
          <cell r="M711">
            <v>2.2000000000000002</v>
          </cell>
          <cell r="N711">
            <v>2.2000000000000002</v>
          </cell>
          <cell r="O711">
            <v>2</v>
          </cell>
          <cell r="P711">
            <v>2</v>
          </cell>
          <cell r="Q711">
            <v>0</v>
          </cell>
          <cell r="R711">
            <v>0</v>
          </cell>
          <cell r="S711">
            <v>2.2000000000000002</v>
          </cell>
          <cell r="T711">
            <v>0</v>
          </cell>
          <cell r="U711" t="str">
            <v/>
          </cell>
          <cell r="V711" t="str">
            <v>A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 t="e">
            <v>#DIV/0!</v>
          </cell>
          <cell r="AH711" t="e">
            <v>#DIV/0!</v>
          </cell>
          <cell r="AI711" t="e">
            <v>#DIV/0!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</row>
        <row r="712">
          <cell r="B712" t="str">
            <v/>
          </cell>
          <cell r="C712">
            <v>0</v>
          </cell>
          <cell r="D712" t="str">
            <v/>
          </cell>
          <cell r="H712" t="str">
            <v/>
          </cell>
          <cell r="I712">
            <v>2.4</v>
          </cell>
          <cell r="J712">
            <v>3.05</v>
          </cell>
          <cell r="K712">
            <v>3.7</v>
          </cell>
          <cell r="M712">
            <v>2.2000000000000002</v>
          </cell>
          <cell r="N712">
            <v>2.2000000000000002</v>
          </cell>
          <cell r="O712">
            <v>2</v>
          </cell>
          <cell r="P712">
            <v>2</v>
          </cell>
          <cell r="Q712">
            <v>0</v>
          </cell>
          <cell r="R712">
            <v>0</v>
          </cell>
          <cell r="S712">
            <v>2.2000000000000002</v>
          </cell>
          <cell r="T712">
            <v>0</v>
          </cell>
          <cell r="U712" t="str">
            <v/>
          </cell>
          <cell r="V712" t="str">
            <v>A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 t="e">
            <v>#DIV/0!</v>
          </cell>
          <cell r="AH712" t="e">
            <v>#DIV/0!</v>
          </cell>
          <cell r="AI712" t="e">
            <v>#DIV/0!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</row>
        <row r="713">
          <cell r="B713" t="str">
            <v/>
          </cell>
          <cell r="C713">
            <v>0</v>
          </cell>
          <cell r="D713" t="str">
            <v/>
          </cell>
          <cell r="H713" t="str">
            <v/>
          </cell>
          <cell r="I713">
            <v>0</v>
          </cell>
          <cell r="J713">
            <v>0</v>
          </cell>
          <cell r="K713">
            <v>0</v>
          </cell>
          <cell r="M713">
            <v>2.2000000000000002</v>
          </cell>
          <cell r="N713">
            <v>2.2000000000000002</v>
          </cell>
          <cell r="O713">
            <v>2</v>
          </cell>
          <cell r="P713">
            <v>2</v>
          </cell>
          <cell r="Q713">
            <v>0</v>
          </cell>
          <cell r="R713">
            <v>0</v>
          </cell>
          <cell r="S713">
            <v>2.2000000000000002</v>
          </cell>
          <cell r="T713">
            <v>0</v>
          </cell>
          <cell r="U713" t="str">
            <v/>
          </cell>
          <cell r="V713" t="str">
            <v>A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 t="e">
            <v>#DIV/0!</v>
          </cell>
          <cell r="AH713" t="e">
            <v>#DIV/0!</v>
          </cell>
          <cell r="AI713" t="e">
            <v>#DIV/0!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</row>
        <row r="714">
          <cell r="B714" t="str">
            <v/>
          </cell>
          <cell r="C714">
            <v>0</v>
          </cell>
          <cell r="D714" t="str">
            <v/>
          </cell>
          <cell r="H714" t="str">
            <v/>
          </cell>
          <cell r="I714">
            <v>1</v>
          </cell>
          <cell r="J714">
            <v>1</v>
          </cell>
          <cell r="K714">
            <v>1</v>
          </cell>
          <cell r="M714">
            <v>2.2000000000000002</v>
          </cell>
          <cell r="N714">
            <v>2.2000000000000002</v>
          </cell>
          <cell r="O714">
            <v>2</v>
          </cell>
          <cell r="P714">
            <v>2</v>
          </cell>
          <cell r="Q714">
            <v>0</v>
          </cell>
          <cell r="R714">
            <v>0</v>
          </cell>
          <cell r="S714">
            <v>2.2000000000000002</v>
          </cell>
          <cell r="T714">
            <v>0</v>
          </cell>
          <cell r="U714" t="str">
            <v/>
          </cell>
          <cell r="V714" t="str">
            <v>A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 t="e">
            <v>#DIV/0!</v>
          </cell>
          <cell r="AH714" t="e">
            <v>#DIV/0!</v>
          </cell>
          <cell r="AI714" t="e">
            <v>#DIV/0!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</row>
        <row r="715">
          <cell r="B715" t="str">
            <v/>
          </cell>
          <cell r="C715">
            <v>0</v>
          </cell>
          <cell r="D715" t="str">
            <v/>
          </cell>
          <cell r="H715" t="str">
            <v/>
          </cell>
          <cell r="I715" t="e">
            <v>#N/A</v>
          </cell>
          <cell r="J715" t="e">
            <v>#N/A</v>
          </cell>
          <cell r="K715" t="e">
            <v>#N/A</v>
          </cell>
          <cell r="M715">
            <v>2.2000000000000002</v>
          </cell>
          <cell r="N715">
            <v>2.2000000000000002</v>
          </cell>
          <cell r="O715">
            <v>2</v>
          </cell>
          <cell r="P715">
            <v>2</v>
          </cell>
          <cell r="Q715">
            <v>0</v>
          </cell>
          <cell r="R715">
            <v>0</v>
          </cell>
          <cell r="S715">
            <v>2.2000000000000002</v>
          </cell>
          <cell r="T715">
            <v>0</v>
          </cell>
          <cell r="U715" t="str">
            <v/>
          </cell>
          <cell r="V715" t="str">
            <v>A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 t="e">
            <v>#DIV/0!</v>
          </cell>
          <cell r="AH715" t="e">
            <v>#DIV/0!</v>
          </cell>
          <cell r="AI715" t="e">
            <v>#DIV/0!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</row>
        <row r="716">
          <cell r="B716" t="str">
            <v/>
          </cell>
          <cell r="C716">
            <v>0</v>
          </cell>
          <cell r="D716" t="str">
            <v/>
          </cell>
          <cell r="H716" t="str">
            <v/>
          </cell>
          <cell r="I716" t="e">
            <v>#N/A</v>
          </cell>
          <cell r="J716" t="e">
            <v>#N/A</v>
          </cell>
          <cell r="K716" t="e">
            <v>#N/A</v>
          </cell>
          <cell r="M716">
            <v>2.2000000000000002</v>
          </cell>
          <cell r="N716">
            <v>2.2000000000000002</v>
          </cell>
          <cell r="O716">
            <v>2</v>
          </cell>
          <cell r="P716">
            <v>2</v>
          </cell>
          <cell r="Q716">
            <v>0</v>
          </cell>
          <cell r="R716">
            <v>0</v>
          </cell>
          <cell r="S716">
            <v>2.2000000000000002</v>
          </cell>
          <cell r="T716">
            <v>0</v>
          </cell>
          <cell r="U716" t="str">
            <v/>
          </cell>
          <cell r="V716" t="str">
            <v>A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 t="e">
            <v>#DIV/0!</v>
          </cell>
          <cell r="AH716" t="e">
            <v>#DIV/0!</v>
          </cell>
          <cell r="AI716" t="e">
            <v>#DIV/0!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</row>
        <row r="717">
          <cell r="B717" t="str">
            <v/>
          </cell>
          <cell r="C717">
            <v>0</v>
          </cell>
          <cell r="D717" t="str">
            <v/>
          </cell>
          <cell r="H717" t="str">
            <v/>
          </cell>
          <cell r="I717">
            <v>0</v>
          </cell>
          <cell r="J717">
            <v>0.5</v>
          </cell>
          <cell r="K717">
            <v>1</v>
          </cell>
          <cell r="M717">
            <v>2.2000000000000002</v>
          </cell>
          <cell r="N717">
            <v>2.2000000000000002</v>
          </cell>
          <cell r="O717">
            <v>2</v>
          </cell>
          <cell r="P717">
            <v>2</v>
          </cell>
          <cell r="Q717">
            <v>0</v>
          </cell>
          <cell r="R717">
            <v>0</v>
          </cell>
          <cell r="S717">
            <v>2.2000000000000002</v>
          </cell>
          <cell r="T717">
            <v>0</v>
          </cell>
          <cell r="U717" t="str">
            <v/>
          </cell>
          <cell r="V717" t="str">
            <v>A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 t="e">
            <v>#DIV/0!</v>
          </cell>
          <cell r="AH717" t="e">
            <v>#DIV/0!</v>
          </cell>
          <cell r="AI717" t="e">
            <v>#DIV/0!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</row>
        <row r="718">
          <cell r="B718" t="str">
            <v/>
          </cell>
          <cell r="C718">
            <v>0</v>
          </cell>
          <cell r="D718" t="str">
            <v/>
          </cell>
          <cell r="H718" t="str">
            <v/>
          </cell>
          <cell r="I718">
            <v>0</v>
          </cell>
          <cell r="J718">
            <v>0.85</v>
          </cell>
          <cell r="K718">
            <v>1.7</v>
          </cell>
          <cell r="M718">
            <v>2.2000000000000002</v>
          </cell>
          <cell r="N718">
            <v>2.2000000000000002</v>
          </cell>
          <cell r="O718">
            <v>2</v>
          </cell>
          <cell r="P718">
            <v>2</v>
          </cell>
          <cell r="Q718">
            <v>0</v>
          </cell>
          <cell r="R718">
            <v>0</v>
          </cell>
          <cell r="S718">
            <v>2.2000000000000002</v>
          </cell>
          <cell r="T718">
            <v>0</v>
          </cell>
          <cell r="U718" t="str">
            <v/>
          </cell>
          <cell r="V718" t="str">
            <v>A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 t="e">
            <v>#DIV/0!</v>
          </cell>
          <cell r="AH718" t="e">
            <v>#DIV/0!</v>
          </cell>
          <cell r="AI718" t="e">
            <v>#DIV/0!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</row>
        <row r="719">
          <cell r="B719" t="str">
            <v/>
          </cell>
          <cell r="C719">
            <v>0</v>
          </cell>
          <cell r="D719" t="str">
            <v/>
          </cell>
          <cell r="H719" t="str">
            <v/>
          </cell>
          <cell r="I719">
            <v>0</v>
          </cell>
          <cell r="J719">
            <v>0.5</v>
          </cell>
          <cell r="K719">
            <v>1</v>
          </cell>
          <cell r="M719">
            <v>2.2000000000000002</v>
          </cell>
          <cell r="N719">
            <v>2.2000000000000002</v>
          </cell>
          <cell r="O719">
            <v>2</v>
          </cell>
          <cell r="P719">
            <v>2</v>
          </cell>
          <cell r="Q719">
            <v>0</v>
          </cell>
          <cell r="R719">
            <v>0</v>
          </cell>
          <cell r="S719">
            <v>2.2000000000000002</v>
          </cell>
          <cell r="T719">
            <v>0</v>
          </cell>
          <cell r="U719" t="str">
            <v/>
          </cell>
          <cell r="V719" t="str">
            <v>A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 t="e">
            <v>#DIV/0!</v>
          </cell>
          <cell r="AH719" t="e">
            <v>#DIV/0!</v>
          </cell>
          <cell r="AI719" t="e">
            <v>#DIV/0!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</row>
        <row r="720">
          <cell r="B720" t="str">
            <v/>
          </cell>
          <cell r="C720">
            <v>0</v>
          </cell>
          <cell r="D720" t="str">
            <v/>
          </cell>
          <cell r="H720" t="str">
            <v/>
          </cell>
          <cell r="I720">
            <v>0</v>
          </cell>
          <cell r="J720">
            <v>0</v>
          </cell>
          <cell r="K720">
            <v>0</v>
          </cell>
          <cell r="M720">
            <v>2.2000000000000002</v>
          </cell>
          <cell r="N720">
            <v>2.2000000000000002</v>
          </cell>
          <cell r="O720">
            <v>2</v>
          </cell>
          <cell r="P720">
            <v>2</v>
          </cell>
          <cell r="Q720">
            <v>0</v>
          </cell>
          <cell r="R720">
            <v>0</v>
          </cell>
          <cell r="S720">
            <v>2.2000000000000002</v>
          </cell>
          <cell r="T720">
            <v>0</v>
          </cell>
          <cell r="U720" t="str">
            <v/>
          </cell>
          <cell r="V720" t="str">
            <v>A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 t="e">
            <v>#DIV/0!</v>
          </cell>
          <cell r="AH720" t="e">
            <v>#DIV/0!</v>
          </cell>
          <cell r="AI720" t="e">
            <v>#DIV/0!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</row>
        <row r="721">
          <cell r="B721" t="str">
            <v/>
          </cell>
          <cell r="C721">
            <v>0</v>
          </cell>
          <cell r="D721" t="str">
            <v/>
          </cell>
          <cell r="H721" t="str">
            <v/>
          </cell>
          <cell r="I721">
            <v>0</v>
          </cell>
          <cell r="J721">
            <v>0</v>
          </cell>
          <cell r="K721">
            <v>0</v>
          </cell>
          <cell r="M721">
            <v>2.2000000000000002</v>
          </cell>
          <cell r="N721">
            <v>2.2000000000000002</v>
          </cell>
          <cell r="O721">
            <v>2</v>
          </cell>
          <cell r="P721">
            <v>2</v>
          </cell>
          <cell r="Q721">
            <v>0</v>
          </cell>
          <cell r="R721">
            <v>0</v>
          </cell>
          <cell r="S721">
            <v>2.2000000000000002</v>
          </cell>
          <cell r="T721">
            <v>0</v>
          </cell>
          <cell r="U721" t="str">
            <v/>
          </cell>
          <cell r="V721" t="str">
            <v>A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 t="e">
            <v>#DIV/0!</v>
          </cell>
          <cell r="AH721" t="e">
            <v>#DIV/0!</v>
          </cell>
          <cell r="AI721" t="e">
            <v>#DIV/0!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</row>
        <row r="722">
          <cell r="B722" t="str">
            <v/>
          </cell>
          <cell r="C722">
            <v>0</v>
          </cell>
          <cell r="D722" t="str">
            <v/>
          </cell>
          <cell r="H722" t="str">
            <v/>
          </cell>
          <cell r="I722">
            <v>1</v>
          </cell>
          <cell r="J722">
            <v>2.4333333333333331</v>
          </cell>
          <cell r="K722">
            <v>3.4</v>
          </cell>
          <cell r="M722">
            <v>2.2000000000000002</v>
          </cell>
          <cell r="N722">
            <v>2.2000000000000002</v>
          </cell>
          <cell r="O722">
            <v>2</v>
          </cell>
          <cell r="P722">
            <v>2</v>
          </cell>
          <cell r="Q722">
            <v>0</v>
          </cell>
          <cell r="R722">
            <v>0</v>
          </cell>
          <cell r="S722">
            <v>2.2000000000000002</v>
          </cell>
          <cell r="T722">
            <v>0</v>
          </cell>
          <cell r="U722" t="str">
            <v/>
          </cell>
          <cell r="V722" t="str">
            <v>A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 t="e">
            <v>#DIV/0!</v>
          </cell>
          <cell r="AH722" t="e">
            <v>#DIV/0!</v>
          </cell>
          <cell r="AI722" t="e">
            <v>#DIV/0!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</row>
        <row r="723">
          <cell r="B723" t="str">
            <v/>
          </cell>
          <cell r="C723">
            <v>0</v>
          </cell>
          <cell r="D723" t="str">
            <v/>
          </cell>
          <cell r="H723" t="str">
            <v/>
          </cell>
          <cell r="I723">
            <v>0</v>
          </cell>
          <cell r="J723">
            <v>0</v>
          </cell>
          <cell r="K723">
            <v>0</v>
          </cell>
          <cell r="M723">
            <v>2.2000000000000002</v>
          </cell>
          <cell r="N723">
            <v>2.2000000000000002</v>
          </cell>
          <cell r="O723">
            <v>2</v>
          </cell>
          <cell r="P723">
            <v>2</v>
          </cell>
          <cell r="Q723">
            <v>0</v>
          </cell>
          <cell r="R723">
            <v>0</v>
          </cell>
          <cell r="S723">
            <v>2.2000000000000002</v>
          </cell>
          <cell r="T723">
            <v>0</v>
          </cell>
          <cell r="U723" t="str">
            <v/>
          </cell>
          <cell r="V723" t="str">
            <v>A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 t="e">
            <v>#DIV/0!</v>
          </cell>
          <cell r="AH723" t="e">
            <v>#DIV/0!</v>
          </cell>
          <cell r="AI723" t="e">
            <v>#DIV/0!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</row>
        <row r="724">
          <cell r="B724" t="str">
            <v/>
          </cell>
          <cell r="C724">
            <v>0</v>
          </cell>
          <cell r="D724" t="str">
            <v/>
          </cell>
          <cell r="H724" t="str">
            <v/>
          </cell>
          <cell r="I724">
            <v>0</v>
          </cell>
          <cell r="J724">
            <v>0</v>
          </cell>
          <cell r="K724">
            <v>0</v>
          </cell>
          <cell r="M724">
            <v>2.2000000000000002</v>
          </cell>
          <cell r="N724">
            <v>2.2000000000000002</v>
          </cell>
          <cell r="O724">
            <v>2</v>
          </cell>
          <cell r="P724">
            <v>2</v>
          </cell>
          <cell r="Q724">
            <v>0</v>
          </cell>
          <cell r="R724">
            <v>0</v>
          </cell>
          <cell r="S724">
            <v>2.2000000000000002</v>
          </cell>
          <cell r="T724">
            <v>0</v>
          </cell>
          <cell r="U724" t="str">
            <v/>
          </cell>
          <cell r="V724" t="str">
            <v>A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 t="e">
            <v>#DIV/0!</v>
          </cell>
          <cell r="AH724" t="e">
            <v>#DIV/0!</v>
          </cell>
          <cell r="AI724" t="e">
            <v>#DIV/0!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</row>
        <row r="725">
          <cell r="B725" t="str">
            <v/>
          </cell>
          <cell r="C725">
            <v>0</v>
          </cell>
          <cell r="D725" t="str">
            <v/>
          </cell>
          <cell r="H725" t="str">
            <v/>
          </cell>
          <cell r="I725" t="e">
            <v>#N/A</v>
          </cell>
          <cell r="J725" t="e">
            <v>#N/A</v>
          </cell>
          <cell r="K725" t="e">
            <v>#N/A</v>
          </cell>
          <cell r="M725">
            <v>2.2000000000000002</v>
          </cell>
          <cell r="N725">
            <v>2.2000000000000002</v>
          </cell>
          <cell r="O725">
            <v>2</v>
          </cell>
          <cell r="P725">
            <v>2</v>
          </cell>
          <cell r="Q725">
            <v>0</v>
          </cell>
          <cell r="R725">
            <v>0</v>
          </cell>
          <cell r="S725">
            <v>2.2000000000000002</v>
          </cell>
          <cell r="T725">
            <v>0</v>
          </cell>
          <cell r="U725" t="str">
            <v/>
          </cell>
          <cell r="V725" t="str">
            <v>A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 t="e">
            <v>#DIV/0!</v>
          </cell>
          <cell r="AH725" t="e">
            <v>#DIV/0!</v>
          </cell>
          <cell r="AI725" t="e">
            <v>#DIV/0!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</row>
        <row r="726">
          <cell r="B726" t="str">
            <v/>
          </cell>
          <cell r="C726">
            <v>0</v>
          </cell>
          <cell r="D726" t="str">
            <v/>
          </cell>
          <cell r="H726" t="str">
            <v/>
          </cell>
          <cell r="I726" t="e">
            <v>#N/A</v>
          </cell>
          <cell r="J726" t="e">
            <v>#N/A</v>
          </cell>
          <cell r="K726" t="e">
            <v>#N/A</v>
          </cell>
          <cell r="M726">
            <v>2.2000000000000002</v>
          </cell>
          <cell r="N726">
            <v>2.2000000000000002</v>
          </cell>
          <cell r="O726">
            <v>2</v>
          </cell>
          <cell r="P726">
            <v>2</v>
          </cell>
          <cell r="Q726">
            <v>0</v>
          </cell>
          <cell r="R726">
            <v>0</v>
          </cell>
          <cell r="S726">
            <v>2.2000000000000002</v>
          </cell>
          <cell r="T726">
            <v>0</v>
          </cell>
          <cell r="U726" t="str">
            <v/>
          </cell>
          <cell r="V726" t="str">
            <v>A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 t="e">
            <v>#DIV/0!</v>
          </cell>
          <cell r="AH726" t="e">
            <v>#DIV/0!</v>
          </cell>
          <cell r="AI726" t="e">
            <v>#DIV/0!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</row>
        <row r="727">
          <cell r="B727" t="str">
            <v/>
          </cell>
          <cell r="C727">
            <v>0</v>
          </cell>
          <cell r="D727" t="str">
            <v/>
          </cell>
          <cell r="H727" t="str">
            <v/>
          </cell>
          <cell r="I727" t="e">
            <v>#N/A</v>
          </cell>
          <cell r="J727" t="e">
            <v>#N/A</v>
          </cell>
          <cell r="K727" t="e">
            <v>#N/A</v>
          </cell>
          <cell r="M727">
            <v>2.2000000000000002</v>
          </cell>
          <cell r="N727">
            <v>2.2000000000000002</v>
          </cell>
          <cell r="O727">
            <v>2</v>
          </cell>
          <cell r="P727">
            <v>2</v>
          </cell>
          <cell r="Q727">
            <v>0</v>
          </cell>
          <cell r="R727">
            <v>0</v>
          </cell>
          <cell r="S727">
            <v>2.2000000000000002</v>
          </cell>
          <cell r="T727">
            <v>0</v>
          </cell>
          <cell r="U727" t="str">
            <v/>
          </cell>
          <cell r="V727" t="str">
            <v>A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 t="e">
            <v>#DIV/0!</v>
          </cell>
          <cell r="AH727" t="e">
            <v>#DIV/0!</v>
          </cell>
          <cell r="AI727" t="e">
            <v>#DIV/0!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</row>
        <row r="728">
          <cell r="B728" t="str">
            <v/>
          </cell>
          <cell r="C728">
            <v>0</v>
          </cell>
          <cell r="D728" t="str">
            <v/>
          </cell>
          <cell r="H728" t="str">
            <v/>
          </cell>
          <cell r="I728">
            <v>1.4</v>
          </cell>
          <cell r="J728">
            <v>2.1</v>
          </cell>
          <cell r="K728">
            <v>2.9</v>
          </cell>
          <cell r="M728">
            <v>2.2000000000000002</v>
          </cell>
          <cell r="N728">
            <v>2.2000000000000002</v>
          </cell>
          <cell r="O728">
            <v>2</v>
          </cell>
          <cell r="P728">
            <v>2</v>
          </cell>
          <cell r="Q728">
            <v>0</v>
          </cell>
          <cell r="R728">
            <v>0</v>
          </cell>
          <cell r="S728">
            <v>2.2000000000000002</v>
          </cell>
          <cell r="T728">
            <v>0</v>
          </cell>
          <cell r="U728" t="str">
            <v/>
          </cell>
          <cell r="V728" t="str">
            <v>A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 t="e">
            <v>#DIV/0!</v>
          </cell>
          <cell r="AH728" t="e">
            <v>#DIV/0!</v>
          </cell>
          <cell r="AI728" t="e">
            <v>#DIV/0!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</row>
        <row r="729">
          <cell r="B729" t="str">
            <v/>
          </cell>
          <cell r="C729">
            <v>0</v>
          </cell>
          <cell r="D729" t="str">
            <v/>
          </cell>
          <cell r="H729" t="str">
            <v/>
          </cell>
          <cell r="I729">
            <v>0</v>
          </cell>
          <cell r="J729">
            <v>0</v>
          </cell>
          <cell r="K729">
            <v>0</v>
          </cell>
          <cell r="M729">
            <v>2.2000000000000002</v>
          </cell>
          <cell r="N729">
            <v>2.2000000000000002</v>
          </cell>
          <cell r="O729">
            <v>2</v>
          </cell>
          <cell r="P729">
            <v>2</v>
          </cell>
          <cell r="Q729">
            <v>0</v>
          </cell>
          <cell r="R729">
            <v>0</v>
          </cell>
          <cell r="S729">
            <v>2.2000000000000002</v>
          </cell>
          <cell r="T729">
            <v>0</v>
          </cell>
          <cell r="U729" t="str">
            <v/>
          </cell>
          <cell r="V729" t="str">
            <v>A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 t="e">
            <v>#DIV/0!</v>
          </cell>
          <cell r="AH729" t="e">
            <v>#DIV/0!</v>
          </cell>
          <cell r="AI729" t="e">
            <v>#DIV/0!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</row>
        <row r="730">
          <cell r="B730" t="str">
            <v/>
          </cell>
          <cell r="C730">
            <v>0</v>
          </cell>
          <cell r="D730" t="str">
            <v/>
          </cell>
          <cell r="H730" t="str">
            <v/>
          </cell>
          <cell r="I730">
            <v>1.1000000000000001</v>
          </cell>
          <cell r="J730">
            <v>1.8333333333333333</v>
          </cell>
          <cell r="K730">
            <v>2.8</v>
          </cell>
          <cell r="M730">
            <v>2.2000000000000002</v>
          </cell>
          <cell r="N730">
            <v>2.2000000000000002</v>
          </cell>
          <cell r="O730">
            <v>2</v>
          </cell>
          <cell r="P730">
            <v>2</v>
          </cell>
          <cell r="Q730">
            <v>0</v>
          </cell>
          <cell r="R730">
            <v>0</v>
          </cell>
          <cell r="S730">
            <v>2.2000000000000002</v>
          </cell>
          <cell r="T730">
            <v>0</v>
          </cell>
          <cell r="U730" t="str">
            <v/>
          </cell>
          <cell r="V730" t="str">
            <v>A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 t="e">
            <v>#DIV/0!</v>
          </cell>
          <cell r="AH730" t="e">
            <v>#DIV/0!</v>
          </cell>
          <cell r="AI730" t="e">
            <v>#DIV/0!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</row>
        <row r="731">
          <cell r="B731" t="str">
            <v/>
          </cell>
          <cell r="C731">
            <v>0</v>
          </cell>
          <cell r="D731" t="str">
            <v/>
          </cell>
          <cell r="H731" t="str">
            <v/>
          </cell>
          <cell r="I731" t="e">
            <v>#N/A</v>
          </cell>
          <cell r="J731" t="e">
            <v>#N/A</v>
          </cell>
          <cell r="K731" t="e">
            <v>#N/A</v>
          </cell>
          <cell r="M731">
            <v>2.2000000000000002</v>
          </cell>
          <cell r="N731">
            <v>2.2000000000000002</v>
          </cell>
          <cell r="O731">
            <v>2</v>
          </cell>
          <cell r="P731">
            <v>2</v>
          </cell>
          <cell r="Q731">
            <v>0</v>
          </cell>
          <cell r="R731">
            <v>0</v>
          </cell>
          <cell r="S731">
            <v>2.2000000000000002</v>
          </cell>
          <cell r="T731">
            <v>0</v>
          </cell>
          <cell r="U731" t="str">
            <v/>
          </cell>
          <cell r="V731" t="str">
            <v>A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 t="e">
            <v>#DIV/0!</v>
          </cell>
          <cell r="AH731" t="e">
            <v>#DIV/0!</v>
          </cell>
          <cell r="AI731" t="e">
            <v>#DIV/0!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</row>
        <row r="732">
          <cell r="B732" t="str">
            <v/>
          </cell>
          <cell r="C732">
            <v>0</v>
          </cell>
          <cell r="D732" t="str">
            <v/>
          </cell>
          <cell r="H732" t="str">
            <v/>
          </cell>
          <cell r="I732">
            <v>0</v>
          </cell>
          <cell r="J732">
            <v>1.0999999999999999</v>
          </cell>
          <cell r="K732">
            <v>1.7</v>
          </cell>
          <cell r="M732">
            <v>2.2000000000000002</v>
          </cell>
          <cell r="N732">
            <v>2.2000000000000002</v>
          </cell>
          <cell r="O732">
            <v>2</v>
          </cell>
          <cell r="P732">
            <v>2</v>
          </cell>
          <cell r="Q732">
            <v>0</v>
          </cell>
          <cell r="R732">
            <v>0</v>
          </cell>
          <cell r="S732">
            <v>2.2000000000000002</v>
          </cell>
          <cell r="T732">
            <v>0</v>
          </cell>
          <cell r="U732" t="str">
            <v/>
          </cell>
          <cell r="V732" t="str">
            <v>A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 t="e">
            <v>#DIV/0!</v>
          </cell>
          <cell r="AH732" t="e">
            <v>#DIV/0!</v>
          </cell>
          <cell r="AI732" t="e">
            <v>#DIV/0!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</row>
        <row r="733">
          <cell r="B733" t="str">
            <v/>
          </cell>
          <cell r="C733">
            <v>0</v>
          </cell>
          <cell r="D733" t="str">
            <v/>
          </cell>
          <cell r="H733" t="str">
            <v/>
          </cell>
          <cell r="I733">
            <v>0</v>
          </cell>
          <cell r="J733">
            <v>0</v>
          </cell>
          <cell r="K733">
            <v>0</v>
          </cell>
          <cell r="M733">
            <v>2.2000000000000002</v>
          </cell>
          <cell r="N733">
            <v>2.2000000000000002</v>
          </cell>
          <cell r="O733">
            <v>2</v>
          </cell>
          <cell r="P733">
            <v>2</v>
          </cell>
          <cell r="Q733">
            <v>0</v>
          </cell>
          <cell r="R733">
            <v>0</v>
          </cell>
          <cell r="S733">
            <v>2.2000000000000002</v>
          </cell>
          <cell r="T733">
            <v>0</v>
          </cell>
          <cell r="U733" t="str">
            <v/>
          </cell>
          <cell r="V733" t="str">
            <v>A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 t="e">
            <v>#DIV/0!</v>
          </cell>
          <cell r="AH733" t="e">
            <v>#DIV/0!</v>
          </cell>
          <cell r="AI733" t="e">
            <v>#DIV/0!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</row>
        <row r="734">
          <cell r="B734" t="str">
            <v/>
          </cell>
          <cell r="C734">
            <v>0</v>
          </cell>
          <cell r="D734" t="str">
            <v/>
          </cell>
          <cell r="H734" t="str">
            <v/>
          </cell>
          <cell r="I734">
            <v>0</v>
          </cell>
          <cell r="J734">
            <v>0</v>
          </cell>
          <cell r="K734">
            <v>0</v>
          </cell>
          <cell r="M734">
            <v>2.2000000000000002</v>
          </cell>
          <cell r="N734">
            <v>2.2000000000000002</v>
          </cell>
          <cell r="O734">
            <v>2</v>
          </cell>
          <cell r="P734">
            <v>2</v>
          </cell>
          <cell r="Q734">
            <v>0</v>
          </cell>
          <cell r="R734">
            <v>0</v>
          </cell>
          <cell r="S734">
            <v>2.2000000000000002</v>
          </cell>
          <cell r="T734">
            <v>0</v>
          </cell>
          <cell r="U734" t="str">
            <v/>
          </cell>
          <cell r="V734" t="str">
            <v>A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 t="e">
            <v>#DIV/0!</v>
          </cell>
          <cell r="AH734" t="e">
            <v>#DIV/0!</v>
          </cell>
          <cell r="AI734" t="e">
            <v>#DIV/0!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</row>
        <row r="735">
          <cell r="B735" t="str">
            <v/>
          </cell>
          <cell r="C735">
            <v>0</v>
          </cell>
          <cell r="D735" t="str">
            <v/>
          </cell>
          <cell r="H735" t="str">
            <v/>
          </cell>
          <cell r="I735" t="e">
            <v>#N/A</v>
          </cell>
          <cell r="J735" t="e">
            <v>#N/A</v>
          </cell>
          <cell r="K735" t="e">
            <v>#N/A</v>
          </cell>
          <cell r="M735">
            <v>2.2000000000000002</v>
          </cell>
          <cell r="N735">
            <v>2.2000000000000002</v>
          </cell>
          <cell r="O735">
            <v>2</v>
          </cell>
          <cell r="P735">
            <v>2</v>
          </cell>
          <cell r="Q735">
            <v>0</v>
          </cell>
          <cell r="R735">
            <v>0</v>
          </cell>
          <cell r="S735">
            <v>2.2000000000000002</v>
          </cell>
          <cell r="T735">
            <v>0</v>
          </cell>
          <cell r="U735" t="str">
            <v/>
          </cell>
          <cell r="V735" t="str">
            <v>A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 t="e">
            <v>#DIV/0!</v>
          </cell>
          <cell r="AH735" t="e">
            <v>#DIV/0!</v>
          </cell>
          <cell r="AI735" t="e">
            <v>#DIV/0!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</row>
        <row r="736">
          <cell r="B736" t="str">
            <v/>
          </cell>
          <cell r="C736">
            <v>0</v>
          </cell>
          <cell r="D736" t="str">
            <v/>
          </cell>
          <cell r="H736" t="str">
            <v/>
          </cell>
          <cell r="I736">
            <v>2.2999999999999998</v>
          </cell>
          <cell r="J736">
            <v>2.2999999999999998</v>
          </cell>
          <cell r="K736">
            <v>2.2999999999999998</v>
          </cell>
          <cell r="M736">
            <v>2.2000000000000002</v>
          </cell>
          <cell r="N736">
            <v>2.2000000000000002</v>
          </cell>
          <cell r="O736">
            <v>2</v>
          </cell>
          <cell r="P736">
            <v>2</v>
          </cell>
          <cell r="Q736">
            <v>0</v>
          </cell>
          <cell r="R736">
            <v>0</v>
          </cell>
          <cell r="S736">
            <v>2.2000000000000002</v>
          </cell>
          <cell r="T736">
            <v>0</v>
          </cell>
          <cell r="U736" t="str">
            <v/>
          </cell>
          <cell r="V736" t="str">
            <v>A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 t="e">
            <v>#DIV/0!</v>
          </cell>
          <cell r="AH736" t="e">
            <v>#DIV/0!</v>
          </cell>
          <cell r="AI736" t="e">
            <v>#DIV/0!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</row>
        <row r="737">
          <cell r="B737" t="str">
            <v/>
          </cell>
          <cell r="C737">
            <v>0</v>
          </cell>
          <cell r="D737" t="str">
            <v/>
          </cell>
          <cell r="H737" t="str">
            <v/>
          </cell>
          <cell r="I737">
            <v>1.7</v>
          </cell>
          <cell r="J737">
            <v>2.4333333333333331</v>
          </cell>
          <cell r="K737">
            <v>2.8</v>
          </cell>
          <cell r="M737">
            <v>2.2000000000000002</v>
          </cell>
          <cell r="N737">
            <v>2.2000000000000002</v>
          </cell>
          <cell r="O737">
            <v>2</v>
          </cell>
          <cell r="P737">
            <v>2</v>
          </cell>
          <cell r="Q737">
            <v>0</v>
          </cell>
          <cell r="R737">
            <v>0</v>
          </cell>
          <cell r="S737">
            <v>2.2000000000000002</v>
          </cell>
          <cell r="T737">
            <v>0</v>
          </cell>
          <cell r="U737" t="str">
            <v/>
          </cell>
          <cell r="V737" t="str">
            <v>A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 t="e">
            <v>#DIV/0!</v>
          </cell>
          <cell r="AH737" t="e">
            <v>#DIV/0!</v>
          </cell>
          <cell r="AI737" t="e">
            <v>#DIV/0!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</row>
        <row r="738">
          <cell r="B738" t="str">
            <v/>
          </cell>
          <cell r="C738">
            <v>0</v>
          </cell>
          <cell r="D738" t="str">
            <v/>
          </cell>
          <cell r="H738" t="str">
            <v/>
          </cell>
          <cell r="I738">
            <v>1.9</v>
          </cell>
          <cell r="J738">
            <v>2.1666666666666665</v>
          </cell>
          <cell r="K738">
            <v>2.4</v>
          </cell>
          <cell r="M738">
            <v>2.2000000000000002</v>
          </cell>
          <cell r="N738">
            <v>2.2000000000000002</v>
          </cell>
          <cell r="O738">
            <v>2</v>
          </cell>
          <cell r="P738">
            <v>2</v>
          </cell>
          <cell r="Q738">
            <v>0</v>
          </cell>
          <cell r="R738">
            <v>0</v>
          </cell>
          <cell r="S738">
            <v>2.2000000000000002</v>
          </cell>
          <cell r="T738">
            <v>0</v>
          </cell>
          <cell r="U738" t="str">
            <v/>
          </cell>
          <cell r="V738" t="str">
            <v>A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 t="e">
            <v>#DIV/0!</v>
          </cell>
          <cell r="AH738" t="e">
            <v>#DIV/0!</v>
          </cell>
          <cell r="AI738" t="e">
            <v>#DIV/0!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</row>
        <row r="739">
          <cell r="B739" t="str">
            <v/>
          </cell>
          <cell r="C739">
            <v>0</v>
          </cell>
          <cell r="D739" t="str">
            <v/>
          </cell>
          <cell r="H739" t="str">
            <v/>
          </cell>
          <cell r="I739">
            <v>0</v>
          </cell>
          <cell r="J739">
            <v>0</v>
          </cell>
          <cell r="K739">
            <v>0</v>
          </cell>
          <cell r="M739">
            <v>2.2000000000000002</v>
          </cell>
          <cell r="N739">
            <v>2.2000000000000002</v>
          </cell>
          <cell r="O739">
            <v>2</v>
          </cell>
          <cell r="P739">
            <v>2</v>
          </cell>
          <cell r="Q739">
            <v>0</v>
          </cell>
          <cell r="R739">
            <v>0</v>
          </cell>
          <cell r="S739">
            <v>2.2000000000000002</v>
          </cell>
          <cell r="T739">
            <v>0</v>
          </cell>
          <cell r="U739" t="str">
            <v/>
          </cell>
          <cell r="V739" t="str">
            <v>A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 t="e">
            <v>#DIV/0!</v>
          </cell>
          <cell r="AH739" t="e">
            <v>#DIV/0!</v>
          </cell>
          <cell r="AI739" t="e">
            <v>#DIV/0!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</row>
        <row r="740">
          <cell r="B740" t="str">
            <v/>
          </cell>
          <cell r="C740">
            <v>0</v>
          </cell>
          <cell r="D740" t="str">
            <v/>
          </cell>
          <cell r="H740" t="str">
            <v/>
          </cell>
          <cell r="I740">
            <v>1</v>
          </cell>
          <cell r="J740">
            <v>1</v>
          </cell>
          <cell r="K740">
            <v>1</v>
          </cell>
          <cell r="M740">
            <v>2.2000000000000002</v>
          </cell>
          <cell r="N740">
            <v>2.2000000000000002</v>
          </cell>
          <cell r="O740">
            <v>2</v>
          </cell>
          <cell r="P740">
            <v>2</v>
          </cell>
          <cell r="Q740">
            <v>0</v>
          </cell>
          <cell r="R740">
            <v>0</v>
          </cell>
          <cell r="S740">
            <v>2.2000000000000002</v>
          </cell>
          <cell r="T740">
            <v>0</v>
          </cell>
          <cell r="U740" t="str">
            <v/>
          </cell>
          <cell r="V740" t="str">
            <v>A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 t="e">
            <v>#DIV/0!</v>
          </cell>
          <cell r="AH740" t="e">
            <v>#DIV/0!</v>
          </cell>
          <cell r="AI740" t="e">
            <v>#DIV/0!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</row>
        <row r="741">
          <cell r="B741" t="str">
            <v/>
          </cell>
          <cell r="C741">
            <v>0</v>
          </cell>
          <cell r="D741" t="str">
            <v/>
          </cell>
          <cell r="H741" t="str">
            <v/>
          </cell>
          <cell r="I741">
            <v>1</v>
          </cell>
          <cell r="J741">
            <v>1</v>
          </cell>
          <cell r="K741">
            <v>1</v>
          </cell>
          <cell r="M741">
            <v>2.2000000000000002</v>
          </cell>
          <cell r="N741">
            <v>2.2000000000000002</v>
          </cell>
          <cell r="O741">
            <v>2</v>
          </cell>
          <cell r="P741">
            <v>2</v>
          </cell>
          <cell r="Q741">
            <v>0</v>
          </cell>
          <cell r="R741">
            <v>0</v>
          </cell>
          <cell r="S741">
            <v>2.2000000000000002</v>
          </cell>
          <cell r="T741">
            <v>0</v>
          </cell>
          <cell r="U741" t="str">
            <v/>
          </cell>
          <cell r="V741" t="str">
            <v>A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 t="e">
            <v>#DIV/0!</v>
          </cell>
          <cell r="AH741" t="e">
            <v>#DIV/0!</v>
          </cell>
          <cell r="AI741" t="e">
            <v>#DIV/0!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</row>
        <row r="742">
          <cell r="B742" t="str">
            <v/>
          </cell>
          <cell r="C742">
            <v>0</v>
          </cell>
          <cell r="D742" t="str">
            <v/>
          </cell>
          <cell r="H742" t="str">
            <v/>
          </cell>
          <cell r="I742">
            <v>0</v>
          </cell>
          <cell r="J742">
            <v>0.66666666666666663</v>
          </cell>
          <cell r="K742">
            <v>1</v>
          </cell>
          <cell r="M742">
            <v>2.2000000000000002</v>
          </cell>
          <cell r="N742">
            <v>2.2000000000000002</v>
          </cell>
          <cell r="O742">
            <v>2</v>
          </cell>
          <cell r="P742">
            <v>2</v>
          </cell>
          <cell r="Q742">
            <v>0</v>
          </cell>
          <cell r="R742">
            <v>0</v>
          </cell>
          <cell r="S742">
            <v>2.2000000000000002</v>
          </cell>
          <cell r="T742">
            <v>0</v>
          </cell>
          <cell r="U742" t="str">
            <v/>
          </cell>
          <cell r="V742" t="str">
            <v>A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 t="e">
            <v>#DIV/0!</v>
          </cell>
          <cell r="AH742" t="e">
            <v>#DIV/0!</v>
          </cell>
          <cell r="AI742" t="e">
            <v>#DIV/0!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</row>
        <row r="743">
          <cell r="B743" t="str">
            <v/>
          </cell>
          <cell r="C743">
            <v>0</v>
          </cell>
          <cell r="D743" t="str">
            <v/>
          </cell>
          <cell r="H743" t="str">
            <v/>
          </cell>
          <cell r="I743">
            <v>0.5</v>
          </cell>
          <cell r="J743">
            <v>0.5</v>
          </cell>
          <cell r="K743">
            <v>0.5</v>
          </cell>
          <cell r="M743">
            <v>2.2000000000000002</v>
          </cell>
          <cell r="N743">
            <v>2.2000000000000002</v>
          </cell>
          <cell r="O743">
            <v>2</v>
          </cell>
          <cell r="P743">
            <v>2</v>
          </cell>
          <cell r="Q743">
            <v>0</v>
          </cell>
          <cell r="R743">
            <v>0</v>
          </cell>
          <cell r="S743">
            <v>2.2000000000000002</v>
          </cell>
          <cell r="T743">
            <v>0</v>
          </cell>
          <cell r="U743" t="str">
            <v/>
          </cell>
          <cell r="V743" t="str">
            <v>A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 t="e">
            <v>#DIV/0!</v>
          </cell>
          <cell r="AH743" t="e">
            <v>#DIV/0!</v>
          </cell>
          <cell r="AI743" t="e">
            <v>#DIV/0!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</row>
        <row r="744">
          <cell r="B744" t="str">
            <v/>
          </cell>
          <cell r="C744">
            <v>0</v>
          </cell>
          <cell r="D744" t="str">
            <v/>
          </cell>
          <cell r="H744" t="str">
            <v/>
          </cell>
          <cell r="I744" t="e">
            <v>#N/A</v>
          </cell>
          <cell r="J744" t="e">
            <v>#N/A</v>
          </cell>
          <cell r="K744" t="e">
            <v>#N/A</v>
          </cell>
          <cell r="M744">
            <v>2.2000000000000002</v>
          </cell>
          <cell r="N744">
            <v>2.2000000000000002</v>
          </cell>
          <cell r="O744">
            <v>2</v>
          </cell>
          <cell r="P744">
            <v>2</v>
          </cell>
          <cell r="Q744">
            <v>0</v>
          </cell>
          <cell r="R744">
            <v>0</v>
          </cell>
          <cell r="S744">
            <v>2.2000000000000002</v>
          </cell>
          <cell r="T744">
            <v>0</v>
          </cell>
          <cell r="U744" t="str">
            <v/>
          </cell>
          <cell r="V744" t="str">
            <v>A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 t="e">
            <v>#DIV/0!</v>
          </cell>
          <cell r="AH744" t="e">
            <v>#DIV/0!</v>
          </cell>
          <cell r="AI744" t="e">
            <v>#DIV/0!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</row>
        <row r="745">
          <cell r="B745" t="str">
            <v/>
          </cell>
          <cell r="C745">
            <v>0</v>
          </cell>
          <cell r="D745" t="str">
            <v/>
          </cell>
          <cell r="H745" t="str">
            <v/>
          </cell>
          <cell r="I745">
            <v>0</v>
          </cell>
          <cell r="J745">
            <v>0.5</v>
          </cell>
          <cell r="K745">
            <v>1.5</v>
          </cell>
          <cell r="M745">
            <v>2.2000000000000002</v>
          </cell>
          <cell r="N745">
            <v>2.2000000000000002</v>
          </cell>
          <cell r="O745">
            <v>2</v>
          </cell>
          <cell r="P745">
            <v>2</v>
          </cell>
          <cell r="Q745">
            <v>0</v>
          </cell>
          <cell r="R745">
            <v>0</v>
          </cell>
          <cell r="S745">
            <v>2.2000000000000002</v>
          </cell>
          <cell r="T745">
            <v>0</v>
          </cell>
          <cell r="U745" t="str">
            <v/>
          </cell>
          <cell r="V745" t="str">
            <v>A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 t="e">
            <v>#DIV/0!</v>
          </cell>
          <cell r="AH745" t="e">
            <v>#DIV/0!</v>
          </cell>
          <cell r="AI745" t="e">
            <v>#DIV/0!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</row>
        <row r="746">
          <cell r="B746" t="str">
            <v/>
          </cell>
          <cell r="C746">
            <v>0</v>
          </cell>
          <cell r="D746" t="str">
            <v/>
          </cell>
          <cell r="H746" t="str">
            <v/>
          </cell>
          <cell r="I746">
            <v>0</v>
          </cell>
          <cell r="J746">
            <v>0</v>
          </cell>
          <cell r="K746">
            <v>0</v>
          </cell>
          <cell r="M746">
            <v>2.2000000000000002</v>
          </cell>
          <cell r="N746">
            <v>2.2000000000000002</v>
          </cell>
          <cell r="O746">
            <v>2</v>
          </cell>
          <cell r="P746">
            <v>2</v>
          </cell>
          <cell r="Q746">
            <v>0</v>
          </cell>
          <cell r="R746">
            <v>0</v>
          </cell>
          <cell r="S746">
            <v>2.2000000000000002</v>
          </cell>
          <cell r="T746">
            <v>0</v>
          </cell>
          <cell r="U746" t="str">
            <v/>
          </cell>
          <cell r="V746" t="str">
            <v>A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 t="e">
            <v>#DIV/0!</v>
          </cell>
          <cell r="AH746" t="e">
            <v>#DIV/0!</v>
          </cell>
          <cell r="AI746" t="e">
            <v>#DIV/0!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</row>
        <row r="747">
          <cell r="B747" t="str">
            <v/>
          </cell>
          <cell r="C747">
            <v>0</v>
          </cell>
          <cell r="D747" t="str">
            <v/>
          </cell>
          <cell r="H747" t="str">
            <v/>
          </cell>
          <cell r="I747">
            <v>0</v>
          </cell>
          <cell r="J747">
            <v>0</v>
          </cell>
          <cell r="K747">
            <v>0</v>
          </cell>
          <cell r="M747">
            <v>2.2000000000000002</v>
          </cell>
          <cell r="N747">
            <v>2.2000000000000002</v>
          </cell>
          <cell r="O747">
            <v>2</v>
          </cell>
          <cell r="P747">
            <v>2</v>
          </cell>
          <cell r="Q747">
            <v>0</v>
          </cell>
          <cell r="R747">
            <v>0</v>
          </cell>
          <cell r="S747">
            <v>2.2000000000000002</v>
          </cell>
          <cell r="T747">
            <v>0</v>
          </cell>
          <cell r="U747" t="str">
            <v/>
          </cell>
          <cell r="V747" t="str">
            <v>A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 t="e">
            <v>#DIV/0!</v>
          </cell>
          <cell r="AH747" t="e">
            <v>#DIV/0!</v>
          </cell>
          <cell r="AI747" t="e">
            <v>#DIV/0!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</row>
        <row r="748">
          <cell r="B748" t="str">
            <v/>
          </cell>
          <cell r="C748">
            <v>0</v>
          </cell>
          <cell r="D748" t="str">
            <v/>
          </cell>
          <cell r="H748" t="str">
            <v/>
          </cell>
          <cell r="I748">
            <v>0</v>
          </cell>
          <cell r="J748">
            <v>0</v>
          </cell>
          <cell r="K748">
            <v>0</v>
          </cell>
          <cell r="M748">
            <v>2.2000000000000002</v>
          </cell>
          <cell r="N748">
            <v>2.2000000000000002</v>
          </cell>
          <cell r="O748">
            <v>2</v>
          </cell>
          <cell r="P748">
            <v>2</v>
          </cell>
          <cell r="Q748">
            <v>0</v>
          </cell>
          <cell r="R748">
            <v>0</v>
          </cell>
          <cell r="S748">
            <v>2.2000000000000002</v>
          </cell>
          <cell r="T748">
            <v>0</v>
          </cell>
          <cell r="U748" t="str">
            <v/>
          </cell>
          <cell r="V748" t="str">
            <v>A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 t="e">
            <v>#DIV/0!</v>
          </cell>
          <cell r="AH748" t="e">
            <v>#DIV/0!</v>
          </cell>
          <cell r="AI748" t="e">
            <v>#DIV/0!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</row>
        <row r="749">
          <cell r="B749" t="str">
            <v/>
          </cell>
          <cell r="C749">
            <v>0</v>
          </cell>
          <cell r="D749" t="str">
            <v/>
          </cell>
          <cell r="H749" t="str">
            <v/>
          </cell>
          <cell r="I749" t="e">
            <v>#N/A</v>
          </cell>
          <cell r="J749" t="e">
            <v>#N/A</v>
          </cell>
          <cell r="K749" t="e">
            <v>#N/A</v>
          </cell>
          <cell r="M749">
            <v>2.2000000000000002</v>
          </cell>
          <cell r="N749">
            <v>2.2000000000000002</v>
          </cell>
          <cell r="O749">
            <v>2</v>
          </cell>
          <cell r="P749">
            <v>2</v>
          </cell>
          <cell r="Q749">
            <v>0</v>
          </cell>
          <cell r="R749">
            <v>0</v>
          </cell>
          <cell r="S749">
            <v>2.2000000000000002</v>
          </cell>
          <cell r="T749">
            <v>0</v>
          </cell>
          <cell r="U749" t="str">
            <v/>
          </cell>
          <cell r="V749" t="str">
            <v>A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 t="e">
            <v>#DIV/0!</v>
          </cell>
          <cell r="AH749" t="e">
            <v>#DIV/0!</v>
          </cell>
          <cell r="AI749" t="e">
            <v>#DIV/0!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</row>
        <row r="750">
          <cell r="B750" t="str">
            <v/>
          </cell>
          <cell r="C750">
            <v>0</v>
          </cell>
          <cell r="D750" t="str">
            <v/>
          </cell>
          <cell r="H750" t="str">
            <v/>
          </cell>
          <cell r="I750">
            <v>0</v>
          </cell>
          <cell r="J750">
            <v>0</v>
          </cell>
          <cell r="K750">
            <v>0</v>
          </cell>
          <cell r="M750">
            <v>2.2000000000000002</v>
          </cell>
          <cell r="N750">
            <v>2.2000000000000002</v>
          </cell>
          <cell r="O750">
            <v>2</v>
          </cell>
          <cell r="P750">
            <v>2</v>
          </cell>
          <cell r="Q750">
            <v>0</v>
          </cell>
          <cell r="R750">
            <v>0</v>
          </cell>
          <cell r="S750">
            <v>2.2000000000000002</v>
          </cell>
          <cell r="T750">
            <v>0</v>
          </cell>
          <cell r="U750" t="str">
            <v/>
          </cell>
          <cell r="V750" t="str">
            <v>A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 t="e">
            <v>#DIV/0!</v>
          </cell>
          <cell r="AH750" t="e">
            <v>#DIV/0!</v>
          </cell>
          <cell r="AI750" t="e">
            <v>#DIV/0!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</row>
        <row r="751">
          <cell r="B751" t="str">
            <v/>
          </cell>
          <cell r="C751">
            <v>0</v>
          </cell>
          <cell r="D751" t="str">
            <v/>
          </cell>
          <cell r="H751" t="str">
            <v/>
          </cell>
          <cell r="I751" t="e">
            <v>#N/A</v>
          </cell>
          <cell r="J751" t="e">
            <v>#N/A</v>
          </cell>
          <cell r="K751" t="e">
            <v>#N/A</v>
          </cell>
          <cell r="M751">
            <v>2.2000000000000002</v>
          </cell>
          <cell r="N751">
            <v>2.2000000000000002</v>
          </cell>
          <cell r="O751">
            <v>2</v>
          </cell>
          <cell r="P751">
            <v>2</v>
          </cell>
          <cell r="Q751">
            <v>0</v>
          </cell>
          <cell r="R751">
            <v>0</v>
          </cell>
          <cell r="S751">
            <v>2.2000000000000002</v>
          </cell>
          <cell r="T751">
            <v>0</v>
          </cell>
          <cell r="U751" t="str">
            <v/>
          </cell>
          <cell r="V751" t="str">
            <v>A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 t="e">
            <v>#DIV/0!</v>
          </cell>
          <cell r="AH751" t="e">
            <v>#DIV/0!</v>
          </cell>
          <cell r="AI751" t="e">
            <v>#DIV/0!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</row>
        <row r="752">
          <cell r="B752" t="str">
            <v/>
          </cell>
          <cell r="C752">
            <v>0</v>
          </cell>
          <cell r="D752" t="str">
            <v/>
          </cell>
          <cell r="H752" t="str">
            <v/>
          </cell>
          <cell r="I752" t="e">
            <v>#N/A</v>
          </cell>
          <cell r="J752" t="e">
            <v>#N/A</v>
          </cell>
          <cell r="K752" t="e">
            <v>#N/A</v>
          </cell>
          <cell r="M752">
            <v>2.2000000000000002</v>
          </cell>
          <cell r="N752">
            <v>2.2000000000000002</v>
          </cell>
          <cell r="O752">
            <v>2</v>
          </cell>
          <cell r="P752">
            <v>2</v>
          </cell>
          <cell r="Q752">
            <v>0</v>
          </cell>
          <cell r="R752">
            <v>0</v>
          </cell>
          <cell r="S752">
            <v>2.2000000000000002</v>
          </cell>
          <cell r="T752">
            <v>0</v>
          </cell>
          <cell r="U752" t="str">
            <v/>
          </cell>
          <cell r="V752" t="str">
            <v>A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 t="e">
            <v>#DIV/0!</v>
          </cell>
          <cell r="AH752" t="e">
            <v>#DIV/0!</v>
          </cell>
          <cell r="AI752" t="e">
            <v>#DIV/0!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</row>
        <row r="753">
          <cell r="B753" t="str">
            <v/>
          </cell>
          <cell r="C753">
            <v>0</v>
          </cell>
          <cell r="D753" t="str">
            <v/>
          </cell>
          <cell r="H753" t="str">
            <v/>
          </cell>
          <cell r="I753" t="e">
            <v>#N/A</v>
          </cell>
          <cell r="J753" t="e">
            <v>#N/A</v>
          </cell>
          <cell r="K753" t="e">
            <v>#N/A</v>
          </cell>
          <cell r="M753">
            <v>2.2000000000000002</v>
          </cell>
          <cell r="N753">
            <v>2.2000000000000002</v>
          </cell>
          <cell r="O753">
            <v>2</v>
          </cell>
          <cell r="P753">
            <v>2</v>
          </cell>
          <cell r="Q753">
            <v>0</v>
          </cell>
          <cell r="R753">
            <v>0</v>
          </cell>
          <cell r="S753">
            <v>2.2000000000000002</v>
          </cell>
          <cell r="T753">
            <v>0</v>
          </cell>
          <cell r="U753" t="str">
            <v/>
          </cell>
          <cell r="V753" t="str">
            <v>A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 t="e">
            <v>#DIV/0!</v>
          </cell>
          <cell r="AH753" t="e">
            <v>#DIV/0!</v>
          </cell>
          <cell r="AI753" t="e">
            <v>#DIV/0!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</row>
        <row r="754">
          <cell r="B754" t="str">
            <v/>
          </cell>
          <cell r="C754">
            <v>0</v>
          </cell>
          <cell r="D754" t="str">
            <v/>
          </cell>
          <cell r="H754" t="str">
            <v/>
          </cell>
          <cell r="I754" t="e">
            <v>#N/A</v>
          </cell>
          <cell r="J754" t="e">
            <v>#N/A</v>
          </cell>
          <cell r="K754" t="e">
            <v>#N/A</v>
          </cell>
          <cell r="M754">
            <v>2.2000000000000002</v>
          </cell>
          <cell r="N754">
            <v>2.2000000000000002</v>
          </cell>
          <cell r="O754">
            <v>2</v>
          </cell>
          <cell r="P754">
            <v>2</v>
          </cell>
          <cell r="Q754">
            <v>0</v>
          </cell>
          <cell r="R754">
            <v>0</v>
          </cell>
          <cell r="S754">
            <v>2.2000000000000002</v>
          </cell>
          <cell r="T754">
            <v>0</v>
          </cell>
          <cell r="U754" t="str">
            <v/>
          </cell>
          <cell r="V754" t="str">
            <v>A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 t="e">
            <v>#DIV/0!</v>
          </cell>
          <cell r="AH754" t="e">
            <v>#DIV/0!</v>
          </cell>
          <cell r="AI754" t="e">
            <v>#DIV/0!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</row>
        <row r="755">
          <cell r="B755" t="str">
            <v/>
          </cell>
          <cell r="C755">
            <v>0</v>
          </cell>
          <cell r="D755" t="str">
            <v/>
          </cell>
          <cell r="H755" t="str">
            <v/>
          </cell>
          <cell r="I755">
            <v>0</v>
          </cell>
          <cell r="J755">
            <v>0</v>
          </cell>
          <cell r="K755">
            <v>0</v>
          </cell>
          <cell r="M755">
            <v>2.2000000000000002</v>
          </cell>
          <cell r="N755">
            <v>2.2000000000000002</v>
          </cell>
          <cell r="O755">
            <v>2</v>
          </cell>
          <cell r="P755">
            <v>2</v>
          </cell>
          <cell r="Q755">
            <v>0</v>
          </cell>
          <cell r="R755">
            <v>0</v>
          </cell>
          <cell r="S755">
            <v>2.2000000000000002</v>
          </cell>
          <cell r="T755">
            <v>0</v>
          </cell>
          <cell r="U755" t="str">
            <v/>
          </cell>
          <cell r="V755" t="str">
            <v>A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 t="e">
            <v>#DIV/0!</v>
          </cell>
          <cell r="AH755" t="e">
            <v>#DIV/0!</v>
          </cell>
          <cell r="AI755" t="e">
            <v>#DIV/0!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</row>
        <row r="756">
          <cell r="B756" t="str">
            <v/>
          </cell>
          <cell r="C756">
            <v>0</v>
          </cell>
          <cell r="D756" t="str">
            <v/>
          </cell>
          <cell r="H756" t="str">
            <v/>
          </cell>
          <cell r="I756" t="e">
            <v>#N/A</v>
          </cell>
          <cell r="J756" t="e">
            <v>#N/A</v>
          </cell>
          <cell r="K756" t="e">
            <v>#N/A</v>
          </cell>
          <cell r="M756">
            <v>2.2000000000000002</v>
          </cell>
          <cell r="N756">
            <v>2.2000000000000002</v>
          </cell>
          <cell r="O756">
            <v>2</v>
          </cell>
          <cell r="P756">
            <v>2</v>
          </cell>
          <cell r="Q756">
            <v>0</v>
          </cell>
          <cell r="R756">
            <v>0</v>
          </cell>
          <cell r="S756">
            <v>2.2000000000000002</v>
          </cell>
          <cell r="T756">
            <v>0</v>
          </cell>
          <cell r="U756" t="str">
            <v/>
          </cell>
          <cell r="V756" t="str">
            <v>A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 t="e">
            <v>#DIV/0!</v>
          </cell>
          <cell r="AH756" t="e">
            <v>#DIV/0!</v>
          </cell>
          <cell r="AI756" t="e">
            <v>#DIV/0!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</row>
        <row r="757">
          <cell r="B757" t="str">
            <v/>
          </cell>
          <cell r="C757">
            <v>0</v>
          </cell>
          <cell r="D757" t="str">
            <v/>
          </cell>
          <cell r="H757" t="str">
            <v/>
          </cell>
          <cell r="I757" t="e">
            <v>#N/A</v>
          </cell>
          <cell r="J757" t="e">
            <v>#N/A</v>
          </cell>
          <cell r="K757" t="e">
            <v>#N/A</v>
          </cell>
          <cell r="M757">
            <v>2.2000000000000002</v>
          </cell>
          <cell r="N757">
            <v>2.2000000000000002</v>
          </cell>
          <cell r="O757">
            <v>2</v>
          </cell>
          <cell r="P757">
            <v>2</v>
          </cell>
          <cell r="Q757">
            <v>0</v>
          </cell>
          <cell r="R757">
            <v>0</v>
          </cell>
          <cell r="S757">
            <v>2.2000000000000002</v>
          </cell>
          <cell r="T757">
            <v>0</v>
          </cell>
          <cell r="U757" t="str">
            <v/>
          </cell>
          <cell r="V757" t="str">
            <v>A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 t="e">
            <v>#DIV/0!</v>
          </cell>
          <cell r="AH757" t="e">
            <v>#DIV/0!</v>
          </cell>
          <cell r="AI757" t="e">
            <v>#DIV/0!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</row>
        <row r="758">
          <cell r="B758" t="str">
            <v/>
          </cell>
          <cell r="C758">
            <v>0</v>
          </cell>
          <cell r="D758" t="str">
            <v/>
          </cell>
          <cell r="H758" t="str">
            <v/>
          </cell>
          <cell r="I758">
            <v>2.4</v>
          </cell>
          <cell r="J758">
            <v>2.4</v>
          </cell>
          <cell r="K758">
            <v>2.4</v>
          </cell>
          <cell r="M758">
            <v>2.2000000000000002</v>
          </cell>
          <cell r="N758">
            <v>2.2000000000000002</v>
          </cell>
          <cell r="O758">
            <v>2</v>
          </cell>
          <cell r="P758">
            <v>2</v>
          </cell>
          <cell r="Q758">
            <v>0</v>
          </cell>
          <cell r="R758">
            <v>0</v>
          </cell>
          <cell r="S758">
            <v>2.2000000000000002</v>
          </cell>
          <cell r="T758">
            <v>0</v>
          </cell>
          <cell r="U758" t="str">
            <v/>
          </cell>
          <cell r="V758" t="str">
            <v>A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 t="e">
            <v>#DIV/0!</v>
          </cell>
          <cell r="AH758" t="e">
            <v>#DIV/0!</v>
          </cell>
          <cell r="AI758" t="e">
            <v>#DIV/0!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</row>
        <row r="759">
          <cell r="B759" t="str">
            <v/>
          </cell>
          <cell r="C759">
            <v>0</v>
          </cell>
          <cell r="D759" t="str">
            <v/>
          </cell>
          <cell r="H759" t="str">
            <v/>
          </cell>
          <cell r="I759">
            <v>2.5</v>
          </cell>
          <cell r="J759">
            <v>3.1999999999999997</v>
          </cell>
          <cell r="K759">
            <v>3.7</v>
          </cell>
          <cell r="M759">
            <v>2.2000000000000002</v>
          </cell>
          <cell r="N759">
            <v>2.2000000000000002</v>
          </cell>
          <cell r="O759">
            <v>2</v>
          </cell>
          <cell r="P759">
            <v>2</v>
          </cell>
          <cell r="Q759">
            <v>0</v>
          </cell>
          <cell r="R759">
            <v>0</v>
          </cell>
          <cell r="S759">
            <v>2.2000000000000002</v>
          </cell>
          <cell r="T759">
            <v>0</v>
          </cell>
          <cell r="U759" t="str">
            <v/>
          </cell>
          <cell r="V759" t="str">
            <v>A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 t="e">
            <v>#DIV/0!</v>
          </cell>
          <cell r="AH759" t="e">
            <v>#DIV/0!</v>
          </cell>
          <cell r="AI759" t="e">
            <v>#DIV/0!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</row>
        <row r="760">
          <cell r="B760" t="str">
            <v/>
          </cell>
          <cell r="C760">
            <v>0</v>
          </cell>
          <cell r="D760" t="str">
            <v/>
          </cell>
          <cell r="H760" t="str">
            <v/>
          </cell>
          <cell r="I760">
            <v>3.4</v>
          </cell>
          <cell r="J760">
            <v>3.4333333333333336</v>
          </cell>
          <cell r="K760">
            <v>3.5</v>
          </cell>
          <cell r="M760">
            <v>2.2000000000000002</v>
          </cell>
          <cell r="N760">
            <v>2.2000000000000002</v>
          </cell>
          <cell r="O760">
            <v>2</v>
          </cell>
          <cell r="P760">
            <v>2</v>
          </cell>
          <cell r="Q760">
            <v>0</v>
          </cell>
          <cell r="R760">
            <v>0</v>
          </cell>
          <cell r="S760">
            <v>2.2000000000000002</v>
          </cell>
          <cell r="T760">
            <v>0</v>
          </cell>
          <cell r="U760" t="str">
            <v/>
          </cell>
          <cell r="V760" t="str">
            <v>A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 t="e">
            <v>#DIV/0!</v>
          </cell>
          <cell r="AH760" t="e">
            <v>#DIV/0!</v>
          </cell>
          <cell r="AI760" t="e">
            <v>#DIV/0!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</row>
        <row r="761">
          <cell r="B761" t="str">
            <v/>
          </cell>
          <cell r="C761">
            <v>0</v>
          </cell>
          <cell r="D761" t="str">
            <v/>
          </cell>
          <cell r="H761" t="str">
            <v/>
          </cell>
          <cell r="I761">
            <v>0</v>
          </cell>
          <cell r="J761">
            <v>0.66666666666666663</v>
          </cell>
          <cell r="K761">
            <v>1</v>
          </cell>
          <cell r="M761">
            <v>2.2000000000000002</v>
          </cell>
          <cell r="N761">
            <v>2.2000000000000002</v>
          </cell>
          <cell r="O761">
            <v>2</v>
          </cell>
          <cell r="P761">
            <v>2</v>
          </cell>
          <cell r="Q761">
            <v>0</v>
          </cell>
          <cell r="R761">
            <v>0</v>
          </cell>
          <cell r="S761">
            <v>2.2000000000000002</v>
          </cell>
          <cell r="T761">
            <v>0</v>
          </cell>
          <cell r="U761" t="str">
            <v/>
          </cell>
          <cell r="V761" t="str">
            <v>A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 t="e">
            <v>#DIV/0!</v>
          </cell>
          <cell r="AH761" t="e">
            <v>#DIV/0!</v>
          </cell>
          <cell r="AI761" t="e">
            <v>#DIV/0!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</row>
        <row r="762">
          <cell r="B762" t="str">
            <v/>
          </cell>
          <cell r="C762">
            <v>0</v>
          </cell>
          <cell r="D762" t="str">
            <v/>
          </cell>
          <cell r="H762" t="str">
            <v/>
          </cell>
          <cell r="I762">
            <v>3.6</v>
          </cell>
          <cell r="J762">
            <v>4.166666666666667</v>
          </cell>
          <cell r="K762">
            <v>5.0999999999999996</v>
          </cell>
          <cell r="M762">
            <v>2.2000000000000002</v>
          </cell>
          <cell r="N762">
            <v>2.2000000000000002</v>
          </cell>
          <cell r="O762">
            <v>2</v>
          </cell>
          <cell r="P762">
            <v>2</v>
          </cell>
          <cell r="Q762">
            <v>0</v>
          </cell>
          <cell r="R762">
            <v>0</v>
          </cell>
          <cell r="S762">
            <v>2.2000000000000002</v>
          </cell>
          <cell r="T762">
            <v>0</v>
          </cell>
          <cell r="U762" t="str">
            <v/>
          </cell>
          <cell r="V762" t="str">
            <v>A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 t="e">
            <v>#DIV/0!</v>
          </cell>
          <cell r="AH762" t="e">
            <v>#DIV/0!</v>
          </cell>
          <cell r="AI762" t="e">
            <v>#DIV/0!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</row>
        <row r="763">
          <cell r="B763" t="str">
            <v/>
          </cell>
          <cell r="C763">
            <v>0</v>
          </cell>
          <cell r="D763" t="str">
            <v/>
          </cell>
          <cell r="H763" t="str">
            <v/>
          </cell>
          <cell r="I763" t="e">
            <v>#N/A</v>
          </cell>
          <cell r="J763" t="e">
            <v>#N/A</v>
          </cell>
          <cell r="K763" t="e">
            <v>#N/A</v>
          </cell>
          <cell r="M763">
            <v>2.2000000000000002</v>
          </cell>
          <cell r="N763">
            <v>2.2000000000000002</v>
          </cell>
          <cell r="O763">
            <v>2</v>
          </cell>
          <cell r="P763">
            <v>2</v>
          </cell>
          <cell r="Q763">
            <v>0</v>
          </cell>
          <cell r="R763">
            <v>0</v>
          </cell>
          <cell r="S763">
            <v>2.2000000000000002</v>
          </cell>
          <cell r="T763">
            <v>0</v>
          </cell>
          <cell r="U763" t="str">
            <v/>
          </cell>
          <cell r="V763" t="str">
            <v>A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 t="e">
            <v>#DIV/0!</v>
          </cell>
          <cell r="AH763" t="e">
            <v>#DIV/0!</v>
          </cell>
          <cell r="AI763" t="e">
            <v>#DIV/0!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</row>
        <row r="764">
          <cell r="B764" t="str">
            <v/>
          </cell>
          <cell r="C764">
            <v>0</v>
          </cell>
          <cell r="D764" t="str">
            <v/>
          </cell>
          <cell r="H764" t="str">
            <v/>
          </cell>
          <cell r="I764" t="e">
            <v>#N/A</v>
          </cell>
          <cell r="J764" t="e">
            <v>#N/A</v>
          </cell>
          <cell r="K764" t="e">
            <v>#N/A</v>
          </cell>
          <cell r="M764">
            <v>2.2000000000000002</v>
          </cell>
          <cell r="N764">
            <v>2.2000000000000002</v>
          </cell>
          <cell r="O764">
            <v>2</v>
          </cell>
          <cell r="P764">
            <v>2</v>
          </cell>
          <cell r="Q764">
            <v>0</v>
          </cell>
          <cell r="R764">
            <v>0</v>
          </cell>
          <cell r="S764">
            <v>2.2000000000000002</v>
          </cell>
          <cell r="T764">
            <v>0</v>
          </cell>
          <cell r="U764" t="str">
            <v/>
          </cell>
          <cell r="V764" t="str">
            <v>A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 t="e">
            <v>#DIV/0!</v>
          </cell>
          <cell r="AH764" t="e">
            <v>#DIV/0!</v>
          </cell>
          <cell r="AI764" t="e">
            <v>#DIV/0!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</row>
        <row r="765">
          <cell r="B765" t="str">
            <v/>
          </cell>
          <cell r="C765">
            <v>0</v>
          </cell>
          <cell r="D765" t="str">
            <v/>
          </cell>
          <cell r="H765" t="str">
            <v/>
          </cell>
          <cell r="I765" t="e">
            <v>#N/A</v>
          </cell>
          <cell r="J765" t="e">
            <v>#N/A</v>
          </cell>
          <cell r="K765" t="e">
            <v>#N/A</v>
          </cell>
          <cell r="M765">
            <v>2.2000000000000002</v>
          </cell>
          <cell r="N765">
            <v>2.2000000000000002</v>
          </cell>
          <cell r="O765">
            <v>2</v>
          </cell>
          <cell r="P765">
            <v>2</v>
          </cell>
          <cell r="Q765">
            <v>0</v>
          </cell>
          <cell r="R765">
            <v>0</v>
          </cell>
          <cell r="S765">
            <v>2.2000000000000002</v>
          </cell>
          <cell r="T765">
            <v>0</v>
          </cell>
          <cell r="U765" t="str">
            <v/>
          </cell>
          <cell r="V765" t="str">
            <v>A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 t="e">
            <v>#DIV/0!</v>
          </cell>
          <cell r="AH765" t="e">
            <v>#DIV/0!</v>
          </cell>
          <cell r="AI765" t="e">
            <v>#DIV/0!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</row>
        <row r="766">
          <cell r="B766" t="str">
            <v/>
          </cell>
          <cell r="C766">
            <v>0</v>
          </cell>
          <cell r="D766" t="str">
            <v/>
          </cell>
          <cell r="H766" t="str">
            <v/>
          </cell>
          <cell r="I766" t="e">
            <v>#N/A</v>
          </cell>
          <cell r="J766" t="e">
            <v>#N/A</v>
          </cell>
          <cell r="K766" t="e">
            <v>#N/A</v>
          </cell>
          <cell r="M766">
            <v>2.2000000000000002</v>
          </cell>
          <cell r="N766">
            <v>2.2000000000000002</v>
          </cell>
          <cell r="O766">
            <v>2</v>
          </cell>
          <cell r="P766">
            <v>2</v>
          </cell>
          <cell r="Q766">
            <v>0</v>
          </cell>
          <cell r="R766">
            <v>0</v>
          </cell>
          <cell r="S766">
            <v>2.2000000000000002</v>
          </cell>
          <cell r="T766">
            <v>0</v>
          </cell>
          <cell r="U766" t="str">
            <v/>
          </cell>
          <cell r="V766" t="str">
            <v>A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 t="e">
            <v>#DIV/0!</v>
          </cell>
          <cell r="AH766" t="e">
            <v>#DIV/0!</v>
          </cell>
          <cell r="AI766" t="e">
            <v>#DIV/0!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</row>
        <row r="767">
          <cell r="B767" t="str">
            <v/>
          </cell>
          <cell r="C767">
            <v>0</v>
          </cell>
          <cell r="D767" t="str">
            <v/>
          </cell>
          <cell r="H767" t="str">
            <v/>
          </cell>
          <cell r="I767" t="e">
            <v>#N/A</v>
          </cell>
          <cell r="J767" t="e">
            <v>#N/A</v>
          </cell>
          <cell r="K767" t="e">
            <v>#N/A</v>
          </cell>
          <cell r="M767">
            <v>2.2000000000000002</v>
          </cell>
          <cell r="N767">
            <v>2.2000000000000002</v>
          </cell>
          <cell r="O767">
            <v>2</v>
          </cell>
          <cell r="P767">
            <v>2</v>
          </cell>
          <cell r="Q767">
            <v>0</v>
          </cell>
          <cell r="R767">
            <v>0</v>
          </cell>
          <cell r="S767">
            <v>2.2000000000000002</v>
          </cell>
          <cell r="T767">
            <v>0</v>
          </cell>
          <cell r="U767" t="str">
            <v/>
          </cell>
          <cell r="V767" t="str">
            <v>A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 t="e">
            <v>#DIV/0!</v>
          </cell>
          <cell r="AH767" t="e">
            <v>#DIV/0!</v>
          </cell>
          <cell r="AI767" t="e">
            <v>#DIV/0!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</row>
        <row r="768">
          <cell r="B768" t="str">
            <v/>
          </cell>
          <cell r="C768">
            <v>0</v>
          </cell>
          <cell r="D768" t="str">
            <v/>
          </cell>
          <cell r="H768" t="str">
            <v/>
          </cell>
          <cell r="I768" t="e">
            <v>#N/A</v>
          </cell>
          <cell r="J768" t="e">
            <v>#N/A</v>
          </cell>
          <cell r="K768" t="e">
            <v>#N/A</v>
          </cell>
          <cell r="M768">
            <v>2.2000000000000002</v>
          </cell>
          <cell r="N768">
            <v>2.2000000000000002</v>
          </cell>
          <cell r="O768">
            <v>2</v>
          </cell>
          <cell r="P768">
            <v>2</v>
          </cell>
          <cell r="Q768">
            <v>0</v>
          </cell>
          <cell r="R768">
            <v>0</v>
          </cell>
          <cell r="S768">
            <v>2.2000000000000002</v>
          </cell>
          <cell r="T768">
            <v>0</v>
          </cell>
          <cell r="U768" t="str">
            <v/>
          </cell>
          <cell r="V768" t="str">
            <v>A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 t="e">
            <v>#DIV/0!</v>
          </cell>
          <cell r="AH768" t="e">
            <v>#DIV/0!</v>
          </cell>
          <cell r="AI768" t="e">
            <v>#DIV/0!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</row>
        <row r="769">
          <cell r="B769" t="str">
            <v/>
          </cell>
          <cell r="C769">
            <v>0</v>
          </cell>
          <cell r="D769" t="str">
            <v/>
          </cell>
          <cell r="H769" t="str">
            <v/>
          </cell>
          <cell r="I769" t="e">
            <v>#N/A</v>
          </cell>
          <cell r="J769" t="e">
            <v>#N/A</v>
          </cell>
          <cell r="K769" t="e">
            <v>#N/A</v>
          </cell>
          <cell r="M769">
            <v>2.2000000000000002</v>
          </cell>
          <cell r="N769">
            <v>2.2000000000000002</v>
          </cell>
          <cell r="O769">
            <v>2</v>
          </cell>
          <cell r="P769">
            <v>2</v>
          </cell>
          <cell r="Q769">
            <v>0</v>
          </cell>
          <cell r="R769">
            <v>0</v>
          </cell>
          <cell r="S769">
            <v>2.2000000000000002</v>
          </cell>
          <cell r="T769">
            <v>0</v>
          </cell>
          <cell r="U769" t="str">
            <v/>
          </cell>
          <cell r="V769" t="str">
            <v>A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 t="e">
            <v>#DIV/0!</v>
          </cell>
          <cell r="AH769" t="e">
            <v>#DIV/0!</v>
          </cell>
          <cell r="AI769" t="e">
            <v>#DIV/0!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</row>
        <row r="770">
          <cell r="B770" t="str">
            <v/>
          </cell>
          <cell r="C770">
            <v>0</v>
          </cell>
          <cell r="D770" t="str">
            <v/>
          </cell>
          <cell r="H770" t="str">
            <v/>
          </cell>
          <cell r="I770" t="e">
            <v>#N/A</v>
          </cell>
          <cell r="J770" t="e">
            <v>#N/A</v>
          </cell>
          <cell r="K770" t="e">
            <v>#N/A</v>
          </cell>
          <cell r="M770">
            <v>2.2000000000000002</v>
          </cell>
          <cell r="N770">
            <v>2.2000000000000002</v>
          </cell>
          <cell r="O770">
            <v>2</v>
          </cell>
          <cell r="P770">
            <v>2</v>
          </cell>
          <cell r="Q770">
            <v>0</v>
          </cell>
          <cell r="R770">
            <v>0</v>
          </cell>
          <cell r="S770">
            <v>2.2000000000000002</v>
          </cell>
          <cell r="T770">
            <v>0</v>
          </cell>
          <cell r="U770" t="str">
            <v/>
          </cell>
          <cell r="V770" t="str">
            <v>A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 t="e">
            <v>#DIV/0!</v>
          </cell>
          <cell r="AH770" t="e">
            <v>#DIV/0!</v>
          </cell>
          <cell r="AI770" t="e">
            <v>#DIV/0!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</row>
        <row r="771">
          <cell r="B771" t="str">
            <v/>
          </cell>
          <cell r="C771">
            <v>0</v>
          </cell>
          <cell r="D771" t="str">
            <v/>
          </cell>
          <cell r="H771" t="str">
            <v/>
          </cell>
          <cell r="I771" t="e">
            <v>#N/A</v>
          </cell>
          <cell r="J771" t="e">
            <v>#N/A</v>
          </cell>
          <cell r="K771" t="e">
            <v>#N/A</v>
          </cell>
          <cell r="M771">
            <v>2.2000000000000002</v>
          </cell>
          <cell r="N771">
            <v>2.2000000000000002</v>
          </cell>
          <cell r="O771">
            <v>2</v>
          </cell>
          <cell r="P771">
            <v>2</v>
          </cell>
          <cell r="Q771">
            <v>0</v>
          </cell>
          <cell r="R771">
            <v>0</v>
          </cell>
          <cell r="S771">
            <v>2.2000000000000002</v>
          </cell>
          <cell r="T771">
            <v>0</v>
          </cell>
          <cell r="U771" t="str">
            <v/>
          </cell>
          <cell r="V771" t="str">
            <v>A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 t="e">
            <v>#DIV/0!</v>
          </cell>
          <cell r="AH771" t="e">
            <v>#DIV/0!</v>
          </cell>
          <cell r="AI771" t="e">
            <v>#DIV/0!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</row>
        <row r="772">
          <cell r="B772" t="str">
            <v/>
          </cell>
          <cell r="C772">
            <v>0</v>
          </cell>
          <cell r="D772" t="str">
            <v/>
          </cell>
          <cell r="H772" t="str">
            <v/>
          </cell>
          <cell r="I772" t="e">
            <v>#N/A</v>
          </cell>
          <cell r="J772" t="e">
            <v>#N/A</v>
          </cell>
          <cell r="K772" t="e">
            <v>#N/A</v>
          </cell>
          <cell r="M772">
            <v>2.2000000000000002</v>
          </cell>
          <cell r="N772">
            <v>2.2000000000000002</v>
          </cell>
          <cell r="O772">
            <v>2</v>
          </cell>
          <cell r="P772">
            <v>2</v>
          </cell>
          <cell r="Q772">
            <v>0</v>
          </cell>
          <cell r="R772">
            <v>0</v>
          </cell>
          <cell r="S772">
            <v>2.2000000000000002</v>
          </cell>
          <cell r="T772">
            <v>0</v>
          </cell>
          <cell r="U772" t="str">
            <v/>
          </cell>
          <cell r="V772" t="str">
            <v>A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 t="e">
            <v>#DIV/0!</v>
          </cell>
          <cell r="AH772" t="e">
            <v>#DIV/0!</v>
          </cell>
          <cell r="AI772" t="e">
            <v>#DIV/0!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</row>
        <row r="773">
          <cell r="B773" t="str">
            <v/>
          </cell>
          <cell r="C773">
            <v>0</v>
          </cell>
          <cell r="D773" t="str">
            <v/>
          </cell>
          <cell r="H773" t="str">
            <v/>
          </cell>
          <cell r="I773" t="e">
            <v>#N/A</v>
          </cell>
          <cell r="J773" t="e">
            <v>#N/A</v>
          </cell>
          <cell r="K773" t="e">
            <v>#N/A</v>
          </cell>
          <cell r="M773">
            <v>2.2000000000000002</v>
          </cell>
          <cell r="N773">
            <v>2.2000000000000002</v>
          </cell>
          <cell r="O773">
            <v>2</v>
          </cell>
          <cell r="P773">
            <v>2</v>
          </cell>
          <cell r="Q773">
            <v>0</v>
          </cell>
          <cell r="R773">
            <v>0</v>
          </cell>
          <cell r="S773">
            <v>2.2000000000000002</v>
          </cell>
          <cell r="T773">
            <v>0</v>
          </cell>
          <cell r="U773" t="str">
            <v/>
          </cell>
          <cell r="V773" t="str">
            <v>A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 t="e">
            <v>#DIV/0!</v>
          </cell>
          <cell r="AH773" t="e">
            <v>#DIV/0!</v>
          </cell>
          <cell r="AI773" t="e">
            <v>#DIV/0!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</row>
        <row r="774">
          <cell r="B774" t="str">
            <v/>
          </cell>
          <cell r="C774">
            <v>0</v>
          </cell>
          <cell r="D774" t="str">
            <v/>
          </cell>
          <cell r="H774" t="str">
            <v/>
          </cell>
          <cell r="I774" t="e">
            <v>#N/A</v>
          </cell>
          <cell r="J774" t="e">
            <v>#N/A</v>
          </cell>
          <cell r="K774" t="e">
            <v>#N/A</v>
          </cell>
          <cell r="M774">
            <v>2.2000000000000002</v>
          </cell>
          <cell r="N774">
            <v>2.2000000000000002</v>
          </cell>
          <cell r="O774">
            <v>2</v>
          </cell>
          <cell r="P774">
            <v>2</v>
          </cell>
          <cell r="Q774">
            <v>0</v>
          </cell>
          <cell r="R774">
            <v>0</v>
          </cell>
          <cell r="S774">
            <v>2.2000000000000002</v>
          </cell>
          <cell r="T774">
            <v>0</v>
          </cell>
          <cell r="U774" t="str">
            <v/>
          </cell>
          <cell r="V774" t="str">
            <v>A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 t="e">
            <v>#DIV/0!</v>
          </cell>
          <cell r="AH774" t="e">
            <v>#DIV/0!</v>
          </cell>
          <cell r="AI774" t="e">
            <v>#DIV/0!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</row>
        <row r="775">
          <cell r="B775" t="str">
            <v/>
          </cell>
          <cell r="C775">
            <v>0</v>
          </cell>
          <cell r="D775" t="str">
            <v/>
          </cell>
          <cell r="H775" t="str">
            <v/>
          </cell>
          <cell r="I775" t="e">
            <v>#N/A</v>
          </cell>
          <cell r="J775" t="e">
            <v>#N/A</v>
          </cell>
          <cell r="K775" t="e">
            <v>#N/A</v>
          </cell>
          <cell r="M775">
            <v>2.2000000000000002</v>
          </cell>
          <cell r="N775">
            <v>2.2000000000000002</v>
          </cell>
          <cell r="O775">
            <v>2</v>
          </cell>
          <cell r="P775">
            <v>2</v>
          </cell>
          <cell r="Q775">
            <v>0</v>
          </cell>
          <cell r="R775">
            <v>0</v>
          </cell>
          <cell r="S775">
            <v>2.2000000000000002</v>
          </cell>
          <cell r="T775">
            <v>0</v>
          </cell>
          <cell r="U775" t="str">
            <v/>
          </cell>
          <cell r="V775" t="str">
            <v>A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 t="e">
            <v>#DIV/0!</v>
          </cell>
          <cell r="AH775" t="e">
            <v>#DIV/0!</v>
          </cell>
          <cell r="AI775" t="e">
            <v>#DIV/0!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</row>
        <row r="776">
          <cell r="B776" t="str">
            <v/>
          </cell>
          <cell r="C776">
            <v>0</v>
          </cell>
          <cell r="D776" t="str">
            <v/>
          </cell>
          <cell r="H776" t="str">
            <v/>
          </cell>
          <cell r="I776" t="e">
            <v>#N/A</v>
          </cell>
          <cell r="J776" t="e">
            <v>#N/A</v>
          </cell>
          <cell r="K776" t="e">
            <v>#N/A</v>
          </cell>
          <cell r="M776">
            <v>2.2000000000000002</v>
          </cell>
          <cell r="N776">
            <v>2.2000000000000002</v>
          </cell>
          <cell r="O776">
            <v>2</v>
          </cell>
          <cell r="P776">
            <v>2</v>
          </cell>
          <cell r="Q776">
            <v>0</v>
          </cell>
          <cell r="R776">
            <v>0</v>
          </cell>
          <cell r="S776">
            <v>2.2000000000000002</v>
          </cell>
          <cell r="T776">
            <v>0</v>
          </cell>
          <cell r="U776" t="str">
            <v/>
          </cell>
          <cell r="V776" t="str">
            <v>A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 t="e">
            <v>#DIV/0!</v>
          </cell>
          <cell r="AH776" t="e">
            <v>#DIV/0!</v>
          </cell>
          <cell r="AI776" t="e">
            <v>#DIV/0!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</row>
        <row r="777">
          <cell r="B777" t="str">
            <v/>
          </cell>
          <cell r="C777">
            <v>0</v>
          </cell>
          <cell r="D777" t="str">
            <v/>
          </cell>
          <cell r="H777" t="str">
            <v/>
          </cell>
          <cell r="I777" t="e">
            <v>#N/A</v>
          </cell>
          <cell r="J777" t="e">
            <v>#N/A</v>
          </cell>
          <cell r="K777" t="e">
            <v>#N/A</v>
          </cell>
          <cell r="M777">
            <v>2.2000000000000002</v>
          </cell>
          <cell r="N777">
            <v>2.2000000000000002</v>
          </cell>
          <cell r="O777">
            <v>2</v>
          </cell>
          <cell r="P777">
            <v>2</v>
          </cell>
          <cell r="Q777">
            <v>0</v>
          </cell>
          <cell r="R777">
            <v>0</v>
          </cell>
          <cell r="S777">
            <v>2.2000000000000002</v>
          </cell>
          <cell r="T777">
            <v>0</v>
          </cell>
          <cell r="U777" t="str">
            <v/>
          </cell>
          <cell r="V777" t="str">
            <v>A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 t="e">
            <v>#DIV/0!</v>
          </cell>
          <cell r="AH777" t="e">
            <v>#DIV/0!</v>
          </cell>
          <cell r="AI777" t="e">
            <v>#DIV/0!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</row>
        <row r="778">
          <cell r="B778" t="str">
            <v/>
          </cell>
          <cell r="C778">
            <v>0</v>
          </cell>
          <cell r="D778" t="str">
            <v/>
          </cell>
          <cell r="H778" t="str">
            <v/>
          </cell>
          <cell r="I778" t="e">
            <v>#N/A</v>
          </cell>
          <cell r="J778" t="e">
            <v>#N/A</v>
          </cell>
          <cell r="K778" t="e">
            <v>#N/A</v>
          </cell>
          <cell r="M778">
            <v>2.2000000000000002</v>
          </cell>
          <cell r="N778">
            <v>2.2000000000000002</v>
          </cell>
          <cell r="O778">
            <v>2</v>
          </cell>
          <cell r="P778">
            <v>2</v>
          </cell>
          <cell r="Q778">
            <v>0</v>
          </cell>
          <cell r="R778">
            <v>0</v>
          </cell>
          <cell r="S778">
            <v>2.2000000000000002</v>
          </cell>
          <cell r="T778">
            <v>0</v>
          </cell>
          <cell r="U778" t="str">
            <v/>
          </cell>
          <cell r="V778" t="str">
            <v>A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 t="e">
            <v>#DIV/0!</v>
          </cell>
          <cell r="AH778" t="e">
            <v>#DIV/0!</v>
          </cell>
          <cell r="AI778" t="e">
            <v>#DIV/0!</v>
          </cell>
          <cell r="AJ778">
            <v>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</row>
        <row r="779">
          <cell r="B779" t="str">
            <v/>
          </cell>
          <cell r="C779">
            <v>0</v>
          </cell>
          <cell r="D779" t="str">
            <v/>
          </cell>
          <cell r="H779" t="str">
            <v/>
          </cell>
          <cell r="I779" t="e">
            <v>#N/A</v>
          </cell>
          <cell r="J779" t="e">
            <v>#N/A</v>
          </cell>
          <cell r="K779" t="e">
            <v>#N/A</v>
          </cell>
          <cell r="M779">
            <v>2.2000000000000002</v>
          </cell>
          <cell r="N779">
            <v>2.2000000000000002</v>
          </cell>
          <cell r="O779">
            <v>2</v>
          </cell>
          <cell r="P779">
            <v>2</v>
          </cell>
          <cell r="Q779">
            <v>0</v>
          </cell>
          <cell r="R779">
            <v>0</v>
          </cell>
          <cell r="S779">
            <v>2.2000000000000002</v>
          </cell>
          <cell r="T779">
            <v>0</v>
          </cell>
          <cell r="U779" t="str">
            <v/>
          </cell>
          <cell r="V779" t="str">
            <v>A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 t="e">
            <v>#DIV/0!</v>
          </cell>
          <cell r="AH779" t="e">
            <v>#DIV/0!</v>
          </cell>
          <cell r="AI779" t="e">
            <v>#DIV/0!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</row>
        <row r="780">
          <cell r="B780" t="str">
            <v/>
          </cell>
          <cell r="C780">
            <v>0</v>
          </cell>
          <cell r="D780" t="str">
            <v/>
          </cell>
          <cell r="H780" t="str">
            <v/>
          </cell>
          <cell r="I780" t="e">
            <v>#N/A</v>
          </cell>
          <cell r="J780" t="e">
            <v>#N/A</v>
          </cell>
          <cell r="K780" t="e">
            <v>#N/A</v>
          </cell>
          <cell r="M780">
            <v>2.2000000000000002</v>
          </cell>
          <cell r="N780">
            <v>2.2000000000000002</v>
          </cell>
          <cell r="O780">
            <v>2</v>
          </cell>
          <cell r="P780">
            <v>2</v>
          </cell>
          <cell r="Q780">
            <v>0</v>
          </cell>
          <cell r="R780">
            <v>0</v>
          </cell>
          <cell r="S780">
            <v>2.2000000000000002</v>
          </cell>
          <cell r="T780">
            <v>0</v>
          </cell>
          <cell r="U780" t="str">
            <v/>
          </cell>
          <cell r="V780" t="str">
            <v>A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 t="e">
            <v>#DIV/0!</v>
          </cell>
          <cell r="AH780" t="e">
            <v>#DIV/0!</v>
          </cell>
          <cell r="AI780" t="e">
            <v>#DIV/0!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</row>
        <row r="781">
          <cell r="B781" t="str">
            <v/>
          </cell>
          <cell r="C781">
            <v>0</v>
          </cell>
          <cell r="D781" t="str">
            <v/>
          </cell>
          <cell r="H781" t="str">
            <v/>
          </cell>
          <cell r="I781" t="e">
            <v>#N/A</v>
          </cell>
          <cell r="J781" t="e">
            <v>#N/A</v>
          </cell>
          <cell r="K781" t="e">
            <v>#N/A</v>
          </cell>
          <cell r="M781">
            <v>2.2000000000000002</v>
          </cell>
          <cell r="N781">
            <v>2.2000000000000002</v>
          </cell>
          <cell r="O781">
            <v>2</v>
          </cell>
          <cell r="P781">
            <v>2</v>
          </cell>
          <cell r="Q781">
            <v>0</v>
          </cell>
          <cell r="R781">
            <v>0</v>
          </cell>
          <cell r="S781">
            <v>2.2000000000000002</v>
          </cell>
          <cell r="T781">
            <v>0</v>
          </cell>
          <cell r="U781" t="str">
            <v/>
          </cell>
          <cell r="V781" t="str">
            <v>A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 t="e">
            <v>#DIV/0!</v>
          </cell>
          <cell r="AH781" t="e">
            <v>#DIV/0!</v>
          </cell>
          <cell r="AI781" t="e">
            <v>#DIV/0!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</row>
        <row r="782">
          <cell r="B782" t="str">
            <v/>
          </cell>
          <cell r="C782">
            <v>0</v>
          </cell>
          <cell r="D782" t="str">
            <v/>
          </cell>
          <cell r="H782" t="str">
            <v/>
          </cell>
          <cell r="I782" t="e">
            <v>#N/A</v>
          </cell>
          <cell r="J782" t="e">
            <v>#N/A</v>
          </cell>
          <cell r="K782" t="e">
            <v>#N/A</v>
          </cell>
          <cell r="M782">
            <v>2.2000000000000002</v>
          </cell>
          <cell r="N782">
            <v>2.2000000000000002</v>
          </cell>
          <cell r="O782">
            <v>2</v>
          </cell>
          <cell r="P782">
            <v>2</v>
          </cell>
          <cell r="Q782">
            <v>0</v>
          </cell>
          <cell r="R782">
            <v>0</v>
          </cell>
          <cell r="S782">
            <v>2.2000000000000002</v>
          </cell>
          <cell r="T782">
            <v>0</v>
          </cell>
          <cell r="U782" t="str">
            <v/>
          </cell>
          <cell r="V782" t="str">
            <v>A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 t="e">
            <v>#DIV/0!</v>
          </cell>
          <cell r="AH782" t="e">
            <v>#DIV/0!</v>
          </cell>
          <cell r="AI782" t="e">
            <v>#DIV/0!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</row>
        <row r="783">
          <cell r="B783" t="str">
            <v/>
          </cell>
          <cell r="C783">
            <v>0</v>
          </cell>
          <cell r="D783" t="str">
            <v/>
          </cell>
          <cell r="H783" t="str">
            <v/>
          </cell>
          <cell r="I783" t="e">
            <v>#N/A</v>
          </cell>
          <cell r="J783" t="e">
            <v>#N/A</v>
          </cell>
          <cell r="K783" t="e">
            <v>#N/A</v>
          </cell>
          <cell r="M783">
            <v>2.2000000000000002</v>
          </cell>
          <cell r="N783">
            <v>2.2000000000000002</v>
          </cell>
          <cell r="O783">
            <v>2</v>
          </cell>
          <cell r="P783">
            <v>2</v>
          </cell>
          <cell r="Q783">
            <v>0</v>
          </cell>
          <cell r="R783">
            <v>0</v>
          </cell>
          <cell r="S783">
            <v>2.2000000000000002</v>
          </cell>
          <cell r="T783">
            <v>0</v>
          </cell>
          <cell r="U783" t="str">
            <v/>
          </cell>
          <cell r="V783" t="str">
            <v>A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 t="e">
            <v>#DIV/0!</v>
          </cell>
          <cell r="AH783" t="e">
            <v>#DIV/0!</v>
          </cell>
          <cell r="AI783" t="e">
            <v>#DIV/0!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</row>
        <row r="784">
          <cell r="B784" t="str">
            <v/>
          </cell>
          <cell r="C784">
            <v>0</v>
          </cell>
          <cell r="D784" t="str">
            <v/>
          </cell>
          <cell r="H784" t="str">
            <v/>
          </cell>
          <cell r="I784" t="e">
            <v>#N/A</v>
          </cell>
          <cell r="J784" t="e">
            <v>#N/A</v>
          </cell>
          <cell r="K784" t="e">
            <v>#N/A</v>
          </cell>
          <cell r="M784">
            <v>2.2000000000000002</v>
          </cell>
          <cell r="N784">
            <v>2.2000000000000002</v>
          </cell>
          <cell r="O784">
            <v>2</v>
          </cell>
          <cell r="P784">
            <v>2</v>
          </cell>
          <cell r="Q784">
            <v>0</v>
          </cell>
          <cell r="R784">
            <v>0</v>
          </cell>
          <cell r="S784">
            <v>2.2000000000000002</v>
          </cell>
          <cell r="T784">
            <v>0</v>
          </cell>
          <cell r="U784" t="str">
            <v/>
          </cell>
          <cell r="V784" t="str">
            <v>A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 t="e">
            <v>#DIV/0!</v>
          </cell>
          <cell r="AH784" t="e">
            <v>#DIV/0!</v>
          </cell>
          <cell r="AI784" t="e">
            <v>#DIV/0!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</row>
        <row r="785">
          <cell r="B785" t="str">
            <v/>
          </cell>
          <cell r="C785">
            <v>0</v>
          </cell>
          <cell r="D785" t="str">
            <v/>
          </cell>
          <cell r="H785" t="str">
            <v/>
          </cell>
          <cell r="I785" t="e">
            <v>#N/A</v>
          </cell>
          <cell r="J785" t="e">
            <v>#N/A</v>
          </cell>
          <cell r="K785" t="e">
            <v>#N/A</v>
          </cell>
          <cell r="M785">
            <v>2.2000000000000002</v>
          </cell>
          <cell r="N785">
            <v>2.2000000000000002</v>
          </cell>
          <cell r="O785">
            <v>2</v>
          </cell>
          <cell r="P785">
            <v>2</v>
          </cell>
          <cell r="Q785">
            <v>0</v>
          </cell>
          <cell r="R785">
            <v>0</v>
          </cell>
          <cell r="S785">
            <v>2.2000000000000002</v>
          </cell>
          <cell r="T785">
            <v>0</v>
          </cell>
          <cell r="U785" t="str">
            <v/>
          </cell>
          <cell r="V785" t="str">
            <v>A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 t="e">
            <v>#DIV/0!</v>
          </cell>
          <cell r="AH785" t="e">
            <v>#DIV/0!</v>
          </cell>
          <cell r="AI785" t="e">
            <v>#DIV/0!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</row>
        <row r="786">
          <cell r="B786" t="str">
            <v/>
          </cell>
          <cell r="C786">
            <v>0</v>
          </cell>
          <cell r="D786" t="str">
            <v/>
          </cell>
          <cell r="H786" t="str">
            <v/>
          </cell>
          <cell r="I786" t="e">
            <v>#N/A</v>
          </cell>
          <cell r="J786" t="e">
            <v>#N/A</v>
          </cell>
          <cell r="K786" t="e">
            <v>#N/A</v>
          </cell>
          <cell r="M786">
            <v>2.2000000000000002</v>
          </cell>
          <cell r="N786">
            <v>2.2000000000000002</v>
          </cell>
          <cell r="O786">
            <v>2</v>
          </cell>
          <cell r="P786">
            <v>2</v>
          </cell>
          <cell r="Q786">
            <v>0</v>
          </cell>
          <cell r="R786">
            <v>0</v>
          </cell>
          <cell r="S786">
            <v>2.2000000000000002</v>
          </cell>
          <cell r="T786">
            <v>0</v>
          </cell>
          <cell r="U786" t="str">
            <v/>
          </cell>
          <cell r="V786" t="str">
            <v>A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 t="e">
            <v>#DIV/0!</v>
          </cell>
          <cell r="AH786" t="e">
            <v>#DIV/0!</v>
          </cell>
          <cell r="AI786" t="e">
            <v>#DIV/0!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</row>
        <row r="787">
          <cell r="B787" t="str">
            <v/>
          </cell>
          <cell r="C787">
            <v>0</v>
          </cell>
          <cell r="D787" t="str">
            <v/>
          </cell>
          <cell r="H787" t="str">
            <v/>
          </cell>
          <cell r="I787" t="e">
            <v>#N/A</v>
          </cell>
          <cell r="J787" t="e">
            <v>#N/A</v>
          </cell>
          <cell r="K787" t="e">
            <v>#N/A</v>
          </cell>
          <cell r="M787">
            <v>2.2000000000000002</v>
          </cell>
          <cell r="N787">
            <v>2.2000000000000002</v>
          </cell>
          <cell r="O787">
            <v>2</v>
          </cell>
          <cell r="P787">
            <v>2</v>
          </cell>
          <cell r="Q787">
            <v>0</v>
          </cell>
          <cell r="R787">
            <v>0</v>
          </cell>
          <cell r="S787">
            <v>2.2000000000000002</v>
          </cell>
          <cell r="T787">
            <v>0</v>
          </cell>
          <cell r="U787" t="str">
            <v/>
          </cell>
          <cell r="V787" t="str">
            <v>A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 t="e">
            <v>#DIV/0!</v>
          </cell>
          <cell r="AH787" t="e">
            <v>#DIV/0!</v>
          </cell>
          <cell r="AI787" t="e">
            <v>#DIV/0!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</row>
        <row r="788">
          <cell r="B788" t="str">
            <v/>
          </cell>
          <cell r="C788">
            <v>0</v>
          </cell>
          <cell r="D788" t="str">
            <v/>
          </cell>
          <cell r="H788" t="str">
            <v/>
          </cell>
          <cell r="I788" t="e">
            <v>#N/A</v>
          </cell>
          <cell r="J788" t="e">
            <v>#N/A</v>
          </cell>
          <cell r="K788" t="e">
            <v>#N/A</v>
          </cell>
          <cell r="M788">
            <v>2.2000000000000002</v>
          </cell>
          <cell r="N788">
            <v>2.2000000000000002</v>
          </cell>
          <cell r="O788">
            <v>2</v>
          </cell>
          <cell r="P788">
            <v>2</v>
          </cell>
          <cell r="Q788">
            <v>0</v>
          </cell>
          <cell r="R788">
            <v>0</v>
          </cell>
          <cell r="S788">
            <v>2.2000000000000002</v>
          </cell>
          <cell r="T788">
            <v>0</v>
          </cell>
          <cell r="U788" t="str">
            <v/>
          </cell>
          <cell r="V788" t="str">
            <v>A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 t="e">
            <v>#DIV/0!</v>
          </cell>
          <cell r="AH788" t="e">
            <v>#DIV/0!</v>
          </cell>
          <cell r="AI788" t="e">
            <v>#DIV/0!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</row>
        <row r="789">
          <cell r="B789" t="str">
            <v/>
          </cell>
          <cell r="C789">
            <v>0</v>
          </cell>
          <cell r="D789" t="str">
            <v/>
          </cell>
          <cell r="H789" t="str">
            <v/>
          </cell>
          <cell r="I789" t="e">
            <v>#N/A</v>
          </cell>
          <cell r="J789" t="e">
            <v>#N/A</v>
          </cell>
          <cell r="K789" t="e">
            <v>#N/A</v>
          </cell>
          <cell r="M789">
            <v>2.2000000000000002</v>
          </cell>
          <cell r="N789">
            <v>2.2000000000000002</v>
          </cell>
          <cell r="O789">
            <v>2</v>
          </cell>
          <cell r="P789">
            <v>2</v>
          </cell>
          <cell r="Q789">
            <v>0</v>
          </cell>
          <cell r="R789">
            <v>0</v>
          </cell>
          <cell r="S789">
            <v>2.2000000000000002</v>
          </cell>
          <cell r="T789">
            <v>0</v>
          </cell>
          <cell r="U789" t="str">
            <v/>
          </cell>
          <cell r="V789" t="str">
            <v>A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 t="e">
            <v>#DIV/0!</v>
          </cell>
          <cell r="AH789" t="e">
            <v>#DIV/0!</v>
          </cell>
          <cell r="AI789" t="e">
            <v>#DIV/0!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</row>
        <row r="790">
          <cell r="B790" t="str">
            <v/>
          </cell>
          <cell r="C790">
            <v>0</v>
          </cell>
          <cell r="D790" t="str">
            <v/>
          </cell>
          <cell r="H790" t="str">
            <v/>
          </cell>
          <cell r="I790" t="e">
            <v>#N/A</v>
          </cell>
          <cell r="J790" t="e">
            <v>#N/A</v>
          </cell>
          <cell r="K790" t="e">
            <v>#N/A</v>
          </cell>
          <cell r="M790">
            <v>2.2000000000000002</v>
          </cell>
          <cell r="N790">
            <v>2.2000000000000002</v>
          </cell>
          <cell r="O790">
            <v>2</v>
          </cell>
          <cell r="P790">
            <v>2</v>
          </cell>
          <cell r="Q790">
            <v>0</v>
          </cell>
          <cell r="R790">
            <v>0</v>
          </cell>
          <cell r="S790">
            <v>2.2000000000000002</v>
          </cell>
          <cell r="T790">
            <v>0</v>
          </cell>
          <cell r="U790" t="str">
            <v/>
          </cell>
          <cell r="V790" t="str">
            <v>A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 t="e">
            <v>#DIV/0!</v>
          </cell>
          <cell r="AH790" t="e">
            <v>#DIV/0!</v>
          </cell>
          <cell r="AI790" t="e">
            <v>#DIV/0!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</row>
        <row r="791">
          <cell r="B791" t="str">
            <v/>
          </cell>
          <cell r="C791">
            <v>0</v>
          </cell>
          <cell r="D791" t="str">
            <v/>
          </cell>
          <cell r="H791" t="str">
            <v/>
          </cell>
          <cell r="I791" t="e">
            <v>#N/A</v>
          </cell>
          <cell r="J791" t="e">
            <v>#N/A</v>
          </cell>
          <cell r="K791" t="e">
            <v>#N/A</v>
          </cell>
          <cell r="M791">
            <v>2.2000000000000002</v>
          </cell>
          <cell r="N791">
            <v>2.2000000000000002</v>
          </cell>
          <cell r="O791">
            <v>2</v>
          </cell>
          <cell r="P791">
            <v>2</v>
          </cell>
          <cell r="Q791">
            <v>0</v>
          </cell>
          <cell r="R791">
            <v>0</v>
          </cell>
          <cell r="S791">
            <v>2.2000000000000002</v>
          </cell>
          <cell r="T791">
            <v>0</v>
          </cell>
          <cell r="U791" t="str">
            <v/>
          </cell>
          <cell r="V791" t="str">
            <v>A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 t="e">
            <v>#DIV/0!</v>
          </cell>
          <cell r="AH791" t="e">
            <v>#DIV/0!</v>
          </cell>
          <cell r="AI791" t="e">
            <v>#DIV/0!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</row>
        <row r="792">
          <cell r="B792" t="str">
            <v/>
          </cell>
          <cell r="C792">
            <v>0</v>
          </cell>
          <cell r="D792" t="str">
            <v/>
          </cell>
          <cell r="H792" t="str">
            <v/>
          </cell>
          <cell r="I792" t="e">
            <v>#N/A</v>
          </cell>
          <cell r="J792" t="e">
            <v>#N/A</v>
          </cell>
          <cell r="K792" t="e">
            <v>#N/A</v>
          </cell>
          <cell r="M792">
            <v>2.2000000000000002</v>
          </cell>
          <cell r="N792">
            <v>2.2000000000000002</v>
          </cell>
          <cell r="O792">
            <v>2</v>
          </cell>
          <cell r="P792">
            <v>2</v>
          </cell>
          <cell r="Q792">
            <v>0</v>
          </cell>
          <cell r="R792">
            <v>0</v>
          </cell>
          <cell r="S792">
            <v>2.2000000000000002</v>
          </cell>
          <cell r="T792">
            <v>0</v>
          </cell>
          <cell r="U792" t="str">
            <v/>
          </cell>
          <cell r="V792" t="str">
            <v>A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 t="e">
            <v>#DIV/0!</v>
          </cell>
          <cell r="AH792" t="e">
            <v>#DIV/0!</v>
          </cell>
          <cell r="AI792" t="e">
            <v>#DIV/0!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</row>
        <row r="793">
          <cell r="B793" t="str">
            <v/>
          </cell>
          <cell r="C793">
            <v>0</v>
          </cell>
          <cell r="D793" t="str">
            <v/>
          </cell>
          <cell r="H793" t="str">
            <v/>
          </cell>
          <cell r="I793" t="e">
            <v>#N/A</v>
          </cell>
          <cell r="J793" t="e">
            <v>#N/A</v>
          </cell>
          <cell r="K793" t="e">
            <v>#N/A</v>
          </cell>
          <cell r="M793">
            <v>2.2000000000000002</v>
          </cell>
          <cell r="N793">
            <v>2.2000000000000002</v>
          </cell>
          <cell r="O793">
            <v>2</v>
          </cell>
          <cell r="P793">
            <v>2</v>
          </cell>
          <cell r="Q793">
            <v>0</v>
          </cell>
          <cell r="R793">
            <v>0</v>
          </cell>
          <cell r="S793">
            <v>2.2000000000000002</v>
          </cell>
          <cell r="T793">
            <v>0</v>
          </cell>
          <cell r="U793" t="str">
            <v/>
          </cell>
          <cell r="V793" t="str">
            <v>A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 t="e">
            <v>#DIV/0!</v>
          </cell>
          <cell r="AH793" t="e">
            <v>#DIV/0!</v>
          </cell>
          <cell r="AI793" t="e">
            <v>#DIV/0!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</row>
        <row r="794">
          <cell r="B794" t="str">
            <v/>
          </cell>
          <cell r="C794">
            <v>0</v>
          </cell>
          <cell r="D794" t="str">
            <v/>
          </cell>
          <cell r="H794" t="str">
            <v/>
          </cell>
          <cell r="I794" t="e">
            <v>#N/A</v>
          </cell>
          <cell r="J794" t="e">
            <v>#N/A</v>
          </cell>
          <cell r="K794" t="e">
            <v>#N/A</v>
          </cell>
          <cell r="M794">
            <v>2.2000000000000002</v>
          </cell>
          <cell r="N794">
            <v>2.2000000000000002</v>
          </cell>
          <cell r="O794">
            <v>2</v>
          </cell>
          <cell r="P794">
            <v>2</v>
          </cell>
          <cell r="Q794">
            <v>0</v>
          </cell>
          <cell r="R794">
            <v>0</v>
          </cell>
          <cell r="S794">
            <v>2.2000000000000002</v>
          </cell>
          <cell r="T794">
            <v>0</v>
          </cell>
          <cell r="U794" t="str">
            <v/>
          </cell>
          <cell r="V794" t="str">
            <v>A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 t="e">
            <v>#DIV/0!</v>
          </cell>
          <cell r="AH794" t="e">
            <v>#DIV/0!</v>
          </cell>
          <cell r="AI794" t="e">
            <v>#DIV/0!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</row>
        <row r="795">
          <cell r="B795" t="str">
            <v/>
          </cell>
          <cell r="C795">
            <v>0</v>
          </cell>
          <cell r="D795" t="str">
            <v/>
          </cell>
          <cell r="H795" t="str">
            <v/>
          </cell>
          <cell r="I795" t="e">
            <v>#N/A</v>
          </cell>
          <cell r="J795" t="e">
            <v>#N/A</v>
          </cell>
          <cell r="K795" t="e">
            <v>#N/A</v>
          </cell>
          <cell r="M795">
            <v>2.2000000000000002</v>
          </cell>
          <cell r="N795">
            <v>2.2000000000000002</v>
          </cell>
          <cell r="O795">
            <v>2</v>
          </cell>
          <cell r="P795">
            <v>2</v>
          </cell>
          <cell r="Q795">
            <v>0</v>
          </cell>
          <cell r="R795">
            <v>0</v>
          </cell>
          <cell r="S795">
            <v>2.2000000000000002</v>
          </cell>
          <cell r="T795">
            <v>0</v>
          </cell>
          <cell r="U795" t="str">
            <v/>
          </cell>
          <cell r="V795" t="str">
            <v>A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 t="e">
            <v>#DIV/0!</v>
          </cell>
          <cell r="AH795" t="e">
            <v>#DIV/0!</v>
          </cell>
          <cell r="AI795" t="e">
            <v>#DIV/0!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</row>
        <row r="796">
          <cell r="B796" t="str">
            <v/>
          </cell>
          <cell r="C796">
            <v>0</v>
          </cell>
          <cell r="D796" t="str">
            <v/>
          </cell>
          <cell r="H796" t="str">
            <v/>
          </cell>
          <cell r="I796" t="e">
            <v>#N/A</v>
          </cell>
          <cell r="J796" t="e">
            <v>#N/A</v>
          </cell>
          <cell r="K796" t="e">
            <v>#N/A</v>
          </cell>
          <cell r="M796">
            <v>2.2000000000000002</v>
          </cell>
          <cell r="N796">
            <v>2.2000000000000002</v>
          </cell>
          <cell r="O796">
            <v>2</v>
          </cell>
          <cell r="P796">
            <v>2</v>
          </cell>
          <cell r="Q796">
            <v>0</v>
          </cell>
          <cell r="R796">
            <v>0</v>
          </cell>
          <cell r="S796">
            <v>2.2000000000000002</v>
          </cell>
          <cell r="T796">
            <v>0</v>
          </cell>
          <cell r="U796" t="str">
            <v/>
          </cell>
          <cell r="V796" t="str">
            <v>A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 t="e">
            <v>#DIV/0!</v>
          </cell>
          <cell r="AH796" t="e">
            <v>#DIV/0!</v>
          </cell>
          <cell r="AI796" t="e">
            <v>#DIV/0!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</row>
        <row r="797">
          <cell r="B797" t="str">
            <v/>
          </cell>
          <cell r="C797">
            <v>0</v>
          </cell>
          <cell r="D797" t="str">
            <v/>
          </cell>
          <cell r="H797" t="str">
            <v/>
          </cell>
          <cell r="I797" t="e">
            <v>#N/A</v>
          </cell>
          <cell r="J797" t="e">
            <v>#N/A</v>
          </cell>
          <cell r="K797" t="e">
            <v>#N/A</v>
          </cell>
          <cell r="M797">
            <v>2.2000000000000002</v>
          </cell>
          <cell r="N797">
            <v>2.2000000000000002</v>
          </cell>
          <cell r="O797">
            <v>2</v>
          </cell>
          <cell r="P797">
            <v>2</v>
          </cell>
          <cell r="Q797">
            <v>0</v>
          </cell>
          <cell r="R797">
            <v>0</v>
          </cell>
          <cell r="S797">
            <v>2.2000000000000002</v>
          </cell>
          <cell r="T797">
            <v>0</v>
          </cell>
          <cell r="U797" t="str">
            <v/>
          </cell>
          <cell r="V797" t="str">
            <v>A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 t="e">
            <v>#DIV/0!</v>
          </cell>
          <cell r="AH797" t="e">
            <v>#DIV/0!</v>
          </cell>
          <cell r="AI797" t="e">
            <v>#DIV/0!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</row>
        <row r="798">
          <cell r="B798" t="str">
            <v/>
          </cell>
          <cell r="C798">
            <v>0</v>
          </cell>
          <cell r="D798" t="str">
            <v/>
          </cell>
          <cell r="H798" t="str">
            <v/>
          </cell>
          <cell r="I798" t="e">
            <v>#N/A</v>
          </cell>
          <cell r="J798" t="e">
            <v>#N/A</v>
          </cell>
          <cell r="K798" t="e">
            <v>#N/A</v>
          </cell>
          <cell r="M798">
            <v>2.2000000000000002</v>
          </cell>
          <cell r="N798">
            <v>2.2000000000000002</v>
          </cell>
          <cell r="O798">
            <v>2</v>
          </cell>
          <cell r="P798">
            <v>2</v>
          </cell>
          <cell r="Q798">
            <v>0</v>
          </cell>
          <cell r="R798">
            <v>0</v>
          </cell>
          <cell r="S798">
            <v>2.2000000000000002</v>
          </cell>
          <cell r="T798">
            <v>0</v>
          </cell>
          <cell r="U798" t="str">
            <v/>
          </cell>
          <cell r="V798" t="str">
            <v>A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 t="e">
            <v>#DIV/0!</v>
          </cell>
          <cell r="AH798" t="e">
            <v>#DIV/0!</v>
          </cell>
          <cell r="AI798" t="e">
            <v>#DIV/0!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</row>
        <row r="799">
          <cell r="B799" t="str">
            <v/>
          </cell>
          <cell r="C799">
            <v>0</v>
          </cell>
          <cell r="D799" t="str">
            <v/>
          </cell>
          <cell r="H799" t="str">
            <v/>
          </cell>
          <cell r="I799" t="e">
            <v>#N/A</v>
          </cell>
          <cell r="J799" t="e">
            <v>#N/A</v>
          </cell>
          <cell r="K799" t="e">
            <v>#N/A</v>
          </cell>
          <cell r="M799">
            <v>2.2000000000000002</v>
          </cell>
          <cell r="N799">
            <v>2.2000000000000002</v>
          </cell>
          <cell r="O799">
            <v>2</v>
          </cell>
          <cell r="P799">
            <v>2</v>
          </cell>
          <cell r="Q799">
            <v>0</v>
          </cell>
          <cell r="R799">
            <v>0</v>
          </cell>
          <cell r="S799">
            <v>2.2000000000000002</v>
          </cell>
          <cell r="T799">
            <v>0</v>
          </cell>
          <cell r="U799" t="str">
            <v/>
          </cell>
          <cell r="V799" t="str">
            <v>A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 t="e">
            <v>#DIV/0!</v>
          </cell>
          <cell r="AH799" t="e">
            <v>#DIV/0!</v>
          </cell>
          <cell r="AI799" t="e">
            <v>#DIV/0!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</row>
        <row r="800">
          <cell r="B800" t="str">
            <v/>
          </cell>
          <cell r="C800">
            <v>0</v>
          </cell>
          <cell r="D800" t="str">
            <v/>
          </cell>
          <cell r="H800" t="str">
            <v/>
          </cell>
          <cell r="I800" t="e">
            <v>#N/A</v>
          </cell>
          <cell r="J800" t="e">
            <v>#N/A</v>
          </cell>
          <cell r="K800" t="e">
            <v>#N/A</v>
          </cell>
          <cell r="M800">
            <v>2.2000000000000002</v>
          </cell>
          <cell r="N800">
            <v>2.2000000000000002</v>
          </cell>
          <cell r="O800">
            <v>2</v>
          </cell>
          <cell r="P800">
            <v>2</v>
          </cell>
          <cell r="Q800">
            <v>0</v>
          </cell>
          <cell r="R800">
            <v>0</v>
          </cell>
          <cell r="S800">
            <v>2.2000000000000002</v>
          </cell>
          <cell r="T800">
            <v>0</v>
          </cell>
          <cell r="U800" t="str">
            <v/>
          </cell>
          <cell r="V800" t="str">
            <v>A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 t="e">
            <v>#DIV/0!</v>
          </cell>
          <cell r="AH800" t="e">
            <v>#DIV/0!</v>
          </cell>
          <cell r="AI800" t="e">
            <v>#DIV/0!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</row>
        <row r="801">
          <cell r="B801" t="str">
            <v/>
          </cell>
          <cell r="C801">
            <v>0</v>
          </cell>
          <cell r="D801" t="str">
            <v/>
          </cell>
          <cell r="H801" t="str">
            <v/>
          </cell>
          <cell r="I801" t="e">
            <v>#N/A</v>
          </cell>
          <cell r="J801" t="e">
            <v>#N/A</v>
          </cell>
          <cell r="K801" t="e">
            <v>#N/A</v>
          </cell>
          <cell r="M801">
            <v>2.2000000000000002</v>
          </cell>
          <cell r="N801">
            <v>2.2000000000000002</v>
          </cell>
          <cell r="O801">
            <v>2</v>
          </cell>
          <cell r="P801">
            <v>2</v>
          </cell>
          <cell r="Q801">
            <v>0</v>
          </cell>
          <cell r="R801">
            <v>0</v>
          </cell>
          <cell r="S801">
            <v>2.2000000000000002</v>
          </cell>
          <cell r="T801">
            <v>0</v>
          </cell>
          <cell r="U801" t="str">
            <v/>
          </cell>
          <cell r="V801" t="str">
            <v>A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 t="e">
            <v>#DIV/0!</v>
          </cell>
          <cell r="AH801" t="e">
            <v>#DIV/0!</v>
          </cell>
          <cell r="AI801" t="e">
            <v>#DIV/0!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</row>
        <row r="802">
          <cell r="B802" t="str">
            <v/>
          </cell>
          <cell r="C802">
            <v>0</v>
          </cell>
          <cell r="D802" t="str">
            <v/>
          </cell>
          <cell r="H802" t="str">
            <v/>
          </cell>
          <cell r="I802" t="e">
            <v>#N/A</v>
          </cell>
          <cell r="J802" t="e">
            <v>#N/A</v>
          </cell>
          <cell r="K802" t="e">
            <v>#N/A</v>
          </cell>
          <cell r="M802">
            <v>2.2000000000000002</v>
          </cell>
          <cell r="N802">
            <v>2.2000000000000002</v>
          </cell>
          <cell r="O802">
            <v>2</v>
          </cell>
          <cell r="P802">
            <v>2</v>
          </cell>
          <cell r="Q802">
            <v>0</v>
          </cell>
          <cell r="R802">
            <v>0</v>
          </cell>
          <cell r="S802">
            <v>2.2000000000000002</v>
          </cell>
          <cell r="T802">
            <v>0</v>
          </cell>
          <cell r="U802" t="str">
            <v/>
          </cell>
          <cell r="V802" t="str">
            <v>A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 t="e">
            <v>#DIV/0!</v>
          </cell>
          <cell r="AH802" t="e">
            <v>#DIV/0!</v>
          </cell>
          <cell r="AI802" t="e">
            <v>#DIV/0!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</row>
        <row r="803">
          <cell r="B803" t="str">
            <v/>
          </cell>
          <cell r="C803">
            <v>0</v>
          </cell>
          <cell r="D803" t="str">
            <v/>
          </cell>
          <cell r="H803" t="str">
            <v/>
          </cell>
          <cell r="I803" t="e">
            <v>#N/A</v>
          </cell>
          <cell r="J803" t="e">
            <v>#N/A</v>
          </cell>
          <cell r="K803" t="e">
            <v>#N/A</v>
          </cell>
          <cell r="M803">
            <v>2.2000000000000002</v>
          </cell>
          <cell r="N803">
            <v>2.2000000000000002</v>
          </cell>
          <cell r="O803">
            <v>2</v>
          </cell>
          <cell r="P803">
            <v>2</v>
          </cell>
          <cell r="Q803">
            <v>0</v>
          </cell>
          <cell r="R803">
            <v>0</v>
          </cell>
          <cell r="S803">
            <v>2.2000000000000002</v>
          </cell>
          <cell r="T803">
            <v>0</v>
          </cell>
          <cell r="U803" t="str">
            <v/>
          </cell>
          <cell r="V803" t="str">
            <v>A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 t="e">
            <v>#DIV/0!</v>
          </cell>
          <cell r="AH803" t="e">
            <v>#DIV/0!</v>
          </cell>
          <cell r="AI803" t="e">
            <v>#DIV/0!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</row>
        <row r="804">
          <cell r="B804" t="str">
            <v/>
          </cell>
          <cell r="C804">
            <v>0</v>
          </cell>
          <cell r="D804" t="str">
            <v/>
          </cell>
          <cell r="H804" t="str">
            <v/>
          </cell>
          <cell r="I804" t="e">
            <v>#N/A</v>
          </cell>
          <cell r="J804" t="e">
            <v>#N/A</v>
          </cell>
          <cell r="K804" t="e">
            <v>#N/A</v>
          </cell>
          <cell r="M804">
            <v>2.2000000000000002</v>
          </cell>
          <cell r="N804">
            <v>2.2000000000000002</v>
          </cell>
          <cell r="O804">
            <v>2</v>
          </cell>
          <cell r="P804">
            <v>2</v>
          </cell>
          <cell r="Q804">
            <v>0</v>
          </cell>
          <cell r="R804">
            <v>0</v>
          </cell>
          <cell r="S804">
            <v>2.2000000000000002</v>
          </cell>
          <cell r="T804">
            <v>0</v>
          </cell>
          <cell r="U804" t="str">
            <v/>
          </cell>
          <cell r="V804" t="str">
            <v>A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 t="e">
            <v>#DIV/0!</v>
          </cell>
          <cell r="AH804" t="e">
            <v>#DIV/0!</v>
          </cell>
          <cell r="AI804" t="e">
            <v>#DIV/0!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</row>
        <row r="805">
          <cell r="B805" t="str">
            <v/>
          </cell>
          <cell r="C805">
            <v>0</v>
          </cell>
          <cell r="D805" t="str">
            <v/>
          </cell>
          <cell r="H805" t="str">
            <v/>
          </cell>
          <cell r="I805" t="e">
            <v>#N/A</v>
          </cell>
          <cell r="J805" t="e">
            <v>#N/A</v>
          </cell>
          <cell r="K805" t="e">
            <v>#N/A</v>
          </cell>
          <cell r="M805">
            <v>2.2000000000000002</v>
          </cell>
          <cell r="N805">
            <v>2.2000000000000002</v>
          </cell>
          <cell r="O805">
            <v>2</v>
          </cell>
          <cell r="P805">
            <v>2</v>
          </cell>
          <cell r="Q805">
            <v>0</v>
          </cell>
          <cell r="R805">
            <v>0</v>
          </cell>
          <cell r="S805">
            <v>2.2000000000000002</v>
          </cell>
          <cell r="T805">
            <v>0</v>
          </cell>
          <cell r="U805" t="str">
            <v/>
          </cell>
          <cell r="V805" t="str">
            <v>A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 t="e">
            <v>#DIV/0!</v>
          </cell>
          <cell r="AH805" t="e">
            <v>#DIV/0!</v>
          </cell>
          <cell r="AI805" t="e">
            <v>#DIV/0!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</row>
        <row r="806">
          <cell r="B806" t="str">
            <v/>
          </cell>
          <cell r="C806">
            <v>0</v>
          </cell>
          <cell r="D806" t="str">
            <v/>
          </cell>
          <cell r="H806" t="str">
            <v/>
          </cell>
          <cell r="I806" t="e">
            <v>#N/A</v>
          </cell>
          <cell r="J806" t="e">
            <v>#N/A</v>
          </cell>
          <cell r="K806" t="e">
            <v>#N/A</v>
          </cell>
          <cell r="M806">
            <v>2.2000000000000002</v>
          </cell>
          <cell r="N806">
            <v>2.2000000000000002</v>
          </cell>
          <cell r="O806">
            <v>2</v>
          </cell>
          <cell r="P806">
            <v>2</v>
          </cell>
          <cell r="Q806">
            <v>0</v>
          </cell>
          <cell r="R806">
            <v>0</v>
          </cell>
          <cell r="S806">
            <v>2.2000000000000002</v>
          </cell>
          <cell r="T806">
            <v>0</v>
          </cell>
          <cell r="U806" t="str">
            <v/>
          </cell>
          <cell r="V806" t="str">
            <v>A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 t="e">
            <v>#DIV/0!</v>
          </cell>
          <cell r="AH806" t="e">
            <v>#DIV/0!</v>
          </cell>
          <cell r="AI806" t="e">
            <v>#DIV/0!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</row>
        <row r="807">
          <cell r="B807" t="str">
            <v/>
          </cell>
          <cell r="C807">
            <v>0</v>
          </cell>
          <cell r="D807" t="str">
            <v/>
          </cell>
          <cell r="H807" t="str">
            <v/>
          </cell>
          <cell r="I807" t="e">
            <v>#N/A</v>
          </cell>
          <cell r="J807" t="e">
            <v>#N/A</v>
          </cell>
          <cell r="K807" t="e">
            <v>#N/A</v>
          </cell>
          <cell r="M807">
            <v>2.2000000000000002</v>
          </cell>
          <cell r="N807">
            <v>2.2000000000000002</v>
          </cell>
          <cell r="O807">
            <v>2</v>
          </cell>
          <cell r="P807">
            <v>2</v>
          </cell>
          <cell r="Q807">
            <v>0</v>
          </cell>
          <cell r="R807">
            <v>0</v>
          </cell>
          <cell r="S807">
            <v>2.2000000000000002</v>
          </cell>
          <cell r="T807">
            <v>0</v>
          </cell>
          <cell r="U807" t="str">
            <v/>
          </cell>
          <cell r="V807" t="str">
            <v>A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 t="e">
            <v>#DIV/0!</v>
          </cell>
          <cell r="AH807" t="e">
            <v>#DIV/0!</v>
          </cell>
          <cell r="AI807" t="e">
            <v>#DIV/0!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</row>
        <row r="808">
          <cell r="B808" t="str">
            <v/>
          </cell>
          <cell r="C808">
            <v>0</v>
          </cell>
          <cell r="D808" t="str">
            <v/>
          </cell>
          <cell r="H808" t="str">
            <v/>
          </cell>
          <cell r="I808" t="e">
            <v>#N/A</v>
          </cell>
          <cell r="J808" t="e">
            <v>#N/A</v>
          </cell>
          <cell r="K808" t="e">
            <v>#N/A</v>
          </cell>
          <cell r="M808">
            <v>2.2000000000000002</v>
          </cell>
          <cell r="N808">
            <v>2.2000000000000002</v>
          </cell>
          <cell r="O808">
            <v>2</v>
          </cell>
          <cell r="P808">
            <v>2</v>
          </cell>
          <cell r="Q808">
            <v>0</v>
          </cell>
          <cell r="R808">
            <v>0</v>
          </cell>
          <cell r="S808">
            <v>2.2000000000000002</v>
          </cell>
          <cell r="T808">
            <v>0</v>
          </cell>
          <cell r="U808" t="str">
            <v/>
          </cell>
          <cell r="V808" t="str">
            <v>A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 t="e">
            <v>#DIV/0!</v>
          </cell>
          <cell r="AH808" t="e">
            <v>#DIV/0!</v>
          </cell>
          <cell r="AI808" t="e">
            <v>#DIV/0!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</row>
        <row r="809">
          <cell r="B809" t="str">
            <v/>
          </cell>
          <cell r="C809">
            <v>0</v>
          </cell>
          <cell r="D809" t="str">
            <v/>
          </cell>
          <cell r="H809" t="str">
            <v/>
          </cell>
          <cell r="I809" t="e">
            <v>#N/A</v>
          </cell>
          <cell r="J809" t="e">
            <v>#N/A</v>
          </cell>
          <cell r="K809" t="e">
            <v>#N/A</v>
          </cell>
          <cell r="M809">
            <v>2.2000000000000002</v>
          </cell>
          <cell r="N809">
            <v>2.2000000000000002</v>
          </cell>
          <cell r="O809">
            <v>2</v>
          </cell>
          <cell r="P809">
            <v>2</v>
          </cell>
          <cell r="Q809">
            <v>0</v>
          </cell>
          <cell r="R809">
            <v>0</v>
          </cell>
          <cell r="S809">
            <v>2.2000000000000002</v>
          </cell>
          <cell r="T809">
            <v>0</v>
          </cell>
          <cell r="U809" t="str">
            <v/>
          </cell>
          <cell r="V809" t="str">
            <v>A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 t="e">
            <v>#DIV/0!</v>
          </cell>
          <cell r="AH809" t="e">
            <v>#DIV/0!</v>
          </cell>
          <cell r="AI809" t="e">
            <v>#DIV/0!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</row>
        <row r="810">
          <cell r="B810" t="str">
            <v/>
          </cell>
          <cell r="C810">
            <v>0</v>
          </cell>
          <cell r="D810" t="str">
            <v/>
          </cell>
          <cell r="H810" t="str">
            <v/>
          </cell>
          <cell r="I810" t="e">
            <v>#N/A</v>
          </cell>
          <cell r="J810" t="e">
            <v>#N/A</v>
          </cell>
          <cell r="K810" t="e">
            <v>#N/A</v>
          </cell>
          <cell r="M810">
            <v>2.2000000000000002</v>
          </cell>
          <cell r="N810">
            <v>2.2000000000000002</v>
          </cell>
          <cell r="O810">
            <v>2</v>
          </cell>
          <cell r="P810">
            <v>2</v>
          </cell>
          <cell r="Q810">
            <v>0</v>
          </cell>
          <cell r="R810">
            <v>0</v>
          </cell>
          <cell r="S810">
            <v>2.2000000000000002</v>
          </cell>
          <cell r="T810">
            <v>0</v>
          </cell>
          <cell r="U810" t="str">
            <v/>
          </cell>
          <cell r="V810" t="str">
            <v>A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 t="e">
            <v>#DIV/0!</v>
          </cell>
          <cell r="AH810" t="e">
            <v>#DIV/0!</v>
          </cell>
          <cell r="AI810" t="e">
            <v>#DIV/0!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</row>
        <row r="811">
          <cell r="B811" t="str">
            <v/>
          </cell>
          <cell r="C811">
            <v>0</v>
          </cell>
          <cell r="D811" t="str">
            <v/>
          </cell>
          <cell r="H811" t="str">
            <v/>
          </cell>
          <cell r="I811" t="e">
            <v>#N/A</v>
          </cell>
          <cell r="J811" t="e">
            <v>#N/A</v>
          </cell>
          <cell r="K811" t="e">
            <v>#N/A</v>
          </cell>
          <cell r="M811">
            <v>2.2000000000000002</v>
          </cell>
          <cell r="N811">
            <v>2.2000000000000002</v>
          </cell>
          <cell r="O811">
            <v>2</v>
          </cell>
          <cell r="P811">
            <v>2</v>
          </cell>
          <cell r="Q811">
            <v>0</v>
          </cell>
          <cell r="R811">
            <v>0</v>
          </cell>
          <cell r="S811">
            <v>2.2000000000000002</v>
          </cell>
          <cell r="T811">
            <v>0</v>
          </cell>
          <cell r="U811" t="str">
            <v/>
          </cell>
          <cell r="V811" t="str">
            <v>A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 t="e">
            <v>#DIV/0!</v>
          </cell>
          <cell r="AH811" t="e">
            <v>#DIV/0!</v>
          </cell>
          <cell r="AI811" t="e">
            <v>#DIV/0!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</row>
        <row r="812">
          <cell r="B812" t="str">
            <v/>
          </cell>
          <cell r="C812">
            <v>0</v>
          </cell>
          <cell r="D812" t="str">
            <v/>
          </cell>
          <cell r="H812" t="str">
            <v/>
          </cell>
          <cell r="I812" t="e">
            <v>#N/A</v>
          </cell>
          <cell r="J812" t="e">
            <v>#N/A</v>
          </cell>
          <cell r="K812" t="e">
            <v>#N/A</v>
          </cell>
          <cell r="M812">
            <v>2.2000000000000002</v>
          </cell>
          <cell r="N812">
            <v>2.2000000000000002</v>
          </cell>
          <cell r="O812">
            <v>2</v>
          </cell>
          <cell r="P812">
            <v>2</v>
          </cell>
          <cell r="Q812">
            <v>0</v>
          </cell>
          <cell r="R812">
            <v>0</v>
          </cell>
          <cell r="S812">
            <v>2.2000000000000002</v>
          </cell>
          <cell r="T812">
            <v>0</v>
          </cell>
          <cell r="U812" t="str">
            <v/>
          </cell>
          <cell r="V812" t="str">
            <v>A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 t="e">
            <v>#DIV/0!</v>
          </cell>
          <cell r="AH812" t="e">
            <v>#DIV/0!</v>
          </cell>
          <cell r="AI812" t="e">
            <v>#DIV/0!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</row>
        <row r="813">
          <cell r="B813" t="str">
            <v/>
          </cell>
          <cell r="C813">
            <v>0</v>
          </cell>
          <cell r="D813" t="str">
            <v/>
          </cell>
          <cell r="H813" t="str">
            <v/>
          </cell>
          <cell r="I813" t="e">
            <v>#N/A</v>
          </cell>
          <cell r="J813" t="e">
            <v>#N/A</v>
          </cell>
          <cell r="K813" t="e">
            <v>#N/A</v>
          </cell>
          <cell r="M813">
            <v>2.2000000000000002</v>
          </cell>
          <cell r="N813">
            <v>2.2000000000000002</v>
          </cell>
          <cell r="O813">
            <v>2</v>
          </cell>
          <cell r="P813">
            <v>2</v>
          </cell>
          <cell r="Q813">
            <v>0</v>
          </cell>
          <cell r="R813">
            <v>0</v>
          </cell>
          <cell r="S813">
            <v>2.2000000000000002</v>
          </cell>
          <cell r="T813">
            <v>0</v>
          </cell>
          <cell r="U813" t="str">
            <v/>
          </cell>
          <cell r="V813" t="str">
            <v>A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 t="e">
            <v>#DIV/0!</v>
          </cell>
          <cell r="AH813" t="e">
            <v>#DIV/0!</v>
          </cell>
          <cell r="AI813" t="e">
            <v>#DIV/0!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</row>
        <row r="814">
          <cell r="B814" t="str">
            <v/>
          </cell>
          <cell r="C814">
            <v>0</v>
          </cell>
          <cell r="D814" t="str">
            <v/>
          </cell>
          <cell r="H814" t="str">
            <v/>
          </cell>
          <cell r="I814" t="e">
            <v>#N/A</v>
          </cell>
          <cell r="J814" t="e">
            <v>#N/A</v>
          </cell>
          <cell r="K814" t="e">
            <v>#N/A</v>
          </cell>
          <cell r="M814">
            <v>2.2000000000000002</v>
          </cell>
          <cell r="N814">
            <v>2.2000000000000002</v>
          </cell>
          <cell r="O814">
            <v>2</v>
          </cell>
          <cell r="P814">
            <v>2</v>
          </cell>
          <cell r="Q814">
            <v>0</v>
          </cell>
          <cell r="R814">
            <v>0</v>
          </cell>
          <cell r="S814">
            <v>2.2000000000000002</v>
          </cell>
          <cell r="T814">
            <v>0</v>
          </cell>
          <cell r="U814" t="str">
            <v/>
          </cell>
          <cell r="V814" t="str">
            <v>A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 t="e">
            <v>#DIV/0!</v>
          </cell>
          <cell r="AH814" t="e">
            <v>#DIV/0!</v>
          </cell>
          <cell r="AI814" t="e">
            <v>#DIV/0!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</row>
        <row r="815">
          <cell r="B815" t="str">
            <v/>
          </cell>
          <cell r="C815">
            <v>0</v>
          </cell>
          <cell r="D815" t="str">
            <v/>
          </cell>
          <cell r="H815" t="str">
            <v/>
          </cell>
          <cell r="I815" t="e">
            <v>#N/A</v>
          </cell>
          <cell r="J815" t="e">
            <v>#N/A</v>
          </cell>
          <cell r="K815" t="e">
            <v>#N/A</v>
          </cell>
          <cell r="M815">
            <v>2.2000000000000002</v>
          </cell>
          <cell r="N815">
            <v>2.2000000000000002</v>
          </cell>
          <cell r="O815">
            <v>2</v>
          </cell>
          <cell r="P815">
            <v>2</v>
          </cell>
          <cell r="Q815">
            <v>0</v>
          </cell>
          <cell r="R815">
            <v>0</v>
          </cell>
          <cell r="S815">
            <v>2.2000000000000002</v>
          </cell>
          <cell r="T815">
            <v>0</v>
          </cell>
          <cell r="U815" t="str">
            <v/>
          </cell>
          <cell r="V815" t="str">
            <v>A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 t="e">
            <v>#DIV/0!</v>
          </cell>
          <cell r="AH815" t="e">
            <v>#DIV/0!</v>
          </cell>
          <cell r="AI815" t="e">
            <v>#DIV/0!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</row>
        <row r="816">
          <cell r="B816" t="str">
            <v/>
          </cell>
          <cell r="C816">
            <v>0</v>
          </cell>
          <cell r="D816" t="str">
            <v/>
          </cell>
          <cell r="H816" t="str">
            <v/>
          </cell>
          <cell r="I816" t="e">
            <v>#N/A</v>
          </cell>
          <cell r="J816" t="e">
            <v>#N/A</v>
          </cell>
          <cell r="K816" t="e">
            <v>#N/A</v>
          </cell>
          <cell r="M816">
            <v>2.2000000000000002</v>
          </cell>
          <cell r="N816">
            <v>2.2000000000000002</v>
          </cell>
          <cell r="O816">
            <v>2</v>
          </cell>
          <cell r="P816">
            <v>2</v>
          </cell>
          <cell r="Q816">
            <v>0</v>
          </cell>
          <cell r="R816">
            <v>0</v>
          </cell>
          <cell r="S816">
            <v>2.2000000000000002</v>
          </cell>
          <cell r="T816">
            <v>0</v>
          </cell>
          <cell r="U816" t="str">
            <v/>
          </cell>
          <cell r="V816" t="str">
            <v>A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 t="e">
            <v>#DIV/0!</v>
          </cell>
          <cell r="AH816" t="e">
            <v>#DIV/0!</v>
          </cell>
          <cell r="AI816" t="e">
            <v>#DIV/0!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</row>
        <row r="817">
          <cell r="B817" t="str">
            <v/>
          </cell>
          <cell r="C817">
            <v>0</v>
          </cell>
          <cell r="D817" t="str">
            <v/>
          </cell>
          <cell r="H817" t="str">
            <v/>
          </cell>
          <cell r="I817" t="e">
            <v>#N/A</v>
          </cell>
          <cell r="J817" t="e">
            <v>#N/A</v>
          </cell>
          <cell r="K817" t="e">
            <v>#N/A</v>
          </cell>
          <cell r="M817">
            <v>2.2000000000000002</v>
          </cell>
          <cell r="N817">
            <v>2.2000000000000002</v>
          </cell>
          <cell r="O817">
            <v>2</v>
          </cell>
          <cell r="P817">
            <v>2</v>
          </cell>
          <cell r="Q817">
            <v>0</v>
          </cell>
          <cell r="R817">
            <v>0</v>
          </cell>
          <cell r="S817">
            <v>2.2000000000000002</v>
          </cell>
          <cell r="T817">
            <v>0</v>
          </cell>
          <cell r="U817" t="str">
            <v/>
          </cell>
          <cell r="V817" t="str">
            <v>A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 t="e">
            <v>#DIV/0!</v>
          </cell>
          <cell r="AH817" t="e">
            <v>#DIV/0!</v>
          </cell>
          <cell r="AI817" t="e">
            <v>#DIV/0!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</row>
        <row r="818">
          <cell r="B818" t="str">
            <v/>
          </cell>
          <cell r="C818">
            <v>0</v>
          </cell>
          <cell r="D818" t="str">
            <v/>
          </cell>
          <cell r="H818" t="str">
            <v/>
          </cell>
          <cell r="I818" t="e">
            <v>#N/A</v>
          </cell>
          <cell r="J818" t="e">
            <v>#N/A</v>
          </cell>
          <cell r="K818" t="e">
            <v>#N/A</v>
          </cell>
          <cell r="M818">
            <v>2.2000000000000002</v>
          </cell>
          <cell r="N818">
            <v>2.2000000000000002</v>
          </cell>
          <cell r="O818">
            <v>2</v>
          </cell>
          <cell r="P818">
            <v>2</v>
          </cell>
          <cell r="Q818">
            <v>0</v>
          </cell>
          <cell r="R818">
            <v>0</v>
          </cell>
          <cell r="S818">
            <v>2.2000000000000002</v>
          </cell>
          <cell r="T818">
            <v>0</v>
          </cell>
          <cell r="U818" t="str">
            <v/>
          </cell>
          <cell r="V818" t="str">
            <v>A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 t="e">
            <v>#DIV/0!</v>
          </cell>
          <cell r="AH818" t="e">
            <v>#DIV/0!</v>
          </cell>
          <cell r="AI818" t="e">
            <v>#DIV/0!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</row>
        <row r="819">
          <cell r="B819" t="str">
            <v/>
          </cell>
          <cell r="C819">
            <v>0</v>
          </cell>
          <cell r="D819" t="str">
            <v/>
          </cell>
          <cell r="H819" t="str">
            <v/>
          </cell>
          <cell r="I819" t="e">
            <v>#N/A</v>
          </cell>
          <cell r="J819" t="e">
            <v>#N/A</v>
          </cell>
          <cell r="K819" t="e">
            <v>#N/A</v>
          </cell>
          <cell r="M819">
            <v>2.2000000000000002</v>
          </cell>
          <cell r="N819">
            <v>2.2000000000000002</v>
          </cell>
          <cell r="O819">
            <v>2</v>
          </cell>
          <cell r="P819">
            <v>2</v>
          </cell>
          <cell r="Q819">
            <v>0</v>
          </cell>
          <cell r="R819">
            <v>0</v>
          </cell>
          <cell r="S819">
            <v>2.2000000000000002</v>
          </cell>
          <cell r="T819">
            <v>0</v>
          </cell>
          <cell r="U819" t="str">
            <v/>
          </cell>
          <cell r="V819" t="str">
            <v>A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 t="e">
            <v>#DIV/0!</v>
          </cell>
          <cell r="AH819" t="e">
            <v>#DIV/0!</v>
          </cell>
          <cell r="AI819" t="e">
            <v>#DIV/0!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</row>
        <row r="820">
          <cell r="B820" t="str">
            <v/>
          </cell>
          <cell r="C820">
            <v>0</v>
          </cell>
          <cell r="D820" t="str">
            <v/>
          </cell>
          <cell r="H820" t="str">
            <v/>
          </cell>
          <cell r="I820" t="e">
            <v>#N/A</v>
          </cell>
          <cell r="J820" t="e">
            <v>#N/A</v>
          </cell>
          <cell r="K820" t="e">
            <v>#N/A</v>
          </cell>
          <cell r="M820">
            <v>2.2000000000000002</v>
          </cell>
          <cell r="N820">
            <v>2.2000000000000002</v>
          </cell>
          <cell r="O820">
            <v>2</v>
          </cell>
          <cell r="P820">
            <v>2</v>
          </cell>
          <cell r="Q820">
            <v>0</v>
          </cell>
          <cell r="R820">
            <v>0</v>
          </cell>
          <cell r="S820">
            <v>2.2000000000000002</v>
          </cell>
          <cell r="T820">
            <v>0</v>
          </cell>
          <cell r="U820" t="str">
            <v/>
          </cell>
          <cell r="V820" t="str">
            <v>A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 t="e">
            <v>#DIV/0!</v>
          </cell>
          <cell r="AH820" t="e">
            <v>#DIV/0!</v>
          </cell>
          <cell r="AI820" t="e">
            <v>#DIV/0!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</row>
        <row r="821">
          <cell r="B821" t="str">
            <v/>
          </cell>
          <cell r="C821">
            <v>0</v>
          </cell>
          <cell r="D821" t="str">
            <v/>
          </cell>
          <cell r="H821" t="str">
            <v/>
          </cell>
          <cell r="I821" t="e">
            <v>#N/A</v>
          </cell>
          <cell r="J821" t="e">
            <v>#N/A</v>
          </cell>
          <cell r="K821" t="e">
            <v>#N/A</v>
          </cell>
          <cell r="M821">
            <v>2.2000000000000002</v>
          </cell>
          <cell r="N821">
            <v>2.2000000000000002</v>
          </cell>
          <cell r="O821">
            <v>2</v>
          </cell>
          <cell r="P821">
            <v>2</v>
          </cell>
          <cell r="Q821">
            <v>0</v>
          </cell>
          <cell r="R821">
            <v>0</v>
          </cell>
          <cell r="S821">
            <v>2.2000000000000002</v>
          </cell>
          <cell r="T821">
            <v>0</v>
          </cell>
          <cell r="U821" t="str">
            <v/>
          </cell>
          <cell r="V821" t="str">
            <v>A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 t="e">
            <v>#DIV/0!</v>
          </cell>
          <cell r="AH821" t="e">
            <v>#DIV/0!</v>
          </cell>
          <cell r="AI821" t="e">
            <v>#DIV/0!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</row>
        <row r="822">
          <cell r="B822" t="str">
            <v/>
          </cell>
          <cell r="C822">
            <v>0</v>
          </cell>
          <cell r="D822" t="str">
            <v/>
          </cell>
          <cell r="H822" t="str">
            <v/>
          </cell>
          <cell r="I822" t="e">
            <v>#N/A</v>
          </cell>
          <cell r="J822" t="e">
            <v>#N/A</v>
          </cell>
          <cell r="K822" t="e">
            <v>#N/A</v>
          </cell>
          <cell r="M822">
            <v>2.2000000000000002</v>
          </cell>
          <cell r="N822">
            <v>2.2000000000000002</v>
          </cell>
          <cell r="O822">
            <v>2</v>
          </cell>
          <cell r="P822">
            <v>2</v>
          </cell>
          <cell r="Q822">
            <v>0</v>
          </cell>
          <cell r="R822">
            <v>0</v>
          </cell>
          <cell r="S822">
            <v>2.2000000000000002</v>
          </cell>
          <cell r="T822">
            <v>0</v>
          </cell>
          <cell r="U822" t="str">
            <v/>
          </cell>
          <cell r="V822" t="str">
            <v>A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 t="e">
            <v>#DIV/0!</v>
          </cell>
          <cell r="AH822" t="e">
            <v>#DIV/0!</v>
          </cell>
          <cell r="AI822" t="e">
            <v>#DIV/0!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</row>
        <row r="823">
          <cell r="B823" t="str">
            <v/>
          </cell>
          <cell r="C823">
            <v>0</v>
          </cell>
          <cell r="D823" t="str">
            <v/>
          </cell>
          <cell r="H823" t="str">
            <v/>
          </cell>
          <cell r="I823" t="e">
            <v>#N/A</v>
          </cell>
          <cell r="J823" t="e">
            <v>#N/A</v>
          </cell>
          <cell r="K823" t="e">
            <v>#N/A</v>
          </cell>
          <cell r="M823">
            <v>2.2000000000000002</v>
          </cell>
          <cell r="N823">
            <v>2.2000000000000002</v>
          </cell>
          <cell r="O823">
            <v>2</v>
          </cell>
          <cell r="P823">
            <v>2</v>
          </cell>
          <cell r="Q823">
            <v>0</v>
          </cell>
          <cell r="R823">
            <v>0</v>
          </cell>
          <cell r="S823">
            <v>2.2000000000000002</v>
          </cell>
          <cell r="T823">
            <v>0</v>
          </cell>
          <cell r="U823" t="str">
            <v/>
          </cell>
          <cell r="V823" t="str">
            <v>A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 t="e">
            <v>#DIV/0!</v>
          </cell>
          <cell r="AH823" t="e">
            <v>#DIV/0!</v>
          </cell>
          <cell r="AI823" t="e">
            <v>#DIV/0!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</row>
        <row r="824">
          <cell r="B824" t="str">
            <v/>
          </cell>
          <cell r="C824">
            <v>0</v>
          </cell>
          <cell r="D824" t="str">
            <v/>
          </cell>
          <cell r="H824" t="str">
            <v/>
          </cell>
          <cell r="I824" t="e">
            <v>#N/A</v>
          </cell>
          <cell r="J824" t="e">
            <v>#N/A</v>
          </cell>
          <cell r="K824" t="e">
            <v>#N/A</v>
          </cell>
          <cell r="M824">
            <v>2.2000000000000002</v>
          </cell>
          <cell r="N824">
            <v>2.2000000000000002</v>
          </cell>
          <cell r="O824">
            <v>2</v>
          </cell>
          <cell r="P824">
            <v>2</v>
          </cell>
          <cell r="Q824">
            <v>0</v>
          </cell>
          <cell r="R824">
            <v>0</v>
          </cell>
          <cell r="S824">
            <v>2.2000000000000002</v>
          </cell>
          <cell r="T824">
            <v>0</v>
          </cell>
          <cell r="U824" t="str">
            <v/>
          </cell>
          <cell r="V824" t="str">
            <v>A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 t="e">
            <v>#DIV/0!</v>
          </cell>
          <cell r="AH824" t="e">
            <v>#DIV/0!</v>
          </cell>
          <cell r="AI824" t="e">
            <v>#DIV/0!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</row>
        <row r="825">
          <cell r="B825" t="str">
            <v/>
          </cell>
          <cell r="C825">
            <v>0</v>
          </cell>
          <cell r="D825" t="str">
            <v/>
          </cell>
          <cell r="H825" t="str">
            <v/>
          </cell>
          <cell r="I825" t="e">
            <v>#N/A</v>
          </cell>
          <cell r="J825" t="e">
            <v>#N/A</v>
          </cell>
          <cell r="K825" t="e">
            <v>#N/A</v>
          </cell>
          <cell r="M825">
            <v>2.2000000000000002</v>
          </cell>
          <cell r="N825">
            <v>2.2000000000000002</v>
          </cell>
          <cell r="O825">
            <v>2</v>
          </cell>
          <cell r="P825">
            <v>2</v>
          </cell>
          <cell r="Q825">
            <v>0</v>
          </cell>
          <cell r="R825">
            <v>0</v>
          </cell>
          <cell r="S825">
            <v>2.2000000000000002</v>
          </cell>
          <cell r="T825">
            <v>0</v>
          </cell>
          <cell r="U825" t="str">
            <v/>
          </cell>
          <cell r="V825" t="str">
            <v>A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 t="e">
            <v>#DIV/0!</v>
          </cell>
          <cell r="AH825" t="e">
            <v>#DIV/0!</v>
          </cell>
          <cell r="AI825" t="e">
            <v>#DIV/0!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</row>
        <row r="826">
          <cell r="B826" t="str">
            <v/>
          </cell>
          <cell r="C826">
            <v>0</v>
          </cell>
          <cell r="D826" t="str">
            <v/>
          </cell>
          <cell r="H826" t="str">
            <v/>
          </cell>
          <cell r="I826" t="e">
            <v>#N/A</v>
          </cell>
          <cell r="J826" t="e">
            <v>#N/A</v>
          </cell>
          <cell r="K826" t="e">
            <v>#N/A</v>
          </cell>
          <cell r="M826">
            <v>2.2000000000000002</v>
          </cell>
          <cell r="N826">
            <v>2.2000000000000002</v>
          </cell>
          <cell r="O826">
            <v>2</v>
          </cell>
          <cell r="P826">
            <v>2</v>
          </cell>
          <cell r="Q826">
            <v>0</v>
          </cell>
          <cell r="R826">
            <v>0</v>
          </cell>
          <cell r="S826">
            <v>2.2000000000000002</v>
          </cell>
          <cell r="T826">
            <v>0</v>
          </cell>
          <cell r="U826" t="str">
            <v/>
          </cell>
          <cell r="V826" t="str">
            <v>A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 t="e">
            <v>#DIV/0!</v>
          </cell>
          <cell r="AH826" t="e">
            <v>#DIV/0!</v>
          </cell>
          <cell r="AI826" t="e">
            <v>#DIV/0!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</row>
        <row r="827">
          <cell r="B827" t="str">
            <v/>
          </cell>
          <cell r="C827">
            <v>0</v>
          </cell>
          <cell r="D827" t="str">
            <v/>
          </cell>
          <cell r="H827" t="str">
            <v/>
          </cell>
          <cell r="I827" t="e">
            <v>#N/A</v>
          </cell>
          <cell r="J827" t="e">
            <v>#N/A</v>
          </cell>
          <cell r="K827" t="e">
            <v>#N/A</v>
          </cell>
          <cell r="M827">
            <v>2.2000000000000002</v>
          </cell>
          <cell r="N827">
            <v>2.2000000000000002</v>
          </cell>
          <cell r="O827">
            <v>2</v>
          </cell>
          <cell r="P827">
            <v>2</v>
          </cell>
          <cell r="Q827">
            <v>0</v>
          </cell>
          <cell r="R827">
            <v>0</v>
          </cell>
          <cell r="S827">
            <v>2.2000000000000002</v>
          </cell>
          <cell r="T827">
            <v>0</v>
          </cell>
          <cell r="U827" t="str">
            <v/>
          </cell>
          <cell r="V827" t="str">
            <v>A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 t="e">
            <v>#DIV/0!</v>
          </cell>
          <cell r="AH827" t="e">
            <v>#DIV/0!</v>
          </cell>
          <cell r="AI827" t="e">
            <v>#DIV/0!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</row>
        <row r="828">
          <cell r="B828" t="str">
            <v/>
          </cell>
          <cell r="C828">
            <v>0</v>
          </cell>
          <cell r="D828" t="str">
            <v/>
          </cell>
          <cell r="H828" t="str">
            <v/>
          </cell>
          <cell r="I828" t="e">
            <v>#N/A</v>
          </cell>
          <cell r="J828" t="e">
            <v>#N/A</v>
          </cell>
          <cell r="K828" t="e">
            <v>#N/A</v>
          </cell>
          <cell r="M828">
            <v>2.2000000000000002</v>
          </cell>
          <cell r="N828">
            <v>2.2000000000000002</v>
          </cell>
          <cell r="O828">
            <v>2</v>
          </cell>
          <cell r="P828">
            <v>2</v>
          </cell>
          <cell r="Q828">
            <v>0</v>
          </cell>
          <cell r="R828">
            <v>0</v>
          </cell>
          <cell r="S828">
            <v>2.2000000000000002</v>
          </cell>
          <cell r="T828">
            <v>0</v>
          </cell>
          <cell r="U828" t="str">
            <v/>
          </cell>
          <cell r="V828" t="str">
            <v>A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 t="e">
            <v>#DIV/0!</v>
          </cell>
          <cell r="AH828" t="e">
            <v>#DIV/0!</v>
          </cell>
          <cell r="AI828" t="e">
            <v>#DIV/0!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</row>
        <row r="829">
          <cell r="B829" t="str">
            <v/>
          </cell>
          <cell r="C829">
            <v>0</v>
          </cell>
          <cell r="D829" t="str">
            <v/>
          </cell>
          <cell r="H829" t="str">
            <v/>
          </cell>
          <cell r="I829" t="e">
            <v>#N/A</v>
          </cell>
          <cell r="J829" t="e">
            <v>#N/A</v>
          </cell>
          <cell r="K829" t="e">
            <v>#N/A</v>
          </cell>
          <cell r="M829">
            <v>2.2000000000000002</v>
          </cell>
          <cell r="N829">
            <v>2.2000000000000002</v>
          </cell>
          <cell r="O829">
            <v>2</v>
          </cell>
          <cell r="P829">
            <v>2</v>
          </cell>
          <cell r="Q829">
            <v>0</v>
          </cell>
          <cell r="R829">
            <v>0</v>
          </cell>
          <cell r="S829">
            <v>2.2000000000000002</v>
          </cell>
          <cell r="T829">
            <v>0</v>
          </cell>
          <cell r="U829" t="str">
            <v/>
          </cell>
          <cell r="V829" t="str">
            <v>A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 t="e">
            <v>#DIV/0!</v>
          </cell>
          <cell r="AH829" t="e">
            <v>#DIV/0!</v>
          </cell>
          <cell r="AI829" t="e">
            <v>#DIV/0!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</row>
        <row r="830">
          <cell r="B830" t="str">
            <v/>
          </cell>
          <cell r="C830">
            <v>0</v>
          </cell>
          <cell r="D830" t="str">
            <v/>
          </cell>
          <cell r="H830" t="str">
            <v/>
          </cell>
          <cell r="I830" t="e">
            <v>#N/A</v>
          </cell>
          <cell r="J830" t="e">
            <v>#N/A</v>
          </cell>
          <cell r="K830" t="e">
            <v>#N/A</v>
          </cell>
          <cell r="M830">
            <v>2.2000000000000002</v>
          </cell>
          <cell r="N830">
            <v>2.2000000000000002</v>
          </cell>
          <cell r="O830">
            <v>2</v>
          </cell>
          <cell r="P830">
            <v>2</v>
          </cell>
          <cell r="Q830">
            <v>0</v>
          </cell>
          <cell r="R830">
            <v>0</v>
          </cell>
          <cell r="S830">
            <v>2.2000000000000002</v>
          </cell>
          <cell r="T830">
            <v>0</v>
          </cell>
          <cell r="U830" t="str">
            <v/>
          </cell>
          <cell r="V830" t="str">
            <v>A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 t="e">
            <v>#DIV/0!</v>
          </cell>
          <cell r="AH830" t="e">
            <v>#DIV/0!</v>
          </cell>
          <cell r="AI830" t="e">
            <v>#DIV/0!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</row>
        <row r="831">
          <cell r="B831" t="str">
            <v/>
          </cell>
          <cell r="C831">
            <v>0</v>
          </cell>
          <cell r="D831" t="str">
            <v/>
          </cell>
          <cell r="H831" t="str">
            <v/>
          </cell>
          <cell r="I831" t="e">
            <v>#N/A</v>
          </cell>
          <cell r="J831" t="e">
            <v>#N/A</v>
          </cell>
          <cell r="K831" t="e">
            <v>#N/A</v>
          </cell>
          <cell r="M831">
            <v>2.2000000000000002</v>
          </cell>
          <cell r="N831">
            <v>2.2000000000000002</v>
          </cell>
          <cell r="O831">
            <v>2</v>
          </cell>
          <cell r="P831">
            <v>2</v>
          </cell>
          <cell r="Q831">
            <v>0</v>
          </cell>
          <cell r="R831">
            <v>0</v>
          </cell>
          <cell r="S831">
            <v>2.2000000000000002</v>
          </cell>
          <cell r="T831">
            <v>0</v>
          </cell>
          <cell r="U831" t="str">
            <v/>
          </cell>
          <cell r="V831" t="str">
            <v>A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 t="e">
            <v>#DIV/0!</v>
          </cell>
          <cell r="AH831" t="e">
            <v>#DIV/0!</v>
          </cell>
          <cell r="AI831" t="e">
            <v>#DIV/0!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</row>
        <row r="832">
          <cell r="B832" t="str">
            <v/>
          </cell>
          <cell r="C832">
            <v>0</v>
          </cell>
          <cell r="D832" t="str">
            <v/>
          </cell>
          <cell r="H832" t="str">
            <v/>
          </cell>
          <cell r="I832" t="e">
            <v>#N/A</v>
          </cell>
          <cell r="J832" t="e">
            <v>#N/A</v>
          </cell>
          <cell r="K832" t="e">
            <v>#N/A</v>
          </cell>
          <cell r="M832">
            <v>2.2000000000000002</v>
          </cell>
          <cell r="N832">
            <v>2.2000000000000002</v>
          </cell>
          <cell r="O832">
            <v>2</v>
          </cell>
          <cell r="P832">
            <v>2</v>
          </cell>
          <cell r="Q832">
            <v>0</v>
          </cell>
          <cell r="R832">
            <v>0</v>
          </cell>
          <cell r="S832">
            <v>2.2000000000000002</v>
          </cell>
          <cell r="T832">
            <v>0</v>
          </cell>
          <cell r="U832" t="str">
            <v/>
          </cell>
          <cell r="V832" t="str">
            <v>A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 t="e">
            <v>#DIV/0!</v>
          </cell>
          <cell r="AH832" t="e">
            <v>#DIV/0!</v>
          </cell>
          <cell r="AI832" t="e">
            <v>#DIV/0!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</row>
        <row r="833">
          <cell r="B833" t="str">
            <v/>
          </cell>
          <cell r="C833">
            <v>0</v>
          </cell>
          <cell r="D833" t="str">
            <v/>
          </cell>
          <cell r="H833" t="str">
            <v/>
          </cell>
          <cell r="I833" t="e">
            <v>#N/A</v>
          </cell>
          <cell r="J833" t="e">
            <v>#N/A</v>
          </cell>
          <cell r="K833" t="e">
            <v>#N/A</v>
          </cell>
          <cell r="M833">
            <v>2.2000000000000002</v>
          </cell>
          <cell r="N833">
            <v>2.2000000000000002</v>
          </cell>
          <cell r="O833">
            <v>2</v>
          </cell>
          <cell r="P833">
            <v>2</v>
          </cell>
          <cell r="Q833">
            <v>0</v>
          </cell>
          <cell r="R833">
            <v>0</v>
          </cell>
          <cell r="S833">
            <v>2.2000000000000002</v>
          </cell>
          <cell r="T833">
            <v>0</v>
          </cell>
          <cell r="U833" t="str">
            <v/>
          </cell>
          <cell r="V833" t="str">
            <v>A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 t="e">
            <v>#DIV/0!</v>
          </cell>
          <cell r="AH833" t="e">
            <v>#DIV/0!</v>
          </cell>
          <cell r="AI833" t="e">
            <v>#DIV/0!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</row>
        <row r="834">
          <cell r="B834" t="str">
            <v/>
          </cell>
          <cell r="C834">
            <v>0</v>
          </cell>
          <cell r="D834" t="str">
            <v/>
          </cell>
          <cell r="H834" t="str">
            <v/>
          </cell>
          <cell r="I834" t="e">
            <v>#N/A</v>
          </cell>
          <cell r="J834" t="e">
            <v>#N/A</v>
          </cell>
          <cell r="K834" t="e">
            <v>#N/A</v>
          </cell>
          <cell r="M834">
            <v>2.2000000000000002</v>
          </cell>
          <cell r="N834">
            <v>2.2000000000000002</v>
          </cell>
          <cell r="O834">
            <v>2</v>
          </cell>
          <cell r="P834">
            <v>2</v>
          </cell>
          <cell r="Q834">
            <v>0</v>
          </cell>
          <cell r="R834">
            <v>0</v>
          </cell>
          <cell r="S834">
            <v>2.2000000000000002</v>
          </cell>
          <cell r="T834">
            <v>0</v>
          </cell>
          <cell r="U834" t="str">
            <v/>
          </cell>
          <cell r="V834" t="str">
            <v>A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 t="e">
            <v>#DIV/0!</v>
          </cell>
          <cell r="AH834" t="e">
            <v>#DIV/0!</v>
          </cell>
          <cell r="AI834" t="e">
            <v>#DIV/0!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</row>
        <row r="835">
          <cell r="B835" t="str">
            <v/>
          </cell>
          <cell r="C835">
            <v>0</v>
          </cell>
          <cell r="D835" t="str">
            <v/>
          </cell>
          <cell r="H835" t="str">
            <v/>
          </cell>
          <cell r="I835" t="e">
            <v>#N/A</v>
          </cell>
          <cell r="J835" t="e">
            <v>#N/A</v>
          </cell>
          <cell r="K835" t="e">
            <v>#N/A</v>
          </cell>
          <cell r="M835">
            <v>2.2000000000000002</v>
          </cell>
          <cell r="N835">
            <v>2.2000000000000002</v>
          </cell>
          <cell r="O835">
            <v>2</v>
          </cell>
          <cell r="P835">
            <v>2</v>
          </cell>
          <cell r="Q835">
            <v>0</v>
          </cell>
          <cell r="R835">
            <v>0</v>
          </cell>
          <cell r="S835">
            <v>2.2000000000000002</v>
          </cell>
          <cell r="T835">
            <v>0</v>
          </cell>
          <cell r="U835" t="str">
            <v/>
          </cell>
          <cell r="V835" t="str">
            <v>A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 t="e">
            <v>#DIV/0!</v>
          </cell>
          <cell r="AH835" t="e">
            <v>#DIV/0!</v>
          </cell>
          <cell r="AI835" t="e">
            <v>#DIV/0!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</row>
        <row r="836">
          <cell r="B836" t="str">
            <v/>
          </cell>
          <cell r="C836">
            <v>0</v>
          </cell>
          <cell r="D836" t="str">
            <v/>
          </cell>
          <cell r="H836" t="str">
            <v/>
          </cell>
          <cell r="I836" t="e">
            <v>#N/A</v>
          </cell>
          <cell r="J836" t="e">
            <v>#N/A</v>
          </cell>
          <cell r="K836" t="e">
            <v>#N/A</v>
          </cell>
          <cell r="M836">
            <v>2.2000000000000002</v>
          </cell>
          <cell r="N836">
            <v>2.2000000000000002</v>
          </cell>
          <cell r="O836">
            <v>2</v>
          </cell>
          <cell r="P836">
            <v>2</v>
          </cell>
          <cell r="Q836">
            <v>0</v>
          </cell>
          <cell r="R836">
            <v>0</v>
          </cell>
          <cell r="S836">
            <v>2.2000000000000002</v>
          </cell>
          <cell r="T836">
            <v>0</v>
          </cell>
          <cell r="U836" t="str">
            <v/>
          </cell>
          <cell r="V836" t="str">
            <v>A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 t="e">
            <v>#DIV/0!</v>
          </cell>
          <cell r="AH836" t="e">
            <v>#DIV/0!</v>
          </cell>
          <cell r="AI836" t="e">
            <v>#DIV/0!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</row>
        <row r="837">
          <cell r="B837" t="str">
            <v/>
          </cell>
          <cell r="C837">
            <v>0</v>
          </cell>
          <cell r="D837" t="str">
            <v/>
          </cell>
          <cell r="H837" t="str">
            <v/>
          </cell>
          <cell r="I837" t="e">
            <v>#N/A</v>
          </cell>
          <cell r="J837" t="e">
            <v>#N/A</v>
          </cell>
          <cell r="K837" t="e">
            <v>#N/A</v>
          </cell>
          <cell r="M837">
            <v>2.2000000000000002</v>
          </cell>
          <cell r="N837">
            <v>2.2000000000000002</v>
          </cell>
          <cell r="O837">
            <v>2</v>
          </cell>
          <cell r="P837">
            <v>2</v>
          </cell>
          <cell r="Q837">
            <v>0</v>
          </cell>
          <cell r="R837">
            <v>0</v>
          </cell>
          <cell r="S837">
            <v>2.2000000000000002</v>
          </cell>
          <cell r="T837">
            <v>0</v>
          </cell>
          <cell r="U837" t="str">
            <v/>
          </cell>
          <cell r="V837" t="str">
            <v>A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 t="e">
            <v>#DIV/0!</v>
          </cell>
          <cell r="AH837" t="e">
            <v>#DIV/0!</v>
          </cell>
          <cell r="AI837" t="e">
            <v>#DIV/0!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</row>
        <row r="838">
          <cell r="B838" t="str">
            <v/>
          </cell>
          <cell r="C838">
            <v>0</v>
          </cell>
          <cell r="D838" t="str">
            <v/>
          </cell>
          <cell r="H838" t="str">
            <v/>
          </cell>
          <cell r="I838" t="e">
            <v>#N/A</v>
          </cell>
          <cell r="J838" t="e">
            <v>#N/A</v>
          </cell>
          <cell r="K838" t="e">
            <v>#N/A</v>
          </cell>
          <cell r="M838">
            <v>2.2000000000000002</v>
          </cell>
          <cell r="N838">
            <v>2.2000000000000002</v>
          </cell>
          <cell r="O838">
            <v>2</v>
          </cell>
          <cell r="P838">
            <v>2</v>
          </cell>
          <cell r="Q838">
            <v>0</v>
          </cell>
          <cell r="R838">
            <v>0</v>
          </cell>
          <cell r="S838">
            <v>2.2000000000000002</v>
          </cell>
          <cell r="T838">
            <v>0</v>
          </cell>
          <cell r="U838" t="str">
            <v/>
          </cell>
          <cell r="V838" t="str">
            <v>A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 t="e">
            <v>#DIV/0!</v>
          </cell>
          <cell r="AH838" t="e">
            <v>#DIV/0!</v>
          </cell>
          <cell r="AI838" t="e">
            <v>#DIV/0!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</row>
        <row r="839">
          <cell r="B839" t="str">
            <v/>
          </cell>
          <cell r="C839">
            <v>0</v>
          </cell>
          <cell r="D839" t="str">
            <v/>
          </cell>
          <cell r="H839" t="str">
            <v/>
          </cell>
          <cell r="I839" t="e">
            <v>#N/A</v>
          </cell>
          <cell r="J839" t="e">
            <v>#N/A</v>
          </cell>
          <cell r="K839" t="e">
            <v>#N/A</v>
          </cell>
          <cell r="M839">
            <v>2.2000000000000002</v>
          </cell>
          <cell r="N839">
            <v>2.2000000000000002</v>
          </cell>
          <cell r="O839">
            <v>2</v>
          </cell>
          <cell r="P839">
            <v>2</v>
          </cell>
          <cell r="Q839">
            <v>0</v>
          </cell>
          <cell r="R839">
            <v>0</v>
          </cell>
          <cell r="S839">
            <v>2.2000000000000002</v>
          </cell>
          <cell r="T839">
            <v>0</v>
          </cell>
          <cell r="U839" t="str">
            <v/>
          </cell>
          <cell r="V839" t="str">
            <v>A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 t="e">
            <v>#DIV/0!</v>
          </cell>
          <cell r="AH839" t="e">
            <v>#DIV/0!</v>
          </cell>
          <cell r="AI839" t="e">
            <v>#DIV/0!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</row>
        <row r="840">
          <cell r="B840" t="str">
            <v/>
          </cell>
          <cell r="C840">
            <v>0</v>
          </cell>
          <cell r="D840" t="str">
            <v/>
          </cell>
          <cell r="H840" t="str">
            <v/>
          </cell>
          <cell r="I840" t="e">
            <v>#N/A</v>
          </cell>
          <cell r="J840" t="e">
            <v>#N/A</v>
          </cell>
          <cell r="K840" t="e">
            <v>#N/A</v>
          </cell>
          <cell r="M840">
            <v>2.2000000000000002</v>
          </cell>
          <cell r="N840">
            <v>2.2000000000000002</v>
          </cell>
          <cell r="O840">
            <v>2</v>
          </cell>
          <cell r="P840">
            <v>2</v>
          </cell>
          <cell r="Q840">
            <v>0</v>
          </cell>
          <cell r="R840">
            <v>0</v>
          </cell>
          <cell r="S840">
            <v>2.2000000000000002</v>
          </cell>
          <cell r="T840">
            <v>0</v>
          </cell>
          <cell r="U840" t="str">
            <v/>
          </cell>
          <cell r="V840" t="str">
            <v>A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 t="e">
            <v>#DIV/0!</v>
          </cell>
          <cell r="AH840" t="e">
            <v>#DIV/0!</v>
          </cell>
          <cell r="AI840" t="e">
            <v>#DIV/0!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</row>
        <row r="841">
          <cell r="B841" t="str">
            <v/>
          </cell>
          <cell r="C841">
            <v>0</v>
          </cell>
          <cell r="D841" t="str">
            <v/>
          </cell>
          <cell r="H841" t="str">
            <v/>
          </cell>
          <cell r="I841" t="e">
            <v>#N/A</v>
          </cell>
          <cell r="J841" t="e">
            <v>#N/A</v>
          </cell>
          <cell r="K841" t="e">
            <v>#N/A</v>
          </cell>
          <cell r="M841">
            <v>2.2000000000000002</v>
          </cell>
          <cell r="N841">
            <v>2.2000000000000002</v>
          </cell>
          <cell r="O841">
            <v>2</v>
          </cell>
          <cell r="P841">
            <v>2</v>
          </cell>
          <cell r="Q841">
            <v>0</v>
          </cell>
          <cell r="R841">
            <v>0</v>
          </cell>
          <cell r="S841">
            <v>2.2000000000000002</v>
          </cell>
          <cell r="T841">
            <v>0</v>
          </cell>
          <cell r="U841" t="str">
            <v/>
          </cell>
          <cell r="V841" t="str">
            <v>A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 t="e">
            <v>#DIV/0!</v>
          </cell>
          <cell r="AH841" t="e">
            <v>#DIV/0!</v>
          </cell>
          <cell r="AI841" t="e">
            <v>#DIV/0!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</row>
        <row r="842">
          <cell r="B842" t="str">
            <v/>
          </cell>
          <cell r="C842">
            <v>0</v>
          </cell>
          <cell r="D842" t="str">
            <v/>
          </cell>
          <cell r="F842" t="str">
            <v/>
          </cell>
          <cell r="H842" t="str">
            <v/>
          </cell>
          <cell r="I842" t="e">
            <v>#N/A</v>
          </cell>
          <cell r="J842" t="e">
            <v>#N/A</v>
          </cell>
          <cell r="K842" t="e">
            <v>#N/A</v>
          </cell>
          <cell r="M842">
            <v>2.2000000000000002</v>
          </cell>
          <cell r="N842">
            <v>2.2000000000000002</v>
          </cell>
          <cell r="O842">
            <v>2</v>
          </cell>
          <cell r="P842">
            <v>2</v>
          </cell>
          <cell r="Q842">
            <v>0</v>
          </cell>
          <cell r="R842">
            <v>0</v>
          </cell>
          <cell r="S842">
            <v>2.2000000000000002</v>
          </cell>
          <cell r="T842">
            <v>0</v>
          </cell>
          <cell r="U842" t="str">
            <v/>
          </cell>
          <cell r="V842" t="str">
            <v>A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 t="e">
            <v>#DIV/0!</v>
          </cell>
          <cell r="AH842" t="e">
            <v>#DIV/0!</v>
          </cell>
          <cell r="AI842" t="e">
            <v>#DIV/0!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</row>
        <row r="843">
          <cell r="B843" t="str">
            <v/>
          </cell>
          <cell r="C843">
            <v>0</v>
          </cell>
          <cell r="D843" t="str">
            <v/>
          </cell>
          <cell r="F843" t="str">
            <v/>
          </cell>
          <cell r="H843" t="str">
            <v/>
          </cell>
          <cell r="I843" t="e">
            <v>#N/A</v>
          </cell>
          <cell r="J843" t="e">
            <v>#N/A</v>
          </cell>
          <cell r="K843" t="e">
            <v>#N/A</v>
          </cell>
          <cell r="M843">
            <v>2.2000000000000002</v>
          </cell>
          <cell r="N843">
            <v>2.2000000000000002</v>
          </cell>
          <cell r="O843">
            <v>2</v>
          </cell>
          <cell r="P843">
            <v>2</v>
          </cell>
          <cell r="Q843">
            <v>0</v>
          </cell>
          <cell r="R843">
            <v>0</v>
          </cell>
          <cell r="S843">
            <v>2.2000000000000002</v>
          </cell>
          <cell r="T843">
            <v>0</v>
          </cell>
          <cell r="U843" t="str">
            <v/>
          </cell>
          <cell r="V843" t="str">
            <v>A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 t="e">
            <v>#DIV/0!</v>
          </cell>
          <cell r="AH843" t="e">
            <v>#DIV/0!</v>
          </cell>
          <cell r="AI843" t="e">
            <v>#DIV/0!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</row>
        <row r="844">
          <cell r="B844" t="str">
            <v/>
          </cell>
          <cell r="C844">
            <v>0</v>
          </cell>
          <cell r="D844" t="str">
            <v/>
          </cell>
          <cell r="F844" t="str">
            <v/>
          </cell>
          <cell r="H844" t="str">
            <v/>
          </cell>
          <cell r="I844" t="e">
            <v>#N/A</v>
          </cell>
          <cell r="J844" t="e">
            <v>#N/A</v>
          </cell>
          <cell r="K844" t="e">
            <v>#N/A</v>
          </cell>
          <cell r="M844">
            <v>2.2000000000000002</v>
          </cell>
          <cell r="N844">
            <v>2.2000000000000002</v>
          </cell>
          <cell r="O844">
            <v>2</v>
          </cell>
          <cell r="P844">
            <v>2</v>
          </cell>
          <cell r="Q844">
            <v>0</v>
          </cell>
          <cell r="R844">
            <v>0</v>
          </cell>
          <cell r="S844">
            <v>2.2000000000000002</v>
          </cell>
          <cell r="T844">
            <v>0</v>
          </cell>
          <cell r="U844" t="str">
            <v/>
          </cell>
          <cell r="V844" t="str">
            <v>A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 t="e">
            <v>#DIV/0!</v>
          </cell>
          <cell r="AH844" t="e">
            <v>#DIV/0!</v>
          </cell>
          <cell r="AI844" t="e">
            <v>#DIV/0!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</row>
        <row r="845">
          <cell r="B845" t="str">
            <v/>
          </cell>
          <cell r="C845">
            <v>0</v>
          </cell>
          <cell r="D845" t="str">
            <v/>
          </cell>
          <cell r="F845" t="str">
            <v/>
          </cell>
          <cell r="H845" t="str">
            <v/>
          </cell>
          <cell r="I845" t="e">
            <v>#N/A</v>
          </cell>
          <cell r="J845" t="e">
            <v>#N/A</v>
          </cell>
          <cell r="K845" t="e">
            <v>#N/A</v>
          </cell>
          <cell r="M845">
            <v>2.2000000000000002</v>
          </cell>
          <cell r="N845">
            <v>2.2000000000000002</v>
          </cell>
          <cell r="O845">
            <v>2</v>
          </cell>
          <cell r="P845">
            <v>2</v>
          </cell>
          <cell r="Q845">
            <v>0</v>
          </cell>
          <cell r="R845">
            <v>0</v>
          </cell>
          <cell r="S845">
            <v>2.2000000000000002</v>
          </cell>
          <cell r="T845">
            <v>0</v>
          </cell>
          <cell r="U845" t="str">
            <v/>
          </cell>
          <cell r="V845" t="str">
            <v>A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 t="e">
            <v>#DIV/0!</v>
          </cell>
          <cell r="AH845" t="e">
            <v>#DIV/0!</v>
          </cell>
          <cell r="AI845" t="e">
            <v>#DIV/0!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</row>
        <row r="846">
          <cell r="B846" t="str">
            <v/>
          </cell>
          <cell r="C846">
            <v>0</v>
          </cell>
          <cell r="D846" t="str">
            <v/>
          </cell>
          <cell r="F846" t="str">
            <v/>
          </cell>
          <cell r="H846" t="str">
            <v/>
          </cell>
          <cell r="I846" t="e">
            <v>#N/A</v>
          </cell>
          <cell r="J846" t="e">
            <v>#N/A</v>
          </cell>
          <cell r="K846" t="e">
            <v>#N/A</v>
          </cell>
          <cell r="M846">
            <v>2.2000000000000002</v>
          </cell>
          <cell r="N846">
            <v>2.2000000000000002</v>
          </cell>
          <cell r="O846">
            <v>2</v>
          </cell>
          <cell r="P846">
            <v>2</v>
          </cell>
          <cell r="Q846">
            <v>0</v>
          </cell>
          <cell r="R846">
            <v>0</v>
          </cell>
          <cell r="S846">
            <v>2.2000000000000002</v>
          </cell>
          <cell r="T846">
            <v>0</v>
          </cell>
          <cell r="U846" t="str">
            <v/>
          </cell>
          <cell r="V846" t="str">
            <v>A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 t="e">
            <v>#DIV/0!</v>
          </cell>
          <cell r="AH846" t="e">
            <v>#DIV/0!</v>
          </cell>
          <cell r="AI846" t="e">
            <v>#DIV/0!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</row>
        <row r="847">
          <cell r="B847" t="str">
            <v/>
          </cell>
          <cell r="C847">
            <v>0</v>
          </cell>
          <cell r="D847" t="str">
            <v/>
          </cell>
          <cell r="F847" t="str">
            <v/>
          </cell>
          <cell r="H847" t="str">
            <v/>
          </cell>
          <cell r="I847" t="e">
            <v>#N/A</v>
          </cell>
          <cell r="J847" t="e">
            <v>#N/A</v>
          </cell>
          <cell r="K847" t="e">
            <v>#N/A</v>
          </cell>
          <cell r="M847">
            <v>2.2000000000000002</v>
          </cell>
          <cell r="N847">
            <v>2.2000000000000002</v>
          </cell>
          <cell r="O847">
            <v>2</v>
          </cell>
          <cell r="P847">
            <v>2</v>
          </cell>
          <cell r="Q847">
            <v>0</v>
          </cell>
          <cell r="R847">
            <v>0</v>
          </cell>
          <cell r="S847">
            <v>2.2000000000000002</v>
          </cell>
          <cell r="T847">
            <v>0</v>
          </cell>
          <cell r="U847" t="str">
            <v/>
          </cell>
          <cell r="V847" t="str">
            <v>A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 t="e">
            <v>#DIV/0!</v>
          </cell>
          <cell r="AH847" t="e">
            <v>#DIV/0!</v>
          </cell>
          <cell r="AI847" t="e">
            <v>#DIV/0!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</row>
        <row r="848">
          <cell r="B848" t="str">
            <v/>
          </cell>
          <cell r="D848" t="str">
            <v/>
          </cell>
          <cell r="F848" t="str">
            <v/>
          </cell>
          <cell r="H848" t="str">
            <v/>
          </cell>
          <cell r="I848" t="e">
            <v>#N/A</v>
          </cell>
          <cell r="J848" t="e">
            <v>#N/A</v>
          </cell>
          <cell r="K848" t="e">
            <v>#N/A</v>
          </cell>
          <cell r="M848">
            <v>2.2000000000000002</v>
          </cell>
          <cell r="N848">
            <v>2.2000000000000002</v>
          </cell>
          <cell r="O848">
            <v>2</v>
          </cell>
          <cell r="P848">
            <v>2</v>
          </cell>
          <cell r="Q848">
            <v>0</v>
          </cell>
          <cell r="R848">
            <v>0</v>
          </cell>
          <cell r="S848">
            <v>2.2000000000000002</v>
          </cell>
          <cell r="T848">
            <v>0</v>
          </cell>
          <cell r="U848" t="str">
            <v/>
          </cell>
          <cell r="V848" t="str">
            <v>A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 t="e">
            <v>#DIV/0!</v>
          </cell>
          <cell r="AH848" t="e">
            <v>#DIV/0!</v>
          </cell>
          <cell r="AI848" t="e">
            <v>#DIV/0!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</row>
        <row r="849">
          <cell r="B849" t="str">
            <v/>
          </cell>
          <cell r="C849">
            <v>0</v>
          </cell>
          <cell r="D849" t="str">
            <v/>
          </cell>
          <cell r="F849" t="str">
            <v/>
          </cell>
          <cell r="H849" t="str">
            <v/>
          </cell>
          <cell r="I849" t="e">
            <v>#N/A</v>
          </cell>
          <cell r="J849" t="e">
            <v>#N/A</v>
          </cell>
          <cell r="K849" t="e">
            <v>#N/A</v>
          </cell>
          <cell r="M849">
            <v>2.2000000000000002</v>
          </cell>
          <cell r="N849">
            <v>2.2000000000000002</v>
          </cell>
          <cell r="O849">
            <v>2</v>
          </cell>
          <cell r="P849">
            <v>2</v>
          </cell>
          <cell r="Q849">
            <v>0</v>
          </cell>
          <cell r="R849">
            <v>0</v>
          </cell>
          <cell r="S849">
            <v>2.2000000000000002</v>
          </cell>
          <cell r="T849">
            <v>0</v>
          </cell>
          <cell r="U849" t="str">
            <v/>
          </cell>
          <cell r="V849" t="str">
            <v>A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 t="e">
            <v>#DIV/0!</v>
          </cell>
          <cell r="AH849" t="e">
            <v>#DIV/0!</v>
          </cell>
          <cell r="AI849" t="e">
            <v>#DIV/0!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</row>
        <row r="850">
          <cell r="B850" t="str">
            <v/>
          </cell>
          <cell r="C850">
            <v>0</v>
          </cell>
          <cell r="D850" t="str">
            <v/>
          </cell>
          <cell r="F850" t="str">
            <v/>
          </cell>
          <cell r="H850" t="str">
            <v/>
          </cell>
          <cell r="I850" t="e">
            <v>#N/A</v>
          </cell>
          <cell r="J850" t="e">
            <v>#N/A</v>
          </cell>
          <cell r="K850" t="e">
            <v>#N/A</v>
          </cell>
          <cell r="M850">
            <v>2.2000000000000002</v>
          </cell>
          <cell r="N850">
            <v>2.2000000000000002</v>
          </cell>
          <cell r="O850">
            <v>2</v>
          </cell>
          <cell r="P850">
            <v>2</v>
          </cell>
          <cell r="Q850">
            <v>0</v>
          </cell>
          <cell r="R850">
            <v>0</v>
          </cell>
          <cell r="S850">
            <v>2.2000000000000002</v>
          </cell>
          <cell r="T850">
            <v>0</v>
          </cell>
          <cell r="U850" t="str">
            <v/>
          </cell>
          <cell r="V850" t="str">
            <v>A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 t="e">
            <v>#DIV/0!</v>
          </cell>
          <cell r="AH850" t="e">
            <v>#DIV/0!</v>
          </cell>
          <cell r="AI850" t="e">
            <v>#DIV/0!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</row>
        <row r="851">
          <cell r="B851" t="str">
            <v/>
          </cell>
          <cell r="C851">
            <v>0</v>
          </cell>
          <cell r="D851" t="str">
            <v/>
          </cell>
          <cell r="F851" t="str">
            <v/>
          </cell>
          <cell r="H851" t="str">
            <v/>
          </cell>
          <cell r="I851" t="e">
            <v>#N/A</v>
          </cell>
          <cell r="J851" t="e">
            <v>#N/A</v>
          </cell>
          <cell r="K851" t="e">
            <v>#N/A</v>
          </cell>
          <cell r="M851">
            <v>2.2000000000000002</v>
          </cell>
          <cell r="N851">
            <v>2.2000000000000002</v>
          </cell>
          <cell r="O851">
            <v>2</v>
          </cell>
          <cell r="P851">
            <v>2</v>
          </cell>
          <cell r="Q851">
            <v>0</v>
          </cell>
          <cell r="R851">
            <v>0</v>
          </cell>
          <cell r="S851">
            <v>2.2000000000000002</v>
          </cell>
          <cell r="T851">
            <v>0</v>
          </cell>
          <cell r="U851" t="str">
            <v/>
          </cell>
          <cell r="V851" t="str">
            <v>A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 t="e">
            <v>#DIV/0!</v>
          </cell>
          <cell r="AH851" t="e">
            <v>#DIV/0!</v>
          </cell>
          <cell r="AI851" t="e">
            <v>#DIV/0!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</row>
        <row r="852">
          <cell r="B852" t="str">
            <v/>
          </cell>
          <cell r="C852">
            <v>0</v>
          </cell>
          <cell r="D852" t="str">
            <v/>
          </cell>
          <cell r="F852" t="str">
            <v/>
          </cell>
          <cell r="H852" t="str">
            <v/>
          </cell>
          <cell r="I852" t="e">
            <v>#N/A</v>
          </cell>
          <cell r="J852" t="e">
            <v>#N/A</v>
          </cell>
          <cell r="K852" t="e">
            <v>#N/A</v>
          </cell>
          <cell r="M852">
            <v>2.2000000000000002</v>
          </cell>
          <cell r="N852">
            <v>2.2000000000000002</v>
          </cell>
          <cell r="O852">
            <v>2</v>
          </cell>
          <cell r="P852">
            <v>2</v>
          </cell>
          <cell r="Q852">
            <v>0</v>
          </cell>
          <cell r="R852">
            <v>0</v>
          </cell>
          <cell r="S852">
            <v>2.2000000000000002</v>
          </cell>
          <cell r="T852">
            <v>0</v>
          </cell>
          <cell r="U852" t="str">
            <v/>
          </cell>
          <cell r="V852" t="str">
            <v>A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 t="e">
            <v>#DIV/0!</v>
          </cell>
          <cell r="AH852" t="e">
            <v>#DIV/0!</v>
          </cell>
          <cell r="AI852" t="e">
            <v>#DIV/0!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</row>
        <row r="853">
          <cell r="B853" t="str">
            <v/>
          </cell>
          <cell r="C853">
            <v>0</v>
          </cell>
          <cell r="D853" t="str">
            <v/>
          </cell>
          <cell r="F853" t="str">
            <v/>
          </cell>
          <cell r="H853" t="str">
            <v/>
          </cell>
          <cell r="I853" t="e">
            <v>#N/A</v>
          </cell>
          <cell r="J853" t="e">
            <v>#N/A</v>
          </cell>
          <cell r="K853" t="e">
            <v>#N/A</v>
          </cell>
          <cell r="M853">
            <v>2.2000000000000002</v>
          </cell>
          <cell r="N853">
            <v>2.2000000000000002</v>
          </cell>
          <cell r="O853">
            <v>2</v>
          </cell>
          <cell r="P853">
            <v>2</v>
          </cell>
          <cell r="Q853">
            <v>0</v>
          </cell>
          <cell r="R853">
            <v>0</v>
          </cell>
          <cell r="S853">
            <v>2.2000000000000002</v>
          </cell>
          <cell r="T853">
            <v>0</v>
          </cell>
          <cell r="U853" t="str">
            <v/>
          </cell>
          <cell r="V853" t="str">
            <v>A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 t="e">
            <v>#DIV/0!</v>
          </cell>
          <cell r="AH853" t="e">
            <v>#DIV/0!</v>
          </cell>
          <cell r="AI853" t="e">
            <v>#DIV/0!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</row>
        <row r="854">
          <cell r="B854" t="str">
            <v/>
          </cell>
          <cell r="C854">
            <v>0</v>
          </cell>
          <cell r="D854" t="str">
            <v/>
          </cell>
          <cell r="F854" t="str">
            <v/>
          </cell>
          <cell r="H854" t="str">
            <v/>
          </cell>
          <cell r="I854" t="e">
            <v>#N/A</v>
          </cell>
          <cell r="J854" t="e">
            <v>#N/A</v>
          </cell>
          <cell r="K854" t="e">
            <v>#N/A</v>
          </cell>
          <cell r="M854">
            <v>2.2000000000000002</v>
          </cell>
          <cell r="N854">
            <v>2.2000000000000002</v>
          </cell>
          <cell r="O854">
            <v>2</v>
          </cell>
          <cell r="P854">
            <v>2</v>
          </cell>
          <cell r="Q854">
            <v>0</v>
          </cell>
          <cell r="R854">
            <v>0</v>
          </cell>
          <cell r="S854">
            <v>2.2000000000000002</v>
          </cell>
          <cell r="T854">
            <v>0</v>
          </cell>
          <cell r="U854" t="str">
            <v/>
          </cell>
          <cell r="V854" t="str">
            <v>A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 t="e">
            <v>#DIV/0!</v>
          </cell>
          <cell r="AH854" t="e">
            <v>#DIV/0!</v>
          </cell>
          <cell r="AI854" t="e">
            <v>#DIV/0!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</row>
        <row r="855">
          <cell r="B855" t="str">
            <v/>
          </cell>
          <cell r="C855">
            <v>0</v>
          </cell>
          <cell r="D855" t="str">
            <v/>
          </cell>
          <cell r="F855" t="str">
            <v/>
          </cell>
          <cell r="H855" t="str">
            <v/>
          </cell>
          <cell r="I855" t="e">
            <v>#N/A</v>
          </cell>
          <cell r="J855" t="e">
            <v>#N/A</v>
          </cell>
          <cell r="K855" t="e">
            <v>#N/A</v>
          </cell>
          <cell r="M855">
            <v>2.2000000000000002</v>
          </cell>
          <cell r="N855">
            <v>2.2000000000000002</v>
          </cell>
          <cell r="O855">
            <v>2</v>
          </cell>
          <cell r="P855">
            <v>2</v>
          </cell>
          <cell r="Q855">
            <v>0</v>
          </cell>
          <cell r="R855">
            <v>0</v>
          </cell>
          <cell r="S855">
            <v>2.2000000000000002</v>
          </cell>
          <cell r="T855">
            <v>0</v>
          </cell>
          <cell r="U855" t="str">
            <v/>
          </cell>
          <cell r="V855" t="str">
            <v>A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 t="e">
            <v>#DIV/0!</v>
          </cell>
          <cell r="AH855" t="e">
            <v>#DIV/0!</v>
          </cell>
          <cell r="AI855" t="e">
            <v>#DIV/0!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</row>
        <row r="856">
          <cell r="B856" t="str">
            <v/>
          </cell>
          <cell r="C856">
            <v>0</v>
          </cell>
          <cell r="D856" t="str">
            <v/>
          </cell>
          <cell r="F856" t="str">
            <v/>
          </cell>
          <cell r="H856" t="str">
            <v/>
          </cell>
          <cell r="I856" t="e">
            <v>#N/A</v>
          </cell>
          <cell r="J856" t="e">
            <v>#N/A</v>
          </cell>
          <cell r="K856" t="e">
            <v>#N/A</v>
          </cell>
          <cell r="M856">
            <v>2.2000000000000002</v>
          </cell>
          <cell r="N856">
            <v>2.2000000000000002</v>
          </cell>
          <cell r="O856">
            <v>2</v>
          </cell>
          <cell r="P856">
            <v>2</v>
          </cell>
          <cell r="Q856">
            <v>0</v>
          </cell>
          <cell r="R856">
            <v>0</v>
          </cell>
          <cell r="S856">
            <v>2.2000000000000002</v>
          </cell>
          <cell r="T856">
            <v>0</v>
          </cell>
          <cell r="U856" t="str">
            <v/>
          </cell>
          <cell r="V856" t="str">
            <v>A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 t="e">
            <v>#DIV/0!</v>
          </cell>
          <cell r="AH856" t="e">
            <v>#DIV/0!</v>
          </cell>
          <cell r="AI856" t="e">
            <v>#DIV/0!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</row>
        <row r="857">
          <cell r="B857" t="str">
            <v/>
          </cell>
          <cell r="C857">
            <v>0</v>
          </cell>
          <cell r="D857" t="str">
            <v/>
          </cell>
          <cell r="F857" t="str">
            <v/>
          </cell>
          <cell r="H857" t="str">
            <v/>
          </cell>
          <cell r="I857" t="e">
            <v>#N/A</v>
          </cell>
          <cell r="J857" t="e">
            <v>#N/A</v>
          </cell>
          <cell r="K857" t="e">
            <v>#N/A</v>
          </cell>
          <cell r="M857">
            <v>2.2000000000000002</v>
          </cell>
          <cell r="N857">
            <v>2.2000000000000002</v>
          </cell>
          <cell r="O857">
            <v>2</v>
          </cell>
          <cell r="P857">
            <v>2</v>
          </cell>
          <cell r="Q857">
            <v>0</v>
          </cell>
          <cell r="R857">
            <v>0</v>
          </cell>
          <cell r="S857">
            <v>2.2000000000000002</v>
          </cell>
          <cell r="T857">
            <v>0</v>
          </cell>
          <cell r="U857" t="str">
            <v/>
          </cell>
          <cell r="V857" t="str">
            <v>A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 t="e">
            <v>#DIV/0!</v>
          </cell>
          <cell r="AH857" t="e">
            <v>#DIV/0!</v>
          </cell>
          <cell r="AI857" t="e">
            <v>#DIV/0!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</row>
        <row r="858">
          <cell r="B858" t="str">
            <v/>
          </cell>
          <cell r="C858">
            <v>0</v>
          </cell>
          <cell r="D858" t="str">
            <v/>
          </cell>
          <cell r="F858" t="str">
            <v/>
          </cell>
          <cell r="H858" t="str">
            <v/>
          </cell>
          <cell r="I858" t="e">
            <v>#N/A</v>
          </cell>
          <cell r="J858" t="e">
            <v>#N/A</v>
          </cell>
          <cell r="K858" t="e">
            <v>#N/A</v>
          </cell>
          <cell r="M858">
            <v>2.2000000000000002</v>
          </cell>
          <cell r="N858">
            <v>2.2000000000000002</v>
          </cell>
          <cell r="O858">
            <v>2</v>
          </cell>
          <cell r="P858">
            <v>2</v>
          </cell>
          <cell r="Q858">
            <v>0</v>
          </cell>
          <cell r="R858">
            <v>0</v>
          </cell>
          <cell r="S858">
            <v>2.2000000000000002</v>
          </cell>
          <cell r="T858">
            <v>0</v>
          </cell>
          <cell r="U858" t="str">
            <v/>
          </cell>
          <cell r="V858" t="str">
            <v>A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 t="e">
            <v>#DIV/0!</v>
          </cell>
          <cell r="AH858" t="e">
            <v>#DIV/0!</v>
          </cell>
          <cell r="AI858" t="e">
            <v>#DIV/0!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</row>
        <row r="859">
          <cell r="B859" t="str">
            <v/>
          </cell>
          <cell r="C859">
            <v>0</v>
          </cell>
          <cell r="D859" t="str">
            <v/>
          </cell>
          <cell r="F859" t="str">
            <v/>
          </cell>
          <cell r="H859" t="str">
            <v/>
          </cell>
          <cell r="I859" t="e">
            <v>#N/A</v>
          </cell>
          <cell r="J859" t="e">
            <v>#N/A</v>
          </cell>
          <cell r="K859" t="e">
            <v>#N/A</v>
          </cell>
          <cell r="M859">
            <v>2.2000000000000002</v>
          </cell>
          <cell r="N859">
            <v>2.2000000000000002</v>
          </cell>
          <cell r="O859">
            <v>2</v>
          </cell>
          <cell r="P859">
            <v>2</v>
          </cell>
          <cell r="Q859">
            <v>0</v>
          </cell>
          <cell r="R859">
            <v>0</v>
          </cell>
          <cell r="S859">
            <v>2.2000000000000002</v>
          </cell>
          <cell r="T859">
            <v>0</v>
          </cell>
          <cell r="U859" t="str">
            <v/>
          </cell>
          <cell r="V859" t="str">
            <v>A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 t="e">
            <v>#DIV/0!</v>
          </cell>
          <cell r="AH859" t="e">
            <v>#DIV/0!</v>
          </cell>
          <cell r="AI859" t="e">
            <v>#DIV/0!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</row>
        <row r="860">
          <cell r="B860" t="str">
            <v/>
          </cell>
          <cell r="C860">
            <v>0</v>
          </cell>
          <cell r="D860" t="str">
            <v/>
          </cell>
          <cell r="F860" t="str">
            <v/>
          </cell>
          <cell r="H860" t="str">
            <v/>
          </cell>
          <cell r="I860" t="e">
            <v>#N/A</v>
          </cell>
          <cell r="J860" t="e">
            <v>#N/A</v>
          </cell>
          <cell r="K860" t="e">
            <v>#N/A</v>
          </cell>
          <cell r="M860">
            <v>2.2000000000000002</v>
          </cell>
          <cell r="N860">
            <v>2.2000000000000002</v>
          </cell>
          <cell r="O860">
            <v>2</v>
          </cell>
          <cell r="P860">
            <v>2</v>
          </cell>
          <cell r="Q860">
            <v>0</v>
          </cell>
          <cell r="R860">
            <v>0</v>
          </cell>
          <cell r="S860">
            <v>2.2000000000000002</v>
          </cell>
          <cell r="T860">
            <v>0</v>
          </cell>
          <cell r="U860" t="str">
            <v/>
          </cell>
          <cell r="V860" t="str">
            <v>A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 t="e">
            <v>#DIV/0!</v>
          </cell>
          <cell r="AH860" t="e">
            <v>#DIV/0!</v>
          </cell>
          <cell r="AI860" t="e">
            <v>#DIV/0!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</row>
        <row r="861">
          <cell r="B861" t="str">
            <v/>
          </cell>
          <cell r="C861">
            <v>0</v>
          </cell>
          <cell r="D861" t="str">
            <v/>
          </cell>
          <cell r="F861" t="str">
            <v/>
          </cell>
          <cell r="H861" t="str">
            <v/>
          </cell>
          <cell r="I861" t="e">
            <v>#N/A</v>
          </cell>
          <cell r="J861" t="e">
            <v>#N/A</v>
          </cell>
          <cell r="K861" t="e">
            <v>#N/A</v>
          </cell>
          <cell r="M861">
            <v>2.2000000000000002</v>
          </cell>
          <cell r="N861">
            <v>2.2000000000000002</v>
          </cell>
          <cell r="O861">
            <v>2</v>
          </cell>
          <cell r="P861">
            <v>2</v>
          </cell>
          <cell r="Q861">
            <v>0</v>
          </cell>
          <cell r="R861">
            <v>0</v>
          </cell>
          <cell r="S861">
            <v>2.2000000000000002</v>
          </cell>
          <cell r="T861">
            <v>0</v>
          </cell>
          <cell r="U861" t="str">
            <v/>
          </cell>
          <cell r="V861" t="str">
            <v>A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 t="e">
            <v>#DIV/0!</v>
          </cell>
          <cell r="AH861" t="e">
            <v>#DIV/0!</v>
          </cell>
          <cell r="AI861" t="e">
            <v>#DIV/0!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</row>
        <row r="862">
          <cell r="B862" t="str">
            <v/>
          </cell>
          <cell r="C862">
            <v>0</v>
          </cell>
          <cell r="D862" t="str">
            <v/>
          </cell>
          <cell r="F862" t="str">
            <v/>
          </cell>
          <cell r="H862" t="str">
            <v/>
          </cell>
          <cell r="I862" t="e">
            <v>#N/A</v>
          </cell>
          <cell r="J862" t="e">
            <v>#N/A</v>
          </cell>
          <cell r="K862" t="e">
            <v>#N/A</v>
          </cell>
          <cell r="M862">
            <v>2.2000000000000002</v>
          </cell>
          <cell r="N862">
            <v>2.2000000000000002</v>
          </cell>
          <cell r="O862">
            <v>2</v>
          </cell>
          <cell r="P862">
            <v>2</v>
          </cell>
          <cell r="Q862">
            <v>0</v>
          </cell>
          <cell r="R862">
            <v>0</v>
          </cell>
          <cell r="S862">
            <v>2.2000000000000002</v>
          </cell>
          <cell r="T862">
            <v>0</v>
          </cell>
          <cell r="U862" t="str">
            <v/>
          </cell>
          <cell r="V862" t="str">
            <v>A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 t="e">
            <v>#DIV/0!</v>
          </cell>
          <cell r="AH862" t="e">
            <v>#DIV/0!</v>
          </cell>
          <cell r="AI862" t="e">
            <v>#DIV/0!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</row>
        <row r="863">
          <cell r="B863" t="str">
            <v/>
          </cell>
          <cell r="C863">
            <v>0</v>
          </cell>
          <cell r="D863" t="str">
            <v/>
          </cell>
          <cell r="F863" t="str">
            <v/>
          </cell>
          <cell r="H863" t="str">
            <v/>
          </cell>
          <cell r="I863" t="e">
            <v>#N/A</v>
          </cell>
          <cell r="J863" t="e">
            <v>#N/A</v>
          </cell>
          <cell r="K863" t="e">
            <v>#N/A</v>
          </cell>
          <cell r="M863">
            <v>2.2000000000000002</v>
          </cell>
          <cell r="N863">
            <v>2.2000000000000002</v>
          </cell>
          <cell r="O863">
            <v>2</v>
          </cell>
          <cell r="P863">
            <v>2</v>
          </cell>
          <cell r="Q863">
            <v>0</v>
          </cell>
          <cell r="R863">
            <v>0</v>
          </cell>
          <cell r="S863">
            <v>2.2000000000000002</v>
          </cell>
          <cell r="T863">
            <v>0</v>
          </cell>
          <cell r="U863" t="str">
            <v/>
          </cell>
          <cell r="V863" t="str">
            <v>A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 t="e">
            <v>#DIV/0!</v>
          </cell>
          <cell r="AH863" t="e">
            <v>#DIV/0!</v>
          </cell>
          <cell r="AI863" t="e">
            <v>#DIV/0!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</row>
        <row r="864">
          <cell r="B864" t="str">
            <v/>
          </cell>
          <cell r="C864">
            <v>0</v>
          </cell>
          <cell r="D864" t="str">
            <v/>
          </cell>
          <cell r="F864" t="str">
            <v/>
          </cell>
          <cell r="H864" t="str">
            <v/>
          </cell>
          <cell r="I864" t="e">
            <v>#N/A</v>
          </cell>
          <cell r="J864" t="e">
            <v>#N/A</v>
          </cell>
          <cell r="K864" t="e">
            <v>#N/A</v>
          </cell>
          <cell r="M864">
            <v>2.2000000000000002</v>
          </cell>
          <cell r="N864">
            <v>2.2000000000000002</v>
          </cell>
          <cell r="O864">
            <v>2</v>
          </cell>
          <cell r="P864">
            <v>2</v>
          </cell>
          <cell r="Q864">
            <v>0</v>
          </cell>
          <cell r="R864">
            <v>0</v>
          </cell>
          <cell r="S864">
            <v>2.2000000000000002</v>
          </cell>
          <cell r="T864">
            <v>0</v>
          </cell>
          <cell r="U864" t="str">
            <v/>
          </cell>
          <cell r="V864" t="str">
            <v>A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 t="e">
            <v>#DIV/0!</v>
          </cell>
          <cell r="AH864" t="e">
            <v>#DIV/0!</v>
          </cell>
          <cell r="AI864" t="e">
            <v>#DIV/0!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</row>
        <row r="865">
          <cell r="B865" t="str">
            <v/>
          </cell>
          <cell r="C865">
            <v>0</v>
          </cell>
          <cell r="D865" t="str">
            <v/>
          </cell>
          <cell r="F865" t="str">
            <v/>
          </cell>
          <cell r="H865" t="str">
            <v/>
          </cell>
          <cell r="I865" t="e">
            <v>#N/A</v>
          </cell>
          <cell r="J865" t="e">
            <v>#N/A</v>
          </cell>
          <cell r="K865" t="e">
            <v>#N/A</v>
          </cell>
          <cell r="M865">
            <v>2.2000000000000002</v>
          </cell>
          <cell r="N865">
            <v>2.2000000000000002</v>
          </cell>
          <cell r="O865">
            <v>2</v>
          </cell>
          <cell r="P865">
            <v>2</v>
          </cell>
          <cell r="Q865">
            <v>0</v>
          </cell>
          <cell r="R865">
            <v>0</v>
          </cell>
          <cell r="S865">
            <v>2.2000000000000002</v>
          </cell>
          <cell r="T865">
            <v>0</v>
          </cell>
          <cell r="U865" t="str">
            <v/>
          </cell>
          <cell r="V865" t="str">
            <v>A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 t="e">
            <v>#DIV/0!</v>
          </cell>
          <cell r="AH865" t="e">
            <v>#DIV/0!</v>
          </cell>
          <cell r="AI865" t="e">
            <v>#DIV/0!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</row>
        <row r="866">
          <cell r="B866" t="str">
            <v/>
          </cell>
          <cell r="C866">
            <v>0</v>
          </cell>
          <cell r="D866" t="str">
            <v/>
          </cell>
          <cell r="F866" t="str">
            <v/>
          </cell>
          <cell r="H866" t="str">
            <v/>
          </cell>
          <cell r="I866" t="e">
            <v>#N/A</v>
          </cell>
          <cell r="J866" t="e">
            <v>#N/A</v>
          </cell>
          <cell r="K866" t="e">
            <v>#N/A</v>
          </cell>
          <cell r="M866">
            <v>2.2000000000000002</v>
          </cell>
          <cell r="N866">
            <v>2.2000000000000002</v>
          </cell>
          <cell r="O866">
            <v>2</v>
          </cell>
          <cell r="P866">
            <v>2</v>
          </cell>
          <cell r="Q866">
            <v>0</v>
          </cell>
          <cell r="R866">
            <v>0</v>
          </cell>
          <cell r="S866">
            <v>2.2000000000000002</v>
          </cell>
          <cell r="T866">
            <v>0</v>
          </cell>
          <cell r="U866" t="str">
            <v/>
          </cell>
          <cell r="V866" t="str">
            <v>A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 t="e">
            <v>#DIV/0!</v>
          </cell>
          <cell r="AH866" t="e">
            <v>#DIV/0!</v>
          </cell>
          <cell r="AI866" t="e">
            <v>#DIV/0!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</row>
        <row r="867">
          <cell r="B867" t="str">
            <v/>
          </cell>
          <cell r="C867">
            <v>0</v>
          </cell>
          <cell r="D867" t="str">
            <v/>
          </cell>
          <cell r="F867" t="str">
            <v/>
          </cell>
          <cell r="H867" t="str">
            <v/>
          </cell>
          <cell r="I867" t="e">
            <v>#N/A</v>
          </cell>
          <cell r="J867" t="e">
            <v>#N/A</v>
          </cell>
          <cell r="K867" t="e">
            <v>#N/A</v>
          </cell>
          <cell r="M867">
            <v>2.2000000000000002</v>
          </cell>
          <cell r="N867">
            <v>2.2000000000000002</v>
          </cell>
          <cell r="O867">
            <v>2</v>
          </cell>
          <cell r="P867">
            <v>2</v>
          </cell>
          <cell r="Q867">
            <v>0</v>
          </cell>
          <cell r="R867">
            <v>0</v>
          </cell>
          <cell r="S867">
            <v>2.2000000000000002</v>
          </cell>
          <cell r="T867">
            <v>0</v>
          </cell>
          <cell r="U867" t="str">
            <v/>
          </cell>
          <cell r="V867" t="str">
            <v>A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 t="e">
            <v>#DIV/0!</v>
          </cell>
          <cell r="AH867" t="e">
            <v>#DIV/0!</v>
          </cell>
          <cell r="AI867" t="e">
            <v>#DIV/0!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</row>
        <row r="868">
          <cell r="B868" t="str">
            <v/>
          </cell>
          <cell r="C868">
            <v>0</v>
          </cell>
          <cell r="D868" t="str">
            <v/>
          </cell>
          <cell r="F868" t="str">
            <v/>
          </cell>
          <cell r="H868" t="str">
            <v/>
          </cell>
          <cell r="I868" t="e">
            <v>#N/A</v>
          </cell>
          <cell r="J868" t="e">
            <v>#N/A</v>
          </cell>
          <cell r="K868" t="e">
            <v>#N/A</v>
          </cell>
          <cell r="M868">
            <v>2.2000000000000002</v>
          </cell>
          <cell r="N868">
            <v>2.2000000000000002</v>
          </cell>
          <cell r="O868">
            <v>2</v>
          </cell>
          <cell r="P868">
            <v>2</v>
          </cell>
          <cell r="Q868">
            <v>0</v>
          </cell>
          <cell r="R868">
            <v>0</v>
          </cell>
          <cell r="S868">
            <v>2.2000000000000002</v>
          </cell>
          <cell r="T868">
            <v>0</v>
          </cell>
          <cell r="U868" t="str">
            <v/>
          </cell>
          <cell r="V868" t="str">
            <v>A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 t="e">
            <v>#DIV/0!</v>
          </cell>
          <cell r="AH868" t="e">
            <v>#DIV/0!</v>
          </cell>
          <cell r="AI868" t="e">
            <v>#DIV/0!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</row>
        <row r="869">
          <cell r="B869" t="str">
            <v/>
          </cell>
          <cell r="C869">
            <v>0</v>
          </cell>
          <cell r="D869" t="str">
            <v/>
          </cell>
          <cell r="F869" t="str">
            <v/>
          </cell>
          <cell r="H869" t="str">
            <v/>
          </cell>
          <cell r="I869" t="e">
            <v>#N/A</v>
          </cell>
          <cell r="J869" t="e">
            <v>#N/A</v>
          </cell>
          <cell r="K869" t="e">
            <v>#N/A</v>
          </cell>
          <cell r="M869">
            <v>2.2000000000000002</v>
          </cell>
          <cell r="N869">
            <v>2.2000000000000002</v>
          </cell>
          <cell r="O869">
            <v>2</v>
          </cell>
          <cell r="P869">
            <v>2</v>
          </cell>
          <cell r="Q869">
            <v>0</v>
          </cell>
          <cell r="R869">
            <v>0</v>
          </cell>
          <cell r="S869">
            <v>2.2000000000000002</v>
          </cell>
          <cell r="T869">
            <v>0</v>
          </cell>
          <cell r="U869" t="str">
            <v/>
          </cell>
          <cell r="V869" t="str">
            <v>A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 t="e">
            <v>#DIV/0!</v>
          </cell>
          <cell r="AH869" t="e">
            <v>#DIV/0!</v>
          </cell>
          <cell r="AI869" t="e">
            <v>#DIV/0!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</row>
        <row r="870">
          <cell r="B870" t="str">
            <v/>
          </cell>
          <cell r="C870">
            <v>0</v>
          </cell>
          <cell r="D870" t="str">
            <v/>
          </cell>
          <cell r="F870" t="str">
            <v/>
          </cell>
          <cell r="H870" t="str">
            <v/>
          </cell>
          <cell r="I870" t="e">
            <v>#N/A</v>
          </cell>
          <cell r="J870" t="e">
            <v>#N/A</v>
          </cell>
          <cell r="K870" t="e">
            <v>#N/A</v>
          </cell>
          <cell r="M870">
            <v>2.2000000000000002</v>
          </cell>
          <cell r="N870">
            <v>2.2000000000000002</v>
          </cell>
          <cell r="O870">
            <v>2</v>
          </cell>
          <cell r="P870">
            <v>2</v>
          </cell>
          <cell r="Q870">
            <v>0</v>
          </cell>
          <cell r="R870">
            <v>0</v>
          </cell>
          <cell r="S870">
            <v>2.2000000000000002</v>
          </cell>
          <cell r="T870">
            <v>0</v>
          </cell>
          <cell r="U870" t="str">
            <v/>
          </cell>
          <cell r="V870" t="str">
            <v>A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 t="e">
            <v>#DIV/0!</v>
          </cell>
          <cell r="AH870" t="e">
            <v>#DIV/0!</v>
          </cell>
          <cell r="AI870" t="e">
            <v>#DIV/0!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</row>
        <row r="871">
          <cell r="B871" t="str">
            <v/>
          </cell>
          <cell r="C871">
            <v>0</v>
          </cell>
          <cell r="D871" t="str">
            <v/>
          </cell>
          <cell r="F871" t="str">
            <v/>
          </cell>
          <cell r="H871" t="str">
            <v/>
          </cell>
          <cell r="I871" t="e">
            <v>#N/A</v>
          </cell>
          <cell r="J871" t="e">
            <v>#N/A</v>
          </cell>
          <cell r="K871" t="e">
            <v>#N/A</v>
          </cell>
          <cell r="M871">
            <v>2.2000000000000002</v>
          </cell>
          <cell r="N871">
            <v>2.2000000000000002</v>
          </cell>
          <cell r="O871">
            <v>2</v>
          </cell>
          <cell r="P871">
            <v>2</v>
          </cell>
          <cell r="Q871">
            <v>0</v>
          </cell>
          <cell r="R871">
            <v>0</v>
          </cell>
          <cell r="S871">
            <v>2.2000000000000002</v>
          </cell>
          <cell r="T871">
            <v>0</v>
          </cell>
          <cell r="U871" t="str">
            <v/>
          </cell>
          <cell r="V871" t="str">
            <v>A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 t="e">
            <v>#DIV/0!</v>
          </cell>
          <cell r="AH871" t="e">
            <v>#DIV/0!</v>
          </cell>
          <cell r="AI871" t="e">
            <v>#DIV/0!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</row>
        <row r="872">
          <cell r="B872" t="str">
            <v/>
          </cell>
          <cell r="C872">
            <v>0</v>
          </cell>
          <cell r="D872" t="str">
            <v/>
          </cell>
          <cell r="F872" t="str">
            <v/>
          </cell>
          <cell r="H872" t="str">
            <v/>
          </cell>
          <cell r="I872" t="e">
            <v>#N/A</v>
          </cell>
          <cell r="J872" t="e">
            <v>#N/A</v>
          </cell>
          <cell r="K872" t="e">
            <v>#N/A</v>
          </cell>
          <cell r="M872">
            <v>2.2000000000000002</v>
          </cell>
          <cell r="N872">
            <v>2.2000000000000002</v>
          </cell>
          <cell r="O872">
            <v>2</v>
          </cell>
          <cell r="P872">
            <v>2</v>
          </cell>
          <cell r="Q872">
            <v>0</v>
          </cell>
          <cell r="R872">
            <v>0</v>
          </cell>
          <cell r="S872">
            <v>2.2000000000000002</v>
          </cell>
          <cell r="T872">
            <v>0</v>
          </cell>
          <cell r="U872" t="str">
            <v/>
          </cell>
          <cell r="V872" t="str">
            <v>A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 t="e">
            <v>#DIV/0!</v>
          </cell>
          <cell r="AH872" t="e">
            <v>#DIV/0!</v>
          </cell>
          <cell r="AI872" t="e">
            <v>#DIV/0!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</row>
        <row r="873">
          <cell r="B873" t="str">
            <v/>
          </cell>
          <cell r="C873">
            <v>0</v>
          </cell>
          <cell r="D873" t="str">
            <v/>
          </cell>
          <cell r="F873" t="str">
            <v/>
          </cell>
          <cell r="H873" t="str">
            <v/>
          </cell>
          <cell r="I873" t="e">
            <v>#N/A</v>
          </cell>
          <cell r="J873" t="e">
            <v>#N/A</v>
          </cell>
          <cell r="K873" t="e">
            <v>#N/A</v>
          </cell>
          <cell r="M873">
            <v>2.2000000000000002</v>
          </cell>
          <cell r="N873">
            <v>2.2000000000000002</v>
          </cell>
          <cell r="O873">
            <v>2</v>
          </cell>
          <cell r="P873">
            <v>2</v>
          </cell>
          <cell r="Q873">
            <v>0</v>
          </cell>
          <cell r="R873">
            <v>0</v>
          </cell>
          <cell r="S873">
            <v>2.2000000000000002</v>
          </cell>
          <cell r="T873">
            <v>0</v>
          </cell>
          <cell r="U873" t="str">
            <v/>
          </cell>
          <cell r="V873" t="str">
            <v>A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 t="e">
            <v>#DIV/0!</v>
          </cell>
          <cell r="AH873" t="e">
            <v>#DIV/0!</v>
          </cell>
          <cell r="AI873" t="e">
            <v>#DIV/0!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</row>
        <row r="874">
          <cell r="B874" t="str">
            <v/>
          </cell>
          <cell r="C874">
            <v>0</v>
          </cell>
          <cell r="D874" t="str">
            <v/>
          </cell>
          <cell r="F874" t="str">
            <v/>
          </cell>
          <cell r="H874" t="str">
            <v/>
          </cell>
          <cell r="I874" t="e">
            <v>#N/A</v>
          </cell>
          <cell r="J874" t="e">
            <v>#N/A</v>
          </cell>
          <cell r="K874" t="e">
            <v>#N/A</v>
          </cell>
          <cell r="M874">
            <v>2.2000000000000002</v>
          </cell>
          <cell r="N874">
            <v>2.2000000000000002</v>
          </cell>
          <cell r="O874">
            <v>2</v>
          </cell>
          <cell r="P874">
            <v>2</v>
          </cell>
          <cell r="Q874">
            <v>0</v>
          </cell>
          <cell r="R874">
            <v>0</v>
          </cell>
          <cell r="S874">
            <v>2.2000000000000002</v>
          </cell>
          <cell r="T874">
            <v>0</v>
          </cell>
          <cell r="U874" t="str">
            <v/>
          </cell>
          <cell r="V874" t="str">
            <v>A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 t="e">
            <v>#DIV/0!</v>
          </cell>
          <cell r="AH874" t="e">
            <v>#DIV/0!</v>
          </cell>
          <cell r="AI874" t="e">
            <v>#DIV/0!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</row>
        <row r="875">
          <cell r="B875" t="str">
            <v/>
          </cell>
          <cell r="C875">
            <v>0</v>
          </cell>
          <cell r="D875" t="str">
            <v/>
          </cell>
          <cell r="F875" t="str">
            <v/>
          </cell>
          <cell r="H875" t="str">
            <v/>
          </cell>
          <cell r="I875" t="e">
            <v>#N/A</v>
          </cell>
          <cell r="J875" t="e">
            <v>#N/A</v>
          </cell>
          <cell r="K875" t="e">
            <v>#N/A</v>
          </cell>
          <cell r="M875">
            <v>2.2000000000000002</v>
          </cell>
          <cell r="N875">
            <v>2.2000000000000002</v>
          </cell>
          <cell r="O875">
            <v>2</v>
          </cell>
          <cell r="P875">
            <v>2</v>
          </cell>
          <cell r="Q875">
            <v>0</v>
          </cell>
          <cell r="R875">
            <v>0</v>
          </cell>
          <cell r="S875">
            <v>2.2000000000000002</v>
          </cell>
          <cell r="T875">
            <v>0</v>
          </cell>
          <cell r="U875" t="str">
            <v/>
          </cell>
          <cell r="V875" t="str">
            <v>A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 t="e">
            <v>#DIV/0!</v>
          </cell>
          <cell r="AH875" t="e">
            <v>#DIV/0!</v>
          </cell>
          <cell r="AI875" t="e">
            <v>#DIV/0!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</row>
        <row r="876">
          <cell r="B876" t="str">
            <v/>
          </cell>
          <cell r="C876">
            <v>0</v>
          </cell>
          <cell r="D876" t="str">
            <v/>
          </cell>
          <cell r="F876" t="str">
            <v/>
          </cell>
          <cell r="H876" t="str">
            <v/>
          </cell>
          <cell r="I876" t="e">
            <v>#N/A</v>
          </cell>
          <cell r="J876" t="e">
            <v>#N/A</v>
          </cell>
          <cell r="K876" t="e">
            <v>#N/A</v>
          </cell>
          <cell r="M876">
            <v>2.2000000000000002</v>
          </cell>
          <cell r="N876">
            <v>2.2000000000000002</v>
          </cell>
          <cell r="O876">
            <v>2</v>
          </cell>
          <cell r="P876">
            <v>2</v>
          </cell>
          <cell r="Q876">
            <v>0</v>
          </cell>
          <cell r="R876">
            <v>0</v>
          </cell>
          <cell r="S876">
            <v>2.2000000000000002</v>
          </cell>
          <cell r="T876">
            <v>0</v>
          </cell>
          <cell r="U876" t="str">
            <v/>
          </cell>
          <cell r="V876" t="str">
            <v>A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 t="e">
            <v>#DIV/0!</v>
          </cell>
          <cell r="AH876" t="e">
            <v>#DIV/0!</v>
          </cell>
          <cell r="AI876" t="e">
            <v>#DIV/0!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</row>
        <row r="877">
          <cell r="B877" t="str">
            <v/>
          </cell>
          <cell r="C877">
            <v>0</v>
          </cell>
          <cell r="D877" t="str">
            <v/>
          </cell>
          <cell r="F877" t="str">
            <v/>
          </cell>
          <cell r="H877" t="str">
            <v/>
          </cell>
          <cell r="I877" t="e">
            <v>#N/A</v>
          </cell>
          <cell r="J877" t="e">
            <v>#N/A</v>
          </cell>
          <cell r="K877" t="e">
            <v>#N/A</v>
          </cell>
          <cell r="M877">
            <v>2.2000000000000002</v>
          </cell>
          <cell r="N877">
            <v>2.2000000000000002</v>
          </cell>
          <cell r="O877">
            <v>2</v>
          </cell>
          <cell r="P877">
            <v>2</v>
          </cell>
          <cell r="Q877">
            <v>0</v>
          </cell>
          <cell r="R877">
            <v>0</v>
          </cell>
          <cell r="S877">
            <v>2.2000000000000002</v>
          </cell>
          <cell r="T877">
            <v>0</v>
          </cell>
          <cell r="U877" t="str">
            <v/>
          </cell>
          <cell r="V877" t="str">
            <v>A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 t="e">
            <v>#DIV/0!</v>
          </cell>
          <cell r="AH877" t="e">
            <v>#DIV/0!</v>
          </cell>
          <cell r="AI877" t="e">
            <v>#DIV/0!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</row>
        <row r="878">
          <cell r="B878" t="str">
            <v/>
          </cell>
          <cell r="C878">
            <v>0</v>
          </cell>
          <cell r="D878" t="str">
            <v/>
          </cell>
          <cell r="F878" t="str">
            <v/>
          </cell>
          <cell r="H878" t="str">
            <v/>
          </cell>
          <cell r="I878" t="e">
            <v>#N/A</v>
          </cell>
          <cell r="J878" t="e">
            <v>#N/A</v>
          </cell>
          <cell r="K878" t="e">
            <v>#N/A</v>
          </cell>
          <cell r="M878">
            <v>2.2000000000000002</v>
          </cell>
          <cell r="N878">
            <v>2.2000000000000002</v>
          </cell>
          <cell r="O878">
            <v>2</v>
          </cell>
          <cell r="P878">
            <v>2</v>
          </cell>
          <cell r="Q878">
            <v>0</v>
          </cell>
          <cell r="R878">
            <v>0</v>
          </cell>
          <cell r="S878">
            <v>2.2000000000000002</v>
          </cell>
          <cell r="T878">
            <v>0</v>
          </cell>
          <cell r="U878" t="str">
            <v/>
          </cell>
          <cell r="V878" t="str">
            <v>A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 t="e">
            <v>#DIV/0!</v>
          </cell>
          <cell r="AH878" t="e">
            <v>#DIV/0!</v>
          </cell>
          <cell r="AI878" t="e">
            <v>#DIV/0!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</row>
        <row r="879">
          <cell r="B879" t="str">
            <v/>
          </cell>
          <cell r="C879">
            <v>0</v>
          </cell>
          <cell r="D879" t="str">
            <v/>
          </cell>
          <cell r="F879" t="str">
            <v/>
          </cell>
          <cell r="H879" t="str">
            <v/>
          </cell>
          <cell r="I879" t="e">
            <v>#N/A</v>
          </cell>
          <cell r="J879" t="e">
            <v>#N/A</v>
          </cell>
          <cell r="K879" t="e">
            <v>#N/A</v>
          </cell>
          <cell r="M879">
            <v>2.2000000000000002</v>
          </cell>
          <cell r="N879">
            <v>2.2000000000000002</v>
          </cell>
          <cell r="O879">
            <v>2</v>
          </cell>
          <cell r="P879">
            <v>2</v>
          </cell>
          <cell r="Q879">
            <v>0</v>
          </cell>
          <cell r="R879">
            <v>0</v>
          </cell>
          <cell r="S879">
            <v>2.2000000000000002</v>
          </cell>
          <cell r="T879">
            <v>0</v>
          </cell>
          <cell r="U879" t="str">
            <v/>
          </cell>
          <cell r="V879" t="str">
            <v>A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 t="e">
            <v>#DIV/0!</v>
          </cell>
          <cell r="AH879" t="e">
            <v>#DIV/0!</v>
          </cell>
          <cell r="AI879" t="e">
            <v>#DIV/0!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</row>
        <row r="880">
          <cell r="B880" t="str">
            <v/>
          </cell>
          <cell r="C880">
            <v>0</v>
          </cell>
          <cell r="D880" t="str">
            <v/>
          </cell>
          <cell r="F880" t="str">
            <v/>
          </cell>
          <cell r="H880" t="str">
            <v/>
          </cell>
          <cell r="I880" t="e">
            <v>#N/A</v>
          </cell>
          <cell r="J880" t="e">
            <v>#N/A</v>
          </cell>
          <cell r="K880" t="e">
            <v>#N/A</v>
          </cell>
          <cell r="M880">
            <v>2.2000000000000002</v>
          </cell>
          <cell r="N880">
            <v>2.2000000000000002</v>
          </cell>
          <cell r="O880">
            <v>2</v>
          </cell>
          <cell r="P880">
            <v>2</v>
          </cell>
          <cell r="Q880">
            <v>0</v>
          </cell>
          <cell r="R880">
            <v>0</v>
          </cell>
          <cell r="S880">
            <v>2.2000000000000002</v>
          </cell>
          <cell r="T880">
            <v>0</v>
          </cell>
          <cell r="U880" t="str">
            <v/>
          </cell>
          <cell r="V880" t="str">
            <v>A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 t="e">
            <v>#DIV/0!</v>
          </cell>
          <cell r="AH880" t="e">
            <v>#DIV/0!</v>
          </cell>
          <cell r="AI880" t="e">
            <v>#DIV/0!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</row>
        <row r="881">
          <cell r="B881" t="str">
            <v/>
          </cell>
          <cell r="C881">
            <v>0</v>
          </cell>
          <cell r="D881" t="str">
            <v/>
          </cell>
          <cell r="F881" t="str">
            <v/>
          </cell>
          <cell r="H881" t="str">
            <v/>
          </cell>
          <cell r="I881" t="e">
            <v>#N/A</v>
          </cell>
          <cell r="J881" t="e">
            <v>#N/A</v>
          </cell>
          <cell r="K881" t="e">
            <v>#N/A</v>
          </cell>
          <cell r="M881">
            <v>2.2000000000000002</v>
          </cell>
          <cell r="N881">
            <v>2.2000000000000002</v>
          </cell>
          <cell r="O881">
            <v>2</v>
          </cell>
          <cell r="P881">
            <v>2</v>
          </cell>
          <cell r="Q881">
            <v>0</v>
          </cell>
          <cell r="R881">
            <v>0</v>
          </cell>
          <cell r="S881">
            <v>2.2000000000000002</v>
          </cell>
          <cell r="T881">
            <v>0</v>
          </cell>
          <cell r="U881" t="str">
            <v/>
          </cell>
          <cell r="V881" t="str">
            <v>A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 t="e">
            <v>#DIV/0!</v>
          </cell>
          <cell r="AH881" t="e">
            <v>#DIV/0!</v>
          </cell>
          <cell r="AI881" t="e">
            <v>#DIV/0!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</row>
        <row r="882">
          <cell r="B882" t="str">
            <v/>
          </cell>
          <cell r="C882">
            <v>0</v>
          </cell>
          <cell r="D882" t="str">
            <v/>
          </cell>
          <cell r="F882" t="str">
            <v/>
          </cell>
          <cell r="H882" t="str">
            <v/>
          </cell>
          <cell r="I882" t="e">
            <v>#N/A</v>
          </cell>
          <cell r="J882" t="e">
            <v>#N/A</v>
          </cell>
          <cell r="K882" t="e">
            <v>#N/A</v>
          </cell>
          <cell r="M882">
            <v>2.2000000000000002</v>
          </cell>
          <cell r="N882">
            <v>2.2000000000000002</v>
          </cell>
          <cell r="O882">
            <v>2</v>
          </cell>
          <cell r="P882">
            <v>2</v>
          </cell>
          <cell r="Q882">
            <v>0</v>
          </cell>
          <cell r="R882">
            <v>0</v>
          </cell>
          <cell r="S882">
            <v>2.2000000000000002</v>
          </cell>
          <cell r="T882">
            <v>0</v>
          </cell>
          <cell r="U882" t="str">
            <v/>
          </cell>
          <cell r="V882" t="str">
            <v>A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 t="e">
            <v>#DIV/0!</v>
          </cell>
          <cell r="AH882" t="e">
            <v>#DIV/0!</v>
          </cell>
          <cell r="AI882" t="e">
            <v>#DIV/0!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</row>
        <row r="883">
          <cell r="B883" t="str">
            <v/>
          </cell>
          <cell r="C883">
            <v>0</v>
          </cell>
          <cell r="D883" t="str">
            <v/>
          </cell>
          <cell r="F883" t="str">
            <v/>
          </cell>
          <cell r="H883" t="str">
            <v/>
          </cell>
          <cell r="I883" t="e">
            <v>#N/A</v>
          </cell>
          <cell r="J883" t="e">
            <v>#N/A</v>
          </cell>
          <cell r="K883" t="e">
            <v>#N/A</v>
          </cell>
          <cell r="M883">
            <v>2.2000000000000002</v>
          </cell>
          <cell r="N883">
            <v>2.2000000000000002</v>
          </cell>
          <cell r="O883">
            <v>2</v>
          </cell>
          <cell r="P883">
            <v>2</v>
          </cell>
          <cell r="Q883">
            <v>0</v>
          </cell>
          <cell r="R883">
            <v>0</v>
          </cell>
          <cell r="S883">
            <v>2.2000000000000002</v>
          </cell>
          <cell r="T883">
            <v>0</v>
          </cell>
          <cell r="U883" t="str">
            <v/>
          </cell>
          <cell r="V883" t="str">
            <v>A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 t="e">
            <v>#DIV/0!</v>
          </cell>
          <cell r="AH883" t="e">
            <v>#DIV/0!</v>
          </cell>
          <cell r="AI883" t="e">
            <v>#DIV/0!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</row>
        <row r="884">
          <cell r="B884" t="str">
            <v/>
          </cell>
          <cell r="C884">
            <v>0</v>
          </cell>
          <cell r="D884" t="str">
            <v/>
          </cell>
          <cell r="F884" t="str">
            <v/>
          </cell>
          <cell r="H884" t="str">
            <v/>
          </cell>
          <cell r="I884" t="e">
            <v>#N/A</v>
          </cell>
          <cell r="J884" t="e">
            <v>#N/A</v>
          </cell>
          <cell r="K884" t="e">
            <v>#N/A</v>
          </cell>
          <cell r="M884">
            <v>2.2000000000000002</v>
          </cell>
          <cell r="N884">
            <v>2.2000000000000002</v>
          </cell>
          <cell r="O884">
            <v>2</v>
          </cell>
          <cell r="P884">
            <v>2</v>
          </cell>
          <cell r="Q884">
            <v>0</v>
          </cell>
          <cell r="R884">
            <v>0</v>
          </cell>
          <cell r="S884">
            <v>2.2000000000000002</v>
          </cell>
          <cell r="T884">
            <v>0</v>
          </cell>
          <cell r="U884" t="str">
            <v/>
          </cell>
          <cell r="V884" t="str">
            <v>A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 t="e">
            <v>#DIV/0!</v>
          </cell>
          <cell r="AH884" t="e">
            <v>#DIV/0!</v>
          </cell>
          <cell r="AI884" t="e">
            <v>#DIV/0!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</row>
        <row r="885">
          <cell r="B885" t="str">
            <v/>
          </cell>
          <cell r="C885">
            <v>0</v>
          </cell>
          <cell r="D885" t="str">
            <v/>
          </cell>
          <cell r="F885" t="str">
            <v/>
          </cell>
          <cell r="H885" t="str">
            <v/>
          </cell>
          <cell r="I885" t="e">
            <v>#N/A</v>
          </cell>
          <cell r="J885" t="e">
            <v>#N/A</v>
          </cell>
          <cell r="K885" t="e">
            <v>#N/A</v>
          </cell>
          <cell r="M885">
            <v>2.2000000000000002</v>
          </cell>
          <cell r="N885">
            <v>2.2000000000000002</v>
          </cell>
          <cell r="O885">
            <v>2</v>
          </cell>
          <cell r="P885">
            <v>2</v>
          </cell>
          <cell r="Q885">
            <v>0</v>
          </cell>
          <cell r="R885">
            <v>0</v>
          </cell>
          <cell r="S885">
            <v>2.2000000000000002</v>
          </cell>
          <cell r="T885">
            <v>0</v>
          </cell>
          <cell r="U885" t="str">
            <v/>
          </cell>
          <cell r="V885" t="str">
            <v>A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 t="e">
            <v>#DIV/0!</v>
          </cell>
          <cell r="AH885" t="e">
            <v>#DIV/0!</v>
          </cell>
          <cell r="AI885" t="e">
            <v>#DIV/0!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</row>
        <row r="886">
          <cell r="B886" t="str">
            <v/>
          </cell>
          <cell r="C886">
            <v>0</v>
          </cell>
          <cell r="D886" t="str">
            <v/>
          </cell>
          <cell r="F886" t="str">
            <v/>
          </cell>
          <cell r="H886" t="str">
            <v/>
          </cell>
          <cell r="I886" t="e">
            <v>#N/A</v>
          </cell>
          <cell r="J886" t="e">
            <v>#N/A</v>
          </cell>
          <cell r="K886" t="e">
            <v>#N/A</v>
          </cell>
          <cell r="M886">
            <v>2.2000000000000002</v>
          </cell>
          <cell r="N886">
            <v>2.2000000000000002</v>
          </cell>
          <cell r="O886">
            <v>2</v>
          </cell>
          <cell r="P886">
            <v>2</v>
          </cell>
          <cell r="Q886">
            <v>0</v>
          </cell>
          <cell r="R886">
            <v>0</v>
          </cell>
          <cell r="S886">
            <v>2.2000000000000002</v>
          </cell>
          <cell r="T886">
            <v>0</v>
          </cell>
          <cell r="U886" t="str">
            <v/>
          </cell>
          <cell r="V886" t="str">
            <v>A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 t="e">
            <v>#DIV/0!</v>
          </cell>
          <cell r="AH886" t="e">
            <v>#DIV/0!</v>
          </cell>
          <cell r="AI886" t="e">
            <v>#DIV/0!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</row>
        <row r="887">
          <cell r="B887" t="str">
            <v/>
          </cell>
          <cell r="C887">
            <v>0</v>
          </cell>
          <cell r="D887" t="str">
            <v/>
          </cell>
          <cell r="F887" t="str">
            <v/>
          </cell>
          <cell r="H887" t="str">
            <v/>
          </cell>
          <cell r="I887" t="e">
            <v>#N/A</v>
          </cell>
          <cell r="J887" t="e">
            <v>#N/A</v>
          </cell>
          <cell r="K887" t="e">
            <v>#N/A</v>
          </cell>
          <cell r="M887">
            <v>2.2000000000000002</v>
          </cell>
          <cell r="N887">
            <v>2.2000000000000002</v>
          </cell>
          <cell r="O887">
            <v>2</v>
          </cell>
          <cell r="P887">
            <v>2</v>
          </cell>
          <cell r="Q887">
            <v>0</v>
          </cell>
          <cell r="R887">
            <v>0</v>
          </cell>
          <cell r="S887">
            <v>2.2000000000000002</v>
          </cell>
          <cell r="T887">
            <v>0</v>
          </cell>
          <cell r="U887" t="str">
            <v/>
          </cell>
          <cell r="V887" t="str">
            <v>A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 t="e">
            <v>#DIV/0!</v>
          </cell>
          <cell r="AH887" t="e">
            <v>#DIV/0!</v>
          </cell>
          <cell r="AI887" t="e">
            <v>#DIV/0!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</row>
        <row r="888">
          <cell r="B888" t="str">
            <v/>
          </cell>
          <cell r="C888">
            <v>0</v>
          </cell>
          <cell r="D888" t="str">
            <v/>
          </cell>
          <cell r="F888" t="str">
            <v/>
          </cell>
          <cell r="H888" t="str">
            <v/>
          </cell>
          <cell r="I888" t="e">
            <v>#N/A</v>
          </cell>
          <cell r="J888" t="e">
            <v>#N/A</v>
          </cell>
          <cell r="K888" t="e">
            <v>#N/A</v>
          </cell>
          <cell r="M888">
            <v>2.2000000000000002</v>
          </cell>
          <cell r="N888">
            <v>2.2000000000000002</v>
          </cell>
          <cell r="O888">
            <v>2</v>
          </cell>
          <cell r="P888">
            <v>2</v>
          </cell>
          <cell r="Q888">
            <v>0</v>
          </cell>
          <cell r="R888">
            <v>0</v>
          </cell>
          <cell r="S888">
            <v>2.2000000000000002</v>
          </cell>
          <cell r="T888">
            <v>0</v>
          </cell>
          <cell r="U888" t="str">
            <v/>
          </cell>
          <cell r="V888" t="str">
            <v>A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 t="e">
            <v>#DIV/0!</v>
          </cell>
          <cell r="AH888" t="e">
            <v>#DIV/0!</v>
          </cell>
          <cell r="AI888" t="e">
            <v>#DIV/0!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</row>
        <row r="889">
          <cell r="B889" t="str">
            <v/>
          </cell>
          <cell r="C889">
            <v>0</v>
          </cell>
          <cell r="D889" t="str">
            <v/>
          </cell>
          <cell r="F889" t="str">
            <v/>
          </cell>
          <cell r="H889" t="str">
            <v/>
          </cell>
          <cell r="I889" t="e">
            <v>#N/A</v>
          </cell>
          <cell r="J889" t="e">
            <v>#N/A</v>
          </cell>
          <cell r="K889" t="e">
            <v>#N/A</v>
          </cell>
          <cell r="M889">
            <v>2.2000000000000002</v>
          </cell>
          <cell r="N889">
            <v>2.2000000000000002</v>
          </cell>
          <cell r="O889">
            <v>2</v>
          </cell>
          <cell r="P889">
            <v>2</v>
          </cell>
          <cell r="Q889">
            <v>0</v>
          </cell>
          <cell r="R889">
            <v>0</v>
          </cell>
          <cell r="S889">
            <v>2.2000000000000002</v>
          </cell>
          <cell r="T889">
            <v>0</v>
          </cell>
          <cell r="U889" t="str">
            <v/>
          </cell>
          <cell r="V889" t="str">
            <v>A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 t="e">
            <v>#DIV/0!</v>
          </cell>
          <cell r="AH889" t="e">
            <v>#DIV/0!</v>
          </cell>
          <cell r="AI889" t="e">
            <v>#DIV/0!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</row>
        <row r="890">
          <cell r="B890" t="str">
            <v/>
          </cell>
          <cell r="C890">
            <v>0</v>
          </cell>
          <cell r="D890" t="str">
            <v/>
          </cell>
          <cell r="F890" t="str">
            <v/>
          </cell>
          <cell r="H890" t="str">
            <v/>
          </cell>
          <cell r="I890" t="e">
            <v>#N/A</v>
          </cell>
          <cell r="J890" t="e">
            <v>#N/A</v>
          </cell>
          <cell r="K890" t="e">
            <v>#N/A</v>
          </cell>
          <cell r="M890">
            <v>2.2000000000000002</v>
          </cell>
          <cell r="N890">
            <v>2.2000000000000002</v>
          </cell>
          <cell r="O890">
            <v>2</v>
          </cell>
          <cell r="P890">
            <v>2</v>
          </cell>
          <cell r="Q890">
            <v>0</v>
          </cell>
          <cell r="R890">
            <v>0</v>
          </cell>
          <cell r="S890">
            <v>2.2000000000000002</v>
          </cell>
          <cell r="T890">
            <v>0</v>
          </cell>
          <cell r="U890" t="str">
            <v/>
          </cell>
          <cell r="V890" t="str">
            <v>A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 t="e">
            <v>#DIV/0!</v>
          </cell>
          <cell r="AH890" t="e">
            <v>#DIV/0!</v>
          </cell>
          <cell r="AI890" t="e">
            <v>#DIV/0!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</row>
        <row r="891">
          <cell r="B891" t="str">
            <v/>
          </cell>
          <cell r="C891">
            <v>0</v>
          </cell>
          <cell r="D891" t="str">
            <v/>
          </cell>
          <cell r="F891" t="str">
            <v/>
          </cell>
          <cell r="H891" t="str">
            <v/>
          </cell>
          <cell r="I891" t="e">
            <v>#N/A</v>
          </cell>
          <cell r="J891" t="e">
            <v>#N/A</v>
          </cell>
          <cell r="K891" t="e">
            <v>#N/A</v>
          </cell>
          <cell r="M891">
            <v>2.2000000000000002</v>
          </cell>
          <cell r="N891">
            <v>2.2000000000000002</v>
          </cell>
          <cell r="O891">
            <v>2</v>
          </cell>
          <cell r="P891">
            <v>2</v>
          </cell>
          <cell r="Q891">
            <v>0</v>
          </cell>
          <cell r="R891">
            <v>0</v>
          </cell>
          <cell r="S891">
            <v>2.2000000000000002</v>
          </cell>
          <cell r="T891">
            <v>0</v>
          </cell>
          <cell r="U891" t="str">
            <v/>
          </cell>
          <cell r="V891" t="str">
            <v>A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 t="e">
            <v>#DIV/0!</v>
          </cell>
          <cell r="AH891" t="e">
            <v>#DIV/0!</v>
          </cell>
          <cell r="AI891" t="e">
            <v>#DIV/0!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</row>
        <row r="892">
          <cell r="B892" t="str">
            <v/>
          </cell>
          <cell r="C892">
            <v>0</v>
          </cell>
          <cell r="D892" t="str">
            <v/>
          </cell>
          <cell r="F892" t="str">
            <v/>
          </cell>
          <cell r="H892" t="str">
            <v/>
          </cell>
          <cell r="I892" t="e">
            <v>#N/A</v>
          </cell>
          <cell r="J892" t="e">
            <v>#N/A</v>
          </cell>
          <cell r="K892" t="e">
            <v>#N/A</v>
          </cell>
          <cell r="M892">
            <v>2.2000000000000002</v>
          </cell>
          <cell r="N892">
            <v>2.2000000000000002</v>
          </cell>
          <cell r="O892">
            <v>2</v>
          </cell>
          <cell r="P892">
            <v>2</v>
          </cell>
          <cell r="Q892">
            <v>0</v>
          </cell>
          <cell r="R892">
            <v>0</v>
          </cell>
          <cell r="S892">
            <v>2.2000000000000002</v>
          </cell>
          <cell r="T892">
            <v>0</v>
          </cell>
          <cell r="U892" t="str">
            <v/>
          </cell>
          <cell r="V892" t="str">
            <v>A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 t="e">
            <v>#DIV/0!</v>
          </cell>
          <cell r="AH892" t="e">
            <v>#DIV/0!</v>
          </cell>
          <cell r="AI892" t="e">
            <v>#DIV/0!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</row>
        <row r="893">
          <cell r="B893" t="str">
            <v/>
          </cell>
          <cell r="C893">
            <v>0</v>
          </cell>
          <cell r="D893" t="str">
            <v/>
          </cell>
          <cell r="F893" t="str">
            <v/>
          </cell>
          <cell r="H893" t="str">
            <v/>
          </cell>
          <cell r="I893" t="e">
            <v>#N/A</v>
          </cell>
          <cell r="J893" t="e">
            <v>#N/A</v>
          </cell>
          <cell r="K893" t="e">
            <v>#N/A</v>
          </cell>
          <cell r="M893">
            <v>2.2000000000000002</v>
          </cell>
          <cell r="N893">
            <v>2.2000000000000002</v>
          </cell>
          <cell r="O893">
            <v>2</v>
          </cell>
          <cell r="P893">
            <v>2</v>
          </cell>
          <cell r="Q893">
            <v>0</v>
          </cell>
          <cell r="R893">
            <v>0</v>
          </cell>
          <cell r="S893">
            <v>2.2000000000000002</v>
          </cell>
          <cell r="T893">
            <v>0</v>
          </cell>
          <cell r="U893" t="str">
            <v/>
          </cell>
          <cell r="V893" t="str">
            <v>A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 t="e">
            <v>#DIV/0!</v>
          </cell>
          <cell r="AH893" t="e">
            <v>#DIV/0!</v>
          </cell>
          <cell r="AI893" t="e">
            <v>#DIV/0!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</row>
        <row r="894">
          <cell r="B894" t="str">
            <v/>
          </cell>
          <cell r="C894">
            <v>0</v>
          </cell>
          <cell r="D894" t="str">
            <v/>
          </cell>
          <cell r="F894" t="str">
            <v/>
          </cell>
          <cell r="H894" t="str">
            <v/>
          </cell>
          <cell r="I894" t="e">
            <v>#N/A</v>
          </cell>
          <cell r="J894" t="e">
            <v>#N/A</v>
          </cell>
          <cell r="K894" t="e">
            <v>#N/A</v>
          </cell>
          <cell r="M894">
            <v>2.2000000000000002</v>
          </cell>
          <cell r="N894">
            <v>2.2000000000000002</v>
          </cell>
          <cell r="O894">
            <v>2</v>
          </cell>
          <cell r="P894">
            <v>2</v>
          </cell>
          <cell r="Q894">
            <v>0</v>
          </cell>
          <cell r="R894">
            <v>0</v>
          </cell>
          <cell r="S894">
            <v>2.2000000000000002</v>
          </cell>
          <cell r="T894">
            <v>0</v>
          </cell>
          <cell r="U894" t="str">
            <v/>
          </cell>
          <cell r="V894" t="str">
            <v>A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 t="e">
            <v>#DIV/0!</v>
          </cell>
          <cell r="AH894" t="e">
            <v>#DIV/0!</v>
          </cell>
          <cell r="AI894" t="e">
            <v>#DIV/0!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</row>
        <row r="895">
          <cell r="B895" t="str">
            <v/>
          </cell>
          <cell r="C895">
            <v>0</v>
          </cell>
          <cell r="D895" t="str">
            <v/>
          </cell>
          <cell r="F895" t="str">
            <v/>
          </cell>
          <cell r="H895" t="str">
            <v/>
          </cell>
          <cell r="I895" t="e">
            <v>#N/A</v>
          </cell>
          <cell r="J895" t="e">
            <v>#N/A</v>
          </cell>
          <cell r="K895" t="e">
            <v>#N/A</v>
          </cell>
          <cell r="M895">
            <v>2.2000000000000002</v>
          </cell>
          <cell r="N895">
            <v>2.2000000000000002</v>
          </cell>
          <cell r="O895">
            <v>2</v>
          </cell>
          <cell r="P895">
            <v>2</v>
          </cell>
          <cell r="Q895">
            <v>0</v>
          </cell>
          <cell r="R895">
            <v>0</v>
          </cell>
          <cell r="S895">
            <v>2.2000000000000002</v>
          </cell>
          <cell r="T895">
            <v>0</v>
          </cell>
          <cell r="U895" t="str">
            <v/>
          </cell>
          <cell r="V895" t="str">
            <v>A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 t="e">
            <v>#DIV/0!</v>
          </cell>
          <cell r="AH895" t="e">
            <v>#DIV/0!</v>
          </cell>
          <cell r="AI895" t="e">
            <v>#DIV/0!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</row>
        <row r="896">
          <cell r="B896" t="str">
            <v/>
          </cell>
          <cell r="C896">
            <v>0</v>
          </cell>
          <cell r="D896" t="str">
            <v/>
          </cell>
          <cell r="F896" t="str">
            <v/>
          </cell>
          <cell r="H896" t="str">
            <v/>
          </cell>
          <cell r="I896" t="e">
            <v>#N/A</v>
          </cell>
          <cell r="J896" t="e">
            <v>#N/A</v>
          </cell>
          <cell r="K896" t="e">
            <v>#N/A</v>
          </cell>
          <cell r="M896">
            <v>2.2000000000000002</v>
          </cell>
          <cell r="N896">
            <v>2.2000000000000002</v>
          </cell>
          <cell r="O896">
            <v>2</v>
          </cell>
          <cell r="P896">
            <v>2</v>
          </cell>
          <cell r="Q896">
            <v>0</v>
          </cell>
          <cell r="R896">
            <v>0</v>
          </cell>
          <cell r="S896">
            <v>2.2000000000000002</v>
          </cell>
          <cell r="T896">
            <v>0</v>
          </cell>
          <cell r="U896" t="str">
            <v/>
          </cell>
          <cell r="V896" t="str">
            <v>A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 t="e">
            <v>#DIV/0!</v>
          </cell>
          <cell r="AH896" t="e">
            <v>#DIV/0!</v>
          </cell>
          <cell r="AI896" t="e">
            <v>#DIV/0!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</row>
        <row r="897">
          <cell r="B897" t="str">
            <v/>
          </cell>
          <cell r="C897">
            <v>0</v>
          </cell>
          <cell r="D897" t="str">
            <v/>
          </cell>
          <cell r="F897" t="str">
            <v/>
          </cell>
          <cell r="H897" t="str">
            <v/>
          </cell>
          <cell r="I897" t="e">
            <v>#N/A</v>
          </cell>
          <cell r="J897" t="e">
            <v>#N/A</v>
          </cell>
          <cell r="K897" t="e">
            <v>#N/A</v>
          </cell>
          <cell r="M897">
            <v>2.2000000000000002</v>
          </cell>
          <cell r="N897">
            <v>2.2000000000000002</v>
          </cell>
          <cell r="O897">
            <v>2</v>
          </cell>
          <cell r="P897">
            <v>2</v>
          </cell>
          <cell r="Q897">
            <v>0</v>
          </cell>
          <cell r="R897">
            <v>0</v>
          </cell>
          <cell r="S897">
            <v>2.2000000000000002</v>
          </cell>
          <cell r="T897">
            <v>0</v>
          </cell>
          <cell r="U897" t="str">
            <v/>
          </cell>
          <cell r="V897" t="str">
            <v>A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 t="e">
            <v>#DIV/0!</v>
          </cell>
          <cell r="AH897" t="e">
            <v>#DIV/0!</v>
          </cell>
          <cell r="AI897" t="e">
            <v>#DIV/0!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</row>
        <row r="898">
          <cell r="B898" t="str">
            <v/>
          </cell>
          <cell r="C898">
            <v>0</v>
          </cell>
          <cell r="D898" t="str">
            <v/>
          </cell>
          <cell r="F898" t="str">
            <v/>
          </cell>
          <cell r="H898" t="str">
            <v/>
          </cell>
          <cell r="I898" t="e">
            <v>#N/A</v>
          </cell>
          <cell r="J898" t="e">
            <v>#N/A</v>
          </cell>
          <cell r="K898" t="e">
            <v>#N/A</v>
          </cell>
          <cell r="M898">
            <v>2.2000000000000002</v>
          </cell>
          <cell r="N898">
            <v>2.2000000000000002</v>
          </cell>
          <cell r="O898">
            <v>2</v>
          </cell>
          <cell r="P898">
            <v>2</v>
          </cell>
          <cell r="Q898">
            <v>0</v>
          </cell>
          <cell r="R898">
            <v>0</v>
          </cell>
          <cell r="S898">
            <v>2.2000000000000002</v>
          </cell>
          <cell r="T898">
            <v>0</v>
          </cell>
          <cell r="U898" t="str">
            <v/>
          </cell>
          <cell r="V898" t="str">
            <v>A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 t="e">
            <v>#DIV/0!</v>
          </cell>
          <cell r="AH898" t="e">
            <v>#DIV/0!</v>
          </cell>
          <cell r="AI898" t="e">
            <v>#DIV/0!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</row>
        <row r="899">
          <cell r="B899" t="str">
            <v/>
          </cell>
          <cell r="C899">
            <v>0</v>
          </cell>
          <cell r="D899" t="str">
            <v/>
          </cell>
          <cell r="F899" t="str">
            <v/>
          </cell>
          <cell r="H899" t="str">
            <v/>
          </cell>
          <cell r="I899" t="e">
            <v>#N/A</v>
          </cell>
          <cell r="J899" t="e">
            <v>#N/A</v>
          </cell>
          <cell r="K899" t="e">
            <v>#N/A</v>
          </cell>
          <cell r="M899">
            <v>2.2000000000000002</v>
          </cell>
          <cell r="N899">
            <v>2.2000000000000002</v>
          </cell>
          <cell r="O899">
            <v>2</v>
          </cell>
          <cell r="P899">
            <v>2</v>
          </cell>
          <cell r="Q899">
            <v>0</v>
          </cell>
          <cell r="R899">
            <v>0</v>
          </cell>
          <cell r="S899">
            <v>2.2000000000000002</v>
          </cell>
          <cell r="T899">
            <v>0</v>
          </cell>
          <cell r="U899" t="str">
            <v/>
          </cell>
          <cell r="V899" t="str">
            <v>A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 t="e">
            <v>#DIV/0!</v>
          </cell>
          <cell r="AH899" t="e">
            <v>#DIV/0!</v>
          </cell>
          <cell r="AI899" t="e">
            <v>#DIV/0!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</row>
        <row r="900">
          <cell r="B900" t="str">
            <v/>
          </cell>
          <cell r="C900">
            <v>0</v>
          </cell>
          <cell r="D900" t="str">
            <v/>
          </cell>
          <cell r="F900" t="str">
            <v/>
          </cell>
          <cell r="H900" t="str">
            <v/>
          </cell>
          <cell r="I900" t="e">
            <v>#N/A</v>
          </cell>
          <cell r="J900" t="e">
            <v>#N/A</v>
          </cell>
          <cell r="K900" t="e">
            <v>#N/A</v>
          </cell>
          <cell r="M900">
            <v>2.2000000000000002</v>
          </cell>
          <cell r="N900">
            <v>2.2000000000000002</v>
          </cell>
          <cell r="O900">
            <v>2</v>
          </cell>
          <cell r="P900">
            <v>2</v>
          </cell>
          <cell r="Q900">
            <v>0</v>
          </cell>
          <cell r="R900">
            <v>0</v>
          </cell>
          <cell r="S900">
            <v>2.2000000000000002</v>
          </cell>
          <cell r="T900">
            <v>0</v>
          </cell>
          <cell r="U900" t="str">
            <v/>
          </cell>
          <cell r="V900" t="str">
            <v>A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 t="e">
            <v>#DIV/0!</v>
          </cell>
          <cell r="AH900" t="e">
            <v>#DIV/0!</v>
          </cell>
          <cell r="AI900" t="e">
            <v>#DIV/0!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</row>
        <row r="901">
          <cell r="B901" t="str">
            <v/>
          </cell>
          <cell r="C901">
            <v>0</v>
          </cell>
          <cell r="D901" t="str">
            <v/>
          </cell>
          <cell r="F901" t="str">
            <v/>
          </cell>
          <cell r="H901" t="str">
            <v/>
          </cell>
          <cell r="I901" t="e">
            <v>#N/A</v>
          </cell>
          <cell r="J901" t="e">
            <v>#N/A</v>
          </cell>
          <cell r="K901" t="e">
            <v>#N/A</v>
          </cell>
          <cell r="M901">
            <v>2.2000000000000002</v>
          </cell>
          <cell r="N901">
            <v>2.2000000000000002</v>
          </cell>
          <cell r="O901">
            <v>2</v>
          </cell>
          <cell r="P901">
            <v>2</v>
          </cell>
          <cell r="Q901">
            <v>0</v>
          </cell>
          <cell r="R901">
            <v>0</v>
          </cell>
          <cell r="S901">
            <v>2.2000000000000002</v>
          </cell>
          <cell r="T901">
            <v>0</v>
          </cell>
          <cell r="U901" t="str">
            <v/>
          </cell>
          <cell r="V901" t="str">
            <v>A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 t="e">
            <v>#DIV/0!</v>
          </cell>
          <cell r="AH901" t="e">
            <v>#DIV/0!</v>
          </cell>
          <cell r="AI901" t="e">
            <v>#DIV/0!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</row>
        <row r="902">
          <cell r="B902" t="str">
            <v/>
          </cell>
          <cell r="C902">
            <v>0</v>
          </cell>
          <cell r="D902" t="str">
            <v/>
          </cell>
          <cell r="F902" t="str">
            <v/>
          </cell>
          <cell r="H902" t="str">
            <v/>
          </cell>
          <cell r="I902" t="e">
            <v>#N/A</v>
          </cell>
          <cell r="J902" t="e">
            <v>#N/A</v>
          </cell>
          <cell r="K902" t="e">
            <v>#N/A</v>
          </cell>
          <cell r="M902">
            <v>2.2000000000000002</v>
          </cell>
          <cell r="N902">
            <v>2.2000000000000002</v>
          </cell>
          <cell r="O902">
            <v>2</v>
          </cell>
          <cell r="P902">
            <v>2</v>
          </cell>
          <cell r="Q902">
            <v>0</v>
          </cell>
          <cell r="R902">
            <v>0</v>
          </cell>
          <cell r="S902">
            <v>2.2000000000000002</v>
          </cell>
          <cell r="T902">
            <v>0</v>
          </cell>
          <cell r="U902" t="str">
            <v/>
          </cell>
          <cell r="V902" t="str">
            <v>A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 t="e">
            <v>#DIV/0!</v>
          </cell>
          <cell r="AH902" t="e">
            <v>#DIV/0!</v>
          </cell>
          <cell r="AI902" t="e">
            <v>#DIV/0!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</row>
        <row r="903">
          <cell r="B903" t="str">
            <v/>
          </cell>
          <cell r="C903">
            <v>0</v>
          </cell>
          <cell r="D903" t="str">
            <v/>
          </cell>
          <cell r="F903" t="str">
            <v/>
          </cell>
          <cell r="H903" t="str">
            <v/>
          </cell>
          <cell r="I903" t="e">
            <v>#N/A</v>
          </cell>
          <cell r="J903" t="e">
            <v>#N/A</v>
          </cell>
          <cell r="K903" t="e">
            <v>#N/A</v>
          </cell>
          <cell r="M903">
            <v>2.2000000000000002</v>
          </cell>
          <cell r="N903">
            <v>2.2000000000000002</v>
          </cell>
          <cell r="O903">
            <v>2</v>
          </cell>
          <cell r="P903">
            <v>2</v>
          </cell>
          <cell r="Q903">
            <v>0</v>
          </cell>
          <cell r="R903">
            <v>0</v>
          </cell>
          <cell r="S903">
            <v>2.2000000000000002</v>
          </cell>
          <cell r="T903">
            <v>0</v>
          </cell>
          <cell r="U903" t="str">
            <v/>
          </cell>
          <cell r="V903" t="str">
            <v>A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 t="e">
            <v>#DIV/0!</v>
          </cell>
          <cell r="AH903" t="e">
            <v>#DIV/0!</v>
          </cell>
          <cell r="AI903" t="e">
            <v>#DIV/0!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</row>
        <row r="904">
          <cell r="B904" t="str">
            <v/>
          </cell>
          <cell r="C904">
            <v>0</v>
          </cell>
          <cell r="D904" t="str">
            <v/>
          </cell>
          <cell r="F904" t="str">
            <v/>
          </cell>
          <cell r="H904" t="str">
            <v/>
          </cell>
          <cell r="I904" t="e">
            <v>#N/A</v>
          </cell>
          <cell r="J904" t="e">
            <v>#N/A</v>
          </cell>
          <cell r="K904" t="e">
            <v>#N/A</v>
          </cell>
          <cell r="M904">
            <v>2.2000000000000002</v>
          </cell>
          <cell r="N904">
            <v>2.2000000000000002</v>
          </cell>
          <cell r="O904">
            <v>2</v>
          </cell>
          <cell r="P904">
            <v>2</v>
          </cell>
          <cell r="Q904">
            <v>0</v>
          </cell>
          <cell r="R904">
            <v>0</v>
          </cell>
          <cell r="S904">
            <v>2.2000000000000002</v>
          </cell>
          <cell r="T904">
            <v>0</v>
          </cell>
          <cell r="U904" t="str">
            <v/>
          </cell>
          <cell r="V904" t="str">
            <v>A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 t="e">
            <v>#DIV/0!</v>
          </cell>
          <cell r="AH904" t="e">
            <v>#DIV/0!</v>
          </cell>
          <cell r="AI904" t="e">
            <v>#DIV/0!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</row>
        <row r="905">
          <cell r="B905" t="str">
            <v/>
          </cell>
          <cell r="C905">
            <v>0</v>
          </cell>
          <cell r="D905" t="str">
            <v/>
          </cell>
          <cell r="F905" t="str">
            <v/>
          </cell>
          <cell r="H905" t="str">
            <v/>
          </cell>
          <cell r="I905" t="e">
            <v>#N/A</v>
          </cell>
          <cell r="J905" t="e">
            <v>#N/A</v>
          </cell>
          <cell r="K905" t="e">
            <v>#N/A</v>
          </cell>
          <cell r="M905">
            <v>2.2000000000000002</v>
          </cell>
          <cell r="N905">
            <v>2.2000000000000002</v>
          </cell>
          <cell r="O905">
            <v>2</v>
          </cell>
          <cell r="P905">
            <v>2</v>
          </cell>
          <cell r="Q905">
            <v>0</v>
          </cell>
          <cell r="R905">
            <v>0</v>
          </cell>
          <cell r="S905">
            <v>2.2000000000000002</v>
          </cell>
          <cell r="T905">
            <v>0</v>
          </cell>
          <cell r="U905" t="str">
            <v/>
          </cell>
          <cell r="V905" t="str">
            <v>A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 t="e">
            <v>#DIV/0!</v>
          </cell>
          <cell r="AH905" t="e">
            <v>#DIV/0!</v>
          </cell>
          <cell r="AI905" t="e">
            <v>#DIV/0!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</row>
        <row r="906">
          <cell r="B906" t="str">
            <v/>
          </cell>
          <cell r="C906">
            <v>0</v>
          </cell>
          <cell r="D906" t="str">
            <v/>
          </cell>
          <cell r="F906" t="str">
            <v/>
          </cell>
          <cell r="H906" t="str">
            <v/>
          </cell>
          <cell r="I906" t="e">
            <v>#N/A</v>
          </cell>
          <cell r="J906" t="e">
            <v>#N/A</v>
          </cell>
          <cell r="K906" t="e">
            <v>#N/A</v>
          </cell>
          <cell r="M906">
            <v>2.2000000000000002</v>
          </cell>
          <cell r="N906">
            <v>2.2000000000000002</v>
          </cell>
          <cell r="O906">
            <v>2</v>
          </cell>
          <cell r="P906">
            <v>2</v>
          </cell>
          <cell r="Q906">
            <v>0</v>
          </cell>
          <cell r="R906">
            <v>0</v>
          </cell>
          <cell r="S906">
            <v>2.2000000000000002</v>
          </cell>
          <cell r="T906">
            <v>0</v>
          </cell>
          <cell r="U906" t="str">
            <v/>
          </cell>
          <cell r="V906" t="str">
            <v>A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 t="e">
            <v>#DIV/0!</v>
          </cell>
          <cell r="AH906" t="e">
            <v>#DIV/0!</v>
          </cell>
          <cell r="AI906" t="e">
            <v>#DIV/0!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</row>
        <row r="907">
          <cell r="B907" t="str">
            <v/>
          </cell>
          <cell r="C907">
            <v>0</v>
          </cell>
          <cell r="D907" t="str">
            <v/>
          </cell>
          <cell r="F907" t="str">
            <v/>
          </cell>
          <cell r="H907" t="str">
            <v/>
          </cell>
          <cell r="I907" t="e">
            <v>#N/A</v>
          </cell>
          <cell r="J907" t="e">
            <v>#N/A</v>
          </cell>
          <cell r="K907" t="e">
            <v>#N/A</v>
          </cell>
          <cell r="M907">
            <v>2.2000000000000002</v>
          </cell>
          <cell r="N907">
            <v>2.2000000000000002</v>
          </cell>
          <cell r="O907">
            <v>2</v>
          </cell>
          <cell r="P907">
            <v>2</v>
          </cell>
          <cell r="Q907">
            <v>0</v>
          </cell>
          <cell r="R907">
            <v>0</v>
          </cell>
          <cell r="S907">
            <v>2.2000000000000002</v>
          </cell>
          <cell r="T907">
            <v>0</v>
          </cell>
          <cell r="U907" t="str">
            <v/>
          </cell>
          <cell r="V907" t="str">
            <v>A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 t="e">
            <v>#DIV/0!</v>
          </cell>
          <cell r="AH907" t="e">
            <v>#DIV/0!</v>
          </cell>
          <cell r="AI907" t="e">
            <v>#DIV/0!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</row>
        <row r="908">
          <cell r="B908" t="str">
            <v/>
          </cell>
          <cell r="C908">
            <v>0</v>
          </cell>
          <cell r="D908" t="str">
            <v/>
          </cell>
          <cell r="F908" t="str">
            <v/>
          </cell>
          <cell r="H908" t="str">
            <v/>
          </cell>
          <cell r="I908" t="e">
            <v>#N/A</v>
          </cell>
          <cell r="J908" t="e">
            <v>#N/A</v>
          </cell>
          <cell r="K908" t="e">
            <v>#N/A</v>
          </cell>
          <cell r="M908">
            <v>2.2000000000000002</v>
          </cell>
          <cell r="N908">
            <v>2.2000000000000002</v>
          </cell>
          <cell r="O908">
            <v>2</v>
          </cell>
          <cell r="P908">
            <v>2</v>
          </cell>
          <cell r="Q908">
            <v>0</v>
          </cell>
          <cell r="R908">
            <v>0</v>
          </cell>
          <cell r="S908">
            <v>2.2000000000000002</v>
          </cell>
          <cell r="T908">
            <v>0</v>
          </cell>
          <cell r="U908" t="str">
            <v/>
          </cell>
          <cell r="V908" t="str">
            <v>A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 t="e">
            <v>#DIV/0!</v>
          </cell>
          <cell r="AH908" t="e">
            <v>#DIV/0!</v>
          </cell>
          <cell r="AI908" t="e">
            <v>#DIV/0!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</row>
        <row r="909">
          <cell r="B909" t="str">
            <v/>
          </cell>
          <cell r="C909">
            <v>0</v>
          </cell>
          <cell r="D909" t="str">
            <v/>
          </cell>
          <cell r="F909" t="str">
            <v/>
          </cell>
          <cell r="H909" t="str">
            <v/>
          </cell>
          <cell r="I909" t="e">
            <v>#N/A</v>
          </cell>
          <cell r="J909" t="e">
            <v>#N/A</v>
          </cell>
          <cell r="K909" t="e">
            <v>#N/A</v>
          </cell>
          <cell r="M909">
            <v>2.2000000000000002</v>
          </cell>
          <cell r="N909">
            <v>2.2000000000000002</v>
          </cell>
          <cell r="O909">
            <v>2</v>
          </cell>
          <cell r="P909">
            <v>2</v>
          </cell>
          <cell r="Q909">
            <v>0</v>
          </cell>
          <cell r="R909">
            <v>0</v>
          </cell>
          <cell r="S909">
            <v>2.2000000000000002</v>
          </cell>
          <cell r="T909">
            <v>0</v>
          </cell>
          <cell r="U909" t="str">
            <v/>
          </cell>
          <cell r="V909" t="str">
            <v>A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 t="e">
            <v>#DIV/0!</v>
          </cell>
          <cell r="AH909" t="e">
            <v>#DIV/0!</v>
          </cell>
          <cell r="AI909" t="e">
            <v>#DIV/0!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</row>
        <row r="910">
          <cell r="B910" t="str">
            <v/>
          </cell>
          <cell r="C910">
            <v>0</v>
          </cell>
          <cell r="D910" t="str">
            <v/>
          </cell>
          <cell r="F910" t="str">
            <v/>
          </cell>
          <cell r="H910" t="str">
            <v/>
          </cell>
          <cell r="I910" t="e">
            <v>#N/A</v>
          </cell>
          <cell r="J910" t="e">
            <v>#N/A</v>
          </cell>
          <cell r="K910" t="e">
            <v>#N/A</v>
          </cell>
          <cell r="M910">
            <v>2.2000000000000002</v>
          </cell>
          <cell r="N910">
            <v>2.2000000000000002</v>
          </cell>
          <cell r="O910">
            <v>2</v>
          </cell>
          <cell r="P910">
            <v>2</v>
          </cell>
          <cell r="Q910">
            <v>0</v>
          </cell>
          <cell r="R910">
            <v>0</v>
          </cell>
          <cell r="S910">
            <v>2.2000000000000002</v>
          </cell>
          <cell r="T910">
            <v>0</v>
          </cell>
          <cell r="U910" t="str">
            <v/>
          </cell>
          <cell r="V910" t="str">
            <v>A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 t="e">
            <v>#DIV/0!</v>
          </cell>
          <cell r="AH910" t="e">
            <v>#DIV/0!</v>
          </cell>
          <cell r="AI910" t="e">
            <v>#DIV/0!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</row>
        <row r="911">
          <cell r="B911" t="str">
            <v/>
          </cell>
          <cell r="C911">
            <v>0</v>
          </cell>
          <cell r="D911" t="str">
            <v/>
          </cell>
          <cell r="F911" t="str">
            <v/>
          </cell>
          <cell r="H911" t="str">
            <v/>
          </cell>
          <cell r="I911" t="e">
            <v>#N/A</v>
          </cell>
          <cell r="J911" t="e">
            <v>#N/A</v>
          </cell>
          <cell r="K911" t="e">
            <v>#N/A</v>
          </cell>
          <cell r="M911">
            <v>2.2000000000000002</v>
          </cell>
          <cell r="N911">
            <v>2.2000000000000002</v>
          </cell>
          <cell r="O911">
            <v>2</v>
          </cell>
          <cell r="P911">
            <v>2</v>
          </cell>
          <cell r="Q911">
            <v>0</v>
          </cell>
          <cell r="R911">
            <v>0</v>
          </cell>
          <cell r="S911">
            <v>2.2000000000000002</v>
          </cell>
          <cell r="T911">
            <v>0</v>
          </cell>
          <cell r="U911" t="str">
            <v/>
          </cell>
          <cell r="V911" t="str">
            <v>A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 t="e">
            <v>#DIV/0!</v>
          </cell>
          <cell r="AH911" t="e">
            <v>#DIV/0!</v>
          </cell>
          <cell r="AI911" t="e">
            <v>#DIV/0!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</row>
        <row r="912">
          <cell r="B912" t="str">
            <v/>
          </cell>
          <cell r="C912">
            <v>0</v>
          </cell>
          <cell r="D912" t="str">
            <v/>
          </cell>
          <cell r="F912" t="str">
            <v/>
          </cell>
          <cell r="H912" t="str">
            <v/>
          </cell>
          <cell r="I912" t="e">
            <v>#N/A</v>
          </cell>
          <cell r="J912" t="e">
            <v>#N/A</v>
          </cell>
          <cell r="K912" t="e">
            <v>#N/A</v>
          </cell>
          <cell r="M912">
            <v>2.2000000000000002</v>
          </cell>
          <cell r="N912">
            <v>2.2000000000000002</v>
          </cell>
          <cell r="O912">
            <v>2</v>
          </cell>
          <cell r="P912">
            <v>2</v>
          </cell>
          <cell r="Q912">
            <v>0</v>
          </cell>
          <cell r="R912">
            <v>0</v>
          </cell>
          <cell r="S912">
            <v>2.2000000000000002</v>
          </cell>
          <cell r="T912">
            <v>0</v>
          </cell>
          <cell r="U912" t="str">
            <v/>
          </cell>
          <cell r="V912" t="str">
            <v>A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 t="e">
            <v>#DIV/0!</v>
          </cell>
          <cell r="AH912" t="e">
            <v>#DIV/0!</v>
          </cell>
          <cell r="AI912" t="e">
            <v>#DIV/0!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</row>
        <row r="913">
          <cell r="B913" t="str">
            <v/>
          </cell>
          <cell r="C913">
            <v>0</v>
          </cell>
          <cell r="D913" t="str">
            <v/>
          </cell>
          <cell r="F913" t="str">
            <v/>
          </cell>
          <cell r="H913" t="str">
            <v/>
          </cell>
          <cell r="I913" t="e">
            <v>#N/A</v>
          </cell>
          <cell r="J913" t="e">
            <v>#N/A</v>
          </cell>
          <cell r="K913" t="e">
            <v>#N/A</v>
          </cell>
          <cell r="M913">
            <v>2.2000000000000002</v>
          </cell>
          <cell r="N913">
            <v>2.2000000000000002</v>
          </cell>
          <cell r="O913">
            <v>2</v>
          </cell>
          <cell r="P913">
            <v>2</v>
          </cell>
          <cell r="Q913">
            <v>0</v>
          </cell>
          <cell r="R913">
            <v>0</v>
          </cell>
          <cell r="S913">
            <v>2.2000000000000002</v>
          </cell>
          <cell r="T913">
            <v>0</v>
          </cell>
          <cell r="U913" t="str">
            <v/>
          </cell>
          <cell r="V913" t="str">
            <v>A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 t="e">
            <v>#DIV/0!</v>
          </cell>
          <cell r="AH913" t="e">
            <v>#DIV/0!</v>
          </cell>
          <cell r="AI913" t="e">
            <v>#DIV/0!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</row>
        <row r="914">
          <cell r="B914" t="str">
            <v/>
          </cell>
          <cell r="C914">
            <v>0</v>
          </cell>
          <cell r="D914" t="str">
            <v/>
          </cell>
          <cell r="F914" t="str">
            <v/>
          </cell>
          <cell r="H914" t="str">
            <v/>
          </cell>
          <cell r="I914" t="e">
            <v>#N/A</v>
          </cell>
          <cell r="J914" t="e">
            <v>#N/A</v>
          </cell>
          <cell r="K914" t="e">
            <v>#N/A</v>
          </cell>
          <cell r="M914">
            <v>2.2000000000000002</v>
          </cell>
          <cell r="N914">
            <v>2.2000000000000002</v>
          </cell>
          <cell r="O914">
            <v>2</v>
          </cell>
          <cell r="P914">
            <v>2</v>
          </cell>
          <cell r="Q914">
            <v>0</v>
          </cell>
          <cell r="R914">
            <v>0</v>
          </cell>
          <cell r="S914">
            <v>2.2000000000000002</v>
          </cell>
          <cell r="T914">
            <v>0</v>
          </cell>
          <cell r="U914" t="str">
            <v/>
          </cell>
          <cell r="V914" t="str">
            <v>A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 t="e">
            <v>#DIV/0!</v>
          </cell>
          <cell r="AH914" t="e">
            <v>#DIV/0!</v>
          </cell>
          <cell r="AI914" t="e">
            <v>#DIV/0!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</row>
        <row r="915">
          <cell r="B915" t="str">
            <v/>
          </cell>
          <cell r="C915">
            <v>0</v>
          </cell>
          <cell r="D915" t="str">
            <v/>
          </cell>
          <cell r="F915" t="str">
            <v/>
          </cell>
          <cell r="H915" t="str">
            <v/>
          </cell>
          <cell r="I915" t="e">
            <v>#N/A</v>
          </cell>
          <cell r="J915" t="e">
            <v>#N/A</v>
          </cell>
          <cell r="K915" t="e">
            <v>#N/A</v>
          </cell>
          <cell r="M915">
            <v>2.2000000000000002</v>
          </cell>
          <cell r="N915">
            <v>2.2000000000000002</v>
          </cell>
          <cell r="O915">
            <v>2</v>
          </cell>
          <cell r="P915">
            <v>2</v>
          </cell>
          <cell r="Q915">
            <v>0</v>
          </cell>
          <cell r="R915">
            <v>0</v>
          </cell>
          <cell r="S915">
            <v>2.2000000000000002</v>
          </cell>
          <cell r="T915">
            <v>0</v>
          </cell>
          <cell r="U915" t="str">
            <v/>
          </cell>
          <cell r="V915" t="str">
            <v>A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 t="e">
            <v>#DIV/0!</v>
          </cell>
          <cell r="AH915" t="e">
            <v>#DIV/0!</v>
          </cell>
          <cell r="AI915" t="e">
            <v>#DIV/0!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</row>
        <row r="916">
          <cell r="B916" t="str">
            <v/>
          </cell>
          <cell r="C916">
            <v>0</v>
          </cell>
          <cell r="D916" t="str">
            <v/>
          </cell>
          <cell r="F916" t="str">
            <v/>
          </cell>
          <cell r="H916" t="str">
            <v/>
          </cell>
          <cell r="I916" t="e">
            <v>#N/A</v>
          </cell>
          <cell r="J916" t="e">
            <v>#N/A</v>
          </cell>
          <cell r="K916" t="e">
            <v>#N/A</v>
          </cell>
          <cell r="M916">
            <v>2.2000000000000002</v>
          </cell>
          <cell r="N916">
            <v>2.2000000000000002</v>
          </cell>
          <cell r="O916">
            <v>2</v>
          </cell>
          <cell r="P916">
            <v>2</v>
          </cell>
          <cell r="Q916">
            <v>0</v>
          </cell>
          <cell r="R916">
            <v>0</v>
          </cell>
          <cell r="S916">
            <v>2.2000000000000002</v>
          </cell>
          <cell r="T916">
            <v>0</v>
          </cell>
          <cell r="U916" t="str">
            <v/>
          </cell>
          <cell r="V916" t="str">
            <v>A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 t="e">
            <v>#DIV/0!</v>
          </cell>
          <cell r="AH916" t="e">
            <v>#DIV/0!</v>
          </cell>
          <cell r="AI916" t="e">
            <v>#DIV/0!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</row>
        <row r="917">
          <cell r="B917" t="str">
            <v/>
          </cell>
          <cell r="C917">
            <v>0</v>
          </cell>
          <cell r="D917" t="str">
            <v/>
          </cell>
          <cell r="F917" t="str">
            <v/>
          </cell>
          <cell r="H917" t="str">
            <v/>
          </cell>
          <cell r="I917" t="e">
            <v>#N/A</v>
          </cell>
          <cell r="J917" t="e">
            <v>#N/A</v>
          </cell>
          <cell r="K917" t="e">
            <v>#N/A</v>
          </cell>
          <cell r="M917">
            <v>2.2000000000000002</v>
          </cell>
          <cell r="N917">
            <v>2.2000000000000002</v>
          </cell>
          <cell r="O917">
            <v>2</v>
          </cell>
          <cell r="P917">
            <v>2</v>
          </cell>
          <cell r="Q917">
            <v>0</v>
          </cell>
          <cell r="R917">
            <v>0</v>
          </cell>
          <cell r="S917">
            <v>2.2000000000000002</v>
          </cell>
          <cell r="T917">
            <v>0</v>
          </cell>
          <cell r="U917" t="str">
            <v/>
          </cell>
          <cell r="V917" t="str">
            <v>A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 t="e">
            <v>#DIV/0!</v>
          </cell>
          <cell r="AH917" t="e">
            <v>#DIV/0!</v>
          </cell>
          <cell r="AI917" t="e">
            <v>#DIV/0!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</row>
        <row r="918">
          <cell r="B918" t="str">
            <v/>
          </cell>
          <cell r="C918">
            <v>0</v>
          </cell>
          <cell r="D918" t="str">
            <v/>
          </cell>
          <cell r="F918" t="str">
            <v/>
          </cell>
          <cell r="H918" t="str">
            <v/>
          </cell>
          <cell r="I918" t="e">
            <v>#N/A</v>
          </cell>
          <cell r="J918" t="e">
            <v>#N/A</v>
          </cell>
          <cell r="K918" t="e">
            <v>#N/A</v>
          </cell>
          <cell r="M918">
            <v>2.2000000000000002</v>
          </cell>
          <cell r="N918">
            <v>2.2000000000000002</v>
          </cell>
          <cell r="O918">
            <v>2</v>
          </cell>
          <cell r="P918">
            <v>2</v>
          </cell>
          <cell r="Q918">
            <v>0</v>
          </cell>
          <cell r="R918">
            <v>0</v>
          </cell>
          <cell r="S918">
            <v>2.2000000000000002</v>
          </cell>
          <cell r="T918">
            <v>0</v>
          </cell>
          <cell r="U918" t="str">
            <v/>
          </cell>
          <cell r="V918" t="str">
            <v>A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 t="e">
            <v>#DIV/0!</v>
          </cell>
          <cell r="AH918" t="e">
            <v>#DIV/0!</v>
          </cell>
          <cell r="AI918" t="e">
            <v>#DIV/0!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</row>
        <row r="919">
          <cell r="B919" t="str">
            <v/>
          </cell>
          <cell r="C919">
            <v>0</v>
          </cell>
          <cell r="D919" t="str">
            <v/>
          </cell>
          <cell r="F919" t="str">
            <v/>
          </cell>
          <cell r="H919" t="str">
            <v/>
          </cell>
          <cell r="I919" t="e">
            <v>#N/A</v>
          </cell>
          <cell r="J919" t="e">
            <v>#N/A</v>
          </cell>
          <cell r="K919" t="e">
            <v>#N/A</v>
          </cell>
          <cell r="M919">
            <v>2.2000000000000002</v>
          </cell>
          <cell r="N919">
            <v>2.2000000000000002</v>
          </cell>
          <cell r="O919">
            <v>2</v>
          </cell>
          <cell r="P919">
            <v>2</v>
          </cell>
          <cell r="Q919">
            <v>0</v>
          </cell>
          <cell r="R919">
            <v>0</v>
          </cell>
          <cell r="S919">
            <v>2.2000000000000002</v>
          </cell>
          <cell r="T919">
            <v>0</v>
          </cell>
          <cell r="U919" t="str">
            <v/>
          </cell>
          <cell r="V919" t="str">
            <v>A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 t="e">
            <v>#DIV/0!</v>
          </cell>
          <cell r="AH919" t="e">
            <v>#DIV/0!</v>
          </cell>
          <cell r="AI919" t="e">
            <v>#DIV/0!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</row>
        <row r="920">
          <cell r="B920" t="str">
            <v/>
          </cell>
          <cell r="C920">
            <v>0</v>
          </cell>
          <cell r="D920" t="str">
            <v/>
          </cell>
          <cell r="F920" t="str">
            <v/>
          </cell>
          <cell r="H920" t="str">
            <v/>
          </cell>
          <cell r="I920" t="e">
            <v>#N/A</v>
          </cell>
          <cell r="J920" t="e">
            <v>#N/A</v>
          </cell>
          <cell r="K920" t="e">
            <v>#N/A</v>
          </cell>
          <cell r="M920">
            <v>2.2000000000000002</v>
          </cell>
          <cell r="N920">
            <v>2.2000000000000002</v>
          </cell>
          <cell r="O920">
            <v>2</v>
          </cell>
          <cell r="P920">
            <v>2</v>
          </cell>
          <cell r="Q920">
            <v>0</v>
          </cell>
          <cell r="R920">
            <v>0</v>
          </cell>
          <cell r="S920">
            <v>2.2000000000000002</v>
          </cell>
          <cell r="T920">
            <v>0</v>
          </cell>
          <cell r="U920" t="str">
            <v/>
          </cell>
          <cell r="V920" t="str">
            <v>A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 t="e">
            <v>#DIV/0!</v>
          </cell>
          <cell r="AH920" t="e">
            <v>#DIV/0!</v>
          </cell>
          <cell r="AI920" t="e">
            <v>#DIV/0!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</row>
        <row r="921">
          <cell r="B921" t="str">
            <v/>
          </cell>
          <cell r="C921">
            <v>0</v>
          </cell>
          <cell r="D921" t="str">
            <v/>
          </cell>
          <cell r="F921" t="str">
            <v/>
          </cell>
          <cell r="H921" t="str">
            <v/>
          </cell>
          <cell r="I921" t="e">
            <v>#N/A</v>
          </cell>
          <cell r="J921" t="e">
            <v>#N/A</v>
          </cell>
          <cell r="K921" t="e">
            <v>#N/A</v>
          </cell>
          <cell r="M921">
            <v>2.2000000000000002</v>
          </cell>
          <cell r="N921">
            <v>2.2000000000000002</v>
          </cell>
          <cell r="O921">
            <v>2</v>
          </cell>
          <cell r="P921">
            <v>2</v>
          </cell>
          <cell r="Q921">
            <v>0</v>
          </cell>
          <cell r="R921">
            <v>0</v>
          </cell>
          <cell r="S921">
            <v>2.2000000000000002</v>
          </cell>
          <cell r="T921">
            <v>0</v>
          </cell>
          <cell r="U921" t="str">
            <v/>
          </cell>
          <cell r="V921" t="str">
            <v>A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 t="e">
            <v>#DIV/0!</v>
          </cell>
          <cell r="AH921" t="e">
            <v>#DIV/0!</v>
          </cell>
          <cell r="AI921" t="e">
            <v>#DIV/0!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</row>
        <row r="922">
          <cell r="B922" t="str">
            <v/>
          </cell>
          <cell r="C922">
            <v>0</v>
          </cell>
          <cell r="D922" t="str">
            <v/>
          </cell>
          <cell r="F922" t="str">
            <v/>
          </cell>
          <cell r="H922" t="str">
            <v/>
          </cell>
          <cell r="I922" t="e">
            <v>#N/A</v>
          </cell>
          <cell r="J922" t="e">
            <v>#N/A</v>
          </cell>
          <cell r="K922" t="e">
            <v>#N/A</v>
          </cell>
          <cell r="M922">
            <v>2.2000000000000002</v>
          </cell>
          <cell r="N922">
            <v>2.2000000000000002</v>
          </cell>
          <cell r="O922">
            <v>2</v>
          </cell>
          <cell r="P922">
            <v>2</v>
          </cell>
          <cell r="Q922">
            <v>0</v>
          </cell>
          <cell r="R922">
            <v>0</v>
          </cell>
          <cell r="S922">
            <v>2.2000000000000002</v>
          </cell>
          <cell r="T922">
            <v>0</v>
          </cell>
          <cell r="U922" t="str">
            <v/>
          </cell>
          <cell r="V922" t="str">
            <v>A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 t="e">
            <v>#DIV/0!</v>
          </cell>
          <cell r="AH922" t="e">
            <v>#DIV/0!</v>
          </cell>
          <cell r="AI922" t="e">
            <v>#DIV/0!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</row>
        <row r="923">
          <cell r="B923" t="str">
            <v/>
          </cell>
          <cell r="C923">
            <v>0</v>
          </cell>
          <cell r="D923" t="str">
            <v/>
          </cell>
          <cell r="F923" t="str">
            <v/>
          </cell>
          <cell r="H923" t="str">
            <v/>
          </cell>
          <cell r="I923" t="e">
            <v>#N/A</v>
          </cell>
          <cell r="J923" t="e">
            <v>#N/A</v>
          </cell>
          <cell r="K923" t="e">
            <v>#N/A</v>
          </cell>
          <cell r="M923">
            <v>2.2000000000000002</v>
          </cell>
          <cell r="N923">
            <v>2.2000000000000002</v>
          </cell>
          <cell r="O923">
            <v>2</v>
          </cell>
          <cell r="P923">
            <v>2</v>
          </cell>
          <cell r="Q923">
            <v>0</v>
          </cell>
          <cell r="R923">
            <v>0</v>
          </cell>
          <cell r="S923">
            <v>2.2000000000000002</v>
          </cell>
          <cell r="T923">
            <v>0</v>
          </cell>
          <cell r="U923" t="str">
            <v/>
          </cell>
          <cell r="V923" t="str">
            <v>A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 t="e">
            <v>#DIV/0!</v>
          </cell>
          <cell r="AH923" t="e">
            <v>#DIV/0!</v>
          </cell>
          <cell r="AI923" t="e">
            <v>#DIV/0!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</row>
        <row r="924">
          <cell r="B924" t="str">
            <v/>
          </cell>
          <cell r="C924">
            <v>0</v>
          </cell>
          <cell r="D924" t="str">
            <v/>
          </cell>
          <cell r="F924" t="str">
            <v/>
          </cell>
          <cell r="H924" t="str">
            <v/>
          </cell>
          <cell r="I924" t="e">
            <v>#N/A</v>
          </cell>
          <cell r="J924" t="e">
            <v>#N/A</v>
          </cell>
          <cell r="K924" t="e">
            <v>#N/A</v>
          </cell>
          <cell r="M924">
            <v>2.2000000000000002</v>
          </cell>
          <cell r="N924">
            <v>2.2000000000000002</v>
          </cell>
          <cell r="O924">
            <v>2</v>
          </cell>
          <cell r="P924">
            <v>2</v>
          </cell>
          <cell r="Q924">
            <v>0</v>
          </cell>
          <cell r="R924">
            <v>0</v>
          </cell>
          <cell r="S924">
            <v>2.2000000000000002</v>
          </cell>
          <cell r="T924">
            <v>0</v>
          </cell>
          <cell r="U924" t="str">
            <v/>
          </cell>
          <cell r="V924" t="str">
            <v>A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 t="e">
            <v>#DIV/0!</v>
          </cell>
          <cell r="AH924" t="e">
            <v>#DIV/0!</v>
          </cell>
          <cell r="AI924" t="e">
            <v>#DIV/0!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</row>
        <row r="925">
          <cell r="B925" t="str">
            <v/>
          </cell>
          <cell r="C925">
            <v>0</v>
          </cell>
          <cell r="D925" t="str">
            <v/>
          </cell>
          <cell r="F925" t="str">
            <v/>
          </cell>
          <cell r="H925" t="str">
            <v/>
          </cell>
          <cell r="I925" t="e">
            <v>#N/A</v>
          </cell>
          <cell r="J925" t="e">
            <v>#N/A</v>
          </cell>
          <cell r="K925" t="e">
            <v>#N/A</v>
          </cell>
          <cell r="M925">
            <v>2.2000000000000002</v>
          </cell>
          <cell r="N925">
            <v>2.2000000000000002</v>
          </cell>
          <cell r="O925">
            <v>2</v>
          </cell>
          <cell r="P925">
            <v>2</v>
          </cell>
          <cell r="Q925">
            <v>0</v>
          </cell>
          <cell r="R925">
            <v>0</v>
          </cell>
          <cell r="S925">
            <v>2.2000000000000002</v>
          </cell>
          <cell r="T925">
            <v>0</v>
          </cell>
          <cell r="U925" t="str">
            <v/>
          </cell>
          <cell r="V925" t="str">
            <v>A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 t="e">
            <v>#DIV/0!</v>
          </cell>
          <cell r="AH925" t="e">
            <v>#DIV/0!</v>
          </cell>
          <cell r="AI925" t="e">
            <v>#DIV/0!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</row>
        <row r="926">
          <cell r="B926" t="str">
            <v/>
          </cell>
          <cell r="C926">
            <v>0</v>
          </cell>
          <cell r="D926" t="str">
            <v/>
          </cell>
          <cell r="F926" t="str">
            <v/>
          </cell>
          <cell r="H926" t="str">
            <v/>
          </cell>
          <cell r="I926" t="e">
            <v>#N/A</v>
          </cell>
          <cell r="J926" t="e">
            <v>#N/A</v>
          </cell>
          <cell r="K926" t="e">
            <v>#N/A</v>
          </cell>
          <cell r="M926">
            <v>2.2000000000000002</v>
          </cell>
          <cell r="N926">
            <v>2.2000000000000002</v>
          </cell>
          <cell r="O926">
            <v>2</v>
          </cell>
          <cell r="P926">
            <v>2</v>
          </cell>
          <cell r="Q926">
            <v>0</v>
          </cell>
          <cell r="R926">
            <v>0</v>
          </cell>
          <cell r="S926">
            <v>2.2000000000000002</v>
          </cell>
          <cell r="T926">
            <v>0</v>
          </cell>
          <cell r="U926" t="str">
            <v/>
          </cell>
          <cell r="V926" t="str">
            <v>A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 t="e">
            <v>#DIV/0!</v>
          </cell>
          <cell r="AH926" t="e">
            <v>#DIV/0!</v>
          </cell>
          <cell r="AI926" t="e">
            <v>#DIV/0!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</row>
        <row r="927">
          <cell r="B927" t="str">
            <v/>
          </cell>
          <cell r="C927">
            <v>0</v>
          </cell>
          <cell r="D927" t="str">
            <v/>
          </cell>
          <cell r="F927" t="str">
            <v/>
          </cell>
          <cell r="H927" t="str">
            <v/>
          </cell>
          <cell r="I927" t="e">
            <v>#N/A</v>
          </cell>
          <cell r="J927" t="e">
            <v>#N/A</v>
          </cell>
          <cell r="K927" t="e">
            <v>#N/A</v>
          </cell>
          <cell r="M927">
            <v>2.2000000000000002</v>
          </cell>
          <cell r="N927">
            <v>2.2000000000000002</v>
          </cell>
          <cell r="O927">
            <v>2</v>
          </cell>
          <cell r="P927">
            <v>2</v>
          </cell>
          <cell r="Q927">
            <v>0</v>
          </cell>
          <cell r="R927">
            <v>0</v>
          </cell>
          <cell r="S927">
            <v>2.2000000000000002</v>
          </cell>
          <cell r="T927">
            <v>0</v>
          </cell>
          <cell r="U927" t="str">
            <v/>
          </cell>
          <cell r="V927" t="str">
            <v>A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 t="e">
            <v>#DIV/0!</v>
          </cell>
          <cell r="AH927" t="e">
            <v>#DIV/0!</v>
          </cell>
          <cell r="AI927" t="e">
            <v>#DIV/0!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</row>
        <row r="928">
          <cell r="B928" t="str">
            <v/>
          </cell>
          <cell r="C928">
            <v>0</v>
          </cell>
          <cell r="D928" t="str">
            <v/>
          </cell>
          <cell r="F928" t="str">
            <v/>
          </cell>
          <cell r="H928" t="str">
            <v/>
          </cell>
          <cell r="I928" t="e">
            <v>#N/A</v>
          </cell>
          <cell r="J928" t="e">
            <v>#N/A</v>
          </cell>
          <cell r="K928" t="e">
            <v>#N/A</v>
          </cell>
          <cell r="M928">
            <v>2.2000000000000002</v>
          </cell>
          <cell r="N928">
            <v>2.2000000000000002</v>
          </cell>
          <cell r="O928">
            <v>2</v>
          </cell>
          <cell r="P928">
            <v>2</v>
          </cell>
          <cell r="Q928">
            <v>0</v>
          </cell>
          <cell r="R928">
            <v>0</v>
          </cell>
          <cell r="S928">
            <v>2.2000000000000002</v>
          </cell>
          <cell r="T928">
            <v>0</v>
          </cell>
          <cell r="U928" t="str">
            <v/>
          </cell>
          <cell r="V928" t="str">
            <v>A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 t="e">
            <v>#DIV/0!</v>
          </cell>
          <cell r="AH928" t="e">
            <v>#DIV/0!</v>
          </cell>
          <cell r="AI928" t="e">
            <v>#DIV/0!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</row>
        <row r="929">
          <cell r="B929" t="str">
            <v/>
          </cell>
          <cell r="C929">
            <v>0</v>
          </cell>
          <cell r="D929" t="str">
            <v/>
          </cell>
          <cell r="F929" t="str">
            <v/>
          </cell>
          <cell r="H929" t="str">
            <v/>
          </cell>
          <cell r="I929" t="e">
            <v>#N/A</v>
          </cell>
          <cell r="J929" t="e">
            <v>#N/A</v>
          </cell>
          <cell r="K929" t="e">
            <v>#N/A</v>
          </cell>
          <cell r="M929">
            <v>2.2000000000000002</v>
          </cell>
          <cell r="N929">
            <v>2.2000000000000002</v>
          </cell>
          <cell r="O929">
            <v>2</v>
          </cell>
          <cell r="P929">
            <v>2</v>
          </cell>
          <cell r="Q929">
            <v>0</v>
          </cell>
          <cell r="R929">
            <v>0</v>
          </cell>
          <cell r="S929">
            <v>2.2000000000000002</v>
          </cell>
          <cell r="T929">
            <v>0</v>
          </cell>
          <cell r="U929" t="str">
            <v/>
          </cell>
          <cell r="V929" t="str">
            <v>A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 t="e">
            <v>#DIV/0!</v>
          </cell>
          <cell r="AH929" t="e">
            <v>#DIV/0!</v>
          </cell>
          <cell r="AI929" t="e">
            <v>#DIV/0!</v>
          </cell>
          <cell r="AJ929">
            <v>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</row>
        <row r="930">
          <cell r="B930" t="str">
            <v/>
          </cell>
          <cell r="C930">
            <v>0</v>
          </cell>
          <cell r="D930" t="str">
            <v/>
          </cell>
          <cell r="F930" t="str">
            <v/>
          </cell>
          <cell r="H930" t="str">
            <v/>
          </cell>
          <cell r="I930" t="e">
            <v>#N/A</v>
          </cell>
          <cell r="J930" t="e">
            <v>#N/A</v>
          </cell>
          <cell r="K930" t="e">
            <v>#N/A</v>
          </cell>
          <cell r="M930">
            <v>2.2000000000000002</v>
          </cell>
          <cell r="N930">
            <v>2.2000000000000002</v>
          </cell>
          <cell r="O930">
            <v>2</v>
          </cell>
          <cell r="P930">
            <v>2</v>
          </cell>
          <cell r="Q930">
            <v>0</v>
          </cell>
          <cell r="R930">
            <v>0</v>
          </cell>
          <cell r="S930">
            <v>2.2000000000000002</v>
          </cell>
          <cell r="T930">
            <v>0</v>
          </cell>
          <cell r="U930" t="str">
            <v/>
          </cell>
          <cell r="V930" t="str">
            <v>A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 t="e">
            <v>#DIV/0!</v>
          </cell>
          <cell r="AH930" t="e">
            <v>#DIV/0!</v>
          </cell>
          <cell r="AI930" t="e">
            <v>#DIV/0!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</row>
        <row r="931">
          <cell r="B931" t="str">
            <v/>
          </cell>
          <cell r="C931">
            <v>0</v>
          </cell>
          <cell r="D931" t="str">
            <v/>
          </cell>
          <cell r="F931" t="str">
            <v/>
          </cell>
          <cell r="H931" t="str">
            <v/>
          </cell>
          <cell r="I931" t="e">
            <v>#N/A</v>
          </cell>
          <cell r="J931" t="e">
            <v>#N/A</v>
          </cell>
          <cell r="K931" t="e">
            <v>#N/A</v>
          </cell>
          <cell r="M931">
            <v>2.2000000000000002</v>
          </cell>
          <cell r="N931">
            <v>2.2000000000000002</v>
          </cell>
          <cell r="O931">
            <v>2</v>
          </cell>
          <cell r="P931">
            <v>2</v>
          </cell>
          <cell r="Q931">
            <v>0</v>
          </cell>
          <cell r="R931">
            <v>0</v>
          </cell>
          <cell r="S931">
            <v>2.2000000000000002</v>
          </cell>
          <cell r="T931">
            <v>0</v>
          </cell>
          <cell r="U931" t="str">
            <v/>
          </cell>
          <cell r="V931" t="str">
            <v>A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 t="e">
            <v>#DIV/0!</v>
          </cell>
          <cell r="AH931" t="e">
            <v>#DIV/0!</v>
          </cell>
          <cell r="AI931" t="e">
            <v>#DIV/0!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</row>
        <row r="932">
          <cell r="B932" t="str">
            <v/>
          </cell>
          <cell r="C932">
            <v>0</v>
          </cell>
          <cell r="D932" t="str">
            <v/>
          </cell>
          <cell r="F932" t="str">
            <v/>
          </cell>
          <cell r="H932" t="str">
            <v/>
          </cell>
          <cell r="I932" t="e">
            <v>#N/A</v>
          </cell>
          <cell r="J932" t="e">
            <v>#N/A</v>
          </cell>
          <cell r="K932" t="e">
            <v>#N/A</v>
          </cell>
          <cell r="M932">
            <v>2.2000000000000002</v>
          </cell>
          <cell r="N932">
            <v>2.2000000000000002</v>
          </cell>
          <cell r="O932">
            <v>2</v>
          </cell>
          <cell r="P932">
            <v>2</v>
          </cell>
          <cell r="Q932">
            <v>0</v>
          </cell>
          <cell r="R932">
            <v>0</v>
          </cell>
          <cell r="S932">
            <v>2.2000000000000002</v>
          </cell>
          <cell r="T932">
            <v>0</v>
          </cell>
          <cell r="U932" t="str">
            <v/>
          </cell>
          <cell r="V932" t="str">
            <v>A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 t="e">
            <v>#DIV/0!</v>
          </cell>
          <cell r="AH932" t="e">
            <v>#DIV/0!</v>
          </cell>
          <cell r="AI932" t="e">
            <v>#DIV/0!</v>
          </cell>
          <cell r="AJ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</row>
        <row r="933">
          <cell r="B933" t="str">
            <v/>
          </cell>
          <cell r="C933">
            <v>0</v>
          </cell>
          <cell r="D933" t="str">
            <v/>
          </cell>
          <cell r="F933" t="str">
            <v/>
          </cell>
          <cell r="H933" t="str">
            <v/>
          </cell>
          <cell r="I933" t="e">
            <v>#N/A</v>
          </cell>
          <cell r="J933" t="e">
            <v>#N/A</v>
          </cell>
          <cell r="K933" t="e">
            <v>#N/A</v>
          </cell>
          <cell r="M933">
            <v>2.2000000000000002</v>
          </cell>
          <cell r="N933">
            <v>2.2000000000000002</v>
          </cell>
          <cell r="O933">
            <v>2</v>
          </cell>
          <cell r="P933">
            <v>2</v>
          </cell>
          <cell r="Q933">
            <v>0</v>
          </cell>
          <cell r="R933">
            <v>0</v>
          </cell>
          <cell r="S933">
            <v>2.2000000000000002</v>
          </cell>
          <cell r="T933">
            <v>0</v>
          </cell>
          <cell r="U933" t="str">
            <v/>
          </cell>
          <cell r="V933" t="str">
            <v>A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 t="e">
            <v>#DIV/0!</v>
          </cell>
          <cell r="AH933" t="e">
            <v>#DIV/0!</v>
          </cell>
          <cell r="AI933" t="e">
            <v>#DIV/0!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</row>
        <row r="934">
          <cell r="B934" t="str">
            <v/>
          </cell>
          <cell r="C934">
            <v>0</v>
          </cell>
          <cell r="D934" t="str">
            <v/>
          </cell>
          <cell r="F934" t="str">
            <v/>
          </cell>
          <cell r="H934" t="str">
            <v/>
          </cell>
          <cell r="I934" t="e">
            <v>#N/A</v>
          </cell>
          <cell r="J934" t="e">
            <v>#N/A</v>
          </cell>
          <cell r="K934" t="e">
            <v>#N/A</v>
          </cell>
          <cell r="M934">
            <v>2.2000000000000002</v>
          </cell>
          <cell r="N934">
            <v>2.2000000000000002</v>
          </cell>
          <cell r="O934">
            <v>2</v>
          </cell>
          <cell r="P934">
            <v>2</v>
          </cell>
          <cell r="Q934">
            <v>0</v>
          </cell>
          <cell r="R934">
            <v>0</v>
          </cell>
          <cell r="S934">
            <v>2.2000000000000002</v>
          </cell>
          <cell r="T934">
            <v>0</v>
          </cell>
          <cell r="U934" t="str">
            <v/>
          </cell>
          <cell r="V934" t="str">
            <v>A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 t="e">
            <v>#DIV/0!</v>
          </cell>
          <cell r="AH934" t="e">
            <v>#DIV/0!</v>
          </cell>
          <cell r="AI934" t="e">
            <v>#DIV/0!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</row>
        <row r="935">
          <cell r="B935" t="str">
            <v/>
          </cell>
          <cell r="C935">
            <v>0</v>
          </cell>
          <cell r="D935" t="str">
            <v/>
          </cell>
          <cell r="F935" t="str">
            <v/>
          </cell>
          <cell r="H935" t="str">
            <v/>
          </cell>
          <cell r="I935" t="e">
            <v>#N/A</v>
          </cell>
          <cell r="J935" t="e">
            <v>#N/A</v>
          </cell>
          <cell r="K935" t="e">
            <v>#N/A</v>
          </cell>
          <cell r="M935">
            <v>2.2000000000000002</v>
          </cell>
          <cell r="N935">
            <v>2.2000000000000002</v>
          </cell>
          <cell r="O935">
            <v>2</v>
          </cell>
          <cell r="P935">
            <v>2</v>
          </cell>
          <cell r="Q935">
            <v>0</v>
          </cell>
          <cell r="R935">
            <v>0</v>
          </cell>
          <cell r="S935">
            <v>2.2000000000000002</v>
          </cell>
          <cell r="T935">
            <v>0</v>
          </cell>
          <cell r="U935" t="str">
            <v/>
          </cell>
          <cell r="V935" t="str">
            <v>A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 t="e">
            <v>#DIV/0!</v>
          </cell>
          <cell r="AH935" t="e">
            <v>#DIV/0!</v>
          </cell>
          <cell r="AI935" t="e">
            <v>#DIV/0!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</row>
        <row r="936">
          <cell r="B936" t="str">
            <v/>
          </cell>
          <cell r="C936">
            <v>0</v>
          </cell>
          <cell r="D936" t="str">
            <v/>
          </cell>
          <cell r="F936" t="str">
            <v/>
          </cell>
          <cell r="H936" t="str">
            <v/>
          </cell>
          <cell r="I936" t="e">
            <v>#N/A</v>
          </cell>
          <cell r="J936" t="e">
            <v>#N/A</v>
          </cell>
          <cell r="K936" t="e">
            <v>#N/A</v>
          </cell>
          <cell r="M936">
            <v>2.2000000000000002</v>
          </cell>
          <cell r="N936">
            <v>2.2000000000000002</v>
          </cell>
          <cell r="O936">
            <v>2</v>
          </cell>
          <cell r="P936">
            <v>2</v>
          </cell>
          <cell r="Q936">
            <v>0</v>
          </cell>
          <cell r="R936">
            <v>0</v>
          </cell>
          <cell r="S936">
            <v>2.2000000000000002</v>
          </cell>
          <cell r="T936">
            <v>0</v>
          </cell>
          <cell r="U936" t="str">
            <v/>
          </cell>
          <cell r="V936" t="str">
            <v>A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 t="e">
            <v>#DIV/0!</v>
          </cell>
          <cell r="AH936" t="e">
            <v>#DIV/0!</v>
          </cell>
          <cell r="AI936" t="e">
            <v>#DIV/0!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</row>
        <row r="937">
          <cell r="B937" t="str">
            <v/>
          </cell>
          <cell r="C937">
            <v>0</v>
          </cell>
          <cell r="D937" t="str">
            <v/>
          </cell>
          <cell r="F937" t="str">
            <v/>
          </cell>
          <cell r="H937" t="str">
            <v/>
          </cell>
          <cell r="I937" t="e">
            <v>#N/A</v>
          </cell>
          <cell r="J937" t="e">
            <v>#N/A</v>
          </cell>
          <cell r="K937" t="e">
            <v>#N/A</v>
          </cell>
          <cell r="M937">
            <v>2.2000000000000002</v>
          </cell>
          <cell r="N937">
            <v>2.2000000000000002</v>
          </cell>
          <cell r="O937">
            <v>2</v>
          </cell>
          <cell r="P937">
            <v>2</v>
          </cell>
          <cell r="Q937">
            <v>0</v>
          </cell>
          <cell r="R937">
            <v>0</v>
          </cell>
          <cell r="S937">
            <v>2.2000000000000002</v>
          </cell>
          <cell r="T937">
            <v>0</v>
          </cell>
          <cell r="U937" t="str">
            <v/>
          </cell>
          <cell r="V937" t="str">
            <v>A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 t="e">
            <v>#DIV/0!</v>
          </cell>
          <cell r="AH937" t="e">
            <v>#DIV/0!</v>
          </cell>
          <cell r="AI937" t="e">
            <v>#DIV/0!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</row>
        <row r="938">
          <cell r="B938" t="str">
            <v/>
          </cell>
          <cell r="C938">
            <v>0</v>
          </cell>
          <cell r="D938" t="str">
            <v/>
          </cell>
          <cell r="F938" t="str">
            <v/>
          </cell>
          <cell r="H938" t="str">
            <v/>
          </cell>
          <cell r="I938" t="e">
            <v>#N/A</v>
          </cell>
          <cell r="J938" t="e">
            <v>#N/A</v>
          </cell>
          <cell r="K938" t="e">
            <v>#N/A</v>
          </cell>
          <cell r="M938">
            <v>2.2000000000000002</v>
          </cell>
          <cell r="N938">
            <v>2.2000000000000002</v>
          </cell>
          <cell r="O938">
            <v>2</v>
          </cell>
          <cell r="P938">
            <v>2</v>
          </cell>
          <cell r="Q938">
            <v>0</v>
          </cell>
          <cell r="R938">
            <v>0</v>
          </cell>
          <cell r="S938">
            <v>2.2000000000000002</v>
          </cell>
          <cell r="T938">
            <v>0</v>
          </cell>
          <cell r="U938" t="str">
            <v/>
          </cell>
          <cell r="V938" t="str">
            <v>A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 t="e">
            <v>#DIV/0!</v>
          </cell>
          <cell r="AH938" t="e">
            <v>#DIV/0!</v>
          </cell>
          <cell r="AI938" t="e">
            <v>#DIV/0!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</row>
        <row r="939">
          <cell r="B939" t="str">
            <v/>
          </cell>
          <cell r="C939">
            <v>0</v>
          </cell>
          <cell r="D939" t="str">
            <v/>
          </cell>
          <cell r="F939" t="str">
            <v/>
          </cell>
          <cell r="H939" t="str">
            <v/>
          </cell>
          <cell r="I939" t="e">
            <v>#N/A</v>
          </cell>
          <cell r="J939" t="e">
            <v>#N/A</v>
          </cell>
          <cell r="K939" t="e">
            <v>#N/A</v>
          </cell>
          <cell r="M939">
            <v>2.2000000000000002</v>
          </cell>
          <cell r="N939">
            <v>2.2000000000000002</v>
          </cell>
          <cell r="O939">
            <v>2</v>
          </cell>
          <cell r="P939">
            <v>2</v>
          </cell>
          <cell r="Q939">
            <v>0</v>
          </cell>
          <cell r="R939">
            <v>0</v>
          </cell>
          <cell r="S939">
            <v>2.2000000000000002</v>
          </cell>
          <cell r="T939">
            <v>0</v>
          </cell>
          <cell r="U939" t="str">
            <v/>
          </cell>
          <cell r="V939" t="str">
            <v>A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 t="e">
            <v>#DIV/0!</v>
          </cell>
          <cell r="AH939" t="e">
            <v>#DIV/0!</v>
          </cell>
          <cell r="AI939" t="e">
            <v>#DIV/0!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</row>
        <row r="940">
          <cell r="B940" t="str">
            <v/>
          </cell>
          <cell r="C940">
            <v>0</v>
          </cell>
          <cell r="D940" t="str">
            <v/>
          </cell>
          <cell r="F940" t="str">
            <v/>
          </cell>
          <cell r="H940" t="str">
            <v/>
          </cell>
          <cell r="I940" t="e">
            <v>#N/A</v>
          </cell>
          <cell r="J940" t="e">
            <v>#N/A</v>
          </cell>
          <cell r="K940" t="e">
            <v>#N/A</v>
          </cell>
          <cell r="M940">
            <v>2.2000000000000002</v>
          </cell>
          <cell r="N940">
            <v>2.2000000000000002</v>
          </cell>
          <cell r="O940">
            <v>2</v>
          </cell>
          <cell r="P940">
            <v>2</v>
          </cell>
          <cell r="Q940">
            <v>0</v>
          </cell>
          <cell r="R940">
            <v>0</v>
          </cell>
          <cell r="S940">
            <v>2.2000000000000002</v>
          </cell>
          <cell r="T940">
            <v>0</v>
          </cell>
          <cell r="U940" t="str">
            <v/>
          </cell>
          <cell r="V940" t="str">
            <v>A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 t="e">
            <v>#DIV/0!</v>
          </cell>
          <cell r="AH940" t="e">
            <v>#DIV/0!</v>
          </cell>
          <cell r="AI940" t="e">
            <v>#DIV/0!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</row>
        <row r="941">
          <cell r="B941" t="str">
            <v/>
          </cell>
          <cell r="C941">
            <v>0</v>
          </cell>
          <cell r="D941" t="str">
            <v/>
          </cell>
          <cell r="F941" t="str">
            <v/>
          </cell>
          <cell r="H941" t="str">
            <v/>
          </cell>
          <cell r="I941" t="e">
            <v>#N/A</v>
          </cell>
          <cell r="J941" t="e">
            <v>#N/A</v>
          </cell>
          <cell r="K941" t="e">
            <v>#N/A</v>
          </cell>
          <cell r="M941">
            <v>2.2000000000000002</v>
          </cell>
          <cell r="N941">
            <v>2.2000000000000002</v>
          </cell>
          <cell r="O941">
            <v>2</v>
          </cell>
          <cell r="P941">
            <v>2</v>
          </cell>
          <cell r="Q941">
            <v>0</v>
          </cell>
          <cell r="R941">
            <v>0</v>
          </cell>
          <cell r="S941">
            <v>2.2000000000000002</v>
          </cell>
          <cell r="T941">
            <v>0</v>
          </cell>
          <cell r="U941" t="str">
            <v/>
          </cell>
          <cell r="V941" t="str">
            <v>A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 t="e">
            <v>#DIV/0!</v>
          </cell>
          <cell r="AH941" t="e">
            <v>#DIV/0!</v>
          </cell>
          <cell r="AI941" t="e">
            <v>#DIV/0!</v>
          </cell>
          <cell r="AJ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</row>
        <row r="942">
          <cell r="B942" t="str">
            <v/>
          </cell>
          <cell r="C942">
            <v>0</v>
          </cell>
          <cell r="D942" t="str">
            <v/>
          </cell>
          <cell r="F942" t="str">
            <v/>
          </cell>
          <cell r="H942" t="str">
            <v/>
          </cell>
          <cell r="I942" t="e">
            <v>#N/A</v>
          </cell>
          <cell r="J942" t="e">
            <v>#N/A</v>
          </cell>
          <cell r="K942" t="e">
            <v>#N/A</v>
          </cell>
          <cell r="M942">
            <v>2.2000000000000002</v>
          </cell>
          <cell r="N942">
            <v>2.2000000000000002</v>
          </cell>
          <cell r="O942">
            <v>2</v>
          </cell>
          <cell r="P942">
            <v>2</v>
          </cell>
          <cell r="Q942">
            <v>0</v>
          </cell>
          <cell r="R942">
            <v>0</v>
          </cell>
          <cell r="S942">
            <v>2.2000000000000002</v>
          </cell>
          <cell r="T942">
            <v>0</v>
          </cell>
          <cell r="U942" t="str">
            <v/>
          </cell>
          <cell r="V942" t="str">
            <v>A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 t="e">
            <v>#DIV/0!</v>
          </cell>
          <cell r="AH942" t="e">
            <v>#DIV/0!</v>
          </cell>
          <cell r="AI942" t="e">
            <v>#DIV/0!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</row>
        <row r="943">
          <cell r="B943" t="str">
            <v/>
          </cell>
          <cell r="C943">
            <v>0</v>
          </cell>
          <cell r="D943" t="str">
            <v/>
          </cell>
          <cell r="F943" t="str">
            <v/>
          </cell>
          <cell r="H943" t="str">
            <v/>
          </cell>
          <cell r="I943" t="e">
            <v>#N/A</v>
          </cell>
          <cell r="J943" t="e">
            <v>#N/A</v>
          </cell>
          <cell r="K943" t="e">
            <v>#N/A</v>
          </cell>
          <cell r="M943">
            <v>2.2000000000000002</v>
          </cell>
          <cell r="N943">
            <v>2.2000000000000002</v>
          </cell>
          <cell r="O943">
            <v>2</v>
          </cell>
          <cell r="P943">
            <v>2</v>
          </cell>
          <cell r="Q943">
            <v>0</v>
          </cell>
          <cell r="R943">
            <v>0</v>
          </cell>
          <cell r="S943">
            <v>2.2000000000000002</v>
          </cell>
          <cell r="T943">
            <v>0</v>
          </cell>
          <cell r="U943" t="str">
            <v/>
          </cell>
          <cell r="V943" t="str">
            <v>A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 t="e">
            <v>#DIV/0!</v>
          </cell>
          <cell r="AH943" t="e">
            <v>#DIV/0!</v>
          </cell>
          <cell r="AI943" t="e">
            <v>#DIV/0!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</row>
        <row r="944">
          <cell r="B944" t="str">
            <v/>
          </cell>
          <cell r="C944">
            <v>0</v>
          </cell>
          <cell r="D944" t="str">
            <v/>
          </cell>
          <cell r="F944" t="str">
            <v/>
          </cell>
          <cell r="H944" t="str">
            <v/>
          </cell>
          <cell r="I944" t="e">
            <v>#N/A</v>
          </cell>
          <cell r="J944" t="e">
            <v>#N/A</v>
          </cell>
          <cell r="K944" t="e">
            <v>#N/A</v>
          </cell>
          <cell r="M944">
            <v>2.2000000000000002</v>
          </cell>
          <cell r="N944">
            <v>2.2000000000000002</v>
          </cell>
          <cell r="O944">
            <v>2</v>
          </cell>
          <cell r="P944">
            <v>2</v>
          </cell>
          <cell r="Q944">
            <v>0</v>
          </cell>
          <cell r="R944">
            <v>0</v>
          </cell>
          <cell r="S944">
            <v>2.2000000000000002</v>
          </cell>
          <cell r="T944">
            <v>0</v>
          </cell>
          <cell r="U944" t="str">
            <v/>
          </cell>
          <cell r="V944" t="str">
            <v>A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 t="e">
            <v>#DIV/0!</v>
          </cell>
          <cell r="AH944" t="e">
            <v>#DIV/0!</v>
          </cell>
          <cell r="AI944" t="e">
            <v>#DIV/0!</v>
          </cell>
          <cell r="AJ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</row>
        <row r="945">
          <cell r="B945" t="str">
            <v/>
          </cell>
          <cell r="C945">
            <v>0</v>
          </cell>
          <cell r="D945" t="str">
            <v/>
          </cell>
          <cell r="F945" t="str">
            <v/>
          </cell>
          <cell r="H945" t="str">
            <v/>
          </cell>
          <cell r="I945" t="e">
            <v>#N/A</v>
          </cell>
          <cell r="J945" t="e">
            <v>#N/A</v>
          </cell>
          <cell r="K945" t="e">
            <v>#N/A</v>
          </cell>
          <cell r="M945">
            <v>2.2000000000000002</v>
          </cell>
          <cell r="N945">
            <v>2.2000000000000002</v>
          </cell>
          <cell r="O945">
            <v>2</v>
          </cell>
          <cell r="P945">
            <v>2</v>
          </cell>
          <cell r="Q945">
            <v>0</v>
          </cell>
          <cell r="R945">
            <v>0</v>
          </cell>
          <cell r="S945">
            <v>2.2000000000000002</v>
          </cell>
          <cell r="T945">
            <v>0</v>
          </cell>
          <cell r="U945" t="str">
            <v/>
          </cell>
          <cell r="V945" t="str">
            <v>A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 t="e">
            <v>#DIV/0!</v>
          </cell>
          <cell r="AH945" t="e">
            <v>#DIV/0!</v>
          </cell>
          <cell r="AI945" t="e">
            <v>#DIV/0!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</row>
        <row r="946">
          <cell r="B946" t="str">
            <v/>
          </cell>
          <cell r="C946">
            <v>0</v>
          </cell>
          <cell r="D946" t="str">
            <v/>
          </cell>
          <cell r="F946" t="str">
            <v/>
          </cell>
          <cell r="H946" t="str">
            <v/>
          </cell>
          <cell r="I946" t="e">
            <v>#N/A</v>
          </cell>
          <cell r="J946" t="e">
            <v>#N/A</v>
          </cell>
          <cell r="K946" t="e">
            <v>#N/A</v>
          </cell>
          <cell r="M946">
            <v>2.2000000000000002</v>
          </cell>
          <cell r="N946">
            <v>2.2000000000000002</v>
          </cell>
          <cell r="O946">
            <v>2</v>
          </cell>
          <cell r="P946">
            <v>2</v>
          </cell>
          <cell r="Q946">
            <v>0</v>
          </cell>
          <cell r="R946">
            <v>0</v>
          </cell>
          <cell r="S946">
            <v>2.2000000000000002</v>
          </cell>
          <cell r="T946">
            <v>0</v>
          </cell>
          <cell r="U946" t="str">
            <v/>
          </cell>
          <cell r="V946" t="str">
            <v>A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 t="e">
            <v>#DIV/0!</v>
          </cell>
          <cell r="AH946" t="e">
            <v>#DIV/0!</v>
          </cell>
          <cell r="AI946" t="e">
            <v>#DIV/0!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</row>
        <row r="947">
          <cell r="B947" t="str">
            <v/>
          </cell>
          <cell r="C947">
            <v>0</v>
          </cell>
          <cell r="D947" t="str">
            <v/>
          </cell>
          <cell r="F947" t="str">
            <v/>
          </cell>
          <cell r="H947" t="str">
            <v/>
          </cell>
          <cell r="I947" t="e">
            <v>#N/A</v>
          </cell>
          <cell r="J947" t="e">
            <v>#N/A</v>
          </cell>
          <cell r="K947" t="e">
            <v>#N/A</v>
          </cell>
          <cell r="M947">
            <v>2.2000000000000002</v>
          </cell>
          <cell r="N947">
            <v>2.2000000000000002</v>
          </cell>
          <cell r="O947">
            <v>2</v>
          </cell>
          <cell r="P947">
            <v>2</v>
          </cell>
          <cell r="Q947">
            <v>0</v>
          </cell>
          <cell r="R947">
            <v>0</v>
          </cell>
          <cell r="S947">
            <v>2.2000000000000002</v>
          </cell>
          <cell r="T947">
            <v>0</v>
          </cell>
          <cell r="U947" t="str">
            <v/>
          </cell>
          <cell r="V947" t="str">
            <v>A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 t="e">
            <v>#DIV/0!</v>
          </cell>
          <cell r="AH947" t="e">
            <v>#DIV/0!</v>
          </cell>
          <cell r="AI947" t="e">
            <v>#DIV/0!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</row>
        <row r="948">
          <cell r="B948" t="str">
            <v/>
          </cell>
          <cell r="C948">
            <v>0</v>
          </cell>
          <cell r="D948" t="str">
            <v/>
          </cell>
          <cell r="F948" t="str">
            <v/>
          </cell>
          <cell r="H948" t="str">
            <v/>
          </cell>
          <cell r="I948" t="e">
            <v>#N/A</v>
          </cell>
          <cell r="J948" t="e">
            <v>#N/A</v>
          </cell>
          <cell r="K948" t="e">
            <v>#N/A</v>
          </cell>
          <cell r="M948">
            <v>2.2000000000000002</v>
          </cell>
          <cell r="N948">
            <v>2.2000000000000002</v>
          </cell>
          <cell r="O948">
            <v>2</v>
          </cell>
          <cell r="P948">
            <v>2</v>
          </cell>
          <cell r="Q948">
            <v>0</v>
          </cell>
          <cell r="R948">
            <v>0</v>
          </cell>
          <cell r="S948">
            <v>2.2000000000000002</v>
          </cell>
          <cell r="T948">
            <v>0</v>
          </cell>
          <cell r="U948" t="str">
            <v/>
          </cell>
          <cell r="V948" t="str">
            <v>A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 t="e">
            <v>#DIV/0!</v>
          </cell>
          <cell r="AH948" t="e">
            <v>#DIV/0!</v>
          </cell>
          <cell r="AI948" t="e">
            <v>#DIV/0!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</row>
        <row r="949">
          <cell r="B949" t="str">
            <v/>
          </cell>
          <cell r="C949">
            <v>0</v>
          </cell>
          <cell r="D949" t="str">
            <v/>
          </cell>
          <cell r="F949" t="str">
            <v/>
          </cell>
          <cell r="H949" t="str">
            <v/>
          </cell>
          <cell r="I949" t="e">
            <v>#N/A</v>
          </cell>
          <cell r="J949" t="e">
            <v>#N/A</v>
          </cell>
          <cell r="K949" t="e">
            <v>#N/A</v>
          </cell>
          <cell r="M949">
            <v>2.2000000000000002</v>
          </cell>
          <cell r="N949">
            <v>2.2000000000000002</v>
          </cell>
          <cell r="O949">
            <v>2</v>
          </cell>
          <cell r="P949">
            <v>2</v>
          </cell>
          <cell r="Q949">
            <v>0</v>
          </cell>
          <cell r="R949">
            <v>0</v>
          </cell>
          <cell r="S949">
            <v>2.2000000000000002</v>
          </cell>
          <cell r="T949">
            <v>0</v>
          </cell>
          <cell r="U949" t="str">
            <v/>
          </cell>
          <cell r="V949" t="str">
            <v>A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 t="e">
            <v>#DIV/0!</v>
          </cell>
          <cell r="AH949" t="e">
            <v>#DIV/0!</v>
          </cell>
          <cell r="AI949" t="e">
            <v>#DIV/0!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</row>
        <row r="950">
          <cell r="B950" t="str">
            <v/>
          </cell>
          <cell r="C950">
            <v>0</v>
          </cell>
          <cell r="D950" t="str">
            <v/>
          </cell>
          <cell r="F950" t="str">
            <v/>
          </cell>
          <cell r="H950" t="str">
            <v/>
          </cell>
          <cell r="I950" t="e">
            <v>#N/A</v>
          </cell>
          <cell r="J950" t="e">
            <v>#N/A</v>
          </cell>
          <cell r="K950" t="e">
            <v>#N/A</v>
          </cell>
          <cell r="M950">
            <v>2.2000000000000002</v>
          </cell>
          <cell r="N950">
            <v>2.2000000000000002</v>
          </cell>
          <cell r="O950">
            <v>2</v>
          </cell>
          <cell r="P950">
            <v>2</v>
          </cell>
          <cell r="Q950">
            <v>0</v>
          </cell>
          <cell r="R950">
            <v>0</v>
          </cell>
          <cell r="S950">
            <v>2.2000000000000002</v>
          </cell>
          <cell r="T950">
            <v>0</v>
          </cell>
          <cell r="U950" t="str">
            <v/>
          </cell>
          <cell r="V950" t="str">
            <v>A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 t="e">
            <v>#DIV/0!</v>
          </cell>
          <cell r="AH950" t="e">
            <v>#DIV/0!</v>
          </cell>
          <cell r="AI950" t="e">
            <v>#DIV/0!</v>
          </cell>
          <cell r="AJ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</row>
        <row r="951">
          <cell r="B951" t="str">
            <v/>
          </cell>
          <cell r="C951">
            <v>0</v>
          </cell>
          <cell r="D951" t="str">
            <v/>
          </cell>
          <cell r="F951" t="str">
            <v/>
          </cell>
          <cell r="H951" t="str">
            <v/>
          </cell>
          <cell r="I951" t="e">
            <v>#N/A</v>
          </cell>
          <cell r="J951" t="e">
            <v>#N/A</v>
          </cell>
          <cell r="K951" t="e">
            <v>#N/A</v>
          </cell>
          <cell r="M951">
            <v>2.2000000000000002</v>
          </cell>
          <cell r="N951">
            <v>2.2000000000000002</v>
          </cell>
          <cell r="O951">
            <v>2</v>
          </cell>
          <cell r="P951">
            <v>2</v>
          </cell>
          <cell r="Q951">
            <v>0</v>
          </cell>
          <cell r="R951">
            <v>0</v>
          </cell>
          <cell r="S951">
            <v>2.2000000000000002</v>
          </cell>
          <cell r="T951">
            <v>0</v>
          </cell>
          <cell r="U951" t="str">
            <v/>
          </cell>
          <cell r="V951" t="str">
            <v>A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 t="e">
            <v>#DIV/0!</v>
          </cell>
          <cell r="AH951" t="e">
            <v>#DIV/0!</v>
          </cell>
          <cell r="AI951" t="e">
            <v>#DIV/0!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</row>
        <row r="952">
          <cell r="B952" t="str">
            <v/>
          </cell>
          <cell r="C952">
            <v>0</v>
          </cell>
          <cell r="D952" t="str">
            <v/>
          </cell>
          <cell r="F952" t="str">
            <v/>
          </cell>
          <cell r="H952" t="str">
            <v/>
          </cell>
          <cell r="I952" t="e">
            <v>#N/A</v>
          </cell>
          <cell r="J952" t="e">
            <v>#N/A</v>
          </cell>
          <cell r="K952" t="e">
            <v>#N/A</v>
          </cell>
          <cell r="M952">
            <v>2.2000000000000002</v>
          </cell>
          <cell r="N952">
            <v>2.2000000000000002</v>
          </cell>
          <cell r="O952">
            <v>2</v>
          </cell>
          <cell r="P952">
            <v>2</v>
          </cell>
          <cell r="Q952">
            <v>0</v>
          </cell>
          <cell r="R952">
            <v>0</v>
          </cell>
          <cell r="S952">
            <v>2.2000000000000002</v>
          </cell>
          <cell r="T952">
            <v>0</v>
          </cell>
          <cell r="U952" t="str">
            <v/>
          </cell>
          <cell r="V952" t="str">
            <v>A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 t="e">
            <v>#DIV/0!</v>
          </cell>
          <cell r="AH952" t="e">
            <v>#DIV/0!</v>
          </cell>
          <cell r="AI952" t="e">
            <v>#DIV/0!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</row>
        <row r="953">
          <cell r="B953" t="str">
            <v/>
          </cell>
          <cell r="C953">
            <v>0</v>
          </cell>
          <cell r="D953" t="str">
            <v/>
          </cell>
          <cell r="F953" t="str">
            <v/>
          </cell>
          <cell r="H953" t="str">
            <v/>
          </cell>
          <cell r="I953" t="e">
            <v>#N/A</v>
          </cell>
          <cell r="J953" t="e">
            <v>#N/A</v>
          </cell>
          <cell r="K953" t="e">
            <v>#N/A</v>
          </cell>
          <cell r="M953">
            <v>2.2000000000000002</v>
          </cell>
          <cell r="N953">
            <v>2.2000000000000002</v>
          </cell>
          <cell r="O953">
            <v>2</v>
          </cell>
          <cell r="P953">
            <v>2</v>
          </cell>
          <cell r="Q953">
            <v>0</v>
          </cell>
          <cell r="R953">
            <v>0</v>
          </cell>
          <cell r="S953">
            <v>2.2000000000000002</v>
          </cell>
          <cell r="T953">
            <v>0</v>
          </cell>
          <cell r="U953" t="str">
            <v/>
          </cell>
          <cell r="V953" t="str">
            <v>A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 t="e">
            <v>#DIV/0!</v>
          </cell>
          <cell r="AH953" t="e">
            <v>#DIV/0!</v>
          </cell>
          <cell r="AI953" t="e">
            <v>#DIV/0!</v>
          </cell>
          <cell r="AJ953">
            <v>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</row>
        <row r="954">
          <cell r="B954" t="str">
            <v/>
          </cell>
          <cell r="C954">
            <v>0</v>
          </cell>
          <cell r="D954" t="str">
            <v/>
          </cell>
          <cell r="F954" t="str">
            <v/>
          </cell>
          <cell r="H954" t="str">
            <v/>
          </cell>
          <cell r="I954" t="e">
            <v>#N/A</v>
          </cell>
          <cell r="J954" t="e">
            <v>#N/A</v>
          </cell>
          <cell r="K954" t="e">
            <v>#N/A</v>
          </cell>
          <cell r="M954">
            <v>2.2000000000000002</v>
          </cell>
          <cell r="N954">
            <v>2.2000000000000002</v>
          </cell>
          <cell r="O954">
            <v>2</v>
          </cell>
          <cell r="P954">
            <v>2</v>
          </cell>
          <cell r="Q954">
            <v>0</v>
          </cell>
          <cell r="R954">
            <v>0</v>
          </cell>
          <cell r="S954">
            <v>2.2000000000000002</v>
          </cell>
          <cell r="T954">
            <v>0</v>
          </cell>
          <cell r="U954" t="str">
            <v/>
          </cell>
          <cell r="V954" t="str">
            <v>A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 t="e">
            <v>#DIV/0!</v>
          </cell>
          <cell r="AH954" t="e">
            <v>#DIV/0!</v>
          </cell>
          <cell r="AI954" t="e">
            <v>#DIV/0!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</row>
        <row r="955">
          <cell r="B955" t="str">
            <v/>
          </cell>
          <cell r="C955">
            <v>0</v>
          </cell>
          <cell r="D955" t="str">
            <v/>
          </cell>
          <cell r="F955" t="str">
            <v/>
          </cell>
          <cell r="H955" t="str">
            <v/>
          </cell>
          <cell r="I955" t="e">
            <v>#N/A</v>
          </cell>
          <cell r="J955" t="e">
            <v>#N/A</v>
          </cell>
          <cell r="K955" t="e">
            <v>#N/A</v>
          </cell>
          <cell r="M955">
            <v>2.2000000000000002</v>
          </cell>
          <cell r="N955">
            <v>2.2000000000000002</v>
          </cell>
          <cell r="O955">
            <v>2</v>
          </cell>
          <cell r="P955">
            <v>2</v>
          </cell>
          <cell r="Q955">
            <v>0</v>
          </cell>
          <cell r="R955">
            <v>0</v>
          </cell>
          <cell r="S955">
            <v>2.2000000000000002</v>
          </cell>
          <cell r="T955">
            <v>0</v>
          </cell>
          <cell r="U955" t="str">
            <v/>
          </cell>
          <cell r="V955" t="str">
            <v>A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 t="e">
            <v>#DIV/0!</v>
          </cell>
          <cell r="AH955" t="e">
            <v>#DIV/0!</v>
          </cell>
          <cell r="AI955" t="e">
            <v>#DIV/0!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</row>
        <row r="956">
          <cell r="B956" t="str">
            <v/>
          </cell>
          <cell r="C956">
            <v>0</v>
          </cell>
          <cell r="D956" t="str">
            <v/>
          </cell>
          <cell r="F956" t="str">
            <v/>
          </cell>
          <cell r="H956" t="str">
            <v/>
          </cell>
          <cell r="I956" t="e">
            <v>#N/A</v>
          </cell>
          <cell r="J956" t="e">
            <v>#N/A</v>
          </cell>
          <cell r="K956" t="e">
            <v>#N/A</v>
          </cell>
          <cell r="M956">
            <v>2.2000000000000002</v>
          </cell>
          <cell r="N956">
            <v>2.2000000000000002</v>
          </cell>
          <cell r="O956">
            <v>2</v>
          </cell>
          <cell r="P956">
            <v>2</v>
          </cell>
          <cell r="Q956">
            <v>0</v>
          </cell>
          <cell r="R956">
            <v>0</v>
          </cell>
          <cell r="S956">
            <v>2.2000000000000002</v>
          </cell>
          <cell r="T956">
            <v>0</v>
          </cell>
          <cell r="U956" t="str">
            <v/>
          </cell>
          <cell r="V956" t="str">
            <v>A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 t="e">
            <v>#DIV/0!</v>
          </cell>
          <cell r="AH956" t="e">
            <v>#DIV/0!</v>
          </cell>
          <cell r="AI956" t="e">
            <v>#DIV/0!</v>
          </cell>
          <cell r="AJ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</row>
        <row r="957">
          <cell r="B957" t="str">
            <v/>
          </cell>
          <cell r="C957">
            <v>0</v>
          </cell>
          <cell r="D957" t="str">
            <v/>
          </cell>
          <cell r="F957" t="str">
            <v/>
          </cell>
          <cell r="H957" t="str">
            <v/>
          </cell>
          <cell r="I957" t="e">
            <v>#N/A</v>
          </cell>
          <cell r="J957" t="e">
            <v>#N/A</v>
          </cell>
          <cell r="K957" t="e">
            <v>#N/A</v>
          </cell>
          <cell r="M957">
            <v>2.2000000000000002</v>
          </cell>
          <cell r="N957">
            <v>2.2000000000000002</v>
          </cell>
          <cell r="O957">
            <v>2</v>
          </cell>
          <cell r="P957">
            <v>2</v>
          </cell>
          <cell r="Q957">
            <v>0</v>
          </cell>
          <cell r="R957">
            <v>0</v>
          </cell>
          <cell r="S957">
            <v>2.2000000000000002</v>
          </cell>
          <cell r="T957">
            <v>0</v>
          </cell>
          <cell r="U957" t="str">
            <v/>
          </cell>
          <cell r="V957" t="str">
            <v>A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 t="e">
            <v>#DIV/0!</v>
          </cell>
          <cell r="AH957" t="e">
            <v>#DIV/0!</v>
          </cell>
          <cell r="AI957" t="e">
            <v>#DIV/0!</v>
          </cell>
          <cell r="AJ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</row>
        <row r="958">
          <cell r="B958" t="str">
            <v/>
          </cell>
          <cell r="C958">
            <v>0</v>
          </cell>
          <cell r="D958" t="str">
            <v/>
          </cell>
          <cell r="F958" t="str">
            <v/>
          </cell>
          <cell r="H958" t="str">
            <v/>
          </cell>
          <cell r="I958" t="e">
            <v>#N/A</v>
          </cell>
          <cell r="J958" t="e">
            <v>#N/A</v>
          </cell>
          <cell r="K958" t="e">
            <v>#N/A</v>
          </cell>
          <cell r="M958">
            <v>2.2000000000000002</v>
          </cell>
          <cell r="N958">
            <v>2.2000000000000002</v>
          </cell>
          <cell r="O958">
            <v>2</v>
          </cell>
          <cell r="P958">
            <v>2</v>
          </cell>
          <cell r="Q958">
            <v>0</v>
          </cell>
          <cell r="R958">
            <v>0</v>
          </cell>
          <cell r="S958">
            <v>2.2000000000000002</v>
          </cell>
          <cell r="T958">
            <v>0</v>
          </cell>
          <cell r="U958" t="str">
            <v/>
          </cell>
          <cell r="V958" t="str">
            <v>A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 t="e">
            <v>#DIV/0!</v>
          </cell>
          <cell r="AH958" t="e">
            <v>#DIV/0!</v>
          </cell>
          <cell r="AI958" t="e">
            <v>#DIV/0!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</row>
        <row r="959">
          <cell r="B959" t="str">
            <v/>
          </cell>
          <cell r="C959">
            <v>0</v>
          </cell>
          <cell r="D959" t="str">
            <v/>
          </cell>
          <cell r="F959" t="str">
            <v/>
          </cell>
          <cell r="H959" t="str">
            <v/>
          </cell>
          <cell r="I959" t="e">
            <v>#N/A</v>
          </cell>
          <cell r="J959" t="e">
            <v>#N/A</v>
          </cell>
          <cell r="K959" t="e">
            <v>#N/A</v>
          </cell>
          <cell r="M959">
            <v>2.2000000000000002</v>
          </cell>
          <cell r="N959">
            <v>2.2000000000000002</v>
          </cell>
          <cell r="O959">
            <v>2</v>
          </cell>
          <cell r="P959">
            <v>2</v>
          </cell>
          <cell r="Q959">
            <v>0</v>
          </cell>
          <cell r="R959">
            <v>0</v>
          </cell>
          <cell r="S959">
            <v>2.2000000000000002</v>
          </cell>
          <cell r="T959">
            <v>0</v>
          </cell>
          <cell r="U959" t="str">
            <v/>
          </cell>
          <cell r="V959" t="str">
            <v>A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 t="e">
            <v>#DIV/0!</v>
          </cell>
          <cell r="AH959" t="e">
            <v>#DIV/0!</v>
          </cell>
          <cell r="AI959" t="e">
            <v>#DIV/0!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</row>
        <row r="960">
          <cell r="B960" t="str">
            <v/>
          </cell>
          <cell r="C960">
            <v>0</v>
          </cell>
          <cell r="D960" t="str">
            <v/>
          </cell>
          <cell r="F960" t="str">
            <v/>
          </cell>
          <cell r="H960" t="str">
            <v/>
          </cell>
          <cell r="I960" t="e">
            <v>#N/A</v>
          </cell>
          <cell r="J960" t="e">
            <v>#N/A</v>
          </cell>
          <cell r="K960" t="e">
            <v>#N/A</v>
          </cell>
          <cell r="M960">
            <v>2.2000000000000002</v>
          </cell>
          <cell r="N960">
            <v>2.2000000000000002</v>
          </cell>
          <cell r="O960">
            <v>2</v>
          </cell>
          <cell r="P960">
            <v>2</v>
          </cell>
          <cell r="Q960">
            <v>0</v>
          </cell>
          <cell r="R960">
            <v>0</v>
          </cell>
          <cell r="S960">
            <v>2.2000000000000002</v>
          </cell>
          <cell r="T960">
            <v>0</v>
          </cell>
          <cell r="U960" t="str">
            <v/>
          </cell>
          <cell r="V960" t="str">
            <v>A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 t="e">
            <v>#DIV/0!</v>
          </cell>
          <cell r="AH960" t="e">
            <v>#DIV/0!</v>
          </cell>
          <cell r="AI960" t="e">
            <v>#DIV/0!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</row>
        <row r="961">
          <cell r="B961" t="str">
            <v/>
          </cell>
          <cell r="C961">
            <v>0</v>
          </cell>
          <cell r="D961" t="str">
            <v/>
          </cell>
          <cell r="F961" t="str">
            <v/>
          </cell>
          <cell r="H961" t="str">
            <v/>
          </cell>
          <cell r="I961" t="e">
            <v>#N/A</v>
          </cell>
          <cell r="J961" t="e">
            <v>#N/A</v>
          </cell>
          <cell r="K961" t="e">
            <v>#N/A</v>
          </cell>
          <cell r="M961">
            <v>2.2000000000000002</v>
          </cell>
          <cell r="N961">
            <v>2.2000000000000002</v>
          </cell>
          <cell r="O961">
            <v>2</v>
          </cell>
          <cell r="P961">
            <v>2</v>
          </cell>
          <cell r="Q961">
            <v>0</v>
          </cell>
          <cell r="R961">
            <v>0</v>
          </cell>
          <cell r="S961">
            <v>2.2000000000000002</v>
          </cell>
          <cell r="T961">
            <v>0</v>
          </cell>
          <cell r="U961" t="str">
            <v/>
          </cell>
          <cell r="V961" t="str">
            <v>A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 t="e">
            <v>#DIV/0!</v>
          </cell>
          <cell r="AH961" t="e">
            <v>#DIV/0!</v>
          </cell>
          <cell r="AI961" t="e">
            <v>#DIV/0!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</row>
        <row r="962">
          <cell r="B962" t="str">
            <v/>
          </cell>
          <cell r="C962">
            <v>0</v>
          </cell>
          <cell r="D962" t="str">
            <v/>
          </cell>
          <cell r="F962" t="str">
            <v/>
          </cell>
          <cell r="H962" t="str">
            <v/>
          </cell>
          <cell r="I962" t="e">
            <v>#N/A</v>
          </cell>
          <cell r="J962" t="e">
            <v>#N/A</v>
          </cell>
          <cell r="K962" t="e">
            <v>#N/A</v>
          </cell>
          <cell r="M962">
            <v>2.2000000000000002</v>
          </cell>
          <cell r="N962">
            <v>2.2000000000000002</v>
          </cell>
          <cell r="O962">
            <v>2</v>
          </cell>
          <cell r="P962">
            <v>2</v>
          </cell>
          <cell r="Q962">
            <v>0</v>
          </cell>
          <cell r="R962">
            <v>0</v>
          </cell>
          <cell r="S962">
            <v>2.2000000000000002</v>
          </cell>
          <cell r="T962">
            <v>0</v>
          </cell>
          <cell r="U962" t="str">
            <v/>
          </cell>
          <cell r="V962" t="str">
            <v>A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 t="e">
            <v>#DIV/0!</v>
          </cell>
          <cell r="AH962" t="e">
            <v>#DIV/0!</v>
          </cell>
          <cell r="AI962" t="e">
            <v>#DIV/0!</v>
          </cell>
          <cell r="AJ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</row>
        <row r="963">
          <cell r="B963" t="str">
            <v/>
          </cell>
          <cell r="C963">
            <v>0</v>
          </cell>
          <cell r="D963" t="str">
            <v/>
          </cell>
          <cell r="F963" t="str">
            <v/>
          </cell>
          <cell r="H963" t="str">
            <v/>
          </cell>
          <cell r="I963" t="e">
            <v>#N/A</v>
          </cell>
          <cell r="J963" t="e">
            <v>#N/A</v>
          </cell>
          <cell r="K963" t="e">
            <v>#N/A</v>
          </cell>
          <cell r="M963">
            <v>2.2000000000000002</v>
          </cell>
          <cell r="N963">
            <v>2.2000000000000002</v>
          </cell>
          <cell r="O963">
            <v>2</v>
          </cell>
          <cell r="P963">
            <v>2</v>
          </cell>
          <cell r="Q963">
            <v>0</v>
          </cell>
          <cell r="R963">
            <v>0</v>
          </cell>
          <cell r="S963">
            <v>2.2000000000000002</v>
          </cell>
          <cell r="T963">
            <v>0</v>
          </cell>
          <cell r="U963" t="str">
            <v/>
          </cell>
          <cell r="V963" t="str">
            <v>A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 t="e">
            <v>#DIV/0!</v>
          </cell>
          <cell r="AH963" t="e">
            <v>#DIV/0!</v>
          </cell>
          <cell r="AI963" t="e">
            <v>#DIV/0!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</row>
        <row r="964">
          <cell r="B964" t="str">
            <v/>
          </cell>
          <cell r="C964">
            <v>0</v>
          </cell>
          <cell r="D964" t="str">
            <v/>
          </cell>
          <cell r="F964" t="str">
            <v/>
          </cell>
          <cell r="H964" t="str">
            <v/>
          </cell>
          <cell r="I964" t="e">
            <v>#N/A</v>
          </cell>
          <cell r="J964" t="e">
            <v>#N/A</v>
          </cell>
          <cell r="K964" t="e">
            <v>#N/A</v>
          </cell>
          <cell r="M964">
            <v>2.2000000000000002</v>
          </cell>
          <cell r="N964">
            <v>2.2000000000000002</v>
          </cell>
          <cell r="O964">
            <v>2</v>
          </cell>
          <cell r="P964">
            <v>2</v>
          </cell>
          <cell r="Q964">
            <v>0</v>
          </cell>
          <cell r="R964">
            <v>0</v>
          </cell>
          <cell r="S964">
            <v>2.2000000000000002</v>
          </cell>
          <cell r="T964">
            <v>0</v>
          </cell>
          <cell r="U964" t="str">
            <v/>
          </cell>
          <cell r="V964" t="str">
            <v>A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 t="e">
            <v>#DIV/0!</v>
          </cell>
          <cell r="AH964" t="e">
            <v>#DIV/0!</v>
          </cell>
          <cell r="AI964" t="e">
            <v>#DIV/0!</v>
          </cell>
          <cell r="AJ964">
            <v>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</row>
        <row r="965">
          <cell r="B965" t="str">
            <v/>
          </cell>
          <cell r="C965">
            <v>0</v>
          </cell>
          <cell r="D965" t="str">
            <v/>
          </cell>
          <cell r="F965" t="str">
            <v/>
          </cell>
          <cell r="H965" t="str">
            <v/>
          </cell>
          <cell r="I965" t="e">
            <v>#N/A</v>
          </cell>
          <cell r="J965" t="e">
            <v>#N/A</v>
          </cell>
          <cell r="K965" t="e">
            <v>#N/A</v>
          </cell>
          <cell r="M965">
            <v>2.2000000000000002</v>
          </cell>
          <cell r="N965">
            <v>2.2000000000000002</v>
          </cell>
          <cell r="O965">
            <v>2</v>
          </cell>
          <cell r="P965">
            <v>2</v>
          </cell>
          <cell r="Q965">
            <v>0</v>
          </cell>
          <cell r="R965">
            <v>0</v>
          </cell>
          <cell r="S965">
            <v>2.2000000000000002</v>
          </cell>
          <cell r="T965">
            <v>0</v>
          </cell>
          <cell r="U965" t="str">
            <v/>
          </cell>
          <cell r="V965" t="str">
            <v>A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 t="e">
            <v>#DIV/0!</v>
          </cell>
          <cell r="AH965" t="e">
            <v>#DIV/0!</v>
          </cell>
          <cell r="AI965" t="e">
            <v>#DIV/0!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</row>
        <row r="966">
          <cell r="B966" t="str">
            <v/>
          </cell>
          <cell r="C966">
            <v>0</v>
          </cell>
          <cell r="D966" t="str">
            <v/>
          </cell>
          <cell r="F966" t="str">
            <v/>
          </cell>
          <cell r="H966" t="str">
            <v/>
          </cell>
          <cell r="I966" t="e">
            <v>#N/A</v>
          </cell>
          <cell r="J966" t="e">
            <v>#N/A</v>
          </cell>
          <cell r="K966" t="e">
            <v>#N/A</v>
          </cell>
          <cell r="M966">
            <v>2.2000000000000002</v>
          </cell>
          <cell r="N966">
            <v>2.2000000000000002</v>
          </cell>
          <cell r="O966">
            <v>2</v>
          </cell>
          <cell r="P966">
            <v>2</v>
          </cell>
          <cell r="Q966">
            <v>0</v>
          </cell>
          <cell r="R966">
            <v>0</v>
          </cell>
          <cell r="S966">
            <v>2.2000000000000002</v>
          </cell>
          <cell r="T966">
            <v>0</v>
          </cell>
          <cell r="U966" t="str">
            <v/>
          </cell>
          <cell r="V966" t="str">
            <v>A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 t="e">
            <v>#DIV/0!</v>
          </cell>
          <cell r="AH966" t="e">
            <v>#DIV/0!</v>
          </cell>
          <cell r="AI966" t="e">
            <v>#DIV/0!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</row>
        <row r="967">
          <cell r="B967" t="str">
            <v/>
          </cell>
          <cell r="C967">
            <v>0</v>
          </cell>
          <cell r="D967" t="str">
            <v/>
          </cell>
          <cell r="F967" t="str">
            <v/>
          </cell>
          <cell r="H967" t="str">
            <v/>
          </cell>
          <cell r="I967" t="e">
            <v>#N/A</v>
          </cell>
          <cell r="J967" t="e">
            <v>#N/A</v>
          </cell>
          <cell r="K967" t="e">
            <v>#N/A</v>
          </cell>
          <cell r="M967">
            <v>2.2000000000000002</v>
          </cell>
          <cell r="N967">
            <v>2.2000000000000002</v>
          </cell>
          <cell r="O967">
            <v>2</v>
          </cell>
          <cell r="P967">
            <v>2</v>
          </cell>
          <cell r="Q967">
            <v>0</v>
          </cell>
          <cell r="R967">
            <v>0</v>
          </cell>
          <cell r="S967">
            <v>2.2000000000000002</v>
          </cell>
          <cell r="T967">
            <v>0</v>
          </cell>
          <cell r="U967" t="str">
            <v/>
          </cell>
          <cell r="V967" t="str">
            <v>A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 t="e">
            <v>#DIV/0!</v>
          </cell>
          <cell r="AH967" t="e">
            <v>#DIV/0!</v>
          </cell>
          <cell r="AI967" t="e">
            <v>#DIV/0!</v>
          </cell>
          <cell r="AJ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</row>
        <row r="968">
          <cell r="B968" t="str">
            <v/>
          </cell>
          <cell r="C968">
            <v>0</v>
          </cell>
          <cell r="D968" t="str">
            <v/>
          </cell>
          <cell r="F968" t="str">
            <v/>
          </cell>
          <cell r="H968" t="str">
            <v/>
          </cell>
          <cell r="I968" t="e">
            <v>#N/A</v>
          </cell>
          <cell r="J968" t="e">
            <v>#N/A</v>
          </cell>
          <cell r="K968" t="e">
            <v>#N/A</v>
          </cell>
          <cell r="M968">
            <v>2.2000000000000002</v>
          </cell>
          <cell r="N968">
            <v>2.2000000000000002</v>
          </cell>
          <cell r="O968">
            <v>2</v>
          </cell>
          <cell r="P968">
            <v>2</v>
          </cell>
          <cell r="Q968">
            <v>0</v>
          </cell>
          <cell r="R968">
            <v>0</v>
          </cell>
          <cell r="S968">
            <v>2.2000000000000002</v>
          </cell>
          <cell r="T968">
            <v>0</v>
          </cell>
          <cell r="U968" t="str">
            <v/>
          </cell>
          <cell r="V968" t="str">
            <v>A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 t="e">
            <v>#DIV/0!</v>
          </cell>
          <cell r="AH968" t="e">
            <v>#DIV/0!</v>
          </cell>
          <cell r="AI968" t="e">
            <v>#DIV/0!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</row>
        <row r="969">
          <cell r="B969" t="str">
            <v/>
          </cell>
          <cell r="C969">
            <v>0</v>
          </cell>
          <cell r="D969" t="str">
            <v/>
          </cell>
          <cell r="F969" t="str">
            <v/>
          </cell>
          <cell r="H969" t="str">
            <v/>
          </cell>
          <cell r="I969" t="e">
            <v>#N/A</v>
          </cell>
          <cell r="J969" t="e">
            <v>#N/A</v>
          </cell>
          <cell r="K969" t="e">
            <v>#N/A</v>
          </cell>
          <cell r="M969">
            <v>2.2000000000000002</v>
          </cell>
          <cell r="N969">
            <v>2.2000000000000002</v>
          </cell>
          <cell r="O969">
            <v>2</v>
          </cell>
          <cell r="P969">
            <v>2</v>
          </cell>
          <cell r="Q969">
            <v>0</v>
          </cell>
          <cell r="R969">
            <v>0</v>
          </cell>
          <cell r="S969">
            <v>2.2000000000000002</v>
          </cell>
          <cell r="T969">
            <v>0</v>
          </cell>
          <cell r="U969" t="str">
            <v/>
          </cell>
          <cell r="V969" t="str">
            <v>A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 t="e">
            <v>#DIV/0!</v>
          </cell>
          <cell r="AH969" t="e">
            <v>#DIV/0!</v>
          </cell>
          <cell r="AI969" t="e">
            <v>#DIV/0!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</row>
        <row r="970">
          <cell r="B970" t="str">
            <v/>
          </cell>
          <cell r="C970">
            <v>0</v>
          </cell>
          <cell r="D970" t="str">
            <v/>
          </cell>
          <cell r="F970" t="str">
            <v/>
          </cell>
          <cell r="H970" t="str">
            <v/>
          </cell>
          <cell r="I970" t="e">
            <v>#N/A</v>
          </cell>
          <cell r="J970" t="e">
            <v>#N/A</v>
          </cell>
          <cell r="K970" t="e">
            <v>#N/A</v>
          </cell>
          <cell r="M970">
            <v>2.2000000000000002</v>
          </cell>
          <cell r="N970">
            <v>2.2000000000000002</v>
          </cell>
          <cell r="O970">
            <v>2</v>
          </cell>
          <cell r="P970">
            <v>2</v>
          </cell>
          <cell r="Q970">
            <v>0</v>
          </cell>
          <cell r="R970">
            <v>0</v>
          </cell>
          <cell r="S970">
            <v>2.2000000000000002</v>
          </cell>
          <cell r="T970">
            <v>0</v>
          </cell>
          <cell r="U970" t="str">
            <v/>
          </cell>
          <cell r="V970" t="str">
            <v>A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 t="e">
            <v>#DIV/0!</v>
          </cell>
          <cell r="AH970" t="e">
            <v>#DIV/0!</v>
          </cell>
          <cell r="AI970" t="e">
            <v>#DIV/0!</v>
          </cell>
          <cell r="AJ970">
            <v>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</row>
        <row r="971">
          <cell r="B971" t="str">
            <v/>
          </cell>
          <cell r="C971">
            <v>0</v>
          </cell>
          <cell r="D971" t="str">
            <v/>
          </cell>
          <cell r="F971" t="str">
            <v/>
          </cell>
          <cell r="H971" t="str">
            <v/>
          </cell>
          <cell r="I971" t="e">
            <v>#N/A</v>
          </cell>
          <cell r="J971" t="e">
            <v>#N/A</v>
          </cell>
          <cell r="K971" t="e">
            <v>#N/A</v>
          </cell>
          <cell r="M971">
            <v>2.2000000000000002</v>
          </cell>
          <cell r="N971">
            <v>2.2000000000000002</v>
          </cell>
          <cell r="O971">
            <v>2</v>
          </cell>
          <cell r="P971">
            <v>2</v>
          </cell>
          <cell r="Q971">
            <v>0</v>
          </cell>
          <cell r="R971">
            <v>0</v>
          </cell>
          <cell r="S971">
            <v>2.2000000000000002</v>
          </cell>
          <cell r="T971">
            <v>0</v>
          </cell>
          <cell r="U971" t="str">
            <v/>
          </cell>
          <cell r="V971" t="str">
            <v>A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 t="e">
            <v>#DIV/0!</v>
          </cell>
          <cell r="AH971" t="e">
            <v>#DIV/0!</v>
          </cell>
          <cell r="AI971" t="e">
            <v>#DIV/0!</v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</row>
        <row r="972">
          <cell r="B972" t="str">
            <v/>
          </cell>
          <cell r="C972">
            <v>0</v>
          </cell>
          <cell r="D972" t="str">
            <v/>
          </cell>
          <cell r="F972" t="str">
            <v/>
          </cell>
          <cell r="H972" t="str">
            <v/>
          </cell>
          <cell r="I972" t="e">
            <v>#N/A</v>
          </cell>
          <cell r="J972" t="e">
            <v>#N/A</v>
          </cell>
          <cell r="K972" t="e">
            <v>#N/A</v>
          </cell>
          <cell r="M972">
            <v>2.2000000000000002</v>
          </cell>
          <cell r="N972">
            <v>2.2000000000000002</v>
          </cell>
          <cell r="O972">
            <v>2</v>
          </cell>
          <cell r="P972">
            <v>2</v>
          </cell>
          <cell r="Q972">
            <v>0</v>
          </cell>
          <cell r="R972">
            <v>0</v>
          </cell>
          <cell r="S972">
            <v>2.2000000000000002</v>
          </cell>
          <cell r="T972">
            <v>0</v>
          </cell>
          <cell r="U972" t="str">
            <v/>
          </cell>
          <cell r="V972" t="str">
            <v>A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 t="e">
            <v>#DIV/0!</v>
          </cell>
          <cell r="AH972" t="e">
            <v>#DIV/0!</v>
          </cell>
          <cell r="AI972" t="e">
            <v>#DIV/0!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</row>
        <row r="973">
          <cell r="B973" t="str">
            <v/>
          </cell>
          <cell r="C973">
            <v>0</v>
          </cell>
          <cell r="D973" t="str">
            <v/>
          </cell>
          <cell r="F973" t="str">
            <v/>
          </cell>
          <cell r="H973" t="str">
            <v/>
          </cell>
          <cell r="I973" t="e">
            <v>#N/A</v>
          </cell>
          <cell r="J973" t="e">
            <v>#N/A</v>
          </cell>
          <cell r="K973" t="e">
            <v>#N/A</v>
          </cell>
          <cell r="M973">
            <v>2.2000000000000002</v>
          </cell>
          <cell r="N973">
            <v>2.2000000000000002</v>
          </cell>
          <cell r="O973">
            <v>2</v>
          </cell>
          <cell r="P973">
            <v>2</v>
          </cell>
          <cell r="Q973">
            <v>0</v>
          </cell>
          <cell r="R973">
            <v>0</v>
          </cell>
          <cell r="S973">
            <v>2.2000000000000002</v>
          </cell>
          <cell r="T973">
            <v>0</v>
          </cell>
          <cell r="U973" t="str">
            <v/>
          </cell>
          <cell r="V973" t="str">
            <v>A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 t="e">
            <v>#DIV/0!</v>
          </cell>
          <cell r="AH973" t="e">
            <v>#DIV/0!</v>
          </cell>
          <cell r="AI973" t="e">
            <v>#DIV/0!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</row>
        <row r="974">
          <cell r="B974" t="str">
            <v/>
          </cell>
          <cell r="C974">
            <v>0</v>
          </cell>
          <cell r="D974" t="str">
            <v/>
          </cell>
          <cell r="F974" t="str">
            <v/>
          </cell>
          <cell r="H974" t="str">
            <v/>
          </cell>
          <cell r="I974" t="e">
            <v>#N/A</v>
          </cell>
          <cell r="J974" t="e">
            <v>#N/A</v>
          </cell>
          <cell r="K974" t="e">
            <v>#N/A</v>
          </cell>
          <cell r="M974">
            <v>2.2000000000000002</v>
          </cell>
          <cell r="N974">
            <v>2.2000000000000002</v>
          </cell>
          <cell r="O974">
            <v>2</v>
          </cell>
          <cell r="P974">
            <v>2</v>
          </cell>
          <cell r="Q974">
            <v>0</v>
          </cell>
          <cell r="R974">
            <v>0</v>
          </cell>
          <cell r="S974">
            <v>2.2000000000000002</v>
          </cell>
          <cell r="T974">
            <v>0</v>
          </cell>
          <cell r="U974" t="str">
            <v/>
          </cell>
          <cell r="V974" t="str">
            <v>A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 t="e">
            <v>#DIV/0!</v>
          </cell>
          <cell r="AH974" t="e">
            <v>#DIV/0!</v>
          </cell>
          <cell r="AI974" t="e">
            <v>#DIV/0!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</row>
        <row r="975">
          <cell r="B975" t="str">
            <v/>
          </cell>
          <cell r="C975">
            <v>0</v>
          </cell>
          <cell r="D975" t="str">
            <v/>
          </cell>
          <cell r="F975" t="str">
            <v/>
          </cell>
          <cell r="H975" t="str">
            <v/>
          </cell>
          <cell r="I975" t="e">
            <v>#N/A</v>
          </cell>
          <cell r="J975" t="e">
            <v>#N/A</v>
          </cell>
          <cell r="K975" t="e">
            <v>#N/A</v>
          </cell>
          <cell r="M975">
            <v>2.2000000000000002</v>
          </cell>
          <cell r="N975">
            <v>2.2000000000000002</v>
          </cell>
          <cell r="O975">
            <v>2</v>
          </cell>
          <cell r="P975">
            <v>2</v>
          </cell>
          <cell r="Q975">
            <v>0</v>
          </cell>
          <cell r="R975">
            <v>0</v>
          </cell>
          <cell r="S975">
            <v>2.2000000000000002</v>
          </cell>
          <cell r="T975">
            <v>0</v>
          </cell>
          <cell r="U975" t="str">
            <v/>
          </cell>
          <cell r="V975" t="str">
            <v>A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 t="e">
            <v>#DIV/0!</v>
          </cell>
          <cell r="AH975" t="e">
            <v>#DIV/0!</v>
          </cell>
          <cell r="AI975" t="e">
            <v>#DIV/0!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</row>
        <row r="976">
          <cell r="B976" t="str">
            <v/>
          </cell>
          <cell r="C976">
            <v>0</v>
          </cell>
          <cell r="D976" t="str">
            <v/>
          </cell>
          <cell r="F976" t="str">
            <v/>
          </cell>
          <cell r="H976" t="str">
            <v/>
          </cell>
          <cell r="I976" t="e">
            <v>#N/A</v>
          </cell>
          <cell r="J976" t="e">
            <v>#N/A</v>
          </cell>
          <cell r="K976" t="e">
            <v>#N/A</v>
          </cell>
          <cell r="M976">
            <v>2.2000000000000002</v>
          </cell>
          <cell r="N976">
            <v>2.2000000000000002</v>
          </cell>
          <cell r="O976">
            <v>2</v>
          </cell>
          <cell r="P976">
            <v>2</v>
          </cell>
          <cell r="Q976">
            <v>0</v>
          </cell>
          <cell r="R976">
            <v>0</v>
          </cell>
          <cell r="S976">
            <v>2.2000000000000002</v>
          </cell>
          <cell r="T976">
            <v>0</v>
          </cell>
          <cell r="U976" t="str">
            <v/>
          </cell>
          <cell r="V976" t="str">
            <v>A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 t="e">
            <v>#DIV/0!</v>
          </cell>
          <cell r="AH976" t="e">
            <v>#DIV/0!</v>
          </cell>
          <cell r="AI976" t="e">
            <v>#DIV/0!</v>
          </cell>
          <cell r="AJ976">
            <v>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</row>
        <row r="977">
          <cell r="B977" t="str">
            <v/>
          </cell>
          <cell r="C977">
            <v>0</v>
          </cell>
          <cell r="D977" t="str">
            <v/>
          </cell>
          <cell r="F977" t="str">
            <v/>
          </cell>
          <cell r="H977" t="str">
            <v/>
          </cell>
          <cell r="I977" t="e">
            <v>#N/A</v>
          </cell>
          <cell r="J977" t="e">
            <v>#N/A</v>
          </cell>
          <cell r="K977" t="e">
            <v>#N/A</v>
          </cell>
          <cell r="M977">
            <v>2.2000000000000002</v>
          </cell>
          <cell r="N977">
            <v>2.2000000000000002</v>
          </cell>
          <cell r="O977">
            <v>2</v>
          </cell>
          <cell r="P977">
            <v>2</v>
          </cell>
          <cell r="Q977">
            <v>0</v>
          </cell>
          <cell r="R977">
            <v>0</v>
          </cell>
          <cell r="S977">
            <v>2.2000000000000002</v>
          </cell>
          <cell r="T977">
            <v>0</v>
          </cell>
          <cell r="U977" t="str">
            <v/>
          </cell>
          <cell r="V977" t="str">
            <v>A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 t="e">
            <v>#DIV/0!</v>
          </cell>
          <cell r="AH977" t="e">
            <v>#DIV/0!</v>
          </cell>
          <cell r="AI977" t="e">
            <v>#DIV/0!</v>
          </cell>
          <cell r="AJ977">
            <v>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</row>
        <row r="978">
          <cell r="B978" t="str">
            <v/>
          </cell>
          <cell r="C978">
            <v>0</v>
          </cell>
          <cell r="D978" t="str">
            <v/>
          </cell>
          <cell r="F978" t="str">
            <v/>
          </cell>
          <cell r="H978" t="str">
            <v/>
          </cell>
          <cell r="I978" t="e">
            <v>#N/A</v>
          </cell>
          <cell r="J978" t="e">
            <v>#N/A</v>
          </cell>
          <cell r="K978" t="e">
            <v>#N/A</v>
          </cell>
          <cell r="M978">
            <v>2.2000000000000002</v>
          </cell>
          <cell r="N978">
            <v>2.2000000000000002</v>
          </cell>
          <cell r="O978">
            <v>2</v>
          </cell>
          <cell r="P978">
            <v>2</v>
          </cell>
          <cell r="Q978">
            <v>0</v>
          </cell>
          <cell r="R978">
            <v>0</v>
          </cell>
          <cell r="S978">
            <v>2.2000000000000002</v>
          </cell>
          <cell r="T978">
            <v>0</v>
          </cell>
          <cell r="U978" t="str">
            <v/>
          </cell>
          <cell r="V978" t="str">
            <v>A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 t="e">
            <v>#DIV/0!</v>
          </cell>
          <cell r="AH978" t="e">
            <v>#DIV/0!</v>
          </cell>
          <cell r="AI978" t="e">
            <v>#DIV/0!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</row>
        <row r="979">
          <cell r="B979" t="str">
            <v/>
          </cell>
          <cell r="C979">
            <v>0</v>
          </cell>
          <cell r="D979" t="str">
            <v/>
          </cell>
          <cell r="F979" t="str">
            <v/>
          </cell>
          <cell r="H979" t="str">
            <v/>
          </cell>
          <cell r="I979" t="e">
            <v>#N/A</v>
          </cell>
          <cell r="J979" t="e">
            <v>#N/A</v>
          </cell>
          <cell r="K979" t="e">
            <v>#N/A</v>
          </cell>
          <cell r="M979">
            <v>2.2000000000000002</v>
          </cell>
          <cell r="N979">
            <v>2.2000000000000002</v>
          </cell>
          <cell r="O979">
            <v>2</v>
          </cell>
          <cell r="P979">
            <v>2</v>
          </cell>
          <cell r="Q979">
            <v>0</v>
          </cell>
          <cell r="R979">
            <v>0</v>
          </cell>
          <cell r="S979">
            <v>2.2000000000000002</v>
          </cell>
          <cell r="T979">
            <v>0</v>
          </cell>
          <cell r="U979" t="str">
            <v/>
          </cell>
          <cell r="V979" t="str">
            <v>A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 t="e">
            <v>#DIV/0!</v>
          </cell>
          <cell r="AH979" t="e">
            <v>#DIV/0!</v>
          </cell>
          <cell r="AI979" t="e">
            <v>#DIV/0!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</row>
        <row r="980">
          <cell r="B980" t="str">
            <v/>
          </cell>
          <cell r="C980">
            <v>0</v>
          </cell>
          <cell r="D980" t="str">
            <v/>
          </cell>
          <cell r="F980" t="str">
            <v/>
          </cell>
          <cell r="H980" t="str">
            <v/>
          </cell>
          <cell r="I980" t="e">
            <v>#N/A</v>
          </cell>
          <cell r="J980" t="e">
            <v>#N/A</v>
          </cell>
          <cell r="K980" t="e">
            <v>#N/A</v>
          </cell>
          <cell r="M980">
            <v>2.2000000000000002</v>
          </cell>
          <cell r="N980">
            <v>2.2000000000000002</v>
          </cell>
          <cell r="O980">
            <v>2</v>
          </cell>
          <cell r="P980">
            <v>2</v>
          </cell>
          <cell r="Q980">
            <v>0</v>
          </cell>
          <cell r="R980">
            <v>0</v>
          </cell>
          <cell r="S980">
            <v>2.2000000000000002</v>
          </cell>
          <cell r="T980">
            <v>0</v>
          </cell>
          <cell r="U980" t="str">
            <v/>
          </cell>
          <cell r="V980" t="str">
            <v>A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 t="e">
            <v>#DIV/0!</v>
          </cell>
          <cell r="AH980" t="e">
            <v>#DIV/0!</v>
          </cell>
          <cell r="AI980" t="e">
            <v>#DIV/0!</v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</row>
        <row r="981">
          <cell r="B981" t="str">
            <v/>
          </cell>
          <cell r="C981">
            <v>0</v>
          </cell>
          <cell r="D981" t="str">
            <v/>
          </cell>
          <cell r="F981" t="str">
            <v/>
          </cell>
          <cell r="H981" t="str">
            <v/>
          </cell>
          <cell r="I981" t="e">
            <v>#N/A</v>
          </cell>
          <cell r="J981" t="e">
            <v>#N/A</v>
          </cell>
          <cell r="K981" t="e">
            <v>#N/A</v>
          </cell>
          <cell r="M981">
            <v>2.2000000000000002</v>
          </cell>
          <cell r="N981">
            <v>2.2000000000000002</v>
          </cell>
          <cell r="O981">
            <v>2</v>
          </cell>
          <cell r="P981">
            <v>2</v>
          </cell>
          <cell r="Q981">
            <v>0</v>
          </cell>
          <cell r="R981">
            <v>0</v>
          </cell>
          <cell r="S981">
            <v>2.2000000000000002</v>
          </cell>
          <cell r="T981">
            <v>0</v>
          </cell>
          <cell r="U981" t="str">
            <v/>
          </cell>
          <cell r="V981" t="str">
            <v>A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 t="e">
            <v>#DIV/0!</v>
          </cell>
          <cell r="AH981" t="e">
            <v>#DIV/0!</v>
          </cell>
          <cell r="AI981" t="e">
            <v>#DIV/0!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</row>
        <row r="982">
          <cell r="B982" t="str">
            <v/>
          </cell>
          <cell r="C982">
            <v>0</v>
          </cell>
          <cell r="D982" t="str">
            <v/>
          </cell>
          <cell r="F982" t="str">
            <v/>
          </cell>
          <cell r="H982" t="str">
            <v/>
          </cell>
          <cell r="I982" t="e">
            <v>#N/A</v>
          </cell>
          <cell r="J982" t="e">
            <v>#N/A</v>
          </cell>
          <cell r="K982" t="e">
            <v>#N/A</v>
          </cell>
          <cell r="M982">
            <v>2.2000000000000002</v>
          </cell>
          <cell r="N982">
            <v>2.2000000000000002</v>
          </cell>
          <cell r="O982">
            <v>2</v>
          </cell>
          <cell r="P982">
            <v>2</v>
          </cell>
          <cell r="Q982">
            <v>0</v>
          </cell>
          <cell r="R982">
            <v>0</v>
          </cell>
          <cell r="S982">
            <v>2.2000000000000002</v>
          </cell>
          <cell r="T982">
            <v>0</v>
          </cell>
          <cell r="U982" t="str">
            <v/>
          </cell>
          <cell r="V982" t="str">
            <v>A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 t="e">
            <v>#DIV/0!</v>
          </cell>
          <cell r="AH982" t="e">
            <v>#DIV/0!</v>
          </cell>
          <cell r="AI982" t="e">
            <v>#DIV/0!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</row>
        <row r="983">
          <cell r="B983" t="str">
            <v/>
          </cell>
          <cell r="C983">
            <v>0</v>
          </cell>
          <cell r="D983" t="str">
            <v/>
          </cell>
          <cell r="F983" t="str">
            <v/>
          </cell>
          <cell r="H983" t="str">
            <v/>
          </cell>
          <cell r="I983" t="e">
            <v>#N/A</v>
          </cell>
          <cell r="J983" t="e">
            <v>#N/A</v>
          </cell>
          <cell r="K983" t="e">
            <v>#N/A</v>
          </cell>
          <cell r="M983">
            <v>2.2000000000000002</v>
          </cell>
          <cell r="N983">
            <v>2.2000000000000002</v>
          </cell>
          <cell r="O983">
            <v>2</v>
          </cell>
          <cell r="P983">
            <v>2</v>
          </cell>
          <cell r="Q983">
            <v>0</v>
          </cell>
          <cell r="R983">
            <v>0</v>
          </cell>
          <cell r="S983">
            <v>2.2000000000000002</v>
          </cell>
          <cell r="T983">
            <v>0</v>
          </cell>
          <cell r="U983" t="str">
            <v/>
          </cell>
          <cell r="V983" t="str">
            <v>A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 t="e">
            <v>#DIV/0!</v>
          </cell>
          <cell r="AH983" t="e">
            <v>#DIV/0!</v>
          </cell>
          <cell r="AI983" t="e">
            <v>#DIV/0!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</row>
        <row r="984">
          <cell r="B984" t="str">
            <v/>
          </cell>
          <cell r="C984">
            <v>0</v>
          </cell>
          <cell r="D984" t="str">
            <v/>
          </cell>
          <cell r="F984" t="str">
            <v/>
          </cell>
          <cell r="H984" t="str">
            <v/>
          </cell>
          <cell r="I984" t="e">
            <v>#N/A</v>
          </cell>
          <cell r="J984" t="e">
            <v>#N/A</v>
          </cell>
          <cell r="K984" t="e">
            <v>#N/A</v>
          </cell>
          <cell r="M984">
            <v>2.2000000000000002</v>
          </cell>
          <cell r="N984">
            <v>2.2000000000000002</v>
          </cell>
          <cell r="O984">
            <v>2</v>
          </cell>
          <cell r="P984">
            <v>2</v>
          </cell>
          <cell r="Q984">
            <v>0</v>
          </cell>
          <cell r="R984">
            <v>0</v>
          </cell>
          <cell r="S984">
            <v>2.2000000000000002</v>
          </cell>
          <cell r="T984">
            <v>0</v>
          </cell>
          <cell r="U984" t="str">
            <v/>
          </cell>
          <cell r="V984" t="str">
            <v>A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 t="e">
            <v>#DIV/0!</v>
          </cell>
          <cell r="AH984" t="e">
            <v>#DIV/0!</v>
          </cell>
          <cell r="AI984" t="e">
            <v>#DIV/0!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</row>
        <row r="985">
          <cell r="B985" t="str">
            <v/>
          </cell>
          <cell r="C985">
            <v>0</v>
          </cell>
          <cell r="D985" t="str">
            <v/>
          </cell>
          <cell r="F985" t="str">
            <v/>
          </cell>
          <cell r="H985" t="str">
            <v/>
          </cell>
          <cell r="I985" t="e">
            <v>#N/A</v>
          </cell>
          <cell r="J985" t="e">
            <v>#N/A</v>
          </cell>
          <cell r="K985" t="e">
            <v>#N/A</v>
          </cell>
          <cell r="M985">
            <v>2.2000000000000002</v>
          </cell>
          <cell r="N985">
            <v>2.2000000000000002</v>
          </cell>
          <cell r="O985">
            <v>2</v>
          </cell>
          <cell r="P985">
            <v>2</v>
          </cell>
          <cell r="Q985">
            <v>0</v>
          </cell>
          <cell r="R985">
            <v>0</v>
          </cell>
          <cell r="S985">
            <v>2.2000000000000002</v>
          </cell>
          <cell r="T985">
            <v>0</v>
          </cell>
          <cell r="U985" t="str">
            <v/>
          </cell>
          <cell r="V985" t="str">
            <v>A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 t="e">
            <v>#DIV/0!</v>
          </cell>
          <cell r="AH985" t="e">
            <v>#DIV/0!</v>
          </cell>
          <cell r="AI985" t="e">
            <v>#DIV/0!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</row>
        <row r="986">
          <cell r="B986" t="str">
            <v/>
          </cell>
          <cell r="C986">
            <v>0</v>
          </cell>
          <cell r="D986" t="str">
            <v/>
          </cell>
          <cell r="F986" t="str">
            <v/>
          </cell>
          <cell r="H986" t="str">
            <v/>
          </cell>
          <cell r="I986" t="e">
            <v>#N/A</v>
          </cell>
          <cell r="J986" t="e">
            <v>#N/A</v>
          </cell>
          <cell r="K986" t="e">
            <v>#N/A</v>
          </cell>
          <cell r="M986">
            <v>2.2000000000000002</v>
          </cell>
          <cell r="N986">
            <v>2.2000000000000002</v>
          </cell>
          <cell r="O986">
            <v>2</v>
          </cell>
          <cell r="P986">
            <v>2</v>
          </cell>
          <cell r="Q986">
            <v>0</v>
          </cell>
          <cell r="R986">
            <v>0</v>
          </cell>
          <cell r="S986">
            <v>2.2000000000000002</v>
          </cell>
          <cell r="T986">
            <v>0</v>
          </cell>
          <cell r="U986" t="str">
            <v/>
          </cell>
          <cell r="V986" t="str">
            <v>A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 t="e">
            <v>#DIV/0!</v>
          </cell>
          <cell r="AH986" t="e">
            <v>#DIV/0!</v>
          </cell>
          <cell r="AI986" t="e">
            <v>#DIV/0!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</row>
        <row r="987">
          <cell r="B987" t="str">
            <v/>
          </cell>
          <cell r="C987">
            <v>0</v>
          </cell>
          <cell r="D987" t="str">
            <v/>
          </cell>
          <cell r="F987" t="str">
            <v/>
          </cell>
          <cell r="H987" t="str">
            <v/>
          </cell>
          <cell r="I987" t="e">
            <v>#N/A</v>
          </cell>
          <cell r="J987" t="e">
            <v>#N/A</v>
          </cell>
          <cell r="K987" t="e">
            <v>#N/A</v>
          </cell>
          <cell r="M987">
            <v>2.2000000000000002</v>
          </cell>
          <cell r="N987">
            <v>2.2000000000000002</v>
          </cell>
          <cell r="O987">
            <v>2</v>
          </cell>
          <cell r="P987">
            <v>2</v>
          </cell>
          <cell r="Q987">
            <v>0</v>
          </cell>
          <cell r="R987">
            <v>0</v>
          </cell>
          <cell r="S987">
            <v>2.2000000000000002</v>
          </cell>
          <cell r="T987">
            <v>0</v>
          </cell>
          <cell r="U987" t="str">
            <v/>
          </cell>
          <cell r="V987" t="str">
            <v>A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 t="e">
            <v>#DIV/0!</v>
          </cell>
          <cell r="AH987" t="e">
            <v>#DIV/0!</v>
          </cell>
          <cell r="AI987" t="e">
            <v>#DIV/0!</v>
          </cell>
          <cell r="AJ987">
            <v>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</row>
        <row r="988">
          <cell r="B988" t="str">
            <v/>
          </cell>
          <cell r="C988">
            <v>0</v>
          </cell>
          <cell r="D988" t="str">
            <v/>
          </cell>
          <cell r="F988" t="str">
            <v/>
          </cell>
          <cell r="H988" t="str">
            <v/>
          </cell>
          <cell r="I988" t="e">
            <v>#N/A</v>
          </cell>
          <cell r="J988" t="e">
            <v>#N/A</v>
          </cell>
          <cell r="K988" t="e">
            <v>#N/A</v>
          </cell>
          <cell r="M988">
            <v>2.2000000000000002</v>
          </cell>
          <cell r="N988">
            <v>2.2000000000000002</v>
          </cell>
          <cell r="O988">
            <v>2</v>
          </cell>
          <cell r="P988">
            <v>2</v>
          </cell>
          <cell r="Q988">
            <v>0</v>
          </cell>
          <cell r="R988">
            <v>0</v>
          </cell>
          <cell r="S988">
            <v>2.2000000000000002</v>
          </cell>
          <cell r="T988">
            <v>0</v>
          </cell>
          <cell r="U988" t="str">
            <v/>
          </cell>
          <cell r="V988" t="str">
            <v>A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 t="e">
            <v>#DIV/0!</v>
          </cell>
          <cell r="AH988" t="e">
            <v>#DIV/0!</v>
          </cell>
          <cell r="AI988" t="e">
            <v>#DIV/0!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</row>
        <row r="989">
          <cell r="B989" t="str">
            <v/>
          </cell>
          <cell r="C989">
            <v>0</v>
          </cell>
          <cell r="D989" t="str">
            <v/>
          </cell>
          <cell r="F989" t="str">
            <v/>
          </cell>
          <cell r="H989" t="str">
            <v/>
          </cell>
          <cell r="I989" t="e">
            <v>#N/A</v>
          </cell>
          <cell r="J989" t="e">
            <v>#N/A</v>
          </cell>
          <cell r="K989" t="e">
            <v>#N/A</v>
          </cell>
          <cell r="M989">
            <v>2.2000000000000002</v>
          </cell>
          <cell r="N989">
            <v>2.2000000000000002</v>
          </cell>
          <cell r="O989">
            <v>2</v>
          </cell>
          <cell r="P989">
            <v>2</v>
          </cell>
          <cell r="Q989">
            <v>0</v>
          </cell>
          <cell r="R989">
            <v>0</v>
          </cell>
          <cell r="S989">
            <v>2.2000000000000002</v>
          </cell>
          <cell r="T989">
            <v>0</v>
          </cell>
          <cell r="U989" t="str">
            <v/>
          </cell>
          <cell r="V989" t="str">
            <v>A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 t="e">
            <v>#DIV/0!</v>
          </cell>
          <cell r="AH989" t="e">
            <v>#DIV/0!</v>
          </cell>
          <cell r="AI989" t="e">
            <v>#DIV/0!</v>
          </cell>
          <cell r="AJ989">
            <v>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</row>
        <row r="990">
          <cell r="B990" t="str">
            <v/>
          </cell>
          <cell r="C990">
            <v>0</v>
          </cell>
          <cell r="D990" t="str">
            <v/>
          </cell>
          <cell r="F990" t="str">
            <v/>
          </cell>
          <cell r="H990" t="str">
            <v/>
          </cell>
          <cell r="I990" t="e">
            <v>#N/A</v>
          </cell>
          <cell r="J990" t="e">
            <v>#N/A</v>
          </cell>
          <cell r="K990" t="e">
            <v>#N/A</v>
          </cell>
          <cell r="M990">
            <v>2.2000000000000002</v>
          </cell>
          <cell r="N990">
            <v>2.2000000000000002</v>
          </cell>
          <cell r="O990">
            <v>2</v>
          </cell>
          <cell r="P990">
            <v>2</v>
          </cell>
          <cell r="Q990">
            <v>0</v>
          </cell>
          <cell r="R990">
            <v>0</v>
          </cell>
          <cell r="S990">
            <v>2.2000000000000002</v>
          </cell>
          <cell r="T990">
            <v>0</v>
          </cell>
          <cell r="U990" t="str">
            <v/>
          </cell>
          <cell r="V990" t="str">
            <v>A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 t="e">
            <v>#DIV/0!</v>
          </cell>
          <cell r="AH990" t="e">
            <v>#DIV/0!</v>
          </cell>
          <cell r="AI990" t="e">
            <v>#DIV/0!</v>
          </cell>
          <cell r="AJ990">
            <v>0</v>
          </cell>
          <cell r="AK990">
            <v>0</v>
          </cell>
          <cell r="AL990">
            <v>0</v>
          </cell>
          <cell r="AM990">
            <v>0</v>
          </cell>
          <cell r="AN990">
            <v>0</v>
          </cell>
          <cell r="AO990">
            <v>0</v>
          </cell>
          <cell r="AP990">
            <v>0</v>
          </cell>
        </row>
        <row r="991">
          <cell r="B991" t="str">
            <v/>
          </cell>
          <cell r="C991">
            <v>0</v>
          </cell>
          <cell r="D991" t="str">
            <v/>
          </cell>
          <cell r="F991" t="str">
            <v/>
          </cell>
          <cell r="H991" t="str">
            <v/>
          </cell>
          <cell r="I991" t="e">
            <v>#N/A</v>
          </cell>
          <cell r="J991" t="e">
            <v>#N/A</v>
          </cell>
          <cell r="K991" t="e">
            <v>#N/A</v>
          </cell>
          <cell r="M991">
            <v>2.2000000000000002</v>
          </cell>
          <cell r="N991">
            <v>2.2000000000000002</v>
          </cell>
          <cell r="O991">
            <v>2</v>
          </cell>
          <cell r="P991">
            <v>2</v>
          </cell>
          <cell r="Q991">
            <v>0</v>
          </cell>
          <cell r="R991">
            <v>0</v>
          </cell>
          <cell r="S991">
            <v>2.2000000000000002</v>
          </cell>
          <cell r="T991">
            <v>0</v>
          </cell>
          <cell r="U991" t="str">
            <v/>
          </cell>
          <cell r="V991" t="str">
            <v>A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 t="e">
            <v>#DIV/0!</v>
          </cell>
          <cell r="AH991" t="e">
            <v>#DIV/0!</v>
          </cell>
          <cell r="AI991" t="e">
            <v>#DIV/0!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</row>
        <row r="992">
          <cell r="B992" t="str">
            <v/>
          </cell>
          <cell r="C992">
            <v>0</v>
          </cell>
          <cell r="D992" t="str">
            <v/>
          </cell>
          <cell r="F992" t="str">
            <v/>
          </cell>
          <cell r="H992" t="str">
            <v/>
          </cell>
          <cell r="I992" t="e">
            <v>#N/A</v>
          </cell>
          <cell r="J992" t="e">
            <v>#N/A</v>
          </cell>
          <cell r="K992" t="e">
            <v>#N/A</v>
          </cell>
          <cell r="M992">
            <v>2.2000000000000002</v>
          </cell>
          <cell r="N992">
            <v>2.2000000000000002</v>
          </cell>
          <cell r="O992">
            <v>2</v>
          </cell>
          <cell r="P992">
            <v>2</v>
          </cell>
          <cell r="Q992">
            <v>0</v>
          </cell>
          <cell r="R992">
            <v>0</v>
          </cell>
          <cell r="S992">
            <v>2.2000000000000002</v>
          </cell>
          <cell r="T992">
            <v>0</v>
          </cell>
          <cell r="U992" t="str">
            <v/>
          </cell>
          <cell r="V992" t="str">
            <v>A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 t="e">
            <v>#DIV/0!</v>
          </cell>
          <cell r="AH992" t="e">
            <v>#DIV/0!</v>
          </cell>
          <cell r="AI992" t="e">
            <v>#DIV/0!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</row>
        <row r="993">
          <cell r="B993" t="str">
            <v/>
          </cell>
          <cell r="C993">
            <v>0</v>
          </cell>
          <cell r="D993" t="str">
            <v/>
          </cell>
          <cell r="F993" t="str">
            <v/>
          </cell>
          <cell r="H993" t="str">
            <v/>
          </cell>
          <cell r="I993" t="e">
            <v>#N/A</v>
          </cell>
          <cell r="J993" t="e">
            <v>#N/A</v>
          </cell>
          <cell r="K993" t="e">
            <v>#N/A</v>
          </cell>
          <cell r="M993">
            <v>2.2000000000000002</v>
          </cell>
          <cell r="N993">
            <v>2.2000000000000002</v>
          </cell>
          <cell r="O993">
            <v>2</v>
          </cell>
          <cell r="P993">
            <v>2</v>
          </cell>
          <cell r="Q993">
            <v>0</v>
          </cell>
          <cell r="R993">
            <v>0</v>
          </cell>
          <cell r="S993">
            <v>2.2000000000000002</v>
          </cell>
          <cell r="T993">
            <v>0</v>
          </cell>
          <cell r="U993" t="str">
            <v/>
          </cell>
          <cell r="V993" t="str">
            <v>A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 t="e">
            <v>#DIV/0!</v>
          </cell>
          <cell r="AH993" t="e">
            <v>#DIV/0!</v>
          </cell>
          <cell r="AI993" t="e">
            <v>#DIV/0!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</row>
        <row r="994">
          <cell r="B994" t="str">
            <v/>
          </cell>
          <cell r="C994">
            <v>0</v>
          </cell>
          <cell r="D994" t="str">
            <v/>
          </cell>
          <cell r="F994" t="str">
            <v/>
          </cell>
          <cell r="H994" t="str">
            <v/>
          </cell>
          <cell r="I994" t="e">
            <v>#N/A</v>
          </cell>
          <cell r="J994" t="e">
            <v>#N/A</v>
          </cell>
          <cell r="K994" t="e">
            <v>#N/A</v>
          </cell>
          <cell r="M994">
            <v>2.2000000000000002</v>
          </cell>
          <cell r="N994">
            <v>2.2000000000000002</v>
          </cell>
          <cell r="O994">
            <v>2</v>
          </cell>
          <cell r="P994">
            <v>2</v>
          </cell>
          <cell r="Q994">
            <v>0</v>
          </cell>
          <cell r="R994">
            <v>0</v>
          </cell>
          <cell r="S994">
            <v>2.2000000000000002</v>
          </cell>
          <cell r="T994">
            <v>0</v>
          </cell>
          <cell r="U994" t="str">
            <v/>
          </cell>
          <cell r="V994" t="str">
            <v>A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 t="e">
            <v>#DIV/0!</v>
          </cell>
          <cell r="AH994" t="e">
            <v>#DIV/0!</v>
          </cell>
          <cell r="AI994" t="e">
            <v>#DIV/0!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</row>
        <row r="995">
          <cell r="B995" t="str">
            <v/>
          </cell>
          <cell r="C995">
            <v>0</v>
          </cell>
          <cell r="D995" t="str">
            <v/>
          </cell>
          <cell r="F995" t="str">
            <v/>
          </cell>
          <cell r="H995" t="str">
            <v/>
          </cell>
          <cell r="I995" t="e">
            <v>#N/A</v>
          </cell>
          <cell r="J995" t="e">
            <v>#N/A</v>
          </cell>
          <cell r="K995" t="e">
            <v>#N/A</v>
          </cell>
          <cell r="M995">
            <v>2.2000000000000002</v>
          </cell>
          <cell r="N995">
            <v>2.2000000000000002</v>
          </cell>
          <cell r="O995">
            <v>2</v>
          </cell>
          <cell r="P995">
            <v>2</v>
          </cell>
          <cell r="Q995">
            <v>0</v>
          </cell>
          <cell r="R995">
            <v>0</v>
          </cell>
          <cell r="S995">
            <v>2.2000000000000002</v>
          </cell>
          <cell r="T995">
            <v>0</v>
          </cell>
          <cell r="U995" t="str">
            <v/>
          </cell>
          <cell r="V995" t="str">
            <v>A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 t="e">
            <v>#DIV/0!</v>
          </cell>
          <cell r="AH995" t="e">
            <v>#DIV/0!</v>
          </cell>
          <cell r="AI995" t="e">
            <v>#DIV/0!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</row>
        <row r="996">
          <cell r="B996" t="str">
            <v/>
          </cell>
          <cell r="C996">
            <v>0</v>
          </cell>
          <cell r="D996" t="str">
            <v/>
          </cell>
          <cell r="F996" t="str">
            <v/>
          </cell>
          <cell r="H996" t="str">
            <v/>
          </cell>
          <cell r="I996" t="e">
            <v>#N/A</v>
          </cell>
          <cell r="J996" t="e">
            <v>#N/A</v>
          </cell>
          <cell r="K996" t="e">
            <v>#N/A</v>
          </cell>
          <cell r="M996">
            <v>2.2000000000000002</v>
          </cell>
          <cell r="N996">
            <v>2.2000000000000002</v>
          </cell>
          <cell r="O996">
            <v>2</v>
          </cell>
          <cell r="P996">
            <v>2</v>
          </cell>
          <cell r="Q996">
            <v>0</v>
          </cell>
          <cell r="R996">
            <v>0</v>
          </cell>
          <cell r="S996">
            <v>2.2000000000000002</v>
          </cell>
          <cell r="T996">
            <v>0</v>
          </cell>
          <cell r="U996" t="str">
            <v/>
          </cell>
          <cell r="V996" t="str">
            <v>A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 t="e">
            <v>#DIV/0!</v>
          </cell>
          <cell r="AH996" t="e">
            <v>#DIV/0!</v>
          </cell>
          <cell r="AI996" t="e">
            <v>#DIV/0!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</row>
        <row r="997">
          <cell r="B997" t="str">
            <v/>
          </cell>
          <cell r="C997">
            <v>0</v>
          </cell>
          <cell r="D997" t="str">
            <v/>
          </cell>
          <cell r="F997" t="str">
            <v/>
          </cell>
          <cell r="H997" t="str">
            <v/>
          </cell>
          <cell r="I997" t="e">
            <v>#N/A</v>
          </cell>
          <cell r="J997" t="e">
            <v>#N/A</v>
          </cell>
          <cell r="K997" t="e">
            <v>#N/A</v>
          </cell>
          <cell r="M997">
            <v>2.2000000000000002</v>
          </cell>
          <cell r="N997">
            <v>2.2000000000000002</v>
          </cell>
          <cell r="O997">
            <v>2</v>
          </cell>
          <cell r="P997">
            <v>2</v>
          </cell>
          <cell r="Q997">
            <v>0</v>
          </cell>
          <cell r="R997">
            <v>0</v>
          </cell>
          <cell r="S997">
            <v>2.2000000000000002</v>
          </cell>
          <cell r="T997">
            <v>0</v>
          </cell>
          <cell r="U997" t="str">
            <v/>
          </cell>
          <cell r="V997" t="str">
            <v>A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 t="e">
            <v>#DIV/0!</v>
          </cell>
          <cell r="AH997" t="e">
            <v>#DIV/0!</v>
          </cell>
          <cell r="AI997" t="e">
            <v>#DIV/0!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</row>
        <row r="998">
          <cell r="A998" t="str">
            <v>Nayef Aguerd</v>
          </cell>
          <cell r="B998" t="str">
            <v/>
          </cell>
          <cell r="C998">
            <v>0</v>
          </cell>
          <cell r="D998" t="str">
            <v/>
          </cell>
          <cell r="F998" t="str">
            <v/>
          </cell>
          <cell r="H998" t="str">
            <v/>
          </cell>
          <cell r="I998" t="e">
            <v>#N/A</v>
          </cell>
          <cell r="J998" t="e">
            <v>#N/A</v>
          </cell>
          <cell r="K998" t="e">
            <v>#N/A</v>
          </cell>
          <cell r="M998">
            <v>2.2000000000000002</v>
          </cell>
          <cell r="N998">
            <v>2.2000000000000002</v>
          </cell>
          <cell r="O998">
            <v>2</v>
          </cell>
          <cell r="P998">
            <v>2</v>
          </cell>
          <cell r="Q998">
            <v>0</v>
          </cell>
          <cell r="R998">
            <v>0</v>
          </cell>
          <cell r="S998">
            <v>2.2000000000000002</v>
          </cell>
          <cell r="T998">
            <v>0</v>
          </cell>
          <cell r="U998" t="str">
            <v/>
          </cell>
          <cell r="V998" t="str">
            <v>A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 t="e">
            <v>#DIV/0!</v>
          </cell>
          <cell r="AH998" t="e">
            <v>#DIV/0!</v>
          </cell>
          <cell r="AI998" t="e">
            <v>#DIV/0!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</row>
        <row r="999">
          <cell r="A999" t="str">
            <v>Emil Krafth</v>
          </cell>
          <cell r="B999" t="str">
            <v/>
          </cell>
          <cell r="C999">
            <v>0</v>
          </cell>
          <cell r="D999" t="str">
            <v/>
          </cell>
          <cell r="F999" t="str">
            <v/>
          </cell>
          <cell r="H999" t="str">
            <v/>
          </cell>
          <cell r="I999">
            <v>1</v>
          </cell>
          <cell r="J999">
            <v>1.4333333333333333</v>
          </cell>
          <cell r="K999">
            <v>1.9</v>
          </cell>
          <cell r="M999">
            <v>2.2000000000000002</v>
          </cell>
          <cell r="N999">
            <v>2.2000000000000002</v>
          </cell>
          <cell r="O999">
            <v>2</v>
          </cell>
          <cell r="P999">
            <v>2</v>
          </cell>
          <cell r="Q999">
            <v>0</v>
          </cell>
          <cell r="R999">
            <v>0</v>
          </cell>
          <cell r="S999">
            <v>2.2000000000000002</v>
          </cell>
          <cell r="T999">
            <v>0</v>
          </cell>
          <cell r="U999" t="str">
            <v/>
          </cell>
          <cell r="V999" t="str">
            <v>A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 t="e">
            <v>#DIV/0!</v>
          </cell>
          <cell r="AH999" t="e">
            <v>#DIV/0!</v>
          </cell>
          <cell r="AI999" t="e">
            <v>#DIV/0!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</row>
        <row r="1000">
          <cell r="A1000" t="str">
            <v>Sam Byram</v>
          </cell>
          <cell r="B1000" t="str">
            <v/>
          </cell>
          <cell r="C1000">
            <v>0</v>
          </cell>
          <cell r="D1000" t="str">
            <v/>
          </cell>
          <cell r="F1000" t="str">
            <v/>
          </cell>
          <cell r="H1000" t="str">
            <v/>
          </cell>
          <cell r="I1000" t="e">
            <v>#N/A</v>
          </cell>
          <cell r="J1000" t="e">
            <v>#N/A</v>
          </cell>
          <cell r="K1000" t="e">
            <v>#N/A</v>
          </cell>
          <cell r="M1000">
            <v>2.2000000000000002</v>
          </cell>
          <cell r="N1000">
            <v>2.2000000000000002</v>
          </cell>
          <cell r="O1000">
            <v>2</v>
          </cell>
          <cell r="P1000">
            <v>2</v>
          </cell>
          <cell r="Q1000">
            <v>0</v>
          </cell>
          <cell r="R1000">
            <v>0</v>
          </cell>
          <cell r="S1000">
            <v>2.2000000000000002</v>
          </cell>
          <cell r="T1000">
            <v>0</v>
          </cell>
          <cell r="U1000" t="str">
            <v>LB</v>
          </cell>
          <cell r="V1000" t="str">
            <v>A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 t="e">
            <v>#DIV/0!</v>
          </cell>
          <cell r="AH1000" t="e">
            <v>#DIV/0!</v>
          </cell>
          <cell r="AI1000" t="e">
            <v>#DIV/0!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</row>
      </sheetData>
      <sheetData sheetId="2"/>
      <sheetData sheetId="3">
        <row r="272">
          <cell r="E272" t="str">
            <v>AbrvTeam</v>
          </cell>
          <cell r="F272" t="str">
            <v>SxG/90</v>
          </cell>
          <cell r="G272" t="str">
            <v>FxG/90</v>
          </cell>
          <cell r="H272" t="str">
            <v>ixG</v>
          </cell>
          <cell r="I272" t="str">
            <v>SxGA/90</v>
          </cell>
          <cell r="J272" t="str">
            <v>FxGA/90</v>
          </cell>
          <cell r="K272" t="str">
            <v>ixGA</v>
          </cell>
          <cell r="L272" t="str">
            <v>vsFxG/90</v>
          </cell>
          <cell r="M272" t="str">
            <v>vsixG</v>
          </cell>
          <cell r="N272" t="str">
            <v>vsFxGA/90</v>
          </cell>
          <cell r="O272" t="str">
            <v>vsixGA</v>
          </cell>
        </row>
        <row r="273">
          <cell r="E273" t="str">
            <v>ARS</v>
          </cell>
          <cell r="F273">
            <v>2.0392105263157894</v>
          </cell>
          <cell r="G273">
            <v>2.2649999999999992</v>
          </cell>
          <cell r="H273">
            <v>0.22578947368420987</v>
          </cell>
          <cell r="I273">
            <v>0.87184210526315797</v>
          </cell>
          <cell r="J273">
            <v>1.1166666666666671</v>
          </cell>
          <cell r="K273">
            <v>0.24482456140350917</v>
          </cell>
          <cell r="L273">
            <v>2.2582055987135758</v>
          </cell>
          <cell r="M273">
            <v>0.21899507239778648</v>
          </cell>
          <cell r="N273">
            <v>1.151436048519737</v>
          </cell>
          <cell r="O273">
            <v>0.27959394325657905</v>
          </cell>
        </row>
        <row r="274">
          <cell r="E274" t="str">
            <v>AVL</v>
          </cell>
          <cell r="F274">
            <v>1.4789473684210528</v>
          </cell>
          <cell r="G274">
            <v>2.0216666666666669</v>
          </cell>
          <cell r="H274">
            <v>0.54271929824561416</v>
          </cell>
          <cell r="I274">
            <v>1.4915789473684211</v>
          </cell>
          <cell r="J274">
            <v>1.426666666666667</v>
          </cell>
          <cell r="K274">
            <v>-6.4912280701754144E-2</v>
          </cell>
          <cell r="L274">
            <v>2.0325772183290227</v>
          </cell>
          <cell r="M274">
            <v>0.55362984990796993</v>
          </cell>
          <cell r="N274">
            <v>1.3948870800438598</v>
          </cell>
          <cell r="O274">
            <v>-9.6691867324561365E-2</v>
          </cell>
        </row>
        <row r="275">
          <cell r="E275" t="str">
            <v>BOU</v>
          </cell>
          <cell r="F275">
            <v>1.7586842105263158</v>
          </cell>
          <cell r="G275">
            <v>1.9366666666666663</v>
          </cell>
          <cell r="H275">
            <v>0.17798245614035046</v>
          </cell>
          <cell r="I275">
            <v>1.4939473684210527</v>
          </cell>
          <cell r="J275">
            <v>1.3466666666666676</v>
          </cell>
          <cell r="K275">
            <v>-0.14728070175438512</v>
          </cell>
          <cell r="L275">
            <v>2.0542773936403513</v>
          </cell>
          <cell r="M275">
            <v>0.29559318311403548</v>
          </cell>
          <cell r="N275">
            <v>1.3092987708333346</v>
          </cell>
          <cell r="O275">
            <v>-0.18464859758771812</v>
          </cell>
        </row>
        <row r="276">
          <cell r="E276" t="str">
            <v>BRE</v>
          </cell>
          <cell r="F276">
            <v>1.7436842105263159</v>
          </cell>
          <cell r="G276">
            <v>1.5983333333333338</v>
          </cell>
          <cell r="H276">
            <v>-0.14535087719298212</v>
          </cell>
          <cell r="I276">
            <v>1.5555263157894736</v>
          </cell>
          <cell r="J276">
            <v>2.0966666666666662</v>
          </cell>
          <cell r="K276">
            <v>0.54114035087719259</v>
          </cell>
          <cell r="L276">
            <v>1.6365843304550436</v>
          </cell>
          <cell r="M276">
            <v>-0.10709988007127236</v>
          </cell>
          <cell r="N276">
            <v>2.0694467261513187</v>
          </cell>
          <cell r="O276">
            <v>0.5139204103618451</v>
          </cell>
        </row>
        <row r="277">
          <cell r="E277" t="str">
            <v>BHA</v>
          </cell>
          <cell r="F277">
            <v>1.5373684210526317</v>
          </cell>
          <cell r="G277">
            <v>1.7816666666666674</v>
          </cell>
          <cell r="H277">
            <v>0.24429824561403568</v>
          </cell>
          <cell r="I277">
            <v>1.4144736842105263</v>
          </cell>
          <cell r="J277">
            <v>1.4299999999999997</v>
          </cell>
          <cell r="K277">
            <v>1.5526315789473388E-2</v>
          </cell>
          <cell r="L277">
            <v>1.8455299976112138</v>
          </cell>
          <cell r="M277">
            <v>0.30816157655858212</v>
          </cell>
          <cell r="N277">
            <v>1.4504887483552604</v>
          </cell>
          <cell r="O277">
            <v>3.6015064144734099E-2</v>
          </cell>
        </row>
        <row r="278">
          <cell r="E278" t="str">
            <v>CHE</v>
          </cell>
          <cell r="F278">
            <v>1.9002631578947367</v>
          </cell>
          <cell r="G278">
            <v>1.0599999999999998</v>
          </cell>
          <cell r="H278">
            <v>-0.84026315789473682</v>
          </cell>
          <cell r="I278">
            <v>1.5294736842105263</v>
          </cell>
          <cell r="J278">
            <v>1.7283333333333328</v>
          </cell>
          <cell r="K278">
            <v>0.19885964912280651</v>
          </cell>
          <cell r="L278">
            <v>1.1237973303571414</v>
          </cell>
          <cell r="M278">
            <v>-0.7764658275375953</v>
          </cell>
          <cell r="N278">
            <v>1.6587869624451774</v>
          </cell>
          <cell r="O278">
            <v>0.12931327823465111</v>
          </cell>
        </row>
        <row r="279">
          <cell r="E279" t="str">
            <v>COV</v>
          </cell>
          <cell r="F279">
            <v>1.3063157894736843</v>
          </cell>
          <cell r="G279">
            <v>0</v>
          </cell>
          <cell r="H279">
            <v>-1.3063157894736843</v>
          </cell>
          <cell r="I279">
            <v>1.7926315789473686</v>
          </cell>
          <cell r="J279">
            <v>0</v>
          </cell>
          <cell r="K279">
            <v>-1.7926315789473686</v>
          </cell>
          <cell r="L279">
            <v>0</v>
          </cell>
          <cell r="M279">
            <v>-1.3063157894736843</v>
          </cell>
          <cell r="N279">
            <v>0</v>
          </cell>
          <cell r="O279">
            <v>-1.7926315789473686</v>
          </cell>
        </row>
        <row r="280">
          <cell r="E280" t="str">
            <v>CRY</v>
          </cell>
          <cell r="F280">
            <v>1.6436842105263159</v>
          </cell>
          <cell r="G280">
            <v>1.451428571428572</v>
          </cell>
          <cell r="H280">
            <v>-0.1922556390977439</v>
          </cell>
          <cell r="I280">
            <v>1.5802631578947368</v>
          </cell>
          <cell r="J280">
            <v>1.9828571428571422</v>
          </cell>
          <cell r="K280">
            <v>0.40259398496240539</v>
          </cell>
          <cell r="L280">
            <v>1.4622312361036542</v>
          </cell>
          <cell r="M280">
            <v>-0.18145297442266162</v>
          </cell>
          <cell r="N280">
            <v>1.9599024732142882</v>
          </cell>
          <cell r="O280">
            <v>0.37963931531955142</v>
          </cell>
        </row>
        <row r="281">
          <cell r="E281" t="str">
            <v>EVE</v>
          </cell>
          <cell r="F281">
            <v>1.3123684210526314</v>
          </cell>
          <cell r="G281">
            <v>1.3283333333333331</v>
          </cell>
          <cell r="H281">
            <v>1.5964912280701737E-2</v>
          </cell>
          <cell r="I281">
            <v>1.5786842105263159</v>
          </cell>
          <cell r="J281">
            <v>1.7683333333333333</v>
          </cell>
          <cell r="K281">
            <v>0.1896491228070174</v>
          </cell>
          <cell r="L281">
            <v>1.2875046394306093</v>
          </cell>
          <cell r="M281">
            <v>-2.4863781622022074E-2</v>
          </cell>
          <cell r="N281">
            <v>1.7912381943530711</v>
          </cell>
          <cell r="O281">
            <v>0.21255398382675517</v>
          </cell>
        </row>
        <row r="282">
          <cell r="E282" t="str">
            <v>FUL</v>
          </cell>
          <cell r="F282">
            <v>1.3047368421052632</v>
          </cell>
          <cell r="G282">
            <v>1.1966666666666665</v>
          </cell>
          <cell r="H282">
            <v>-0.10807017543859665</v>
          </cell>
          <cell r="I282">
            <v>1.6010526315789475</v>
          </cell>
          <cell r="J282">
            <v>1.6783333333333335</v>
          </cell>
          <cell r="K282">
            <v>7.728070175438595E-2</v>
          </cell>
          <cell r="L282">
            <v>1.0622738863565173</v>
          </cell>
          <cell r="M282">
            <v>-0.24246295574874588</v>
          </cell>
          <cell r="N282">
            <v>1.7512524999999997</v>
          </cell>
          <cell r="O282">
            <v>0.15019986842105215</v>
          </cell>
        </row>
        <row r="283">
          <cell r="E283" t="str">
            <v>HUL</v>
          </cell>
          <cell r="F283">
            <v>1.0115789473684209</v>
          </cell>
          <cell r="G283">
            <v>0</v>
          </cell>
          <cell r="H283">
            <v>-1.0115789473684209</v>
          </cell>
          <cell r="I283">
            <v>1.7973684210526315</v>
          </cell>
          <cell r="J283">
            <v>0</v>
          </cell>
          <cell r="K283">
            <v>-1.7973684210526315</v>
          </cell>
          <cell r="L283">
            <v>0</v>
          </cell>
          <cell r="M283">
            <v>-1.0115789473684209</v>
          </cell>
          <cell r="N283">
            <v>0</v>
          </cell>
          <cell r="O283">
            <v>-1.7973684210526315</v>
          </cell>
        </row>
        <row r="284">
          <cell r="E284" t="str">
            <v>IPS</v>
          </cell>
          <cell r="F284">
            <v>0.97210526315789469</v>
          </cell>
          <cell r="G284">
            <v>0</v>
          </cell>
          <cell r="H284">
            <v>-0.97210526315789469</v>
          </cell>
          <cell r="I284">
            <v>2.1731578947368422</v>
          </cell>
          <cell r="J284">
            <v>0</v>
          </cell>
          <cell r="K284">
            <v>-2.1731578947368422</v>
          </cell>
          <cell r="L284">
            <v>0</v>
          </cell>
          <cell r="M284">
            <v>-0.97210526315789469</v>
          </cell>
          <cell r="N284">
            <v>0</v>
          </cell>
          <cell r="O284">
            <v>-2.1731578947368422</v>
          </cell>
        </row>
        <row r="285">
          <cell r="E285" t="str">
            <v>LEE</v>
          </cell>
          <cell r="F285">
            <v>1.5728947368421053</v>
          </cell>
          <cell r="G285">
            <v>1.9066666666666674</v>
          </cell>
          <cell r="H285">
            <v>0.33377192982456205</v>
          </cell>
          <cell r="I285">
            <v>1.4823684210526316</v>
          </cell>
          <cell r="J285">
            <v>1.5616666666666663</v>
          </cell>
          <cell r="K285">
            <v>7.9298245614034757E-2</v>
          </cell>
          <cell r="L285">
            <v>1.9505112528978716</v>
          </cell>
          <cell r="M285">
            <v>0.37761651605576629</v>
          </cell>
          <cell r="N285">
            <v>1.5303773393640345</v>
          </cell>
          <cell r="O285">
            <v>4.8008918311402971E-2</v>
          </cell>
        </row>
        <row r="286">
          <cell r="E286" t="str">
            <v>LIV</v>
          </cell>
          <cell r="F286">
            <v>1.7700000000000002</v>
          </cell>
          <cell r="G286">
            <v>1.5050000000000014</v>
          </cell>
          <cell r="H286">
            <v>-0.26499999999999879</v>
          </cell>
          <cell r="I286">
            <v>1.4176315789473684</v>
          </cell>
          <cell r="J286">
            <v>1.8033333333333335</v>
          </cell>
          <cell r="K286">
            <v>0.3857017543859651</v>
          </cell>
          <cell r="L286">
            <v>1.6217822094983565</v>
          </cell>
          <cell r="M286">
            <v>-0.14821779050164374</v>
          </cell>
          <cell r="N286">
            <v>1.6147291362390379</v>
          </cell>
          <cell r="O286">
            <v>0.19709755729166956</v>
          </cell>
        </row>
        <row r="287">
          <cell r="E287" t="str">
            <v>MCI</v>
          </cell>
          <cell r="F287">
            <v>2.088421052631579</v>
          </cell>
          <cell r="G287">
            <v>2.3457142857142861</v>
          </cell>
          <cell r="H287">
            <v>0.25729323308270713</v>
          </cell>
          <cell r="I287">
            <v>1.223421052631579</v>
          </cell>
          <cell r="J287">
            <v>1.4571428571428575</v>
          </cell>
          <cell r="K287">
            <v>0.23372180451127855</v>
          </cell>
          <cell r="L287">
            <v>2.3086145214822782</v>
          </cell>
          <cell r="M287">
            <v>0.22019346885069924</v>
          </cell>
          <cell r="N287">
            <v>1.4298594149436106</v>
          </cell>
          <cell r="O287">
            <v>0.20643836231203161</v>
          </cell>
        </row>
        <row r="288">
          <cell r="E288" t="str">
            <v>MUN</v>
          </cell>
          <cell r="F288">
            <v>1.8997368421052632</v>
          </cell>
          <cell r="G288">
            <v>1.9983333333333324</v>
          </cell>
          <cell r="H288">
            <v>9.8596491228069238E-2</v>
          </cell>
          <cell r="I288">
            <v>1.3231578947368421</v>
          </cell>
          <cell r="J288">
            <v>1.2333333333333332</v>
          </cell>
          <cell r="K288">
            <v>-8.9824561403508918E-2</v>
          </cell>
          <cell r="L288">
            <v>1.9821411285048522</v>
          </cell>
          <cell r="M288">
            <v>8.2404286399589077E-2</v>
          </cell>
          <cell r="N288">
            <v>1.2653044572368408</v>
          </cell>
          <cell r="O288">
            <v>-5.785343750000127E-2</v>
          </cell>
        </row>
        <row r="289">
          <cell r="E289" t="str">
            <v>NEW</v>
          </cell>
          <cell r="F289">
            <v>1.595</v>
          </cell>
          <cell r="G289">
            <v>1.6050000000000004</v>
          </cell>
          <cell r="H289">
            <v>1.0000000000000453E-2</v>
          </cell>
          <cell r="I289">
            <v>1.5081578947368421</v>
          </cell>
          <cell r="J289">
            <v>1.6716666666666669</v>
          </cell>
          <cell r="K289">
            <v>0.16350877192982471</v>
          </cell>
          <cell r="L289">
            <v>1.4267551430039964</v>
          </cell>
          <cell r="M289">
            <v>-0.16824485699600356</v>
          </cell>
          <cell r="N289">
            <v>1.7922397491776285</v>
          </cell>
          <cell r="O289">
            <v>0.28408185444078637</v>
          </cell>
        </row>
        <row r="290">
          <cell r="E290" t="str">
            <v>NFO</v>
          </cell>
          <cell r="F290">
            <v>1.2878947368421052</v>
          </cell>
          <cell r="G290">
            <v>1.7783333333333324</v>
          </cell>
          <cell r="H290">
            <v>0.49043859649122723</v>
          </cell>
          <cell r="I290">
            <v>1.7036842105263157</v>
          </cell>
          <cell r="J290">
            <v>1.7766666666666662</v>
          </cell>
          <cell r="K290">
            <v>7.2982456140350482E-2</v>
          </cell>
          <cell r="L290">
            <v>1.7236508681958813</v>
          </cell>
          <cell r="M290">
            <v>0.43575613135377611</v>
          </cell>
          <cell r="N290">
            <v>1.7867003040021894</v>
          </cell>
          <cell r="O290">
            <v>8.3016093475873687E-2</v>
          </cell>
        </row>
        <row r="291">
          <cell r="E291" t="str">
            <v>TOT</v>
          </cell>
          <cell r="F291">
            <v>1.2315789473684209</v>
          </cell>
          <cell r="G291">
            <v>1.4666666666666661</v>
          </cell>
          <cell r="H291">
            <v>0.23508771929824523</v>
          </cell>
          <cell r="I291">
            <v>1.4628947368421052</v>
          </cell>
          <cell r="J291">
            <v>0.956666666666667</v>
          </cell>
          <cell r="K291">
            <v>-0.50622807017543825</v>
          </cell>
          <cell r="L291">
            <v>1.5307246342418517</v>
          </cell>
          <cell r="M291">
            <v>0.29914568687343079</v>
          </cell>
          <cell r="N291">
            <v>0.92532757264254317</v>
          </cell>
          <cell r="O291">
            <v>-0.53756716419956208</v>
          </cell>
        </row>
        <row r="292">
          <cell r="E292" t="str">
            <v>SUN</v>
          </cell>
          <cell r="F292">
            <v>1.1352631578947368</v>
          </cell>
          <cell r="G292">
            <v>1.3250000000000004</v>
          </cell>
          <cell r="H292">
            <v>0.18973684210526365</v>
          </cell>
          <cell r="I292">
            <v>1.5878947368421052</v>
          </cell>
          <cell r="J292">
            <v>1.6983333333333341</v>
          </cell>
          <cell r="K292">
            <v>0.11043859649122889</v>
          </cell>
          <cell r="L292">
            <v>1.3462165858493884</v>
          </cell>
          <cell r="M292">
            <v>0.21095342795465166</v>
          </cell>
          <cell r="N292">
            <v>1.6370887238212706</v>
          </cell>
          <cell r="O292">
            <v>4.9193986979165327E-2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XTURES"/>
      <sheetName val="MIDFIX"/>
      <sheetName val="FIX"/>
      <sheetName val="TICKER"/>
      <sheetName val="FIXTICKER"/>
      <sheetName val="PREDICT"/>
      <sheetName val="TEAMS"/>
      <sheetName val="FPL FIX"/>
      <sheetName val="FPL FIX2"/>
      <sheetName val="FA"/>
      <sheetName val="FA2"/>
      <sheetName val="EFL"/>
      <sheetName val="EFL2"/>
      <sheetName val="UCL"/>
      <sheetName val="UCL2"/>
      <sheetName val="EU"/>
      <sheetName val="EU2"/>
      <sheetName val="EUC"/>
      <sheetName val="EUC2"/>
      <sheetName val="BGW"/>
      <sheetName val="DGW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J2" t="str">
            <v>ARS</v>
          </cell>
        </row>
        <row r="3">
          <cell r="J3" t="str">
            <v>AVL</v>
          </cell>
        </row>
        <row r="4">
          <cell r="J4" t="str">
            <v>BOU</v>
          </cell>
        </row>
        <row r="5">
          <cell r="J5" t="str">
            <v>BRE</v>
          </cell>
        </row>
        <row r="6">
          <cell r="J6" t="str">
            <v>BHA</v>
          </cell>
        </row>
        <row r="7">
          <cell r="J7" t="str">
            <v>CHE</v>
          </cell>
        </row>
        <row r="8">
          <cell r="J8" t="str">
            <v>COV</v>
          </cell>
        </row>
        <row r="9">
          <cell r="J9" t="str">
            <v>CRY</v>
          </cell>
        </row>
        <row r="10">
          <cell r="J10" t="str">
            <v>EVE</v>
          </cell>
        </row>
        <row r="11">
          <cell r="J11" t="str">
            <v>FUL</v>
          </cell>
        </row>
        <row r="12">
          <cell r="J12" t="str">
            <v>HUL</v>
          </cell>
        </row>
        <row r="13">
          <cell r="J13" t="str">
            <v>IPS</v>
          </cell>
        </row>
        <row r="14">
          <cell r="J14" t="str">
            <v>LEE</v>
          </cell>
        </row>
        <row r="15">
          <cell r="J15" t="str">
            <v>LIV</v>
          </cell>
        </row>
        <row r="16">
          <cell r="J16" t="str">
            <v>MCI</v>
          </cell>
        </row>
        <row r="17">
          <cell r="J17" t="str">
            <v>MUN</v>
          </cell>
        </row>
        <row r="18">
          <cell r="J18" t="str">
            <v>NEW</v>
          </cell>
        </row>
        <row r="19">
          <cell r="J19" t="str">
            <v>NFO</v>
          </cell>
        </row>
        <row r="20">
          <cell r="J20" t="str">
            <v>TOT</v>
          </cell>
        </row>
        <row r="21">
          <cell r="J21" t="str">
            <v>SUN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verpoolfc.com/news/liverpools-injury-list-suspensions-and-availability?utm_source=premier-league-web&amp;utm_medium=referral&amp;utm_campaign=pl-referral-always-on&amp;utm_term=injuries&amp;utm_content=club-injury-article" TargetMode="External"/><Relationship Id="rId13" Type="http://schemas.openxmlformats.org/officeDocument/2006/relationships/hyperlink" Target="https://www.manutd.com/en/news/an-official-update-on-manuel-ugarte" TargetMode="External"/><Relationship Id="rId18" Type="http://schemas.openxmlformats.org/officeDocument/2006/relationships/hyperlink" Target="https://www.nottinghamforest.co.uk/news/2026/april/21/update-on-callum-hudson-odoi/?utm_source=premier-league-web&amp;utm_medium=referral&amp;utm_campaign=pl-referral-always-on&amp;utm_term=injuries&amp;utm_content=club-injury-article" TargetMode="External"/><Relationship Id="rId3" Type="http://schemas.openxmlformats.org/officeDocument/2006/relationships/hyperlink" Target="https://www.avfc.co.uk/news/2026/may/14/prematch-team-news-for-liverpool-clash/?utm_source=premier-league-web&amp;utm_medium=referral&amp;utm_campaign=pl-referral-always-on&amp;utm_term=injuries&amp;utm_content=club-injury-article" TargetMode="External"/><Relationship Id="rId7" Type="http://schemas.openxmlformats.org/officeDocument/2006/relationships/hyperlink" Target="https://www.cpfc.co.uk/news/first-team/team-news-glasner-provides-update-ahead-of-conference-league-final?utm_source=premier-league-web&amp;utm_medium=referral&amp;utm_campaign=pl-referral-always-on&amp;utm_term=injuries&amp;utm_content=club-injury-article" TargetMode="External"/><Relationship Id="rId12" Type="http://schemas.openxmlformats.org/officeDocument/2006/relationships/hyperlink" Target="https://www.manutd.com/en/news/carrick-reveals-team-news-for-final-day-v-brighton-24-may-2026?utm_source=premier-league-web&amp;utm_medium=referral&amp;utm_campaign=pl-referral-always-on&amp;utm_term=injuries&amp;utm_content=club-injury-article" TargetMode="External"/><Relationship Id="rId17" Type="http://schemas.openxmlformats.org/officeDocument/2006/relationships/hyperlink" Target="https://www.nottinghamforest.co.uk/news/2026/may/21/team-news-for-visit-of-bournemouth/?utm_source=premier-league-web&amp;utm_medium=referral&amp;utm_campaign=pl-referral-always-on&amp;utm_term=injuries&amp;utm_content=club-injury-article" TargetMode="External"/><Relationship Id="rId2" Type="http://schemas.openxmlformats.org/officeDocument/2006/relationships/hyperlink" Target="https://www.arsenal.com/news/medical-update-william-saliba-aVUca3q2han2" TargetMode="External"/><Relationship Id="rId16" Type="http://schemas.openxmlformats.org/officeDocument/2006/relationships/hyperlink" Target="https://www.newcastleunited.com/en/news/eddie-howes-team-news-update-schaer-and-livramento-injury-latest-ahead-of-forest?utm_source=premier-league-web&amp;utm_medium=referral&amp;utm_campaign=pl-referral-always-on&amp;utm_term=injuries&amp;utm_content=club-injury-article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x.com/onsoranje/status/2064038072455495714?utm_source=premier-league-web&amp;utm_medium=referral&amp;utm_campaign=pl-referral-always-on&amp;utm_term=injuries&amp;utm_content=club-injury-article" TargetMode="External"/><Relationship Id="rId6" Type="http://schemas.openxmlformats.org/officeDocument/2006/relationships/hyperlink" Target="https://www.brightonandhovealbion.com/media-video/hurzelers-liverpool-press-conference-march-26?utm_source=premier-league-web&amp;utm_medium=referral&amp;utm_campaign=pl-referral-always-on&amp;utm_term=injuries&amp;utm_content=club-injury-article" TargetMode="External"/><Relationship Id="rId11" Type="http://schemas.openxmlformats.org/officeDocument/2006/relationships/hyperlink" Target="https://www.liverpoolfc.com/news/liverpools-injury-list-suspensions-and-availability?utm_source=premier-league-web&amp;utm_medium=referral&amp;utm_campaign=pl-referral-always-on&amp;utm_term=injuries&amp;utm_content=club-injury-article" TargetMode="External"/><Relationship Id="rId5" Type="http://schemas.openxmlformats.org/officeDocument/2006/relationships/hyperlink" Target="https://www.brentfordfc.com/en/news/article/first-team-brentford-v-crystal-palace-premier-league-team-news?utm_source=premier-league-web&amp;utm_medium=referral&amp;utm_campaign=pl-referral-always-on&amp;utm_term=injuries&amp;utm_content=club-injury-article" TargetMode="External"/><Relationship Id="rId15" Type="http://schemas.openxmlformats.org/officeDocument/2006/relationships/hyperlink" Target="https://www.newcastleunited.com/en/news/livramento-withdrawn-from-england-world-cup-squad?utm_source=premier-league-web&amp;utm_medium=referral&amp;utm_campaign=pl-referral-always-on&amp;utm_term=injuries&amp;utm_content=club-injury-article" TargetMode="External"/><Relationship Id="rId10" Type="http://schemas.openxmlformats.org/officeDocument/2006/relationships/hyperlink" Target="https://www.liverpoolfc.com/news/liverpools-injury-list-suspensions-and-availability?utm_source=premier-league-web&amp;utm_medium=referral&amp;utm_campaign=pl-referral-always-on&amp;utm_term=injuries&amp;utm_content=club-injury-article" TargetMode="External"/><Relationship Id="rId19" Type="http://schemas.openxmlformats.org/officeDocument/2006/relationships/hyperlink" Target="https://www.tottenhamhotspur.com/news/1008505/odobert-suffers-acl-injury" TargetMode="External"/><Relationship Id="rId4" Type="http://schemas.openxmlformats.org/officeDocument/2006/relationships/hyperlink" Target="https://www.brentfordfc.com/en/news/article/first-team-brentford-v-crystal-palace-premier-league-team-news?utm_source=premier-league-web&amp;utm_medium=referral&amp;utm_campaign=pl-referral-always-on&amp;utm_term=injuries&amp;utm_content=club-injury-article" TargetMode="External"/><Relationship Id="rId9" Type="http://schemas.openxmlformats.org/officeDocument/2006/relationships/hyperlink" Target="https://www.liverpoolfc.com/news/liverpools-injury-list-suspensions-and-availability?utm_source=premier-league-web&amp;utm_medium=referral&amp;utm_campaign=pl-referral-always-on&amp;utm_term=injuries&amp;utm_content=club-injury-article" TargetMode="External"/><Relationship Id="rId14" Type="http://schemas.openxmlformats.org/officeDocument/2006/relationships/hyperlink" Target="https://www.manutd.com/en/news/carrick-reveals-team-news-for-final-day-v-brighton-24-may-2026?utm_source=premier-league-web&amp;utm_medium=referral&amp;utm_campaign=pl-referral-always-on&amp;utm_term=injuries&amp;utm_content=club-injury-article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verpoolfc.com/news/liverpools-injury-list-suspensions-and-availability?utm_source=premier-league-web&amp;utm_medium=referral&amp;utm_campaign=pl-referral-always-on&amp;utm_term=injuries&amp;utm_content=club-injury-article" TargetMode="External"/><Relationship Id="rId13" Type="http://schemas.openxmlformats.org/officeDocument/2006/relationships/hyperlink" Target="https://www.manutd.com/en/news/an-official-update-on-manuel-ugarte" TargetMode="External"/><Relationship Id="rId18" Type="http://schemas.openxmlformats.org/officeDocument/2006/relationships/hyperlink" Target="https://www.nottinghamforest.co.uk/news/2026/april/21/update-on-callum-hudson-odoi/?utm_source=premier-league-web&amp;utm_medium=referral&amp;utm_campaign=pl-referral-always-on&amp;utm_term=injuries&amp;utm_content=club-injury-article" TargetMode="External"/><Relationship Id="rId3" Type="http://schemas.openxmlformats.org/officeDocument/2006/relationships/hyperlink" Target="https://www.avfc.co.uk/news/2026/may/14/prematch-team-news-for-liverpool-clash/?utm_source=premier-league-web&amp;utm_medium=referral&amp;utm_campaign=pl-referral-always-on&amp;utm_term=injuries&amp;utm_content=club-injury-article" TargetMode="External"/><Relationship Id="rId7" Type="http://schemas.openxmlformats.org/officeDocument/2006/relationships/hyperlink" Target="https://www.cpfc.co.uk/news/first-team/team-news-glasner-provides-update-ahead-of-conference-league-final?utm_source=premier-league-web&amp;utm_medium=referral&amp;utm_campaign=pl-referral-always-on&amp;utm_term=injuries&amp;utm_content=club-injury-article" TargetMode="External"/><Relationship Id="rId12" Type="http://schemas.openxmlformats.org/officeDocument/2006/relationships/hyperlink" Target="https://www.manutd.com/en/news/carrick-reveals-team-news-for-final-day-v-brighton-24-may-2026?utm_source=premier-league-web&amp;utm_medium=referral&amp;utm_campaign=pl-referral-always-on&amp;utm_term=injuries&amp;utm_content=club-injury-article" TargetMode="External"/><Relationship Id="rId17" Type="http://schemas.openxmlformats.org/officeDocument/2006/relationships/hyperlink" Target="https://www.nottinghamforest.co.uk/news/2026/may/21/team-news-for-visit-of-bournemouth/?utm_source=premier-league-web&amp;utm_medium=referral&amp;utm_campaign=pl-referral-always-on&amp;utm_term=injuries&amp;utm_content=club-injury-article" TargetMode="External"/><Relationship Id="rId2" Type="http://schemas.openxmlformats.org/officeDocument/2006/relationships/hyperlink" Target="https://www.arsenal.com/news/medical-update-william-saliba-aVUca3q2han2" TargetMode="External"/><Relationship Id="rId16" Type="http://schemas.openxmlformats.org/officeDocument/2006/relationships/hyperlink" Target="https://www.newcastleunited.com/en/news/eddie-howes-team-news-update-schaer-and-livramento-injury-latest-ahead-of-forest?utm_source=premier-league-web&amp;utm_medium=referral&amp;utm_campaign=pl-referral-always-on&amp;utm_term=injuries&amp;utm_content=club-injury-article" TargetMode="External"/><Relationship Id="rId1" Type="http://schemas.openxmlformats.org/officeDocument/2006/relationships/hyperlink" Target="https://x.com/onsoranje/status/2064038072455495714?utm_source=premier-league-web&amp;utm_medium=referral&amp;utm_campaign=pl-referral-always-on&amp;utm_term=injuries&amp;utm_content=club-injury-article" TargetMode="External"/><Relationship Id="rId6" Type="http://schemas.openxmlformats.org/officeDocument/2006/relationships/hyperlink" Target="https://www.brightonandhovealbion.com/media-video/hurzelers-liverpool-press-conference-march-26?utm_source=premier-league-web&amp;utm_medium=referral&amp;utm_campaign=pl-referral-always-on&amp;utm_term=injuries&amp;utm_content=club-injury-article" TargetMode="External"/><Relationship Id="rId11" Type="http://schemas.openxmlformats.org/officeDocument/2006/relationships/hyperlink" Target="https://www.liverpoolfc.com/news/liverpools-injury-list-suspensions-and-availability?utm_source=premier-league-web&amp;utm_medium=referral&amp;utm_campaign=pl-referral-always-on&amp;utm_term=injuries&amp;utm_content=club-injury-article" TargetMode="External"/><Relationship Id="rId5" Type="http://schemas.openxmlformats.org/officeDocument/2006/relationships/hyperlink" Target="https://www.brentfordfc.com/en/news/article/first-team-brentford-v-crystal-palace-premier-league-team-news?utm_source=premier-league-web&amp;utm_medium=referral&amp;utm_campaign=pl-referral-always-on&amp;utm_term=injuries&amp;utm_content=club-injury-article" TargetMode="External"/><Relationship Id="rId15" Type="http://schemas.openxmlformats.org/officeDocument/2006/relationships/hyperlink" Target="https://www.newcastleunited.com/en/news/livramento-withdrawn-from-england-world-cup-squad?utm_source=premier-league-web&amp;utm_medium=referral&amp;utm_campaign=pl-referral-always-on&amp;utm_term=injuries&amp;utm_content=club-injury-article" TargetMode="External"/><Relationship Id="rId10" Type="http://schemas.openxmlformats.org/officeDocument/2006/relationships/hyperlink" Target="https://www.liverpoolfc.com/news/liverpools-injury-list-suspensions-and-availability?utm_source=premier-league-web&amp;utm_medium=referral&amp;utm_campaign=pl-referral-always-on&amp;utm_term=injuries&amp;utm_content=club-injury-article" TargetMode="External"/><Relationship Id="rId19" Type="http://schemas.openxmlformats.org/officeDocument/2006/relationships/hyperlink" Target="https://www.tottenhamhotspur.com/news/1008505/odobert-suffers-acl-injury" TargetMode="External"/><Relationship Id="rId4" Type="http://schemas.openxmlformats.org/officeDocument/2006/relationships/hyperlink" Target="https://www.brentfordfc.com/en/news/article/first-team-brentford-v-crystal-palace-premier-league-team-news?utm_source=premier-league-web&amp;utm_medium=referral&amp;utm_campaign=pl-referral-always-on&amp;utm_term=injuries&amp;utm_content=club-injury-article" TargetMode="External"/><Relationship Id="rId9" Type="http://schemas.openxmlformats.org/officeDocument/2006/relationships/hyperlink" Target="https://www.liverpoolfc.com/news/liverpools-injury-list-suspensions-and-availability?utm_source=premier-league-web&amp;utm_medium=referral&amp;utm_campaign=pl-referral-always-on&amp;utm_term=injuries&amp;utm_content=club-injury-article" TargetMode="External"/><Relationship Id="rId14" Type="http://schemas.openxmlformats.org/officeDocument/2006/relationships/hyperlink" Target="https://www.manutd.com/en/news/carrick-reveals-team-news-for-final-day-v-brighton-24-may-2026?utm_source=premier-league-web&amp;utm_medium=referral&amp;utm_campaign=pl-referral-always-on&amp;utm_term=injuries&amp;utm_content=club-injury-article" TargetMode="External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country/ESP/Spain-Football" TargetMode="External"/><Relationship Id="rId3182" Type="http://schemas.openxmlformats.org/officeDocument/2006/relationships/hyperlink" Target="https://fbref.com/en/squads/d3fd31cc/Everton-Stats" TargetMode="External"/><Relationship Id="rId3042" Type="http://schemas.openxmlformats.org/officeDocument/2006/relationships/hyperlink" Target="https://fbref.com/en/squads/5bfb9659/Leeds-United-Stats" TargetMode="External"/><Relationship Id="rId170" Type="http://schemas.openxmlformats.org/officeDocument/2006/relationships/hyperlink" Target="https://fbref.com/en/players/b928f19e/matchlogs/2025-2026/summary/Oliver-Pimlott-Match-Logs" TargetMode="External"/><Relationship Id="rId987" Type="http://schemas.openxmlformats.org/officeDocument/2006/relationships/hyperlink" Target="https://fbref.com/en/country/DEN/Denmark-Football" TargetMode="External"/><Relationship Id="rId2668" Type="http://schemas.openxmlformats.org/officeDocument/2006/relationships/hyperlink" Target="https://fbref.com/en/players/45685411/matchlogs/2025-2026/summary/Jesurun-Rak-Sakyi-Match-Logs" TargetMode="External"/><Relationship Id="rId2875" Type="http://schemas.openxmlformats.org/officeDocument/2006/relationships/hyperlink" Target="https://fbref.com/en/squads/361ca564/Tottenham-Hotspur-Stats" TargetMode="External"/><Relationship Id="rId847" Type="http://schemas.openxmlformats.org/officeDocument/2006/relationships/hyperlink" Target="https://fbref.com/en/country/FRA/France-Football" TargetMode="External"/><Relationship Id="rId1477" Type="http://schemas.openxmlformats.org/officeDocument/2006/relationships/hyperlink" Target="https://fbref.com/en/players/733f1a7d/matchlogs/2025-2026/summary/Ben-Gannon-Doak-Match-Logs" TargetMode="External"/><Relationship Id="rId1684" Type="http://schemas.openxmlformats.org/officeDocument/2006/relationships/hyperlink" Target="https://fbref.com/en/squads/d07537b9/Brighton-and-Hove-Albion-Stats" TargetMode="External"/><Relationship Id="rId1891" Type="http://schemas.openxmlformats.org/officeDocument/2006/relationships/hyperlink" Target="https://fbref.com/en/country/DEN/Denmark-Football" TargetMode="External"/><Relationship Id="rId2528" Type="http://schemas.openxmlformats.org/officeDocument/2006/relationships/hyperlink" Target="https://fbref.com/en/players/d6455444/matchlogs/2025-2026/summary/Callum-Olusesi-Match-Logs" TargetMode="External"/><Relationship Id="rId2735" Type="http://schemas.openxmlformats.org/officeDocument/2006/relationships/hyperlink" Target="https://fbref.com/en/squads/8ef52968/Sunderland-Stats" TargetMode="External"/><Relationship Id="rId2942" Type="http://schemas.openxmlformats.org/officeDocument/2006/relationships/hyperlink" Target="https://fbref.com/en/country/GAM/Gambia-Football" TargetMode="External"/><Relationship Id="rId707" Type="http://schemas.openxmlformats.org/officeDocument/2006/relationships/hyperlink" Target="https://fbref.com/en/country/SRB/Serbia-Football" TargetMode="External"/><Relationship Id="rId914" Type="http://schemas.openxmlformats.org/officeDocument/2006/relationships/hyperlink" Target="https://fbref.com/en/players/3d214e5f/Marco-Bizot" TargetMode="External"/><Relationship Id="rId1337" Type="http://schemas.openxmlformats.org/officeDocument/2006/relationships/hyperlink" Target="https://fbref.com/en/players/3d554589/matchlogs/2025-2026/summary/Hjalmar-Ekdal-Match-Logs" TargetMode="External"/><Relationship Id="rId1544" Type="http://schemas.openxmlformats.org/officeDocument/2006/relationships/hyperlink" Target="https://fbref.com/en/squads/8cec06e1/Wolverhampton-Wanderers-Stats" TargetMode="External"/><Relationship Id="rId1751" Type="http://schemas.openxmlformats.org/officeDocument/2006/relationships/hyperlink" Target="https://fbref.com/en/country/ENG/England-Football" TargetMode="External"/><Relationship Id="rId2802" Type="http://schemas.openxmlformats.org/officeDocument/2006/relationships/hyperlink" Target="https://fbref.com/en/country/ENG/England-Football" TargetMode="External"/><Relationship Id="rId43" Type="http://schemas.openxmlformats.org/officeDocument/2006/relationships/hyperlink" Target="https://fbref.com/en/players/1df4a109/matchlogs/2025-2026/summary/Lesley-Ugochukwu-Match-Logs" TargetMode="External"/><Relationship Id="rId1404" Type="http://schemas.openxmlformats.org/officeDocument/2006/relationships/hyperlink" Target="https://fbref.com/en/squads/19538871/Manchester-United-Stats" TargetMode="External"/><Relationship Id="rId1611" Type="http://schemas.openxmlformats.org/officeDocument/2006/relationships/hyperlink" Target="https://fbref.com/en/country/CIV/Cote-dIvoire-Football" TargetMode="External"/><Relationship Id="rId3369" Type="http://schemas.openxmlformats.org/officeDocument/2006/relationships/hyperlink" Target="https://fbref.com/en/squads/e4a775cb/Nottingham-Forest-Stats" TargetMode="External"/><Relationship Id="rId497" Type="http://schemas.openxmlformats.org/officeDocument/2006/relationships/hyperlink" Target="https://fbref.com/en/players/215f3907/matchlogs/2025-2026/summary/Mikkel-Damsgaard-Match-Logs" TargetMode="External"/><Relationship Id="rId2178" Type="http://schemas.openxmlformats.org/officeDocument/2006/relationships/hyperlink" Target="https://fbref.com/en/players/d4b73232/Giorgi-Mamardashvili" TargetMode="External"/><Relationship Id="rId2385" Type="http://schemas.openxmlformats.org/officeDocument/2006/relationships/hyperlink" Target="https://fbref.com/en/players/ac73ec79/Nordi-Mukiele" TargetMode="External"/><Relationship Id="rId3229" Type="http://schemas.openxmlformats.org/officeDocument/2006/relationships/hyperlink" Target="https://fbref.com/en/country/ITA/Italy-Football" TargetMode="External"/><Relationship Id="rId357" Type="http://schemas.openxmlformats.org/officeDocument/2006/relationships/hyperlink" Target="https://fbref.com/en/players/a671316d/matchlogs/2025-2026/summary/Wilson-Isidor-Match-Logs" TargetMode="External"/><Relationship Id="rId1194" Type="http://schemas.openxmlformats.org/officeDocument/2006/relationships/hyperlink" Target="https://fbref.com/en/players/44781702/Ben-Davies" TargetMode="External"/><Relationship Id="rId2038" Type="http://schemas.openxmlformats.org/officeDocument/2006/relationships/hyperlink" Target="https://fbref.com/en/players/450ab6fc/Jamaal-Lascelles" TargetMode="External"/><Relationship Id="rId2592" Type="http://schemas.openxmlformats.org/officeDocument/2006/relationships/hyperlink" Target="https://fbref.com/en/players/9b6f7fd5/matchlogs/2025-2026/summary/Lucas-Paqueta-Match-Logs" TargetMode="External"/><Relationship Id="rId3436" Type="http://schemas.openxmlformats.org/officeDocument/2006/relationships/hyperlink" Target="https://fbref.com/en/players/4d395e2b/Jack-Rudoni" TargetMode="External"/><Relationship Id="rId217" Type="http://schemas.openxmlformats.org/officeDocument/2006/relationships/hyperlink" Target="https://fbref.com/en/players/9affc5f2/matchlogs/2025-2026/summary/David-Moller-Wolfe-Match-Logs" TargetMode="External"/><Relationship Id="rId564" Type="http://schemas.openxmlformats.org/officeDocument/2006/relationships/hyperlink" Target="https://fbref.com/en/players/d0b6129f/matchlogs/2025-2026/summary/Sander-Berge-Match-Logs" TargetMode="External"/><Relationship Id="rId771" Type="http://schemas.openxmlformats.org/officeDocument/2006/relationships/hyperlink" Target="https://fbref.com/en/country/COL/Colombia-Football" TargetMode="External"/><Relationship Id="rId2245" Type="http://schemas.openxmlformats.org/officeDocument/2006/relationships/hyperlink" Target="https://fbref.com/en/players/00963611/matchlogs/2025-2026/summary/Konstantinos-Mavropanos-Match-Logs" TargetMode="External"/><Relationship Id="rId2452" Type="http://schemas.openxmlformats.org/officeDocument/2006/relationships/hyperlink" Target="https://fbref.com/en/players/c5bdb6e3/matchlogs/2025-2026/summary/Reiss-Nelson-Match-Logs" TargetMode="External"/><Relationship Id="rId424" Type="http://schemas.openxmlformats.org/officeDocument/2006/relationships/hyperlink" Target="https://fbref.com/en/players/32f60ed8/matchlogs/2025-2026/summary/Morgan-Gibbs-White-Match-Logs" TargetMode="External"/><Relationship Id="rId631" Type="http://schemas.openxmlformats.org/officeDocument/2006/relationships/hyperlink" Target="https://fbref.com/en/country/ENG/England-Football" TargetMode="External"/><Relationship Id="rId1054" Type="http://schemas.openxmlformats.org/officeDocument/2006/relationships/hyperlink" Target="https://fbref.com/en/players/88bf137b/Theodore-Carroll" TargetMode="External"/><Relationship Id="rId1261" Type="http://schemas.openxmlformats.org/officeDocument/2006/relationships/hyperlink" Target="https://fbref.com/en/players/ad82197c/matchlogs/2025-2026/summary/Axel-Disasi-Match-Logs" TargetMode="External"/><Relationship Id="rId2105" Type="http://schemas.openxmlformats.org/officeDocument/2006/relationships/hyperlink" Target="https://fbref.com/en/players/afed6722/matchlogs/2025-2026/summary/Valentino-Livramento-Match-Logs" TargetMode="External"/><Relationship Id="rId2312" Type="http://schemas.openxmlformats.org/officeDocument/2006/relationships/hyperlink" Target="https://fbref.com/en/players/c6685def/matchlogs/2025-2026/summary/Stephen-Mfuni-Match-Logs" TargetMode="External"/><Relationship Id="rId1121" Type="http://schemas.openxmlformats.org/officeDocument/2006/relationships/hyperlink" Target="https://fbref.com/en/players/307ea3b6/matchlogs/2025-2026/summary/Dennis-Cirkin-Match-Logs" TargetMode="External"/><Relationship Id="rId3086" Type="http://schemas.openxmlformats.org/officeDocument/2006/relationships/hyperlink" Target="https://fbref.com/en/squads/943e8050/Burnley-Stats" TargetMode="External"/><Relationship Id="rId3293" Type="http://schemas.openxmlformats.org/officeDocument/2006/relationships/hyperlink" Target="https://fbref.com/en/country/NED/Netherlands-Football" TargetMode="External"/><Relationship Id="rId1938" Type="http://schemas.openxmlformats.org/officeDocument/2006/relationships/hyperlink" Target="https://fbref.com/en/players/93508980/Kevin" TargetMode="External"/><Relationship Id="rId3153" Type="http://schemas.openxmlformats.org/officeDocument/2006/relationships/hyperlink" Target="https://fbref.com/en/country/IRL/Republic-of-Ireland-Football" TargetMode="External"/><Relationship Id="rId3360" Type="http://schemas.openxmlformats.org/officeDocument/2006/relationships/hyperlink" Target="https://fbref.com/en/country/SUI/Switzerland-Football" TargetMode="External"/><Relationship Id="rId281" Type="http://schemas.openxmlformats.org/officeDocument/2006/relationships/hyperlink" Target="https://fbref.com/en/players/881cd6be/matchlogs/2025-2026/summary/Florentino-Luis-Match-Logs" TargetMode="External"/><Relationship Id="rId3013" Type="http://schemas.openxmlformats.org/officeDocument/2006/relationships/hyperlink" Target="https://fbref.com/en/players/0f59a7bf/Anton-Stach" TargetMode="External"/><Relationship Id="rId141" Type="http://schemas.openxmlformats.org/officeDocument/2006/relationships/hyperlink" Target="https://fbref.com/en/players/49375cdd/matchlogs/2025-2026/summary/Kaden-Rodney-Match-Logs" TargetMode="External"/><Relationship Id="rId3220" Type="http://schemas.openxmlformats.org/officeDocument/2006/relationships/hyperlink" Target="https://fbref.com/en/players/8fe2a392/Micky-van-de-Ven" TargetMode="External"/><Relationship Id="rId7" Type="http://schemas.openxmlformats.org/officeDocument/2006/relationships/hyperlink" Target="https://fbref.com/en/players/907a5d7c/matchlogs/2025-2026/summary/Yehor-Yarmoliuk-Match-Logs" TargetMode="External"/><Relationship Id="rId2779" Type="http://schemas.openxmlformats.org/officeDocument/2006/relationships/hyperlink" Target="https://fbref.com/en/squads/8602292d/Aston-Villa-Stats" TargetMode="External"/><Relationship Id="rId2986" Type="http://schemas.openxmlformats.org/officeDocument/2006/relationships/hyperlink" Target="https://fbref.com/en/country/ARG/Argentina-Football" TargetMode="External"/><Relationship Id="rId958" Type="http://schemas.openxmlformats.org/officeDocument/2006/relationships/hyperlink" Target="https://fbref.com/en/players/c1949191/Jarrad-Branthwaite" TargetMode="External"/><Relationship Id="rId1588" Type="http://schemas.openxmlformats.org/officeDocument/2006/relationships/hyperlink" Target="https://fbref.com/en/squads/d07537b9/Brighton-and-Hove-Albion-Stats" TargetMode="External"/><Relationship Id="rId1795" Type="http://schemas.openxmlformats.org/officeDocument/2006/relationships/hyperlink" Target="https://fbref.com/en/country/HAI/Haiti-Football" TargetMode="External"/><Relationship Id="rId2639" Type="http://schemas.openxmlformats.org/officeDocument/2006/relationships/hyperlink" Target="https://fbref.com/en/squads/47c64c55/Crystal-Palace-Stats" TargetMode="External"/><Relationship Id="rId2846" Type="http://schemas.openxmlformats.org/officeDocument/2006/relationships/hyperlink" Target="https://fbref.com/en/country/CIV/Cote-dIvoire-Football" TargetMode="External"/><Relationship Id="rId87" Type="http://schemas.openxmlformats.org/officeDocument/2006/relationships/hyperlink" Target="https://fbref.com/en/players/af0d79a9/matchlogs/2025-2026/summary/Borna-Sosa-Match-Logs" TargetMode="External"/><Relationship Id="rId818" Type="http://schemas.openxmlformats.org/officeDocument/2006/relationships/hyperlink" Target="https://fbref.com/en/players/2b5a35e5/Dilane-Bakwa" TargetMode="External"/><Relationship Id="rId1448" Type="http://schemas.openxmlformats.org/officeDocument/2006/relationships/hyperlink" Target="https://fbref.com/en/squads/822bd0ba/Liverpool-Stats" TargetMode="External"/><Relationship Id="rId1655" Type="http://schemas.openxmlformats.org/officeDocument/2006/relationships/hyperlink" Target="https://fbref.com/en/country/ENG/England-Football" TargetMode="External"/><Relationship Id="rId2706" Type="http://schemas.openxmlformats.org/officeDocument/2006/relationships/hyperlink" Target="https://fbref.com/en/country/ENG/England-Football" TargetMode="External"/><Relationship Id="rId1308" Type="http://schemas.openxmlformats.org/officeDocument/2006/relationships/hyperlink" Target="https://fbref.com/en/squads/7c21e445/West-Ham-United-Stats" TargetMode="External"/><Relationship Id="rId1862" Type="http://schemas.openxmlformats.org/officeDocument/2006/relationships/hyperlink" Target="https://fbref.com/en/players/4fb9c88f/Curtis-Jones" TargetMode="External"/><Relationship Id="rId2913" Type="http://schemas.openxmlformats.org/officeDocument/2006/relationships/hyperlink" Target="https://fbref.com/en/players/6aa3e78b/Ryan-Sessegnon" TargetMode="External"/><Relationship Id="rId1515" Type="http://schemas.openxmlformats.org/officeDocument/2006/relationships/hyperlink" Target="https://fbref.com/en/country/ENG/England-Football" TargetMode="External"/><Relationship Id="rId1722" Type="http://schemas.openxmlformats.org/officeDocument/2006/relationships/hyperlink" Target="https://fbref.com/en/players/69942fb3/James-Hill" TargetMode="External"/><Relationship Id="rId14" Type="http://schemas.openxmlformats.org/officeDocument/2006/relationships/hyperlink" Target="https://fbref.com/en/players/2500cef9/matchlogs/2025-2026/summary/Yoane-Wissa-Match-Logs" TargetMode="External"/><Relationship Id="rId2289" Type="http://schemas.openxmlformats.org/officeDocument/2006/relationships/hyperlink" Target="https://fbref.com/en/players/fc15fb84/Dwight-McNeil" TargetMode="External"/><Relationship Id="rId2496" Type="http://schemas.openxmlformats.org/officeDocument/2006/relationships/hyperlink" Target="https://fbref.com/en/players/25f2ef01/matchlogs/2025-2026/summary/Jake-OBrien-Match-Logs" TargetMode="External"/><Relationship Id="rId468" Type="http://schemas.openxmlformats.org/officeDocument/2006/relationships/hyperlink" Target="https://fbref.com/en/players/123d2733/matchlogs/2025-2026/summary/George-Earthy-Match-Logs" TargetMode="External"/><Relationship Id="rId675" Type="http://schemas.openxmlformats.org/officeDocument/2006/relationships/hyperlink" Target="https://fbref.com/en/country/ALG/Algeria-Football" TargetMode="External"/><Relationship Id="rId882" Type="http://schemas.openxmlformats.org/officeDocument/2006/relationships/hyperlink" Target="https://fbref.com/en/players/331545b0/Luka-Bentt" TargetMode="External"/><Relationship Id="rId1098" Type="http://schemas.openxmlformats.org/officeDocument/2006/relationships/hyperlink" Target="https://fbref.com/en/players/890f108d/Youssef-Chermiti" TargetMode="External"/><Relationship Id="rId2149" Type="http://schemas.openxmlformats.org/officeDocument/2006/relationships/hyperlink" Target="https://fbref.com/en/players/ee38d9c5/matchlogs/2025-2026/summary/James-Maddison-Match-Logs" TargetMode="External"/><Relationship Id="rId2356" Type="http://schemas.openxmlformats.org/officeDocument/2006/relationships/hyperlink" Target="https://fbref.com/en/players/e7434f04/matchlogs/2025-2026/summary/Simon-Moore-Match-Logs" TargetMode="External"/><Relationship Id="rId2563" Type="http://schemas.openxmlformats.org/officeDocument/2006/relationships/hyperlink" Target="https://fbref.com/en/squads/b2b47a98/Newcastle-United-Stats" TargetMode="External"/><Relationship Id="rId2770" Type="http://schemas.openxmlformats.org/officeDocument/2006/relationships/hyperlink" Target="https://fbref.com/en/country/NED/Netherlands-Football" TargetMode="External"/><Relationship Id="rId3407" Type="http://schemas.openxmlformats.org/officeDocument/2006/relationships/hyperlink" Target="https://fbref.com/en/players/48a08f79/Anis-Mehmeti" TargetMode="External"/><Relationship Id="rId328" Type="http://schemas.openxmlformats.org/officeDocument/2006/relationships/hyperlink" Target="https://fbref.com/en/players/0041f3e6/matchlogs/2025-2026/summary/Mohamadou-Kante-Match-Logs" TargetMode="External"/><Relationship Id="rId535" Type="http://schemas.openxmlformats.org/officeDocument/2006/relationships/hyperlink" Target="https://fbref.com/en/players/802ee5ca/matchlogs/2025-2026/summary/Bradley-Burrowes-Match-Logs" TargetMode="External"/><Relationship Id="rId742" Type="http://schemas.openxmlformats.org/officeDocument/2006/relationships/hyperlink" Target="https://fbref.com/en/players/de31038e/Elliot-Anderson" TargetMode="External"/><Relationship Id="rId1165" Type="http://schemas.openxmlformats.org/officeDocument/2006/relationships/hyperlink" Target="https://fbref.com/en/players/ac31d35e/matchlogs/2025-2026/summary/Jair-Cunha-Match-Logs" TargetMode="External"/><Relationship Id="rId1372" Type="http://schemas.openxmlformats.org/officeDocument/2006/relationships/hyperlink" Target="https://fbref.com/en/squads/47c64c55/Crystal-Palace-Stats" TargetMode="External"/><Relationship Id="rId2009" Type="http://schemas.openxmlformats.org/officeDocument/2006/relationships/hyperlink" Target="https://fbref.com/en/players/b62878a5/matchlogs/2025-2026/summary/Mohammed-Kudus-Match-Logs" TargetMode="External"/><Relationship Id="rId2216" Type="http://schemas.openxmlformats.org/officeDocument/2006/relationships/hyperlink" Target="https://fbref.com/en/squads/18bb7c10/Arsenal-Stats" TargetMode="External"/><Relationship Id="rId2423" Type="http://schemas.openxmlformats.org/officeDocument/2006/relationships/hyperlink" Target="https://fbref.com/en/squads/8cec06e1/Wolverhampton-Wanderers-Stats" TargetMode="External"/><Relationship Id="rId2630" Type="http://schemas.openxmlformats.org/officeDocument/2006/relationships/hyperlink" Target="https://fbref.com/en/country/ENG/England-Football" TargetMode="External"/><Relationship Id="rId602" Type="http://schemas.openxmlformats.org/officeDocument/2006/relationships/hyperlink" Target="https://fbref.com/en/players/7a2e46a8/matchlogs/2025-2026/summary/Alisson-Match-Logs" TargetMode="External"/><Relationship Id="rId1025" Type="http://schemas.openxmlformats.org/officeDocument/2006/relationships/hyperlink" Target="https://fbref.com/en/players/1bf811d4/matchlogs/2025-2026/summary/Sam-Byram-Match-Logs" TargetMode="External"/><Relationship Id="rId1232" Type="http://schemas.openxmlformats.org/officeDocument/2006/relationships/hyperlink" Target="https://fbref.com/en/squads/19538871/Manchester-United-Stats" TargetMode="External"/><Relationship Id="rId3197" Type="http://schemas.openxmlformats.org/officeDocument/2006/relationships/hyperlink" Target="https://fbref.com/en/country/URU/Uruguay-Football" TargetMode="External"/><Relationship Id="rId3057" Type="http://schemas.openxmlformats.org/officeDocument/2006/relationships/hyperlink" Target="https://fbref.com/en/country/CIV/Cote-dIvoire-Football" TargetMode="External"/><Relationship Id="rId185" Type="http://schemas.openxmlformats.org/officeDocument/2006/relationships/hyperlink" Target="https://fbref.com/en/players/2f9e4435/matchlogs/2025-2026/summary/Dango-Ouattara-Match-Logs" TargetMode="External"/><Relationship Id="rId1909" Type="http://schemas.openxmlformats.org/officeDocument/2006/relationships/hyperlink" Target="https://fbref.com/en/players/15b287da/matchlogs/2025-2026/summary/Daichi-Kamada-Match-Logs" TargetMode="External"/><Relationship Id="rId3264" Type="http://schemas.openxmlformats.org/officeDocument/2006/relationships/hyperlink" Target="https://fbref.com/en/players/882228c2/Max-Weiss" TargetMode="External"/><Relationship Id="rId3471" Type="http://schemas.openxmlformats.org/officeDocument/2006/relationships/hyperlink" Target="https://fbref.com/en/players/0df2b165/John-Lundstram" TargetMode="External"/><Relationship Id="rId392" Type="http://schemas.openxmlformats.org/officeDocument/2006/relationships/hyperlink" Target="https://fbref.com/en/players/4d5a9185/matchlogs/2025-2026/summary/Viktor-Gyokeres-Match-Logs" TargetMode="External"/><Relationship Id="rId2073" Type="http://schemas.openxmlformats.org/officeDocument/2006/relationships/hyperlink" Target="https://fbref.com/en/players/9b5ce51a/matchlogs/2025-2026/summary/Jefferson-Lerma-Match-Logs" TargetMode="External"/><Relationship Id="rId2280" Type="http://schemas.openxmlformats.org/officeDocument/2006/relationships/hyperlink" Target="https://fbref.com/en/squads/943e8050/Burnley-Stats" TargetMode="External"/><Relationship Id="rId3124" Type="http://schemas.openxmlformats.org/officeDocument/2006/relationships/hyperlink" Target="https://fbref.com/en/players/0db169ae/Sandro-Tonali" TargetMode="External"/><Relationship Id="rId3331" Type="http://schemas.openxmlformats.org/officeDocument/2006/relationships/hyperlink" Target="https://fbref.com/en/players/e7fcf289/matchlogs/2025-2026/summary/Florian-Wirtz-Match-Logs" TargetMode="External"/><Relationship Id="rId252" Type="http://schemas.openxmlformats.org/officeDocument/2006/relationships/hyperlink" Target="https://fbref.com/en/players/6afaebf2/matchlogs/2025-2026/summary/Bryan-Mbeumo-Match-Logs" TargetMode="External"/><Relationship Id="rId2140" Type="http://schemas.openxmlformats.org/officeDocument/2006/relationships/hyperlink" Target="https://fbref.com/en/squads/8602292d/Aston-Villa-Stats" TargetMode="External"/><Relationship Id="rId112" Type="http://schemas.openxmlformats.org/officeDocument/2006/relationships/hyperlink" Target="https://fbref.com/en/players/21945a9e/matchlogs/2025-2026/summary/Dane-Scarlett-Match-Logs" TargetMode="External"/><Relationship Id="rId1699" Type="http://schemas.openxmlformats.org/officeDocument/2006/relationships/hyperlink" Target="https://fbref.com/en/country/ENG/England-Football" TargetMode="External"/><Relationship Id="rId2000" Type="http://schemas.openxmlformats.org/officeDocument/2006/relationships/hyperlink" Target="https://fbref.com/en/squads/b2b47a98/Newcastle-United-Stats" TargetMode="External"/><Relationship Id="rId2957" Type="http://schemas.openxmlformats.org/officeDocument/2006/relationships/hyperlink" Target="https://fbref.com/en/players/c1a271b9/Freddie-Simmonds" TargetMode="External"/><Relationship Id="rId929" Type="http://schemas.openxmlformats.org/officeDocument/2006/relationships/hyperlink" Target="https://fbref.com/en/players/bca5c4a7/matchlogs/2025-2026/summary/Lamare-Bogarde-Match-Logs" TargetMode="External"/><Relationship Id="rId1559" Type="http://schemas.openxmlformats.org/officeDocument/2006/relationships/hyperlink" Target="https://fbref.com/en/country/NIR/Northern-Ireland-Football" TargetMode="External"/><Relationship Id="rId1766" Type="http://schemas.openxmlformats.org/officeDocument/2006/relationships/hyperlink" Target="https://fbref.com/en/players/a4e85758/Igor" TargetMode="External"/><Relationship Id="rId1973" Type="http://schemas.openxmlformats.org/officeDocument/2006/relationships/hyperlink" Target="https://fbref.com/en/players/4c3a6744/matchlogs/2025-2026/summary/Justin-Kluivert-Match-Logs" TargetMode="External"/><Relationship Id="rId2817" Type="http://schemas.openxmlformats.org/officeDocument/2006/relationships/hyperlink" Target="https://fbref.com/en/players/645481cc/Noah-Sadiki" TargetMode="External"/><Relationship Id="rId58" Type="http://schemas.openxmlformats.org/officeDocument/2006/relationships/hyperlink" Target="https://fbref.com/en/players/259fea27/matchlogs/2025-2026/summary/James-Trafford-Match-Logs" TargetMode="External"/><Relationship Id="rId1419" Type="http://schemas.openxmlformats.org/officeDocument/2006/relationships/hyperlink" Target="https://fbref.com/en/country/ENG/England-Football" TargetMode="External"/><Relationship Id="rId1626" Type="http://schemas.openxmlformats.org/officeDocument/2006/relationships/hyperlink" Target="https://fbref.com/en/players/d3d774cc/Marc-Guiu" TargetMode="External"/><Relationship Id="rId1833" Type="http://schemas.openxmlformats.org/officeDocument/2006/relationships/hyperlink" Target="https://fbref.com/en/players/b561db50/matchlogs/2025-2026/summary/Raul-Jimenez-Match-Logs" TargetMode="External"/><Relationship Id="rId1900" Type="http://schemas.openxmlformats.org/officeDocument/2006/relationships/hyperlink" Target="https://fbref.com/en/squads/8cec06e1/Wolverhampton-Wanderers-Stats" TargetMode="External"/><Relationship Id="rId579" Type="http://schemas.openxmlformats.org/officeDocument/2006/relationships/hyperlink" Target="https://fbref.com/en/players/2b5a35e5/matchlogs/2025-2026/summary/Dilane-Bakwa-Match-Logs" TargetMode="External"/><Relationship Id="rId786" Type="http://schemas.openxmlformats.org/officeDocument/2006/relationships/hyperlink" Target="https://fbref.com/en/players/28d596a0/Kepa-Arrizabalaga" TargetMode="External"/><Relationship Id="rId993" Type="http://schemas.openxmlformats.org/officeDocument/2006/relationships/hyperlink" Target="https://fbref.com/en/players/66b76d44/matchlogs/2025-2026/summary/Emi-Buendia-Match-Logs" TargetMode="External"/><Relationship Id="rId2467" Type="http://schemas.openxmlformats.org/officeDocument/2006/relationships/hyperlink" Target="https://fbref.com/en/squads/47c64c55/Crystal-Palace-Stats" TargetMode="External"/><Relationship Id="rId2674" Type="http://schemas.openxmlformats.org/officeDocument/2006/relationships/hyperlink" Target="https://fbref.com/en/country/SCO/Scotland-Football" TargetMode="External"/><Relationship Id="rId439" Type="http://schemas.openxmlformats.org/officeDocument/2006/relationships/hyperlink" Target="https://fbref.com/en/players/f84a807c/matchlogs/2025-2026/summary/Lyle-Foster-Match-Logs" TargetMode="External"/><Relationship Id="rId646" Type="http://schemas.openxmlformats.org/officeDocument/2006/relationships/hyperlink" Target="https://fbref.com/en/players/c81d773d/Tosin-Adarabioyo" TargetMode="External"/><Relationship Id="rId1069" Type="http://schemas.openxmlformats.org/officeDocument/2006/relationships/hyperlink" Target="https://fbref.com/en/players/39f7c6fe/matchlogs/2025-2026/summary/Ben-Casey-Match-Logs" TargetMode="External"/><Relationship Id="rId1276" Type="http://schemas.openxmlformats.org/officeDocument/2006/relationships/hyperlink" Target="https://fbref.com/en/squads/b8fd03ef/Manchester-City-Stats" TargetMode="External"/><Relationship Id="rId1483" Type="http://schemas.openxmlformats.org/officeDocument/2006/relationships/hyperlink" Target="https://fbref.com/en/country/ARG/Argentina-Football" TargetMode="External"/><Relationship Id="rId2327" Type="http://schemas.openxmlformats.org/officeDocument/2006/relationships/hyperlink" Target="https://fbref.com/en/squads/b2b47a98/Newcastle-United-Stats" TargetMode="External"/><Relationship Id="rId2881" Type="http://schemas.openxmlformats.org/officeDocument/2006/relationships/hyperlink" Target="https://fbref.com/en/players/c8aa95da/Fabian-Schar" TargetMode="External"/><Relationship Id="rId506" Type="http://schemas.openxmlformats.org/officeDocument/2006/relationships/hyperlink" Target="https://fbref.com/en/players/2afc7272/matchlogs/2025-2026/summary/Lewis-Cook-Match-Logs" TargetMode="External"/><Relationship Id="rId853" Type="http://schemas.openxmlformats.org/officeDocument/2006/relationships/hyperlink" Target="https://fbref.com/en/players/a36524bf/matchlogs/2025-2026/summary/Calvin-Bassey-Match-Logs" TargetMode="External"/><Relationship Id="rId1136" Type="http://schemas.openxmlformats.org/officeDocument/2006/relationships/hyperlink" Target="https://fbref.com/en/squads/cff3d9bb/Chelsea-Stats" TargetMode="External"/><Relationship Id="rId1690" Type="http://schemas.openxmlformats.org/officeDocument/2006/relationships/hyperlink" Target="https://fbref.com/en/players/28795530/George-Hemmings" TargetMode="External"/><Relationship Id="rId2534" Type="http://schemas.openxmlformats.org/officeDocument/2006/relationships/hyperlink" Target="https://fbref.com/en/country/BEL/Belgium-Football" TargetMode="External"/><Relationship Id="rId2741" Type="http://schemas.openxmlformats.org/officeDocument/2006/relationships/hyperlink" Target="https://fbref.com/en/players/59d93937/Patrick-Roberts" TargetMode="External"/><Relationship Id="rId713" Type="http://schemas.openxmlformats.org/officeDocument/2006/relationships/hyperlink" Target="https://fbref.com/en/players/7a2e46a8/matchlogs/2025-2026/summary/Alisson-Match-Logs" TargetMode="External"/><Relationship Id="rId920" Type="http://schemas.openxmlformats.org/officeDocument/2006/relationships/hyperlink" Target="https://fbref.com/en/squads/b8fd03ef/Manchester-City-Stats" TargetMode="External"/><Relationship Id="rId1343" Type="http://schemas.openxmlformats.org/officeDocument/2006/relationships/hyperlink" Target="https://fbref.com/en/country/SWE/Sweden-Football" TargetMode="External"/><Relationship Id="rId1550" Type="http://schemas.openxmlformats.org/officeDocument/2006/relationships/hyperlink" Target="https://fbref.com/en/players/2bd83368/Anthony-Gordon" TargetMode="External"/><Relationship Id="rId2601" Type="http://schemas.openxmlformats.org/officeDocument/2006/relationships/hyperlink" Target="https://fbref.com/en/players/e0b5d31b/Travis-Patterson" TargetMode="External"/><Relationship Id="rId1203" Type="http://schemas.openxmlformats.org/officeDocument/2006/relationships/hyperlink" Target="https://fbref.com/en/country/ENG/England-Football" TargetMode="External"/><Relationship Id="rId1410" Type="http://schemas.openxmlformats.org/officeDocument/2006/relationships/hyperlink" Target="https://fbref.com/en/players/5ff4ab71/Enzo-Fernandez" TargetMode="External"/><Relationship Id="rId3168" Type="http://schemas.openxmlformats.org/officeDocument/2006/relationships/hyperlink" Target="https://fbref.com/en/players/5d0e0a1f/Adrien-Truffert" TargetMode="External"/><Relationship Id="rId3375" Type="http://schemas.openxmlformats.org/officeDocument/2006/relationships/hyperlink" Target="https://fbref.com/en/players/51cf8561/Oleksandr-Zinchenko" TargetMode="External"/><Relationship Id="rId296" Type="http://schemas.openxmlformats.org/officeDocument/2006/relationships/hyperlink" Target="https://fbref.com/en/players/2fa2a875/matchlogs/2025-2026/summary/Benjamin-Lecomte-Match-Logs" TargetMode="External"/><Relationship Id="rId2184" Type="http://schemas.openxmlformats.org/officeDocument/2006/relationships/hyperlink" Target="https://fbref.com/en/squads/4ba7cbea/Bournemouth-Stats" TargetMode="External"/><Relationship Id="rId2391" Type="http://schemas.openxmlformats.org/officeDocument/2006/relationships/hyperlink" Target="https://fbref.com/en/squads/8ef52968/Sunderland-Stats" TargetMode="External"/><Relationship Id="rId3028" Type="http://schemas.openxmlformats.org/officeDocument/2006/relationships/hyperlink" Target="https://fbref.com/en/players/5eecec3d/John-Stones" TargetMode="External"/><Relationship Id="rId3235" Type="http://schemas.openxmlformats.org/officeDocument/2006/relationships/hyperlink" Target="https://fbref.com/en/players/fd6bdbce/matchlogs/2025-2026/summary/Luka-Vuskovic-Match-Logs" TargetMode="External"/><Relationship Id="rId3442" Type="http://schemas.openxmlformats.org/officeDocument/2006/relationships/hyperlink" Target="https://fbref.com/en/players/e28e9bec/Luke-Woolfenden" TargetMode="External"/><Relationship Id="rId156" Type="http://schemas.openxmlformats.org/officeDocument/2006/relationships/hyperlink" Target="https://fbref.com/en/players/1544f145/matchlogs/2025-2026/summary/Jacob-Ramsey-Match-Logs" TargetMode="External"/><Relationship Id="rId363" Type="http://schemas.openxmlformats.org/officeDocument/2006/relationships/hyperlink" Target="https://fbref.com/en/players/a4e85758/matchlogs/2025-2026/summary/Igor-Match-Logs" TargetMode="External"/><Relationship Id="rId570" Type="http://schemas.openxmlformats.org/officeDocument/2006/relationships/hyperlink" Target="https://fbref.com/en/players/072e68ed/matchlogs/2025-2026/summary/Altay-Bayindir-Match-Logs" TargetMode="External"/><Relationship Id="rId2044" Type="http://schemas.openxmlformats.org/officeDocument/2006/relationships/hyperlink" Target="https://fbref.com/en/squads/943e8050/Burnley-Stats" TargetMode="External"/><Relationship Id="rId2251" Type="http://schemas.openxmlformats.org/officeDocument/2006/relationships/hyperlink" Target="https://fbref.com/en/country/BRB/Barbados-Football" TargetMode="External"/><Relationship Id="rId3302" Type="http://schemas.openxmlformats.org/officeDocument/2006/relationships/hyperlink" Target="https://fbref.com/en/squads/e4a775cb/Nottingham-Forest-Stats" TargetMode="External"/><Relationship Id="rId223" Type="http://schemas.openxmlformats.org/officeDocument/2006/relationships/hyperlink" Target="https://fbref.com/en/players/a755db8c/matchlogs/2025-2026/summary/Rodrigo-Muniz-Match-Logs" TargetMode="External"/><Relationship Id="rId430" Type="http://schemas.openxmlformats.org/officeDocument/2006/relationships/hyperlink" Target="https://fbref.com/en/players/733f1a7d/matchlogs/2025-2026/summary/Ben-Gannon-Doak-Match-Logs" TargetMode="External"/><Relationship Id="rId1060" Type="http://schemas.openxmlformats.org/officeDocument/2006/relationships/hyperlink" Target="https://fbref.com/en/squads/cd051869/Brentford-Stats" TargetMode="External"/><Relationship Id="rId2111" Type="http://schemas.openxmlformats.org/officeDocument/2006/relationships/hyperlink" Target="https://fbref.com/en/country/ESP/Spain-Football" TargetMode="External"/><Relationship Id="rId1877" Type="http://schemas.openxmlformats.org/officeDocument/2006/relationships/hyperlink" Target="https://fbref.com/en/players/4776da26/matchlogs/2025-2026/summary/Jenson-Jones-Match-Logs" TargetMode="External"/><Relationship Id="rId2928" Type="http://schemas.openxmlformats.org/officeDocument/2006/relationships/hyperlink" Target="https://fbref.com/en/players/5536f008/matchlogs/2025-2026/summary/Leo-Shahar-Match-Logs" TargetMode="External"/><Relationship Id="rId1737" Type="http://schemas.openxmlformats.org/officeDocument/2006/relationships/hyperlink" Target="https://fbref.com/en/players/9a71e978/matchlogs/2025-2026/summary/Ki-Jana-Hoever-Match-Logs" TargetMode="External"/><Relationship Id="rId1944" Type="http://schemas.openxmlformats.org/officeDocument/2006/relationships/hyperlink" Target="https://fbref.com/en/squads/b8fd03ef/Manchester-City-Stats" TargetMode="External"/><Relationship Id="rId3092" Type="http://schemas.openxmlformats.org/officeDocument/2006/relationships/hyperlink" Target="https://fbref.com/en/players/829aa60c/Mathys-Tel" TargetMode="External"/><Relationship Id="rId29" Type="http://schemas.openxmlformats.org/officeDocument/2006/relationships/hyperlink" Target="https://fbref.com/en/players/9886c32e/matchlogs/2025-2026/summary/Tom-Watson-Match-Logs" TargetMode="External"/><Relationship Id="rId1804" Type="http://schemas.openxmlformats.org/officeDocument/2006/relationships/hyperlink" Target="https://fbref.com/en/squads/5bfb9659/Leeds-United-Stats" TargetMode="External"/><Relationship Id="rId897" Type="http://schemas.openxmlformats.org/officeDocument/2006/relationships/hyperlink" Target="https://fbref.com/en/players/ed5c0319/matchlogs/2025-2026/summary/Beto-Match-Logs" TargetMode="External"/><Relationship Id="rId2578" Type="http://schemas.openxmlformats.org/officeDocument/2006/relationships/hyperlink" Target="https://fbref.com/en/country/BRA/Brazil-Football" TargetMode="External"/><Relationship Id="rId2785" Type="http://schemas.openxmlformats.org/officeDocument/2006/relationships/hyperlink" Target="https://fbref.com/en/players/a3d94a58/Cristian-Romero" TargetMode="External"/><Relationship Id="rId2992" Type="http://schemas.openxmlformats.org/officeDocument/2006/relationships/hyperlink" Target="https://fbref.com/en/players/886f9aac/matchlogs/2025-2026/summary/Manor-Solomon-Match-Logs" TargetMode="External"/><Relationship Id="rId757" Type="http://schemas.openxmlformats.org/officeDocument/2006/relationships/hyperlink" Target="https://fbref.com/en/players/2d14071d/matchlogs/2025-2026/summary/Andre-Annous-Match-Logs" TargetMode="External"/><Relationship Id="rId964" Type="http://schemas.openxmlformats.org/officeDocument/2006/relationships/hyperlink" Target="https://fbref.com/en/squads/943e8050/Burnley-Stats" TargetMode="External"/><Relationship Id="rId1387" Type="http://schemas.openxmlformats.org/officeDocument/2006/relationships/hyperlink" Target="https://fbref.com/en/country/ENG/England-Football" TargetMode="External"/><Relationship Id="rId1594" Type="http://schemas.openxmlformats.org/officeDocument/2006/relationships/hyperlink" Target="https://fbref.com/en/players/d5d22a58/Gabriel-Gudmundsson" TargetMode="External"/><Relationship Id="rId2438" Type="http://schemas.openxmlformats.org/officeDocument/2006/relationships/hyperlink" Target="https://fbref.com/en/country/SUI/Switzerland-Football" TargetMode="External"/><Relationship Id="rId2645" Type="http://schemas.openxmlformats.org/officeDocument/2006/relationships/hyperlink" Target="https://fbref.com/en/players/039c3d96/Alfie-Pond" TargetMode="External"/><Relationship Id="rId2852" Type="http://schemas.openxmlformats.org/officeDocument/2006/relationships/hyperlink" Target="https://fbref.com/en/players/dd745366/matchlogs/2025-2026/summary/Andrey-Santos-Match-Logs" TargetMode="External"/><Relationship Id="rId93" Type="http://schemas.openxmlformats.org/officeDocument/2006/relationships/hyperlink" Target="https://fbref.com/en/players/20b104bc/matchlogs/2025-2026/summary/Adam-Smith-Match-Logs" TargetMode="External"/><Relationship Id="rId617" Type="http://schemas.openxmlformats.org/officeDocument/2006/relationships/hyperlink" Target="https://fbref.com/en/players/c81d773d/matchlogs/2025-2026/summary/Tosin-Adarabioyo-Match-Logs" TargetMode="External"/><Relationship Id="rId824" Type="http://schemas.openxmlformats.org/officeDocument/2006/relationships/hyperlink" Target="https://fbref.com/en/squads/cd051869/Brentford-Stats" TargetMode="External"/><Relationship Id="rId1247" Type="http://schemas.openxmlformats.org/officeDocument/2006/relationships/hyperlink" Target="https://fbref.com/en/country/FRA/France-Football" TargetMode="External"/><Relationship Id="rId1454" Type="http://schemas.openxmlformats.org/officeDocument/2006/relationships/hyperlink" Target="https://fbref.com/en/players/4f16405e/Niclas-Fullkrug" TargetMode="External"/><Relationship Id="rId1661" Type="http://schemas.openxmlformats.org/officeDocument/2006/relationships/hyperlink" Target="https://fbref.com/en/players/aa849a12/matchlogs/2025-2026/summary/Jack-Harrison-Match-Logs" TargetMode="External"/><Relationship Id="rId2505" Type="http://schemas.openxmlformats.org/officeDocument/2006/relationships/hyperlink" Target="https://fbref.com/en/players/0c9bfc3b/Chidozie-Obi-Martin" TargetMode="External"/><Relationship Id="rId2712" Type="http://schemas.openxmlformats.org/officeDocument/2006/relationships/hyperlink" Target="https://fbref.com/en/players/afb61630/matchlogs/2025-2026/summary/Tijjani-Reijnders-Match-Logs" TargetMode="External"/><Relationship Id="rId1107" Type="http://schemas.openxmlformats.org/officeDocument/2006/relationships/hyperlink" Target="https://fbref.com/en/country/ZIM/Zimbabwe-Football" TargetMode="External"/><Relationship Id="rId1314" Type="http://schemas.openxmlformats.org/officeDocument/2006/relationships/hyperlink" Target="https://fbref.com/en/players/3bb7b8b4/Ederson" TargetMode="External"/><Relationship Id="rId1521" Type="http://schemas.openxmlformats.org/officeDocument/2006/relationships/hyperlink" Target="https://fbref.com/en/players/645a3363/matchlogs/2025-2026/summary/Angel-Gomes-Match-Logs" TargetMode="External"/><Relationship Id="rId3279" Type="http://schemas.openxmlformats.org/officeDocument/2006/relationships/hyperlink" Target="https://fbref.com/en/players/4b542852/matchlogs/2025-2026/summary/Adam-Wharton-Match-Logs" TargetMode="External"/><Relationship Id="rId3486" Type="http://schemas.openxmlformats.org/officeDocument/2006/relationships/hyperlink" Target="https://fbref.com/en/players/4f9091bc/Toby-Collyer" TargetMode="External"/><Relationship Id="rId20" Type="http://schemas.openxmlformats.org/officeDocument/2006/relationships/hyperlink" Target="https://fbref.com/en/players/2eda11b1/matchlogs/2025-2026/summary/Estevao-Willian-Match-Logs" TargetMode="External"/><Relationship Id="rId2088" Type="http://schemas.openxmlformats.org/officeDocument/2006/relationships/hyperlink" Target="https://fbref.com/en/squads/5bfb9659/Leeds-United-Stats" TargetMode="External"/><Relationship Id="rId2295" Type="http://schemas.openxmlformats.org/officeDocument/2006/relationships/hyperlink" Target="https://fbref.com/en/squads/943e8050/Burnley-Stats" TargetMode="External"/><Relationship Id="rId3139" Type="http://schemas.openxmlformats.org/officeDocument/2006/relationships/hyperlink" Target="https://fbref.com/en/players/259fea27/matchlogs/2025-2026/summary/James-Trafford-Match-Logs" TargetMode="External"/><Relationship Id="rId3346" Type="http://schemas.openxmlformats.org/officeDocument/2006/relationships/hyperlink" Target="https://fbref.com/en/squads/822bd0ba/Liverpool-Stats" TargetMode="External"/><Relationship Id="rId267" Type="http://schemas.openxmlformats.org/officeDocument/2006/relationships/hyperlink" Target="https://fbref.com/en/players/c15cb409/matchlogs/2025-2026/summary/Mateus-Mane-Match-Logs" TargetMode="External"/><Relationship Id="rId474" Type="http://schemas.openxmlformats.org/officeDocument/2006/relationships/hyperlink" Target="https://fbref.com/en/players/e6536124/matchlogs/2025-2026/summary/Patrick-Dorgu-Match-Logs" TargetMode="External"/><Relationship Id="rId2155" Type="http://schemas.openxmlformats.org/officeDocument/2006/relationships/hyperlink" Target="https://fbref.com/en/country/BRA/Brazil-Football" TargetMode="External"/><Relationship Id="rId127" Type="http://schemas.openxmlformats.org/officeDocument/2006/relationships/hyperlink" Target="https://fbref.com/en/players/903b6e8b/matchlogs/2025-2026/summary/Jose-Sa-Match-Logs" TargetMode="External"/><Relationship Id="rId681" Type="http://schemas.openxmlformats.org/officeDocument/2006/relationships/hyperlink" Target="https://fbref.com/en/players/a8c0acb7/matchlogs/2025-2026/summary/Kristoffer-Ajer-Match-Logs" TargetMode="External"/><Relationship Id="rId2362" Type="http://schemas.openxmlformats.org/officeDocument/2006/relationships/hyperlink" Target="https://fbref.com/en/country/BRA/Brazil-Football" TargetMode="External"/><Relationship Id="rId3206" Type="http://schemas.openxmlformats.org/officeDocument/2006/relationships/hyperlink" Target="https://fbref.com/en/squads/4ba7cbea/Bournemouth-Stats" TargetMode="External"/><Relationship Id="rId3413" Type="http://schemas.openxmlformats.org/officeDocument/2006/relationships/hyperlink" Target="https://fbref.com/en/players/e2b384d2/Chuba-Akpom" TargetMode="External"/><Relationship Id="rId334" Type="http://schemas.openxmlformats.org/officeDocument/2006/relationships/hyperlink" Target="https://fbref.com/en/players/0107757e/matchlogs/2025-2026/summary/Filip-Jorgensen-Match-Logs" TargetMode="External"/><Relationship Id="rId541" Type="http://schemas.openxmlformats.org/officeDocument/2006/relationships/hyperlink" Target="https://fbref.com/en/players/66b76d44/matchlogs/2025-2026/summary/Emi-Buendia-Match-Logs" TargetMode="External"/><Relationship Id="rId1171" Type="http://schemas.openxmlformats.org/officeDocument/2006/relationships/hyperlink" Target="https://fbref.com/en/country/ECU/Ecuador-Football" TargetMode="External"/><Relationship Id="rId2015" Type="http://schemas.openxmlformats.org/officeDocument/2006/relationships/hyperlink" Target="https://fbref.com/en/country/SWE/Sweden-Football" TargetMode="External"/><Relationship Id="rId2222" Type="http://schemas.openxmlformats.org/officeDocument/2006/relationships/hyperlink" Target="https://fbref.com/en/players/bac46a10/Lisandro-Martinez" TargetMode="External"/><Relationship Id="rId401" Type="http://schemas.openxmlformats.org/officeDocument/2006/relationships/hyperlink" Target="https://fbref.com/en/players/b73f17f8/matchlogs/2025-2026/summary/Evann-Guessand-Match-Logs" TargetMode="External"/><Relationship Id="rId1031" Type="http://schemas.openxmlformats.org/officeDocument/2006/relationships/hyperlink" Target="https://fbref.com/en/country/SCO/Scotland-Football" TargetMode="External"/><Relationship Id="rId1988" Type="http://schemas.openxmlformats.org/officeDocument/2006/relationships/hyperlink" Target="https://fbref.com/en/squads/8602292d/Aston-Villa-Stats" TargetMode="External"/><Relationship Id="rId1848" Type="http://schemas.openxmlformats.org/officeDocument/2006/relationships/hyperlink" Target="https://fbref.com/en/squads/e4a775cb/Nottingham-Forest-Stats" TargetMode="External"/><Relationship Id="rId3063" Type="http://schemas.openxmlformats.org/officeDocument/2006/relationships/hyperlink" Target="https://fbref.com/en/players/9f59ff55/matchlogs/2025-2026/summary/Kota-Takai-Match-Logs" TargetMode="External"/><Relationship Id="rId3270" Type="http://schemas.openxmlformats.org/officeDocument/2006/relationships/hyperlink" Target="https://fbref.com/en/squads/d07537b9/Brighton-and-Hove-Albion-Stats" TargetMode="External"/><Relationship Id="rId191" Type="http://schemas.openxmlformats.org/officeDocument/2006/relationships/hyperlink" Target="https://fbref.com/en/players/e9c0c1b2/matchlogs/2025-2026/summary/Andre-Onana-Match-Logs" TargetMode="External"/><Relationship Id="rId1708" Type="http://schemas.openxmlformats.org/officeDocument/2006/relationships/hyperlink" Target="https://fbref.com/en/squads/7c21e445/West-Ham-United-Stats" TargetMode="External"/><Relationship Id="rId1915" Type="http://schemas.openxmlformats.org/officeDocument/2006/relationships/hyperlink" Target="https://fbref.com/en/country/FRA/France-Football" TargetMode="External"/><Relationship Id="rId3130" Type="http://schemas.openxmlformats.org/officeDocument/2006/relationships/hyperlink" Target="https://fbref.com/en/squads/8602292d/Aston-Villa-Stats" TargetMode="External"/><Relationship Id="rId2689" Type="http://schemas.openxmlformats.org/officeDocument/2006/relationships/hyperlink" Target="https://fbref.com/en/players/ba8a2a36/Luke-Rawlings" TargetMode="External"/><Relationship Id="rId2896" Type="http://schemas.openxmlformats.org/officeDocument/2006/relationships/hyperlink" Target="https://fbref.com/en/players/834b5c4c/matchlogs/2025-2026/summary/Matz-Sels-Match-Logs" TargetMode="External"/><Relationship Id="rId868" Type="http://schemas.openxmlformats.org/officeDocument/2006/relationships/hyperlink" Target="https://fbref.com/en/squads/47c64c55/Crystal-Palace-Stats" TargetMode="External"/><Relationship Id="rId1498" Type="http://schemas.openxmlformats.org/officeDocument/2006/relationships/hyperlink" Target="https://fbref.com/en/players/e6f7797e/Tyrique-George" TargetMode="External"/><Relationship Id="rId2549" Type="http://schemas.openxmlformats.org/officeDocument/2006/relationships/hyperlink" Target="https://fbref.com/en/players/febb2831/Nehemiah-Oriola" TargetMode="External"/><Relationship Id="rId2756" Type="http://schemas.openxmlformats.org/officeDocument/2006/relationships/hyperlink" Target="https://fbref.com/en/players/49375cdd/matchlogs/2025-2026/summary/Kaden-Rodney-Match-Logs" TargetMode="External"/><Relationship Id="rId2963" Type="http://schemas.openxmlformats.org/officeDocument/2006/relationships/hyperlink" Target="https://fbref.com/en/squads/361ca564/Tottenham-Hotspur-Stats" TargetMode="External"/><Relationship Id="rId728" Type="http://schemas.openxmlformats.org/officeDocument/2006/relationships/hyperlink" Target="https://fbref.com/en/squads/943e8050/Burnley-Stats" TargetMode="External"/><Relationship Id="rId935" Type="http://schemas.openxmlformats.org/officeDocument/2006/relationships/hyperlink" Target="https://fbref.com/en/country/CIV/Cote-dIvoire-Football" TargetMode="External"/><Relationship Id="rId1358" Type="http://schemas.openxmlformats.org/officeDocument/2006/relationships/hyperlink" Target="https://fbref.com/en/players/e1cc82b1/Landon-Emenalo" TargetMode="External"/><Relationship Id="rId1565" Type="http://schemas.openxmlformats.org/officeDocument/2006/relationships/hyperlink" Target="https://fbref.com/en/players/b8e740fb/matchlogs/2025-2026/summary/Ryan-Gravenberch-Match-Logs" TargetMode="External"/><Relationship Id="rId1772" Type="http://schemas.openxmlformats.org/officeDocument/2006/relationships/hyperlink" Target="https://fbref.com/en/squads/7c21e445/West-Ham-United-Stats" TargetMode="External"/><Relationship Id="rId2409" Type="http://schemas.openxmlformats.org/officeDocument/2006/relationships/hyperlink" Target="https://fbref.com/en/players/f1c42eb3/Alex-Murphy" TargetMode="External"/><Relationship Id="rId2616" Type="http://schemas.openxmlformats.org/officeDocument/2006/relationships/hyperlink" Target="https://fbref.com/en/players/6639e500/matchlogs/2025-2026/summary/Andreas-Pereira-Match-Logs" TargetMode="External"/><Relationship Id="rId64" Type="http://schemas.openxmlformats.org/officeDocument/2006/relationships/hyperlink" Target="https://fbref.com/en/players/ff5ea0bf/matchlogs/2025-2026/summary/Malick-Thiaw-Match-Logs" TargetMode="External"/><Relationship Id="rId1218" Type="http://schemas.openxmlformats.org/officeDocument/2006/relationships/hyperlink" Target="https://fbref.com/en/players/6c2b66fc/Justin-Devenny" TargetMode="External"/><Relationship Id="rId1425" Type="http://schemas.openxmlformats.org/officeDocument/2006/relationships/hyperlink" Target="https://fbref.com/en/players/81a92add/matchlogs/2025-2026/summary/Tyler-Fletcher-Match-Logs" TargetMode="External"/><Relationship Id="rId2823" Type="http://schemas.openxmlformats.org/officeDocument/2006/relationships/hyperlink" Target="https://fbref.com/en/squads/18bb7c10/Arsenal-Stats" TargetMode="External"/><Relationship Id="rId1632" Type="http://schemas.openxmlformats.org/officeDocument/2006/relationships/hyperlink" Target="https://fbref.com/en/squads/b8fd03ef/Manchester-City-Stats" TargetMode="External"/><Relationship Id="rId1937" Type="http://schemas.openxmlformats.org/officeDocument/2006/relationships/hyperlink" Target="https://fbref.com/en/players/0ad53bdc/matchlogs/2025-2026/summary/Milos-Kerkez-Match-Logs" TargetMode="External"/><Relationship Id="rId3085" Type="http://schemas.openxmlformats.org/officeDocument/2006/relationships/hyperlink" Target="https://fbref.com/en/country/FRA/France-Football" TargetMode="External"/><Relationship Id="rId3292" Type="http://schemas.openxmlformats.org/officeDocument/2006/relationships/hyperlink" Target="https://fbref.com/en/players/4876c9ab/Mats-Wieffer" TargetMode="External"/><Relationship Id="rId2199" Type="http://schemas.openxmlformats.org/officeDocument/2006/relationships/hyperlink" Target="https://fbref.com/en/country/ENG/England-Football" TargetMode="External"/><Relationship Id="rId3152" Type="http://schemas.openxmlformats.org/officeDocument/2006/relationships/hyperlink" Target="https://fbref.com/en/players/fe558029/Mark-Travers" TargetMode="External"/><Relationship Id="rId280" Type="http://schemas.openxmlformats.org/officeDocument/2006/relationships/hyperlink" Target="https://fbref.com/en/players/6f7d826d/matchlogs/2025-2026/summary/Douglas-Luiz-Match-Logs" TargetMode="External"/><Relationship Id="rId3012" Type="http://schemas.openxmlformats.org/officeDocument/2006/relationships/hyperlink" Target="https://fbref.com/en/players/9bc9a519/matchlogs/2025-2026/summary/Djed-Spence-Match-Logs" TargetMode="External"/><Relationship Id="rId3457" Type="http://schemas.openxmlformats.org/officeDocument/2006/relationships/hyperlink" Target="https://fbref.com/en/players/0118dd71/Ben-Wilson" TargetMode="External"/><Relationship Id="rId140" Type="http://schemas.openxmlformats.org/officeDocument/2006/relationships/hyperlink" Target="https://fbref.com/en/players/8d62d31a/matchlogs/2025-2026/summary/Joe-Rodon-Match-Logs" TargetMode="External"/><Relationship Id="rId378" Type="http://schemas.openxmlformats.org/officeDocument/2006/relationships/hyperlink" Target="https://fbref.com/en/players/8a3c1dc7/matchlogs/2025-2026/summary/Rico-Henry-Match-Logs" TargetMode="External"/><Relationship Id="rId585" Type="http://schemas.openxmlformats.org/officeDocument/2006/relationships/hyperlink" Target="https://fbref.com/en/players/093f0923/matchlogs/2025-2026/summary/Benjamin-Arthur-Match-Logs" TargetMode="External"/><Relationship Id="rId792" Type="http://schemas.openxmlformats.org/officeDocument/2006/relationships/hyperlink" Target="https://fbref.com/en/squads/cd051869/Brentford-Stats" TargetMode="External"/><Relationship Id="rId2059" Type="http://schemas.openxmlformats.org/officeDocument/2006/relationships/hyperlink" Target="https://fbref.com/en/country/GER/Germany-Football" TargetMode="External"/><Relationship Id="rId2266" Type="http://schemas.openxmlformats.org/officeDocument/2006/relationships/hyperlink" Target="https://fbref.com/en/players/96593e89/James-Mcatee" TargetMode="External"/><Relationship Id="rId2473" Type="http://schemas.openxmlformats.org/officeDocument/2006/relationships/hyperlink" Target="https://fbref.com/en/players/e504780f/Gustavo-Nunes" TargetMode="External"/><Relationship Id="rId2680" Type="http://schemas.openxmlformats.org/officeDocument/2006/relationships/hyperlink" Target="https://fbref.com/en/players/466fb2c5/matchlogs/2025-2026/summary/Aaron-Ramsdale-Match-Logs" TargetMode="External"/><Relationship Id="rId3317" Type="http://schemas.openxmlformats.org/officeDocument/2006/relationships/hyperlink" Target="https://fbref.com/en/country/WAL/Wales-Football" TargetMode="External"/><Relationship Id="rId6" Type="http://schemas.openxmlformats.org/officeDocument/2006/relationships/hyperlink" Target="https://fbref.com/en/players/c1fe2a48/matchlogs/2025-2026/summary/Ryan-Yates-Match-Logs" TargetMode="External"/><Relationship Id="rId238" Type="http://schemas.openxmlformats.org/officeDocument/2006/relationships/hyperlink" Target="https://fbref.com/en/players/2f90f6b8/matchlogs/2025-2026/summary/James-Milner-Match-Logs" TargetMode="External"/><Relationship Id="rId445" Type="http://schemas.openxmlformats.org/officeDocument/2006/relationships/hyperlink" Target="https://fbref.com/en/players/b3f36e72/matchlogs/2025-2026/summary/Zian-Flemming-Match-Logs" TargetMode="External"/><Relationship Id="rId652" Type="http://schemas.openxmlformats.org/officeDocument/2006/relationships/hyperlink" Target="https://fbref.com/en/squads/8ef52968/Sunderland-Stats" TargetMode="External"/><Relationship Id="rId1075" Type="http://schemas.openxmlformats.org/officeDocument/2006/relationships/hyperlink" Target="https://fbref.com/en/country/BEL/Belgium-Football" TargetMode="External"/><Relationship Id="rId1282" Type="http://schemas.openxmlformats.org/officeDocument/2006/relationships/hyperlink" Target="https://fbref.com/en/players/e6536124/Patrick-Dorgu" TargetMode="External"/><Relationship Id="rId2126" Type="http://schemas.openxmlformats.org/officeDocument/2006/relationships/hyperlink" Target="https://fbref.com/en/players/6f7d826d/Douglas-Luiz" TargetMode="External"/><Relationship Id="rId2333" Type="http://schemas.openxmlformats.org/officeDocument/2006/relationships/hyperlink" Target="https://fbref.com/en/players/c478319d/Veljko-Milosavljevic" TargetMode="External"/><Relationship Id="rId2540" Type="http://schemas.openxmlformats.org/officeDocument/2006/relationships/hyperlink" Target="https://fbref.com/en/players/e9c0c1b2/matchlogs/2025-2026/summary/Andre-Onana-Match-Logs" TargetMode="External"/><Relationship Id="rId2778" Type="http://schemas.openxmlformats.org/officeDocument/2006/relationships/hyperlink" Target="https://fbref.com/en/country/ENG/England-Football" TargetMode="External"/><Relationship Id="rId2985" Type="http://schemas.openxmlformats.org/officeDocument/2006/relationships/hyperlink" Target="https://fbref.com/en/players/98c8559a/Julio-Soler" TargetMode="External"/><Relationship Id="rId305" Type="http://schemas.openxmlformats.org/officeDocument/2006/relationships/hyperlink" Target="https://fbref.com/en/players/30416cc3/matchlogs/2025-2026/summary/Godwill-Kukonki-Match-Logs" TargetMode="External"/><Relationship Id="rId512" Type="http://schemas.openxmlformats.org/officeDocument/2006/relationships/hyperlink" Target="https://fbref.com/en/players/26ce2263/matchlogs/2025-2026/summary/Ryan-Christie-Match-Logs" TargetMode="External"/><Relationship Id="rId957" Type="http://schemas.openxmlformats.org/officeDocument/2006/relationships/hyperlink" Target="https://fbref.com/en/players/bbd67769/matchlogs/2025-2026/summary/Conor-Bradley-Match-Logs" TargetMode="External"/><Relationship Id="rId1142" Type="http://schemas.openxmlformats.org/officeDocument/2006/relationships/hyperlink" Target="https://fbref.com/en/players/22ae86f9/Diego-Coppola" TargetMode="External"/><Relationship Id="rId1587" Type="http://schemas.openxmlformats.org/officeDocument/2006/relationships/hyperlink" Target="https://fbref.com/en/country/GER/Germany-Football" TargetMode="External"/><Relationship Id="rId1794" Type="http://schemas.openxmlformats.org/officeDocument/2006/relationships/hyperlink" Target="https://fbref.com/en/players/a671316d/Wilson-Isidor" TargetMode="External"/><Relationship Id="rId2400" Type="http://schemas.openxmlformats.org/officeDocument/2006/relationships/hyperlink" Target="https://fbref.com/en/players/a755db8c/matchlogs/2025-2026/summary/Rodrigo-Muniz-Match-Logs" TargetMode="External"/><Relationship Id="rId2638" Type="http://schemas.openxmlformats.org/officeDocument/2006/relationships/hyperlink" Target="https://fbref.com/en/country/ESP/Spain-Football" TargetMode="External"/><Relationship Id="rId2845" Type="http://schemas.openxmlformats.org/officeDocument/2006/relationships/hyperlink" Target="https://fbref.com/en/players/bced0375/Ibrahim-Sangare" TargetMode="External"/><Relationship Id="rId86" Type="http://schemas.openxmlformats.org/officeDocument/2006/relationships/hyperlink" Target="https://fbref.com/en/players/6613c819/matchlogs/2025-2026/summary/Tomas-Soucek-Match-Logs" TargetMode="External"/><Relationship Id="rId817" Type="http://schemas.openxmlformats.org/officeDocument/2006/relationships/hyperlink" Target="https://fbref.com/en/players/3a233281/matchlogs/2025-2026/summary/Leon-Bailey-Match-Logs" TargetMode="External"/><Relationship Id="rId1002" Type="http://schemas.openxmlformats.org/officeDocument/2006/relationships/hyperlink" Target="https://fbref.com/en/players/468a7a91/Facundo-Buonanotte" TargetMode="External"/><Relationship Id="rId1447" Type="http://schemas.openxmlformats.org/officeDocument/2006/relationships/hyperlink" Target="https://fbref.com/en/country/NED/Netherlands-Football" TargetMode="External"/><Relationship Id="rId1654" Type="http://schemas.openxmlformats.org/officeDocument/2006/relationships/hyperlink" Target="https://fbref.com/en/players/da011f18/Lewis-Hall" TargetMode="External"/><Relationship Id="rId1861" Type="http://schemas.openxmlformats.org/officeDocument/2006/relationships/hyperlink" Target="https://fbref.com/en/players/9e5708be/matchlogs/2025-2026/summary/Sam-Johnstone-Match-Logs" TargetMode="External"/><Relationship Id="rId2705" Type="http://schemas.openxmlformats.org/officeDocument/2006/relationships/hyperlink" Target="https://fbref.com/en/players/1db75ccb/Remy-Rees-Dottin" TargetMode="External"/><Relationship Id="rId2912" Type="http://schemas.openxmlformats.org/officeDocument/2006/relationships/hyperlink" Target="https://fbref.com/en/players/3260690c/matchlogs/2025-2026/summary/Benjamin-Sesko-Match-Logs" TargetMode="External"/><Relationship Id="rId1307" Type="http://schemas.openxmlformats.org/officeDocument/2006/relationships/hyperlink" Target="https://fbref.com/en/country/ENG/England-Football" TargetMode="External"/><Relationship Id="rId1514" Type="http://schemas.openxmlformats.org/officeDocument/2006/relationships/hyperlink" Target="https://fbref.com/en/players/59149473/Airidas-Golambeckis" TargetMode="External"/><Relationship Id="rId1721" Type="http://schemas.openxmlformats.org/officeDocument/2006/relationships/hyperlink" Target="https://fbref.com/en/players/1780bb4a/matchlogs/2025-2026/summary/Aaron-Hickey-Match-Logs" TargetMode="External"/><Relationship Id="rId1959" Type="http://schemas.openxmlformats.org/officeDocument/2006/relationships/hyperlink" Target="https://fbref.com/en/country/WAL/Wales-Football" TargetMode="External"/><Relationship Id="rId3174" Type="http://schemas.openxmlformats.org/officeDocument/2006/relationships/hyperlink" Target="https://fbref.com/en/squads/943e8050/Burnley-Stats" TargetMode="External"/><Relationship Id="rId13" Type="http://schemas.openxmlformats.org/officeDocument/2006/relationships/hyperlink" Target="https://fbref.com/en/players/7ca196eb/matchlogs/2025-2026/summary/Nick-Woltemade-Match-Logs" TargetMode="External"/><Relationship Id="rId1819" Type="http://schemas.openxmlformats.org/officeDocument/2006/relationships/hyperlink" Target="https://fbref.com/en/country/BRA/Brazil-Football" TargetMode="External"/><Relationship Id="rId3381" Type="http://schemas.openxmlformats.org/officeDocument/2006/relationships/hyperlink" Target="https://fbref.com/en/squads/19538871/Manchester-United-Stats" TargetMode="External"/><Relationship Id="rId3479" Type="http://schemas.openxmlformats.org/officeDocument/2006/relationships/hyperlink" Target="https://fbref.com/en/players/d77edba6/Lewis-Koumas" TargetMode="External"/><Relationship Id="rId2190" Type="http://schemas.openxmlformats.org/officeDocument/2006/relationships/hyperlink" Target="https://fbref.com/en/players/c15cb409/Mateus-Mane" TargetMode="External"/><Relationship Id="rId2288" Type="http://schemas.openxmlformats.org/officeDocument/2006/relationships/hyperlink" Target="https://fbref.com/en/players/419fba9c/matchlogs/2025-2026/summary/Alfie-McNally-Match-Logs" TargetMode="External"/><Relationship Id="rId2495" Type="http://schemas.openxmlformats.org/officeDocument/2006/relationships/hyperlink" Target="https://fbref.com/en/squads/d3fd31cc/Everton-Stats" TargetMode="External"/><Relationship Id="rId3034" Type="http://schemas.openxmlformats.org/officeDocument/2006/relationships/hyperlink" Target="https://fbref.com/en/squads/8cec06e1/Wolverhampton-Wanderers-Stats" TargetMode="External"/><Relationship Id="rId3241" Type="http://schemas.openxmlformats.org/officeDocument/2006/relationships/hyperlink" Target="https://fbref.com/en/country/ENG/England-Football" TargetMode="External"/><Relationship Id="rId3339" Type="http://schemas.openxmlformats.org/officeDocument/2006/relationships/hyperlink" Target="https://fbref.com/en/players/7ca196eb/matchlogs/2025-2026/summary/Nick-Woltemade-Match-Logs" TargetMode="External"/><Relationship Id="rId162" Type="http://schemas.openxmlformats.org/officeDocument/2006/relationships/hyperlink" Target="https://fbref.com/en/players/b96cec48/matchlogs/2025-2026/summary/Sam-Proctor-Match-Logs" TargetMode="External"/><Relationship Id="rId467" Type="http://schemas.openxmlformats.org/officeDocument/2006/relationships/hyperlink" Target="https://fbref.com/en/players/3bb7b8b4/matchlogs/2025-2026/summary/Ederson-Match-Logs" TargetMode="External"/><Relationship Id="rId1097" Type="http://schemas.openxmlformats.org/officeDocument/2006/relationships/hyperlink" Target="https://fbref.com/en/players/b34c63a5/matchlogs/2025-2026/summary/Rayan-Cherki-Match-Logs" TargetMode="External"/><Relationship Id="rId2050" Type="http://schemas.openxmlformats.org/officeDocument/2006/relationships/hyperlink" Target="https://fbref.com/en/players/6f806d99/Enzo-Le-Fee" TargetMode="External"/><Relationship Id="rId2148" Type="http://schemas.openxmlformats.org/officeDocument/2006/relationships/hyperlink" Target="https://fbref.com/en/squads/361ca564/Tottenham-Hotspur-Stats" TargetMode="External"/><Relationship Id="rId3101" Type="http://schemas.openxmlformats.org/officeDocument/2006/relationships/hyperlink" Target="https://fbref.com/en/country/BRA/Brazil-Football" TargetMode="External"/><Relationship Id="rId674" Type="http://schemas.openxmlformats.org/officeDocument/2006/relationships/hyperlink" Target="https://fbref.com/en/players/9b398aea/Rayan-Ait-Nouri" TargetMode="External"/><Relationship Id="rId881" Type="http://schemas.openxmlformats.org/officeDocument/2006/relationships/hyperlink" Target="https://fbref.com/en/players/68db6358/matchlogs/2025-2026/summary/Daniel-Bentley-Match-Logs" TargetMode="External"/><Relationship Id="rId979" Type="http://schemas.openxmlformats.org/officeDocument/2006/relationships/hyperlink" Target="https://fbref.com/en/country/SRB/Serbia-Football" TargetMode="External"/><Relationship Id="rId2355" Type="http://schemas.openxmlformats.org/officeDocument/2006/relationships/hyperlink" Target="https://fbref.com/en/squads/8ef52968/Sunderland-Stats" TargetMode="External"/><Relationship Id="rId2562" Type="http://schemas.openxmlformats.org/officeDocument/2006/relationships/hyperlink" Target="https://fbref.com/en/country/DEN/Denmark-Football" TargetMode="External"/><Relationship Id="rId3406" Type="http://schemas.openxmlformats.org/officeDocument/2006/relationships/hyperlink" Target="https://fbref.com/en/players/928a4a61/Jens-Cajuste" TargetMode="External"/><Relationship Id="rId327" Type="http://schemas.openxmlformats.org/officeDocument/2006/relationships/hyperlink" Target="https://fbref.com/en/players/e19660a8/matchlogs/2025-2026/summary/Michael-Kayode-Match-Logs" TargetMode="External"/><Relationship Id="rId534" Type="http://schemas.openxmlformats.org/officeDocument/2006/relationships/hyperlink" Target="https://fbref.com/en/players/0312881b/matchlogs/2025-2026/summary/Junai-Byfield-Match-Logs" TargetMode="External"/><Relationship Id="rId741" Type="http://schemas.openxmlformats.org/officeDocument/2006/relationships/hyperlink" Target="https://fbref.com/en/players/e34fc66d/matchlogs/2025-2026/summary/Joachim-Andersen-Match-Logs" TargetMode="External"/><Relationship Id="rId839" Type="http://schemas.openxmlformats.org/officeDocument/2006/relationships/hyperlink" Target="https://fbref.com/en/country/ENG/England-Football" TargetMode="External"/><Relationship Id="rId1164" Type="http://schemas.openxmlformats.org/officeDocument/2006/relationships/hyperlink" Target="https://fbref.com/en/squads/e4a775cb/Nottingham-Forest-Stats" TargetMode="External"/><Relationship Id="rId1371" Type="http://schemas.openxmlformats.org/officeDocument/2006/relationships/hyperlink" Target="https://fbref.com/en/country/ENG/England-Football" TargetMode="External"/><Relationship Id="rId1469" Type="http://schemas.openxmlformats.org/officeDocument/2006/relationships/hyperlink" Target="https://fbref.com/en/players/c2731c10/matchlogs/2025-2026/summary/Conor-Gallagher-Match-Logs" TargetMode="External"/><Relationship Id="rId2008" Type="http://schemas.openxmlformats.org/officeDocument/2006/relationships/hyperlink" Target="https://fbref.com/en/squads/361ca564/Tottenham-Hotspur-Stats" TargetMode="External"/><Relationship Id="rId2215" Type="http://schemas.openxmlformats.org/officeDocument/2006/relationships/hyperlink" Target="https://fbref.com/en/country/BRA/Brazil-Football" TargetMode="External"/><Relationship Id="rId2422" Type="http://schemas.openxmlformats.org/officeDocument/2006/relationships/hyperlink" Target="https://fbref.com/en/country/NOR/Norway-Football" TargetMode="External"/><Relationship Id="rId2867" Type="http://schemas.openxmlformats.org/officeDocument/2006/relationships/hyperlink" Target="https://fbref.com/en/squads/e4a775cb/Nottingham-Forest-Stats" TargetMode="External"/><Relationship Id="rId601" Type="http://schemas.openxmlformats.org/officeDocument/2006/relationships/hyperlink" Target="https://fbref.com/en/players/defcfd32/matchlogs/2025-2026/summary/Max-Alleyne-Match-Logs" TargetMode="External"/><Relationship Id="rId1024" Type="http://schemas.openxmlformats.org/officeDocument/2006/relationships/hyperlink" Target="https://fbref.com/en/squads/5bfb9659/Leeds-United-Stats" TargetMode="External"/><Relationship Id="rId1231" Type="http://schemas.openxmlformats.org/officeDocument/2006/relationships/hyperlink" Target="https://fbref.com/en/country/CIV/Cote-dIvoire-Football" TargetMode="External"/><Relationship Id="rId1676" Type="http://schemas.openxmlformats.org/officeDocument/2006/relationships/hyperlink" Target="https://fbref.com/en/squads/19538871/Manchester-United-Stats" TargetMode="External"/><Relationship Id="rId1883" Type="http://schemas.openxmlformats.org/officeDocument/2006/relationships/hyperlink" Target="https://fbref.com/en/country/CIV/Cote-dIvoire-Football" TargetMode="External"/><Relationship Id="rId2727" Type="http://schemas.openxmlformats.org/officeDocument/2006/relationships/hyperlink" Target="https://fbref.com/en/squads/361ca564/Tottenham-Hotspur-Stats" TargetMode="External"/><Relationship Id="rId2934" Type="http://schemas.openxmlformats.org/officeDocument/2006/relationships/hyperlink" Target="https://fbref.com/en/country/ENG/England-Football" TargetMode="External"/><Relationship Id="rId906" Type="http://schemas.openxmlformats.org/officeDocument/2006/relationships/hyperlink" Target="https://fbref.com/en/players/d328a254/Philip-Billing" TargetMode="External"/><Relationship Id="rId1329" Type="http://schemas.openxmlformats.org/officeDocument/2006/relationships/hyperlink" Target="https://fbref.com/en/players/99b63a82/matchlogs/2025-2026/summary/Alysson-Edward-Match-Logs" TargetMode="External"/><Relationship Id="rId1536" Type="http://schemas.openxmlformats.org/officeDocument/2006/relationships/hyperlink" Target="https://fbref.com/en/squads/d07537b9/Brighton-and-Hove-Albion-Stats" TargetMode="External"/><Relationship Id="rId1743" Type="http://schemas.openxmlformats.org/officeDocument/2006/relationships/hyperlink" Target="https://fbref.com/en/country/ENG/England-Football" TargetMode="External"/><Relationship Id="rId1950" Type="http://schemas.openxmlformats.org/officeDocument/2006/relationships/hyperlink" Target="https://fbref.com/en/players/72103498/George-King" TargetMode="External"/><Relationship Id="rId3196" Type="http://schemas.openxmlformats.org/officeDocument/2006/relationships/hyperlink" Target="https://fbref.com/en/players/c9817014/Manuel-Ugarte" TargetMode="External"/><Relationship Id="rId35" Type="http://schemas.openxmlformats.org/officeDocument/2006/relationships/hyperlink" Target="https://fbref.com/en/players/fd6bdbce/matchlogs/2025-2026/summary/Luka-Vuskovic-Match-Logs" TargetMode="External"/><Relationship Id="rId1603" Type="http://schemas.openxmlformats.org/officeDocument/2006/relationships/hyperlink" Target="https://fbref.com/en/country/ENG/England-Football" TargetMode="External"/><Relationship Id="rId1810" Type="http://schemas.openxmlformats.org/officeDocument/2006/relationships/hyperlink" Target="https://fbref.com/en/players/8449d35e/Vitaly-Janelt" TargetMode="External"/><Relationship Id="rId3056" Type="http://schemas.openxmlformats.org/officeDocument/2006/relationships/hyperlink" Target="https://fbref.com/en/players/1f019509/Jocelin-Ta-Bi" TargetMode="External"/><Relationship Id="rId3263" Type="http://schemas.openxmlformats.org/officeDocument/2006/relationships/hyperlink" Target="https://fbref.com/en/players/9886c32e/matchlogs/2025-2026/summary/Tom-Watson-Match-Logs" TargetMode="External"/><Relationship Id="rId3470" Type="http://schemas.openxmlformats.org/officeDocument/2006/relationships/hyperlink" Target="https://fbref.com/en/players/d6192210/Semi-Ajayi" TargetMode="External"/><Relationship Id="rId184" Type="http://schemas.openxmlformats.org/officeDocument/2006/relationships/hyperlink" Target="https://fbref.com/en/players/91ca4a16/matchlogs/2025-2026/summary/Nico-OReilly-Match-Logs" TargetMode="External"/><Relationship Id="rId391" Type="http://schemas.openxmlformats.org/officeDocument/2006/relationships/hyperlink" Target="https://fbref.com/en/players/1f44ac21/matchlogs/2025-2026/summary/Erling-Haaland-Match-Logs" TargetMode="External"/><Relationship Id="rId1908" Type="http://schemas.openxmlformats.org/officeDocument/2006/relationships/hyperlink" Target="https://fbref.com/en/squads/47c64c55/Crystal-Palace-Stats" TargetMode="External"/><Relationship Id="rId2072" Type="http://schemas.openxmlformats.org/officeDocument/2006/relationships/hyperlink" Target="https://fbref.com/en/squads/47c64c55/Crystal-Palace-Stats" TargetMode="External"/><Relationship Id="rId3123" Type="http://schemas.openxmlformats.org/officeDocument/2006/relationships/hyperlink" Target="https://fbref.com/en/players/88f130ed/matchlogs/2025-2026/summary/Jean-Clair-Todibo-Match-Logs" TargetMode="External"/><Relationship Id="rId251" Type="http://schemas.openxmlformats.org/officeDocument/2006/relationships/hyperlink" Target="https://fbref.com/en/players/8dd0d7c5/matchlogs/2025-2026/summary/Ryan-Mcaidoo-Match-Logs" TargetMode="External"/><Relationship Id="rId489" Type="http://schemas.openxmlformats.org/officeDocument/2006/relationships/hyperlink" Target="https://fbref.com/en/players/6c2b66fc/matchlogs/2025-2026/summary/Justin-Devenny-Match-Logs" TargetMode="External"/><Relationship Id="rId696" Type="http://schemas.openxmlformats.org/officeDocument/2006/relationships/hyperlink" Target="https://fbref.com/en/squads/b2b47a98/Newcastle-United-Stats" TargetMode="External"/><Relationship Id="rId2377" Type="http://schemas.openxmlformats.org/officeDocument/2006/relationships/hyperlink" Target="https://fbref.com/en/players/9674002f/Mason-Mount" TargetMode="External"/><Relationship Id="rId2584" Type="http://schemas.openxmlformats.org/officeDocument/2006/relationships/hyperlink" Target="https://fbref.com/en/players/a78ff07f/matchlogs/2025-2026/summary/Joao-Palhinha-Match-Logs" TargetMode="External"/><Relationship Id="rId2791" Type="http://schemas.openxmlformats.org/officeDocument/2006/relationships/hyperlink" Target="https://fbref.com/en/squads/8602292d/Aston-Villa-Stats" TargetMode="External"/><Relationship Id="rId3330" Type="http://schemas.openxmlformats.org/officeDocument/2006/relationships/hyperlink" Target="https://fbref.com/en/squads/822bd0ba/Liverpool-Stats" TargetMode="External"/><Relationship Id="rId3428" Type="http://schemas.openxmlformats.org/officeDocument/2006/relationships/hyperlink" Target="https://fbref.com/en/players/58448fbb/Milan-van-Ewijk" TargetMode="External"/><Relationship Id="rId349" Type="http://schemas.openxmlformats.org/officeDocument/2006/relationships/hyperlink" Target="https://fbref.com/en/players/faa13947/matchlogs/2025-2026/summary/Alex-Jimenez-Match-Logs" TargetMode="External"/><Relationship Id="rId556" Type="http://schemas.openxmlformats.org/officeDocument/2006/relationships/hyperlink" Target="https://fbref.com/en/players/eed2427e/matchlogs/2025-2026/summary/Oscar-Bobb-Match-Logs" TargetMode="External"/><Relationship Id="rId763" Type="http://schemas.openxmlformats.org/officeDocument/2006/relationships/hyperlink" Target="https://fbref.com/en/country/MEX/Mexico-Football" TargetMode="External"/><Relationship Id="rId1186" Type="http://schemas.openxmlformats.org/officeDocument/2006/relationships/hyperlink" Target="https://fbref.com/en/players/cde3309f/Karl-Darlow" TargetMode="External"/><Relationship Id="rId1393" Type="http://schemas.openxmlformats.org/officeDocument/2006/relationships/hyperlink" Target="https://fbref.com/en/players/ae4fc6a4/matchlogs/2025-2026/summary/Eberechi-Eze-Match-Logs" TargetMode="External"/><Relationship Id="rId2237" Type="http://schemas.openxmlformats.org/officeDocument/2006/relationships/hyperlink" Target="https://fbref.com/en/players/50e6dc35/matchlogs/2025-2026/summary/Jean-Philippe-Mateta-Match-Logs" TargetMode="External"/><Relationship Id="rId2444" Type="http://schemas.openxmlformats.org/officeDocument/2006/relationships/hyperlink" Target="https://fbref.com/en/players/ff392864/matchlogs/2025-2026/summary/Sean-Neave-Match-Logs" TargetMode="External"/><Relationship Id="rId2889" Type="http://schemas.openxmlformats.org/officeDocument/2006/relationships/hyperlink" Target="https://fbref.com/en/players/ec75ee25/Jenson-Seelt" TargetMode="External"/><Relationship Id="rId111" Type="http://schemas.openxmlformats.org/officeDocument/2006/relationships/hyperlink" Target="https://fbref.com/en/players/52afb588/matchlogs/2025-2026/summary/Kevin-Schade-Match-Logs" TargetMode="External"/><Relationship Id="rId209" Type="http://schemas.openxmlformats.org/officeDocument/2006/relationships/hyperlink" Target="https://fbref.com/en/players/a53649b7/matchlogs/2025-2026/summary/Eddie-Nketiah-Match-Logs" TargetMode="External"/><Relationship Id="rId416" Type="http://schemas.openxmlformats.org/officeDocument/2006/relationships/hyperlink" Target="https://fbref.com/en/players/7a11550b/matchlogs/2025-2026/summary/Joe-Gomez-Match-Logs" TargetMode="External"/><Relationship Id="rId970" Type="http://schemas.openxmlformats.org/officeDocument/2006/relationships/hyperlink" Target="https://fbref.com/en/players/cdf9e86a/Benjamin-Broggio" TargetMode="External"/><Relationship Id="rId1046" Type="http://schemas.openxmlformats.org/officeDocument/2006/relationships/hyperlink" Target="https://fbref.com/en/players/3684108d/Jaydee-Canvot" TargetMode="External"/><Relationship Id="rId1253" Type="http://schemas.openxmlformats.org/officeDocument/2006/relationships/hyperlink" Target="https://fbref.com/en/players/a712ca2b/matchlogs/2025-2026/summary/Issa-Diop-Match-Logs" TargetMode="External"/><Relationship Id="rId1698" Type="http://schemas.openxmlformats.org/officeDocument/2006/relationships/hyperlink" Target="https://fbref.com/en/players/935e6b8f/Jordan-Henderson" TargetMode="External"/><Relationship Id="rId2651" Type="http://schemas.openxmlformats.org/officeDocument/2006/relationships/hyperlink" Target="https://fbref.com/en/squads/b2b47a98/Newcastle-United-Stats" TargetMode="External"/><Relationship Id="rId2749" Type="http://schemas.openxmlformats.org/officeDocument/2006/relationships/hyperlink" Target="https://fbref.com/en/players/289601e6/Antonee-Robinson" TargetMode="External"/><Relationship Id="rId2956" Type="http://schemas.openxmlformats.org/officeDocument/2006/relationships/hyperlink" Target="https://fbref.com/en/players/0a4f579a/matchlogs/2025-2026/summary/Eric-da-Silva-Moreira-Match-Logs" TargetMode="External"/><Relationship Id="rId623" Type="http://schemas.openxmlformats.org/officeDocument/2006/relationships/hyperlink" Target="https://fbref.com/en/country/USA/United-States-Football" TargetMode="External"/><Relationship Id="rId830" Type="http://schemas.openxmlformats.org/officeDocument/2006/relationships/hyperlink" Target="https://fbref.com/en/players/38f300f3/Daniel-Ballard" TargetMode="External"/><Relationship Id="rId928" Type="http://schemas.openxmlformats.org/officeDocument/2006/relationships/hyperlink" Target="https://fbref.com/en/squads/8602292d/Aston-Villa-Stats" TargetMode="External"/><Relationship Id="rId1460" Type="http://schemas.openxmlformats.org/officeDocument/2006/relationships/hyperlink" Target="https://fbref.com/en/squads/cd051869/Brentford-Stats" TargetMode="External"/><Relationship Id="rId1558" Type="http://schemas.openxmlformats.org/officeDocument/2006/relationships/hyperlink" Target="https://fbref.com/en/players/bd1d3020/Braiden-Graham" TargetMode="External"/><Relationship Id="rId1765" Type="http://schemas.openxmlformats.org/officeDocument/2006/relationships/hyperlink" Target="https://fbref.com/en/players/bd9553e6/matchlogs/2025-2026/summary/Omari-Hutchinson-Match-Logs" TargetMode="External"/><Relationship Id="rId2304" Type="http://schemas.openxmlformats.org/officeDocument/2006/relationships/hyperlink" Target="https://fbref.com/en/players/420d18fe/matchlogs/2025-2026/summary/Max-Merrick-Match-Logs" TargetMode="External"/><Relationship Id="rId2511" Type="http://schemas.openxmlformats.org/officeDocument/2006/relationships/hyperlink" Target="https://fbref.com/en/squads/361ca564/Tottenham-Hotspur-Stats" TargetMode="External"/><Relationship Id="rId2609" Type="http://schemas.openxmlformats.org/officeDocument/2006/relationships/hyperlink" Target="https://fbref.com/en/players/46206cf7/Armin-Pecsi" TargetMode="External"/><Relationship Id="rId57" Type="http://schemas.openxmlformats.org/officeDocument/2006/relationships/hyperlink" Target="https://fbref.com/en/players/9a28eba4/matchlogs/2025-2026/summary/Adama-Traore-Match-Logs" TargetMode="External"/><Relationship Id="rId1113" Type="http://schemas.openxmlformats.org/officeDocument/2006/relationships/hyperlink" Target="https://fbref.com/en/players/26ce2263/matchlogs/2025-2026/summary/Ryan-Christie-Match-Logs" TargetMode="External"/><Relationship Id="rId1320" Type="http://schemas.openxmlformats.org/officeDocument/2006/relationships/hyperlink" Target="https://fbref.com/en/squads/47c64c55/Crystal-Palace-Stats" TargetMode="External"/><Relationship Id="rId1418" Type="http://schemas.openxmlformats.org/officeDocument/2006/relationships/hyperlink" Target="https://fbref.com/en/players/38a6c944/Jack-Fletcher" TargetMode="External"/><Relationship Id="rId1972" Type="http://schemas.openxmlformats.org/officeDocument/2006/relationships/hyperlink" Target="https://fbref.com/en/squads/4ba7cbea/Bournemouth-Stats" TargetMode="External"/><Relationship Id="rId2816" Type="http://schemas.openxmlformats.org/officeDocument/2006/relationships/hyperlink" Target="https://fbref.com/en/players/54778940/matchlogs/2025-2026/summary/Dominic-Sadi-Match-Logs" TargetMode="External"/><Relationship Id="rId1625" Type="http://schemas.openxmlformats.org/officeDocument/2006/relationships/hyperlink" Target="https://fbref.com/en/players/d3d774cc/matchlogs/2025-2026/summary/Marc-Guiu-Match-Logs" TargetMode="External"/><Relationship Id="rId1832" Type="http://schemas.openxmlformats.org/officeDocument/2006/relationships/hyperlink" Target="https://fbref.com/en/squads/fd962109/Fulham-Stats" TargetMode="External"/><Relationship Id="rId3078" Type="http://schemas.openxmlformats.org/officeDocument/2006/relationships/hyperlink" Target="https://fbref.com/en/squads/d07537b9/Brighton-and-Hove-Albion-Stats" TargetMode="External"/><Relationship Id="rId3285" Type="http://schemas.openxmlformats.org/officeDocument/2006/relationships/hyperlink" Target="https://fbref.com/en/country/ENG/England-Football" TargetMode="External"/><Relationship Id="rId3492" Type="http://schemas.openxmlformats.org/officeDocument/2006/relationships/hyperlink" Target="https://fbref.com/en/players/cce3472d/Stanley-Ashbee" TargetMode="External"/><Relationship Id="rId2094" Type="http://schemas.openxmlformats.org/officeDocument/2006/relationships/hyperlink" Target="https://fbref.com/en/players/b2f4cad5/Pedro-Lima" TargetMode="External"/><Relationship Id="rId3145" Type="http://schemas.openxmlformats.org/officeDocument/2006/relationships/hyperlink" Target="https://fbref.com/en/country/ESP/Spain-Football" TargetMode="External"/><Relationship Id="rId3352" Type="http://schemas.openxmlformats.org/officeDocument/2006/relationships/hyperlink" Target="https://fbref.com/en/players/9417a430/James-Wright" TargetMode="External"/><Relationship Id="rId273" Type="http://schemas.openxmlformats.org/officeDocument/2006/relationships/hyperlink" Target="https://fbref.com/en/players/d8931174/matchlogs/2025-2026/summary/Harry-Maguire-Match-Logs" TargetMode="External"/><Relationship Id="rId480" Type="http://schemas.openxmlformats.org/officeDocument/2006/relationships/hyperlink" Target="https://fbref.com/en/players/bd5eb2e5/matchlogs/2025-2026/summary/El-Hadji-Malick-Diouf-Match-Logs" TargetMode="External"/><Relationship Id="rId2161" Type="http://schemas.openxmlformats.org/officeDocument/2006/relationships/hyperlink" Target="https://fbref.com/en/players/dfc5d4fa/matchlogs/2025-2026/summary/Soungoutou-Magassa-Match-Logs" TargetMode="External"/><Relationship Id="rId2399" Type="http://schemas.openxmlformats.org/officeDocument/2006/relationships/hyperlink" Target="https://fbref.com/en/squads/fd962109/Fulham-Stats" TargetMode="External"/><Relationship Id="rId3005" Type="http://schemas.openxmlformats.org/officeDocument/2006/relationships/hyperlink" Target="https://fbref.com/en/players/10b0c6f4/Souza" TargetMode="External"/><Relationship Id="rId3212" Type="http://schemas.openxmlformats.org/officeDocument/2006/relationships/hyperlink" Target="https://fbref.com/en/players/e06683ca/Virgil-van-Dijk" TargetMode="External"/><Relationship Id="rId133" Type="http://schemas.openxmlformats.org/officeDocument/2006/relationships/hyperlink" Target="https://fbref.com/en/players/a3d94a58/matchlogs/2025-2026/summary/Cristian-Romero-Match-Logs" TargetMode="External"/><Relationship Id="rId340" Type="http://schemas.openxmlformats.org/officeDocument/2006/relationships/hyperlink" Target="https://fbref.com/en/players/4fb9c88f/matchlogs/2025-2026/summary/Curtis-Jones-Match-Logs" TargetMode="External"/><Relationship Id="rId578" Type="http://schemas.openxmlformats.org/officeDocument/2006/relationships/hyperlink" Target="https://fbref.com/en/players/a1390d2f/matchlogs/2025-2026/summary/Carlos-Baleba-Match-Logs" TargetMode="External"/><Relationship Id="rId785" Type="http://schemas.openxmlformats.org/officeDocument/2006/relationships/hyperlink" Target="https://fbref.com/en/players/a42760bc/matchlogs/2025-2026/summary/Tolu-Arokodare-Match-Logs" TargetMode="External"/><Relationship Id="rId992" Type="http://schemas.openxmlformats.org/officeDocument/2006/relationships/hyperlink" Target="https://fbref.com/en/squads/8602292d/Aston-Villa-Stats" TargetMode="External"/><Relationship Id="rId2021" Type="http://schemas.openxmlformats.org/officeDocument/2006/relationships/hyperlink" Target="https://fbref.com/en/players/04a1c050/matchlogs/2025-2026/summary/Rio-Kyerematen-Match-Logs" TargetMode="External"/><Relationship Id="rId2259" Type="http://schemas.openxmlformats.org/officeDocument/2006/relationships/hyperlink" Target="https://fbref.com/en/country/CMR/Cameroon-Football" TargetMode="External"/><Relationship Id="rId2466" Type="http://schemas.openxmlformats.org/officeDocument/2006/relationships/hyperlink" Target="https://fbref.com/en/country/ENG/England-Football" TargetMode="External"/><Relationship Id="rId2673" Type="http://schemas.openxmlformats.org/officeDocument/2006/relationships/hyperlink" Target="https://fbref.com/en/players/d720e834/Calvin-Ramsay" TargetMode="External"/><Relationship Id="rId2880" Type="http://schemas.openxmlformats.org/officeDocument/2006/relationships/hyperlink" Target="https://fbref.com/en/players/52afb588/matchlogs/2025-2026/summary/Kevin-Schade-Match-Logs" TargetMode="External"/><Relationship Id="rId200" Type="http://schemas.openxmlformats.org/officeDocument/2006/relationships/hyperlink" Target="https://fbref.com/en/players/fb495bb8/matchlogs/2025-2026/summary/Matt-ORiley-Match-Logs" TargetMode="External"/><Relationship Id="rId438" Type="http://schemas.openxmlformats.org/officeDocument/2006/relationships/hyperlink" Target="https://fbref.com/en/players/58630379/matchlogs/2025-2026/summary/Tyler-Fredricson-Match-Logs" TargetMode="External"/><Relationship Id="rId645" Type="http://schemas.openxmlformats.org/officeDocument/2006/relationships/hyperlink" Target="https://fbref.com/en/players/2b09d998/matchlogs/2025-2026/summary/Tyler-Adams-Match-Logs" TargetMode="External"/><Relationship Id="rId852" Type="http://schemas.openxmlformats.org/officeDocument/2006/relationships/hyperlink" Target="https://fbref.com/en/squads/fd962109/Fulham-Stats" TargetMode="External"/><Relationship Id="rId1068" Type="http://schemas.openxmlformats.org/officeDocument/2006/relationships/hyperlink" Target="https://fbref.com/en/squads/47c64c55/Crystal-Palace-Stats" TargetMode="External"/><Relationship Id="rId1275" Type="http://schemas.openxmlformats.org/officeDocument/2006/relationships/hyperlink" Target="https://fbref.com/en/country/ITA/Italy-Football" TargetMode="External"/><Relationship Id="rId1482" Type="http://schemas.openxmlformats.org/officeDocument/2006/relationships/hyperlink" Target="https://fbref.com/en/players/7aa8adfe/Alejandro-Garnacho" TargetMode="External"/><Relationship Id="rId2119" Type="http://schemas.openxmlformats.org/officeDocument/2006/relationships/hyperlink" Target="https://fbref.com/en/country/ITA/Italy-Football" TargetMode="External"/><Relationship Id="rId2326" Type="http://schemas.openxmlformats.org/officeDocument/2006/relationships/hyperlink" Target="https://fbref.com/en/country/ENG/England-Football" TargetMode="External"/><Relationship Id="rId2533" Type="http://schemas.openxmlformats.org/officeDocument/2006/relationships/hyperlink" Target="https://fbref.com/en/players/828657ff/Amadou-Onana" TargetMode="External"/><Relationship Id="rId2740" Type="http://schemas.openxmlformats.org/officeDocument/2006/relationships/hyperlink" Target="https://fbref.com/en/players/24fae784/matchlogs/2025-2026/summary/Connor-Roberts-Match-Logs" TargetMode="External"/><Relationship Id="rId2978" Type="http://schemas.openxmlformats.org/officeDocument/2006/relationships/hyperlink" Target="https://fbref.com/en/country/ENG/England-Football" TargetMode="External"/><Relationship Id="rId505" Type="http://schemas.openxmlformats.org/officeDocument/2006/relationships/hyperlink" Target="https://fbref.com/en/players/22ae86f9/matchlogs/2025-2026/summary/Diego-Coppola-Match-Logs" TargetMode="External"/><Relationship Id="rId712" Type="http://schemas.openxmlformats.org/officeDocument/2006/relationships/hyperlink" Target="https://fbref.com/en/squads/822bd0ba/Liverpool-Stats" TargetMode="External"/><Relationship Id="rId1135" Type="http://schemas.openxmlformats.org/officeDocument/2006/relationships/hyperlink" Target="https://fbref.com/en/country/ENG/England-Football" TargetMode="External"/><Relationship Id="rId1342" Type="http://schemas.openxmlformats.org/officeDocument/2006/relationships/hyperlink" Target="https://fbref.com/en/players/2fba6108/Anthony-Elanga" TargetMode="External"/><Relationship Id="rId1787" Type="http://schemas.openxmlformats.org/officeDocument/2006/relationships/hyperlink" Target="https://fbref.com/en/country/SCO/Scotland-Football" TargetMode="External"/><Relationship Id="rId1994" Type="http://schemas.openxmlformats.org/officeDocument/2006/relationships/hyperlink" Target="https://fbref.com/en/players/79c0821a/Mateo-Kovacic" TargetMode="External"/><Relationship Id="rId2838" Type="http://schemas.openxmlformats.org/officeDocument/2006/relationships/hyperlink" Target="https://fbref.com/en/country/ESP/Spain-Football" TargetMode="External"/><Relationship Id="rId79" Type="http://schemas.openxmlformats.org/officeDocument/2006/relationships/hyperlink" Target="https://fbref.com/en/players/f4d296e4/matchlogs/2025-2026/summary/Pascal-Struijk-Match-Logs" TargetMode="External"/><Relationship Id="rId1202" Type="http://schemas.openxmlformats.org/officeDocument/2006/relationships/hyperlink" Target="https://fbref.com/en/players/dd897ee7/Liam-Delap" TargetMode="External"/><Relationship Id="rId1647" Type="http://schemas.openxmlformats.org/officeDocument/2006/relationships/hyperlink" Target="https://fbref.com/en/country/SWE/Sweden-Football" TargetMode="External"/><Relationship Id="rId1854" Type="http://schemas.openxmlformats.org/officeDocument/2006/relationships/hyperlink" Target="https://fbref.com/en/players/0cd31129/Brennan-Johnson" TargetMode="External"/><Relationship Id="rId2600" Type="http://schemas.openxmlformats.org/officeDocument/2006/relationships/hyperlink" Target="https://fbref.com/en/players/230f0471/matchlogs/2025-2026/summary/Nathan-Patterson-Match-Logs" TargetMode="External"/><Relationship Id="rId2905" Type="http://schemas.openxmlformats.org/officeDocument/2006/relationships/hyperlink" Target="https://fbref.com/en/players/35141f4c/Marcos-Senesi" TargetMode="External"/><Relationship Id="rId1507" Type="http://schemas.openxmlformats.org/officeDocument/2006/relationships/hyperlink" Target="https://fbref.com/en/country/ENG/England-Football" TargetMode="External"/><Relationship Id="rId1714" Type="http://schemas.openxmlformats.org/officeDocument/2006/relationships/hyperlink" Target="https://fbref.com/en/players/d4ee4622/Reigan-Heskey" TargetMode="External"/><Relationship Id="rId3167" Type="http://schemas.openxmlformats.org/officeDocument/2006/relationships/hyperlink" Target="https://fbref.com/en/players/38ceb24a/matchlogs/2025-2026/summary/Leandro-Trossard-Match-Logs" TargetMode="External"/><Relationship Id="rId295" Type="http://schemas.openxmlformats.org/officeDocument/2006/relationships/hyperlink" Target="https://fbref.com/en/players/2628fd2b/matchlogs/2025-2026/summary/Bernd-Leno-Match-Logs" TargetMode="External"/><Relationship Id="rId1921" Type="http://schemas.openxmlformats.org/officeDocument/2006/relationships/hyperlink" Target="https://fbref.com/en/players/e82e145e/matchlogs/2025-2026/summary/Ryan-Kavuma-McQueen-Match-Logs" TargetMode="External"/><Relationship Id="rId3374" Type="http://schemas.openxmlformats.org/officeDocument/2006/relationships/hyperlink" Target="https://fbref.com/en/players/6763f716/matchlogs/2025-2026/summary/Leny-Yoro-Match-Logs" TargetMode="External"/><Relationship Id="rId2183" Type="http://schemas.openxmlformats.org/officeDocument/2006/relationships/hyperlink" Target="https://fbref.com/en/country/GRE/Greece-Football" TargetMode="External"/><Relationship Id="rId2390" Type="http://schemas.openxmlformats.org/officeDocument/2006/relationships/hyperlink" Target="https://fbref.com/en/country/ENG/England-Football" TargetMode="External"/><Relationship Id="rId2488" Type="http://schemas.openxmlformats.org/officeDocument/2006/relationships/hyperlink" Target="https://fbref.com/en/players/1d3b3d77/matchlogs/2025-2026/summary/Trey-Nyoni-Match-Logs" TargetMode="External"/><Relationship Id="rId3027" Type="http://schemas.openxmlformats.org/officeDocument/2006/relationships/hyperlink" Target="https://fbref.com/en/players/6c2a4c10/matchlogs/2025-2026/summary/Charlie-Stevens-Match-Logs" TargetMode="External"/><Relationship Id="rId3234" Type="http://schemas.openxmlformats.org/officeDocument/2006/relationships/hyperlink" Target="https://fbref.com/en/squads/361ca564/Tottenham-Hotspur-Stats" TargetMode="External"/><Relationship Id="rId3441" Type="http://schemas.openxmlformats.org/officeDocument/2006/relationships/hyperlink" Target="https://fbref.com/en/players/2944f86f/Frank-Onyeka" TargetMode="External"/><Relationship Id="rId155" Type="http://schemas.openxmlformats.org/officeDocument/2006/relationships/hyperlink" Target="https://fbref.com/en/players/ba8a2a36/matchlogs/2025-2026/summary/Luke-Rawlings-Match-Logs" TargetMode="External"/><Relationship Id="rId362" Type="http://schemas.openxmlformats.org/officeDocument/2006/relationships/hyperlink" Target="https://fbref.com/en/players/ba492306/matchlogs/2025-2026/summary/Samuel-Iling-Junior-Match-Logs" TargetMode="External"/><Relationship Id="rId1297" Type="http://schemas.openxmlformats.org/officeDocument/2006/relationships/hyperlink" Target="https://fbref.com/en/players/1bd530e8/matchlogs/2025-2026/summary/Joel-Drakes-Thomas-Match-Logs" TargetMode="External"/><Relationship Id="rId2043" Type="http://schemas.openxmlformats.org/officeDocument/2006/relationships/hyperlink" Target="https://fbref.com/en/country/ENG/England-Football" TargetMode="External"/><Relationship Id="rId2250" Type="http://schemas.openxmlformats.org/officeDocument/2006/relationships/hyperlink" Target="https://fbref.com/en/players/9a85a651/Ezra-Mayers" TargetMode="External"/><Relationship Id="rId2695" Type="http://schemas.openxmlformats.org/officeDocument/2006/relationships/hyperlink" Target="https://fbref.com/en/squads/18bb7c10/Arsenal-Stats" TargetMode="External"/><Relationship Id="rId3301" Type="http://schemas.openxmlformats.org/officeDocument/2006/relationships/hyperlink" Target="https://fbref.com/en/country/WAL/Wales-Football" TargetMode="External"/><Relationship Id="rId222" Type="http://schemas.openxmlformats.org/officeDocument/2006/relationships/hyperlink" Target="https://fbref.com/en/players/778ef829/matchlogs/2025-2026/summary/Daniel-Munoz-Match-Logs" TargetMode="External"/><Relationship Id="rId667" Type="http://schemas.openxmlformats.org/officeDocument/2006/relationships/hyperlink" Target="https://fbref.com/en/country/BEL/Belgium-Football" TargetMode="External"/><Relationship Id="rId874" Type="http://schemas.openxmlformats.org/officeDocument/2006/relationships/hyperlink" Target="https://fbref.com/en/players/3b8674e6/Rodrigo-Bentancur" TargetMode="External"/><Relationship Id="rId2110" Type="http://schemas.openxmlformats.org/officeDocument/2006/relationships/hyperlink" Target="https://fbref.com/en/players/675cacff/Fer-Lopez" TargetMode="External"/><Relationship Id="rId2348" Type="http://schemas.openxmlformats.org/officeDocument/2006/relationships/hyperlink" Target="https://fbref.com/en/players/5cbd1eb0/matchlogs/2025-2026/summary/Tyrick-Mitchell-Match-Logs" TargetMode="External"/><Relationship Id="rId2555" Type="http://schemas.openxmlformats.org/officeDocument/2006/relationships/hyperlink" Target="https://fbref.com/en/squads/e4a775cb/Nottingham-Forest-Stats" TargetMode="External"/><Relationship Id="rId2762" Type="http://schemas.openxmlformats.org/officeDocument/2006/relationships/hyperlink" Target="https://fbref.com/en/country/ESP/Spain-Football" TargetMode="External"/><Relationship Id="rId527" Type="http://schemas.openxmlformats.org/officeDocument/2006/relationships/hyperlink" Target="https://fbref.com/en/players/3684108d/matchlogs/2025-2026/summary/Jaydee-Canvot-Match-Logs" TargetMode="External"/><Relationship Id="rId734" Type="http://schemas.openxmlformats.org/officeDocument/2006/relationships/hyperlink" Target="https://fbref.com/en/players/10b9fa99/Ethan-Ampadu" TargetMode="External"/><Relationship Id="rId941" Type="http://schemas.openxmlformats.org/officeDocument/2006/relationships/hyperlink" Target="https://fbref.com/en/players/01834aa0/matchlogs/2025-2026/summary/Sebastiaan-Bornauw-Match-Logs" TargetMode="External"/><Relationship Id="rId1157" Type="http://schemas.openxmlformats.org/officeDocument/2006/relationships/hyperlink" Target="https://fbref.com/en/players/0abc51f2/matchlogs/2025-2026/summary/Jorge-Cuenca-Match-Logs" TargetMode="External"/><Relationship Id="rId1364" Type="http://schemas.openxmlformats.org/officeDocument/2006/relationships/hyperlink" Target="https://fbref.com/en/squads/cd051869/Brentford-Stats" TargetMode="External"/><Relationship Id="rId1571" Type="http://schemas.openxmlformats.org/officeDocument/2006/relationships/hyperlink" Target="https://fbref.com/en/country/ENG/England-Football" TargetMode="External"/><Relationship Id="rId2208" Type="http://schemas.openxmlformats.org/officeDocument/2006/relationships/hyperlink" Target="https://fbref.com/en/squads/47c64c55/Crystal-Palace-Stats" TargetMode="External"/><Relationship Id="rId2415" Type="http://schemas.openxmlformats.org/officeDocument/2006/relationships/hyperlink" Target="https://fbref.com/en/squads/b2b47a98/Newcastle-United-Stats" TargetMode="External"/><Relationship Id="rId2622" Type="http://schemas.openxmlformats.org/officeDocument/2006/relationships/hyperlink" Target="https://fbref.com/en/country/SRB/Serbia-Football" TargetMode="External"/><Relationship Id="rId70" Type="http://schemas.openxmlformats.org/officeDocument/2006/relationships/hyperlink" Target="https://fbref.com/en/players/5c0da4a4/matchlogs/2025-2026/summary/Marcus-Tavernier-Match-Logs" TargetMode="External"/><Relationship Id="rId801" Type="http://schemas.openxmlformats.org/officeDocument/2006/relationships/hyperlink" Target="https://fbref.com/en/players/e5478b87/matchlogs/2025-2026/summary/Taiwo-Awoniyi-Match-Logs" TargetMode="External"/><Relationship Id="rId1017" Type="http://schemas.openxmlformats.org/officeDocument/2006/relationships/hyperlink" Target="https://fbref.com/en/players/802ee5ca/matchlogs/2025-2026/summary/Bradley-Burrowes-Match-Logs" TargetMode="External"/><Relationship Id="rId1224" Type="http://schemas.openxmlformats.org/officeDocument/2006/relationships/hyperlink" Target="https://fbref.com/en/squads/d3fd31cc/Everton-Stats" TargetMode="External"/><Relationship Id="rId1431" Type="http://schemas.openxmlformats.org/officeDocument/2006/relationships/hyperlink" Target="https://fbref.com/en/country/FRA/France-Football" TargetMode="External"/><Relationship Id="rId1669" Type="http://schemas.openxmlformats.org/officeDocument/2006/relationships/hyperlink" Target="https://fbref.com/en/players/bde35051/matchlogs/2025-2026/summary/Jorrel-Hato-Match-Logs" TargetMode="External"/><Relationship Id="rId1876" Type="http://schemas.openxmlformats.org/officeDocument/2006/relationships/hyperlink" Target="https://fbref.com/en/squads/8ef52968/Sunderland-Stats" TargetMode="External"/><Relationship Id="rId2927" Type="http://schemas.openxmlformats.org/officeDocument/2006/relationships/hyperlink" Target="https://fbref.com/en/squads/b2b47a98/Newcastle-United-Stats" TargetMode="External"/><Relationship Id="rId3091" Type="http://schemas.openxmlformats.org/officeDocument/2006/relationships/hyperlink" Target="https://fbref.com/en/players/aeca7743/matchlogs/2025-2026/summary/Jackson-Tchatchoua-Match-Logs" TargetMode="External"/><Relationship Id="rId1529" Type="http://schemas.openxmlformats.org/officeDocument/2006/relationships/hyperlink" Target="https://fbref.com/en/players/8dcf77c0/matchlogs/2025-2026/summary/Rodrigo-Gomes-Match-Logs" TargetMode="External"/><Relationship Id="rId1736" Type="http://schemas.openxmlformats.org/officeDocument/2006/relationships/hyperlink" Target="https://fbref.com/en/squads/8cec06e1/Wolverhampton-Wanderers-Stats" TargetMode="External"/><Relationship Id="rId1943" Type="http://schemas.openxmlformats.org/officeDocument/2006/relationships/hyperlink" Target="https://fbref.com/en/country/UZB/Uzbekistan-Football" TargetMode="External"/><Relationship Id="rId3189" Type="http://schemas.openxmlformats.org/officeDocument/2006/relationships/hyperlink" Target="https://fbref.com/en/country/NGA/Nigeria-Football" TargetMode="External"/><Relationship Id="rId3396" Type="http://schemas.openxmlformats.org/officeDocument/2006/relationships/hyperlink" Target="https://fbref.com/en/players/9f30e7ed/Cedric-Kipre" TargetMode="External"/><Relationship Id="rId28" Type="http://schemas.openxmlformats.org/officeDocument/2006/relationships/hyperlink" Target="https://fbref.com/en/players/882228c2/matchlogs/2025-2026/summary/Max-Weiss-Match-Logs" TargetMode="External"/><Relationship Id="rId1803" Type="http://schemas.openxmlformats.org/officeDocument/2006/relationships/hyperlink" Target="https://fbref.com/en/country/WAL/Wales-Football" TargetMode="External"/><Relationship Id="rId3049" Type="http://schemas.openxmlformats.org/officeDocument/2006/relationships/hyperlink" Target="https://fbref.com/en/country/SCO/Scotland-Football" TargetMode="External"/><Relationship Id="rId3256" Type="http://schemas.openxmlformats.org/officeDocument/2006/relationships/hyperlink" Target="https://fbref.com/en/players/aed3a70f/Ollie-Watkins" TargetMode="External"/><Relationship Id="rId3463" Type="http://schemas.openxmlformats.org/officeDocument/2006/relationships/hyperlink" Target="https://fbref.com/en/players/01962d0d/Joe-Gelhardt" TargetMode="External"/><Relationship Id="rId177" Type="http://schemas.openxmlformats.org/officeDocument/2006/relationships/hyperlink" Target="https://fbref.com/en/players/e0b5d31b/matchlogs/2025-2026/summary/Travis-Patterson-Match-Logs" TargetMode="External"/><Relationship Id="rId384" Type="http://schemas.openxmlformats.org/officeDocument/2006/relationships/hyperlink" Target="https://fbref.com/en/players/64e17fab/matchlogs/2025-2026/summary/Ayden-Heaven-Match-Logs" TargetMode="External"/><Relationship Id="rId591" Type="http://schemas.openxmlformats.org/officeDocument/2006/relationships/hyperlink" Target="https://fbref.com/en/players/8f4541c2/matchlogs/2025-2026/summary/Julian-Araujo-Match-Logs" TargetMode="External"/><Relationship Id="rId2065" Type="http://schemas.openxmlformats.org/officeDocument/2006/relationships/hyperlink" Target="https://fbref.com/en/players/69ea448b/matchlogs/2025-2026/summary/Diego-Leon-Match-Logs" TargetMode="External"/><Relationship Id="rId2272" Type="http://schemas.openxmlformats.org/officeDocument/2006/relationships/hyperlink" Target="https://fbref.com/en/squads/822bd0ba/Liverpool-Stats" TargetMode="External"/><Relationship Id="rId3116" Type="http://schemas.openxmlformats.org/officeDocument/2006/relationships/hyperlink" Target="https://fbref.com/en/players/41034650/Jurrien-Timber" TargetMode="External"/><Relationship Id="rId244" Type="http://schemas.openxmlformats.org/officeDocument/2006/relationships/hyperlink" Target="https://fbref.com/en/players/420d18fe/matchlogs/2025-2026/summary/Max-Merrick-Match-Logs" TargetMode="External"/><Relationship Id="rId689" Type="http://schemas.openxmlformats.org/officeDocument/2006/relationships/hyperlink" Target="https://fbref.com/en/players/eaeca114/matchlogs/2025-2026/summary/Nathan-Ake-Match-Logs" TargetMode="External"/><Relationship Id="rId896" Type="http://schemas.openxmlformats.org/officeDocument/2006/relationships/hyperlink" Target="https://fbref.com/en/squads/d3fd31cc/Everton-Stats" TargetMode="External"/><Relationship Id="rId1081" Type="http://schemas.openxmlformats.org/officeDocument/2006/relationships/hyperlink" Target="https://fbref.com/en/players/da76bab4/matchlogs/2025-2026/summary/Valentin-Castellanos-Match-Logs" TargetMode="External"/><Relationship Id="rId2577" Type="http://schemas.openxmlformats.org/officeDocument/2006/relationships/hyperlink" Target="https://fbref.com/en/players/866ba412/Pablo" TargetMode="External"/><Relationship Id="rId2784" Type="http://schemas.openxmlformats.org/officeDocument/2006/relationships/hyperlink" Target="https://fbref.com/en/players/1f2c7b55/matchlogs/2025-2026/summary/Merlin-Rohl-Match-Logs" TargetMode="External"/><Relationship Id="rId3323" Type="http://schemas.openxmlformats.org/officeDocument/2006/relationships/hyperlink" Target="https://fbref.com/en/players/e9cd8e92/matchlogs/2025-2026/summary/James-Wilson-Match-Logs" TargetMode="External"/><Relationship Id="rId451" Type="http://schemas.openxmlformats.org/officeDocument/2006/relationships/hyperlink" Target="https://fbref.com/en/players/ae4fc6a4/matchlogs/2025-2026/summary/Eberechi-Eze-Match-Logs" TargetMode="External"/><Relationship Id="rId549" Type="http://schemas.openxmlformats.org/officeDocument/2006/relationships/hyperlink" Target="https://fbref.com/en/players/79c84d1c/matchlogs/2025-2026/summary/Jarrod-Bowen-Match-Logs" TargetMode="External"/><Relationship Id="rId756" Type="http://schemas.openxmlformats.org/officeDocument/2006/relationships/hyperlink" Target="https://fbref.com/en/squads/18bb7c10/Arsenal-Stats" TargetMode="External"/><Relationship Id="rId1179" Type="http://schemas.openxmlformats.org/officeDocument/2006/relationships/hyperlink" Target="https://fbref.com/en/country/DEN/Denmark-Football" TargetMode="External"/><Relationship Id="rId1386" Type="http://schemas.openxmlformats.org/officeDocument/2006/relationships/hyperlink" Target="https://fbref.com/en/players/ae4fc6a4/Eberechi-Eze" TargetMode="External"/><Relationship Id="rId1593" Type="http://schemas.openxmlformats.org/officeDocument/2006/relationships/hyperlink" Target="https://fbref.com/en/players/1fc4f3d1/matchlogs/2025-2026/summary/Ilia-Gruev-Match-Logs" TargetMode="External"/><Relationship Id="rId2132" Type="http://schemas.openxmlformats.org/officeDocument/2006/relationships/hyperlink" Target="https://fbref.com/en/squads/e4a775cb/Nottingham-Forest-Stats" TargetMode="External"/><Relationship Id="rId2437" Type="http://schemas.openxmlformats.org/officeDocument/2006/relationships/hyperlink" Target="https://fbref.com/en/players/8e697a8f/Dan-Ndoye" TargetMode="External"/><Relationship Id="rId2991" Type="http://schemas.openxmlformats.org/officeDocument/2006/relationships/hyperlink" Target="https://fbref.com/en/squads/361ca564/Tottenham-Hotspur-Stats" TargetMode="External"/><Relationship Id="rId104" Type="http://schemas.openxmlformats.org/officeDocument/2006/relationships/hyperlink" Target="https://fbref.com/en/players/35141f4c/matchlogs/2025-2026/summary/Marcos-Senesi-Match-Logs" TargetMode="External"/><Relationship Id="rId311" Type="http://schemas.openxmlformats.org/officeDocument/2006/relationships/hyperlink" Target="https://fbref.com/en/players/0313a347/matchlogs/2025-2026/summary/Ezri-Konsa-Match-Logs" TargetMode="External"/><Relationship Id="rId409" Type="http://schemas.openxmlformats.org/officeDocument/2006/relationships/hyperlink" Target="https://fbref.com/en/players/59429fa1/matchlogs/2025-2026/summary/Charlie-Gray-Match-Logs" TargetMode="External"/><Relationship Id="rId963" Type="http://schemas.openxmlformats.org/officeDocument/2006/relationships/hyperlink" Target="https://fbref.com/en/country/ENG/England-Football" TargetMode="External"/><Relationship Id="rId1039" Type="http://schemas.openxmlformats.org/officeDocument/2006/relationships/hyperlink" Target="https://fbref.com/en/country/ENG/England-Football" TargetMode="External"/><Relationship Id="rId1246" Type="http://schemas.openxmlformats.org/officeDocument/2006/relationships/hyperlink" Target="https://fbref.com/en/players/1b84dbe1/Lucas-Digne" TargetMode="External"/><Relationship Id="rId1898" Type="http://schemas.openxmlformats.org/officeDocument/2006/relationships/hyperlink" Target="https://fbref.com/en/players/15f24fe7/Sasa-Kalajdzic" TargetMode="External"/><Relationship Id="rId2644" Type="http://schemas.openxmlformats.org/officeDocument/2006/relationships/hyperlink" Target="https://fbref.com/en/players/1f0072a6/matchlogs/2025-2026/summary/Joel-Piroe-Match-Logs" TargetMode="External"/><Relationship Id="rId2851" Type="http://schemas.openxmlformats.org/officeDocument/2006/relationships/hyperlink" Target="https://fbref.com/en/squads/cff3d9bb/Chelsea-Stats" TargetMode="External"/><Relationship Id="rId2949" Type="http://schemas.openxmlformats.org/officeDocument/2006/relationships/hyperlink" Target="https://fbref.com/en/players/4d77e622/Jota-Silva" TargetMode="External"/><Relationship Id="rId92" Type="http://schemas.openxmlformats.org/officeDocument/2006/relationships/hyperlink" Target="https://fbref.com/en/players/17695062/matchlogs/2025-2026/summary/Emile-Smith-Rowe-Match-Logs" TargetMode="External"/><Relationship Id="rId616" Type="http://schemas.openxmlformats.org/officeDocument/2006/relationships/hyperlink" Target="https://fbref.com/en/players/4dcec659/matchlogs/2025-2026/summary/Simon-Adingra-Match-Logs" TargetMode="External"/><Relationship Id="rId823" Type="http://schemas.openxmlformats.org/officeDocument/2006/relationships/hyperlink" Target="https://fbref.com/en/country/ENG/England-Football" TargetMode="External"/><Relationship Id="rId1453" Type="http://schemas.openxmlformats.org/officeDocument/2006/relationships/hyperlink" Target="https://fbref.com/en/players/d102b8a2/matchlogs/2025-2026/summary/Leo-Fuhr-Hjelde-Match-Logs" TargetMode="External"/><Relationship Id="rId1660" Type="http://schemas.openxmlformats.org/officeDocument/2006/relationships/hyperlink" Target="https://fbref.com/en/squads/5bfb9659/Leeds-United-Stats" TargetMode="External"/><Relationship Id="rId1758" Type="http://schemas.openxmlformats.org/officeDocument/2006/relationships/hyperlink" Target="https://fbref.com/en/players/d2b32e91/Bashir-Humphreys" TargetMode="External"/><Relationship Id="rId2504" Type="http://schemas.openxmlformats.org/officeDocument/2006/relationships/hyperlink" Target="https://fbref.com/en/players/fb495bb8/matchlogs/2025-2026/summary/Matt-ORiley-Match-Logs" TargetMode="External"/><Relationship Id="rId2711" Type="http://schemas.openxmlformats.org/officeDocument/2006/relationships/hyperlink" Target="https://fbref.com/en/squads/b8fd03ef/Manchester-City-Stats" TargetMode="External"/><Relationship Id="rId2809" Type="http://schemas.openxmlformats.org/officeDocument/2006/relationships/hyperlink" Target="https://fbref.com/en/players/903b6e8b/Jose-Sa" TargetMode="External"/><Relationship Id="rId1106" Type="http://schemas.openxmlformats.org/officeDocument/2006/relationships/hyperlink" Target="https://fbref.com/en/players/34721c11/Tawanda-Chirewa" TargetMode="External"/><Relationship Id="rId1313" Type="http://schemas.openxmlformats.org/officeDocument/2006/relationships/hyperlink" Target="https://fbref.com/en/players/fc306af4/matchlogs/2025-2026/summary/Mathis-Eboue-Match-Logs" TargetMode="External"/><Relationship Id="rId1520" Type="http://schemas.openxmlformats.org/officeDocument/2006/relationships/hyperlink" Target="https://fbref.com/en/squads/8cec06e1/Wolverhampton-Wanderers-Stats" TargetMode="External"/><Relationship Id="rId1965" Type="http://schemas.openxmlformats.org/officeDocument/2006/relationships/hyperlink" Target="https://fbref.com/en/players/b38ac6a4/matchlogs/2025-2026/summary/Antonin-Kinsky-Match-Logs" TargetMode="External"/><Relationship Id="rId3180" Type="http://schemas.openxmlformats.org/officeDocument/2006/relationships/hyperlink" Target="https://fbref.com/en/players/af49fb14/Harry-Tyrer" TargetMode="External"/><Relationship Id="rId1618" Type="http://schemas.openxmlformats.org/officeDocument/2006/relationships/hyperlink" Target="https://fbref.com/en/players/82518f62/Bruno-Guimaraes" TargetMode="External"/><Relationship Id="rId1825" Type="http://schemas.openxmlformats.org/officeDocument/2006/relationships/hyperlink" Target="https://fbref.com/en/players/dbe24cce/matchlogs/2025-2026/summary/Igor-Jesus-Match-Logs" TargetMode="External"/><Relationship Id="rId3040" Type="http://schemas.openxmlformats.org/officeDocument/2006/relationships/hyperlink" Target="https://fbref.com/en/players/f4d296e4/Pascal-Struijk" TargetMode="External"/><Relationship Id="rId3278" Type="http://schemas.openxmlformats.org/officeDocument/2006/relationships/hyperlink" Target="https://fbref.com/en/squads/47c64c55/Crystal-Palace-Stats" TargetMode="External"/><Relationship Id="rId3485" Type="http://schemas.openxmlformats.org/officeDocument/2006/relationships/hyperlink" Target="https://fbref.com/en/players/2875c756/Matty-Jacob" TargetMode="External"/><Relationship Id="rId199" Type="http://schemas.openxmlformats.org/officeDocument/2006/relationships/hyperlink" Target="https://fbref.com/en/players/0c9bfc3b/matchlogs/2025-2026/summary/Chidozie-Obi-Martin-Match-Logs" TargetMode="External"/><Relationship Id="rId2087" Type="http://schemas.openxmlformats.org/officeDocument/2006/relationships/hyperlink" Target="https://fbref.com/en/country/WAL/Wales-Football" TargetMode="External"/><Relationship Id="rId2294" Type="http://schemas.openxmlformats.org/officeDocument/2006/relationships/hyperlink" Target="https://fbref.com/en/country/TUN/Tunisia-Football" TargetMode="External"/><Relationship Id="rId3138" Type="http://schemas.openxmlformats.org/officeDocument/2006/relationships/hyperlink" Target="https://fbref.com/en/squads/b8fd03ef/Manchester-City-Stats" TargetMode="External"/><Relationship Id="rId3345" Type="http://schemas.openxmlformats.org/officeDocument/2006/relationships/hyperlink" Target="https://fbref.com/en/country/ENG/England-Football" TargetMode="External"/><Relationship Id="rId266" Type="http://schemas.openxmlformats.org/officeDocument/2006/relationships/hyperlink" Target="https://fbref.com/en/players/e8a55b80/matchlogs/2025-2026/summary/Bendito-Mantato-Match-Logs" TargetMode="External"/><Relationship Id="rId473" Type="http://schemas.openxmlformats.org/officeDocument/2006/relationships/hyperlink" Target="https://fbref.com/en/players/9008bb70/matchlogs/2025-2026/summary/Max-Dowman-Match-Logs" TargetMode="External"/><Relationship Id="rId680" Type="http://schemas.openxmlformats.org/officeDocument/2006/relationships/hyperlink" Target="https://fbref.com/en/squads/cd051869/Brentford-Stats" TargetMode="External"/><Relationship Id="rId2154" Type="http://schemas.openxmlformats.org/officeDocument/2006/relationships/hyperlink" Target="https://fbref.com/en/players/67ac5bb8/Gabriel-Magalhaes" TargetMode="External"/><Relationship Id="rId2361" Type="http://schemas.openxmlformats.org/officeDocument/2006/relationships/hyperlink" Target="https://fbref.com/en/players/0f41e2ee/Morato" TargetMode="External"/><Relationship Id="rId2599" Type="http://schemas.openxmlformats.org/officeDocument/2006/relationships/hyperlink" Target="https://fbref.com/en/squads/d3fd31cc/Everton-Stats" TargetMode="External"/><Relationship Id="rId3205" Type="http://schemas.openxmlformats.org/officeDocument/2006/relationships/hyperlink" Target="https://fbref.com/en/country/TUR/Turkey-Football" TargetMode="External"/><Relationship Id="rId3412" Type="http://schemas.openxmlformats.org/officeDocument/2006/relationships/hyperlink" Target="https://fbref.com/en/players/a47ad0f5/Dan-Neil" TargetMode="External"/><Relationship Id="rId126" Type="http://schemas.openxmlformats.org/officeDocument/2006/relationships/hyperlink" Target="https://fbref.com/en/players/54778940/matchlogs/2025-2026/summary/Dominic-Sadi-Match-Logs" TargetMode="External"/><Relationship Id="rId333" Type="http://schemas.openxmlformats.org/officeDocument/2006/relationships/hyperlink" Target="https://fbref.com/en/players/66c52a77/matchlogs/2025-2026/summary/Ferdi-Kadioglu-Match-Logs" TargetMode="External"/><Relationship Id="rId540" Type="http://schemas.openxmlformats.org/officeDocument/2006/relationships/hyperlink" Target="https://fbref.com/en/players/bfc3b3a0/matchlogs/2025-2026/summary/Hugo-Bueno-Match-Logs" TargetMode="External"/><Relationship Id="rId778" Type="http://schemas.openxmlformats.org/officeDocument/2006/relationships/hyperlink" Target="https://fbref.com/en/players/de59e609/Harrison-Armstrong" TargetMode="External"/><Relationship Id="rId985" Type="http://schemas.openxmlformats.org/officeDocument/2006/relationships/hyperlink" Target="https://fbref.com/en/players/dc4cae05/matchlogs/2025-2026/summary/David-Brooks-Match-Logs" TargetMode="External"/><Relationship Id="rId1170" Type="http://schemas.openxmlformats.org/officeDocument/2006/relationships/hyperlink" Target="https://fbref.com/en/players/c96b1407/Malcom-Dacosta" TargetMode="External"/><Relationship Id="rId2014" Type="http://schemas.openxmlformats.org/officeDocument/2006/relationships/hyperlink" Target="https://fbref.com/en/players/c7c26e61/Jonah-Kusi-Asare" TargetMode="External"/><Relationship Id="rId2221" Type="http://schemas.openxmlformats.org/officeDocument/2006/relationships/hyperlink" Target="https://fbref.com/en/players/7956236f/matchlogs/2025-2026/summary/Emiliano-Martinez-Match-Logs" TargetMode="External"/><Relationship Id="rId2459" Type="http://schemas.openxmlformats.org/officeDocument/2006/relationships/hyperlink" Target="https://fbref.com/en/squads/e4a775cb/Nottingham-Forest-Stats" TargetMode="External"/><Relationship Id="rId2666" Type="http://schemas.openxmlformats.org/officeDocument/2006/relationships/hyperlink" Target="https://fbref.com/en/country/GHA/Ghana-Football" TargetMode="External"/><Relationship Id="rId2873" Type="http://schemas.openxmlformats.org/officeDocument/2006/relationships/hyperlink" Target="https://fbref.com/en/players/21945a9e/Dane-Scarlett" TargetMode="External"/><Relationship Id="rId638" Type="http://schemas.openxmlformats.org/officeDocument/2006/relationships/hyperlink" Target="https://fbref.com/en/players/b7e62e1d/Joshua-Acheampong" TargetMode="External"/><Relationship Id="rId845" Type="http://schemas.openxmlformats.org/officeDocument/2006/relationships/hyperlink" Target="https://fbref.com/en/players/3ea50f67/matchlogs/2025-2026/summary/Harvey-Barnes-Match-Logs" TargetMode="External"/><Relationship Id="rId1030" Type="http://schemas.openxmlformats.org/officeDocument/2006/relationships/hyperlink" Target="https://fbref.com/en/players/a8748947/Tom-Cairney" TargetMode="External"/><Relationship Id="rId1268" Type="http://schemas.openxmlformats.org/officeDocument/2006/relationships/hyperlink" Target="https://fbref.com/en/squads/b8fd03ef/Manchester-City-Stats" TargetMode="External"/><Relationship Id="rId1475" Type="http://schemas.openxmlformats.org/officeDocument/2006/relationships/hyperlink" Target="https://fbref.com/en/country/SCO/Scotland-Football" TargetMode="External"/><Relationship Id="rId1682" Type="http://schemas.openxmlformats.org/officeDocument/2006/relationships/hyperlink" Target="https://fbref.com/en/players/4fd08daa/Jan-Paul-van-Hecke" TargetMode="External"/><Relationship Id="rId2319" Type="http://schemas.openxmlformats.org/officeDocument/2006/relationships/hyperlink" Target="https://fbref.com/en/squads/cd051869/Brentford-Stats" TargetMode="External"/><Relationship Id="rId2526" Type="http://schemas.openxmlformats.org/officeDocument/2006/relationships/hyperlink" Target="https://fbref.com/en/country/ENG/England-Football" TargetMode="External"/><Relationship Id="rId2733" Type="http://schemas.openxmlformats.org/officeDocument/2006/relationships/hyperlink" Target="https://fbref.com/en/players/35741fe2/Chris-Rigg" TargetMode="External"/><Relationship Id="rId400" Type="http://schemas.openxmlformats.org/officeDocument/2006/relationships/hyperlink" Target="https://fbref.com/en/players/b7672d43/matchlogs/2025-2026/summary/Luis-Guilherme-Match-Logs" TargetMode="External"/><Relationship Id="rId705" Type="http://schemas.openxmlformats.org/officeDocument/2006/relationships/hyperlink" Target="https://fbref.com/en/players/bb08bce9/matchlogs/2025-2026/summary/Omar-Alderete-Match-Logs" TargetMode="External"/><Relationship Id="rId1128" Type="http://schemas.openxmlformats.org/officeDocument/2006/relationships/hyperlink" Target="https://fbref.com/en/squads/d3fd31cc/Everton-Stats" TargetMode="External"/><Relationship Id="rId1335" Type="http://schemas.openxmlformats.org/officeDocument/2006/relationships/hyperlink" Target="https://fbref.com/en/country/SWE/Sweden-Football" TargetMode="External"/><Relationship Id="rId1542" Type="http://schemas.openxmlformats.org/officeDocument/2006/relationships/hyperlink" Target="https://fbref.com/en/players/7e5bebeb/Enso-Gonzalez" TargetMode="External"/><Relationship Id="rId1987" Type="http://schemas.openxmlformats.org/officeDocument/2006/relationships/hyperlink" Target="https://fbref.com/en/country/ENG/England-Football" TargetMode="External"/><Relationship Id="rId2940" Type="http://schemas.openxmlformats.org/officeDocument/2006/relationships/hyperlink" Target="https://fbref.com/en/players/16173169/matchlogs/2025-2026/summary/Ollie-Shield-Match-Logs" TargetMode="External"/><Relationship Id="rId912" Type="http://schemas.openxmlformats.org/officeDocument/2006/relationships/hyperlink" Target="https://fbref.com/en/squads/361ca564/Tottenham-Hotspur-Stats" TargetMode="External"/><Relationship Id="rId1847" Type="http://schemas.openxmlformats.org/officeDocument/2006/relationships/hyperlink" Target="https://fbref.com/en/country/BRA/Brazil-Football" TargetMode="External"/><Relationship Id="rId2800" Type="http://schemas.openxmlformats.org/officeDocument/2006/relationships/hyperlink" Target="https://fbref.com/en/players/419147f7/matchlogs/2025-2026/summary/James-Rowswell-Match-Logs" TargetMode="External"/><Relationship Id="rId41" Type="http://schemas.openxmlformats.org/officeDocument/2006/relationships/hyperlink" Target="https://fbref.com/en/players/57a34cf4/matchlogs/2025-2026/summary/Hakon-Valdimarsson-Match-Logs" TargetMode="External"/><Relationship Id="rId1402" Type="http://schemas.openxmlformats.org/officeDocument/2006/relationships/hyperlink" Target="https://fbref.com/en/players/507c7bdf/Bruno-Fernandes" TargetMode="External"/><Relationship Id="rId1707" Type="http://schemas.openxmlformats.org/officeDocument/2006/relationships/hyperlink" Target="https://fbref.com/en/country/DEN/Denmark-Football" TargetMode="External"/><Relationship Id="rId3062" Type="http://schemas.openxmlformats.org/officeDocument/2006/relationships/hyperlink" Target="https://fbref.com/en/squads/361ca564/Tottenham-Hotspur-Stats" TargetMode="External"/><Relationship Id="rId190" Type="http://schemas.openxmlformats.org/officeDocument/2006/relationships/hyperlink" Target="https://fbref.com/en/players/d86a1f3e/matchlogs/2025-2026/summary/Tyler-Onyango-Match-Logs" TargetMode="External"/><Relationship Id="rId288" Type="http://schemas.openxmlformats.org/officeDocument/2006/relationships/hyperlink" Target="https://fbref.com/en/players/d6e53a3a/matchlogs/2025-2026/summary/Matthijs-de-Ligt-Match-Logs" TargetMode="External"/><Relationship Id="rId1914" Type="http://schemas.openxmlformats.org/officeDocument/2006/relationships/hyperlink" Target="https://fbref.com/en/players/0041f3e6/Mohamadou-Kante" TargetMode="External"/><Relationship Id="rId3367" Type="http://schemas.openxmlformats.org/officeDocument/2006/relationships/hyperlink" Target="https://fbref.com/en/players/c1fe2a48/Ryan-Yates" TargetMode="External"/><Relationship Id="rId495" Type="http://schemas.openxmlformats.org/officeDocument/2006/relationships/hyperlink" Target="https://fbref.com/en/players/cde3309f/matchlogs/2025-2026/summary/Karl-Darlow-Match-Logs" TargetMode="External"/><Relationship Id="rId2176" Type="http://schemas.openxmlformats.org/officeDocument/2006/relationships/hyperlink" Target="https://fbref.com/en/squads/8602292d/Aston-Villa-Stats" TargetMode="External"/><Relationship Id="rId2383" Type="http://schemas.openxmlformats.org/officeDocument/2006/relationships/hyperlink" Target="https://fbref.com/en/squads/b8fd03ef/Manchester-City-Stats" TargetMode="External"/><Relationship Id="rId2590" Type="http://schemas.openxmlformats.org/officeDocument/2006/relationships/hyperlink" Target="https://fbref.com/en/country/BRA/Brazil-Football" TargetMode="External"/><Relationship Id="rId3227" Type="http://schemas.openxmlformats.org/officeDocument/2006/relationships/hyperlink" Target="https://fbref.com/en/players/cf134113/matchlogs/2025-2026/summary/Bart-Verbruggen-Match-Logs" TargetMode="External"/><Relationship Id="rId3434" Type="http://schemas.openxmlformats.org/officeDocument/2006/relationships/hyperlink" Target="https://fbref.com/en/players/5e67ea3a/Tatsuhiro-Sakamoto" TargetMode="External"/><Relationship Id="rId148" Type="http://schemas.openxmlformats.org/officeDocument/2006/relationships/hyperlink" Target="https://fbref.com/en/players/0a3d6d2b/matchlogs/2025-2026/summary/Chris-Richards-Match-Logs" TargetMode="External"/><Relationship Id="rId355" Type="http://schemas.openxmlformats.org/officeDocument/2006/relationships/hyperlink" Target="https://fbref.com/en/players/c931d9f9/matchlogs/2025-2026/summary/Daniel-James-Match-Logs" TargetMode="External"/><Relationship Id="rId562" Type="http://schemas.openxmlformats.org/officeDocument/2006/relationships/hyperlink" Target="https://fbref.com/en/players/ed5c0319/matchlogs/2025-2026/summary/Beto-Match-Logs" TargetMode="External"/><Relationship Id="rId1192" Type="http://schemas.openxmlformats.org/officeDocument/2006/relationships/hyperlink" Target="https://fbref.com/en/squads/cd051869/Brentford-Stats" TargetMode="External"/><Relationship Id="rId2036" Type="http://schemas.openxmlformats.org/officeDocument/2006/relationships/hyperlink" Target="https://fbref.com/en/squads/19538871/Manchester-United-Stats" TargetMode="External"/><Relationship Id="rId2243" Type="http://schemas.openxmlformats.org/officeDocument/2006/relationships/hyperlink" Target="https://fbref.com/en/country/GRE/Greece-Football" TargetMode="External"/><Relationship Id="rId2450" Type="http://schemas.openxmlformats.org/officeDocument/2006/relationships/hyperlink" Target="https://fbref.com/en/country/ENG/England-Football" TargetMode="External"/><Relationship Id="rId2688" Type="http://schemas.openxmlformats.org/officeDocument/2006/relationships/hyperlink" Target="https://fbref.com/en/players/1544f145/matchlogs/2025-2026/summary/Jacob-Ramsey-Match-Logs" TargetMode="External"/><Relationship Id="rId2895" Type="http://schemas.openxmlformats.org/officeDocument/2006/relationships/hyperlink" Target="https://fbref.com/en/squads/e4a775cb/Nottingham-Forest-Stats" TargetMode="External"/><Relationship Id="rId215" Type="http://schemas.openxmlformats.org/officeDocument/2006/relationships/hyperlink" Target="https://fbref.com/en/players/8e697a8f/matchlogs/2025-2026/summary/Dan-Ndoye-Match-Logs" TargetMode="External"/><Relationship Id="rId422" Type="http://schemas.openxmlformats.org/officeDocument/2006/relationships/hyperlink" Target="https://fbref.com/en/players/75fdd638/matchlogs/2025-2026/summary/Wilfried-Gnonto-Match-Logs" TargetMode="External"/><Relationship Id="rId867" Type="http://schemas.openxmlformats.org/officeDocument/2006/relationships/hyperlink" Target="https://fbref.com/en/country/ENG/England-Football" TargetMode="External"/><Relationship Id="rId1052" Type="http://schemas.openxmlformats.org/officeDocument/2006/relationships/hyperlink" Target="https://fbref.com/en/squads/47c64c55/Crystal-Palace-Stats" TargetMode="External"/><Relationship Id="rId1497" Type="http://schemas.openxmlformats.org/officeDocument/2006/relationships/hyperlink" Target="https://fbref.com/en/players/e6f7797e/matchlogs/2025-2026/summary/Tyrique-George-Match-Logs" TargetMode="External"/><Relationship Id="rId2103" Type="http://schemas.openxmlformats.org/officeDocument/2006/relationships/hyperlink" Target="https://fbref.com/en/country/ENG/England-Football" TargetMode="External"/><Relationship Id="rId2310" Type="http://schemas.openxmlformats.org/officeDocument/2006/relationships/hyperlink" Target="https://fbref.com/en/country/ENG/England-Football" TargetMode="External"/><Relationship Id="rId2548" Type="http://schemas.openxmlformats.org/officeDocument/2006/relationships/hyperlink" Target="https://fbref.com/en/players/2944f86f/matchlogs/2025-2026/summary/Frank-Onyeka-Match-Logs" TargetMode="External"/><Relationship Id="rId2755" Type="http://schemas.openxmlformats.org/officeDocument/2006/relationships/hyperlink" Target="https://fbref.com/en/squads/47c64c55/Crystal-Palace-Stats" TargetMode="External"/><Relationship Id="rId2962" Type="http://schemas.openxmlformats.org/officeDocument/2006/relationships/hyperlink" Target="https://fbref.com/en/country/NED/Netherlands-Football" TargetMode="External"/><Relationship Id="rId727" Type="http://schemas.openxmlformats.org/officeDocument/2006/relationships/hyperlink" Target="https://fbref.com/en/country/SUI/Switzerland-Football" TargetMode="External"/><Relationship Id="rId934" Type="http://schemas.openxmlformats.org/officeDocument/2006/relationships/hyperlink" Target="https://fbref.com/en/players/a4ac4b8f/Willy-Boly" TargetMode="External"/><Relationship Id="rId1357" Type="http://schemas.openxmlformats.org/officeDocument/2006/relationships/hyperlink" Target="https://fbref.com/en/players/b9e1436c/matchlogs/2025-2026/summary/Harvey-Elliott-Match-Logs" TargetMode="External"/><Relationship Id="rId1564" Type="http://schemas.openxmlformats.org/officeDocument/2006/relationships/hyperlink" Target="https://fbref.com/en/squads/822bd0ba/Liverpool-Stats" TargetMode="External"/><Relationship Id="rId1771" Type="http://schemas.openxmlformats.org/officeDocument/2006/relationships/hyperlink" Target="https://fbref.com/en/country/BRA/Brazil-Football" TargetMode="External"/><Relationship Id="rId2408" Type="http://schemas.openxmlformats.org/officeDocument/2006/relationships/hyperlink" Target="https://fbref.com/en/players/1704b0b8/matchlogs/2025-2026/summary/Murillo-Match-Logs" TargetMode="External"/><Relationship Id="rId2615" Type="http://schemas.openxmlformats.org/officeDocument/2006/relationships/hyperlink" Target="https://fbref.com/en/squads/fd962109/Fulham-Stats" TargetMode="External"/><Relationship Id="rId2822" Type="http://schemas.openxmlformats.org/officeDocument/2006/relationships/hyperlink" Target="https://fbref.com/en/country/ENG/England-Football" TargetMode="External"/><Relationship Id="rId63" Type="http://schemas.openxmlformats.org/officeDocument/2006/relationships/hyperlink" Target="https://fbref.com/en/players/56f7a928/matchlogs/2025-2026/summary/Youri-Tielemans-Match-Logs" TargetMode="External"/><Relationship Id="rId1217" Type="http://schemas.openxmlformats.org/officeDocument/2006/relationships/hyperlink" Target="https://fbref.com/en/players/bbfe0e5d/matchlogs/2025-2026/summary/Jesse-Derry-Match-Logs" TargetMode="External"/><Relationship Id="rId1424" Type="http://schemas.openxmlformats.org/officeDocument/2006/relationships/hyperlink" Target="https://fbref.com/en/squads/19538871/Manchester-United-Stats" TargetMode="External"/><Relationship Id="rId1631" Type="http://schemas.openxmlformats.org/officeDocument/2006/relationships/hyperlink" Target="https://fbref.com/en/country/GER/Germany-Football" TargetMode="External"/><Relationship Id="rId1869" Type="http://schemas.openxmlformats.org/officeDocument/2006/relationships/hyperlink" Target="https://fbref.com/en/players/2a78981b/matchlogs/2025-2026/summary/Harrison-Jones-Match-Logs" TargetMode="External"/><Relationship Id="rId3084" Type="http://schemas.openxmlformats.org/officeDocument/2006/relationships/hyperlink" Target="https://fbref.com/en/players/a3c8b4d3/Loum-Tchaouna" TargetMode="External"/><Relationship Id="rId3291" Type="http://schemas.openxmlformats.org/officeDocument/2006/relationships/hyperlink" Target="https://fbref.com/en/players/33ea39be/matchlogs/2025-2026/summary/Jack-Whittaker-Match-Logs" TargetMode="External"/><Relationship Id="rId1729" Type="http://schemas.openxmlformats.org/officeDocument/2006/relationships/hyperlink" Target="https://fbref.com/en/players/0c7a48f8/matchlogs/2025-2026/summary/Piero-Hincapie-Match-Logs" TargetMode="External"/><Relationship Id="rId1936" Type="http://schemas.openxmlformats.org/officeDocument/2006/relationships/hyperlink" Target="https://fbref.com/en/squads/822bd0ba/Liverpool-Stats" TargetMode="External"/><Relationship Id="rId3389" Type="http://schemas.openxmlformats.org/officeDocument/2006/relationships/hyperlink" Target="https://fbref.com/en/squads/18bb7c10/Arsenal-Stats" TargetMode="External"/><Relationship Id="rId2198" Type="http://schemas.openxmlformats.org/officeDocument/2006/relationships/hyperlink" Target="https://fbref.com/en/players/bb5fbd2b/Solly-March" TargetMode="External"/><Relationship Id="rId3151" Type="http://schemas.openxmlformats.org/officeDocument/2006/relationships/hyperlink" Target="https://fbref.com/en/players/c47541e0/matchlogs/2025-2026/summary/Bertrand-Traore-Match-Logs" TargetMode="External"/><Relationship Id="rId3249" Type="http://schemas.openxmlformats.org/officeDocument/2006/relationships/hyperlink" Target="https://fbref.com/en/country/ENG/England-Football" TargetMode="External"/><Relationship Id="rId3456" Type="http://schemas.openxmlformats.org/officeDocument/2006/relationships/hyperlink" Target="https://fbref.com/en/players/482b08fa/Oscar-Varney" TargetMode="External"/><Relationship Id="rId377" Type="http://schemas.openxmlformats.org/officeDocument/2006/relationships/hyperlink" Target="https://fbref.com/en/players/c924b17d/matchlogs/2025-2026/summary/Mads-Hermansen-Match-Logs" TargetMode="External"/><Relationship Id="rId584" Type="http://schemas.openxmlformats.org/officeDocument/2006/relationships/hyperlink" Target="https://fbref.com/en/players/5e253986/matchlogs/2025-2026/summary/Brandon-Austin-Match-Logs" TargetMode="External"/><Relationship Id="rId2058" Type="http://schemas.openxmlformats.org/officeDocument/2006/relationships/hyperlink" Target="https://fbref.com/en/players/2628fd2b/Bernd-Leno" TargetMode="External"/><Relationship Id="rId2265" Type="http://schemas.openxmlformats.org/officeDocument/2006/relationships/hyperlink" Target="https://fbref.com/en/players/8dd0d7c5/matchlogs/2025-2026/summary/Ryan-Mcaidoo-Match-Logs" TargetMode="External"/><Relationship Id="rId3011" Type="http://schemas.openxmlformats.org/officeDocument/2006/relationships/hyperlink" Target="https://fbref.com/en/squads/361ca564/Tottenham-Hotspur-Stats" TargetMode="External"/><Relationship Id="rId3109" Type="http://schemas.openxmlformats.org/officeDocument/2006/relationships/hyperlink" Target="https://fbref.com/en/country/ENG/England-Football" TargetMode="External"/><Relationship Id="rId5" Type="http://schemas.openxmlformats.org/officeDocument/2006/relationships/hyperlink" Target="https://fbref.com/en/players/6763f716/matchlogs/2025-2026/summary/Leny-Yoro-Match-Logs" TargetMode="External"/><Relationship Id="rId237" Type="http://schemas.openxmlformats.org/officeDocument/2006/relationships/hyperlink" Target="https://fbref.com/en/players/c478319d/matchlogs/2025-2026/summary/Veljko-Milosavljevic-Match-Logs" TargetMode="External"/><Relationship Id="rId791" Type="http://schemas.openxmlformats.org/officeDocument/2006/relationships/hyperlink" Target="https://fbref.com/en/country/ENG/England-Football" TargetMode="External"/><Relationship Id="rId889" Type="http://schemas.openxmlformats.org/officeDocument/2006/relationships/hyperlink" Target="https://fbref.com/en/players/d0b6129f/matchlogs/2025-2026/summary/Sander-Berge-Match-Logs" TargetMode="External"/><Relationship Id="rId1074" Type="http://schemas.openxmlformats.org/officeDocument/2006/relationships/hyperlink" Target="https://fbref.com/en/players/197640fd/Timothy-Castagne" TargetMode="External"/><Relationship Id="rId2472" Type="http://schemas.openxmlformats.org/officeDocument/2006/relationships/hyperlink" Target="https://fbref.com/en/players/0cc5f4a5/matchlogs/2025-2026/summary/Lukas-Nmecha-Match-Logs" TargetMode="External"/><Relationship Id="rId2777" Type="http://schemas.openxmlformats.org/officeDocument/2006/relationships/hyperlink" Target="https://fbref.com/en/players/2e5915f1/Morgan-Rogers" TargetMode="External"/><Relationship Id="rId3316" Type="http://schemas.openxmlformats.org/officeDocument/2006/relationships/hyperlink" Target="https://fbref.com/en/players/c6dc9ecd/Harry-Wilson" TargetMode="External"/><Relationship Id="rId444" Type="http://schemas.openxmlformats.org/officeDocument/2006/relationships/hyperlink" Target="https://fbref.com/en/players/38a6c944/matchlogs/2025-2026/summary/Jack-Fletcher-Match-Logs" TargetMode="External"/><Relationship Id="rId651" Type="http://schemas.openxmlformats.org/officeDocument/2006/relationships/hyperlink" Target="https://fbref.com/en/country/CIV/Cote-dIvoire-Football" TargetMode="External"/><Relationship Id="rId749" Type="http://schemas.openxmlformats.org/officeDocument/2006/relationships/hyperlink" Target="https://fbref.com/en/players/ec604e2c/matchlogs/2025-2026/summary/Andre-Match-Logs" TargetMode="External"/><Relationship Id="rId1281" Type="http://schemas.openxmlformats.org/officeDocument/2006/relationships/hyperlink" Target="https://fbref.com/en/players/519db366/matchlogs/2025-2026/summary/Romelle-Donovan-Match-Logs" TargetMode="External"/><Relationship Id="rId1379" Type="http://schemas.openxmlformats.org/officeDocument/2006/relationships/hyperlink" Target="https://fbref.com/en/country/FRA/France-Football" TargetMode="External"/><Relationship Id="rId1586" Type="http://schemas.openxmlformats.org/officeDocument/2006/relationships/hyperlink" Target="https://fbref.com/en/players/ae9b998d/Brajan-Gruda" TargetMode="External"/><Relationship Id="rId2125" Type="http://schemas.openxmlformats.org/officeDocument/2006/relationships/hyperlink" Target="https://fbref.com/en/players/881cd6be/matchlogs/2025-2026/summary/Florentino-Luis-Match-Logs" TargetMode="External"/><Relationship Id="rId2332" Type="http://schemas.openxmlformats.org/officeDocument/2006/relationships/hyperlink" Target="https://fbref.com/en/players/2f90f6b8/matchlogs/2025-2026/summary/James-Milner-Match-Logs" TargetMode="External"/><Relationship Id="rId2984" Type="http://schemas.openxmlformats.org/officeDocument/2006/relationships/hyperlink" Target="https://fbref.com/en/players/e77dc3b2/matchlogs/2025-2026/summary/Dominic-Solanke-Match-Logs" TargetMode="External"/><Relationship Id="rId304" Type="http://schemas.openxmlformats.org/officeDocument/2006/relationships/hyperlink" Target="https://fbref.com/en/players/c7c26e61/matchlogs/2025-2026/summary/Jonah-Kusi-Asare-Match-Logs" TargetMode="External"/><Relationship Id="rId511" Type="http://schemas.openxmlformats.org/officeDocument/2006/relationships/hyperlink" Target="https://fbref.com/en/players/b8a642fc/matchlogs/2025-2026/summary/Samuel-Chukwueze-Match-Logs" TargetMode="External"/><Relationship Id="rId609" Type="http://schemas.openxmlformats.org/officeDocument/2006/relationships/hyperlink" Target="https://fbref.com/en/players/a8c0acb7/matchlogs/2025-2026/summary/Kristoffer-Ajer-Match-Logs" TargetMode="External"/><Relationship Id="rId956" Type="http://schemas.openxmlformats.org/officeDocument/2006/relationships/hyperlink" Target="https://fbref.com/en/squads/822bd0ba/Liverpool-Stats" TargetMode="External"/><Relationship Id="rId1141" Type="http://schemas.openxmlformats.org/officeDocument/2006/relationships/hyperlink" Target="https://fbref.com/en/players/2afc7272/matchlogs/2025-2026/summary/Lewis-Cook-Match-Logs" TargetMode="External"/><Relationship Id="rId1239" Type="http://schemas.openxmlformats.org/officeDocument/2006/relationships/hyperlink" Target="https://fbref.com/en/country/POR/Portugal-Football" TargetMode="External"/><Relationship Id="rId1793" Type="http://schemas.openxmlformats.org/officeDocument/2006/relationships/hyperlink" Target="https://fbref.com/en/players/8e92be30/matchlogs/2025-2026/summary/Alexander-Isak-Match-Logs" TargetMode="External"/><Relationship Id="rId2637" Type="http://schemas.openxmlformats.org/officeDocument/2006/relationships/hyperlink" Target="https://fbref.com/en/players/540ec57b/Yeremi-Pino" TargetMode="External"/><Relationship Id="rId2844" Type="http://schemas.openxmlformats.org/officeDocument/2006/relationships/hyperlink" Target="https://fbref.com/en/players/dbf053da/matchlogs/2025-2026/summary/Jadon-Sancho-Match-Logs" TargetMode="External"/><Relationship Id="rId85" Type="http://schemas.openxmlformats.org/officeDocument/2006/relationships/hyperlink" Target="https://fbref.com/en/players/9bc9a519/matchlogs/2025-2026/summary/Djed-Spence-Match-Logs" TargetMode="External"/><Relationship Id="rId816" Type="http://schemas.openxmlformats.org/officeDocument/2006/relationships/hyperlink" Target="https://fbref.com/en/squads/8602292d/Aston-Villa-Stats" TargetMode="External"/><Relationship Id="rId1001" Type="http://schemas.openxmlformats.org/officeDocument/2006/relationships/hyperlink" Target="https://fbref.com/en/players/edc98fac/matchlogs/2025-2026/summary/Santiago-Bueno-Match-Logs" TargetMode="External"/><Relationship Id="rId1446" Type="http://schemas.openxmlformats.org/officeDocument/2006/relationships/hyperlink" Target="https://fbref.com/en/players/74f2e748/Jeremie-Frimpong" TargetMode="External"/><Relationship Id="rId1653" Type="http://schemas.openxmlformats.org/officeDocument/2006/relationships/hyperlink" Target="https://fbref.com/en/players/1f44ac21/matchlogs/2025-2026/summary/Erling-Haaland-Match-Logs" TargetMode="External"/><Relationship Id="rId1860" Type="http://schemas.openxmlformats.org/officeDocument/2006/relationships/hyperlink" Target="https://fbref.com/en/squads/8cec06e1/Wolverhampton-Wanderers-Stats" TargetMode="External"/><Relationship Id="rId2704" Type="http://schemas.openxmlformats.org/officeDocument/2006/relationships/hyperlink" Target="https://fbref.com/en/players/803ae100/matchlogs/2025-2026/summary/Harrison-Reed-Match-Logs" TargetMode="External"/><Relationship Id="rId2911" Type="http://schemas.openxmlformats.org/officeDocument/2006/relationships/hyperlink" Target="https://fbref.com/en/squads/19538871/Manchester-United-Stats" TargetMode="External"/><Relationship Id="rId1306" Type="http://schemas.openxmlformats.org/officeDocument/2006/relationships/hyperlink" Target="https://fbref.com/en/players/123d2733/George-Earthy" TargetMode="External"/><Relationship Id="rId1513" Type="http://schemas.openxmlformats.org/officeDocument/2006/relationships/hyperlink" Target="https://fbref.com/en/players/75fdd638/matchlogs/2025-2026/summary/Wilfried-Gnonto-Match-Logs" TargetMode="External"/><Relationship Id="rId1720" Type="http://schemas.openxmlformats.org/officeDocument/2006/relationships/hyperlink" Target="https://fbref.com/en/squads/cd051869/Brentford-Stats" TargetMode="External"/><Relationship Id="rId1958" Type="http://schemas.openxmlformats.org/officeDocument/2006/relationships/hyperlink" Target="https://fbref.com/en/players/5791b997/Tom-King" TargetMode="External"/><Relationship Id="rId3173" Type="http://schemas.openxmlformats.org/officeDocument/2006/relationships/hyperlink" Target="https://fbref.com/en/country/COD/Congo-DR-Football" TargetMode="External"/><Relationship Id="rId3380" Type="http://schemas.openxmlformats.org/officeDocument/2006/relationships/hyperlink" Target="https://fbref.com/en/country/NED/Netherlands-Football" TargetMode="External"/><Relationship Id="rId12" Type="http://schemas.openxmlformats.org/officeDocument/2006/relationships/hyperlink" Target="https://fbref.com/en/players/4e9a0555/matchlogs/2025-2026/summary/Chris-Wood-Match-Logs" TargetMode="External"/><Relationship Id="rId1818" Type="http://schemas.openxmlformats.org/officeDocument/2006/relationships/hyperlink" Target="https://fbref.com/en/players/b66315ae/Gabriel-Jesus" TargetMode="External"/><Relationship Id="rId3033" Type="http://schemas.openxmlformats.org/officeDocument/2006/relationships/hyperlink" Target="https://fbref.com/en/country/NOR/Norway-Football" TargetMode="External"/><Relationship Id="rId3240" Type="http://schemas.openxmlformats.org/officeDocument/2006/relationships/hyperlink" Target="https://fbref.com/en/players/984a5a64/Kyle-Walker-Peters" TargetMode="External"/><Relationship Id="rId3478" Type="http://schemas.openxmlformats.org/officeDocument/2006/relationships/hyperlink" Target="https://fbref.com/en/players/5529e983/Babajide-Akintola" TargetMode="External"/><Relationship Id="rId161" Type="http://schemas.openxmlformats.org/officeDocument/2006/relationships/hyperlink" Target="https://fbref.com/en/players/45685411/matchlogs/2025-2026/summary/Jesurun-Rak-Sakyi-Match-Logs" TargetMode="External"/><Relationship Id="rId399" Type="http://schemas.openxmlformats.org/officeDocument/2006/relationships/hyperlink" Target="https://fbref.com/en/players/82518f62/matchlogs/2025-2026/summary/Bruno-Guimaraes-Match-Logs" TargetMode="External"/><Relationship Id="rId2287" Type="http://schemas.openxmlformats.org/officeDocument/2006/relationships/hyperlink" Target="https://fbref.com/en/squads/fd962109/Fulham-Stats" TargetMode="External"/><Relationship Id="rId2494" Type="http://schemas.openxmlformats.org/officeDocument/2006/relationships/hyperlink" Target="https://fbref.com/en/country/IRL/Republic-of-Ireland-Football" TargetMode="External"/><Relationship Id="rId3338" Type="http://schemas.openxmlformats.org/officeDocument/2006/relationships/hyperlink" Target="https://fbref.com/en/squads/b2b47a98/Newcastle-United-Stats" TargetMode="External"/><Relationship Id="rId259" Type="http://schemas.openxmlformats.org/officeDocument/2006/relationships/hyperlink" Target="https://fbref.com/en/players/feb5d972/matchlogs/2025-2026/summary/Pape-Matar-Sarr-Match-Logs" TargetMode="External"/><Relationship Id="rId466" Type="http://schemas.openxmlformats.org/officeDocument/2006/relationships/hyperlink" Target="https://fbref.com/en/players/0562b7f1/matchlogs/2025-2026/summary/Odsonne-Edouard-Match-Logs" TargetMode="External"/><Relationship Id="rId673" Type="http://schemas.openxmlformats.org/officeDocument/2006/relationships/hyperlink" Target="https://fbref.com/en/players/246d153b/matchlogs/2025-2026/summary/Ola-Aina-Match-Logs" TargetMode="External"/><Relationship Id="rId880" Type="http://schemas.openxmlformats.org/officeDocument/2006/relationships/hyperlink" Target="https://fbref.com/en/squads/8cec06e1/Wolverhampton-Wanderers-Stats" TargetMode="External"/><Relationship Id="rId1096" Type="http://schemas.openxmlformats.org/officeDocument/2006/relationships/hyperlink" Target="https://fbref.com/en/squads/b8fd03ef/Manchester-City-Stats" TargetMode="External"/><Relationship Id="rId2147" Type="http://schemas.openxmlformats.org/officeDocument/2006/relationships/hyperlink" Target="https://fbref.com/en/country/ENG/England-Football" TargetMode="External"/><Relationship Id="rId2354" Type="http://schemas.openxmlformats.org/officeDocument/2006/relationships/hyperlink" Target="https://fbref.com/en/country/ENG/England-Football" TargetMode="External"/><Relationship Id="rId2561" Type="http://schemas.openxmlformats.org/officeDocument/2006/relationships/hyperlink" Target="https://fbref.com/en/players/7b355808/William-Osula" TargetMode="External"/><Relationship Id="rId2799" Type="http://schemas.openxmlformats.org/officeDocument/2006/relationships/hyperlink" Target="https://fbref.com/en/squads/361ca564/Tottenham-Hotspur-Stats" TargetMode="External"/><Relationship Id="rId3100" Type="http://schemas.openxmlformats.org/officeDocument/2006/relationships/hyperlink" Target="https://fbref.com/en/players/dc45ac24/Igor-Thiago" TargetMode="External"/><Relationship Id="rId3405" Type="http://schemas.openxmlformats.org/officeDocument/2006/relationships/hyperlink" Target="https://fbref.com/en/players/b2c66859/Kasey-McAteer" TargetMode="External"/><Relationship Id="rId119" Type="http://schemas.openxmlformats.org/officeDocument/2006/relationships/hyperlink" Target="https://fbref.com/en/players/dbf053da/matchlogs/2025-2026/summary/Jadon-Sancho-Match-Logs" TargetMode="External"/><Relationship Id="rId326" Type="http://schemas.openxmlformats.org/officeDocument/2006/relationships/hyperlink" Target="https://fbref.com/en/players/c5b7c315/matchlogs/2025-2026/summary/Michael-Keane-Match-Logs" TargetMode="External"/><Relationship Id="rId533" Type="http://schemas.openxmlformats.org/officeDocument/2006/relationships/hyperlink" Target="https://fbref.com/en/players/1bf811d4/matchlogs/2025-2026/summary/Sam-Byram-Match-Logs" TargetMode="External"/><Relationship Id="rId978" Type="http://schemas.openxmlformats.org/officeDocument/2006/relationships/hyperlink" Target="https://fbref.com/en/players/aaf61e0d/Alfie-Brooks" TargetMode="External"/><Relationship Id="rId1163" Type="http://schemas.openxmlformats.org/officeDocument/2006/relationships/hyperlink" Target="https://fbref.com/en/country/BRA/Brazil-Football" TargetMode="External"/><Relationship Id="rId1370" Type="http://schemas.openxmlformats.org/officeDocument/2006/relationships/hyperlink" Target="https://fbref.com/en/players/87189f25/Romain-Esse" TargetMode="External"/><Relationship Id="rId2007" Type="http://schemas.openxmlformats.org/officeDocument/2006/relationships/hyperlink" Target="https://fbref.com/en/country/GHA/Ghana-Football" TargetMode="External"/><Relationship Id="rId2214" Type="http://schemas.openxmlformats.org/officeDocument/2006/relationships/hyperlink" Target="https://fbref.com/en/players/48a5a5d6/Gabriel-Martinelli" TargetMode="External"/><Relationship Id="rId2659" Type="http://schemas.openxmlformats.org/officeDocument/2006/relationships/hyperlink" Target="https://fbref.com/en/squads/7c21e445/West-Ham-United-Stats" TargetMode="External"/><Relationship Id="rId2866" Type="http://schemas.openxmlformats.org/officeDocument/2006/relationships/hyperlink" Target="https://fbref.com/en/country/ITA/Italy-Football" TargetMode="External"/><Relationship Id="rId740" Type="http://schemas.openxmlformats.org/officeDocument/2006/relationships/hyperlink" Target="https://fbref.com/en/squads/fd962109/Fulham-Stats" TargetMode="External"/><Relationship Id="rId838" Type="http://schemas.openxmlformats.org/officeDocument/2006/relationships/hyperlink" Target="https://fbref.com/en/players/2691c772/Ashley-Barnes" TargetMode="External"/><Relationship Id="rId1023" Type="http://schemas.openxmlformats.org/officeDocument/2006/relationships/hyperlink" Target="https://fbref.com/en/country/ENG/England-Football" TargetMode="External"/><Relationship Id="rId1468" Type="http://schemas.openxmlformats.org/officeDocument/2006/relationships/hyperlink" Target="https://fbref.com/en/squads/361ca564/Tottenham-Hotspur-Stats" TargetMode="External"/><Relationship Id="rId1675" Type="http://schemas.openxmlformats.org/officeDocument/2006/relationships/hyperlink" Target="https://fbref.com/en/country/ENG/England-Football" TargetMode="External"/><Relationship Id="rId1882" Type="http://schemas.openxmlformats.org/officeDocument/2006/relationships/hyperlink" Target="https://fbref.com/en/players/570bb4b9/Hamed-Junior-Traore" TargetMode="External"/><Relationship Id="rId2421" Type="http://schemas.openxmlformats.org/officeDocument/2006/relationships/hyperlink" Target="https://fbref.com/en/players/9affc5f2/David-Moller-Wolfe" TargetMode="External"/><Relationship Id="rId2519" Type="http://schemas.openxmlformats.org/officeDocument/2006/relationships/hyperlink" Target="https://fbref.com/en/squads/5bfb9659/Leeds-United-Stats" TargetMode="External"/><Relationship Id="rId2726" Type="http://schemas.openxmlformats.org/officeDocument/2006/relationships/hyperlink" Target="https://fbref.com/en/country/BRA/Brazil-Football" TargetMode="External"/><Relationship Id="rId600" Type="http://schemas.openxmlformats.org/officeDocument/2006/relationships/hyperlink" Target="https://fbref.com/en/players/8b3ab7ad/matchlogs/2025-2026/summary/Edson-Alvarez-Match-Logs" TargetMode="External"/><Relationship Id="rId1230" Type="http://schemas.openxmlformats.org/officeDocument/2006/relationships/hyperlink" Target="https://fbref.com/en/players/9dc96f10/Amad-Diallo" TargetMode="External"/><Relationship Id="rId1328" Type="http://schemas.openxmlformats.org/officeDocument/2006/relationships/hyperlink" Target="https://fbref.com/en/squads/8602292d/Aston-Villa-Stats" TargetMode="External"/><Relationship Id="rId1535" Type="http://schemas.openxmlformats.org/officeDocument/2006/relationships/hyperlink" Target="https://fbref.com/en/country/PAR/Paraguay-Football" TargetMode="External"/><Relationship Id="rId2933" Type="http://schemas.openxmlformats.org/officeDocument/2006/relationships/hyperlink" Target="https://fbref.com/en/players/9c94165b/Luke-Shaw" TargetMode="External"/><Relationship Id="rId905" Type="http://schemas.openxmlformats.org/officeDocument/2006/relationships/hyperlink" Target="https://fbref.com/en/players/6fdac234/matchlogs/2025-2026/summary/Jaka-Bijol-Match-Logs" TargetMode="External"/><Relationship Id="rId1742" Type="http://schemas.openxmlformats.org/officeDocument/2006/relationships/hyperlink" Target="https://fbref.com/en/players/d8a7e52c/Harry-Howell" TargetMode="External"/><Relationship Id="rId3195" Type="http://schemas.openxmlformats.org/officeDocument/2006/relationships/hyperlink" Target="https://fbref.com/en/players/7cd520e8/matchlogs/2025-2026/summary/Destiny-Udogie-Match-Logs" TargetMode="External"/><Relationship Id="rId34" Type="http://schemas.openxmlformats.org/officeDocument/2006/relationships/hyperlink" Target="https://fbref.com/en/players/86dd77d1/matchlogs/2025-2026/summary/Kyle-Walker-Match-Logs" TargetMode="External"/><Relationship Id="rId1602" Type="http://schemas.openxmlformats.org/officeDocument/2006/relationships/hyperlink" Target="https://fbref.com/en/players/d0706b27/Marc-Guehi" TargetMode="External"/><Relationship Id="rId3055" Type="http://schemas.openxmlformats.org/officeDocument/2006/relationships/hyperlink" Target="https://fbref.com/en/players/934e1968/matchlogs/2025-2026/summary/Dominik-Szoboszlai-Match-Logs" TargetMode="External"/><Relationship Id="rId3262" Type="http://schemas.openxmlformats.org/officeDocument/2006/relationships/hyperlink" Target="https://fbref.com/en/squads/d07537b9/Brighton-and-Hove-Albion-Stats" TargetMode="External"/><Relationship Id="rId183" Type="http://schemas.openxmlformats.org/officeDocument/2006/relationships/hyperlink" Target="https://fbref.com/en/players/866ba412/matchlogs/2025-2026/summary/Pablo-Match-Logs" TargetMode="External"/><Relationship Id="rId390" Type="http://schemas.openxmlformats.org/officeDocument/2006/relationships/hyperlink" Target="https://fbref.com/en/players/da011f18/matchlogs/2025-2026/summary/Lewis-Hall-Match-Logs" TargetMode="External"/><Relationship Id="rId1907" Type="http://schemas.openxmlformats.org/officeDocument/2006/relationships/hyperlink" Target="https://fbref.com/en/country/JPN/Japan-Football" TargetMode="External"/><Relationship Id="rId2071" Type="http://schemas.openxmlformats.org/officeDocument/2006/relationships/hyperlink" Target="https://fbref.com/en/country/COL/Colombia-Football" TargetMode="External"/><Relationship Id="rId3122" Type="http://schemas.openxmlformats.org/officeDocument/2006/relationships/hyperlink" Target="https://fbref.com/en/squads/7c21e445/West-Ham-United-Stats" TargetMode="External"/><Relationship Id="rId250" Type="http://schemas.openxmlformats.org/officeDocument/2006/relationships/hyperlink" Target="https://fbref.com/en/players/96593e89/matchlogs/2025-2026/summary/James-Mcatee-Match-Logs" TargetMode="External"/><Relationship Id="rId488" Type="http://schemas.openxmlformats.org/officeDocument/2006/relationships/hyperlink" Target="https://fbref.com/en/players/5c74c0f5/matchlogs/2025-2026/summary/Kiernan-Dewsbury-Hall-Match-Logs" TargetMode="External"/><Relationship Id="rId695" Type="http://schemas.openxmlformats.org/officeDocument/2006/relationships/hyperlink" Target="https://fbref.com/en/country/ENG/England-Football" TargetMode="External"/><Relationship Id="rId2169" Type="http://schemas.openxmlformats.org/officeDocument/2006/relationships/hyperlink" Target="https://fbref.com/en/players/c6220452/matchlogs/2025-2026/summary/Kobbie-Mainoo-Match-Logs" TargetMode="External"/><Relationship Id="rId2376" Type="http://schemas.openxmlformats.org/officeDocument/2006/relationships/hyperlink" Target="https://fbref.com/en/players/1e159d70/matchlogs/2025-2026/summary/Yerson-Mosquera-Match-Logs" TargetMode="External"/><Relationship Id="rId2583" Type="http://schemas.openxmlformats.org/officeDocument/2006/relationships/hyperlink" Target="https://fbref.com/en/squads/361ca564/Tottenham-Hotspur-Stats" TargetMode="External"/><Relationship Id="rId2790" Type="http://schemas.openxmlformats.org/officeDocument/2006/relationships/hyperlink" Target="https://fbref.com/en/country/ENG/England-Football" TargetMode="External"/><Relationship Id="rId3427" Type="http://schemas.openxmlformats.org/officeDocument/2006/relationships/hyperlink" Target="https://fbref.com/en/players/81a487b9/Matt-Grimes" TargetMode="External"/><Relationship Id="rId110" Type="http://schemas.openxmlformats.org/officeDocument/2006/relationships/hyperlink" Target="https://fbref.com/en/players/c8aa95da/matchlogs/2025-2026/summary/Fabian-Schar-Match-Logs" TargetMode="External"/><Relationship Id="rId348" Type="http://schemas.openxmlformats.org/officeDocument/2006/relationships/hyperlink" Target="https://fbref.com/en/players/b561db50/matchlogs/2025-2026/summary/Raul-Jimenez-Match-Logs" TargetMode="External"/><Relationship Id="rId555" Type="http://schemas.openxmlformats.org/officeDocument/2006/relationships/hyperlink" Target="https://fbref.com/en/players/bca5c4a7/matchlogs/2025-2026/summary/Lamare-Bogarde-Match-Logs" TargetMode="External"/><Relationship Id="rId762" Type="http://schemas.openxmlformats.org/officeDocument/2006/relationships/hyperlink" Target="https://fbref.com/en/players/8f4541c2/Julian-Araujo" TargetMode="External"/><Relationship Id="rId1185" Type="http://schemas.openxmlformats.org/officeDocument/2006/relationships/hyperlink" Target="https://fbref.com/en/players/6e33125f/matchlogs/2025-2026/summary/Kevin-Danso-Match-Logs" TargetMode="External"/><Relationship Id="rId1392" Type="http://schemas.openxmlformats.org/officeDocument/2006/relationships/hyperlink" Target="https://fbref.com/en/squads/18bb7c10/Arsenal-Stats" TargetMode="External"/><Relationship Id="rId2029" Type="http://schemas.openxmlformats.org/officeDocument/2006/relationships/hyperlink" Target="https://fbref.com/en/players/277c49ed/matchlogs/2025-2026/summary/Maxence-Lacroix-Match-Logs" TargetMode="External"/><Relationship Id="rId2236" Type="http://schemas.openxmlformats.org/officeDocument/2006/relationships/hyperlink" Target="https://fbref.com/en/squads/47c64c55/Crystal-Palace-Stats" TargetMode="External"/><Relationship Id="rId2443" Type="http://schemas.openxmlformats.org/officeDocument/2006/relationships/hyperlink" Target="https://fbref.com/en/squads/b2b47a98/Newcastle-United-Stats" TargetMode="External"/><Relationship Id="rId2650" Type="http://schemas.openxmlformats.org/officeDocument/2006/relationships/hyperlink" Target="https://fbref.com/en/country/ENG/England-Football" TargetMode="External"/><Relationship Id="rId2888" Type="http://schemas.openxmlformats.org/officeDocument/2006/relationships/hyperlink" Target="https://fbref.com/en/players/104d0bb8/matchlogs/2025-2026/summary/Alex-Scott-Match-Logs" TargetMode="External"/><Relationship Id="rId208" Type="http://schemas.openxmlformats.org/officeDocument/2006/relationships/hyperlink" Target="https://fbref.com/en/players/0cc5f4a5/matchlogs/2025-2026/summary/Lukas-Nmecha-Match-Logs" TargetMode="External"/><Relationship Id="rId415" Type="http://schemas.openxmlformats.org/officeDocument/2006/relationships/hyperlink" Target="https://fbref.com/en/players/7e5bebeb/matchlogs/2025-2026/summary/Enso-Gonzalez-Match-Logs" TargetMode="External"/><Relationship Id="rId622" Type="http://schemas.openxmlformats.org/officeDocument/2006/relationships/hyperlink" Target="https://fbref.com/en/players/5bc43860/Brenden-Aaronson" TargetMode="External"/><Relationship Id="rId1045" Type="http://schemas.openxmlformats.org/officeDocument/2006/relationships/hyperlink" Target="https://fbref.com/en/players/48ba3f58/matchlogs/2025-2026/summary/Elijah-Campbell-Match-Logs" TargetMode="External"/><Relationship Id="rId1252" Type="http://schemas.openxmlformats.org/officeDocument/2006/relationships/hyperlink" Target="https://fbref.com/en/squads/fd962109/Fulham-Stats" TargetMode="External"/><Relationship Id="rId1697" Type="http://schemas.openxmlformats.org/officeDocument/2006/relationships/hyperlink" Target="https://fbref.com/en/players/e5a76dfe/matchlogs/2025-2026/summary/Dean-Henderson-Match-Logs" TargetMode="External"/><Relationship Id="rId2303" Type="http://schemas.openxmlformats.org/officeDocument/2006/relationships/hyperlink" Target="https://fbref.com/en/squads/cff3d9bb/Chelsea-Stats" TargetMode="External"/><Relationship Id="rId2510" Type="http://schemas.openxmlformats.org/officeDocument/2006/relationships/hyperlink" Target="https://fbref.com/en/country/FRA/France-Football" TargetMode="External"/><Relationship Id="rId2748" Type="http://schemas.openxmlformats.org/officeDocument/2006/relationships/hyperlink" Target="https://fbref.com/en/players/2e4f5f03/matchlogs/2025-2026/summary/Andrew-Robertson-Match-Logs" TargetMode="External"/><Relationship Id="rId2955" Type="http://schemas.openxmlformats.org/officeDocument/2006/relationships/hyperlink" Target="https://fbref.com/en/squads/e4a775cb/Nottingham-Forest-Stats" TargetMode="External"/><Relationship Id="rId927" Type="http://schemas.openxmlformats.org/officeDocument/2006/relationships/hyperlink" Target="https://fbref.com/en/country/NED/Netherlands-Football" TargetMode="External"/><Relationship Id="rId1112" Type="http://schemas.openxmlformats.org/officeDocument/2006/relationships/hyperlink" Target="https://fbref.com/en/squads/4ba7cbea/Bournemouth-Stats" TargetMode="External"/><Relationship Id="rId1557" Type="http://schemas.openxmlformats.org/officeDocument/2006/relationships/hyperlink" Target="https://fbref.com/en/players/5f3ab4b3/matchlogs/2025-2026/summary/Josh-Gracey-Match-Logs" TargetMode="External"/><Relationship Id="rId1764" Type="http://schemas.openxmlformats.org/officeDocument/2006/relationships/hyperlink" Target="https://fbref.com/en/squads/e4a775cb/Nottingham-Forest-Stats" TargetMode="External"/><Relationship Id="rId1971" Type="http://schemas.openxmlformats.org/officeDocument/2006/relationships/hyperlink" Target="https://fbref.com/en/country/NED/Netherlands-Football" TargetMode="External"/><Relationship Id="rId2608" Type="http://schemas.openxmlformats.org/officeDocument/2006/relationships/hyperlink" Target="https://fbref.com/en/players/ea1a5662/matchlogs/2025-2026/summary/Myles-Peart-Harris-Match-Logs" TargetMode="External"/><Relationship Id="rId2815" Type="http://schemas.openxmlformats.org/officeDocument/2006/relationships/hyperlink" Target="https://fbref.com/en/squads/4ba7cbea/Bournemouth-Stats" TargetMode="External"/><Relationship Id="rId56" Type="http://schemas.openxmlformats.org/officeDocument/2006/relationships/hyperlink" Target="https://fbref.com/en/players/c47541e0/matchlogs/2025-2026/summary/Bertrand-Traore-Match-Logs" TargetMode="External"/><Relationship Id="rId1417" Type="http://schemas.openxmlformats.org/officeDocument/2006/relationships/hyperlink" Target="https://fbref.com/en/players/b3f36e72/matchlogs/2025-2026/summary/Zian-Flemming-Match-Logs" TargetMode="External"/><Relationship Id="rId1624" Type="http://schemas.openxmlformats.org/officeDocument/2006/relationships/hyperlink" Target="https://fbref.com/en/squads/8ef52968/Sunderland-Stats" TargetMode="External"/><Relationship Id="rId1831" Type="http://schemas.openxmlformats.org/officeDocument/2006/relationships/hyperlink" Target="https://fbref.com/en/country/MEX/Mexico-Football" TargetMode="External"/><Relationship Id="rId3077" Type="http://schemas.openxmlformats.org/officeDocument/2006/relationships/hyperlink" Target="https://fbref.com/en/country/ENG/England-Football" TargetMode="External"/><Relationship Id="rId3284" Type="http://schemas.openxmlformats.org/officeDocument/2006/relationships/hyperlink" Target="https://fbref.com/en/players/b7ceda3e/Archie-Whitehall" TargetMode="External"/><Relationship Id="rId1929" Type="http://schemas.openxmlformats.org/officeDocument/2006/relationships/hyperlink" Target="https://fbref.com/en/players/c5b7c315/matchlogs/2025-2026/summary/Michael-Keane-Match-Logs" TargetMode="External"/><Relationship Id="rId2093" Type="http://schemas.openxmlformats.org/officeDocument/2006/relationships/hyperlink" Target="https://fbref.com/en/players/d6e53a3a/matchlogs/2025-2026/summary/Matthijs-de-Ligt-Match-Logs" TargetMode="External"/><Relationship Id="rId3491" Type="http://schemas.openxmlformats.org/officeDocument/2006/relationships/hyperlink" Target="https://fbref.com/en/players/4575b888/Nathan-Tinsdale" TargetMode="External"/><Relationship Id="rId2398" Type="http://schemas.openxmlformats.org/officeDocument/2006/relationships/hyperlink" Target="https://fbref.com/en/country/BRA/Brazil-Football" TargetMode="External"/><Relationship Id="rId3144" Type="http://schemas.openxmlformats.org/officeDocument/2006/relationships/hyperlink" Target="https://fbref.com/en/players/9a28eba4/Adama-Traore" TargetMode="External"/><Relationship Id="rId3351" Type="http://schemas.openxmlformats.org/officeDocument/2006/relationships/hyperlink" Target="https://fbref.com/en/players/a5212312/matchlogs/2025-2026/summary/Joe-Worrall-Match-Logs" TargetMode="External"/><Relationship Id="rId3449" Type="http://schemas.openxmlformats.org/officeDocument/2006/relationships/hyperlink" Target="https://fbref.com/en/players/165c7444/Jahnoah-Markelo" TargetMode="External"/><Relationship Id="rId272" Type="http://schemas.openxmlformats.org/officeDocument/2006/relationships/hyperlink" Target="https://fbref.com/en/players/c6220452/matchlogs/2025-2026/summary/Kobbie-Mainoo-Match-Logs" TargetMode="External"/><Relationship Id="rId577" Type="http://schemas.openxmlformats.org/officeDocument/2006/relationships/hyperlink" Target="https://fbref.com/en/players/38f300f3/matchlogs/2025-2026/summary/Daniel-Ballard-Match-Logs" TargetMode="External"/><Relationship Id="rId2160" Type="http://schemas.openxmlformats.org/officeDocument/2006/relationships/hyperlink" Target="https://fbref.com/en/squads/7c21e445/West-Ham-United-Stats" TargetMode="External"/><Relationship Id="rId2258" Type="http://schemas.openxmlformats.org/officeDocument/2006/relationships/hyperlink" Target="https://fbref.com/en/players/6afaebf2/Bryan-Mbeumo" TargetMode="External"/><Relationship Id="rId3004" Type="http://schemas.openxmlformats.org/officeDocument/2006/relationships/hyperlink" Target="https://fbref.com/en/players/6613c819/matchlogs/2025-2026/summary/Tomas-Soucek-Match-Logs" TargetMode="External"/><Relationship Id="rId3211" Type="http://schemas.openxmlformats.org/officeDocument/2006/relationships/hyperlink" Target="https://fbref.com/en/players/57a34cf4/matchlogs/2025-2026/summary/Hakon-Valdimarsson-Match-Logs" TargetMode="External"/><Relationship Id="rId132" Type="http://schemas.openxmlformats.org/officeDocument/2006/relationships/hyperlink" Target="https://fbref.com/en/players/e2177db5/matchlogs/2025-2026/summary/Leon-Routh-Match-Logs" TargetMode="External"/><Relationship Id="rId784" Type="http://schemas.openxmlformats.org/officeDocument/2006/relationships/hyperlink" Target="https://fbref.com/en/squads/8cec06e1/Wolverhampton-Wanderers-Stats" TargetMode="External"/><Relationship Id="rId991" Type="http://schemas.openxmlformats.org/officeDocument/2006/relationships/hyperlink" Target="https://fbref.com/en/country/ARG/Argentina-Football" TargetMode="External"/><Relationship Id="rId1067" Type="http://schemas.openxmlformats.org/officeDocument/2006/relationships/hyperlink" Target="https://fbref.com/en/country/ENG/England-Football" TargetMode="External"/><Relationship Id="rId2020" Type="http://schemas.openxmlformats.org/officeDocument/2006/relationships/hyperlink" Target="https://fbref.com/en/squads/361ca564/Tottenham-Hotspur-Stats" TargetMode="External"/><Relationship Id="rId2465" Type="http://schemas.openxmlformats.org/officeDocument/2006/relationships/hyperlink" Target="https://fbref.com/en/players/a53649b7/Eddie-Nketiah" TargetMode="External"/><Relationship Id="rId2672" Type="http://schemas.openxmlformats.org/officeDocument/2006/relationships/hyperlink" Target="https://fbref.com/en/players/cc9256ef/matchlogs/2025-2026/summary/Largie-Ramazani-Match-Logs" TargetMode="External"/><Relationship Id="rId3309" Type="http://schemas.openxmlformats.org/officeDocument/2006/relationships/hyperlink" Target="https://fbref.com/en/country/ENG/England-Football" TargetMode="External"/><Relationship Id="rId437" Type="http://schemas.openxmlformats.org/officeDocument/2006/relationships/hyperlink" Target="https://fbref.com/en/players/74f2e748/matchlogs/2025-2026/summary/Jeremie-Frimpong-Match-Logs" TargetMode="External"/><Relationship Id="rId644" Type="http://schemas.openxmlformats.org/officeDocument/2006/relationships/hyperlink" Target="https://fbref.com/en/squads/4ba7cbea/Bournemouth-Stats" TargetMode="External"/><Relationship Id="rId851" Type="http://schemas.openxmlformats.org/officeDocument/2006/relationships/hyperlink" Target="https://fbref.com/en/country/NGA/Nigeria-Football" TargetMode="External"/><Relationship Id="rId1274" Type="http://schemas.openxmlformats.org/officeDocument/2006/relationships/hyperlink" Target="https://fbref.com/en/players/08f5afaa/Gianluigi-Donnarumma" TargetMode="External"/><Relationship Id="rId1481" Type="http://schemas.openxmlformats.org/officeDocument/2006/relationships/hyperlink" Target="https://fbref.com/en/players/40498af1/matchlogs/2025-2026/summary/Andres-Garcia-Match-Logs" TargetMode="External"/><Relationship Id="rId1579" Type="http://schemas.openxmlformats.org/officeDocument/2006/relationships/hyperlink" Target="https://fbref.com/en/country/ENG/England-Football" TargetMode="External"/><Relationship Id="rId2118" Type="http://schemas.openxmlformats.org/officeDocument/2006/relationships/hyperlink" Target="https://fbref.com/en/players/83c06f3a/Lorenzo-Lucca" TargetMode="External"/><Relationship Id="rId2325" Type="http://schemas.openxmlformats.org/officeDocument/2006/relationships/hyperlink" Target="https://fbref.com/en/players/2c6835e5/Lewis-Miley" TargetMode="External"/><Relationship Id="rId2532" Type="http://schemas.openxmlformats.org/officeDocument/2006/relationships/hyperlink" Target="https://fbref.com/en/players/5fbafc66/matchlogs/2025-2026/summary/Wellity-Omoruyi-Match-Logs" TargetMode="External"/><Relationship Id="rId2977" Type="http://schemas.openxmlformats.org/officeDocument/2006/relationships/hyperlink" Target="https://fbref.com/en/players/17695062/Emile-Smith-Rowe" TargetMode="External"/><Relationship Id="rId504" Type="http://schemas.openxmlformats.org/officeDocument/2006/relationships/hyperlink" Target="https://fbref.com/en/players/1daec722/matchlogs/2025-2026/summary/Marc-Cucurella-Match-Logs" TargetMode="External"/><Relationship Id="rId711" Type="http://schemas.openxmlformats.org/officeDocument/2006/relationships/hyperlink" Target="https://fbref.com/en/country/BRA/Brazil-Football" TargetMode="External"/><Relationship Id="rId949" Type="http://schemas.openxmlformats.org/officeDocument/2006/relationships/hyperlink" Target="https://fbref.com/en/players/ccce7025/matchlogs/2025-2026/summary/Sven-Botman-Match-Logs" TargetMode="External"/><Relationship Id="rId1134" Type="http://schemas.openxmlformats.org/officeDocument/2006/relationships/hyperlink" Target="https://fbref.com/en/players/700783e7/Levi-Colwill" TargetMode="External"/><Relationship Id="rId1341" Type="http://schemas.openxmlformats.org/officeDocument/2006/relationships/hyperlink" Target="https://fbref.com/en/players/5b92d896/matchlogs/2025-2026/summary/Hugo-Ekitike-Match-Logs" TargetMode="External"/><Relationship Id="rId1786" Type="http://schemas.openxmlformats.org/officeDocument/2006/relationships/hyperlink" Target="https://fbref.com/en/players/b1be9fc0/Andy-Irving" TargetMode="External"/><Relationship Id="rId1993" Type="http://schemas.openxmlformats.org/officeDocument/2006/relationships/hyperlink" Target="https://fbref.com/en/players/816010c4/matchlogs/2025-2026/summary/Charalampos-Kostoulas-Match-Logs" TargetMode="External"/><Relationship Id="rId2837" Type="http://schemas.openxmlformats.org/officeDocument/2006/relationships/hyperlink" Target="https://fbref.com/en/players/6a713852/Robert-Sanchez" TargetMode="External"/><Relationship Id="rId78" Type="http://schemas.openxmlformats.org/officeDocument/2006/relationships/hyperlink" Target="https://fbref.com/en/players/df04eb4b/matchlogs/2025-2026/summary/Crysencio-Summerville-Match-Logs" TargetMode="External"/><Relationship Id="rId809" Type="http://schemas.openxmlformats.org/officeDocument/2006/relationships/hyperlink" Target="https://fbref.com/en/players/e678d983/matchlogs/2025-2026/summary/Adam-Aznou-Match-Logs" TargetMode="External"/><Relationship Id="rId1201" Type="http://schemas.openxmlformats.org/officeDocument/2006/relationships/hyperlink" Target="https://fbref.com/en/players/d494882e/matchlogs/2025-2026/summary/Maxim-De-Cuyper-Match-Logs" TargetMode="External"/><Relationship Id="rId1439" Type="http://schemas.openxmlformats.org/officeDocument/2006/relationships/hyperlink" Target="https://fbref.com/en/country/RSA/South-Africa-Football" TargetMode="External"/><Relationship Id="rId1646" Type="http://schemas.openxmlformats.org/officeDocument/2006/relationships/hyperlink" Target="https://fbref.com/en/players/4d5a9185/Viktor-Gyokeres" TargetMode="External"/><Relationship Id="rId1853" Type="http://schemas.openxmlformats.org/officeDocument/2006/relationships/hyperlink" Target="https://fbref.com/en/players/0cd31129/matchlogs/2025-2026/summary/Brennan-Johnson-Match-Logs" TargetMode="External"/><Relationship Id="rId2904" Type="http://schemas.openxmlformats.org/officeDocument/2006/relationships/hyperlink" Target="https://fbref.com/en/players/efd2ec23/matchlogs/2025-2026/summary/Antoine-Semenyo-Match-Logs" TargetMode="External"/><Relationship Id="rId3099" Type="http://schemas.openxmlformats.org/officeDocument/2006/relationships/hyperlink" Target="https://fbref.com/en/players/77d7c96f/matchlogs/2025-2026/summary/Kenny-Tete-Match-Logs" TargetMode="External"/><Relationship Id="rId1506" Type="http://schemas.openxmlformats.org/officeDocument/2006/relationships/hyperlink" Target="https://fbref.com/en/players/10745192/Jamie-Gittens" TargetMode="External"/><Relationship Id="rId1713" Type="http://schemas.openxmlformats.org/officeDocument/2006/relationships/hyperlink" Target="https://fbref.com/en/players/8a764f73/matchlogs/2025-2026/summary/Finlay-Herrick-Match-Logs" TargetMode="External"/><Relationship Id="rId1920" Type="http://schemas.openxmlformats.org/officeDocument/2006/relationships/hyperlink" Target="https://fbref.com/en/squads/cff3d9bb/Chelsea-Stats" TargetMode="External"/><Relationship Id="rId3166" Type="http://schemas.openxmlformats.org/officeDocument/2006/relationships/hyperlink" Target="https://fbref.com/en/squads/18bb7c10/Arsenal-Stats" TargetMode="External"/><Relationship Id="rId3373" Type="http://schemas.openxmlformats.org/officeDocument/2006/relationships/hyperlink" Target="https://fbref.com/en/squads/19538871/Manchester-United-Stats" TargetMode="External"/><Relationship Id="rId294" Type="http://schemas.openxmlformats.org/officeDocument/2006/relationships/hyperlink" Target="https://fbref.com/en/players/69ea448b/matchlogs/2025-2026/summary/Diego-Leon-Match-Logs" TargetMode="External"/><Relationship Id="rId2182" Type="http://schemas.openxmlformats.org/officeDocument/2006/relationships/hyperlink" Target="https://fbref.com/en/players/f794e9ab/Christos-Mandas" TargetMode="External"/><Relationship Id="rId3026" Type="http://schemas.openxmlformats.org/officeDocument/2006/relationships/hyperlink" Target="https://fbref.com/en/squads/4ba7cbea/Bournemouth-Stats" TargetMode="External"/><Relationship Id="rId3233" Type="http://schemas.openxmlformats.org/officeDocument/2006/relationships/hyperlink" Target="https://fbref.com/en/country/CRO/Croatia-Football" TargetMode="External"/><Relationship Id="rId154" Type="http://schemas.openxmlformats.org/officeDocument/2006/relationships/hyperlink" Target="https://fbref.com/en/players/98ea5115/matchlogs/2025-2026/summary/David-Raya-Match-Logs" TargetMode="External"/><Relationship Id="rId361" Type="http://schemas.openxmlformats.org/officeDocument/2006/relationships/hyperlink" Target="https://fbref.com/en/players/c1395580/matchlogs/2025-2026/summary/Danny-Imray-Match-Logs" TargetMode="External"/><Relationship Id="rId599" Type="http://schemas.openxmlformats.org/officeDocument/2006/relationships/hyperlink" Target="https://fbref.com/en/players/98e0d76c/matchlogs/2025-2026/summary/Jaydon-Amauri-Banel-Match-Logs" TargetMode="External"/><Relationship Id="rId2042" Type="http://schemas.openxmlformats.org/officeDocument/2006/relationships/hyperlink" Target="https://fbref.com/en/players/f0068e0f/Josh-Laurent" TargetMode="External"/><Relationship Id="rId2487" Type="http://schemas.openxmlformats.org/officeDocument/2006/relationships/hyperlink" Target="https://fbref.com/en/squads/822bd0ba/Liverpool-Stats" TargetMode="External"/><Relationship Id="rId2694" Type="http://schemas.openxmlformats.org/officeDocument/2006/relationships/hyperlink" Target="https://fbref.com/en/country/ESP/Spain-Football" TargetMode="External"/><Relationship Id="rId3440" Type="http://schemas.openxmlformats.org/officeDocument/2006/relationships/hyperlink" Target="https://fbref.com/en/players/a4183553/Joel-Latibeaudiere" TargetMode="External"/><Relationship Id="rId459" Type="http://schemas.openxmlformats.org/officeDocument/2006/relationships/hyperlink" Target="https://fbref.com/en/players/e1cc82b1/matchlogs/2025-2026/summary/Landon-Emenalo-Match-Logs" TargetMode="External"/><Relationship Id="rId666" Type="http://schemas.openxmlformats.org/officeDocument/2006/relationships/hyperlink" Target="https://fbref.com/en/players/a1dd3b81/Enock-Agyei" TargetMode="External"/><Relationship Id="rId873" Type="http://schemas.openxmlformats.org/officeDocument/2006/relationships/hyperlink" Target="https://fbref.com/en/players/8a2248b4/matchlogs/2025-2026/summary/Walter-Benitez-Match-Logs" TargetMode="External"/><Relationship Id="rId1089" Type="http://schemas.openxmlformats.org/officeDocument/2006/relationships/hyperlink" Target="https://fbref.com/en/players/5515376c/matchlogs/2025-2026/summary/Trevoh-Chalobah-Match-Logs" TargetMode="External"/><Relationship Id="rId1296" Type="http://schemas.openxmlformats.org/officeDocument/2006/relationships/hyperlink" Target="https://fbref.com/en/squads/47c64c55/Crystal-Palace-Stats" TargetMode="External"/><Relationship Id="rId2347" Type="http://schemas.openxmlformats.org/officeDocument/2006/relationships/hyperlink" Target="https://fbref.com/en/squads/47c64c55/Crystal-Palace-Stats" TargetMode="External"/><Relationship Id="rId2554" Type="http://schemas.openxmlformats.org/officeDocument/2006/relationships/hyperlink" Target="https://fbref.com/en/country/GER/Germany-Football" TargetMode="External"/><Relationship Id="rId2999" Type="http://schemas.openxmlformats.org/officeDocument/2006/relationships/hyperlink" Target="https://fbref.com/en/squads/47c64c55/Crystal-Palace-Stats" TargetMode="External"/><Relationship Id="rId3300" Type="http://schemas.openxmlformats.org/officeDocument/2006/relationships/hyperlink" Target="https://fbref.com/en/players/dd323728/Neco-Williams" TargetMode="External"/><Relationship Id="rId221" Type="http://schemas.openxmlformats.org/officeDocument/2006/relationships/hyperlink" Target="https://fbref.com/en/players/1704b0b8/matchlogs/2025-2026/summary/Murillo-Match-Logs" TargetMode="External"/><Relationship Id="rId319" Type="http://schemas.openxmlformats.org/officeDocument/2006/relationships/hyperlink" Target="https://fbref.com/en/players/86109b3b/matchlogs/2025-2026/summary/Joshua-King-Match-Logs" TargetMode="External"/><Relationship Id="rId526" Type="http://schemas.openxmlformats.org/officeDocument/2006/relationships/hyperlink" Target="https://fbref.com/en/players/702812fe/matchlogs/2025-2026/summary/Rio-Cardines-Match-Logs" TargetMode="External"/><Relationship Id="rId1156" Type="http://schemas.openxmlformats.org/officeDocument/2006/relationships/hyperlink" Target="https://fbref.com/en/squads/fd962109/Fulham-Stats" TargetMode="External"/><Relationship Id="rId1363" Type="http://schemas.openxmlformats.org/officeDocument/2006/relationships/hyperlink" Target="https://fbref.com/en/country/TUR/Turkey-Football" TargetMode="External"/><Relationship Id="rId2207" Type="http://schemas.openxmlformats.org/officeDocument/2006/relationships/hyperlink" Target="https://fbref.com/en/country/ENG/England-Football" TargetMode="External"/><Relationship Id="rId2761" Type="http://schemas.openxmlformats.org/officeDocument/2006/relationships/hyperlink" Target="https://fbref.com/en/players/6434f10d/Rodri" TargetMode="External"/><Relationship Id="rId2859" Type="http://schemas.openxmlformats.org/officeDocument/2006/relationships/hyperlink" Target="https://fbref.com/en/squads/cff3d9bb/Chelsea-Stats" TargetMode="External"/><Relationship Id="rId733" Type="http://schemas.openxmlformats.org/officeDocument/2006/relationships/hyperlink" Target="https://fbref.com/en/players/2835bfe1/matchlogs/2025-2026/summary/Samuel-Amissah-Match-Logs" TargetMode="External"/><Relationship Id="rId940" Type="http://schemas.openxmlformats.org/officeDocument/2006/relationships/hyperlink" Target="https://fbref.com/en/squads/5bfb9659/Leeds-United-Stats" TargetMode="External"/><Relationship Id="rId1016" Type="http://schemas.openxmlformats.org/officeDocument/2006/relationships/hyperlink" Target="https://fbref.com/en/squads/8602292d/Aston-Villa-Stats" TargetMode="External"/><Relationship Id="rId1570" Type="http://schemas.openxmlformats.org/officeDocument/2006/relationships/hyperlink" Target="https://fbref.com/en/players/59429fa1/Charlie-Gray" TargetMode="External"/><Relationship Id="rId1668" Type="http://schemas.openxmlformats.org/officeDocument/2006/relationships/hyperlink" Target="https://fbref.com/en/squads/cff3d9bb/Chelsea-Stats" TargetMode="External"/><Relationship Id="rId1875" Type="http://schemas.openxmlformats.org/officeDocument/2006/relationships/hyperlink" Target="https://fbref.com/en/country/ENG/England-Football" TargetMode="External"/><Relationship Id="rId2414" Type="http://schemas.openxmlformats.org/officeDocument/2006/relationships/hyperlink" Target="https://fbref.com/en/country/ENG/England-Football" TargetMode="External"/><Relationship Id="rId2621" Type="http://schemas.openxmlformats.org/officeDocument/2006/relationships/hyperlink" Target="https://fbref.com/en/players/0cf321c8/Djordje-Petrovic" TargetMode="External"/><Relationship Id="rId2719" Type="http://schemas.openxmlformats.org/officeDocument/2006/relationships/hyperlink" Target="https://fbref.com/en/squads/18bb7c10/Arsenal-Stats" TargetMode="External"/><Relationship Id="rId800" Type="http://schemas.openxmlformats.org/officeDocument/2006/relationships/hyperlink" Target="https://fbref.com/en/squads/e4a775cb/Nottingham-Forest-Stats" TargetMode="External"/><Relationship Id="rId1223" Type="http://schemas.openxmlformats.org/officeDocument/2006/relationships/hyperlink" Target="https://fbref.com/en/country/ENG/England-Football" TargetMode="External"/><Relationship Id="rId1430" Type="http://schemas.openxmlformats.org/officeDocument/2006/relationships/hyperlink" Target="https://fbref.com/en/players/132a82f1/Wesley-Fofana" TargetMode="External"/><Relationship Id="rId1528" Type="http://schemas.openxmlformats.org/officeDocument/2006/relationships/hyperlink" Target="https://fbref.com/en/squads/8cec06e1/Wolverhampton-Wanderers-Stats" TargetMode="External"/><Relationship Id="rId2926" Type="http://schemas.openxmlformats.org/officeDocument/2006/relationships/hyperlink" Target="https://fbref.com/en/country/ENG/England-Football" TargetMode="External"/><Relationship Id="rId3090" Type="http://schemas.openxmlformats.org/officeDocument/2006/relationships/hyperlink" Target="https://fbref.com/en/squads/8cec06e1/Wolverhampton-Wanderers-Stats" TargetMode="External"/><Relationship Id="rId1735" Type="http://schemas.openxmlformats.org/officeDocument/2006/relationships/hyperlink" Target="https://fbref.com/en/country/NED/Netherlands-Football" TargetMode="External"/><Relationship Id="rId1942" Type="http://schemas.openxmlformats.org/officeDocument/2006/relationships/hyperlink" Target="https://fbref.com/en/players/d17ce930/Abdukodir-Khusanov" TargetMode="External"/><Relationship Id="rId3188" Type="http://schemas.openxmlformats.org/officeDocument/2006/relationships/hyperlink" Target="https://fbref.com/en/players/87941696/Christantus-Uche" TargetMode="External"/><Relationship Id="rId3395" Type="http://schemas.openxmlformats.org/officeDocument/2006/relationships/hyperlink" Target="https://fbref.com/en/players/8574c61f/Leif-Davis" TargetMode="External"/><Relationship Id="rId27" Type="http://schemas.openxmlformats.org/officeDocument/2006/relationships/hyperlink" Target="https://fbref.com/en/players/ce5143da/matchlogs/2025-2026/summary/Danny-Welbeck-Match-Logs" TargetMode="External"/><Relationship Id="rId1802" Type="http://schemas.openxmlformats.org/officeDocument/2006/relationships/hyperlink" Target="https://fbref.com/en/players/c931d9f9/Daniel-James" TargetMode="External"/><Relationship Id="rId3048" Type="http://schemas.openxmlformats.org/officeDocument/2006/relationships/hyperlink" Target="https://fbref.com/en/players/a7abd792/Ethan-Sutherland" TargetMode="External"/><Relationship Id="rId3255" Type="http://schemas.openxmlformats.org/officeDocument/2006/relationships/hyperlink" Target="https://fbref.com/en/players/3515d404/matchlogs/2025-2026/summary/James-Ward-Prowse-Match-Logs" TargetMode="External"/><Relationship Id="rId3462" Type="http://schemas.openxmlformats.org/officeDocument/2006/relationships/hyperlink" Target="https://fbref.com/en/players/ba4d4908/Regan-Slater" TargetMode="External"/><Relationship Id="rId176" Type="http://schemas.openxmlformats.org/officeDocument/2006/relationships/hyperlink" Target="https://fbref.com/en/players/ea1a5662/matchlogs/2025-2026/summary/Myles-Peart-Harris-Match-Logs" TargetMode="External"/><Relationship Id="rId383" Type="http://schemas.openxmlformats.org/officeDocument/2006/relationships/hyperlink" Target="https://fbref.com/en/players/4fd08daa/matchlogs/2025-2026/summary/Jan-Paul-van-Hecke-Match-Logs" TargetMode="External"/><Relationship Id="rId590" Type="http://schemas.openxmlformats.org/officeDocument/2006/relationships/hyperlink" Target="https://fbref.com/en/players/2f965a72/matchlogs/2025-2026/summary/Alphonse-Areola-Match-Logs" TargetMode="External"/><Relationship Id="rId2064" Type="http://schemas.openxmlformats.org/officeDocument/2006/relationships/hyperlink" Target="https://fbref.com/en/squads/19538871/Manchester-United-Stats" TargetMode="External"/><Relationship Id="rId2271" Type="http://schemas.openxmlformats.org/officeDocument/2006/relationships/hyperlink" Target="https://fbref.com/en/country/ENG/England-Football" TargetMode="External"/><Relationship Id="rId3115" Type="http://schemas.openxmlformats.org/officeDocument/2006/relationships/hyperlink" Target="https://fbref.com/en/players/56f7a928/matchlogs/2025-2026/summary/Youri-Tielemans-Match-Logs" TargetMode="External"/><Relationship Id="rId3322" Type="http://schemas.openxmlformats.org/officeDocument/2006/relationships/hyperlink" Target="https://fbref.com/en/squads/361ca564/Tottenham-Hotspur-Stats" TargetMode="External"/><Relationship Id="rId243" Type="http://schemas.openxmlformats.org/officeDocument/2006/relationships/hyperlink" Target="https://fbref.com/en/players/6b625ac2/matchlogs/2025-2026/summary/Illan-Meslier-Match-Logs" TargetMode="External"/><Relationship Id="rId450" Type="http://schemas.openxmlformats.org/officeDocument/2006/relationships/hyperlink" Target="https://fbref.com/en/players/9328b835/matchlogs/2025-2026/summary/Lukasz-Fabianski-Match-Logs" TargetMode="External"/><Relationship Id="rId688" Type="http://schemas.openxmlformats.org/officeDocument/2006/relationships/hyperlink" Target="https://fbref.com/en/squads/b8fd03ef/Manchester-City-Stats" TargetMode="External"/><Relationship Id="rId895" Type="http://schemas.openxmlformats.org/officeDocument/2006/relationships/hyperlink" Target="https://fbref.com/en/country/GNB/Guinea-Bissau-Football" TargetMode="External"/><Relationship Id="rId1080" Type="http://schemas.openxmlformats.org/officeDocument/2006/relationships/hyperlink" Target="https://fbref.com/en/squads/7c21e445/West-Ham-United-Stats" TargetMode="External"/><Relationship Id="rId2131" Type="http://schemas.openxmlformats.org/officeDocument/2006/relationships/hyperlink" Target="https://fbref.com/en/country/BRA/Brazil-Football" TargetMode="External"/><Relationship Id="rId2369" Type="http://schemas.openxmlformats.org/officeDocument/2006/relationships/hyperlink" Target="https://fbref.com/en/players/dc1ce4f5/Cristhian-Mosquera" TargetMode="External"/><Relationship Id="rId2576" Type="http://schemas.openxmlformats.org/officeDocument/2006/relationships/hyperlink" Target="https://fbref.com/en/players/91ca4a16/matchlogs/2025-2026/summary/Nico-OReilly-Match-Logs" TargetMode="External"/><Relationship Id="rId2783" Type="http://schemas.openxmlformats.org/officeDocument/2006/relationships/hyperlink" Target="https://fbref.com/en/squads/d3fd31cc/Everton-Stats" TargetMode="External"/><Relationship Id="rId2990" Type="http://schemas.openxmlformats.org/officeDocument/2006/relationships/hyperlink" Target="https://fbref.com/en/country/ISR/Israel-Football" TargetMode="External"/><Relationship Id="rId103" Type="http://schemas.openxmlformats.org/officeDocument/2006/relationships/hyperlink" Target="https://fbref.com/en/players/3260690c/matchlogs/2025-2026/summary/Benjamin-Sesko-Match-Logs" TargetMode="External"/><Relationship Id="rId310" Type="http://schemas.openxmlformats.org/officeDocument/2006/relationships/hyperlink" Target="https://fbref.com/en/players/816010c4/matchlogs/2025-2026/summary/Charalampos-Kostoulas-Match-Logs" TargetMode="External"/><Relationship Id="rId548" Type="http://schemas.openxmlformats.org/officeDocument/2006/relationships/hyperlink" Target="https://fbref.com/en/players/bbd67769/matchlogs/2025-2026/summary/Conor-Bradley-Match-Logs" TargetMode="External"/><Relationship Id="rId755" Type="http://schemas.openxmlformats.org/officeDocument/2006/relationships/hyperlink" Target="https://fbref.com/en/country/ENG/England-Football" TargetMode="External"/><Relationship Id="rId962" Type="http://schemas.openxmlformats.org/officeDocument/2006/relationships/hyperlink" Target="https://fbref.com/en/players/a57a4ea8/George-Brierley" TargetMode="External"/><Relationship Id="rId1178" Type="http://schemas.openxmlformats.org/officeDocument/2006/relationships/hyperlink" Target="https://fbref.com/en/players/215f3907/Mikkel-Damsgaard" TargetMode="External"/><Relationship Id="rId1385" Type="http://schemas.openxmlformats.org/officeDocument/2006/relationships/hyperlink" Target="https://fbref.com/en/players/6f3cc2fe/matchlogs/2025-2026/summary/Evanilson-Match-Logs" TargetMode="External"/><Relationship Id="rId1592" Type="http://schemas.openxmlformats.org/officeDocument/2006/relationships/hyperlink" Target="https://fbref.com/en/squads/5bfb9659/Leeds-United-Stats" TargetMode="External"/><Relationship Id="rId2229" Type="http://schemas.openxmlformats.org/officeDocument/2006/relationships/hyperlink" Target="https://fbref.com/en/players/57df7a11/matchlogs/2025-2026/summary/Arthur-Masuaku-Match-Logs" TargetMode="External"/><Relationship Id="rId2436" Type="http://schemas.openxmlformats.org/officeDocument/2006/relationships/hyperlink" Target="https://fbref.com/en/players/5ed97752/matchlogs/2025-2026/summary/Iliman-Ndiaye-Match-Logs" TargetMode="External"/><Relationship Id="rId2643" Type="http://schemas.openxmlformats.org/officeDocument/2006/relationships/hyperlink" Target="https://fbref.com/en/squads/5bfb9659/Leeds-United-Stats" TargetMode="External"/><Relationship Id="rId2850" Type="http://schemas.openxmlformats.org/officeDocument/2006/relationships/hyperlink" Target="https://fbref.com/en/country/BRA/Brazil-Football" TargetMode="External"/><Relationship Id="rId91" Type="http://schemas.openxmlformats.org/officeDocument/2006/relationships/hyperlink" Target="https://fbref.com/en/players/e77dc3b2/matchlogs/2025-2026/summary/Dominic-Solanke-Match-Logs" TargetMode="External"/><Relationship Id="rId408" Type="http://schemas.openxmlformats.org/officeDocument/2006/relationships/hyperlink" Target="https://fbref.com/en/players/99965ed0/matchlogs/2025-2026/summary/Harry-Gray-Match-Logs" TargetMode="External"/><Relationship Id="rId615" Type="http://schemas.openxmlformats.org/officeDocument/2006/relationships/hyperlink" Target="https://fbref.com/en/players/dcfb17f4/matchlogs/2025-2026/summary/Amine-Adli-Match-Logs" TargetMode="External"/><Relationship Id="rId822" Type="http://schemas.openxmlformats.org/officeDocument/2006/relationships/hyperlink" Target="https://fbref.com/en/players/e827567f/Ellery-Balcombe" TargetMode="External"/><Relationship Id="rId1038" Type="http://schemas.openxmlformats.org/officeDocument/2006/relationships/hyperlink" Target="https://fbref.com/en/players/59e6e5bf/Dominic-Calvert-Lewin" TargetMode="External"/><Relationship Id="rId1245" Type="http://schemas.openxmlformats.org/officeDocument/2006/relationships/hyperlink" Target="https://fbref.com/en/players/bdcc89ae/matchlogs/2025-2026/summary/Tyler-Dibling-Match-Logs" TargetMode="External"/><Relationship Id="rId1452" Type="http://schemas.openxmlformats.org/officeDocument/2006/relationships/hyperlink" Target="https://fbref.com/en/squads/8ef52968/Sunderland-Stats" TargetMode="External"/><Relationship Id="rId1897" Type="http://schemas.openxmlformats.org/officeDocument/2006/relationships/hyperlink" Target="https://fbref.com/en/players/66c52a77/matchlogs/2025-2026/summary/Ferdi-Kadioglu-Match-Logs" TargetMode="External"/><Relationship Id="rId2503" Type="http://schemas.openxmlformats.org/officeDocument/2006/relationships/hyperlink" Target="https://fbref.com/en/squads/d07537b9/Brighton-and-Hove-Albion-Stats" TargetMode="External"/><Relationship Id="rId2948" Type="http://schemas.openxmlformats.org/officeDocument/2006/relationships/hyperlink" Target="https://fbref.com/en/players/3eb22ec9/matchlogs/2025-2026/summary/Bernardo-Silva-Match-Logs" TargetMode="External"/><Relationship Id="rId1105" Type="http://schemas.openxmlformats.org/officeDocument/2006/relationships/hyperlink" Target="https://fbref.com/en/players/b0f7e36c/matchlogs/2025-2026/summary/Federico-Chiesa-Match-Logs" TargetMode="External"/><Relationship Id="rId1312" Type="http://schemas.openxmlformats.org/officeDocument/2006/relationships/hyperlink" Target="https://fbref.com/en/squads/cff3d9bb/Chelsea-Stats" TargetMode="External"/><Relationship Id="rId1757" Type="http://schemas.openxmlformats.org/officeDocument/2006/relationships/hyperlink" Target="https://fbref.com/en/players/4fa3a3a4/matchlogs/2025-2026/summary/Trai-Hume-Match-Logs" TargetMode="External"/><Relationship Id="rId1964" Type="http://schemas.openxmlformats.org/officeDocument/2006/relationships/hyperlink" Target="https://fbref.com/en/squads/361ca564/Tottenham-Hotspur-Stats" TargetMode="External"/><Relationship Id="rId2710" Type="http://schemas.openxmlformats.org/officeDocument/2006/relationships/hyperlink" Target="https://fbref.com/en/country/NED/Netherlands-Football" TargetMode="External"/><Relationship Id="rId2808" Type="http://schemas.openxmlformats.org/officeDocument/2006/relationships/hyperlink" Target="https://fbref.com/en/players/c64c01fc/matchlogs/2025-2026/summary/Georginio-Rutter-Match-Logs" TargetMode="External"/><Relationship Id="rId49" Type="http://schemas.openxmlformats.org/officeDocument/2006/relationships/hyperlink" Target="https://fbref.com/en/players/7ba5d93b/matchlogs/2025-2026/summary/Timur-Tuterov-Match-Logs" TargetMode="External"/><Relationship Id="rId1617" Type="http://schemas.openxmlformats.org/officeDocument/2006/relationships/hyperlink" Target="https://fbref.com/en/players/b7672d43/matchlogs/2025-2026/summary/Luis-Guilherme-Match-Logs" TargetMode="External"/><Relationship Id="rId1824" Type="http://schemas.openxmlformats.org/officeDocument/2006/relationships/hyperlink" Target="https://fbref.com/en/squads/e4a775cb/Nottingham-Forest-Stats" TargetMode="External"/><Relationship Id="rId3277" Type="http://schemas.openxmlformats.org/officeDocument/2006/relationships/hyperlink" Target="https://fbref.com/en/country/ENG/England-Football" TargetMode="External"/><Relationship Id="rId198" Type="http://schemas.openxmlformats.org/officeDocument/2006/relationships/hyperlink" Target="https://fbref.com/en/players/35516eac/matchlogs/2025-2026/summary/Wilson-Odobert-Match-Logs" TargetMode="External"/><Relationship Id="rId2086" Type="http://schemas.openxmlformats.org/officeDocument/2006/relationships/hyperlink" Target="https://fbref.com/en/players/2444cd03/Jayden-Lienou" TargetMode="External"/><Relationship Id="rId3484" Type="http://schemas.openxmlformats.org/officeDocument/2006/relationships/hyperlink" Target="https://fbref.com/en/players/377105d7/Cathal-McCarthy" TargetMode="External"/><Relationship Id="rId2293" Type="http://schemas.openxmlformats.org/officeDocument/2006/relationships/hyperlink" Target="https://fbref.com/en/players/ca22ccb0/Hannibal-Mejbri" TargetMode="External"/><Relationship Id="rId2598" Type="http://schemas.openxmlformats.org/officeDocument/2006/relationships/hyperlink" Target="https://fbref.com/en/country/SCO/Scotland-Football" TargetMode="External"/><Relationship Id="rId3137" Type="http://schemas.openxmlformats.org/officeDocument/2006/relationships/hyperlink" Target="https://fbref.com/en/country/ENG/England-Football" TargetMode="External"/><Relationship Id="rId3344" Type="http://schemas.openxmlformats.org/officeDocument/2006/relationships/hyperlink" Target="https://fbref.com/en/players/19e50035/Freddie-Woodman" TargetMode="External"/><Relationship Id="rId265" Type="http://schemas.openxmlformats.org/officeDocument/2006/relationships/hyperlink" Target="https://fbref.com/en/players/0e0102eb/matchlogs/2025-2026/summary/Omar-Marmoush-Match-Logs" TargetMode="External"/><Relationship Id="rId472" Type="http://schemas.openxmlformats.org/officeDocument/2006/relationships/hyperlink" Target="https://fbref.com/en/players/620922ed/matchlogs/2025-2026/summary/Radu-Dragusin-Match-Logs" TargetMode="External"/><Relationship Id="rId2153" Type="http://schemas.openxmlformats.org/officeDocument/2006/relationships/hyperlink" Target="https://fbref.com/en/players/bf34eebd/matchlogs/2025-2026/summary/Noni-Madueke-Match-Logs" TargetMode="External"/><Relationship Id="rId2360" Type="http://schemas.openxmlformats.org/officeDocument/2006/relationships/hyperlink" Target="https://fbref.com/en/players/973d6049/matchlogs/2025-2026/summary/Jack-Moorhouse-Match-Logs" TargetMode="External"/><Relationship Id="rId3204" Type="http://schemas.openxmlformats.org/officeDocument/2006/relationships/hyperlink" Target="https://fbref.com/en/players/f8eca1b6/Enes-Unal" TargetMode="External"/><Relationship Id="rId3411" Type="http://schemas.openxmlformats.org/officeDocument/2006/relationships/hyperlink" Target="https://fbref.com/en/players/39944392/Sammie-Szmodics" TargetMode="External"/><Relationship Id="rId125" Type="http://schemas.openxmlformats.org/officeDocument/2006/relationships/hyperlink" Target="https://fbref.com/en/players/645481cc/matchlogs/2025-2026/summary/Noah-Sadiki-Match-Logs" TargetMode="External"/><Relationship Id="rId332" Type="http://schemas.openxmlformats.org/officeDocument/2006/relationships/hyperlink" Target="https://fbref.com/en/players/15f24fe7/matchlogs/2025-2026/summary/Sasa-Kalajdzic-Match-Logs" TargetMode="External"/><Relationship Id="rId777" Type="http://schemas.openxmlformats.org/officeDocument/2006/relationships/hyperlink" Target="https://fbref.com/en/players/68c720b5/matchlogs/2025-2026/summary/Adam-Armstrong-Match-Logs" TargetMode="External"/><Relationship Id="rId984" Type="http://schemas.openxmlformats.org/officeDocument/2006/relationships/hyperlink" Target="https://fbref.com/en/squads/4ba7cbea/Bournemouth-Stats" TargetMode="External"/><Relationship Id="rId2013" Type="http://schemas.openxmlformats.org/officeDocument/2006/relationships/hyperlink" Target="https://fbref.com/en/players/30416cc3/matchlogs/2025-2026/summary/Godwill-Kukonki-Match-Logs" TargetMode="External"/><Relationship Id="rId2220" Type="http://schemas.openxmlformats.org/officeDocument/2006/relationships/hyperlink" Target="https://fbref.com/en/squads/8602292d/Aston-Villa-Stats" TargetMode="External"/><Relationship Id="rId2458" Type="http://schemas.openxmlformats.org/officeDocument/2006/relationships/hyperlink" Target="https://fbref.com/en/country/GER/Germany-Football" TargetMode="External"/><Relationship Id="rId2665" Type="http://schemas.openxmlformats.org/officeDocument/2006/relationships/hyperlink" Target="https://fbref.com/en/players/45685411/Jesurun-Rak-Sakyi" TargetMode="External"/><Relationship Id="rId2872" Type="http://schemas.openxmlformats.org/officeDocument/2006/relationships/hyperlink" Target="https://fbref.com/en/players/242e5e6d/matchlogs/2025-2026/summary/Oliver-Scarles-Match-Logs" TargetMode="External"/><Relationship Id="rId637" Type="http://schemas.openxmlformats.org/officeDocument/2006/relationships/hyperlink" Target="https://fbref.com/en/players/f586779e/matchlogs/2025-2026/summary/Tammy-Abraham-Match-Logs" TargetMode="External"/><Relationship Id="rId844" Type="http://schemas.openxmlformats.org/officeDocument/2006/relationships/hyperlink" Target="https://fbref.com/en/squads/b2b47a98/Newcastle-United-Stats" TargetMode="External"/><Relationship Id="rId1267" Type="http://schemas.openxmlformats.org/officeDocument/2006/relationships/hyperlink" Target="https://fbref.com/en/country/BEL/Belgium-Football" TargetMode="External"/><Relationship Id="rId1474" Type="http://schemas.openxmlformats.org/officeDocument/2006/relationships/hyperlink" Target="https://fbref.com/en/players/733f1a7d/Ben-Gannon-Doak" TargetMode="External"/><Relationship Id="rId1681" Type="http://schemas.openxmlformats.org/officeDocument/2006/relationships/hyperlink" Target="https://fbref.com/en/players/64e17fab/matchlogs/2025-2026/summary/Ayden-Heaven-Match-Logs" TargetMode="External"/><Relationship Id="rId2318" Type="http://schemas.openxmlformats.org/officeDocument/2006/relationships/hyperlink" Target="https://fbref.com/en/country/NED/Netherlands-Football" TargetMode="External"/><Relationship Id="rId2525" Type="http://schemas.openxmlformats.org/officeDocument/2006/relationships/hyperlink" Target="https://fbref.com/en/players/d6455444/Callum-Olusesi" TargetMode="External"/><Relationship Id="rId2732" Type="http://schemas.openxmlformats.org/officeDocument/2006/relationships/hyperlink" Target="https://fbref.com/en/players/b12ba5d9/matchlogs/2025-2026/summary/Seth-Ridgeon-Match-Logs" TargetMode="External"/><Relationship Id="rId704" Type="http://schemas.openxmlformats.org/officeDocument/2006/relationships/hyperlink" Target="https://fbref.com/en/squads/8ef52968/Sunderland-Stats" TargetMode="External"/><Relationship Id="rId911" Type="http://schemas.openxmlformats.org/officeDocument/2006/relationships/hyperlink" Target="https://fbref.com/en/country/MLI/Mali-Football" TargetMode="External"/><Relationship Id="rId1127" Type="http://schemas.openxmlformats.org/officeDocument/2006/relationships/hyperlink" Target="https://fbref.com/en/country/IRL/Republic-of-Ireland-Football" TargetMode="External"/><Relationship Id="rId1334" Type="http://schemas.openxmlformats.org/officeDocument/2006/relationships/hyperlink" Target="https://fbref.com/en/players/3d554589/Hjalmar-Ekdal" TargetMode="External"/><Relationship Id="rId1541" Type="http://schemas.openxmlformats.org/officeDocument/2006/relationships/hyperlink" Target="https://fbref.com/en/players/7a11550b/matchlogs/2025-2026/summary/Joe-Gomez-Match-Logs" TargetMode="External"/><Relationship Id="rId1779" Type="http://schemas.openxmlformats.org/officeDocument/2006/relationships/hyperlink" Target="https://fbref.com/en/country/ENG/England-Football" TargetMode="External"/><Relationship Id="rId1986" Type="http://schemas.openxmlformats.org/officeDocument/2006/relationships/hyperlink" Target="https://fbref.com/en/players/0313a347/Ezri-Konsa" TargetMode="External"/><Relationship Id="rId40" Type="http://schemas.openxmlformats.org/officeDocument/2006/relationships/hyperlink" Target="https://fbref.com/en/players/e06683ca/matchlogs/2025-2026/summary/Virgil-van-Dijk-Match-Logs" TargetMode="External"/><Relationship Id="rId1401" Type="http://schemas.openxmlformats.org/officeDocument/2006/relationships/hyperlink" Target="https://fbref.com/en/players/745ca0a3/matchlogs/2025-2026/summary/Romain-Faivre-Match-Logs" TargetMode="External"/><Relationship Id="rId1639" Type="http://schemas.openxmlformats.org/officeDocument/2006/relationships/hyperlink" Target="https://fbref.com/en/country/FRA/France-Football" TargetMode="External"/><Relationship Id="rId1846" Type="http://schemas.openxmlformats.org/officeDocument/2006/relationships/hyperlink" Target="https://fbref.com/en/players/33a235af/John" TargetMode="External"/><Relationship Id="rId3061" Type="http://schemas.openxmlformats.org/officeDocument/2006/relationships/hyperlink" Target="https://fbref.com/en/country/JPN/Japan-Football" TargetMode="External"/><Relationship Id="rId3299" Type="http://schemas.openxmlformats.org/officeDocument/2006/relationships/hyperlink" Target="https://fbref.com/en/players/d2fe0b0b/matchlogs/2025-2026/summary/Luca-Williams-Barnett-Match-Logs" TargetMode="External"/><Relationship Id="rId1706" Type="http://schemas.openxmlformats.org/officeDocument/2006/relationships/hyperlink" Target="https://fbref.com/en/players/c924b17d/Mads-Hermansen" TargetMode="External"/><Relationship Id="rId1913" Type="http://schemas.openxmlformats.org/officeDocument/2006/relationships/hyperlink" Target="https://fbref.com/en/players/cc77354e/matchlogs/2025-2026/summary/Boubacar-Kamara-Match-Logs" TargetMode="External"/><Relationship Id="rId3159" Type="http://schemas.openxmlformats.org/officeDocument/2006/relationships/hyperlink" Target="https://fbref.com/en/players/b2a81fc6/matchlogs/2025-2026/summary/Mike-Tresor-Match-Logs" TargetMode="External"/><Relationship Id="rId3366" Type="http://schemas.openxmlformats.org/officeDocument/2006/relationships/hyperlink" Target="https://fbref.com/en/players/907a5d7c/matchlogs/2025-2026/summary/Yehor-Yarmoliuk-Match-Logs" TargetMode="External"/><Relationship Id="rId287" Type="http://schemas.openxmlformats.org/officeDocument/2006/relationships/hyperlink" Target="https://fbref.com/en/players/b2f4cad5/matchlogs/2025-2026/summary/Pedro-Lima-Match-Logs" TargetMode="External"/><Relationship Id="rId494" Type="http://schemas.openxmlformats.org/officeDocument/2006/relationships/hyperlink" Target="https://fbref.com/en/players/44781702/matchlogs/2025-2026/summary/Ben-Davies-Match-Logs" TargetMode="External"/><Relationship Id="rId2175" Type="http://schemas.openxmlformats.org/officeDocument/2006/relationships/hyperlink" Target="https://fbref.com/en/country/NED/Netherlands-Football" TargetMode="External"/><Relationship Id="rId2382" Type="http://schemas.openxmlformats.org/officeDocument/2006/relationships/hyperlink" Target="https://fbref.com/en/country/ENG/England-Football" TargetMode="External"/><Relationship Id="rId3019" Type="http://schemas.openxmlformats.org/officeDocument/2006/relationships/hyperlink" Target="https://fbref.com/en/squads/d07537b9/Brighton-and-Hove-Albion-Stats" TargetMode="External"/><Relationship Id="rId3226" Type="http://schemas.openxmlformats.org/officeDocument/2006/relationships/hyperlink" Target="https://fbref.com/en/squads/d07537b9/Brighton-and-Hove-Albion-Stats" TargetMode="External"/><Relationship Id="rId147" Type="http://schemas.openxmlformats.org/officeDocument/2006/relationships/hyperlink" Target="https://fbref.com/en/players/fa031b34/matchlogs/2025-2026/summary/Richarlison-Match-Logs" TargetMode="External"/><Relationship Id="rId354" Type="http://schemas.openxmlformats.org/officeDocument/2006/relationships/hyperlink" Target="https://fbref.com/en/players/1265a93a/matchlogs/2025-2026/summary/Reece-James-Match-Logs" TargetMode="External"/><Relationship Id="rId799" Type="http://schemas.openxmlformats.org/officeDocument/2006/relationships/hyperlink" Target="https://fbref.com/en/country/NGA/Nigeria-Football" TargetMode="External"/><Relationship Id="rId1191" Type="http://schemas.openxmlformats.org/officeDocument/2006/relationships/hyperlink" Target="https://fbref.com/en/country/ENG/England-Football" TargetMode="External"/><Relationship Id="rId2035" Type="http://schemas.openxmlformats.org/officeDocument/2006/relationships/hyperlink" Target="https://fbref.com/en/country/BEL/Belgium-Football" TargetMode="External"/><Relationship Id="rId2687" Type="http://schemas.openxmlformats.org/officeDocument/2006/relationships/hyperlink" Target="https://fbref.com/en/squads/b2b47a98/Newcastle-United-Stats" TargetMode="External"/><Relationship Id="rId2894" Type="http://schemas.openxmlformats.org/officeDocument/2006/relationships/hyperlink" Target="https://fbref.com/en/country/BEL/Belgium-Football" TargetMode="External"/><Relationship Id="rId3433" Type="http://schemas.openxmlformats.org/officeDocument/2006/relationships/hyperlink" Target="https://fbref.com/en/players/91cd37b7/Haji-Wright" TargetMode="External"/><Relationship Id="rId561" Type="http://schemas.openxmlformats.org/officeDocument/2006/relationships/hyperlink" Target="https://fbref.com/en/players/0d85a4e8/matchlogs/2025-2026/summary/Marcus-Bettinelli-Match-Logs" TargetMode="External"/><Relationship Id="rId659" Type="http://schemas.openxmlformats.org/officeDocument/2006/relationships/hyperlink" Target="https://fbref.com/en/country/CIV/Cote-dIvoire-Football" TargetMode="External"/><Relationship Id="rId866" Type="http://schemas.openxmlformats.org/officeDocument/2006/relationships/hyperlink" Target="https://fbref.com/en/players/b047bb3b/Dean-Benamar" TargetMode="External"/><Relationship Id="rId1289" Type="http://schemas.openxmlformats.org/officeDocument/2006/relationships/hyperlink" Target="https://fbref.com/en/players/9008bb70/matchlogs/2025-2026/summary/Max-Dowman-Match-Logs" TargetMode="External"/><Relationship Id="rId1496" Type="http://schemas.openxmlformats.org/officeDocument/2006/relationships/hyperlink" Target="https://fbref.com/en/squads/cff3d9bb/Chelsea-Stats" TargetMode="External"/><Relationship Id="rId2242" Type="http://schemas.openxmlformats.org/officeDocument/2006/relationships/hyperlink" Target="https://fbref.com/en/players/00963611/Konstantinos-Mavropanos" TargetMode="External"/><Relationship Id="rId2547" Type="http://schemas.openxmlformats.org/officeDocument/2006/relationships/hyperlink" Target="https://fbref.com/en/squads/cd051869/Brentford-Stats" TargetMode="External"/><Relationship Id="rId3500" Type="http://schemas.openxmlformats.org/officeDocument/2006/relationships/hyperlink" Target="https://fbref.com/en/players/3ce6c74d/Harry-Vaughan" TargetMode="External"/><Relationship Id="rId214" Type="http://schemas.openxmlformats.org/officeDocument/2006/relationships/hyperlink" Target="https://fbref.com/en/players/ff392864/matchlogs/2025-2026/summary/Sean-Neave-Match-Logs" TargetMode="External"/><Relationship Id="rId421" Type="http://schemas.openxmlformats.org/officeDocument/2006/relationships/hyperlink" Target="https://fbref.com/en/players/59149473/matchlogs/2025-2026/summary/Airidas-Golambeckis-Match-Logs" TargetMode="External"/><Relationship Id="rId519" Type="http://schemas.openxmlformats.org/officeDocument/2006/relationships/hyperlink" Target="https://fbref.com/en/players/da76bab4/matchlogs/2025-2026/summary/Valentin-Castellanos-Match-Logs" TargetMode="External"/><Relationship Id="rId1051" Type="http://schemas.openxmlformats.org/officeDocument/2006/relationships/hyperlink" Target="https://fbref.com/en/country/TRI/Trinidad-and-Tobago-Football" TargetMode="External"/><Relationship Id="rId1149" Type="http://schemas.openxmlformats.org/officeDocument/2006/relationships/hyperlink" Target="https://fbref.com/en/players/67cc36ba/matchlogs/2025-2026/summary/Alfie-Cresswell-Match-Logs" TargetMode="External"/><Relationship Id="rId1356" Type="http://schemas.openxmlformats.org/officeDocument/2006/relationships/hyperlink" Target="https://fbref.com/en/squads/8602292d/Aston-Villa-Stats" TargetMode="External"/><Relationship Id="rId2102" Type="http://schemas.openxmlformats.org/officeDocument/2006/relationships/hyperlink" Target="https://fbref.com/en/players/afed6722/Valentino-Livramento" TargetMode="External"/><Relationship Id="rId2754" Type="http://schemas.openxmlformats.org/officeDocument/2006/relationships/hyperlink" Target="https://fbref.com/en/country/ENG/England-Football" TargetMode="External"/><Relationship Id="rId2961" Type="http://schemas.openxmlformats.org/officeDocument/2006/relationships/hyperlink" Target="https://fbref.com/en/players/da4d670f/Xavi-Simons" TargetMode="External"/><Relationship Id="rId726" Type="http://schemas.openxmlformats.org/officeDocument/2006/relationships/hyperlink" Target="https://fbref.com/en/players/2ee5b0c9/Zeki-Amdouni" TargetMode="External"/><Relationship Id="rId933" Type="http://schemas.openxmlformats.org/officeDocument/2006/relationships/hyperlink" Target="https://fbref.com/en/players/ae5019e6/matchlogs/2025-2026/summary/Jayden-Bogle-Match-Logs" TargetMode="External"/><Relationship Id="rId1009" Type="http://schemas.openxmlformats.org/officeDocument/2006/relationships/hyperlink" Target="https://fbref.com/en/players/468a7a91/matchlogs/2025-2026/summary/Facundo-Buonanotte-Match-Logs" TargetMode="External"/><Relationship Id="rId1563" Type="http://schemas.openxmlformats.org/officeDocument/2006/relationships/hyperlink" Target="https://fbref.com/en/country/NED/Netherlands-Football" TargetMode="External"/><Relationship Id="rId1770" Type="http://schemas.openxmlformats.org/officeDocument/2006/relationships/hyperlink" Target="https://fbref.com/en/players/a4e85758/Igor" TargetMode="External"/><Relationship Id="rId1868" Type="http://schemas.openxmlformats.org/officeDocument/2006/relationships/hyperlink" Target="https://fbref.com/en/squads/8ef52968/Sunderland-Stats" TargetMode="External"/><Relationship Id="rId2407" Type="http://schemas.openxmlformats.org/officeDocument/2006/relationships/hyperlink" Target="https://fbref.com/en/squads/e4a775cb/Nottingham-Forest-Stats" TargetMode="External"/><Relationship Id="rId2614" Type="http://schemas.openxmlformats.org/officeDocument/2006/relationships/hyperlink" Target="https://fbref.com/en/country/BRA/Brazil-Football" TargetMode="External"/><Relationship Id="rId2821" Type="http://schemas.openxmlformats.org/officeDocument/2006/relationships/hyperlink" Target="https://fbref.com/en/players/bc7dc64d/Bukayo-Saka" TargetMode="External"/><Relationship Id="rId62" Type="http://schemas.openxmlformats.org/officeDocument/2006/relationships/hyperlink" Target="https://fbref.com/en/players/41034650/matchlogs/2025-2026/summary/Jurrien-Timber-Match-Logs" TargetMode="External"/><Relationship Id="rId1216" Type="http://schemas.openxmlformats.org/officeDocument/2006/relationships/hyperlink" Target="https://fbref.com/en/squads/cff3d9bb/Chelsea-Stats" TargetMode="External"/><Relationship Id="rId1423" Type="http://schemas.openxmlformats.org/officeDocument/2006/relationships/hyperlink" Target="https://fbref.com/en/country/SCO/Scotland-Football" TargetMode="External"/><Relationship Id="rId1630" Type="http://schemas.openxmlformats.org/officeDocument/2006/relationships/hyperlink" Target="https://fbref.com/en/players/819b3158/Ilkay-Gundogan" TargetMode="External"/><Relationship Id="rId2919" Type="http://schemas.openxmlformats.org/officeDocument/2006/relationships/hyperlink" Target="https://fbref.com/en/squads/18bb7c10/Arsenal-Stats" TargetMode="External"/><Relationship Id="rId3083" Type="http://schemas.openxmlformats.org/officeDocument/2006/relationships/hyperlink" Target="https://fbref.com/en/players/5c0da4a4/matchlogs/2025-2026/summary/Marcus-Tavernier-Match-Logs" TargetMode="External"/><Relationship Id="rId3290" Type="http://schemas.openxmlformats.org/officeDocument/2006/relationships/hyperlink" Target="https://fbref.com/en/squads/8ef52968/Sunderland-Stats" TargetMode="External"/><Relationship Id="rId1728" Type="http://schemas.openxmlformats.org/officeDocument/2006/relationships/hyperlink" Target="https://fbref.com/en/squads/18bb7c10/Arsenal-Stats" TargetMode="External"/><Relationship Id="rId1935" Type="http://schemas.openxmlformats.org/officeDocument/2006/relationships/hyperlink" Target="https://fbref.com/en/country/HUN/Hungary-Football" TargetMode="External"/><Relationship Id="rId3150" Type="http://schemas.openxmlformats.org/officeDocument/2006/relationships/hyperlink" Target="https://fbref.com/en/squads/8ef52968/Sunderland-Stats" TargetMode="External"/><Relationship Id="rId3388" Type="http://schemas.openxmlformats.org/officeDocument/2006/relationships/hyperlink" Target="https://fbref.com/en/country/NOR/Norway-Football" TargetMode="External"/><Relationship Id="rId2197" Type="http://schemas.openxmlformats.org/officeDocument/2006/relationships/hyperlink" Target="https://fbref.com/en/players/e8a55b80/matchlogs/2025-2026/summary/Bendito-Mantato-Match-Logs" TargetMode="External"/><Relationship Id="rId3010" Type="http://schemas.openxmlformats.org/officeDocument/2006/relationships/hyperlink" Target="https://fbref.com/en/country/ENG/England-Football" TargetMode="External"/><Relationship Id="rId3248" Type="http://schemas.openxmlformats.org/officeDocument/2006/relationships/hyperlink" Target="https://fbref.com/en/players/3515d404/James-Ward-Prowse" TargetMode="External"/><Relationship Id="rId3455" Type="http://schemas.openxmlformats.org/officeDocument/2006/relationships/hyperlink" Target="https://fbref.com/en/players/152402c4/George-Shepherd" TargetMode="External"/><Relationship Id="rId169" Type="http://schemas.openxmlformats.org/officeDocument/2006/relationships/hyperlink" Target="https://fbref.com/en/players/e541326e/matchlogs/2025-2026/summary/Ethan-Pinnock-Match-Logs" TargetMode="External"/><Relationship Id="rId376" Type="http://schemas.openxmlformats.org/officeDocument/2006/relationships/hyperlink" Target="https://fbref.com/en/players/d4ee4622/matchlogs/2025-2026/summary/Reigan-Heskey-Match-Logs" TargetMode="External"/><Relationship Id="rId583" Type="http://schemas.openxmlformats.org/officeDocument/2006/relationships/hyperlink" Target="https://fbref.com/en/players/e5478b87/matchlogs/2025-2026/summary/Taiwo-Awoniyi-Match-Logs" TargetMode="External"/><Relationship Id="rId790" Type="http://schemas.openxmlformats.org/officeDocument/2006/relationships/hyperlink" Target="https://fbref.com/en/players/093f0923/Benjamin-Arthur" TargetMode="External"/><Relationship Id="rId2057" Type="http://schemas.openxmlformats.org/officeDocument/2006/relationships/hyperlink" Target="https://fbref.com/en/players/2fa2a875/matchlogs/2025-2026/summary/Benjamin-Lecomte-Match-Logs" TargetMode="External"/><Relationship Id="rId2264" Type="http://schemas.openxmlformats.org/officeDocument/2006/relationships/hyperlink" Target="https://fbref.com/en/squads/b8fd03ef/Manchester-City-Stats" TargetMode="External"/><Relationship Id="rId2471" Type="http://schemas.openxmlformats.org/officeDocument/2006/relationships/hyperlink" Target="https://fbref.com/en/squads/5bfb9659/Leeds-United-Stats" TargetMode="External"/><Relationship Id="rId3108" Type="http://schemas.openxmlformats.org/officeDocument/2006/relationships/hyperlink" Target="https://fbref.com/en/players/1b212310/Jim-Thwaites" TargetMode="External"/><Relationship Id="rId3315" Type="http://schemas.openxmlformats.org/officeDocument/2006/relationships/hyperlink" Target="https://fbref.com/en/players/c596fcb0/matchlogs/2025-2026/summary/Callum-Wilson-Match-Logs" TargetMode="External"/><Relationship Id="rId4" Type="http://schemas.openxmlformats.org/officeDocument/2006/relationships/hyperlink" Target="https://fbref.com/en/players/51cf8561/matchlogs/2025-2026/summary/Oleksandr-Zinchenko-Match-Logs" TargetMode="External"/><Relationship Id="rId236" Type="http://schemas.openxmlformats.org/officeDocument/2006/relationships/hyperlink" Target="https://fbref.com/en/players/8397a50c/matchlogs/2025-2026/summary/Tyrone-Mings-Match-Logs" TargetMode="External"/><Relationship Id="rId443" Type="http://schemas.openxmlformats.org/officeDocument/2006/relationships/hyperlink" Target="https://fbref.com/en/players/81a92add/matchlogs/2025-2026/summary/Tyler-Fletcher-Match-Logs" TargetMode="External"/><Relationship Id="rId650" Type="http://schemas.openxmlformats.org/officeDocument/2006/relationships/hyperlink" Target="https://fbref.com/en/players/4dcec659/Simon-Adingra" TargetMode="External"/><Relationship Id="rId888" Type="http://schemas.openxmlformats.org/officeDocument/2006/relationships/hyperlink" Target="https://fbref.com/en/squads/fd962109/Fulham-Stats" TargetMode="External"/><Relationship Id="rId1073" Type="http://schemas.openxmlformats.org/officeDocument/2006/relationships/hyperlink" Target="https://fbref.com/en/players/2389cdc2/matchlogs/2025-2026/summary/Matty-Cash-Match-Logs" TargetMode="External"/><Relationship Id="rId1280" Type="http://schemas.openxmlformats.org/officeDocument/2006/relationships/hyperlink" Target="https://fbref.com/en/squads/cd051869/Brentford-Stats" TargetMode="External"/><Relationship Id="rId2124" Type="http://schemas.openxmlformats.org/officeDocument/2006/relationships/hyperlink" Target="https://fbref.com/en/squads/943e8050/Burnley-Stats" TargetMode="External"/><Relationship Id="rId2331" Type="http://schemas.openxmlformats.org/officeDocument/2006/relationships/hyperlink" Target="https://fbref.com/en/squads/d07537b9/Brighton-and-Hove-Albion-Stats" TargetMode="External"/><Relationship Id="rId2569" Type="http://schemas.openxmlformats.org/officeDocument/2006/relationships/hyperlink" Target="https://fbref.com/en/players/d7a29749/Riley-Owen" TargetMode="External"/><Relationship Id="rId2776" Type="http://schemas.openxmlformats.org/officeDocument/2006/relationships/hyperlink" Target="https://fbref.com/en/players/57c94db2/matchlogs/2025-2026/summary/Mads-Roerslev-Match-Logs" TargetMode="External"/><Relationship Id="rId2983" Type="http://schemas.openxmlformats.org/officeDocument/2006/relationships/hyperlink" Target="https://fbref.com/en/squads/361ca564/Tottenham-Hotspur-Stats" TargetMode="External"/><Relationship Id="rId303" Type="http://schemas.openxmlformats.org/officeDocument/2006/relationships/hyperlink" Target="https://fbref.com/en/players/3160e952/matchlogs/2025-2026/summary/Shea-Lacey-Match-Logs" TargetMode="External"/><Relationship Id="rId748" Type="http://schemas.openxmlformats.org/officeDocument/2006/relationships/hyperlink" Target="https://fbref.com/en/squads/8cec06e1/Wolverhampton-Wanderers-Stats" TargetMode="External"/><Relationship Id="rId955" Type="http://schemas.openxmlformats.org/officeDocument/2006/relationships/hyperlink" Target="https://fbref.com/en/country/NIR/Northern-Ireland-Football" TargetMode="External"/><Relationship Id="rId1140" Type="http://schemas.openxmlformats.org/officeDocument/2006/relationships/hyperlink" Target="https://fbref.com/en/squads/4ba7cbea/Bournemouth-Stats" TargetMode="External"/><Relationship Id="rId1378" Type="http://schemas.openxmlformats.org/officeDocument/2006/relationships/hyperlink" Target="https://fbref.com/en/players/1a066e69/Maxime-Esteve" TargetMode="External"/><Relationship Id="rId1585" Type="http://schemas.openxmlformats.org/officeDocument/2006/relationships/hyperlink" Target="https://fbref.com/en/players/8aec0537/matchlogs/2025-2026/summary/Pascal-Gross-Match-Logs" TargetMode="External"/><Relationship Id="rId1792" Type="http://schemas.openxmlformats.org/officeDocument/2006/relationships/hyperlink" Target="https://fbref.com/en/squads/822bd0ba/Liverpool-Stats" TargetMode="External"/><Relationship Id="rId2429" Type="http://schemas.openxmlformats.org/officeDocument/2006/relationships/hyperlink" Target="https://fbref.com/en/players/821c9f86/El-Hadji-Mor-Talla-Ndiaye" TargetMode="External"/><Relationship Id="rId2636" Type="http://schemas.openxmlformats.org/officeDocument/2006/relationships/hyperlink" Target="https://fbref.com/en/players/e541326e/matchlogs/2025-2026/summary/Ethan-Pinnock-Match-Logs" TargetMode="External"/><Relationship Id="rId2843" Type="http://schemas.openxmlformats.org/officeDocument/2006/relationships/hyperlink" Target="https://fbref.com/en/squads/8602292d/Aston-Villa-Stats" TargetMode="External"/><Relationship Id="rId84" Type="http://schemas.openxmlformats.org/officeDocument/2006/relationships/hyperlink" Target="https://fbref.com/en/players/0f59a7bf/matchlogs/2025-2026/summary/Anton-Stach-Match-Logs" TargetMode="External"/><Relationship Id="rId510" Type="http://schemas.openxmlformats.org/officeDocument/2006/relationships/hyperlink" Target="https://fbref.com/en/players/307ea3b6/matchlogs/2025-2026/summary/Dennis-Cirkin-Match-Logs" TargetMode="External"/><Relationship Id="rId608" Type="http://schemas.openxmlformats.org/officeDocument/2006/relationships/hyperlink" Target="https://fbref.com/en/players/89ac64a6/matchlogs/2025-2026/summary/Manuel-Akanji-Match-Logs" TargetMode="External"/><Relationship Id="rId815" Type="http://schemas.openxmlformats.org/officeDocument/2006/relationships/hyperlink" Target="https://fbref.com/en/country/JAM/Jamaica-Football" TargetMode="External"/><Relationship Id="rId1238" Type="http://schemas.openxmlformats.org/officeDocument/2006/relationships/hyperlink" Target="https://fbref.com/en/players/31c69ef1/Ruben-Dias" TargetMode="External"/><Relationship Id="rId1445" Type="http://schemas.openxmlformats.org/officeDocument/2006/relationships/hyperlink" Target="https://fbref.com/en/players/58630379/matchlogs/2025-2026/summary/Tyler-Fredricson-Match-Logs" TargetMode="External"/><Relationship Id="rId1652" Type="http://schemas.openxmlformats.org/officeDocument/2006/relationships/hyperlink" Target="https://fbref.com/en/squads/b8fd03ef/Manchester-City-Stats" TargetMode="External"/><Relationship Id="rId1000" Type="http://schemas.openxmlformats.org/officeDocument/2006/relationships/hyperlink" Target="https://fbref.com/en/squads/8cec06e1/Wolverhampton-Wanderers-Stats" TargetMode="External"/><Relationship Id="rId1305" Type="http://schemas.openxmlformats.org/officeDocument/2006/relationships/hyperlink" Target="https://fbref.com/en/players/282f75f3/matchlogs/2025-2026/summary/Lewis-Dunk-Match-Logs" TargetMode="External"/><Relationship Id="rId1957" Type="http://schemas.openxmlformats.org/officeDocument/2006/relationships/hyperlink" Target="https://fbref.com/en/players/86109b3b/matchlogs/2025-2026/summary/Joshua-King-Match-Logs" TargetMode="External"/><Relationship Id="rId2703" Type="http://schemas.openxmlformats.org/officeDocument/2006/relationships/hyperlink" Target="https://fbref.com/en/squads/fd962109/Fulham-Stats" TargetMode="External"/><Relationship Id="rId2910" Type="http://schemas.openxmlformats.org/officeDocument/2006/relationships/hyperlink" Target="https://fbref.com/en/country/SVN/Slovenia-Football" TargetMode="External"/><Relationship Id="rId1512" Type="http://schemas.openxmlformats.org/officeDocument/2006/relationships/hyperlink" Target="https://fbref.com/en/squads/5bfb9659/Leeds-United-Stats" TargetMode="External"/><Relationship Id="rId1817" Type="http://schemas.openxmlformats.org/officeDocument/2006/relationships/hyperlink" Target="https://fbref.com/en/players/0f134faf/matchlogs/2025-2026/summary/Mathias-Jensen-Match-Logs" TargetMode="External"/><Relationship Id="rId3172" Type="http://schemas.openxmlformats.org/officeDocument/2006/relationships/hyperlink" Target="https://fbref.com/en/players/2baec6ce/Axel-Tuanzebe" TargetMode="External"/><Relationship Id="rId11" Type="http://schemas.openxmlformats.org/officeDocument/2006/relationships/hyperlink" Target="https://fbref.com/en/players/19e50035/matchlogs/2025-2026/summary/Freddie-Woodman-Match-Logs" TargetMode="External"/><Relationship Id="rId398" Type="http://schemas.openxmlformats.org/officeDocument/2006/relationships/hyperlink" Target="https://fbref.com/en/players/d3d774cc/matchlogs/2025-2026/summary/Marc-Guiu-Match-Logs" TargetMode="External"/><Relationship Id="rId2079" Type="http://schemas.openxmlformats.org/officeDocument/2006/relationships/hyperlink" Target="https://fbref.com/en/country/ENG/England-Football" TargetMode="External"/><Relationship Id="rId3032" Type="http://schemas.openxmlformats.org/officeDocument/2006/relationships/hyperlink" Target="https://fbref.com/en/players/f553b2b3/Jorgen-Strand-Larsen" TargetMode="External"/><Relationship Id="rId3477" Type="http://schemas.openxmlformats.org/officeDocument/2006/relationships/hyperlink" Target="https://fbref.com/en/players/56d838f7/Darko-Gyabi" TargetMode="External"/><Relationship Id="rId160" Type="http://schemas.openxmlformats.org/officeDocument/2006/relationships/hyperlink" Target="https://fbref.com/en/players/cc9256ef/matchlogs/2025-2026/summary/Largie-Ramazani-Match-Logs" TargetMode="External"/><Relationship Id="rId2286" Type="http://schemas.openxmlformats.org/officeDocument/2006/relationships/hyperlink" Target="https://fbref.com/en/country/ENG/England-Football" TargetMode="External"/><Relationship Id="rId2493" Type="http://schemas.openxmlformats.org/officeDocument/2006/relationships/hyperlink" Target="https://fbref.com/en/players/25f2ef01/Jake-OBrien" TargetMode="External"/><Relationship Id="rId3337" Type="http://schemas.openxmlformats.org/officeDocument/2006/relationships/hyperlink" Target="https://fbref.com/en/country/GER/Germany-Football" TargetMode="External"/><Relationship Id="rId258" Type="http://schemas.openxmlformats.org/officeDocument/2006/relationships/hyperlink" Target="https://fbref.com/en/players/50e6dc35/matchlogs/2025-2026/summary/Jean-Philippe-Mateta-Match-Logs" TargetMode="External"/><Relationship Id="rId465" Type="http://schemas.openxmlformats.org/officeDocument/2006/relationships/hyperlink" Target="https://fbref.com/en/players/57760e66/matchlogs/2025-2026/summary/Marcus-Edwards-Match-Logs" TargetMode="External"/><Relationship Id="rId672" Type="http://schemas.openxmlformats.org/officeDocument/2006/relationships/hyperlink" Target="https://fbref.com/en/squads/e4a775cb/Nottingham-Forest-Stats" TargetMode="External"/><Relationship Id="rId1095" Type="http://schemas.openxmlformats.org/officeDocument/2006/relationships/hyperlink" Target="https://fbref.com/en/country/FRA/France-Football" TargetMode="External"/><Relationship Id="rId2146" Type="http://schemas.openxmlformats.org/officeDocument/2006/relationships/hyperlink" Target="https://fbref.com/en/players/ee38d9c5/James-Maddison" TargetMode="External"/><Relationship Id="rId2353" Type="http://schemas.openxmlformats.org/officeDocument/2006/relationships/hyperlink" Target="https://fbref.com/en/players/e7434f04/Simon-Moore" TargetMode="External"/><Relationship Id="rId2560" Type="http://schemas.openxmlformats.org/officeDocument/2006/relationships/hyperlink" Target="https://fbref.com/en/players/c1242d4e/matchlogs/2025-2026/summary/Stefan-Ortega-Match-Logs" TargetMode="External"/><Relationship Id="rId2798" Type="http://schemas.openxmlformats.org/officeDocument/2006/relationships/hyperlink" Target="https://fbref.com/en/country/ENG/England-Football" TargetMode="External"/><Relationship Id="rId3404" Type="http://schemas.openxmlformats.org/officeDocument/2006/relationships/hyperlink" Target="https://fbref.com/en/players/25172468/Sindre-Egeli" TargetMode="External"/><Relationship Id="rId118" Type="http://schemas.openxmlformats.org/officeDocument/2006/relationships/hyperlink" Target="https://fbref.com/en/players/bced0375/matchlogs/2025-2026/summary/Ibrahim-Sangare-Match-Logs" TargetMode="External"/><Relationship Id="rId325" Type="http://schemas.openxmlformats.org/officeDocument/2006/relationships/hyperlink" Target="https://fbref.com/en/players/62d7ef38/matchlogs/2025-2026/summary/Caoimhin-Kelleher-Match-Logs" TargetMode="External"/><Relationship Id="rId532" Type="http://schemas.openxmlformats.org/officeDocument/2006/relationships/hyperlink" Target="https://fbref.com/en/players/16264a81/matchlogs/2025-2026/summary/Moises-Caicedo-Match-Logs" TargetMode="External"/><Relationship Id="rId977" Type="http://schemas.openxmlformats.org/officeDocument/2006/relationships/hyperlink" Target="https://fbref.com/en/players/97220da2/matchlogs/2025-2026/summary/Armando-Broja-Match-Logs" TargetMode="External"/><Relationship Id="rId1162" Type="http://schemas.openxmlformats.org/officeDocument/2006/relationships/hyperlink" Target="https://fbref.com/en/players/ac31d35e/Jair-Cunha" TargetMode="External"/><Relationship Id="rId2006" Type="http://schemas.openxmlformats.org/officeDocument/2006/relationships/hyperlink" Target="https://fbref.com/en/players/b62878a5/Mohammed-Kudus" TargetMode="External"/><Relationship Id="rId2213" Type="http://schemas.openxmlformats.org/officeDocument/2006/relationships/hyperlink" Target="https://fbref.com/en/players/3a27f1bf/matchlogs/2025-2026/summary/Callum-Marshall-Match-Logs" TargetMode="External"/><Relationship Id="rId2420" Type="http://schemas.openxmlformats.org/officeDocument/2006/relationships/hyperlink" Target="https://fbref.com/en/players/30d4a2e5/matchlogs/2025-2026/summary/Vitaliy-Mykolenko-Match-Logs" TargetMode="External"/><Relationship Id="rId2658" Type="http://schemas.openxmlformats.org/officeDocument/2006/relationships/hyperlink" Target="https://fbref.com/en/country/ENG/England-Football" TargetMode="External"/><Relationship Id="rId2865" Type="http://schemas.openxmlformats.org/officeDocument/2006/relationships/hyperlink" Target="https://fbref.com/en/players/e041497d/Nicolo-Savona" TargetMode="External"/><Relationship Id="rId837" Type="http://schemas.openxmlformats.org/officeDocument/2006/relationships/hyperlink" Target="https://fbref.com/en/players/3a24769f/matchlogs/2025-2026/summary/Ross-Barkley-Match-Logs" TargetMode="External"/><Relationship Id="rId1022" Type="http://schemas.openxmlformats.org/officeDocument/2006/relationships/hyperlink" Target="https://fbref.com/en/players/1bf811d4/Sam-Byram" TargetMode="External"/><Relationship Id="rId1467" Type="http://schemas.openxmlformats.org/officeDocument/2006/relationships/hyperlink" Target="https://fbref.com/en/country/ENG/England-Football" TargetMode="External"/><Relationship Id="rId1674" Type="http://schemas.openxmlformats.org/officeDocument/2006/relationships/hyperlink" Target="https://fbref.com/en/players/a6de6361/Tom-Heaton" TargetMode="External"/><Relationship Id="rId1881" Type="http://schemas.openxmlformats.org/officeDocument/2006/relationships/hyperlink" Target="https://fbref.com/en/players/b2fe86e5/matchlogs/2025-2026/summary/Eli-Junior-Kroupi-Match-Logs" TargetMode="External"/><Relationship Id="rId2518" Type="http://schemas.openxmlformats.org/officeDocument/2006/relationships/hyperlink" Target="https://fbref.com/en/country/SUI/Switzerland-Football" TargetMode="External"/><Relationship Id="rId2725" Type="http://schemas.openxmlformats.org/officeDocument/2006/relationships/hyperlink" Target="https://fbref.com/en/players/fa031b34/Richarlison" TargetMode="External"/><Relationship Id="rId2932" Type="http://schemas.openxmlformats.org/officeDocument/2006/relationships/hyperlink" Target="https://fbref.com/en/players/7cd31238/matchlogs/2025-2026/summary/Teddy-Sharman-Match-Logs" TargetMode="External"/><Relationship Id="rId904" Type="http://schemas.openxmlformats.org/officeDocument/2006/relationships/hyperlink" Target="https://fbref.com/en/squads/5bfb9659/Leeds-United-Stats" TargetMode="External"/><Relationship Id="rId1327" Type="http://schemas.openxmlformats.org/officeDocument/2006/relationships/hyperlink" Target="https://fbref.com/en/country/BRA/Brazil-Football" TargetMode="External"/><Relationship Id="rId1534" Type="http://schemas.openxmlformats.org/officeDocument/2006/relationships/hyperlink" Target="https://fbref.com/en/players/916728da/Diego-Gomez" TargetMode="External"/><Relationship Id="rId1741" Type="http://schemas.openxmlformats.org/officeDocument/2006/relationships/hyperlink" Target="https://fbref.com/en/players/74ab11a7/matchlogs/2025-2026/summary/Ronnie-Hollingshead-Match-Logs" TargetMode="External"/><Relationship Id="rId1979" Type="http://schemas.openxmlformats.org/officeDocument/2006/relationships/hyperlink" Target="https://fbref.com/en/country/FRA/France-Football" TargetMode="External"/><Relationship Id="rId3194" Type="http://schemas.openxmlformats.org/officeDocument/2006/relationships/hyperlink" Target="https://fbref.com/en/squads/361ca564/Tottenham-Hotspur-Stats" TargetMode="External"/><Relationship Id="rId33" Type="http://schemas.openxmlformats.org/officeDocument/2006/relationships/hyperlink" Target="https://fbref.com/en/players/984a5a64/matchlogs/2025-2026/summary/Kyle-Walker-Peters-Match-Logs" TargetMode="External"/><Relationship Id="rId1601" Type="http://schemas.openxmlformats.org/officeDocument/2006/relationships/hyperlink" Target="https://fbref.com/en/players/d0706b27/matchlogs/2025-2026/summary/Marc-Guehi-Match-Logs" TargetMode="External"/><Relationship Id="rId1839" Type="http://schemas.openxmlformats.org/officeDocument/2006/relationships/hyperlink" Target="https://fbref.com/en/country/BRA/Brazil-Football" TargetMode="External"/><Relationship Id="rId3054" Type="http://schemas.openxmlformats.org/officeDocument/2006/relationships/hyperlink" Target="https://fbref.com/en/squads/822bd0ba/Liverpool-Stats" TargetMode="External"/><Relationship Id="rId3499" Type="http://schemas.openxmlformats.org/officeDocument/2006/relationships/hyperlink" Target="https://fbref.com/en/players/3bd1d7b7/Aidon-Shehu" TargetMode="External"/><Relationship Id="rId182" Type="http://schemas.openxmlformats.org/officeDocument/2006/relationships/hyperlink" Target="https://fbref.com/en/players/a78ff07f/matchlogs/2025-2026/summary/Joao-Palhinha-Match-Logs" TargetMode="External"/><Relationship Id="rId1906" Type="http://schemas.openxmlformats.org/officeDocument/2006/relationships/hyperlink" Target="https://fbref.com/en/players/15b287da/Daichi-Kamada" TargetMode="External"/><Relationship Id="rId3261" Type="http://schemas.openxmlformats.org/officeDocument/2006/relationships/hyperlink" Target="https://fbref.com/en/country/ENG/England-Football" TargetMode="External"/><Relationship Id="rId3359" Type="http://schemas.openxmlformats.org/officeDocument/2006/relationships/hyperlink" Target="https://fbref.com/en/players/e61b8aee/Granit-Xhaka" TargetMode="External"/><Relationship Id="rId487" Type="http://schemas.openxmlformats.org/officeDocument/2006/relationships/hyperlink" Target="https://fbref.com/en/players/1bfb6fef/matchlogs/2025-2026/summary/Bafode-Diakite-Match-Logs" TargetMode="External"/><Relationship Id="rId694" Type="http://schemas.openxmlformats.org/officeDocument/2006/relationships/hyperlink" Target="https://fbref.com/en/players/d5f1b74a/Adedamola-Alabi" TargetMode="External"/><Relationship Id="rId2070" Type="http://schemas.openxmlformats.org/officeDocument/2006/relationships/hyperlink" Target="https://fbref.com/en/players/9b5ce51a/Jefferson-Lerma" TargetMode="External"/><Relationship Id="rId2168" Type="http://schemas.openxmlformats.org/officeDocument/2006/relationships/hyperlink" Target="https://fbref.com/en/squads/19538871/Manchester-United-Stats" TargetMode="External"/><Relationship Id="rId2375" Type="http://schemas.openxmlformats.org/officeDocument/2006/relationships/hyperlink" Target="https://fbref.com/en/squads/8cec06e1/Wolverhampton-Wanderers-Stats" TargetMode="External"/><Relationship Id="rId3121" Type="http://schemas.openxmlformats.org/officeDocument/2006/relationships/hyperlink" Target="https://fbref.com/en/country/FRA/France-Football" TargetMode="External"/><Relationship Id="rId3219" Type="http://schemas.openxmlformats.org/officeDocument/2006/relationships/hyperlink" Target="https://fbref.com/en/players/dad4b285/matchlogs/2025-2026/summary/Joel-Veltman-Match-Logs" TargetMode="External"/><Relationship Id="rId347" Type="http://schemas.openxmlformats.org/officeDocument/2006/relationships/hyperlink" Target="https://fbref.com/en/players/1e711234/matchlogs/2025-2026/summary/Jamaldeen-Jimoh-Match-Logs" TargetMode="External"/><Relationship Id="rId999" Type="http://schemas.openxmlformats.org/officeDocument/2006/relationships/hyperlink" Target="https://fbref.com/en/country/URU/Uruguay-Football" TargetMode="External"/><Relationship Id="rId1184" Type="http://schemas.openxmlformats.org/officeDocument/2006/relationships/hyperlink" Target="https://fbref.com/en/squads/361ca564/Tottenham-Hotspur-Stats" TargetMode="External"/><Relationship Id="rId2028" Type="http://schemas.openxmlformats.org/officeDocument/2006/relationships/hyperlink" Target="https://fbref.com/en/squads/47c64c55/Crystal-Palace-Stats" TargetMode="External"/><Relationship Id="rId2582" Type="http://schemas.openxmlformats.org/officeDocument/2006/relationships/hyperlink" Target="https://fbref.com/en/country/POR/Portugal-Football" TargetMode="External"/><Relationship Id="rId2887" Type="http://schemas.openxmlformats.org/officeDocument/2006/relationships/hyperlink" Target="https://fbref.com/en/squads/4ba7cbea/Bournemouth-Stats" TargetMode="External"/><Relationship Id="rId3426" Type="http://schemas.openxmlformats.org/officeDocument/2006/relationships/hyperlink" Target="https://fbref.com/en/players/810912d5/Carl-Rushworth" TargetMode="External"/><Relationship Id="rId554" Type="http://schemas.openxmlformats.org/officeDocument/2006/relationships/hyperlink" Target="https://fbref.com/en/players/ae5019e6/matchlogs/2025-2026/summary/Jayden-Bogle-Match-Logs" TargetMode="External"/><Relationship Id="rId761" Type="http://schemas.openxmlformats.org/officeDocument/2006/relationships/hyperlink" Target="https://fbref.com/en/players/e4238fb1/matchlogs/2025-2026/summary/Jaidon-Anthony-Match-Logs" TargetMode="External"/><Relationship Id="rId859" Type="http://schemas.openxmlformats.org/officeDocument/2006/relationships/hyperlink" Target="https://fbref.com/en/country/TUR/Turkey-Football" TargetMode="External"/><Relationship Id="rId1391" Type="http://schemas.openxmlformats.org/officeDocument/2006/relationships/hyperlink" Target="https://fbref.com/en/country/ENG/England-Football" TargetMode="External"/><Relationship Id="rId1489" Type="http://schemas.openxmlformats.org/officeDocument/2006/relationships/hyperlink" Target="https://fbref.com/en/players/4e015693/matchlogs/2025-2026/summary/James-Garner-Match-Logs" TargetMode="External"/><Relationship Id="rId1696" Type="http://schemas.openxmlformats.org/officeDocument/2006/relationships/hyperlink" Target="https://fbref.com/en/squads/47c64c55/Crystal-Palace-Stats" TargetMode="External"/><Relationship Id="rId2235" Type="http://schemas.openxmlformats.org/officeDocument/2006/relationships/hyperlink" Target="https://fbref.com/en/country/FRA/France-Football" TargetMode="External"/><Relationship Id="rId2442" Type="http://schemas.openxmlformats.org/officeDocument/2006/relationships/hyperlink" Target="https://fbref.com/en/country/ENG/England-Football" TargetMode="External"/><Relationship Id="rId207" Type="http://schemas.openxmlformats.org/officeDocument/2006/relationships/hyperlink" Target="https://fbref.com/en/players/e504780f/matchlogs/2025-2026/summary/Gustavo-Nunes-Match-Logs" TargetMode="External"/><Relationship Id="rId414" Type="http://schemas.openxmlformats.org/officeDocument/2006/relationships/hyperlink" Target="https://fbref.com/en/players/2c56a792/matchlogs/2025-2026/summary/Nicolas-Gonzalez-Match-Logs" TargetMode="External"/><Relationship Id="rId621" Type="http://schemas.openxmlformats.org/officeDocument/2006/relationships/hyperlink" Target="https://fbref.com/en/players/5bc43860/matchlogs/2025-2026/summary/Brenden-Aaronson-Match-Logs" TargetMode="External"/><Relationship Id="rId1044" Type="http://schemas.openxmlformats.org/officeDocument/2006/relationships/hyperlink" Target="https://fbref.com/en/squads/d3fd31cc/Everton-Stats" TargetMode="External"/><Relationship Id="rId1251" Type="http://schemas.openxmlformats.org/officeDocument/2006/relationships/hyperlink" Target="https://fbref.com/en/country/MAR/Morocco-Football" TargetMode="External"/><Relationship Id="rId1349" Type="http://schemas.openxmlformats.org/officeDocument/2006/relationships/hyperlink" Target="https://fbref.com/en/players/013d348e/matchlogs/2025-2026/summary/Melker-Ellborg-Match-Logs" TargetMode="External"/><Relationship Id="rId2302" Type="http://schemas.openxmlformats.org/officeDocument/2006/relationships/hyperlink" Target="https://fbref.com/en/country/ENG/England-Football" TargetMode="External"/><Relationship Id="rId2747" Type="http://schemas.openxmlformats.org/officeDocument/2006/relationships/hyperlink" Target="https://fbref.com/en/squads/822bd0ba/Liverpool-Stats" TargetMode="External"/><Relationship Id="rId2954" Type="http://schemas.openxmlformats.org/officeDocument/2006/relationships/hyperlink" Target="https://fbref.com/en/country/GER/Germany-Football" TargetMode="External"/><Relationship Id="rId719" Type="http://schemas.openxmlformats.org/officeDocument/2006/relationships/hyperlink" Target="https://fbref.com/en/country/MEX/Mexico-Football" TargetMode="External"/><Relationship Id="rId926" Type="http://schemas.openxmlformats.org/officeDocument/2006/relationships/hyperlink" Target="https://fbref.com/en/players/bca5c4a7/Lamare-Bogarde" TargetMode="External"/><Relationship Id="rId1111" Type="http://schemas.openxmlformats.org/officeDocument/2006/relationships/hyperlink" Target="https://fbref.com/en/country/SCO/Scotland-Football" TargetMode="External"/><Relationship Id="rId1556" Type="http://schemas.openxmlformats.org/officeDocument/2006/relationships/hyperlink" Target="https://fbref.com/en/squads/8cec06e1/Wolverhampton-Wanderers-Stats" TargetMode="External"/><Relationship Id="rId1763" Type="http://schemas.openxmlformats.org/officeDocument/2006/relationships/hyperlink" Target="https://fbref.com/en/country/ENG/England-Football" TargetMode="External"/><Relationship Id="rId1970" Type="http://schemas.openxmlformats.org/officeDocument/2006/relationships/hyperlink" Target="https://fbref.com/en/players/4c3a6744/Justin-Kluivert" TargetMode="External"/><Relationship Id="rId2607" Type="http://schemas.openxmlformats.org/officeDocument/2006/relationships/hyperlink" Target="https://fbref.com/en/squads/cd051869/Brentford-Stats" TargetMode="External"/><Relationship Id="rId2814" Type="http://schemas.openxmlformats.org/officeDocument/2006/relationships/hyperlink" Target="https://fbref.com/en/country/ENG/England-Football" TargetMode="External"/><Relationship Id="rId55" Type="http://schemas.openxmlformats.org/officeDocument/2006/relationships/hyperlink" Target="https://fbref.com/en/players/fe558029/matchlogs/2025-2026/summary/Mark-Travers-Match-Logs" TargetMode="External"/><Relationship Id="rId1209" Type="http://schemas.openxmlformats.org/officeDocument/2006/relationships/hyperlink" Target="https://fbref.com/en/players/7bf9400b/matchlogs/2025-2026/summary/Sepp-van-den-Berg-Match-Logs" TargetMode="External"/><Relationship Id="rId1416" Type="http://schemas.openxmlformats.org/officeDocument/2006/relationships/hyperlink" Target="https://fbref.com/en/squads/943e8050/Burnley-Stats" TargetMode="External"/><Relationship Id="rId1623" Type="http://schemas.openxmlformats.org/officeDocument/2006/relationships/hyperlink" Target="https://fbref.com/en/country/ESP/Spain-Football" TargetMode="External"/><Relationship Id="rId1830" Type="http://schemas.openxmlformats.org/officeDocument/2006/relationships/hyperlink" Target="https://fbref.com/en/players/b561db50/Raul-Jimenez" TargetMode="External"/><Relationship Id="rId3076" Type="http://schemas.openxmlformats.org/officeDocument/2006/relationships/hyperlink" Target="https://fbref.com/en/players/c155dd7d/Charlie-Tasker" TargetMode="External"/><Relationship Id="rId3283" Type="http://schemas.openxmlformats.org/officeDocument/2006/relationships/hyperlink" Target="https://fbref.com/en/players/35e413f1/matchlogs/2025-2026/summary/Ben-White-Match-Logs" TargetMode="External"/><Relationship Id="rId3490" Type="http://schemas.openxmlformats.org/officeDocument/2006/relationships/hyperlink" Target="https://fbref.com/en/players/5e74d6c8/Brandon-Williams" TargetMode="External"/><Relationship Id="rId1928" Type="http://schemas.openxmlformats.org/officeDocument/2006/relationships/hyperlink" Target="https://fbref.com/en/squads/d3fd31cc/Everton-Stats" TargetMode="External"/><Relationship Id="rId2092" Type="http://schemas.openxmlformats.org/officeDocument/2006/relationships/hyperlink" Target="https://fbref.com/en/squads/19538871/Manchester-United-Stats" TargetMode="External"/><Relationship Id="rId3143" Type="http://schemas.openxmlformats.org/officeDocument/2006/relationships/hyperlink" Target="https://fbref.com/en/players/9a28eba4/matchlogs/2025-2026/summary/Adama-Traore-Match-Logs" TargetMode="External"/><Relationship Id="rId3350" Type="http://schemas.openxmlformats.org/officeDocument/2006/relationships/hyperlink" Target="https://fbref.com/en/squads/943e8050/Burnley-Stats" TargetMode="External"/><Relationship Id="rId271" Type="http://schemas.openxmlformats.org/officeDocument/2006/relationships/hyperlink" Target="https://fbref.com/en/players/6b6c793c/matchlogs/2025-2026/summary/Tyrell-Malacia-Match-Logs" TargetMode="External"/><Relationship Id="rId2397" Type="http://schemas.openxmlformats.org/officeDocument/2006/relationships/hyperlink" Target="https://fbref.com/en/players/a755db8c/Rodrigo-Muniz" TargetMode="External"/><Relationship Id="rId3003" Type="http://schemas.openxmlformats.org/officeDocument/2006/relationships/hyperlink" Target="https://fbref.com/en/squads/7c21e445/West-Ham-United-Stats" TargetMode="External"/><Relationship Id="rId3448" Type="http://schemas.openxmlformats.org/officeDocument/2006/relationships/hyperlink" Target="https://fbref.com/en/players/baf7624c/Kai-Andrews" TargetMode="External"/><Relationship Id="rId131" Type="http://schemas.openxmlformats.org/officeDocument/2006/relationships/hyperlink" Target="https://fbref.com/en/players/3fcc22d5/matchlogs/2025-2026/summary/Triston-Rowe-Match-Logs" TargetMode="External"/><Relationship Id="rId369" Type="http://schemas.openxmlformats.org/officeDocument/2006/relationships/hyperlink" Target="https://fbref.com/en/players/d8a7e52c/matchlogs/2025-2026/summary/Harry-Howell-Match-Logs" TargetMode="External"/><Relationship Id="rId576" Type="http://schemas.openxmlformats.org/officeDocument/2006/relationships/hyperlink" Target="https://fbref.com/en/players/3a24769f/matchlogs/2025-2026/summary/Ross-Barkley-Match-Logs" TargetMode="External"/><Relationship Id="rId783" Type="http://schemas.openxmlformats.org/officeDocument/2006/relationships/hyperlink" Target="https://fbref.com/en/country/NGA/Nigeria-Football" TargetMode="External"/><Relationship Id="rId990" Type="http://schemas.openxmlformats.org/officeDocument/2006/relationships/hyperlink" Target="https://fbref.com/en/players/66b76d44/Emi-Buendia" TargetMode="External"/><Relationship Id="rId2257" Type="http://schemas.openxmlformats.org/officeDocument/2006/relationships/hyperlink" Target="https://fbref.com/en/players/b74277a0/matchlogs/2025-2026/summary/Noussair-Mazraoui-Match-Logs" TargetMode="External"/><Relationship Id="rId2464" Type="http://schemas.openxmlformats.org/officeDocument/2006/relationships/hyperlink" Target="https://fbref.com/en/players/022eca88/matchlogs/2025-2026/summary/Rio-Ngumoha-Match-Logs" TargetMode="External"/><Relationship Id="rId2671" Type="http://schemas.openxmlformats.org/officeDocument/2006/relationships/hyperlink" Target="https://fbref.com/en/squads/5bfb9659/Leeds-United-Stats" TargetMode="External"/><Relationship Id="rId3210" Type="http://schemas.openxmlformats.org/officeDocument/2006/relationships/hyperlink" Target="https://fbref.com/en/squads/cd051869/Brentford-Stats" TargetMode="External"/><Relationship Id="rId3308" Type="http://schemas.openxmlformats.org/officeDocument/2006/relationships/hyperlink" Target="https://fbref.com/en/players/a3b03921/Joe-Willock" TargetMode="External"/><Relationship Id="rId229" Type="http://schemas.openxmlformats.org/officeDocument/2006/relationships/hyperlink" Target="https://fbref.com/en/players/1e159d70/matchlogs/2025-2026/summary/Yerson-Mosquera-Match-Logs" TargetMode="External"/><Relationship Id="rId436" Type="http://schemas.openxmlformats.org/officeDocument/2006/relationships/hyperlink" Target="https://fbref.com/en/players/d102b8a2/matchlogs/2025-2026/summary/Leo-Fuhr-Hjelde-Match-Logs" TargetMode="External"/><Relationship Id="rId643" Type="http://schemas.openxmlformats.org/officeDocument/2006/relationships/hyperlink" Target="https://fbref.com/en/country/USA/United-States-Football" TargetMode="External"/><Relationship Id="rId1066" Type="http://schemas.openxmlformats.org/officeDocument/2006/relationships/hyperlink" Target="https://fbref.com/en/players/39f7c6fe/Ben-Casey" TargetMode="External"/><Relationship Id="rId1273" Type="http://schemas.openxmlformats.org/officeDocument/2006/relationships/hyperlink" Target="https://fbref.com/en/players/20b3a502/matchlogs/2025-2026/summary/Nicolas-Dominguez-Match-Logs" TargetMode="External"/><Relationship Id="rId1480" Type="http://schemas.openxmlformats.org/officeDocument/2006/relationships/hyperlink" Target="https://fbref.com/en/squads/8602292d/Aston-Villa-Stats" TargetMode="External"/><Relationship Id="rId2117" Type="http://schemas.openxmlformats.org/officeDocument/2006/relationships/hyperlink" Target="https://fbref.com/en/players/5d68f5b2/matchlogs/2025-2026/summary/Lucas-Match-Logs" TargetMode="External"/><Relationship Id="rId2324" Type="http://schemas.openxmlformats.org/officeDocument/2006/relationships/hyperlink" Target="https://fbref.com/en/players/bee704fc/matchlogs/2025-2026/summary/Nikola-Milenkovic-Match-Logs" TargetMode="External"/><Relationship Id="rId2769" Type="http://schemas.openxmlformats.org/officeDocument/2006/relationships/hyperlink" Target="https://fbref.com/en/players/349fa918/Robin-Roefs" TargetMode="External"/><Relationship Id="rId2976" Type="http://schemas.openxmlformats.org/officeDocument/2006/relationships/hyperlink" Target="https://fbref.com/en/players/20b104bc/matchlogs/2025-2026/summary/Adam-Smith-Match-Logs" TargetMode="External"/><Relationship Id="rId850" Type="http://schemas.openxmlformats.org/officeDocument/2006/relationships/hyperlink" Target="https://fbref.com/en/players/a36524bf/Calvin-Bassey" TargetMode="External"/><Relationship Id="rId948" Type="http://schemas.openxmlformats.org/officeDocument/2006/relationships/hyperlink" Target="https://fbref.com/en/squads/b2b47a98/Newcastle-United-Stats" TargetMode="External"/><Relationship Id="rId1133" Type="http://schemas.openxmlformats.org/officeDocument/2006/relationships/hyperlink" Target="https://fbref.com/en/players/a8c19eb8/matchlogs/2025-2026/summary/Nathan-Collins-Match-Logs" TargetMode="External"/><Relationship Id="rId1578" Type="http://schemas.openxmlformats.org/officeDocument/2006/relationships/hyperlink" Target="https://fbref.com/en/players/b0b4fd3e/Jack-Grealish" TargetMode="External"/><Relationship Id="rId1785" Type="http://schemas.openxmlformats.org/officeDocument/2006/relationships/hyperlink" Target="https://fbref.com/en/players/84c5ceea/matchlogs/2025-2026/summary/Tim-Iroegbunam-Match-Logs" TargetMode="External"/><Relationship Id="rId1992" Type="http://schemas.openxmlformats.org/officeDocument/2006/relationships/hyperlink" Target="https://fbref.com/en/squads/d07537b9/Brighton-and-Hove-Albion-Stats" TargetMode="External"/><Relationship Id="rId2531" Type="http://schemas.openxmlformats.org/officeDocument/2006/relationships/hyperlink" Target="https://fbref.com/en/squads/822bd0ba/Liverpool-Stats" TargetMode="External"/><Relationship Id="rId2629" Type="http://schemas.openxmlformats.org/officeDocument/2006/relationships/hyperlink" Target="https://fbref.com/en/players/b928f19e/Oliver-Pimlott" TargetMode="External"/><Relationship Id="rId2836" Type="http://schemas.openxmlformats.org/officeDocument/2006/relationships/hyperlink" Target="https://fbref.com/en/players/3dabb62e/matchlogs/2025-2026/summary/Marli-Salmon-Match-Logs" TargetMode="External"/><Relationship Id="rId77" Type="http://schemas.openxmlformats.org/officeDocument/2006/relationships/hyperlink" Target="https://fbref.com/en/players/a7abd792/matchlogs/2025-2026/summary/Ethan-Sutherland-Match-Logs" TargetMode="External"/><Relationship Id="rId503" Type="http://schemas.openxmlformats.org/officeDocument/2006/relationships/hyperlink" Target="https://fbref.com/en/players/0abc51f2/matchlogs/2025-2026/summary/Jorge-Cuenca-Match-Logs" TargetMode="External"/><Relationship Id="rId710" Type="http://schemas.openxmlformats.org/officeDocument/2006/relationships/hyperlink" Target="https://fbref.com/en/players/7a2e46a8/Alisson" TargetMode="External"/><Relationship Id="rId808" Type="http://schemas.openxmlformats.org/officeDocument/2006/relationships/hyperlink" Target="https://fbref.com/en/squads/d3fd31cc/Everton-Stats" TargetMode="External"/><Relationship Id="rId1340" Type="http://schemas.openxmlformats.org/officeDocument/2006/relationships/hyperlink" Target="https://fbref.com/en/squads/822bd0ba/Liverpool-Stats" TargetMode="External"/><Relationship Id="rId1438" Type="http://schemas.openxmlformats.org/officeDocument/2006/relationships/hyperlink" Target="https://fbref.com/en/players/f84a807c/Lyle-Foster" TargetMode="External"/><Relationship Id="rId1645" Type="http://schemas.openxmlformats.org/officeDocument/2006/relationships/hyperlink" Target="https://fbref.com/en/players/5ad50391/matchlogs/2025-2026/summary/Josko-Gvardiol-Match-Logs" TargetMode="External"/><Relationship Id="rId3098" Type="http://schemas.openxmlformats.org/officeDocument/2006/relationships/hyperlink" Target="https://fbref.com/en/squads/fd962109/Fulham-Stats" TargetMode="External"/><Relationship Id="rId1200" Type="http://schemas.openxmlformats.org/officeDocument/2006/relationships/hyperlink" Target="https://fbref.com/en/squads/d07537b9/Brighton-and-Hove-Albion-Stats" TargetMode="External"/><Relationship Id="rId1852" Type="http://schemas.openxmlformats.org/officeDocument/2006/relationships/hyperlink" Target="https://fbref.com/en/squads/361ca564/Tottenham-Hotspur-Stats" TargetMode="External"/><Relationship Id="rId2903" Type="http://schemas.openxmlformats.org/officeDocument/2006/relationships/hyperlink" Target="https://fbref.com/en/squads/4ba7cbea/Bournemouth-Stats" TargetMode="External"/><Relationship Id="rId1505" Type="http://schemas.openxmlformats.org/officeDocument/2006/relationships/hyperlink" Target="https://fbref.com/en/players/32f60ed8/matchlogs/2025-2026/summary/Morgan-Gibbs-White-Match-Logs" TargetMode="External"/><Relationship Id="rId1712" Type="http://schemas.openxmlformats.org/officeDocument/2006/relationships/hyperlink" Target="https://fbref.com/en/squads/7c21e445/West-Ham-United-Stats" TargetMode="External"/><Relationship Id="rId3165" Type="http://schemas.openxmlformats.org/officeDocument/2006/relationships/hyperlink" Target="https://fbref.com/en/country/BEL/Belgium-Football" TargetMode="External"/><Relationship Id="rId3372" Type="http://schemas.openxmlformats.org/officeDocument/2006/relationships/hyperlink" Target="https://fbref.com/en/country/FRA/France-Football" TargetMode="External"/><Relationship Id="rId293" Type="http://schemas.openxmlformats.org/officeDocument/2006/relationships/hyperlink" Target="https://fbref.com/en/players/570888ce/matchlogs/2025-2026/summary/Giovanni-Leoni-Match-Logs" TargetMode="External"/><Relationship Id="rId2181" Type="http://schemas.openxmlformats.org/officeDocument/2006/relationships/hyperlink" Target="https://fbref.com/en/players/d4b73232/matchlogs/2025-2026/summary/Giorgi-Mamardashvili-Match-Logs" TargetMode="External"/><Relationship Id="rId3025" Type="http://schemas.openxmlformats.org/officeDocument/2006/relationships/hyperlink" Target="https://fbref.com/en/country/WAL/Wales-Football" TargetMode="External"/><Relationship Id="rId3232" Type="http://schemas.openxmlformats.org/officeDocument/2006/relationships/hyperlink" Target="https://fbref.com/en/players/fd6bdbce/Luka-Vuskovic" TargetMode="External"/><Relationship Id="rId153" Type="http://schemas.openxmlformats.org/officeDocument/2006/relationships/hyperlink" Target="https://fbref.com/en/players/803ae100/matchlogs/2025-2026/summary/Harrison-Reed-Match-Logs" TargetMode="External"/><Relationship Id="rId360" Type="http://schemas.openxmlformats.org/officeDocument/2006/relationships/hyperlink" Target="https://fbref.com/en/players/84c5ceea/matchlogs/2025-2026/summary/Tim-Iroegbunam-Match-Logs" TargetMode="External"/><Relationship Id="rId598" Type="http://schemas.openxmlformats.org/officeDocument/2006/relationships/hyperlink" Target="https://fbref.com/en/players/2835bfe1/matchlogs/2025-2026/summary/Samuel-Amissah-Match-Logs" TargetMode="External"/><Relationship Id="rId2041" Type="http://schemas.openxmlformats.org/officeDocument/2006/relationships/hyperlink" Target="https://fbref.com/en/players/450ab6fc/matchlogs/2025-2026/summary/Jamaal-Lascelles-Match-Logs" TargetMode="External"/><Relationship Id="rId2279" Type="http://schemas.openxmlformats.org/officeDocument/2006/relationships/hyperlink" Target="https://fbref.com/en/country/IRL/Republic-of-Ireland-Football" TargetMode="External"/><Relationship Id="rId2486" Type="http://schemas.openxmlformats.org/officeDocument/2006/relationships/hyperlink" Target="https://fbref.com/en/country/ENG/England-Football" TargetMode="External"/><Relationship Id="rId2693" Type="http://schemas.openxmlformats.org/officeDocument/2006/relationships/hyperlink" Target="https://fbref.com/en/players/98ea5115/David-Raya" TargetMode="External"/><Relationship Id="rId220" Type="http://schemas.openxmlformats.org/officeDocument/2006/relationships/hyperlink" Target="https://fbref.com/en/players/f1c42eb3/matchlogs/2025-2026/summary/Alex-Murphy-Match-Logs" TargetMode="External"/><Relationship Id="rId458" Type="http://schemas.openxmlformats.org/officeDocument/2006/relationships/hyperlink" Target="https://fbref.com/en/players/e02b5b36/matchlogs/2025-2026/summary/Yunus-Emre-Konak-Match-Logs" TargetMode="External"/><Relationship Id="rId665" Type="http://schemas.openxmlformats.org/officeDocument/2006/relationships/hyperlink" Target="https://fbref.com/en/players/288e1e13/matchlogs/2025-2026/summary/Nayef-Aguerd-Match-Logs" TargetMode="External"/><Relationship Id="rId872" Type="http://schemas.openxmlformats.org/officeDocument/2006/relationships/hyperlink" Target="https://fbref.com/en/squads/47c64c55/Crystal-Palace-Stats" TargetMode="External"/><Relationship Id="rId1088" Type="http://schemas.openxmlformats.org/officeDocument/2006/relationships/hyperlink" Target="https://fbref.com/en/squads/cff3d9bb/Chelsea-Stats" TargetMode="External"/><Relationship Id="rId1295" Type="http://schemas.openxmlformats.org/officeDocument/2006/relationships/hyperlink" Target="https://fbref.com/en/country/ENG/England-Football" TargetMode="External"/><Relationship Id="rId2139" Type="http://schemas.openxmlformats.org/officeDocument/2006/relationships/hyperlink" Target="https://fbref.com/en/country/NED/Netherlands-Football" TargetMode="External"/><Relationship Id="rId2346" Type="http://schemas.openxmlformats.org/officeDocument/2006/relationships/hyperlink" Target="https://fbref.com/en/country/ENG/England-Football" TargetMode="External"/><Relationship Id="rId2553" Type="http://schemas.openxmlformats.org/officeDocument/2006/relationships/hyperlink" Target="https://fbref.com/en/players/c1242d4e/Stefan-Ortega" TargetMode="External"/><Relationship Id="rId2760" Type="http://schemas.openxmlformats.org/officeDocument/2006/relationships/hyperlink" Target="https://fbref.com/en/players/8d62d31a/matchlogs/2025-2026/summary/Joe-Rodon-Match-Logs" TargetMode="External"/><Relationship Id="rId2998" Type="http://schemas.openxmlformats.org/officeDocument/2006/relationships/hyperlink" Target="https://fbref.com/en/country/CRO/Croatia-Football" TargetMode="External"/><Relationship Id="rId318" Type="http://schemas.openxmlformats.org/officeDocument/2006/relationships/hyperlink" Target="https://fbref.com/en/players/5791b997/matchlogs/2025-2026/summary/Tom-King-Match-Logs" TargetMode="External"/><Relationship Id="rId525" Type="http://schemas.openxmlformats.org/officeDocument/2006/relationships/hyperlink" Target="https://fbref.com/en/players/88bf137b/matchlogs/2025-2026/summary/Theodore-Carroll-Match-Logs" TargetMode="External"/><Relationship Id="rId732" Type="http://schemas.openxmlformats.org/officeDocument/2006/relationships/hyperlink" Target="https://fbref.com/en/squads/fd962109/Fulham-Stats" TargetMode="External"/><Relationship Id="rId1155" Type="http://schemas.openxmlformats.org/officeDocument/2006/relationships/hyperlink" Target="https://fbref.com/en/country/ESP/Spain-Football" TargetMode="External"/><Relationship Id="rId1362" Type="http://schemas.openxmlformats.org/officeDocument/2006/relationships/hyperlink" Target="https://fbref.com/en/players/e02b5b36/Yunus-Emre-Konak" TargetMode="External"/><Relationship Id="rId2206" Type="http://schemas.openxmlformats.org/officeDocument/2006/relationships/hyperlink" Target="https://fbref.com/en/players/6baa90d0/Zachariah-Marsh" TargetMode="External"/><Relationship Id="rId2413" Type="http://schemas.openxmlformats.org/officeDocument/2006/relationships/hyperlink" Target="https://fbref.com/en/players/de112b84/Jacob-Murphy" TargetMode="External"/><Relationship Id="rId2620" Type="http://schemas.openxmlformats.org/officeDocument/2006/relationships/hyperlink" Target="https://fbref.com/en/players/5dbd461a/matchlogs/2025-2026/summary/Lucas-Perri-Match-Logs" TargetMode="External"/><Relationship Id="rId2858" Type="http://schemas.openxmlformats.org/officeDocument/2006/relationships/hyperlink" Target="https://fbref.com/en/country/SEN/Senegal-Football" TargetMode="External"/><Relationship Id="rId99" Type="http://schemas.openxmlformats.org/officeDocument/2006/relationships/hyperlink" Target="https://fbref.com/en/players/9c94165b/matchlogs/2025-2026/summary/Luke-Shaw-Match-Logs" TargetMode="External"/><Relationship Id="rId1015" Type="http://schemas.openxmlformats.org/officeDocument/2006/relationships/hyperlink" Target="https://fbref.com/en/country/ENG/England-Football" TargetMode="External"/><Relationship Id="rId1222" Type="http://schemas.openxmlformats.org/officeDocument/2006/relationships/hyperlink" Target="https://fbref.com/en/players/5c74c0f5/Kiernan-Dewsbury-Hall" TargetMode="External"/><Relationship Id="rId1667" Type="http://schemas.openxmlformats.org/officeDocument/2006/relationships/hyperlink" Target="https://fbref.com/en/country/NED/Netherlands-Football" TargetMode="External"/><Relationship Id="rId1874" Type="http://schemas.openxmlformats.org/officeDocument/2006/relationships/hyperlink" Target="https://fbref.com/en/players/4776da26/Jenson-Jones" TargetMode="External"/><Relationship Id="rId2718" Type="http://schemas.openxmlformats.org/officeDocument/2006/relationships/hyperlink" Target="https://fbref.com/en/country/ENG/England-Football" TargetMode="External"/><Relationship Id="rId2925" Type="http://schemas.openxmlformats.org/officeDocument/2006/relationships/hyperlink" Target="https://fbref.com/en/players/5536f008/Leo-Shahar" TargetMode="External"/><Relationship Id="rId1527" Type="http://schemas.openxmlformats.org/officeDocument/2006/relationships/hyperlink" Target="https://fbref.com/en/country/POR/Portugal-Football" TargetMode="External"/><Relationship Id="rId1734" Type="http://schemas.openxmlformats.org/officeDocument/2006/relationships/hyperlink" Target="https://fbref.com/en/players/9a71e978/Ki-Jana-Hoever" TargetMode="External"/><Relationship Id="rId1941" Type="http://schemas.openxmlformats.org/officeDocument/2006/relationships/hyperlink" Target="https://fbref.com/en/players/93508980/matchlogs/2025-2026/summary/Kevin-Match-Logs" TargetMode="External"/><Relationship Id="rId3187" Type="http://schemas.openxmlformats.org/officeDocument/2006/relationships/hyperlink" Target="https://fbref.com/en/players/a497130f/matchlogs/2025-2026/summary/Stefanos-Tzimas-Match-Logs" TargetMode="External"/><Relationship Id="rId3394" Type="http://schemas.openxmlformats.org/officeDocument/2006/relationships/hyperlink" Target="https://fbref.com/en/players/c666574f/Christian-Walton" TargetMode="External"/><Relationship Id="rId26" Type="http://schemas.openxmlformats.org/officeDocument/2006/relationships/hyperlink" Target="https://fbref.com/en/players/a182122b/matchlogs/2025-2026/summary/Reece-Welch-Match-Logs" TargetMode="External"/><Relationship Id="rId3047" Type="http://schemas.openxmlformats.org/officeDocument/2006/relationships/hyperlink" Target="https://fbref.com/en/players/df04eb4b/matchlogs/2025-2026/summary/Crysencio-Summerville-Match-Logs" TargetMode="External"/><Relationship Id="rId175" Type="http://schemas.openxmlformats.org/officeDocument/2006/relationships/hyperlink" Target="https://fbref.com/en/players/46206cf7/matchlogs/2025-2026/summary/Armin-Pecsi-Match-Logs" TargetMode="External"/><Relationship Id="rId1801" Type="http://schemas.openxmlformats.org/officeDocument/2006/relationships/hyperlink" Target="https://fbref.com/en/players/6ca5ec4b/matchlogs/2025-2026/summary/Alex-Iwobi-Match-Logs" TargetMode="External"/><Relationship Id="rId3254" Type="http://schemas.openxmlformats.org/officeDocument/2006/relationships/hyperlink" Target="https://fbref.com/en/squads/943e8050/Burnley-Stats" TargetMode="External"/><Relationship Id="rId3461" Type="http://schemas.openxmlformats.org/officeDocument/2006/relationships/hyperlink" Target="https://fbref.com/en/players/29c29cef/Charlie-Hughes" TargetMode="External"/><Relationship Id="rId382" Type="http://schemas.openxmlformats.org/officeDocument/2006/relationships/hyperlink" Target="https://fbref.com/en/players/169fd162/matchlogs/2025-2026/summary/Hwang-Hee-chan-Match-Logs" TargetMode="External"/><Relationship Id="rId687" Type="http://schemas.openxmlformats.org/officeDocument/2006/relationships/hyperlink" Target="https://fbref.com/en/country/NED/Netherlands-Football" TargetMode="External"/><Relationship Id="rId2063" Type="http://schemas.openxmlformats.org/officeDocument/2006/relationships/hyperlink" Target="https://fbref.com/en/country/PAR/Paraguay-Football" TargetMode="External"/><Relationship Id="rId2270" Type="http://schemas.openxmlformats.org/officeDocument/2006/relationships/hyperlink" Target="https://fbref.com/en/players/bf973eeb/James-McConnell" TargetMode="External"/><Relationship Id="rId2368" Type="http://schemas.openxmlformats.org/officeDocument/2006/relationships/hyperlink" Target="https://fbref.com/en/players/25683300/matchlogs/2025-2026/summary/Kieran-Morrison-Match-Logs" TargetMode="External"/><Relationship Id="rId3114" Type="http://schemas.openxmlformats.org/officeDocument/2006/relationships/hyperlink" Target="https://fbref.com/en/squads/8602292d/Aston-Villa-Stats" TargetMode="External"/><Relationship Id="rId3321" Type="http://schemas.openxmlformats.org/officeDocument/2006/relationships/hyperlink" Target="https://fbref.com/en/country/SCO/Scotland-Football" TargetMode="External"/><Relationship Id="rId242" Type="http://schemas.openxmlformats.org/officeDocument/2006/relationships/hyperlink" Target="https://fbref.com/en/players/c6685def/matchlogs/2025-2026/summary/Stephen-Mfuni-Match-Logs" TargetMode="External"/><Relationship Id="rId894" Type="http://schemas.openxmlformats.org/officeDocument/2006/relationships/hyperlink" Target="https://fbref.com/en/players/ed5c0319/Beto" TargetMode="External"/><Relationship Id="rId1177" Type="http://schemas.openxmlformats.org/officeDocument/2006/relationships/hyperlink" Target="https://fbref.com/en/players/d9565625/matchlogs/2025-2026/summary/Diogo-Dalot-Match-Logs" TargetMode="External"/><Relationship Id="rId2130" Type="http://schemas.openxmlformats.org/officeDocument/2006/relationships/hyperlink" Target="https://fbref.com/en/players/6f7d826d/Douglas-Luiz" TargetMode="External"/><Relationship Id="rId2575" Type="http://schemas.openxmlformats.org/officeDocument/2006/relationships/hyperlink" Target="https://fbref.com/en/squads/b8fd03ef/Manchester-City-Stats" TargetMode="External"/><Relationship Id="rId2782" Type="http://schemas.openxmlformats.org/officeDocument/2006/relationships/hyperlink" Target="https://fbref.com/en/country/GER/Germany-Football" TargetMode="External"/><Relationship Id="rId3419" Type="http://schemas.openxmlformats.org/officeDocument/2006/relationships/hyperlink" Target="https://fbref.com/en/players/6068431b/Cameron-Humphreys" TargetMode="External"/><Relationship Id="rId102" Type="http://schemas.openxmlformats.org/officeDocument/2006/relationships/hyperlink" Target="https://fbref.com/en/players/6aa3e78b/matchlogs/2025-2026/summary/Ryan-Sessegnon-Match-Logs" TargetMode="External"/><Relationship Id="rId547" Type="http://schemas.openxmlformats.org/officeDocument/2006/relationships/hyperlink" Target="https://fbref.com/en/players/a57a4ea8/matchlogs/2025-2026/summary/George-Brierley-Match-Logs" TargetMode="External"/><Relationship Id="rId754" Type="http://schemas.openxmlformats.org/officeDocument/2006/relationships/hyperlink" Target="https://fbref.com/en/players/2d14071d/Andre-Annous" TargetMode="External"/><Relationship Id="rId961" Type="http://schemas.openxmlformats.org/officeDocument/2006/relationships/hyperlink" Target="https://fbref.com/en/players/c1949191/matchlogs/2025-2026/summary/Jarrad-Branthwaite-Match-Logs" TargetMode="External"/><Relationship Id="rId1384" Type="http://schemas.openxmlformats.org/officeDocument/2006/relationships/hyperlink" Target="https://fbref.com/en/squads/4ba7cbea/Bournemouth-Stats" TargetMode="External"/><Relationship Id="rId1591" Type="http://schemas.openxmlformats.org/officeDocument/2006/relationships/hyperlink" Target="https://fbref.com/en/country/BUL/Bulgaria-Football" TargetMode="External"/><Relationship Id="rId1689" Type="http://schemas.openxmlformats.org/officeDocument/2006/relationships/hyperlink" Target="https://fbref.com/en/players/169fd162/matchlogs/2025-2026/summary/Hwang-Hee-chan-Match-Logs" TargetMode="External"/><Relationship Id="rId2228" Type="http://schemas.openxmlformats.org/officeDocument/2006/relationships/hyperlink" Target="https://fbref.com/en/squads/8ef52968/Sunderland-Stats" TargetMode="External"/><Relationship Id="rId2435" Type="http://schemas.openxmlformats.org/officeDocument/2006/relationships/hyperlink" Target="https://fbref.com/en/squads/d3fd31cc/Everton-Stats" TargetMode="External"/><Relationship Id="rId2642" Type="http://schemas.openxmlformats.org/officeDocument/2006/relationships/hyperlink" Target="https://fbref.com/en/country/SUR/Suriname-Football" TargetMode="External"/><Relationship Id="rId90" Type="http://schemas.openxmlformats.org/officeDocument/2006/relationships/hyperlink" Target="https://fbref.com/en/players/98c8559a/matchlogs/2025-2026/summary/Julio-Soler-Match-Logs" TargetMode="External"/><Relationship Id="rId407" Type="http://schemas.openxmlformats.org/officeDocument/2006/relationships/hyperlink" Target="https://fbref.com/en/players/b0b4fd3e/matchlogs/2025-2026/summary/Jack-Grealish-Match-Logs" TargetMode="External"/><Relationship Id="rId614" Type="http://schemas.openxmlformats.org/officeDocument/2006/relationships/hyperlink" Target="https://fbref.com/en/players/75f1ed80/matchlogs/2025-2026/summary/Emmanuel-Agbadou-Match-Logs" TargetMode="External"/><Relationship Id="rId821" Type="http://schemas.openxmlformats.org/officeDocument/2006/relationships/hyperlink" Target="https://fbref.com/en/players/2b5a35e5/matchlogs/2025-2026/summary/Dilane-Bakwa-Match-Logs" TargetMode="External"/><Relationship Id="rId1037" Type="http://schemas.openxmlformats.org/officeDocument/2006/relationships/hyperlink" Target="https://fbref.com/en/players/aded8e6f/matchlogs/2025-2026/summary/Riccardo-Calafiori-Match-Logs" TargetMode="External"/><Relationship Id="rId1244" Type="http://schemas.openxmlformats.org/officeDocument/2006/relationships/hyperlink" Target="https://fbref.com/en/squads/d3fd31cc/Everton-Stats" TargetMode="External"/><Relationship Id="rId1451" Type="http://schemas.openxmlformats.org/officeDocument/2006/relationships/hyperlink" Target="https://fbref.com/en/country/NOR/Norway-Football" TargetMode="External"/><Relationship Id="rId1896" Type="http://schemas.openxmlformats.org/officeDocument/2006/relationships/hyperlink" Target="https://fbref.com/en/squads/d07537b9/Brighton-and-Hove-Albion-Stats" TargetMode="External"/><Relationship Id="rId2502" Type="http://schemas.openxmlformats.org/officeDocument/2006/relationships/hyperlink" Target="https://fbref.com/en/country/DEN/Denmark-Football" TargetMode="External"/><Relationship Id="rId2947" Type="http://schemas.openxmlformats.org/officeDocument/2006/relationships/hyperlink" Target="https://fbref.com/en/squads/b8fd03ef/Manchester-City-Stats" TargetMode="External"/><Relationship Id="rId919" Type="http://schemas.openxmlformats.org/officeDocument/2006/relationships/hyperlink" Target="https://fbref.com/en/country/NOR/Norway-Football" TargetMode="External"/><Relationship Id="rId1104" Type="http://schemas.openxmlformats.org/officeDocument/2006/relationships/hyperlink" Target="https://fbref.com/en/squads/822bd0ba/Liverpool-Stats" TargetMode="External"/><Relationship Id="rId1311" Type="http://schemas.openxmlformats.org/officeDocument/2006/relationships/hyperlink" Target="https://fbref.com/en/country/ENG/England-Football" TargetMode="External"/><Relationship Id="rId1549" Type="http://schemas.openxmlformats.org/officeDocument/2006/relationships/hyperlink" Target="https://fbref.com/en/players/2c56a792/matchlogs/2025-2026/summary/Nicolas-Gonzalez-Match-Logs" TargetMode="External"/><Relationship Id="rId1756" Type="http://schemas.openxmlformats.org/officeDocument/2006/relationships/hyperlink" Target="https://fbref.com/en/squads/8ef52968/Sunderland-Stats" TargetMode="External"/><Relationship Id="rId1963" Type="http://schemas.openxmlformats.org/officeDocument/2006/relationships/hyperlink" Target="https://fbref.com/en/country/CZE/Czech-Republic-Football" TargetMode="External"/><Relationship Id="rId2807" Type="http://schemas.openxmlformats.org/officeDocument/2006/relationships/hyperlink" Target="https://fbref.com/en/squads/d07537b9/Brighton-and-Hove-Albion-Stats" TargetMode="External"/><Relationship Id="rId48" Type="http://schemas.openxmlformats.org/officeDocument/2006/relationships/hyperlink" Target="https://fbref.com/en/players/af49fb14/matchlogs/2025-2026/summary/Harry-Tyrer-Match-Logs" TargetMode="External"/><Relationship Id="rId1409" Type="http://schemas.openxmlformats.org/officeDocument/2006/relationships/hyperlink" Target="https://fbref.com/en/players/ef491564/matchlogs/2025-2026/summary/Mateus-Fernandes-Match-Logs" TargetMode="External"/><Relationship Id="rId1616" Type="http://schemas.openxmlformats.org/officeDocument/2006/relationships/hyperlink" Target="https://fbref.com/en/squads/7c21e445/West-Ham-United-Stats" TargetMode="External"/><Relationship Id="rId1823" Type="http://schemas.openxmlformats.org/officeDocument/2006/relationships/hyperlink" Target="https://fbref.com/en/country/BRA/Brazil-Football" TargetMode="External"/><Relationship Id="rId3069" Type="http://schemas.openxmlformats.org/officeDocument/2006/relationships/hyperlink" Target="https://fbref.com/en/country/JPN/Japan-Football" TargetMode="External"/><Relationship Id="rId3276" Type="http://schemas.openxmlformats.org/officeDocument/2006/relationships/hyperlink" Target="https://fbref.com/en/players/4b542852/Adam-Wharton" TargetMode="External"/><Relationship Id="rId3483" Type="http://schemas.openxmlformats.org/officeDocument/2006/relationships/hyperlink" Target="https://fbref.com/en/players/2f6ec02a/Kieran-Dowell" TargetMode="External"/><Relationship Id="rId197" Type="http://schemas.openxmlformats.org/officeDocument/2006/relationships/hyperlink" Target="https://fbref.com/en/players/4e93ceb2/matchlogs/2025-2026/summary/Temple-Ojinnaka-Match-Logs" TargetMode="External"/><Relationship Id="rId2085" Type="http://schemas.openxmlformats.org/officeDocument/2006/relationships/hyperlink" Target="https://fbref.com/en/players/5dff6c28/matchlogs/2025-2026/summary/Myles-Lewis-Skelly-Match-Logs" TargetMode="External"/><Relationship Id="rId2292" Type="http://schemas.openxmlformats.org/officeDocument/2006/relationships/hyperlink" Target="https://fbref.com/en/players/fc15fb84/matchlogs/2025-2026/summary/Dwight-McNeil-Match-Logs" TargetMode="External"/><Relationship Id="rId3136" Type="http://schemas.openxmlformats.org/officeDocument/2006/relationships/hyperlink" Target="https://fbref.com/en/players/259fea27/James-Trafford" TargetMode="External"/><Relationship Id="rId3343" Type="http://schemas.openxmlformats.org/officeDocument/2006/relationships/hyperlink" Target="https://fbref.com/en/players/4e9a0555/matchlogs/2025-2026/summary/Chris-Wood-Match-Logs" TargetMode="External"/><Relationship Id="rId264" Type="http://schemas.openxmlformats.org/officeDocument/2006/relationships/hyperlink" Target="https://fbref.com/en/players/3a27f1bf/matchlogs/2025-2026/summary/Callum-Marshall-Match-Logs" TargetMode="External"/><Relationship Id="rId471" Type="http://schemas.openxmlformats.org/officeDocument/2006/relationships/hyperlink" Target="https://fbref.com/en/players/1bd530e8/matchlogs/2025-2026/summary/Joel-Drakes-Thomas-Match-Logs" TargetMode="External"/><Relationship Id="rId2152" Type="http://schemas.openxmlformats.org/officeDocument/2006/relationships/hyperlink" Target="https://fbref.com/en/squads/18bb7c10/Arsenal-Stats" TargetMode="External"/><Relationship Id="rId2597" Type="http://schemas.openxmlformats.org/officeDocument/2006/relationships/hyperlink" Target="https://fbref.com/en/players/230f0471/Nathan-Patterson" TargetMode="External"/><Relationship Id="rId124" Type="http://schemas.openxmlformats.org/officeDocument/2006/relationships/hyperlink" Target="https://fbref.com/en/players/bc7dc64d/matchlogs/2025-2026/summary/Bukayo-Saka-Match-Logs" TargetMode="External"/><Relationship Id="rId569" Type="http://schemas.openxmlformats.org/officeDocument/2006/relationships/hyperlink" Target="https://fbref.com/en/players/10f0fdd3/matchlogs/2025-2026/summary/Jean-Ricner-Bellegarde-Match-Logs" TargetMode="External"/><Relationship Id="rId776" Type="http://schemas.openxmlformats.org/officeDocument/2006/relationships/hyperlink" Target="https://fbref.com/en/squads/8cec06e1/Wolverhampton-Wanderers-Stats" TargetMode="External"/><Relationship Id="rId983" Type="http://schemas.openxmlformats.org/officeDocument/2006/relationships/hyperlink" Target="https://fbref.com/en/country/WAL/Wales-Football" TargetMode="External"/><Relationship Id="rId1199" Type="http://schemas.openxmlformats.org/officeDocument/2006/relationships/hyperlink" Target="https://fbref.com/en/country/BEL/Belgium-Football" TargetMode="External"/><Relationship Id="rId2457" Type="http://schemas.openxmlformats.org/officeDocument/2006/relationships/hyperlink" Target="https://fbref.com/en/players/e79269bd/Luca-Netz" TargetMode="External"/><Relationship Id="rId2664" Type="http://schemas.openxmlformats.org/officeDocument/2006/relationships/hyperlink" Target="https://fbref.com/en/players/b96cec48/matchlogs/2025-2026/summary/Sam-Proctor-Match-Logs" TargetMode="External"/><Relationship Id="rId3203" Type="http://schemas.openxmlformats.org/officeDocument/2006/relationships/hyperlink" Target="https://fbref.com/en/players/1df4a109/matchlogs/2025-2026/summary/Lesley-Ugochukwu-Match-Logs" TargetMode="External"/><Relationship Id="rId3410" Type="http://schemas.openxmlformats.org/officeDocument/2006/relationships/hyperlink" Target="https://fbref.com/en/players/b3fe23c6/Wes-Burns" TargetMode="External"/><Relationship Id="rId331" Type="http://schemas.openxmlformats.org/officeDocument/2006/relationships/hyperlink" Target="https://fbref.com/en/players/bf4c41f9/matchlogs/2025-2026/summary/Arnaud-Kalimuendo-Match-Logs" TargetMode="External"/><Relationship Id="rId429" Type="http://schemas.openxmlformats.org/officeDocument/2006/relationships/hyperlink" Target="https://fbref.com/en/players/40498af1/matchlogs/2025-2026/summary/Andres-Garcia-Match-Logs" TargetMode="External"/><Relationship Id="rId636" Type="http://schemas.openxmlformats.org/officeDocument/2006/relationships/hyperlink" Target="https://fbref.com/en/squads/8602292d/Aston-Villa-Stats" TargetMode="External"/><Relationship Id="rId1059" Type="http://schemas.openxmlformats.org/officeDocument/2006/relationships/hyperlink" Target="https://fbref.com/en/country/POR/Portugal-Football" TargetMode="External"/><Relationship Id="rId1266" Type="http://schemas.openxmlformats.org/officeDocument/2006/relationships/hyperlink" Target="https://fbref.com/en/players/fffea3e5/Jeremy-Doku" TargetMode="External"/><Relationship Id="rId1473" Type="http://schemas.openxmlformats.org/officeDocument/2006/relationships/hyperlink" Target="https://fbref.com/en/players/72c812f3/matchlogs/2025-2026/summary/Idrissa-Gana-Gueye-Match-Logs" TargetMode="External"/><Relationship Id="rId2012" Type="http://schemas.openxmlformats.org/officeDocument/2006/relationships/hyperlink" Target="https://fbref.com/en/squads/19538871/Manchester-United-Stats" TargetMode="External"/><Relationship Id="rId2317" Type="http://schemas.openxmlformats.org/officeDocument/2006/relationships/hyperlink" Target="https://fbref.com/en/players/b05f4787/Antoni-Milambo" TargetMode="External"/><Relationship Id="rId2871" Type="http://schemas.openxmlformats.org/officeDocument/2006/relationships/hyperlink" Target="https://fbref.com/en/squads/7c21e445/West-Ham-United-Stats" TargetMode="External"/><Relationship Id="rId2969" Type="http://schemas.openxmlformats.org/officeDocument/2006/relationships/hyperlink" Target="https://fbref.com/en/players/c55a846e/Gaga-Slonina" TargetMode="External"/><Relationship Id="rId843" Type="http://schemas.openxmlformats.org/officeDocument/2006/relationships/hyperlink" Target="https://fbref.com/en/country/ENG/England-Football" TargetMode="External"/><Relationship Id="rId1126" Type="http://schemas.openxmlformats.org/officeDocument/2006/relationships/hyperlink" Target="https://fbref.com/en/players/0420d84f/Seamus-Coleman" TargetMode="External"/><Relationship Id="rId1680" Type="http://schemas.openxmlformats.org/officeDocument/2006/relationships/hyperlink" Target="https://fbref.com/en/squads/19538871/Manchester-United-Stats" TargetMode="External"/><Relationship Id="rId1778" Type="http://schemas.openxmlformats.org/officeDocument/2006/relationships/hyperlink" Target="https://fbref.com/en/players/c1395580/Danny-Imray" TargetMode="External"/><Relationship Id="rId1985" Type="http://schemas.openxmlformats.org/officeDocument/2006/relationships/hyperlink" Target="https://fbref.com/en/players/5ed9b537/matchlogs/2025-2026/summary/Ibrahima-Konate-Match-Logs" TargetMode="External"/><Relationship Id="rId2524" Type="http://schemas.openxmlformats.org/officeDocument/2006/relationships/hyperlink" Target="https://fbref.com/en/players/a3aa41c2/matchlogs/2025-2026/summary/Saheed-Olagunju-Match-Logs" TargetMode="External"/><Relationship Id="rId2731" Type="http://schemas.openxmlformats.org/officeDocument/2006/relationships/hyperlink" Target="https://fbref.com/en/squads/fd962109/Fulham-Stats" TargetMode="External"/><Relationship Id="rId2829" Type="http://schemas.openxmlformats.org/officeDocument/2006/relationships/hyperlink" Target="https://fbref.com/en/players/972aeb2a/William-Saliba" TargetMode="External"/><Relationship Id="rId703" Type="http://schemas.openxmlformats.org/officeDocument/2006/relationships/hyperlink" Target="https://fbref.com/en/country/PAR/Paraguay-Football" TargetMode="External"/><Relationship Id="rId910" Type="http://schemas.openxmlformats.org/officeDocument/2006/relationships/hyperlink" Target="https://fbref.com/en/players/6c203af0/Yves-Bissouma" TargetMode="External"/><Relationship Id="rId1333" Type="http://schemas.openxmlformats.org/officeDocument/2006/relationships/hyperlink" Target="https://fbref.com/en/players/57760e66/matchlogs/2025-2026/summary/Marcus-Edwards-Match-Logs" TargetMode="External"/><Relationship Id="rId1540" Type="http://schemas.openxmlformats.org/officeDocument/2006/relationships/hyperlink" Target="https://fbref.com/en/squads/822bd0ba/Liverpool-Stats" TargetMode="External"/><Relationship Id="rId1638" Type="http://schemas.openxmlformats.org/officeDocument/2006/relationships/hyperlink" Target="https://fbref.com/en/players/d56b9520/Malo-Gusto" TargetMode="External"/><Relationship Id="rId1400" Type="http://schemas.openxmlformats.org/officeDocument/2006/relationships/hyperlink" Target="https://fbref.com/en/squads/4ba7cbea/Bournemouth-Stats" TargetMode="External"/><Relationship Id="rId1845" Type="http://schemas.openxmlformats.org/officeDocument/2006/relationships/hyperlink" Target="https://fbref.com/en/players/c17bfb65/matchlogs/2025-2026/summary/Joelinton-Match-Logs" TargetMode="External"/><Relationship Id="rId3060" Type="http://schemas.openxmlformats.org/officeDocument/2006/relationships/hyperlink" Target="https://fbref.com/en/players/9f59ff55/Kota-Takai" TargetMode="External"/><Relationship Id="rId3298" Type="http://schemas.openxmlformats.org/officeDocument/2006/relationships/hyperlink" Target="https://fbref.com/en/squads/361ca564/Tottenham-Hotspur-Stats" TargetMode="External"/><Relationship Id="rId1705" Type="http://schemas.openxmlformats.org/officeDocument/2006/relationships/hyperlink" Target="https://fbref.com/en/players/8a3c1dc7/matchlogs/2025-2026/summary/Rico-Henry-Match-Logs" TargetMode="External"/><Relationship Id="rId1912" Type="http://schemas.openxmlformats.org/officeDocument/2006/relationships/hyperlink" Target="https://fbref.com/en/squads/8602292d/Aston-Villa-Stats" TargetMode="External"/><Relationship Id="rId3158" Type="http://schemas.openxmlformats.org/officeDocument/2006/relationships/hyperlink" Target="https://fbref.com/en/squads/943e8050/Burnley-Stats" TargetMode="External"/><Relationship Id="rId3365" Type="http://schemas.openxmlformats.org/officeDocument/2006/relationships/hyperlink" Target="https://fbref.com/en/squads/cd051869/Brentford-Stats" TargetMode="External"/><Relationship Id="rId286" Type="http://schemas.openxmlformats.org/officeDocument/2006/relationships/hyperlink" Target="https://fbref.com/en/players/f5deef4c/matchlogs/2025-2026/summary/Victor-Lindelof-Match-Logs" TargetMode="External"/><Relationship Id="rId493" Type="http://schemas.openxmlformats.org/officeDocument/2006/relationships/hyperlink" Target="https://fbref.com/en/players/d494882e/matchlogs/2025-2026/summary/Maxim-De-Cuyper-Match-Logs" TargetMode="External"/><Relationship Id="rId2174" Type="http://schemas.openxmlformats.org/officeDocument/2006/relationships/hyperlink" Target="https://fbref.com/en/players/116c35df/Donyell-Malen" TargetMode="External"/><Relationship Id="rId2381" Type="http://schemas.openxmlformats.org/officeDocument/2006/relationships/hyperlink" Target="https://fbref.com/en/players/ce7ae86a/Divine-Mukasa" TargetMode="External"/><Relationship Id="rId3018" Type="http://schemas.openxmlformats.org/officeDocument/2006/relationships/hyperlink" Target="https://fbref.com/en/country/ENG/England-Football" TargetMode="External"/><Relationship Id="rId3225" Type="http://schemas.openxmlformats.org/officeDocument/2006/relationships/hyperlink" Target="https://fbref.com/en/country/NED/Netherlands-Football" TargetMode="External"/><Relationship Id="rId3432" Type="http://schemas.openxmlformats.org/officeDocument/2006/relationships/hyperlink" Target="https://fbref.com/en/players/6a471ee8/Bobby-Thomas" TargetMode="External"/><Relationship Id="rId146" Type="http://schemas.openxmlformats.org/officeDocument/2006/relationships/hyperlink" Target="https://fbref.com/en/players/b12ba5d9/matchlogs/2025-2026/summary/Seth-Ridgeon-Match-Logs" TargetMode="External"/><Relationship Id="rId353" Type="http://schemas.openxmlformats.org/officeDocument/2006/relationships/hyperlink" Target="https://fbref.com/en/players/8449d35e/matchlogs/2025-2026/summary/Vitaly-Janelt-Match-Logs" TargetMode="External"/><Relationship Id="rId560" Type="http://schemas.openxmlformats.org/officeDocument/2006/relationships/hyperlink" Target="https://fbref.com/en/players/6fdac234/matchlogs/2025-2026/summary/Jaka-Bijol-Match-Logs" TargetMode="External"/><Relationship Id="rId798" Type="http://schemas.openxmlformats.org/officeDocument/2006/relationships/hyperlink" Target="https://fbref.com/en/players/e5478b87/Taiwo-Awoniyi" TargetMode="External"/><Relationship Id="rId1190" Type="http://schemas.openxmlformats.org/officeDocument/2006/relationships/hyperlink" Target="https://fbref.com/en/players/60344e4f/Josh-Dasilva" TargetMode="External"/><Relationship Id="rId2034" Type="http://schemas.openxmlformats.org/officeDocument/2006/relationships/hyperlink" Target="https://fbref.com/en/players/8e6d2fcd/Senne-Lammens" TargetMode="External"/><Relationship Id="rId2241" Type="http://schemas.openxmlformats.org/officeDocument/2006/relationships/hyperlink" Target="https://fbref.com/en/players/27f4f772/matchlogs/2025-2026/summary/Remi-Matthews-Match-Logs" TargetMode="External"/><Relationship Id="rId2479" Type="http://schemas.openxmlformats.org/officeDocument/2006/relationships/hyperlink" Target="https://fbref.com/en/squads/b8fd03ef/Manchester-City-Stats" TargetMode="External"/><Relationship Id="rId2686" Type="http://schemas.openxmlformats.org/officeDocument/2006/relationships/hyperlink" Target="https://fbref.com/en/country/ENG/England-Football" TargetMode="External"/><Relationship Id="rId2893" Type="http://schemas.openxmlformats.org/officeDocument/2006/relationships/hyperlink" Target="https://fbref.com/en/players/834b5c4c/Matz-Sels" TargetMode="External"/><Relationship Id="rId213" Type="http://schemas.openxmlformats.org/officeDocument/2006/relationships/hyperlink" Target="https://fbref.com/en/players/a47ad0f5/matchlogs/2025-2026/summary/Dan-Neil-Match-Logs" TargetMode="External"/><Relationship Id="rId420" Type="http://schemas.openxmlformats.org/officeDocument/2006/relationships/hyperlink" Target="https://fbref.com/en/players/8b57ad2c/matchlogs/2025-2026/summary/Joao-Gomes-Match-Logs" TargetMode="External"/><Relationship Id="rId658" Type="http://schemas.openxmlformats.org/officeDocument/2006/relationships/hyperlink" Target="https://fbref.com/en/players/75f1ed80/Emmanuel-Agbadou" TargetMode="External"/><Relationship Id="rId865" Type="http://schemas.openxmlformats.org/officeDocument/2006/relationships/hyperlink" Target="https://fbref.com/en/players/10f0fdd3/matchlogs/2025-2026/summary/Jean-Ricner-Bellegarde-Match-Logs" TargetMode="External"/><Relationship Id="rId1050" Type="http://schemas.openxmlformats.org/officeDocument/2006/relationships/hyperlink" Target="https://fbref.com/en/players/702812fe/Rio-Cardines" TargetMode="External"/><Relationship Id="rId1288" Type="http://schemas.openxmlformats.org/officeDocument/2006/relationships/hyperlink" Target="https://fbref.com/en/squads/18bb7c10/Arsenal-Stats" TargetMode="External"/><Relationship Id="rId1495" Type="http://schemas.openxmlformats.org/officeDocument/2006/relationships/hyperlink" Target="https://fbref.com/en/country/ENG/England-Football" TargetMode="External"/><Relationship Id="rId2101" Type="http://schemas.openxmlformats.org/officeDocument/2006/relationships/hyperlink" Target="https://fbref.com/en/players/f5deef4c/matchlogs/2025-2026/summary/Victor-Lindelof-Match-Logs" TargetMode="External"/><Relationship Id="rId2339" Type="http://schemas.openxmlformats.org/officeDocument/2006/relationships/hyperlink" Target="https://fbref.com/en/squads/8602292d/Aston-Villa-Stats" TargetMode="External"/><Relationship Id="rId2546" Type="http://schemas.openxmlformats.org/officeDocument/2006/relationships/hyperlink" Target="https://fbref.com/en/country/NGA/Nigeria-Football" TargetMode="External"/><Relationship Id="rId2753" Type="http://schemas.openxmlformats.org/officeDocument/2006/relationships/hyperlink" Target="https://fbref.com/en/players/49375cdd/Kaden-Rodney" TargetMode="External"/><Relationship Id="rId2960" Type="http://schemas.openxmlformats.org/officeDocument/2006/relationships/hyperlink" Target="https://fbref.com/en/players/c1a271b9/matchlogs/2025-2026/summary/Freddie-Simmonds-Match-Logs" TargetMode="External"/><Relationship Id="rId518" Type="http://schemas.openxmlformats.org/officeDocument/2006/relationships/hyperlink" Target="https://fbref.com/en/players/5515376c/matchlogs/2025-2026/summary/Trevoh-Chalobah-Match-Logs" TargetMode="External"/><Relationship Id="rId725" Type="http://schemas.openxmlformats.org/officeDocument/2006/relationships/hyperlink" Target="https://fbref.com/en/players/98e0d76c/matchlogs/2025-2026/summary/Jaydon-Amauri-Banel-Match-Logs" TargetMode="External"/><Relationship Id="rId932" Type="http://schemas.openxmlformats.org/officeDocument/2006/relationships/hyperlink" Target="https://fbref.com/en/squads/5bfb9659/Leeds-United-Stats" TargetMode="External"/><Relationship Id="rId1148" Type="http://schemas.openxmlformats.org/officeDocument/2006/relationships/hyperlink" Target="https://fbref.com/en/squads/5bfb9659/Leeds-United-Stats" TargetMode="External"/><Relationship Id="rId1355" Type="http://schemas.openxmlformats.org/officeDocument/2006/relationships/hyperlink" Target="https://fbref.com/en/country/ENG/England-Football" TargetMode="External"/><Relationship Id="rId1562" Type="http://schemas.openxmlformats.org/officeDocument/2006/relationships/hyperlink" Target="https://fbref.com/en/players/b8e740fb/Ryan-Gravenberch" TargetMode="External"/><Relationship Id="rId2406" Type="http://schemas.openxmlformats.org/officeDocument/2006/relationships/hyperlink" Target="https://fbref.com/en/country/BRA/Brazil-Football" TargetMode="External"/><Relationship Id="rId2613" Type="http://schemas.openxmlformats.org/officeDocument/2006/relationships/hyperlink" Target="https://fbref.com/en/players/6639e500/Andreas-Pereira" TargetMode="External"/><Relationship Id="rId1008" Type="http://schemas.openxmlformats.org/officeDocument/2006/relationships/hyperlink" Target="https://fbref.com/en/squads/5bfb9659/Leeds-United-Stats" TargetMode="External"/><Relationship Id="rId1215" Type="http://schemas.openxmlformats.org/officeDocument/2006/relationships/hyperlink" Target="https://fbref.com/en/country/ENG/England-Football" TargetMode="External"/><Relationship Id="rId1422" Type="http://schemas.openxmlformats.org/officeDocument/2006/relationships/hyperlink" Target="https://fbref.com/en/players/81a92add/Tyler-Fletcher" TargetMode="External"/><Relationship Id="rId1867" Type="http://schemas.openxmlformats.org/officeDocument/2006/relationships/hyperlink" Target="https://fbref.com/en/country/ENG/England-Football" TargetMode="External"/><Relationship Id="rId2820" Type="http://schemas.openxmlformats.org/officeDocument/2006/relationships/hyperlink" Target="https://fbref.com/en/players/645481cc/matchlogs/2025-2026/summary/Noah-Sadiki-Match-Logs" TargetMode="External"/><Relationship Id="rId2918" Type="http://schemas.openxmlformats.org/officeDocument/2006/relationships/hyperlink" Target="https://fbref.com/en/country/ENG/England-Football" TargetMode="External"/><Relationship Id="rId61" Type="http://schemas.openxmlformats.org/officeDocument/2006/relationships/hyperlink" Target="https://fbref.com/en/players/88f130ed/matchlogs/2025-2026/summary/Jean-Clair-Todibo-Match-Logs" TargetMode="External"/><Relationship Id="rId1727" Type="http://schemas.openxmlformats.org/officeDocument/2006/relationships/hyperlink" Target="https://fbref.com/en/country/ECU/Ecuador-Football" TargetMode="External"/><Relationship Id="rId1934" Type="http://schemas.openxmlformats.org/officeDocument/2006/relationships/hyperlink" Target="https://fbref.com/en/players/0ad53bdc/Milos-Kerkez" TargetMode="External"/><Relationship Id="rId3082" Type="http://schemas.openxmlformats.org/officeDocument/2006/relationships/hyperlink" Target="https://fbref.com/en/squads/4ba7cbea/Bournemouth-Stats" TargetMode="External"/><Relationship Id="rId3387" Type="http://schemas.openxmlformats.org/officeDocument/2006/relationships/hyperlink" Target="https://fbref.com/en/players/79300479/Martin-Odegaard" TargetMode="External"/><Relationship Id="rId19" Type="http://schemas.openxmlformats.org/officeDocument/2006/relationships/hyperlink" Target="https://fbref.com/en/players/a3b03921/matchlogs/2025-2026/summary/Joe-Willock-Match-Logs" TargetMode="External"/><Relationship Id="rId2196" Type="http://schemas.openxmlformats.org/officeDocument/2006/relationships/hyperlink" Target="https://fbref.com/en/squads/19538871/Manchester-United-Stats" TargetMode="External"/><Relationship Id="rId168" Type="http://schemas.openxmlformats.org/officeDocument/2006/relationships/hyperlink" Target="https://fbref.com/en/players/540ec57b/matchlogs/2025-2026/summary/Yeremi-Pino-Match-Logs" TargetMode="External"/><Relationship Id="rId3247" Type="http://schemas.openxmlformats.org/officeDocument/2006/relationships/hyperlink" Target="https://fbref.com/en/players/9e525177/matchlogs/2025-2026/summary/Aaron-Wan-Bissaka-Match-Logs" TargetMode="External"/><Relationship Id="rId3454" Type="http://schemas.openxmlformats.org/officeDocument/2006/relationships/hyperlink" Target="https://fbref.com/en/players/b50efed4/Callum-Perry" TargetMode="External"/><Relationship Id="rId375" Type="http://schemas.openxmlformats.org/officeDocument/2006/relationships/hyperlink" Target="https://fbref.com/en/players/1780bb4a/matchlogs/2025-2026/summary/Aaron-Hickey-Match-Logs" TargetMode="External"/><Relationship Id="rId582" Type="http://schemas.openxmlformats.org/officeDocument/2006/relationships/hyperlink" Target="https://fbref.com/en/players/f173303a/matchlogs/2025-2026/summary/Yasin-Ayari-Match-Logs" TargetMode="External"/><Relationship Id="rId2056" Type="http://schemas.openxmlformats.org/officeDocument/2006/relationships/hyperlink" Target="https://fbref.com/en/squads/fd962109/Fulham-Stats" TargetMode="External"/><Relationship Id="rId2263" Type="http://schemas.openxmlformats.org/officeDocument/2006/relationships/hyperlink" Target="https://fbref.com/en/country/ENG/England-Football" TargetMode="External"/><Relationship Id="rId2470" Type="http://schemas.openxmlformats.org/officeDocument/2006/relationships/hyperlink" Target="https://fbref.com/en/country/GER/Germany-Football" TargetMode="External"/><Relationship Id="rId3107" Type="http://schemas.openxmlformats.org/officeDocument/2006/relationships/hyperlink" Target="https://fbref.com/en/players/ff5ea0bf/matchlogs/2025-2026/summary/Malick-Thiaw-Match-Logs" TargetMode="External"/><Relationship Id="rId3314" Type="http://schemas.openxmlformats.org/officeDocument/2006/relationships/hyperlink" Target="https://fbref.com/en/squads/7c21e445/West-Ham-United-Stats" TargetMode="External"/><Relationship Id="rId3" Type="http://schemas.openxmlformats.org/officeDocument/2006/relationships/hyperlink" Target="https://fbref.com/en/players/028e70b9/matchlogs/2025-2026/summary/Joshua-Zirkzee-Match-Logs" TargetMode="External"/><Relationship Id="rId235" Type="http://schemas.openxmlformats.org/officeDocument/2006/relationships/hyperlink" Target="https://fbref.com/en/players/c3cf087d/matchlogs/2025-2026/summary/Yankuba-Minteh-Match-Logs" TargetMode="External"/><Relationship Id="rId442" Type="http://schemas.openxmlformats.org/officeDocument/2006/relationships/hyperlink" Target="https://fbref.com/en/players/ed1e53f3/matchlogs/2025-2026/summary/Phil-Foden-Match-Logs" TargetMode="External"/><Relationship Id="rId887" Type="http://schemas.openxmlformats.org/officeDocument/2006/relationships/hyperlink" Target="https://fbref.com/en/country/NOR/Norway-Football" TargetMode="External"/><Relationship Id="rId1072" Type="http://schemas.openxmlformats.org/officeDocument/2006/relationships/hyperlink" Target="https://fbref.com/en/squads/8602292d/Aston-Villa-Stats" TargetMode="External"/><Relationship Id="rId2123" Type="http://schemas.openxmlformats.org/officeDocument/2006/relationships/hyperlink" Target="https://fbref.com/en/country/POR/Portugal-Football" TargetMode="External"/><Relationship Id="rId2330" Type="http://schemas.openxmlformats.org/officeDocument/2006/relationships/hyperlink" Target="https://fbref.com/en/country/ENG/England-Football" TargetMode="External"/><Relationship Id="rId2568" Type="http://schemas.openxmlformats.org/officeDocument/2006/relationships/hyperlink" Target="https://fbref.com/en/players/2f9e4435/matchlogs/2025-2026/summary/Dango-Ouattara-Match-Logs" TargetMode="External"/><Relationship Id="rId2775" Type="http://schemas.openxmlformats.org/officeDocument/2006/relationships/hyperlink" Target="https://fbref.com/en/squads/cd051869/Brentford-Stats" TargetMode="External"/><Relationship Id="rId2982" Type="http://schemas.openxmlformats.org/officeDocument/2006/relationships/hyperlink" Target="https://fbref.com/en/country/ENG/England-Football" TargetMode="External"/><Relationship Id="rId302" Type="http://schemas.openxmlformats.org/officeDocument/2006/relationships/hyperlink" Target="https://fbref.com/en/players/277c49ed/matchlogs/2025-2026/summary/Maxence-Lacroix-Match-Logs" TargetMode="External"/><Relationship Id="rId747" Type="http://schemas.openxmlformats.org/officeDocument/2006/relationships/hyperlink" Target="https://fbref.com/en/country/BRA/Brazil-Football" TargetMode="External"/><Relationship Id="rId954" Type="http://schemas.openxmlformats.org/officeDocument/2006/relationships/hyperlink" Target="https://fbref.com/en/players/bbd67769/Conor-Bradley" TargetMode="External"/><Relationship Id="rId1377" Type="http://schemas.openxmlformats.org/officeDocument/2006/relationships/hyperlink" Target="https://fbref.com/en/players/1e4319ac/matchlogs/2025-2026/summary/Dario-Essugo-Match-Logs" TargetMode="External"/><Relationship Id="rId1584" Type="http://schemas.openxmlformats.org/officeDocument/2006/relationships/hyperlink" Target="https://fbref.com/en/squads/d07537b9/Brighton-and-Hove-Albion-Stats" TargetMode="External"/><Relationship Id="rId1791" Type="http://schemas.openxmlformats.org/officeDocument/2006/relationships/hyperlink" Target="https://fbref.com/en/country/SWE/Sweden-Football" TargetMode="External"/><Relationship Id="rId2428" Type="http://schemas.openxmlformats.org/officeDocument/2006/relationships/hyperlink" Target="https://fbref.com/en/players/398a24f6/matchlogs/2025-2026/summary/Amara-Nallo-Match-Logs" TargetMode="External"/><Relationship Id="rId2635" Type="http://schemas.openxmlformats.org/officeDocument/2006/relationships/hyperlink" Target="https://fbref.com/en/squads/cd051869/Brentford-Stats" TargetMode="External"/><Relationship Id="rId2842" Type="http://schemas.openxmlformats.org/officeDocument/2006/relationships/hyperlink" Target="https://fbref.com/en/country/ENG/England-Football" TargetMode="External"/><Relationship Id="rId83" Type="http://schemas.openxmlformats.org/officeDocument/2006/relationships/hyperlink" Target="https://fbref.com/en/players/28300a16/matchlogs/2025-2026/summary/Jason-Steele-Match-Logs" TargetMode="External"/><Relationship Id="rId607" Type="http://schemas.openxmlformats.org/officeDocument/2006/relationships/hyperlink" Target="https://fbref.com/en/players/eaeca114/matchlogs/2025-2026/summary/Nathan-Ake-Match-Logs" TargetMode="External"/><Relationship Id="rId814" Type="http://schemas.openxmlformats.org/officeDocument/2006/relationships/hyperlink" Target="https://fbref.com/en/players/3a233281/Leon-Bailey" TargetMode="External"/><Relationship Id="rId1237" Type="http://schemas.openxmlformats.org/officeDocument/2006/relationships/hyperlink" Target="https://fbref.com/en/players/6d0fe035/matchlogs/2025-2026/summary/Habib-Diarra-Match-Logs" TargetMode="External"/><Relationship Id="rId1444" Type="http://schemas.openxmlformats.org/officeDocument/2006/relationships/hyperlink" Target="https://fbref.com/en/squads/19538871/Manchester-United-Stats" TargetMode="External"/><Relationship Id="rId1651" Type="http://schemas.openxmlformats.org/officeDocument/2006/relationships/hyperlink" Target="https://fbref.com/en/country/NOR/Norway-Football" TargetMode="External"/><Relationship Id="rId1889" Type="http://schemas.openxmlformats.org/officeDocument/2006/relationships/hyperlink" Target="https://fbref.com/en/players/fb614c44/matchlogs/2025-2026/summary/James-Justin-Match-Logs" TargetMode="External"/><Relationship Id="rId2702" Type="http://schemas.openxmlformats.org/officeDocument/2006/relationships/hyperlink" Target="https://fbref.com/en/country/ENG/England-Football" TargetMode="External"/><Relationship Id="rId1304" Type="http://schemas.openxmlformats.org/officeDocument/2006/relationships/hyperlink" Target="https://fbref.com/en/squads/d07537b9/Brighton-and-Hove-Albion-Stats" TargetMode="External"/><Relationship Id="rId1511" Type="http://schemas.openxmlformats.org/officeDocument/2006/relationships/hyperlink" Target="https://fbref.com/en/country/ITA/Italy-Football" TargetMode="External"/><Relationship Id="rId1749" Type="http://schemas.openxmlformats.org/officeDocument/2006/relationships/hyperlink" Target="https://fbref.com/en/players/15f3ec41/matchlogs/2025-2026/summary/Callum-Hudson-Odoi-Match-Logs" TargetMode="External"/><Relationship Id="rId1956" Type="http://schemas.openxmlformats.org/officeDocument/2006/relationships/hyperlink" Target="https://fbref.com/en/squads/fd962109/Fulham-Stats" TargetMode="External"/><Relationship Id="rId3171" Type="http://schemas.openxmlformats.org/officeDocument/2006/relationships/hyperlink" Target="https://fbref.com/en/players/5d0e0a1f/matchlogs/2025-2026/summary/Adrien-Truffert-Match-Logs" TargetMode="External"/><Relationship Id="rId1609" Type="http://schemas.openxmlformats.org/officeDocument/2006/relationships/hyperlink" Target="https://fbref.com/en/players/b73f17f8/matchlogs/2025-2026/summary/Evann-Guessand-Match-Logs" TargetMode="External"/><Relationship Id="rId1816" Type="http://schemas.openxmlformats.org/officeDocument/2006/relationships/hyperlink" Target="https://fbref.com/en/squads/cd051869/Brentford-Stats" TargetMode="External"/><Relationship Id="rId3269" Type="http://schemas.openxmlformats.org/officeDocument/2006/relationships/hyperlink" Target="https://fbref.com/en/country/ENG/England-Football" TargetMode="External"/><Relationship Id="rId3476" Type="http://schemas.openxmlformats.org/officeDocument/2006/relationships/hyperlink" Target="https://fbref.com/en/players/8ac454b5/Paddy-McNair" TargetMode="External"/><Relationship Id="rId10" Type="http://schemas.openxmlformats.org/officeDocument/2006/relationships/hyperlink" Target="https://fbref.com/en/players/a5212312/matchlogs/2025-2026/summary/Joe-Worrall-Match-Logs" TargetMode="External"/><Relationship Id="rId397" Type="http://schemas.openxmlformats.org/officeDocument/2006/relationships/hyperlink" Target="https://fbref.com/en/players/d3d774cc/matchlogs/2025-2026/summary/Marc-Guiu-Match-Logs" TargetMode="External"/><Relationship Id="rId2078" Type="http://schemas.openxmlformats.org/officeDocument/2006/relationships/hyperlink" Target="https://fbref.com/en/players/41f08ac8/Keane-Lewis-Potter" TargetMode="External"/><Relationship Id="rId2285" Type="http://schemas.openxmlformats.org/officeDocument/2006/relationships/hyperlink" Target="https://fbref.com/en/players/419fba9c/Alfie-McNally" TargetMode="External"/><Relationship Id="rId2492" Type="http://schemas.openxmlformats.org/officeDocument/2006/relationships/hyperlink" Target="https://fbref.com/en/players/df0a4c90/matchlogs/2025-2026/summary/Christian-Norgaard-Match-Logs" TargetMode="External"/><Relationship Id="rId3031" Type="http://schemas.openxmlformats.org/officeDocument/2006/relationships/hyperlink" Target="https://fbref.com/en/players/5eecec3d/matchlogs/2025-2026/summary/John-Stones-Match-Logs" TargetMode="External"/><Relationship Id="rId3129" Type="http://schemas.openxmlformats.org/officeDocument/2006/relationships/hyperlink" Target="https://fbref.com/en/country/ESP/Spain-Football" TargetMode="External"/><Relationship Id="rId3336" Type="http://schemas.openxmlformats.org/officeDocument/2006/relationships/hyperlink" Target="https://fbref.com/en/players/7ca196eb/Nick-Woltemade" TargetMode="External"/><Relationship Id="rId257" Type="http://schemas.openxmlformats.org/officeDocument/2006/relationships/hyperlink" Target="https://fbref.com/en/players/27f4f772/matchlogs/2025-2026/summary/Remi-Matthews-Match-Logs" TargetMode="External"/><Relationship Id="rId464" Type="http://schemas.openxmlformats.org/officeDocument/2006/relationships/hyperlink" Target="https://fbref.com/en/players/3d554589/matchlogs/2025-2026/summary/Hjalmar-Ekdal-Match-Logs" TargetMode="External"/><Relationship Id="rId1094" Type="http://schemas.openxmlformats.org/officeDocument/2006/relationships/hyperlink" Target="https://fbref.com/en/players/b34c63a5/Rayan-Cherki" TargetMode="External"/><Relationship Id="rId2145" Type="http://schemas.openxmlformats.org/officeDocument/2006/relationships/hyperlink" Target="https://fbref.com/en/players/83d074ff/matchlogs/2025-2026/summary/Alexis-Mac-Allister-Match-Logs" TargetMode="External"/><Relationship Id="rId2797" Type="http://schemas.openxmlformats.org/officeDocument/2006/relationships/hyperlink" Target="https://fbref.com/en/players/419147f7/James-Rowswell" TargetMode="External"/><Relationship Id="rId117" Type="http://schemas.openxmlformats.org/officeDocument/2006/relationships/hyperlink" Target="https://fbref.com/en/players/dd745366/matchlogs/2025-2026/summary/Andrey-Santos-Match-Logs" TargetMode="External"/><Relationship Id="rId671" Type="http://schemas.openxmlformats.org/officeDocument/2006/relationships/hyperlink" Target="https://fbref.com/en/country/NGA/Nigeria-Football" TargetMode="External"/><Relationship Id="rId769" Type="http://schemas.openxmlformats.org/officeDocument/2006/relationships/hyperlink" Target="https://fbref.com/en/players/2f965a72/matchlogs/2025-2026/summary/Alphonse-Areola-Match-Logs" TargetMode="External"/><Relationship Id="rId976" Type="http://schemas.openxmlformats.org/officeDocument/2006/relationships/hyperlink" Target="https://fbref.com/en/squads/943e8050/Burnley-Stats" TargetMode="External"/><Relationship Id="rId1399" Type="http://schemas.openxmlformats.org/officeDocument/2006/relationships/hyperlink" Target="https://fbref.com/en/country/FRA/France-Football" TargetMode="External"/><Relationship Id="rId2352" Type="http://schemas.openxmlformats.org/officeDocument/2006/relationships/hyperlink" Target="https://fbref.com/en/players/74618572/matchlogs/2025-2026/summary/Kaoru-Mitoma-Match-Logs" TargetMode="External"/><Relationship Id="rId2657" Type="http://schemas.openxmlformats.org/officeDocument/2006/relationships/hyperlink" Target="https://fbref.com/en/players/86bf27f0/Freddie-Potts" TargetMode="External"/><Relationship Id="rId3403" Type="http://schemas.openxmlformats.org/officeDocument/2006/relationships/hyperlink" Target="https://fbref.com/en/players/9b2779f5/Ivan-Azon" TargetMode="External"/><Relationship Id="rId324" Type="http://schemas.openxmlformats.org/officeDocument/2006/relationships/hyperlink" Target="https://fbref.com/en/players/0ad53bdc/matchlogs/2025-2026/summary/Milos-Kerkez-Match-Logs" TargetMode="External"/><Relationship Id="rId531" Type="http://schemas.openxmlformats.org/officeDocument/2006/relationships/hyperlink" Target="https://fbref.com/en/players/a8748947/matchlogs/2025-2026/summary/Tom-Cairney-Match-Logs" TargetMode="External"/><Relationship Id="rId629" Type="http://schemas.openxmlformats.org/officeDocument/2006/relationships/hyperlink" Target="https://fbref.com/en/players/4f504fcc/matchlogs/2025-2026/summary/Jerome-Abbey-Match-Logs" TargetMode="External"/><Relationship Id="rId1161" Type="http://schemas.openxmlformats.org/officeDocument/2006/relationships/hyperlink" Target="https://fbref.com/en/players/f6d7d690/matchlogs/2025-2026/summary/Josh-Cullen-Match-Logs" TargetMode="External"/><Relationship Id="rId1259" Type="http://schemas.openxmlformats.org/officeDocument/2006/relationships/hyperlink" Target="https://fbref.com/en/country/FRA/France-Football" TargetMode="External"/><Relationship Id="rId1466" Type="http://schemas.openxmlformats.org/officeDocument/2006/relationships/hyperlink" Target="https://fbref.com/en/players/c2731c10/Conor-Gallagher" TargetMode="External"/><Relationship Id="rId2005" Type="http://schemas.openxmlformats.org/officeDocument/2006/relationships/hyperlink" Target="https://fbref.com/en/players/5b5c2228/matchlogs/2025-2026/summary/Ladislav-Krejci-Match-Logs" TargetMode="External"/><Relationship Id="rId2212" Type="http://schemas.openxmlformats.org/officeDocument/2006/relationships/hyperlink" Target="https://fbref.com/en/squads/7c21e445/West-Ham-United-Stats" TargetMode="External"/><Relationship Id="rId2864" Type="http://schemas.openxmlformats.org/officeDocument/2006/relationships/hyperlink" Target="https://fbref.com/en/players/fe6e7156/matchlogs/2025-2026/summary/Savio-Match-Logs" TargetMode="External"/><Relationship Id="rId836" Type="http://schemas.openxmlformats.org/officeDocument/2006/relationships/hyperlink" Target="https://fbref.com/en/squads/8602292d/Aston-Villa-Stats" TargetMode="External"/><Relationship Id="rId1021" Type="http://schemas.openxmlformats.org/officeDocument/2006/relationships/hyperlink" Target="https://fbref.com/en/players/0312881b/matchlogs/2025-2026/summary/Junai-Byfield-Match-Logs" TargetMode="External"/><Relationship Id="rId1119" Type="http://schemas.openxmlformats.org/officeDocument/2006/relationships/hyperlink" Target="https://fbref.com/en/country/LVA/Latvia-Football" TargetMode="External"/><Relationship Id="rId1673" Type="http://schemas.openxmlformats.org/officeDocument/2006/relationships/hyperlink" Target="https://fbref.com/en/players/fed7cb61/matchlogs/2025-2026/summary/Kai-Havertz-Match-Logs" TargetMode="External"/><Relationship Id="rId1880" Type="http://schemas.openxmlformats.org/officeDocument/2006/relationships/hyperlink" Target="https://fbref.com/en/squads/4ba7cbea/Bournemouth-Stats" TargetMode="External"/><Relationship Id="rId1978" Type="http://schemas.openxmlformats.org/officeDocument/2006/relationships/hyperlink" Target="https://fbref.com/en/players/c0b3669f/Randal-Kolo-Muani" TargetMode="External"/><Relationship Id="rId2517" Type="http://schemas.openxmlformats.org/officeDocument/2006/relationships/hyperlink" Target="https://fbref.com/en/players/ca607d59/Noah-Okafor" TargetMode="External"/><Relationship Id="rId2724" Type="http://schemas.openxmlformats.org/officeDocument/2006/relationships/hyperlink" Target="https://fbref.com/en/players/0a3d6d2b/matchlogs/2025-2026/summary/Chris-Richards-Match-Logs" TargetMode="External"/><Relationship Id="rId2931" Type="http://schemas.openxmlformats.org/officeDocument/2006/relationships/hyperlink" Target="https://fbref.com/en/squads/cff3d9bb/Chelsea-Stats" TargetMode="External"/><Relationship Id="rId903" Type="http://schemas.openxmlformats.org/officeDocument/2006/relationships/hyperlink" Target="https://fbref.com/en/country/SVN/Slovenia-Football" TargetMode="External"/><Relationship Id="rId1326" Type="http://schemas.openxmlformats.org/officeDocument/2006/relationships/hyperlink" Target="https://fbref.com/en/players/99b63a82/Alysson-Edward" TargetMode="External"/><Relationship Id="rId1533" Type="http://schemas.openxmlformats.org/officeDocument/2006/relationships/hyperlink" Target="https://fbref.com/en/players/f0caab96/matchlogs/2025-2026/summary/Toti-Gomes-Match-Logs" TargetMode="External"/><Relationship Id="rId1740" Type="http://schemas.openxmlformats.org/officeDocument/2006/relationships/hyperlink" Target="https://fbref.com/en/squads/8602292d/Aston-Villa-Stats" TargetMode="External"/><Relationship Id="rId3193" Type="http://schemas.openxmlformats.org/officeDocument/2006/relationships/hyperlink" Target="https://fbref.com/en/country/ITA/Italy-Football" TargetMode="External"/><Relationship Id="rId32" Type="http://schemas.openxmlformats.org/officeDocument/2006/relationships/hyperlink" Target="https://fbref.com/en/players/9e525177/matchlogs/2025-2026/summary/Aaron-Wan-Bissaka-Match-Logs" TargetMode="External"/><Relationship Id="rId1600" Type="http://schemas.openxmlformats.org/officeDocument/2006/relationships/hyperlink" Target="https://fbref.com/en/squads/47c64c55/Crystal-Palace-Stats" TargetMode="External"/><Relationship Id="rId1838" Type="http://schemas.openxmlformats.org/officeDocument/2006/relationships/hyperlink" Target="https://fbref.com/en/players/e8832875/Joao-Pedro" TargetMode="External"/><Relationship Id="rId3053" Type="http://schemas.openxmlformats.org/officeDocument/2006/relationships/hyperlink" Target="https://fbref.com/en/country/HUN/Hungary-Football" TargetMode="External"/><Relationship Id="rId3260" Type="http://schemas.openxmlformats.org/officeDocument/2006/relationships/hyperlink" Target="https://fbref.com/en/players/9886c32e/Tom-Watson" TargetMode="External"/><Relationship Id="rId3498" Type="http://schemas.openxmlformats.org/officeDocument/2006/relationships/hyperlink" Target="https://fbref.com/en/players/8ed9d6c4/Hugh-Parker" TargetMode="External"/><Relationship Id="rId181" Type="http://schemas.openxmlformats.org/officeDocument/2006/relationships/hyperlink" Target="https://fbref.com/en/players/dc7f8a28/matchlogs/2025-2026/summary/Cole-Palmer-Match-Logs" TargetMode="External"/><Relationship Id="rId1905" Type="http://schemas.openxmlformats.org/officeDocument/2006/relationships/hyperlink" Target="https://fbref.com/en/players/bf4c41f9/matchlogs/2025-2026/summary/Arnaud-Kalimuendo-Match-Logs" TargetMode="External"/><Relationship Id="rId3120" Type="http://schemas.openxmlformats.org/officeDocument/2006/relationships/hyperlink" Target="https://fbref.com/en/players/88f130ed/Jean-Clair-Todibo" TargetMode="External"/><Relationship Id="rId3358" Type="http://schemas.openxmlformats.org/officeDocument/2006/relationships/hyperlink" Target="https://fbref.com/en/players/bfa847c8/matchlogs/2025-2026/summary/Will-Wright-Match-Logs" TargetMode="External"/><Relationship Id="rId279" Type="http://schemas.openxmlformats.org/officeDocument/2006/relationships/hyperlink" Target="https://fbref.com/en/players/c6e8cf1f/matchlogs/2025-2026/summary/Sasa-Lukic-Match-Logs" TargetMode="External"/><Relationship Id="rId486" Type="http://schemas.openxmlformats.org/officeDocument/2006/relationships/hyperlink" Target="https://fbref.com/en/players/9dc96f10/matchlogs/2025-2026/summary/Amad-Diallo-Match-Logs" TargetMode="External"/><Relationship Id="rId693" Type="http://schemas.openxmlformats.org/officeDocument/2006/relationships/hyperlink" Target="https://fbref.com/en/players/e19dc888/matchlogs/2025-2026/summary/Yusuf-Akhamrich-Match-Logs" TargetMode="External"/><Relationship Id="rId2167" Type="http://schemas.openxmlformats.org/officeDocument/2006/relationships/hyperlink" Target="https://fbref.com/en/country/ENG/England-Football" TargetMode="External"/><Relationship Id="rId2374" Type="http://schemas.openxmlformats.org/officeDocument/2006/relationships/hyperlink" Target="https://fbref.com/en/country/COL/Colombia-Football" TargetMode="External"/><Relationship Id="rId2581" Type="http://schemas.openxmlformats.org/officeDocument/2006/relationships/hyperlink" Target="https://fbref.com/en/players/a78ff07f/Joao-Palhinha" TargetMode="External"/><Relationship Id="rId3218" Type="http://schemas.openxmlformats.org/officeDocument/2006/relationships/hyperlink" Target="https://fbref.com/en/squads/d07537b9/Brighton-and-Hove-Albion-Stats" TargetMode="External"/><Relationship Id="rId3425" Type="http://schemas.openxmlformats.org/officeDocument/2006/relationships/hyperlink" Target="https://fbref.com/en/players/e28e9bec/Luke-Woolfenden" TargetMode="External"/><Relationship Id="rId139" Type="http://schemas.openxmlformats.org/officeDocument/2006/relationships/hyperlink" Target="https://fbref.com/en/players/6434f10d/matchlogs/2025-2026/summary/Rodri-Match-Logs" TargetMode="External"/><Relationship Id="rId346" Type="http://schemas.openxmlformats.org/officeDocument/2006/relationships/hyperlink" Target="https://fbref.com/en/players/e8832875/matchlogs/2025-2026/summary/Joao-Pedro-Match-Logs" TargetMode="External"/><Relationship Id="rId553" Type="http://schemas.openxmlformats.org/officeDocument/2006/relationships/hyperlink" Target="https://fbref.com/en/players/a4ac4b8f/matchlogs/2025-2026/summary/Willy-Boly-Match-Logs" TargetMode="External"/><Relationship Id="rId760" Type="http://schemas.openxmlformats.org/officeDocument/2006/relationships/hyperlink" Target="https://fbref.com/en/squads/943e8050/Burnley-Stats" TargetMode="External"/><Relationship Id="rId998" Type="http://schemas.openxmlformats.org/officeDocument/2006/relationships/hyperlink" Target="https://fbref.com/en/players/edc98fac/Santiago-Bueno" TargetMode="External"/><Relationship Id="rId1183" Type="http://schemas.openxmlformats.org/officeDocument/2006/relationships/hyperlink" Target="https://fbref.com/en/country/AUT/Austria-Football" TargetMode="External"/><Relationship Id="rId1390" Type="http://schemas.openxmlformats.org/officeDocument/2006/relationships/hyperlink" Target="https://fbref.com/en/players/ae4fc6a4/Eberechi-Eze" TargetMode="External"/><Relationship Id="rId2027" Type="http://schemas.openxmlformats.org/officeDocument/2006/relationships/hyperlink" Target="https://fbref.com/en/country/FRA/France-Football" TargetMode="External"/><Relationship Id="rId2234" Type="http://schemas.openxmlformats.org/officeDocument/2006/relationships/hyperlink" Target="https://fbref.com/en/players/50e6dc35/Jean-Philippe-Mateta" TargetMode="External"/><Relationship Id="rId2441" Type="http://schemas.openxmlformats.org/officeDocument/2006/relationships/hyperlink" Target="https://fbref.com/en/players/ff392864/Sean-Neave" TargetMode="External"/><Relationship Id="rId2679" Type="http://schemas.openxmlformats.org/officeDocument/2006/relationships/hyperlink" Target="https://fbref.com/en/squads/b2b47a98/Newcastle-United-Stats" TargetMode="External"/><Relationship Id="rId2886" Type="http://schemas.openxmlformats.org/officeDocument/2006/relationships/hyperlink" Target="https://fbref.com/en/country/ENG/England-Football" TargetMode="External"/><Relationship Id="rId206" Type="http://schemas.openxmlformats.org/officeDocument/2006/relationships/hyperlink" Target="https://fbref.com/en/players/e6af02e0/matchlogs/2025-2026/summary/Matheus-Nunes-Match-Logs" TargetMode="External"/><Relationship Id="rId413" Type="http://schemas.openxmlformats.org/officeDocument/2006/relationships/hyperlink" Target="https://fbref.com/en/players/2bd83368/matchlogs/2025-2026/summary/Anthony-Gordon-Match-Logs" TargetMode="External"/><Relationship Id="rId858" Type="http://schemas.openxmlformats.org/officeDocument/2006/relationships/hyperlink" Target="https://fbref.com/en/players/072e68ed/Altay-Bayindir" TargetMode="External"/><Relationship Id="rId1043" Type="http://schemas.openxmlformats.org/officeDocument/2006/relationships/hyperlink" Target="https://fbref.com/en/country/ENG/England-Football" TargetMode="External"/><Relationship Id="rId1488" Type="http://schemas.openxmlformats.org/officeDocument/2006/relationships/hyperlink" Target="https://fbref.com/en/squads/d3fd31cc/Everton-Stats" TargetMode="External"/><Relationship Id="rId1695" Type="http://schemas.openxmlformats.org/officeDocument/2006/relationships/hyperlink" Target="https://fbref.com/en/country/ENG/England-Football" TargetMode="External"/><Relationship Id="rId2539" Type="http://schemas.openxmlformats.org/officeDocument/2006/relationships/hyperlink" Target="https://fbref.com/en/squads/19538871/Manchester-United-Stats" TargetMode="External"/><Relationship Id="rId2746" Type="http://schemas.openxmlformats.org/officeDocument/2006/relationships/hyperlink" Target="https://fbref.com/en/country/SCO/Scotland-Football" TargetMode="External"/><Relationship Id="rId2953" Type="http://schemas.openxmlformats.org/officeDocument/2006/relationships/hyperlink" Target="https://fbref.com/en/players/0a4f579a/Eric-da-Silva-Moreira" TargetMode="External"/><Relationship Id="rId620" Type="http://schemas.openxmlformats.org/officeDocument/2006/relationships/hyperlink" Target="https://fbref.com/en/players/c103921a/matchlogs/2025-2026/summary/Zach-Abbott-Match-Logs" TargetMode="External"/><Relationship Id="rId718" Type="http://schemas.openxmlformats.org/officeDocument/2006/relationships/hyperlink" Target="https://fbref.com/en/players/8b3ab7ad/Edson-Alvarez" TargetMode="External"/><Relationship Id="rId925" Type="http://schemas.openxmlformats.org/officeDocument/2006/relationships/hyperlink" Target="https://fbref.com/en/players/eed2427e/matchlogs/2025-2026/summary/Oscar-Bobb-Match-Logs" TargetMode="External"/><Relationship Id="rId1250" Type="http://schemas.openxmlformats.org/officeDocument/2006/relationships/hyperlink" Target="https://fbref.com/en/players/a712ca2b/Issa-Diop" TargetMode="External"/><Relationship Id="rId1348" Type="http://schemas.openxmlformats.org/officeDocument/2006/relationships/hyperlink" Target="https://fbref.com/en/squads/8ef52968/Sunderland-Stats" TargetMode="External"/><Relationship Id="rId1555" Type="http://schemas.openxmlformats.org/officeDocument/2006/relationships/hyperlink" Target="https://fbref.com/en/country/NIR/Northern-Ireland-Football" TargetMode="External"/><Relationship Id="rId1762" Type="http://schemas.openxmlformats.org/officeDocument/2006/relationships/hyperlink" Target="https://fbref.com/en/players/bd9553e6/Omari-Hutchinson" TargetMode="External"/><Relationship Id="rId2301" Type="http://schemas.openxmlformats.org/officeDocument/2006/relationships/hyperlink" Target="https://fbref.com/en/players/420d18fe/Max-Merrick" TargetMode="External"/><Relationship Id="rId2606" Type="http://schemas.openxmlformats.org/officeDocument/2006/relationships/hyperlink" Target="https://fbref.com/en/country/ENG/England-Football" TargetMode="External"/><Relationship Id="rId1110" Type="http://schemas.openxmlformats.org/officeDocument/2006/relationships/hyperlink" Target="https://fbref.com/en/players/26ce2263/Ryan-Christie" TargetMode="External"/><Relationship Id="rId1208" Type="http://schemas.openxmlformats.org/officeDocument/2006/relationships/hyperlink" Target="https://fbref.com/en/squads/cd051869/Brentford-Stats" TargetMode="External"/><Relationship Id="rId1415" Type="http://schemas.openxmlformats.org/officeDocument/2006/relationships/hyperlink" Target="https://fbref.com/en/country/NED/Netherlands-Football" TargetMode="External"/><Relationship Id="rId2813" Type="http://schemas.openxmlformats.org/officeDocument/2006/relationships/hyperlink" Target="https://fbref.com/en/players/54778940/Dominic-Sadi" TargetMode="External"/><Relationship Id="rId54" Type="http://schemas.openxmlformats.org/officeDocument/2006/relationships/hyperlink" Target="https://fbref.com/en/players/b2a81fc6/matchlogs/2025-2026/summary/Mike-Tresor-Match-Logs" TargetMode="External"/><Relationship Id="rId1622" Type="http://schemas.openxmlformats.org/officeDocument/2006/relationships/hyperlink" Target="https://fbref.com/en/players/d3d774cc/Marc-Guiu" TargetMode="External"/><Relationship Id="rId1927" Type="http://schemas.openxmlformats.org/officeDocument/2006/relationships/hyperlink" Target="https://fbref.com/en/country/ENG/England-Football" TargetMode="External"/><Relationship Id="rId3075" Type="http://schemas.openxmlformats.org/officeDocument/2006/relationships/hyperlink" Target="https://fbref.com/en/players/15ea812b/matchlogs/2025-2026/summary/James-Tarkowski-Match-Logs" TargetMode="External"/><Relationship Id="rId3282" Type="http://schemas.openxmlformats.org/officeDocument/2006/relationships/hyperlink" Target="https://fbref.com/en/squads/18bb7c10/Arsenal-Stats" TargetMode="External"/><Relationship Id="rId2091" Type="http://schemas.openxmlformats.org/officeDocument/2006/relationships/hyperlink" Target="https://fbref.com/en/country/NED/Netherlands-Football" TargetMode="External"/><Relationship Id="rId2189" Type="http://schemas.openxmlformats.org/officeDocument/2006/relationships/hyperlink" Target="https://fbref.com/en/players/c20bdcd7/matchlogs/2025-2026/summary/Reinildo-Mandava-Match-Logs" TargetMode="External"/><Relationship Id="rId3142" Type="http://schemas.openxmlformats.org/officeDocument/2006/relationships/hyperlink" Target="https://fbref.com/en/squads/fd962109/Fulham-Stats" TargetMode="External"/><Relationship Id="rId270" Type="http://schemas.openxmlformats.org/officeDocument/2006/relationships/hyperlink" Target="https://fbref.com/en/players/116c35df/matchlogs/2025-2026/summary/Donyell-Malen-Match-Logs" TargetMode="External"/><Relationship Id="rId2396" Type="http://schemas.openxmlformats.org/officeDocument/2006/relationships/hyperlink" Target="https://fbref.com/en/players/2acf0cd7/matchlogs/2025-2026/summary/Marshall-Munetsi-Match-Logs" TargetMode="External"/><Relationship Id="rId3002" Type="http://schemas.openxmlformats.org/officeDocument/2006/relationships/hyperlink" Target="https://fbref.com/en/country/CZE/Czech-Republic-Football" TargetMode="External"/><Relationship Id="rId3447" Type="http://schemas.openxmlformats.org/officeDocument/2006/relationships/hyperlink" Target="https://fbref.com/en/players/3e707ad4/Brau" TargetMode="External"/><Relationship Id="rId130" Type="http://schemas.openxmlformats.org/officeDocument/2006/relationships/hyperlink" Target="https://fbref.com/en/players/419147f7/matchlogs/2025-2026/summary/James-Rowswell-Match-Logs" TargetMode="External"/><Relationship Id="rId368" Type="http://schemas.openxmlformats.org/officeDocument/2006/relationships/hyperlink" Target="https://fbref.com/en/players/15f3ec41/matchlogs/2025-2026/summary/Callum-Hudson-Odoi-Match-Logs" TargetMode="External"/><Relationship Id="rId575" Type="http://schemas.openxmlformats.org/officeDocument/2006/relationships/hyperlink" Target="https://fbref.com/en/players/2691c772/matchlogs/2025-2026/summary/Ashley-Barnes-Match-Logs" TargetMode="External"/><Relationship Id="rId782" Type="http://schemas.openxmlformats.org/officeDocument/2006/relationships/hyperlink" Target="https://fbref.com/en/players/a42760bc/Tolu-Arokodare" TargetMode="External"/><Relationship Id="rId2049" Type="http://schemas.openxmlformats.org/officeDocument/2006/relationships/hyperlink" Target="https://fbref.com/en/players/ecad9aa5/matchlogs/2025-2026/summary/Romeo-Lavia-Match-Logs" TargetMode="External"/><Relationship Id="rId2256" Type="http://schemas.openxmlformats.org/officeDocument/2006/relationships/hyperlink" Target="https://fbref.com/en/squads/19538871/Manchester-United-Stats" TargetMode="External"/><Relationship Id="rId2463" Type="http://schemas.openxmlformats.org/officeDocument/2006/relationships/hyperlink" Target="https://fbref.com/en/squads/822bd0ba/Liverpool-Stats" TargetMode="External"/><Relationship Id="rId2670" Type="http://schemas.openxmlformats.org/officeDocument/2006/relationships/hyperlink" Target="https://fbref.com/en/country/BEL/Belgium-Football" TargetMode="External"/><Relationship Id="rId3307" Type="http://schemas.openxmlformats.org/officeDocument/2006/relationships/hyperlink" Target="https://fbref.com/en/players/2eda11b1/matchlogs/2025-2026/summary/Estevao-Willian-Match-Logs" TargetMode="External"/><Relationship Id="rId228" Type="http://schemas.openxmlformats.org/officeDocument/2006/relationships/hyperlink" Target="https://fbref.com/en/players/9674002f/matchlogs/2025-2026/summary/Mason-Mount-Match-Logs" TargetMode="External"/><Relationship Id="rId435" Type="http://schemas.openxmlformats.org/officeDocument/2006/relationships/hyperlink" Target="https://fbref.com/en/players/4f16405e/matchlogs/2025-2026/summary/Niclas-Fullkrug-Match-Logs" TargetMode="External"/><Relationship Id="rId642" Type="http://schemas.openxmlformats.org/officeDocument/2006/relationships/hyperlink" Target="https://fbref.com/en/players/2b09d998/Tyler-Adams" TargetMode="External"/><Relationship Id="rId1065" Type="http://schemas.openxmlformats.org/officeDocument/2006/relationships/hyperlink" Target="https://fbref.com/en/players/4d224fe8/matchlogs/2025-2026/summary/Casemiro-Match-Logs" TargetMode="External"/><Relationship Id="rId1272" Type="http://schemas.openxmlformats.org/officeDocument/2006/relationships/hyperlink" Target="https://fbref.com/en/squads/e4a775cb/Nottingham-Forest-Stats" TargetMode="External"/><Relationship Id="rId2116" Type="http://schemas.openxmlformats.org/officeDocument/2006/relationships/hyperlink" Target="https://fbref.com/en/squads/943e8050/Burnley-Stats" TargetMode="External"/><Relationship Id="rId2323" Type="http://schemas.openxmlformats.org/officeDocument/2006/relationships/hyperlink" Target="https://fbref.com/en/squads/e4a775cb/Nottingham-Forest-Stats" TargetMode="External"/><Relationship Id="rId2530" Type="http://schemas.openxmlformats.org/officeDocument/2006/relationships/hyperlink" Target="https://fbref.com/en/country/ESP/Spain-Football" TargetMode="External"/><Relationship Id="rId2768" Type="http://schemas.openxmlformats.org/officeDocument/2006/relationships/hyperlink" Target="https://fbref.com/en/players/34e393f2/matchlogs/2025-2026/summary/Guido-Rodriguez-Match-Logs" TargetMode="External"/><Relationship Id="rId2975" Type="http://schemas.openxmlformats.org/officeDocument/2006/relationships/hyperlink" Target="https://fbref.com/en/squads/4ba7cbea/Bournemouth-Stats" TargetMode="External"/><Relationship Id="rId502" Type="http://schemas.openxmlformats.org/officeDocument/2006/relationships/hyperlink" Target="https://fbref.com/en/players/f6d7d690/matchlogs/2025-2026/summary/Josh-Cullen-Match-Logs" TargetMode="External"/><Relationship Id="rId947" Type="http://schemas.openxmlformats.org/officeDocument/2006/relationships/hyperlink" Target="https://fbref.com/en/country/NED/Netherlands-Football" TargetMode="External"/><Relationship Id="rId1132" Type="http://schemas.openxmlformats.org/officeDocument/2006/relationships/hyperlink" Target="https://fbref.com/en/squads/cd051869/Brentford-Stats" TargetMode="External"/><Relationship Id="rId1577" Type="http://schemas.openxmlformats.org/officeDocument/2006/relationships/hyperlink" Target="https://fbref.com/en/players/99965ed0/matchlogs/2025-2026/summary/Harry-Gray-Match-Logs" TargetMode="External"/><Relationship Id="rId1784" Type="http://schemas.openxmlformats.org/officeDocument/2006/relationships/hyperlink" Target="https://fbref.com/en/squads/d3fd31cc/Everton-Stats" TargetMode="External"/><Relationship Id="rId1991" Type="http://schemas.openxmlformats.org/officeDocument/2006/relationships/hyperlink" Target="https://fbref.com/en/country/GRE/Greece-Football" TargetMode="External"/><Relationship Id="rId2628" Type="http://schemas.openxmlformats.org/officeDocument/2006/relationships/hyperlink" Target="https://fbref.com/en/players/4806ec67/matchlogs/2025-2026/summary/Jordan-Pickford-Match-Logs" TargetMode="External"/><Relationship Id="rId2835" Type="http://schemas.openxmlformats.org/officeDocument/2006/relationships/hyperlink" Target="https://fbref.com/en/squads/18bb7c10/Arsenal-Stats" TargetMode="External"/><Relationship Id="rId76" Type="http://schemas.openxmlformats.org/officeDocument/2006/relationships/hyperlink" Target="https://fbref.com/en/players/934e1968/matchlogs/2025-2026/summary/Dominik-Szoboszlai-Match-Logs" TargetMode="External"/><Relationship Id="rId807" Type="http://schemas.openxmlformats.org/officeDocument/2006/relationships/hyperlink" Target="https://fbref.com/en/country/MAR/Morocco-Football" TargetMode="External"/><Relationship Id="rId1437" Type="http://schemas.openxmlformats.org/officeDocument/2006/relationships/hyperlink" Target="https://fbref.com/en/players/c3e39f12/matchlogs/2025-2026/summary/Fraser-Forster-Match-Logs" TargetMode="External"/><Relationship Id="rId1644" Type="http://schemas.openxmlformats.org/officeDocument/2006/relationships/hyperlink" Target="https://fbref.com/en/squads/b8fd03ef/Manchester-City-Stats" TargetMode="External"/><Relationship Id="rId1851" Type="http://schemas.openxmlformats.org/officeDocument/2006/relationships/hyperlink" Target="https://fbref.com/en/country/WAL/Wales-Football" TargetMode="External"/><Relationship Id="rId2902" Type="http://schemas.openxmlformats.org/officeDocument/2006/relationships/hyperlink" Target="https://fbref.com/en/country/GHA/Ghana-Football" TargetMode="External"/><Relationship Id="rId3097" Type="http://schemas.openxmlformats.org/officeDocument/2006/relationships/hyperlink" Target="https://fbref.com/en/country/NED/Netherlands-Football" TargetMode="External"/><Relationship Id="rId1504" Type="http://schemas.openxmlformats.org/officeDocument/2006/relationships/hyperlink" Target="https://fbref.com/en/squads/e4a775cb/Nottingham-Forest-Stats" TargetMode="External"/><Relationship Id="rId1711" Type="http://schemas.openxmlformats.org/officeDocument/2006/relationships/hyperlink" Target="https://fbref.com/en/country/ENG/England-Football" TargetMode="External"/><Relationship Id="rId1949" Type="http://schemas.openxmlformats.org/officeDocument/2006/relationships/hyperlink" Target="https://fbref.com/en/players/d0f72bf1/matchlogs/2025-2026/summary/Max-Kilman-Match-Logs" TargetMode="External"/><Relationship Id="rId3164" Type="http://schemas.openxmlformats.org/officeDocument/2006/relationships/hyperlink" Target="https://fbref.com/en/players/38ceb24a/Leandro-Trossard" TargetMode="External"/><Relationship Id="rId292" Type="http://schemas.openxmlformats.org/officeDocument/2006/relationships/hyperlink" Target="https://fbref.com/en/players/9b5ce51a/matchlogs/2025-2026/summary/Jefferson-Lerma-Match-Logs" TargetMode="External"/><Relationship Id="rId1809" Type="http://schemas.openxmlformats.org/officeDocument/2006/relationships/hyperlink" Target="https://fbref.com/en/players/1265a93a/matchlogs/2025-2026/summary/Reece-James-Match-Logs" TargetMode="External"/><Relationship Id="rId3371" Type="http://schemas.openxmlformats.org/officeDocument/2006/relationships/hyperlink" Target="https://fbref.com/en/players/6763f716/Leny-Yoro" TargetMode="External"/><Relationship Id="rId3469" Type="http://schemas.openxmlformats.org/officeDocument/2006/relationships/hyperlink" Target="https://fbref.com/en/players/983515f8/Liam-Millar" TargetMode="External"/><Relationship Id="rId597" Type="http://schemas.openxmlformats.org/officeDocument/2006/relationships/hyperlink" Target="https://fbref.com/en/players/10b9fa99/matchlogs/2025-2026/summary/Ethan-Ampadu-Match-Logs" TargetMode="External"/><Relationship Id="rId2180" Type="http://schemas.openxmlformats.org/officeDocument/2006/relationships/hyperlink" Target="https://fbref.com/en/squads/822bd0ba/Liverpool-Stats" TargetMode="External"/><Relationship Id="rId2278" Type="http://schemas.openxmlformats.org/officeDocument/2006/relationships/hyperlink" Target="https://fbref.com/en/players/643dadae/Kian-McMahon-Brown" TargetMode="External"/><Relationship Id="rId2485" Type="http://schemas.openxmlformats.org/officeDocument/2006/relationships/hyperlink" Target="https://fbref.com/en/players/1d3b3d77/Trey-Nyoni" TargetMode="External"/><Relationship Id="rId3024" Type="http://schemas.openxmlformats.org/officeDocument/2006/relationships/hyperlink" Target="https://fbref.com/en/players/6c2a4c10/Charlie-Stevens" TargetMode="External"/><Relationship Id="rId3231" Type="http://schemas.openxmlformats.org/officeDocument/2006/relationships/hyperlink" Target="https://fbref.com/en/players/77d6fd4d/matchlogs/2025-2026/summary/Guglielmo-Vicario-Match-Logs" TargetMode="External"/><Relationship Id="rId3329" Type="http://schemas.openxmlformats.org/officeDocument/2006/relationships/hyperlink" Target="https://fbref.com/en/country/GER/Germany-Football" TargetMode="External"/><Relationship Id="rId152" Type="http://schemas.openxmlformats.org/officeDocument/2006/relationships/hyperlink" Target="https://fbref.com/en/players/1db75ccb/matchlogs/2025-2026/summary/Remy-Rees-Dottin-Match-Logs" TargetMode="External"/><Relationship Id="rId457" Type="http://schemas.openxmlformats.org/officeDocument/2006/relationships/hyperlink" Target="https://fbref.com/en/players/c149016b/matchlogs/2025-2026/summary/Wataru-Endo-Match-Logs" TargetMode="External"/><Relationship Id="rId1087" Type="http://schemas.openxmlformats.org/officeDocument/2006/relationships/hyperlink" Target="https://fbref.com/en/country/ENG/England-Football" TargetMode="External"/><Relationship Id="rId1294" Type="http://schemas.openxmlformats.org/officeDocument/2006/relationships/hyperlink" Target="https://fbref.com/en/players/1bd530e8/Joel-Drakes-Thomas" TargetMode="External"/><Relationship Id="rId2040" Type="http://schemas.openxmlformats.org/officeDocument/2006/relationships/hyperlink" Target="https://fbref.com/en/squads/b2b47a98/Newcastle-United-Stats" TargetMode="External"/><Relationship Id="rId2138" Type="http://schemas.openxmlformats.org/officeDocument/2006/relationships/hyperlink" Target="https://fbref.com/en/players/cab9634e/Ian-Maatsen" TargetMode="External"/><Relationship Id="rId2692" Type="http://schemas.openxmlformats.org/officeDocument/2006/relationships/hyperlink" Target="https://fbref.com/en/players/ba8a2a36/matchlogs/2025-2026/summary/Luke-Rawlings-Match-Logs" TargetMode="External"/><Relationship Id="rId2997" Type="http://schemas.openxmlformats.org/officeDocument/2006/relationships/hyperlink" Target="https://fbref.com/en/players/af0d79a9/Borna-Sosa" TargetMode="External"/><Relationship Id="rId664" Type="http://schemas.openxmlformats.org/officeDocument/2006/relationships/hyperlink" Target="https://fbref.com/en/squads/7c21e445/West-Ham-United-Stats" TargetMode="External"/><Relationship Id="rId871" Type="http://schemas.openxmlformats.org/officeDocument/2006/relationships/hyperlink" Target="https://fbref.com/en/country/ARG/Argentina-Football" TargetMode="External"/><Relationship Id="rId969" Type="http://schemas.openxmlformats.org/officeDocument/2006/relationships/hyperlink" Target="https://fbref.com/en/players/4c184730/matchlogs/2025-2026/summary/Brian-Brobbey-Match-Logs" TargetMode="External"/><Relationship Id="rId1599" Type="http://schemas.openxmlformats.org/officeDocument/2006/relationships/hyperlink" Target="https://fbref.com/en/country/ENG/England-Football" TargetMode="External"/><Relationship Id="rId2345" Type="http://schemas.openxmlformats.org/officeDocument/2006/relationships/hyperlink" Target="https://fbref.com/en/players/5cbd1eb0/Tyrick-Mitchell" TargetMode="External"/><Relationship Id="rId2552" Type="http://schemas.openxmlformats.org/officeDocument/2006/relationships/hyperlink" Target="https://fbref.com/en/players/febb2831/matchlogs/2025-2026/summary/Nehemiah-Oriola-Match-Logs" TargetMode="External"/><Relationship Id="rId317" Type="http://schemas.openxmlformats.org/officeDocument/2006/relationships/hyperlink" Target="https://fbref.com/en/players/b38ac6a4/matchlogs/2025-2026/summary/Antonin-Kinsky-Match-Logs" TargetMode="External"/><Relationship Id="rId524" Type="http://schemas.openxmlformats.org/officeDocument/2006/relationships/hyperlink" Target="https://fbref.com/en/players/966e28d0/matchlogs/2025-2026/summary/Fabio-Carvalho-Match-Logs" TargetMode="External"/><Relationship Id="rId731" Type="http://schemas.openxmlformats.org/officeDocument/2006/relationships/hyperlink" Target="https://fbref.com/en/country/ENG/England-Football" TargetMode="External"/><Relationship Id="rId1154" Type="http://schemas.openxmlformats.org/officeDocument/2006/relationships/hyperlink" Target="https://fbref.com/en/players/0abc51f2/Jorge-Cuenca" TargetMode="External"/><Relationship Id="rId1361" Type="http://schemas.openxmlformats.org/officeDocument/2006/relationships/hyperlink" Target="https://fbref.com/en/players/e1cc82b1/matchlogs/2025-2026/summary/Landon-Emenalo-Match-Logs" TargetMode="External"/><Relationship Id="rId1459" Type="http://schemas.openxmlformats.org/officeDocument/2006/relationships/hyperlink" Target="https://fbref.com/en/country/BEL/Belgium-Football" TargetMode="External"/><Relationship Id="rId2205" Type="http://schemas.openxmlformats.org/officeDocument/2006/relationships/hyperlink" Target="https://fbref.com/en/players/0e0102eb/matchlogs/2025-2026/summary/Omar-Marmoush-Match-Logs" TargetMode="External"/><Relationship Id="rId2412" Type="http://schemas.openxmlformats.org/officeDocument/2006/relationships/hyperlink" Target="https://fbref.com/en/players/f1c42eb3/matchlogs/2025-2026/summary/Alex-Murphy-Match-Logs" TargetMode="External"/><Relationship Id="rId2857" Type="http://schemas.openxmlformats.org/officeDocument/2006/relationships/hyperlink" Target="https://fbref.com/en/players/61f80c89/Mamadou-Sarr" TargetMode="External"/><Relationship Id="rId98" Type="http://schemas.openxmlformats.org/officeDocument/2006/relationships/hyperlink" Target="https://fbref.com/en/players/3eb22ec9/matchlogs/2025-2026/summary/Bernardo-Silva-Match-Logs" TargetMode="External"/><Relationship Id="rId829" Type="http://schemas.openxmlformats.org/officeDocument/2006/relationships/hyperlink" Target="https://fbref.com/en/players/a1390d2f/matchlogs/2025-2026/summary/Carlos-Baleba-Match-Logs" TargetMode="External"/><Relationship Id="rId1014" Type="http://schemas.openxmlformats.org/officeDocument/2006/relationships/hyperlink" Target="https://fbref.com/en/players/802ee5ca/Bradley-Burrowes" TargetMode="External"/><Relationship Id="rId1221" Type="http://schemas.openxmlformats.org/officeDocument/2006/relationships/hyperlink" Target="https://fbref.com/en/players/6c2b66fc/matchlogs/2025-2026/summary/Justin-Devenny-Match-Logs" TargetMode="External"/><Relationship Id="rId1666" Type="http://schemas.openxmlformats.org/officeDocument/2006/relationships/hyperlink" Target="https://fbref.com/en/players/bde35051/Jorrel-Hato" TargetMode="External"/><Relationship Id="rId1873" Type="http://schemas.openxmlformats.org/officeDocument/2006/relationships/hyperlink" Target="https://fbref.com/en/players/3ad7599b/matchlogs/2025-2026/summary/Jaydon-Jones-Match-Logs" TargetMode="External"/><Relationship Id="rId2717" Type="http://schemas.openxmlformats.org/officeDocument/2006/relationships/hyperlink" Target="https://fbref.com/en/players/1c7012b8/Declan-Rice" TargetMode="External"/><Relationship Id="rId2924" Type="http://schemas.openxmlformats.org/officeDocument/2006/relationships/hyperlink" Target="https://fbref.com/en/players/b6aabcf8/matchlogs/2025-2026/summary/Park-Seungsoo-Match-Logs" TargetMode="External"/><Relationship Id="rId1319" Type="http://schemas.openxmlformats.org/officeDocument/2006/relationships/hyperlink" Target="https://fbref.com/en/country/FRA/France-Football" TargetMode="External"/><Relationship Id="rId1526" Type="http://schemas.openxmlformats.org/officeDocument/2006/relationships/hyperlink" Target="https://fbref.com/en/players/8dcf77c0/Rodrigo-Gomes" TargetMode="External"/><Relationship Id="rId1733" Type="http://schemas.openxmlformats.org/officeDocument/2006/relationships/hyperlink" Target="https://fbref.com/en/players/e98211e7/matchlogs/2025-2026/summary/Jack-Hinshelwood-Match-Logs" TargetMode="External"/><Relationship Id="rId1940" Type="http://schemas.openxmlformats.org/officeDocument/2006/relationships/hyperlink" Target="https://fbref.com/en/squads/fd962109/Fulham-Stats" TargetMode="External"/><Relationship Id="rId3186" Type="http://schemas.openxmlformats.org/officeDocument/2006/relationships/hyperlink" Target="https://fbref.com/en/squads/d07537b9/Brighton-and-Hove-Albion-Stats" TargetMode="External"/><Relationship Id="rId3393" Type="http://schemas.openxmlformats.org/officeDocument/2006/relationships/hyperlink" Target="https://fbref.com/en/players/3ec9195b/Darnell-Furlong" TargetMode="External"/><Relationship Id="rId25" Type="http://schemas.openxmlformats.org/officeDocument/2006/relationships/hyperlink" Target="https://fbref.com/en/players/4b542852/matchlogs/2025-2026/summary/Adam-Wharton-Match-Logs" TargetMode="External"/><Relationship Id="rId1800" Type="http://schemas.openxmlformats.org/officeDocument/2006/relationships/hyperlink" Target="https://fbref.com/en/squads/fd962109/Fulham-Stats" TargetMode="External"/><Relationship Id="rId3046" Type="http://schemas.openxmlformats.org/officeDocument/2006/relationships/hyperlink" Target="https://fbref.com/en/squads/7c21e445/West-Ham-United-Stats" TargetMode="External"/><Relationship Id="rId3253" Type="http://schemas.openxmlformats.org/officeDocument/2006/relationships/hyperlink" Target="https://fbref.com/en/country/ENG/England-Football" TargetMode="External"/><Relationship Id="rId3460" Type="http://schemas.openxmlformats.org/officeDocument/2006/relationships/hyperlink" Target="https://fbref.com/en/players/97aba136/Lewie-Coyle" TargetMode="External"/><Relationship Id="rId174" Type="http://schemas.openxmlformats.org/officeDocument/2006/relationships/hyperlink" Target="https://fbref.com/en/players/6639e500/matchlogs/2025-2026/summary/Andreas-Pereira-Match-Logs" TargetMode="External"/><Relationship Id="rId381" Type="http://schemas.openxmlformats.org/officeDocument/2006/relationships/hyperlink" Target="https://fbref.com/en/players/28795530/matchlogs/2025-2026/summary/George-Hemmings-Match-Logs" TargetMode="External"/><Relationship Id="rId2062" Type="http://schemas.openxmlformats.org/officeDocument/2006/relationships/hyperlink" Target="https://fbref.com/en/players/69ea448b/Diego-Leon" TargetMode="External"/><Relationship Id="rId3113" Type="http://schemas.openxmlformats.org/officeDocument/2006/relationships/hyperlink" Target="https://fbref.com/en/country/BEL/Belgium-Football" TargetMode="External"/><Relationship Id="rId241" Type="http://schemas.openxmlformats.org/officeDocument/2006/relationships/hyperlink" Target="https://fbref.com/en/players/b05f4787/matchlogs/2025-2026/summary/Antoni-Milambo-Match-Logs" TargetMode="External"/><Relationship Id="rId479" Type="http://schemas.openxmlformats.org/officeDocument/2006/relationships/hyperlink" Target="https://fbref.com/en/players/d557d734/matchlogs/2025-2026/summary/Matt-Doherty-Match-Logs" TargetMode="External"/><Relationship Id="rId686" Type="http://schemas.openxmlformats.org/officeDocument/2006/relationships/hyperlink" Target="https://fbref.com/en/players/eaeca114/Nathan-Ake" TargetMode="External"/><Relationship Id="rId893" Type="http://schemas.openxmlformats.org/officeDocument/2006/relationships/hyperlink" Target="https://fbref.com/en/players/a109e5c8/matchlogs/2025-2026/summary/Lucas-Bergvall-Match-Logs" TargetMode="External"/><Relationship Id="rId2367" Type="http://schemas.openxmlformats.org/officeDocument/2006/relationships/hyperlink" Target="https://fbref.com/en/squads/822bd0ba/Liverpool-Stats" TargetMode="External"/><Relationship Id="rId2574" Type="http://schemas.openxmlformats.org/officeDocument/2006/relationships/hyperlink" Target="https://fbref.com/en/country/ENG/England-Football" TargetMode="External"/><Relationship Id="rId2781" Type="http://schemas.openxmlformats.org/officeDocument/2006/relationships/hyperlink" Target="https://fbref.com/en/players/1f2c7b55/Merlin-Rohl" TargetMode="External"/><Relationship Id="rId3320" Type="http://schemas.openxmlformats.org/officeDocument/2006/relationships/hyperlink" Target="https://fbref.com/en/players/e9cd8e92/James-Wilson" TargetMode="External"/><Relationship Id="rId3418" Type="http://schemas.openxmlformats.org/officeDocument/2006/relationships/hyperlink" Target="https://fbref.com/en/players/8450467d/Ali-Al-Hamadi" TargetMode="External"/><Relationship Id="rId339" Type="http://schemas.openxmlformats.org/officeDocument/2006/relationships/hyperlink" Target="https://fbref.com/en/players/2a78981b/matchlogs/2025-2026/summary/Harrison-Jones-Match-Logs" TargetMode="External"/><Relationship Id="rId546" Type="http://schemas.openxmlformats.org/officeDocument/2006/relationships/hyperlink" Target="https://fbref.com/en/players/4c184730/matchlogs/2025-2026/summary/Brian-Brobbey-Match-Logs" TargetMode="External"/><Relationship Id="rId753" Type="http://schemas.openxmlformats.org/officeDocument/2006/relationships/hyperlink" Target="https://fbref.com/en/players/a9b9d89c/matchlogs/2025-2026/summary/Nilson-Angulo-Match-Logs" TargetMode="External"/><Relationship Id="rId1176" Type="http://schemas.openxmlformats.org/officeDocument/2006/relationships/hyperlink" Target="https://fbref.com/en/squads/19538871/Manchester-United-Stats" TargetMode="External"/><Relationship Id="rId1383" Type="http://schemas.openxmlformats.org/officeDocument/2006/relationships/hyperlink" Target="https://fbref.com/en/country/BRA/Brazil-Football" TargetMode="External"/><Relationship Id="rId2227" Type="http://schemas.openxmlformats.org/officeDocument/2006/relationships/hyperlink" Target="https://fbref.com/en/country/COD/Congo-DR-Football" TargetMode="External"/><Relationship Id="rId2434" Type="http://schemas.openxmlformats.org/officeDocument/2006/relationships/hyperlink" Target="https://fbref.com/en/country/SEN/Senegal-Football" TargetMode="External"/><Relationship Id="rId2879" Type="http://schemas.openxmlformats.org/officeDocument/2006/relationships/hyperlink" Target="https://fbref.com/en/squads/cd051869/Brentford-Stats" TargetMode="External"/><Relationship Id="rId101" Type="http://schemas.openxmlformats.org/officeDocument/2006/relationships/hyperlink" Target="https://fbref.com/en/players/b6aabcf8/matchlogs/2025-2026/summary/Park-Seungsoo-Match-Logs" TargetMode="External"/><Relationship Id="rId406" Type="http://schemas.openxmlformats.org/officeDocument/2006/relationships/hyperlink" Target="https://fbref.com/en/players/8aec0537/matchlogs/2025-2026/summary/Pascal-Gross-Match-Logs" TargetMode="External"/><Relationship Id="rId960" Type="http://schemas.openxmlformats.org/officeDocument/2006/relationships/hyperlink" Target="https://fbref.com/en/squads/d3fd31cc/Everton-Stats" TargetMode="External"/><Relationship Id="rId1036" Type="http://schemas.openxmlformats.org/officeDocument/2006/relationships/hyperlink" Target="https://fbref.com/en/squads/18bb7c10/Arsenal-Stats" TargetMode="External"/><Relationship Id="rId1243" Type="http://schemas.openxmlformats.org/officeDocument/2006/relationships/hyperlink" Target="https://fbref.com/en/country/ENG/England-Football" TargetMode="External"/><Relationship Id="rId1590" Type="http://schemas.openxmlformats.org/officeDocument/2006/relationships/hyperlink" Target="https://fbref.com/en/players/1fc4f3d1/Ilia-Gruev" TargetMode="External"/><Relationship Id="rId1688" Type="http://schemas.openxmlformats.org/officeDocument/2006/relationships/hyperlink" Target="https://fbref.com/en/squads/8cec06e1/Wolverhampton-Wanderers-Stats" TargetMode="External"/><Relationship Id="rId1895" Type="http://schemas.openxmlformats.org/officeDocument/2006/relationships/hyperlink" Target="https://fbref.com/en/country/TUR/Turkey-Football" TargetMode="External"/><Relationship Id="rId2641" Type="http://schemas.openxmlformats.org/officeDocument/2006/relationships/hyperlink" Target="https://fbref.com/en/players/1f0072a6/Joel-Piroe" TargetMode="External"/><Relationship Id="rId2739" Type="http://schemas.openxmlformats.org/officeDocument/2006/relationships/hyperlink" Target="https://fbref.com/en/squads/943e8050/Burnley-Stats" TargetMode="External"/><Relationship Id="rId2946" Type="http://schemas.openxmlformats.org/officeDocument/2006/relationships/hyperlink" Target="https://fbref.com/en/country/POR/Portugal-Football" TargetMode="External"/><Relationship Id="rId613" Type="http://schemas.openxmlformats.org/officeDocument/2006/relationships/hyperlink" Target="https://fbref.com/en/players/288e1e13/matchlogs/2025-2026/summary/Nayef-Aguerd-Match-Logs" TargetMode="External"/><Relationship Id="rId820" Type="http://schemas.openxmlformats.org/officeDocument/2006/relationships/hyperlink" Target="https://fbref.com/en/squads/e4a775cb/Nottingham-Forest-Stats" TargetMode="External"/><Relationship Id="rId918" Type="http://schemas.openxmlformats.org/officeDocument/2006/relationships/hyperlink" Target="https://fbref.com/en/players/eed2427e/Oscar-Bobb" TargetMode="External"/><Relationship Id="rId1450" Type="http://schemas.openxmlformats.org/officeDocument/2006/relationships/hyperlink" Target="https://fbref.com/en/players/d102b8a2/Leo-Fuhr-Hjelde" TargetMode="External"/><Relationship Id="rId1548" Type="http://schemas.openxmlformats.org/officeDocument/2006/relationships/hyperlink" Target="https://fbref.com/en/squads/b8fd03ef/Manchester-City-Stats" TargetMode="External"/><Relationship Id="rId1755" Type="http://schemas.openxmlformats.org/officeDocument/2006/relationships/hyperlink" Target="https://fbref.com/en/country/NIR/Northern-Ireland-Football" TargetMode="External"/><Relationship Id="rId2501" Type="http://schemas.openxmlformats.org/officeDocument/2006/relationships/hyperlink" Target="https://fbref.com/en/players/fb495bb8/Matt-ORiley" TargetMode="External"/><Relationship Id="rId1103" Type="http://schemas.openxmlformats.org/officeDocument/2006/relationships/hyperlink" Target="https://fbref.com/en/country/ITA/Italy-Football" TargetMode="External"/><Relationship Id="rId1310" Type="http://schemas.openxmlformats.org/officeDocument/2006/relationships/hyperlink" Target="https://fbref.com/en/players/fc306af4/Mathis-Eboue" TargetMode="External"/><Relationship Id="rId1408" Type="http://schemas.openxmlformats.org/officeDocument/2006/relationships/hyperlink" Target="https://fbref.com/en/squads/7c21e445/West-Ham-United-Stats" TargetMode="External"/><Relationship Id="rId1962" Type="http://schemas.openxmlformats.org/officeDocument/2006/relationships/hyperlink" Target="https://fbref.com/en/players/b38ac6a4/Antonin-Kinsky" TargetMode="External"/><Relationship Id="rId2806" Type="http://schemas.openxmlformats.org/officeDocument/2006/relationships/hyperlink" Target="https://fbref.com/en/country/FRA/France-Football" TargetMode="External"/><Relationship Id="rId47" Type="http://schemas.openxmlformats.org/officeDocument/2006/relationships/hyperlink" Target="https://fbref.com/en/players/a497130f/matchlogs/2025-2026/summary/Stefanos-Tzimas-Match-Logs" TargetMode="External"/><Relationship Id="rId1615" Type="http://schemas.openxmlformats.org/officeDocument/2006/relationships/hyperlink" Target="https://fbref.com/en/country/BRA/Brazil-Football" TargetMode="External"/><Relationship Id="rId1822" Type="http://schemas.openxmlformats.org/officeDocument/2006/relationships/hyperlink" Target="https://fbref.com/en/players/dbe24cce/Igor-Jesus" TargetMode="External"/><Relationship Id="rId3068" Type="http://schemas.openxmlformats.org/officeDocument/2006/relationships/hyperlink" Target="https://fbref.com/en/players/1d36d6b6/Ao-Tanaka" TargetMode="External"/><Relationship Id="rId3275" Type="http://schemas.openxmlformats.org/officeDocument/2006/relationships/hyperlink" Target="https://fbref.com/en/players/a182122b/matchlogs/2025-2026/summary/Reece-Welch-Match-Logs" TargetMode="External"/><Relationship Id="rId3482" Type="http://schemas.openxmlformats.org/officeDocument/2006/relationships/hyperlink" Target="https://fbref.com/en/players/578e7583/Yu-Hirakawa" TargetMode="External"/><Relationship Id="rId196" Type="http://schemas.openxmlformats.org/officeDocument/2006/relationships/hyperlink" Target="https://fbref.com/en/players/ca607d59/matchlogs/2025-2026/summary/Noah-Okafor-Match-Logs" TargetMode="External"/><Relationship Id="rId2084" Type="http://schemas.openxmlformats.org/officeDocument/2006/relationships/hyperlink" Target="https://fbref.com/en/squads/18bb7c10/Arsenal-Stats" TargetMode="External"/><Relationship Id="rId2291" Type="http://schemas.openxmlformats.org/officeDocument/2006/relationships/hyperlink" Target="https://fbref.com/en/squads/d3fd31cc/Everton-Stats" TargetMode="External"/><Relationship Id="rId3135" Type="http://schemas.openxmlformats.org/officeDocument/2006/relationships/hyperlink" Target="https://fbref.com/en/players/5e18c6f4/matchlogs/2025-2026/summary/Alex-Toth-Match-Logs" TargetMode="External"/><Relationship Id="rId3342" Type="http://schemas.openxmlformats.org/officeDocument/2006/relationships/hyperlink" Target="https://fbref.com/en/squads/e4a775cb/Nottingham-Forest-Stats" TargetMode="External"/><Relationship Id="rId263" Type="http://schemas.openxmlformats.org/officeDocument/2006/relationships/hyperlink" Target="https://fbref.com/en/players/48a5a5d6/matchlogs/2025-2026/summary/Gabriel-Martinelli-Match-Logs" TargetMode="External"/><Relationship Id="rId470" Type="http://schemas.openxmlformats.org/officeDocument/2006/relationships/hyperlink" Target="https://fbref.com/en/players/3a949a25/matchlogs/2025-2026/summary/Martin-Dubravka-Match-Logs" TargetMode="External"/><Relationship Id="rId2151" Type="http://schemas.openxmlformats.org/officeDocument/2006/relationships/hyperlink" Target="https://fbref.com/en/country/ENG/England-Football" TargetMode="External"/><Relationship Id="rId2389" Type="http://schemas.openxmlformats.org/officeDocument/2006/relationships/hyperlink" Target="https://fbref.com/en/players/597610cd/Romaine-Mundle" TargetMode="External"/><Relationship Id="rId2596" Type="http://schemas.openxmlformats.org/officeDocument/2006/relationships/hyperlink" Target="https://fbref.com/en/players/b2470c6f/matchlogs/2025-2026/summary/Anthony-Patterson-Match-Logs" TargetMode="External"/><Relationship Id="rId3202" Type="http://schemas.openxmlformats.org/officeDocument/2006/relationships/hyperlink" Target="https://fbref.com/en/squads/943e8050/Burnley-Stats" TargetMode="External"/><Relationship Id="rId123" Type="http://schemas.openxmlformats.org/officeDocument/2006/relationships/hyperlink" Target="https://fbref.com/en/players/e342ad68/matchlogs/2025-2026/summary/Mohamed-Salah-Match-Logs" TargetMode="External"/><Relationship Id="rId330" Type="http://schemas.openxmlformats.org/officeDocument/2006/relationships/hyperlink" Target="https://fbref.com/en/players/15b287da/matchlogs/2025-2026/summary/Daichi-Kamada-Match-Logs" TargetMode="External"/><Relationship Id="rId568" Type="http://schemas.openxmlformats.org/officeDocument/2006/relationships/hyperlink" Target="https://fbref.com/en/players/b047bb3b/matchlogs/2025-2026/summary/Dean-Benamar-Match-Logs" TargetMode="External"/><Relationship Id="rId775" Type="http://schemas.openxmlformats.org/officeDocument/2006/relationships/hyperlink" Target="https://fbref.com/en/country/ENG/England-Football" TargetMode="External"/><Relationship Id="rId982" Type="http://schemas.openxmlformats.org/officeDocument/2006/relationships/hyperlink" Target="https://fbref.com/en/players/dc4cae05/David-Brooks" TargetMode="External"/><Relationship Id="rId1198" Type="http://schemas.openxmlformats.org/officeDocument/2006/relationships/hyperlink" Target="https://fbref.com/en/players/d494882e/Maxim-De-Cuyper" TargetMode="External"/><Relationship Id="rId2011" Type="http://schemas.openxmlformats.org/officeDocument/2006/relationships/hyperlink" Target="https://fbref.com/en/country/ENG/England-Football" TargetMode="External"/><Relationship Id="rId2249" Type="http://schemas.openxmlformats.org/officeDocument/2006/relationships/hyperlink" Target="https://fbref.com/en/players/6a021e43/matchlogs/2025-2026/summary/Eliezer-Mayenda-Match-Logs" TargetMode="External"/><Relationship Id="rId2456" Type="http://schemas.openxmlformats.org/officeDocument/2006/relationships/hyperlink" Target="https://fbref.com/en/players/7ba2eaa9/matchlogs/2025-2026/summary/Pedro-Neto-Match-Logs" TargetMode="External"/><Relationship Id="rId2663" Type="http://schemas.openxmlformats.org/officeDocument/2006/relationships/hyperlink" Target="https://fbref.com/en/squads/8602292d/Aston-Villa-Stats" TargetMode="External"/><Relationship Id="rId2870" Type="http://schemas.openxmlformats.org/officeDocument/2006/relationships/hyperlink" Target="https://fbref.com/en/country/ENG/England-Football" TargetMode="External"/><Relationship Id="rId428" Type="http://schemas.openxmlformats.org/officeDocument/2006/relationships/hyperlink" Target="https://fbref.com/en/players/7aa8adfe/matchlogs/2025-2026/summary/Alejandro-Garnacho-Match-Logs" TargetMode="External"/><Relationship Id="rId635" Type="http://schemas.openxmlformats.org/officeDocument/2006/relationships/hyperlink" Target="https://fbref.com/en/country/ENG/England-Football" TargetMode="External"/><Relationship Id="rId842" Type="http://schemas.openxmlformats.org/officeDocument/2006/relationships/hyperlink" Target="https://fbref.com/en/players/3ea50f67/Harvey-Barnes" TargetMode="External"/><Relationship Id="rId1058" Type="http://schemas.openxmlformats.org/officeDocument/2006/relationships/hyperlink" Target="https://fbref.com/en/players/966e28d0/Fabio-Carvalho" TargetMode="External"/><Relationship Id="rId1265" Type="http://schemas.openxmlformats.org/officeDocument/2006/relationships/hyperlink" Target="https://fbref.com/en/players/d557d734/matchlogs/2025-2026/summary/Matt-Doherty-Match-Logs" TargetMode="External"/><Relationship Id="rId1472" Type="http://schemas.openxmlformats.org/officeDocument/2006/relationships/hyperlink" Target="https://fbref.com/en/squads/d3fd31cc/Everton-Stats" TargetMode="External"/><Relationship Id="rId2109" Type="http://schemas.openxmlformats.org/officeDocument/2006/relationships/hyperlink" Target="https://fbref.com/en/players/a2b105e0/matchlogs/2025-2026/summary/Sean-Longstaff-Match-Logs" TargetMode="External"/><Relationship Id="rId2316" Type="http://schemas.openxmlformats.org/officeDocument/2006/relationships/hyperlink" Target="https://fbref.com/en/players/43d0b694/matchlogs/2025-2026/summary/Shumaira-Mheuka-Match-Logs" TargetMode="External"/><Relationship Id="rId2523" Type="http://schemas.openxmlformats.org/officeDocument/2006/relationships/hyperlink" Target="https://fbref.com/en/squads/8cec06e1/Wolverhampton-Wanderers-Stats" TargetMode="External"/><Relationship Id="rId2730" Type="http://schemas.openxmlformats.org/officeDocument/2006/relationships/hyperlink" Target="https://fbref.com/en/country/ENG/England-Football" TargetMode="External"/><Relationship Id="rId2968" Type="http://schemas.openxmlformats.org/officeDocument/2006/relationships/hyperlink" Target="https://fbref.com/en/players/7e118f84/matchlogs/2025-2026/summary/Jimmy-Sinclair-Match-Logs" TargetMode="External"/><Relationship Id="rId702" Type="http://schemas.openxmlformats.org/officeDocument/2006/relationships/hyperlink" Target="https://fbref.com/en/players/bb08bce9/Omar-Alderete" TargetMode="External"/><Relationship Id="rId1125" Type="http://schemas.openxmlformats.org/officeDocument/2006/relationships/hyperlink" Target="https://fbref.com/en/players/0442183b/matchlogs/2025-2026/summary/Nathaniel-Clyne-Match-Logs" TargetMode="External"/><Relationship Id="rId1332" Type="http://schemas.openxmlformats.org/officeDocument/2006/relationships/hyperlink" Target="https://fbref.com/en/squads/943e8050/Burnley-Stats" TargetMode="External"/><Relationship Id="rId1777" Type="http://schemas.openxmlformats.org/officeDocument/2006/relationships/hyperlink" Target="https://fbref.com/en/players/ba492306/matchlogs/2025-2026/summary/Samuel-Iling-Junior-Match-Logs" TargetMode="External"/><Relationship Id="rId1984" Type="http://schemas.openxmlformats.org/officeDocument/2006/relationships/hyperlink" Target="https://fbref.com/en/squads/822bd0ba/Liverpool-Stats" TargetMode="External"/><Relationship Id="rId2828" Type="http://schemas.openxmlformats.org/officeDocument/2006/relationships/hyperlink" Target="https://fbref.com/en/players/e342ad68/matchlogs/2025-2026/summary/Mohamed-Salah-Match-Logs" TargetMode="External"/><Relationship Id="rId69" Type="http://schemas.openxmlformats.org/officeDocument/2006/relationships/hyperlink" Target="https://fbref.com/en/players/a3c8b4d3/matchlogs/2025-2026/summary/Loum-Tchaouna-Match-Logs" TargetMode="External"/><Relationship Id="rId1637" Type="http://schemas.openxmlformats.org/officeDocument/2006/relationships/hyperlink" Target="https://fbref.com/en/players/e082af5b/matchlogs/2025-2026/summary/Angus-Gunn-Match-Logs" TargetMode="External"/><Relationship Id="rId1844" Type="http://schemas.openxmlformats.org/officeDocument/2006/relationships/hyperlink" Target="https://fbref.com/en/squads/b2b47a98/Newcastle-United-Stats" TargetMode="External"/><Relationship Id="rId3297" Type="http://schemas.openxmlformats.org/officeDocument/2006/relationships/hyperlink" Target="https://fbref.com/en/country/ENG/England-Football" TargetMode="External"/><Relationship Id="rId1704" Type="http://schemas.openxmlformats.org/officeDocument/2006/relationships/hyperlink" Target="https://fbref.com/en/squads/cd051869/Brentford-Stats" TargetMode="External"/><Relationship Id="rId3157" Type="http://schemas.openxmlformats.org/officeDocument/2006/relationships/hyperlink" Target="https://fbref.com/en/country/BEL/Belgium-Football" TargetMode="External"/><Relationship Id="rId285" Type="http://schemas.openxmlformats.org/officeDocument/2006/relationships/hyperlink" Target="https://fbref.com/en/players/afed6722/matchlogs/2025-2026/summary/Valentino-Livramento-Match-Logs" TargetMode="External"/><Relationship Id="rId1911" Type="http://schemas.openxmlformats.org/officeDocument/2006/relationships/hyperlink" Target="https://fbref.com/en/country/FRA/France-Football" TargetMode="External"/><Relationship Id="rId3364" Type="http://schemas.openxmlformats.org/officeDocument/2006/relationships/hyperlink" Target="https://fbref.com/en/country/UKR/Ukraine-Football" TargetMode="External"/><Relationship Id="rId492" Type="http://schemas.openxmlformats.org/officeDocument/2006/relationships/hyperlink" Target="https://fbref.com/en/players/dd897ee7/matchlogs/2025-2026/summary/Liam-Delap-Match-Logs" TargetMode="External"/><Relationship Id="rId797" Type="http://schemas.openxmlformats.org/officeDocument/2006/relationships/hyperlink" Target="https://fbref.com/en/players/5e253986/matchlogs/2025-2026/summary/Brandon-Austin-Match-Logs" TargetMode="External"/><Relationship Id="rId2173" Type="http://schemas.openxmlformats.org/officeDocument/2006/relationships/hyperlink" Target="https://fbref.com/en/players/6b6c793c/matchlogs/2025-2026/summary/Tyrell-Malacia-Match-Logs" TargetMode="External"/><Relationship Id="rId2380" Type="http://schemas.openxmlformats.org/officeDocument/2006/relationships/hyperlink" Target="https://fbref.com/en/players/9674002f/matchlogs/2025-2026/summary/Mason-Mount-Match-Logs" TargetMode="External"/><Relationship Id="rId2478" Type="http://schemas.openxmlformats.org/officeDocument/2006/relationships/hyperlink" Target="https://fbref.com/en/country/POR/Portugal-Football" TargetMode="External"/><Relationship Id="rId3017" Type="http://schemas.openxmlformats.org/officeDocument/2006/relationships/hyperlink" Target="https://fbref.com/en/players/28300a16/Jason-Steele" TargetMode="External"/><Relationship Id="rId3224" Type="http://schemas.openxmlformats.org/officeDocument/2006/relationships/hyperlink" Target="https://fbref.com/en/players/cf134113/Bart-Verbruggen" TargetMode="External"/><Relationship Id="rId3431" Type="http://schemas.openxmlformats.org/officeDocument/2006/relationships/hyperlink" Target="https://fbref.com/en/players/0d5a541f/Ephron-Mason-Clark" TargetMode="External"/><Relationship Id="rId145" Type="http://schemas.openxmlformats.org/officeDocument/2006/relationships/hyperlink" Target="https://fbref.com/en/players/35741fe2/matchlogs/2025-2026/summary/Chris-Rigg-Match-Logs" TargetMode="External"/><Relationship Id="rId352" Type="http://schemas.openxmlformats.org/officeDocument/2006/relationships/hyperlink" Target="https://fbref.com/en/players/0f134faf/matchlogs/2025-2026/summary/Mathias-Jensen-Match-Logs" TargetMode="External"/><Relationship Id="rId1287" Type="http://schemas.openxmlformats.org/officeDocument/2006/relationships/hyperlink" Target="https://fbref.com/en/country/ENG/England-Football" TargetMode="External"/><Relationship Id="rId2033" Type="http://schemas.openxmlformats.org/officeDocument/2006/relationships/hyperlink" Target="https://fbref.com/en/players/5903eca2/matchlogs/2025-2026/summary/Keiber-Lamadrid-Match-Logs" TargetMode="External"/><Relationship Id="rId2240" Type="http://schemas.openxmlformats.org/officeDocument/2006/relationships/hyperlink" Target="https://fbref.com/en/squads/47c64c55/Crystal-Palace-Stats" TargetMode="External"/><Relationship Id="rId2685" Type="http://schemas.openxmlformats.org/officeDocument/2006/relationships/hyperlink" Target="https://fbref.com/en/players/1544f145/Jacob-Ramsey" TargetMode="External"/><Relationship Id="rId2892" Type="http://schemas.openxmlformats.org/officeDocument/2006/relationships/hyperlink" Target="https://fbref.com/en/players/ec75ee25/matchlogs/2025-2026/summary/Jenson-Seelt-Match-Logs" TargetMode="External"/><Relationship Id="rId212" Type="http://schemas.openxmlformats.org/officeDocument/2006/relationships/hyperlink" Target="https://fbref.com/en/players/c5bdb6e3/matchlogs/2025-2026/summary/Reiss-Nelson-Match-Logs" TargetMode="External"/><Relationship Id="rId657" Type="http://schemas.openxmlformats.org/officeDocument/2006/relationships/hyperlink" Target="https://fbref.com/en/players/dcfb17f4/matchlogs/2025-2026/summary/Amine-Adli-Match-Logs" TargetMode="External"/><Relationship Id="rId864" Type="http://schemas.openxmlformats.org/officeDocument/2006/relationships/hyperlink" Target="https://fbref.com/en/squads/8cec06e1/Wolverhampton-Wanderers-Stats" TargetMode="External"/><Relationship Id="rId1494" Type="http://schemas.openxmlformats.org/officeDocument/2006/relationships/hyperlink" Target="https://fbref.com/en/players/e6f7797e/Tyrique-George" TargetMode="External"/><Relationship Id="rId1799" Type="http://schemas.openxmlformats.org/officeDocument/2006/relationships/hyperlink" Target="https://fbref.com/en/country/NGA/Nigeria-Football" TargetMode="External"/><Relationship Id="rId2100" Type="http://schemas.openxmlformats.org/officeDocument/2006/relationships/hyperlink" Target="https://fbref.com/en/squads/8602292d/Aston-Villa-Stats" TargetMode="External"/><Relationship Id="rId2338" Type="http://schemas.openxmlformats.org/officeDocument/2006/relationships/hyperlink" Target="https://fbref.com/en/country/ENG/England-Football" TargetMode="External"/><Relationship Id="rId2545" Type="http://schemas.openxmlformats.org/officeDocument/2006/relationships/hyperlink" Target="https://fbref.com/en/players/2944f86f/Frank-Onyeka" TargetMode="External"/><Relationship Id="rId2752" Type="http://schemas.openxmlformats.org/officeDocument/2006/relationships/hyperlink" Target="https://fbref.com/en/players/289601e6/matchlogs/2025-2026/summary/Antonee-Robinson-Match-Logs" TargetMode="External"/><Relationship Id="rId517" Type="http://schemas.openxmlformats.org/officeDocument/2006/relationships/hyperlink" Target="https://fbref.com/en/players/30b33655/matchlogs/2025-2026/summary/Samuel-Chambers-Match-Logs" TargetMode="External"/><Relationship Id="rId724" Type="http://schemas.openxmlformats.org/officeDocument/2006/relationships/hyperlink" Target="https://fbref.com/en/squads/943e8050/Burnley-Stats" TargetMode="External"/><Relationship Id="rId931" Type="http://schemas.openxmlformats.org/officeDocument/2006/relationships/hyperlink" Target="https://fbref.com/en/country/ENG/England-Football" TargetMode="External"/><Relationship Id="rId1147" Type="http://schemas.openxmlformats.org/officeDocument/2006/relationships/hyperlink" Target="https://fbref.com/en/country/ENG/England-Football" TargetMode="External"/><Relationship Id="rId1354" Type="http://schemas.openxmlformats.org/officeDocument/2006/relationships/hyperlink" Target="https://fbref.com/en/players/b9e1436c/Harvey-Elliott" TargetMode="External"/><Relationship Id="rId1561" Type="http://schemas.openxmlformats.org/officeDocument/2006/relationships/hyperlink" Target="https://fbref.com/en/players/bd1d3020/matchlogs/2025-2026/summary/Braiden-Graham-Match-Logs" TargetMode="External"/><Relationship Id="rId2405" Type="http://schemas.openxmlformats.org/officeDocument/2006/relationships/hyperlink" Target="https://fbref.com/en/players/1704b0b8/Murillo" TargetMode="External"/><Relationship Id="rId2612" Type="http://schemas.openxmlformats.org/officeDocument/2006/relationships/hyperlink" Target="https://fbref.com/en/players/46206cf7/matchlogs/2025-2026/summary/Armin-Pecsi-Match-Logs" TargetMode="External"/><Relationship Id="rId60" Type="http://schemas.openxmlformats.org/officeDocument/2006/relationships/hyperlink" Target="https://fbref.com/en/players/0db169ae/matchlogs/2025-2026/summary/Sandro-Tonali-Match-Logs" TargetMode="External"/><Relationship Id="rId1007" Type="http://schemas.openxmlformats.org/officeDocument/2006/relationships/hyperlink" Target="https://fbref.com/en/country/ARG/Argentina-Football" TargetMode="External"/><Relationship Id="rId1214" Type="http://schemas.openxmlformats.org/officeDocument/2006/relationships/hyperlink" Target="https://fbref.com/en/players/bbfe0e5d/Jesse-Derry" TargetMode="External"/><Relationship Id="rId1421" Type="http://schemas.openxmlformats.org/officeDocument/2006/relationships/hyperlink" Target="https://fbref.com/en/players/38a6c944/matchlogs/2025-2026/summary/Jack-Fletcher-Match-Logs" TargetMode="External"/><Relationship Id="rId1659" Type="http://schemas.openxmlformats.org/officeDocument/2006/relationships/hyperlink" Target="https://fbref.com/en/country/ENG/England-Football" TargetMode="External"/><Relationship Id="rId1866" Type="http://schemas.openxmlformats.org/officeDocument/2006/relationships/hyperlink" Target="https://fbref.com/en/players/2a78981b/Harrison-Jones" TargetMode="External"/><Relationship Id="rId2917" Type="http://schemas.openxmlformats.org/officeDocument/2006/relationships/hyperlink" Target="https://fbref.com/en/players/d1a2e006/Tommy-Setford" TargetMode="External"/><Relationship Id="rId3081" Type="http://schemas.openxmlformats.org/officeDocument/2006/relationships/hyperlink" Target="https://fbref.com/en/country/ENG/England-Football" TargetMode="External"/><Relationship Id="rId1519" Type="http://schemas.openxmlformats.org/officeDocument/2006/relationships/hyperlink" Target="https://fbref.com/en/country/ENG/England-Football" TargetMode="External"/><Relationship Id="rId1726" Type="http://schemas.openxmlformats.org/officeDocument/2006/relationships/hyperlink" Target="https://fbref.com/en/players/0c7a48f8/Piero-Hincapie" TargetMode="External"/><Relationship Id="rId1933" Type="http://schemas.openxmlformats.org/officeDocument/2006/relationships/hyperlink" Target="https://fbref.com/en/players/62d7ef38/matchlogs/2025-2026/summary/Caoimhin-Kelleher-Match-Logs" TargetMode="External"/><Relationship Id="rId3179" Type="http://schemas.openxmlformats.org/officeDocument/2006/relationships/hyperlink" Target="https://fbref.com/en/players/7ba5d93b/matchlogs/2025-2026/summary/Timur-Tuterov-Match-Logs" TargetMode="External"/><Relationship Id="rId3386" Type="http://schemas.openxmlformats.org/officeDocument/2006/relationships/hyperlink" Target="https://fbref.com/en/players/3ee0dd59/matchlogs/2025-2026/summary/Martin-Zubimendi-Match-Logs" TargetMode="External"/><Relationship Id="rId18" Type="http://schemas.openxmlformats.org/officeDocument/2006/relationships/hyperlink" Target="https://fbref.com/en/players/c596fcb0/matchlogs/2025-2026/summary/Callum-Wilson-Match-Logs" TargetMode="External"/><Relationship Id="rId2195" Type="http://schemas.openxmlformats.org/officeDocument/2006/relationships/hyperlink" Target="https://fbref.com/en/country/ENG/England-Football" TargetMode="External"/><Relationship Id="rId3039" Type="http://schemas.openxmlformats.org/officeDocument/2006/relationships/hyperlink" Target="https://fbref.com/en/players/f553b2b3/matchlogs/2025-2026/summary/Jorgen-Strand-Larsen-Match-Logs" TargetMode="External"/><Relationship Id="rId3246" Type="http://schemas.openxmlformats.org/officeDocument/2006/relationships/hyperlink" Target="https://fbref.com/en/squads/7c21e445/West-Ham-United-Stats" TargetMode="External"/><Relationship Id="rId3453" Type="http://schemas.openxmlformats.org/officeDocument/2006/relationships/hyperlink" Target="https://fbref.com/en/players/232b46c0/Justin-Obikwu" TargetMode="External"/><Relationship Id="rId167" Type="http://schemas.openxmlformats.org/officeDocument/2006/relationships/hyperlink" Target="https://fbref.com/en/players/1f0072a6/matchlogs/2025-2026/summary/Joel-Piroe-Match-Logs" TargetMode="External"/><Relationship Id="rId374" Type="http://schemas.openxmlformats.org/officeDocument/2006/relationships/hyperlink" Target="https://fbref.com/en/players/69942fb3/matchlogs/2025-2026/summary/James-Hill-Match-Logs" TargetMode="External"/><Relationship Id="rId581" Type="http://schemas.openxmlformats.org/officeDocument/2006/relationships/hyperlink" Target="https://fbref.com/en/players/e678d983/matchlogs/2025-2026/summary/Adam-Aznou-Match-Logs" TargetMode="External"/><Relationship Id="rId2055" Type="http://schemas.openxmlformats.org/officeDocument/2006/relationships/hyperlink" Target="https://fbref.com/en/country/FRA/France-Football" TargetMode="External"/><Relationship Id="rId2262" Type="http://schemas.openxmlformats.org/officeDocument/2006/relationships/hyperlink" Target="https://fbref.com/en/players/8dd0d7c5/Ryan-Mcaidoo" TargetMode="External"/><Relationship Id="rId3106" Type="http://schemas.openxmlformats.org/officeDocument/2006/relationships/hyperlink" Target="https://fbref.com/en/squads/b2b47a98/Newcastle-United-Stats" TargetMode="External"/><Relationship Id="rId234" Type="http://schemas.openxmlformats.org/officeDocument/2006/relationships/hyperlink" Target="https://fbref.com/en/players/5cbd1eb0/matchlogs/2025-2026/summary/Tyrick-Mitchell-Match-Logs" TargetMode="External"/><Relationship Id="rId679" Type="http://schemas.openxmlformats.org/officeDocument/2006/relationships/hyperlink" Target="https://fbref.com/en/country/NOR/Norway-Football" TargetMode="External"/><Relationship Id="rId886" Type="http://schemas.openxmlformats.org/officeDocument/2006/relationships/hyperlink" Target="https://fbref.com/en/players/d0b6129f/Sander-Berge" TargetMode="External"/><Relationship Id="rId2567" Type="http://schemas.openxmlformats.org/officeDocument/2006/relationships/hyperlink" Target="https://fbref.com/en/squads/cd051869/Brentford-Stats" TargetMode="External"/><Relationship Id="rId2774" Type="http://schemas.openxmlformats.org/officeDocument/2006/relationships/hyperlink" Target="https://fbref.com/en/country/DEN/Denmark-Football" TargetMode="External"/><Relationship Id="rId3313" Type="http://schemas.openxmlformats.org/officeDocument/2006/relationships/hyperlink" Target="https://fbref.com/en/country/ENG/England-Football" TargetMode="External"/><Relationship Id="rId2" Type="http://schemas.openxmlformats.org/officeDocument/2006/relationships/hyperlink" Target="https://fbref.com/en/players/3ee0dd59/matchlogs/2025-2026/summary/Martin-Zubimendi-Match-Logs" TargetMode="External"/><Relationship Id="rId441" Type="http://schemas.openxmlformats.org/officeDocument/2006/relationships/hyperlink" Target="https://fbref.com/en/players/132a82f1/matchlogs/2025-2026/summary/Wesley-Fofana-Match-Logs" TargetMode="External"/><Relationship Id="rId539" Type="http://schemas.openxmlformats.org/officeDocument/2006/relationships/hyperlink" Target="https://fbref.com/en/players/edc98fac/matchlogs/2025-2026/summary/Santiago-Bueno-Match-Logs" TargetMode="External"/><Relationship Id="rId746" Type="http://schemas.openxmlformats.org/officeDocument/2006/relationships/hyperlink" Target="https://fbref.com/en/players/ec604e2c/Andre" TargetMode="External"/><Relationship Id="rId1071" Type="http://schemas.openxmlformats.org/officeDocument/2006/relationships/hyperlink" Target="https://fbref.com/en/country/POL/Poland-Football" TargetMode="External"/><Relationship Id="rId1169" Type="http://schemas.openxmlformats.org/officeDocument/2006/relationships/hyperlink" Target="https://fbref.com/en/players/dc62b55d/matchlogs/2025-2026/summary/Matheus-Cunha-Match-Logs" TargetMode="External"/><Relationship Id="rId1376" Type="http://schemas.openxmlformats.org/officeDocument/2006/relationships/hyperlink" Target="https://fbref.com/en/squads/cff3d9bb/Chelsea-Stats" TargetMode="External"/><Relationship Id="rId1583" Type="http://schemas.openxmlformats.org/officeDocument/2006/relationships/hyperlink" Target="https://fbref.com/en/country/GER/Germany-Football" TargetMode="External"/><Relationship Id="rId2122" Type="http://schemas.openxmlformats.org/officeDocument/2006/relationships/hyperlink" Target="https://fbref.com/en/players/881cd6be/Florentino-Luis" TargetMode="External"/><Relationship Id="rId2427" Type="http://schemas.openxmlformats.org/officeDocument/2006/relationships/hyperlink" Target="https://fbref.com/en/squads/822bd0ba/Liverpool-Stats" TargetMode="External"/><Relationship Id="rId2981" Type="http://schemas.openxmlformats.org/officeDocument/2006/relationships/hyperlink" Target="https://fbref.com/en/players/e77dc3b2/Dominic-Solanke" TargetMode="External"/><Relationship Id="rId301" Type="http://schemas.openxmlformats.org/officeDocument/2006/relationships/hyperlink" Target="https://fbref.com/en/players/8e6d2fcd/matchlogs/2025-2026/summary/Senne-Lammens-Match-Logs" TargetMode="External"/><Relationship Id="rId953" Type="http://schemas.openxmlformats.org/officeDocument/2006/relationships/hyperlink" Target="https://fbref.com/en/players/79c84d1c/matchlogs/2025-2026/summary/Jarrod-Bowen-Match-Logs" TargetMode="External"/><Relationship Id="rId1029" Type="http://schemas.openxmlformats.org/officeDocument/2006/relationships/hyperlink" Target="https://fbref.com/en/players/16264a81/matchlogs/2025-2026/summary/Moises-Caicedo-Match-Logs" TargetMode="External"/><Relationship Id="rId1236" Type="http://schemas.openxmlformats.org/officeDocument/2006/relationships/hyperlink" Target="https://fbref.com/en/squads/8ef52968/Sunderland-Stats" TargetMode="External"/><Relationship Id="rId1790" Type="http://schemas.openxmlformats.org/officeDocument/2006/relationships/hyperlink" Target="https://fbref.com/en/players/8e92be30/Alexander-Isak" TargetMode="External"/><Relationship Id="rId1888" Type="http://schemas.openxmlformats.org/officeDocument/2006/relationships/hyperlink" Target="https://fbref.com/en/squads/5bfb9659/Leeds-United-Stats" TargetMode="External"/><Relationship Id="rId2634" Type="http://schemas.openxmlformats.org/officeDocument/2006/relationships/hyperlink" Target="https://fbref.com/en/country/JAM/Jamaica-Football" TargetMode="External"/><Relationship Id="rId2841" Type="http://schemas.openxmlformats.org/officeDocument/2006/relationships/hyperlink" Target="https://fbref.com/en/players/dbf053da/Jadon-Sancho" TargetMode="External"/><Relationship Id="rId2939" Type="http://schemas.openxmlformats.org/officeDocument/2006/relationships/hyperlink" Target="https://fbref.com/en/squads/cd051869/Brentford-Stats" TargetMode="External"/><Relationship Id="rId82" Type="http://schemas.openxmlformats.org/officeDocument/2006/relationships/hyperlink" Target="https://fbref.com/en/players/6c2a4c10/matchlogs/2025-2026/summary/Charlie-Stevens-Match-Logs" TargetMode="External"/><Relationship Id="rId606" Type="http://schemas.openxmlformats.org/officeDocument/2006/relationships/hyperlink" Target="https://fbref.com/en/players/e19dc888/matchlogs/2025-2026/summary/Yusuf-Akhamrich-Match-Logs" TargetMode="External"/><Relationship Id="rId813" Type="http://schemas.openxmlformats.org/officeDocument/2006/relationships/hyperlink" Target="https://fbref.com/en/players/06df8256/matchlogs/2025-2026/summary/Benoit-Badiashile-Match-Logs" TargetMode="External"/><Relationship Id="rId1443" Type="http://schemas.openxmlformats.org/officeDocument/2006/relationships/hyperlink" Target="https://fbref.com/en/country/ENG/England-Football" TargetMode="External"/><Relationship Id="rId1650" Type="http://schemas.openxmlformats.org/officeDocument/2006/relationships/hyperlink" Target="https://fbref.com/en/players/1f44ac21/Erling-Haaland" TargetMode="External"/><Relationship Id="rId1748" Type="http://schemas.openxmlformats.org/officeDocument/2006/relationships/hyperlink" Target="https://fbref.com/en/squads/e4a775cb/Nottingham-Forest-Stats" TargetMode="External"/><Relationship Id="rId2701" Type="http://schemas.openxmlformats.org/officeDocument/2006/relationships/hyperlink" Target="https://fbref.com/en/players/803ae100/Harrison-Reed" TargetMode="External"/><Relationship Id="rId1303" Type="http://schemas.openxmlformats.org/officeDocument/2006/relationships/hyperlink" Target="https://fbref.com/en/country/ENG/England-Football" TargetMode="External"/><Relationship Id="rId1510" Type="http://schemas.openxmlformats.org/officeDocument/2006/relationships/hyperlink" Target="https://fbref.com/en/players/75fdd638/Wilfried-Gnonto" TargetMode="External"/><Relationship Id="rId1955" Type="http://schemas.openxmlformats.org/officeDocument/2006/relationships/hyperlink" Target="https://fbref.com/en/country/ENG/England-Football" TargetMode="External"/><Relationship Id="rId3170" Type="http://schemas.openxmlformats.org/officeDocument/2006/relationships/hyperlink" Target="https://fbref.com/en/squads/4ba7cbea/Bournemouth-Stats" TargetMode="External"/><Relationship Id="rId1608" Type="http://schemas.openxmlformats.org/officeDocument/2006/relationships/hyperlink" Target="https://fbref.com/en/squads/47c64c55/Crystal-Palace-Stats" TargetMode="External"/><Relationship Id="rId1815" Type="http://schemas.openxmlformats.org/officeDocument/2006/relationships/hyperlink" Target="https://fbref.com/en/country/DEN/Denmark-Football" TargetMode="External"/><Relationship Id="rId3030" Type="http://schemas.openxmlformats.org/officeDocument/2006/relationships/hyperlink" Target="https://fbref.com/en/squads/b8fd03ef/Manchester-City-Stats" TargetMode="External"/><Relationship Id="rId3268" Type="http://schemas.openxmlformats.org/officeDocument/2006/relationships/hyperlink" Target="https://fbref.com/en/players/ce5143da/Danny-Welbeck" TargetMode="External"/><Relationship Id="rId3475" Type="http://schemas.openxmlformats.org/officeDocument/2006/relationships/hyperlink" Target="https://fbref.com/en/players/9d9a71c1/Akin-Famewo" TargetMode="External"/><Relationship Id="rId189" Type="http://schemas.openxmlformats.org/officeDocument/2006/relationships/hyperlink" Target="https://fbref.com/en/players/2944f86f/matchlogs/2025-2026/summary/Frank-Onyeka-Match-Logs" TargetMode="External"/><Relationship Id="rId396" Type="http://schemas.openxmlformats.org/officeDocument/2006/relationships/hyperlink" Target="https://fbref.com/en/players/819b3158/matchlogs/2025-2026/summary/Ilkay-Gundogan-Match-Logs" TargetMode="External"/><Relationship Id="rId2077" Type="http://schemas.openxmlformats.org/officeDocument/2006/relationships/hyperlink" Target="https://fbref.com/en/players/b57e066e/matchlogs/2025-2026/summary/Rico-Lewis-Match-Logs" TargetMode="External"/><Relationship Id="rId2284" Type="http://schemas.openxmlformats.org/officeDocument/2006/relationships/hyperlink" Target="https://fbref.com/en/players/d80e9e0e/matchlogs/2025-2026/summary/Conor-McManus-Match-Logs" TargetMode="External"/><Relationship Id="rId2491" Type="http://schemas.openxmlformats.org/officeDocument/2006/relationships/hyperlink" Target="https://fbref.com/en/squads/18bb7c10/Arsenal-Stats" TargetMode="External"/><Relationship Id="rId3128" Type="http://schemas.openxmlformats.org/officeDocument/2006/relationships/hyperlink" Target="https://fbref.com/en/players/532e1e4f/Pau-Torres" TargetMode="External"/><Relationship Id="rId3335" Type="http://schemas.openxmlformats.org/officeDocument/2006/relationships/hyperlink" Target="https://fbref.com/en/players/2500cef9/matchlogs/2025-2026/summary/Yoane-Wissa-Match-Logs" TargetMode="External"/><Relationship Id="rId256" Type="http://schemas.openxmlformats.org/officeDocument/2006/relationships/hyperlink" Target="https://fbref.com/en/players/00963611/matchlogs/2025-2026/summary/Konstantinos-Mavropanos-Match-Logs" TargetMode="External"/><Relationship Id="rId463" Type="http://schemas.openxmlformats.org/officeDocument/2006/relationships/hyperlink" Target="https://fbref.com/en/players/5b92d896/matchlogs/2025-2026/summary/Hugo-Ekitike-Match-Logs" TargetMode="External"/><Relationship Id="rId670" Type="http://schemas.openxmlformats.org/officeDocument/2006/relationships/hyperlink" Target="https://fbref.com/en/players/246d153b/Ola-Aina" TargetMode="External"/><Relationship Id="rId1093" Type="http://schemas.openxmlformats.org/officeDocument/2006/relationships/hyperlink" Target="https://fbref.com/en/players/30b33655/matchlogs/2025-2026/summary/Samuel-Chambers-Match-Logs" TargetMode="External"/><Relationship Id="rId2144" Type="http://schemas.openxmlformats.org/officeDocument/2006/relationships/hyperlink" Target="https://fbref.com/en/squads/822bd0ba/Liverpool-Stats" TargetMode="External"/><Relationship Id="rId2351" Type="http://schemas.openxmlformats.org/officeDocument/2006/relationships/hyperlink" Target="https://fbref.com/en/squads/d07537b9/Brighton-and-Hove-Albion-Stats" TargetMode="External"/><Relationship Id="rId2589" Type="http://schemas.openxmlformats.org/officeDocument/2006/relationships/hyperlink" Target="https://fbref.com/en/players/9b6f7fd5/Lucas-Paqueta" TargetMode="External"/><Relationship Id="rId2796" Type="http://schemas.openxmlformats.org/officeDocument/2006/relationships/hyperlink" Target="https://fbref.com/en/players/3fcc22d5/matchlogs/2025-2026/summary/Triston-Rowe-Match-Logs" TargetMode="External"/><Relationship Id="rId3402" Type="http://schemas.openxmlformats.org/officeDocument/2006/relationships/hyperlink" Target="https://fbref.com/en/players/1f169636/Jacob-Greaves" TargetMode="External"/><Relationship Id="rId116" Type="http://schemas.openxmlformats.org/officeDocument/2006/relationships/hyperlink" Target="https://fbref.com/en/players/bfdb33aa/matchlogs/2025-2026/summary/Ismaila-Sarr-Match-Logs" TargetMode="External"/><Relationship Id="rId323" Type="http://schemas.openxmlformats.org/officeDocument/2006/relationships/hyperlink" Target="https://fbref.com/en/players/93508980/matchlogs/2025-2026/summary/Kevin-Match-Logs" TargetMode="External"/><Relationship Id="rId530" Type="http://schemas.openxmlformats.org/officeDocument/2006/relationships/hyperlink" Target="https://fbref.com/en/players/aded8e6f/matchlogs/2025-2026/summary/Riccardo-Calafiori-Match-Logs" TargetMode="External"/><Relationship Id="rId768" Type="http://schemas.openxmlformats.org/officeDocument/2006/relationships/hyperlink" Target="https://fbref.com/en/squads/7c21e445/West-Ham-United-Stats" TargetMode="External"/><Relationship Id="rId975" Type="http://schemas.openxmlformats.org/officeDocument/2006/relationships/hyperlink" Target="https://fbref.com/en/country/ALB/Albania-Football" TargetMode="External"/><Relationship Id="rId1160" Type="http://schemas.openxmlformats.org/officeDocument/2006/relationships/hyperlink" Target="https://fbref.com/en/squads/943e8050/Burnley-Stats" TargetMode="External"/><Relationship Id="rId1398" Type="http://schemas.openxmlformats.org/officeDocument/2006/relationships/hyperlink" Target="https://fbref.com/en/players/745ca0a3/Romain-Faivre" TargetMode="External"/><Relationship Id="rId2004" Type="http://schemas.openxmlformats.org/officeDocument/2006/relationships/hyperlink" Target="https://fbref.com/en/squads/8cec06e1/Wolverhampton-Wanderers-Stats" TargetMode="External"/><Relationship Id="rId2211" Type="http://schemas.openxmlformats.org/officeDocument/2006/relationships/hyperlink" Target="https://fbref.com/en/country/NIR/Northern-Ireland-Football" TargetMode="External"/><Relationship Id="rId2449" Type="http://schemas.openxmlformats.org/officeDocument/2006/relationships/hyperlink" Target="https://fbref.com/en/players/c5bdb6e3/Reiss-Nelson" TargetMode="External"/><Relationship Id="rId2656" Type="http://schemas.openxmlformats.org/officeDocument/2006/relationships/hyperlink" Target="https://fbref.com/en/players/27d0a506/matchlogs/2025-2026/summary/Pedro-Porro-Match-Logs" TargetMode="External"/><Relationship Id="rId2863" Type="http://schemas.openxmlformats.org/officeDocument/2006/relationships/hyperlink" Target="https://fbref.com/en/squads/b8fd03ef/Manchester-City-Stats" TargetMode="External"/><Relationship Id="rId628" Type="http://schemas.openxmlformats.org/officeDocument/2006/relationships/hyperlink" Target="https://fbref.com/en/squads/8cec06e1/Wolverhampton-Wanderers-Stats" TargetMode="External"/><Relationship Id="rId835" Type="http://schemas.openxmlformats.org/officeDocument/2006/relationships/hyperlink" Target="https://fbref.com/en/country/ENG/England-Football" TargetMode="External"/><Relationship Id="rId1258" Type="http://schemas.openxmlformats.org/officeDocument/2006/relationships/hyperlink" Target="https://fbref.com/en/players/ad82197c/Axel-Disasi" TargetMode="External"/><Relationship Id="rId1465" Type="http://schemas.openxmlformats.org/officeDocument/2006/relationships/hyperlink" Target="https://fbref.com/en/players/1971591f/matchlogs/2025-2026/summary/Cody-Gakpo-Match-Logs" TargetMode="External"/><Relationship Id="rId1672" Type="http://schemas.openxmlformats.org/officeDocument/2006/relationships/hyperlink" Target="https://fbref.com/en/squads/18bb7c10/Arsenal-Stats" TargetMode="External"/><Relationship Id="rId2309" Type="http://schemas.openxmlformats.org/officeDocument/2006/relationships/hyperlink" Target="https://fbref.com/en/players/c6685def/Stephen-Mfuni" TargetMode="External"/><Relationship Id="rId2516" Type="http://schemas.openxmlformats.org/officeDocument/2006/relationships/hyperlink" Target="https://fbref.com/en/players/4e93ceb2/matchlogs/2025-2026/summary/Temple-Ojinnaka-Match-Logs" TargetMode="External"/><Relationship Id="rId2723" Type="http://schemas.openxmlformats.org/officeDocument/2006/relationships/hyperlink" Target="https://fbref.com/en/squads/47c64c55/Crystal-Palace-Stats" TargetMode="External"/><Relationship Id="rId1020" Type="http://schemas.openxmlformats.org/officeDocument/2006/relationships/hyperlink" Target="https://fbref.com/en/squads/361ca564/Tottenham-Hotspur-Stats" TargetMode="External"/><Relationship Id="rId1118" Type="http://schemas.openxmlformats.org/officeDocument/2006/relationships/hyperlink" Target="https://fbref.com/en/players/307ea3b6/Dennis-Cirkin" TargetMode="External"/><Relationship Id="rId1325" Type="http://schemas.openxmlformats.org/officeDocument/2006/relationships/hyperlink" Target="https://fbref.com/en/players/3354ea94/matchlogs/2025-2026/summary/Tom-Edozie-Match-Logs" TargetMode="External"/><Relationship Id="rId1532" Type="http://schemas.openxmlformats.org/officeDocument/2006/relationships/hyperlink" Target="https://fbref.com/en/squads/8cec06e1/Wolverhampton-Wanderers-Stats" TargetMode="External"/><Relationship Id="rId1977" Type="http://schemas.openxmlformats.org/officeDocument/2006/relationships/hyperlink" Target="https://fbref.com/en/players/16168a0f/matchlogs/2025-2026/summary/Joe-Knight-Match-Logs" TargetMode="External"/><Relationship Id="rId2930" Type="http://schemas.openxmlformats.org/officeDocument/2006/relationships/hyperlink" Target="https://fbref.com/en/country/ENG/England-Football" TargetMode="External"/><Relationship Id="rId902" Type="http://schemas.openxmlformats.org/officeDocument/2006/relationships/hyperlink" Target="https://fbref.com/en/players/6fdac234/Jaka-Bijol" TargetMode="External"/><Relationship Id="rId1837" Type="http://schemas.openxmlformats.org/officeDocument/2006/relationships/hyperlink" Target="https://fbref.com/en/players/1e711234/matchlogs/2025-2026/summary/Jamaldeen-Jimoh-Match-Logs" TargetMode="External"/><Relationship Id="rId3192" Type="http://schemas.openxmlformats.org/officeDocument/2006/relationships/hyperlink" Target="https://fbref.com/en/players/7cd520e8/Destiny-Udogie" TargetMode="External"/><Relationship Id="rId3497" Type="http://schemas.openxmlformats.org/officeDocument/2006/relationships/hyperlink" Target="https://fbref.com/en/players/c12d619b/Calvin-Okike" TargetMode="External"/><Relationship Id="rId31" Type="http://schemas.openxmlformats.org/officeDocument/2006/relationships/hyperlink" Target="https://fbref.com/en/players/3515d404/matchlogs/2025-2026/summary/James-Ward-Prowse-Match-Logs" TargetMode="External"/><Relationship Id="rId2099" Type="http://schemas.openxmlformats.org/officeDocument/2006/relationships/hyperlink" Target="https://fbref.com/en/country/SWE/Sweden-Football" TargetMode="External"/><Relationship Id="rId3052" Type="http://schemas.openxmlformats.org/officeDocument/2006/relationships/hyperlink" Target="https://fbref.com/en/players/934e1968/Dominik-Szoboszlai" TargetMode="External"/><Relationship Id="rId180" Type="http://schemas.openxmlformats.org/officeDocument/2006/relationships/hyperlink" Target="https://fbref.com/en/players/9b6f7fd5/matchlogs/2025-2026/summary/Lucas-Paqueta-Match-Logs" TargetMode="External"/><Relationship Id="rId278" Type="http://schemas.openxmlformats.org/officeDocument/2006/relationships/hyperlink" Target="https://fbref.com/en/players/cab9634e/matchlogs/2025-2026/summary/Ian-Maatsen-Match-Logs" TargetMode="External"/><Relationship Id="rId1904" Type="http://schemas.openxmlformats.org/officeDocument/2006/relationships/hyperlink" Target="https://fbref.com/en/squads/e4a775cb/Nottingham-Forest-Stats" TargetMode="External"/><Relationship Id="rId3357" Type="http://schemas.openxmlformats.org/officeDocument/2006/relationships/hyperlink" Target="https://fbref.com/en/squads/822bd0ba/Liverpool-Stats" TargetMode="External"/><Relationship Id="rId485" Type="http://schemas.openxmlformats.org/officeDocument/2006/relationships/hyperlink" Target="https://fbref.com/en/players/6d0fe035/matchlogs/2025-2026/summary/Habib-Diarra-Match-Logs" TargetMode="External"/><Relationship Id="rId692" Type="http://schemas.openxmlformats.org/officeDocument/2006/relationships/hyperlink" Target="https://fbref.com/en/squads/361ca564/Tottenham-Hotspur-Stats" TargetMode="External"/><Relationship Id="rId2166" Type="http://schemas.openxmlformats.org/officeDocument/2006/relationships/hyperlink" Target="https://fbref.com/en/players/c6220452/Kobbie-Mainoo" TargetMode="External"/><Relationship Id="rId2373" Type="http://schemas.openxmlformats.org/officeDocument/2006/relationships/hyperlink" Target="https://fbref.com/en/players/1e159d70/Yerson-Mosquera" TargetMode="External"/><Relationship Id="rId2580" Type="http://schemas.openxmlformats.org/officeDocument/2006/relationships/hyperlink" Target="https://fbref.com/en/players/866ba412/matchlogs/2025-2026/summary/Pablo-Match-Logs" TargetMode="External"/><Relationship Id="rId3217" Type="http://schemas.openxmlformats.org/officeDocument/2006/relationships/hyperlink" Target="https://fbref.com/en/country/NED/Netherlands-Football" TargetMode="External"/><Relationship Id="rId3424" Type="http://schemas.openxmlformats.org/officeDocument/2006/relationships/hyperlink" Target="https://fbref.com/en/players/e608ed4c/David-Button" TargetMode="External"/><Relationship Id="rId138" Type="http://schemas.openxmlformats.org/officeDocument/2006/relationships/hyperlink" Target="https://fbref.com/en/players/34e393f2/matchlogs/2025-2026/summary/Guido-Rodriguez-Match-Logs" TargetMode="External"/><Relationship Id="rId345" Type="http://schemas.openxmlformats.org/officeDocument/2006/relationships/hyperlink" Target="https://fbref.com/en/players/c17bfb65/matchlogs/2025-2026/summary/Joelinton-Match-Logs" TargetMode="External"/><Relationship Id="rId552" Type="http://schemas.openxmlformats.org/officeDocument/2006/relationships/hyperlink" Target="https://fbref.com/en/players/01834aa0/matchlogs/2025-2026/summary/Sebastiaan-Bornauw-Match-Logs" TargetMode="External"/><Relationship Id="rId997" Type="http://schemas.openxmlformats.org/officeDocument/2006/relationships/hyperlink" Target="https://fbref.com/en/players/bfc3b3a0/matchlogs/2025-2026/summary/Hugo-Bueno-Match-Logs" TargetMode="External"/><Relationship Id="rId1182" Type="http://schemas.openxmlformats.org/officeDocument/2006/relationships/hyperlink" Target="https://fbref.com/en/players/6e33125f/Kevin-Danso" TargetMode="External"/><Relationship Id="rId2026" Type="http://schemas.openxmlformats.org/officeDocument/2006/relationships/hyperlink" Target="https://fbref.com/en/players/277c49ed/Maxence-Lacroix" TargetMode="External"/><Relationship Id="rId2233" Type="http://schemas.openxmlformats.org/officeDocument/2006/relationships/hyperlink" Target="https://fbref.com/en/players/feb5d972/matchlogs/2025-2026/summary/Pape-Matar-Sarr-Match-Logs" TargetMode="External"/><Relationship Id="rId2440" Type="http://schemas.openxmlformats.org/officeDocument/2006/relationships/hyperlink" Target="https://fbref.com/en/players/8e697a8f/matchlogs/2025-2026/summary/Dan-Ndoye-Match-Logs" TargetMode="External"/><Relationship Id="rId2678" Type="http://schemas.openxmlformats.org/officeDocument/2006/relationships/hyperlink" Target="https://fbref.com/en/country/ENG/England-Football" TargetMode="External"/><Relationship Id="rId2885" Type="http://schemas.openxmlformats.org/officeDocument/2006/relationships/hyperlink" Target="https://fbref.com/en/players/104d0bb8/Alex-Scott" TargetMode="External"/><Relationship Id="rId205" Type="http://schemas.openxmlformats.org/officeDocument/2006/relationships/hyperlink" Target="https://fbref.com/en/players/7f94982c/matchlogs/2025-2026/summary/Ethan-Nwaneri-Match-Logs" TargetMode="External"/><Relationship Id="rId412" Type="http://schemas.openxmlformats.org/officeDocument/2006/relationships/hyperlink" Target="https://fbref.com/en/players/bd1d3020/matchlogs/2025-2026/summary/Braiden-Graham-Match-Logs" TargetMode="External"/><Relationship Id="rId857" Type="http://schemas.openxmlformats.org/officeDocument/2006/relationships/hyperlink" Target="https://fbref.com/en/players/b2010f35/matchlogs/2025-2026/summary/Callum-Bates-Match-Logs" TargetMode="External"/><Relationship Id="rId1042" Type="http://schemas.openxmlformats.org/officeDocument/2006/relationships/hyperlink" Target="https://fbref.com/en/players/48ba3f58/Elijah-Campbell" TargetMode="External"/><Relationship Id="rId1487" Type="http://schemas.openxmlformats.org/officeDocument/2006/relationships/hyperlink" Target="https://fbref.com/en/country/ENG/England-Football" TargetMode="External"/><Relationship Id="rId1694" Type="http://schemas.openxmlformats.org/officeDocument/2006/relationships/hyperlink" Target="https://fbref.com/en/players/e5a76dfe/Dean-Henderson" TargetMode="External"/><Relationship Id="rId2300" Type="http://schemas.openxmlformats.org/officeDocument/2006/relationships/hyperlink" Target="https://fbref.com/en/players/d080ed5e/matchlogs/2025-2026/summary/Mikel-Merino-Match-Logs" TargetMode="External"/><Relationship Id="rId2538" Type="http://schemas.openxmlformats.org/officeDocument/2006/relationships/hyperlink" Target="https://fbref.com/en/country/CMR/Cameroon-Football" TargetMode="External"/><Relationship Id="rId2745" Type="http://schemas.openxmlformats.org/officeDocument/2006/relationships/hyperlink" Target="https://fbref.com/en/players/2e4f5f03/Andrew-Robertson" TargetMode="External"/><Relationship Id="rId2952" Type="http://schemas.openxmlformats.org/officeDocument/2006/relationships/hyperlink" Target="https://fbref.com/en/players/4d77e622/matchlogs/2025-2026/summary/Jota-Silva-Match-Logs" TargetMode="External"/><Relationship Id="rId717" Type="http://schemas.openxmlformats.org/officeDocument/2006/relationships/hyperlink" Target="https://fbref.com/en/players/defcfd32/matchlogs/2025-2026/summary/Max-Alleyne-Match-Logs" TargetMode="External"/><Relationship Id="rId924" Type="http://schemas.openxmlformats.org/officeDocument/2006/relationships/hyperlink" Target="https://fbref.com/en/squads/fd962109/Fulham-Stats" TargetMode="External"/><Relationship Id="rId1347" Type="http://schemas.openxmlformats.org/officeDocument/2006/relationships/hyperlink" Target="https://fbref.com/en/country/SWE/Sweden-Football" TargetMode="External"/><Relationship Id="rId1554" Type="http://schemas.openxmlformats.org/officeDocument/2006/relationships/hyperlink" Target="https://fbref.com/en/players/5f3ab4b3/Josh-Gracey" TargetMode="External"/><Relationship Id="rId1761" Type="http://schemas.openxmlformats.org/officeDocument/2006/relationships/hyperlink" Target="https://fbref.com/en/players/d2b32e91/matchlogs/2025-2026/summary/Bashir-Humphreys-Match-Logs" TargetMode="External"/><Relationship Id="rId1999" Type="http://schemas.openxmlformats.org/officeDocument/2006/relationships/hyperlink" Target="https://fbref.com/en/country/SWE/Sweden-Football" TargetMode="External"/><Relationship Id="rId2605" Type="http://schemas.openxmlformats.org/officeDocument/2006/relationships/hyperlink" Target="https://fbref.com/en/players/ea1a5662/Myles-Peart-Harris" TargetMode="External"/><Relationship Id="rId2812" Type="http://schemas.openxmlformats.org/officeDocument/2006/relationships/hyperlink" Target="https://fbref.com/en/players/903b6e8b/matchlogs/2025-2026/summary/Jose-Sa-Match-Logs" TargetMode="External"/><Relationship Id="rId53" Type="http://schemas.openxmlformats.org/officeDocument/2006/relationships/hyperlink" Target="https://fbref.com/en/players/21512407/matchlogs/2025-2026/summary/Kieran-Trippier-Match-Logs" TargetMode="External"/><Relationship Id="rId1207" Type="http://schemas.openxmlformats.org/officeDocument/2006/relationships/hyperlink" Target="https://fbref.com/en/country/NED/Netherlands-Football" TargetMode="External"/><Relationship Id="rId1414" Type="http://schemas.openxmlformats.org/officeDocument/2006/relationships/hyperlink" Target="https://fbref.com/en/players/b3f36e72/Zian-Flemming" TargetMode="External"/><Relationship Id="rId1621" Type="http://schemas.openxmlformats.org/officeDocument/2006/relationships/hyperlink" Target="https://fbref.com/en/players/82518f62/matchlogs/2025-2026/summary/Bruno-Guimaraes-Match-Logs" TargetMode="External"/><Relationship Id="rId1859" Type="http://schemas.openxmlformats.org/officeDocument/2006/relationships/hyperlink" Target="https://fbref.com/en/country/ENG/England-Football" TargetMode="External"/><Relationship Id="rId3074" Type="http://schemas.openxmlformats.org/officeDocument/2006/relationships/hyperlink" Target="https://fbref.com/en/squads/d3fd31cc/Everton-Stats" TargetMode="External"/><Relationship Id="rId1719" Type="http://schemas.openxmlformats.org/officeDocument/2006/relationships/hyperlink" Target="https://fbref.com/en/country/SCO/Scotland-Football" TargetMode="External"/><Relationship Id="rId1926" Type="http://schemas.openxmlformats.org/officeDocument/2006/relationships/hyperlink" Target="https://fbref.com/en/players/c5b7c315/Michael-Keane" TargetMode="External"/><Relationship Id="rId3281" Type="http://schemas.openxmlformats.org/officeDocument/2006/relationships/hyperlink" Target="https://fbref.com/en/country/ENG/England-Football" TargetMode="External"/><Relationship Id="rId3379" Type="http://schemas.openxmlformats.org/officeDocument/2006/relationships/hyperlink" Target="https://fbref.com/en/players/028e70b9/Joshua-Zirkzee" TargetMode="External"/><Relationship Id="rId2090" Type="http://schemas.openxmlformats.org/officeDocument/2006/relationships/hyperlink" Target="https://fbref.com/en/players/d6e53a3a/Matthijs-de-Ligt" TargetMode="External"/><Relationship Id="rId2188" Type="http://schemas.openxmlformats.org/officeDocument/2006/relationships/hyperlink" Target="https://fbref.com/en/squads/8ef52968/Sunderland-Stats" TargetMode="External"/><Relationship Id="rId2395" Type="http://schemas.openxmlformats.org/officeDocument/2006/relationships/hyperlink" Target="https://fbref.com/en/squads/8cec06e1/Wolverhampton-Wanderers-Stats" TargetMode="External"/><Relationship Id="rId3141" Type="http://schemas.openxmlformats.org/officeDocument/2006/relationships/hyperlink" Target="https://fbref.com/en/country/ESP/Spain-Football" TargetMode="External"/><Relationship Id="rId3239" Type="http://schemas.openxmlformats.org/officeDocument/2006/relationships/hyperlink" Target="https://fbref.com/en/players/86dd77d1/matchlogs/2025-2026/summary/Kyle-Walker-Match-Logs" TargetMode="External"/><Relationship Id="rId3446" Type="http://schemas.openxmlformats.org/officeDocument/2006/relationships/hyperlink" Target="https://fbref.com/en/players/676b6c9b/Jake-Bidwell" TargetMode="External"/><Relationship Id="rId367" Type="http://schemas.openxmlformats.org/officeDocument/2006/relationships/hyperlink" Target="https://fbref.com/en/players/a0666d3e/matchlogs/2025-2026/summary/Will-Hughes-Match-Logs" TargetMode="External"/><Relationship Id="rId574" Type="http://schemas.openxmlformats.org/officeDocument/2006/relationships/hyperlink" Target="https://fbref.com/en/players/3ea50f67/matchlogs/2025-2026/summary/Harvey-Barnes-Match-Logs" TargetMode="External"/><Relationship Id="rId2048" Type="http://schemas.openxmlformats.org/officeDocument/2006/relationships/hyperlink" Target="https://fbref.com/en/squads/cff3d9bb/Chelsea-Stats" TargetMode="External"/><Relationship Id="rId2255" Type="http://schemas.openxmlformats.org/officeDocument/2006/relationships/hyperlink" Target="https://fbref.com/en/country/MAR/Morocco-Football" TargetMode="External"/><Relationship Id="rId3001" Type="http://schemas.openxmlformats.org/officeDocument/2006/relationships/hyperlink" Target="https://fbref.com/en/players/6613c819/Tomas-Soucek" TargetMode="External"/><Relationship Id="rId227" Type="http://schemas.openxmlformats.org/officeDocument/2006/relationships/hyperlink" Target="https://fbref.com/en/players/ce7ae86a/matchlogs/2025-2026/summary/Divine-Mukasa-Match-Logs" TargetMode="External"/><Relationship Id="rId781" Type="http://schemas.openxmlformats.org/officeDocument/2006/relationships/hyperlink" Target="https://fbref.com/en/players/de59e609/matchlogs/2025-2026/summary/Harrison-Armstrong-Match-Logs" TargetMode="External"/><Relationship Id="rId879" Type="http://schemas.openxmlformats.org/officeDocument/2006/relationships/hyperlink" Target="https://fbref.com/en/country/ENG/England-Football" TargetMode="External"/><Relationship Id="rId2462" Type="http://schemas.openxmlformats.org/officeDocument/2006/relationships/hyperlink" Target="https://fbref.com/en/country/ENG/England-Football" TargetMode="External"/><Relationship Id="rId2767" Type="http://schemas.openxmlformats.org/officeDocument/2006/relationships/hyperlink" Target="https://fbref.com/en/squads/7c21e445/West-Ham-United-Stats" TargetMode="External"/><Relationship Id="rId3306" Type="http://schemas.openxmlformats.org/officeDocument/2006/relationships/hyperlink" Target="https://fbref.com/en/squads/cff3d9bb/Chelsea-Stats" TargetMode="External"/><Relationship Id="rId434" Type="http://schemas.openxmlformats.org/officeDocument/2006/relationships/hyperlink" Target="https://fbref.com/en/players/9fea2579/matchlogs/2025-2026/summary/Kaye-Furo-Match-Logs" TargetMode="External"/><Relationship Id="rId641" Type="http://schemas.openxmlformats.org/officeDocument/2006/relationships/hyperlink" Target="https://fbref.com/en/players/b7e62e1d/matchlogs/2025-2026/summary/Joshua-Acheampong-Match-Logs" TargetMode="External"/><Relationship Id="rId739" Type="http://schemas.openxmlformats.org/officeDocument/2006/relationships/hyperlink" Target="https://fbref.com/en/country/DEN/Denmark-Football" TargetMode="External"/><Relationship Id="rId1064" Type="http://schemas.openxmlformats.org/officeDocument/2006/relationships/hyperlink" Target="https://fbref.com/en/squads/19538871/Manchester-United-Stats" TargetMode="External"/><Relationship Id="rId1271" Type="http://schemas.openxmlformats.org/officeDocument/2006/relationships/hyperlink" Target="https://fbref.com/en/country/ARG/Argentina-Football" TargetMode="External"/><Relationship Id="rId1369" Type="http://schemas.openxmlformats.org/officeDocument/2006/relationships/hyperlink" Target="https://fbref.com/en/players/c149016b/matchlogs/2025-2026/summary/Wataru-Endo-Match-Logs" TargetMode="External"/><Relationship Id="rId1576" Type="http://schemas.openxmlformats.org/officeDocument/2006/relationships/hyperlink" Target="https://fbref.com/en/squads/5bfb9659/Leeds-United-Stats" TargetMode="External"/><Relationship Id="rId2115" Type="http://schemas.openxmlformats.org/officeDocument/2006/relationships/hyperlink" Target="https://fbref.com/en/country/BRA/Brazil-Football" TargetMode="External"/><Relationship Id="rId2322" Type="http://schemas.openxmlformats.org/officeDocument/2006/relationships/hyperlink" Target="https://fbref.com/en/country/SRB/Serbia-Football" TargetMode="External"/><Relationship Id="rId2974" Type="http://schemas.openxmlformats.org/officeDocument/2006/relationships/hyperlink" Target="https://fbref.com/en/country/ENG/England-Football" TargetMode="External"/><Relationship Id="rId501" Type="http://schemas.openxmlformats.org/officeDocument/2006/relationships/hyperlink" Target="https://fbref.com/en/players/ac31d35e/matchlogs/2025-2026/summary/Jair-Cunha-Match-Logs" TargetMode="External"/><Relationship Id="rId946" Type="http://schemas.openxmlformats.org/officeDocument/2006/relationships/hyperlink" Target="https://fbref.com/en/players/ccce7025/Sven-Botman" TargetMode="External"/><Relationship Id="rId1131" Type="http://schemas.openxmlformats.org/officeDocument/2006/relationships/hyperlink" Target="https://fbref.com/en/country/IRL/Republic-of-Ireland-Football" TargetMode="External"/><Relationship Id="rId1229" Type="http://schemas.openxmlformats.org/officeDocument/2006/relationships/hyperlink" Target="https://fbref.com/en/players/1bfb6fef/matchlogs/2025-2026/summary/Bafode-Diakite-Match-Logs" TargetMode="External"/><Relationship Id="rId1783" Type="http://schemas.openxmlformats.org/officeDocument/2006/relationships/hyperlink" Target="https://fbref.com/en/country/ENG/England-Football" TargetMode="External"/><Relationship Id="rId1990" Type="http://schemas.openxmlformats.org/officeDocument/2006/relationships/hyperlink" Target="https://fbref.com/en/players/816010c4/Charalampos-Kostoulas" TargetMode="External"/><Relationship Id="rId2627" Type="http://schemas.openxmlformats.org/officeDocument/2006/relationships/hyperlink" Target="https://fbref.com/en/squads/d3fd31cc/Everton-Stats" TargetMode="External"/><Relationship Id="rId2834" Type="http://schemas.openxmlformats.org/officeDocument/2006/relationships/hyperlink" Target="https://fbref.com/en/country/ENG/England-Football" TargetMode="External"/><Relationship Id="rId75" Type="http://schemas.openxmlformats.org/officeDocument/2006/relationships/hyperlink" Target="https://fbref.com/en/players/9f59ff55/matchlogs/2025-2026/summary/Kota-Takai-Match-Logs" TargetMode="External"/><Relationship Id="rId806" Type="http://schemas.openxmlformats.org/officeDocument/2006/relationships/hyperlink" Target="https://fbref.com/en/players/e678d983/Adam-Aznou" TargetMode="External"/><Relationship Id="rId1436" Type="http://schemas.openxmlformats.org/officeDocument/2006/relationships/hyperlink" Target="https://fbref.com/en/squads/4ba7cbea/Bournemouth-Stats" TargetMode="External"/><Relationship Id="rId1643" Type="http://schemas.openxmlformats.org/officeDocument/2006/relationships/hyperlink" Target="https://fbref.com/en/country/CRO/Croatia-Football" TargetMode="External"/><Relationship Id="rId1850" Type="http://schemas.openxmlformats.org/officeDocument/2006/relationships/hyperlink" Target="https://fbref.com/en/players/0cd31129/Brennan-Johnson" TargetMode="External"/><Relationship Id="rId2901" Type="http://schemas.openxmlformats.org/officeDocument/2006/relationships/hyperlink" Target="https://fbref.com/en/players/efd2ec23/Antoine-Semenyo" TargetMode="External"/><Relationship Id="rId3096" Type="http://schemas.openxmlformats.org/officeDocument/2006/relationships/hyperlink" Target="https://fbref.com/en/players/77d7c96f/Kenny-Tete" TargetMode="External"/><Relationship Id="rId1503" Type="http://schemas.openxmlformats.org/officeDocument/2006/relationships/hyperlink" Target="https://fbref.com/en/country/ENG/England-Football" TargetMode="External"/><Relationship Id="rId1710" Type="http://schemas.openxmlformats.org/officeDocument/2006/relationships/hyperlink" Target="https://fbref.com/en/players/8a764f73/Finlay-Herrick" TargetMode="External"/><Relationship Id="rId1948" Type="http://schemas.openxmlformats.org/officeDocument/2006/relationships/hyperlink" Target="https://fbref.com/en/squads/7c21e445/West-Ham-United-Stats" TargetMode="External"/><Relationship Id="rId3163" Type="http://schemas.openxmlformats.org/officeDocument/2006/relationships/hyperlink" Target="https://fbref.com/en/players/21512407/matchlogs/2025-2026/summary/Kieran-Trippier-Match-Logs" TargetMode="External"/><Relationship Id="rId3370" Type="http://schemas.openxmlformats.org/officeDocument/2006/relationships/hyperlink" Target="https://fbref.com/en/players/c1fe2a48/matchlogs/2025-2026/summary/Ryan-Yates-Match-Logs" TargetMode="External"/><Relationship Id="rId291" Type="http://schemas.openxmlformats.org/officeDocument/2006/relationships/hyperlink" Target="https://fbref.com/en/players/b57e066e/matchlogs/2025-2026/summary/Rico-Lewis-Match-Logs" TargetMode="External"/><Relationship Id="rId1808" Type="http://schemas.openxmlformats.org/officeDocument/2006/relationships/hyperlink" Target="https://fbref.com/en/squads/cff3d9bb/Chelsea-Stats" TargetMode="External"/><Relationship Id="rId3023" Type="http://schemas.openxmlformats.org/officeDocument/2006/relationships/hyperlink" Target="https://fbref.com/en/players/c9c4c85d/matchlogs/2025-2026/summary/Joshua-Stephenson-Match-Logs" TargetMode="External"/><Relationship Id="rId3468" Type="http://schemas.openxmlformats.org/officeDocument/2006/relationships/hyperlink" Target="https://fbref.com/en/players/e8213ed3/Amir-Hadziahmetovic" TargetMode="External"/><Relationship Id="rId151" Type="http://schemas.openxmlformats.org/officeDocument/2006/relationships/hyperlink" Target="https://fbref.com/en/players/afb61630/matchlogs/2025-2026/summary/Tijjani-Reijnders-Match-Logs" TargetMode="External"/><Relationship Id="rId389" Type="http://schemas.openxmlformats.org/officeDocument/2006/relationships/hyperlink" Target="https://fbref.com/en/players/aa849a12/matchlogs/2025-2026/summary/Jack-Harrison-Match-Logs" TargetMode="External"/><Relationship Id="rId596" Type="http://schemas.openxmlformats.org/officeDocument/2006/relationships/hyperlink" Target="https://fbref.com/en/players/e34fc66d/matchlogs/2025-2026/summary/Joachim-Andersen-Match-Logs" TargetMode="External"/><Relationship Id="rId2277" Type="http://schemas.openxmlformats.org/officeDocument/2006/relationships/hyperlink" Target="https://fbref.com/en/players/90f91999/matchlogs/2025-2026/summary/John-McGinn-Match-Logs" TargetMode="External"/><Relationship Id="rId2484" Type="http://schemas.openxmlformats.org/officeDocument/2006/relationships/hyperlink" Target="https://fbref.com/en/players/7f94982c/matchlogs/2025-2026/summary/Ethan-Nwaneri-Match-Logs" TargetMode="External"/><Relationship Id="rId2691" Type="http://schemas.openxmlformats.org/officeDocument/2006/relationships/hyperlink" Target="https://fbref.com/en/squads/8cec06e1/Wolverhampton-Wanderers-Stats" TargetMode="External"/><Relationship Id="rId3230" Type="http://schemas.openxmlformats.org/officeDocument/2006/relationships/hyperlink" Target="https://fbref.com/en/squads/361ca564/Tottenham-Hotspur-Stats" TargetMode="External"/><Relationship Id="rId3328" Type="http://schemas.openxmlformats.org/officeDocument/2006/relationships/hyperlink" Target="https://fbref.com/en/players/e7fcf289/Florian-Wirtz" TargetMode="External"/><Relationship Id="rId249" Type="http://schemas.openxmlformats.org/officeDocument/2006/relationships/hyperlink" Target="https://fbref.com/en/players/90f91999/matchlogs/2025-2026/summary/John-McGinn-Match-Logs" TargetMode="External"/><Relationship Id="rId456" Type="http://schemas.openxmlformats.org/officeDocument/2006/relationships/hyperlink" Target="https://fbref.com/en/players/87189f25/matchlogs/2025-2026/summary/Romain-Esse-Match-Logs" TargetMode="External"/><Relationship Id="rId663" Type="http://schemas.openxmlformats.org/officeDocument/2006/relationships/hyperlink" Target="https://fbref.com/en/country/MAR/Morocco-Football" TargetMode="External"/><Relationship Id="rId870" Type="http://schemas.openxmlformats.org/officeDocument/2006/relationships/hyperlink" Target="https://fbref.com/en/players/8a2248b4/Walter-Benitez" TargetMode="External"/><Relationship Id="rId1086" Type="http://schemas.openxmlformats.org/officeDocument/2006/relationships/hyperlink" Target="https://fbref.com/en/players/5515376c/Trevoh-Chalobah" TargetMode="External"/><Relationship Id="rId1293" Type="http://schemas.openxmlformats.org/officeDocument/2006/relationships/hyperlink" Target="https://fbref.com/en/players/620922ed/matchlogs/2025-2026/summary/Radu-Dragusin-Match-Logs" TargetMode="External"/><Relationship Id="rId2137" Type="http://schemas.openxmlformats.org/officeDocument/2006/relationships/hyperlink" Target="https://fbref.com/en/players/c6e8cf1f/matchlogs/2025-2026/summary/Sasa-Lukic-Match-Logs" TargetMode="External"/><Relationship Id="rId2344" Type="http://schemas.openxmlformats.org/officeDocument/2006/relationships/hyperlink" Target="https://fbref.com/en/players/c3cf087d/matchlogs/2025-2026/summary/Yankuba-Minteh-Match-Logs" TargetMode="External"/><Relationship Id="rId2551" Type="http://schemas.openxmlformats.org/officeDocument/2006/relationships/hyperlink" Target="https://fbref.com/en/squads/d07537b9/Brighton-and-Hove-Albion-Stats" TargetMode="External"/><Relationship Id="rId2789" Type="http://schemas.openxmlformats.org/officeDocument/2006/relationships/hyperlink" Target="https://fbref.com/en/players/e2177db5/Leon-Routh" TargetMode="External"/><Relationship Id="rId2996" Type="http://schemas.openxmlformats.org/officeDocument/2006/relationships/hyperlink" Target="https://fbref.com/en/players/b66b8d5e/matchlogs/2025-2026/summary/Oliver-Sonne-Match-Logs" TargetMode="External"/><Relationship Id="rId109" Type="http://schemas.openxmlformats.org/officeDocument/2006/relationships/hyperlink" Target="https://fbref.com/en/players/104d0bb8/matchlogs/2025-2026/summary/Alex-Scott-Match-Logs" TargetMode="External"/><Relationship Id="rId316" Type="http://schemas.openxmlformats.org/officeDocument/2006/relationships/hyperlink" Target="https://fbref.com/en/players/dc3e663e/matchlogs/2025-2026/summary/Jakub-Kiwior-Match-Logs" TargetMode="External"/><Relationship Id="rId523" Type="http://schemas.openxmlformats.org/officeDocument/2006/relationships/hyperlink" Target="https://fbref.com/en/players/4d224fe8/matchlogs/2025-2026/summary/Casemiro-Match-Logs" TargetMode="External"/><Relationship Id="rId968" Type="http://schemas.openxmlformats.org/officeDocument/2006/relationships/hyperlink" Target="https://fbref.com/en/squads/8ef52968/Sunderland-Stats" TargetMode="External"/><Relationship Id="rId1153" Type="http://schemas.openxmlformats.org/officeDocument/2006/relationships/hyperlink" Target="https://fbref.com/en/players/1daec722/matchlogs/2025-2026/summary/Marc-Cucurella-Match-Logs" TargetMode="External"/><Relationship Id="rId1598" Type="http://schemas.openxmlformats.org/officeDocument/2006/relationships/hyperlink" Target="https://fbref.com/en/players/d0706b27/Marc-Guehi" TargetMode="External"/><Relationship Id="rId2204" Type="http://schemas.openxmlformats.org/officeDocument/2006/relationships/hyperlink" Target="https://fbref.com/en/squads/b8fd03ef/Manchester-City-Stats" TargetMode="External"/><Relationship Id="rId2649" Type="http://schemas.openxmlformats.org/officeDocument/2006/relationships/hyperlink" Target="https://fbref.com/en/players/4b40d9ca/Nick-Pope" TargetMode="External"/><Relationship Id="rId2856" Type="http://schemas.openxmlformats.org/officeDocument/2006/relationships/hyperlink" Target="https://fbref.com/en/players/bfdb33aa/matchlogs/2025-2026/summary/Ismaila-Sarr-Match-Logs" TargetMode="External"/><Relationship Id="rId97" Type="http://schemas.openxmlformats.org/officeDocument/2006/relationships/hyperlink" Target="https://fbref.com/en/players/4d77e622/matchlogs/2025-2026/summary/Jota-Silva-Match-Logs" TargetMode="External"/><Relationship Id="rId730" Type="http://schemas.openxmlformats.org/officeDocument/2006/relationships/hyperlink" Target="https://fbref.com/en/players/2835bfe1/Samuel-Amissah" TargetMode="External"/><Relationship Id="rId828" Type="http://schemas.openxmlformats.org/officeDocument/2006/relationships/hyperlink" Target="https://fbref.com/en/squads/d07537b9/Brighton-and-Hove-Albion-Stats" TargetMode="External"/><Relationship Id="rId1013" Type="http://schemas.openxmlformats.org/officeDocument/2006/relationships/hyperlink" Target="https://fbref.com/en/players/b2d31e83/matchlogs/2025-2026/summary/Dan-Burn-Match-Logs" TargetMode="External"/><Relationship Id="rId1360" Type="http://schemas.openxmlformats.org/officeDocument/2006/relationships/hyperlink" Target="https://fbref.com/en/squads/cff3d9bb/Chelsea-Stats" TargetMode="External"/><Relationship Id="rId1458" Type="http://schemas.openxmlformats.org/officeDocument/2006/relationships/hyperlink" Target="https://fbref.com/en/players/9fea2579/Kaye-Furo" TargetMode="External"/><Relationship Id="rId1665" Type="http://schemas.openxmlformats.org/officeDocument/2006/relationships/hyperlink" Target="https://fbref.com/en/players/39e1138f/matchlogs/2025-2026/summary/Quilindschy-Hartman-Match-Logs" TargetMode="External"/><Relationship Id="rId1872" Type="http://schemas.openxmlformats.org/officeDocument/2006/relationships/hyperlink" Target="https://fbref.com/en/squads/8ef52968/Sunderland-Stats" TargetMode="External"/><Relationship Id="rId2411" Type="http://schemas.openxmlformats.org/officeDocument/2006/relationships/hyperlink" Target="https://fbref.com/en/squads/b2b47a98/Newcastle-United-Stats" TargetMode="External"/><Relationship Id="rId2509" Type="http://schemas.openxmlformats.org/officeDocument/2006/relationships/hyperlink" Target="https://fbref.com/en/players/35516eac/Wilson-Odobert" TargetMode="External"/><Relationship Id="rId2716" Type="http://schemas.openxmlformats.org/officeDocument/2006/relationships/hyperlink" Target="https://fbref.com/en/players/b3b9b8b8/matchlogs/2025-2026/summary/Chadi-Riad-Match-Logs" TargetMode="External"/><Relationship Id="rId1220" Type="http://schemas.openxmlformats.org/officeDocument/2006/relationships/hyperlink" Target="https://fbref.com/en/squads/47c64c55/Crystal-Palace-Stats" TargetMode="External"/><Relationship Id="rId1318" Type="http://schemas.openxmlformats.org/officeDocument/2006/relationships/hyperlink" Target="https://fbref.com/en/players/0562b7f1/Odsonne-Edouard" TargetMode="External"/><Relationship Id="rId1525" Type="http://schemas.openxmlformats.org/officeDocument/2006/relationships/hyperlink" Target="https://fbref.com/en/players/8b57ad2c/matchlogs/2025-2026/summary/Joao-Gomes-Match-Logs" TargetMode="External"/><Relationship Id="rId2923" Type="http://schemas.openxmlformats.org/officeDocument/2006/relationships/hyperlink" Target="https://fbref.com/en/squads/b2b47a98/Newcastle-United-Stats" TargetMode="External"/><Relationship Id="rId1732" Type="http://schemas.openxmlformats.org/officeDocument/2006/relationships/hyperlink" Target="https://fbref.com/en/squads/d07537b9/Brighton-and-Hove-Albion-Stats" TargetMode="External"/><Relationship Id="rId3185" Type="http://schemas.openxmlformats.org/officeDocument/2006/relationships/hyperlink" Target="https://fbref.com/en/country/GRE/Greece-Football" TargetMode="External"/><Relationship Id="rId3392" Type="http://schemas.openxmlformats.org/officeDocument/2006/relationships/hyperlink" Target="https://fbref.com/en/players/a17a94d6/Azor-Matusiwa" TargetMode="External"/><Relationship Id="rId24" Type="http://schemas.openxmlformats.org/officeDocument/2006/relationships/hyperlink" Target="https://fbref.com/en/players/35e413f1/matchlogs/2025-2026/summary/Ben-White-Match-Logs" TargetMode="External"/><Relationship Id="rId2299" Type="http://schemas.openxmlformats.org/officeDocument/2006/relationships/hyperlink" Target="https://fbref.com/en/squads/18bb7c10/Arsenal-Stats" TargetMode="External"/><Relationship Id="rId3045" Type="http://schemas.openxmlformats.org/officeDocument/2006/relationships/hyperlink" Target="https://fbref.com/en/country/NED/Netherlands-Football" TargetMode="External"/><Relationship Id="rId3252" Type="http://schemas.openxmlformats.org/officeDocument/2006/relationships/hyperlink" Target="https://fbref.com/en/players/3515d404/James-Ward-Prowse" TargetMode="External"/><Relationship Id="rId173" Type="http://schemas.openxmlformats.org/officeDocument/2006/relationships/hyperlink" Target="https://fbref.com/en/players/5dbd461a/matchlogs/2025-2026/summary/Lucas-Perri-Match-Logs" TargetMode="External"/><Relationship Id="rId380" Type="http://schemas.openxmlformats.org/officeDocument/2006/relationships/hyperlink" Target="https://fbref.com/en/players/e5a76dfe/matchlogs/2025-2026/summary/Dean-Henderson-Match-Logs" TargetMode="External"/><Relationship Id="rId2061" Type="http://schemas.openxmlformats.org/officeDocument/2006/relationships/hyperlink" Target="https://fbref.com/en/players/2628fd2b/matchlogs/2025-2026/summary/Bernd-Leno-Match-Logs" TargetMode="External"/><Relationship Id="rId3112" Type="http://schemas.openxmlformats.org/officeDocument/2006/relationships/hyperlink" Target="https://fbref.com/en/players/56f7a928/Youri-Tielemans" TargetMode="External"/><Relationship Id="rId240" Type="http://schemas.openxmlformats.org/officeDocument/2006/relationships/hyperlink" Target="https://fbref.com/en/players/bee704fc/matchlogs/2025-2026/summary/Nikola-Milenkovic-Match-Logs" TargetMode="External"/><Relationship Id="rId478" Type="http://schemas.openxmlformats.org/officeDocument/2006/relationships/hyperlink" Target="https://fbref.com/en/players/fffea3e5/matchlogs/2025-2026/summary/Jeremy-Doku-Match-Logs" TargetMode="External"/><Relationship Id="rId685" Type="http://schemas.openxmlformats.org/officeDocument/2006/relationships/hyperlink" Target="https://fbref.com/en/players/89ac64a6/matchlogs/2025-2026/summary/Manuel-Akanji-Match-Logs" TargetMode="External"/><Relationship Id="rId892" Type="http://schemas.openxmlformats.org/officeDocument/2006/relationships/hyperlink" Target="https://fbref.com/en/squads/361ca564/Tottenham-Hotspur-Stats" TargetMode="External"/><Relationship Id="rId2159" Type="http://schemas.openxmlformats.org/officeDocument/2006/relationships/hyperlink" Target="https://fbref.com/en/country/FRA/France-Football" TargetMode="External"/><Relationship Id="rId2366" Type="http://schemas.openxmlformats.org/officeDocument/2006/relationships/hyperlink" Target="https://fbref.com/en/country/NIR/Northern-Ireland-Football" TargetMode="External"/><Relationship Id="rId2573" Type="http://schemas.openxmlformats.org/officeDocument/2006/relationships/hyperlink" Target="https://fbref.com/en/players/91ca4a16/Nico-OReilly" TargetMode="External"/><Relationship Id="rId2780" Type="http://schemas.openxmlformats.org/officeDocument/2006/relationships/hyperlink" Target="https://fbref.com/en/players/2e5915f1/matchlogs/2025-2026/summary/Morgan-Rogers-Match-Logs" TargetMode="External"/><Relationship Id="rId3417" Type="http://schemas.openxmlformats.org/officeDocument/2006/relationships/hyperlink" Target="https://fbref.com/en/players/43309491/Nathan-Broadhead" TargetMode="External"/><Relationship Id="rId100" Type="http://schemas.openxmlformats.org/officeDocument/2006/relationships/hyperlink" Target="https://fbref.com/en/players/5536f008/matchlogs/2025-2026/summary/Leo-Shahar-Match-Logs" TargetMode="External"/><Relationship Id="rId338" Type="http://schemas.openxmlformats.org/officeDocument/2006/relationships/hyperlink" Target="https://fbref.com/en/players/4776da26/matchlogs/2025-2026/summary/Jenson-Jones-Match-Logs" TargetMode="External"/><Relationship Id="rId545" Type="http://schemas.openxmlformats.org/officeDocument/2006/relationships/hyperlink" Target="https://fbref.com/en/players/cdf9e86a/matchlogs/2025-2026/summary/Benjamin-Broggio-Match-Logs" TargetMode="External"/><Relationship Id="rId752" Type="http://schemas.openxmlformats.org/officeDocument/2006/relationships/hyperlink" Target="https://fbref.com/en/squads/8ef52968/Sunderland-Stats" TargetMode="External"/><Relationship Id="rId1175" Type="http://schemas.openxmlformats.org/officeDocument/2006/relationships/hyperlink" Target="https://fbref.com/en/country/POR/Portugal-Football" TargetMode="External"/><Relationship Id="rId1382" Type="http://schemas.openxmlformats.org/officeDocument/2006/relationships/hyperlink" Target="https://fbref.com/en/players/6f3cc2fe/Evanilson" TargetMode="External"/><Relationship Id="rId2019" Type="http://schemas.openxmlformats.org/officeDocument/2006/relationships/hyperlink" Target="https://fbref.com/en/country/ENG/England-Football" TargetMode="External"/><Relationship Id="rId2226" Type="http://schemas.openxmlformats.org/officeDocument/2006/relationships/hyperlink" Target="https://fbref.com/en/players/57df7a11/Arthur-Masuaku" TargetMode="External"/><Relationship Id="rId2433" Type="http://schemas.openxmlformats.org/officeDocument/2006/relationships/hyperlink" Target="https://fbref.com/en/players/5ed97752/Iliman-Ndiaye" TargetMode="External"/><Relationship Id="rId2640" Type="http://schemas.openxmlformats.org/officeDocument/2006/relationships/hyperlink" Target="https://fbref.com/en/players/540ec57b/matchlogs/2025-2026/summary/Yeremi-Pino-Match-Logs" TargetMode="External"/><Relationship Id="rId2878" Type="http://schemas.openxmlformats.org/officeDocument/2006/relationships/hyperlink" Target="https://fbref.com/en/country/GER/Germany-Football" TargetMode="External"/><Relationship Id="rId405" Type="http://schemas.openxmlformats.org/officeDocument/2006/relationships/hyperlink" Target="https://fbref.com/en/players/ae9b998d/matchlogs/2025-2026/summary/Brajan-Gruda-Match-Logs" TargetMode="External"/><Relationship Id="rId612" Type="http://schemas.openxmlformats.org/officeDocument/2006/relationships/hyperlink" Target="https://fbref.com/en/players/a1dd3b81/matchlogs/2025-2026/summary/Enock-Agyei-Match-Logs" TargetMode="External"/><Relationship Id="rId1035" Type="http://schemas.openxmlformats.org/officeDocument/2006/relationships/hyperlink" Target="https://fbref.com/en/country/ITA/Italy-Football" TargetMode="External"/><Relationship Id="rId1242" Type="http://schemas.openxmlformats.org/officeDocument/2006/relationships/hyperlink" Target="https://fbref.com/en/players/bdcc89ae/Tyler-Dibling" TargetMode="External"/><Relationship Id="rId1687" Type="http://schemas.openxmlformats.org/officeDocument/2006/relationships/hyperlink" Target="https://fbref.com/en/country/KOR/Korea-Republic-Football" TargetMode="External"/><Relationship Id="rId1894" Type="http://schemas.openxmlformats.org/officeDocument/2006/relationships/hyperlink" Target="https://fbref.com/en/players/66c52a77/Ferdi-Kadioglu" TargetMode="External"/><Relationship Id="rId2500" Type="http://schemas.openxmlformats.org/officeDocument/2006/relationships/hyperlink" Target="https://fbref.com/en/players/8092d497/matchlogs/2025-2026/summary/Luke-ONien-Match-Logs" TargetMode="External"/><Relationship Id="rId2738" Type="http://schemas.openxmlformats.org/officeDocument/2006/relationships/hyperlink" Target="https://fbref.com/en/country/WAL/Wales-Football" TargetMode="External"/><Relationship Id="rId2945" Type="http://schemas.openxmlformats.org/officeDocument/2006/relationships/hyperlink" Target="https://fbref.com/en/players/3eb22ec9/Bernardo-Silva" TargetMode="External"/><Relationship Id="rId917" Type="http://schemas.openxmlformats.org/officeDocument/2006/relationships/hyperlink" Target="https://fbref.com/en/players/3d214e5f/matchlogs/2025-2026/summary/Marco-Bizot-Match-Logs" TargetMode="External"/><Relationship Id="rId1102" Type="http://schemas.openxmlformats.org/officeDocument/2006/relationships/hyperlink" Target="https://fbref.com/en/players/b0f7e36c/Federico-Chiesa" TargetMode="External"/><Relationship Id="rId1547" Type="http://schemas.openxmlformats.org/officeDocument/2006/relationships/hyperlink" Target="https://fbref.com/en/country/ESP/Spain-Football" TargetMode="External"/><Relationship Id="rId1754" Type="http://schemas.openxmlformats.org/officeDocument/2006/relationships/hyperlink" Target="https://fbref.com/en/players/4fa3a3a4/Trai-Hume" TargetMode="External"/><Relationship Id="rId1961" Type="http://schemas.openxmlformats.org/officeDocument/2006/relationships/hyperlink" Target="https://fbref.com/en/players/5791b997/matchlogs/2025-2026/summary/Tom-King-Match-Logs" TargetMode="External"/><Relationship Id="rId2805" Type="http://schemas.openxmlformats.org/officeDocument/2006/relationships/hyperlink" Target="https://fbref.com/en/players/c64c01fc/Georginio-Rutter" TargetMode="External"/><Relationship Id="rId46" Type="http://schemas.openxmlformats.org/officeDocument/2006/relationships/hyperlink" Target="https://fbref.com/en/players/87941696/matchlogs/2025-2026/summary/Christantus-Uche-Match-Logs" TargetMode="External"/><Relationship Id="rId1407" Type="http://schemas.openxmlformats.org/officeDocument/2006/relationships/hyperlink" Target="https://fbref.com/en/country/POR/Portugal-Football" TargetMode="External"/><Relationship Id="rId1614" Type="http://schemas.openxmlformats.org/officeDocument/2006/relationships/hyperlink" Target="https://fbref.com/en/players/b7672d43/Luis-Guilherme" TargetMode="External"/><Relationship Id="rId1821" Type="http://schemas.openxmlformats.org/officeDocument/2006/relationships/hyperlink" Target="https://fbref.com/en/players/b66315ae/matchlogs/2025-2026/summary/Gabriel-Jesus-Match-Logs" TargetMode="External"/><Relationship Id="rId3067" Type="http://schemas.openxmlformats.org/officeDocument/2006/relationships/hyperlink" Target="https://fbref.com/en/players/47ce793b/matchlogs/2025-2026/summary/Chemsdine-Talbi-Match-Logs" TargetMode="External"/><Relationship Id="rId3274" Type="http://schemas.openxmlformats.org/officeDocument/2006/relationships/hyperlink" Target="https://fbref.com/en/squads/d3fd31cc/Everton-Stats" TargetMode="External"/><Relationship Id="rId195" Type="http://schemas.openxmlformats.org/officeDocument/2006/relationships/hyperlink" Target="https://fbref.com/en/players/a3aa41c2/matchlogs/2025-2026/summary/Saheed-Olagunju-Match-Logs" TargetMode="External"/><Relationship Id="rId1919" Type="http://schemas.openxmlformats.org/officeDocument/2006/relationships/hyperlink" Target="https://fbref.com/en/country/ENG/England-Football" TargetMode="External"/><Relationship Id="rId3481" Type="http://schemas.openxmlformats.org/officeDocument/2006/relationships/hyperlink" Target="https://fbref.com/en/players/453f566a/Kasey-Palmer" TargetMode="External"/><Relationship Id="rId2083" Type="http://schemas.openxmlformats.org/officeDocument/2006/relationships/hyperlink" Target="https://fbref.com/en/country/ENG/England-Football" TargetMode="External"/><Relationship Id="rId2290" Type="http://schemas.openxmlformats.org/officeDocument/2006/relationships/hyperlink" Target="https://fbref.com/en/country/ENG/England-Football" TargetMode="External"/><Relationship Id="rId2388" Type="http://schemas.openxmlformats.org/officeDocument/2006/relationships/hyperlink" Target="https://fbref.com/en/players/ac73ec79/matchlogs/2025-2026/summary/Nordi-Mukiele-Match-Logs" TargetMode="External"/><Relationship Id="rId2595" Type="http://schemas.openxmlformats.org/officeDocument/2006/relationships/hyperlink" Target="https://fbref.com/en/squads/8ef52968/Sunderland-Stats" TargetMode="External"/><Relationship Id="rId3134" Type="http://schemas.openxmlformats.org/officeDocument/2006/relationships/hyperlink" Target="https://fbref.com/en/squads/4ba7cbea/Bournemouth-Stats" TargetMode="External"/><Relationship Id="rId3341" Type="http://schemas.openxmlformats.org/officeDocument/2006/relationships/hyperlink" Target="https://fbref.com/en/country/NZL/New-Zealand-Football" TargetMode="External"/><Relationship Id="rId3439" Type="http://schemas.openxmlformats.org/officeDocument/2006/relationships/hyperlink" Target="https://fbref.com/en/players/26d3b5be/Ellis-Simms" TargetMode="External"/><Relationship Id="rId262" Type="http://schemas.openxmlformats.org/officeDocument/2006/relationships/hyperlink" Target="https://fbref.com/en/players/7956236f/matchlogs/2025-2026/summary/Emiliano-Martinez-Match-Logs" TargetMode="External"/><Relationship Id="rId567" Type="http://schemas.openxmlformats.org/officeDocument/2006/relationships/hyperlink" Target="https://fbref.com/en/players/8a2248b4/matchlogs/2025-2026/summary/Walter-Benitez-Match-Logs" TargetMode="External"/><Relationship Id="rId1197" Type="http://schemas.openxmlformats.org/officeDocument/2006/relationships/hyperlink" Target="https://fbref.com/en/players/44781702/matchlogs/2025-2026/summary/Ben-Davies-Match-Logs" TargetMode="External"/><Relationship Id="rId2150" Type="http://schemas.openxmlformats.org/officeDocument/2006/relationships/hyperlink" Target="https://fbref.com/en/players/bf34eebd/Noni-Madueke" TargetMode="External"/><Relationship Id="rId2248" Type="http://schemas.openxmlformats.org/officeDocument/2006/relationships/hyperlink" Target="https://fbref.com/en/squads/8ef52968/Sunderland-Stats" TargetMode="External"/><Relationship Id="rId3201" Type="http://schemas.openxmlformats.org/officeDocument/2006/relationships/hyperlink" Target="https://fbref.com/en/country/FRA/France-Football" TargetMode="External"/><Relationship Id="rId122" Type="http://schemas.openxmlformats.org/officeDocument/2006/relationships/hyperlink" Target="https://fbref.com/en/players/972aeb2a/matchlogs/2025-2026/summary/William-Saliba-Match-Logs" TargetMode="External"/><Relationship Id="rId774" Type="http://schemas.openxmlformats.org/officeDocument/2006/relationships/hyperlink" Target="https://fbref.com/en/players/68c720b5/Adam-Armstrong" TargetMode="External"/><Relationship Id="rId981" Type="http://schemas.openxmlformats.org/officeDocument/2006/relationships/hyperlink" Target="https://fbref.com/en/players/aaf61e0d/matchlogs/2025-2026/summary/Alfie-Brooks-Match-Logs" TargetMode="External"/><Relationship Id="rId1057" Type="http://schemas.openxmlformats.org/officeDocument/2006/relationships/hyperlink" Target="https://fbref.com/en/players/88bf137b/matchlogs/2025-2026/summary/Theodore-Carroll-Match-Logs" TargetMode="External"/><Relationship Id="rId2010" Type="http://schemas.openxmlformats.org/officeDocument/2006/relationships/hyperlink" Target="https://fbref.com/en/players/30416cc3/Godwill-Kukonki" TargetMode="External"/><Relationship Id="rId2455" Type="http://schemas.openxmlformats.org/officeDocument/2006/relationships/hyperlink" Target="https://fbref.com/en/squads/cff3d9bb/Chelsea-Stats" TargetMode="External"/><Relationship Id="rId2662" Type="http://schemas.openxmlformats.org/officeDocument/2006/relationships/hyperlink" Target="https://fbref.com/en/country/ENG/England-Football" TargetMode="External"/><Relationship Id="rId427" Type="http://schemas.openxmlformats.org/officeDocument/2006/relationships/hyperlink" Target="https://fbref.com/en/players/4e015693/matchlogs/2025-2026/summary/James-Garner-Match-Logs" TargetMode="External"/><Relationship Id="rId634" Type="http://schemas.openxmlformats.org/officeDocument/2006/relationships/hyperlink" Target="https://fbref.com/en/players/f586779e/Tammy-Abraham" TargetMode="External"/><Relationship Id="rId841" Type="http://schemas.openxmlformats.org/officeDocument/2006/relationships/hyperlink" Target="https://fbref.com/en/players/2691c772/matchlogs/2025-2026/summary/Ashley-Barnes-Match-Logs" TargetMode="External"/><Relationship Id="rId1264" Type="http://schemas.openxmlformats.org/officeDocument/2006/relationships/hyperlink" Target="https://fbref.com/en/squads/8cec06e1/Wolverhampton-Wanderers-Stats" TargetMode="External"/><Relationship Id="rId1471" Type="http://schemas.openxmlformats.org/officeDocument/2006/relationships/hyperlink" Target="https://fbref.com/en/country/SEN/Senegal-Football" TargetMode="External"/><Relationship Id="rId1569" Type="http://schemas.openxmlformats.org/officeDocument/2006/relationships/hyperlink" Target="https://fbref.com/en/players/f58515f5/matchlogs/2025-2026/summary/Archie-Gray-Match-Logs" TargetMode="External"/><Relationship Id="rId2108" Type="http://schemas.openxmlformats.org/officeDocument/2006/relationships/hyperlink" Target="https://fbref.com/en/squads/5bfb9659/Leeds-United-Stats" TargetMode="External"/><Relationship Id="rId2315" Type="http://schemas.openxmlformats.org/officeDocument/2006/relationships/hyperlink" Target="https://fbref.com/en/squads/cff3d9bb/Chelsea-Stats" TargetMode="External"/><Relationship Id="rId2522" Type="http://schemas.openxmlformats.org/officeDocument/2006/relationships/hyperlink" Target="https://fbref.com/en/country/NGA/Nigeria-Football" TargetMode="External"/><Relationship Id="rId2967" Type="http://schemas.openxmlformats.org/officeDocument/2006/relationships/hyperlink" Target="https://fbref.com/en/squads/e4a775cb/Nottingham-Forest-Stats" TargetMode="External"/><Relationship Id="rId701" Type="http://schemas.openxmlformats.org/officeDocument/2006/relationships/hyperlink" Target="https://fbref.com/en/players/4abac767/matchlogs/2025-2026/summary/Carlos-Alcaraz-Match-Logs" TargetMode="External"/><Relationship Id="rId939" Type="http://schemas.openxmlformats.org/officeDocument/2006/relationships/hyperlink" Target="https://fbref.com/en/country/BEL/Belgium-Football" TargetMode="External"/><Relationship Id="rId1124" Type="http://schemas.openxmlformats.org/officeDocument/2006/relationships/hyperlink" Target="https://fbref.com/en/squads/47c64c55/Crystal-Palace-Stats" TargetMode="External"/><Relationship Id="rId1331" Type="http://schemas.openxmlformats.org/officeDocument/2006/relationships/hyperlink" Target="https://fbref.com/en/country/ENG/England-Football" TargetMode="External"/><Relationship Id="rId1776" Type="http://schemas.openxmlformats.org/officeDocument/2006/relationships/hyperlink" Target="https://fbref.com/en/squads/8602292d/Aston-Villa-Stats" TargetMode="External"/><Relationship Id="rId1983" Type="http://schemas.openxmlformats.org/officeDocument/2006/relationships/hyperlink" Target="https://fbref.com/en/country/FRA/France-Football" TargetMode="External"/><Relationship Id="rId2827" Type="http://schemas.openxmlformats.org/officeDocument/2006/relationships/hyperlink" Target="https://fbref.com/en/squads/822bd0ba/Liverpool-Stats" TargetMode="External"/><Relationship Id="rId68" Type="http://schemas.openxmlformats.org/officeDocument/2006/relationships/hyperlink" Target="https://fbref.com/en/players/aeca7743/matchlogs/2025-2026/summary/Jackson-Tchatchoua-Match-Logs" TargetMode="External"/><Relationship Id="rId1429" Type="http://schemas.openxmlformats.org/officeDocument/2006/relationships/hyperlink" Target="https://fbref.com/en/players/ed1e53f3/matchlogs/2025-2026/summary/Phil-Foden-Match-Logs" TargetMode="External"/><Relationship Id="rId1636" Type="http://schemas.openxmlformats.org/officeDocument/2006/relationships/hyperlink" Target="https://fbref.com/en/squads/e4a775cb/Nottingham-Forest-Stats" TargetMode="External"/><Relationship Id="rId1843" Type="http://schemas.openxmlformats.org/officeDocument/2006/relationships/hyperlink" Target="https://fbref.com/en/country/BRA/Brazil-Football" TargetMode="External"/><Relationship Id="rId3089" Type="http://schemas.openxmlformats.org/officeDocument/2006/relationships/hyperlink" Target="https://fbref.com/en/country/CMR/Cameroon-Football" TargetMode="External"/><Relationship Id="rId3296" Type="http://schemas.openxmlformats.org/officeDocument/2006/relationships/hyperlink" Target="https://fbref.com/en/players/d2fe0b0b/Luca-Williams-Barnett" TargetMode="External"/><Relationship Id="rId1703" Type="http://schemas.openxmlformats.org/officeDocument/2006/relationships/hyperlink" Target="https://fbref.com/en/country/JAM/Jamaica-Football" TargetMode="External"/><Relationship Id="rId1910" Type="http://schemas.openxmlformats.org/officeDocument/2006/relationships/hyperlink" Target="https://fbref.com/en/players/cc77354e/Boubacar-Kamara" TargetMode="External"/><Relationship Id="rId3156" Type="http://schemas.openxmlformats.org/officeDocument/2006/relationships/hyperlink" Target="https://fbref.com/en/players/b2a81fc6/Mike-Tresor" TargetMode="External"/><Relationship Id="rId3363" Type="http://schemas.openxmlformats.org/officeDocument/2006/relationships/hyperlink" Target="https://fbref.com/en/players/907a5d7c/Yehor-Yarmoliuk" TargetMode="External"/><Relationship Id="rId284" Type="http://schemas.openxmlformats.org/officeDocument/2006/relationships/hyperlink" Target="https://fbref.com/en/players/a2b105e0/matchlogs/2025-2026/summary/Sean-Longstaff-Match-Logs" TargetMode="External"/><Relationship Id="rId491" Type="http://schemas.openxmlformats.org/officeDocument/2006/relationships/hyperlink" Target="https://fbref.com/en/players/7bf9400b/matchlogs/2025-2026/summary/Sepp-van-den-Berg-Match-Logs" TargetMode="External"/><Relationship Id="rId2172" Type="http://schemas.openxmlformats.org/officeDocument/2006/relationships/hyperlink" Target="https://fbref.com/en/squads/19538871/Manchester-United-Stats" TargetMode="External"/><Relationship Id="rId3016" Type="http://schemas.openxmlformats.org/officeDocument/2006/relationships/hyperlink" Target="https://fbref.com/en/players/0f59a7bf/matchlogs/2025-2026/summary/Anton-Stach-Match-Logs" TargetMode="External"/><Relationship Id="rId3223" Type="http://schemas.openxmlformats.org/officeDocument/2006/relationships/hyperlink" Target="https://fbref.com/en/players/8fe2a392/matchlogs/2025-2026/summary/Micky-van-de-Ven-Match-Logs" TargetMode="External"/><Relationship Id="rId144" Type="http://schemas.openxmlformats.org/officeDocument/2006/relationships/hyperlink" Target="https://fbref.com/en/players/59d93937/matchlogs/2025-2026/summary/Patrick-Roberts-Match-Logs" TargetMode="External"/><Relationship Id="rId589" Type="http://schemas.openxmlformats.org/officeDocument/2006/relationships/hyperlink" Target="https://fbref.com/en/players/86d96066/matchlogs/2025-2026/summary/Jhon-Arias-Match-Logs" TargetMode="External"/><Relationship Id="rId796" Type="http://schemas.openxmlformats.org/officeDocument/2006/relationships/hyperlink" Target="https://fbref.com/en/squads/361ca564/Tottenham-Hotspur-Stats" TargetMode="External"/><Relationship Id="rId2477" Type="http://schemas.openxmlformats.org/officeDocument/2006/relationships/hyperlink" Target="https://fbref.com/en/players/e6af02e0/Matheus-Nunes" TargetMode="External"/><Relationship Id="rId2684" Type="http://schemas.openxmlformats.org/officeDocument/2006/relationships/hyperlink" Target="https://fbref.com/en/players/e1618c22/matchlogs/2025-2026/summary/Aaron-Ramsey-Match-Logs" TargetMode="External"/><Relationship Id="rId3430" Type="http://schemas.openxmlformats.org/officeDocument/2006/relationships/hyperlink" Target="https://fbref.com/en/players/23aa33e2/Liam-Kitching" TargetMode="External"/><Relationship Id="rId351" Type="http://schemas.openxmlformats.org/officeDocument/2006/relationships/hyperlink" Target="https://fbref.com/en/players/b66315ae/matchlogs/2025-2026/summary/Gabriel-Jesus-Match-Logs" TargetMode="External"/><Relationship Id="rId449" Type="http://schemas.openxmlformats.org/officeDocument/2006/relationships/hyperlink" Target="https://fbref.com/en/players/745ca0a3/matchlogs/2025-2026/summary/Romain-Faivre-Match-Logs" TargetMode="External"/><Relationship Id="rId656" Type="http://schemas.openxmlformats.org/officeDocument/2006/relationships/hyperlink" Target="https://fbref.com/en/squads/4ba7cbea/Bournemouth-Stats" TargetMode="External"/><Relationship Id="rId863" Type="http://schemas.openxmlformats.org/officeDocument/2006/relationships/hyperlink" Target="https://fbref.com/en/country/HAI/Haiti-Football" TargetMode="External"/><Relationship Id="rId1079" Type="http://schemas.openxmlformats.org/officeDocument/2006/relationships/hyperlink" Target="https://fbref.com/en/country/ARG/Argentina-Football" TargetMode="External"/><Relationship Id="rId1286" Type="http://schemas.openxmlformats.org/officeDocument/2006/relationships/hyperlink" Target="https://fbref.com/en/players/9008bb70/Max-Dowman" TargetMode="External"/><Relationship Id="rId1493" Type="http://schemas.openxmlformats.org/officeDocument/2006/relationships/hyperlink" Target="https://fbref.com/en/players/242e1043/matchlogs/2025-2026/summary/Lutsharel-Geertruida-Match-Logs" TargetMode="External"/><Relationship Id="rId2032" Type="http://schemas.openxmlformats.org/officeDocument/2006/relationships/hyperlink" Target="https://fbref.com/en/squads/7c21e445/West-Ham-United-Stats" TargetMode="External"/><Relationship Id="rId2337" Type="http://schemas.openxmlformats.org/officeDocument/2006/relationships/hyperlink" Target="https://fbref.com/en/players/8397a50c/Tyrone-Mings" TargetMode="External"/><Relationship Id="rId2544" Type="http://schemas.openxmlformats.org/officeDocument/2006/relationships/hyperlink" Target="https://fbref.com/en/players/d86a1f3e/matchlogs/2025-2026/summary/Tyler-Onyango-Match-Logs" TargetMode="External"/><Relationship Id="rId2891" Type="http://schemas.openxmlformats.org/officeDocument/2006/relationships/hyperlink" Target="https://fbref.com/en/squads/8ef52968/Sunderland-Stats" TargetMode="External"/><Relationship Id="rId2989" Type="http://schemas.openxmlformats.org/officeDocument/2006/relationships/hyperlink" Target="https://fbref.com/en/players/886f9aac/Manor-Solomon" TargetMode="External"/><Relationship Id="rId211" Type="http://schemas.openxmlformats.org/officeDocument/2006/relationships/hyperlink" Target="https://fbref.com/en/players/7ba2eaa9/matchlogs/2025-2026/summary/Pedro-Neto-Match-Logs" TargetMode="External"/><Relationship Id="rId309" Type="http://schemas.openxmlformats.org/officeDocument/2006/relationships/hyperlink" Target="https://fbref.com/en/players/79c0821a/matchlogs/2025-2026/summary/Mateo-Kovacic-Match-Logs" TargetMode="External"/><Relationship Id="rId516" Type="http://schemas.openxmlformats.org/officeDocument/2006/relationships/hyperlink" Target="https://fbref.com/en/players/b34c63a5/matchlogs/2025-2026/summary/Rayan-Cherki-Match-Logs" TargetMode="External"/><Relationship Id="rId1146" Type="http://schemas.openxmlformats.org/officeDocument/2006/relationships/hyperlink" Target="https://fbref.com/en/players/67cc36ba/Alfie-Cresswell" TargetMode="External"/><Relationship Id="rId1798" Type="http://schemas.openxmlformats.org/officeDocument/2006/relationships/hyperlink" Target="https://fbref.com/en/players/6ca5ec4b/Alex-Iwobi" TargetMode="External"/><Relationship Id="rId2751" Type="http://schemas.openxmlformats.org/officeDocument/2006/relationships/hyperlink" Target="https://fbref.com/en/squads/fd962109/Fulham-Stats" TargetMode="External"/><Relationship Id="rId2849" Type="http://schemas.openxmlformats.org/officeDocument/2006/relationships/hyperlink" Target="https://fbref.com/en/players/dd745366/Andrey-Santos" TargetMode="External"/><Relationship Id="rId723" Type="http://schemas.openxmlformats.org/officeDocument/2006/relationships/hyperlink" Target="https://fbref.com/en/country/NED/Netherlands-Football" TargetMode="External"/><Relationship Id="rId930" Type="http://schemas.openxmlformats.org/officeDocument/2006/relationships/hyperlink" Target="https://fbref.com/en/players/ae5019e6/Jayden-Bogle" TargetMode="External"/><Relationship Id="rId1006" Type="http://schemas.openxmlformats.org/officeDocument/2006/relationships/hyperlink" Target="https://fbref.com/en/players/468a7a91/Facundo-Buonanotte" TargetMode="External"/><Relationship Id="rId1353" Type="http://schemas.openxmlformats.org/officeDocument/2006/relationships/hyperlink" Target="https://fbref.com/en/players/b9e1436c/matchlogs/2025-2026/summary/Harvey-Elliott-Match-Logs" TargetMode="External"/><Relationship Id="rId1560" Type="http://schemas.openxmlformats.org/officeDocument/2006/relationships/hyperlink" Target="https://fbref.com/en/squads/d3fd31cc/Everton-Stats" TargetMode="External"/><Relationship Id="rId1658" Type="http://schemas.openxmlformats.org/officeDocument/2006/relationships/hyperlink" Target="https://fbref.com/en/players/aa849a12/Jack-Harrison" TargetMode="External"/><Relationship Id="rId1865" Type="http://schemas.openxmlformats.org/officeDocument/2006/relationships/hyperlink" Target="https://fbref.com/en/players/4fb9c88f/matchlogs/2025-2026/summary/Curtis-Jones-Match-Logs" TargetMode="External"/><Relationship Id="rId2404" Type="http://schemas.openxmlformats.org/officeDocument/2006/relationships/hyperlink" Target="https://fbref.com/en/players/778ef829/matchlogs/2025-2026/summary/Daniel-Munoz-Match-Logs" TargetMode="External"/><Relationship Id="rId2611" Type="http://schemas.openxmlformats.org/officeDocument/2006/relationships/hyperlink" Target="https://fbref.com/en/squads/822bd0ba/Liverpool-Stats" TargetMode="External"/><Relationship Id="rId2709" Type="http://schemas.openxmlformats.org/officeDocument/2006/relationships/hyperlink" Target="https://fbref.com/en/players/afb61630/Tijjani-Reijnders" TargetMode="External"/><Relationship Id="rId1213" Type="http://schemas.openxmlformats.org/officeDocument/2006/relationships/hyperlink" Target="https://fbref.com/en/players/d8edc4be/matchlogs/2025-2026/summary/Will-Dennis-Match-Logs" TargetMode="External"/><Relationship Id="rId1420" Type="http://schemas.openxmlformats.org/officeDocument/2006/relationships/hyperlink" Target="https://fbref.com/en/squads/19538871/Manchester-United-Stats" TargetMode="External"/><Relationship Id="rId1518" Type="http://schemas.openxmlformats.org/officeDocument/2006/relationships/hyperlink" Target="https://fbref.com/en/players/645a3363/Angel-Gomes" TargetMode="External"/><Relationship Id="rId2916" Type="http://schemas.openxmlformats.org/officeDocument/2006/relationships/hyperlink" Target="https://fbref.com/en/players/6aa3e78b/matchlogs/2025-2026/summary/Ryan-Sessegnon-Match-Logs" TargetMode="External"/><Relationship Id="rId3080" Type="http://schemas.openxmlformats.org/officeDocument/2006/relationships/hyperlink" Target="https://fbref.com/en/players/5c0da4a4/Marcus-Tavernier" TargetMode="External"/><Relationship Id="rId1725" Type="http://schemas.openxmlformats.org/officeDocument/2006/relationships/hyperlink" Target="https://fbref.com/en/players/69942fb3/matchlogs/2025-2026/summary/James-Hill-Match-Logs" TargetMode="External"/><Relationship Id="rId1932" Type="http://schemas.openxmlformats.org/officeDocument/2006/relationships/hyperlink" Target="https://fbref.com/en/squads/cd051869/Brentford-Stats" TargetMode="External"/><Relationship Id="rId3178" Type="http://schemas.openxmlformats.org/officeDocument/2006/relationships/hyperlink" Target="https://fbref.com/en/squads/8ef52968/Sunderland-Stats" TargetMode="External"/><Relationship Id="rId3385" Type="http://schemas.openxmlformats.org/officeDocument/2006/relationships/hyperlink" Target="https://fbref.com/en/squads/18bb7c10/Arsenal-Stats" TargetMode="External"/><Relationship Id="rId17" Type="http://schemas.openxmlformats.org/officeDocument/2006/relationships/hyperlink" Target="https://fbref.com/en/players/c6dc9ecd/matchlogs/2025-2026/summary/Harry-Wilson-Match-Logs" TargetMode="External"/><Relationship Id="rId2194" Type="http://schemas.openxmlformats.org/officeDocument/2006/relationships/hyperlink" Target="https://fbref.com/en/players/e8a55b80/Bendito-Mantato" TargetMode="External"/><Relationship Id="rId3038" Type="http://schemas.openxmlformats.org/officeDocument/2006/relationships/hyperlink" Target="https://fbref.com/en/squads/47c64c55/Crystal-Palace-Stats" TargetMode="External"/><Relationship Id="rId3245" Type="http://schemas.openxmlformats.org/officeDocument/2006/relationships/hyperlink" Target="https://fbref.com/en/country/COD/Congo-DR-Football" TargetMode="External"/><Relationship Id="rId3452" Type="http://schemas.openxmlformats.org/officeDocument/2006/relationships/hyperlink" Target="https://fbref.com/en/players/7b4a62af/Ben-Sheaf" TargetMode="External"/><Relationship Id="rId166" Type="http://schemas.openxmlformats.org/officeDocument/2006/relationships/hyperlink" Target="https://fbref.com/en/players/039c3d96/matchlogs/2025-2026/summary/Alfie-Pond-Match-Logs" TargetMode="External"/><Relationship Id="rId373" Type="http://schemas.openxmlformats.org/officeDocument/2006/relationships/hyperlink" Target="https://fbref.com/en/players/0c7a48f8/matchlogs/2025-2026/summary/Piero-Hincapie-Match-Logs" TargetMode="External"/><Relationship Id="rId580" Type="http://schemas.openxmlformats.org/officeDocument/2006/relationships/hyperlink" Target="https://fbref.com/en/players/06df8256/matchlogs/2025-2026/summary/Benoit-Badiashile-Match-Logs" TargetMode="External"/><Relationship Id="rId2054" Type="http://schemas.openxmlformats.org/officeDocument/2006/relationships/hyperlink" Target="https://fbref.com/en/players/2fa2a875/Benjamin-Lecomte" TargetMode="External"/><Relationship Id="rId2261" Type="http://schemas.openxmlformats.org/officeDocument/2006/relationships/hyperlink" Target="https://fbref.com/en/players/6afaebf2/matchlogs/2025-2026/summary/Bryan-Mbeumo-Match-Logs" TargetMode="External"/><Relationship Id="rId2499" Type="http://schemas.openxmlformats.org/officeDocument/2006/relationships/hyperlink" Target="https://fbref.com/en/squads/8ef52968/Sunderland-Stats" TargetMode="External"/><Relationship Id="rId3105" Type="http://schemas.openxmlformats.org/officeDocument/2006/relationships/hyperlink" Target="https://fbref.com/en/country/GER/Germany-Football" TargetMode="External"/><Relationship Id="rId3312" Type="http://schemas.openxmlformats.org/officeDocument/2006/relationships/hyperlink" Target="https://fbref.com/en/players/c596fcb0/Callum-Wilson" TargetMode="External"/><Relationship Id="rId1" Type="http://schemas.openxmlformats.org/officeDocument/2006/relationships/hyperlink" Target="https://fbref.com/en/players/79300479/matchlogs/2025-2026/summary/Martin-Odegaard-Match-Logs" TargetMode="External"/><Relationship Id="rId233" Type="http://schemas.openxmlformats.org/officeDocument/2006/relationships/hyperlink" Target="https://fbref.com/en/players/74618572/matchlogs/2025-2026/summary/Kaoru-Mitoma-Match-Logs" TargetMode="External"/><Relationship Id="rId440" Type="http://schemas.openxmlformats.org/officeDocument/2006/relationships/hyperlink" Target="https://fbref.com/en/players/c3e39f12/matchlogs/2025-2026/summary/Fraser-Forster-Match-Logs" TargetMode="External"/><Relationship Id="rId678" Type="http://schemas.openxmlformats.org/officeDocument/2006/relationships/hyperlink" Target="https://fbref.com/en/players/a8c0acb7/Kristoffer-Ajer" TargetMode="External"/><Relationship Id="rId885" Type="http://schemas.openxmlformats.org/officeDocument/2006/relationships/hyperlink" Target="https://fbref.com/en/players/331545b0/matchlogs/2025-2026/summary/Luka-Bentt-Match-Logs" TargetMode="External"/><Relationship Id="rId1070" Type="http://schemas.openxmlformats.org/officeDocument/2006/relationships/hyperlink" Target="https://fbref.com/en/players/2389cdc2/Matty-Cash" TargetMode="External"/><Relationship Id="rId2121" Type="http://schemas.openxmlformats.org/officeDocument/2006/relationships/hyperlink" Target="https://fbref.com/en/players/83c06f3a/matchlogs/2025-2026/summary/Lorenzo-Lucca-Match-Logs" TargetMode="External"/><Relationship Id="rId2359" Type="http://schemas.openxmlformats.org/officeDocument/2006/relationships/hyperlink" Target="https://fbref.com/en/squads/19538871/Manchester-United-Stats" TargetMode="External"/><Relationship Id="rId2566" Type="http://schemas.openxmlformats.org/officeDocument/2006/relationships/hyperlink" Target="https://fbref.com/en/country/BFA/Burkina-Faso-Football" TargetMode="External"/><Relationship Id="rId2773" Type="http://schemas.openxmlformats.org/officeDocument/2006/relationships/hyperlink" Target="https://fbref.com/en/players/57c94db2/Mads-Roerslev" TargetMode="External"/><Relationship Id="rId2980" Type="http://schemas.openxmlformats.org/officeDocument/2006/relationships/hyperlink" Target="https://fbref.com/en/players/17695062/matchlogs/2025-2026/summary/Emile-Smith-Rowe-Match-Logs" TargetMode="External"/><Relationship Id="rId300" Type="http://schemas.openxmlformats.org/officeDocument/2006/relationships/hyperlink" Target="https://fbref.com/en/players/450ab6fc/matchlogs/2025-2026/summary/Jamaal-Lascelles-Match-Logs" TargetMode="External"/><Relationship Id="rId538" Type="http://schemas.openxmlformats.org/officeDocument/2006/relationships/hyperlink" Target="https://fbref.com/en/players/468a7a91/matchlogs/2025-2026/summary/Facundo-Buonanotte-Match-Logs" TargetMode="External"/><Relationship Id="rId745" Type="http://schemas.openxmlformats.org/officeDocument/2006/relationships/hyperlink" Target="https://fbref.com/en/players/de31038e/matchlogs/2025-2026/summary/Elliot-Anderson-Match-Logs" TargetMode="External"/><Relationship Id="rId952" Type="http://schemas.openxmlformats.org/officeDocument/2006/relationships/hyperlink" Target="https://fbref.com/en/squads/7c21e445/West-Ham-United-Stats" TargetMode="External"/><Relationship Id="rId1168" Type="http://schemas.openxmlformats.org/officeDocument/2006/relationships/hyperlink" Target="https://fbref.com/en/squads/19538871/Manchester-United-Stats" TargetMode="External"/><Relationship Id="rId1375" Type="http://schemas.openxmlformats.org/officeDocument/2006/relationships/hyperlink" Target="https://fbref.com/en/country/POR/Portugal-Football" TargetMode="External"/><Relationship Id="rId1582" Type="http://schemas.openxmlformats.org/officeDocument/2006/relationships/hyperlink" Target="https://fbref.com/en/players/8aec0537/Pascal-Gross" TargetMode="External"/><Relationship Id="rId2219" Type="http://schemas.openxmlformats.org/officeDocument/2006/relationships/hyperlink" Target="https://fbref.com/en/country/ARG/Argentina-Football" TargetMode="External"/><Relationship Id="rId2426" Type="http://schemas.openxmlformats.org/officeDocument/2006/relationships/hyperlink" Target="https://fbref.com/en/country/ENG/England-Football" TargetMode="External"/><Relationship Id="rId2633" Type="http://schemas.openxmlformats.org/officeDocument/2006/relationships/hyperlink" Target="https://fbref.com/en/players/e541326e/Ethan-Pinnock" TargetMode="External"/><Relationship Id="rId81" Type="http://schemas.openxmlformats.org/officeDocument/2006/relationships/hyperlink" Target="https://fbref.com/en/players/5eecec3d/matchlogs/2025-2026/summary/John-Stones-Match-Logs" TargetMode="External"/><Relationship Id="rId605" Type="http://schemas.openxmlformats.org/officeDocument/2006/relationships/hyperlink" Target="https://fbref.com/en/players/d5f1b74a/matchlogs/2025-2026/summary/Adedamola-Alabi-Match-Logs" TargetMode="External"/><Relationship Id="rId812" Type="http://schemas.openxmlformats.org/officeDocument/2006/relationships/hyperlink" Target="https://fbref.com/en/squads/cff3d9bb/Chelsea-Stats" TargetMode="External"/><Relationship Id="rId1028" Type="http://schemas.openxmlformats.org/officeDocument/2006/relationships/hyperlink" Target="https://fbref.com/en/squads/cff3d9bb/Chelsea-Stats" TargetMode="External"/><Relationship Id="rId1235" Type="http://schemas.openxmlformats.org/officeDocument/2006/relationships/hyperlink" Target="https://fbref.com/en/country/SEN/Senegal-Football" TargetMode="External"/><Relationship Id="rId1442" Type="http://schemas.openxmlformats.org/officeDocument/2006/relationships/hyperlink" Target="https://fbref.com/en/players/58630379/Tyler-Fredricson" TargetMode="External"/><Relationship Id="rId1887" Type="http://schemas.openxmlformats.org/officeDocument/2006/relationships/hyperlink" Target="https://fbref.com/en/country/ENG/England-Football" TargetMode="External"/><Relationship Id="rId2840" Type="http://schemas.openxmlformats.org/officeDocument/2006/relationships/hyperlink" Target="https://fbref.com/en/players/6a713852/matchlogs/2025-2026/summary/Robert-Sanchez-Match-Logs" TargetMode="External"/><Relationship Id="rId2938" Type="http://schemas.openxmlformats.org/officeDocument/2006/relationships/hyperlink" Target="https://fbref.com/en/country/ENG/England-Football" TargetMode="External"/><Relationship Id="rId1302" Type="http://schemas.openxmlformats.org/officeDocument/2006/relationships/hyperlink" Target="https://fbref.com/en/players/282f75f3/Lewis-Dunk" TargetMode="External"/><Relationship Id="rId1747" Type="http://schemas.openxmlformats.org/officeDocument/2006/relationships/hyperlink" Target="https://fbref.com/en/country/ENG/England-Football" TargetMode="External"/><Relationship Id="rId1954" Type="http://schemas.openxmlformats.org/officeDocument/2006/relationships/hyperlink" Target="https://fbref.com/en/players/86109b3b/Joshua-King" TargetMode="External"/><Relationship Id="rId2700" Type="http://schemas.openxmlformats.org/officeDocument/2006/relationships/hyperlink" Target="https://fbref.com/en/players/288647fc/matchlogs/2025-2026/summary/Rayan-Match-Logs" TargetMode="External"/><Relationship Id="rId39" Type="http://schemas.openxmlformats.org/officeDocument/2006/relationships/hyperlink" Target="https://fbref.com/en/players/dad4b285/matchlogs/2025-2026/summary/Joel-Veltman-Match-Logs" TargetMode="External"/><Relationship Id="rId1607" Type="http://schemas.openxmlformats.org/officeDocument/2006/relationships/hyperlink" Target="https://fbref.com/en/country/CIV/Cote-dIvoire-Football" TargetMode="External"/><Relationship Id="rId1814" Type="http://schemas.openxmlformats.org/officeDocument/2006/relationships/hyperlink" Target="https://fbref.com/en/players/0f134faf/Mathias-Jensen" TargetMode="External"/><Relationship Id="rId3267" Type="http://schemas.openxmlformats.org/officeDocument/2006/relationships/hyperlink" Target="https://fbref.com/en/players/882228c2/matchlogs/2025-2026/summary/Max-Weiss-Match-Logs" TargetMode="External"/><Relationship Id="rId188" Type="http://schemas.openxmlformats.org/officeDocument/2006/relationships/hyperlink" Target="https://fbref.com/en/players/febb2831/matchlogs/2025-2026/summary/Nehemiah-Oriola-Match-Logs" TargetMode="External"/><Relationship Id="rId395" Type="http://schemas.openxmlformats.org/officeDocument/2006/relationships/hyperlink" Target="https://fbref.com/en/players/e082af5b/matchlogs/2025-2026/summary/Angus-Gunn-Match-Logs" TargetMode="External"/><Relationship Id="rId2076" Type="http://schemas.openxmlformats.org/officeDocument/2006/relationships/hyperlink" Target="https://fbref.com/en/squads/b8fd03ef/Manchester-City-Stats" TargetMode="External"/><Relationship Id="rId3474" Type="http://schemas.openxmlformats.org/officeDocument/2006/relationships/hyperlink" Target="https://fbref.com/en/players/e0767642/Joel-Ndala" TargetMode="External"/><Relationship Id="rId2283" Type="http://schemas.openxmlformats.org/officeDocument/2006/relationships/hyperlink" Target="https://fbref.com/en/squads/cd051869/Brentford-Stats" TargetMode="External"/><Relationship Id="rId2490" Type="http://schemas.openxmlformats.org/officeDocument/2006/relationships/hyperlink" Target="https://fbref.com/en/country/DEN/Denmark-Football" TargetMode="External"/><Relationship Id="rId2588" Type="http://schemas.openxmlformats.org/officeDocument/2006/relationships/hyperlink" Target="https://fbref.com/en/players/dc7f8a28/matchlogs/2025-2026/summary/Cole-Palmer-Match-Logs" TargetMode="External"/><Relationship Id="rId3127" Type="http://schemas.openxmlformats.org/officeDocument/2006/relationships/hyperlink" Target="https://fbref.com/en/players/0db169ae/matchlogs/2025-2026/summary/Sandro-Tonali-Match-Logs" TargetMode="External"/><Relationship Id="rId3334" Type="http://schemas.openxmlformats.org/officeDocument/2006/relationships/hyperlink" Target="https://fbref.com/en/squads/b2b47a98/Newcastle-United-Stats" TargetMode="External"/><Relationship Id="rId255" Type="http://schemas.openxmlformats.org/officeDocument/2006/relationships/hyperlink" Target="https://fbref.com/en/players/6a021e43/matchlogs/2025-2026/summary/Eliezer-Mayenda-Match-Logs" TargetMode="External"/><Relationship Id="rId462" Type="http://schemas.openxmlformats.org/officeDocument/2006/relationships/hyperlink" Target="https://fbref.com/en/players/2fba6108/matchlogs/2025-2026/summary/Anthony-Elanga-Match-Logs" TargetMode="External"/><Relationship Id="rId1092" Type="http://schemas.openxmlformats.org/officeDocument/2006/relationships/hyperlink" Target="https://fbref.com/en/squads/5bfb9659/Leeds-United-Stats" TargetMode="External"/><Relationship Id="rId1397" Type="http://schemas.openxmlformats.org/officeDocument/2006/relationships/hyperlink" Target="https://fbref.com/en/players/9328b835/matchlogs/2025-2026/summary/Lukasz-Fabianski-Match-Logs" TargetMode="External"/><Relationship Id="rId2143" Type="http://schemas.openxmlformats.org/officeDocument/2006/relationships/hyperlink" Target="https://fbref.com/en/country/ARG/Argentina-Football" TargetMode="External"/><Relationship Id="rId2350" Type="http://schemas.openxmlformats.org/officeDocument/2006/relationships/hyperlink" Target="https://fbref.com/en/country/JPN/Japan-Football" TargetMode="External"/><Relationship Id="rId2795" Type="http://schemas.openxmlformats.org/officeDocument/2006/relationships/hyperlink" Target="https://fbref.com/en/squads/8602292d/Aston-Villa-Stats" TargetMode="External"/><Relationship Id="rId3401" Type="http://schemas.openxmlformats.org/officeDocument/2006/relationships/hyperlink" Target="https://fbref.com/en/players/e16932d8/Jack-Clarke" TargetMode="External"/><Relationship Id="rId115" Type="http://schemas.openxmlformats.org/officeDocument/2006/relationships/hyperlink" Target="https://fbref.com/en/players/fe6e7156/matchlogs/2025-2026/summary/Savio-Match-Logs" TargetMode="External"/><Relationship Id="rId322" Type="http://schemas.openxmlformats.org/officeDocument/2006/relationships/hyperlink" Target="https://fbref.com/en/players/d17ce930/matchlogs/2025-2026/summary/Abdukodir-Khusanov-Match-Logs" TargetMode="External"/><Relationship Id="rId767" Type="http://schemas.openxmlformats.org/officeDocument/2006/relationships/hyperlink" Target="https://fbref.com/en/country/FRA/France-Football" TargetMode="External"/><Relationship Id="rId974" Type="http://schemas.openxmlformats.org/officeDocument/2006/relationships/hyperlink" Target="https://fbref.com/en/players/97220da2/Armando-Broja" TargetMode="External"/><Relationship Id="rId2003" Type="http://schemas.openxmlformats.org/officeDocument/2006/relationships/hyperlink" Target="https://fbref.com/en/country/CZE/Czech-Republic-Football" TargetMode="External"/><Relationship Id="rId2210" Type="http://schemas.openxmlformats.org/officeDocument/2006/relationships/hyperlink" Target="https://fbref.com/en/players/3a27f1bf/Callum-Marshall" TargetMode="External"/><Relationship Id="rId2448" Type="http://schemas.openxmlformats.org/officeDocument/2006/relationships/hyperlink" Target="https://fbref.com/en/players/a47ad0f5/matchlogs/2025-2026/summary/Dan-Neil-Match-Logs" TargetMode="External"/><Relationship Id="rId2655" Type="http://schemas.openxmlformats.org/officeDocument/2006/relationships/hyperlink" Target="https://fbref.com/en/squads/361ca564/Tottenham-Hotspur-Stats" TargetMode="External"/><Relationship Id="rId2862" Type="http://schemas.openxmlformats.org/officeDocument/2006/relationships/hyperlink" Target="https://fbref.com/en/country/BRA/Brazil-Football" TargetMode="External"/><Relationship Id="rId627" Type="http://schemas.openxmlformats.org/officeDocument/2006/relationships/hyperlink" Target="https://fbref.com/en/country/ENG/England-Football" TargetMode="External"/><Relationship Id="rId834" Type="http://schemas.openxmlformats.org/officeDocument/2006/relationships/hyperlink" Target="https://fbref.com/en/players/3a24769f/Ross-Barkley" TargetMode="External"/><Relationship Id="rId1257" Type="http://schemas.openxmlformats.org/officeDocument/2006/relationships/hyperlink" Target="https://fbref.com/en/players/bd5eb2e5/matchlogs/2025-2026/summary/El-Hadji-Malick-Diouf-Match-Logs" TargetMode="External"/><Relationship Id="rId1464" Type="http://schemas.openxmlformats.org/officeDocument/2006/relationships/hyperlink" Target="https://fbref.com/en/squads/822bd0ba/Liverpool-Stats" TargetMode="External"/><Relationship Id="rId1671" Type="http://schemas.openxmlformats.org/officeDocument/2006/relationships/hyperlink" Target="https://fbref.com/en/country/GER/Germany-Football" TargetMode="External"/><Relationship Id="rId2308" Type="http://schemas.openxmlformats.org/officeDocument/2006/relationships/hyperlink" Target="https://fbref.com/en/players/6b625ac2/matchlogs/2025-2026/summary/Illan-Meslier-Match-Logs" TargetMode="External"/><Relationship Id="rId2515" Type="http://schemas.openxmlformats.org/officeDocument/2006/relationships/hyperlink" Target="https://fbref.com/en/squads/8cec06e1/Wolverhampton-Wanderers-Stats" TargetMode="External"/><Relationship Id="rId2722" Type="http://schemas.openxmlformats.org/officeDocument/2006/relationships/hyperlink" Target="https://fbref.com/en/country/USA/United-States-Football" TargetMode="External"/><Relationship Id="rId901" Type="http://schemas.openxmlformats.org/officeDocument/2006/relationships/hyperlink" Target="https://fbref.com/en/players/0d85a4e8/matchlogs/2025-2026/summary/Marcus-Bettinelli-Match-Logs" TargetMode="External"/><Relationship Id="rId1117" Type="http://schemas.openxmlformats.org/officeDocument/2006/relationships/hyperlink" Target="https://fbref.com/en/players/b8a642fc/matchlogs/2025-2026/summary/Samuel-Chukwueze-Match-Logs" TargetMode="External"/><Relationship Id="rId1324" Type="http://schemas.openxmlformats.org/officeDocument/2006/relationships/hyperlink" Target="https://fbref.com/en/squads/8cec06e1/Wolverhampton-Wanderers-Stats" TargetMode="External"/><Relationship Id="rId1531" Type="http://schemas.openxmlformats.org/officeDocument/2006/relationships/hyperlink" Target="https://fbref.com/en/country/POR/Portugal-Football" TargetMode="External"/><Relationship Id="rId1769" Type="http://schemas.openxmlformats.org/officeDocument/2006/relationships/hyperlink" Target="https://fbref.com/en/players/a4e85758/matchlogs/2025-2026/summary/Igor-Match-Logs" TargetMode="External"/><Relationship Id="rId1976" Type="http://schemas.openxmlformats.org/officeDocument/2006/relationships/hyperlink" Target="https://fbref.com/en/squads/d07537b9/Brighton-and-Hove-Albion-Stats" TargetMode="External"/><Relationship Id="rId3191" Type="http://schemas.openxmlformats.org/officeDocument/2006/relationships/hyperlink" Target="https://fbref.com/en/players/87941696/matchlogs/2025-2026/summary/Christantus-Uche-Match-Logs" TargetMode="External"/><Relationship Id="rId30" Type="http://schemas.openxmlformats.org/officeDocument/2006/relationships/hyperlink" Target="https://fbref.com/en/players/aed3a70f/matchlogs/2025-2026/summary/Ollie-Watkins-Match-Logs" TargetMode="External"/><Relationship Id="rId1629" Type="http://schemas.openxmlformats.org/officeDocument/2006/relationships/hyperlink" Target="https://fbref.com/en/players/d3d774cc/matchlogs/2025-2026/summary/Marc-Guiu-Match-Logs" TargetMode="External"/><Relationship Id="rId1836" Type="http://schemas.openxmlformats.org/officeDocument/2006/relationships/hyperlink" Target="https://fbref.com/en/squads/8602292d/Aston-Villa-Stats" TargetMode="External"/><Relationship Id="rId3289" Type="http://schemas.openxmlformats.org/officeDocument/2006/relationships/hyperlink" Target="https://fbref.com/en/country/ENG/England-Football" TargetMode="External"/><Relationship Id="rId3496" Type="http://schemas.openxmlformats.org/officeDocument/2006/relationships/hyperlink" Target="https://fbref.com/en/players/5d0c5a54/Archie-Howard" TargetMode="External"/><Relationship Id="rId1903" Type="http://schemas.openxmlformats.org/officeDocument/2006/relationships/hyperlink" Target="https://fbref.com/en/country/FRA/France-Football" TargetMode="External"/><Relationship Id="rId2098" Type="http://schemas.openxmlformats.org/officeDocument/2006/relationships/hyperlink" Target="https://fbref.com/en/players/f5deef4c/Victor-Lindelof" TargetMode="External"/><Relationship Id="rId3051" Type="http://schemas.openxmlformats.org/officeDocument/2006/relationships/hyperlink" Target="https://fbref.com/en/players/a7abd792/matchlogs/2025-2026/summary/Ethan-Sutherland-Match-Logs" TargetMode="External"/><Relationship Id="rId3149" Type="http://schemas.openxmlformats.org/officeDocument/2006/relationships/hyperlink" Target="https://fbref.com/en/country/BFA/Burkina-Faso-Football" TargetMode="External"/><Relationship Id="rId3356" Type="http://schemas.openxmlformats.org/officeDocument/2006/relationships/hyperlink" Target="https://fbref.com/en/players/bfa847c8/Will-Wright" TargetMode="External"/><Relationship Id="rId277" Type="http://schemas.openxmlformats.org/officeDocument/2006/relationships/hyperlink" Target="https://fbref.com/en/players/83d074ff/matchlogs/2025-2026/summary/Alexis-Mac-Allister-Match-Logs" TargetMode="External"/><Relationship Id="rId484" Type="http://schemas.openxmlformats.org/officeDocument/2006/relationships/hyperlink" Target="https://fbref.com/en/players/31c69ef1/matchlogs/2025-2026/summary/Ruben-Dias-Match-Logs" TargetMode="External"/><Relationship Id="rId2165" Type="http://schemas.openxmlformats.org/officeDocument/2006/relationships/hyperlink" Target="https://fbref.com/en/players/d8931174/matchlogs/2025-2026/summary/Harry-Maguire-Match-Logs" TargetMode="External"/><Relationship Id="rId3009" Type="http://schemas.openxmlformats.org/officeDocument/2006/relationships/hyperlink" Target="https://fbref.com/en/players/9bc9a519/Djed-Spence" TargetMode="External"/><Relationship Id="rId3216" Type="http://schemas.openxmlformats.org/officeDocument/2006/relationships/hyperlink" Target="https://fbref.com/en/players/dad4b285/Joel-Veltman" TargetMode="External"/><Relationship Id="rId137" Type="http://schemas.openxmlformats.org/officeDocument/2006/relationships/hyperlink" Target="https://fbref.com/en/players/349fa918/matchlogs/2025-2026/summary/Robin-Roefs-Match-Logs" TargetMode="External"/><Relationship Id="rId344" Type="http://schemas.openxmlformats.org/officeDocument/2006/relationships/hyperlink" Target="https://fbref.com/en/players/33a235af/matchlogs/2025-2026/summary/John-Match-Logs" TargetMode="External"/><Relationship Id="rId691" Type="http://schemas.openxmlformats.org/officeDocument/2006/relationships/hyperlink" Target="https://fbref.com/en/country/ENG/England-Football" TargetMode="External"/><Relationship Id="rId789" Type="http://schemas.openxmlformats.org/officeDocument/2006/relationships/hyperlink" Target="https://fbref.com/en/players/28d596a0/matchlogs/2025-2026/summary/Kepa-Arrizabalaga-Match-Logs" TargetMode="External"/><Relationship Id="rId996" Type="http://schemas.openxmlformats.org/officeDocument/2006/relationships/hyperlink" Target="https://fbref.com/en/squads/8cec06e1/Wolverhampton-Wanderers-Stats" TargetMode="External"/><Relationship Id="rId2025" Type="http://schemas.openxmlformats.org/officeDocument/2006/relationships/hyperlink" Target="https://fbref.com/en/players/3160e952/matchlogs/2025-2026/summary/Shea-Lacey-Match-Logs" TargetMode="External"/><Relationship Id="rId2372" Type="http://schemas.openxmlformats.org/officeDocument/2006/relationships/hyperlink" Target="https://fbref.com/en/players/dc1ce4f5/matchlogs/2025-2026/summary/Cristhian-Mosquera-Match-Logs" TargetMode="External"/><Relationship Id="rId2677" Type="http://schemas.openxmlformats.org/officeDocument/2006/relationships/hyperlink" Target="https://fbref.com/en/players/466fb2c5/Aaron-Ramsdale" TargetMode="External"/><Relationship Id="rId2884" Type="http://schemas.openxmlformats.org/officeDocument/2006/relationships/hyperlink" Target="https://fbref.com/en/players/c8aa95da/matchlogs/2025-2026/summary/Fabian-Schar-Match-Logs" TargetMode="External"/><Relationship Id="rId3423" Type="http://schemas.openxmlformats.org/officeDocument/2006/relationships/hyperlink" Target="https://fbref.com/en/players/6115a18a/Somto-Boniface" TargetMode="External"/><Relationship Id="rId551" Type="http://schemas.openxmlformats.org/officeDocument/2006/relationships/hyperlink" Target="https://fbref.com/en/players/403f5d20/matchlogs/2025-2026/summary/Olivier-Boscagli-Match-Logs" TargetMode="External"/><Relationship Id="rId649" Type="http://schemas.openxmlformats.org/officeDocument/2006/relationships/hyperlink" Target="https://fbref.com/en/players/c81d773d/matchlogs/2025-2026/summary/Tosin-Adarabioyo-Match-Logs" TargetMode="External"/><Relationship Id="rId856" Type="http://schemas.openxmlformats.org/officeDocument/2006/relationships/hyperlink" Target="https://fbref.com/en/squads/d3fd31cc/Everton-Stats" TargetMode="External"/><Relationship Id="rId1181" Type="http://schemas.openxmlformats.org/officeDocument/2006/relationships/hyperlink" Target="https://fbref.com/en/players/215f3907/matchlogs/2025-2026/summary/Mikkel-Damsgaard-Match-Logs" TargetMode="External"/><Relationship Id="rId1279" Type="http://schemas.openxmlformats.org/officeDocument/2006/relationships/hyperlink" Target="https://fbref.com/en/country/ENG/England-Football" TargetMode="External"/><Relationship Id="rId1486" Type="http://schemas.openxmlformats.org/officeDocument/2006/relationships/hyperlink" Target="https://fbref.com/en/players/4e015693/James-Garner" TargetMode="External"/><Relationship Id="rId2232" Type="http://schemas.openxmlformats.org/officeDocument/2006/relationships/hyperlink" Target="https://fbref.com/en/squads/361ca564/Tottenham-Hotspur-Stats" TargetMode="External"/><Relationship Id="rId2537" Type="http://schemas.openxmlformats.org/officeDocument/2006/relationships/hyperlink" Target="https://fbref.com/en/players/e9c0c1b2/Andre-Onana" TargetMode="External"/><Relationship Id="rId204" Type="http://schemas.openxmlformats.org/officeDocument/2006/relationships/hyperlink" Target="https://fbref.com/en/players/1d3b3d77/matchlogs/2025-2026/summary/Trey-Nyoni-Match-Logs" TargetMode="External"/><Relationship Id="rId411" Type="http://schemas.openxmlformats.org/officeDocument/2006/relationships/hyperlink" Target="https://fbref.com/en/players/b8e740fb/matchlogs/2025-2026/summary/Ryan-Gravenberch-Match-Logs" TargetMode="External"/><Relationship Id="rId509" Type="http://schemas.openxmlformats.org/officeDocument/2006/relationships/hyperlink" Target="https://fbref.com/en/players/0442183b/matchlogs/2025-2026/summary/Nathaniel-Clyne-Match-Logs" TargetMode="External"/><Relationship Id="rId1041" Type="http://schemas.openxmlformats.org/officeDocument/2006/relationships/hyperlink" Target="https://fbref.com/en/players/59e6e5bf/matchlogs/2025-2026/summary/Dominic-Calvert-Lewin-Match-Logs" TargetMode="External"/><Relationship Id="rId1139" Type="http://schemas.openxmlformats.org/officeDocument/2006/relationships/hyperlink" Target="https://fbref.com/en/country/ENG/England-Football" TargetMode="External"/><Relationship Id="rId1346" Type="http://schemas.openxmlformats.org/officeDocument/2006/relationships/hyperlink" Target="https://fbref.com/en/players/013d348e/Melker-Ellborg" TargetMode="External"/><Relationship Id="rId1693" Type="http://schemas.openxmlformats.org/officeDocument/2006/relationships/hyperlink" Target="https://fbref.com/en/players/28795530/matchlogs/2025-2026/summary/George-Hemmings-Match-Logs" TargetMode="External"/><Relationship Id="rId1998" Type="http://schemas.openxmlformats.org/officeDocument/2006/relationships/hyperlink" Target="https://fbref.com/en/players/77cf6852/Emil-Krafth" TargetMode="External"/><Relationship Id="rId2744" Type="http://schemas.openxmlformats.org/officeDocument/2006/relationships/hyperlink" Target="https://fbref.com/en/players/59d93937/matchlogs/2025-2026/summary/Patrick-Roberts-Match-Logs" TargetMode="External"/><Relationship Id="rId2951" Type="http://schemas.openxmlformats.org/officeDocument/2006/relationships/hyperlink" Target="https://fbref.com/en/squads/e4a775cb/Nottingham-Forest-Stats" TargetMode="External"/><Relationship Id="rId716" Type="http://schemas.openxmlformats.org/officeDocument/2006/relationships/hyperlink" Target="https://fbref.com/en/squads/b8fd03ef/Manchester-City-Stats" TargetMode="External"/><Relationship Id="rId923" Type="http://schemas.openxmlformats.org/officeDocument/2006/relationships/hyperlink" Target="https://fbref.com/en/country/NOR/Norway-Football" TargetMode="External"/><Relationship Id="rId1553" Type="http://schemas.openxmlformats.org/officeDocument/2006/relationships/hyperlink" Target="https://fbref.com/en/players/2bd83368/matchlogs/2025-2026/summary/Anthony-Gordon-Match-Logs" TargetMode="External"/><Relationship Id="rId1760" Type="http://schemas.openxmlformats.org/officeDocument/2006/relationships/hyperlink" Target="https://fbref.com/en/squads/943e8050/Burnley-Stats" TargetMode="External"/><Relationship Id="rId1858" Type="http://schemas.openxmlformats.org/officeDocument/2006/relationships/hyperlink" Target="https://fbref.com/en/players/9e5708be/Sam-Johnstone" TargetMode="External"/><Relationship Id="rId2604" Type="http://schemas.openxmlformats.org/officeDocument/2006/relationships/hyperlink" Target="https://fbref.com/en/players/e0b5d31b/matchlogs/2025-2026/summary/Travis-Patterson-Match-Logs" TargetMode="External"/><Relationship Id="rId2811" Type="http://schemas.openxmlformats.org/officeDocument/2006/relationships/hyperlink" Target="https://fbref.com/en/squads/8cec06e1/Wolverhampton-Wanderers-Stats" TargetMode="External"/><Relationship Id="rId52" Type="http://schemas.openxmlformats.org/officeDocument/2006/relationships/hyperlink" Target="https://fbref.com/en/players/38ceb24a/matchlogs/2025-2026/summary/Leandro-Trossard-Match-Logs" TargetMode="External"/><Relationship Id="rId1206" Type="http://schemas.openxmlformats.org/officeDocument/2006/relationships/hyperlink" Target="https://fbref.com/en/players/7bf9400b/Sepp-van-den-Berg" TargetMode="External"/><Relationship Id="rId1413" Type="http://schemas.openxmlformats.org/officeDocument/2006/relationships/hyperlink" Target="https://fbref.com/en/players/5ff4ab71/matchlogs/2025-2026/summary/Enzo-Fernandez-Match-Logs" TargetMode="External"/><Relationship Id="rId1620" Type="http://schemas.openxmlformats.org/officeDocument/2006/relationships/hyperlink" Target="https://fbref.com/en/squads/b2b47a98/Newcastle-United-Stats" TargetMode="External"/><Relationship Id="rId2909" Type="http://schemas.openxmlformats.org/officeDocument/2006/relationships/hyperlink" Target="https://fbref.com/en/players/3260690c/Benjamin-Sesko" TargetMode="External"/><Relationship Id="rId3073" Type="http://schemas.openxmlformats.org/officeDocument/2006/relationships/hyperlink" Target="https://fbref.com/en/country/ENG/England-Football" TargetMode="External"/><Relationship Id="rId3280" Type="http://schemas.openxmlformats.org/officeDocument/2006/relationships/hyperlink" Target="https://fbref.com/en/players/35e413f1/Ben-White" TargetMode="External"/><Relationship Id="rId1718" Type="http://schemas.openxmlformats.org/officeDocument/2006/relationships/hyperlink" Target="https://fbref.com/en/players/1780bb4a/Aaron-Hickey" TargetMode="External"/><Relationship Id="rId1925" Type="http://schemas.openxmlformats.org/officeDocument/2006/relationships/hyperlink" Target="https://fbref.com/en/players/e19660a8/matchlogs/2025-2026/summary/Michael-Kayode-Match-Logs" TargetMode="External"/><Relationship Id="rId3140" Type="http://schemas.openxmlformats.org/officeDocument/2006/relationships/hyperlink" Target="https://fbref.com/en/players/9a28eba4/Adama-Traore" TargetMode="External"/><Relationship Id="rId3378" Type="http://schemas.openxmlformats.org/officeDocument/2006/relationships/hyperlink" Target="https://fbref.com/en/players/51cf8561/matchlogs/2025-2026/summary/Oleksandr-Zinchenko-Match-Logs" TargetMode="External"/><Relationship Id="rId299" Type="http://schemas.openxmlformats.org/officeDocument/2006/relationships/hyperlink" Target="https://fbref.com/en/players/f0068e0f/matchlogs/2025-2026/summary/Josh-Laurent-Match-Logs" TargetMode="External"/><Relationship Id="rId2187" Type="http://schemas.openxmlformats.org/officeDocument/2006/relationships/hyperlink" Target="https://fbref.com/en/country/MOZ/Mozambique-Football" TargetMode="External"/><Relationship Id="rId2394" Type="http://schemas.openxmlformats.org/officeDocument/2006/relationships/hyperlink" Target="https://fbref.com/en/country/ZIM/Zimbabwe-Football" TargetMode="External"/><Relationship Id="rId3238" Type="http://schemas.openxmlformats.org/officeDocument/2006/relationships/hyperlink" Target="https://fbref.com/en/squads/943e8050/Burnley-Stats" TargetMode="External"/><Relationship Id="rId3445" Type="http://schemas.openxmlformats.org/officeDocument/2006/relationships/hyperlink" Target="https://fbref.com/en/players/2c183a79/Jamie-Allen" TargetMode="External"/><Relationship Id="rId159" Type="http://schemas.openxmlformats.org/officeDocument/2006/relationships/hyperlink" Target="https://fbref.com/en/players/d720e834/matchlogs/2025-2026/summary/Calvin-Ramsay-Match-Logs" TargetMode="External"/><Relationship Id="rId366" Type="http://schemas.openxmlformats.org/officeDocument/2006/relationships/hyperlink" Target="https://fbref.com/en/players/4fa3a3a4/matchlogs/2025-2026/summary/Trai-Hume-Match-Logs" TargetMode="External"/><Relationship Id="rId573" Type="http://schemas.openxmlformats.org/officeDocument/2006/relationships/hyperlink" Target="https://fbref.com/en/players/52c3244b/matchlogs/2025-2026/summary/Thierno-Barry-Match-Logs" TargetMode="External"/><Relationship Id="rId780" Type="http://schemas.openxmlformats.org/officeDocument/2006/relationships/hyperlink" Target="https://fbref.com/en/squads/d3fd31cc/Everton-Stats" TargetMode="External"/><Relationship Id="rId2047" Type="http://schemas.openxmlformats.org/officeDocument/2006/relationships/hyperlink" Target="https://fbref.com/en/country/BEL/Belgium-Football" TargetMode="External"/><Relationship Id="rId2254" Type="http://schemas.openxmlformats.org/officeDocument/2006/relationships/hyperlink" Target="https://fbref.com/en/players/b74277a0/Noussair-Mazraoui" TargetMode="External"/><Relationship Id="rId2461" Type="http://schemas.openxmlformats.org/officeDocument/2006/relationships/hyperlink" Target="https://fbref.com/en/players/022eca88/Rio-Ngumoha" TargetMode="External"/><Relationship Id="rId2699" Type="http://schemas.openxmlformats.org/officeDocument/2006/relationships/hyperlink" Target="https://fbref.com/en/squads/4ba7cbea/Bournemouth-Stats" TargetMode="External"/><Relationship Id="rId3000" Type="http://schemas.openxmlformats.org/officeDocument/2006/relationships/hyperlink" Target="https://fbref.com/en/players/af0d79a9/matchlogs/2025-2026/summary/Borna-Sosa-Match-Logs" TargetMode="External"/><Relationship Id="rId3305" Type="http://schemas.openxmlformats.org/officeDocument/2006/relationships/hyperlink" Target="https://fbref.com/en/country/BRA/Brazil-Football" TargetMode="External"/><Relationship Id="rId226" Type="http://schemas.openxmlformats.org/officeDocument/2006/relationships/hyperlink" Target="https://fbref.com/en/players/ac73ec79/matchlogs/2025-2026/summary/Nordi-Mukiele-Match-Logs" TargetMode="External"/><Relationship Id="rId433" Type="http://schemas.openxmlformats.org/officeDocument/2006/relationships/hyperlink" Target="https://fbref.com/en/players/1971591f/matchlogs/2025-2026/summary/Cody-Gakpo-Match-Logs" TargetMode="External"/><Relationship Id="rId878" Type="http://schemas.openxmlformats.org/officeDocument/2006/relationships/hyperlink" Target="https://fbref.com/en/players/68db6358/Daniel-Bentley" TargetMode="External"/><Relationship Id="rId1063" Type="http://schemas.openxmlformats.org/officeDocument/2006/relationships/hyperlink" Target="https://fbref.com/en/country/BRA/Brazil-Football" TargetMode="External"/><Relationship Id="rId1270" Type="http://schemas.openxmlformats.org/officeDocument/2006/relationships/hyperlink" Target="https://fbref.com/en/players/20b3a502/Nicolas-Dominguez" TargetMode="External"/><Relationship Id="rId2114" Type="http://schemas.openxmlformats.org/officeDocument/2006/relationships/hyperlink" Target="https://fbref.com/en/players/5d68f5b2/Lucas" TargetMode="External"/><Relationship Id="rId2559" Type="http://schemas.openxmlformats.org/officeDocument/2006/relationships/hyperlink" Target="https://fbref.com/en/squads/b8fd03ef/Manchester-City-Stats" TargetMode="External"/><Relationship Id="rId2766" Type="http://schemas.openxmlformats.org/officeDocument/2006/relationships/hyperlink" Target="https://fbref.com/en/country/ARG/Argentina-Football" TargetMode="External"/><Relationship Id="rId2973" Type="http://schemas.openxmlformats.org/officeDocument/2006/relationships/hyperlink" Target="https://fbref.com/en/players/20b104bc/Adam-Smith" TargetMode="External"/><Relationship Id="rId640" Type="http://schemas.openxmlformats.org/officeDocument/2006/relationships/hyperlink" Target="https://fbref.com/en/squads/cff3d9bb/Chelsea-Stats" TargetMode="External"/><Relationship Id="rId738" Type="http://schemas.openxmlformats.org/officeDocument/2006/relationships/hyperlink" Target="https://fbref.com/en/players/e34fc66d/Joachim-Andersen" TargetMode="External"/><Relationship Id="rId945" Type="http://schemas.openxmlformats.org/officeDocument/2006/relationships/hyperlink" Target="https://fbref.com/en/players/403f5d20/matchlogs/2025-2026/summary/Olivier-Boscagli-Match-Logs" TargetMode="External"/><Relationship Id="rId1368" Type="http://schemas.openxmlformats.org/officeDocument/2006/relationships/hyperlink" Target="https://fbref.com/en/squads/822bd0ba/Liverpool-Stats" TargetMode="External"/><Relationship Id="rId1575" Type="http://schemas.openxmlformats.org/officeDocument/2006/relationships/hyperlink" Target="https://fbref.com/en/country/ENG/England-Football" TargetMode="External"/><Relationship Id="rId1782" Type="http://schemas.openxmlformats.org/officeDocument/2006/relationships/hyperlink" Target="https://fbref.com/en/players/84c5ceea/Tim-Iroegbunam" TargetMode="External"/><Relationship Id="rId2321" Type="http://schemas.openxmlformats.org/officeDocument/2006/relationships/hyperlink" Target="https://fbref.com/en/players/bee704fc/Nikola-Milenkovic" TargetMode="External"/><Relationship Id="rId2419" Type="http://schemas.openxmlformats.org/officeDocument/2006/relationships/hyperlink" Target="https://fbref.com/en/squads/d3fd31cc/Everton-Stats" TargetMode="External"/><Relationship Id="rId2626" Type="http://schemas.openxmlformats.org/officeDocument/2006/relationships/hyperlink" Target="https://fbref.com/en/country/ENG/England-Football" TargetMode="External"/><Relationship Id="rId2833" Type="http://schemas.openxmlformats.org/officeDocument/2006/relationships/hyperlink" Target="https://fbref.com/en/players/3dabb62e/Marli-Salmon" TargetMode="External"/><Relationship Id="rId74" Type="http://schemas.openxmlformats.org/officeDocument/2006/relationships/hyperlink" Target="https://fbref.com/en/players/47ce793b/matchlogs/2025-2026/summary/Chemsdine-Talbi-Match-Logs" TargetMode="External"/><Relationship Id="rId500" Type="http://schemas.openxmlformats.org/officeDocument/2006/relationships/hyperlink" Target="https://fbref.com/en/players/dc62b55d/matchlogs/2025-2026/summary/Matheus-Cunha-Match-Logs" TargetMode="External"/><Relationship Id="rId805" Type="http://schemas.openxmlformats.org/officeDocument/2006/relationships/hyperlink" Target="https://fbref.com/en/players/f173303a/matchlogs/2025-2026/summary/Yasin-Ayari-Match-Logs" TargetMode="External"/><Relationship Id="rId1130" Type="http://schemas.openxmlformats.org/officeDocument/2006/relationships/hyperlink" Target="https://fbref.com/en/players/a8c19eb8/Nathan-Collins" TargetMode="External"/><Relationship Id="rId1228" Type="http://schemas.openxmlformats.org/officeDocument/2006/relationships/hyperlink" Target="https://fbref.com/en/squads/4ba7cbea/Bournemouth-Stats" TargetMode="External"/><Relationship Id="rId1435" Type="http://schemas.openxmlformats.org/officeDocument/2006/relationships/hyperlink" Target="https://fbref.com/en/country/ENG/England-Football" TargetMode="External"/><Relationship Id="rId1642" Type="http://schemas.openxmlformats.org/officeDocument/2006/relationships/hyperlink" Target="https://fbref.com/en/players/5ad50391/Josko-Gvardiol" TargetMode="External"/><Relationship Id="rId1947" Type="http://schemas.openxmlformats.org/officeDocument/2006/relationships/hyperlink" Target="https://fbref.com/en/country/ENG/England-Football" TargetMode="External"/><Relationship Id="rId2900" Type="http://schemas.openxmlformats.org/officeDocument/2006/relationships/hyperlink" Target="https://fbref.com/en/players/efd2ec23/matchlogs/2025-2026/summary/Antoine-Semenyo-Match-Logs" TargetMode="External"/><Relationship Id="rId3095" Type="http://schemas.openxmlformats.org/officeDocument/2006/relationships/hyperlink" Target="https://fbref.com/en/players/829aa60c/matchlogs/2025-2026/summary/Mathys-Tel-Match-Logs" TargetMode="External"/><Relationship Id="rId1502" Type="http://schemas.openxmlformats.org/officeDocument/2006/relationships/hyperlink" Target="https://fbref.com/en/players/32f60ed8/Morgan-Gibbs-White" TargetMode="External"/><Relationship Id="rId1807" Type="http://schemas.openxmlformats.org/officeDocument/2006/relationships/hyperlink" Target="https://fbref.com/en/country/ENG/England-Football" TargetMode="External"/><Relationship Id="rId3162" Type="http://schemas.openxmlformats.org/officeDocument/2006/relationships/hyperlink" Target="https://fbref.com/en/squads/b2b47a98/Newcastle-United-Stats" TargetMode="External"/><Relationship Id="rId290" Type="http://schemas.openxmlformats.org/officeDocument/2006/relationships/hyperlink" Target="https://fbref.com/en/players/41f08ac8/matchlogs/2025-2026/summary/Keane-Lewis-Potter-Match-Logs" TargetMode="External"/><Relationship Id="rId388" Type="http://schemas.openxmlformats.org/officeDocument/2006/relationships/hyperlink" Target="https://fbref.com/en/players/39e1138f/matchlogs/2025-2026/summary/Quilindschy-Hartman-Match-Logs" TargetMode="External"/><Relationship Id="rId2069" Type="http://schemas.openxmlformats.org/officeDocument/2006/relationships/hyperlink" Target="https://fbref.com/en/players/570888ce/matchlogs/2025-2026/summary/Giovanni-Leoni-Match-Logs" TargetMode="External"/><Relationship Id="rId3022" Type="http://schemas.openxmlformats.org/officeDocument/2006/relationships/hyperlink" Target="https://fbref.com/en/squads/cd051869/Brentford-Stats" TargetMode="External"/><Relationship Id="rId3467" Type="http://schemas.openxmlformats.org/officeDocument/2006/relationships/hyperlink" Target="https://fbref.com/en/players/e9d29bb8/Kyle-Joseph" TargetMode="External"/><Relationship Id="rId150" Type="http://schemas.openxmlformats.org/officeDocument/2006/relationships/hyperlink" Target="https://fbref.com/en/players/b3b9b8b8/matchlogs/2025-2026/summary/Chadi-Riad-Match-Logs" TargetMode="External"/><Relationship Id="rId595" Type="http://schemas.openxmlformats.org/officeDocument/2006/relationships/hyperlink" Target="https://fbref.com/en/players/de31038e/matchlogs/2025-2026/summary/Elliot-Anderson-Match-Logs" TargetMode="External"/><Relationship Id="rId2276" Type="http://schemas.openxmlformats.org/officeDocument/2006/relationships/hyperlink" Target="https://fbref.com/en/squads/8602292d/Aston-Villa-Stats" TargetMode="External"/><Relationship Id="rId2483" Type="http://schemas.openxmlformats.org/officeDocument/2006/relationships/hyperlink" Target="https://fbref.com/en/squads/18bb7c10/Arsenal-Stats" TargetMode="External"/><Relationship Id="rId2690" Type="http://schemas.openxmlformats.org/officeDocument/2006/relationships/hyperlink" Target="https://fbref.com/en/country/ENG/England-Football" TargetMode="External"/><Relationship Id="rId3327" Type="http://schemas.openxmlformats.org/officeDocument/2006/relationships/hyperlink" Target="https://fbref.com/en/players/ba31eee2/matchlogs/2025-2026/summary/Ben-Winterburn-Match-Logs" TargetMode="External"/><Relationship Id="rId248" Type="http://schemas.openxmlformats.org/officeDocument/2006/relationships/hyperlink" Target="https://fbref.com/en/players/419fba9c/matchlogs/2025-2026/summary/Alfie-McNally-Match-Logs" TargetMode="External"/><Relationship Id="rId455" Type="http://schemas.openxmlformats.org/officeDocument/2006/relationships/hyperlink" Target="https://fbref.com/en/players/1e4319ac/matchlogs/2025-2026/summary/Dario-Essugo-Match-Logs" TargetMode="External"/><Relationship Id="rId662" Type="http://schemas.openxmlformats.org/officeDocument/2006/relationships/hyperlink" Target="https://fbref.com/en/players/288e1e13/Nayef-Aguerd" TargetMode="External"/><Relationship Id="rId1085" Type="http://schemas.openxmlformats.org/officeDocument/2006/relationships/hyperlink" Target="https://fbref.com/en/players/1fb22c14/matchlogs/2025-2026/summary/Rhys-Chadwick-Chaplin-Match-Logs" TargetMode="External"/><Relationship Id="rId1292" Type="http://schemas.openxmlformats.org/officeDocument/2006/relationships/hyperlink" Target="https://fbref.com/en/squads/361ca564/Tottenham-Hotspur-Stats" TargetMode="External"/><Relationship Id="rId2136" Type="http://schemas.openxmlformats.org/officeDocument/2006/relationships/hyperlink" Target="https://fbref.com/en/squads/fd962109/Fulham-Stats" TargetMode="External"/><Relationship Id="rId2343" Type="http://schemas.openxmlformats.org/officeDocument/2006/relationships/hyperlink" Target="https://fbref.com/en/squads/d07537b9/Brighton-and-Hove-Albion-Stats" TargetMode="External"/><Relationship Id="rId2550" Type="http://schemas.openxmlformats.org/officeDocument/2006/relationships/hyperlink" Target="https://fbref.com/en/country/ENG/England-Football" TargetMode="External"/><Relationship Id="rId2788" Type="http://schemas.openxmlformats.org/officeDocument/2006/relationships/hyperlink" Target="https://fbref.com/en/players/a3d94a58/matchlogs/2025-2026/summary/Cristian-Romero-Match-Logs" TargetMode="External"/><Relationship Id="rId2995" Type="http://schemas.openxmlformats.org/officeDocument/2006/relationships/hyperlink" Target="https://fbref.com/en/squads/943e8050/Burnley-Stats" TargetMode="External"/><Relationship Id="rId108" Type="http://schemas.openxmlformats.org/officeDocument/2006/relationships/hyperlink" Target="https://fbref.com/en/players/ec75ee25/matchlogs/2025-2026/summary/Jenson-Seelt-Match-Logs" TargetMode="External"/><Relationship Id="rId315" Type="http://schemas.openxmlformats.org/officeDocument/2006/relationships/hyperlink" Target="https://fbref.com/en/players/4c3a6744/matchlogs/2025-2026/summary/Justin-Kluivert-Match-Logs" TargetMode="External"/><Relationship Id="rId522" Type="http://schemas.openxmlformats.org/officeDocument/2006/relationships/hyperlink" Target="https://fbref.com/en/players/39f7c6fe/matchlogs/2025-2026/summary/Ben-Casey-Match-Logs" TargetMode="External"/><Relationship Id="rId967" Type="http://schemas.openxmlformats.org/officeDocument/2006/relationships/hyperlink" Target="https://fbref.com/en/country/NED/Netherlands-Football" TargetMode="External"/><Relationship Id="rId1152" Type="http://schemas.openxmlformats.org/officeDocument/2006/relationships/hyperlink" Target="https://fbref.com/en/squads/cff3d9bb/Chelsea-Stats" TargetMode="External"/><Relationship Id="rId1597" Type="http://schemas.openxmlformats.org/officeDocument/2006/relationships/hyperlink" Target="https://fbref.com/en/players/d5d22a58/matchlogs/2025-2026/summary/Gabriel-Gudmundsson-Match-Logs" TargetMode="External"/><Relationship Id="rId2203" Type="http://schemas.openxmlformats.org/officeDocument/2006/relationships/hyperlink" Target="https://fbref.com/en/country/EGY/Egypt-Football" TargetMode="External"/><Relationship Id="rId2410" Type="http://schemas.openxmlformats.org/officeDocument/2006/relationships/hyperlink" Target="https://fbref.com/en/country/IRL/Republic-of-Ireland-Football" TargetMode="External"/><Relationship Id="rId2648" Type="http://schemas.openxmlformats.org/officeDocument/2006/relationships/hyperlink" Target="https://fbref.com/en/players/039c3d96/matchlogs/2025-2026/summary/Alfie-Pond-Match-Logs" TargetMode="External"/><Relationship Id="rId2855" Type="http://schemas.openxmlformats.org/officeDocument/2006/relationships/hyperlink" Target="https://fbref.com/en/squads/47c64c55/Crystal-Palace-Stats" TargetMode="External"/><Relationship Id="rId96" Type="http://schemas.openxmlformats.org/officeDocument/2006/relationships/hyperlink" Target="https://fbref.com/en/players/c1a271b9/matchlogs/2025-2026/summary/Freddie-Simmonds-Match-Logs" TargetMode="External"/><Relationship Id="rId827" Type="http://schemas.openxmlformats.org/officeDocument/2006/relationships/hyperlink" Target="https://fbref.com/en/country/CMR/Cameroon-Football" TargetMode="External"/><Relationship Id="rId1012" Type="http://schemas.openxmlformats.org/officeDocument/2006/relationships/hyperlink" Target="https://fbref.com/en/squads/b2b47a98/Newcastle-United-Stats" TargetMode="External"/><Relationship Id="rId1457" Type="http://schemas.openxmlformats.org/officeDocument/2006/relationships/hyperlink" Target="https://fbref.com/en/players/4f16405e/matchlogs/2025-2026/summary/Niclas-Fullkrug-Match-Logs" TargetMode="External"/><Relationship Id="rId1664" Type="http://schemas.openxmlformats.org/officeDocument/2006/relationships/hyperlink" Target="https://fbref.com/en/squads/943e8050/Burnley-Stats" TargetMode="External"/><Relationship Id="rId1871" Type="http://schemas.openxmlformats.org/officeDocument/2006/relationships/hyperlink" Target="https://fbref.com/en/country/ENG/England-Football" TargetMode="External"/><Relationship Id="rId2508" Type="http://schemas.openxmlformats.org/officeDocument/2006/relationships/hyperlink" Target="https://fbref.com/en/players/0c9bfc3b/matchlogs/2025-2026/summary/Chidozie-Obi-Martin-Match-Logs" TargetMode="External"/><Relationship Id="rId2715" Type="http://schemas.openxmlformats.org/officeDocument/2006/relationships/hyperlink" Target="https://fbref.com/en/squads/47c64c55/Crystal-Palace-Stats" TargetMode="External"/><Relationship Id="rId2922" Type="http://schemas.openxmlformats.org/officeDocument/2006/relationships/hyperlink" Target="https://fbref.com/en/country/KOR/Korea-Republic-Football" TargetMode="External"/><Relationship Id="rId1317" Type="http://schemas.openxmlformats.org/officeDocument/2006/relationships/hyperlink" Target="https://fbref.com/en/players/3bb7b8b4/matchlogs/2025-2026/summary/Ederson-Match-Logs" TargetMode="External"/><Relationship Id="rId1524" Type="http://schemas.openxmlformats.org/officeDocument/2006/relationships/hyperlink" Target="https://fbref.com/en/squads/8cec06e1/Wolverhampton-Wanderers-Stats" TargetMode="External"/><Relationship Id="rId1731" Type="http://schemas.openxmlformats.org/officeDocument/2006/relationships/hyperlink" Target="https://fbref.com/en/country/ENG/England-Football" TargetMode="External"/><Relationship Id="rId1969" Type="http://schemas.openxmlformats.org/officeDocument/2006/relationships/hyperlink" Target="https://fbref.com/en/players/dc3e663e/matchlogs/2025-2026/summary/Jakub-Kiwior-Match-Logs" TargetMode="External"/><Relationship Id="rId3184" Type="http://schemas.openxmlformats.org/officeDocument/2006/relationships/hyperlink" Target="https://fbref.com/en/players/a497130f/Stefanos-Tzimas" TargetMode="External"/><Relationship Id="rId23" Type="http://schemas.openxmlformats.org/officeDocument/2006/relationships/hyperlink" Target="https://fbref.com/en/players/4876c9ab/matchlogs/2025-2026/summary/Mats-Wieffer-Match-Logs" TargetMode="External"/><Relationship Id="rId1829" Type="http://schemas.openxmlformats.org/officeDocument/2006/relationships/hyperlink" Target="https://fbref.com/en/players/faa13947/matchlogs/2025-2026/summary/Alex-Jimenez-Match-Logs" TargetMode="External"/><Relationship Id="rId3391" Type="http://schemas.openxmlformats.org/officeDocument/2006/relationships/hyperlink" Target="https://fbref.com/en/players/1d042188/Dara-OShea" TargetMode="External"/><Relationship Id="rId3489" Type="http://schemas.openxmlformats.org/officeDocument/2006/relationships/hyperlink" Target="https://fbref.com/en/players/15944afd/Eliot-Matazo" TargetMode="External"/><Relationship Id="rId2298" Type="http://schemas.openxmlformats.org/officeDocument/2006/relationships/hyperlink" Target="https://fbref.com/en/country/ESP/Spain-Football" TargetMode="External"/><Relationship Id="rId3044" Type="http://schemas.openxmlformats.org/officeDocument/2006/relationships/hyperlink" Target="https://fbref.com/en/players/df04eb4b/Crysencio-Summerville" TargetMode="External"/><Relationship Id="rId3251" Type="http://schemas.openxmlformats.org/officeDocument/2006/relationships/hyperlink" Target="https://fbref.com/en/players/3515d404/matchlogs/2025-2026/summary/James-Ward-Prowse-Match-Logs" TargetMode="External"/><Relationship Id="rId3349" Type="http://schemas.openxmlformats.org/officeDocument/2006/relationships/hyperlink" Target="https://fbref.com/en/country/ENG/England-Football" TargetMode="External"/><Relationship Id="rId172" Type="http://schemas.openxmlformats.org/officeDocument/2006/relationships/hyperlink" Target="https://fbref.com/en/players/0cf321c8/matchlogs/2025-2026/summary/Djordje-Petrovic-Match-Logs" TargetMode="External"/><Relationship Id="rId477" Type="http://schemas.openxmlformats.org/officeDocument/2006/relationships/hyperlink" Target="https://fbref.com/en/players/20b3a502/matchlogs/2025-2026/summary/Nicolas-Dominguez-Match-Logs" TargetMode="External"/><Relationship Id="rId684" Type="http://schemas.openxmlformats.org/officeDocument/2006/relationships/hyperlink" Target="https://fbref.com/en/squads/b8fd03ef/Manchester-City-Stats" TargetMode="External"/><Relationship Id="rId2060" Type="http://schemas.openxmlformats.org/officeDocument/2006/relationships/hyperlink" Target="https://fbref.com/en/squads/fd962109/Fulham-Stats" TargetMode="External"/><Relationship Id="rId2158" Type="http://schemas.openxmlformats.org/officeDocument/2006/relationships/hyperlink" Target="https://fbref.com/en/players/dfc5d4fa/Soungoutou-Magassa" TargetMode="External"/><Relationship Id="rId2365" Type="http://schemas.openxmlformats.org/officeDocument/2006/relationships/hyperlink" Target="https://fbref.com/en/players/25683300/Kieran-Morrison" TargetMode="External"/><Relationship Id="rId3111" Type="http://schemas.openxmlformats.org/officeDocument/2006/relationships/hyperlink" Target="https://fbref.com/en/players/1b212310/matchlogs/2025-2026/summary/Jim-Thwaites-Match-Logs" TargetMode="External"/><Relationship Id="rId3209" Type="http://schemas.openxmlformats.org/officeDocument/2006/relationships/hyperlink" Target="https://fbref.com/en/country/ISL/Iceland-Football" TargetMode="External"/><Relationship Id="rId337" Type="http://schemas.openxmlformats.org/officeDocument/2006/relationships/hyperlink" Target="https://fbref.com/en/players/b2fe86e5/matchlogs/2025-2026/summary/Eli-Junior-Kroupi-Match-Logs" TargetMode="External"/><Relationship Id="rId891" Type="http://schemas.openxmlformats.org/officeDocument/2006/relationships/hyperlink" Target="https://fbref.com/en/country/SWE/Sweden-Football" TargetMode="External"/><Relationship Id="rId989" Type="http://schemas.openxmlformats.org/officeDocument/2006/relationships/hyperlink" Target="https://fbref.com/en/players/4e204552/matchlogs/2025-2026/summary/Jacob-Bruun-Larsen-Match-Logs" TargetMode="External"/><Relationship Id="rId2018" Type="http://schemas.openxmlformats.org/officeDocument/2006/relationships/hyperlink" Target="https://fbref.com/en/players/04a1c050/Rio-Kyerematen" TargetMode="External"/><Relationship Id="rId2572" Type="http://schemas.openxmlformats.org/officeDocument/2006/relationships/hyperlink" Target="https://fbref.com/en/players/d7a29749/matchlogs/2025-2026/summary/Riley-Owen-Match-Logs" TargetMode="External"/><Relationship Id="rId2877" Type="http://schemas.openxmlformats.org/officeDocument/2006/relationships/hyperlink" Target="https://fbref.com/en/players/52afb588/Kevin-Schade" TargetMode="External"/><Relationship Id="rId3416" Type="http://schemas.openxmlformats.org/officeDocument/2006/relationships/hyperlink" Target="https://fbref.com/en/players/788c0277/Chiedozie-Ogbene" TargetMode="External"/><Relationship Id="rId544" Type="http://schemas.openxmlformats.org/officeDocument/2006/relationships/hyperlink" Target="https://fbref.com/en/players/97220da2/matchlogs/2025-2026/summary/Armando-Broja-Match-Logs" TargetMode="External"/><Relationship Id="rId751" Type="http://schemas.openxmlformats.org/officeDocument/2006/relationships/hyperlink" Target="https://fbref.com/en/country/ECU/Ecuador-Football" TargetMode="External"/><Relationship Id="rId849" Type="http://schemas.openxmlformats.org/officeDocument/2006/relationships/hyperlink" Target="https://fbref.com/en/players/52c3244b/matchlogs/2025-2026/summary/Thierno-Barry-Match-Logs" TargetMode="External"/><Relationship Id="rId1174" Type="http://schemas.openxmlformats.org/officeDocument/2006/relationships/hyperlink" Target="https://fbref.com/en/players/d9565625/Diogo-Dalot" TargetMode="External"/><Relationship Id="rId1381" Type="http://schemas.openxmlformats.org/officeDocument/2006/relationships/hyperlink" Target="https://fbref.com/en/players/1a066e69/matchlogs/2025-2026/summary/Maxime-Esteve-Match-Logs" TargetMode="External"/><Relationship Id="rId1479" Type="http://schemas.openxmlformats.org/officeDocument/2006/relationships/hyperlink" Target="https://fbref.com/en/country/ESP/Spain-Football" TargetMode="External"/><Relationship Id="rId1686" Type="http://schemas.openxmlformats.org/officeDocument/2006/relationships/hyperlink" Target="https://fbref.com/en/players/169fd162/Hwang-Hee-chan" TargetMode="External"/><Relationship Id="rId2225" Type="http://schemas.openxmlformats.org/officeDocument/2006/relationships/hyperlink" Target="https://fbref.com/en/players/bac46a10/matchlogs/2025-2026/summary/Lisandro-Martinez-Match-Logs" TargetMode="External"/><Relationship Id="rId2432" Type="http://schemas.openxmlformats.org/officeDocument/2006/relationships/hyperlink" Target="https://fbref.com/en/players/821c9f86/matchlogs/2025-2026/summary/El-Hadji-Mor-Talla-Ndiaye-Match-Logs" TargetMode="External"/><Relationship Id="rId404" Type="http://schemas.openxmlformats.org/officeDocument/2006/relationships/hyperlink" Target="https://fbref.com/en/players/1fc4f3d1/matchlogs/2025-2026/summary/Ilia-Gruev-Match-Logs" TargetMode="External"/><Relationship Id="rId611" Type="http://schemas.openxmlformats.org/officeDocument/2006/relationships/hyperlink" Target="https://fbref.com/en/players/246d153b/matchlogs/2025-2026/summary/Ola-Aina-Match-Logs" TargetMode="External"/><Relationship Id="rId1034" Type="http://schemas.openxmlformats.org/officeDocument/2006/relationships/hyperlink" Target="https://fbref.com/en/players/aded8e6f/Riccardo-Calafiori" TargetMode="External"/><Relationship Id="rId1241" Type="http://schemas.openxmlformats.org/officeDocument/2006/relationships/hyperlink" Target="https://fbref.com/en/players/31c69ef1/matchlogs/2025-2026/summary/Ruben-Dias-Match-Logs" TargetMode="External"/><Relationship Id="rId1339" Type="http://schemas.openxmlformats.org/officeDocument/2006/relationships/hyperlink" Target="https://fbref.com/en/country/FRA/France-Football" TargetMode="External"/><Relationship Id="rId1893" Type="http://schemas.openxmlformats.org/officeDocument/2006/relationships/hyperlink" Target="https://fbref.com/en/players/0107757e/matchlogs/2025-2026/summary/Filip-Jorgensen-Match-Logs" TargetMode="External"/><Relationship Id="rId2737" Type="http://schemas.openxmlformats.org/officeDocument/2006/relationships/hyperlink" Target="https://fbref.com/en/players/24fae784/Connor-Roberts" TargetMode="External"/><Relationship Id="rId2944" Type="http://schemas.openxmlformats.org/officeDocument/2006/relationships/hyperlink" Target="https://fbref.com/en/players/90587736/matchlogs/2025-2026/summary/Lamin-Sillah-Match-Logs" TargetMode="External"/><Relationship Id="rId709" Type="http://schemas.openxmlformats.org/officeDocument/2006/relationships/hyperlink" Target="https://fbref.com/en/players/c79f7793/matchlogs/2025-2026/summary/Milan-Aleksic-Match-Logs" TargetMode="External"/><Relationship Id="rId916" Type="http://schemas.openxmlformats.org/officeDocument/2006/relationships/hyperlink" Target="https://fbref.com/en/squads/8602292d/Aston-Villa-Stats" TargetMode="External"/><Relationship Id="rId1101" Type="http://schemas.openxmlformats.org/officeDocument/2006/relationships/hyperlink" Target="https://fbref.com/en/players/890f108d/matchlogs/2025-2026/summary/Youssef-Chermiti-Match-Logs" TargetMode="External"/><Relationship Id="rId1546" Type="http://schemas.openxmlformats.org/officeDocument/2006/relationships/hyperlink" Target="https://fbref.com/en/players/2c56a792/Nicolas-Gonzalez" TargetMode="External"/><Relationship Id="rId1753" Type="http://schemas.openxmlformats.org/officeDocument/2006/relationships/hyperlink" Target="https://fbref.com/en/players/a0666d3e/matchlogs/2025-2026/summary/Will-Hughes-Match-Logs" TargetMode="External"/><Relationship Id="rId1960" Type="http://schemas.openxmlformats.org/officeDocument/2006/relationships/hyperlink" Target="https://fbref.com/en/squads/d3fd31cc/Everton-Stats" TargetMode="External"/><Relationship Id="rId2804" Type="http://schemas.openxmlformats.org/officeDocument/2006/relationships/hyperlink" Target="https://fbref.com/en/players/da8b19e2/matchlogs/2025-2026/summary/John-Ruddy-Match-Logs" TargetMode="External"/><Relationship Id="rId45" Type="http://schemas.openxmlformats.org/officeDocument/2006/relationships/hyperlink" Target="https://fbref.com/en/players/7cd520e8/matchlogs/2025-2026/summary/Destiny-Udogie-Match-Logs" TargetMode="External"/><Relationship Id="rId1406" Type="http://schemas.openxmlformats.org/officeDocument/2006/relationships/hyperlink" Target="https://fbref.com/en/players/ef491564/Mateus-Fernandes" TargetMode="External"/><Relationship Id="rId1613" Type="http://schemas.openxmlformats.org/officeDocument/2006/relationships/hyperlink" Target="https://fbref.com/en/players/b73f17f8/matchlogs/2025-2026/summary/Evann-Guessand-Match-Logs" TargetMode="External"/><Relationship Id="rId1820" Type="http://schemas.openxmlformats.org/officeDocument/2006/relationships/hyperlink" Target="https://fbref.com/en/squads/18bb7c10/Arsenal-Stats" TargetMode="External"/><Relationship Id="rId3066" Type="http://schemas.openxmlformats.org/officeDocument/2006/relationships/hyperlink" Target="https://fbref.com/en/squads/8ef52968/Sunderland-Stats" TargetMode="External"/><Relationship Id="rId3273" Type="http://schemas.openxmlformats.org/officeDocument/2006/relationships/hyperlink" Target="https://fbref.com/en/country/ENG/England-Football" TargetMode="External"/><Relationship Id="rId3480" Type="http://schemas.openxmlformats.org/officeDocument/2006/relationships/hyperlink" Target="https://fbref.com/en/players/4fe1f01d/Enis-Destan" TargetMode="External"/><Relationship Id="rId194" Type="http://schemas.openxmlformats.org/officeDocument/2006/relationships/hyperlink" Target="https://fbref.com/en/players/d6455444/matchlogs/2025-2026/summary/Callum-Olusesi-Match-Logs" TargetMode="External"/><Relationship Id="rId1918" Type="http://schemas.openxmlformats.org/officeDocument/2006/relationships/hyperlink" Target="https://fbref.com/en/players/e82e145e/Ryan-Kavuma-McQueen" TargetMode="External"/><Relationship Id="rId2082" Type="http://schemas.openxmlformats.org/officeDocument/2006/relationships/hyperlink" Target="https://fbref.com/en/players/5dff6c28/Myles-Lewis-Skelly" TargetMode="External"/><Relationship Id="rId3133" Type="http://schemas.openxmlformats.org/officeDocument/2006/relationships/hyperlink" Target="https://fbref.com/en/country/HUN/Hungary-Football" TargetMode="External"/><Relationship Id="rId261" Type="http://schemas.openxmlformats.org/officeDocument/2006/relationships/hyperlink" Target="https://fbref.com/en/players/bac46a10/matchlogs/2025-2026/summary/Lisandro-Martinez-Match-Logs" TargetMode="External"/><Relationship Id="rId499" Type="http://schemas.openxmlformats.org/officeDocument/2006/relationships/hyperlink" Target="https://fbref.com/en/players/c96b1407/matchlogs/2025-2026/summary/Malcom-Dacosta-Match-Logs" TargetMode="External"/><Relationship Id="rId2387" Type="http://schemas.openxmlformats.org/officeDocument/2006/relationships/hyperlink" Target="https://fbref.com/en/squads/8ef52968/Sunderland-Stats" TargetMode="External"/><Relationship Id="rId2594" Type="http://schemas.openxmlformats.org/officeDocument/2006/relationships/hyperlink" Target="https://fbref.com/en/country/ENG/England-Football" TargetMode="External"/><Relationship Id="rId3340" Type="http://schemas.openxmlformats.org/officeDocument/2006/relationships/hyperlink" Target="https://fbref.com/en/players/4e9a0555/Chris-Wood" TargetMode="External"/><Relationship Id="rId3438" Type="http://schemas.openxmlformats.org/officeDocument/2006/relationships/hyperlink" Target="https://fbref.com/en/players/9722d36c/Josh-Eccles" TargetMode="External"/><Relationship Id="rId359" Type="http://schemas.openxmlformats.org/officeDocument/2006/relationships/hyperlink" Target="https://fbref.com/en/players/b1be9fc0/matchlogs/2025-2026/summary/Andy-Irving-Match-Logs" TargetMode="External"/><Relationship Id="rId566" Type="http://schemas.openxmlformats.org/officeDocument/2006/relationships/hyperlink" Target="https://fbref.com/en/players/3b8674e6/matchlogs/2025-2026/summary/Rodrigo-Bentancur-Match-Logs" TargetMode="External"/><Relationship Id="rId773" Type="http://schemas.openxmlformats.org/officeDocument/2006/relationships/hyperlink" Target="https://fbref.com/en/players/86d96066/matchlogs/2025-2026/summary/Jhon-Arias-Match-Logs" TargetMode="External"/><Relationship Id="rId1196" Type="http://schemas.openxmlformats.org/officeDocument/2006/relationships/hyperlink" Target="https://fbref.com/en/squads/361ca564/Tottenham-Hotspur-Stats" TargetMode="External"/><Relationship Id="rId2247" Type="http://schemas.openxmlformats.org/officeDocument/2006/relationships/hyperlink" Target="https://fbref.com/en/country/ESP/Spain-Football" TargetMode="External"/><Relationship Id="rId2454" Type="http://schemas.openxmlformats.org/officeDocument/2006/relationships/hyperlink" Target="https://fbref.com/en/country/POR/Portugal-Football" TargetMode="External"/><Relationship Id="rId2899" Type="http://schemas.openxmlformats.org/officeDocument/2006/relationships/hyperlink" Target="https://fbref.com/en/squads/b8fd03ef/Manchester-City-Stats" TargetMode="External"/><Relationship Id="rId3200" Type="http://schemas.openxmlformats.org/officeDocument/2006/relationships/hyperlink" Target="https://fbref.com/en/players/1df4a109/Lesley-Ugochukwu" TargetMode="External"/><Relationship Id="rId121" Type="http://schemas.openxmlformats.org/officeDocument/2006/relationships/hyperlink" Target="https://fbref.com/en/players/3dabb62e/matchlogs/2025-2026/summary/Marli-Salmon-Match-Logs" TargetMode="External"/><Relationship Id="rId219" Type="http://schemas.openxmlformats.org/officeDocument/2006/relationships/hyperlink" Target="https://fbref.com/en/players/de112b84/matchlogs/2025-2026/summary/Jacob-Murphy-Match-Logs" TargetMode="External"/><Relationship Id="rId426" Type="http://schemas.openxmlformats.org/officeDocument/2006/relationships/hyperlink" Target="https://fbref.com/en/players/242e1043/matchlogs/2025-2026/summary/Lutsharel-Geertruida-Match-Logs" TargetMode="External"/><Relationship Id="rId633" Type="http://schemas.openxmlformats.org/officeDocument/2006/relationships/hyperlink" Target="https://fbref.com/en/players/c103921a/matchlogs/2025-2026/summary/Zach-Abbott-Match-Logs" TargetMode="External"/><Relationship Id="rId980" Type="http://schemas.openxmlformats.org/officeDocument/2006/relationships/hyperlink" Target="https://fbref.com/en/squads/8cec06e1/Wolverhampton-Wanderers-Stats" TargetMode="External"/><Relationship Id="rId1056" Type="http://schemas.openxmlformats.org/officeDocument/2006/relationships/hyperlink" Target="https://fbref.com/en/squads/8602292d/Aston-Villa-Stats" TargetMode="External"/><Relationship Id="rId1263" Type="http://schemas.openxmlformats.org/officeDocument/2006/relationships/hyperlink" Target="https://fbref.com/en/country/IRL/Republic-of-Ireland-Football" TargetMode="External"/><Relationship Id="rId2107" Type="http://schemas.openxmlformats.org/officeDocument/2006/relationships/hyperlink" Target="https://fbref.com/en/country/ENG/England-Football" TargetMode="External"/><Relationship Id="rId2314" Type="http://schemas.openxmlformats.org/officeDocument/2006/relationships/hyperlink" Target="https://fbref.com/en/country/ENG/England-Football" TargetMode="External"/><Relationship Id="rId2661" Type="http://schemas.openxmlformats.org/officeDocument/2006/relationships/hyperlink" Target="https://fbref.com/en/players/b96cec48/Sam-Proctor" TargetMode="External"/><Relationship Id="rId2759" Type="http://schemas.openxmlformats.org/officeDocument/2006/relationships/hyperlink" Target="https://fbref.com/en/squads/5bfb9659/Leeds-United-Stats" TargetMode="External"/><Relationship Id="rId2966" Type="http://schemas.openxmlformats.org/officeDocument/2006/relationships/hyperlink" Target="https://fbref.com/en/country/ENG/England-Football" TargetMode="External"/><Relationship Id="rId840" Type="http://schemas.openxmlformats.org/officeDocument/2006/relationships/hyperlink" Target="https://fbref.com/en/squads/943e8050/Burnley-Stats" TargetMode="External"/><Relationship Id="rId938" Type="http://schemas.openxmlformats.org/officeDocument/2006/relationships/hyperlink" Target="https://fbref.com/en/players/01834aa0/Sebastiaan-Bornauw" TargetMode="External"/><Relationship Id="rId1470" Type="http://schemas.openxmlformats.org/officeDocument/2006/relationships/hyperlink" Target="https://fbref.com/en/players/72c812f3/Idrissa-Gana-Gueye" TargetMode="External"/><Relationship Id="rId1568" Type="http://schemas.openxmlformats.org/officeDocument/2006/relationships/hyperlink" Target="https://fbref.com/en/squads/361ca564/Tottenham-Hotspur-Stats" TargetMode="External"/><Relationship Id="rId1775" Type="http://schemas.openxmlformats.org/officeDocument/2006/relationships/hyperlink" Target="https://fbref.com/en/country/ENG/England-Football" TargetMode="External"/><Relationship Id="rId2521" Type="http://schemas.openxmlformats.org/officeDocument/2006/relationships/hyperlink" Target="https://fbref.com/en/players/a3aa41c2/Saheed-Olagunju" TargetMode="External"/><Relationship Id="rId2619" Type="http://schemas.openxmlformats.org/officeDocument/2006/relationships/hyperlink" Target="https://fbref.com/en/squads/5bfb9659/Leeds-United-Stats" TargetMode="External"/><Relationship Id="rId2826" Type="http://schemas.openxmlformats.org/officeDocument/2006/relationships/hyperlink" Target="https://fbref.com/en/country/EGY/Egypt-Football" TargetMode="External"/><Relationship Id="rId67" Type="http://schemas.openxmlformats.org/officeDocument/2006/relationships/hyperlink" Target="https://fbref.com/en/players/829aa60c/matchlogs/2025-2026/summary/Mathys-Tel-Match-Logs" TargetMode="External"/><Relationship Id="rId700" Type="http://schemas.openxmlformats.org/officeDocument/2006/relationships/hyperlink" Target="https://fbref.com/en/squads/d3fd31cc/Everton-Stats" TargetMode="External"/><Relationship Id="rId1123" Type="http://schemas.openxmlformats.org/officeDocument/2006/relationships/hyperlink" Target="https://fbref.com/en/country/ENG/England-Football" TargetMode="External"/><Relationship Id="rId1330" Type="http://schemas.openxmlformats.org/officeDocument/2006/relationships/hyperlink" Target="https://fbref.com/en/players/57760e66/Marcus-Edwards" TargetMode="External"/><Relationship Id="rId1428" Type="http://schemas.openxmlformats.org/officeDocument/2006/relationships/hyperlink" Target="https://fbref.com/en/squads/b8fd03ef/Manchester-City-Stats" TargetMode="External"/><Relationship Id="rId1635" Type="http://schemas.openxmlformats.org/officeDocument/2006/relationships/hyperlink" Target="https://fbref.com/en/country/SCO/Scotland-Football" TargetMode="External"/><Relationship Id="rId1982" Type="http://schemas.openxmlformats.org/officeDocument/2006/relationships/hyperlink" Target="https://fbref.com/en/players/5ed9b537/Ibrahima-Konate" TargetMode="External"/><Relationship Id="rId3088" Type="http://schemas.openxmlformats.org/officeDocument/2006/relationships/hyperlink" Target="https://fbref.com/en/players/aeca7743/Jackson-Tchatchoua" TargetMode="External"/><Relationship Id="rId1842" Type="http://schemas.openxmlformats.org/officeDocument/2006/relationships/hyperlink" Target="https://fbref.com/en/players/c17bfb65/Joelinton" TargetMode="External"/><Relationship Id="rId3295" Type="http://schemas.openxmlformats.org/officeDocument/2006/relationships/hyperlink" Target="https://fbref.com/en/players/4876c9ab/matchlogs/2025-2026/summary/Mats-Wieffer-Match-Logs" TargetMode="External"/><Relationship Id="rId1702" Type="http://schemas.openxmlformats.org/officeDocument/2006/relationships/hyperlink" Target="https://fbref.com/en/players/8a3c1dc7/Rico-Henry" TargetMode="External"/><Relationship Id="rId3155" Type="http://schemas.openxmlformats.org/officeDocument/2006/relationships/hyperlink" Target="https://fbref.com/en/players/fe558029/matchlogs/2025-2026/summary/Mark-Travers-Match-Logs" TargetMode="External"/><Relationship Id="rId3362" Type="http://schemas.openxmlformats.org/officeDocument/2006/relationships/hyperlink" Target="https://fbref.com/en/players/e61b8aee/matchlogs/2025-2026/summary/Granit-Xhaka-Match-Logs" TargetMode="External"/><Relationship Id="rId283" Type="http://schemas.openxmlformats.org/officeDocument/2006/relationships/hyperlink" Target="https://fbref.com/en/players/675cacff/matchlogs/2025-2026/summary/Fer-Lopez-Match-Logs" TargetMode="External"/><Relationship Id="rId490" Type="http://schemas.openxmlformats.org/officeDocument/2006/relationships/hyperlink" Target="https://fbref.com/en/players/d8edc4be/matchlogs/2025-2026/summary/Will-Dennis-Match-Logs" TargetMode="External"/><Relationship Id="rId2171" Type="http://schemas.openxmlformats.org/officeDocument/2006/relationships/hyperlink" Target="https://fbref.com/en/country/NED/Netherlands-Football" TargetMode="External"/><Relationship Id="rId3015" Type="http://schemas.openxmlformats.org/officeDocument/2006/relationships/hyperlink" Target="https://fbref.com/en/squads/5bfb9659/Leeds-United-Stats" TargetMode="External"/><Relationship Id="rId3222" Type="http://schemas.openxmlformats.org/officeDocument/2006/relationships/hyperlink" Target="https://fbref.com/en/squads/361ca564/Tottenham-Hotspur-Stats" TargetMode="External"/><Relationship Id="rId143" Type="http://schemas.openxmlformats.org/officeDocument/2006/relationships/hyperlink" Target="https://fbref.com/en/players/2e4f5f03/matchlogs/2025-2026/summary/Andrew-Robertson-Match-Logs" TargetMode="External"/><Relationship Id="rId350" Type="http://schemas.openxmlformats.org/officeDocument/2006/relationships/hyperlink" Target="https://fbref.com/en/players/dbe24cce/matchlogs/2025-2026/summary/Igor-Jesus-Match-Logs" TargetMode="External"/><Relationship Id="rId588" Type="http://schemas.openxmlformats.org/officeDocument/2006/relationships/hyperlink" Target="https://fbref.com/en/players/de59e609/matchlogs/2025-2026/summary/Harrison-Armstrong-Match-Logs" TargetMode="External"/><Relationship Id="rId795" Type="http://schemas.openxmlformats.org/officeDocument/2006/relationships/hyperlink" Target="https://fbref.com/en/country/ENG/England-Football" TargetMode="External"/><Relationship Id="rId2031" Type="http://schemas.openxmlformats.org/officeDocument/2006/relationships/hyperlink" Target="https://fbref.com/en/country/VEN/Venezuela-Football" TargetMode="External"/><Relationship Id="rId2269" Type="http://schemas.openxmlformats.org/officeDocument/2006/relationships/hyperlink" Target="https://fbref.com/en/players/96593e89/matchlogs/2025-2026/summary/James-Mcatee-Match-Logs" TargetMode="External"/><Relationship Id="rId2476" Type="http://schemas.openxmlformats.org/officeDocument/2006/relationships/hyperlink" Target="https://fbref.com/en/players/e504780f/matchlogs/2025-2026/summary/Gustavo-Nunes-Match-Logs" TargetMode="External"/><Relationship Id="rId2683" Type="http://schemas.openxmlformats.org/officeDocument/2006/relationships/hyperlink" Target="https://fbref.com/en/squads/943e8050/Burnley-Stats" TargetMode="External"/><Relationship Id="rId2890" Type="http://schemas.openxmlformats.org/officeDocument/2006/relationships/hyperlink" Target="https://fbref.com/en/country/NED/Netherlands-Football" TargetMode="External"/><Relationship Id="rId9" Type="http://schemas.openxmlformats.org/officeDocument/2006/relationships/hyperlink" Target="https://fbref.com/en/players/9417a430/matchlogs/2025-2026/summary/James-Wright-Match-Logs" TargetMode="External"/><Relationship Id="rId210" Type="http://schemas.openxmlformats.org/officeDocument/2006/relationships/hyperlink" Target="https://fbref.com/en/players/022eca88/matchlogs/2025-2026/summary/Rio-Ngumoha-Match-Logs" TargetMode="External"/><Relationship Id="rId448" Type="http://schemas.openxmlformats.org/officeDocument/2006/relationships/hyperlink" Target="https://fbref.com/en/players/507c7bdf/matchlogs/2025-2026/summary/Bruno-Fernandes-Match-Logs" TargetMode="External"/><Relationship Id="rId655" Type="http://schemas.openxmlformats.org/officeDocument/2006/relationships/hyperlink" Target="https://fbref.com/en/country/MAR/Morocco-Football" TargetMode="External"/><Relationship Id="rId862" Type="http://schemas.openxmlformats.org/officeDocument/2006/relationships/hyperlink" Target="https://fbref.com/en/players/10f0fdd3/Jean-Ricner-Bellegarde" TargetMode="External"/><Relationship Id="rId1078" Type="http://schemas.openxmlformats.org/officeDocument/2006/relationships/hyperlink" Target="https://fbref.com/en/players/da76bab4/Valentin-Castellanos" TargetMode="External"/><Relationship Id="rId1285" Type="http://schemas.openxmlformats.org/officeDocument/2006/relationships/hyperlink" Target="https://fbref.com/en/players/e6536124/matchlogs/2025-2026/summary/Patrick-Dorgu-Match-Logs" TargetMode="External"/><Relationship Id="rId1492" Type="http://schemas.openxmlformats.org/officeDocument/2006/relationships/hyperlink" Target="https://fbref.com/en/squads/8ef52968/Sunderland-Stats" TargetMode="External"/><Relationship Id="rId2129" Type="http://schemas.openxmlformats.org/officeDocument/2006/relationships/hyperlink" Target="https://fbref.com/en/players/6f7d826d/matchlogs/2025-2026/summary/Douglas-Luiz-Match-Logs" TargetMode="External"/><Relationship Id="rId2336" Type="http://schemas.openxmlformats.org/officeDocument/2006/relationships/hyperlink" Target="https://fbref.com/en/players/c478319d/matchlogs/2025-2026/summary/Veljko-Milosavljevic-Match-Logs" TargetMode="External"/><Relationship Id="rId2543" Type="http://schemas.openxmlformats.org/officeDocument/2006/relationships/hyperlink" Target="https://fbref.com/en/squads/d3fd31cc/Everton-Stats" TargetMode="External"/><Relationship Id="rId2750" Type="http://schemas.openxmlformats.org/officeDocument/2006/relationships/hyperlink" Target="https://fbref.com/en/country/USA/United-States-Football" TargetMode="External"/><Relationship Id="rId2988" Type="http://schemas.openxmlformats.org/officeDocument/2006/relationships/hyperlink" Target="https://fbref.com/en/players/98c8559a/matchlogs/2025-2026/summary/Julio-Soler-Match-Logs" TargetMode="External"/><Relationship Id="rId308" Type="http://schemas.openxmlformats.org/officeDocument/2006/relationships/hyperlink" Target="https://fbref.com/en/players/77cf6852/matchlogs/2025-2026/summary/Emil-Krafth-Match-Logs" TargetMode="External"/><Relationship Id="rId515" Type="http://schemas.openxmlformats.org/officeDocument/2006/relationships/hyperlink" Target="https://fbref.com/en/players/890f108d/matchlogs/2025-2026/summary/Youssef-Chermiti-Match-Logs" TargetMode="External"/><Relationship Id="rId722" Type="http://schemas.openxmlformats.org/officeDocument/2006/relationships/hyperlink" Target="https://fbref.com/en/players/98e0d76c/Jaydon-Amauri-Banel" TargetMode="External"/><Relationship Id="rId1145" Type="http://schemas.openxmlformats.org/officeDocument/2006/relationships/hyperlink" Target="https://fbref.com/en/players/22ae86f9/matchlogs/2025-2026/summary/Diego-Coppola-Match-Logs" TargetMode="External"/><Relationship Id="rId1352" Type="http://schemas.openxmlformats.org/officeDocument/2006/relationships/hyperlink" Target="https://fbref.com/en/squads/822bd0ba/Liverpool-Stats" TargetMode="External"/><Relationship Id="rId1797" Type="http://schemas.openxmlformats.org/officeDocument/2006/relationships/hyperlink" Target="https://fbref.com/en/players/a671316d/matchlogs/2025-2026/summary/Wilson-Isidor-Match-Logs" TargetMode="External"/><Relationship Id="rId2403" Type="http://schemas.openxmlformats.org/officeDocument/2006/relationships/hyperlink" Target="https://fbref.com/en/squads/47c64c55/Crystal-Palace-Stats" TargetMode="External"/><Relationship Id="rId2848" Type="http://schemas.openxmlformats.org/officeDocument/2006/relationships/hyperlink" Target="https://fbref.com/en/players/bced0375/matchlogs/2025-2026/summary/Ibrahim-Sangare-Match-Logs" TargetMode="External"/><Relationship Id="rId89" Type="http://schemas.openxmlformats.org/officeDocument/2006/relationships/hyperlink" Target="https://fbref.com/en/players/886f9aac/matchlogs/2025-2026/summary/Manor-Solomon-Match-Logs" TargetMode="External"/><Relationship Id="rId1005" Type="http://schemas.openxmlformats.org/officeDocument/2006/relationships/hyperlink" Target="https://fbref.com/en/players/468a7a91/matchlogs/2025-2026/summary/Facundo-Buonanotte-Match-Logs" TargetMode="External"/><Relationship Id="rId1212" Type="http://schemas.openxmlformats.org/officeDocument/2006/relationships/hyperlink" Target="https://fbref.com/en/squads/4ba7cbea/Bournemouth-Stats" TargetMode="External"/><Relationship Id="rId1657" Type="http://schemas.openxmlformats.org/officeDocument/2006/relationships/hyperlink" Target="https://fbref.com/en/players/da011f18/matchlogs/2025-2026/summary/Lewis-Hall-Match-Logs" TargetMode="External"/><Relationship Id="rId1864" Type="http://schemas.openxmlformats.org/officeDocument/2006/relationships/hyperlink" Target="https://fbref.com/en/squads/822bd0ba/Liverpool-Stats" TargetMode="External"/><Relationship Id="rId2610" Type="http://schemas.openxmlformats.org/officeDocument/2006/relationships/hyperlink" Target="https://fbref.com/en/country/HUN/Hungary-Football" TargetMode="External"/><Relationship Id="rId2708" Type="http://schemas.openxmlformats.org/officeDocument/2006/relationships/hyperlink" Target="https://fbref.com/en/players/1db75ccb/matchlogs/2025-2026/summary/Remy-Rees-Dottin-Match-Logs" TargetMode="External"/><Relationship Id="rId2915" Type="http://schemas.openxmlformats.org/officeDocument/2006/relationships/hyperlink" Target="https://fbref.com/en/squads/fd962109/Fulham-Stats" TargetMode="External"/><Relationship Id="rId1517" Type="http://schemas.openxmlformats.org/officeDocument/2006/relationships/hyperlink" Target="https://fbref.com/en/players/59149473/matchlogs/2025-2026/summary/Airidas-Golambeckis-Match-Logs" TargetMode="External"/><Relationship Id="rId1724" Type="http://schemas.openxmlformats.org/officeDocument/2006/relationships/hyperlink" Target="https://fbref.com/en/squads/4ba7cbea/Bournemouth-Stats" TargetMode="External"/><Relationship Id="rId3177" Type="http://schemas.openxmlformats.org/officeDocument/2006/relationships/hyperlink" Target="https://fbref.com/en/country/UKR/Ukraine-Football" TargetMode="External"/><Relationship Id="rId16" Type="http://schemas.openxmlformats.org/officeDocument/2006/relationships/hyperlink" Target="https://fbref.com/en/players/ba31eee2/matchlogs/2025-2026/summary/Ben-Winterburn-Match-Logs" TargetMode="External"/><Relationship Id="rId1931" Type="http://schemas.openxmlformats.org/officeDocument/2006/relationships/hyperlink" Target="https://fbref.com/en/country/IRL/Republic-of-Ireland-Football" TargetMode="External"/><Relationship Id="rId3037" Type="http://schemas.openxmlformats.org/officeDocument/2006/relationships/hyperlink" Target="https://fbref.com/en/country/NOR/Norway-Football" TargetMode="External"/><Relationship Id="rId3384" Type="http://schemas.openxmlformats.org/officeDocument/2006/relationships/hyperlink" Target="https://fbref.com/en/country/ESP/Spain-Football" TargetMode="External"/><Relationship Id="rId2193" Type="http://schemas.openxmlformats.org/officeDocument/2006/relationships/hyperlink" Target="https://fbref.com/en/players/c15cb409/matchlogs/2025-2026/summary/Mateus-Mane-Match-Logs" TargetMode="External"/><Relationship Id="rId2498" Type="http://schemas.openxmlformats.org/officeDocument/2006/relationships/hyperlink" Target="https://fbref.com/en/country/ENG/England-Football" TargetMode="External"/><Relationship Id="rId3244" Type="http://schemas.openxmlformats.org/officeDocument/2006/relationships/hyperlink" Target="https://fbref.com/en/players/9e525177/Aaron-Wan-Bissaka" TargetMode="External"/><Relationship Id="rId3451" Type="http://schemas.openxmlformats.org/officeDocument/2006/relationships/hyperlink" Target="https://fbref.com/en/players/fe3db176/Yang-Minhyeok" TargetMode="External"/><Relationship Id="rId165" Type="http://schemas.openxmlformats.org/officeDocument/2006/relationships/hyperlink" Target="https://fbref.com/en/players/4b40d9ca/matchlogs/2025-2026/summary/Nick-Pope-Match-Logs" TargetMode="External"/><Relationship Id="rId372" Type="http://schemas.openxmlformats.org/officeDocument/2006/relationships/hyperlink" Target="https://fbref.com/en/players/e98211e7/matchlogs/2025-2026/summary/Jack-Hinshelwood-Match-Logs" TargetMode="External"/><Relationship Id="rId677" Type="http://schemas.openxmlformats.org/officeDocument/2006/relationships/hyperlink" Target="https://fbref.com/en/players/9b398aea/matchlogs/2025-2026/summary/Rayan-Ait-Nouri-Match-Logs" TargetMode="External"/><Relationship Id="rId2053" Type="http://schemas.openxmlformats.org/officeDocument/2006/relationships/hyperlink" Target="https://fbref.com/en/players/6f806d99/matchlogs/2025-2026/summary/Enzo-Le-Fee-Match-Logs" TargetMode="External"/><Relationship Id="rId2260" Type="http://schemas.openxmlformats.org/officeDocument/2006/relationships/hyperlink" Target="https://fbref.com/en/squads/19538871/Manchester-United-Stats" TargetMode="External"/><Relationship Id="rId2358" Type="http://schemas.openxmlformats.org/officeDocument/2006/relationships/hyperlink" Target="https://fbref.com/en/country/IRL/Republic-of-Ireland-Football" TargetMode="External"/><Relationship Id="rId3104" Type="http://schemas.openxmlformats.org/officeDocument/2006/relationships/hyperlink" Target="https://fbref.com/en/players/ff5ea0bf/Malick-Thiaw" TargetMode="External"/><Relationship Id="rId3311" Type="http://schemas.openxmlformats.org/officeDocument/2006/relationships/hyperlink" Target="https://fbref.com/en/players/a3b03921/matchlogs/2025-2026/summary/Joe-Willock-Match-Logs" TargetMode="External"/><Relationship Id="rId232" Type="http://schemas.openxmlformats.org/officeDocument/2006/relationships/hyperlink" Target="https://fbref.com/en/players/0f41e2ee/matchlogs/2025-2026/summary/Morato-Match-Logs" TargetMode="External"/><Relationship Id="rId884" Type="http://schemas.openxmlformats.org/officeDocument/2006/relationships/hyperlink" Target="https://fbref.com/en/squads/cd051869/Brentford-Stats" TargetMode="External"/><Relationship Id="rId2120" Type="http://schemas.openxmlformats.org/officeDocument/2006/relationships/hyperlink" Target="https://fbref.com/en/squads/e4a775cb/Nottingham-Forest-Stats" TargetMode="External"/><Relationship Id="rId2565" Type="http://schemas.openxmlformats.org/officeDocument/2006/relationships/hyperlink" Target="https://fbref.com/en/players/2f9e4435/Dango-Ouattara" TargetMode="External"/><Relationship Id="rId2772" Type="http://schemas.openxmlformats.org/officeDocument/2006/relationships/hyperlink" Target="https://fbref.com/en/players/349fa918/matchlogs/2025-2026/summary/Robin-Roefs-Match-Logs" TargetMode="External"/><Relationship Id="rId3409" Type="http://schemas.openxmlformats.org/officeDocument/2006/relationships/hyperlink" Target="https://fbref.com/en/players/9319781b/Ben-Johnson" TargetMode="External"/><Relationship Id="rId537" Type="http://schemas.openxmlformats.org/officeDocument/2006/relationships/hyperlink" Target="https://fbref.com/en/players/468a7a91/matchlogs/2025-2026/summary/Facundo-Buonanotte-Match-Logs" TargetMode="External"/><Relationship Id="rId744" Type="http://schemas.openxmlformats.org/officeDocument/2006/relationships/hyperlink" Target="https://fbref.com/en/squads/e4a775cb/Nottingham-Forest-Stats" TargetMode="External"/><Relationship Id="rId951" Type="http://schemas.openxmlformats.org/officeDocument/2006/relationships/hyperlink" Target="https://fbref.com/en/country/ENG/England-Football" TargetMode="External"/><Relationship Id="rId1167" Type="http://schemas.openxmlformats.org/officeDocument/2006/relationships/hyperlink" Target="https://fbref.com/en/country/BRA/Brazil-Football" TargetMode="External"/><Relationship Id="rId1374" Type="http://schemas.openxmlformats.org/officeDocument/2006/relationships/hyperlink" Target="https://fbref.com/en/players/1e4319ac/Dario-Essugo" TargetMode="External"/><Relationship Id="rId1581" Type="http://schemas.openxmlformats.org/officeDocument/2006/relationships/hyperlink" Target="https://fbref.com/en/players/b0b4fd3e/matchlogs/2025-2026/summary/Jack-Grealish-Match-Logs" TargetMode="External"/><Relationship Id="rId1679" Type="http://schemas.openxmlformats.org/officeDocument/2006/relationships/hyperlink" Target="https://fbref.com/en/country/ENG/England-Football" TargetMode="External"/><Relationship Id="rId2218" Type="http://schemas.openxmlformats.org/officeDocument/2006/relationships/hyperlink" Target="https://fbref.com/en/players/7956236f/Emiliano-Martinez" TargetMode="External"/><Relationship Id="rId2425" Type="http://schemas.openxmlformats.org/officeDocument/2006/relationships/hyperlink" Target="https://fbref.com/en/players/398a24f6/Amara-Nallo" TargetMode="External"/><Relationship Id="rId2632" Type="http://schemas.openxmlformats.org/officeDocument/2006/relationships/hyperlink" Target="https://fbref.com/en/players/b928f19e/matchlogs/2025-2026/summary/Oliver-Pimlott-Match-Logs" TargetMode="External"/><Relationship Id="rId80" Type="http://schemas.openxmlformats.org/officeDocument/2006/relationships/hyperlink" Target="https://fbref.com/en/players/f553b2b3/matchlogs/2025-2026/summary/Jorgen-Strand-Larsen-Match-Logs" TargetMode="External"/><Relationship Id="rId604" Type="http://schemas.openxmlformats.org/officeDocument/2006/relationships/hyperlink" Target="https://fbref.com/en/players/4abac767/matchlogs/2025-2026/summary/Carlos-Alcaraz-Match-Logs" TargetMode="External"/><Relationship Id="rId811" Type="http://schemas.openxmlformats.org/officeDocument/2006/relationships/hyperlink" Target="https://fbref.com/en/country/FRA/France-Football" TargetMode="External"/><Relationship Id="rId1027" Type="http://schemas.openxmlformats.org/officeDocument/2006/relationships/hyperlink" Target="https://fbref.com/en/country/ECU/Ecuador-Football" TargetMode="External"/><Relationship Id="rId1234" Type="http://schemas.openxmlformats.org/officeDocument/2006/relationships/hyperlink" Target="https://fbref.com/en/players/6d0fe035/Habib-Diarra" TargetMode="External"/><Relationship Id="rId1441" Type="http://schemas.openxmlformats.org/officeDocument/2006/relationships/hyperlink" Target="https://fbref.com/en/players/f84a807c/matchlogs/2025-2026/summary/Lyle-Foster-Match-Logs" TargetMode="External"/><Relationship Id="rId1886" Type="http://schemas.openxmlformats.org/officeDocument/2006/relationships/hyperlink" Target="https://fbref.com/en/players/fb614c44/James-Justin" TargetMode="External"/><Relationship Id="rId2937" Type="http://schemas.openxmlformats.org/officeDocument/2006/relationships/hyperlink" Target="https://fbref.com/en/players/16173169/Ollie-Shield" TargetMode="External"/><Relationship Id="rId909" Type="http://schemas.openxmlformats.org/officeDocument/2006/relationships/hyperlink" Target="https://fbref.com/en/players/d328a254/matchlogs/2025-2026/summary/Philip-Billing-Match-Logs" TargetMode="External"/><Relationship Id="rId1301" Type="http://schemas.openxmlformats.org/officeDocument/2006/relationships/hyperlink" Target="https://fbref.com/en/players/3a949a25/matchlogs/2025-2026/summary/Martin-Dubravka-Match-Logs" TargetMode="External"/><Relationship Id="rId1539" Type="http://schemas.openxmlformats.org/officeDocument/2006/relationships/hyperlink" Target="https://fbref.com/en/country/ENG/England-Football" TargetMode="External"/><Relationship Id="rId1746" Type="http://schemas.openxmlformats.org/officeDocument/2006/relationships/hyperlink" Target="https://fbref.com/en/players/15f3ec41/Callum-Hudson-Odoi" TargetMode="External"/><Relationship Id="rId1953" Type="http://schemas.openxmlformats.org/officeDocument/2006/relationships/hyperlink" Target="https://fbref.com/en/players/72103498/matchlogs/2025-2026/summary/George-King-Match-Logs" TargetMode="External"/><Relationship Id="rId3199" Type="http://schemas.openxmlformats.org/officeDocument/2006/relationships/hyperlink" Target="https://fbref.com/en/players/c9817014/matchlogs/2025-2026/summary/Manuel-Ugarte-Match-Logs" TargetMode="External"/><Relationship Id="rId38" Type="http://schemas.openxmlformats.org/officeDocument/2006/relationships/hyperlink" Target="https://fbref.com/en/players/8fe2a392/matchlogs/2025-2026/summary/Micky-van-de-Ven-Match-Logs" TargetMode="External"/><Relationship Id="rId1606" Type="http://schemas.openxmlformats.org/officeDocument/2006/relationships/hyperlink" Target="https://fbref.com/en/players/b73f17f8/Evann-Guessand" TargetMode="External"/><Relationship Id="rId1813" Type="http://schemas.openxmlformats.org/officeDocument/2006/relationships/hyperlink" Target="https://fbref.com/en/players/8449d35e/matchlogs/2025-2026/summary/Vitaly-Janelt-Match-Logs" TargetMode="External"/><Relationship Id="rId3059" Type="http://schemas.openxmlformats.org/officeDocument/2006/relationships/hyperlink" Target="https://fbref.com/en/players/1f019509/matchlogs/2025-2026/summary/Jocelin-Ta-Bi-Match-Logs" TargetMode="External"/><Relationship Id="rId3266" Type="http://schemas.openxmlformats.org/officeDocument/2006/relationships/hyperlink" Target="https://fbref.com/en/squads/943e8050/Burnley-Stats" TargetMode="External"/><Relationship Id="rId3473" Type="http://schemas.openxmlformats.org/officeDocument/2006/relationships/hyperlink" Target="https://fbref.com/en/players/b6cafcad/Bachir-Belloumi" TargetMode="External"/><Relationship Id="rId187" Type="http://schemas.openxmlformats.org/officeDocument/2006/relationships/hyperlink" Target="https://fbref.com/en/players/c1242d4e/matchlogs/2025-2026/summary/Stefan-Ortega-Match-Logs" TargetMode="External"/><Relationship Id="rId394" Type="http://schemas.openxmlformats.org/officeDocument/2006/relationships/hyperlink" Target="https://fbref.com/en/players/d56b9520/matchlogs/2025-2026/summary/Malo-Gusto-Match-Logs" TargetMode="External"/><Relationship Id="rId2075" Type="http://schemas.openxmlformats.org/officeDocument/2006/relationships/hyperlink" Target="https://fbref.com/en/country/ENG/England-Football" TargetMode="External"/><Relationship Id="rId2282" Type="http://schemas.openxmlformats.org/officeDocument/2006/relationships/hyperlink" Target="https://fbref.com/en/players/d80e9e0e/Conor-McManus" TargetMode="External"/><Relationship Id="rId3126" Type="http://schemas.openxmlformats.org/officeDocument/2006/relationships/hyperlink" Target="https://fbref.com/en/squads/b2b47a98/Newcastle-United-Stats" TargetMode="External"/><Relationship Id="rId254" Type="http://schemas.openxmlformats.org/officeDocument/2006/relationships/hyperlink" Target="https://fbref.com/en/players/9a85a651/matchlogs/2025-2026/summary/Ezra-Mayers-Match-Logs" TargetMode="External"/><Relationship Id="rId699" Type="http://schemas.openxmlformats.org/officeDocument/2006/relationships/hyperlink" Target="https://fbref.com/en/country/ARG/Argentina-Football" TargetMode="External"/><Relationship Id="rId1091" Type="http://schemas.openxmlformats.org/officeDocument/2006/relationships/hyperlink" Target="https://fbref.com/en/country/ENG/England-Football" TargetMode="External"/><Relationship Id="rId2587" Type="http://schemas.openxmlformats.org/officeDocument/2006/relationships/hyperlink" Target="https://fbref.com/en/squads/cff3d9bb/Chelsea-Stats" TargetMode="External"/><Relationship Id="rId2794" Type="http://schemas.openxmlformats.org/officeDocument/2006/relationships/hyperlink" Target="https://fbref.com/en/country/ENG/England-Football" TargetMode="External"/><Relationship Id="rId3333" Type="http://schemas.openxmlformats.org/officeDocument/2006/relationships/hyperlink" Target="https://fbref.com/en/country/COD/Congo-DR-Football" TargetMode="External"/><Relationship Id="rId114" Type="http://schemas.openxmlformats.org/officeDocument/2006/relationships/hyperlink" Target="https://fbref.com/en/players/e041497d/matchlogs/2025-2026/summary/Nicolo-Savona-Match-Logs" TargetMode="External"/><Relationship Id="rId461" Type="http://schemas.openxmlformats.org/officeDocument/2006/relationships/hyperlink" Target="https://fbref.com/en/players/b9e1436c/matchlogs/2025-2026/summary/Harvey-Elliott-Match-Logs" TargetMode="External"/><Relationship Id="rId559" Type="http://schemas.openxmlformats.org/officeDocument/2006/relationships/hyperlink" Target="https://fbref.com/en/players/d328a254/matchlogs/2025-2026/summary/Philip-Billing-Match-Logs" TargetMode="External"/><Relationship Id="rId766" Type="http://schemas.openxmlformats.org/officeDocument/2006/relationships/hyperlink" Target="https://fbref.com/en/players/2f965a72/Alphonse-Areola" TargetMode="External"/><Relationship Id="rId1189" Type="http://schemas.openxmlformats.org/officeDocument/2006/relationships/hyperlink" Target="https://fbref.com/en/players/cde3309f/matchlogs/2025-2026/summary/Karl-Darlow-Match-Logs" TargetMode="External"/><Relationship Id="rId1396" Type="http://schemas.openxmlformats.org/officeDocument/2006/relationships/hyperlink" Target="https://fbref.com/en/squads/7c21e445/West-Ham-United-Stats" TargetMode="External"/><Relationship Id="rId2142" Type="http://schemas.openxmlformats.org/officeDocument/2006/relationships/hyperlink" Target="https://fbref.com/en/players/83d074ff/Alexis-Mac-Allister" TargetMode="External"/><Relationship Id="rId2447" Type="http://schemas.openxmlformats.org/officeDocument/2006/relationships/hyperlink" Target="https://fbref.com/en/squads/8ef52968/Sunderland-Stats" TargetMode="External"/><Relationship Id="rId3400" Type="http://schemas.openxmlformats.org/officeDocument/2006/relationships/hyperlink" Target="https://fbref.com/en/players/19f4d211/Jaden-Philogene-Bidace" TargetMode="External"/><Relationship Id="rId321" Type="http://schemas.openxmlformats.org/officeDocument/2006/relationships/hyperlink" Target="https://fbref.com/en/players/d0f72bf1/matchlogs/2025-2026/summary/Max-Kilman-Match-Logs" TargetMode="External"/><Relationship Id="rId419" Type="http://schemas.openxmlformats.org/officeDocument/2006/relationships/hyperlink" Target="https://fbref.com/en/players/8dcf77c0/matchlogs/2025-2026/summary/Rodrigo-Gomes-Match-Logs" TargetMode="External"/><Relationship Id="rId626" Type="http://schemas.openxmlformats.org/officeDocument/2006/relationships/hyperlink" Target="https://fbref.com/en/players/4f504fcc/Jerome-Abbey" TargetMode="External"/><Relationship Id="rId973" Type="http://schemas.openxmlformats.org/officeDocument/2006/relationships/hyperlink" Target="https://fbref.com/en/players/cdf9e86a/matchlogs/2025-2026/summary/Benjamin-Broggio-Match-Logs" TargetMode="External"/><Relationship Id="rId1049" Type="http://schemas.openxmlformats.org/officeDocument/2006/relationships/hyperlink" Target="https://fbref.com/en/players/3684108d/matchlogs/2025-2026/summary/Jaydee-Canvot-Match-Logs" TargetMode="External"/><Relationship Id="rId1256" Type="http://schemas.openxmlformats.org/officeDocument/2006/relationships/hyperlink" Target="https://fbref.com/en/squads/7c21e445/West-Ham-United-Stats" TargetMode="External"/><Relationship Id="rId2002" Type="http://schemas.openxmlformats.org/officeDocument/2006/relationships/hyperlink" Target="https://fbref.com/en/players/5b5c2228/Ladislav-Krejci" TargetMode="External"/><Relationship Id="rId2307" Type="http://schemas.openxmlformats.org/officeDocument/2006/relationships/hyperlink" Target="https://fbref.com/en/squads/5bfb9659/Leeds-United-Stats" TargetMode="External"/><Relationship Id="rId2654" Type="http://schemas.openxmlformats.org/officeDocument/2006/relationships/hyperlink" Target="https://fbref.com/en/country/ESP/Spain-Football" TargetMode="External"/><Relationship Id="rId2861" Type="http://schemas.openxmlformats.org/officeDocument/2006/relationships/hyperlink" Target="https://fbref.com/en/players/fe6e7156/Savio" TargetMode="External"/><Relationship Id="rId2959" Type="http://schemas.openxmlformats.org/officeDocument/2006/relationships/hyperlink" Target="https://fbref.com/en/squads/d07537b9/Brighton-and-Hove-Albion-Stats" TargetMode="External"/><Relationship Id="rId833" Type="http://schemas.openxmlformats.org/officeDocument/2006/relationships/hyperlink" Target="https://fbref.com/en/players/38f300f3/matchlogs/2025-2026/summary/Daniel-Ballard-Match-Logs" TargetMode="External"/><Relationship Id="rId1116" Type="http://schemas.openxmlformats.org/officeDocument/2006/relationships/hyperlink" Target="https://fbref.com/en/squads/fd962109/Fulham-Stats" TargetMode="External"/><Relationship Id="rId1463" Type="http://schemas.openxmlformats.org/officeDocument/2006/relationships/hyperlink" Target="https://fbref.com/en/country/NED/Netherlands-Football" TargetMode="External"/><Relationship Id="rId1670" Type="http://schemas.openxmlformats.org/officeDocument/2006/relationships/hyperlink" Target="https://fbref.com/en/players/fed7cb61/Kai-Havertz" TargetMode="External"/><Relationship Id="rId1768" Type="http://schemas.openxmlformats.org/officeDocument/2006/relationships/hyperlink" Target="https://fbref.com/en/squads/d07537b9/Brighton-and-Hove-Albion-Stats" TargetMode="External"/><Relationship Id="rId2514" Type="http://schemas.openxmlformats.org/officeDocument/2006/relationships/hyperlink" Target="https://fbref.com/en/country/ITA/Italy-Football" TargetMode="External"/><Relationship Id="rId2721" Type="http://schemas.openxmlformats.org/officeDocument/2006/relationships/hyperlink" Target="https://fbref.com/en/players/0a3d6d2b/Chris-Richards" TargetMode="External"/><Relationship Id="rId2819" Type="http://schemas.openxmlformats.org/officeDocument/2006/relationships/hyperlink" Target="https://fbref.com/en/squads/8ef52968/Sunderland-Stats" TargetMode="External"/><Relationship Id="rId900" Type="http://schemas.openxmlformats.org/officeDocument/2006/relationships/hyperlink" Target="https://fbref.com/en/squads/b8fd03ef/Manchester-City-Stats" TargetMode="External"/><Relationship Id="rId1323" Type="http://schemas.openxmlformats.org/officeDocument/2006/relationships/hyperlink" Target="https://fbref.com/en/country/ENG/England-Football" TargetMode="External"/><Relationship Id="rId1530" Type="http://schemas.openxmlformats.org/officeDocument/2006/relationships/hyperlink" Target="https://fbref.com/en/players/f0caab96/Toti-Gomes" TargetMode="External"/><Relationship Id="rId1628" Type="http://schemas.openxmlformats.org/officeDocument/2006/relationships/hyperlink" Target="https://fbref.com/en/squads/cff3d9bb/Chelsea-Stats" TargetMode="External"/><Relationship Id="rId1975" Type="http://schemas.openxmlformats.org/officeDocument/2006/relationships/hyperlink" Target="https://fbref.com/en/country/ENG/England-Football" TargetMode="External"/><Relationship Id="rId3190" Type="http://schemas.openxmlformats.org/officeDocument/2006/relationships/hyperlink" Target="https://fbref.com/en/squads/47c64c55/Crystal-Palace-Stats" TargetMode="External"/><Relationship Id="rId1835" Type="http://schemas.openxmlformats.org/officeDocument/2006/relationships/hyperlink" Target="https://fbref.com/en/country/ENG/England-Football" TargetMode="External"/><Relationship Id="rId3050" Type="http://schemas.openxmlformats.org/officeDocument/2006/relationships/hyperlink" Target="https://fbref.com/en/squads/8cec06e1/Wolverhampton-Wanderers-Stats" TargetMode="External"/><Relationship Id="rId3288" Type="http://schemas.openxmlformats.org/officeDocument/2006/relationships/hyperlink" Target="https://fbref.com/en/players/33ea39be/Jack-Whittaker" TargetMode="External"/><Relationship Id="rId3495" Type="http://schemas.openxmlformats.org/officeDocument/2006/relationships/hyperlink" Target="https://fbref.com/en/players/ab18d1b0/James-Furlong" TargetMode="External"/><Relationship Id="rId1902" Type="http://schemas.openxmlformats.org/officeDocument/2006/relationships/hyperlink" Target="https://fbref.com/en/players/bf4c41f9/Arnaud-Kalimuendo" TargetMode="External"/><Relationship Id="rId2097" Type="http://schemas.openxmlformats.org/officeDocument/2006/relationships/hyperlink" Target="https://fbref.com/en/players/b2f4cad5/matchlogs/2025-2026/summary/Pedro-Lima-Match-Logs" TargetMode="External"/><Relationship Id="rId3148" Type="http://schemas.openxmlformats.org/officeDocument/2006/relationships/hyperlink" Target="https://fbref.com/en/players/c47541e0/Bertrand-Traore" TargetMode="External"/><Relationship Id="rId3355" Type="http://schemas.openxmlformats.org/officeDocument/2006/relationships/hyperlink" Target="https://fbref.com/en/players/9417a430/matchlogs/2025-2026/summary/James-Wright-Match-Logs" TargetMode="External"/><Relationship Id="rId276" Type="http://schemas.openxmlformats.org/officeDocument/2006/relationships/hyperlink" Target="https://fbref.com/en/players/bf34eebd/matchlogs/2025-2026/summary/Noni-Madueke-Match-Logs" TargetMode="External"/><Relationship Id="rId483" Type="http://schemas.openxmlformats.org/officeDocument/2006/relationships/hyperlink" Target="https://fbref.com/en/players/bdcc89ae/matchlogs/2025-2026/summary/Tyler-Dibling-Match-Logs" TargetMode="External"/><Relationship Id="rId690" Type="http://schemas.openxmlformats.org/officeDocument/2006/relationships/hyperlink" Target="https://fbref.com/en/players/e19dc888/Yusuf-Akhamrich" TargetMode="External"/><Relationship Id="rId2164" Type="http://schemas.openxmlformats.org/officeDocument/2006/relationships/hyperlink" Target="https://fbref.com/en/squads/19538871/Manchester-United-Stats" TargetMode="External"/><Relationship Id="rId2371" Type="http://schemas.openxmlformats.org/officeDocument/2006/relationships/hyperlink" Target="https://fbref.com/en/squads/18bb7c10/Arsenal-Stats" TargetMode="External"/><Relationship Id="rId3008" Type="http://schemas.openxmlformats.org/officeDocument/2006/relationships/hyperlink" Target="https://fbref.com/en/players/10b0c6f4/matchlogs/2025-2026/summary/Souza-Match-Logs" TargetMode="External"/><Relationship Id="rId3215" Type="http://schemas.openxmlformats.org/officeDocument/2006/relationships/hyperlink" Target="https://fbref.com/en/players/e06683ca/matchlogs/2025-2026/summary/Virgil-van-Dijk-Match-Logs" TargetMode="External"/><Relationship Id="rId3422" Type="http://schemas.openxmlformats.org/officeDocument/2006/relationships/hyperlink" Target="https://fbref.com/en/players/5c957d3e/Finley-Barbrook" TargetMode="External"/><Relationship Id="rId136" Type="http://schemas.openxmlformats.org/officeDocument/2006/relationships/hyperlink" Target="https://fbref.com/en/players/57c94db2/matchlogs/2025-2026/summary/Mads-Roerslev-Match-Logs" TargetMode="External"/><Relationship Id="rId343" Type="http://schemas.openxmlformats.org/officeDocument/2006/relationships/hyperlink" Target="https://fbref.com/en/players/0cd31129/matchlogs/2025-2026/summary/Brennan-Johnson-Match-Logs" TargetMode="External"/><Relationship Id="rId550" Type="http://schemas.openxmlformats.org/officeDocument/2006/relationships/hyperlink" Target="https://fbref.com/en/players/ccce7025/matchlogs/2025-2026/summary/Sven-Botman-Match-Logs" TargetMode="External"/><Relationship Id="rId788" Type="http://schemas.openxmlformats.org/officeDocument/2006/relationships/hyperlink" Target="https://fbref.com/en/squads/18bb7c10/Arsenal-Stats" TargetMode="External"/><Relationship Id="rId995" Type="http://schemas.openxmlformats.org/officeDocument/2006/relationships/hyperlink" Target="https://fbref.com/en/country/ESP/Spain-Football" TargetMode="External"/><Relationship Id="rId1180" Type="http://schemas.openxmlformats.org/officeDocument/2006/relationships/hyperlink" Target="https://fbref.com/en/squads/cd051869/Brentford-Stats" TargetMode="External"/><Relationship Id="rId2024" Type="http://schemas.openxmlformats.org/officeDocument/2006/relationships/hyperlink" Target="https://fbref.com/en/squads/19538871/Manchester-United-Stats" TargetMode="External"/><Relationship Id="rId2231" Type="http://schemas.openxmlformats.org/officeDocument/2006/relationships/hyperlink" Target="https://fbref.com/en/country/SEN/Senegal-Football" TargetMode="External"/><Relationship Id="rId2469" Type="http://schemas.openxmlformats.org/officeDocument/2006/relationships/hyperlink" Target="https://fbref.com/en/players/0cc5f4a5/Lukas-Nmecha" TargetMode="External"/><Relationship Id="rId2676" Type="http://schemas.openxmlformats.org/officeDocument/2006/relationships/hyperlink" Target="https://fbref.com/en/players/d720e834/matchlogs/2025-2026/summary/Calvin-Ramsay-Match-Logs" TargetMode="External"/><Relationship Id="rId2883" Type="http://schemas.openxmlformats.org/officeDocument/2006/relationships/hyperlink" Target="https://fbref.com/en/squads/b2b47a98/Newcastle-United-Stats" TargetMode="External"/><Relationship Id="rId203" Type="http://schemas.openxmlformats.org/officeDocument/2006/relationships/hyperlink" Target="https://fbref.com/en/players/df0a4c90/matchlogs/2025-2026/summary/Christian-Norgaard-Match-Logs" TargetMode="External"/><Relationship Id="rId648" Type="http://schemas.openxmlformats.org/officeDocument/2006/relationships/hyperlink" Target="https://fbref.com/en/squads/cff3d9bb/Chelsea-Stats" TargetMode="External"/><Relationship Id="rId855" Type="http://schemas.openxmlformats.org/officeDocument/2006/relationships/hyperlink" Target="https://fbref.com/en/country/ENG/England-Football" TargetMode="External"/><Relationship Id="rId1040" Type="http://schemas.openxmlformats.org/officeDocument/2006/relationships/hyperlink" Target="https://fbref.com/en/squads/5bfb9659/Leeds-United-Stats" TargetMode="External"/><Relationship Id="rId1278" Type="http://schemas.openxmlformats.org/officeDocument/2006/relationships/hyperlink" Target="https://fbref.com/en/players/519db366/Romelle-Donovan" TargetMode="External"/><Relationship Id="rId1485" Type="http://schemas.openxmlformats.org/officeDocument/2006/relationships/hyperlink" Target="https://fbref.com/en/players/7aa8adfe/matchlogs/2025-2026/summary/Alejandro-Garnacho-Match-Logs" TargetMode="External"/><Relationship Id="rId1692" Type="http://schemas.openxmlformats.org/officeDocument/2006/relationships/hyperlink" Target="https://fbref.com/en/squads/8602292d/Aston-Villa-Stats" TargetMode="External"/><Relationship Id="rId2329" Type="http://schemas.openxmlformats.org/officeDocument/2006/relationships/hyperlink" Target="https://fbref.com/en/players/2f90f6b8/James-Milner" TargetMode="External"/><Relationship Id="rId2536" Type="http://schemas.openxmlformats.org/officeDocument/2006/relationships/hyperlink" Target="https://fbref.com/en/players/828657ff/matchlogs/2025-2026/summary/Amadou-Onana-Match-Logs" TargetMode="External"/><Relationship Id="rId2743" Type="http://schemas.openxmlformats.org/officeDocument/2006/relationships/hyperlink" Target="https://fbref.com/en/squads/8ef52968/Sunderland-Stats" TargetMode="External"/><Relationship Id="rId410" Type="http://schemas.openxmlformats.org/officeDocument/2006/relationships/hyperlink" Target="https://fbref.com/en/players/f58515f5/matchlogs/2025-2026/summary/Archie-Gray-Match-Logs" TargetMode="External"/><Relationship Id="rId508" Type="http://schemas.openxmlformats.org/officeDocument/2006/relationships/hyperlink" Target="https://fbref.com/en/players/0420d84f/matchlogs/2025-2026/summary/Seamus-Coleman-Match-Logs" TargetMode="External"/><Relationship Id="rId715" Type="http://schemas.openxmlformats.org/officeDocument/2006/relationships/hyperlink" Target="https://fbref.com/en/country/ENG/England-Football" TargetMode="External"/><Relationship Id="rId922" Type="http://schemas.openxmlformats.org/officeDocument/2006/relationships/hyperlink" Target="https://fbref.com/en/players/eed2427e/Oscar-Bobb" TargetMode="External"/><Relationship Id="rId1138" Type="http://schemas.openxmlformats.org/officeDocument/2006/relationships/hyperlink" Target="https://fbref.com/en/players/2afc7272/Lewis-Cook" TargetMode="External"/><Relationship Id="rId1345" Type="http://schemas.openxmlformats.org/officeDocument/2006/relationships/hyperlink" Target="https://fbref.com/en/players/2fba6108/matchlogs/2025-2026/summary/Anthony-Elanga-Match-Logs" TargetMode="External"/><Relationship Id="rId1552" Type="http://schemas.openxmlformats.org/officeDocument/2006/relationships/hyperlink" Target="https://fbref.com/en/squads/b2b47a98/Newcastle-United-Stats" TargetMode="External"/><Relationship Id="rId1997" Type="http://schemas.openxmlformats.org/officeDocument/2006/relationships/hyperlink" Target="https://fbref.com/en/players/79c0821a/matchlogs/2025-2026/summary/Mateo-Kovacic-Match-Logs" TargetMode="External"/><Relationship Id="rId2603" Type="http://schemas.openxmlformats.org/officeDocument/2006/relationships/hyperlink" Target="https://fbref.com/en/squads/8602292d/Aston-Villa-Stats" TargetMode="External"/><Relationship Id="rId2950" Type="http://schemas.openxmlformats.org/officeDocument/2006/relationships/hyperlink" Target="https://fbref.com/en/country/POR/Portugal-Football" TargetMode="External"/><Relationship Id="rId1205" Type="http://schemas.openxmlformats.org/officeDocument/2006/relationships/hyperlink" Target="https://fbref.com/en/players/dd897ee7/matchlogs/2025-2026/summary/Liam-Delap-Match-Logs" TargetMode="External"/><Relationship Id="rId1857" Type="http://schemas.openxmlformats.org/officeDocument/2006/relationships/hyperlink" Target="https://fbref.com/en/players/0cd31129/matchlogs/2025-2026/summary/Brennan-Johnson-Match-Logs" TargetMode="External"/><Relationship Id="rId2810" Type="http://schemas.openxmlformats.org/officeDocument/2006/relationships/hyperlink" Target="https://fbref.com/en/country/POR/Portugal-Football" TargetMode="External"/><Relationship Id="rId2908" Type="http://schemas.openxmlformats.org/officeDocument/2006/relationships/hyperlink" Target="https://fbref.com/en/players/35141f4c/matchlogs/2025-2026/summary/Marcos-Senesi-Match-Logs" TargetMode="External"/><Relationship Id="rId51" Type="http://schemas.openxmlformats.org/officeDocument/2006/relationships/hyperlink" Target="https://fbref.com/en/players/5d0e0a1f/matchlogs/2025-2026/summary/Adrien-Truffert-Match-Logs" TargetMode="External"/><Relationship Id="rId1412" Type="http://schemas.openxmlformats.org/officeDocument/2006/relationships/hyperlink" Target="https://fbref.com/en/squads/cff3d9bb/Chelsea-Stats" TargetMode="External"/><Relationship Id="rId1717" Type="http://schemas.openxmlformats.org/officeDocument/2006/relationships/hyperlink" Target="https://fbref.com/en/players/d4ee4622/matchlogs/2025-2026/summary/Reigan-Heskey-Match-Logs" TargetMode="External"/><Relationship Id="rId1924" Type="http://schemas.openxmlformats.org/officeDocument/2006/relationships/hyperlink" Target="https://fbref.com/en/squads/cd051869/Brentford-Stats" TargetMode="External"/><Relationship Id="rId3072" Type="http://schemas.openxmlformats.org/officeDocument/2006/relationships/hyperlink" Target="https://fbref.com/en/players/15ea812b/James-Tarkowski" TargetMode="External"/><Relationship Id="rId3377" Type="http://schemas.openxmlformats.org/officeDocument/2006/relationships/hyperlink" Target="https://fbref.com/en/squads/e4a775cb/Nottingham-Forest-Stats" TargetMode="External"/><Relationship Id="rId298" Type="http://schemas.openxmlformats.org/officeDocument/2006/relationships/hyperlink" Target="https://fbref.com/en/players/ecad9aa5/matchlogs/2025-2026/summary/Romeo-Lavia-Match-Logs" TargetMode="External"/><Relationship Id="rId158" Type="http://schemas.openxmlformats.org/officeDocument/2006/relationships/hyperlink" Target="https://fbref.com/en/players/466fb2c5/matchlogs/2025-2026/summary/Aaron-Ramsdale-Match-Logs" TargetMode="External"/><Relationship Id="rId2186" Type="http://schemas.openxmlformats.org/officeDocument/2006/relationships/hyperlink" Target="https://fbref.com/en/players/c20bdcd7/Reinildo-Mandava" TargetMode="External"/><Relationship Id="rId2393" Type="http://schemas.openxmlformats.org/officeDocument/2006/relationships/hyperlink" Target="https://fbref.com/en/players/2acf0cd7/Marshall-Munetsi" TargetMode="External"/><Relationship Id="rId2698" Type="http://schemas.openxmlformats.org/officeDocument/2006/relationships/hyperlink" Target="https://fbref.com/en/country/BRA/Brazil-Football" TargetMode="External"/><Relationship Id="rId3237" Type="http://schemas.openxmlformats.org/officeDocument/2006/relationships/hyperlink" Target="https://fbref.com/en/country/ENG/England-Football" TargetMode="External"/><Relationship Id="rId3444" Type="http://schemas.openxmlformats.org/officeDocument/2006/relationships/hyperlink" Target="https://fbref.com/en/players/9b066938/Kaine-Kesler-Hayden" TargetMode="External"/><Relationship Id="rId365" Type="http://schemas.openxmlformats.org/officeDocument/2006/relationships/hyperlink" Target="https://fbref.com/en/players/d2b32e91/matchlogs/2025-2026/summary/Bashir-Humphreys-Match-Logs" TargetMode="External"/><Relationship Id="rId572" Type="http://schemas.openxmlformats.org/officeDocument/2006/relationships/hyperlink" Target="https://fbref.com/en/players/a36524bf/matchlogs/2025-2026/summary/Calvin-Bassey-Match-Logs" TargetMode="External"/><Relationship Id="rId2046" Type="http://schemas.openxmlformats.org/officeDocument/2006/relationships/hyperlink" Target="https://fbref.com/en/players/ecad9aa5/Romeo-Lavia" TargetMode="External"/><Relationship Id="rId2253" Type="http://schemas.openxmlformats.org/officeDocument/2006/relationships/hyperlink" Target="https://fbref.com/en/players/9a85a651/matchlogs/2025-2026/summary/Ezra-Mayers-Match-Logs" TargetMode="External"/><Relationship Id="rId2460" Type="http://schemas.openxmlformats.org/officeDocument/2006/relationships/hyperlink" Target="https://fbref.com/en/players/e79269bd/matchlogs/2025-2026/summary/Luca-Netz-Match-Logs" TargetMode="External"/><Relationship Id="rId3304" Type="http://schemas.openxmlformats.org/officeDocument/2006/relationships/hyperlink" Target="https://fbref.com/en/players/2eda11b1/Estevao-Willian" TargetMode="External"/><Relationship Id="rId225" Type="http://schemas.openxmlformats.org/officeDocument/2006/relationships/hyperlink" Target="https://fbref.com/en/players/597610cd/matchlogs/2025-2026/summary/Romaine-Mundle-Match-Logs" TargetMode="External"/><Relationship Id="rId432" Type="http://schemas.openxmlformats.org/officeDocument/2006/relationships/hyperlink" Target="https://fbref.com/en/players/c2731c10/matchlogs/2025-2026/summary/Conor-Gallagher-Match-Logs" TargetMode="External"/><Relationship Id="rId877" Type="http://schemas.openxmlformats.org/officeDocument/2006/relationships/hyperlink" Target="https://fbref.com/en/players/3b8674e6/matchlogs/2025-2026/summary/Rodrigo-Bentancur-Match-Logs" TargetMode="External"/><Relationship Id="rId1062" Type="http://schemas.openxmlformats.org/officeDocument/2006/relationships/hyperlink" Target="https://fbref.com/en/players/4d224fe8/Casemiro" TargetMode="External"/><Relationship Id="rId2113" Type="http://schemas.openxmlformats.org/officeDocument/2006/relationships/hyperlink" Target="https://fbref.com/en/players/675cacff/matchlogs/2025-2026/summary/Fer-Lopez-Match-Logs" TargetMode="External"/><Relationship Id="rId2320" Type="http://schemas.openxmlformats.org/officeDocument/2006/relationships/hyperlink" Target="https://fbref.com/en/players/b05f4787/matchlogs/2025-2026/summary/Antoni-Milambo-Match-Logs" TargetMode="External"/><Relationship Id="rId2558" Type="http://schemas.openxmlformats.org/officeDocument/2006/relationships/hyperlink" Target="https://fbref.com/en/country/GER/Germany-Football" TargetMode="External"/><Relationship Id="rId2765" Type="http://schemas.openxmlformats.org/officeDocument/2006/relationships/hyperlink" Target="https://fbref.com/en/players/34e393f2/Guido-Rodriguez" TargetMode="External"/><Relationship Id="rId2972" Type="http://schemas.openxmlformats.org/officeDocument/2006/relationships/hyperlink" Target="https://fbref.com/en/players/c55a846e/matchlogs/2025-2026/summary/Gaga-Slonina-Match-Logs" TargetMode="External"/><Relationship Id="rId737" Type="http://schemas.openxmlformats.org/officeDocument/2006/relationships/hyperlink" Target="https://fbref.com/en/players/10b9fa99/matchlogs/2025-2026/summary/Ethan-Ampadu-Match-Logs" TargetMode="External"/><Relationship Id="rId944" Type="http://schemas.openxmlformats.org/officeDocument/2006/relationships/hyperlink" Target="https://fbref.com/en/squads/d07537b9/Brighton-and-Hove-Albion-Stats" TargetMode="External"/><Relationship Id="rId1367" Type="http://schemas.openxmlformats.org/officeDocument/2006/relationships/hyperlink" Target="https://fbref.com/en/country/JPN/Japan-Football" TargetMode="External"/><Relationship Id="rId1574" Type="http://schemas.openxmlformats.org/officeDocument/2006/relationships/hyperlink" Target="https://fbref.com/en/players/99965ed0/Harry-Gray" TargetMode="External"/><Relationship Id="rId1781" Type="http://schemas.openxmlformats.org/officeDocument/2006/relationships/hyperlink" Target="https://fbref.com/en/players/c1395580/matchlogs/2025-2026/summary/Danny-Imray-Match-Logs" TargetMode="External"/><Relationship Id="rId2418" Type="http://schemas.openxmlformats.org/officeDocument/2006/relationships/hyperlink" Target="https://fbref.com/en/country/UKR/Ukraine-Football" TargetMode="External"/><Relationship Id="rId2625" Type="http://schemas.openxmlformats.org/officeDocument/2006/relationships/hyperlink" Target="https://fbref.com/en/players/4806ec67/Jordan-Pickford" TargetMode="External"/><Relationship Id="rId2832" Type="http://schemas.openxmlformats.org/officeDocument/2006/relationships/hyperlink" Target="https://fbref.com/en/players/972aeb2a/matchlogs/2025-2026/summary/William-Saliba-Match-Logs" TargetMode="External"/><Relationship Id="rId73" Type="http://schemas.openxmlformats.org/officeDocument/2006/relationships/hyperlink" Target="https://fbref.com/en/players/1d36d6b6/matchlogs/2025-2026/summary/Ao-Tanaka-Match-Logs" TargetMode="External"/><Relationship Id="rId804" Type="http://schemas.openxmlformats.org/officeDocument/2006/relationships/hyperlink" Target="https://fbref.com/en/squads/d07537b9/Brighton-and-Hove-Albion-Stats" TargetMode="External"/><Relationship Id="rId1227" Type="http://schemas.openxmlformats.org/officeDocument/2006/relationships/hyperlink" Target="https://fbref.com/en/country/FRA/France-Football" TargetMode="External"/><Relationship Id="rId1434" Type="http://schemas.openxmlformats.org/officeDocument/2006/relationships/hyperlink" Target="https://fbref.com/en/players/c3e39f12/Fraser-Forster" TargetMode="External"/><Relationship Id="rId1641" Type="http://schemas.openxmlformats.org/officeDocument/2006/relationships/hyperlink" Target="https://fbref.com/en/players/d56b9520/matchlogs/2025-2026/summary/Malo-Gusto-Match-Logs" TargetMode="External"/><Relationship Id="rId1879" Type="http://schemas.openxmlformats.org/officeDocument/2006/relationships/hyperlink" Target="https://fbref.com/en/country/FRA/France-Football" TargetMode="External"/><Relationship Id="rId3094" Type="http://schemas.openxmlformats.org/officeDocument/2006/relationships/hyperlink" Target="https://fbref.com/en/squads/361ca564/Tottenham-Hotspur-Stats" TargetMode="External"/><Relationship Id="rId1501" Type="http://schemas.openxmlformats.org/officeDocument/2006/relationships/hyperlink" Target="https://fbref.com/en/players/e6f7797e/matchlogs/2025-2026/summary/Tyrique-George-Match-Logs" TargetMode="External"/><Relationship Id="rId1739" Type="http://schemas.openxmlformats.org/officeDocument/2006/relationships/hyperlink" Target="https://fbref.com/en/country/WAL/Wales-Football" TargetMode="External"/><Relationship Id="rId1946" Type="http://schemas.openxmlformats.org/officeDocument/2006/relationships/hyperlink" Target="https://fbref.com/en/players/d0f72bf1/Max-Kilman" TargetMode="External"/><Relationship Id="rId3399" Type="http://schemas.openxmlformats.org/officeDocument/2006/relationships/hyperlink" Target="https://fbref.com/en/players/48eed8d5/Jack-Taylor" TargetMode="External"/><Relationship Id="rId1806" Type="http://schemas.openxmlformats.org/officeDocument/2006/relationships/hyperlink" Target="https://fbref.com/en/players/1265a93a/Reece-James" TargetMode="External"/><Relationship Id="rId3161" Type="http://schemas.openxmlformats.org/officeDocument/2006/relationships/hyperlink" Target="https://fbref.com/en/country/ENG/England-Football" TargetMode="External"/><Relationship Id="rId3259" Type="http://schemas.openxmlformats.org/officeDocument/2006/relationships/hyperlink" Target="https://fbref.com/en/players/aed3a70f/matchlogs/2025-2026/summary/Ollie-Watkins-Match-Logs" TargetMode="External"/><Relationship Id="rId3466" Type="http://schemas.openxmlformats.org/officeDocument/2006/relationships/hyperlink" Target="https://fbref.com/en/players/43f5d4e6/Matt-Crooks" TargetMode="External"/><Relationship Id="rId387" Type="http://schemas.openxmlformats.org/officeDocument/2006/relationships/hyperlink" Target="https://fbref.com/en/players/bde35051/matchlogs/2025-2026/summary/Jorrel-Hato-Match-Logs" TargetMode="External"/><Relationship Id="rId594" Type="http://schemas.openxmlformats.org/officeDocument/2006/relationships/hyperlink" Target="https://fbref.com/en/players/ec604e2c/matchlogs/2025-2026/summary/Andre-Match-Logs" TargetMode="External"/><Relationship Id="rId2068" Type="http://schemas.openxmlformats.org/officeDocument/2006/relationships/hyperlink" Target="https://fbref.com/en/squads/822bd0ba/Liverpool-Stats" TargetMode="External"/><Relationship Id="rId2275" Type="http://schemas.openxmlformats.org/officeDocument/2006/relationships/hyperlink" Target="https://fbref.com/en/country/SCO/Scotland-Football" TargetMode="External"/><Relationship Id="rId3021" Type="http://schemas.openxmlformats.org/officeDocument/2006/relationships/hyperlink" Target="https://fbref.com/en/players/c9c4c85d/Joshua-Stephenson" TargetMode="External"/><Relationship Id="rId3119" Type="http://schemas.openxmlformats.org/officeDocument/2006/relationships/hyperlink" Target="https://fbref.com/en/players/41034650/matchlogs/2025-2026/summary/Jurrien-Timber-Match-Logs" TargetMode="External"/><Relationship Id="rId3326" Type="http://schemas.openxmlformats.org/officeDocument/2006/relationships/hyperlink" Target="https://fbref.com/en/squads/4ba7cbea/Bournemouth-Stats" TargetMode="External"/><Relationship Id="rId247" Type="http://schemas.openxmlformats.org/officeDocument/2006/relationships/hyperlink" Target="https://fbref.com/en/players/fc15fb84/matchlogs/2025-2026/summary/Dwight-McNeil-Match-Logs" TargetMode="External"/><Relationship Id="rId899" Type="http://schemas.openxmlformats.org/officeDocument/2006/relationships/hyperlink" Target="https://fbref.com/en/country/ENG/England-Football" TargetMode="External"/><Relationship Id="rId1084" Type="http://schemas.openxmlformats.org/officeDocument/2006/relationships/hyperlink" Target="https://fbref.com/en/squads/5bfb9659/Leeds-United-Stats" TargetMode="External"/><Relationship Id="rId2482" Type="http://schemas.openxmlformats.org/officeDocument/2006/relationships/hyperlink" Target="https://fbref.com/en/country/ENG/England-Football" TargetMode="External"/><Relationship Id="rId2787" Type="http://schemas.openxmlformats.org/officeDocument/2006/relationships/hyperlink" Target="https://fbref.com/en/squads/361ca564/Tottenham-Hotspur-Stats" TargetMode="External"/><Relationship Id="rId107" Type="http://schemas.openxmlformats.org/officeDocument/2006/relationships/hyperlink" Target="https://fbref.com/en/players/834b5c4c/matchlogs/2025-2026/summary/Matz-Sels-Match-Logs" TargetMode="External"/><Relationship Id="rId454" Type="http://schemas.openxmlformats.org/officeDocument/2006/relationships/hyperlink" Target="https://fbref.com/en/players/1a066e69/matchlogs/2025-2026/summary/Maxime-Esteve-Match-Logs" TargetMode="External"/><Relationship Id="rId661" Type="http://schemas.openxmlformats.org/officeDocument/2006/relationships/hyperlink" Target="https://fbref.com/en/players/75f1ed80/matchlogs/2025-2026/summary/Emmanuel-Agbadou-Match-Logs" TargetMode="External"/><Relationship Id="rId759" Type="http://schemas.openxmlformats.org/officeDocument/2006/relationships/hyperlink" Target="https://fbref.com/en/country/ENG/England-Football" TargetMode="External"/><Relationship Id="rId966" Type="http://schemas.openxmlformats.org/officeDocument/2006/relationships/hyperlink" Target="https://fbref.com/en/players/4c184730/Brian-Brobbey" TargetMode="External"/><Relationship Id="rId1291" Type="http://schemas.openxmlformats.org/officeDocument/2006/relationships/hyperlink" Target="https://fbref.com/en/country/ROU/Romania-Football" TargetMode="External"/><Relationship Id="rId1389" Type="http://schemas.openxmlformats.org/officeDocument/2006/relationships/hyperlink" Target="https://fbref.com/en/players/ae4fc6a4/matchlogs/2025-2026/summary/Eberechi-Eze-Match-Logs" TargetMode="External"/><Relationship Id="rId1596" Type="http://schemas.openxmlformats.org/officeDocument/2006/relationships/hyperlink" Target="https://fbref.com/en/squads/5bfb9659/Leeds-United-Stats" TargetMode="External"/><Relationship Id="rId2135" Type="http://schemas.openxmlformats.org/officeDocument/2006/relationships/hyperlink" Target="https://fbref.com/en/country/SRB/Serbia-Football" TargetMode="External"/><Relationship Id="rId2342" Type="http://schemas.openxmlformats.org/officeDocument/2006/relationships/hyperlink" Target="https://fbref.com/en/country/GAM/Gambia-Football" TargetMode="External"/><Relationship Id="rId2647" Type="http://schemas.openxmlformats.org/officeDocument/2006/relationships/hyperlink" Target="https://fbref.com/en/squads/8cec06e1/Wolverhampton-Wanderers-Stats" TargetMode="External"/><Relationship Id="rId2994" Type="http://schemas.openxmlformats.org/officeDocument/2006/relationships/hyperlink" Target="https://fbref.com/en/country/PER/Peru-Football" TargetMode="External"/><Relationship Id="rId314" Type="http://schemas.openxmlformats.org/officeDocument/2006/relationships/hyperlink" Target="https://fbref.com/en/players/16168a0f/matchlogs/2025-2026/summary/Joe-Knight-Match-Logs" TargetMode="External"/><Relationship Id="rId521" Type="http://schemas.openxmlformats.org/officeDocument/2006/relationships/hyperlink" Target="https://fbref.com/en/players/2389cdc2/matchlogs/2025-2026/summary/Matty-Cash-Match-Logs" TargetMode="External"/><Relationship Id="rId619" Type="http://schemas.openxmlformats.org/officeDocument/2006/relationships/hyperlink" Target="https://fbref.com/en/players/b7e62e1d/matchlogs/2025-2026/summary/Joshua-Acheampong-Match-Logs" TargetMode="External"/><Relationship Id="rId1151" Type="http://schemas.openxmlformats.org/officeDocument/2006/relationships/hyperlink" Target="https://fbref.com/en/country/ESP/Spain-Football" TargetMode="External"/><Relationship Id="rId1249" Type="http://schemas.openxmlformats.org/officeDocument/2006/relationships/hyperlink" Target="https://fbref.com/en/players/1b84dbe1/matchlogs/2025-2026/summary/Lucas-Digne-Match-Logs" TargetMode="External"/><Relationship Id="rId2202" Type="http://schemas.openxmlformats.org/officeDocument/2006/relationships/hyperlink" Target="https://fbref.com/en/players/0e0102eb/Omar-Marmoush" TargetMode="External"/><Relationship Id="rId2854" Type="http://schemas.openxmlformats.org/officeDocument/2006/relationships/hyperlink" Target="https://fbref.com/en/country/SEN/Senegal-Football" TargetMode="External"/><Relationship Id="rId95" Type="http://schemas.openxmlformats.org/officeDocument/2006/relationships/hyperlink" Target="https://fbref.com/en/players/da4d670f/matchlogs/2025-2026/summary/Xavi-Simons-Match-Logs" TargetMode="External"/><Relationship Id="rId826" Type="http://schemas.openxmlformats.org/officeDocument/2006/relationships/hyperlink" Target="https://fbref.com/en/players/a1390d2f/Carlos-Baleba" TargetMode="External"/><Relationship Id="rId1011" Type="http://schemas.openxmlformats.org/officeDocument/2006/relationships/hyperlink" Target="https://fbref.com/en/country/ENG/England-Football" TargetMode="External"/><Relationship Id="rId1109" Type="http://schemas.openxmlformats.org/officeDocument/2006/relationships/hyperlink" Target="https://fbref.com/en/players/34721c11/matchlogs/2025-2026/summary/Tawanda-Chirewa-Match-Logs" TargetMode="External"/><Relationship Id="rId1456" Type="http://schemas.openxmlformats.org/officeDocument/2006/relationships/hyperlink" Target="https://fbref.com/en/squads/7c21e445/West-Ham-United-Stats" TargetMode="External"/><Relationship Id="rId1663" Type="http://schemas.openxmlformats.org/officeDocument/2006/relationships/hyperlink" Target="https://fbref.com/en/country/NED/Netherlands-Football" TargetMode="External"/><Relationship Id="rId1870" Type="http://schemas.openxmlformats.org/officeDocument/2006/relationships/hyperlink" Target="https://fbref.com/en/players/3ad7599b/Jaydon-Jones" TargetMode="External"/><Relationship Id="rId1968" Type="http://schemas.openxmlformats.org/officeDocument/2006/relationships/hyperlink" Target="https://fbref.com/en/squads/18bb7c10/Arsenal-Stats" TargetMode="External"/><Relationship Id="rId2507" Type="http://schemas.openxmlformats.org/officeDocument/2006/relationships/hyperlink" Target="https://fbref.com/en/squads/19538871/Manchester-United-Stats" TargetMode="External"/><Relationship Id="rId2714" Type="http://schemas.openxmlformats.org/officeDocument/2006/relationships/hyperlink" Target="https://fbref.com/en/country/MAR/Morocco-Football" TargetMode="External"/><Relationship Id="rId2921" Type="http://schemas.openxmlformats.org/officeDocument/2006/relationships/hyperlink" Target="https://fbref.com/en/players/b6aabcf8/Park-Seungsoo" TargetMode="External"/><Relationship Id="rId1316" Type="http://schemas.openxmlformats.org/officeDocument/2006/relationships/hyperlink" Target="https://fbref.com/en/squads/b8fd03ef/Manchester-City-Stats" TargetMode="External"/><Relationship Id="rId1523" Type="http://schemas.openxmlformats.org/officeDocument/2006/relationships/hyperlink" Target="https://fbref.com/en/country/BRA/Brazil-Football" TargetMode="External"/><Relationship Id="rId1730" Type="http://schemas.openxmlformats.org/officeDocument/2006/relationships/hyperlink" Target="https://fbref.com/en/players/e98211e7/Jack-Hinshelwood" TargetMode="External"/><Relationship Id="rId3183" Type="http://schemas.openxmlformats.org/officeDocument/2006/relationships/hyperlink" Target="https://fbref.com/en/players/af49fb14/matchlogs/2025-2026/summary/Harry-Tyrer-Match-Logs" TargetMode="External"/><Relationship Id="rId3390" Type="http://schemas.openxmlformats.org/officeDocument/2006/relationships/hyperlink" Target="https://fbref.com/en/players/79300479/matchlogs/2025-2026/summary/Martin-Odegaard-Match-Logs" TargetMode="External"/><Relationship Id="rId22" Type="http://schemas.openxmlformats.org/officeDocument/2006/relationships/hyperlink" Target="https://fbref.com/en/players/d2fe0b0b/matchlogs/2025-2026/summary/Luca-Williams-Barnett-Match-Logs" TargetMode="External"/><Relationship Id="rId1828" Type="http://schemas.openxmlformats.org/officeDocument/2006/relationships/hyperlink" Target="https://fbref.com/en/squads/4ba7cbea/Bournemouth-Stats" TargetMode="External"/><Relationship Id="rId3043" Type="http://schemas.openxmlformats.org/officeDocument/2006/relationships/hyperlink" Target="https://fbref.com/en/players/f4d296e4/matchlogs/2025-2026/summary/Pascal-Struijk-Match-Logs" TargetMode="External"/><Relationship Id="rId3250" Type="http://schemas.openxmlformats.org/officeDocument/2006/relationships/hyperlink" Target="https://fbref.com/en/squads/7c21e445/West-Ham-United-Stats" TargetMode="External"/><Relationship Id="rId3488" Type="http://schemas.openxmlformats.org/officeDocument/2006/relationships/hyperlink" Target="https://fbref.com/en/players/d0330b1d/Dillon-Phillips" TargetMode="External"/><Relationship Id="rId171" Type="http://schemas.openxmlformats.org/officeDocument/2006/relationships/hyperlink" Target="https://fbref.com/en/players/4806ec67/matchlogs/2025-2026/summary/Jordan-Pickford-Match-Logs" TargetMode="External"/><Relationship Id="rId2297" Type="http://schemas.openxmlformats.org/officeDocument/2006/relationships/hyperlink" Target="https://fbref.com/en/players/d080ed5e/Mikel-Merino" TargetMode="External"/><Relationship Id="rId3348" Type="http://schemas.openxmlformats.org/officeDocument/2006/relationships/hyperlink" Target="https://fbref.com/en/players/a5212312/Joe-Worrall" TargetMode="External"/><Relationship Id="rId269" Type="http://schemas.openxmlformats.org/officeDocument/2006/relationships/hyperlink" Target="https://fbref.com/en/players/d4b73232/matchlogs/2025-2026/summary/Giorgi-Mamardashvili-Match-Logs" TargetMode="External"/><Relationship Id="rId476" Type="http://schemas.openxmlformats.org/officeDocument/2006/relationships/hyperlink" Target="https://fbref.com/en/players/08f5afaa/matchlogs/2025-2026/summary/Gianluigi-Donnarumma-Match-Logs" TargetMode="External"/><Relationship Id="rId683" Type="http://schemas.openxmlformats.org/officeDocument/2006/relationships/hyperlink" Target="https://fbref.com/en/country/SUI/Switzerland-Football" TargetMode="External"/><Relationship Id="rId890" Type="http://schemas.openxmlformats.org/officeDocument/2006/relationships/hyperlink" Target="https://fbref.com/en/players/a109e5c8/Lucas-Bergvall" TargetMode="External"/><Relationship Id="rId2157" Type="http://schemas.openxmlformats.org/officeDocument/2006/relationships/hyperlink" Target="https://fbref.com/en/players/67ac5bb8/matchlogs/2025-2026/summary/Gabriel-Magalhaes-Match-Logs" TargetMode="External"/><Relationship Id="rId2364" Type="http://schemas.openxmlformats.org/officeDocument/2006/relationships/hyperlink" Target="https://fbref.com/en/players/0f41e2ee/matchlogs/2025-2026/summary/Morato-Match-Logs" TargetMode="External"/><Relationship Id="rId2571" Type="http://schemas.openxmlformats.org/officeDocument/2006/relationships/hyperlink" Target="https://fbref.com/en/squads/cd051869/Brentford-Stats" TargetMode="External"/><Relationship Id="rId3110" Type="http://schemas.openxmlformats.org/officeDocument/2006/relationships/hyperlink" Target="https://fbref.com/en/squads/19538871/Manchester-United-Stats" TargetMode="External"/><Relationship Id="rId3208" Type="http://schemas.openxmlformats.org/officeDocument/2006/relationships/hyperlink" Target="https://fbref.com/en/players/57a34cf4/Hakon-Valdimarsson" TargetMode="External"/><Relationship Id="rId3415" Type="http://schemas.openxmlformats.org/officeDocument/2006/relationships/hyperlink" Target="https://fbref.com/en/players/4ec55b87/Conor-Chaplin" TargetMode="External"/><Relationship Id="rId129" Type="http://schemas.openxmlformats.org/officeDocument/2006/relationships/hyperlink" Target="https://fbref.com/en/players/da8b19e2/matchlogs/2025-2026/summary/John-Ruddy-Match-Logs" TargetMode="External"/><Relationship Id="rId336" Type="http://schemas.openxmlformats.org/officeDocument/2006/relationships/hyperlink" Target="https://fbref.com/en/players/570bb4b9/matchlogs/2025-2026/summary/Hamed-Junior-Traore-Match-Logs" TargetMode="External"/><Relationship Id="rId543" Type="http://schemas.openxmlformats.org/officeDocument/2006/relationships/hyperlink" Target="https://fbref.com/en/players/dc4cae05/matchlogs/2025-2026/summary/David-Brooks-Match-Logs" TargetMode="External"/><Relationship Id="rId988" Type="http://schemas.openxmlformats.org/officeDocument/2006/relationships/hyperlink" Target="https://fbref.com/en/squads/943e8050/Burnley-Stats" TargetMode="External"/><Relationship Id="rId1173" Type="http://schemas.openxmlformats.org/officeDocument/2006/relationships/hyperlink" Target="https://fbref.com/en/players/c96b1407/matchlogs/2025-2026/summary/Malcom-Dacosta-Match-Logs" TargetMode="External"/><Relationship Id="rId1380" Type="http://schemas.openxmlformats.org/officeDocument/2006/relationships/hyperlink" Target="https://fbref.com/en/squads/943e8050/Burnley-Stats" TargetMode="External"/><Relationship Id="rId2017" Type="http://schemas.openxmlformats.org/officeDocument/2006/relationships/hyperlink" Target="https://fbref.com/en/players/c7c26e61/matchlogs/2025-2026/summary/Jonah-Kusi-Asare-Match-Logs" TargetMode="External"/><Relationship Id="rId2224" Type="http://schemas.openxmlformats.org/officeDocument/2006/relationships/hyperlink" Target="https://fbref.com/en/squads/19538871/Manchester-United-Stats" TargetMode="External"/><Relationship Id="rId2669" Type="http://schemas.openxmlformats.org/officeDocument/2006/relationships/hyperlink" Target="https://fbref.com/en/players/cc9256ef/Largie-Ramazani" TargetMode="External"/><Relationship Id="rId2876" Type="http://schemas.openxmlformats.org/officeDocument/2006/relationships/hyperlink" Target="https://fbref.com/en/players/21945a9e/matchlogs/2025-2026/summary/Dane-Scarlett-Match-Logs" TargetMode="External"/><Relationship Id="rId403" Type="http://schemas.openxmlformats.org/officeDocument/2006/relationships/hyperlink" Target="https://fbref.com/en/players/d5d22a58/matchlogs/2025-2026/summary/Gabriel-Gudmundsson-Match-Logs" TargetMode="External"/><Relationship Id="rId750" Type="http://schemas.openxmlformats.org/officeDocument/2006/relationships/hyperlink" Target="https://fbref.com/en/players/a9b9d89c/Nilson-Angulo" TargetMode="External"/><Relationship Id="rId848" Type="http://schemas.openxmlformats.org/officeDocument/2006/relationships/hyperlink" Target="https://fbref.com/en/squads/d3fd31cc/Everton-Stats" TargetMode="External"/><Relationship Id="rId1033" Type="http://schemas.openxmlformats.org/officeDocument/2006/relationships/hyperlink" Target="https://fbref.com/en/players/a8748947/matchlogs/2025-2026/summary/Tom-Cairney-Match-Logs" TargetMode="External"/><Relationship Id="rId1478" Type="http://schemas.openxmlformats.org/officeDocument/2006/relationships/hyperlink" Target="https://fbref.com/en/players/40498af1/Andres-Garcia" TargetMode="External"/><Relationship Id="rId1685" Type="http://schemas.openxmlformats.org/officeDocument/2006/relationships/hyperlink" Target="https://fbref.com/en/players/4fd08daa/matchlogs/2025-2026/summary/Jan-Paul-van-Hecke-Match-Logs" TargetMode="External"/><Relationship Id="rId1892" Type="http://schemas.openxmlformats.org/officeDocument/2006/relationships/hyperlink" Target="https://fbref.com/en/squads/cff3d9bb/Chelsea-Stats" TargetMode="External"/><Relationship Id="rId2431" Type="http://schemas.openxmlformats.org/officeDocument/2006/relationships/hyperlink" Target="https://fbref.com/en/squads/822bd0ba/Liverpool-Stats" TargetMode="External"/><Relationship Id="rId2529" Type="http://schemas.openxmlformats.org/officeDocument/2006/relationships/hyperlink" Target="https://fbref.com/en/players/5fbafc66/Wellity-Omoruyi" TargetMode="External"/><Relationship Id="rId2736" Type="http://schemas.openxmlformats.org/officeDocument/2006/relationships/hyperlink" Target="https://fbref.com/en/players/35741fe2/matchlogs/2025-2026/summary/Chris-Rigg-Match-Logs" TargetMode="External"/><Relationship Id="rId610" Type="http://schemas.openxmlformats.org/officeDocument/2006/relationships/hyperlink" Target="https://fbref.com/en/players/9b398aea/matchlogs/2025-2026/summary/Rayan-Ait-Nouri-Match-Logs" TargetMode="External"/><Relationship Id="rId708" Type="http://schemas.openxmlformats.org/officeDocument/2006/relationships/hyperlink" Target="https://fbref.com/en/squads/8ef52968/Sunderland-Stats" TargetMode="External"/><Relationship Id="rId915" Type="http://schemas.openxmlformats.org/officeDocument/2006/relationships/hyperlink" Target="https://fbref.com/en/country/NED/Netherlands-Football" TargetMode="External"/><Relationship Id="rId1240" Type="http://schemas.openxmlformats.org/officeDocument/2006/relationships/hyperlink" Target="https://fbref.com/en/squads/b8fd03ef/Manchester-City-Stats" TargetMode="External"/><Relationship Id="rId1338" Type="http://schemas.openxmlformats.org/officeDocument/2006/relationships/hyperlink" Target="https://fbref.com/en/players/5b92d896/Hugo-Ekitike" TargetMode="External"/><Relationship Id="rId1545" Type="http://schemas.openxmlformats.org/officeDocument/2006/relationships/hyperlink" Target="https://fbref.com/en/players/7e5bebeb/matchlogs/2025-2026/summary/Enso-Gonzalez-Match-Logs" TargetMode="External"/><Relationship Id="rId2943" Type="http://schemas.openxmlformats.org/officeDocument/2006/relationships/hyperlink" Target="https://fbref.com/en/squads/e4a775cb/Nottingham-Forest-Stats" TargetMode="External"/><Relationship Id="rId1100" Type="http://schemas.openxmlformats.org/officeDocument/2006/relationships/hyperlink" Target="https://fbref.com/en/squads/d3fd31cc/Everton-Stats" TargetMode="External"/><Relationship Id="rId1405" Type="http://schemas.openxmlformats.org/officeDocument/2006/relationships/hyperlink" Target="https://fbref.com/en/players/507c7bdf/matchlogs/2025-2026/summary/Bruno-Fernandes-Match-Logs" TargetMode="External"/><Relationship Id="rId1752" Type="http://schemas.openxmlformats.org/officeDocument/2006/relationships/hyperlink" Target="https://fbref.com/en/squads/47c64c55/Crystal-Palace-Stats" TargetMode="External"/><Relationship Id="rId2803" Type="http://schemas.openxmlformats.org/officeDocument/2006/relationships/hyperlink" Target="https://fbref.com/en/squads/b2b47a98/Newcastle-United-Stats" TargetMode="External"/><Relationship Id="rId44" Type="http://schemas.openxmlformats.org/officeDocument/2006/relationships/hyperlink" Target="https://fbref.com/en/players/c9817014/matchlogs/2025-2026/summary/Manuel-Ugarte-Match-Logs" TargetMode="External"/><Relationship Id="rId1612" Type="http://schemas.openxmlformats.org/officeDocument/2006/relationships/hyperlink" Target="https://fbref.com/en/squads/8602292d/Aston-Villa-Stats" TargetMode="External"/><Relationship Id="rId1917" Type="http://schemas.openxmlformats.org/officeDocument/2006/relationships/hyperlink" Target="https://fbref.com/en/players/0041f3e6/matchlogs/2025-2026/summary/Mohamadou-Kante-Match-Logs" TargetMode="External"/><Relationship Id="rId3065" Type="http://schemas.openxmlformats.org/officeDocument/2006/relationships/hyperlink" Target="https://fbref.com/en/country/MAR/Morocco-Football" TargetMode="External"/><Relationship Id="rId3272" Type="http://schemas.openxmlformats.org/officeDocument/2006/relationships/hyperlink" Target="https://fbref.com/en/players/a182122b/Reece-Welch" TargetMode="External"/><Relationship Id="rId193" Type="http://schemas.openxmlformats.org/officeDocument/2006/relationships/hyperlink" Target="https://fbref.com/en/players/5fbafc66/matchlogs/2025-2026/summary/Wellity-Omoruyi-Match-Logs" TargetMode="External"/><Relationship Id="rId498" Type="http://schemas.openxmlformats.org/officeDocument/2006/relationships/hyperlink" Target="https://fbref.com/en/players/d9565625/matchlogs/2025-2026/summary/Diogo-Dalot-Match-Logs" TargetMode="External"/><Relationship Id="rId2081" Type="http://schemas.openxmlformats.org/officeDocument/2006/relationships/hyperlink" Target="https://fbref.com/en/players/41f08ac8/matchlogs/2025-2026/summary/Keane-Lewis-Potter-Match-Logs" TargetMode="External"/><Relationship Id="rId2179" Type="http://schemas.openxmlformats.org/officeDocument/2006/relationships/hyperlink" Target="https://fbref.com/en/country/GEO/Georgia-Football" TargetMode="External"/><Relationship Id="rId3132" Type="http://schemas.openxmlformats.org/officeDocument/2006/relationships/hyperlink" Target="https://fbref.com/en/players/5e18c6f4/Alex-Toth" TargetMode="External"/><Relationship Id="rId260" Type="http://schemas.openxmlformats.org/officeDocument/2006/relationships/hyperlink" Target="https://fbref.com/en/players/57df7a11/matchlogs/2025-2026/summary/Arthur-Masuaku-Match-Logs" TargetMode="External"/><Relationship Id="rId2386" Type="http://schemas.openxmlformats.org/officeDocument/2006/relationships/hyperlink" Target="https://fbref.com/en/country/FRA/France-Football" TargetMode="External"/><Relationship Id="rId2593" Type="http://schemas.openxmlformats.org/officeDocument/2006/relationships/hyperlink" Target="https://fbref.com/en/players/b2470c6f/Anthony-Patterson" TargetMode="External"/><Relationship Id="rId3437" Type="http://schemas.openxmlformats.org/officeDocument/2006/relationships/hyperlink" Target="https://fbref.com/en/players/fb152f96/Brandon-Thomas-Asante" TargetMode="External"/><Relationship Id="rId120" Type="http://schemas.openxmlformats.org/officeDocument/2006/relationships/hyperlink" Target="https://fbref.com/en/players/6a713852/matchlogs/2025-2026/summary/Robert-Sanchez-Match-Logs" TargetMode="External"/><Relationship Id="rId358" Type="http://schemas.openxmlformats.org/officeDocument/2006/relationships/hyperlink" Target="https://fbref.com/en/players/8e92be30/matchlogs/2025-2026/summary/Alexander-Isak-Match-Logs" TargetMode="External"/><Relationship Id="rId565" Type="http://schemas.openxmlformats.org/officeDocument/2006/relationships/hyperlink" Target="https://fbref.com/en/players/68db6358/matchlogs/2025-2026/summary/Daniel-Bentley-Match-Logs" TargetMode="External"/><Relationship Id="rId772" Type="http://schemas.openxmlformats.org/officeDocument/2006/relationships/hyperlink" Target="https://fbref.com/en/squads/8cec06e1/Wolverhampton-Wanderers-Stats" TargetMode="External"/><Relationship Id="rId1195" Type="http://schemas.openxmlformats.org/officeDocument/2006/relationships/hyperlink" Target="https://fbref.com/en/country/WAL/Wales-Football" TargetMode="External"/><Relationship Id="rId2039" Type="http://schemas.openxmlformats.org/officeDocument/2006/relationships/hyperlink" Target="https://fbref.com/en/country/ENG/England-Football" TargetMode="External"/><Relationship Id="rId2246" Type="http://schemas.openxmlformats.org/officeDocument/2006/relationships/hyperlink" Target="https://fbref.com/en/players/6a021e43/Eliezer-Mayenda" TargetMode="External"/><Relationship Id="rId2453" Type="http://schemas.openxmlformats.org/officeDocument/2006/relationships/hyperlink" Target="https://fbref.com/en/players/7ba2eaa9/Pedro-Neto" TargetMode="External"/><Relationship Id="rId2660" Type="http://schemas.openxmlformats.org/officeDocument/2006/relationships/hyperlink" Target="https://fbref.com/en/players/86bf27f0/matchlogs/2025-2026/summary/Freddie-Potts-Match-Logs" TargetMode="External"/><Relationship Id="rId2898" Type="http://schemas.openxmlformats.org/officeDocument/2006/relationships/hyperlink" Target="https://fbref.com/en/country/GHA/Ghana-Football" TargetMode="External"/><Relationship Id="rId218" Type="http://schemas.openxmlformats.org/officeDocument/2006/relationships/hyperlink" Target="https://fbref.com/en/players/30d4a2e5/matchlogs/2025-2026/summary/Vitaliy-Mykolenko-Match-Logs" TargetMode="External"/><Relationship Id="rId425" Type="http://schemas.openxmlformats.org/officeDocument/2006/relationships/hyperlink" Target="https://fbref.com/en/players/e6f7797e/matchlogs/2025-2026/summary/Tyrique-George-Match-Logs" TargetMode="External"/><Relationship Id="rId632" Type="http://schemas.openxmlformats.org/officeDocument/2006/relationships/hyperlink" Target="https://fbref.com/en/squads/e4a775cb/Nottingham-Forest-Stats" TargetMode="External"/><Relationship Id="rId1055" Type="http://schemas.openxmlformats.org/officeDocument/2006/relationships/hyperlink" Target="https://fbref.com/en/country/ENG/England-Football" TargetMode="External"/><Relationship Id="rId1262" Type="http://schemas.openxmlformats.org/officeDocument/2006/relationships/hyperlink" Target="https://fbref.com/en/players/d557d734/Matt-Doherty" TargetMode="External"/><Relationship Id="rId2106" Type="http://schemas.openxmlformats.org/officeDocument/2006/relationships/hyperlink" Target="https://fbref.com/en/players/a2b105e0/Sean-Longstaff" TargetMode="External"/><Relationship Id="rId2313" Type="http://schemas.openxmlformats.org/officeDocument/2006/relationships/hyperlink" Target="https://fbref.com/en/players/43d0b694/Shumaira-Mheuka" TargetMode="External"/><Relationship Id="rId2520" Type="http://schemas.openxmlformats.org/officeDocument/2006/relationships/hyperlink" Target="https://fbref.com/en/players/ca607d59/matchlogs/2025-2026/summary/Noah-Okafor-Match-Logs" TargetMode="External"/><Relationship Id="rId2758" Type="http://schemas.openxmlformats.org/officeDocument/2006/relationships/hyperlink" Target="https://fbref.com/en/country/WAL/Wales-Football" TargetMode="External"/><Relationship Id="rId2965" Type="http://schemas.openxmlformats.org/officeDocument/2006/relationships/hyperlink" Target="https://fbref.com/en/players/7e118f84/Jimmy-Sinclair" TargetMode="External"/><Relationship Id="rId937" Type="http://schemas.openxmlformats.org/officeDocument/2006/relationships/hyperlink" Target="https://fbref.com/en/players/a4ac4b8f/matchlogs/2025-2026/summary/Willy-Boly-Match-Logs" TargetMode="External"/><Relationship Id="rId1122" Type="http://schemas.openxmlformats.org/officeDocument/2006/relationships/hyperlink" Target="https://fbref.com/en/players/0442183b/Nathaniel-Clyne" TargetMode="External"/><Relationship Id="rId1567" Type="http://schemas.openxmlformats.org/officeDocument/2006/relationships/hyperlink" Target="https://fbref.com/en/country/ENG/England-Football" TargetMode="External"/><Relationship Id="rId1774" Type="http://schemas.openxmlformats.org/officeDocument/2006/relationships/hyperlink" Target="https://fbref.com/en/players/ba492306/Samuel-Iling-Junior" TargetMode="External"/><Relationship Id="rId1981" Type="http://schemas.openxmlformats.org/officeDocument/2006/relationships/hyperlink" Target="https://fbref.com/en/players/c0b3669f/matchlogs/2025-2026/summary/Randal-Kolo-Muani-Match-Logs" TargetMode="External"/><Relationship Id="rId2618" Type="http://schemas.openxmlformats.org/officeDocument/2006/relationships/hyperlink" Target="https://fbref.com/en/country/BRA/Brazil-Football" TargetMode="External"/><Relationship Id="rId2825" Type="http://schemas.openxmlformats.org/officeDocument/2006/relationships/hyperlink" Target="https://fbref.com/en/players/e342ad68/Mohamed-Salah" TargetMode="External"/><Relationship Id="rId66" Type="http://schemas.openxmlformats.org/officeDocument/2006/relationships/hyperlink" Target="https://fbref.com/en/players/77d7c96f/matchlogs/2025-2026/summary/Kenny-Tete-Match-Logs" TargetMode="External"/><Relationship Id="rId1427" Type="http://schemas.openxmlformats.org/officeDocument/2006/relationships/hyperlink" Target="https://fbref.com/en/country/ENG/England-Football" TargetMode="External"/><Relationship Id="rId1634" Type="http://schemas.openxmlformats.org/officeDocument/2006/relationships/hyperlink" Target="https://fbref.com/en/players/e082af5b/Angus-Gunn" TargetMode="External"/><Relationship Id="rId1841" Type="http://schemas.openxmlformats.org/officeDocument/2006/relationships/hyperlink" Target="https://fbref.com/en/players/e8832875/matchlogs/2025-2026/summary/Joao-Pedro-Match-Logs" TargetMode="External"/><Relationship Id="rId3087" Type="http://schemas.openxmlformats.org/officeDocument/2006/relationships/hyperlink" Target="https://fbref.com/en/players/a3c8b4d3/matchlogs/2025-2026/summary/Loum-Tchaouna-Match-Logs" TargetMode="External"/><Relationship Id="rId3294" Type="http://schemas.openxmlformats.org/officeDocument/2006/relationships/hyperlink" Target="https://fbref.com/en/squads/d07537b9/Brighton-and-Hove-Albion-Stats" TargetMode="External"/><Relationship Id="rId1939" Type="http://schemas.openxmlformats.org/officeDocument/2006/relationships/hyperlink" Target="https://fbref.com/en/country/BRA/Brazil-Football" TargetMode="External"/><Relationship Id="rId1701" Type="http://schemas.openxmlformats.org/officeDocument/2006/relationships/hyperlink" Target="https://fbref.com/en/players/935e6b8f/matchlogs/2025-2026/summary/Jordan-Henderson-Match-Logs" TargetMode="External"/><Relationship Id="rId3154" Type="http://schemas.openxmlformats.org/officeDocument/2006/relationships/hyperlink" Target="https://fbref.com/en/squads/d3fd31cc/Everton-Stats" TargetMode="External"/><Relationship Id="rId3361" Type="http://schemas.openxmlformats.org/officeDocument/2006/relationships/hyperlink" Target="https://fbref.com/en/squads/8ef52968/Sunderland-Stats" TargetMode="External"/><Relationship Id="rId3459" Type="http://schemas.openxmlformats.org/officeDocument/2006/relationships/hyperlink" Target="https://fbref.com/en/players/debe38a0/John-Egan" TargetMode="External"/><Relationship Id="rId282" Type="http://schemas.openxmlformats.org/officeDocument/2006/relationships/hyperlink" Target="https://fbref.com/en/players/5d68f5b2/matchlogs/2025-2026/summary/Lucas-Match-Logs" TargetMode="External"/><Relationship Id="rId587" Type="http://schemas.openxmlformats.org/officeDocument/2006/relationships/hyperlink" Target="https://fbref.com/en/players/a42760bc/matchlogs/2025-2026/summary/Tolu-Arokodare-Match-Logs" TargetMode="External"/><Relationship Id="rId2170" Type="http://schemas.openxmlformats.org/officeDocument/2006/relationships/hyperlink" Target="https://fbref.com/en/players/6b6c793c/Tyrell-Malacia" TargetMode="External"/><Relationship Id="rId2268" Type="http://schemas.openxmlformats.org/officeDocument/2006/relationships/hyperlink" Target="https://fbref.com/en/squads/e4a775cb/Nottingham-Forest-Stats" TargetMode="External"/><Relationship Id="rId3014" Type="http://schemas.openxmlformats.org/officeDocument/2006/relationships/hyperlink" Target="https://fbref.com/en/country/GER/Germany-Football" TargetMode="External"/><Relationship Id="rId3221" Type="http://schemas.openxmlformats.org/officeDocument/2006/relationships/hyperlink" Target="https://fbref.com/en/country/NED/Netherlands-Football" TargetMode="External"/><Relationship Id="rId3319" Type="http://schemas.openxmlformats.org/officeDocument/2006/relationships/hyperlink" Target="https://fbref.com/en/players/c6dc9ecd/matchlogs/2025-2026/summary/Harry-Wilson-Match-Logs" TargetMode="External"/><Relationship Id="rId8" Type="http://schemas.openxmlformats.org/officeDocument/2006/relationships/hyperlink" Target="https://fbref.com/en/players/e61b8aee/matchlogs/2025-2026/summary/Granit-Xhaka-Match-Logs" TargetMode="External"/><Relationship Id="rId142" Type="http://schemas.openxmlformats.org/officeDocument/2006/relationships/hyperlink" Target="https://fbref.com/en/players/289601e6/matchlogs/2025-2026/summary/Antonee-Robinson-Match-Logs" TargetMode="External"/><Relationship Id="rId447" Type="http://schemas.openxmlformats.org/officeDocument/2006/relationships/hyperlink" Target="https://fbref.com/en/players/ef491564/matchlogs/2025-2026/summary/Mateus-Fernandes-Match-Logs" TargetMode="External"/><Relationship Id="rId794" Type="http://schemas.openxmlformats.org/officeDocument/2006/relationships/hyperlink" Target="https://fbref.com/en/players/5e253986/Brandon-Austin" TargetMode="External"/><Relationship Id="rId1077" Type="http://schemas.openxmlformats.org/officeDocument/2006/relationships/hyperlink" Target="https://fbref.com/en/players/197640fd/matchlogs/2025-2026/summary/Timothy-Castagne-Match-Logs" TargetMode="External"/><Relationship Id="rId2030" Type="http://schemas.openxmlformats.org/officeDocument/2006/relationships/hyperlink" Target="https://fbref.com/en/players/5903eca2/Keiber-Lamadrid" TargetMode="External"/><Relationship Id="rId2128" Type="http://schemas.openxmlformats.org/officeDocument/2006/relationships/hyperlink" Target="https://fbref.com/en/squads/8602292d/Aston-Villa-Stats" TargetMode="External"/><Relationship Id="rId2475" Type="http://schemas.openxmlformats.org/officeDocument/2006/relationships/hyperlink" Target="https://fbref.com/en/squads/cd051869/Brentford-Stats" TargetMode="External"/><Relationship Id="rId2682" Type="http://schemas.openxmlformats.org/officeDocument/2006/relationships/hyperlink" Target="https://fbref.com/en/country/ENG/England-Football" TargetMode="External"/><Relationship Id="rId2987" Type="http://schemas.openxmlformats.org/officeDocument/2006/relationships/hyperlink" Target="https://fbref.com/en/squads/4ba7cbea/Bournemouth-Stats" TargetMode="External"/><Relationship Id="rId654" Type="http://schemas.openxmlformats.org/officeDocument/2006/relationships/hyperlink" Target="https://fbref.com/en/players/dcfb17f4/Amine-Adli" TargetMode="External"/><Relationship Id="rId861" Type="http://schemas.openxmlformats.org/officeDocument/2006/relationships/hyperlink" Target="https://fbref.com/en/players/072e68ed/matchlogs/2025-2026/summary/Altay-Bayindir-Match-Logs" TargetMode="External"/><Relationship Id="rId959" Type="http://schemas.openxmlformats.org/officeDocument/2006/relationships/hyperlink" Target="https://fbref.com/en/country/ENG/England-Football" TargetMode="External"/><Relationship Id="rId1284" Type="http://schemas.openxmlformats.org/officeDocument/2006/relationships/hyperlink" Target="https://fbref.com/en/squads/19538871/Manchester-United-Stats" TargetMode="External"/><Relationship Id="rId1491" Type="http://schemas.openxmlformats.org/officeDocument/2006/relationships/hyperlink" Target="https://fbref.com/en/country/NED/Netherlands-Football" TargetMode="External"/><Relationship Id="rId1589" Type="http://schemas.openxmlformats.org/officeDocument/2006/relationships/hyperlink" Target="https://fbref.com/en/players/ae9b998d/matchlogs/2025-2026/summary/Brajan-Gruda-Match-Logs" TargetMode="External"/><Relationship Id="rId2335" Type="http://schemas.openxmlformats.org/officeDocument/2006/relationships/hyperlink" Target="https://fbref.com/en/squads/4ba7cbea/Bournemouth-Stats" TargetMode="External"/><Relationship Id="rId2542" Type="http://schemas.openxmlformats.org/officeDocument/2006/relationships/hyperlink" Target="https://fbref.com/en/country/ENG/England-Football" TargetMode="External"/><Relationship Id="rId307" Type="http://schemas.openxmlformats.org/officeDocument/2006/relationships/hyperlink" Target="https://fbref.com/en/players/5b5c2228/matchlogs/2025-2026/summary/Ladislav-Krejci-Match-Logs" TargetMode="External"/><Relationship Id="rId514" Type="http://schemas.openxmlformats.org/officeDocument/2006/relationships/hyperlink" Target="https://fbref.com/en/players/b0f7e36c/matchlogs/2025-2026/summary/Federico-Chiesa-Match-Logs" TargetMode="External"/><Relationship Id="rId721" Type="http://schemas.openxmlformats.org/officeDocument/2006/relationships/hyperlink" Target="https://fbref.com/en/players/8b3ab7ad/matchlogs/2025-2026/summary/Edson-Alvarez-Match-Logs" TargetMode="External"/><Relationship Id="rId1144" Type="http://schemas.openxmlformats.org/officeDocument/2006/relationships/hyperlink" Target="https://fbref.com/en/squads/d07537b9/Brighton-and-Hove-Albion-Stats" TargetMode="External"/><Relationship Id="rId1351" Type="http://schemas.openxmlformats.org/officeDocument/2006/relationships/hyperlink" Target="https://fbref.com/en/country/ENG/England-Football" TargetMode="External"/><Relationship Id="rId1449" Type="http://schemas.openxmlformats.org/officeDocument/2006/relationships/hyperlink" Target="https://fbref.com/en/players/74f2e748/matchlogs/2025-2026/summary/Jeremie-Frimpong-Match-Logs" TargetMode="External"/><Relationship Id="rId1796" Type="http://schemas.openxmlformats.org/officeDocument/2006/relationships/hyperlink" Target="https://fbref.com/en/squads/8ef52968/Sunderland-Stats" TargetMode="External"/><Relationship Id="rId2402" Type="http://schemas.openxmlformats.org/officeDocument/2006/relationships/hyperlink" Target="https://fbref.com/en/country/COL/Colombia-Football" TargetMode="External"/><Relationship Id="rId2847" Type="http://schemas.openxmlformats.org/officeDocument/2006/relationships/hyperlink" Target="https://fbref.com/en/squads/e4a775cb/Nottingham-Forest-Stats" TargetMode="External"/><Relationship Id="rId88" Type="http://schemas.openxmlformats.org/officeDocument/2006/relationships/hyperlink" Target="https://fbref.com/en/players/b66b8d5e/matchlogs/2025-2026/summary/Oliver-Sonne-Match-Logs" TargetMode="External"/><Relationship Id="rId819" Type="http://schemas.openxmlformats.org/officeDocument/2006/relationships/hyperlink" Target="https://fbref.com/en/country/FRA/France-Football" TargetMode="External"/><Relationship Id="rId1004" Type="http://schemas.openxmlformats.org/officeDocument/2006/relationships/hyperlink" Target="https://fbref.com/en/squads/cff3d9bb/Chelsea-Stats" TargetMode="External"/><Relationship Id="rId1211" Type="http://schemas.openxmlformats.org/officeDocument/2006/relationships/hyperlink" Target="https://fbref.com/en/country/ENG/England-Football" TargetMode="External"/><Relationship Id="rId1656" Type="http://schemas.openxmlformats.org/officeDocument/2006/relationships/hyperlink" Target="https://fbref.com/en/squads/b2b47a98/Newcastle-United-Stats" TargetMode="External"/><Relationship Id="rId1863" Type="http://schemas.openxmlformats.org/officeDocument/2006/relationships/hyperlink" Target="https://fbref.com/en/country/ENG/England-Football" TargetMode="External"/><Relationship Id="rId2707" Type="http://schemas.openxmlformats.org/officeDocument/2006/relationships/hyperlink" Target="https://fbref.com/en/squads/4ba7cbea/Bournemouth-Stats" TargetMode="External"/><Relationship Id="rId2914" Type="http://schemas.openxmlformats.org/officeDocument/2006/relationships/hyperlink" Target="https://fbref.com/en/country/ENG/England-Football" TargetMode="External"/><Relationship Id="rId1309" Type="http://schemas.openxmlformats.org/officeDocument/2006/relationships/hyperlink" Target="https://fbref.com/en/players/123d2733/matchlogs/2025-2026/summary/George-Earthy-Match-Logs" TargetMode="External"/><Relationship Id="rId1516" Type="http://schemas.openxmlformats.org/officeDocument/2006/relationships/hyperlink" Target="https://fbref.com/en/squads/7c21e445/West-Ham-United-Stats" TargetMode="External"/><Relationship Id="rId1723" Type="http://schemas.openxmlformats.org/officeDocument/2006/relationships/hyperlink" Target="https://fbref.com/en/country/ENG/England-Football" TargetMode="External"/><Relationship Id="rId1930" Type="http://schemas.openxmlformats.org/officeDocument/2006/relationships/hyperlink" Target="https://fbref.com/en/players/62d7ef38/Caoimhin-Kelleher" TargetMode="External"/><Relationship Id="rId3176" Type="http://schemas.openxmlformats.org/officeDocument/2006/relationships/hyperlink" Target="https://fbref.com/en/players/7ba5d93b/Timur-Tuterov" TargetMode="External"/><Relationship Id="rId3383" Type="http://schemas.openxmlformats.org/officeDocument/2006/relationships/hyperlink" Target="https://fbref.com/en/players/3ee0dd59/Martin-Zubimendi" TargetMode="External"/><Relationship Id="rId15" Type="http://schemas.openxmlformats.org/officeDocument/2006/relationships/hyperlink" Target="https://fbref.com/en/players/e7fcf289/matchlogs/2025-2026/summary/Florian-Wirtz-Match-Logs" TargetMode="External"/><Relationship Id="rId2192" Type="http://schemas.openxmlformats.org/officeDocument/2006/relationships/hyperlink" Target="https://fbref.com/en/squads/8cec06e1/Wolverhampton-Wanderers-Stats" TargetMode="External"/><Relationship Id="rId3036" Type="http://schemas.openxmlformats.org/officeDocument/2006/relationships/hyperlink" Target="https://fbref.com/en/players/f553b2b3/Jorgen-Strand-Larsen" TargetMode="External"/><Relationship Id="rId3243" Type="http://schemas.openxmlformats.org/officeDocument/2006/relationships/hyperlink" Target="https://fbref.com/en/players/984a5a64/matchlogs/2025-2026/summary/Kyle-Walker-Peters-Match-Logs" TargetMode="External"/><Relationship Id="rId164" Type="http://schemas.openxmlformats.org/officeDocument/2006/relationships/hyperlink" Target="https://fbref.com/en/players/27d0a506/matchlogs/2025-2026/summary/Pedro-Porro-Match-Logs" TargetMode="External"/><Relationship Id="rId371" Type="http://schemas.openxmlformats.org/officeDocument/2006/relationships/hyperlink" Target="https://fbref.com/en/players/9a71e978/matchlogs/2025-2026/summary/Ki-Jana-Hoever-Match-Logs" TargetMode="External"/><Relationship Id="rId2052" Type="http://schemas.openxmlformats.org/officeDocument/2006/relationships/hyperlink" Target="https://fbref.com/en/squads/8ef52968/Sunderland-Stats" TargetMode="External"/><Relationship Id="rId2497" Type="http://schemas.openxmlformats.org/officeDocument/2006/relationships/hyperlink" Target="https://fbref.com/en/players/8092d497/Luke-ONien" TargetMode="External"/><Relationship Id="rId3450" Type="http://schemas.openxmlformats.org/officeDocument/2006/relationships/hyperlink" Target="https://fbref.com/en/players/76c1ea7c/Raphael-Borges-Rodrigues" TargetMode="External"/><Relationship Id="rId469" Type="http://schemas.openxmlformats.org/officeDocument/2006/relationships/hyperlink" Target="https://fbref.com/en/players/282f75f3/matchlogs/2025-2026/summary/Lewis-Dunk-Match-Logs" TargetMode="External"/><Relationship Id="rId676" Type="http://schemas.openxmlformats.org/officeDocument/2006/relationships/hyperlink" Target="https://fbref.com/en/squads/b8fd03ef/Manchester-City-Stats" TargetMode="External"/><Relationship Id="rId883" Type="http://schemas.openxmlformats.org/officeDocument/2006/relationships/hyperlink" Target="https://fbref.com/en/country/BEL/Belgium-Football" TargetMode="External"/><Relationship Id="rId1099" Type="http://schemas.openxmlformats.org/officeDocument/2006/relationships/hyperlink" Target="https://fbref.com/en/country/POR/Portugal-Football" TargetMode="External"/><Relationship Id="rId2357" Type="http://schemas.openxmlformats.org/officeDocument/2006/relationships/hyperlink" Target="https://fbref.com/en/players/973d6049/Jack-Moorhouse" TargetMode="External"/><Relationship Id="rId2564" Type="http://schemas.openxmlformats.org/officeDocument/2006/relationships/hyperlink" Target="https://fbref.com/en/players/7b355808/matchlogs/2025-2026/summary/William-Osula-Match-Logs" TargetMode="External"/><Relationship Id="rId3103" Type="http://schemas.openxmlformats.org/officeDocument/2006/relationships/hyperlink" Target="https://fbref.com/en/players/dc45ac24/matchlogs/2025-2026/summary/Igor-Thiago-Match-Logs" TargetMode="External"/><Relationship Id="rId3310" Type="http://schemas.openxmlformats.org/officeDocument/2006/relationships/hyperlink" Target="https://fbref.com/en/squads/b2b47a98/Newcastle-United-Stats" TargetMode="External"/><Relationship Id="rId3408" Type="http://schemas.openxmlformats.org/officeDocument/2006/relationships/hyperlink" Target="https://fbref.com/en/players/6ea97fd5/Alex-Palmer" TargetMode="External"/><Relationship Id="rId231" Type="http://schemas.openxmlformats.org/officeDocument/2006/relationships/hyperlink" Target="https://fbref.com/en/players/25683300/matchlogs/2025-2026/summary/Kieran-Morrison-Match-Logs" TargetMode="External"/><Relationship Id="rId329" Type="http://schemas.openxmlformats.org/officeDocument/2006/relationships/hyperlink" Target="https://fbref.com/en/players/cc77354e/matchlogs/2025-2026/summary/Boubacar-Kamara-Match-Logs" TargetMode="External"/><Relationship Id="rId536" Type="http://schemas.openxmlformats.org/officeDocument/2006/relationships/hyperlink" Target="https://fbref.com/en/players/b2d31e83/matchlogs/2025-2026/summary/Dan-Burn-Match-Logs" TargetMode="External"/><Relationship Id="rId1166" Type="http://schemas.openxmlformats.org/officeDocument/2006/relationships/hyperlink" Target="https://fbref.com/en/players/dc62b55d/Matheus-Cunha" TargetMode="External"/><Relationship Id="rId1373" Type="http://schemas.openxmlformats.org/officeDocument/2006/relationships/hyperlink" Target="https://fbref.com/en/players/87189f25/matchlogs/2025-2026/summary/Romain-Esse-Match-Logs" TargetMode="External"/><Relationship Id="rId2217" Type="http://schemas.openxmlformats.org/officeDocument/2006/relationships/hyperlink" Target="https://fbref.com/en/players/48a5a5d6/matchlogs/2025-2026/summary/Gabriel-Martinelli-Match-Logs" TargetMode="External"/><Relationship Id="rId2771" Type="http://schemas.openxmlformats.org/officeDocument/2006/relationships/hyperlink" Target="https://fbref.com/en/squads/8ef52968/Sunderland-Stats" TargetMode="External"/><Relationship Id="rId2869" Type="http://schemas.openxmlformats.org/officeDocument/2006/relationships/hyperlink" Target="https://fbref.com/en/players/242e5e6d/Oliver-Scarles" TargetMode="External"/><Relationship Id="rId743" Type="http://schemas.openxmlformats.org/officeDocument/2006/relationships/hyperlink" Target="https://fbref.com/en/country/ENG/England-Football" TargetMode="External"/><Relationship Id="rId950" Type="http://schemas.openxmlformats.org/officeDocument/2006/relationships/hyperlink" Target="https://fbref.com/en/players/79c84d1c/Jarrod-Bowen" TargetMode="External"/><Relationship Id="rId1026" Type="http://schemas.openxmlformats.org/officeDocument/2006/relationships/hyperlink" Target="https://fbref.com/en/players/16264a81/Moises-Caicedo" TargetMode="External"/><Relationship Id="rId1580" Type="http://schemas.openxmlformats.org/officeDocument/2006/relationships/hyperlink" Target="https://fbref.com/en/squads/d3fd31cc/Everton-Stats" TargetMode="External"/><Relationship Id="rId1678" Type="http://schemas.openxmlformats.org/officeDocument/2006/relationships/hyperlink" Target="https://fbref.com/en/players/64e17fab/Ayden-Heaven" TargetMode="External"/><Relationship Id="rId1885" Type="http://schemas.openxmlformats.org/officeDocument/2006/relationships/hyperlink" Target="https://fbref.com/en/players/570bb4b9/matchlogs/2025-2026/summary/Hamed-Junior-Traore-Match-Logs" TargetMode="External"/><Relationship Id="rId2424" Type="http://schemas.openxmlformats.org/officeDocument/2006/relationships/hyperlink" Target="https://fbref.com/en/players/9affc5f2/matchlogs/2025-2026/summary/David-Moller-Wolfe-Match-Logs" TargetMode="External"/><Relationship Id="rId2631" Type="http://schemas.openxmlformats.org/officeDocument/2006/relationships/hyperlink" Target="https://fbref.com/en/squads/943e8050/Burnley-Stats" TargetMode="External"/><Relationship Id="rId2729" Type="http://schemas.openxmlformats.org/officeDocument/2006/relationships/hyperlink" Target="https://fbref.com/en/players/b12ba5d9/Seth-Ridgeon" TargetMode="External"/><Relationship Id="rId2936" Type="http://schemas.openxmlformats.org/officeDocument/2006/relationships/hyperlink" Target="https://fbref.com/en/players/9c94165b/matchlogs/2025-2026/summary/Luke-Shaw-Match-Logs" TargetMode="External"/><Relationship Id="rId603" Type="http://schemas.openxmlformats.org/officeDocument/2006/relationships/hyperlink" Target="https://fbref.com/en/players/bb08bce9/matchlogs/2025-2026/summary/Omar-Alderete-Match-Logs" TargetMode="External"/><Relationship Id="rId810" Type="http://schemas.openxmlformats.org/officeDocument/2006/relationships/hyperlink" Target="https://fbref.com/en/players/06df8256/Benoit-Badiashile" TargetMode="External"/><Relationship Id="rId908" Type="http://schemas.openxmlformats.org/officeDocument/2006/relationships/hyperlink" Target="https://fbref.com/en/squads/4ba7cbea/Bournemouth-Stats" TargetMode="External"/><Relationship Id="rId1233" Type="http://schemas.openxmlformats.org/officeDocument/2006/relationships/hyperlink" Target="https://fbref.com/en/players/9dc96f10/matchlogs/2025-2026/summary/Amad-Diallo-Match-Logs" TargetMode="External"/><Relationship Id="rId1440" Type="http://schemas.openxmlformats.org/officeDocument/2006/relationships/hyperlink" Target="https://fbref.com/en/squads/943e8050/Burnley-Stats" TargetMode="External"/><Relationship Id="rId1538" Type="http://schemas.openxmlformats.org/officeDocument/2006/relationships/hyperlink" Target="https://fbref.com/en/players/7a11550b/Joe-Gomez" TargetMode="External"/><Relationship Id="rId1300" Type="http://schemas.openxmlformats.org/officeDocument/2006/relationships/hyperlink" Target="https://fbref.com/en/squads/943e8050/Burnley-Stats" TargetMode="External"/><Relationship Id="rId1745" Type="http://schemas.openxmlformats.org/officeDocument/2006/relationships/hyperlink" Target="https://fbref.com/en/players/d8a7e52c/matchlogs/2025-2026/summary/Harry-Howell-Match-Logs" TargetMode="External"/><Relationship Id="rId1952" Type="http://schemas.openxmlformats.org/officeDocument/2006/relationships/hyperlink" Target="https://fbref.com/en/squads/47c64c55/Crystal-Palace-Stats" TargetMode="External"/><Relationship Id="rId3198" Type="http://schemas.openxmlformats.org/officeDocument/2006/relationships/hyperlink" Target="https://fbref.com/en/squads/19538871/Manchester-United-Stats" TargetMode="External"/><Relationship Id="rId37" Type="http://schemas.openxmlformats.org/officeDocument/2006/relationships/hyperlink" Target="https://fbref.com/en/players/cf134113/matchlogs/2025-2026/summary/Bart-Verbruggen-Match-Logs" TargetMode="External"/><Relationship Id="rId1605" Type="http://schemas.openxmlformats.org/officeDocument/2006/relationships/hyperlink" Target="https://fbref.com/en/players/d0706b27/matchlogs/2025-2026/summary/Marc-Guehi-Match-Logs" TargetMode="External"/><Relationship Id="rId1812" Type="http://schemas.openxmlformats.org/officeDocument/2006/relationships/hyperlink" Target="https://fbref.com/en/squads/cd051869/Brentford-Stats" TargetMode="External"/><Relationship Id="rId3058" Type="http://schemas.openxmlformats.org/officeDocument/2006/relationships/hyperlink" Target="https://fbref.com/en/squads/8ef52968/Sunderland-Stats" TargetMode="External"/><Relationship Id="rId3265" Type="http://schemas.openxmlformats.org/officeDocument/2006/relationships/hyperlink" Target="https://fbref.com/en/country/GER/Germany-Football" TargetMode="External"/><Relationship Id="rId3472" Type="http://schemas.openxmlformats.org/officeDocument/2006/relationships/hyperlink" Target="https://fbref.com/en/players/e0d1510a/Cody-Drameh" TargetMode="External"/><Relationship Id="rId186" Type="http://schemas.openxmlformats.org/officeDocument/2006/relationships/hyperlink" Target="https://fbref.com/en/players/7b355808/matchlogs/2025-2026/summary/William-Osula-Match-Logs" TargetMode="External"/><Relationship Id="rId393" Type="http://schemas.openxmlformats.org/officeDocument/2006/relationships/hyperlink" Target="https://fbref.com/en/players/5ad50391/matchlogs/2025-2026/summary/Josko-Gvardiol-Match-Logs" TargetMode="External"/><Relationship Id="rId2074" Type="http://schemas.openxmlformats.org/officeDocument/2006/relationships/hyperlink" Target="https://fbref.com/en/players/b57e066e/Rico-Lewis" TargetMode="External"/><Relationship Id="rId2281" Type="http://schemas.openxmlformats.org/officeDocument/2006/relationships/hyperlink" Target="https://fbref.com/en/players/643dadae/matchlogs/2025-2026/summary/Kian-McMahon-Brown-Match-Logs" TargetMode="External"/><Relationship Id="rId3125" Type="http://schemas.openxmlformats.org/officeDocument/2006/relationships/hyperlink" Target="https://fbref.com/en/country/ITA/Italy-Football" TargetMode="External"/><Relationship Id="rId3332" Type="http://schemas.openxmlformats.org/officeDocument/2006/relationships/hyperlink" Target="https://fbref.com/en/players/2500cef9/Yoane-Wissa" TargetMode="External"/><Relationship Id="rId253" Type="http://schemas.openxmlformats.org/officeDocument/2006/relationships/hyperlink" Target="https://fbref.com/en/players/b74277a0/matchlogs/2025-2026/summary/Noussair-Mazraoui-Match-Logs" TargetMode="External"/><Relationship Id="rId460" Type="http://schemas.openxmlformats.org/officeDocument/2006/relationships/hyperlink" Target="https://fbref.com/en/players/b9e1436c/matchlogs/2025-2026/summary/Harvey-Elliott-Match-Logs" TargetMode="External"/><Relationship Id="rId698" Type="http://schemas.openxmlformats.org/officeDocument/2006/relationships/hyperlink" Target="https://fbref.com/en/players/4abac767/Carlos-Alcaraz" TargetMode="External"/><Relationship Id="rId1090" Type="http://schemas.openxmlformats.org/officeDocument/2006/relationships/hyperlink" Target="https://fbref.com/en/players/30b33655/Samuel-Chambers" TargetMode="External"/><Relationship Id="rId2141" Type="http://schemas.openxmlformats.org/officeDocument/2006/relationships/hyperlink" Target="https://fbref.com/en/players/cab9634e/matchlogs/2025-2026/summary/Ian-Maatsen-Match-Logs" TargetMode="External"/><Relationship Id="rId2379" Type="http://schemas.openxmlformats.org/officeDocument/2006/relationships/hyperlink" Target="https://fbref.com/en/squads/19538871/Manchester-United-Stats" TargetMode="External"/><Relationship Id="rId2586" Type="http://schemas.openxmlformats.org/officeDocument/2006/relationships/hyperlink" Target="https://fbref.com/en/country/ENG/England-Football" TargetMode="External"/><Relationship Id="rId2793" Type="http://schemas.openxmlformats.org/officeDocument/2006/relationships/hyperlink" Target="https://fbref.com/en/players/3fcc22d5/Triston-Rowe" TargetMode="External"/><Relationship Id="rId113" Type="http://schemas.openxmlformats.org/officeDocument/2006/relationships/hyperlink" Target="https://fbref.com/en/players/242e5e6d/matchlogs/2025-2026/summary/Oliver-Scarles-Match-Logs" TargetMode="External"/><Relationship Id="rId320" Type="http://schemas.openxmlformats.org/officeDocument/2006/relationships/hyperlink" Target="https://fbref.com/en/players/72103498/matchlogs/2025-2026/summary/George-King-Match-Logs" TargetMode="External"/><Relationship Id="rId558" Type="http://schemas.openxmlformats.org/officeDocument/2006/relationships/hyperlink" Target="https://fbref.com/en/players/6c203af0/matchlogs/2025-2026/summary/Yves-Bissouma-Match-Logs" TargetMode="External"/><Relationship Id="rId765" Type="http://schemas.openxmlformats.org/officeDocument/2006/relationships/hyperlink" Target="https://fbref.com/en/players/8f4541c2/matchlogs/2025-2026/summary/Julian-Araujo-Match-Logs" TargetMode="External"/><Relationship Id="rId972" Type="http://schemas.openxmlformats.org/officeDocument/2006/relationships/hyperlink" Target="https://fbref.com/en/squads/8602292d/Aston-Villa-Stats" TargetMode="External"/><Relationship Id="rId1188" Type="http://schemas.openxmlformats.org/officeDocument/2006/relationships/hyperlink" Target="https://fbref.com/en/squads/5bfb9659/Leeds-United-Stats" TargetMode="External"/><Relationship Id="rId1395" Type="http://schemas.openxmlformats.org/officeDocument/2006/relationships/hyperlink" Target="https://fbref.com/en/country/POL/Poland-Football" TargetMode="External"/><Relationship Id="rId2001" Type="http://schemas.openxmlformats.org/officeDocument/2006/relationships/hyperlink" Target="https://fbref.com/en/players/77cf6852/matchlogs/2025-2026/summary/Emil-Krafth-Match-Logs" TargetMode="External"/><Relationship Id="rId2239" Type="http://schemas.openxmlformats.org/officeDocument/2006/relationships/hyperlink" Target="https://fbref.com/en/country/ENG/England-Football" TargetMode="External"/><Relationship Id="rId2446" Type="http://schemas.openxmlformats.org/officeDocument/2006/relationships/hyperlink" Target="https://fbref.com/en/country/ENG/England-Football" TargetMode="External"/><Relationship Id="rId2653" Type="http://schemas.openxmlformats.org/officeDocument/2006/relationships/hyperlink" Target="https://fbref.com/en/players/27d0a506/Pedro-Porro" TargetMode="External"/><Relationship Id="rId2860" Type="http://schemas.openxmlformats.org/officeDocument/2006/relationships/hyperlink" Target="https://fbref.com/en/players/61f80c89/matchlogs/2025-2026/summary/Mamadou-Sarr-Match-Logs" TargetMode="External"/><Relationship Id="rId418" Type="http://schemas.openxmlformats.org/officeDocument/2006/relationships/hyperlink" Target="https://fbref.com/en/players/f0caab96/matchlogs/2025-2026/summary/Toti-Gomes-Match-Logs" TargetMode="External"/><Relationship Id="rId625" Type="http://schemas.openxmlformats.org/officeDocument/2006/relationships/hyperlink" Target="https://fbref.com/en/players/5bc43860/matchlogs/2025-2026/summary/Brenden-Aaronson-Match-Logs" TargetMode="External"/><Relationship Id="rId832" Type="http://schemas.openxmlformats.org/officeDocument/2006/relationships/hyperlink" Target="https://fbref.com/en/squads/8ef52968/Sunderland-Stats" TargetMode="External"/><Relationship Id="rId1048" Type="http://schemas.openxmlformats.org/officeDocument/2006/relationships/hyperlink" Target="https://fbref.com/en/squads/47c64c55/Crystal-Palace-Stats" TargetMode="External"/><Relationship Id="rId1255" Type="http://schemas.openxmlformats.org/officeDocument/2006/relationships/hyperlink" Target="https://fbref.com/en/country/SEN/Senegal-Football" TargetMode="External"/><Relationship Id="rId1462" Type="http://schemas.openxmlformats.org/officeDocument/2006/relationships/hyperlink" Target="https://fbref.com/en/players/1971591f/Cody-Gakpo" TargetMode="External"/><Relationship Id="rId2306" Type="http://schemas.openxmlformats.org/officeDocument/2006/relationships/hyperlink" Target="https://fbref.com/en/country/FRA/France-Football" TargetMode="External"/><Relationship Id="rId2513" Type="http://schemas.openxmlformats.org/officeDocument/2006/relationships/hyperlink" Target="https://fbref.com/en/players/4e93ceb2/Temple-Ojinnaka" TargetMode="External"/><Relationship Id="rId2958" Type="http://schemas.openxmlformats.org/officeDocument/2006/relationships/hyperlink" Target="https://fbref.com/en/country/ENG/England-Football" TargetMode="External"/><Relationship Id="rId1115" Type="http://schemas.openxmlformats.org/officeDocument/2006/relationships/hyperlink" Target="https://fbref.com/en/country/NGA/Nigeria-Football" TargetMode="External"/><Relationship Id="rId1322" Type="http://schemas.openxmlformats.org/officeDocument/2006/relationships/hyperlink" Target="https://fbref.com/en/players/3354ea94/Tom-Edozie" TargetMode="External"/><Relationship Id="rId1767" Type="http://schemas.openxmlformats.org/officeDocument/2006/relationships/hyperlink" Target="https://fbref.com/en/country/BRA/Brazil-Football" TargetMode="External"/><Relationship Id="rId1974" Type="http://schemas.openxmlformats.org/officeDocument/2006/relationships/hyperlink" Target="https://fbref.com/en/players/16168a0f/Joe-Knight" TargetMode="External"/><Relationship Id="rId2720" Type="http://schemas.openxmlformats.org/officeDocument/2006/relationships/hyperlink" Target="https://fbref.com/en/players/1c7012b8/matchlogs/2025-2026/summary/Declan-Rice-Match-Logs" TargetMode="External"/><Relationship Id="rId2818" Type="http://schemas.openxmlformats.org/officeDocument/2006/relationships/hyperlink" Target="https://fbref.com/en/country/COD/Congo-DR-Football" TargetMode="External"/><Relationship Id="rId59" Type="http://schemas.openxmlformats.org/officeDocument/2006/relationships/hyperlink" Target="https://fbref.com/en/players/532e1e4f/matchlogs/2025-2026/summary/Pau-Torres-Match-Logs" TargetMode="External"/><Relationship Id="rId1627" Type="http://schemas.openxmlformats.org/officeDocument/2006/relationships/hyperlink" Target="https://fbref.com/en/country/ESP/Spain-Football" TargetMode="External"/><Relationship Id="rId1834" Type="http://schemas.openxmlformats.org/officeDocument/2006/relationships/hyperlink" Target="https://fbref.com/en/players/1e711234/Jamaldeen-Jimoh" TargetMode="External"/><Relationship Id="rId3287" Type="http://schemas.openxmlformats.org/officeDocument/2006/relationships/hyperlink" Target="https://fbref.com/en/players/b7ceda3e/matchlogs/2025-2026/summary/Archie-Whitehall-Match-Logs" TargetMode="External"/><Relationship Id="rId2096" Type="http://schemas.openxmlformats.org/officeDocument/2006/relationships/hyperlink" Target="https://fbref.com/en/squads/8cec06e1/Wolverhampton-Wanderers-Stats" TargetMode="External"/><Relationship Id="rId3494" Type="http://schemas.openxmlformats.org/officeDocument/2006/relationships/hyperlink" Target="https://fbref.com/en/players/3b9bf650/James-Debayo" TargetMode="External"/><Relationship Id="rId1901" Type="http://schemas.openxmlformats.org/officeDocument/2006/relationships/hyperlink" Target="https://fbref.com/en/players/15f24fe7/matchlogs/2025-2026/summary/Sasa-Kalajdzic-Match-Logs" TargetMode="External"/><Relationship Id="rId3147" Type="http://schemas.openxmlformats.org/officeDocument/2006/relationships/hyperlink" Target="https://fbref.com/en/players/9a28eba4/matchlogs/2025-2026/summary/Adama-Traore-Match-Logs" TargetMode="External"/><Relationship Id="rId3354" Type="http://schemas.openxmlformats.org/officeDocument/2006/relationships/hyperlink" Target="https://fbref.com/en/squads/8602292d/Aston-Villa-Stats" TargetMode="External"/><Relationship Id="rId275" Type="http://schemas.openxmlformats.org/officeDocument/2006/relationships/hyperlink" Target="https://fbref.com/en/players/67ac5bb8/matchlogs/2025-2026/summary/Gabriel-Magalhaes-Match-Logs" TargetMode="External"/><Relationship Id="rId482" Type="http://schemas.openxmlformats.org/officeDocument/2006/relationships/hyperlink" Target="https://fbref.com/en/players/1b84dbe1/matchlogs/2025-2026/summary/Lucas-Digne-Match-Logs" TargetMode="External"/><Relationship Id="rId2163" Type="http://schemas.openxmlformats.org/officeDocument/2006/relationships/hyperlink" Target="https://fbref.com/en/country/ENG/England-Football" TargetMode="External"/><Relationship Id="rId2370" Type="http://schemas.openxmlformats.org/officeDocument/2006/relationships/hyperlink" Target="https://fbref.com/en/country/ESP/Spain-Football" TargetMode="External"/><Relationship Id="rId3007" Type="http://schemas.openxmlformats.org/officeDocument/2006/relationships/hyperlink" Target="https://fbref.com/en/squads/361ca564/Tottenham-Hotspur-Stats" TargetMode="External"/><Relationship Id="rId3214" Type="http://schemas.openxmlformats.org/officeDocument/2006/relationships/hyperlink" Target="https://fbref.com/en/squads/822bd0ba/Liverpool-Stats" TargetMode="External"/><Relationship Id="rId3421" Type="http://schemas.openxmlformats.org/officeDocument/2006/relationships/hyperlink" Target="https://fbref.com/en/players/a0e00e23/Elkan-Baggott" TargetMode="External"/><Relationship Id="rId135" Type="http://schemas.openxmlformats.org/officeDocument/2006/relationships/hyperlink" Target="https://fbref.com/en/players/2e5915f1/matchlogs/2025-2026/summary/Morgan-Rogers-Match-Logs" TargetMode="External"/><Relationship Id="rId342" Type="http://schemas.openxmlformats.org/officeDocument/2006/relationships/hyperlink" Target="https://fbref.com/en/players/0cd31129/matchlogs/2025-2026/summary/Brennan-Johnson-Match-Logs" TargetMode="External"/><Relationship Id="rId787" Type="http://schemas.openxmlformats.org/officeDocument/2006/relationships/hyperlink" Target="https://fbref.com/en/country/ESP/Spain-Football" TargetMode="External"/><Relationship Id="rId994" Type="http://schemas.openxmlformats.org/officeDocument/2006/relationships/hyperlink" Target="https://fbref.com/en/players/bfc3b3a0/Hugo-Bueno" TargetMode="External"/><Relationship Id="rId2023" Type="http://schemas.openxmlformats.org/officeDocument/2006/relationships/hyperlink" Target="https://fbref.com/en/country/ENG/England-Football" TargetMode="External"/><Relationship Id="rId2230" Type="http://schemas.openxmlformats.org/officeDocument/2006/relationships/hyperlink" Target="https://fbref.com/en/players/feb5d972/Pape-Matar-Sarr" TargetMode="External"/><Relationship Id="rId2468" Type="http://schemas.openxmlformats.org/officeDocument/2006/relationships/hyperlink" Target="https://fbref.com/en/players/a53649b7/matchlogs/2025-2026/summary/Eddie-Nketiah-Match-Logs" TargetMode="External"/><Relationship Id="rId2675" Type="http://schemas.openxmlformats.org/officeDocument/2006/relationships/hyperlink" Target="https://fbref.com/en/squads/822bd0ba/Liverpool-Stats" TargetMode="External"/><Relationship Id="rId2882" Type="http://schemas.openxmlformats.org/officeDocument/2006/relationships/hyperlink" Target="https://fbref.com/en/country/SUI/Switzerland-Football" TargetMode="External"/><Relationship Id="rId202" Type="http://schemas.openxmlformats.org/officeDocument/2006/relationships/hyperlink" Target="https://fbref.com/en/players/25f2ef01/matchlogs/2025-2026/summary/Jake-OBrien-Match-Logs" TargetMode="External"/><Relationship Id="rId647" Type="http://schemas.openxmlformats.org/officeDocument/2006/relationships/hyperlink" Target="https://fbref.com/en/country/ENG/England-Football" TargetMode="External"/><Relationship Id="rId854" Type="http://schemas.openxmlformats.org/officeDocument/2006/relationships/hyperlink" Target="https://fbref.com/en/players/b2010f35/Callum-Bates" TargetMode="External"/><Relationship Id="rId1277" Type="http://schemas.openxmlformats.org/officeDocument/2006/relationships/hyperlink" Target="https://fbref.com/en/players/08f5afaa/matchlogs/2025-2026/summary/Gianluigi-Donnarumma-Match-Logs" TargetMode="External"/><Relationship Id="rId1484" Type="http://schemas.openxmlformats.org/officeDocument/2006/relationships/hyperlink" Target="https://fbref.com/en/squads/cff3d9bb/Chelsea-Stats" TargetMode="External"/><Relationship Id="rId1691" Type="http://schemas.openxmlformats.org/officeDocument/2006/relationships/hyperlink" Target="https://fbref.com/en/country/ENG/England-Football" TargetMode="External"/><Relationship Id="rId2328" Type="http://schemas.openxmlformats.org/officeDocument/2006/relationships/hyperlink" Target="https://fbref.com/en/players/2c6835e5/matchlogs/2025-2026/summary/Lewis-Miley-Match-Logs" TargetMode="External"/><Relationship Id="rId2535" Type="http://schemas.openxmlformats.org/officeDocument/2006/relationships/hyperlink" Target="https://fbref.com/en/squads/8602292d/Aston-Villa-Stats" TargetMode="External"/><Relationship Id="rId2742" Type="http://schemas.openxmlformats.org/officeDocument/2006/relationships/hyperlink" Target="https://fbref.com/en/country/ENG/England-Football" TargetMode="External"/><Relationship Id="rId507" Type="http://schemas.openxmlformats.org/officeDocument/2006/relationships/hyperlink" Target="https://fbref.com/en/players/a8c19eb8/matchlogs/2025-2026/summary/Nathan-Collins-Match-Logs" TargetMode="External"/><Relationship Id="rId714" Type="http://schemas.openxmlformats.org/officeDocument/2006/relationships/hyperlink" Target="https://fbref.com/en/players/defcfd32/Max-Alleyne" TargetMode="External"/><Relationship Id="rId921" Type="http://schemas.openxmlformats.org/officeDocument/2006/relationships/hyperlink" Target="https://fbref.com/en/players/eed2427e/matchlogs/2025-2026/summary/Oscar-Bobb-Match-Logs" TargetMode="External"/><Relationship Id="rId1137" Type="http://schemas.openxmlformats.org/officeDocument/2006/relationships/hyperlink" Target="https://fbref.com/en/players/700783e7/matchlogs/2025-2026/summary/Levi-Colwill-Match-Logs" TargetMode="External"/><Relationship Id="rId1344" Type="http://schemas.openxmlformats.org/officeDocument/2006/relationships/hyperlink" Target="https://fbref.com/en/squads/b2b47a98/Newcastle-United-Stats" TargetMode="External"/><Relationship Id="rId1551" Type="http://schemas.openxmlformats.org/officeDocument/2006/relationships/hyperlink" Target="https://fbref.com/en/country/ENG/England-Football" TargetMode="External"/><Relationship Id="rId1789" Type="http://schemas.openxmlformats.org/officeDocument/2006/relationships/hyperlink" Target="https://fbref.com/en/players/b1be9fc0/matchlogs/2025-2026/summary/Andy-Irving-Match-Logs" TargetMode="External"/><Relationship Id="rId1996" Type="http://schemas.openxmlformats.org/officeDocument/2006/relationships/hyperlink" Target="https://fbref.com/en/squads/b8fd03ef/Manchester-City-Stats" TargetMode="External"/><Relationship Id="rId2602" Type="http://schemas.openxmlformats.org/officeDocument/2006/relationships/hyperlink" Target="https://fbref.com/en/country/ENG/England-Football" TargetMode="External"/><Relationship Id="rId50" Type="http://schemas.openxmlformats.org/officeDocument/2006/relationships/hyperlink" Target="https://fbref.com/en/players/2baec6ce/matchlogs/2025-2026/summary/Axel-Tuanzebe-Match-Logs" TargetMode="External"/><Relationship Id="rId1204" Type="http://schemas.openxmlformats.org/officeDocument/2006/relationships/hyperlink" Target="https://fbref.com/en/squads/cff3d9bb/Chelsea-Stats" TargetMode="External"/><Relationship Id="rId1411" Type="http://schemas.openxmlformats.org/officeDocument/2006/relationships/hyperlink" Target="https://fbref.com/en/country/ARG/Argentina-Football" TargetMode="External"/><Relationship Id="rId1649" Type="http://schemas.openxmlformats.org/officeDocument/2006/relationships/hyperlink" Target="https://fbref.com/en/players/4d5a9185/matchlogs/2025-2026/summary/Viktor-Gyokeres-Match-Logs" TargetMode="External"/><Relationship Id="rId1856" Type="http://schemas.openxmlformats.org/officeDocument/2006/relationships/hyperlink" Target="https://fbref.com/en/squads/47c64c55/Crystal-Palace-Stats" TargetMode="External"/><Relationship Id="rId2907" Type="http://schemas.openxmlformats.org/officeDocument/2006/relationships/hyperlink" Target="https://fbref.com/en/squads/4ba7cbea/Bournemouth-Stats" TargetMode="External"/><Relationship Id="rId3071" Type="http://schemas.openxmlformats.org/officeDocument/2006/relationships/hyperlink" Target="https://fbref.com/en/players/1d36d6b6/matchlogs/2025-2026/summary/Ao-Tanaka-Match-Logs" TargetMode="External"/><Relationship Id="rId1509" Type="http://schemas.openxmlformats.org/officeDocument/2006/relationships/hyperlink" Target="https://fbref.com/en/players/10745192/matchlogs/2025-2026/summary/Jamie-Gittens-Match-Logs" TargetMode="External"/><Relationship Id="rId1716" Type="http://schemas.openxmlformats.org/officeDocument/2006/relationships/hyperlink" Target="https://fbref.com/en/squads/b8fd03ef/Manchester-City-Stats" TargetMode="External"/><Relationship Id="rId1923" Type="http://schemas.openxmlformats.org/officeDocument/2006/relationships/hyperlink" Target="https://fbref.com/en/country/ITA/Italy-Football" TargetMode="External"/><Relationship Id="rId3169" Type="http://schemas.openxmlformats.org/officeDocument/2006/relationships/hyperlink" Target="https://fbref.com/en/country/FRA/France-Football" TargetMode="External"/><Relationship Id="rId3376" Type="http://schemas.openxmlformats.org/officeDocument/2006/relationships/hyperlink" Target="https://fbref.com/en/country/UKR/Ukraine-Football" TargetMode="External"/><Relationship Id="rId297" Type="http://schemas.openxmlformats.org/officeDocument/2006/relationships/hyperlink" Target="https://fbref.com/en/players/6f806d99/matchlogs/2025-2026/summary/Enzo-Le-Fee-Match-Logs" TargetMode="External"/><Relationship Id="rId2185" Type="http://schemas.openxmlformats.org/officeDocument/2006/relationships/hyperlink" Target="https://fbref.com/en/players/f794e9ab/matchlogs/2025-2026/summary/Christos-Mandas-Match-Logs" TargetMode="External"/><Relationship Id="rId2392" Type="http://schemas.openxmlformats.org/officeDocument/2006/relationships/hyperlink" Target="https://fbref.com/en/players/597610cd/matchlogs/2025-2026/summary/Romaine-Mundle-Match-Logs" TargetMode="External"/><Relationship Id="rId3029" Type="http://schemas.openxmlformats.org/officeDocument/2006/relationships/hyperlink" Target="https://fbref.com/en/country/ENG/England-Football" TargetMode="External"/><Relationship Id="rId3236" Type="http://schemas.openxmlformats.org/officeDocument/2006/relationships/hyperlink" Target="https://fbref.com/en/players/86dd77d1/Kyle-Walker" TargetMode="External"/><Relationship Id="rId157" Type="http://schemas.openxmlformats.org/officeDocument/2006/relationships/hyperlink" Target="https://fbref.com/en/players/e1618c22/matchlogs/2025-2026/summary/Aaron-Ramsey-Match-Logs" TargetMode="External"/><Relationship Id="rId364" Type="http://schemas.openxmlformats.org/officeDocument/2006/relationships/hyperlink" Target="https://fbref.com/en/players/bd9553e6/matchlogs/2025-2026/summary/Omari-Hutchinson-Match-Logs" TargetMode="External"/><Relationship Id="rId2045" Type="http://schemas.openxmlformats.org/officeDocument/2006/relationships/hyperlink" Target="https://fbref.com/en/players/f0068e0f/matchlogs/2025-2026/summary/Josh-Laurent-Match-Logs" TargetMode="External"/><Relationship Id="rId2697" Type="http://schemas.openxmlformats.org/officeDocument/2006/relationships/hyperlink" Target="https://fbref.com/en/players/288647fc/Rayan" TargetMode="External"/><Relationship Id="rId3443" Type="http://schemas.openxmlformats.org/officeDocument/2006/relationships/hyperlink" Target="https://fbref.com/en/players/87189f25/Romain-Esse" TargetMode="External"/><Relationship Id="rId571" Type="http://schemas.openxmlformats.org/officeDocument/2006/relationships/hyperlink" Target="https://fbref.com/en/players/b2010f35/matchlogs/2025-2026/summary/Callum-Bates-Match-Logs" TargetMode="External"/><Relationship Id="rId669" Type="http://schemas.openxmlformats.org/officeDocument/2006/relationships/hyperlink" Target="https://fbref.com/en/players/a1dd3b81/matchlogs/2025-2026/summary/Enock-Agyei-Match-Logs" TargetMode="External"/><Relationship Id="rId876" Type="http://schemas.openxmlformats.org/officeDocument/2006/relationships/hyperlink" Target="https://fbref.com/en/squads/361ca564/Tottenham-Hotspur-Stats" TargetMode="External"/><Relationship Id="rId1299" Type="http://schemas.openxmlformats.org/officeDocument/2006/relationships/hyperlink" Target="https://fbref.com/en/country/SVK/Slovakia-Football" TargetMode="External"/><Relationship Id="rId2252" Type="http://schemas.openxmlformats.org/officeDocument/2006/relationships/hyperlink" Target="https://fbref.com/en/squads/7c21e445/West-Ham-United-Stats" TargetMode="External"/><Relationship Id="rId2557" Type="http://schemas.openxmlformats.org/officeDocument/2006/relationships/hyperlink" Target="https://fbref.com/en/players/c1242d4e/Stefan-Ortega" TargetMode="External"/><Relationship Id="rId3303" Type="http://schemas.openxmlformats.org/officeDocument/2006/relationships/hyperlink" Target="https://fbref.com/en/players/dd323728/matchlogs/2025-2026/summary/Neco-Williams-Match-Logs" TargetMode="External"/><Relationship Id="rId224" Type="http://schemas.openxmlformats.org/officeDocument/2006/relationships/hyperlink" Target="https://fbref.com/en/players/2acf0cd7/matchlogs/2025-2026/summary/Marshall-Munetsi-Match-Logs" TargetMode="External"/><Relationship Id="rId431" Type="http://schemas.openxmlformats.org/officeDocument/2006/relationships/hyperlink" Target="https://fbref.com/en/players/72c812f3/matchlogs/2025-2026/summary/Idrissa-Gana-Gueye-Match-Logs" TargetMode="External"/><Relationship Id="rId529" Type="http://schemas.openxmlformats.org/officeDocument/2006/relationships/hyperlink" Target="https://fbref.com/en/players/59e6e5bf/matchlogs/2025-2026/summary/Dominic-Calvert-Lewin-Match-Logs" TargetMode="External"/><Relationship Id="rId736" Type="http://schemas.openxmlformats.org/officeDocument/2006/relationships/hyperlink" Target="https://fbref.com/en/squads/5bfb9659/Leeds-United-Stats" TargetMode="External"/><Relationship Id="rId1061" Type="http://schemas.openxmlformats.org/officeDocument/2006/relationships/hyperlink" Target="https://fbref.com/en/players/966e28d0/matchlogs/2025-2026/summary/Fabio-Carvalho-Match-Logs" TargetMode="External"/><Relationship Id="rId1159" Type="http://schemas.openxmlformats.org/officeDocument/2006/relationships/hyperlink" Target="https://fbref.com/en/country/IRL/Republic-of-Ireland-Football" TargetMode="External"/><Relationship Id="rId1366" Type="http://schemas.openxmlformats.org/officeDocument/2006/relationships/hyperlink" Target="https://fbref.com/en/players/c149016b/Wataru-Endo" TargetMode="External"/><Relationship Id="rId2112" Type="http://schemas.openxmlformats.org/officeDocument/2006/relationships/hyperlink" Target="https://fbref.com/en/squads/8cec06e1/Wolverhampton-Wanderers-Stats" TargetMode="External"/><Relationship Id="rId2417" Type="http://schemas.openxmlformats.org/officeDocument/2006/relationships/hyperlink" Target="https://fbref.com/en/players/30d4a2e5/Vitaliy-Mykolenko" TargetMode="External"/><Relationship Id="rId2764" Type="http://schemas.openxmlformats.org/officeDocument/2006/relationships/hyperlink" Target="https://fbref.com/en/players/6434f10d/matchlogs/2025-2026/summary/Rodri-Match-Logs" TargetMode="External"/><Relationship Id="rId2971" Type="http://schemas.openxmlformats.org/officeDocument/2006/relationships/hyperlink" Target="https://fbref.com/en/squads/cff3d9bb/Chelsea-Stats" TargetMode="External"/><Relationship Id="rId943" Type="http://schemas.openxmlformats.org/officeDocument/2006/relationships/hyperlink" Target="https://fbref.com/en/country/FRA/France-Football" TargetMode="External"/><Relationship Id="rId1019" Type="http://schemas.openxmlformats.org/officeDocument/2006/relationships/hyperlink" Target="https://fbref.com/en/country/ENG/England-Football" TargetMode="External"/><Relationship Id="rId1573" Type="http://schemas.openxmlformats.org/officeDocument/2006/relationships/hyperlink" Target="https://fbref.com/en/players/59429fa1/matchlogs/2025-2026/summary/Charlie-Gray-Match-Logs" TargetMode="External"/><Relationship Id="rId1780" Type="http://schemas.openxmlformats.org/officeDocument/2006/relationships/hyperlink" Target="https://fbref.com/en/squads/47c64c55/Crystal-Palace-Stats" TargetMode="External"/><Relationship Id="rId1878" Type="http://schemas.openxmlformats.org/officeDocument/2006/relationships/hyperlink" Target="https://fbref.com/en/players/b2fe86e5/Eli-Junior-Kroupi" TargetMode="External"/><Relationship Id="rId2624" Type="http://schemas.openxmlformats.org/officeDocument/2006/relationships/hyperlink" Target="https://fbref.com/en/players/0cf321c8/matchlogs/2025-2026/summary/Djordje-Petrovic-Match-Logs" TargetMode="External"/><Relationship Id="rId2831" Type="http://schemas.openxmlformats.org/officeDocument/2006/relationships/hyperlink" Target="https://fbref.com/en/squads/18bb7c10/Arsenal-Stats" TargetMode="External"/><Relationship Id="rId2929" Type="http://schemas.openxmlformats.org/officeDocument/2006/relationships/hyperlink" Target="https://fbref.com/en/players/7cd31238/Teddy-Sharman" TargetMode="External"/><Relationship Id="rId72" Type="http://schemas.openxmlformats.org/officeDocument/2006/relationships/hyperlink" Target="https://fbref.com/en/players/15ea812b/matchlogs/2025-2026/summary/James-Tarkowski-Match-Logs" TargetMode="External"/><Relationship Id="rId803" Type="http://schemas.openxmlformats.org/officeDocument/2006/relationships/hyperlink" Target="https://fbref.com/en/country/SWE/Sweden-Football" TargetMode="External"/><Relationship Id="rId1226" Type="http://schemas.openxmlformats.org/officeDocument/2006/relationships/hyperlink" Target="https://fbref.com/en/players/1bfb6fef/Bafode-Diakite" TargetMode="External"/><Relationship Id="rId1433" Type="http://schemas.openxmlformats.org/officeDocument/2006/relationships/hyperlink" Target="https://fbref.com/en/players/132a82f1/matchlogs/2025-2026/summary/Wesley-Fofana-Match-Logs" TargetMode="External"/><Relationship Id="rId1640" Type="http://schemas.openxmlformats.org/officeDocument/2006/relationships/hyperlink" Target="https://fbref.com/en/squads/cff3d9bb/Chelsea-Stats" TargetMode="External"/><Relationship Id="rId1738" Type="http://schemas.openxmlformats.org/officeDocument/2006/relationships/hyperlink" Target="https://fbref.com/en/players/74ab11a7/Ronnie-Hollingshead" TargetMode="External"/><Relationship Id="rId3093" Type="http://schemas.openxmlformats.org/officeDocument/2006/relationships/hyperlink" Target="https://fbref.com/en/country/FRA/France-Football" TargetMode="External"/><Relationship Id="rId1500" Type="http://schemas.openxmlformats.org/officeDocument/2006/relationships/hyperlink" Target="https://fbref.com/en/squads/d3fd31cc/Everton-Stats" TargetMode="External"/><Relationship Id="rId1945" Type="http://schemas.openxmlformats.org/officeDocument/2006/relationships/hyperlink" Target="https://fbref.com/en/players/d17ce930/matchlogs/2025-2026/summary/Abdukodir-Khusanov-Match-Logs" TargetMode="External"/><Relationship Id="rId3160" Type="http://schemas.openxmlformats.org/officeDocument/2006/relationships/hyperlink" Target="https://fbref.com/en/players/21512407/Kieran-Trippier" TargetMode="External"/><Relationship Id="rId3398" Type="http://schemas.openxmlformats.org/officeDocument/2006/relationships/hyperlink" Target="https://fbref.com/en/players/b6d1cf5c/Marcelino-Nunez" TargetMode="External"/><Relationship Id="rId1805" Type="http://schemas.openxmlformats.org/officeDocument/2006/relationships/hyperlink" Target="https://fbref.com/en/players/c931d9f9/matchlogs/2025-2026/summary/Daniel-James-Match-Logs" TargetMode="External"/><Relationship Id="rId3020" Type="http://schemas.openxmlformats.org/officeDocument/2006/relationships/hyperlink" Target="https://fbref.com/en/players/28300a16/matchlogs/2025-2026/summary/Jason-Steele-Match-Logs" TargetMode="External"/><Relationship Id="rId3258" Type="http://schemas.openxmlformats.org/officeDocument/2006/relationships/hyperlink" Target="https://fbref.com/en/squads/8602292d/Aston-Villa-Stats" TargetMode="External"/><Relationship Id="rId3465" Type="http://schemas.openxmlformats.org/officeDocument/2006/relationships/hyperlink" Target="https://fbref.com/en/players/73b1d65b/Ryan-Giles" TargetMode="External"/><Relationship Id="rId179" Type="http://schemas.openxmlformats.org/officeDocument/2006/relationships/hyperlink" Target="https://fbref.com/en/players/b2470c6f/matchlogs/2025-2026/summary/Anthony-Patterson-Match-Logs" TargetMode="External"/><Relationship Id="rId386" Type="http://schemas.openxmlformats.org/officeDocument/2006/relationships/hyperlink" Target="https://fbref.com/en/players/fed7cb61/matchlogs/2025-2026/summary/Kai-Havertz-Match-Logs" TargetMode="External"/><Relationship Id="rId593" Type="http://schemas.openxmlformats.org/officeDocument/2006/relationships/hyperlink" Target="https://fbref.com/en/players/2d14071d/matchlogs/2025-2026/summary/Andre-Annous-Match-Logs" TargetMode="External"/><Relationship Id="rId2067" Type="http://schemas.openxmlformats.org/officeDocument/2006/relationships/hyperlink" Target="https://fbref.com/en/country/ITA/Italy-Football" TargetMode="External"/><Relationship Id="rId2274" Type="http://schemas.openxmlformats.org/officeDocument/2006/relationships/hyperlink" Target="https://fbref.com/en/players/90f91999/John-McGinn" TargetMode="External"/><Relationship Id="rId2481" Type="http://schemas.openxmlformats.org/officeDocument/2006/relationships/hyperlink" Target="https://fbref.com/en/players/7f94982c/Ethan-Nwaneri" TargetMode="External"/><Relationship Id="rId3118" Type="http://schemas.openxmlformats.org/officeDocument/2006/relationships/hyperlink" Target="https://fbref.com/en/squads/18bb7c10/Arsenal-Stats" TargetMode="External"/><Relationship Id="rId3325" Type="http://schemas.openxmlformats.org/officeDocument/2006/relationships/hyperlink" Target="https://fbref.com/en/country/ENG/England-Football" TargetMode="External"/><Relationship Id="rId246" Type="http://schemas.openxmlformats.org/officeDocument/2006/relationships/hyperlink" Target="https://fbref.com/en/players/ca22ccb0/matchlogs/2025-2026/summary/Hannibal-Mejbri-Match-Logs" TargetMode="External"/><Relationship Id="rId453" Type="http://schemas.openxmlformats.org/officeDocument/2006/relationships/hyperlink" Target="https://fbref.com/en/players/6f3cc2fe/matchlogs/2025-2026/summary/Evanilson-Match-Logs" TargetMode="External"/><Relationship Id="rId660" Type="http://schemas.openxmlformats.org/officeDocument/2006/relationships/hyperlink" Target="https://fbref.com/en/squads/8cec06e1/Wolverhampton-Wanderers-Stats" TargetMode="External"/><Relationship Id="rId898" Type="http://schemas.openxmlformats.org/officeDocument/2006/relationships/hyperlink" Target="https://fbref.com/en/players/0d85a4e8/Marcus-Bettinelli" TargetMode="External"/><Relationship Id="rId1083" Type="http://schemas.openxmlformats.org/officeDocument/2006/relationships/hyperlink" Target="https://fbref.com/en/country/ENG/England-Football" TargetMode="External"/><Relationship Id="rId1290" Type="http://schemas.openxmlformats.org/officeDocument/2006/relationships/hyperlink" Target="https://fbref.com/en/players/620922ed/Radu-Dragusin" TargetMode="External"/><Relationship Id="rId2134" Type="http://schemas.openxmlformats.org/officeDocument/2006/relationships/hyperlink" Target="https://fbref.com/en/players/c6e8cf1f/Sasa-Lukic" TargetMode="External"/><Relationship Id="rId2341" Type="http://schemas.openxmlformats.org/officeDocument/2006/relationships/hyperlink" Target="https://fbref.com/en/players/c3cf087d/Yankuba-Minteh" TargetMode="External"/><Relationship Id="rId2579" Type="http://schemas.openxmlformats.org/officeDocument/2006/relationships/hyperlink" Target="https://fbref.com/en/squads/7c21e445/West-Ham-United-Stats" TargetMode="External"/><Relationship Id="rId2786" Type="http://schemas.openxmlformats.org/officeDocument/2006/relationships/hyperlink" Target="https://fbref.com/en/country/ARG/Argentina-Football" TargetMode="External"/><Relationship Id="rId2993" Type="http://schemas.openxmlformats.org/officeDocument/2006/relationships/hyperlink" Target="https://fbref.com/en/players/b66b8d5e/Oliver-Sonne" TargetMode="External"/><Relationship Id="rId106" Type="http://schemas.openxmlformats.org/officeDocument/2006/relationships/hyperlink" Target="https://fbref.com/en/players/efd2ec23/matchlogs/2025-2026/summary/Antoine-Semenyo-Match-Logs" TargetMode="External"/><Relationship Id="rId313" Type="http://schemas.openxmlformats.org/officeDocument/2006/relationships/hyperlink" Target="https://fbref.com/en/players/c0b3669f/matchlogs/2025-2026/summary/Randal-Kolo-Muani-Match-Logs" TargetMode="External"/><Relationship Id="rId758" Type="http://schemas.openxmlformats.org/officeDocument/2006/relationships/hyperlink" Target="https://fbref.com/en/players/e4238fb1/Jaidon-Anthony" TargetMode="External"/><Relationship Id="rId965" Type="http://schemas.openxmlformats.org/officeDocument/2006/relationships/hyperlink" Target="https://fbref.com/en/players/a57a4ea8/matchlogs/2025-2026/summary/George-Brierley-Match-Logs" TargetMode="External"/><Relationship Id="rId1150" Type="http://schemas.openxmlformats.org/officeDocument/2006/relationships/hyperlink" Target="https://fbref.com/en/players/1daec722/Marc-Cucurella" TargetMode="External"/><Relationship Id="rId1388" Type="http://schemas.openxmlformats.org/officeDocument/2006/relationships/hyperlink" Target="https://fbref.com/en/squads/47c64c55/Crystal-Palace-Stats" TargetMode="External"/><Relationship Id="rId1595" Type="http://schemas.openxmlformats.org/officeDocument/2006/relationships/hyperlink" Target="https://fbref.com/en/country/SWE/Sweden-Football" TargetMode="External"/><Relationship Id="rId2439" Type="http://schemas.openxmlformats.org/officeDocument/2006/relationships/hyperlink" Target="https://fbref.com/en/squads/e4a775cb/Nottingham-Forest-Stats" TargetMode="External"/><Relationship Id="rId2646" Type="http://schemas.openxmlformats.org/officeDocument/2006/relationships/hyperlink" Target="https://fbref.com/en/country/ENG/England-Football" TargetMode="External"/><Relationship Id="rId2853" Type="http://schemas.openxmlformats.org/officeDocument/2006/relationships/hyperlink" Target="https://fbref.com/en/players/bfdb33aa/Ismaila-Sarr" TargetMode="External"/><Relationship Id="rId94" Type="http://schemas.openxmlformats.org/officeDocument/2006/relationships/hyperlink" Target="https://fbref.com/en/players/c55a846e/matchlogs/2025-2026/summary/Gaga-Slonina-Match-Logs" TargetMode="External"/><Relationship Id="rId520" Type="http://schemas.openxmlformats.org/officeDocument/2006/relationships/hyperlink" Target="https://fbref.com/en/players/197640fd/matchlogs/2025-2026/summary/Timothy-Castagne-Match-Logs" TargetMode="External"/><Relationship Id="rId618" Type="http://schemas.openxmlformats.org/officeDocument/2006/relationships/hyperlink" Target="https://fbref.com/en/players/2b09d998/matchlogs/2025-2026/summary/Tyler-Adams-Match-Logs" TargetMode="External"/><Relationship Id="rId825" Type="http://schemas.openxmlformats.org/officeDocument/2006/relationships/hyperlink" Target="https://fbref.com/en/players/e827567f/matchlogs/2025-2026/summary/Ellery-Balcombe-Match-Logs" TargetMode="External"/><Relationship Id="rId1248" Type="http://schemas.openxmlformats.org/officeDocument/2006/relationships/hyperlink" Target="https://fbref.com/en/squads/8602292d/Aston-Villa-Stats" TargetMode="External"/><Relationship Id="rId1455" Type="http://schemas.openxmlformats.org/officeDocument/2006/relationships/hyperlink" Target="https://fbref.com/en/country/GER/Germany-Football" TargetMode="External"/><Relationship Id="rId1662" Type="http://schemas.openxmlformats.org/officeDocument/2006/relationships/hyperlink" Target="https://fbref.com/en/players/39e1138f/Quilindschy-Hartman" TargetMode="External"/><Relationship Id="rId2201" Type="http://schemas.openxmlformats.org/officeDocument/2006/relationships/hyperlink" Target="https://fbref.com/en/players/bb5fbd2b/matchlogs/2025-2026/summary/Solly-March-Match-Logs" TargetMode="External"/><Relationship Id="rId2506" Type="http://schemas.openxmlformats.org/officeDocument/2006/relationships/hyperlink" Target="https://fbref.com/en/country/DEN/Denmark-Football" TargetMode="External"/><Relationship Id="rId1010" Type="http://schemas.openxmlformats.org/officeDocument/2006/relationships/hyperlink" Target="https://fbref.com/en/players/b2d31e83/Dan-Burn" TargetMode="External"/><Relationship Id="rId1108" Type="http://schemas.openxmlformats.org/officeDocument/2006/relationships/hyperlink" Target="https://fbref.com/en/squads/8cec06e1/Wolverhampton-Wanderers-Stats" TargetMode="External"/><Relationship Id="rId1315" Type="http://schemas.openxmlformats.org/officeDocument/2006/relationships/hyperlink" Target="https://fbref.com/en/country/BRA/Brazil-Football" TargetMode="External"/><Relationship Id="rId1967" Type="http://schemas.openxmlformats.org/officeDocument/2006/relationships/hyperlink" Target="https://fbref.com/en/country/POL/Poland-Football" TargetMode="External"/><Relationship Id="rId2713" Type="http://schemas.openxmlformats.org/officeDocument/2006/relationships/hyperlink" Target="https://fbref.com/en/players/b3b9b8b8/Chadi-Riad" TargetMode="External"/><Relationship Id="rId2920" Type="http://schemas.openxmlformats.org/officeDocument/2006/relationships/hyperlink" Target="https://fbref.com/en/players/d1a2e006/matchlogs/2025-2026/summary/Tommy-Setford-Match-Logs" TargetMode="External"/><Relationship Id="rId1522" Type="http://schemas.openxmlformats.org/officeDocument/2006/relationships/hyperlink" Target="https://fbref.com/en/players/8b57ad2c/Joao-Gomes" TargetMode="External"/><Relationship Id="rId21" Type="http://schemas.openxmlformats.org/officeDocument/2006/relationships/hyperlink" Target="https://fbref.com/en/players/dd323728/matchlogs/2025-2026/summary/Neco-Williams-Match-Logs" TargetMode="External"/><Relationship Id="rId2089" Type="http://schemas.openxmlformats.org/officeDocument/2006/relationships/hyperlink" Target="https://fbref.com/en/players/2444cd03/matchlogs/2025-2026/summary/Jayden-Lienou-Match-Logs" TargetMode="External"/><Relationship Id="rId3487" Type="http://schemas.openxmlformats.org/officeDocument/2006/relationships/hyperlink" Target="https://fbref.com/en/players/a6fbfa77/Abu-Kamara" TargetMode="External"/><Relationship Id="rId2296" Type="http://schemas.openxmlformats.org/officeDocument/2006/relationships/hyperlink" Target="https://fbref.com/en/players/ca22ccb0/matchlogs/2025-2026/summary/Hannibal-Mejbri-Match-Logs" TargetMode="External"/><Relationship Id="rId3347" Type="http://schemas.openxmlformats.org/officeDocument/2006/relationships/hyperlink" Target="https://fbref.com/en/players/19e50035/matchlogs/2025-2026/summary/Freddie-Woodman-Match-Logs" TargetMode="External"/><Relationship Id="rId268" Type="http://schemas.openxmlformats.org/officeDocument/2006/relationships/hyperlink" Target="https://fbref.com/en/players/c20bdcd7/matchlogs/2025-2026/summary/Reinildo-Mandava-Match-Logs" TargetMode="External"/><Relationship Id="rId475" Type="http://schemas.openxmlformats.org/officeDocument/2006/relationships/hyperlink" Target="https://fbref.com/en/players/519db366/matchlogs/2025-2026/summary/Romelle-Donovan-Match-Logs" TargetMode="External"/><Relationship Id="rId682" Type="http://schemas.openxmlformats.org/officeDocument/2006/relationships/hyperlink" Target="https://fbref.com/en/players/89ac64a6/Manuel-Akanji" TargetMode="External"/><Relationship Id="rId2156" Type="http://schemas.openxmlformats.org/officeDocument/2006/relationships/hyperlink" Target="https://fbref.com/en/squads/18bb7c10/Arsenal-Stats" TargetMode="External"/><Relationship Id="rId2363" Type="http://schemas.openxmlformats.org/officeDocument/2006/relationships/hyperlink" Target="https://fbref.com/en/squads/e4a775cb/Nottingham-Forest-Stats" TargetMode="External"/><Relationship Id="rId2570" Type="http://schemas.openxmlformats.org/officeDocument/2006/relationships/hyperlink" Target="https://fbref.com/en/country/ENG/England-Football" TargetMode="External"/><Relationship Id="rId3207" Type="http://schemas.openxmlformats.org/officeDocument/2006/relationships/hyperlink" Target="https://fbref.com/en/players/f8eca1b6/matchlogs/2025-2026/summary/Enes-Unal-Match-Logs" TargetMode="External"/><Relationship Id="rId3414" Type="http://schemas.openxmlformats.org/officeDocument/2006/relationships/hyperlink" Target="https://fbref.com/en/players/be927d03/Ashley-Young" TargetMode="External"/><Relationship Id="rId128" Type="http://schemas.openxmlformats.org/officeDocument/2006/relationships/hyperlink" Target="https://fbref.com/en/players/c64c01fc/matchlogs/2025-2026/summary/Georginio-Rutter-Match-Logs" TargetMode="External"/><Relationship Id="rId335" Type="http://schemas.openxmlformats.org/officeDocument/2006/relationships/hyperlink" Target="https://fbref.com/en/players/fb614c44/matchlogs/2025-2026/summary/James-Justin-Match-Logs" TargetMode="External"/><Relationship Id="rId542" Type="http://schemas.openxmlformats.org/officeDocument/2006/relationships/hyperlink" Target="https://fbref.com/en/players/4e204552/matchlogs/2025-2026/summary/Jacob-Bruun-Larsen-Match-Logs" TargetMode="External"/><Relationship Id="rId1172" Type="http://schemas.openxmlformats.org/officeDocument/2006/relationships/hyperlink" Target="https://fbref.com/en/squads/4ba7cbea/Bournemouth-Stats" TargetMode="External"/><Relationship Id="rId2016" Type="http://schemas.openxmlformats.org/officeDocument/2006/relationships/hyperlink" Target="https://fbref.com/en/squads/fd962109/Fulham-Stats" TargetMode="External"/><Relationship Id="rId2223" Type="http://schemas.openxmlformats.org/officeDocument/2006/relationships/hyperlink" Target="https://fbref.com/en/country/ARG/Argentina-Football" TargetMode="External"/><Relationship Id="rId2430" Type="http://schemas.openxmlformats.org/officeDocument/2006/relationships/hyperlink" Target="https://fbref.com/en/country/SEN/Senegal-Football" TargetMode="External"/><Relationship Id="rId402" Type="http://schemas.openxmlformats.org/officeDocument/2006/relationships/hyperlink" Target="https://fbref.com/en/players/d0706b27/matchlogs/2025-2026/summary/Marc-Guehi-Match-Logs" TargetMode="External"/><Relationship Id="rId1032" Type="http://schemas.openxmlformats.org/officeDocument/2006/relationships/hyperlink" Target="https://fbref.com/en/squads/fd962109/Fulham-Stats" TargetMode="External"/><Relationship Id="rId1989" Type="http://schemas.openxmlformats.org/officeDocument/2006/relationships/hyperlink" Target="https://fbref.com/en/players/0313a347/matchlogs/2025-2026/summary/Ezri-Konsa-Match-Logs" TargetMode="External"/><Relationship Id="rId1849" Type="http://schemas.openxmlformats.org/officeDocument/2006/relationships/hyperlink" Target="https://fbref.com/en/players/33a235af/matchlogs/2025-2026/summary/John-Match-Logs" TargetMode="External"/><Relationship Id="rId3064" Type="http://schemas.openxmlformats.org/officeDocument/2006/relationships/hyperlink" Target="https://fbref.com/en/players/47ce793b/Chemsdine-Talbi" TargetMode="External"/><Relationship Id="rId192" Type="http://schemas.openxmlformats.org/officeDocument/2006/relationships/hyperlink" Target="https://fbref.com/en/players/828657ff/matchlogs/2025-2026/summary/Amadou-Onana-Match-Logs" TargetMode="External"/><Relationship Id="rId1709" Type="http://schemas.openxmlformats.org/officeDocument/2006/relationships/hyperlink" Target="https://fbref.com/en/players/c924b17d/matchlogs/2025-2026/summary/Mads-Hermansen-Match-Logs" TargetMode="External"/><Relationship Id="rId1916" Type="http://schemas.openxmlformats.org/officeDocument/2006/relationships/hyperlink" Target="https://fbref.com/en/squads/7c21e445/West-Ham-United-Stats" TargetMode="External"/><Relationship Id="rId3271" Type="http://schemas.openxmlformats.org/officeDocument/2006/relationships/hyperlink" Target="https://fbref.com/en/players/ce5143da/matchlogs/2025-2026/summary/Danny-Welbeck-Match-Logs" TargetMode="External"/><Relationship Id="rId2080" Type="http://schemas.openxmlformats.org/officeDocument/2006/relationships/hyperlink" Target="https://fbref.com/en/squads/cd051869/Brentford-Stats" TargetMode="External"/><Relationship Id="rId3131" Type="http://schemas.openxmlformats.org/officeDocument/2006/relationships/hyperlink" Target="https://fbref.com/en/players/532e1e4f/matchlogs/2025-2026/summary/Pau-Torres-Match-Logs" TargetMode="External"/><Relationship Id="rId2897" Type="http://schemas.openxmlformats.org/officeDocument/2006/relationships/hyperlink" Target="https://fbref.com/en/players/efd2ec23/Antoine-Semenyo" TargetMode="External"/><Relationship Id="rId869" Type="http://schemas.openxmlformats.org/officeDocument/2006/relationships/hyperlink" Target="https://fbref.com/en/players/b047bb3b/matchlogs/2025-2026/summary/Dean-Benamar-Match-Logs" TargetMode="External"/><Relationship Id="rId1499" Type="http://schemas.openxmlformats.org/officeDocument/2006/relationships/hyperlink" Target="https://fbref.com/en/country/ENG/England-Football" TargetMode="External"/><Relationship Id="rId729" Type="http://schemas.openxmlformats.org/officeDocument/2006/relationships/hyperlink" Target="https://fbref.com/en/players/2ee5b0c9/matchlogs/2025-2026/summary/Zeki-Amdouni-Match-Logs" TargetMode="External"/><Relationship Id="rId1359" Type="http://schemas.openxmlformats.org/officeDocument/2006/relationships/hyperlink" Target="https://fbref.com/en/country/ENG/England-Football" TargetMode="External"/><Relationship Id="rId2757" Type="http://schemas.openxmlformats.org/officeDocument/2006/relationships/hyperlink" Target="https://fbref.com/en/players/8d62d31a/Joe-Rodon" TargetMode="External"/><Relationship Id="rId2964" Type="http://schemas.openxmlformats.org/officeDocument/2006/relationships/hyperlink" Target="https://fbref.com/en/players/da4d670f/matchlogs/2025-2026/summary/Xavi-Simons-Match-Logs" TargetMode="External"/><Relationship Id="rId936" Type="http://schemas.openxmlformats.org/officeDocument/2006/relationships/hyperlink" Target="https://fbref.com/en/squads/e4a775cb/Nottingham-Forest-Stats" TargetMode="External"/><Relationship Id="rId1219" Type="http://schemas.openxmlformats.org/officeDocument/2006/relationships/hyperlink" Target="https://fbref.com/en/country/NIR/Northern-Ireland-Football" TargetMode="External"/><Relationship Id="rId1566" Type="http://schemas.openxmlformats.org/officeDocument/2006/relationships/hyperlink" Target="https://fbref.com/en/players/f58515f5/Archie-Gray" TargetMode="External"/><Relationship Id="rId1773" Type="http://schemas.openxmlformats.org/officeDocument/2006/relationships/hyperlink" Target="https://fbref.com/en/players/a4e85758/matchlogs/2025-2026/summary/Igor-Match-Logs" TargetMode="External"/><Relationship Id="rId1980" Type="http://schemas.openxmlformats.org/officeDocument/2006/relationships/hyperlink" Target="https://fbref.com/en/squads/361ca564/Tottenham-Hotspur-Stats" TargetMode="External"/><Relationship Id="rId2617" Type="http://schemas.openxmlformats.org/officeDocument/2006/relationships/hyperlink" Target="https://fbref.com/en/players/5dbd461a/Lucas-Perri" TargetMode="External"/><Relationship Id="rId2824" Type="http://schemas.openxmlformats.org/officeDocument/2006/relationships/hyperlink" Target="https://fbref.com/en/players/bc7dc64d/matchlogs/2025-2026/summary/Bukayo-Saka-Match-Logs" TargetMode="External"/><Relationship Id="rId65" Type="http://schemas.openxmlformats.org/officeDocument/2006/relationships/hyperlink" Target="https://fbref.com/en/players/dc45ac24/matchlogs/2025-2026/summary/Thiago-Match-Logs" TargetMode="External"/><Relationship Id="rId1426" Type="http://schemas.openxmlformats.org/officeDocument/2006/relationships/hyperlink" Target="https://fbref.com/en/players/ed1e53f3/Phil-Foden" TargetMode="External"/><Relationship Id="rId1633" Type="http://schemas.openxmlformats.org/officeDocument/2006/relationships/hyperlink" Target="https://fbref.com/en/players/819b3158/matchlogs/2025-2026/summary/Ilkay-Gundogan-Match-Logs" TargetMode="External"/><Relationship Id="rId1840" Type="http://schemas.openxmlformats.org/officeDocument/2006/relationships/hyperlink" Target="https://fbref.com/en/squads/cff3d9bb/Chelsea-Stats" TargetMode="External"/><Relationship Id="rId1700" Type="http://schemas.openxmlformats.org/officeDocument/2006/relationships/hyperlink" Target="https://fbref.com/en/squads/cd051869/Brentford-Stats" TargetMode="External"/><Relationship Id="rId3458" Type="http://schemas.openxmlformats.org/officeDocument/2006/relationships/hyperlink" Target="https://fbref.com/en/players/457cb02f/Ivor-Pandur" TargetMode="External"/><Relationship Id="rId379" Type="http://schemas.openxmlformats.org/officeDocument/2006/relationships/hyperlink" Target="https://fbref.com/en/players/935e6b8f/matchlogs/2025-2026/summary/Jordan-Henderson-Match-Logs" TargetMode="External"/><Relationship Id="rId586" Type="http://schemas.openxmlformats.org/officeDocument/2006/relationships/hyperlink" Target="https://fbref.com/en/players/28d596a0/matchlogs/2025-2026/summary/Kepa-Arrizabalaga-Match-Logs" TargetMode="External"/><Relationship Id="rId793" Type="http://schemas.openxmlformats.org/officeDocument/2006/relationships/hyperlink" Target="https://fbref.com/en/players/093f0923/matchlogs/2025-2026/summary/Benjamin-Arthur-Match-Logs" TargetMode="External"/><Relationship Id="rId2267" Type="http://schemas.openxmlformats.org/officeDocument/2006/relationships/hyperlink" Target="https://fbref.com/en/country/ENG/England-Football" TargetMode="External"/><Relationship Id="rId2474" Type="http://schemas.openxmlformats.org/officeDocument/2006/relationships/hyperlink" Target="https://fbref.com/en/country/BRA/Brazil-Football" TargetMode="External"/><Relationship Id="rId2681" Type="http://schemas.openxmlformats.org/officeDocument/2006/relationships/hyperlink" Target="https://fbref.com/en/players/e1618c22/Aaron-Ramsey" TargetMode="External"/><Relationship Id="rId3318" Type="http://schemas.openxmlformats.org/officeDocument/2006/relationships/hyperlink" Target="https://fbref.com/en/squads/fd962109/Fulham-Stats" TargetMode="External"/><Relationship Id="rId239" Type="http://schemas.openxmlformats.org/officeDocument/2006/relationships/hyperlink" Target="https://fbref.com/en/players/2c6835e5/matchlogs/2025-2026/summary/Lewis-Miley-Match-Logs" TargetMode="External"/><Relationship Id="rId446" Type="http://schemas.openxmlformats.org/officeDocument/2006/relationships/hyperlink" Target="https://fbref.com/en/players/5ff4ab71/matchlogs/2025-2026/summary/Enzo-Fernandez-Match-Logs" TargetMode="External"/><Relationship Id="rId653" Type="http://schemas.openxmlformats.org/officeDocument/2006/relationships/hyperlink" Target="https://fbref.com/en/players/4dcec659/matchlogs/2025-2026/summary/Simon-Adingra-Match-Logs" TargetMode="External"/><Relationship Id="rId1076" Type="http://schemas.openxmlformats.org/officeDocument/2006/relationships/hyperlink" Target="https://fbref.com/en/squads/fd962109/Fulham-Stats" TargetMode="External"/><Relationship Id="rId1283" Type="http://schemas.openxmlformats.org/officeDocument/2006/relationships/hyperlink" Target="https://fbref.com/en/country/DEN/Denmark-Football" TargetMode="External"/><Relationship Id="rId1490" Type="http://schemas.openxmlformats.org/officeDocument/2006/relationships/hyperlink" Target="https://fbref.com/en/players/242e1043/Lutsharel-Geertruida" TargetMode="External"/><Relationship Id="rId2127" Type="http://schemas.openxmlformats.org/officeDocument/2006/relationships/hyperlink" Target="https://fbref.com/en/country/BRA/Brazil-Football" TargetMode="External"/><Relationship Id="rId2334" Type="http://schemas.openxmlformats.org/officeDocument/2006/relationships/hyperlink" Target="https://fbref.com/en/country/SRB/Serbia-Football" TargetMode="External"/><Relationship Id="rId306" Type="http://schemas.openxmlformats.org/officeDocument/2006/relationships/hyperlink" Target="https://fbref.com/en/players/b62878a5/matchlogs/2025-2026/summary/Mohammed-Kudus-Match-Logs" TargetMode="External"/><Relationship Id="rId860" Type="http://schemas.openxmlformats.org/officeDocument/2006/relationships/hyperlink" Target="https://fbref.com/en/squads/19538871/Manchester-United-Stats" TargetMode="External"/><Relationship Id="rId1143" Type="http://schemas.openxmlformats.org/officeDocument/2006/relationships/hyperlink" Target="https://fbref.com/en/country/ITA/Italy-Football" TargetMode="External"/><Relationship Id="rId2541" Type="http://schemas.openxmlformats.org/officeDocument/2006/relationships/hyperlink" Target="https://fbref.com/en/players/d86a1f3e/Tyler-Onyango" TargetMode="External"/><Relationship Id="rId513" Type="http://schemas.openxmlformats.org/officeDocument/2006/relationships/hyperlink" Target="https://fbref.com/en/players/34721c11/matchlogs/2025-2026/summary/Tawanda-Chirewa-Match-Logs" TargetMode="External"/><Relationship Id="rId720" Type="http://schemas.openxmlformats.org/officeDocument/2006/relationships/hyperlink" Target="https://fbref.com/en/squads/7c21e445/West-Ham-United-Stats" TargetMode="External"/><Relationship Id="rId1350" Type="http://schemas.openxmlformats.org/officeDocument/2006/relationships/hyperlink" Target="https://fbref.com/en/players/b9e1436c/Harvey-Elliott" TargetMode="External"/><Relationship Id="rId2401" Type="http://schemas.openxmlformats.org/officeDocument/2006/relationships/hyperlink" Target="https://fbref.com/en/players/778ef829/Daniel-Munoz" TargetMode="External"/><Relationship Id="rId1003" Type="http://schemas.openxmlformats.org/officeDocument/2006/relationships/hyperlink" Target="https://fbref.com/en/country/ARG/Argentina-Football" TargetMode="External"/><Relationship Id="rId1210" Type="http://schemas.openxmlformats.org/officeDocument/2006/relationships/hyperlink" Target="https://fbref.com/en/players/d8edc4be/Will-Dennis" TargetMode="External"/><Relationship Id="rId3175" Type="http://schemas.openxmlformats.org/officeDocument/2006/relationships/hyperlink" Target="https://fbref.com/en/players/2baec6ce/matchlogs/2025-2026/summary/Axel-Tuanzebe-Match-Logs" TargetMode="External"/><Relationship Id="rId3382" Type="http://schemas.openxmlformats.org/officeDocument/2006/relationships/hyperlink" Target="https://fbref.com/en/players/028e70b9/matchlogs/2025-2026/summary/Joshua-Zirkzee-Match-Logs" TargetMode="External"/><Relationship Id="rId2191" Type="http://schemas.openxmlformats.org/officeDocument/2006/relationships/hyperlink" Target="https://fbref.com/en/country/POR/Portugal-Football" TargetMode="External"/><Relationship Id="rId3035" Type="http://schemas.openxmlformats.org/officeDocument/2006/relationships/hyperlink" Target="https://fbref.com/en/players/f553b2b3/matchlogs/2025-2026/summary/Jorgen-Strand-Larsen-Match-Logs" TargetMode="External"/><Relationship Id="rId3242" Type="http://schemas.openxmlformats.org/officeDocument/2006/relationships/hyperlink" Target="https://fbref.com/en/squads/7c21e445/West-Ham-United-Stats" TargetMode="External"/><Relationship Id="rId163" Type="http://schemas.openxmlformats.org/officeDocument/2006/relationships/hyperlink" Target="https://fbref.com/en/players/86bf27f0/matchlogs/2025-2026/summary/Freddie-Potts-Match-Logs" TargetMode="External"/><Relationship Id="rId370" Type="http://schemas.openxmlformats.org/officeDocument/2006/relationships/hyperlink" Target="https://fbref.com/en/players/74ab11a7/matchlogs/2025-2026/summary/Ronnie-Hollingshead-Match-Logs" TargetMode="External"/><Relationship Id="rId2051" Type="http://schemas.openxmlformats.org/officeDocument/2006/relationships/hyperlink" Target="https://fbref.com/en/country/FRA/France-Football" TargetMode="External"/><Relationship Id="rId3102" Type="http://schemas.openxmlformats.org/officeDocument/2006/relationships/hyperlink" Target="https://fbref.com/en/squads/cd051869/Brentford-Stats" TargetMode="External"/><Relationship Id="rId230" Type="http://schemas.openxmlformats.org/officeDocument/2006/relationships/hyperlink" Target="https://fbref.com/en/players/dc1ce4f5/matchlogs/2025-2026/summary/Cristhian-Mosquera-Match-Logs" TargetMode="External"/><Relationship Id="rId2868" Type="http://schemas.openxmlformats.org/officeDocument/2006/relationships/hyperlink" Target="https://fbref.com/en/players/e041497d/matchlogs/2025-2026/summary/Nicolo-Savona-Match-Logs" TargetMode="External"/><Relationship Id="rId1677" Type="http://schemas.openxmlformats.org/officeDocument/2006/relationships/hyperlink" Target="https://fbref.com/en/players/a6de6361/matchlogs/2025-2026/summary/Tom-Heaton-Match-Logs" TargetMode="External"/><Relationship Id="rId1884" Type="http://schemas.openxmlformats.org/officeDocument/2006/relationships/hyperlink" Target="https://fbref.com/en/squads/4ba7cbea/Bournemouth-Stats" TargetMode="External"/><Relationship Id="rId2728" Type="http://schemas.openxmlformats.org/officeDocument/2006/relationships/hyperlink" Target="https://fbref.com/en/players/fa031b34/matchlogs/2025-2026/summary/Richarlison-Match-Logs" TargetMode="External"/><Relationship Id="rId2935" Type="http://schemas.openxmlformats.org/officeDocument/2006/relationships/hyperlink" Target="https://fbref.com/en/squads/19538871/Manchester-United-Stats" TargetMode="External"/><Relationship Id="rId907" Type="http://schemas.openxmlformats.org/officeDocument/2006/relationships/hyperlink" Target="https://fbref.com/en/country/DEN/Denmark-Football" TargetMode="External"/><Relationship Id="rId1537" Type="http://schemas.openxmlformats.org/officeDocument/2006/relationships/hyperlink" Target="https://fbref.com/en/players/916728da/matchlogs/2025-2026/summary/Diego-Gomez-Match-Logs" TargetMode="External"/><Relationship Id="rId1744" Type="http://schemas.openxmlformats.org/officeDocument/2006/relationships/hyperlink" Target="https://fbref.com/en/squads/d07537b9/Brighton-and-Hove-Albion-Stats" TargetMode="External"/><Relationship Id="rId1951" Type="http://schemas.openxmlformats.org/officeDocument/2006/relationships/hyperlink" Target="https://fbref.com/en/country/ENG/England-Football" TargetMode="External"/><Relationship Id="rId36" Type="http://schemas.openxmlformats.org/officeDocument/2006/relationships/hyperlink" Target="https://fbref.com/en/players/77d6fd4d/matchlogs/2025-2026/summary/Guglielmo-Vicario-Match-Logs" TargetMode="External"/><Relationship Id="rId1604" Type="http://schemas.openxmlformats.org/officeDocument/2006/relationships/hyperlink" Target="https://fbref.com/en/squads/b8fd03ef/Manchester-City-Stats" TargetMode="External"/><Relationship Id="rId1811" Type="http://schemas.openxmlformats.org/officeDocument/2006/relationships/hyperlink" Target="https://fbref.com/en/country/GER/Germany-Football" TargetMode="External"/><Relationship Id="rId697" Type="http://schemas.openxmlformats.org/officeDocument/2006/relationships/hyperlink" Target="https://fbref.com/en/players/d5f1b74a/matchlogs/2025-2026/summary/Adedamola-Alabi-Match-Logs" TargetMode="External"/><Relationship Id="rId2378" Type="http://schemas.openxmlformats.org/officeDocument/2006/relationships/hyperlink" Target="https://fbref.com/en/country/ENG/England-Football" TargetMode="External"/><Relationship Id="rId3429" Type="http://schemas.openxmlformats.org/officeDocument/2006/relationships/hyperlink" Target="https://fbref.com/en/players/2a158ded/Jay-Dasilva" TargetMode="External"/><Relationship Id="rId1187" Type="http://schemas.openxmlformats.org/officeDocument/2006/relationships/hyperlink" Target="https://fbref.com/en/country/WAL/Wales-Football" TargetMode="External"/><Relationship Id="rId2585" Type="http://schemas.openxmlformats.org/officeDocument/2006/relationships/hyperlink" Target="https://fbref.com/en/players/dc7f8a28/Cole-Palmer" TargetMode="External"/><Relationship Id="rId2792" Type="http://schemas.openxmlformats.org/officeDocument/2006/relationships/hyperlink" Target="https://fbref.com/en/players/e2177db5/matchlogs/2025-2026/summary/Leon-Routh-Match-Logs" TargetMode="External"/><Relationship Id="rId557" Type="http://schemas.openxmlformats.org/officeDocument/2006/relationships/hyperlink" Target="https://fbref.com/en/players/3d214e5f/matchlogs/2025-2026/summary/Marco-Bizot-Match-Logs" TargetMode="External"/><Relationship Id="rId764" Type="http://schemas.openxmlformats.org/officeDocument/2006/relationships/hyperlink" Target="https://fbref.com/en/squads/4ba7cbea/Bournemouth-Stats" TargetMode="External"/><Relationship Id="rId971" Type="http://schemas.openxmlformats.org/officeDocument/2006/relationships/hyperlink" Target="https://fbref.com/en/country/ENG/England-Football" TargetMode="External"/><Relationship Id="rId1394" Type="http://schemas.openxmlformats.org/officeDocument/2006/relationships/hyperlink" Target="https://fbref.com/en/players/9328b835/Lukasz-Fabianski" TargetMode="External"/><Relationship Id="rId2238" Type="http://schemas.openxmlformats.org/officeDocument/2006/relationships/hyperlink" Target="https://fbref.com/en/players/27f4f772/Remi-Matthews" TargetMode="External"/><Relationship Id="rId2445" Type="http://schemas.openxmlformats.org/officeDocument/2006/relationships/hyperlink" Target="https://fbref.com/en/players/a47ad0f5/Dan-Neil" TargetMode="External"/><Relationship Id="rId2652" Type="http://schemas.openxmlformats.org/officeDocument/2006/relationships/hyperlink" Target="https://fbref.com/en/players/4b40d9ca/matchlogs/2025-2026/summary/Nick-Pope-Match-Logs" TargetMode="External"/><Relationship Id="rId417" Type="http://schemas.openxmlformats.org/officeDocument/2006/relationships/hyperlink" Target="https://fbref.com/en/players/916728da/matchlogs/2025-2026/summary/Diego-Gomez-Match-Logs" TargetMode="External"/><Relationship Id="rId624" Type="http://schemas.openxmlformats.org/officeDocument/2006/relationships/hyperlink" Target="https://fbref.com/en/squads/5bfb9659/Leeds-United-Stats" TargetMode="External"/><Relationship Id="rId831" Type="http://schemas.openxmlformats.org/officeDocument/2006/relationships/hyperlink" Target="https://fbref.com/en/country/NIR/Northern-Ireland-Football" TargetMode="External"/><Relationship Id="rId1047" Type="http://schemas.openxmlformats.org/officeDocument/2006/relationships/hyperlink" Target="https://fbref.com/en/country/FRA/France-Football" TargetMode="External"/><Relationship Id="rId1254" Type="http://schemas.openxmlformats.org/officeDocument/2006/relationships/hyperlink" Target="https://fbref.com/en/players/bd5eb2e5/El-Hadji-Malick-Diouf" TargetMode="External"/><Relationship Id="rId1461" Type="http://schemas.openxmlformats.org/officeDocument/2006/relationships/hyperlink" Target="https://fbref.com/en/players/9fea2579/matchlogs/2025-2026/summary/Kaye-Furo-Match-Logs" TargetMode="External"/><Relationship Id="rId2305" Type="http://schemas.openxmlformats.org/officeDocument/2006/relationships/hyperlink" Target="https://fbref.com/en/players/6b625ac2/Illan-Meslier" TargetMode="External"/><Relationship Id="rId2512" Type="http://schemas.openxmlformats.org/officeDocument/2006/relationships/hyperlink" Target="https://fbref.com/en/players/35516eac/matchlogs/2025-2026/summary/Wilson-Odobert-Match-Logs" TargetMode="External"/><Relationship Id="rId1114" Type="http://schemas.openxmlformats.org/officeDocument/2006/relationships/hyperlink" Target="https://fbref.com/en/players/b8a642fc/Samuel-Chukwueze" TargetMode="External"/><Relationship Id="rId1321" Type="http://schemas.openxmlformats.org/officeDocument/2006/relationships/hyperlink" Target="https://fbref.com/en/players/0562b7f1/matchlogs/2025-2026/summary/Odsonne-Edouard-Match-Logs" TargetMode="External"/><Relationship Id="rId3079" Type="http://schemas.openxmlformats.org/officeDocument/2006/relationships/hyperlink" Target="https://fbref.com/en/players/c155dd7d/matchlogs/2025-2026/summary/Charlie-Tasker-Match-Logs" TargetMode="External"/><Relationship Id="rId3286" Type="http://schemas.openxmlformats.org/officeDocument/2006/relationships/hyperlink" Target="https://fbref.com/en/squads/e4a775cb/Nottingham-Forest-Stats" TargetMode="External"/><Relationship Id="rId3493" Type="http://schemas.openxmlformats.org/officeDocument/2006/relationships/hyperlink" Target="https://fbref.com/en/players/2c2b1860/Pharrell-Brown" TargetMode="External"/><Relationship Id="rId2095" Type="http://schemas.openxmlformats.org/officeDocument/2006/relationships/hyperlink" Target="https://fbref.com/en/country/BRA/Brazil-Football" TargetMode="External"/><Relationship Id="rId3146" Type="http://schemas.openxmlformats.org/officeDocument/2006/relationships/hyperlink" Target="https://fbref.com/en/squads/7c21e445/West-Ham-United-Stats" TargetMode="External"/><Relationship Id="rId3353" Type="http://schemas.openxmlformats.org/officeDocument/2006/relationships/hyperlink" Target="https://fbref.com/en/country/ENG/England-Football" TargetMode="External"/><Relationship Id="rId274" Type="http://schemas.openxmlformats.org/officeDocument/2006/relationships/hyperlink" Target="https://fbref.com/en/players/dfc5d4fa/matchlogs/2025-2026/summary/Soungoutou-Magassa-Match-Logs" TargetMode="External"/><Relationship Id="rId481" Type="http://schemas.openxmlformats.org/officeDocument/2006/relationships/hyperlink" Target="https://fbref.com/en/players/a712ca2b/matchlogs/2025-2026/summary/Issa-Diop-Match-Logs" TargetMode="External"/><Relationship Id="rId2162" Type="http://schemas.openxmlformats.org/officeDocument/2006/relationships/hyperlink" Target="https://fbref.com/en/players/d8931174/Harry-Maguire" TargetMode="External"/><Relationship Id="rId3006" Type="http://schemas.openxmlformats.org/officeDocument/2006/relationships/hyperlink" Target="https://fbref.com/en/country/BRA/Brazil-Football" TargetMode="External"/><Relationship Id="rId134" Type="http://schemas.openxmlformats.org/officeDocument/2006/relationships/hyperlink" Target="https://fbref.com/en/players/1f2c7b55/matchlogs/2025-2026/summary/Merlin-Rohl-Match-Logs" TargetMode="External"/><Relationship Id="rId3213" Type="http://schemas.openxmlformats.org/officeDocument/2006/relationships/hyperlink" Target="https://fbref.com/en/country/NED/Netherlands-Football" TargetMode="External"/><Relationship Id="rId3420" Type="http://schemas.openxmlformats.org/officeDocument/2006/relationships/hyperlink" Target="https://fbref.com/en/players/9ac825cb/Leon-Ayinde" TargetMode="External"/><Relationship Id="rId341" Type="http://schemas.openxmlformats.org/officeDocument/2006/relationships/hyperlink" Target="https://fbref.com/en/players/9e5708be/matchlogs/2025-2026/summary/Sam-Johnstone-Match-Logs" TargetMode="External"/><Relationship Id="rId2022" Type="http://schemas.openxmlformats.org/officeDocument/2006/relationships/hyperlink" Target="https://fbref.com/en/players/3160e952/Shea-Lacey" TargetMode="External"/><Relationship Id="rId2979" Type="http://schemas.openxmlformats.org/officeDocument/2006/relationships/hyperlink" Target="https://fbref.com/en/squads/fd962109/Fulham-Stats" TargetMode="External"/><Relationship Id="rId201" Type="http://schemas.openxmlformats.org/officeDocument/2006/relationships/hyperlink" Target="https://fbref.com/en/players/8092d497/matchlogs/2025-2026/summary/Luke-ONien-Match-Logs" TargetMode="External"/><Relationship Id="rId1788" Type="http://schemas.openxmlformats.org/officeDocument/2006/relationships/hyperlink" Target="https://fbref.com/en/squads/7c21e445/West-Ham-United-Stats" TargetMode="External"/><Relationship Id="rId1995" Type="http://schemas.openxmlformats.org/officeDocument/2006/relationships/hyperlink" Target="https://fbref.com/en/country/CRO/Croatia-Football" TargetMode="External"/><Relationship Id="rId2839" Type="http://schemas.openxmlformats.org/officeDocument/2006/relationships/hyperlink" Target="https://fbref.com/en/squads/cff3d9bb/Chelsea-Stats" TargetMode="External"/><Relationship Id="rId1648" Type="http://schemas.openxmlformats.org/officeDocument/2006/relationships/hyperlink" Target="https://fbref.com/en/squads/18bb7c10/Arsenal-Stats" TargetMode="External"/><Relationship Id="rId1508" Type="http://schemas.openxmlformats.org/officeDocument/2006/relationships/hyperlink" Target="https://fbref.com/en/squads/cff3d9bb/Chelsea-Stats" TargetMode="External"/><Relationship Id="rId1855" Type="http://schemas.openxmlformats.org/officeDocument/2006/relationships/hyperlink" Target="https://fbref.com/en/country/WAL/Wales-Football" TargetMode="External"/><Relationship Id="rId2906" Type="http://schemas.openxmlformats.org/officeDocument/2006/relationships/hyperlink" Target="https://fbref.com/en/country/ARG/Argentina-Football" TargetMode="External"/><Relationship Id="rId3070" Type="http://schemas.openxmlformats.org/officeDocument/2006/relationships/hyperlink" Target="https://fbref.com/en/squads/5bfb9659/Leeds-United-Stats" TargetMode="External"/><Relationship Id="rId1715" Type="http://schemas.openxmlformats.org/officeDocument/2006/relationships/hyperlink" Target="https://fbref.com/en/country/ENG/England-Football" TargetMode="External"/><Relationship Id="rId1922" Type="http://schemas.openxmlformats.org/officeDocument/2006/relationships/hyperlink" Target="https://fbref.com/en/players/e19660a8/Michael-Kayode" TargetMode="External"/><Relationship Id="rId2489" Type="http://schemas.openxmlformats.org/officeDocument/2006/relationships/hyperlink" Target="https://fbref.com/en/players/df0a4c90/Christian-Norgaard" TargetMode="External"/><Relationship Id="rId2696" Type="http://schemas.openxmlformats.org/officeDocument/2006/relationships/hyperlink" Target="https://fbref.com/en/players/98ea5115/matchlogs/2025-2026/summary/David-Raya-Match-Logs" TargetMode="External"/><Relationship Id="rId668" Type="http://schemas.openxmlformats.org/officeDocument/2006/relationships/hyperlink" Target="https://fbref.com/en/squads/943e8050/Burnley-Stats" TargetMode="External"/><Relationship Id="rId875" Type="http://schemas.openxmlformats.org/officeDocument/2006/relationships/hyperlink" Target="https://fbref.com/en/country/URU/Uruguay-Football" TargetMode="External"/><Relationship Id="rId1298" Type="http://schemas.openxmlformats.org/officeDocument/2006/relationships/hyperlink" Target="https://fbref.com/en/players/3a949a25/Martin-Dubravka" TargetMode="External"/><Relationship Id="rId2349" Type="http://schemas.openxmlformats.org/officeDocument/2006/relationships/hyperlink" Target="https://fbref.com/en/players/74618572/Kaoru-Mitoma" TargetMode="External"/><Relationship Id="rId2556" Type="http://schemas.openxmlformats.org/officeDocument/2006/relationships/hyperlink" Target="https://fbref.com/en/players/c1242d4e/matchlogs/2025-2026/summary/Stefan-Ortega-Match-Logs" TargetMode="External"/><Relationship Id="rId2763" Type="http://schemas.openxmlformats.org/officeDocument/2006/relationships/hyperlink" Target="https://fbref.com/en/squads/b8fd03ef/Manchester-City-Stats" TargetMode="External"/><Relationship Id="rId2970" Type="http://schemas.openxmlformats.org/officeDocument/2006/relationships/hyperlink" Target="https://fbref.com/en/country/USA/United-States-Football" TargetMode="External"/><Relationship Id="rId528" Type="http://schemas.openxmlformats.org/officeDocument/2006/relationships/hyperlink" Target="https://fbref.com/en/players/48ba3f58/matchlogs/2025-2026/summary/Elijah-Campbell-Match-Logs" TargetMode="External"/><Relationship Id="rId735" Type="http://schemas.openxmlformats.org/officeDocument/2006/relationships/hyperlink" Target="https://fbref.com/en/country/WAL/Wales-Football" TargetMode="External"/><Relationship Id="rId942" Type="http://schemas.openxmlformats.org/officeDocument/2006/relationships/hyperlink" Target="https://fbref.com/en/players/403f5d20/Olivier-Boscagli" TargetMode="External"/><Relationship Id="rId1158" Type="http://schemas.openxmlformats.org/officeDocument/2006/relationships/hyperlink" Target="https://fbref.com/en/players/f6d7d690/Josh-Cullen" TargetMode="External"/><Relationship Id="rId1365" Type="http://schemas.openxmlformats.org/officeDocument/2006/relationships/hyperlink" Target="https://fbref.com/en/players/e02b5b36/matchlogs/2025-2026/summary/Yunus-Emre-Konak-Match-Logs" TargetMode="External"/><Relationship Id="rId1572" Type="http://schemas.openxmlformats.org/officeDocument/2006/relationships/hyperlink" Target="https://fbref.com/en/squads/b8fd03ef/Manchester-City-Stats" TargetMode="External"/><Relationship Id="rId2209" Type="http://schemas.openxmlformats.org/officeDocument/2006/relationships/hyperlink" Target="https://fbref.com/en/players/6baa90d0/matchlogs/2025-2026/summary/Zachariah-Marsh-Match-Logs" TargetMode="External"/><Relationship Id="rId2416" Type="http://schemas.openxmlformats.org/officeDocument/2006/relationships/hyperlink" Target="https://fbref.com/en/players/de112b84/matchlogs/2025-2026/summary/Jacob-Murphy-Match-Logs" TargetMode="External"/><Relationship Id="rId2623" Type="http://schemas.openxmlformats.org/officeDocument/2006/relationships/hyperlink" Target="https://fbref.com/en/squads/4ba7cbea/Bournemouth-Stats" TargetMode="External"/><Relationship Id="rId1018" Type="http://schemas.openxmlformats.org/officeDocument/2006/relationships/hyperlink" Target="https://fbref.com/en/players/0312881b/Junai-Byfield" TargetMode="External"/><Relationship Id="rId1225" Type="http://schemas.openxmlformats.org/officeDocument/2006/relationships/hyperlink" Target="https://fbref.com/en/players/5c74c0f5/matchlogs/2025-2026/summary/Kiernan-Dewsbury-Hall-Match-Logs" TargetMode="External"/><Relationship Id="rId1432" Type="http://schemas.openxmlformats.org/officeDocument/2006/relationships/hyperlink" Target="https://fbref.com/en/squads/cff3d9bb/Chelsea-Stats" TargetMode="External"/><Relationship Id="rId2830" Type="http://schemas.openxmlformats.org/officeDocument/2006/relationships/hyperlink" Target="https://fbref.com/en/country/FRA/France-Football" TargetMode="External"/><Relationship Id="rId71" Type="http://schemas.openxmlformats.org/officeDocument/2006/relationships/hyperlink" Target="https://fbref.com/en/players/c155dd7d/matchlogs/2025-2026/summary/Charlie-Tasker-Match-Logs" TargetMode="External"/><Relationship Id="rId802" Type="http://schemas.openxmlformats.org/officeDocument/2006/relationships/hyperlink" Target="https://fbref.com/en/players/f173303a/Yasin-Ayari" TargetMode="External"/><Relationship Id="rId3397" Type="http://schemas.openxmlformats.org/officeDocument/2006/relationships/hyperlink" Target="https://fbref.com/en/players/78e87179/George-Hirst" TargetMode="External"/><Relationship Id="rId178" Type="http://schemas.openxmlformats.org/officeDocument/2006/relationships/hyperlink" Target="https://fbref.com/en/players/230f0471/matchlogs/2025-2026/summary/Nathan-Patterson-Match-Logs" TargetMode="External"/><Relationship Id="rId3257" Type="http://schemas.openxmlformats.org/officeDocument/2006/relationships/hyperlink" Target="https://fbref.com/en/country/ENG/England-Football" TargetMode="External"/><Relationship Id="rId3464" Type="http://schemas.openxmlformats.org/officeDocument/2006/relationships/hyperlink" Target="https://fbref.com/en/players/78b8ac63/Oliver-McBurnie" TargetMode="External"/><Relationship Id="rId385" Type="http://schemas.openxmlformats.org/officeDocument/2006/relationships/hyperlink" Target="https://fbref.com/en/players/a6de6361/matchlogs/2025-2026/summary/Tom-Heaton-Match-Logs" TargetMode="External"/><Relationship Id="rId592" Type="http://schemas.openxmlformats.org/officeDocument/2006/relationships/hyperlink" Target="https://fbref.com/en/players/e4238fb1/matchlogs/2025-2026/summary/Jaidon-Anthony-Match-Logs" TargetMode="External"/><Relationship Id="rId2066" Type="http://schemas.openxmlformats.org/officeDocument/2006/relationships/hyperlink" Target="https://fbref.com/en/players/570888ce/Giovanni-Leoni" TargetMode="External"/><Relationship Id="rId2273" Type="http://schemas.openxmlformats.org/officeDocument/2006/relationships/hyperlink" Target="https://fbref.com/en/players/bf973eeb/matchlogs/2025-2026/summary/James-McConnell-Match-Logs" TargetMode="External"/><Relationship Id="rId2480" Type="http://schemas.openxmlformats.org/officeDocument/2006/relationships/hyperlink" Target="https://fbref.com/en/players/e6af02e0/matchlogs/2025-2026/summary/Matheus-Nunes-Match-Logs" TargetMode="External"/><Relationship Id="rId3117" Type="http://schemas.openxmlformats.org/officeDocument/2006/relationships/hyperlink" Target="https://fbref.com/en/country/NED/Netherlands-Football" TargetMode="External"/><Relationship Id="rId3324" Type="http://schemas.openxmlformats.org/officeDocument/2006/relationships/hyperlink" Target="https://fbref.com/en/players/ba31eee2/Ben-Winterburn" TargetMode="External"/><Relationship Id="rId245" Type="http://schemas.openxmlformats.org/officeDocument/2006/relationships/hyperlink" Target="https://fbref.com/en/players/d080ed5e/matchlogs/2025-2026/summary/Mikel-Merino-Match-Logs" TargetMode="External"/><Relationship Id="rId452" Type="http://schemas.openxmlformats.org/officeDocument/2006/relationships/hyperlink" Target="https://fbref.com/en/players/ae4fc6a4/matchlogs/2025-2026/summary/Eberechi-Eze-Match-Logs" TargetMode="External"/><Relationship Id="rId1082" Type="http://schemas.openxmlformats.org/officeDocument/2006/relationships/hyperlink" Target="https://fbref.com/en/players/1fb22c14/Rhys-Chadwick-Chaplin" TargetMode="External"/><Relationship Id="rId2133" Type="http://schemas.openxmlformats.org/officeDocument/2006/relationships/hyperlink" Target="https://fbref.com/en/players/6f7d826d/matchlogs/2025-2026/summary/Douglas-Luiz-Match-Logs" TargetMode="External"/><Relationship Id="rId2340" Type="http://schemas.openxmlformats.org/officeDocument/2006/relationships/hyperlink" Target="https://fbref.com/en/players/8397a50c/matchlogs/2025-2026/summary/Tyrone-Mings-Match-Logs" TargetMode="External"/><Relationship Id="rId105" Type="http://schemas.openxmlformats.org/officeDocument/2006/relationships/hyperlink" Target="https://fbref.com/en/players/efd2ec23/matchlogs/2025-2026/summary/Antoine-Semenyo-Match-Logs" TargetMode="External"/><Relationship Id="rId312" Type="http://schemas.openxmlformats.org/officeDocument/2006/relationships/hyperlink" Target="https://fbref.com/en/players/5ed9b537/matchlogs/2025-2026/summary/Ibrahima-Konate-Match-Logs" TargetMode="External"/><Relationship Id="rId2200" Type="http://schemas.openxmlformats.org/officeDocument/2006/relationships/hyperlink" Target="https://fbref.com/en/squads/d07537b9/Brighton-and-Hove-Albion-Stats" TargetMode="External"/><Relationship Id="rId1899" Type="http://schemas.openxmlformats.org/officeDocument/2006/relationships/hyperlink" Target="https://fbref.com/en/country/AUT/Austria-Football" TargetMode="External"/><Relationship Id="rId1759" Type="http://schemas.openxmlformats.org/officeDocument/2006/relationships/hyperlink" Target="https://fbref.com/en/country/ENG/England-Football" TargetMode="External"/><Relationship Id="rId1966" Type="http://schemas.openxmlformats.org/officeDocument/2006/relationships/hyperlink" Target="https://fbref.com/en/players/dc3e663e/Jakub-Kiwior" TargetMode="External"/><Relationship Id="rId3181" Type="http://schemas.openxmlformats.org/officeDocument/2006/relationships/hyperlink" Target="https://fbref.com/en/country/ENG/England-Football" TargetMode="External"/><Relationship Id="rId1619" Type="http://schemas.openxmlformats.org/officeDocument/2006/relationships/hyperlink" Target="https://fbref.com/en/country/BRA/Brazil-Football" TargetMode="External"/><Relationship Id="rId1826" Type="http://schemas.openxmlformats.org/officeDocument/2006/relationships/hyperlink" Target="https://fbref.com/en/players/faa13947/Alex-Jimenez" TargetMode="External"/><Relationship Id="rId3041" Type="http://schemas.openxmlformats.org/officeDocument/2006/relationships/hyperlink" Target="https://fbref.com/en/country/NED/Netherlands-Football" TargetMode="External"/><Relationship Id="rId779" Type="http://schemas.openxmlformats.org/officeDocument/2006/relationships/hyperlink" Target="https://fbref.com/en/country/ENG/England-Football" TargetMode="External"/><Relationship Id="rId986" Type="http://schemas.openxmlformats.org/officeDocument/2006/relationships/hyperlink" Target="https://fbref.com/en/players/4e204552/Jacob-Bruun-Larsen" TargetMode="External"/><Relationship Id="rId2667" Type="http://schemas.openxmlformats.org/officeDocument/2006/relationships/hyperlink" Target="https://fbref.com/en/squads/47c64c55/Crystal-Palace-Stats" TargetMode="External"/><Relationship Id="rId639" Type="http://schemas.openxmlformats.org/officeDocument/2006/relationships/hyperlink" Target="https://fbref.com/en/country/ENG/England-Football" TargetMode="External"/><Relationship Id="rId1269" Type="http://schemas.openxmlformats.org/officeDocument/2006/relationships/hyperlink" Target="https://fbref.com/en/players/fffea3e5/matchlogs/2025-2026/summary/Jeremy-Doku-Match-Logs" TargetMode="External"/><Relationship Id="rId1476" Type="http://schemas.openxmlformats.org/officeDocument/2006/relationships/hyperlink" Target="https://fbref.com/en/squads/4ba7cbea/Bournemouth-Stats" TargetMode="External"/><Relationship Id="rId2874" Type="http://schemas.openxmlformats.org/officeDocument/2006/relationships/hyperlink" Target="https://fbref.com/en/country/ENG/England-Football" TargetMode="External"/><Relationship Id="rId846" Type="http://schemas.openxmlformats.org/officeDocument/2006/relationships/hyperlink" Target="https://fbref.com/en/players/52c3244b/Thierno-Barry" TargetMode="External"/><Relationship Id="rId1129" Type="http://schemas.openxmlformats.org/officeDocument/2006/relationships/hyperlink" Target="https://fbref.com/en/players/0420d84f/matchlogs/2025-2026/summary/Seamus-Coleman-Match-Logs" TargetMode="External"/><Relationship Id="rId1683" Type="http://schemas.openxmlformats.org/officeDocument/2006/relationships/hyperlink" Target="https://fbref.com/en/country/NED/Netherlands-Football" TargetMode="External"/><Relationship Id="rId1890" Type="http://schemas.openxmlformats.org/officeDocument/2006/relationships/hyperlink" Target="https://fbref.com/en/players/0107757e/Filip-Jorgensen" TargetMode="External"/><Relationship Id="rId2527" Type="http://schemas.openxmlformats.org/officeDocument/2006/relationships/hyperlink" Target="https://fbref.com/en/squads/361ca564/Tottenham-Hotspur-Stats" TargetMode="External"/><Relationship Id="rId2734" Type="http://schemas.openxmlformats.org/officeDocument/2006/relationships/hyperlink" Target="https://fbref.com/en/country/ENG/England-Football" TargetMode="External"/><Relationship Id="rId2941" Type="http://schemas.openxmlformats.org/officeDocument/2006/relationships/hyperlink" Target="https://fbref.com/en/players/90587736/Lamin-Sillah" TargetMode="External"/><Relationship Id="rId706" Type="http://schemas.openxmlformats.org/officeDocument/2006/relationships/hyperlink" Target="https://fbref.com/en/players/c79f7793/Milan-Aleksic" TargetMode="External"/><Relationship Id="rId913" Type="http://schemas.openxmlformats.org/officeDocument/2006/relationships/hyperlink" Target="https://fbref.com/en/players/6c203af0/matchlogs/2025-2026/summary/Yves-Bissouma-Match-Logs" TargetMode="External"/><Relationship Id="rId1336" Type="http://schemas.openxmlformats.org/officeDocument/2006/relationships/hyperlink" Target="https://fbref.com/en/squads/943e8050/Burnley-Stats" TargetMode="External"/><Relationship Id="rId1543" Type="http://schemas.openxmlformats.org/officeDocument/2006/relationships/hyperlink" Target="https://fbref.com/en/country/PAR/Paraguay-Football" TargetMode="External"/><Relationship Id="rId1750" Type="http://schemas.openxmlformats.org/officeDocument/2006/relationships/hyperlink" Target="https://fbref.com/en/players/a0666d3e/Will-Hughes" TargetMode="External"/><Relationship Id="rId2801" Type="http://schemas.openxmlformats.org/officeDocument/2006/relationships/hyperlink" Target="https://fbref.com/en/players/da8b19e2/John-Ruddy" TargetMode="External"/><Relationship Id="rId42" Type="http://schemas.openxmlformats.org/officeDocument/2006/relationships/hyperlink" Target="https://fbref.com/en/players/f8eca1b6/matchlogs/2025-2026/summary/Enes-Unal-Match-Logs" TargetMode="External"/><Relationship Id="rId1403" Type="http://schemas.openxmlformats.org/officeDocument/2006/relationships/hyperlink" Target="https://fbref.com/en/country/POR/Portugal-Football" TargetMode="External"/><Relationship Id="rId1610" Type="http://schemas.openxmlformats.org/officeDocument/2006/relationships/hyperlink" Target="https://fbref.com/en/players/b73f17f8/Evann-Guessand" TargetMode="External"/><Relationship Id="rId3368" Type="http://schemas.openxmlformats.org/officeDocument/2006/relationships/hyperlink" Target="https://fbref.com/en/country/ENG/England-Football" TargetMode="External"/><Relationship Id="rId289" Type="http://schemas.openxmlformats.org/officeDocument/2006/relationships/hyperlink" Target="https://fbref.com/en/players/5dff6c28/matchlogs/2025-2026/summary/Myles-Lewis-Skelly-Match-Logs" TargetMode="External"/><Relationship Id="rId496" Type="http://schemas.openxmlformats.org/officeDocument/2006/relationships/hyperlink" Target="https://fbref.com/en/players/6e33125f/matchlogs/2025-2026/summary/Kevin-Danso-Match-Logs" TargetMode="External"/><Relationship Id="rId2177" Type="http://schemas.openxmlformats.org/officeDocument/2006/relationships/hyperlink" Target="https://fbref.com/en/players/116c35df/matchlogs/2025-2026/summary/Donyell-Malen-Match-Logs" TargetMode="External"/><Relationship Id="rId2384" Type="http://schemas.openxmlformats.org/officeDocument/2006/relationships/hyperlink" Target="https://fbref.com/en/players/ce7ae86a/matchlogs/2025-2026/summary/Divine-Mukasa-Match-Logs" TargetMode="External"/><Relationship Id="rId2591" Type="http://schemas.openxmlformats.org/officeDocument/2006/relationships/hyperlink" Target="https://fbref.com/en/squads/7c21e445/West-Ham-United-Stats" TargetMode="External"/><Relationship Id="rId3228" Type="http://schemas.openxmlformats.org/officeDocument/2006/relationships/hyperlink" Target="https://fbref.com/en/players/77d6fd4d/Guglielmo-Vicario" TargetMode="External"/><Relationship Id="rId3435" Type="http://schemas.openxmlformats.org/officeDocument/2006/relationships/hyperlink" Target="https://fbref.com/en/players/e8cc2cbb/Victor-Torp" TargetMode="External"/><Relationship Id="rId149" Type="http://schemas.openxmlformats.org/officeDocument/2006/relationships/hyperlink" Target="https://fbref.com/en/players/1c7012b8/matchlogs/2025-2026/summary/Declan-Rice-Match-Logs" TargetMode="External"/><Relationship Id="rId356" Type="http://schemas.openxmlformats.org/officeDocument/2006/relationships/hyperlink" Target="https://fbref.com/en/players/6ca5ec4b/matchlogs/2025-2026/summary/Alex-Iwobi-Match-Logs" TargetMode="External"/><Relationship Id="rId563" Type="http://schemas.openxmlformats.org/officeDocument/2006/relationships/hyperlink" Target="https://fbref.com/en/players/a109e5c8/matchlogs/2025-2026/summary/Lucas-Bergvall-Match-Logs" TargetMode="External"/><Relationship Id="rId770" Type="http://schemas.openxmlformats.org/officeDocument/2006/relationships/hyperlink" Target="https://fbref.com/en/players/86d96066/Jhon-Arias" TargetMode="External"/><Relationship Id="rId1193" Type="http://schemas.openxmlformats.org/officeDocument/2006/relationships/hyperlink" Target="https://fbref.com/en/players/60344e4f/matchlogs/2025-2026/summary/Josh-Dasilva-Match-Logs" TargetMode="External"/><Relationship Id="rId2037" Type="http://schemas.openxmlformats.org/officeDocument/2006/relationships/hyperlink" Target="https://fbref.com/en/players/8e6d2fcd/matchlogs/2025-2026/summary/Senne-Lammens-Match-Logs" TargetMode="External"/><Relationship Id="rId2244" Type="http://schemas.openxmlformats.org/officeDocument/2006/relationships/hyperlink" Target="https://fbref.com/en/squads/7c21e445/West-Ham-United-Stats" TargetMode="External"/><Relationship Id="rId2451" Type="http://schemas.openxmlformats.org/officeDocument/2006/relationships/hyperlink" Target="https://fbref.com/en/squads/cd051869/Brentford-Stats" TargetMode="External"/><Relationship Id="rId216" Type="http://schemas.openxmlformats.org/officeDocument/2006/relationships/hyperlink" Target="https://fbref.com/en/players/5ed97752/matchlogs/2025-2026/summary/Iliman-Ndiaye-Match-Logs" TargetMode="External"/><Relationship Id="rId423" Type="http://schemas.openxmlformats.org/officeDocument/2006/relationships/hyperlink" Target="https://fbref.com/en/players/10745192/matchlogs/2025-2026/summary/Jamie-Gittens-Match-Logs" TargetMode="External"/><Relationship Id="rId1053" Type="http://schemas.openxmlformats.org/officeDocument/2006/relationships/hyperlink" Target="https://fbref.com/en/players/702812fe/matchlogs/2025-2026/summary/Rio-Cardines-Match-Logs" TargetMode="External"/><Relationship Id="rId1260" Type="http://schemas.openxmlformats.org/officeDocument/2006/relationships/hyperlink" Target="https://fbref.com/en/squads/7c21e445/West-Ham-United-Stats" TargetMode="External"/><Relationship Id="rId2104" Type="http://schemas.openxmlformats.org/officeDocument/2006/relationships/hyperlink" Target="https://fbref.com/en/squads/b2b47a98/Newcastle-United-Stats" TargetMode="External"/><Relationship Id="rId630" Type="http://schemas.openxmlformats.org/officeDocument/2006/relationships/hyperlink" Target="https://fbref.com/en/players/c103921a/Zach-Abbott" TargetMode="External"/><Relationship Id="rId2311" Type="http://schemas.openxmlformats.org/officeDocument/2006/relationships/hyperlink" Target="https://fbref.com/en/squads/b8fd03ef/Manchester-City-Stats" TargetMode="External"/><Relationship Id="rId1120" Type="http://schemas.openxmlformats.org/officeDocument/2006/relationships/hyperlink" Target="https://fbref.com/en/squads/8ef52968/Sunderland-Stats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47c64c55/Crystal-Palace-Stats" TargetMode="External"/><Relationship Id="rId13" Type="http://schemas.openxmlformats.org/officeDocument/2006/relationships/hyperlink" Target="https://fbref.com/en/squads/b8fd03ef/Manchester-City-Stats" TargetMode="External"/><Relationship Id="rId18" Type="http://schemas.openxmlformats.org/officeDocument/2006/relationships/hyperlink" Target="https://fbref.com/en/squads/361ca564/Tottenham-Hotspur-Stats" TargetMode="External"/><Relationship Id="rId3" Type="http://schemas.openxmlformats.org/officeDocument/2006/relationships/hyperlink" Target="https://fbref.com/en/squads/4ba7cbea/Bournemouth-Stats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https://fbref.com/en/squads/cff3d9bb/Chelsea-Stats" TargetMode="External"/><Relationship Id="rId12" Type="http://schemas.openxmlformats.org/officeDocument/2006/relationships/hyperlink" Target="https://fbref.com/en/squads/822bd0ba/Liverpool-Stats" TargetMode="External"/><Relationship Id="rId17" Type="http://schemas.openxmlformats.org/officeDocument/2006/relationships/hyperlink" Target="https://fbref.com/en/squads/8ef52968/Sunderland-Stats" TargetMode="External"/><Relationship Id="rId2" Type="http://schemas.openxmlformats.org/officeDocument/2006/relationships/hyperlink" Target="https://fbref.com/en/squads/8602292d/Aston-Villa-Stats" TargetMode="External"/><Relationship Id="rId16" Type="http://schemas.openxmlformats.org/officeDocument/2006/relationships/hyperlink" Target="https://fbref.com/en/squads/e4a775cb/Nottingham-Forest-Stats" TargetMode="External"/><Relationship Id="rId20" Type="http://schemas.openxmlformats.org/officeDocument/2006/relationships/hyperlink" Target="https://fbref.com/en/squads/8cec06e1/Wolverhampton-Wanderers-Stats" TargetMode="External"/><Relationship Id="rId1" Type="http://schemas.openxmlformats.org/officeDocument/2006/relationships/hyperlink" Target="https://fbref.com/en/squads/18bb7c10/Arsenal-Stats" TargetMode="External"/><Relationship Id="rId6" Type="http://schemas.openxmlformats.org/officeDocument/2006/relationships/hyperlink" Target="https://fbref.com/en/squads/943e8050/Burnley-Stats" TargetMode="External"/><Relationship Id="rId11" Type="http://schemas.openxmlformats.org/officeDocument/2006/relationships/hyperlink" Target="https://fbref.com/en/squads/5bfb9659/Leeds-United-Stats" TargetMode="External"/><Relationship Id="rId5" Type="http://schemas.openxmlformats.org/officeDocument/2006/relationships/hyperlink" Target="https://fbref.com/en/squads/d07537b9/Brighton-and-Hove-Albion-Stats" TargetMode="External"/><Relationship Id="rId15" Type="http://schemas.openxmlformats.org/officeDocument/2006/relationships/hyperlink" Target="https://fbref.com/en/squads/b2b47a98/Newcastle-United-Stats" TargetMode="External"/><Relationship Id="rId10" Type="http://schemas.openxmlformats.org/officeDocument/2006/relationships/hyperlink" Target="https://fbref.com/en/squads/fd962109/Fulham-Stats" TargetMode="External"/><Relationship Id="rId19" Type="http://schemas.openxmlformats.org/officeDocument/2006/relationships/hyperlink" Target="https://fbref.com/en/squads/7c21e445/West-Ham-United-Stats" TargetMode="External"/><Relationship Id="rId4" Type="http://schemas.openxmlformats.org/officeDocument/2006/relationships/hyperlink" Target="https://fbref.com/en/squads/cd051869/Brentford-Stats" TargetMode="External"/><Relationship Id="rId9" Type="http://schemas.openxmlformats.org/officeDocument/2006/relationships/hyperlink" Target="https://fbref.com/en/squads/d3fd31cc/Everton-Stats" TargetMode="External"/><Relationship Id="rId14" Type="http://schemas.openxmlformats.org/officeDocument/2006/relationships/hyperlink" Target="https://fbref.com/en/squads/19538871/Manchester-United-Stat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C3A07-7217-4D81-8CB9-2BCC68C229FD}">
  <sheetPr codeName="Sheet1"/>
  <dimension ref="A1:DH1000"/>
  <sheetViews>
    <sheetView topLeftCell="L1" zoomScale="90" zoomScaleNormal="90" workbookViewId="0">
      <pane ySplit="1" topLeftCell="A286" activePane="bottomLeft" state="frozen"/>
      <selection activeCell="B1" sqref="B1"/>
      <selection pane="bottomLeft" activeCell="BL305" sqref="BL305"/>
    </sheetView>
  </sheetViews>
  <sheetFormatPr defaultRowHeight="16.5"/>
  <cols>
    <col min="1" max="16" width="9" style="65"/>
    <col min="17" max="25" width="0" style="65" hidden="1" customWidth="1"/>
    <col min="26" max="26" width="9" style="65"/>
    <col min="27" max="63" width="0" style="65" hidden="1" customWidth="1"/>
    <col min="64" max="16384" width="9" style="65"/>
  </cols>
  <sheetData>
    <row r="1" spans="1:112" ht="53.25" thickBot="1">
      <c r="A1" s="67" t="s">
        <v>2104</v>
      </c>
      <c r="B1" s="15" t="s">
        <v>2105</v>
      </c>
      <c r="C1" s="15" t="s">
        <v>452</v>
      </c>
      <c r="D1" s="15" t="s">
        <v>453</v>
      </c>
      <c r="E1" s="15" t="s">
        <v>454</v>
      </c>
      <c r="F1" s="15" t="s">
        <v>455</v>
      </c>
      <c r="G1" s="15" t="s">
        <v>456</v>
      </c>
      <c r="H1" s="15" t="s">
        <v>457</v>
      </c>
      <c r="I1" s="15" t="s">
        <v>458</v>
      </c>
      <c r="J1" s="15" t="s">
        <v>5110</v>
      </c>
      <c r="K1" s="15" t="s">
        <v>459</v>
      </c>
      <c r="L1" s="15" t="s">
        <v>460</v>
      </c>
      <c r="M1" s="15" t="s">
        <v>461</v>
      </c>
      <c r="N1" s="15" t="s">
        <v>462</v>
      </c>
      <c r="O1" s="15" t="s">
        <v>463</v>
      </c>
      <c r="P1" s="15" t="s">
        <v>464</v>
      </c>
      <c r="Q1" s="15" t="s">
        <v>465</v>
      </c>
      <c r="R1" s="15" t="s">
        <v>466</v>
      </c>
      <c r="S1" s="15" t="s">
        <v>467</v>
      </c>
      <c r="T1" s="15" t="s">
        <v>468</v>
      </c>
      <c r="U1" s="15" t="s">
        <v>469</v>
      </c>
      <c r="V1" s="15" t="s">
        <v>470</v>
      </c>
      <c r="W1" s="15" t="s">
        <v>471</v>
      </c>
      <c r="X1" s="15" t="s">
        <v>472</v>
      </c>
      <c r="Y1" s="15" t="s">
        <v>2106</v>
      </c>
      <c r="Z1" s="15" t="s">
        <v>473</v>
      </c>
      <c r="AA1" s="15" t="s">
        <v>474</v>
      </c>
      <c r="AB1" s="15" t="s">
        <v>475</v>
      </c>
      <c r="AC1" s="15" t="s">
        <v>476</v>
      </c>
      <c r="AD1" s="15" t="s">
        <v>477</v>
      </c>
      <c r="AE1" s="15" t="s">
        <v>425</v>
      </c>
      <c r="AF1" s="15" t="s">
        <v>478</v>
      </c>
      <c r="AG1" s="15" t="s">
        <v>442</v>
      </c>
      <c r="AH1" s="15" t="s">
        <v>443</v>
      </c>
      <c r="AI1" s="15" t="s">
        <v>479</v>
      </c>
      <c r="AJ1" s="15" t="s">
        <v>444</v>
      </c>
      <c r="AK1" s="15" t="s">
        <v>480</v>
      </c>
      <c r="AL1" s="15" t="s">
        <v>481</v>
      </c>
      <c r="AM1" s="15" t="s">
        <v>482</v>
      </c>
      <c r="AN1" s="15" t="s">
        <v>483</v>
      </c>
      <c r="AO1" s="15" t="s">
        <v>4750</v>
      </c>
      <c r="AP1" s="15" t="s">
        <v>1821</v>
      </c>
      <c r="AQ1" s="15" t="s">
        <v>2107</v>
      </c>
      <c r="AR1" s="15" t="s">
        <v>2108</v>
      </c>
      <c r="AS1" s="15" t="s">
        <v>2109</v>
      </c>
      <c r="AT1" s="15" t="s">
        <v>2110</v>
      </c>
      <c r="AU1" s="15" t="s">
        <v>435</v>
      </c>
      <c r="AV1" s="15" t="s">
        <v>432</v>
      </c>
      <c r="AW1" s="15" t="s">
        <v>426</v>
      </c>
      <c r="AX1" s="15" t="s">
        <v>429</v>
      </c>
      <c r="AY1" s="15" t="s">
        <v>431</v>
      </c>
      <c r="AZ1" s="15" t="s">
        <v>436</v>
      </c>
      <c r="BA1" s="15" t="s">
        <v>438</v>
      </c>
      <c r="BB1" s="15" t="s">
        <v>437</v>
      </c>
      <c r="BC1" s="15" t="s">
        <v>445</v>
      </c>
      <c r="BD1" s="15" t="s">
        <v>439</v>
      </c>
      <c r="BE1" s="15" t="s">
        <v>440</v>
      </c>
      <c r="BF1" s="15" t="s">
        <v>427</v>
      </c>
      <c r="BG1" s="15" t="s">
        <v>428</v>
      </c>
      <c r="BH1" s="15" t="s">
        <v>434</v>
      </c>
      <c r="BI1" s="15" t="s">
        <v>430</v>
      </c>
      <c r="BJ1" s="15" t="s">
        <v>441</v>
      </c>
      <c r="BK1" s="15" t="s">
        <v>433</v>
      </c>
      <c r="BL1" s="15" t="s">
        <v>3244</v>
      </c>
      <c r="BM1" s="15" t="s">
        <v>3245</v>
      </c>
      <c r="BN1" s="15" t="s">
        <v>3246</v>
      </c>
      <c r="BO1" s="15" t="s">
        <v>2111</v>
      </c>
      <c r="BP1" s="15" t="s">
        <v>484</v>
      </c>
      <c r="BQ1" s="15" t="s">
        <v>485</v>
      </c>
      <c r="BR1" s="15" t="s">
        <v>486</v>
      </c>
      <c r="BS1" s="15" t="s">
        <v>487</v>
      </c>
      <c r="BT1" s="15" t="s">
        <v>488</v>
      </c>
      <c r="BU1" s="15" t="s">
        <v>497</v>
      </c>
      <c r="BV1" s="15" t="s">
        <v>498</v>
      </c>
      <c r="BW1" s="15" t="s">
        <v>499</v>
      </c>
      <c r="BX1" s="15" t="s">
        <v>500</v>
      </c>
      <c r="BY1" s="15" t="s">
        <v>501</v>
      </c>
      <c r="BZ1" s="15" t="s">
        <v>502</v>
      </c>
      <c r="CA1" s="15" t="s">
        <v>4174</v>
      </c>
      <c r="CB1" s="15" t="s">
        <v>5111</v>
      </c>
      <c r="CC1" s="15" t="s">
        <v>489</v>
      </c>
      <c r="CD1" s="15" t="s">
        <v>490</v>
      </c>
      <c r="CE1" s="15" t="s">
        <v>491</v>
      </c>
      <c r="CF1" s="15" t="s">
        <v>492</v>
      </c>
      <c r="CG1" s="15" t="s">
        <v>493</v>
      </c>
      <c r="CH1" s="15" t="s">
        <v>494</v>
      </c>
      <c r="CI1" s="15" t="s">
        <v>495</v>
      </c>
      <c r="CJ1" s="15" t="s">
        <v>496</v>
      </c>
      <c r="CK1" s="15" t="s">
        <v>503</v>
      </c>
      <c r="CL1" s="15" t="s">
        <v>504</v>
      </c>
      <c r="CM1" s="15" t="s">
        <v>505</v>
      </c>
      <c r="CN1" s="15" t="s">
        <v>506</v>
      </c>
      <c r="CO1" s="15" t="s">
        <v>507</v>
      </c>
      <c r="CP1" s="15" t="s">
        <v>508</v>
      </c>
      <c r="CQ1" s="15" t="s">
        <v>509</v>
      </c>
      <c r="CR1" s="15" t="s">
        <v>510</v>
      </c>
      <c r="CS1" s="15" t="s">
        <v>511</v>
      </c>
      <c r="CT1" s="15" t="s">
        <v>512</v>
      </c>
      <c r="CU1" s="15" t="s">
        <v>513</v>
      </c>
      <c r="CV1" s="15" t="s">
        <v>514</v>
      </c>
      <c r="CW1" s="15" t="s">
        <v>515</v>
      </c>
      <c r="CX1" s="15" t="s">
        <v>516</v>
      </c>
      <c r="CY1" s="15" t="s">
        <v>517</v>
      </c>
      <c r="CZ1" s="15" t="s">
        <v>518</v>
      </c>
      <c r="DA1" s="16" t="s">
        <v>3247</v>
      </c>
      <c r="DB1" s="15"/>
      <c r="DC1" s="15"/>
      <c r="DD1" s="15"/>
      <c r="DE1" s="15"/>
      <c r="DF1" s="15"/>
      <c r="DG1" s="15"/>
      <c r="DH1" s="15"/>
    </row>
    <row r="2" spans="1:112" ht="27.75" thickBot="1">
      <c r="A2" s="18" t="b">
        <v>1</v>
      </c>
      <c r="B2" s="18" t="b">
        <v>1</v>
      </c>
      <c r="C2" s="15"/>
      <c r="D2" s="15"/>
      <c r="E2" s="17">
        <v>154561</v>
      </c>
      <c r="F2" s="17">
        <v>0</v>
      </c>
      <c r="G2" s="17">
        <v>0</v>
      </c>
      <c r="H2" s="17">
        <v>0</v>
      </c>
      <c r="I2" s="17">
        <v>0</v>
      </c>
      <c r="J2" s="15">
        <v>0</v>
      </c>
      <c r="K2" s="17">
        <v>0</v>
      </c>
      <c r="L2" s="17">
        <v>1</v>
      </c>
      <c r="M2" s="15">
        <v>4</v>
      </c>
      <c r="N2" s="15"/>
      <c r="O2" s="17">
        <v>0</v>
      </c>
      <c r="P2" s="15" t="s">
        <v>595</v>
      </c>
      <c r="Q2" s="15">
        <v>0</v>
      </c>
      <c r="R2" s="17">
        <v>1</v>
      </c>
      <c r="S2" s="18" t="b">
        <v>0</v>
      </c>
      <c r="T2" s="15"/>
      <c r="U2" s="15"/>
      <c r="V2" s="17">
        <v>60</v>
      </c>
      <c r="W2" s="15" t="s">
        <v>631</v>
      </c>
      <c r="X2" s="15">
        <v>4.4000000000000004</v>
      </c>
      <c r="Y2" s="18" t="b">
        <v>0</v>
      </c>
      <c r="Z2" s="15" t="s">
        <v>2112</v>
      </c>
      <c r="AA2" s="15">
        <v>29.3</v>
      </c>
      <c r="AB2" s="18" t="b">
        <v>0</v>
      </c>
      <c r="AC2" s="15"/>
      <c r="AD2" s="15" t="s">
        <v>519</v>
      </c>
      <c r="AE2" s="17">
        <v>1</v>
      </c>
      <c r="AF2" s="17">
        <v>3</v>
      </c>
      <c r="AG2" s="17">
        <v>162</v>
      </c>
      <c r="AH2" s="17">
        <v>0</v>
      </c>
      <c r="AI2" s="17">
        <v>0</v>
      </c>
      <c r="AJ2" s="17">
        <v>0</v>
      </c>
      <c r="AK2" s="17">
        <v>0</v>
      </c>
      <c r="AL2" s="15">
        <v>0</v>
      </c>
      <c r="AM2" s="15">
        <v>27</v>
      </c>
      <c r="AN2" s="15" t="s">
        <v>232</v>
      </c>
      <c r="AO2" s="15"/>
      <c r="AP2" s="15"/>
      <c r="AQ2" s="15"/>
      <c r="AR2" s="15"/>
      <c r="AS2" s="18" t="b">
        <v>0</v>
      </c>
      <c r="AT2" s="15" t="s">
        <v>2113</v>
      </c>
      <c r="AU2" s="17">
        <v>3330</v>
      </c>
      <c r="AV2" s="17">
        <v>0</v>
      </c>
      <c r="AW2" s="17">
        <v>0</v>
      </c>
      <c r="AX2" s="17">
        <v>19</v>
      </c>
      <c r="AY2" s="17">
        <v>26</v>
      </c>
      <c r="AZ2" s="17">
        <v>0</v>
      </c>
      <c r="BA2" s="17">
        <v>0</v>
      </c>
      <c r="BB2" s="17">
        <v>0</v>
      </c>
      <c r="BC2" s="17">
        <v>1</v>
      </c>
      <c r="BD2" s="17">
        <v>0</v>
      </c>
      <c r="BE2" s="17">
        <v>60</v>
      </c>
      <c r="BF2" s="17">
        <v>11</v>
      </c>
      <c r="BG2" s="17">
        <v>633</v>
      </c>
      <c r="BH2" s="15">
        <v>541.6</v>
      </c>
      <c r="BI2" s="15">
        <v>33.5</v>
      </c>
      <c r="BJ2" s="15">
        <v>0</v>
      </c>
      <c r="BK2" s="15">
        <v>57.5</v>
      </c>
      <c r="BL2" s="17">
        <v>0</v>
      </c>
      <c r="BM2" s="17">
        <v>0</v>
      </c>
      <c r="BN2" s="17">
        <v>0</v>
      </c>
      <c r="BO2" s="17">
        <v>0</v>
      </c>
      <c r="BP2" s="17">
        <v>37</v>
      </c>
      <c r="BQ2" s="15">
        <v>0</v>
      </c>
      <c r="BR2" s="15">
        <v>7.0000000000000007E-2</v>
      </c>
      <c r="BS2" s="15">
        <v>7.0000000000000007E-2</v>
      </c>
      <c r="BT2" s="15">
        <v>27.56</v>
      </c>
      <c r="BU2" s="15"/>
      <c r="BV2" s="15"/>
      <c r="BW2" s="15"/>
      <c r="BX2" s="15"/>
      <c r="BY2" s="15"/>
      <c r="BZ2" s="15"/>
      <c r="CA2" s="15"/>
      <c r="CB2" s="15"/>
      <c r="CC2" s="17">
        <v>96</v>
      </c>
      <c r="CD2" s="17">
        <v>16</v>
      </c>
      <c r="CE2" s="17">
        <v>304</v>
      </c>
      <c r="CF2" s="17">
        <v>3</v>
      </c>
      <c r="CG2" s="17">
        <v>549</v>
      </c>
      <c r="CH2" s="17">
        <v>60</v>
      </c>
      <c r="CI2" s="17">
        <v>229</v>
      </c>
      <c r="CJ2" s="17">
        <v>16</v>
      </c>
      <c r="CK2" s="17">
        <v>0</v>
      </c>
      <c r="CL2" s="17">
        <v>1.62</v>
      </c>
      <c r="CM2" s="17">
        <v>0</v>
      </c>
      <c r="CN2" s="17">
        <v>0</v>
      </c>
      <c r="CO2" s="17">
        <v>0.74</v>
      </c>
      <c r="CP2" s="17">
        <v>0.7</v>
      </c>
      <c r="CQ2" s="17">
        <v>60</v>
      </c>
      <c r="CR2" s="17">
        <v>1</v>
      </c>
      <c r="CS2" s="17">
        <v>454</v>
      </c>
      <c r="CT2" s="17">
        <v>60</v>
      </c>
      <c r="CU2" s="17">
        <v>32</v>
      </c>
      <c r="CV2" s="17">
        <v>3</v>
      </c>
      <c r="CW2" s="17">
        <v>6</v>
      </c>
      <c r="CX2" s="17">
        <v>1</v>
      </c>
      <c r="CY2" s="17">
        <v>1</v>
      </c>
      <c r="CZ2" s="17">
        <v>0.51</v>
      </c>
      <c r="DA2" s="17">
        <v>0</v>
      </c>
      <c r="DB2" s="15"/>
      <c r="DC2" s="15"/>
      <c r="DD2" s="15"/>
      <c r="DE2" s="15"/>
      <c r="DF2" s="15"/>
      <c r="DG2" s="15"/>
      <c r="DH2" s="15"/>
    </row>
    <row r="3" spans="1:112" ht="27.75" thickBot="1">
      <c r="A3" s="18" t="b">
        <v>1</v>
      </c>
      <c r="B3" s="18" t="b">
        <v>1</v>
      </c>
      <c r="C3" s="15"/>
      <c r="D3" s="15"/>
      <c r="E3" s="17">
        <v>109745</v>
      </c>
      <c r="F3" s="17">
        <v>0</v>
      </c>
      <c r="G3" s="17">
        <v>0</v>
      </c>
      <c r="H3" s="17">
        <v>0</v>
      </c>
      <c r="I3" s="17">
        <v>0</v>
      </c>
      <c r="J3" s="15">
        <v>0</v>
      </c>
      <c r="K3" s="17">
        <v>0</v>
      </c>
      <c r="L3" s="17">
        <v>1</v>
      </c>
      <c r="M3" s="15">
        <v>2.6</v>
      </c>
      <c r="N3" s="15"/>
      <c r="O3" s="17">
        <v>0</v>
      </c>
      <c r="P3" s="15" t="s">
        <v>227</v>
      </c>
      <c r="Q3" s="15">
        <v>0</v>
      </c>
      <c r="R3" s="17">
        <v>2</v>
      </c>
      <c r="S3" s="18" t="b">
        <v>0</v>
      </c>
      <c r="T3" s="15"/>
      <c r="U3" s="15"/>
      <c r="V3" s="17">
        <v>50</v>
      </c>
      <c r="W3" s="15" t="s">
        <v>705</v>
      </c>
      <c r="X3" s="15">
        <v>2</v>
      </c>
      <c r="Y3" s="18" t="b">
        <v>0</v>
      </c>
      <c r="Z3" s="15" t="s">
        <v>2114</v>
      </c>
      <c r="AA3" s="15">
        <v>0.3</v>
      </c>
      <c r="AB3" s="18" t="b">
        <v>0</v>
      </c>
      <c r="AC3" s="15"/>
      <c r="AD3" s="15" t="s">
        <v>519</v>
      </c>
      <c r="AE3" s="17">
        <v>1</v>
      </c>
      <c r="AF3" s="17">
        <v>3</v>
      </c>
      <c r="AG3" s="17">
        <v>2</v>
      </c>
      <c r="AH3" s="17">
        <v>0</v>
      </c>
      <c r="AI3" s="17">
        <v>0</v>
      </c>
      <c r="AJ3" s="17">
        <v>0</v>
      </c>
      <c r="AK3" s="17">
        <v>0</v>
      </c>
      <c r="AL3" s="15">
        <v>0</v>
      </c>
      <c r="AM3" s="15">
        <v>0.4</v>
      </c>
      <c r="AN3" s="15" t="s">
        <v>226</v>
      </c>
      <c r="AO3" s="15"/>
      <c r="AP3" s="15"/>
      <c r="AQ3" s="15"/>
      <c r="AR3" s="15"/>
      <c r="AS3" s="18" t="b">
        <v>0</v>
      </c>
      <c r="AT3" s="15" t="s">
        <v>2115</v>
      </c>
      <c r="AU3" s="17">
        <v>90</v>
      </c>
      <c r="AV3" s="17">
        <v>0</v>
      </c>
      <c r="AW3" s="17">
        <v>0</v>
      </c>
      <c r="AX3" s="17">
        <v>0</v>
      </c>
      <c r="AY3" s="17">
        <v>1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2</v>
      </c>
      <c r="BF3" s="17">
        <v>0</v>
      </c>
      <c r="BG3" s="17">
        <v>11</v>
      </c>
      <c r="BH3" s="15">
        <v>19.8</v>
      </c>
      <c r="BI3" s="15">
        <v>0</v>
      </c>
      <c r="BJ3" s="15">
        <v>0</v>
      </c>
      <c r="BK3" s="15">
        <v>2</v>
      </c>
      <c r="BL3" s="17">
        <v>0</v>
      </c>
      <c r="BM3" s="17">
        <v>0</v>
      </c>
      <c r="BN3" s="17">
        <v>0</v>
      </c>
      <c r="BO3" s="17">
        <v>0</v>
      </c>
      <c r="BP3" s="17">
        <v>1</v>
      </c>
      <c r="BQ3" s="15">
        <v>0</v>
      </c>
      <c r="BR3" s="15">
        <v>0</v>
      </c>
      <c r="BS3" s="15">
        <v>0</v>
      </c>
      <c r="BT3" s="15">
        <v>0.98</v>
      </c>
      <c r="BU3" s="15"/>
      <c r="BV3" s="15"/>
      <c r="BW3" s="15"/>
      <c r="BX3" s="15"/>
      <c r="BY3" s="15"/>
      <c r="BZ3" s="15"/>
      <c r="CA3" s="15"/>
      <c r="CB3" s="15"/>
      <c r="CC3" s="17">
        <v>357</v>
      </c>
      <c r="CD3" s="17">
        <v>30</v>
      </c>
      <c r="CE3" s="17">
        <v>486</v>
      </c>
      <c r="CF3" s="17">
        <v>54</v>
      </c>
      <c r="CG3" s="17">
        <v>480</v>
      </c>
      <c r="CH3" s="17">
        <v>49</v>
      </c>
      <c r="CI3" s="17">
        <v>373</v>
      </c>
      <c r="CJ3" s="17">
        <v>30</v>
      </c>
      <c r="CK3" s="17">
        <v>0</v>
      </c>
      <c r="CL3" s="17">
        <v>2</v>
      </c>
      <c r="CM3" s="17">
        <v>0</v>
      </c>
      <c r="CN3" s="17">
        <v>0</v>
      </c>
      <c r="CO3" s="17">
        <v>0.98</v>
      </c>
      <c r="CP3" s="17">
        <v>1</v>
      </c>
      <c r="CQ3" s="17">
        <v>222</v>
      </c>
      <c r="CR3" s="17">
        <v>8</v>
      </c>
      <c r="CS3" s="17">
        <v>200</v>
      </c>
      <c r="CT3" s="17">
        <v>46</v>
      </c>
      <c r="CU3" s="17">
        <v>285</v>
      </c>
      <c r="CV3" s="17">
        <v>28</v>
      </c>
      <c r="CW3" s="17">
        <v>315</v>
      </c>
      <c r="CX3" s="17">
        <v>37</v>
      </c>
      <c r="CY3" s="17">
        <v>1</v>
      </c>
      <c r="CZ3" s="17">
        <v>0</v>
      </c>
      <c r="DA3" s="17">
        <v>0</v>
      </c>
      <c r="DB3" s="15"/>
      <c r="DC3" s="15"/>
      <c r="DD3" s="15"/>
      <c r="DE3" s="15"/>
      <c r="DF3" s="15"/>
      <c r="DG3" s="15"/>
      <c r="DH3" s="15"/>
    </row>
    <row r="4" spans="1:112" ht="17.25" thickBot="1">
      <c r="A4" s="18" t="b">
        <v>1</v>
      </c>
      <c r="B4" s="18" t="b">
        <v>1</v>
      </c>
      <c r="C4" s="15"/>
      <c r="D4" s="15"/>
      <c r="E4" s="17">
        <v>437495</v>
      </c>
      <c r="F4" s="17">
        <v>0</v>
      </c>
      <c r="G4" s="17">
        <v>0</v>
      </c>
      <c r="H4" s="17">
        <v>0</v>
      </c>
      <c r="I4" s="17">
        <v>0</v>
      </c>
      <c r="J4" s="15">
        <v>0</v>
      </c>
      <c r="K4" s="17">
        <v>0</v>
      </c>
      <c r="L4" s="17">
        <v>1</v>
      </c>
      <c r="M4" s="15">
        <v>2.6</v>
      </c>
      <c r="N4" s="15"/>
      <c r="O4" s="17">
        <v>0</v>
      </c>
      <c r="P4" s="15" t="s">
        <v>2666</v>
      </c>
      <c r="Q4" s="15">
        <v>0</v>
      </c>
      <c r="R4" s="17">
        <v>3</v>
      </c>
      <c r="S4" s="18" t="b">
        <v>0</v>
      </c>
      <c r="T4" s="15"/>
      <c r="U4" s="15"/>
      <c r="V4" s="17">
        <v>50</v>
      </c>
      <c r="W4" s="15" t="s">
        <v>2667</v>
      </c>
      <c r="X4" s="15">
        <v>0</v>
      </c>
      <c r="Y4" s="18" t="b">
        <v>0</v>
      </c>
      <c r="Z4" s="15" t="s">
        <v>2668</v>
      </c>
      <c r="AA4" s="15">
        <v>0.1</v>
      </c>
      <c r="AB4" s="18" t="b">
        <v>0</v>
      </c>
      <c r="AC4" s="15"/>
      <c r="AD4" s="15" t="s">
        <v>519</v>
      </c>
      <c r="AE4" s="17">
        <v>1</v>
      </c>
      <c r="AF4" s="17">
        <v>3</v>
      </c>
      <c r="AG4" s="17">
        <v>0</v>
      </c>
      <c r="AH4" s="17">
        <v>0</v>
      </c>
      <c r="AI4" s="17">
        <v>0</v>
      </c>
      <c r="AJ4" s="17">
        <v>0</v>
      </c>
      <c r="AK4" s="17">
        <v>0</v>
      </c>
      <c r="AL4" s="15">
        <v>0</v>
      </c>
      <c r="AM4" s="15">
        <v>0</v>
      </c>
      <c r="AN4" s="15" t="s">
        <v>2668</v>
      </c>
      <c r="AO4" s="15"/>
      <c r="AP4" s="15"/>
      <c r="AQ4" s="15"/>
      <c r="AR4" s="15"/>
      <c r="AS4" s="18" t="b">
        <v>0</v>
      </c>
      <c r="AT4" s="15" t="s">
        <v>2669</v>
      </c>
      <c r="AU4" s="17">
        <v>0</v>
      </c>
      <c r="AV4" s="17">
        <v>11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</v>
      </c>
      <c r="BG4" s="17">
        <v>11</v>
      </c>
      <c r="BH4" s="15">
        <v>0</v>
      </c>
      <c r="BI4" s="15">
        <v>0</v>
      </c>
      <c r="BJ4" s="15">
        <v>0</v>
      </c>
      <c r="BK4" s="15">
        <v>0</v>
      </c>
      <c r="BL4" s="17">
        <v>0</v>
      </c>
      <c r="BM4" s="17">
        <v>0</v>
      </c>
      <c r="BN4" s="17">
        <v>0</v>
      </c>
      <c r="BO4" s="17">
        <v>0</v>
      </c>
      <c r="BP4" s="17">
        <v>0</v>
      </c>
      <c r="BQ4" s="15">
        <v>0</v>
      </c>
      <c r="BR4" s="15">
        <v>0</v>
      </c>
      <c r="BS4" s="15">
        <v>0</v>
      </c>
      <c r="BT4" s="15">
        <v>0</v>
      </c>
      <c r="BU4" s="15"/>
      <c r="BV4" s="15"/>
      <c r="BW4" s="15"/>
      <c r="BX4" s="15"/>
      <c r="BY4" s="15"/>
      <c r="BZ4" s="15"/>
      <c r="CA4" s="15"/>
      <c r="CB4" s="15"/>
      <c r="CC4" s="17">
        <v>508</v>
      </c>
      <c r="CD4" s="17">
        <v>60</v>
      </c>
      <c r="CE4" s="17">
        <v>505</v>
      </c>
      <c r="CF4" s="17">
        <v>57</v>
      </c>
      <c r="CG4" s="17">
        <v>502</v>
      </c>
      <c r="CH4" s="17">
        <v>55</v>
      </c>
      <c r="CI4" s="17">
        <v>508</v>
      </c>
      <c r="CJ4" s="17">
        <v>60</v>
      </c>
      <c r="CK4" s="17">
        <v>0</v>
      </c>
      <c r="CL4" s="17">
        <v>0</v>
      </c>
      <c r="CM4" s="17">
        <v>0</v>
      </c>
      <c r="CN4" s="17">
        <v>0</v>
      </c>
      <c r="CO4" s="17">
        <v>0</v>
      </c>
      <c r="CP4" s="17">
        <v>0</v>
      </c>
      <c r="CQ4" s="17">
        <v>285</v>
      </c>
      <c r="CR4" s="17">
        <v>14</v>
      </c>
      <c r="CS4" s="17">
        <v>263</v>
      </c>
      <c r="CT4" s="17">
        <v>52</v>
      </c>
      <c r="CU4" s="17">
        <v>508</v>
      </c>
      <c r="CV4" s="17">
        <v>60</v>
      </c>
      <c r="CW4" s="17">
        <v>431</v>
      </c>
      <c r="CX4" s="17">
        <v>52</v>
      </c>
      <c r="CY4" s="17">
        <v>0</v>
      </c>
      <c r="CZ4" s="17">
        <v>0</v>
      </c>
      <c r="DA4" s="17">
        <v>0</v>
      </c>
      <c r="DB4" s="15"/>
      <c r="DC4" s="15"/>
      <c r="DD4" s="15"/>
      <c r="DE4" s="15"/>
      <c r="DF4" s="15"/>
      <c r="DG4" s="15"/>
      <c r="DH4" s="15"/>
    </row>
    <row r="5" spans="1:112" ht="40.5" thickBot="1">
      <c r="A5" s="18" t="b">
        <v>1</v>
      </c>
      <c r="B5" s="18" t="b">
        <v>1</v>
      </c>
      <c r="C5" s="15"/>
      <c r="D5" s="15"/>
      <c r="E5" s="17">
        <v>226597</v>
      </c>
      <c r="F5" s="17">
        <v>0</v>
      </c>
      <c r="G5" s="17">
        <v>0</v>
      </c>
      <c r="H5" s="17">
        <v>0</v>
      </c>
      <c r="I5" s="17">
        <v>0</v>
      </c>
      <c r="J5" s="15">
        <v>0</v>
      </c>
      <c r="K5" s="17">
        <v>0</v>
      </c>
      <c r="L5" s="17">
        <v>2</v>
      </c>
      <c r="M5" s="15">
        <v>4</v>
      </c>
      <c r="N5" s="15"/>
      <c r="O5" s="17">
        <v>0</v>
      </c>
      <c r="P5" s="15" t="s">
        <v>237</v>
      </c>
      <c r="Q5" s="15">
        <v>0</v>
      </c>
      <c r="R5" s="17">
        <v>4</v>
      </c>
      <c r="S5" s="18" t="b">
        <v>0</v>
      </c>
      <c r="T5" s="15"/>
      <c r="U5" s="15"/>
      <c r="V5" s="17">
        <v>80</v>
      </c>
      <c r="W5" s="15" t="s">
        <v>536</v>
      </c>
      <c r="X5" s="15">
        <v>6.5</v>
      </c>
      <c r="Y5" s="18" t="b">
        <v>0</v>
      </c>
      <c r="Z5" s="15" t="s">
        <v>537</v>
      </c>
      <c r="AA5" s="15">
        <v>24.2</v>
      </c>
      <c r="AB5" s="18" t="b">
        <v>0</v>
      </c>
      <c r="AC5" s="15"/>
      <c r="AD5" s="15" t="s">
        <v>519</v>
      </c>
      <c r="AE5" s="17">
        <v>1</v>
      </c>
      <c r="AF5" s="17">
        <v>3</v>
      </c>
      <c r="AG5" s="17">
        <v>209</v>
      </c>
      <c r="AH5" s="17">
        <v>0</v>
      </c>
      <c r="AI5" s="17">
        <v>0</v>
      </c>
      <c r="AJ5" s="17">
        <v>0</v>
      </c>
      <c r="AK5" s="17">
        <v>0</v>
      </c>
      <c r="AL5" s="15">
        <v>0</v>
      </c>
      <c r="AM5" s="15">
        <v>26.1</v>
      </c>
      <c r="AN5" s="15" t="s">
        <v>237</v>
      </c>
      <c r="AO5" s="15"/>
      <c r="AP5" s="15"/>
      <c r="AQ5" s="15"/>
      <c r="AR5" s="15"/>
      <c r="AS5" s="18" t="b">
        <v>0</v>
      </c>
      <c r="AT5" s="15" t="s">
        <v>2118</v>
      </c>
      <c r="AU5" s="17">
        <v>2750</v>
      </c>
      <c r="AV5" s="17">
        <v>3</v>
      </c>
      <c r="AW5" s="17">
        <v>5</v>
      </c>
      <c r="AX5" s="17">
        <v>18</v>
      </c>
      <c r="AY5" s="17">
        <v>20</v>
      </c>
      <c r="AZ5" s="17">
        <v>0</v>
      </c>
      <c r="BA5" s="17">
        <v>0</v>
      </c>
      <c r="BB5" s="17">
        <v>0</v>
      </c>
      <c r="BC5" s="17">
        <v>4</v>
      </c>
      <c r="BD5" s="17">
        <v>0</v>
      </c>
      <c r="BE5" s="17">
        <v>0</v>
      </c>
      <c r="BF5" s="17">
        <v>30</v>
      </c>
      <c r="BG5" s="17">
        <v>724</v>
      </c>
      <c r="BH5" s="15">
        <v>824</v>
      </c>
      <c r="BI5" s="15">
        <v>128.5</v>
      </c>
      <c r="BJ5" s="15">
        <v>298</v>
      </c>
      <c r="BK5" s="15">
        <v>125</v>
      </c>
      <c r="BL5" s="17">
        <v>0</v>
      </c>
      <c r="BM5" s="17">
        <v>0</v>
      </c>
      <c r="BN5" s="17">
        <v>0</v>
      </c>
      <c r="BO5" s="17">
        <v>0</v>
      </c>
      <c r="BP5" s="17">
        <v>30</v>
      </c>
      <c r="BQ5" s="15">
        <v>2.94</v>
      </c>
      <c r="BR5" s="15">
        <v>1.75</v>
      </c>
      <c r="BS5" s="15">
        <v>4.6900000000000004</v>
      </c>
      <c r="BT5" s="15">
        <v>22.01</v>
      </c>
      <c r="BU5" s="15"/>
      <c r="BV5" s="15"/>
      <c r="BW5" s="15"/>
      <c r="BX5" s="15"/>
      <c r="BY5" s="15"/>
      <c r="BZ5" s="15"/>
      <c r="CA5" s="15"/>
      <c r="CB5" s="15"/>
      <c r="CC5" s="17">
        <v>25</v>
      </c>
      <c r="CD5" s="17">
        <v>9</v>
      </c>
      <c r="CE5" s="17">
        <v>219</v>
      </c>
      <c r="CF5" s="17">
        <v>61</v>
      </c>
      <c r="CG5" s="17">
        <v>101</v>
      </c>
      <c r="CH5" s="17">
        <v>15</v>
      </c>
      <c r="CI5" s="17">
        <v>80</v>
      </c>
      <c r="CJ5" s="17">
        <v>18</v>
      </c>
      <c r="CK5" s="17">
        <v>0.1</v>
      </c>
      <c r="CL5" s="17">
        <v>0</v>
      </c>
      <c r="CM5" s="17">
        <v>0.06</v>
      </c>
      <c r="CN5" s="17">
        <v>0.16</v>
      </c>
      <c r="CO5" s="17">
        <v>0.72</v>
      </c>
      <c r="CP5" s="17">
        <v>0.65</v>
      </c>
      <c r="CQ5" s="17">
        <v>9</v>
      </c>
      <c r="CR5" s="17">
        <v>1</v>
      </c>
      <c r="CS5" s="17">
        <v>549</v>
      </c>
      <c r="CT5" s="17">
        <v>184</v>
      </c>
      <c r="CU5" s="17">
        <v>4</v>
      </c>
      <c r="CV5" s="17">
        <v>1</v>
      </c>
      <c r="CW5" s="17">
        <v>9</v>
      </c>
      <c r="CX5" s="17">
        <v>3</v>
      </c>
      <c r="CY5" s="17">
        <v>0.98</v>
      </c>
      <c r="CZ5" s="17">
        <v>0.59</v>
      </c>
      <c r="DA5" s="17">
        <v>0</v>
      </c>
      <c r="DB5" s="15"/>
      <c r="DC5" s="15"/>
      <c r="DD5" s="15"/>
      <c r="DE5" s="15"/>
      <c r="DF5" s="15"/>
      <c r="DG5" s="15"/>
      <c r="DH5" s="15"/>
    </row>
    <row r="6" spans="1:112" ht="409.6" thickBot="1">
      <c r="A6" s="18" t="b">
        <v>1</v>
      </c>
      <c r="B6" s="18" t="b">
        <v>1</v>
      </c>
      <c r="C6" s="17">
        <v>0</v>
      </c>
      <c r="D6" s="15"/>
      <c r="E6" s="17">
        <v>445122</v>
      </c>
      <c r="F6" s="17">
        <v>0</v>
      </c>
      <c r="G6" s="17">
        <v>0</v>
      </c>
      <c r="H6" s="17">
        <v>0</v>
      </c>
      <c r="I6" s="17">
        <v>0</v>
      </c>
      <c r="J6" s="15">
        <v>0</v>
      </c>
      <c r="K6" s="17">
        <v>0</v>
      </c>
      <c r="L6" s="17">
        <v>2</v>
      </c>
      <c r="M6" s="15">
        <v>0</v>
      </c>
      <c r="N6" s="15"/>
      <c r="O6" s="17">
        <v>0</v>
      </c>
      <c r="P6" s="15" t="s">
        <v>1106</v>
      </c>
      <c r="Q6" s="15">
        <v>0</v>
      </c>
      <c r="R6" s="17">
        <v>5</v>
      </c>
      <c r="S6" s="18" t="b">
        <v>0</v>
      </c>
      <c r="T6" s="15" t="s">
        <v>5112</v>
      </c>
      <c r="U6" s="15" t="s">
        <v>5113</v>
      </c>
      <c r="V6" s="17">
        <v>65</v>
      </c>
      <c r="W6" s="15" t="s">
        <v>1107</v>
      </c>
      <c r="X6" s="15">
        <v>5</v>
      </c>
      <c r="Y6" s="18" t="b">
        <v>0</v>
      </c>
      <c r="Z6" s="15" t="s">
        <v>1108</v>
      </c>
      <c r="AA6" s="15">
        <v>0.9</v>
      </c>
      <c r="AB6" s="18" t="b">
        <v>0</v>
      </c>
      <c r="AC6" s="15"/>
      <c r="AD6" s="15" t="s">
        <v>543</v>
      </c>
      <c r="AE6" s="17">
        <v>1</v>
      </c>
      <c r="AF6" s="17">
        <v>3</v>
      </c>
      <c r="AG6" s="17">
        <v>149</v>
      </c>
      <c r="AH6" s="17">
        <v>0</v>
      </c>
      <c r="AI6" s="17">
        <v>0</v>
      </c>
      <c r="AJ6" s="17">
        <v>0</v>
      </c>
      <c r="AK6" s="17">
        <v>0</v>
      </c>
      <c r="AL6" s="15">
        <v>0</v>
      </c>
      <c r="AM6" s="15">
        <v>22.9</v>
      </c>
      <c r="AN6" s="15" t="s">
        <v>1109</v>
      </c>
      <c r="AO6" s="15"/>
      <c r="AP6" s="15"/>
      <c r="AQ6" s="15"/>
      <c r="AR6" s="15"/>
      <c r="AS6" s="18" t="b">
        <v>0</v>
      </c>
      <c r="AT6" s="15" t="s">
        <v>2121</v>
      </c>
      <c r="AU6" s="17">
        <v>2452</v>
      </c>
      <c r="AV6" s="17">
        <v>3</v>
      </c>
      <c r="AW6" s="17">
        <v>6</v>
      </c>
      <c r="AX6" s="17">
        <v>13</v>
      </c>
      <c r="AY6" s="17">
        <v>20</v>
      </c>
      <c r="AZ6" s="17">
        <v>0</v>
      </c>
      <c r="BA6" s="17">
        <v>0</v>
      </c>
      <c r="BB6" s="17">
        <v>0</v>
      </c>
      <c r="BC6" s="17">
        <v>5</v>
      </c>
      <c r="BD6" s="17">
        <v>0</v>
      </c>
      <c r="BE6" s="17">
        <v>0</v>
      </c>
      <c r="BF6" s="17">
        <v>9</v>
      </c>
      <c r="BG6" s="17">
        <v>532</v>
      </c>
      <c r="BH6" s="15">
        <v>499</v>
      </c>
      <c r="BI6" s="15">
        <v>402.6</v>
      </c>
      <c r="BJ6" s="15">
        <v>352</v>
      </c>
      <c r="BK6" s="15">
        <v>125.7</v>
      </c>
      <c r="BL6" s="17">
        <v>0</v>
      </c>
      <c r="BM6" s="17">
        <v>0</v>
      </c>
      <c r="BN6" s="17">
        <v>0</v>
      </c>
      <c r="BO6" s="17">
        <v>0</v>
      </c>
      <c r="BP6" s="17">
        <v>28</v>
      </c>
      <c r="BQ6" s="15">
        <v>4.71</v>
      </c>
      <c r="BR6" s="15">
        <v>1.53</v>
      </c>
      <c r="BS6" s="15">
        <v>6.24</v>
      </c>
      <c r="BT6" s="15">
        <v>17.45</v>
      </c>
      <c r="BU6" s="15"/>
      <c r="BV6" s="15"/>
      <c r="BW6" s="15"/>
      <c r="BX6" s="15"/>
      <c r="BY6" s="15"/>
      <c r="BZ6" s="15"/>
      <c r="CA6" s="15"/>
      <c r="CB6" s="113" t="s">
        <v>5114</v>
      </c>
      <c r="CC6" s="17">
        <v>114</v>
      </c>
      <c r="CD6" s="17">
        <v>49</v>
      </c>
      <c r="CE6" s="17">
        <v>76</v>
      </c>
      <c r="CF6" s="17">
        <v>18</v>
      </c>
      <c r="CG6" s="17">
        <v>76</v>
      </c>
      <c r="CH6" s="17">
        <v>9</v>
      </c>
      <c r="CI6" s="17">
        <v>79</v>
      </c>
      <c r="CJ6" s="17">
        <v>17</v>
      </c>
      <c r="CK6" s="17">
        <v>0.17</v>
      </c>
      <c r="CL6" s="17">
        <v>0</v>
      </c>
      <c r="CM6" s="17">
        <v>0.06</v>
      </c>
      <c r="CN6" s="17">
        <v>0.23</v>
      </c>
      <c r="CO6" s="17">
        <v>0.64</v>
      </c>
      <c r="CP6" s="17">
        <v>0.73</v>
      </c>
      <c r="CQ6" s="17">
        <v>47</v>
      </c>
      <c r="CR6" s="17">
        <v>3</v>
      </c>
      <c r="CS6" s="17">
        <v>520</v>
      </c>
      <c r="CT6" s="17">
        <v>182</v>
      </c>
      <c r="CU6" s="17">
        <v>13</v>
      </c>
      <c r="CV6" s="17">
        <v>3</v>
      </c>
      <c r="CW6" s="17">
        <v>205</v>
      </c>
      <c r="CX6" s="17">
        <v>72</v>
      </c>
      <c r="CY6" s="17">
        <v>1.03</v>
      </c>
      <c r="CZ6" s="17">
        <v>0.48</v>
      </c>
      <c r="DA6" s="17">
        <v>0</v>
      </c>
      <c r="DB6" s="15"/>
      <c r="DC6" s="15"/>
      <c r="DD6" s="15"/>
      <c r="DE6" s="15"/>
      <c r="DF6" s="15"/>
      <c r="DG6" s="15"/>
      <c r="DH6" s="15"/>
    </row>
    <row r="7" spans="1:112" ht="165.75" thickBot="1">
      <c r="A7" s="18" t="b">
        <v>1</v>
      </c>
      <c r="B7" s="18" t="b">
        <v>1</v>
      </c>
      <c r="C7" s="17">
        <v>0</v>
      </c>
      <c r="D7" s="15"/>
      <c r="E7" s="17">
        <v>462424</v>
      </c>
      <c r="F7" s="17">
        <v>0</v>
      </c>
      <c r="G7" s="17">
        <v>0</v>
      </c>
      <c r="H7" s="17">
        <v>0</v>
      </c>
      <c r="I7" s="17">
        <v>0</v>
      </c>
      <c r="J7" s="15">
        <v>0</v>
      </c>
      <c r="K7" s="17">
        <v>0</v>
      </c>
      <c r="L7" s="17">
        <v>2</v>
      </c>
      <c r="M7" s="15">
        <v>0</v>
      </c>
      <c r="N7" s="15"/>
      <c r="O7" s="17">
        <v>0</v>
      </c>
      <c r="P7" s="15" t="s">
        <v>549</v>
      </c>
      <c r="Q7" s="15">
        <v>0</v>
      </c>
      <c r="R7" s="17">
        <v>6</v>
      </c>
      <c r="S7" s="18" t="b">
        <v>0</v>
      </c>
      <c r="T7" s="15" t="s">
        <v>5115</v>
      </c>
      <c r="U7" s="15" t="s">
        <v>5116</v>
      </c>
      <c r="V7" s="17">
        <v>60</v>
      </c>
      <c r="W7" s="15" t="s">
        <v>550</v>
      </c>
      <c r="X7" s="15">
        <v>4.4000000000000004</v>
      </c>
      <c r="Y7" s="18" t="b">
        <v>0</v>
      </c>
      <c r="Z7" s="15" t="s">
        <v>233</v>
      </c>
      <c r="AA7" s="15">
        <v>0.5</v>
      </c>
      <c r="AB7" s="18" t="b">
        <v>0</v>
      </c>
      <c r="AC7" s="15"/>
      <c r="AD7" s="15" t="s">
        <v>543</v>
      </c>
      <c r="AE7" s="17">
        <v>1</v>
      </c>
      <c r="AF7" s="17">
        <v>3</v>
      </c>
      <c r="AG7" s="17">
        <v>137</v>
      </c>
      <c r="AH7" s="17">
        <v>0</v>
      </c>
      <c r="AI7" s="17">
        <v>0</v>
      </c>
      <c r="AJ7" s="17">
        <v>0</v>
      </c>
      <c r="AK7" s="17">
        <v>0</v>
      </c>
      <c r="AL7" s="15">
        <v>0</v>
      </c>
      <c r="AM7" s="15">
        <v>22.8</v>
      </c>
      <c r="AN7" s="15" t="s">
        <v>233</v>
      </c>
      <c r="AO7" s="15"/>
      <c r="AP7" s="15"/>
      <c r="AQ7" s="15"/>
      <c r="AR7" s="15"/>
      <c r="AS7" s="18" t="b">
        <v>0</v>
      </c>
      <c r="AT7" s="15" t="s">
        <v>2119</v>
      </c>
      <c r="AU7" s="17">
        <v>2614</v>
      </c>
      <c r="AV7" s="17">
        <v>1</v>
      </c>
      <c r="AW7" s="17">
        <v>0</v>
      </c>
      <c r="AX7" s="17">
        <v>15</v>
      </c>
      <c r="AY7" s="17">
        <v>20</v>
      </c>
      <c r="AZ7" s="17">
        <v>0</v>
      </c>
      <c r="BA7" s="17">
        <v>0</v>
      </c>
      <c r="BB7" s="17">
        <v>0</v>
      </c>
      <c r="BC7" s="17">
        <v>2</v>
      </c>
      <c r="BD7" s="17">
        <v>0</v>
      </c>
      <c r="BE7" s="17">
        <v>0</v>
      </c>
      <c r="BF7" s="17">
        <v>12</v>
      </c>
      <c r="BG7" s="17">
        <v>581</v>
      </c>
      <c r="BH7" s="15">
        <v>552.6</v>
      </c>
      <c r="BI7" s="15">
        <v>201</v>
      </c>
      <c r="BJ7" s="15">
        <v>90</v>
      </c>
      <c r="BK7" s="15">
        <v>84.3</v>
      </c>
      <c r="BL7" s="17">
        <v>0</v>
      </c>
      <c r="BM7" s="17">
        <v>0</v>
      </c>
      <c r="BN7" s="17">
        <v>0</v>
      </c>
      <c r="BO7" s="17">
        <v>0</v>
      </c>
      <c r="BP7" s="17">
        <v>30</v>
      </c>
      <c r="BQ7" s="15">
        <v>0.88</v>
      </c>
      <c r="BR7" s="15">
        <v>1.21</v>
      </c>
      <c r="BS7" s="15">
        <v>2.09</v>
      </c>
      <c r="BT7" s="15">
        <v>20.41</v>
      </c>
      <c r="BU7" s="15"/>
      <c r="BV7" s="15"/>
      <c r="BW7" s="15"/>
      <c r="BX7" s="15"/>
      <c r="BY7" s="15"/>
      <c r="BZ7" s="15"/>
      <c r="CA7" s="15"/>
      <c r="CB7" s="113" t="s">
        <v>5117</v>
      </c>
      <c r="CC7" s="17">
        <v>92</v>
      </c>
      <c r="CD7" s="17">
        <v>41</v>
      </c>
      <c r="CE7" s="17">
        <v>167</v>
      </c>
      <c r="CF7" s="17">
        <v>41</v>
      </c>
      <c r="CG7" s="17">
        <v>245</v>
      </c>
      <c r="CH7" s="17">
        <v>76</v>
      </c>
      <c r="CI7" s="17">
        <v>164</v>
      </c>
      <c r="CJ7" s="17">
        <v>57</v>
      </c>
      <c r="CK7" s="17">
        <v>0.03</v>
      </c>
      <c r="CL7" s="17">
        <v>0</v>
      </c>
      <c r="CM7" s="17">
        <v>0.04</v>
      </c>
      <c r="CN7" s="17">
        <v>7.0000000000000007E-2</v>
      </c>
      <c r="CO7" s="17">
        <v>0.7</v>
      </c>
      <c r="CP7" s="17">
        <v>0.69</v>
      </c>
      <c r="CQ7" s="17">
        <v>88</v>
      </c>
      <c r="CR7" s="17">
        <v>9</v>
      </c>
      <c r="CS7" s="17">
        <v>482</v>
      </c>
      <c r="CT7" s="17">
        <v>179</v>
      </c>
      <c r="CU7" s="17">
        <v>34</v>
      </c>
      <c r="CV7" s="17">
        <v>13</v>
      </c>
      <c r="CW7" s="17">
        <v>266</v>
      </c>
      <c r="CX7" s="17">
        <v>97</v>
      </c>
      <c r="CY7" s="17">
        <v>1.03</v>
      </c>
      <c r="CZ7" s="17">
        <v>0.52</v>
      </c>
      <c r="DA7" s="17">
        <v>0</v>
      </c>
      <c r="DB7" s="15"/>
      <c r="DC7" s="15"/>
      <c r="DD7" s="15"/>
      <c r="DE7" s="15"/>
      <c r="DF7" s="15"/>
      <c r="DG7" s="15"/>
      <c r="DH7" s="15"/>
    </row>
    <row r="8" spans="1:112" ht="27.75" thickBot="1">
      <c r="A8" s="18" t="b">
        <v>1</v>
      </c>
      <c r="B8" s="18" t="b">
        <v>1</v>
      </c>
      <c r="C8" s="15"/>
      <c r="D8" s="15"/>
      <c r="E8" s="17">
        <v>499169</v>
      </c>
      <c r="F8" s="17">
        <v>0</v>
      </c>
      <c r="G8" s="17">
        <v>0</v>
      </c>
      <c r="H8" s="17">
        <v>0</v>
      </c>
      <c r="I8" s="17">
        <v>0</v>
      </c>
      <c r="J8" s="15">
        <v>0</v>
      </c>
      <c r="K8" s="17">
        <v>0</v>
      </c>
      <c r="L8" s="17">
        <v>3</v>
      </c>
      <c r="M8" s="15">
        <v>2</v>
      </c>
      <c r="N8" s="15"/>
      <c r="O8" s="17">
        <v>0</v>
      </c>
      <c r="P8" s="15" t="s">
        <v>1414</v>
      </c>
      <c r="Q8" s="15">
        <v>0</v>
      </c>
      <c r="R8" s="17">
        <v>7</v>
      </c>
      <c r="S8" s="18" t="b">
        <v>0</v>
      </c>
      <c r="T8" s="15"/>
      <c r="U8" s="15"/>
      <c r="V8" s="17">
        <v>55</v>
      </c>
      <c r="W8" s="15" t="s">
        <v>1611</v>
      </c>
      <c r="X8" s="15">
        <v>1.4</v>
      </c>
      <c r="Y8" s="18" t="b">
        <v>0</v>
      </c>
      <c r="Z8" s="15" t="s">
        <v>1612</v>
      </c>
      <c r="AA8" s="15">
        <v>0.3</v>
      </c>
      <c r="AB8" s="18" t="b">
        <v>0</v>
      </c>
      <c r="AC8" s="15"/>
      <c r="AD8" s="15" t="s">
        <v>519</v>
      </c>
      <c r="AE8" s="17">
        <v>1</v>
      </c>
      <c r="AF8" s="17">
        <v>3</v>
      </c>
      <c r="AG8" s="17">
        <v>29</v>
      </c>
      <c r="AH8" s="17">
        <v>0</v>
      </c>
      <c r="AI8" s="17">
        <v>0</v>
      </c>
      <c r="AJ8" s="17">
        <v>0</v>
      </c>
      <c r="AK8" s="17">
        <v>0</v>
      </c>
      <c r="AL8" s="15">
        <v>0</v>
      </c>
      <c r="AM8" s="15">
        <v>5.3</v>
      </c>
      <c r="AN8" s="15" t="s">
        <v>1612</v>
      </c>
      <c r="AO8" s="15"/>
      <c r="AP8" s="15"/>
      <c r="AQ8" s="15"/>
      <c r="AR8" s="15"/>
      <c r="AS8" s="18" t="b">
        <v>0</v>
      </c>
      <c r="AT8" s="15" t="s">
        <v>2123</v>
      </c>
      <c r="AU8" s="17">
        <v>697</v>
      </c>
      <c r="AV8" s="17">
        <v>0</v>
      </c>
      <c r="AW8" s="17">
        <v>0</v>
      </c>
      <c r="AX8" s="17">
        <v>2</v>
      </c>
      <c r="AY8" s="17">
        <v>8</v>
      </c>
      <c r="AZ8" s="17">
        <v>0</v>
      </c>
      <c r="BA8" s="17">
        <v>0</v>
      </c>
      <c r="BB8" s="17">
        <v>0</v>
      </c>
      <c r="BC8" s="17">
        <v>3</v>
      </c>
      <c r="BD8" s="17">
        <v>0</v>
      </c>
      <c r="BE8" s="17">
        <v>0</v>
      </c>
      <c r="BF8" s="17">
        <v>0</v>
      </c>
      <c r="BG8" s="17">
        <v>110</v>
      </c>
      <c r="BH8" s="15">
        <v>73.2</v>
      </c>
      <c r="BI8" s="15">
        <v>74.599999999999994</v>
      </c>
      <c r="BJ8" s="15">
        <v>29</v>
      </c>
      <c r="BK8" s="15">
        <v>17.600000000000001</v>
      </c>
      <c r="BL8" s="17">
        <v>0</v>
      </c>
      <c r="BM8" s="17">
        <v>0</v>
      </c>
      <c r="BN8" s="17">
        <v>0</v>
      </c>
      <c r="BO8" s="17">
        <v>0</v>
      </c>
      <c r="BP8" s="17">
        <v>5</v>
      </c>
      <c r="BQ8" s="15">
        <v>0.1</v>
      </c>
      <c r="BR8" s="15">
        <v>0.2</v>
      </c>
      <c r="BS8" s="15">
        <v>0.3</v>
      </c>
      <c r="BT8" s="15">
        <v>9.01</v>
      </c>
      <c r="BU8" s="15"/>
      <c r="BV8" s="15"/>
      <c r="BW8" s="15"/>
      <c r="BX8" s="15"/>
      <c r="BY8" s="15"/>
      <c r="BZ8" s="15"/>
      <c r="CA8" s="15"/>
      <c r="CB8" s="15"/>
      <c r="CC8" s="17">
        <v>318</v>
      </c>
      <c r="CD8" s="17">
        <v>144</v>
      </c>
      <c r="CE8" s="17">
        <v>262</v>
      </c>
      <c r="CF8" s="17">
        <v>145</v>
      </c>
      <c r="CG8" s="17">
        <v>302</v>
      </c>
      <c r="CH8" s="17">
        <v>157</v>
      </c>
      <c r="CI8" s="17">
        <v>315</v>
      </c>
      <c r="CJ8" s="17">
        <v>150</v>
      </c>
      <c r="CK8" s="17">
        <v>0.01</v>
      </c>
      <c r="CL8" s="17">
        <v>0</v>
      </c>
      <c r="CM8" s="17">
        <v>0.03</v>
      </c>
      <c r="CN8" s="17">
        <v>0.04</v>
      </c>
      <c r="CO8" s="17">
        <v>1.1599999999999999</v>
      </c>
      <c r="CP8" s="17">
        <v>1.03</v>
      </c>
      <c r="CQ8" s="17">
        <v>188</v>
      </c>
      <c r="CR8" s="17">
        <v>116</v>
      </c>
      <c r="CS8" s="17">
        <v>425</v>
      </c>
      <c r="CT8" s="17">
        <v>159</v>
      </c>
      <c r="CU8" s="17">
        <v>341</v>
      </c>
      <c r="CV8" s="17">
        <v>155</v>
      </c>
      <c r="CW8" s="17">
        <v>310</v>
      </c>
      <c r="CX8" s="17">
        <v>107</v>
      </c>
      <c r="CY8" s="17">
        <v>0.65</v>
      </c>
      <c r="CZ8" s="17">
        <v>0.26</v>
      </c>
      <c r="DA8" s="17">
        <v>0</v>
      </c>
      <c r="DB8" s="15"/>
      <c r="DC8" s="15"/>
      <c r="DD8" s="15"/>
      <c r="DE8" s="15"/>
      <c r="DF8" s="15"/>
      <c r="DG8" s="15"/>
      <c r="DH8" s="15"/>
    </row>
    <row r="9" spans="1:112" ht="17.25" thickBot="1">
      <c r="A9" s="18" t="b">
        <v>1</v>
      </c>
      <c r="B9" s="18" t="b">
        <v>1</v>
      </c>
      <c r="C9" s="15"/>
      <c r="D9" s="15"/>
      <c r="E9" s="17">
        <v>466075</v>
      </c>
      <c r="F9" s="17">
        <v>0</v>
      </c>
      <c r="G9" s="17">
        <v>0</v>
      </c>
      <c r="H9" s="17">
        <v>0</v>
      </c>
      <c r="I9" s="17">
        <v>0</v>
      </c>
      <c r="J9" s="15">
        <v>0</v>
      </c>
      <c r="K9" s="17">
        <v>0</v>
      </c>
      <c r="L9" s="17">
        <v>2</v>
      </c>
      <c r="M9" s="15">
        <v>2.5</v>
      </c>
      <c r="N9" s="15"/>
      <c r="O9" s="17">
        <v>0</v>
      </c>
      <c r="P9" s="15" t="s">
        <v>1608</v>
      </c>
      <c r="Q9" s="15">
        <v>0</v>
      </c>
      <c r="R9" s="17">
        <v>8</v>
      </c>
      <c r="S9" s="18" t="b">
        <v>0</v>
      </c>
      <c r="T9" s="15"/>
      <c r="U9" s="15"/>
      <c r="V9" s="17">
        <v>55</v>
      </c>
      <c r="W9" s="15" t="s">
        <v>1609</v>
      </c>
      <c r="X9" s="15">
        <v>4.2</v>
      </c>
      <c r="Y9" s="18" t="b">
        <v>0</v>
      </c>
      <c r="Z9" s="15" t="s">
        <v>1610</v>
      </c>
      <c r="AA9" s="15">
        <v>11.5</v>
      </c>
      <c r="AB9" s="18" t="b">
        <v>0</v>
      </c>
      <c r="AC9" s="15"/>
      <c r="AD9" s="15" t="s">
        <v>519</v>
      </c>
      <c r="AE9" s="17">
        <v>1</v>
      </c>
      <c r="AF9" s="17">
        <v>3</v>
      </c>
      <c r="AG9" s="17">
        <v>109</v>
      </c>
      <c r="AH9" s="17">
        <v>0</v>
      </c>
      <c r="AI9" s="17">
        <v>0</v>
      </c>
      <c r="AJ9" s="17">
        <v>0</v>
      </c>
      <c r="AK9" s="17">
        <v>0</v>
      </c>
      <c r="AL9" s="15">
        <v>0</v>
      </c>
      <c r="AM9" s="15">
        <v>19.8</v>
      </c>
      <c r="AN9" s="15" t="s">
        <v>1610</v>
      </c>
      <c r="AO9" s="15"/>
      <c r="AP9" s="15"/>
      <c r="AQ9" s="15"/>
      <c r="AR9" s="15"/>
      <c r="AS9" s="18" t="b">
        <v>0</v>
      </c>
      <c r="AT9" s="15" t="s">
        <v>2120</v>
      </c>
      <c r="AU9" s="17">
        <v>1697</v>
      </c>
      <c r="AV9" s="17">
        <v>1</v>
      </c>
      <c r="AW9" s="17">
        <v>2</v>
      </c>
      <c r="AX9" s="17">
        <v>13</v>
      </c>
      <c r="AY9" s="17">
        <v>8</v>
      </c>
      <c r="AZ9" s="17">
        <v>0</v>
      </c>
      <c r="BA9" s="17">
        <v>0</v>
      </c>
      <c r="BB9" s="17">
        <v>0</v>
      </c>
      <c r="BC9" s="17">
        <v>5</v>
      </c>
      <c r="BD9" s="17">
        <v>0</v>
      </c>
      <c r="BE9" s="17">
        <v>0</v>
      </c>
      <c r="BF9" s="17">
        <v>6</v>
      </c>
      <c r="BG9" s="17">
        <v>389</v>
      </c>
      <c r="BH9" s="15">
        <v>283</v>
      </c>
      <c r="BI9" s="15">
        <v>182.3</v>
      </c>
      <c r="BJ9" s="15">
        <v>313</v>
      </c>
      <c r="BK9" s="15">
        <v>77.900000000000006</v>
      </c>
      <c r="BL9" s="17">
        <v>0</v>
      </c>
      <c r="BM9" s="17">
        <v>0</v>
      </c>
      <c r="BN9" s="17">
        <v>0</v>
      </c>
      <c r="BO9" s="17">
        <v>0</v>
      </c>
      <c r="BP9" s="17">
        <v>22</v>
      </c>
      <c r="BQ9" s="15">
        <v>3.36</v>
      </c>
      <c r="BR9" s="15">
        <v>0.76</v>
      </c>
      <c r="BS9" s="15">
        <v>4.12</v>
      </c>
      <c r="BT9" s="15">
        <v>9.7200000000000006</v>
      </c>
      <c r="BU9" s="15"/>
      <c r="BV9" s="15"/>
      <c r="BW9" s="15"/>
      <c r="BX9" s="15"/>
      <c r="BY9" s="15"/>
      <c r="BZ9" s="15"/>
      <c r="CA9" s="15"/>
      <c r="CB9" s="15"/>
      <c r="CC9" s="17">
        <v>211</v>
      </c>
      <c r="CD9" s="17">
        <v>80</v>
      </c>
      <c r="CE9" s="17">
        <v>182</v>
      </c>
      <c r="CF9" s="17">
        <v>46</v>
      </c>
      <c r="CG9" s="17">
        <v>93</v>
      </c>
      <c r="CH9" s="17">
        <v>12</v>
      </c>
      <c r="CI9" s="17">
        <v>178</v>
      </c>
      <c r="CJ9" s="17">
        <v>62</v>
      </c>
      <c r="CK9" s="17">
        <v>0.18</v>
      </c>
      <c r="CL9" s="17">
        <v>0</v>
      </c>
      <c r="CM9" s="17">
        <v>0.04</v>
      </c>
      <c r="CN9" s="17">
        <v>0.22</v>
      </c>
      <c r="CO9" s="17">
        <v>0.52</v>
      </c>
      <c r="CP9" s="17">
        <v>0.42</v>
      </c>
      <c r="CQ9" s="17">
        <v>173</v>
      </c>
      <c r="CR9" s="17">
        <v>24</v>
      </c>
      <c r="CS9" s="17">
        <v>410</v>
      </c>
      <c r="CT9" s="17">
        <v>166</v>
      </c>
      <c r="CU9" s="17">
        <v>41</v>
      </c>
      <c r="CV9" s="17">
        <v>16</v>
      </c>
      <c r="CW9" s="17">
        <v>41</v>
      </c>
      <c r="CX9" s="17">
        <v>15</v>
      </c>
      <c r="CY9" s="17">
        <v>1.17</v>
      </c>
      <c r="CZ9" s="17">
        <v>0.69</v>
      </c>
      <c r="DA9" s="17">
        <v>0</v>
      </c>
      <c r="DB9" s="15"/>
      <c r="DC9" s="15"/>
      <c r="DD9" s="15"/>
      <c r="DE9" s="15"/>
      <c r="DF9" s="15"/>
      <c r="DG9" s="15"/>
      <c r="DH9" s="15"/>
    </row>
    <row r="10" spans="1:112" ht="17.25" thickBot="1">
      <c r="A10" s="18" t="b">
        <v>1</v>
      </c>
      <c r="B10" s="18" t="b">
        <v>1</v>
      </c>
      <c r="C10" s="15"/>
      <c r="D10" s="15"/>
      <c r="E10" s="17">
        <v>448104</v>
      </c>
      <c r="F10" s="17">
        <v>0</v>
      </c>
      <c r="G10" s="17">
        <v>0</v>
      </c>
      <c r="H10" s="17">
        <v>0</v>
      </c>
      <c r="I10" s="17">
        <v>0</v>
      </c>
      <c r="J10" s="15">
        <v>0</v>
      </c>
      <c r="K10" s="17">
        <v>0</v>
      </c>
      <c r="L10" s="17">
        <v>2</v>
      </c>
      <c r="M10" s="15">
        <v>2.5</v>
      </c>
      <c r="N10" s="15"/>
      <c r="O10" s="17">
        <v>0</v>
      </c>
      <c r="P10" s="15" t="s">
        <v>3789</v>
      </c>
      <c r="Q10" s="15">
        <v>0</v>
      </c>
      <c r="R10" s="17">
        <v>9</v>
      </c>
      <c r="S10" s="18" t="b">
        <v>0</v>
      </c>
      <c r="T10" s="15"/>
      <c r="U10" s="15"/>
      <c r="V10" s="17">
        <v>55</v>
      </c>
      <c r="W10" s="15" t="s">
        <v>3790</v>
      </c>
      <c r="X10" s="15">
        <v>3.5</v>
      </c>
      <c r="Y10" s="18" t="b">
        <v>0</v>
      </c>
      <c r="Z10" s="15" t="s">
        <v>3791</v>
      </c>
      <c r="AA10" s="15">
        <v>6.1</v>
      </c>
      <c r="AB10" s="18" t="b">
        <v>0</v>
      </c>
      <c r="AC10" s="15"/>
      <c r="AD10" s="15" t="s">
        <v>519</v>
      </c>
      <c r="AE10" s="17">
        <v>1</v>
      </c>
      <c r="AF10" s="17">
        <v>3</v>
      </c>
      <c r="AG10" s="17">
        <v>87</v>
      </c>
      <c r="AH10" s="17">
        <v>0</v>
      </c>
      <c r="AI10" s="17">
        <v>0</v>
      </c>
      <c r="AJ10" s="17">
        <v>0</v>
      </c>
      <c r="AK10" s="17">
        <v>0</v>
      </c>
      <c r="AL10" s="15">
        <v>0</v>
      </c>
      <c r="AM10" s="15">
        <v>15.8</v>
      </c>
      <c r="AN10" s="15" t="s">
        <v>3792</v>
      </c>
      <c r="AO10" s="15"/>
      <c r="AP10" s="15"/>
      <c r="AQ10" s="15"/>
      <c r="AR10" s="15"/>
      <c r="AS10" s="18" t="b">
        <v>0</v>
      </c>
      <c r="AT10" s="15" t="s">
        <v>3793</v>
      </c>
      <c r="AU10" s="17">
        <v>1787</v>
      </c>
      <c r="AV10" s="17">
        <v>1</v>
      </c>
      <c r="AW10" s="17">
        <v>2</v>
      </c>
      <c r="AX10" s="17">
        <v>5</v>
      </c>
      <c r="AY10" s="17">
        <v>19</v>
      </c>
      <c r="AZ10" s="17">
        <v>1</v>
      </c>
      <c r="BA10" s="17">
        <v>0</v>
      </c>
      <c r="BB10" s="17">
        <v>0</v>
      </c>
      <c r="BC10" s="17">
        <v>2</v>
      </c>
      <c r="BD10" s="17">
        <v>0</v>
      </c>
      <c r="BE10" s="17">
        <v>0</v>
      </c>
      <c r="BF10" s="17">
        <v>7</v>
      </c>
      <c r="BG10" s="17">
        <v>335</v>
      </c>
      <c r="BH10" s="15">
        <v>453.6</v>
      </c>
      <c r="BI10" s="15">
        <v>184.7</v>
      </c>
      <c r="BJ10" s="15">
        <v>72</v>
      </c>
      <c r="BK10" s="15">
        <v>70.900000000000006</v>
      </c>
      <c r="BL10" s="17">
        <v>0</v>
      </c>
      <c r="BM10" s="17">
        <v>0</v>
      </c>
      <c r="BN10" s="17">
        <v>0</v>
      </c>
      <c r="BO10" s="17">
        <v>0</v>
      </c>
      <c r="BP10" s="17">
        <v>20</v>
      </c>
      <c r="BQ10" s="15">
        <v>0.36</v>
      </c>
      <c r="BR10" s="15">
        <v>1.67</v>
      </c>
      <c r="BS10" s="15">
        <v>2.0299999999999998</v>
      </c>
      <c r="BT10" s="15">
        <v>17.53</v>
      </c>
      <c r="BU10" s="15"/>
      <c r="BV10" s="15"/>
      <c r="BW10" s="15"/>
      <c r="BX10" s="15"/>
      <c r="BY10" s="15"/>
      <c r="BZ10" s="15"/>
      <c r="CA10" s="15"/>
      <c r="CB10" s="15"/>
      <c r="CC10" s="17">
        <v>129</v>
      </c>
      <c r="CD10" s="17">
        <v>54</v>
      </c>
      <c r="CE10" s="17">
        <v>180</v>
      </c>
      <c r="CF10" s="17">
        <v>45</v>
      </c>
      <c r="CG10" s="17">
        <v>258</v>
      </c>
      <c r="CH10" s="17">
        <v>82</v>
      </c>
      <c r="CI10" s="17">
        <v>196</v>
      </c>
      <c r="CJ10" s="17">
        <v>65</v>
      </c>
      <c r="CK10" s="17">
        <v>0.02</v>
      </c>
      <c r="CL10" s="17">
        <v>0</v>
      </c>
      <c r="CM10" s="17">
        <v>0.08</v>
      </c>
      <c r="CN10" s="17">
        <v>0.1</v>
      </c>
      <c r="CO10" s="17">
        <v>0.88</v>
      </c>
      <c r="CP10" s="17">
        <v>0.96</v>
      </c>
      <c r="CQ10" s="17">
        <v>164</v>
      </c>
      <c r="CR10" s="17">
        <v>21</v>
      </c>
      <c r="CS10" s="17">
        <v>401</v>
      </c>
      <c r="CT10" s="17">
        <v>163</v>
      </c>
      <c r="CU10" s="17">
        <v>105</v>
      </c>
      <c r="CV10" s="17">
        <v>43</v>
      </c>
      <c r="CW10" s="17">
        <v>68</v>
      </c>
      <c r="CX10" s="17">
        <v>27</v>
      </c>
      <c r="CY10" s="17">
        <v>1.01</v>
      </c>
      <c r="CZ10" s="17">
        <v>0.25</v>
      </c>
      <c r="DA10" s="17">
        <v>0</v>
      </c>
      <c r="DB10" s="15"/>
      <c r="DC10" s="15"/>
      <c r="DD10" s="15"/>
      <c r="DE10" s="15"/>
      <c r="DF10" s="15"/>
      <c r="DG10" s="15"/>
      <c r="DH10" s="15"/>
    </row>
    <row r="11" spans="1:112" ht="53.25" thickBot="1">
      <c r="A11" s="18" t="b">
        <v>1</v>
      </c>
      <c r="B11" s="18" t="b">
        <v>1</v>
      </c>
      <c r="C11" s="17">
        <v>0</v>
      </c>
      <c r="D11" s="15"/>
      <c r="E11" s="17">
        <v>198869</v>
      </c>
      <c r="F11" s="17">
        <v>0</v>
      </c>
      <c r="G11" s="17">
        <v>0</v>
      </c>
      <c r="H11" s="17">
        <v>0</v>
      </c>
      <c r="I11" s="17">
        <v>0</v>
      </c>
      <c r="J11" s="15">
        <v>0</v>
      </c>
      <c r="K11" s="17">
        <v>0</v>
      </c>
      <c r="L11" s="17">
        <v>2</v>
      </c>
      <c r="M11" s="15">
        <v>0</v>
      </c>
      <c r="N11" s="15"/>
      <c r="O11" s="17">
        <v>0</v>
      </c>
      <c r="P11" s="15" t="s">
        <v>527</v>
      </c>
      <c r="Q11" s="15">
        <v>0</v>
      </c>
      <c r="R11" s="17">
        <v>10</v>
      </c>
      <c r="S11" s="18" t="b">
        <v>0</v>
      </c>
      <c r="T11" s="15" t="s">
        <v>5118</v>
      </c>
      <c r="U11" s="15" t="s">
        <v>5119</v>
      </c>
      <c r="V11" s="17">
        <v>55</v>
      </c>
      <c r="W11" s="15" t="s">
        <v>528</v>
      </c>
      <c r="X11" s="15">
        <v>3.8</v>
      </c>
      <c r="Y11" s="18" t="b">
        <v>0</v>
      </c>
      <c r="Z11" s="15" t="s">
        <v>239</v>
      </c>
      <c r="AA11" s="15">
        <v>0</v>
      </c>
      <c r="AB11" s="18" t="b">
        <v>0</v>
      </c>
      <c r="AC11" s="15"/>
      <c r="AD11" s="15" t="s">
        <v>543</v>
      </c>
      <c r="AE11" s="17">
        <v>1</v>
      </c>
      <c r="AF11" s="17">
        <v>3</v>
      </c>
      <c r="AG11" s="17">
        <v>45</v>
      </c>
      <c r="AH11" s="17">
        <v>0</v>
      </c>
      <c r="AI11" s="17">
        <v>0</v>
      </c>
      <c r="AJ11" s="17">
        <v>0</v>
      </c>
      <c r="AK11" s="17">
        <v>0</v>
      </c>
      <c r="AL11" s="15">
        <v>0</v>
      </c>
      <c r="AM11" s="15">
        <v>8.1999999999999993</v>
      </c>
      <c r="AN11" s="15" t="s">
        <v>239</v>
      </c>
      <c r="AO11" s="15"/>
      <c r="AP11" s="15"/>
      <c r="AQ11" s="15"/>
      <c r="AR11" s="15"/>
      <c r="AS11" s="18" t="b">
        <v>0</v>
      </c>
      <c r="AT11" s="15" t="s">
        <v>2124</v>
      </c>
      <c r="AU11" s="17">
        <v>699</v>
      </c>
      <c r="AV11" s="17">
        <v>0</v>
      </c>
      <c r="AW11" s="17">
        <v>1</v>
      </c>
      <c r="AX11" s="17">
        <v>5</v>
      </c>
      <c r="AY11" s="17">
        <v>6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3</v>
      </c>
      <c r="BG11" s="17">
        <v>181</v>
      </c>
      <c r="BH11" s="15">
        <v>154.80000000000001</v>
      </c>
      <c r="BI11" s="15">
        <v>133.4</v>
      </c>
      <c r="BJ11" s="15">
        <v>54</v>
      </c>
      <c r="BK11" s="15">
        <v>34.299999999999997</v>
      </c>
      <c r="BL11" s="17">
        <v>0</v>
      </c>
      <c r="BM11" s="17">
        <v>0</v>
      </c>
      <c r="BN11" s="17">
        <v>0</v>
      </c>
      <c r="BO11" s="17">
        <v>0</v>
      </c>
      <c r="BP11" s="17">
        <v>9</v>
      </c>
      <c r="BQ11" s="15">
        <v>0.45</v>
      </c>
      <c r="BR11" s="15">
        <v>0.69</v>
      </c>
      <c r="BS11" s="15">
        <v>1.1399999999999999</v>
      </c>
      <c r="BT11" s="15">
        <v>8.68</v>
      </c>
      <c r="BU11" s="15"/>
      <c r="BV11" s="15"/>
      <c r="BW11" s="15"/>
      <c r="BX11" s="15"/>
      <c r="BY11" s="15"/>
      <c r="BZ11" s="15"/>
      <c r="CA11" s="15"/>
      <c r="CB11" s="15"/>
      <c r="CC11" s="17">
        <v>272</v>
      </c>
      <c r="CD11" s="17">
        <v>101</v>
      </c>
      <c r="CE11" s="17">
        <v>213</v>
      </c>
      <c r="CF11" s="17">
        <v>58</v>
      </c>
      <c r="CG11" s="17">
        <v>275</v>
      </c>
      <c r="CH11" s="17">
        <v>89</v>
      </c>
      <c r="CI11" s="17">
        <v>280</v>
      </c>
      <c r="CJ11" s="17">
        <v>92</v>
      </c>
      <c r="CK11" s="17">
        <v>0.06</v>
      </c>
      <c r="CL11" s="17">
        <v>0</v>
      </c>
      <c r="CM11" s="17">
        <v>0.09</v>
      </c>
      <c r="CN11" s="17">
        <v>0.15</v>
      </c>
      <c r="CO11" s="17">
        <v>1.1200000000000001</v>
      </c>
      <c r="CP11" s="17">
        <v>0.77</v>
      </c>
      <c r="CQ11" s="17">
        <v>127</v>
      </c>
      <c r="CR11" s="17">
        <v>13</v>
      </c>
      <c r="CS11" s="17">
        <v>364</v>
      </c>
      <c r="CT11" s="17">
        <v>155</v>
      </c>
      <c r="CU11" s="17">
        <v>71</v>
      </c>
      <c r="CV11" s="17">
        <v>27</v>
      </c>
      <c r="CW11" s="17">
        <v>527</v>
      </c>
      <c r="CX11" s="17">
        <v>179</v>
      </c>
      <c r="CY11" s="17">
        <v>1.1599999999999999</v>
      </c>
      <c r="CZ11" s="17">
        <v>0.64</v>
      </c>
      <c r="DA11" s="17">
        <v>0</v>
      </c>
      <c r="DB11" s="15"/>
      <c r="DC11" s="15"/>
      <c r="DD11" s="15"/>
      <c r="DE11" s="15"/>
      <c r="DF11" s="15"/>
      <c r="DG11" s="15"/>
      <c r="DH11" s="15"/>
    </row>
    <row r="12" spans="1:112" ht="17.25" thickBot="1">
      <c r="A12" s="18" t="b">
        <v>1</v>
      </c>
      <c r="B12" s="18" t="b">
        <v>1</v>
      </c>
      <c r="C12" s="15"/>
      <c r="D12" s="15"/>
      <c r="E12" s="17">
        <v>500040</v>
      </c>
      <c r="F12" s="17">
        <v>0</v>
      </c>
      <c r="G12" s="17">
        <v>0</v>
      </c>
      <c r="H12" s="17">
        <v>0</v>
      </c>
      <c r="I12" s="17">
        <v>0</v>
      </c>
      <c r="J12" s="15">
        <v>0</v>
      </c>
      <c r="K12" s="17">
        <v>0</v>
      </c>
      <c r="L12" s="17">
        <v>2</v>
      </c>
      <c r="M12" s="15">
        <v>2.5</v>
      </c>
      <c r="N12" s="15"/>
      <c r="O12" s="17">
        <v>0</v>
      </c>
      <c r="P12" s="15" t="s">
        <v>3248</v>
      </c>
      <c r="Q12" s="15">
        <v>0</v>
      </c>
      <c r="R12" s="17">
        <v>11</v>
      </c>
      <c r="S12" s="18" t="b">
        <v>0</v>
      </c>
      <c r="T12" s="15"/>
      <c r="U12" s="15"/>
      <c r="V12" s="17">
        <v>55</v>
      </c>
      <c r="W12" s="15" t="s">
        <v>3249</v>
      </c>
      <c r="X12" s="15">
        <v>2</v>
      </c>
      <c r="Y12" s="18" t="b">
        <v>0</v>
      </c>
      <c r="Z12" s="15" t="s">
        <v>1436</v>
      </c>
      <c r="AA12" s="15">
        <v>14.9</v>
      </c>
      <c r="AB12" s="18" t="b">
        <v>0</v>
      </c>
      <c r="AC12" s="15"/>
      <c r="AD12" s="15" t="s">
        <v>519</v>
      </c>
      <c r="AE12" s="17">
        <v>1</v>
      </c>
      <c r="AF12" s="17">
        <v>3</v>
      </c>
      <c r="AG12" s="17">
        <v>40</v>
      </c>
      <c r="AH12" s="17">
        <v>0</v>
      </c>
      <c r="AI12" s="17">
        <v>0</v>
      </c>
      <c r="AJ12" s="17">
        <v>0</v>
      </c>
      <c r="AK12" s="17">
        <v>0</v>
      </c>
      <c r="AL12" s="15">
        <v>0</v>
      </c>
      <c r="AM12" s="15">
        <v>7.3</v>
      </c>
      <c r="AN12" s="15" t="s">
        <v>1436</v>
      </c>
      <c r="AO12" s="15"/>
      <c r="AP12" s="15"/>
      <c r="AQ12" s="15"/>
      <c r="AR12" s="15"/>
      <c r="AS12" s="18" t="b">
        <v>0</v>
      </c>
      <c r="AT12" s="15" t="s">
        <v>3250</v>
      </c>
      <c r="AU12" s="17">
        <v>986</v>
      </c>
      <c r="AV12" s="17">
        <v>0</v>
      </c>
      <c r="AW12" s="17">
        <v>0</v>
      </c>
      <c r="AX12" s="17">
        <v>3</v>
      </c>
      <c r="AY12" s="17">
        <v>8</v>
      </c>
      <c r="AZ12" s="17">
        <v>0</v>
      </c>
      <c r="BA12" s="17">
        <v>0</v>
      </c>
      <c r="BB12" s="17">
        <v>0</v>
      </c>
      <c r="BC12" s="17">
        <v>4</v>
      </c>
      <c r="BD12" s="17">
        <v>0</v>
      </c>
      <c r="BE12" s="17">
        <v>0</v>
      </c>
      <c r="BF12" s="17">
        <v>1</v>
      </c>
      <c r="BG12" s="17">
        <v>195</v>
      </c>
      <c r="BH12" s="15">
        <v>219.2</v>
      </c>
      <c r="BI12" s="15">
        <v>88.7</v>
      </c>
      <c r="BJ12" s="15">
        <v>20</v>
      </c>
      <c r="BK12" s="15">
        <v>32.9</v>
      </c>
      <c r="BL12" s="17">
        <v>0</v>
      </c>
      <c r="BM12" s="17">
        <v>0</v>
      </c>
      <c r="BN12" s="17">
        <v>0</v>
      </c>
      <c r="BO12" s="17">
        <v>0</v>
      </c>
      <c r="BP12" s="17">
        <v>9</v>
      </c>
      <c r="BQ12" s="15">
        <v>0.1</v>
      </c>
      <c r="BR12" s="15">
        <v>0.63</v>
      </c>
      <c r="BS12" s="15">
        <v>0.73</v>
      </c>
      <c r="BT12" s="15">
        <v>9.0399999999999991</v>
      </c>
      <c r="BU12" s="15"/>
      <c r="BV12" s="15"/>
      <c r="BW12" s="15"/>
      <c r="BX12" s="15"/>
      <c r="BY12" s="15"/>
      <c r="BZ12" s="15"/>
      <c r="CA12" s="15"/>
      <c r="CB12" s="15"/>
      <c r="CC12" s="17">
        <v>239</v>
      </c>
      <c r="CD12" s="17">
        <v>90</v>
      </c>
      <c r="CE12" s="17">
        <v>243</v>
      </c>
      <c r="CF12" s="17">
        <v>79</v>
      </c>
      <c r="CG12" s="17">
        <v>310</v>
      </c>
      <c r="CH12" s="17">
        <v>108</v>
      </c>
      <c r="CI12" s="17">
        <v>282</v>
      </c>
      <c r="CJ12" s="17">
        <v>93</v>
      </c>
      <c r="CK12" s="17">
        <v>0.01</v>
      </c>
      <c r="CL12" s="17">
        <v>0</v>
      </c>
      <c r="CM12" s="17">
        <v>0.06</v>
      </c>
      <c r="CN12" s="17">
        <v>7.0000000000000007E-2</v>
      </c>
      <c r="CO12" s="17">
        <v>0.83</v>
      </c>
      <c r="CP12" s="17">
        <v>0.73</v>
      </c>
      <c r="CQ12" s="17">
        <v>190</v>
      </c>
      <c r="CR12" s="17">
        <v>28</v>
      </c>
      <c r="CS12" s="17">
        <v>427</v>
      </c>
      <c r="CT12" s="17">
        <v>170</v>
      </c>
      <c r="CU12" s="17">
        <v>288</v>
      </c>
      <c r="CV12" s="17">
        <v>110</v>
      </c>
      <c r="CW12" s="17">
        <v>27</v>
      </c>
      <c r="CX12" s="17">
        <v>10</v>
      </c>
      <c r="CY12" s="17">
        <v>0.82</v>
      </c>
      <c r="CZ12" s="17">
        <v>0.27</v>
      </c>
      <c r="DA12" s="17">
        <v>0</v>
      </c>
      <c r="DB12" s="15"/>
      <c r="DC12" s="15"/>
      <c r="DD12" s="15"/>
      <c r="DE12" s="15"/>
      <c r="DF12" s="15"/>
      <c r="DG12" s="15"/>
      <c r="DH12" s="15"/>
    </row>
    <row r="13" spans="1:112" ht="17.25" thickBot="1">
      <c r="A13" s="18" t="b">
        <v>1</v>
      </c>
      <c r="B13" s="18" t="b">
        <v>1</v>
      </c>
      <c r="C13" s="15"/>
      <c r="D13" s="15"/>
      <c r="E13" s="17">
        <v>223340</v>
      </c>
      <c r="F13" s="17">
        <v>0</v>
      </c>
      <c r="G13" s="17">
        <v>0</v>
      </c>
      <c r="H13" s="17">
        <v>0</v>
      </c>
      <c r="I13" s="17">
        <v>0</v>
      </c>
      <c r="J13" s="15">
        <v>0</v>
      </c>
      <c r="K13" s="17">
        <v>0</v>
      </c>
      <c r="L13" s="17">
        <v>3</v>
      </c>
      <c r="M13" s="15">
        <v>3.2</v>
      </c>
      <c r="N13" s="15"/>
      <c r="O13" s="17">
        <v>0</v>
      </c>
      <c r="P13" s="15" t="s">
        <v>533</v>
      </c>
      <c r="Q13" s="15">
        <v>0</v>
      </c>
      <c r="R13" s="17">
        <v>12</v>
      </c>
      <c r="S13" s="18" t="b">
        <v>0</v>
      </c>
      <c r="T13" s="15"/>
      <c r="U13" s="15"/>
      <c r="V13" s="17">
        <v>95</v>
      </c>
      <c r="W13" s="15" t="s">
        <v>534</v>
      </c>
      <c r="X13" s="15">
        <v>5.0999999999999996</v>
      </c>
      <c r="Y13" s="18" t="b">
        <v>0</v>
      </c>
      <c r="Z13" s="15" t="s">
        <v>223</v>
      </c>
      <c r="AA13" s="15">
        <v>11.3</v>
      </c>
      <c r="AB13" s="18" t="b">
        <v>0</v>
      </c>
      <c r="AC13" s="15"/>
      <c r="AD13" s="15" t="s">
        <v>519</v>
      </c>
      <c r="AE13" s="17">
        <v>1</v>
      </c>
      <c r="AF13" s="17">
        <v>3</v>
      </c>
      <c r="AG13" s="17">
        <v>157</v>
      </c>
      <c r="AH13" s="17">
        <v>0</v>
      </c>
      <c r="AI13" s="17">
        <v>0</v>
      </c>
      <c r="AJ13" s="17">
        <v>0</v>
      </c>
      <c r="AK13" s="17">
        <v>0</v>
      </c>
      <c r="AL13" s="15">
        <v>0</v>
      </c>
      <c r="AM13" s="15">
        <v>16.5</v>
      </c>
      <c r="AN13" s="15" t="s">
        <v>223</v>
      </c>
      <c r="AO13" s="15"/>
      <c r="AP13" s="15"/>
      <c r="AQ13" s="15"/>
      <c r="AR13" s="15"/>
      <c r="AS13" s="18" t="b">
        <v>0</v>
      </c>
      <c r="AT13" s="15" t="s">
        <v>2129</v>
      </c>
      <c r="AU13" s="17">
        <v>2218</v>
      </c>
      <c r="AV13" s="17">
        <v>7</v>
      </c>
      <c r="AW13" s="17">
        <v>10</v>
      </c>
      <c r="AX13" s="17">
        <v>12</v>
      </c>
      <c r="AY13" s="17">
        <v>16</v>
      </c>
      <c r="AZ13" s="17">
        <v>0</v>
      </c>
      <c r="BA13" s="17">
        <v>0</v>
      </c>
      <c r="BB13" s="17">
        <v>0</v>
      </c>
      <c r="BC13" s="17">
        <v>2</v>
      </c>
      <c r="BD13" s="17">
        <v>0</v>
      </c>
      <c r="BE13" s="17">
        <v>0</v>
      </c>
      <c r="BF13" s="17">
        <v>18</v>
      </c>
      <c r="BG13" s="17">
        <v>570</v>
      </c>
      <c r="BH13" s="15">
        <v>627</v>
      </c>
      <c r="BI13" s="15">
        <v>847.6</v>
      </c>
      <c r="BJ13" s="15">
        <v>828</v>
      </c>
      <c r="BK13" s="15">
        <v>230.6</v>
      </c>
      <c r="BL13" s="17">
        <v>0</v>
      </c>
      <c r="BM13" s="17">
        <v>0</v>
      </c>
      <c r="BN13" s="17">
        <v>0</v>
      </c>
      <c r="BO13" s="17">
        <v>0</v>
      </c>
      <c r="BP13" s="17">
        <v>25</v>
      </c>
      <c r="BQ13" s="15">
        <v>7.57</v>
      </c>
      <c r="BR13" s="15">
        <v>7.16</v>
      </c>
      <c r="BS13" s="15">
        <v>14.73</v>
      </c>
      <c r="BT13" s="15">
        <v>15.57</v>
      </c>
      <c r="BU13" s="17">
        <v>6</v>
      </c>
      <c r="BV13" s="15"/>
      <c r="BW13" s="17">
        <v>2</v>
      </c>
      <c r="BX13" s="15"/>
      <c r="BY13" s="17">
        <v>1</v>
      </c>
      <c r="BZ13" s="15"/>
      <c r="CA13" s="15"/>
      <c r="CB13" s="15"/>
      <c r="CC13" s="17">
        <v>68</v>
      </c>
      <c r="CD13" s="17">
        <v>20</v>
      </c>
      <c r="CE13" s="17">
        <v>12</v>
      </c>
      <c r="CF13" s="17">
        <v>11</v>
      </c>
      <c r="CG13" s="17">
        <v>11</v>
      </c>
      <c r="CH13" s="17">
        <v>6</v>
      </c>
      <c r="CI13" s="17">
        <v>10</v>
      </c>
      <c r="CJ13" s="17">
        <v>8</v>
      </c>
      <c r="CK13" s="17">
        <v>0.31</v>
      </c>
      <c r="CL13" s="17">
        <v>0</v>
      </c>
      <c r="CM13" s="17">
        <v>0.28999999999999998</v>
      </c>
      <c r="CN13" s="17">
        <v>0.6</v>
      </c>
      <c r="CO13" s="17">
        <v>0.63</v>
      </c>
      <c r="CP13" s="17">
        <v>0.65</v>
      </c>
      <c r="CQ13" s="17">
        <v>3</v>
      </c>
      <c r="CR13" s="17">
        <v>2</v>
      </c>
      <c r="CS13" s="17">
        <v>555</v>
      </c>
      <c r="CT13" s="17">
        <v>244</v>
      </c>
      <c r="CU13" s="17">
        <v>12</v>
      </c>
      <c r="CV13" s="17">
        <v>6</v>
      </c>
      <c r="CW13" s="17">
        <v>42</v>
      </c>
      <c r="CX13" s="17">
        <v>14</v>
      </c>
      <c r="CY13" s="17">
        <v>1.01</v>
      </c>
      <c r="CZ13" s="17">
        <v>0.49</v>
      </c>
      <c r="DA13" s="17">
        <v>0</v>
      </c>
      <c r="DB13" s="15"/>
      <c r="DC13" s="15"/>
      <c r="DD13" s="15"/>
      <c r="DE13" s="15"/>
      <c r="DF13" s="15"/>
      <c r="DG13" s="15"/>
      <c r="DH13" s="15"/>
    </row>
    <row r="14" spans="1:112" ht="17.25" thickBot="1">
      <c r="A14" s="18" t="b">
        <v>1</v>
      </c>
      <c r="B14" s="18" t="b">
        <v>1</v>
      </c>
      <c r="C14" s="15"/>
      <c r="D14" s="15"/>
      <c r="E14" s="17">
        <v>204480</v>
      </c>
      <c r="F14" s="17">
        <v>0</v>
      </c>
      <c r="G14" s="17">
        <v>0</v>
      </c>
      <c r="H14" s="17">
        <v>0</v>
      </c>
      <c r="I14" s="17">
        <v>0</v>
      </c>
      <c r="J14" s="15">
        <v>0</v>
      </c>
      <c r="K14" s="17">
        <v>0</v>
      </c>
      <c r="L14" s="17">
        <v>3</v>
      </c>
      <c r="M14" s="15">
        <v>2.6</v>
      </c>
      <c r="N14" s="15"/>
      <c r="O14" s="17">
        <v>0</v>
      </c>
      <c r="P14" s="15" t="s">
        <v>973</v>
      </c>
      <c r="Q14" s="15">
        <v>0</v>
      </c>
      <c r="R14" s="17">
        <v>13</v>
      </c>
      <c r="S14" s="18" t="b">
        <v>0</v>
      </c>
      <c r="T14" s="15"/>
      <c r="U14" s="15"/>
      <c r="V14" s="17">
        <v>75</v>
      </c>
      <c r="W14" s="15" t="s">
        <v>974</v>
      </c>
      <c r="X14" s="15">
        <v>5.0999999999999996</v>
      </c>
      <c r="Y14" s="18" t="b">
        <v>0</v>
      </c>
      <c r="Z14" s="15" t="s">
        <v>327</v>
      </c>
      <c r="AA14" s="15">
        <v>23.1</v>
      </c>
      <c r="AB14" s="18" t="b">
        <v>0</v>
      </c>
      <c r="AC14" s="15"/>
      <c r="AD14" s="15" t="s">
        <v>519</v>
      </c>
      <c r="AE14" s="17">
        <v>1</v>
      </c>
      <c r="AF14" s="17">
        <v>3</v>
      </c>
      <c r="AG14" s="17">
        <v>184</v>
      </c>
      <c r="AH14" s="17">
        <v>0</v>
      </c>
      <c r="AI14" s="17">
        <v>0</v>
      </c>
      <c r="AJ14" s="17">
        <v>0</v>
      </c>
      <c r="AK14" s="17">
        <v>0</v>
      </c>
      <c r="AL14" s="15">
        <v>0</v>
      </c>
      <c r="AM14" s="15">
        <v>24.5</v>
      </c>
      <c r="AN14" s="15" t="s">
        <v>327</v>
      </c>
      <c r="AO14" s="15"/>
      <c r="AP14" s="15"/>
      <c r="AQ14" s="15"/>
      <c r="AR14" s="15"/>
      <c r="AS14" s="18" t="b">
        <v>0</v>
      </c>
      <c r="AT14" s="15" t="s">
        <v>2134</v>
      </c>
      <c r="AU14" s="17">
        <v>3093</v>
      </c>
      <c r="AV14" s="17">
        <v>4</v>
      </c>
      <c r="AW14" s="17">
        <v>9</v>
      </c>
      <c r="AX14" s="17">
        <v>18</v>
      </c>
      <c r="AY14" s="17">
        <v>25</v>
      </c>
      <c r="AZ14" s="17">
        <v>0</v>
      </c>
      <c r="BA14" s="17">
        <v>0</v>
      </c>
      <c r="BB14" s="17">
        <v>0</v>
      </c>
      <c r="BC14" s="17">
        <v>3</v>
      </c>
      <c r="BD14" s="17">
        <v>0</v>
      </c>
      <c r="BE14" s="17">
        <v>0</v>
      </c>
      <c r="BF14" s="17">
        <v>23</v>
      </c>
      <c r="BG14" s="17">
        <v>790</v>
      </c>
      <c r="BH14" s="15">
        <v>827.2</v>
      </c>
      <c r="BI14" s="15">
        <v>1027.4000000000001</v>
      </c>
      <c r="BJ14" s="15">
        <v>298</v>
      </c>
      <c r="BK14" s="15">
        <v>215.4</v>
      </c>
      <c r="BL14" s="17">
        <v>0</v>
      </c>
      <c r="BM14" s="17">
        <v>0</v>
      </c>
      <c r="BN14" s="17">
        <v>0</v>
      </c>
      <c r="BO14" s="17">
        <v>0</v>
      </c>
      <c r="BP14" s="17">
        <v>35</v>
      </c>
      <c r="BQ14" s="15">
        <v>3.15</v>
      </c>
      <c r="BR14" s="15">
        <v>7.32</v>
      </c>
      <c r="BS14" s="15">
        <v>10.47</v>
      </c>
      <c r="BT14" s="15">
        <v>23.87</v>
      </c>
      <c r="BU14" s="17">
        <v>5</v>
      </c>
      <c r="BV14" s="15"/>
      <c r="BW14" s="17">
        <v>1</v>
      </c>
      <c r="BX14" s="15"/>
      <c r="BY14" s="15"/>
      <c r="BZ14" s="15"/>
      <c r="CA14" s="15"/>
      <c r="CB14" s="15"/>
      <c r="CC14" s="17">
        <v>24</v>
      </c>
      <c r="CD14" s="17">
        <v>8</v>
      </c>
      <c r="CE14" s="17">
        <v>4</v>
      </c>
      <c r="CF14" s="17">
        <v>4</v>
      </c>
      <c r="CG14" s="17">
        <v>100</v>
      </c>
      <c r="CH14" s="17">
        <v>63</v>
      </c>
      <c r="CI14" s="17">
        <v>14</v>
      </c>
      <c r="CJ14" s="17">
        <v>11</v>
      </c>
      <c r="CK14" s="17">
        <v>0.09</v>
      </c>
      <c r="CL14" s="17">
        <v>0</v>
      </c>
      <c r="CM14" s="17">
        <v>0.21</v>
      </c>
      <c r="CN14" s="17">
        <v>0.3</v>
      </c>
      <c r="CO14" s="17">
        <v>0.69</v>
      </c>
      <c r="CP14" s="17">
        <v>0.73</v>
      </c>
      <c r="CQ14" s="17">
        <v>13</v>
      </c>
      <c r="CR14" s="17">
        <v>8</v>
      </c>
      <c r="CS14" s="17">
        <v>537</v>
      </c>
      <c r="CT14" s="17">
        <v>234</v>
      </c>
      <c r="CU14" s="17">
        <v>9</v>
      </c>
      <c r="CV14" s="17">
        <v>4</v>
      </c>
      <c r="CW14" s="17">
        <v>12</v>
      </c>
      <c r="CX14" s="17">
        <v>4</v>
      </c>
      <c r="CY14" s="17">
        <v>1.02</v>
      </c>
      <c r="CZ14" s="17">
        <v>0.52</v>
      </c>
      <c r="DA14" s="17">
        <v>0</v>
      </c>
      <c r="DB14" s="15"/>
      <c r="DC14" s="15"/>
      <c r="DD14" s="15"/>
      <c r="DE14" s="15"/>
      <c r="DF14" s="15"/>
      <c r="DG14" s="15"/>
      <c r="DH14" s="15"/>
    </row>
    <row r="15" spans="1:112" ht="17.25" thickBot="1">
      <c r="A15" s="18" t="b">
        <v>1</v>
      </c>
      <c r="B15" s="18" t="b">
        <v>1</v>
      </c>
      <c r="C15" s="15"/>
      <c r="D15" s="15"/>
      <c r="E15" s="17">
        <v>232413</v>
      </c>
      <c r="F15" s="17">
        <v>0</v>
      </c>
      <c r="G15" s="17">
        <v>0</v>
      </c>
      <c r="H15" s="17">
        <v>0</v>
      </c>
      <c r="I15" s="17">
        <v>0</v>
      </c>
      <c r="J15" s="15">
        <v>0</v>
      </c>
      <c r="K15" s="17">
        <v>0</v>
      </c>
      <c r="L15" s="17">
        <v>3</v>
      </c>
      <c r="M15" s="15">
        <v>2.2999999999999998</v>
      </c>
      <c r="N15" s="15"/>
      <c r="O15" s="17">
        <v>0</v>
      </c>
      <c r="P15" s="15" t="s">
        <v>745</v>
      </c>
      <c r="Q15" s="15">
        <v>0</v>
      </c>
      <c r="R15" s="17">
        <v>14</v>
      </c>
      <c r="S15" s="18" t="b">
        <v>0</v>
      </c>
      <c r="T15" s="15"/>
      <c r="U15" s="15"/>
      <c r="V15" s="17">
        <v>65</v>
      </c>
      <c r="W15" s="15" t="s">
        <v>746</v>
      </c>
      <c r="X15" s="15">
        <v>3.4</v>
      </c>
      <c r="Y15" s="18" t="b">
        <v>0</v>
      </c>
      <c r="Z15" s="15" t="s">
        <v>277</v>
      </c>
      <c r="AA15" s="15">
        <v>3.1</v>
      </c>
      <c r="AB15" s="18" t="b">
        <v>0</v>
      </c>
      <c r="AC15" s="15"/>
      <c r="AD15" s="15" t="s">
        <v>519</v>
      </c>
      <c r="AE15" s="17">
        <v>1</v>
      </c>
      <c r="AF15" s="17">
        <v>3</v>
      </c>
      <c r="AG15" s="17">
        <v>113</v>
      </c>
      <c r="AH15" s="17">
        <v>0</v>
      </c>
      <c r="AI15" s="17">
        <v>0</v>
      </c>
      <c r="AJ15" s="17">
        <v>0</v>
      </c>
      <c r="AK15" s="17">
        <v>0</v>
      </c>
      <c r="AL15" s="15">
        <v>0</v>
      </c>
      <c r="AM15" s="15">
        <v>17.399999999999999</v>
      </c>
      <c r="AN15" s="15" t="s">
        <v>277</v>
      </c>
      <c r="AO15" s="15"/>
      <c r="AP15" s="15"/>
      <c r="AQ15" s="15"/>
      <c r="AR15" s="15"/>
      <c r="AS15" s="18" t="b">
        <v>0</v>
      </c>
      <c r="AT15" s="15" t="s">
        <v>2579</v>
      </c>
      <c r="AU15" s="17">
        <v>1885</v>
      </c>
      <c r="AV15" s="17">
        <v>7</v>
      </c>
      <c r="AW15" s="17">
        <v>3</v>
      </c>
      <c r="AX15" s="17">
        <v>11</v>
      </c>
      <c r="AY15" s="17">
        <v>14</v>
      </c>
      <c r="AZ15" s="17">
        <v>0</v>
      </c>
      <c r="BA15" s="17">
        <v>0</v>
      </c>
      <c r="BB15" s="17">
        <v>0</v>
      </c>
      <c r="BC15" s="17">
        <v>1</v>
      </c>
      <c r="BD15" s="17">
        <v>0</v>
      </c>
      <c r="BE15" s="17">
        <v>0</v>
      </c>
      <c r="BF15" s="17">
        <v>8</v>
      </c>
      <c r="BG15" s="17">
        <v>439</v>
      </c>
      <c r="BH15" s="15">
        <v>393.4</v>
      </c>
      <c r="BI15" s="15">
        <v>305.7</v>
      </c>
      <c r="BJ15" s="15">
        <v>455</v>
      </c>
      <c r="BK15" s="15">
        <v>115.1</v>
      </c>
      <c r="BL15" s="17">
        <v>0</v>
      </c>
      <c r="BM15" s="17">
        <v>0</v>
      </c>
      <c r="BN15" s="17">
        <v>0</v>
      </c>
      <c r="BO15" s="17">
        <v>0</v>
      </c>
      <c r="BP15" s="17">
        <v>22</v>
      </c>
      <c r="BQ15" s="15">
        <v>5.18</v>
      </c>
      <c r="BR15" s="15">
        <v>2.66</v>
      </c>
      <c r="BS15" s="15">
        <v>7.84</v>
      </c>
      <c r="BT15" s="15">
        <v>14.21</v>
      </c>
      <c r="BU15" s="15"/>
      <c r="BV15" s="15"/>
      <c r="BW15" s="17">
        <v>3</v>
      </c>
      <c r="BX15" s="15"/>
      <c r="BY15" s="15"/>
      <c r="BZ15" s="15"/>
      <c r="CA15" s="15"/>
      <c r="CB15" s="15"/>
      <c r="CC15" s="17">
        <v>156</v>
      </c>
      <c r="CD15" s="17">
        <v>61</v>
      </c>
      <c r="CE15" s="17">
        <v>123</v>
      </c>
      <c r="CF15" s="17">
        <v>85</v>
      </c>
      <c r="CG15" s="17">
        <v>47</v>
      </c>
      <c r="CH15" s="17">
        <v>28</v>
      </c>
      <c r="CI15" s="17">
        <v>95</v>
      </c>
      <c r="CJ15" s="17">
        <v>54</v>
      </c>
      <c r="CK15" s="17">
        <v>0.25</v>
      </c>
      <c r="CL15" s="17">
        <v>0</v>
      </c>
      <c r="CM15" s="17">
        <v>0.13</v>
      </c>
      <c r="CN15" s="17">
        <v>0.38</v>
      </c>
      <c r="CO15" s="17">
        <v>0.68</v>
      </c>
      <c r="CP15" s="17">
        <v>0.67</v>
      </c>
      <c r="CQ15" s="17">
        <v>41</v>
      </c>
      <c r="CR15" s="17">
        <v>28</v>
      </c>
      <c r="CS15" s="17">
        <v>514</v>
      </c>
      <c r="CT15" s="17">
        <v>216</v>
      </c>
      <c r="CU15" s="17">
        <v>122</v>
      </c>
      <c r="CV15" s="17">
        <v>50</v>
      </c>
      <c r="CW15" s="17">
        <v>102</v>
      </c>
      <c r="CX15" s="17">
        <v>33</v>
      </c>
      <c r="CY15" s="17">
        <v>1.05</v>
      </c>
      <c r="CZ15" s="17">
        <v>0.53</v>
      </c>
      <c r="DA15" s="17">
        <v>0</v>
      </c>
      <c r="DB15" s="15"/>
      <c r="DC15" s="15"/>
      <c r="DD15" s="15"/>
      <c r="DE15" s="15"/>
      <c r="DF15" s="15"/>
      <c r="DG15" s="15"/>
      <c r="DH15" s="15"/>
    </row>
    <row r="16" spans="1:112" ht="17.25" thickBot="1">
      <c r="A16" s="18" t="b">
        <v>1</v>
      </c>
      <c r="B16" s="18" t="b">
        <v>1</v>
      </c>
      <c r="C16" s="15"/>
      <c r="D16" s="15"/>
      <c r="E16" s="17">
        <v>184029</v>
      </c>
      <c r="F16" s="17">
        <v>0</v>
      </c>
      <c r="G16" s="17">
        <v>0</v>
      </c>
      <c r="H16" s="17">
        <v>0</v>
      </c>
      <c r="I16" s="17">
        <v>0</v>
      </c>
      <c r="J16" s="15">
        <v>0</v>
      </c>
      <c r="K16" s="17">
        <v>0</v>
      </c>
      <c r="L16" s="17">
        <v>3</v>
      </c>
      <c r="M16" s="15">
        <v>2.2999999999999998</v>
      </c>
      <c r="N16" s="15"/>
      <c r="O16" s="17">
        <v>0</v>
      </c>
      <c r="P16" s="15" t="s">
        <v>523</v>
      </c>
      <c r="Q16" s="15">
        <v>0</v>
      </c>
      <c r="R16" s="17">
        <v>15</v>
      </c>
      <c r="S16" s="18" t="b">
        <v>0</v>
      </c>
      <c r="T16" s="15"/>
      <c r="U16" s="15"/>
      <c r="V16" s="17">
        <v>65</v>
      </c>
      <c r="W16" s="15" t="s">
        <v>524</v>
      </c>
      <c r="X16" s="15">
        <v>3.1</v>
      </c>
      <c r="Y16" s="18" t="b">
        <v>0</v>
      </c>
      <c r="Z16" s="15" t="s">
        <v>218</v>
      </c>
      <c r="AA16" s="15">
        <v>2.7</v>
      </c>
      <c r="AB16" s="18" t="b">
        <v>0</v>
      </c>
      <c r="AC16" s="15"/>
      <c r="AD16" s="15" t="s">
        <v>519</v>
      </c>
      <c r="AE16" s="17">
        <v>1</v>
      </c>
      <c r="AF16" s="17">
        <v>3</v>
      </c>
      <c r="AG16" s="17">
        <v>74</v>
      </c>
      <c r="AH16" s="17">
        <v>0</v>
      </c>
      <c r="AI16" s="17">
        <v>0</v>
      </c>
      <c r="AJ16" s="17">
        <v>0</v>
      </c>
      <c r="AK16" s="17">
        <v>0</v>
      </c>
      <c r="AL16" s="15">
        <v>0</v>
      </c>
      <c r="AM16" s="15">
        <v>11.4</v>
      </c>
      <c r="AN16" s="15" t="s">
        <v>218</v>
      </c>
      <c r="AO16" s="15"/>
      <c r="AP16" s="15"/>
      <c r="AQ16" s="15"/>
      <c r="AR16" s="15"/>
      <c r="AS16" s="18" t="b">
        <v>0</v>
      </c>
      <c r="AT16" s="15" t="s">
        <v>2130</v>
      </c>
      <c r="AU16" s="17">
        <v>1363</v>
      </c>
      <c r="AV16" s="17">
        <v>1</v>
      </c>
      <c r="AW16" s="17">
        <v>7</v>
      </c>
      <c r="AX16" s="17">
        <v>6</v>
      </c>
      <c r="AY16" s="17">
        <v>13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5</v>
      </c>
      <c r="BG16" s="17">
        <v>306</v>
      </c>
      <c r="BH16" s="15">
        <v>311.8</v>
      </c>
      <c r="BI16" s="15">
        <v>564.4</v>
      </c>
      <c r="BJ16" s="15">
        <v>168</v>
      </c>
      <c r="BK16" s="15">
        <v>104.4</v>
      </c>
      <c r="BL16" s="17">
        <v>0</v>
      </c>
      <c r="BM16" s="17">
        <v>0</v>
      </c>
      <c r="BN16" s="17">
        <v>0</v>
      </c>
      <c r="BO16" s="17">
        <v>0</v>
      </c>
      <c r="BP16" s="17">
        <v>16</v>
      </c>
      <c r="BQ16" s="15">
        <v>1.25</v>
      </c>
      <c r="BR16" s="15">
        <v>3.65</v>
      </c>
      <c r="BS16" s="15">
        <v>4.9000000000000004</v>
      </c>
      <c r="BT16" s="15">
        <v>16.2</v>
      </c>
      <c r="BU16" s="17">
        <v>8</v>
      </c>
      <c r="BV16" s="15"/>
      <c r="BW16" s="15"/>
      <c r="BX16" s="15"/>
      <c r="BY16" s="17">
        <v>3</v>
      </c>
      <c r="BZ16" s="15"/>
      <c r="CA16" s="15"/>
      <c r="CB16" s="15"/>
      <c r="CC16" s="17">
        <v>196</v>
      </c>
      <c r="CD16" s="17">
        <v>85</v>
      </c>
      <c r="CE16" s="17">
        <v>39</v>
      </c>
      <c r="CF16" s="17">
        <v>36</v>
      </c>
      <c r="CG16" s="17">
        <v>180</v>
      </c>
      <c r="CH16" s="17">
        <v>98</v>
      </c>
      <c r="CI16" s="17">
        <v>120</v>
      </c>
      <c r="CJ16" s="17">
        <v>68</v>
      </c>
      <c r="CK16" s="17">
        <v>0.08</v>
      </c>
      <c r="CL16" s="17">
        <v>0</v>
      </c>
      <c r="CM16" s="17">
        <v>0.24</v>
      </c>
      <c r="CN16" s="17">
        <v>0.32</v>
      </c>
      <c r="CO16" s="17">
        <v>1.07</v>
      </c>
      <c r="CP16" s="17">
        <v>0.86</v>
      </c>
      <c r="CQ16" s="17">
        <v>35</v>
      </c>
      <c r="CR16" s="17">
        <v>23</v>
      </c>
      <c r="CS16" s="17">
        <v>508</v>
      </c>
      <c r="CT16" s="17">
        <v>211</v>
      </c>
      <c r="CU16" s="17">
        <v>163</v>
      </c>
      <c r="CV16" s="17">
        <v>62</v>
      </c>
      <c r="CW16" s="17">
        <v>109</v>
      </c>
      <c r="CX16" s="17">
        <v>35</v>
      </c>
      <c r="CY16" s="17">
        <v>1.06</v>
      </c>
      <c r="CZ16" s="17">
        <v>0.4</v>
      </c>
      <c r="DA16" s="17">
        <v>0</v>
      </c>
      <c r="DB16" s="15"/>
      <c r="DC16" s="15"/>
      <c r="DD16" s="15"/>
      <c r="DE16" s="15"/>
      <c r="DF16" s="15"/>
      <c r="DG16" s="15"/>
      <c r="DH16" s="15"/>
    </row>
    <row r="17" spans="1:112" ht="17.25" thickBot="1">
      <c r="A17" s="18" t="b">
        <v>1</v>
      </c>
      <c r="B17" s="18" t="b">
        <v>1</v>
      </c>
      <c r="C17" s="15"/>
      <c r="D17" s="15"/>
      <c r="E17" s="17">
        <v>248857</v>
      </c>
      <c r="F17" s="17">
        <v>0</v>
      </c>
      <c r="G17" s="17">
        <v>0</v>
      </c>
      <c r="H17" s="17">
        <v>0</v>
      </c>
      <c r="I17" s="17">
        <v>0</v>
      </c>
      <c r="J17" s="15">
        <v>0</v>
      </c>
      <c r="K17" s="17">
        <v>0</v>
      </c>
      <c r="L17" s="17">
        <v>3</v>
      </c>
      <c r="M17" s="15">
        <v>2.2999999999999998</v>
      </c>
      <c r="N17" s="15"/>
      <c r="O17" s="17">
        <v>0</v>
      </c>
      <c r="P17" s="15" t="s">
        <v>732</v>
      </c>
      <c r="Q17" s="15">
        <v>0</v>
      </c>
      <c r="R17" s="17">
        <v>16</v>
      </c>
      <c r="S17" s="18" t="b">
        <v>0</v>
      </c>
      <c r="T17" s="15"/>
      <c r="U17" s="15"/>
      <c r="V17" s="17">
        <v>65</v>
      </c>
      <c r="W17" s="15" t="s">
        <v>733</v>
      </c>
      <c r="X17" s="15">
        <v>2.8</v>
      </c>
      <c r="Y17" s="18" t="b">
        <v>0</v>
      </c>
      <c r="Z17" s="15" t="s">
        <v>734</v>
      </c>
      <c r="AA17" s="15">
        <v>0.3</v>
      </c>
      <c r="AB17" s="18" t="b">
        <v>0</v>
      </c>
      <c r="AC17" s="15"/>
      <c r="AD17" s="15" t="s">
        <v>519</v>
      </c>
      <c r="AE17" s="17">
        <v>1</v>
      </c>
      <c r="AF17" s="17">
        <v>3</v>
      </c>
      <c r="AG17" s="17">
        <v>72</v>
      </c>
      <c r="AH17" s="17">
        <v>0</v>
      </c>
      <c r="AI17" s="17">
        <v>0</v>
      </c>
      <c r="AJ17" s="17">
        <v>0</v>
      </c>
      <c r="AK17" s="17">
        <v>0</v>
      </c>
      <c r="AL17" s="15">
        <v>0</v>
      </c>
      <c r="AM17" s="15">
        <v>11.1</v>
      </c>
      <c r="AN17" s="15" t="s">
        <v>734</v>
      </c>
      <c r="AO17" s="15"/>
      <c r="AP17" s="15"/>
      <c r="AQ17" s="15"/>
      <c r="AR17" s="15"/>
      <c r="AS17" s="18" t="b">
        <v>0</v>
      </c>
      <c r="AT17" s="15" t="s">
        <v>2131</v>
      </c>
      <c r="AU17" s="17">
        <v>1205</v>
      </c>
      <c r="AV17" s="17">
        <v>3</v>
      </c>
      <c r="AW17" s="17">
        <v>1</v>
      </c>
      <c r="AX17" s="17">
        <v>8</v>
      </c>
      <c r="AY17" s="17">
        <v>9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9</v>
      </c>
      <c r="BG17" s="17">
        <v>254</v>
      </c>
      <c r="BH17" s="15">
        <v>257.39999999999998</v>
      </c>
      <c r="BI17" s="15">
        <v>352.8</v>
      </c>
      <c r="BJ17" s="15">
        <v>404</v>
      </c>
      <c r="BK17" s="15">
        <v>101.3</v>
      </c>
      <c r="BL17" s="17">
        <v>0</v>
      </c>
      <c r="BM17" s="17">
        <v>0</v>
      </c>
      <c r="BN17" s="17">
        <v>0</v>
      </c>
      <c r="BO17" s="17">
        <v>0</v>
      </c>
      <c r="BP17" s="17">
        <v>16</v>
      </c>
      <c r="BQ17" s="15">
        <v>1.23</v>
      </c>
      <c r="BR17" s="15">
        <v>2.86</v>
      </c>
      <c r="BS17" s="15">
        <v>4.09</v>
      </c>
      <c r="BT17" s="15">
        <v>12.77</v>
      </c>
      <c r="BU17" s="17">
        <v>7</v>
      </c>
      <c r="BV17" s="15"/>
      <c r="BW17" s="15"/>
      <c r="BX17" s="15"/>
      <c r="BY17" s="15"/>
      <c r="BZ17" s="15"/>
      <c r="CA17" s="15"/>
      <c r="CB17" s="15"/>
      <c r="CC17" s="17">
        <v>221</v>
      </c>
      <c r="CD17" s="17">
        <v>98</v>
      </c>
      <c r="CE17" s="17">
        <v>98</v>
      </c>
      <c r="CF17" s="17">
        <v>71</v>
      </c>
      <c r="CG17" s="17">
        <v>64</v>
      </c>
      <c r="CH17" s="17">
        <v>38</v>
      </c>
      <c r="CI17" s="17">
        <v>126</v>
      </c>
      <c r="CJ17" s="17">
        <v>72</v>
      </c>
      <c r="CK17" s="17">
        <v>0.09</v>
      </c>
      <c r="CL17" s="17">
        <v>0</v>
      </c>
      <c r="CM17" s="17">
        <v>0.21</v>
      </c>
      <c r="CN17" s="17">
        <v>0.3</v>
      </c>
      <c r="CO17" s="17">
        <v>0.95</v>
      </c>
      <c r="CP17" s="17">
        <v>0.67</v>
      </c>
      <c r="CQ17" s="17">
        <v>43</v>
      </c>
      <c r="CR17" s="17">
        <v>30</v>
      </c>
      <c r="CS17" s="17">
        <v>516</v>
      </c>
      <c r="CT17" s="17">
        <v>218</v>
      </c>
      <c r="CU17" s="17">
        <v>201</v>
      </c>
      <c r="CV17" s="17">
        <v>77</v>
      </c>
      <c r="CW17" s="17">
        <v>307</v>
      </c>
      <c r="CX17" s="17">
        <v>105</v>
      </c>
      <c r="CY17" s="17">
        <v>1.2</v>
      </c>
      <c r="CZ17" s="17">
        <v>0.6</v>
      </c>
      <c r="DA17" s="17">
        <v>0</v>
      </c>
      <c r="DB17" s="15"/>
      <c r="DC17" s="15"/>
      <c r="DD17" s="15"/>
      <c r="DE17" s="15"/>
      <c r="DF17" s="15"/>
      <c r="DG17" s="15"/>
      <c r="DH17" s="15"/>
    </row>
    <row r="18" spans="1:112" ht="27.75" thickBot="1">
      <c r="A18" s="18" t="b">
        <v>1</v>
      </c>
      <c r="B18" s="18" t="b">
        <v>1</v>
      </c>
      <c r="C18" s="15"/>
      <c r="D18" s="15"/>
      <c r="E18" s="17">
        <v>195384</v>
      </c>
      <c r="F18" s="17">
        <v>0</v>
      </c>
      <c r="G18" s="17">
        <v>0</v>
      </c>
      <c r="H18" s="17">
        <v>0</v>
      </c>
      <c r="I18" s="17">
        <v>0</v>
      </c>
      <c r="J18" s="15">
        <v>0</v>
      </c>
      <c r="K18" s="17">
        <v>0</v>
      </c>
      <c r="L18" s="17">
        <v>3</v>
      </c>
      <c r="M18" s="15">
        <v>2.1</v>
      </c>
      <c r="N18" s="15"/>
      <c r="O18" s="17">
        <v>0</v>
      </c>
      <c r="P18" s="15" t="s">
        <v>1756</v>
      </c>
      <c r="Q18" s="15">
        <v>0</v>
      </c>
      <c r="R18" s="17">
        <v>17</v>
      </c>
      <c r="S18" s="18" t="b">
        <v>0</v>
      </c>
      <c r="T18" s="15"/>
      <c r="U18" s="15"/>
      <c r="V18" s="17">
        <v>60</v>
      </c>
      <c r="W18" s="15" t="s">
        <v>1757</v>
      </c>
      <c r="X18" s="15">
        <v>3</v>
      </c>
      <c r="Y18" s="18" t="b">
        <v>0</v>
      </c>
      <c r="Z18" s="15" t="s">
        <v>2135</v>
      </c>
      <c r="AA18" s="15">
        <v>1.1000000000000001</v>
      </c>
      <c r="AB18" s="18" t="b">
        <v>0</v>
      </c>
      <c r="AC18" s="15"/>
      <c r="AD18" s="15" t="s">
        <v>519</v>
      </c>
      <c r="AE18" s="17">
        <v>1</v>
      </c>
      <c r="AF18" s="17">
        <v>3</v>
      </c>
      <c r="AG18" s="17">
        <v>67</v>
      </c>
      <c r="AH18" s="17">
        <v>0</v>
      </c>
      <c r="AI18" s="17">
        <v>0</v>
      </c>
      <c r="AJ18" s="17">
        <v>0</v>
      </c>
      <c r="AK18" s="17">
        <v>0</v>
      </c>
      <c r="AL18" s="15">
        <v>0</v>
      </c>
      <c r="AM18" s="15">
        <v>11.2</v>
      </c>
      <c r="AN18" s="15" t="s">
        <v>1758</v>
      </c>
      <c r="AO18" s="15"/>
      <c r="AP18" s="15"/>
      <c r="AQ18" s="15"/>
      <c r="AR18" s="15"/>
      <c r="AS18" s="18" t="b">
        <v>0</v>
      </c>
      <c r="AT18" s="15" t="s">
        <v>2136</v>
      </c>
      <c r="AU18" s="17">
        <v>1024</v>
      </c>
      <c r="AV18" s="17">
        <v>4</v>
      </c>
      <c r="AW18" s="17">
        <v>3</v>
      </c>
      <c r="AX18" s="17">
        <v>4</v>
      </c>
      <c r="AY18" s="17">
        <v>10</v>
      </c>
      <c r="AZ18" s="17">
        <v>0</v>
      </c>
      <c r="BA18" s="17">
        <v>0</v>
      </c>
      <c r="BB18" s="17">
        <v>0</v>
      </c>
      <c r="BC18" s="17">
        <v>1</v>
      </c>
      <c r="BD18" s="17">
        <v>0</v>
      </c>
      <c r="BE18" s="17">
        <v>0</v>
      </c>
      <c r="BF18" s="17">
        <v>5</v>
      </c>
      <c r="BG18" s="17">
        <v>236</v>
      </c>
      <c r="BH18" s="15">
        <v>304.39999999999998</v>
      </c>
      <c r="BI18" s="15">
        <v>191.8</v>
      </c>
      <c r="BJ18" s="15">
        <v>244</v>
      </c>
      <c r="BK18" s="15">
        <v>73.599999999999994</v>
      </c>
      <c r="BL18" s="17">
        <v>0</v>
      </c>
      <c r="BM18" s="17">
        <v>0</v>
      </c>
      <c r="BN18" s="17">
        <v>0</v>
      </c>
      <c r="BO18" s="17">
        <v>0</v>
      </c>
      <c r="BP18" s="17">
        <v>10</v>
      </c>
      <c r="BQ18" s="15">
        <v>3.36</v>
      </c>
      <c r="BR18" s="15">
        <v>1.45</v>
      </c>
      <c r="BS18" s="15">
        <v>4.8099999999999996</v>
      </c>
      <c r="BT18" s="15">
        <v>7.36</v>
      </c>
      <c r="BU18" s="15"/>
      <c r="BV18" s="15"/>
      <c r="BW18" s="15"/>
      <c r="BX18" s="15"/>
      <c r="BY18" s="15"/>
      <c r="BZ18" s="15"/>
      <c r="CA18" s="15"/>
      <c r="CB18" s="15"/>
      <c r="CC18" s="17">
        <v>199</v>
      </c>
      <c r="CD18" s="17">
        <v>88</v>
      </c>
      <c r="CE18" s="17">
        <v>176</v>
      </c>
      <c r="CF18" s="17">
        <v>118</v>
      </c>
      <c r="CG18" s="17">
        <v>119</v>
      </c>
      <c r="CH18" s="17">
        <v>69</v>
      </c>
      <c r="CI18" s="17">
        <v>189</v>
      </c>
      <c r="CJ18" s="17">
        <v>94</v>
      </c>
      <c r="CK18" s="17">
        <v>0.3</v>
      </c>
      <c r="CL18" s="17">
        <v>0</v>
      </c>
      <c r="CM18" s="17">
        <v>0.13</v>
      </c>
      <c r="CN18" s="17">
        <v>0.43</v>
      </c>
      <c r="CO18" s="17">
        <v>0.65</v>
      </c>
      <c r="CP18" s="17">
        <v>0.88</v>
      </c>
      <c r="CQ18" s="17">
        <v>64</v>
      </c>
      <c r="CR18" s="17">
        <v>42</v>
      </c>
      <c r="CS18" s="17">
        <v>458</v>
      </c>
      <c r="CT18" s="17">
        <v>177</v>
      </c>
      <c r="CU18" s="17">
        <v>175</v>
      </c>
      <c r="CV18" s="17">
        <v>68</v>
      </c>
      <c r="CW18" s="17">
        <v>185</v>
      </c>
      <c r="CX18" s="17">
        <v>61</v>
      </c>
      <c r="CY18" s="17">
        <v>0.88</v>
      </c>
      <c r="CZ18" s="17">
        <v>0.35</v>
      </c>
      <c r="DA18" s="17">
        <v>0</v>
      </c>
      <c r="DB18" s="15"/>
      <c r="DC18" s="15"/>
      <c r="DD18" s="15"/>
      <c r="DE18" s="15"/>
      <c r="DF18" s="15"/>
      <c r="DG18" s="15"/>
      <c r="DH18" s="15"/>
    </row>
    <row r="19" spans="1:112" ht="27.75" thickBot="1">
      <c r="A19" s="18" t="b">
        <v>1</v>
      </c>
      <c r="B19" s="18" t="b">
        <v>1</v>
      </c>
      <c r="C19" s="15"/>
      <c r="D19" s="15"/>
      <c r="E19" s="17">
        <v>444145</v>
      </c>
      <c r="F19" s="17">
        <v>0</v>
      </c>
      <c r="G19" s="17">
        <v>0</v>
      </c>
      <c r="H19" s="17">
        <v>0</v>
      </c>
      <c r="I19" s="17">
        <v>0</v>
      </c>
      <c r="J19" s="15">
        <v>0</v>
      </c>
      <c r="K19" s="17">
        <v>0</v>
      </c>
      <c r="L19" s="17">
        <v>3</v>
      </c>
      <c r="M19" s="15">
        <v>2.2999999999999998</v>
      </c>
      <c r="N19" s="15"/>
      <c r="O19" s="17">
        <v>0</v>
      </c>
      <c r="P19" s="15" t="s">
        <v>237</v>
      </c>
      <c r="Q19" s="15">
        <v>0</v>
      </c>
      <c r="R19" s="17">
        <v>18</v>
      </c>
      <c r="S19" s="18" t="b">
        <v>0</v>
      </c>
      <c r="T19" s="15"/>
      <c r="U19" s="15"/>
      <c r="V19" s="17">
        <v>65</v>
      </c>
      <c r="W19" s="15" t="s">
        <v>538</v>
      </c>
      <c r="X19" s="15">
        <v>1.9</v>
      </c>
      <c r="Y19" s="18" t="b">
        <v>0</v>
      </c>
      <c r="Z19" s="15" t="s">
        <v>539</v>
      </c>
      <c r="AA19" s="15">
        <v>0.3</v>
      </c>
      <c r="AB19" s="18" t="b">
        <v>0</v>
      </c>
      <c r="AC19" s="15"/>
      <c r="AD19" s="15" t="s">
        <v>519</v>
      </c>
      <c r="AE19" s="17">
        <v>1</v>
      </c>
      <c r="AF19" s="17">
        <v>3</v>
      </c>
      <c r="AG19" s="17">
        <v>57</v>
      </c>
      <c r="AH19" s="17">
        <v>0</v>
      </c>
      <c r="AI19" s="17">
        <v>0</v>
      </c>
      <c r="AJ19" s="17">
        <v>0</v>
      </c>
      <c r="AK19" s="17">
        <v>0</v>
      </c>
      <c r="AL19" s="15">
        <v>0</v>
      </c>
      <c r="AM19" s="15">
        <v>8.8000000000000007</v>
      </c>
      <c r="AN19" s="15" t="s">
        <v>146</v>
      </c>
      <c r="AO19" s="15"/>
      <c r="AP19" s="15"/>
      <c r="AQ19" s="15"/>
      <c r="AR19" s="15"/>
      <c r="AS19" s="18" t="b">
        <v>0</v>
      </c>
      <c r="AT19" s="15" t="s">
        <v>2132</v>
      </c>
      <c r="AU19" s="17">
        <v>1065</v>
      </c>
      <c r="AV19" s="17">
        <v>1</v>
      </c>
      <c r="AW19" s="17">
        <v>5</v>
      </c>
      <c r="AX19" s="17">
        <v>2</v>
      </c>
      <c r="AY19" s="17">
        <v>8</v>
      </c>
      <c r="AZ19" s="17">
        <v>0</v>
      </c>
      <c r="BA19" s="17">
        <v>0</v>
      </c>
      <c r="BB19" s="17">
        <v>0</v>
      </c>
      <c r="BC19" s="17">
        <v>3</v>
      </c>
      <c r="BD19" s="17">
        <v>0</v>
      </c>
      <c r="BE19" s="17">
        <v>0</v>
      </c>
      <c r="BF19" s="17">
        <v>3</v>
      </c>
      <c r="BG19" s="17">
        <v>195</v>
      </c>
      <c r="BH19" s="15">
        <v>204.6</v>
      </c>
      <c r="BI19" s="15">
        <v>202.2</v>
      </c>
      <c r="BJ19" s="15">
        <v>390</v>
      </c>
      <c r="BK19" s="15">
        <v>79</v>
      </c>
      <c r="BL19" s="17">
        <v>0</v>
      </c>
      <c r="BM19" s="17">
        <v>0</v>
      </c>
      <c r="BN19" s="17">
        <v>0</v>
      </c>
      <c r="BO19" s="17">
        <v>0</v>
      </c>
      <c r="BP19" s="17">
        <v>11</v>
      </c>
      <c r="BQ19" s="15">
        <v>4.12</v>
      </c>
      <c r="BR19" s="15">
        <v>1.27</v>
      </c>
      <c r="BS19" s="15">
        <v>5.39</v>
      </c>
      <c r="BT19" s="15">
        <v>10.51</v>
      </c>
      <c r="BU19" s="15"/>
      <c r="BV19" s="15"/>
      <c r="BW19" s="15"/>
      <c r="BX19" s="15"/>
      <c r="BY19" s="15"/>
      <c r="BZ19" s="15"/>
      <c r="CA19" s="15"/>
      <c r="CB19" s="15"/>
      <c r="CC19" s="17">
        <v>249</v>
      </c>
      <c r="CD19" s="17">
        <v>112</v>
      </c>
      <c r="CE19" s="17">
        <v>166</v>
      </c>
      <c r="CF19" s="17">
        <v>111</v>
      </c>
      <c r="CG19" s="17">
        <v>69</v>
      </c>
      <c r="CH19" s="17">
        <v>42</v>
      </c>
      <c r="CI19" s="17">
        <v>177</v>
      </c>
      <c r="CJ19" s="17">
        <v>86</v>
      </c>
      <c r="CK19" s="17">
        <v>0.35</v>
      </c>
      <c r="CL19" s="17">
        <v>0</v>
      </c>
      <c r="CM19" s="17">
        <v>0.11</v>
      </c>
      <c r="CN19" s="17">
        <v>0.46</v>
      </c>
      <c r="CO19" s="17">
        <v>0.89</v>
      </c>
      <c r="CP19" s="17">
        <v>0.68</v>
      </c>
      <c r="CQ19" s="17">
        <v>45</v>
      </c>
      <c r="CR19" s="17">
        <v>32</v>
      </c>
      <c r="CS19" s="17">
        <v>518</v>
      </c>
      <c r="CT19" s="17">
        <v>220</v>
      </c>
      <c r="CU19" s="17">
        <v>298</v>
      </c>
      <c r="CV19" s="17">
        <v>130</v>
      </c>
      <c r="CW19" s="17">
        <v>317</v>
      </c>
      <c r="CX19" s="17">
        <v>112</v>
      </c>
      <c r="CY19" s="17">
        <v>0.93</v>
      </c>
      <c r="CZ19" s="17">
        <v>0.17</v>
      </c>
      <c r="DA19" s="17">
        <v>0</v>
      </c>
      <c r="DB19" s="15"/>
      <c r="DC19" s="15"/>
      <c r="DD19" s="15"/>
      <c r="DE19" s="15"/>
      <c r="DF19" s="15"/>
      <c r="DG19" s="15"/>
      <c r="DH19" s="15"/>
    </row>
    <row r="20" spans="1:112" ht="27.75" thickBot="1">
      <c r="A20" s="18" t="b">
        <v>1</v>
      </c>
      <c r="B20" s="18" t="b">
        <v>1</v>
      </c>
      <c r="C20" s="15"/>
      <c r="D20" s="15"/>
      <c r="E20" s="17">
        <v>481655</v>
      </c>
      <c r="F20" s="17">
        <v>0</v>
      </c>
      <c r="G20" s="17">
        <v>0</v>
      </c>
      <c r="H20" s="17">
        <v>0</v>
      </c>
      <c r="I20" s="17">
        <v>0</v>
      </c>
      <c r="J20" s="15">
        <v>0</v>
      </c>
      <c r="K20" s="17">
        <v>0</v>
      </c>
      <c r="L20" s="17">
        <v>3</v>
      </c>
      <c r="M20" s="15">
        <v>2</v>
      </c>
      <c r="N20" s="15"/>
      <c r="O20" s="17">
        <v>0</v>
      </c>
      <c r="P20" s="15" t="s">
        <v>2140</v>
      </c>
      <c r="Q20" s="15">
        <v>0</v>
      </c>
      <c r="R20" s="17">
        <v>19</v>
      </c>
      <c r="S20" s="18" t="b">
        <v>0</v>
      </c>
      <c r="T20" s="15"/>
      <c r="U20" s="15"/>
      <c r="V20" s="17">
        <v>55</v>
      </c>
      <c r="W20" s="15" t="s">
        <v>2141</v>
      </c>
      <c r="X20" s="15">
        <v>3.5</v>
      </c>
      <c r="Y20" s="18" t="b">
        <v>0</v>
      </c>
      <c r="Z20" s="15" t="s">
        <v>2142</v>
      </c>
      <c r="AA20" s="15">
        <v>1.3</v>
      </c>
      <c r="AB20" s="18" t="b">
        <v>0</v>
      </c>
      <c r="AC20" s="15"/>
      <c r="AD20" s="15" t="s">
        <v>519</v>
      </c>
      <c r="AE20" s="17">
        <v>1</v>
      </c>
      <c r="AF20" s="17">
        <v>3</v>
      </c>
      <c r="AG20" s="17">
        <v>133</v>
      </c>
      <c r="AH20" s="17">
        <v>0</v>
      </c>
      <c r="AI20" s="17">
        <v>0</v>
      </c>
      <c r="AJ20" s="17">
        <v>0</v>
      </c>
      <c r="AK20" s="17">
        <v>0</v>
      </c>
      <c r="AL20" s="15">
        <v>0</v>
      </c>
      <c r="AM20" s="15">
        <v>24.2</v>
      </c>
      <c r="AN20" s="15" t="s">
        <v>2143</v>
      </c>
      <c r="AO20" s="15"/>
      <c r="AP20" s="15"/>
      <c r="AQ20" s="15"/>
      <c r="AR20" s="15"/>
      <c r="AS20" s="18" t="b">
        <v>0</v>
      </c>
      <c r="AT20" s="15" t="s">
        <v>2144</v>
      </c>
      <c r="AU20" s="17">
        <v>2991</v>
      </c>
      <c r="AV20" s="17">
        <v>5</v>
      </c>
      <c r="AW20" s="17">
        <v>1</v>
      </c>
      <c r="AX20" s="17">
        <v>16</v>
      </c>
      <c r="AY20" s="17">
        <v>25</v>
      </c>
      <c r="AZ20" s="17">
        <v>0</v>
      </c>
      <c r="BA20" s="17">
        <v>0</v>
      </c>
      <c r="BB20" s="17">
        <v>0</v>
      </c>
      <c r="BC20" s="17">
        <v>4</v>
      </c>
      <c r="BD20" s="17">
        <v>0</v>
      </c>
      <c r="BE20" s="17">
        <v>0</v>
      </c>
      <c r="BF20" s="17">
        <v>9</v>
      </c>
      <c r="BG20" s="17">
        <v>604</v>
      </c>
      <c r="BH20" s="15">
        <v>603.20000000000005</v>
      </c>
      <c r="BI20" s="15">
        <v>385.1</v>
      </c>
      <c r="BJ20" s="15">
        <v>271</v>
      </c>
      <c r="BK20" s="15">
        <v>126.2</v>
      </c>
      <c r="BL20" s="17">
        <v>0</v>
      </c>
      <c r="BM20" s="17">
        <v>0</v>
      </c>
      <c r="BN20" s="17">
        <v>0</v>
      </c>
      <c r="BO20" s="17">
        <v>0</v>
      </c>
      <c r="BP20" s="17">
        <v>34</v>
      </c>
      <c r="BQ20" s="15">
        <v>2.84</v>
      </c>
      <c r="BR20" s="15">
        <v>2.27</v>
      </c>
      <c r="BS20" s="15">
        <v>5.1100000000000003</v>
      </c>
      <c r="BT20" s="15">
        <v>26.09</v>
      </c>
      <c r="BU20" s="15"/>
      <c r="BV20" s="15"/>
      <c r="BW20" s="15"/>
      <c r="BX20" s="15"/>
      <c r="BY20" s="15"/>
      <c r="BZ20" s="15"/>
      <c r="CA20" s="15"/>
      <c r="CB20" s="15"/>
      <c r="CC20" s="17">
        <v>74</v>
      </c>
      <c r="CD20" s="17">
        <v>24</v>
      </c>
      <c r="CE20" s="17">
        <v>85</v>
      </c>
      <c r="CF20" s="17">
        <v>63</v>
      </c>
      <c r="CG20" s="17">
        <v>110</v>
      </c>
      <c r="CH20" s="17">
        <v>64</v>
      </c>
      <c r="CI20" s="17">
        <v>78</v>
      </c>
      <c r="CJ20" s="17">
        <v>49</v>
      </c>
      <c r="CK20" s="17">
        <v>0.09</v>
      </c>
      <c r="CL20" s="17">
        <v>0</v>
      </c>
      <c r="CM20" s="17">
        <v>7.0000000000000007E-2</v>
      </c>
      <c r="CN20" s="17">
        <v>0.16</v>
      </c>
      <c r="CO20" s="17">
        <v>0.79</v>
      </c>
      <c r="CP20" s="17">
        <v>0.75</v>
      </c>
      <c r="CQ20" s="17">
        <v>180</v>
      </c>
      <c r="CR20" s="17">
        <v>110</v>
      </c>
      <c r="CS20" s="17">
        <v>417</v>
      </c>
      <c r="CT20" s="17">
        <v>153</v>
      </c>
      <c r="CU20" s="17">
        <v>107</v>
      </c>
      <c r="CV20" s="17">
        <v>42</v>
      </c>
      <c r="CW20" s="17">
        <v>173</v>
      </c>
      <c r="CX20" s="17">
        <v>57</v>
      </c>
      <c r="CY20" s="17">
        <v>1.02</v>
      </c>
      <c r="CZ20" s="17">
        <v>0.48</v>
      </c>
      <c r="DA20" s="17">
        <v>0</v>
      </c>
      <c r="DB20" s="15"/>
      <c r="DC20" s="15"/>
      <c r="DD20" s="15"/>
      <c r="DE20" s="15"/>
      <c r="DF20" s="15"/>
      <c r="DG20" s="15"/>
      <c r="DH20" s="15"/>
    </row>
    <row r="21" spans="1:112" ht="17.25" thickBot="1">
      <c r="A21" s="18" t="b">
        <v>1</v>
      </c>
      <c r="B21" s="18" t="b">
        <v>1</v>
      </c>
      <c r="C21" s="15"/>
      <c r="D21" s="15"/>
      <c r="E21" s="17">
        <v>616077</v>
      </c>
      <c r="F21" s="17">
        <v>0</v>
      </c>
      <c r="G21" s="17">
        <v>0</v>
      </c>
      <c r="H21" s="17">
        <v>0</v>
      </c>
      <c r="I21" s="17">
        <v>0</v>
      </c>
      <c r="J21" s="15">
        <v>0</v>
      </c>
      <c r="K21" s="17">
        <v>0</v>
      </c>
      <c r="L21" s="17">
        <v>3</v>
      </c>
      <c r="M21" s="15">
        <v>2</v>
      </c>
      <c r="N21" s="15"/>
      <c r="O21" s="17">
        <v>0</v>
      </c>
      <c r="P21" s="15" t="s">
        <v>993</v>
      </c>
      <c r="Q21" s="15">
        <v>0</v>
      </c>
      <c r="R21" s="17">
        <v>20</v>
      </c>
      <c r="S21" s="18" t="b">
        <v>0</v>
      </c>
      <c r="T21" s="15"/>
      <c r="U21" s="15"/>
      <c r="V21" s="17">
        <v>55</v>
      </c>
      <c r="W21" s="15" t="s">
        <v>3666</v>
      </c>
      <c r="X21" s="15">
        <v>2.7</v>
      </c>
      <c r="Y21" s="18" t="b">
        <v>0</v>
      </c>
      <c r="Z21" s="15" t="s">
        <v>3667</v>
      </c>
      <c r="AA21" s="15">
        <v>0.2</v>
      </c>
      <c r="AB21" s="18" t="b">
        <v>0</v>
      </c>
      <c r="AC21" s="15"/>
      <c r="AD21" s="15" t="s">
        <v>519</v>
      </c>
      <c r="AE21" s="17">
        <v>1</v>
      </c>
      <c r="AF21" s="17">
        <v>3</v>
      </c>
      <c r="AG21" s="17">
        <v>16</v>
      </c>
      <c r="AH21" s="17">
        <v>0</v>
      </c>
      <c r="AI21" s="17">
        <v>0</v>
      </c>
      <c r="AJ21" s="17">
        <v>0</v>
      </c>
      <c r="AK21" s="17">
        <v>0</v>
      </c>
      <c r="AL21" s="15">
        <v>0</v>
      </c>
      <c r="AM21" s="15">
        <v>2.9</v>
      </c>
      <c r="AN21" s="15" t="s">
        <v>3667</v>
      </c>
      <c r="AO21" s="15"/>
      <c r="AP21" s="15"/>
      <c r="AQ21" s="15"/>
      <c r="AR21" s="15"/>
      <c r="AS21" s="18" t="b">
        <v>0</v>
      </c>
      <c r="AT21" s="15" t="s">
        <v>3668</v>
      </c>
      <c r="AU21" s="17">
        <v>152</v>
      </c>
      <c r="AV21" s="17">
        <v>1</v>
      </c>
      <c r="AW21" s="17">
        <v>1</v>
      </c>
      <c r="AX21" s="17">
        <v>1</v>
      </c>
      <c r="AY21" s="17">
        <v>1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51</v>
      </c>
      <c r="BH21" s="15">
        <v>45.2</v>
      </c>
      <c r="BI21" s="15">
        <v>55.5</v>
      </c>
      <c r="BJ21" s="15">
        <v>65</v>
      </c>
      <c r="BK21" s="15">
        <v>16.600000000000001</v>
      </c>
      <c r="BL21" s="17">
        <v>0</v>
      </c>
      <c r="BM21" s="17">
        <v>0</v>
      </c>
      <c r="BN21" s="17">
        <v>0</v>
      </c>
      <c r="BO21" s="17">
        <v>0</v>
      </c>
      <c r="BP21" s="17">
        <v>1</v>
      </c>
      <c r="BQ21" s="15">
        <v>1.19</v>
      </c>
      <c r="BR21" s="15">
        <v>0.3</v>
      </c>
      <c r="BS21" s="15">
        <v>1.49</v>
      </c>
      <c r="BT21" s="15">
        <v>0.88</v>
      </c>
      <c r="BU21" s="15"/>
      <c r="BV21" s="15"/>
      <c r="BW21" s="15"/>
      <c r="BX21" s="15"/>
      <c r="BY21" s="15"/>
      <c r="BZ21" s="15"/>
      <c r="CA21" s="15"/>
      <c r="CB21" s="15"/>
      <c r="CC21" s="17">
        <v>338</v>
      </c>
      <c r="CD21" s="17">
        <v>154</v>
      </c>
      <c r="CE21" s="17">
        <v>279</v>
      </c>
      <c r="CF21" s="17">
        <v>153</v>
      </c>
      <c r="CG21" s="17">
        <v>264</v>
      </c>
      <c r="CH21" s="17">
        <v>140</v>
      </c>
      <c r="CI21" s="17">
        <v>318</v>
      </c>
      <c r="CJ21" s="17">
        <v>152</v>
      </c>
      <c r="CK21" s="17">
        <v>0.7</v>
      </c>
      <c r="CL21" s="17">
        <v>0</v>
      </c>
      <c r="CM21" s="17">
        <v>0.18</v>
      </c>
      <c r="CN21" s="17">
        <v>0.88</v>
      </c>
      <c r="CO21" s="17">
        <v>0.52</v>
      </c>
      <c r="CP21" s="17">
        <v>0.59</v>
      </c>
      <c r="CQ21" s="17">
        <v>210</v>
      </c>
      <c r="CR21" s="17">
        <v>131</v>
      </c>
      <c r="CS21" s="17">
        <v>447</v>
      </c>
      <c r="CT21" s="17">
        <v>174</v>
      </c>
      <c r="CU21" s="17">
        <v>212</v>
      </c>
      <c r="CV21" s="17">
        <v>83</v>
      </c>
      <c r="CW21" s="17">
        <v>383</v>
      </c>
      <c r="CX21" s="17">
        <v>143</v>
      </c>
      <c r="CY21" s="17">
        <v>0.59</v>
      </c>
      <c r="CZ21" s="17">
        <v>0.59</v>
      </c>
      <c r="DA21" s="17">
        <v>0</v>
      </c>
      <c r="DB21" s="15"/>
      <c r="DC21" s="15"/>
      <c r="DD21" s="15"/>
      <c r="DE21" s="15"/>
      <c r="DF21" s="15"/>
      <c r="DG21" s="15"/>
      <c r="DH21" s="15"/>
    </row>
    <row r="22" spans="1:112" ht="17.25" thickBot="1">
      <c r="A22" s="18" t="b">
        <v>1</v>
      </c>
      <c r="B22" s="18" t="b">
        <v>1</v>
      </c>
      <c r="C22" s="15"/>
      <c r="D22" s="15"/>
      <c r="E22" s="17">
        <v>128295</v>
      </c>
      <c r="F22" s="17">
        <v>0</v>
      </c>
      <c r="G22" s="17">
        <v>0</v>
      </c>
      <c r="H22" s="17">
        <v>0</v>
      </c>
      <c r="I22" s="17">
        <v>0</v>
      </c>
      <c r="J22" s="15">
        <v>0</v>
      </c>
      <c r="K22" s="17">
        <v>0</v>
      </c>
      <c r="L22" s="17">
        <v>3</v>
      </c>
      <c r="M22" s="15">
        <v>1.5</v>
      </c>
      <c r="N22" s="15"/>
      <c r="O22" s="17">
        <v>0</v>
      </c>
      <c r="P22" s="15" t="s">
        <v>624</v>
      </c>
      <c r="Q22" s="15">
        <v>0</v>
      </c>
      <c r="R22" s="17">
        <v>21</v>
      </c>
      <c r="S22" s="18" t="b">
        <v>0</v>
      </c>
      <c r="T22" s="15"/>
      <c r="U22" s="15"/>
      <c r="V22" s="17">
        <v>50</v>
      </c>
      <c r="W22" s="15" t="s">
        <v>630</v>
      </c>
      <c r="X22" s="15">
        <v>1</v>
      </c>
      <c r="Y22" s="18" t="b">
        <v>0</v>
      </c>
      <c r="Z22" s="15" t="s">
        <v>258</v>
      </c>
      <c r="AA22" s="15">
        <v>0.1</v>
      </c>
      <c r="AB22" s="18" t="b">
        <v>0</v>
      </c>
      <c r="AC22" s="15"/>
      <c r="AD22" s="15" t="s">
        <v>519</v>
      </c>
      <c r="AE22" s="17">
        <v>1</v>
      </c>
      <c r="AF22" s="17">
        <v>3</v>
      </c>
      <c r="AG22" s="17">
        <v>7</v>
      </c>
      <c r="AH22" s="17">
        <v>0</v>
      </c>
      <c r="AI22" s="17">
        <v>0</v>
      </c>
      <c r="AJ22" s="17">
        <v>0</v>
      </c>
      <c r="AK22" s="17">
        <v>0</v>
      </c>
      <c r="AL22" s="15">
        <v>0</v>
      </c>
      <c r="AM22" s="15">
        <v>1.4</v>
      </c>
      <c r="AN22" s="15" t="s">
        <v>258</v>
      </c>
      <c r="AO22" s="15"/>
      <c r="AP22" s="15"/>
      <c r="AQ22" s="15"/>
      <c r="AR22" s="15"/>
      <c r="AS22" s="18" t="b">
        <v>0</v>
      </c>
      <c r="AT22" s="15" t="s">
        <v>2138</v>
      </c>
      <c r="AU22" s="17">
        <v>101</v>
      </c>
      <c r="AV22" s="17">
        <v>0</v>
      </c>
      <c r="AW22" s="17">
        <v>0</v>
      </c>
      <c r="AX22" s="17">
        <v>0</v>
      </c>
      <c r="AY22" s="17">
        <v>1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28</v>
      </c>
      <c r="BH22" s="15">
        <v>23.4</v>
      </c>
      <c r="BI22" s="15">
        <v>5.5</v>
      </c>
      <c r="BJ22" s="15">
        <v>10</v>
      </c>
      <c r="BK22" s="15">
        <v>4</v>
      </c>
      <c r="BL22" s="17">
        <v>0</v>
      </c>
      <c r="BM22" s="17">
        <v>0</v>
      </c>
      <c r="BN22" s="17">
        <v>0</v>
      </c>
      <c r="BO22" s="17">
        <v>0</v>
      </c>
      <c r="BP22" s="17">
        <v>1</v>
      </c>
      <c r="BQ22" s="15">
        <v>0.08</v>
      </c>
      <c r="BR22" s="15">
        <v>0.04</v>
      </c>
      <c r="BS22" s="15">
        <v>0.12</v>
      </c>
      <c r="BT22" s="15">
        <v>2.2799999999999998</v>
      </c>
      <c r="BU22" s="15"/>
      <c r="BV22" s="15"/>
      <c r="BW22" s="15"/>
      <c r="BX22" s="15"/>
      <c r="BY22" s="15"/>
      <c r="BZ22" s="15"/>
      <c r="CA22" s="15"/>
      <c r="CB22" s="15"/>
      <c r="CC22" s="17">
        <v>354</v>
      </c>
      <c r="CD22" s="17">
        <v>164</v>
      </c>
      <c r="CE22" s="17">
        <v>353</v>
      </c>
      <c r="CF22" s="17">
        <v>174</v>
      </c>
      <c r="CG22" s="17">
        <v>327</v>
      </c>
      <c r="CH22" s="17">
        <v>167</v>
      </c>
      <c r="CI22" s="17">
        <v>363</v>
      </c>
      <c r="CJ22" s="17">
        <v>169</v>
      </c>
      <c r="CK22" s="17">
        <v>7.0000000000000007E-2</v>
      </c>
      <c r="CL22" s="17">
        <v>0</v>
      </c>
      <c r="CM22" s="17">
        <v>0.04</v>
      </c>
      <c r="CN22" s="17">
        <v>0.11</v>
      </c>
      <c r="CO22" s="17">
        <v>2.0299999999999998</v>
      </c>
      <c r="CP22" s="17">
        <v>0.89</v>
      </c>
      <c r="CQ22" s="17">
        <v>225</v>
      </c>
      <c r="CR22" s="17">
        <v>136</v>
      </c>
      <c r="CS22" s="17">
        <v>203</v>
      </c>
      <c r="CT22" s="17">
        <v>30</v>
      </c>
      <c r="CU22" s="17">
        <v>377</v>
      </c>
      <c r="CV22" s="17">
        <v>173</v>
      </c>
      <c r="CW22" s="17">
        <v>446</v>
      </c>
      <c r="CX22" s="17">
        <v>174</v>
      </c>
      <c r="CY22" s="17">
        <v>0.89</v>
      </c>
      <c r="CZ22" s="17">
        <v>0</v>
      </c>
      <c r="DA22" s="17">
        <v>0</v>
      </c>
      <c r="DB22" s="15"/>
      <c r="DC22" s="15"/>
      <c r="DD22" s="15"/>
      <c r="DE22" s="15"/>
      <c r="DF22" s="15"/>
      <c r="DG22" s="15"/>
      <c r="DH22" s="15"/>
    </row>
    <row r="23" spans="1:112" ht="17.25" thickBot="1">
      <c r="A23" s="18" t="b">
        <v>1</v>
      </c>
      <c r="B23" s="18" t="b">
        <v>1</v>
      </c>
      <c r="C23" s="15"/>
      <c r="D23" s="15"/>
      <c r="E23" s="17">
        <v>499175</v>
      </c>
      <c r="F23" s="17">
        <v>0</v>
      </c>
      <c r="G23" s="17">
        <v>0</v>
      </c>
      <c r="H23" s="17">
        <v>0</v>
      </c>
      <c r="I23" s="17">
        <v>0</v>
      </c>
      <c r="J23" s="15">
        <v>0</v>
      </c>
      <c r="K23" s="17">
        <v>0</v>
      </c>
      <c r="L23" s="17">
        <v>3</v>
      </c>
      <c r="M23" s="15">
        <v>2</v>
      </c>
      <c r="N23" s="15"/>
      <c r="O23" s="17">
        <v>0</v>
      </c>
      <c r="P23" s="15" t="s">
        <v>558</v>
      </c>
      <c r="Q23" s="15">
        <v>0</v>
      </c>
      <c r="R23" s="17">
        <v>22</v>
      </c>
      <c r="S23" s="18" t="b">
        <v>0</v>
      </c>
      <c r="T23" s="15"/>
      <c r="U23" s="15"/>
      <c r="V23" s="17">
        <v>55</v>
      </c>
      <c r="W23" s="15" t="s">
        <v>1425</v>
      </c>
      <c r="X23" s="15">
        <v>1.3</v>
      </c>
      <c r="Y23" s="18" t="b">
        <v>0</v>
      </c>
      <c r="Z23" s="15" t="s">
        <v>1426</v>
      </c>
      <c r="AA23" s="15">
        <v>0</v>
      </c>
      <c r="AB23" s="18" t="b">
        <v>0</v>
      </c>
      <c r="AC23" s="15"/>
      <c r="AD23" s="15" t="s">
        <v>519</v>
      </c>
      <c r="AE23" s="17">
        <v>1</v>
      </c>
      <c r="AF23" s="17">
        <v>3</v>
      </c>
      <c r="AG23" s="17">
        <v>8</v>
      </c>
      <c r="AH23" s="17">
        <v>0</v>
      </c>
      <c r="AI23" s="17">
        <v>0</v>
      </c>
      <c r="AJ23" s="17">
        <v>0</v>
      </c>
      <c r="AK23" s="17">
        <v>0</v>
      </c>
      <c r="AL23" s="15">
        <v>0</v>
      </c>
      <c r="AM23" s="15">
        <v>1.5</v>
      </c>
      <c r="AN23" s="15" t="s">
        <v>1426</v>
      </c>
      <c r="AO23" s="15"/>
      <c r="AP23" s="15"/>
      <c r="AQ23" s="15"/>
      <c r="AR23" s="15"/>
      <c r="AS23" s="18" t="b">
        <v>0</v>
      </c>
      <c r="AT23" s="15" t="s">
        <v>2139</v>
      </c>
      <c r="AU23" s="17">
        <v>165</v>
      </c>
      <c r="AV23" s="17">
        <v>0</v>
      </c>
      <c r="AW23" s="17">
        <v>0</v>
      </c>
      <c r="AX23" s="17">
        <v>1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20</v>
      </c>
      <c r="BH23" s="15">
        <v>8.6</v>
      </c>
      <c r="BI23" s="15">
        <v>22.5</v>
      </c>
      <c r="BJ23" s="15">
        <v>24</v>
      </c>
      <c r="BK23" s="15">
        <v>5.4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5">
        <v>0.23</v>
      </c>
      <c r="BR23" s="15">
        <v>0.08</v>
      </c>
      <c r="BS23" s="15">
        <v>0.31</v>
      </c>
      <c r="BT23" s="15">
        <v>0.73</v>
      </c>
      <c r="BU23" s="15"/>
      <c r="BV23" s="15"/>
      <c r="BW23" s="15"/>
      <c r="BX23" s="15"/>
      <c r="BY23" s="15"/>
      <c r="BZ23" s="15"/>
      <c r="CA23" s="15"/>
      <c r="CB23" s="15"/>
      <c r="CC23" s="17">
        <v>372</v>
      </c>
      <c r="CD23" s="17">
        <v>171</v>
      </c>
      <c r="CE23" s="17">
        <v>321</v>
      </c>
      <c r="CF23" s="17">
        <v>165</v>
      </c>
      <c r="CG23" s="17">
        <v>306</v>
      </c>
      <c r="CH23" s="17">
        <v>158</v>
      </c>
      <c r="CI23" s="17">
        <v>356</v>
      </c>
      <c r="CJ23" s="17">
        <v>166</v>
      </c>
      <c r="CK23" s="17">
        <v>0.13</v>
      </c>
      <c r="CL23" s="17">
        <v>0</v>
      </c>
      <c r="CM23" s="17">
        <v>0.04</v>
      </c>
      <c r="CN23" s="17">
        <v>0.17</v>
      </c>
      <c r="CO23" s="17">
        <v>0.4</v>
      </c>
      <c r="CP23" s="17">
        <v>0</v>
      </c>
      <c r="CQ23" s="17">
        <v>189</v>
      </c>
      <c r="CR23" s="17">
        <v>117</v>
      </c>
      <c r="CS23" s="17">
        <v>426</v>
      </c>
      <c r="CT23" s="17">
        <v>160</v>
      </c>
      <c r="CU23" s="17">
        <v>347</v>
      </c>
      <c r="CV23" s="17">
        <v>159</v>
      </c>
      <c r="CW23" s="17">
        <v>524</v>
      </c>
      <c r="CX23" s="17">
        <v>221</v>
      </c>
      <c r="CY23" s="17">
        <v>0</v>
      </c>
      <c r="CZ23" s="17">
        <v>0.55000000000000004</v>
      </c>
      <c r="DA23" s="17">
        <v>0</v>
      </c>
      <c r="DB23" s="15"/>
      <c r="DC23" s="15"/>
      <c r="DD23" s="15"/>
      <c r="DE23" s="15"/>
      <c r="DF23" s="15"/>
      <c r="DG23" s="15"/>
      <c r="DH23" s="15"/>
    </row>
    <row r="24" spans="1:112" ht="27.75" thickBot="1">
      <c r="A24" s="18" t="b">
        <v>1</v>
      </c>
      <c r="B24" s="18" t="b">
        <v>1</v>
      </c>
      <c r="C24" s="15"/>
      <c r="D24" s="15"/>
      <c r="E24" s="17">
        <v>438098</v>
      </c>
      <c r="F24" s="17">
        <v>0</v>
      </c>
      <c r="G24" s="17">
        <v>0</v>
      </c>
      <c r="H24" s="17">
        <v>0</v>
      </c>
      <c r="I24" s="17">
        <v>0</v>
      </c>
      <c r="J24" s="15">
        <v>0</v>
      </c>
      <c r="K24" s="17">
        <v>0</v>
      </c>
      <c r="L24" s="17">
        <v>3</v>
      </c>
      <c r="M24" s="15">
        <v>2</v>
      </c>
      <c r="N24" s="15"/>
      <c r="O24" s="17">
        <v>0</v>
      </c>
      <c r="P24" s="15" t="s">
        <v>546</v>
      </c>
      <c r="Q24" s="15">
        <v>0</v>
      </c>
      <c r="R24" s="17">
        <v>23</v>
      </c>
      <c r="S24" s="18" t="b">
        <v>0</v>
      </c>
      <c r="T24" s="15"/>
      <c r="U24" s="15"/>
      <c r="V24" s="17">
        <v>55</v>
      </c>
      <c r="W24" s="15" t="s">
        <v>547</v>
      </c>
      <c r="X24" s="15">
        <v>0</v>
      </c>
      <c r="Y24" s="18" t="b">
        <v>0</v>
      </c>
      <c r="Z24" s="15" t="s">
        <v>548</v>
      </c>
      <c r="AA24" s="15">
        <v>0</v>
      </c>
      <c r="AB24" s="18" t="b">
        <v>0</v>
      </c>
      <c r="AC24" s="15"/>
      <c r="AD24" s="15" t="s">
        <v>519</v>
      </c>
      <c r="AE24" s="17">
        <v>1</v>
      </c>
      <c r="AF24" s="17">
        <v>3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5">
        <v>0</v>
      </c>
      <c r="AM24" s="15">
        <v>0</v>
      </c>
      <c r="AN24" s="15" t="s">
        <v>382</v>
      </c>
      <c r="AO24" s="15"/>
      <c r="AP24" s="15"/>
      <c r="AQ24" s="15"/>
      <c r="AR24" s="15"/>
      <c r="AS24" s="18" t="b">
        <v>0</v>
      </c>
      <c r="AT24" s="15" t="s">
        <v>2137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5">
        <v>0</v>
      </c>
      <c r="BI24" s="15">
        <v>0</v>
      </c>
      <c r="BJ24" s="15">
        <v>0</v>
      </c>
      <c r="BK24" s="15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5">
        <v>0</v>
      </c>
      <c r="BR24" s="15">
        <v>0</v>
      </c>
      <c r="BS24" s="15">
        <v>0</v>
      </c>
      <c r="BT24" s="15">
        <v>0</v>
      </c>
      <c r="BU24" s="15"/>
      <c r="BV24" s="15"/>
      <c r="BW24" s="15"/>
      <c r="BX24" s="15"/>
      <c r="BY24" s="15"/>
      <c r="BZ24" s="15"/>
      <c r="CA24" s="15"/>
      <c r="CB24" s="15"/>
      <c r="CC24" s="17">
        <v>542</v>
      </c>
      <c r="CD24" s="17">
        <v>234</v>
      </c>
      <c r="CE24" s="17">
        <v>542</v>
      </c>
      <c r="CF24" s="17">
        <v>234</v>
      </c>
      <c r="CG24" s="17">
        <v>541</v>
      </c>
      <c r="CH24" s="17">
        <v>234</v>
      </c>
      <c r="CI24" s="17">
        <v>542</v>
      </c>
      <c r="CJ24" s="17">
        <v>234</v>
      </c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158</v>
      </c>
      <c r="CR24" s="17">
        <v>99</v>
      </c>
      <c r="CS24" s="17">
        <v>395</v>
      </c>
      <c r="CT24" s="17">
        <v>142</v>
      </c>
      <c r="CU24" s="17">
        <v>542</v>
      </c>
      <c r="CV24" s="17">
        <v>234</v>
      </c>
      <c r="CW24" s="17">
        <v>540</v>
      </c>
      <c r="CX24" s="17">
        <v>234</v>
      </c>
      <c r="CY24" s="17">
        <v>0</v>
      </c>
      <c r="CZ24" s="17">
        <v>0</v>
      </c>
      <c r="DA24" s="17">
        <v>0</v>
      </c>
      <c r="DB24" s="15"/>
      <c r="DC24" s="15"/>
      <c r="DD24" s="15"/>
      <c r="DE24" s="15"/>
      <c r="DF24" s="15"/>
      <c r="DG24" s="15"/>
      <c r="DH24" s="15"/>
    </row>
    <row r="25" spans="1:112" ht="17.25" thickBot="1">
      <c r="A25" s="18" t="b">
        <v>1</v>
      </c>
      <c r="B25" s="18" t="b">
        <v>1</v>
      </c>
      <c r="C25" s="15"/>
      <c r="D25" s="15"/>
      <c r="E25" s="17">
        <v>200641</v>
      </c>
      <c r="F25" s="17">
        <v>0</v>
      </c>
      <c r="G25" s="17">
        <v>0</v>
      </c>
      <c r="H25" s="17">
        <v>0</v>
      </c>
      <c r="I25" s="17">
        <v>0</v>
      </c>
      <c r="J25" s="15">
        <v>0</v>
      </c>
      <c r="K25" s="17">
        <v>0</v>
      </c>
      <c r="L25" s="17">
        <v>3</v>
      </c>
      <c r="M25" s="15">
        <v>2</v>
      </c>
      <c r="N25" s="15"/>
      <c r="O25" s="17">
        <v>0</v>
      </c>
      <c r="P25" s="15" t="s">
        <v>541</v>
      </c>
      <c r="Q25" s="15">
        <v>0</v>
      </c>
      <c r="R25" s="17">
        <v>24</v>
      </c>
      <c r="S25" s="18" t="b">
        <v>0</v>
      </c>
      <c r="T25" s="15"/>
      <c r="U25" s="15"/>
      <c r="V25" s="17">
        <v>55</v>
      </c>
      <c r="W25" s="15" t="s">
        <v>542</v>
      </c>
      <c r="X25" s="15">
        <v>1.3</v>
      </c>
      <c r="Y25" s="18" t="b">
        <v>0</v>
      </c>
      <c r="Z25" s="15" t="s">
        <v>414</v>
      </c>
      <c r="AA25" s="15">
        <v>0</v>
      </c>
      <c r="AB25" s="18" t="b">
        <v>0</v>
      </c>
      <c r="AC25" s="15"/>
      <c r="AD25" s="15" t="s">
        <v>519</v>
      </c>
      <c r="AE25" s="17">
        <v>1</v>
      </c>
      <c r="AF25" s="17">
        <v>3</v>
      </c>
      <c r="AG25" s="17">
        <v>13</v>
      </c>
      <c r="AH25" s="17">
        <v>0</v>
      </c>
      <c r="AI25" s="17">
        <v>0</v>
      </c>
      <c r="AJ25" s="17">
        <v>0</v>
      </c>
      <c r="AK25" s="17">
        <v>0</v>
      </c>
      <c r="AL25" s="15">
        <v>0</v>
      </c>
      <c r="AM25" s="15">
        <v>2.4</v>
      </c>
      <c r="AN25" s="15" t="s">
        <v>414</v>
      </c>
      <c r="AO25" s="15"/>
      <c r="AP25" s="15"/>
      <c r="AQ25" s="15"/>
      <c r="AR25" s="15"/>
      <c r="AS25" s="18" t="b">
        <v>0</v>
      </c>
      <c r="AT25" s="15" t="s">
        <v>2145</v>
      </c>
      <c r="AU25" s="17">
        <v>118</v>
      </c>
      <c r="AV25" s="17">
        <v>0</v>
      </c>
      <c r="AW25" s="17">
        <v>1</v>
      </c>
      <c r="AX25" s="17">
        <v>0</v>
      </c>
      <c r="AY25" s="17">
        <v>2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39</v>
      </c>
      <c r="BH25" s="15">
        <v>42.6</v>
      </c>
      <c r="BI25" s="15">
        <v>32.6</v>
      </c>
      <c r="BJ25" s="15">
        <v>29</v>
      </c>
      <c r="BK25" s="15">
        <v>10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5">
        <v>0.71</v>
      </c>
      <c r="BR25" s="15">
        <v>0.11</v>
      </c>
      <c r="BS25" s="15">
        <v>0.82</v>
      </c>
      <c r="BT25" s="15">
        <v>3.02</v>
      </c>
      <c r="BU25" s="15"/>
      <c r="BV25" s="15"/>
      <c r="BW25" s="15"/>
      <c r="BX25" s="15"/>
      <c r="BY25" s="15"/>
      <c r="BZ25" s="15"/>
      <c r="CA25" s="15"/>
      <c r="CB25" s="15"/>
      <c r="CC25" s="17">
        <v>340</v>
      </c>
      <c r="CD25" s="17">
        <v>156</v>
      </c>
      <c r="CE25" s="17">
        <v>306</v>
      </c>
      <c r="CF25" s="17">
        <v>161</v>
      </c>
      <c r="CG25" s="17">
        <v>301</v>
      </c>
      <c r="CH25" s="17">
        <v>156</v>
      </c>
      <c r="CI25" s="17">
        <v>337</v>
      </c>
      <c r="CJ25" s="17">
        <v>157</v>
      </c>
      <c r="CK25" s="17">
        <v>0.54</v>
      </c>
      <c r="CL25" s="17">
        <v>0</v>
      </c>
      <c r="CM25" s="17">
        <v>0.08</v>
      </c>
      <c r="CN25" s="17">
        <v>0.62</v>
      </c>
      <c r="CO25" s="17">
        <v>2.2999999999999998</v>
      </c>
      <c r="CP25" s="17">
        <v>1.53</v>
      </c>
      <c r="CQ25" s="17">
        <v>129</v>
      </c>
      <c r="CR25" s="17">
        <v>81</v>
      </c>
      <c r="CS25" s="17">
        <v>366</v>
      </c>
      <c r="CT25" s="17">
        <v>124</v>
      </c>
      <c r="CU25" s="17">
        <v>345</v>
      </c>
      <c r="CV25" s="17">
        <v>157</v>
      </c>
      <c r="CW25" s="17">
        <v>539</v>
      </c>
      <c r="CX25" s="17">
        <v>233</v>
      </c>
      <c r="CY25" s="17">
        <v>0</v>
      </c>
      <c r="CZ25" s="17">
        <v>0</v>
      </c>
      <c r="DA25" s="17">
        <v>0</v>
      </c>
      <c r="DB25" s="15"/>
      <c r="DC25" s="15"/>
      <c r="DD25" s="15"/>
      <c r="DE25" s="15"/>
      <c r="DF25" s="15"/>
      <c r="DG25" s="15"/>
      <c r="DH25" s="15"/>
    </row>
    <row r="26" spans="1:112" ht="17.25" thickBot="1">
      <c r="A26" s="18" t="b">
        <v>1</v>
      </c>
      <c r="B26" s="18" t="b">
        <v>1</v>
      </c>
      <c r="C26" s="15"/>
      <c r="D26" s="15"/>
      <c r="E26" s="17">
        <v>224117</v>
      </c>
      <c r="F26" s="17">
        <v>0</v>
      </c>
      <c r="G26" s="17">
        <v>0</v>
      </c>
      <c r="H26" s="17">
        <v>0</v>
      </c>
      <c r="I26" s="17">
        <v>0</v>
      </c>
      <c r="J26" s="15">
        <v>0</v>
      </c>
      <c r="K26" s="17">
        <v>0</v>
      </c>
      <c r="L26" s="17">
        <v>4</v>
      </c>
      <c r="M26" s="15">
        <v>2.2999999999999998</v>
      </c>
      <c r="N26" s="15"/>
      <c r="O26" s="17">
        <v>0</v>
      </c>
      <c r="P26" s="15" t="s">
        <v>3251</v>
      </c>
      <c r="Q26" s="15">
        <v>0</v>
      </c>
      <c r="R26" s="17">
        <v>25</v>
      </c>
      <c r="S26" s="18" t="b">
        <v>0</v>
      </c>
      <c r="T26" s="15"/>
      <c r="U26" s="15"/>
      <c r="V26" s="17">
        <v>75</v>
      </c>
      <c r="W26" s="15" t="s">
        <v>3252</v>
      </c>
      <c r="X26" s="15">
        <v>3.6</v>
      </c>
      <c r="Y26" s="18" t="b">
        <v>0</v>
      </c>
      <c r="Z26" s="15" t="s">
        <v>3253</v>
      </c>
      <c r="AA26" s="15">
        <v>15.7</v>
      </c>
      <c r="AB26" s="18" t="b">
        <v>0</v>
      </c>
      <c r="AC26" s="15"/>
      <c r="AD26" s="15" t="s">
        <v>519</v>
      </c>
      <c r="AE26" s="17">
        <v>1</v>
      </c>
      <c r="AF26" s="17">
        <v>3</v>
      </c>
      <c r="AG26" s="17">
        <v>128</v>
      </c>
      <c r="AH26" s="17">
        <v>0</v>
      </c>
      <c r="AI26" s="17">
        <v>0</v>
      </c>
      <c r="AJ26" s="17">
        <v>0</v>
      </c>
      <c r="AK26" s="17">
        <v>0</v>
      </c>
      <c r="AL26" s="15">
        <v>0</v>
      </c>
      <c r="AM26" s="15">
        <v>17.100000000000001</v>
      </c>
      <c r="AN26" s="15" t="s">
        <v>3253</v>
      </c>
      <c r="AO26" s="15"/>
      <c r="AP26" s="15"/>
      <c r="AQ26" s="15"/>
      <c r="AR26" s="15"/>
      <c r="AS26" s="18" t="b">
        <v>0</v>
      </c>
      <c r="AT26" s="15" t="s">
        <v>3254</v>
      </c>
      <c r="AU26" s="17">
        <v>2217</v>
      </c>
      <c r="AV26" s="17">
        <v>14</v>
      </c>
      <c r="AW26" s="17">
        <v>1</v>
      </c>
      <c r="AX26" s="17">
        <v>12</v>
      </c>
      <c r="AY26" s="17">
        <v>14</v>
      </c>
      <c r="AZ26" s="17">
        <v>0</v>
      </c>
      <c r="BA26" s="17">
        <v>0</v>
      </c>
      <c r="BB26" s="17">
        <v>0</v>
      </c>
      <c r="BC26" s="17">
        <v>5</v>
      </c>
      <c r="BD26" s="17">
        <v>0</v>
      </c>
      <c r="BE26" s="17">
        <v>0</v>
      </c>
      <c r="BF26" s="17">
        <v>16</v>
      </c>
      <c r="BG26" s="17">
        <v>474</v>
      </c>
      <c r="BH26" s="15">
        <v>539.6</v>
      </c>
      <c r="BI26" s="15">
        <v>271.7</v>
      </c>
      <c r="BJ26" s="15">
        <v>772</v>
      </c>
      <c r="BK26" s="15">
        <v>157.5</v>
      </c>
      <c r="BL26" s="17">
        <v>0</v>
      </c>
      <c r="BM26" s="17">
        <v>0</v>
      </c>
      <c r="BN26" s="17">
        <v>0</v>
      </c>
      <c r="BO26" s="17">
        <v>0</v>
      </c>
      <c r="BP26" s="17">
        <v>26</v>
      </c>
      <c r="BQ26" s="15">
        <v>12.26</v>
      </c>
      <c r="BR26" s="15">
        <v>1.94</v>
      </c>
      <c r="BS26" s="15">
        <v>14.19</v>
      </c>
      <c r="BT26" s="15">
        <v>17.809999999999999</v>
      </c>
      <c r="BU26" s="15"/>
      <c r="BV26" s="15"/>
      <c r="BW26" s="15"/>
      <c r="BX26" s="15"/>
      <c r="BY26" s="17">
        <v>2</v>
      </c>
      <c r="BZ26" s="15"/>
      <c r="CA26" s="15"/>
      <c r="CB26" s="15"/>
      <c r="CC26" s="17">
        <v>99</v>
      </c>
      <c r="CD26" s="17">
        <v>9</v>
      </c>
      <c r="CE26" s="17">
        <v>133</v>
      </c>
      <c r="CF26" s="17">
        <v>11</v>
      </c>
      <c r="CG26" s="17">
        <v>19</v>
      </c>
      <c r="CH26" s="17">
        <v>11</v>
      </c>
      <c r="CI26" s="17">
        <v>46</v>
      </c>
      <c r="CJ26" s="17">
        <v>8</v>
      </c>
      <c r="CK26" s="17">
        <v>0.5</v>
      </c>
      <c r="CL26" s="17">
        <v>0</v>
      </c>
      <c r="CM26" s="17">
        <v>0.08</v>
      </c>
      <c r="CN26" s="17">
        <v>0.57999999999999996</v>
      </c>
      <c r="CO26" s="17">
        <v>0.72</v>
      </c>
      <c r="CP26" s="17">
        <v>0.56999999999999995</v>
      </c>
      <c r="CQ26" s="17">
        <v>15</v>
      </c>
      <c r="CR26" s="17">
        <v>6</v>
      </c>
      <c r="CS26" s="17">
        <v>539</v>
      </c>
      <c r="CT26" s="17">
        <v>62</v>
      </c>
      <c r="CU26" s="17">
        <v>97</v>
      </c>
      <c r="CV26" s="17">
        <v>10</v>
      </c>
      <c r="CW26" s="17">
        <v>24</v>
      </c>
      <c r="CX26" s="17">
        <v>6</v>
      </c>
      <c r="CY26" s="17">
        <v>1.06</v>
      </c>
      <c r="CZ26" s="17">
        <v>0.49</v>
      </c>
      <c r="DA26" s="17">
        <v>0</v>
      </c>
      <c r="DB26" s="15"/>
      <c r="DC26" s="15"/>
      <c r="DD26" s="15"/>
      <c r="DE26" s="15"/>
      <c r="DF26" s="15"/>
      <c r="DG26" s="15"/>
      <c r="DH26" s="15"/>
    </row>
    <row r="27" spans="1:112" ht="17.25" thickBot="1">
      <c r="A27" s="18" t="b">
        <v>1</v>
      </c>
      <c r="B27" s="18" t="b">
        <v>1</v>
      </c>
      <c r="C27" s="15"/>
      <c r="D27" s="15"/>
      <c r="E27" s="17">
        <v>219847</v>
      </c>
      <c r="F27" s="17">
        <v>0</v>
      </c>
      <c r="G27" s="17">
        <v>0</v>
      </c>
      <c r="H27" s="17">
        <v>0</v>
      </c>
      <c r="I27" s="17">
        <v>0</v>
      </c>
      <c r="J27" s="15">
        <v>0</v>
      </c>
      <c r="K27" s="17">
        <v>0</v>
      </c>
      <c r="L27" s="17">
        <v>4</v>
      </c>
      <c r="M27" s="15">
        <v>2.2999999999999998</v>
      </c>
      <c r="N27" s="15"/>
      <c r="O27" s="17">
        <v>0</v>
      </c>
      <c r="P27" s="15" t="s">
        <v>712</v>
      </c>
      <c r="Q27" s="15">
        <v>0</v>
      </c>
      <c r="R27" s="17">
        <v>26</v>
      </c>
      <c r="S27" s="18" t="b">
        <v>0</v>
      </c>
      <c r="T27" s="15"/>
      <c r="U27" s="15"/>
      <c r="V27" s="17">
        <v>75</v>
      </c>
      <c r="W27" s="15" t="s">
        <v>713</v>
      </c>
      <c r="X27" s="15">
        <v>3</v>
      </c>
      <c r="Y27" s="18" t="b">
        <v>0</v>
      </c>
      <c r="Z27" s="15" t="s">
        <v>272</v>
      </c>
      <c r="AA27" s="15">
        <v>5.2</v>
      </c>
      <c r="AB27" s="18" t="b">
        <v>0</v>
      </c>
      <c r="AC27" s="15"/>
      <c r="AD27" s="15" t="s">
        <v>519</v>
      </c>
      <c r="AE27" s="17">
        <v>1</v>
      </c>
      <c r="AF27" s="17">
        <v>3</v>
      </c>
      <c r="AG27" s="17">
        <v>36</v>
      </c>
      <c r="AH27" s="17">
        <v>0</v>
      </c>
      <c r="AI27" s="17">
        <v>0</v>
      </c>
      <c r="AJ27" s="17">
        <v>0</v>
      </c>
      <c r="AK27" s="17">
        <v>0</v>
      </c>
      <c r="AL27" s="15">
        <v>0</v>
      </c>
      <c r="AM27" s="15">
        <v>4.8</v>
      </c>
      <c r="AN27" s="15" t="s">
        <v>272</v>
      </c>
      <c r="AO27" s="15"/>
      <c r="AP27" s="15"/>
      <c r="AQ27" s="15"/>
      <c r="AR27" s="15"/>
      <c r="AS27" s="18" t="b">
        <v>0</v>
      </c>
      <c r="AT27" s="15" t="s">
        <v>2151</v>
      </c>
      <c r="AU27" s="17">
        <v>577</v>
      </c>
      <c r="AV27" s="17">
        <v>2</v>
      </c>
      <c r="AW27" s="17">
        <v>3</v>
      </c>
      <c r="AX27" s="17">
        <v>4</v>
      </c>
      <c r="AY27" s="17">
        <v>4</v>
      </c>
      <c r="AZ27" s="17">
        <v>0</v>
      </c>
      <c r="BA27" s="17">
        <v>0</v>
      </c>
      <c r="BB27" s="17">
        <v>0</v>
      </c>
      <c r="BC27" s="17">
        <v>1</v>
      </c>
      <c r="BD27" s="17">
        <v>0</v>
      </c>
      <c r="BE27" s="17">
        <v>0</v>
      </c>
      <c r="BF27" s="17">
        <v>3</v>
      </c>
      <c r="BG27" s="17">
        <v>143</v>
      </c>
      <c r="BH27" s="15">
        <v>152.6</v>
      </c>
      <c r="BI27" s="15">
        <v>134.6</v>
      </c>
      <c r="BJ27" s="15">
        <v>210</v>
      </c>
      <c r="BK27" s="15">
        <v>49.9</v>
      </c>
      <c r="BL27" s="17">
        <v>0</v>
      </c>
      <c r="BM27" s="17">
        <v>0</v>
      </c>
      <c r="BN27" s="17">
        <v>0</v>
      </c>
      <c r="BO27" s="17">
        <v>0</v>
      </c>
      <c r="BP27" s="17">
        <v>7</v>
      </c>
      <c r="BQ27" s="15">
        <v>3.31</v>
      </c>
      <c r="BR27" s="15">
        <v>0.64</v>
      </c>
      <c r="BS27" s="15">
        <v>3.95</v>
      </c>
      <c r="BT27" s="15">
        <v>6.68</v>
      </c>
      <c r="BU27" s="15"/>
      <c r="BV27" s="15"/>
      <c r="BW27" s="15"/>
      <c r="BX27" s="15"/>
      <c r="BY27" s="15"/>
      <c r="BZ27" s="15"/>
      <c r="CA27" s="15"/>
      <c r="CB27" s="15"/>
      <c r="CC27" s="17">
        <v>274</v>
      </c>
      <c r="CD27" s="17">
        <v>27</v>
      </c>
      <c r="CE27" s="17">
        <v>211</v>
      </c>
      <c r="CF27" s="17">
        <v>23</v>
      </c>
      <c r="CG27" s="17">
        <v>145</v>
      </c>
      <c r="CH27" s="17">
        <v>32</v>
      </c>
      <c r="CI27" s="17">
        <v>245</v>
      </c>
      <c r="CJ27" s="17">
        <v>27</v>
      </c>
      <c r="CK27" s="17">
        <v>0.52</v>
      </c>
      <c r="CL27" s="17">
        <v>0</v>
      </c>
      <c r="CM27" s="17">
        <v>0.1</v>
      </c>
      <c r="CN27" s="17">
        <v>0.62</v>
      </c>
      <c r="CO27" s="17">
        <v>1.04</v>
      </c>
      <c r="CP27" s="17">
        <v>0.62</v>
      </c>
      <c r="CQ27" s="17">
        <v>14</v>
      </c>
      <c r="CR27" s="17">
        <v>5</v>
      </c>
      <c r="CS27" s="17">
        <v>538</v>
      </c>
      <c r="CT27" s="17">
        <v>61</v>
      </c>
      <c r="CU27" s="17">
        <v>177</v>
      </c>
      <c r="CV27" s="17">
        <v>17</v>
      </c>
      <c r="CW27" s="17">
        <v>76</v>
      </c>
      <c r="CX27" s="17">
        <v>11</v>
      </c>
      <c r="CY27" s="17">
        <v>1.0900000000000001</v>
      </c>
      <c r="CZ27" s="17">
        <v>0.62</v>
      </c>
      <c r="DA27" s="17">
        <v>0</v>
      </c>
      <c r="DB27" s="15"/>
      <c r="DC27" s="15"/>
      <c r="DD27" s="15"/>
      <c r="DE27" s="15"/>
      <c r="DF27" s="15"/>
      <c r="DG27" s="15"/>
      <c r="DH27" s="15"/>
    </row>
    <row r="28" spans="1:112" ht="27.75" thickBot="1">
      <c r="A28" s="18" t="b">
        <v>1</v>
      </c>
      <c r="B28" s="18" t="b">
        <v>1</v>
      </c>
      <c r="C28" s="15"/>
      <c r="D28" s="15"/>
      <c r="E28" s="17">
        <v>205651</v>
      </c>
      <c r="F28" s="17">
        <v>0</v>
      </c>
      <c r="G28" s="17">
        <v>0</v>
      </c>
      <c r="H28" s="17">
        <v>0</v>
      </c>
      <c r="I28" s="17">
        <v>0</v>
      </c>
      <c r="J28" s="15">
        <v>0</v>
      </c>
      <c r="K28" s="17">
        <v>0</v>
      </c>
      <c r="L28" s="17">
        <v>4</v>
      </c>
      <c r="M28" s="15">
        <v>2</v>
      </c>
      <c r="N28" s="15"/>
      <c r="O28" s="17">
        <v>0</v>
      </c>
      <c r="P28" s="15" t="s">
        <v>237</v>
      </c>
      <c r="Q28" s="15">
        <v>0</v>
      </c>
      <c r="R28" s="17">
        <v>27</v>
      </c>
      <c r="S28" s="18" t="b">
        <v>0</v>
      </c>
      <c r="T28" s="15"/>
      <c r="U28" s="15"/>
      <c r="V28" s="17">
        <v>60</v>
      </c>
      <c r="W28" s="15" t="s">
        <v>552</v>
      </c>
      <c r="X28" s="15">
        <v>1.7</v>
      </c>
      <c r="Y28" s="18" t="b">
        <v>0</v>
      </c>
      <c r="Z28" s="15" t="s">
        <v>553</v>
      </c>
      <c r="AA28" s="15">
        <v>0.3</v>
      </c>
      <c r="AB28" s="18" t="b">
        <v>0</v>
      </c>
      <c r="AC28" s="15"/>
      <c r="AD28" s="15" t="s">
        <v>519</v>
      </c>
      <c r="AE28" s="17">
        <v>1</v>
      </c>
      <c r="AF28" s="17">
        <v>3</v>
      </c>
      <c r="AG28" s="17">
        <v>24</v>
      </c>
      <c r="AH28" s="17">
        <v>0</v>
      </c>
      <c r="AI28" s="17">
        <v>0</v>
      </c>
      <c r="AJ28" s="17">
        <v>0</v>
      </c>
      <c r="AK28" s="17">
        <v>0</v>
      </c>
      <c r="AL28" s="15">
        <v>0</v>
      </c>
      <c r="AM28" s="15">
        <v>4</v>
      </c>
      <c r="AN28" s="15" t="s">
        <v>1105</v>
      </c>
      <c r="AO28" s="15"/>
      <c r="AP28" s="15"/>
      <c r="AQ28" s="15"/>
      <c r="AR28" s="15"/>
      <c r="AS28" s="18" t="b">
        <v>0</v>
      </c>
      <c r="AT28" s="15" t="s">
        <v>2153</v>
      </c>
      <c r="AU28" s="17">
        <v>418</v>
      </c>
      <c r="AV28" s="17">
        <v>3</v>
      </c>
      <c r="AW28" s="17">
        <v>0</v>
      </c>
      <c r="AX28" s="17">
        <v>1</v>
      </c>
      <c r="AY28" s="17">
        <v>6</v>
      </c>
      <c r="AZ28" s="17">
        <v>0</v>
      </c>
      <c r="BA28" s="17">
        <v>0</v>
      </c>
      <c r="BB28" s="17">
        <v>0</v>
      </c>
      <c r="BC28" s="17">
        <v>3</v>
      </c>
      <c r="BD28" s="17">
        <v>0</v>
      </c>
      <c r="BE28" s="17">
        <v>0</v>
      </c>
      <c r="BF28" s="17">
        <v>0</v>
      </c>
      <c r="BG28" s="17">
        <v>92</v>
      </c>
      <c r="BH28" s="15">
        <v>141.80000000000001</v>
      </c>
      <c r="BI28" s="15">
        <v>54.3</v>
      </c>
      <c r="BJ28" s="15">
        <v>281</v>
      </c>
      <c r="BK28" s="15">
        <v>47.5</v>
      </c>
      <c r="BL28" s="17">
        <v>0</v>
      </c>
      <c r="BM28" s="17">
        <v>0</v>
      </c>
      <c r="BN28" s="17">
        <v>0</v>
      </c>
      <c r="BO28" s="17">
        <v>0</v>
      </c>
      <c r="BP28" s="17">
        <v>3</v>
      </c>
      <c r="BQ28" s="15">
        <v>2.71</v>
      </c>
      <c r="BR28" s="15">
        <v>0.26</v>
      </c>
      <c r="BS28" s="15">
        <v>2.97</v>
      </c>
      <c r="BT28" s="15">
        <v>3.97</v>
      </c>
      <c r="BU28" s="15"/>
      <c r="BV28" s="15"/>
      <c r="BW28" s="15"/>
      <c r="BX28" s="15"/>
      <c r="BY28" s="15"/>
      <c r="BZ28" s="15"/>
      <c r="CA28" s="15"/>
      <c r="CB28" s="15"/>
      <c r="CC28" s="17">
        <v>280</v>
      </c>
      <c r="CD28" s="17">
        <v>30</v>
      </c>
      <c r="CE28" s="17">
        <v>281</v>
      </c>
      <c r="CF28" s="17">
        <v>33</v>
      </c>
      <c r="CG28" s="17">
        <v>107</v>
      </c>
      <c r="CH28" s="17">
        <v>27</v>
      </c>
      <c r="CI28" s="17">
        <v>252</v>
      </c>
      <c r="CJ28" s="17">
        <v>30</v>
      </c>
      <c r="CK28" s="17">
        <v>0.57999999999999996</v>
      </c>
      <c r="CL28" s="17">
        <v>0</v>
      </c>
      <c r="CM28" s="17">
        <v>0.06</v>
      </c>
      <c r="CN28" s="17">
        <v>0.64</v>
      </c>
      <c r="CO28" s="17">
        <v>0.85</v>
      </c>
      <c r="CP28" s="17">
        <v>1.29</v>
      </c>
      <c r="CQ28" s="17">
        <v>68</v>
      </c>
      <c r="CR28" s="17">
        <v>17</v>
      </c>
      <c r="CS28" s="17">
        <v>462</v>
      </c>
      <c r="CT28" s="17">
        <v>47</v>
      </c>
      <c r="CU28" s="17">
        <v>319</v>
      </c>
      <c r="CV28" s="17">
        <v>35</v>
      </c>
      <c r="CW28" s="17">
        <v>322</v>
      </c>
      <c r="CX28" s="17">
        <v>57</v>
      </c>
      <c r="CY28" s="17">
        <v>0.65</v>
      </c>
      <c r="CZ28" s="17">
        <v>0.22</v>
      </c>
      <c r="DA28" s="17">
        <v>0</v>
      </c>
      <c r="DB28" s="15"/>
      <c r="DC28" s="15"/>
      <c r="DD28" s="15"/>
      <c r="DE28" s="15"/>
      <c r="DF28" s="15"/>
      <c r="DG28" s="15"/>
      <c r="DH28" s="15"/>
    </row>
    <row r="29" spans="1:112" ht="17.25" thickBot="1">
      <c r="A29" s="18" t="b">
        <v>1</v>
      </c>
      <c r="B29" s="18" t="b">
        <v>1</v>
      </c>
      <c r="C29" s="15"/>
      <c r="D29" s="15"/>
      <c r="E29" s="17">
        <v>439509</v>
      </c>
      <c r="F29" s="17">
        <v>0</v>
      </c>
      <c r="G29" s="17">
        <v>0</v>
      </c>
      <c r="H29" s="17">
        <v>0</v>
      </c>
      <c r="I29" s="17">
        <v>0</v>
      </c>
      <c r="J29" s="15">
        <v>0</v>
      </c>
      <c r="K29" s="17">
        <v>0</v>
      </c>
      <c r="L29" s="17">
        <v>3</v>
      </c>
      <c r="M29" s="15">
        <v>2.2999999999999998</v>
      </c>
      <c r="N29" s="15"/>
      <c r="O29" s="17">
        <v>0</v>
      </c>
      <c r="P29" s="15" t="s">
        <v>4614</v>
      </c>
      <c r="Q29" s="15">
        <v>0</v>
      </c>
      <c r="R29" s="17">
        <v>557</v>
      </c>
      <c r="S29" s="18" t="b">
        <v>0</v>
      </c>
      <c r="T29" s="15"/>
      <c r="U29" s="15"/>
      <c r="V29" s="17">
        <v>65</v>
      </c>
      <c r="W29" s="15" t="s">
        <v>5120</v>
      </c>
      <c r="X29" s="15">
        <v>0</v>
      </c>
      <c r="Y29" s="18" t="b">
        <v>0</v>
      </c>
      <c r="Z29" s="15" t="s">
        <v>5121</v>
      </c>
      <c r="AA29" s="15">
        <v>0.3</v>
      </c>
      <c r="AB29" s="18" t="b">
        <v>0</v>
      </c>
      <c r="AC29" s="15"/>
      <c r="AD29" s="15" t="s">
        <v>519</v>
      </c>
      <c r="AE29" s="17">
        <v>1</v>
      </c>
      <c r="AF29" s="17">
        <v>3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5">
        <v>0</v>
      </c>
      <c r="AM29" s="15">
        <v>0</v>
      </c>
      <c r="AN29" s="15" t="s">
        <v>5121</v>
      </c>
      <c r="AO29" s="15"/>
      <c r="AP29" s="17">
        <v>83</v>
      </c>
      <c r="AQ29" s="68">
        <v>46226</v>
      </c>
      <c r="AR29" s="68">
        <v>37286</v>
      </c>
      <c r="AS29" s="18" t="b">
        <v>0</v>
      </c>
      <c r="AT29" s="15" t="s">
        <v>5122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5">
        <v>0</v>
      </c>
      <c r="BI29" s="15">
        <v>0</v>
      </c>
      <c r="BJ29" s="15">
        <v>0</v>
      </c>
      <c r="BK29" s="15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5">
        <v>0</v>
      </c>
      <c r="BR29" s="15">
        <v>0</v>
      </c>
      <c r="BS29" s="15">
        <v>0</v>
      </c>
      <c r="BT29" s="15">
        <v>0</v>
      </c>
      <c r="BU29" s="15"/>
      <c r="BV29" s="15"/>
      <c r="BW29" s="15"/>
      <c r="BX29" s="15"/>
      <c r="BY29" s="15"/>
      <c r="BZ29" s="15"/>
      <c r="CA29" s="15"/>
      <c r="CB29" s="15"/>
      <c r="CC29" s="17">
        <v>554</v>
      </c>
      <c r="CD29" s="17">
        <v>243</v>
      </c>
      <c r="CE29" s="17">
        <v>554</v>
      </c>
      <c r="CF29" s="17">
        <v>243</v>
      </c>
      <c r="CG29" s="17">
        <v>554</v>
      </c>
      <c r="CH29" s="17">
        <v>243</v>
      </c>
      <c r="CI29" s="17">
        <v>554</v>
      </c>
      <c r="CJ29" s="17">
        <v>243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44</v>
      </c>
      <c r="CR29" s="17">
        <v>31</v>
      </c>
      <c r="CS29" s="17">
        <v>517</v>
      </c>
      <c r="CT29" s="17">
        <v>219</v>
      </c>
      <c r="CU29" s="17">
        <v>554</v>
      </c>
      <c r="CV29" s="17">
        <v>243</v>
      </c>
      <c r="CW29" s="17">
        <v>324</v>
      </c>
      <c r="CX29" s="17">
        <v>116</v>
      </c>
      <c r="CY29" s="17">
        <v>0</v>
      </c>
      <c r="CZ29" s="17">
        <v>0</v>
      </c>
      <c r="DA29" s="17">
        <v>0</v>
      </c>
      <c r="DB29" s="15"/>
      <c r="DC29" s="15"/>
      <c r="DD29" s="15"/>
      <c r="DE29" s="15"/>
      <c r="DF29" s="15"/>
      <c r="DG29" s="15"/>
      <c r="DH29" s="15"/>
    </row>
    <row r="30" spans="1:112" ht="27.75" thickBot="1">
      <c r="A30" s="18" t="b">
        <v>1</v>
      </c>
      <c r="B30" s="18" t="b">
        <v>1</v>
      </c>
      <c r="C30" s="15"/>
      <c r="D30" s="15"/>
      <c r="E30" s="17">
        <v>98980</v>
      </c>
      <c r="F30" s="17">
        <v>0</v>
      </c>
      <c r="G30" s="17">
        <v>0</v>
      </c>
      <c r="H30" s="17">
        <v>0</v>
      </c>
      <c r="I30" s="17">
        <v>0</v>
      </c>
      <c r="J30" s="15">
        <v>0</v>
      </c>
      <c r="K30" s="17">
        <v>0</v>
      </c>
      <c r="L30" s="17">
        <v>1</v>
      </c>
      <c r="M30" s="15">
        <v>2.6</v>
      </c>
      <c r="N30" s="15"/>
      <c r="O30" s="17">
        <v>0</v>
      </c>
      <c r="P30" s="15" t="s">
        <v>561</v>
      </c>
      <c r="Q30" s="15">
        <v>0</v>
      </c>
      <c r="R30" s="17">
        <v>28</v>
      </c>
      <c r="S30" s="18" t="b">
        <v>0</v>
      </c>
      <c r="T30" s="15"/>
      <c r="U30" s="15"/>
      <c r="V30" s="17">
        <v>50</v>
      </c>
      <c r="W30" s="15" t="s">
        <v>562</v>
      </c>
      <c r="X30" s="15">
        <v>3.8</v>
      </c>
      <c r="Y30" s="18" t="b">
        <v>0</v>
      </c>
      <c r="Z30" s="15" t="s">
        <v>563</v>
      </c>
      <c r="AA30" s="15">
        <v>3.9</v>
      </c>
      <c r="AB30" s="18" t="b">
        <v>0</v>
      </c>
      <c r="AC30" s="15"/>
      <c r="AD30" s="15" t="s">
        <v>519</v>
      </c>
      <c r="AE30" s="17">
        <v>2</v>
      </c>
      <c r="AF30" s="17">
        <v>7</v>
      </c>
      <c r="AG30" s="17">
        <v>120</v>
      </c>
      <c r="AH30" s="17">
        <v>0</v>
      </c>
      <c r="AI30" s="17">
        <v>0</v>
      </c>
      <c r="AJ30" s="17">
        <v>0</v>
      </c>
      <c r="AK30" s="17">
        <v>0</v>
      </c>
      <c r="AL30" s="15">
        <v>0</v>
      </c>
      <c r="AM30" s="15">
        <v>24</v>
      </c>
      <c r="AN30" s="15" t="s">
        <v>1111</v>
      </c>
      <c r="AO30" s="15"/>
      <c r="AP30" s="15"/>
      <c r="AQ30" s="15"/>
      <c r="AR30" s="15"/>
      <c r="AS30" s="18" t="b">
        <v>0</v>
      </c>
      <c r="AT30" s="15" t="s">
        <v>2154</v>
      </c>
      <c r="AU30" s="17">
        <v>2835</v>
      </c>
      <c r="AV30" s="17">
        <v>0</v>
      </c>
      <c r="AW30" s="17">
        <v>1</v>
      </c>
      <c r="AX30" s="17">
        <v>7</v>
      </c>
      <c r="AY30" s="17">
        <v>39</v>
      </c>
      <c r="AZ30" s="17">
        <v>0</v>
      </c>
      <c r="BA30" s="17">
        <v>1</v>
      </c>
      <c r="BB30" s="17">
        <v>0</v>
      </c>
      <c r="BC30" s="17">
        <v>2</v>
      </c>
      <c r="BD30" s="17">
        <v>0</v>
      </c>
      <c r="BE30" s="17">
        <v>95</v>
      </c>
      <c r="BF30" s="17">
        <v>11</v>
      </c>
      <c r="BG30" s="17">
        <v>530</v>
      </c>
      <c r="BH30" s="15">
        <v>769.8</v>
      </c>
      <c r="BI30" s="15">
        <v>23.2</v>
      </c>
      <c r="BJ30" s="15">
        <v>0</v>
      </c>
      <c r="BK30" s="15">
        <v>79.2</v>
      </c>
      <c r="BL30" s="17">
        <v>0</v>
      </c>
      <c r="BM30" s="17">
        <v>0</v>
      </c>
      <c r="BN30" s="17">
        <v>0</v>
      </c>
      <c r="BO30" s="17">
        <v>0</v>
      </c>
      <c r="BP30" s="17">
        <v>32</v>
      </c>
      <c r="BQ30" s="15">
        <v>0</v>
      </c>
      <c r="BR30" s="15">
        <v>0.08</v>
      </c>
      <c r="BS30" s="15">
        <v>0.08</v>
      </c>
      <c r="BT30" s="15">
        <v>42.92</v>
      </c>
      <c r="BU30" s="15"/>
      <c r="BV30" s="15"/>
      <c r="BW30" s="15"/>
      <c r="BX30" s="15"/>
      <c r="BY30" s="15"/>
      <c r="BZ30" s="15"/>
      <c r="CA30" s="15"/>
      <c r="CB30" s="15"/>
      <c r="CC30" s="17">
        <v>34</v>
      </c>
      <c r="CD30" s="17">
        <v>10</v>
      </c>
      <c r="CE30" s="17">
        <v>319</v>
      </c>
      <c r="CF30" s="17">
        <v>4</v>
      </c>
      <c r="CG30" s="17">
        <v>479</v>
      </c>
      <c r="CH30" s="17">
        <v>48</v>
      </c>
      <c r="CI30" s="17">
        <v>175</v>
      </c>
      <c r="CJ30" s="17">
        <v>10</v>
      </c>
      <c r="CK30" s="17">
        <v>0</v>
      </c>
      <c r="CL30" s="17">
        <v>3.02</v>
      </c>
      <c r="CM30" s="17">
        <v>0</v>
      </c>
      <c r="CN30" s="17">
        <v>0</v>
      </c>
      <c r="CO30" s="17">
        <v>1.36</v>
      </c>
      <c r="CP30" s="17">
        <v>1.24</v>
      </c>
      <c r="CQ30" s="17">
        <v>220</v>
      </c>
      <c r="CR30" s="17">
        <v>7</v>
      </c>
      <c r="CS30" s="17">
        <v>198</v>
      </c>
      <c r="CT30" s="17">
        <v>45</v>
      </c>
      <c r="CU30" s="17">
        <v>69</v>
      </c>
      <c r="CV30" s="17">
        <v>7</v>
      </c>
      <c r="CW30" s="17">
        <v>88</v>
      </c>
      <c r="CX30" s="17">
        <v>14</v>
      </c>
      <c r="CY30" s="17">
        <v>1.02</v>
      </c>
      <c r="CZ30" s="17">
        <v>0.22</v>
      </c>
      <c r="DA30" s="17">
        <v>0</v>
      </c>
      <c r="DB30" s="15"/>
      <c r="DC30" s="15"/>
      <c r="DD30" s="15"/>
      <c r="DE30" s="15"/>
      <c r="DF30" s="15"/>
      <c r="DG30" s="15"/>
      <c r="DH30" s="15"/>
    </row>
    <row r="31" spans="1:112" ht="17.25" thickBot="1">
      <c r="A31" s="18" t="b">
        <v>1</v>
      </c>
      <c r="B31" s="18" t="b">
        <v>1</v>
      </c>
      <c r="C31" s="15"/>
      <c r="D31" s="15"/>
      <c r="E31" s="17">
        <v>72147</v>
      </c>
      <c r="F31" s="17">
        <v>0</v>
      </c>
      <c r="G31" s="17">
        <v>0</v>
      </c>
      <c r="H31" s="17">
        <v>0</v>
      </c>
      <c r="I31" s="17">
        <v>0</v>
      </c>
      <c r="J31" s="15">
        <v>0</v>
      </c>
      <c r="K31" s="17">
        <v>0</v>
      </c>
      <c r="L31" s="17">
        <v>1</v>
      </c>
      <c r="M31" s="15">
        <v>2</v>
      </c>
      <c r="N31" s="15"/>
      <c r="O31" s="17">
        <v>0</v>
      </c>
      <c r="P31" s="15" t="s">
        <v>2017</v>
      </c>
      <c r="Q31" s="15">
        <v>0</v>
      </c>
      <c r="R31" s="17">
        <v>29</v>
      </c>
      <c r="S31" s="18" t="b">
        <v>0</v>
      </c>
      <c r="T31" s="15"/>
      <c r="U31" s="15"/>
      <c r="V31" s="17">
        <v>45</v>
      </c>
      <c r="W31" s="15" t="s">
        <v>2155</v>
      </c>
      <c r="X31" s="15">
        <v>2.2999999999999998</v>
      </c>
      <c r="Y31" s="18" t="b">
        <v>0</v>
      </c>
      <c r="Z31" s="15" t="s">
        <v>2156</v>
      </c>
      <c r="AA31" s="15">
        <v>0.1</v>
      </c>
      <c r="AB31" s="18" t="b">
        <v>0</v>
      </c>
      <c r="AC31" s="15"/>
      <c r="AD31" s="15" t="s">
        <v>519</v>
      </c>
      <c r="AE31" s="17">
        <v>2</v>
      </c>
      <c r="AF31" s="17">
        <v>7</v>
      </c>
      <c r="AG31" s="17">
        <v>16</v>
      </c>
      <c r="AH31" s="17">
        <v>0</v>
      </c>
      <c r="AI31" s="17">
        <v>0</v>
      </c>
      <c r="AJ31" s="17">
        <v>0</v>
      </c>
      <c r="AK31" s="17">
        <v>0</v>
      </c>
      <c r="AL31" s="15">
        <v>0</v>
      </c>
      <c r="AM31" s="15">
        <v>3.6</v>
      </c>
      <c r="AN31" s="15" t="s">
        <v>2157</v>
      </c>
      <c r="AO31" s="15"/>
      <c r="AP31" s="15"/>
      <c r="AQ31" s="15"/>
      <c r="AR31" s="15"/>
      <c r="AS31" s="18" t="b">
        <v>0</v>
      </c>
      <c r="AT31" s="15" t="s">
        <v>2158</v>
      </c>
      <c r="AU31" s="17">
        <v>585</v>
      </c>
      <c r="AV31" s="17">
        <v>0</v>
      </c>
      <c r="AW31" s="17">
        <v>0</v>
      </c>
      <c r="AX31" s="17">
        <v>1</v>
      </c>
      <c r="AY31" s="17">
        <v>10</v>
      </c>
      <c r="AZ31" s="17">
        <v>0</v>
      </c>
      <c r="BA31" s="17">
        <v>0</v>
      </c>
      <c r="BB31" s="17">
        <v>0</v>
      </c>
      <c r="BC31" s="17">
        <v>2</v>
      </c>
      <c r="BD31" s="17">
        <v>0</v>
      </c>
      <c r="BE31" s="17">
        <v>19</v>
      </c>
      <c r="BF31" s="17">
        <v>0</v>
      </c>
      <c r="BG31" s="17">
        <v>75</v>
      </c>
      <c r="BH31" s="15">
        <v>139.19999999999999</v>
      </c>
      <c r="BI31" s="15">
        <v>0</v>
      </c>
      <c r="BJ31" s="15">
        <v>0</v>
      </c>
      <c r="BK31" s="15">
        <v>13.9</v>
      </c>
      <c r="BL31" s="17">
        <v>0</v>
      </c>
      <c r="BM31" s="17">
        <v>0</v>
      </c>
      <c r="BN31" s="17">
        <v>0</v>
      </c>
      <c r="BO31" s="17">
        <v>0</v>
      </c>
      <c r="BP31" s="17">
        <v>6</v>
      </c>
      <c r="BQ31" s="15">
        <v>0</v>
      </c>
      <c r="BR31" s="15">
        <v>0</v>
      </c>
      <c r="BS31" s="15">
        <v>0</v>
      </c>
      <c r="BT31" s="15">
        <v>11.02</v>
      </c>
      <c r="BU31" s="15"/>
      <c r="BV31" s="15"/>
      <c r="BW31" s="15"/>
      <c r="BX31" s="15"/>
      <c r="BY31" s="15"/>
      <c r="BZ31" s="15"/>
      <c r="CA31" s="15"/>
      <c r="CB31" s="15"/>
      <c r="CC31" s="17">
        <v>283</v>
      </c>
      <c r="CD31" s="17">
        <v>21</v>
      </c>
      <c r="CE31" s="17">
        <v>436</v>
      </c>
      <c r="CF31" s="17">
        <v>35</v>
      </c>
      <c r="CG31" s="17">
        <v>419</v>
      </c>
      <c r="CH31" s="17">
        <v>26</v>
      </c>
      <c r="CI31" s="17">
        <v>323</v>
      </c>
      <c r="CJ31" s="17">
        <v>21</v>
      </c>
      <c r="CK31" s="17">
        <v>0</v>
      </c>
      <c r="CL31" s="17">
        <v>2.92</v>
      </c>
      <c r="CM31" s="17">
        <v>0</v>
      </c>
      <c r="CN31" s="17">
        <v>0</v>
      </c>
      <c r="CO31" s="17">
        <v>1.7</v>
      </c>
      <c r="CP31" s="17">
        <v>1.54</v>
      </c>
      <c r="CQ31" s="17">
        <v>371</v>
      </c>
      <c r="CR31" s="17">
        <v>20</v>
      </c>
      <c r="CS31" s="17">
        <v>70</v>
      </c>
      <c r="CT31" s="17">
        <v>22</v>
      </c>
      <c r="CU31" s="17">
        <v>253</v>
      </c>
      <c r="CV31" s="17">
        <v>25</v>
      </c>
      <c r="CW31" s="17">
        <v>411</v>
      </c>
      <c r="CX31" s="17">
        <v>48</v>
      </c>
      <c r="CY31" s="17">
        <v>0.92</v>
      </c>
      <c r="CZ31" s="17">
        <v>0.15</v>
      </c>
      <c r="DA31" s="17">
        <v>0</v>
      </c>
      <c r="DB31" s="15"/>
      <c r="DC31" s="15"/>
      <c r="DD31" s="15"/>
      <c r="DE31" s="15"/>
      <c r="DF31" s="15"/>
      <c r="DG31" s="15"/>
      <c r="DH31" s="15"/>
    </row>
    <row r="32" spans="1:112" ht="17.25" thickBot="1">
      <c r="A32" s="18" t="b">
        <v>1</v>
      </c>
      <c r="B32" s="18" t="b">
        <v>1</v>
      </c>
      <c r="C32" s="15"/>
      <c r="D32" s="15"/>
      <c r="E32" s="17">
        <v>101188</v>
      </c>
      <c r="F32" s="17">
        <v>0</v>
      </c>
      <c r="G32" s="17">
        <v>0</v>
      </c>
      <c r="H32" s="17">
        <v>0</v>
      </c>
      <c r="I32" s="17">
        <v>0</v>
      </c>
      <c r="J32" s="15">
        <v>0</v>
      </c>
      <c r="K32" s="17">
        <v>0</v>
      </c>
      <c r="L32" s="17">
        <v>2</v>
      </c>
      <c r="M32" s="15">
        <v>1.7</v>
      </c>
      <c r="N32" s="15"/>
      <c r="O32" s="17">
        <v>0</v>
      </c>
      <c r="P32" s="15" t="s">
        <v>540</v>
      </c>
      <c r="Q32" s="15">
        <v>0</v>
      </c>
      <c r="R32" s="17">
        <v>30</v>
      </c>
      <c r="S32" s="18" t="b">
        <v>0</v>
      </c>
      <c r="T32" s="15"/>
      <c r="U32" s="15"/>
      <c r="V32" s="17">
        <v>45</v>
      </c>
      <c r="W32" s="15" t="s">
        <v>564</v>
      </c>
      <c r="X32" s="15">
        <v>3.1</v>
      </c>
      <c r="Y32" s="18" t="b">
        <v>0</v>
      </c>
      <c r="Z32" s="15" t="s">
        <v>293</v>
      </c>
      <c r="AA32" s="15">
        <v>1.4</v>
      </c>
      <c r="AB32" s="18" t="b">
        <v>0</v>
      </c>
      <c r="AC32" s="15"/>
      <c r="AD32" s="15" t="s">
        <v>519</v>
      </c>
      <c r="AE32" s="17">
        <v>2</v>
      </c>
      <c r="AF32" s="17">
        <v>7</v>
      </c>
      <c r="AG32" s="17">
        <v>97</v>
      </c>
      <c r="AH32" s="17">
        <v>0</v>
      </c>
      <c r="AI32" s="17">
        <v>0</v>
      </c>
      <c r="AJ32" s="17">
        <v>0</v>
      </c>
      <c r="AK32" s="17">
        <v>0</v>
      </c>
      <c r="AL32" s="15">
        <v>0</v>
      </c>
      <c r="AM32" s="15">
        <v>21.6</v>
      </c>
      <c r="AN32" s="15" t="s">
        <v>293</v>
      </c>
      <c r="AO32" s="15"/>
      <c r="AP32" s="15"/>
      <c r="AQ32" s="15"/>
      <c r="AR32" s="15"/>
      <c r="AS32" s="18" t="b">
        <v>0</v>
      </c>
      <c r="AT32" s="15" t="s">
        <v>2162</v>
      </c>
      <c r="AU32" s="17">
        <v>1842</v>
      </c>
      <c r="AV32" s="17">
        <v>0</v>
      </c>
      <c r="AW32" s="17">
        <v>7</v>
      </c>
      <c r="AX32" s="17">
        <v>7</v>
      </c>
      <c r="AY32" s="17">
        <v>23</v>
      </c>
      <c r="AZ32" s="17">
        <v>0</v>
      </c>
      <c r="BA32" s="17">
        <v>0</v>
      </c>
      <c r="BB32" s="17">
        <v>0</v>
      </c>
      <c r="BC32" s="17">
        <v>3</v>
      </c>
      <c r="BD32" s="17">
        <v>0</v>
      </c>
      <c r="BE32" s="17">
        <v>0</v>
      </c>
      <c r="BF32" s="17">
        <v>5</v>
      </c>
      <c r="BG32" s="17">
        <v>381</v>
      </c>
      <c r="BH32" s="15">
        <v>400.2</v>
      </c>
      <c r="BI32" s="15">
        <v>455.5</v>
      </c>
      <c r="BJ32" s="15">
        <v>130</v>
      </c>
      <c r="BK32" s="15">
        <v>98.5</v>
      </c>
      <c r="BL32" s="17">
        <v>0</v>
      </c>
      <c r="BM32" s="17">
        <v>0</v>
      </c>
      <c r="BN32" s="17">
        <v>0</v>
      </c>
      <c r="BO32" s="17">
        <v>0</v>
      </c>
      <c r="BP32" s="17">
        <v>21</v>
      </c>
      <c r="BQ32" s="15">
        <v>0.67</v>
      </c>
      <c r="BR32" s="15">
        <v>3.28</v>
      </c>
      <c r="BS32" s="15">
        <v>3.95</v>
      </c>
      <c r="BT32" s="15">
        <v>27.79</v>
      </c>
      <c r="BU32" s="17">
        <v>4</v>
      </c>
      <c r="BV32" s="15"/>
      <c r="BW32" s="15"/>
      <c r="BX32" s="15"/>
      <c r="BY32" s="15"/>
      <c r="BZ32" s="15"/>
      <c r="CA32" s="15"/>
      <c r="CB32" s="15"/>
      <c r="CC32" s="17">
        <v>153</v>
      </c>
      <c r="CD32" s="17">
        <v>63</v>
      </c>
      <c r="CE32" s="17">
        <v>60</v>
      </c>
      <c r="CF32" s="17">
        <v>11</v>
      </c>
      <c r="CG32" s="17">
        <v>206</v>
      </c>
      <c r="CH32" s="17">
        <v>56</v>
      </c>
      <c r="CI32" s="17">
        <v>134</v>
      </c>
      <c r="CJ32" s="17">
        <v>43</v>
      </c>
      <c r="CK32" s="17">
        <v>0.03</v>
      </c>
      <c r="CL32" s="17">
        <v>0</v>
      </c>
      <c r="CM32" s="17">
        <v>0.16</v>
      </c>
      <c r="CN32" s="17">
        <v>0.19</v>
      </c>
      <c r="CO32" s="17">
        <v>1.36</v>
      </c>
      <c r="CP32" s="17">
        <v>1.1200000000000001</v>
      </c>
      <c r="CQ32" s="17">
        <v>376</v>
      </c>
      <c r="CR32" s="17">
        <v>77</v>
      </c>
      <c r="CS32" s="17">
        <v>75</v>
      </c>
      <c r="CT32" s="17">
        <v>51</v>
      </c>
      <c r="CU32" s="17">
        <v>154</v>
      </c>
      <c r="CV32" s="17">
        <v>61</v>
      </c>
      <c r="CW32" s="17">
        <v>168</v>
      </c>
      <c r="CX32" s="17">
        <v>63</v>
      </c>
      <c r="CY32" s="17">
        <v>1.03</v>
      </c>
      <c r="CZ32" s="17">
        <v>0.34</v>
      </c>
      <c r="DA32" s="17">
        <v>0</v>
      </c>
      <c r="DB32" s="15"/>
      <c r="DC32" s="15"/>
      <c r="DD32" s="15"/>
      <c r="DE32" s="15"/>
      <c r="DF32" s="15"/>
      <c r="DG32" s="15"/>
      <c r="DH32" s="15"/>
    </row>
    <row r="33" spans="1:112" ht="27.75" thickBot="1">
      <c r="A33" s="18" t="b">
        <v>1</v>
      </c>
      <c r="B33" s="18" t="b">
        <v>1</v>
      </c>
      <c r="C33" s="15"/>
      <c r="D33" s="15"/>
      <c r="E33" s="17">
        <v>199798</v>
      </c>
      <c r="F33" s="17">
        <v>0</v>
      </c>
      <c r="G33" s="17">
        <v>0</v>
      </c>
      <c r="H33" s="17">
        <v>0</v>
      </c>
      <c r="I33" s="17">
        <v>0</v>
      </c>
      <c r="J33" s="15">
        <v>0</v>
      </c>
      <c r="K33" s="17">
        <v>0</v>
      </c>
      <c r="L33" s="17">
        <v>2</v>
      </c>
      <c r="M33" s="15">
        <v>1.7</v>
      </c>
      <c r="N33" s="15"/>
      <c r="O33" s="17">
        <v>0</v>
      </c>
      <c r="P33" s="15" t="s">
        <v>576</v>
      </c>
      <c r="Q33" s="15">
        <v>0</v>
      </c>
      <c r="R33" s="17">
        <v>31</v>
      </c>
      <c r="S33" s="18" t="b">
        <v>0</v>
      </c>
      <c r="T33" s="15"/>
      <c r="U33" s="15"/>
      <c r="V33" s="17">
        <v>45</v>
      </c>
      <c r="W33" s="15" t="s">
        <v>577</v>
      </c>
      <c r="X33" s="15">
        <v>2.9</v>
      </c>
      <c r="Y33" s="18" t="b">
        <v>0</v>
      </c>
      <c r="Z33" s="15" t="s">
        <v>578</v>
      </c>
      <c r="AA33" s="15">
        <v>17.3</v>
      </c>
      <c r="AB33" s="18" t="b">
        <v>0</v>
      </c>
      <c r="AC33" s="15"/>
      <c r="AD33" s="15" t="s">
        <v>519</v>
      </c>
      <c r="AE33" s="17">
        <v>2</v>
      </c>
      <c r="AF33" s="17">
        <v>7</v>
      </c>
      <c r="AG33" s="17">
        <v>100</v>
      </c>
      <c r="AH33" s="17">
        <v>0</v>
      </c>
      <c r="AI33" s="17">
        <v>0</v>
      </c>
      <c r="AJ33" s="17">
        <v>0</v>
      </c>
      <c r="AK33" s="17">
        <v>0</v>
      </c>
      <c r="AL33" s="15">
        <v>0</v>
      </c>
      <c r="AM33" s="15">
        <v>22.2</v>
      </c>
      <c r="AN33" s="15" t="s">
        <v>287</v>
      </c>
      <c r="AO33" s="15"/>
      <c r="AP33" s="15"/>
      <c r="AQ33" s="15"/>
      <c r="AR33" s="15"/>
      <c r="AS33" s="18" t="b">
        <v>0</v>
      </c>
      <c r="AT33" s="15" t="s">
        <v>2163</v>
      </c>
      <c r="AU33" s="17">
        <v>3035</v>
      </c>
      <c r="AV33" s="17">
        <v>0</v>
      </c>
      <c r="AW33" s="17">
        <v>1</v>
      </c>
      <c r="AX33" s="17">
        <v>9</v>
      </c>
      <c r="AY33" s="17">
        <v>44</v>
      </c>
      <c r="AZ33" s="17">
        <v>0</v>
      </c>
      <c r="BA33" s="17">
        <v>0</v>
      </c>
      <c r="BB33" s="17">
        <v>0</v>
      </c>
      <c r="BC33" s="17">
        <v>0</v>
      </c>
      <c r="BD33" s="17">
        <v>1</v>
      </c>
      <c r="BE33" s="17">
        <v>0</v>
      </c>
      <c r="BF33" s="17">
        <v>3</v>
      </c>
      <c r="BG33" s="17">
        <v>497</v>
      </c>
      <c r="BH33" s="15">
        <v>601.4</v>
      </c>
      <c r="BI33" s="15">
        <v>108.3</v>
      </c>
      <c r="BJ33" s="15">
        <v>124</v>
      </c>
      <c r="BK33" s="15">
        <v>84</v>
      </c>
      <c r="BL33" s="17">
        <v>0</v>
      </c>
      <c r="BM33" s="17">
        <v>0</v>
      </c>
      <c r="BN33" s="17">
        <v>0</v>
      </c>
      <c r="BO33" s="17">
        <v>0</v>
      </c>
      <c r="BP33" s="17">
        <v>34</v>
      </c>
      <c r="BQ33" s="15">
        <v>1.27</v>
      </c>
      <c r="BR33" s="15">
        <v>0.59</v>
      </c>
      <c r="BS33" s="15">
        <v>1.86</v>
      </c>
      <c r="BT33" s="15">
        <v>48.93</v>
      </c>
      <c r="BU33" s="15"/>
      <c r="BV33" s="15"/>
      <c r="BW33" s="15"/>
      <c r="BX33" s="15"/>
      <c r="BY33" s="15"/>
      <c r="BZ33" s="15"/>
      <c r="CA33" s="15"/>
      <c r="CB33" s="15"/>
      <c r="CC33" s="17">
        <v>76</v>
      </c>
      <c r="CD33" s="17">
        <v>31</v>
      </c>
      <c r="CE33" s="17">
        <v>233</v>
      </c>
      <c r="CF33" s="17">
        <v>72</v>
      </c>
      <c r="CG33" s="17">
        <v>210</v>
      </c>
      <c r="CH33" s="17">
        <v>58</v>
      </c>
      <c r="CI33" s="17">
        <v>165</v>
      </c>
      <c r="CJ33" s="17">
        <v>58</v>
      </c>
      <c r="CK33" s="17">
        <v>0.04</v>
      </c>
      <c r="CL33" s="17">
        <v>0</v>
      </c>
      <c r="CM33" s="17">
        <v>0.02</v>
      </c>
      <c r="CN33" s="17">
        <v>0.06</v>
      </c>
      <c r="CO33" s="17">
        <v>1.45</v>
      </c>
      <c r="CP33" s="17">
        <v>1.3</v>
      </c>
      <c r="CQ33" s="17">
        <v>401</v>
      </c>
      <c r="CR33" s="17">
        <v>91</v>
      </c>
      <c r="CS33" s="17">
        <v>100</v>
      </c>
      <c r="CT33" s="17">
        <v>65</v>
      </c>
      <c r="CU33" s="17">
        <v>180</v>
      </c>
      <c r="CV33" s="17">
        <v>74</v>
      </c>
      <c r="CW33" s="17">
        <v>19</v>
      </c>
      <c r="CX33" s="17">
        <v>6</v>
      </c>
      <c r="CY33" s="17">
        <v>1.01</v>
      </c>
      <c r="CZ33" s="17">
        <v>0.27</v>
      </c>
      <c r="DA33" s="17">
        <v>0</v>
      </c>
      <c r="DB33" s="15"/>
      <c r="DC33" s="15"/>
      <c r="DD33" s="15"/>
      <c r="DE33" s="15"/>
      <c r="DF33" s="15"/>
      <c r="DG33" s="15"/>
      <c r="DH33" s="15"/>
    </row>
    <row r="34" spans="1:112" ht="17.25" thickBot="1">
      <c r="A34" s="18" t="b">
        <v>1</v>
      </c>
      <c r="B34" s="18" t="b">
        <v>1</v>
      </c>
      <c r="C34" s="15"/>
      <c r="D34" s="15"/>
      <c r="E34" s="17">
        <v>199796</v>
      </c>
      <c r="F34" s="17">
        <v>0</v>
      </c>
      <c r="G34" s="17">
        <v>0</v>
      </c>
      <c r="H34" s="17">
        <v>0</v>
      </c>
      <c r="I34" s="17">
        <v>0</v>
      </c>
      <c r="J34" s="15">
        <v>0</v>
      </c>
      <c r="K34" s="17">
        <v>0</v>
      </c>
      <c r="L34" s="17">
        <v>2</v>
      </c>
      <c r="M34" s="15">
        <v>1.7</v>
      </c>
      <c r="N34" s="15"/>
      <c r="O34" s="17">
        <v>0</v>
      </c>
      <c r="P34" s="15" t="s">
        <v>574</v>
      </c>
      <c r="Q34" s="15">
        <v>0</v>
      </c>
      <c r="R34" s="17">
        <v>32</v>
      </c>
      <c r="S34" s="18" t="b">
        <v>0</v>
      </c>
      <c r="T34" s="15"/>
      <c r="U34" s="15"/>
      <c r="V34" s="17">
        <v>45</v>
      </c>
      <c r="W34" s="15" t="s">
        <v>575</v>
      </c>
      <c r="X34" s="15">
        <v>3.3</v>
      </c>
      <c r="Y34" s="18" t="b">
        <v>0</v>
      </c>
      <c r="Z34" s="15" t="s">
        <v>354</v>
      </c>
      <c r="AA34" s="15">
        <v>8.8000000000000007</v>
      </c>
      <c r="AB34" s="18" t="b">
        <v>0</v>
      </c>
      <c r="AC34" s="15"/>
      <c r="AD34" s="15" t="s">
        <v>519</v>
      </c>
      <c r="AE34" s="17">
        <v>2</v>
      </c>
      <c r="AF34" s="17">
        <v>7</v>
      </c>
      <c r="AG34" s="17">
        <v>117</v>
      </c>
      <c r="AH34" s="17">
        <v>0</v>
      </c>
      <c r="AI34" s="17">
        <v>0</v>
      </c>
      <c r="AJ34" s="17">
        <v>0</v>
      </c>
      <c r="AK34" s="17">
        <v>0</v>
      </c>
      <c r="AL34" s="15">
        <v>0</v>
      </c>
      <c r="AM34" s="15">
        <v>26</v>
      </c>
      <c r="AN34" s="15" t="s">
        <v>354</v>
      </c>
      <c r="AO34" s="15"/>
      <c r="AP34" s="15"/>
      <c r="AQ34" s="15"/>
      <c r="AR34" s="15"/>
      <c r="AS34" s="18" t="b">
        <v>0</v>
      </c>
      <c r="AT34" s="15" t="s">
        <v>2161</v>
      </c>
      <c r="AU34" s="17">
        <v>3016</v>
      </c>
      <c r="AV34" s="17">
        <v>3</v>
      </c>
      <c r="AW34" s="17">
        <v>3</v>
      </c>
      <c r="AX34" s="17">
        <v>8</v>
      </c>
      <c r="AY34" s="17">
        <v>38</v>
      </c>
      <c r="AZ34" s="17">
        <v>0</v>
      </c>
      <c r="BA34" s="17">
        <v>0</v>
      </c>
      <c r="BB34" s="17">
        <v>0</v>
      </c>
      <c r="BC34" s="17">
        <v>9</v>
      </c>
      <c r="BD34" s="17">
        <v>0</v>
      </c>
      <c r="BE34" s="17">
        <v>0</v>
      </c>
      <c r="BF34" s="17">
        <v>7</v>
      </c>
      <c r="BG34" s="17">
        <v>450</v>
      </c>
      <c r="BH34" s="15">
        <v>643</v>
      </c>
      <c r="BI34" s="15">
        <v>510.7</v>
      </c>
      <c r="BJ34" s="15">
        <v>221</v>
      </c>
      <c r="BK34" s="15">
        <v>137.5</v>
      </c>
      <c r="BL34" s="17">
        <v>0</v>
      </c>
      <c r="BM34" s="17">
        <v>0</v>
      </c>
      <c r="BN34" s="17">
        <v>0</v>
      </c>
      <c r="BO34" s="17">
        <v>0</v>
      </c>
      <c r="BP34" s="17">
        <v>34</v>
      </c>
      <c r="BQ34" s="15">
        <v>1.1399999999999999</v>
      </c>
      <c r="BR34" s="15">
        <v>2.94</v>
      </c>
      <c r="BS34" s="15">
        <v>4.08</v>
      </c>
      <c r="BT34" s="15">
        <v>45.45</v>
      </c>
      <c r="BU34" s="17">
        <v>5</v>
      </c>
      <c r="BV34" s="15"/>
      <c r="BW34" s="15"/>
      <c r="BX34" s="15"/>
      <c r="BY34" s="15"/>
      <c r="BZ34" s="15"/>
      <c r="CA34" s="15"/>
      <c r="CB34" s="15"/>
      <c r="CC34" s="17">
        <v>65</v>
      </c>
      <c r="CD34" s="17">
        <v>29</v>
      </c>
      <c r="CE34" s="17">
        <v>49</v>
      </c>
      <c r="CF34" s="17">
        <v>6</v>
      </c>
      <c r="CG34" s="17">
        <v>136</v>
      </c>
      <c r="CH34" s="17">
        <v>28</v>
      </c>
      <c r="CI34" s="17">
        <v>67</v>
      </c>
      <c r="CJ34" s="17">
        <v>13</v>
      </c>
      <c r="CK34" s="17">
        <v>0.03</v>
      </c>
      <c r="CL34" s="17">
        <v>0</v>
      </c>
      <c r="CM34" s="17">
        <v>0.09</v>
      </c>
      <c r="CN34" s="17">
        <v>0.12</v>
      </c>
      <c r="CO34" s="17">
        <v>1.36</v>
      </c>
      <c r="CP34" s="17">
        <v>1.1299999999999999</v>
      </c>
      <c r="CQ34" s="17">
        <v>400</v>
      </c>
      <c r="CR34" s="17">
        <v>90</v>
      </c>
      <c r="CS34" s="17">
        <v>99</v>
      </c>
      <c r="CT34" s="17">
        <v>64</v>
      </c>
      <c r="CU34" s="17">
        <v>125</v>
      </c>
      <c r="CV34" s="17">
        <v>48</v>
      </c>
      <c r="CW34" s="17">
        <v>53</v>
      </c>
      <c r="CX34" s="17">
        <v>19</v>
      </c>
      <c r="CY34" s="17">
        <v>1.01</v>
      </c>
      <c r="CZ34" s="17">
        <v>0.24</v>
      </c>
      <c r="DA34" s="17">
        <v>0</v>
      </c>
      <c r="DB34" s="15"/>
      <c r="DC34" s="15"/>
      <c r="DD34" s="15"/>
      <c r="DE34" s="15"/>
      <c r="DF34" s="15"/>
      <c r="DG34" s="15"/>
      <c r="DH34" s="15"/>
    </row>
    <row r="35" spans="1:112" ht="17.25" thickBot="1">
      <c r="A35" s="18" t="b">
        <v>1</v>
      </c>
      <c r="B35" s="18" t="b">
        <v>1</v>
      </c>
      <c r="C35" s="15"/>
      <c r="D35" s="15"/>
      <c r="E35" s="17">
        <v>149484</v>
      </c>
      <c r="F35" s="17">
        <v>0</v>
      </c>
      <c r="G35" s="17">
        <v>0</v>
      </c>
      <c r="H35" s="17">
        <v>0</v>
      </c>
      <c r="I35" s="17">
        <v>0</v>
      </c>
      <c r="J35" s="15">
        <v>0</v>
      </c>
      <c r="K35" s="17">
        <v>0</v>
      </c>
      <c r="L35" s="17">
        <v>2</v>
      </c>
      <c r="M35" s="15">
        <v>1.7</v>
      </c>
      <c r="N35" s="15"/>
      <c r="O35" s="17">
        <v>0</v>
      </c>
      <c r="P35" s="15" t="s">
        <v>568</v>
      </c>
      <c r="Q35" s="15">
        <v>0</v>
      </c>
      <c r="R35" s="17">
        <v>33</v>
      </c>
      <c r="S35" s="18" t="b">
        <v>0</v>
      </c>
      <c r="T35" s="15"/>
      <c r="U35" s="15"/>
      <c r="V35" s="17">
        <v>45</v>
      </c>
      <c r="W35" s="15" t="s">
        <v>569</v>
      </c>
      <c r="X35" s="15">
        <v>2.9</v>
      </c>
      <c r="Y35" s="18" t="b">
        <v>0</v>
      </c>
      <c r="Z35" s="15" t="s">
        <v>267</v>
      </c>
      <c r="AA35" s="15">
        <v>0.2</v>
      </c>
      <c r="AB35" s="18" t="b">
        <v>0</v>
      </c>
      <c r="AC35" s="15"/>
      <c r="AD35" s="15" t="s">
        <v>519</v>
      </c>
      <c r="AE35" s="17">
        <v>2</v>
      </c>
      <c r="AF35" s="17">
        <v>7</v>
      </c>
      <c r="AG35" s="17">
        <v>50</v>
      </c>
      <c r="AH35" s="17">
        <v>0</v>
      </c>
      <c r="AI35" s="17">
        <v>0</v>
      </c>
      <c r="AJ35" s="17">
        <v>0</v>
      </c>
      <c r="AK35" s="17">
        <v>0</v>
      </c>
      <c r="AL35" s="15">
        <v>0</v>
      </c>
      <c r="AM35" s="15">
        <v>11.1</v>
      </c>
      <c r="AN35" s="15" t="s">
        <v>267</v>
      </c>
      <c r="AO35" s="15"/>
      <c r="AP35" s="15"/>
      <c r="AQ35" s="15"/>
      <c r="AR35" s="15"/>
      <c r="AS35" s="18" t="b">
        <v>0</v>
      </c>
      <c r="AT35" s="15" t="s">
        <v>2165</v>
      </c>
      <c r="AU35" s="17">
        <v>1322</v>
      </c>
      <c r="AV35" s="17">
        <v>0</v>
      </c>
      <c r="AW35" s="17">
        <v>1</v>
      </c>
      <c r="AX35" s="17">
        <v>3</v>
      </c>
      <c r="AY35" s="17">
        <v>23</v>
      </c>
      <c r="AZ35" s="17">
        <v>0</v>
      </c>
      <c r="BA35" s="17">
        <v>0</v>
      </c>
      <c r="BB35" s="17">
        <v>0</v>
      </c>
      <c r="BC35" s="17">
        <v>1</v>
      </c>
      <c r="BD35" s="17">
        <v>0</v>
      </c>
      <c r="BE35" s="17">
        <v>0</v>
      </c>
      <c r="BF35" s="17">
        <v>4</v>
      </c>
      <c r="BG35" s="17">
        <v>169</v>
      </c>
      <c r="BH35" s="15">
        <v>282.60000000000002</v>
      </c>
      <c r="BI35" s="15">
        <v>80.5</v>
      </c>
      <c r="BJ35" s="15">
        <v>105</v>
      </c>
      <c r="BK35" s="15">
        <v>46.8</v>
      </c>
      <c r="BL35" s="17">
        <v>0</v>
      </c>
      <c r="BM35" s="17">
        <v>0</v>
      </c>
      <c r="BN35" s="17">
        <v>0</v>
      </c>
      <c r="BO35" s="17">
        <v>0</v>
      </c>
      <c r="BP35" s="17">
        <v>15</v>
      </c>
      <c r="BQ35" s="15">
        <v>1.3</v>
      </c>
      <c r="BR35" s="15">
        <v>0.42</v>
      </c>
      <c r="BS35" s="15">
        <v>1.72</v>
      </c>
      <c r="BT35" s="15">
        <v>23.37</v>
      </c>
      <c r="BU35" s="15"/>
      <c r="BV35" s="15"/>
      <c r="BW35" s="15"/>
      <c r="BX35" s="15"/>
      <c r="BY35" s="15"/>
      <c r="BZ35" s="15"/>
      <c r="CA35" s="15"/>
      <c r="CB35" s="15"/>
      <c r="CC35" s="17">
        <v>212</v>
      </c>
      <c r="CD35" s="17">
        <v>81</v>
      </c>
      <c r="CE35" s="17">
        <v>256</v>
      </c>
      <c r="CF35" s="17">
        <v>85</v>
      </c>
      <c r="CG35" s="17">
        <v>226</v>
      </c>
      <c r="CH35" s="17">
        <v>68</v>
      </c>
      <c r="CI35" s="17">
        <v>255</v>
      </c>
      <c r="CJ35" s="17">
        <v>81</v>
      </c>
      <c r="CK35" s="17">
        <v>0.09</v>
      </c>
      <c r="CL35" s="17">
        <v>0</v>
      </c>
      <c r="CM35" s="17">
        <v>0.03</v>
      </c>
      <c r="CN35" s="17">
        <v>0.12</v>
      </c>
      <c r="CO35" s="17">
        <v>1.59</v>
      </c>
      <c r="CP35" s="17">
        <v>1.57</v>
      </c>
      <c r="CQ35" s="17">
        <v>388</v>
      </c>
      <c r="CR35" s="17">
        <v>81</v>
      </c>
      <c r="CS35" s="17">
        <v>87</v>
      </c>
      <c r="CT35" s="17">
        <v>55</v>
      </c>
      <c r="CU35" s="17">
        <v>178</v>
      </c>
      <c r="CV35" s="17">
        <v>73</v>
      </c>
      <c r="CW35" s="17">
        <v>369</v>
      </c>
      <c r="CX35" s="17">
        <v>131</v>
      </c>
      <c r="CY35" s="17">
        <v>1.02</v>
      </c>
      <c r="CZ35" s="17">
        <v>0.2</v>
      </c>
      <c r="DA35" s="17">
        <v>0</v>
      </c>
      <c r="DB35" s="15"/>
      <c r="DC35" s="15"/>
      <c r="DD35" s="15"/>
      <c r="DE35" s="15"/>
      <c r="DF35" s="15"/>
      <c r="DG35" s="15"/>
      <c r="DH35" s="15"/>
    </row>
    <row r="36" spans="1:112" ht="17.25" thickBot="1">
      <c r="A36" s="18" t="b">
        <v>1</v>
      </c>
      <c r="B36" s="18" t="b">
        <v>1</v>
      </c>
      <c r="C36" s="15"/>
      <c r="D36" s="15"/>
      <c r="E36" s="17">
        <v>244954</v>
      </c>
      <c r="F36" s="17">
        <v>0</v>
      </c>
      <c r="G36" s="17">
        <v>0</v>
      </c>
      <c r="H36" s="17">
        <v>0</v>
      </c>
      <c r="I36" s="17">
        <v>0</v>
      </c>
      <c r="J36" s="15">
        <v>0</v>
      </c>
      <c r="K36" s="17">
        <v>0</v>
      </c>
      <c r="L36" s="17">
        <v>2</v>
      </c>
      <c r="M36" s="15">
        <v>1.7</v>
      </c>
      <c r="N36" s="15"/>
      <c r="O36" s="17">
        <v>0</v>
      </c>
      <c r="P36" s="15" t="s">
        <v>1112</v>
      </c>
      <c r="Q36" s="15">
        <v>0</v>
      </c>
      <c r="R36" s="17">
        <v>34</v>
      </c>
      <c r="S36" s="18" t="b">
        <v>0</v>
      </c>
      <c r="T36" s="15"/>
      <c r="U36" s="15"/>
      <c r="V36" s="17">
        <v>45</v>
      </c>
      <c r="W36" s="15" t="s">
        <v>1113</v>
      </c>
      <c r="X36" s="15">
        <v>3</v>
      </c>
      <c r="Y36" s="18" t="b">
        <v>0</v>
      </c>
      <c r="Z36" s="15" t="s">
        <v>1114</v>
      </c>
      <c r="AA36" s="15">
        <v>0.3</v>
      </c>
      <c r="AB36" s="18" t="b">
        <v>0</v>
      </c>
      <c r="AC36" s="15"/>
      <c r="AD36" s="15" t="s">
        <v>519</v>
      </c>
      <c r="AE36" s="17">
        <v>2</v>
      </c>
      <c r="AF36" s="17">
        <v>7</v>
      </c>
      <c r="AG36" s="17">
        <v>64</v>
      </c>
      <c r="AH36" s="17">
        <v>0</v>
      </c>
      <c r="AI36" s="17">
        <v>0</v>
      </c>
      <c r="AJ36" s="17">
        <v>0</v>
      </c>
      <c r="AK36" s="17">
        <v>0</v>
      </c>
      <c r="AL36" s="15">
        <v>0</v>
      </c>
      <c r="AM36" s="15">
        <v>14.2</v>
      </c>
      <c r="AN36" s="15" t="s">
        <v>1112</v>
      </c>
      <c r="AO36" s="15"/>
      <c r="AP36" s="15"/>
      <c r="AQ36" s="15"/>
      <c r="AR36" s="15"/>
      <c r="AS36" s="18" t="b">
        <v>0</v>
      </c>
      <c r="AT36" s="15" t="s">
        <v>2166</v>
      </c>
      <c r="AU36" s="17">
        <v>1673</v>
      </c>
      <c r="AV36" s="17">
        <v>0</v>
      </c>
      <c r="AW36" s="17">
        <v>2</v>
      </c>
      <c r="AX36" s="17">
        <v>5</v>
      </c>
      <c r="AY36" s="17">
        <v>19</v>
      </c>
      <c r="AZ36" s="17">
        <v>1</v>
      </c>
      <c r="BA36" s="17">
        <v>0</v>
      </c>
      <c r="BB36" s="17">
        <v>0</v>
      </c>
      <c r="BC36" s="17">
        <v>1</v>
      </c>
      <c r="BD36" s="17">
        <v>0</v>
      </c>
      <c r="BE36" s="17">
        <v>0</v>
      </c>
      <c r="BF36" s="17">
        <v>2</v>
      </c>
      <c r="BG36" s="17">
        <v>280</v>
      </c>
      <c r="BH36" s="15">
        <v>321.8</v>
      </c>
      <c r="BI36" s="15">
        <v>47.1</v>
      </c>
      <c r="BJ36" s="15">
        <v>79</v>
      </c>
      <c r="BK36" s="15">
        <v>45.1</v>
      </c>
      <c r="BL36" s="17">
        <v>0</v>
      </c>
      <c r="BM36" s="17">
        <v>0</v>
      </c>
      <c r="BN36" s="17">
        <v>0</v>
      </c>
      <c r="BO36" s="17">
        <v>0</v>
      </c>
      <c r="BP36" s="17">
        <v>18</v>
      </c>
      <c r="BQ36" s="15">
        <v>1.33</v>
      </c>
      <c r="BR36" s="15">
        <v>0.39</v>
      </c>
      <c r="BS36" s="15">
        <v>1.72</v>
      </c>
      <c r="BT36" s="15">
        <v>22.81</v>
      </c>
      <c r="BU36" s="15"/>
      <c r="BV36" s="15"/>
      <c r="BW36" s="15"/>
      <c r="BX36" s="15"/>
      <c r="BY36" s="15"/>
      <c r="BZ36" s="15"/>
      <c r="CA36" s="15"/>
      <c r="CB36" s="15"/>
      <c r="CC36" s="17">
        <v>193</v>
      </c>
      <c r="CD36" s="17">
        <v>74</v>
      </c>
      <c r="CE36" s="17">
        <v>290</v>
      </c>
      <c r="CF36" s="17">
        <v>99</v>
      </c>
      <c r="CG36" s="17">
        <v>251</v>
      </c>
      <c r="CH36" s="17">
        <v>79</v>
      </c>
      <c r="CI36" s="17">
        <v>260</v>
      </c>
      <c r="CJ36" s="17">
        <v>85</v>
      </c>
      <c r="CK36" s="17">
        <v>7.0000000000000007E-2</v>
      </c>
      <c r="CL36" s="17">
        <v>0</v>
      </c>
      <c r="CM36" s="17">
        <v>0.02</v>
      </c>
      <c r="CN36" s="17">
        <v>0.09</v>
      </c>
      <c r="CO36" s="17">
        <v>1.23</v>
      </c>
      <c r="CP36" s="17">
        <v>1.02</v>
      </c>
      <c r="CQ36" s="17">
        <v>425</v>
      </c>
      <c r="CR36" s="17">
        <v>110</v>
      </c>
      <c r="CS36" s="17">
        <v>124</v>
      </c>
      <c r="CT36" s="17">
        <v>84</v>
      </c>
      <c r="CU36" s="17">
        <v>167</v>
      </c>
      <c r="CV36" s="17">
        <v>70</v>
      </c>
      <c r="CW36" s="17">
        <v>330</v>
      </c>
      <c r="CX36" s="17">
        <v>115</v>
      </c>
      <c r="CY36" s="17">
        <v>0.97</v>
      </c>
      <c r="CZ36" s="17">
        <v>0.27</v>
      </c>
      <c r="DA36" s="17">
        <v>0</v>
      </c>
      <c r="DB36" s="15"/>
      <c r="DC36" s="15"/>
      <c r="DD36" s="15"/>
      <c r="DE36" s="15"/>
      <c r="DF36" s="15"/>
      <c r="DG36" s="15"/>
      <c r="DH36" s="15"/>
    </row>
    <row r="37" spans="1:112" ht="17.25" thickBot="1">
      <c r="A37" s="18" t="b">
        <v>1</v>
      </c>
      <c r="B37" s="18" t="b">
        <v>1</v>
      </c>
      <c r="C37" s="15"/>
      <c r="D37" s="15"/>
      <c r="E37" s="17">
        <v>515597</v>
      </c>
      <c r="F37" s="17">
        <v>0</v>
      </c>
      <c r="G37" s="17">
        <v>0</v>
      </c>
      <c r="H37" s="17">
        <v>0</v>
      </c>
      <c r="I37" s="17">
        <v>0</v>
      </c>
      <c r="J37" s="15">
        <v>0</v>
      </c>
      <c r="K37" s="17">
        <v>0</v>
      </c>
      <c r="L37" s="17">
        <v>3</v>
      </c>
      <c r="M37" s="15">
        <v>1.5</v>
      </c>
      <c r="N37" s="15"/>
      <c r="O37" s="17">
        <v>0</v>
      </c>
      <c r="P37" s="15" t="s">
        <v>1613</v>
      </c>
      <c r="Q37" s="15">
        <v>0</v>
      </c>
      <c r="R37" s="17">
        <v>35</v>
      </c>
      <c r="S37" s="18" t="b">
        <v>0</v>
      </c>
      <c r="T37" s="15"/>
      <c r="U37" s="15"/>
      <c r="V37" s="17">
        <v>50</v>
      </c>
      <c r="W37" s="15" t="s">
        <v>1614</v>
      </c>
      <c r="X37" s="15">
        <v>1.4</v>
      </c>
      <c r="Y37" s="18" t="b">
        <v>0</v>
      </c>
      <c r="Z37" s="15" t="s">
        <v>1615</v>
      </c>
      <c r="AA37" s="15">
        <v>0.1</v>
      </c>
      <c r="AB37" s="18" t="b">
        <v>0</v>
      </c>
      <c r="AC37" s="15"/>
      <c r="AD37" s="15" t="s">
        <v>519</v>
      </c>
      <c r="AE37" s="17">
        <v>2</v>
      </c>
      <c r="AF37" s="17">
        <v>7</v>
      </c>
      <c r="AG37" s="17">
        <v>40</v>
      </c>
      <c r="AH37" s="17">
        <v>0</v>
      </c>
      <c r="AI37" s="17">
        <v>0</v>
      </c>
      <c r="AJ37" s="17">
        <v>0</v>
      </c>
      <c r="AK37" s="17">
        <v>0</v>
      </c>
      <c r="AL37" s="15">
        <v>0</v>
      </c>
      <c r="AM37" s="15">
        <v>8</v>
      </c>
      <c r="AN37" s="15" t="s">
        <v>1615</v>
      </c>
      <c r="AO37" s="15"/>
      <c r="AP37" s="15"/>
      <c r="AQ37" s="15"/>
      <c r="AR37" s="15"/>
      <c r="AS37" s="18" t="b">
        <v>0</v>
      </c>
      <c r="AT37" s="15" t="s">
        <v>2170</v>
      </c>
      <c r="AU37" s="17">
        <v>1042</v>
      </c>
      <c r="AV37" s="17">
        <v>0</v>
      </c>
      <c r="AW37" s="17">
        <v>0</v>
      </c>
      <c r="AX37" s="17">
        <v>2</v>
      </c>
      <c r="AY37" s="17">
        <v>17</v>
      </c>
      <c r="AZ37" s="17">
        <v>0</v>
      </c>
      <c r="BA37" s="17">
        <v>0</v>
      </c>
      <c r="BB37" s="17">
        <v>0</v>
      </c>
      <c r="BC37" s="17">
        <v>5</v>
      </c>
      <c r="BD37" s="17">
        <v>0</v>
      </c>
      <c r="BE37" s="17">
        <v>0</v>
      </c>
      <c r="BF37" s="17">
        <v>4</v>
      </c>
      <c r="BG37" s="17">
        <v>121</v>
      </c>
      <c r="BH37" s="15">
        <v>133</v>
      </c>
      <c r="BI37" s="15">
        <v>59.4</v>
      </c>
      <c r="BJ37" s="15">
        <v>14</v>
      </c>
      <c r="BK37" s="15">
        <v>20.6</v>
      </c>
      <c r="BL37" s="17">
        <v>0</v>
      </c>
      <c r="BM37" s="17">
        <v>0</v>
      </c>
      <c r="BN37" s="17">
        <v>0</v>
      </c>
      <c r="BO37" s="17">
        <v>0</v>
      </c>
      <c r="BP37" s="17">
        <v>11</v>
      </c>
      <c r="BQ37" s="15">
        <v>0</v>
      </c>
      <c r="BR37" s="15">
        <v>0.2</v>
      </c>
      <c r="BS37" s="15">
        <v>0.2</v>
      </c>
      <c r="BT37" s="15">
        <v>15.38</v>
      </c>
      <c r="BU37" s="15"/>
      <c r="BV37" s="15"/>
      <c r="BW37" s="15"/>
      <c r="BX37" s="15"/>
      <c r="BY37" s="15"/>
      <c r="BZ37" s="15"/>
      <c r="CA37" s="15"/>
      <c r="CB37" s="15"/>
      <c r="CC37" s="17">
        <v>288</v>
      </c>
      <c r="CD37" s="17">
        <v>133</v>
      </c>
      <c r="CE37" s="17">
        <v>277</v>
      </c>
      <c r="CF37" s="17">
        <v>152</v>
      </c>
      <c r="CG37" s="17">
        <v>322</v>
      </c>
      <c r="CH37" s="17">
        <v>164</v>
      </c>
      <c r="CI37" s="17">
        <v>309</v>
      </c>
      <c r="CJ37" s="17">
        <v>147</v>
      </c>
      <c r="CK37" s="17">
        <v>0</v>
      </c>
      <c r="CL37" s="17">
        <v>0</v>
      </c>
      <c r="CM37" s="17">
        <v>0.02</v>
      </c>
      <c r="CN37" s="17">
        <v>0.02</v>
      </c>
      <c r="CO37" s="17">
        <v>1.33</v>
      </c>
      <c r="CP37" s="17">
        <v>1.47</v>
      </c>
      <c r="CQ37" s="17">
        <v>335</v>
      </c>
      <c r="CR37" s="17">
        <v>196</v>
      </c>
      <c r="CS37" s="17">
        <v>313</v>
      </c>
      <c r="CT37" s="17">
        <v>90</v>
      </c>
      <c r="CU37" s="17">
        <v>339</v>
      </c>
      <c r="CV37" s="17">
        <v>153</v>
      </c>
      <c r="CW37" s="17">
        <v>444</v>
      </c>
      <c r="CX37" s="17">
        <v>172</v>
      </c>
      <c r="CY37" s="17">
        <v>0.95</v>
      </c>
      <c r="CZ37" s="17">
        <v>0.17</v>
      </c>
      <c r="DA37" s="17">
        <v>0</v>
      </c>
      <c r="DB37" s="15"/>
      <c r="DC37" s="15"/>
      <c r="DD37" s="15"/>
      <c r="DE37" s="15"/>
      <c r="DF37" s="15"/>
      <c r="DG37" s="15"/>
      <c r="DH37" s="15"/>
    </row>
    <row r="38" spans="1:112" ht="17.25" thickBot="1">
      <c r="A38" s="18" t="b">
        <v>1</v>
      </c>
      <c r="B38" s="18" t="b">
        <v>1</v>
      </c>
      <c r="C38" s="15"/>
      <c r="D38" s="15"/>
      <c r="E38" s="17">
        <v>441302</v>
      </c>
      <c r="F38" s="17">
        <v>0</v>
      </c>
      <c r="G38" s="17">
        <v>0</v>
      </c>
      <c r="H38" s="17">
        <v>0</v>
      </c>
      <c r="I38" s="17">
        <v>0</v>
      </c>
      <c r="J38" s="15">
        <v>0</v>
      </c>
      <c r="K38" s="17">
        <v>0</v>
      </c>
      <c r="L38" s="17">
        <v>2</v>
      </c>
      <c r="M38" s="15">
        <v>1.7</v>
      </c>
      <c r="N38" s="15"/>
      <c r="O38" s="17">
        <v>0</v>
      </c>
      <c r="P38" s="15" t="s">
        <v>1147</v>
      </c>
      <c r="Q38" s="15">
        <v>0</v>
      </c>
      <c r="R38" s="17">
        <v>36</v>
      </c>
      <c r="S38" s="18" t="b">
        <v>0</v>
      </c>
      <c r="T38" s="15"/>
      <c r="U38" s="15"/>
      <c r="V38" s="17">
        <v>45</v>
      </c>
      <c r="W38" s="15" t="s">
        <v>1148</v>
      </c>
      <c r="X38" s="15">
        <v>1.8</v>
      </c>
      <c r="Y38" s="18" t="b">
        <v>0</v>
      </c>
      <c r="Z38" s="15" t="s">
        <v>1149</v>
      </c>
      <c r="AA38" s="15">
        <v>0.7</v>
      </c>
      <c r="AB38" s="18" t="b">
        <v>0</v>
      </c>
      <c r="AC38" s="15"/>
      <c r="AD38" s="15" t="s">
        <v>519</v>
      </c>
      <c r="AE38" s="17">
        <v>2</v>
      </c>
      <c r="AF38" s="17">
        <v>7</v>
      </c>
      <c r="AG38" s="17">
        <v>54</v>
      </c>
      <c r="AH38" s="17">
        <v>0</v>
      </c>
      <c r="AI38" s="17">
        <v>0</v>
      </c>
      <c r="AJ38" s="17">
        <v>0</v>
      </c>
      <c r="AK38" s="17">
        <v>0</v>
      </c>
      <c r="AL38" s="15">
        <v>0</v>
      </c>
      <c r="AM38" s="15">
        <v>12</v>
      </c>
      <c r="AN38" s="15" t="s">
        <v>1149</v>
      </c>
      <c r="AO38" s="15"/>
      <c r="AP38" s="15"/>
      <c r="AQ38" s="15"/>
      <c r="AR38" s="15"/>
      <c r="AS38" s="18" t="b">
        <v>0</v>
      </c>
      <c r="AT38" s="15" t="s">
        <v>2164</v>
      </c>
      <c r="AU38" s="17">
        <v>1590</v>
      </c>
      <c r="AV38" s="17">
        <v>0</v>
      </c>
      <c r="AW38" s="17">
        <v>1</v>
      </c>
      <c r="AX38" s="17">
        <v>2</v>
      </c>
      <c r="AY38" s="17">
        <v>27</v>
      </c>
      <c r="AZ38" s="17">
        <v>0</v>
      </c>
      <c r="BA38" s="17">
        <v>0</v>
      </c>
      <c r="BB38" s="17">
        <v>0</v>
      </c>
      <c r="BC38" s="17">
        <v>2</v>
      </c>
      <c r="BD38" s="17">
        <v>0</v>
      </c>
      <c r="BE38" s="17">
        <v>0</v>
      </c>
      <c r="BF38" s="17">
        <v>1</v>
      </c>
      <c r="BG38" s="17">
        <v>242</v>
      </c>
      <c r="BH38" s="15">
        <v>336.6</v>
      </c>
      <c r="BI38" s="15">
        <v>373.4</v>
      </c>
      <c r="BJ38" s="15">
        <v>231</v>
      </c>
      <c r="BK38" s="15">
        <v>94.3</v>
      </c>
      <c r="BL38" s="17">
        <v>0</v>
      </c>
      <c r="BM38" s="17">
        <v>0</v>
      </c>
      <c r="BN38" s="17">
        <v>0</v>
      </c>
      <c r="BO38" s="17">
        <v>0</v>
      </c>
      <c r="BP38" s="17">
        <v>17</v>
      </c>
      <c r="BQ38" s="15">
        <v>1.26</v>
      </c>
      <c r="BR38" s="15">
        <v>2.39</v>
      </c>
      <c r="BS38" s="15">
        <v>3.65</v>
      </c>
      <c r="BT38" s="15">
        <v>26.64</v>
      </c>
      <c r="BU38" s="15"/>
      <c r="BV38" s="15"/>
      <c r="BW38" s="15"/>
      <c r="BX38" s="15"/>
      <c r="BY38" s="15"/>
      <c r="BZ38" s="15"/>
      <c r="CA38" s="15"/>
      <c r="CB38" s="15"/>
      <c r="CC38" s="17">
        <v>180</v>
      </c>
      <c r="CD38" s="17">
        <v>71</v>
      </c>
      <c r="CE38" s="17">
        <v>90</v>
      </c>
      <c r="CF38" s="17">
        <v>21</v>
      </c>
      <c r="CG38" s="17">
        <v>130</v>
      </c>
      <c r="CH38" s="17">
        <v>25</v>
      </c>
      <c r="CI38" s="17">
        <v>142</v>
      </c>
      <c r="CJ38" s="17">
        <v>47</v>
      </c>
      <c r="CK38" s="17">
        <v>7.0000000000000007E-2</v>
      </c>
      <c r="CL38" s="17">
        <v>0</v>
      </c>
      <c r="CM38" s="17">
        <v>0.14000000000000001</v>
      </c>
      <c r="CN38" s="17">
        <v>0.21</v>
      </c>
      <c r="CO38" s="17">
        <v>1.51</v>
      </c>
      <c r="CP38" s="17">
        <v>1.53</v>
      </c>
      <c r="CQ38" s="17">
        <v>430</v>
      </c>
      <c r="CR38" s="17">
        <v>115</v>
      </c>
      <c r="CS38" s="17">
        <v>129</v>
      </c>
      <c r="CT38" s="17">
        <v>89</v>
      </c>
      <c r="CU38" s="17">
        <v>299</v>
      </c>
      <c r="CV38" s="17">
        <v>111</v>
      </c>
      <c r="CW38" s="17">
        <v>239</v>
      </c>
      <c r="CX38" s="17">
        <v>86</v>
      </c>
      <c r="CY38" s="17">
        <v>0.96</v>
      </c>
      <c r="CZ38" s="17">
        <v>0.11</v>
      </c>
      <c r="DA38" s="17">
        <v>0</v>
      </c>
      <c r="DB38" s="15"/>
      <c r="DC38" s="15"/>
      <c r="DD38" s="15"/>
      <c r="DE38" s="15"/>
      <c r="DF38" s="15"/>
      <c r="DG38" s="15"/>
      <c r="DH38" s="15"/>
    </row>
    <row r="39" spans="1:112" ht="17.25" thickBot="1">
      <c r="A39" s="18" t="b">
        <v>1</v>
      </c>
      <c r="B39" s="18" t="b">
        <v>1</v>
      </c>
      <c r="C39" s="15"/>
      <c r="D39" s="15"/>
      <c r="E39" s="17">
        <v>184667</v>
      </c>
      <c r="F39" s="17">
        <v>0</v>
      </c>
      <c r="G39" s="17">
        <v>0</v>
      </c>
      <c r="H39" s="17">
        <v>0</v>
      </c>
      <c r="I39" s="17">
        <v>0</v>
      </c>
      <c r="J39" s="15">
        <v>0</v>
      </c>
      <c r="K39" s="17">
        <v>0</v>
      </c>
      <c r="L39" s="17">
        <v>2</v>
      </c>
      <c r="M39" s="15">
        <v>1.7</v>
      </c>
      <c r="N39" s="15"/>
      <c r="O39" s="17">
        <v>0</v>
      </c>
      <c r="P39" s="15" t="s">
        <v>3737</v>
      </c>
      <c r="Q39" s="15">
        <v>0</v>
      </c>
      <c r="R39" s="17">
        <v>37</v>
      </c>
      <c r="S39" s="18" t="b">
        <v>0</v>
      </c>
      <c r="T39" s="15"/>
      <c r="U39" s="15"/>
      <c r="V39" s="17">
        <v>45</v>
      </c>
      <c r="W39" s="15" t="s">
        <v>3738</v>
      </c>
      <c r="X39" s="15">
        <v>1.7</v>
      </c>
      <c r="Y39" s="18" t="b">
        <v>0</v>
      </c>
      <c r="Z39" s="15" t="s">
        <v>3739</v>
      </c>
      <c r="AA39" s="15">
        <v>0.2</v>
      </c>
      <c r="AB39" s="18" t="b">
        <v>0</v>
      </c>
      <c r="AC39" s="15"/>
      <c r="AD39" s="15" t="s">
        <v>519</v>
      </c>
      <c r="AE39" s="17">
        <v>2</v>
      </c>
      <c r="AF39" s="17">
        <v>7</v>
      </c>
      <c r="AG39" s="17">
        <v>29</v>
      </c>
      <c r="AH39" s="17">
        <v>0</v>
      </c>
      <c r="AI39" s="17">
        <v>0</v>
      </c>
      <c r="AJ39" s="17">
        <v>0</v>
      </c>
      <c r="AK39" s="17">
        <v>0</v>
      </c>
      <c r="AL39" s="15">
        <v>0</v>
      </c>
      <c r="AM39" s="15">
        <v>6.4</v>
      </c>
      <c r="AN39" s="15" t="s">
        <v>3739</v>
      </c>
      <c r="AO39" s="15"/>
      <c r="AP39" s="15"/>
      <c r="AQ39" s="15"/>
      <c r="AR39" s="15"/>
      <c r="AS39" s="18" t="b">
        <v>0</v>
      </c>
      <c r="AT39" s="15" t="s">
        <v>3740</v>
      </c>
      <c r="AU39" s="17">
        <v>942</v>
      </c>
      <c r="AV39" s="17">
        <v>0</v>
      </c>
      <c r="AW39" s="17">
        <v>1</v>
      </c>
      <c r="AX39" s="17">
        <v>1</v>
      </c>
      <c r="AY39" s="17">
        <v>15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124</v>
      </c>
      <c r="BH39" s="15">
        <v>167.8</v>
      </c>
      <c r="BI39" s="15">
        <v>36.6</v>
      </c>
      <c r="BJ39" s="15">
        <v>22</v>
      </c>
      <c r="BK39" s="15">
        <v>22.7</v>
      </c>
      <c r="BL39" s="17">
        <v>0</v>
      </c>
      <c r="BM39" s="17">
        <v>0</v>
      </c>
      <c r="BN39" s="17">
        <v>0</v>
      </c>
      <c r="BO39" s="17">
        <v>0</v>
      </c>
      <c r="BP39" s="17">
        <v>11</v>
      </c>
      <c r="BQ39" s="15">
        <v>0.28000000000000003</v>
      </c>
      <c r="BR39" s="15">
        <v>0.1</v>
      </c>
      <c r="BS39" s="15">
        <v>0.38</v>
      </c>
      <c r="BT39" s="15">
        <v>15.93</v>
      </c>
      <c r="BU39" s="15"/>
      <c r="BV39" s="15"/>
      <c r="BW39" s="15"/>
      <c r="BX39" s="15"/>
      <c r="BY39" s="15"/>
      <c r="BZ39" s="15"/>
      <c r="CA39" s="15"/>
      <c r="CB39" s="15"/>
      <c r="CC39" s="17">
        <v>262</v>
      </c>
      <c r="CD39" s="17">
        <v>99</v>
      </c>
      <c r="CE39" s="17">
        <v>302</v>
      </c>
      <c r="CF39" s="17">
        <v>103</v>
      </c>
      <c r="CG39" s="17">
        <v>307</v>
      </c>
      <c r="CH39" s="17">
        <v>106</v>
      </c>
      <c r="CI39" s="17">
        <v>307</v>
      </c>
      <c r="CJ39" s="17">
        <v>106</v>
      </c>
      <c r="CK39" s="17">
        <v>0.03</v>
      </c>
      <c r="CL39" s="17">
        <v>0</v>
      </c>
      <c r="CM39" s="17">
        <v>0.01</v>
      </c>
      <c r="CN39" s="17">
        <v>0.04</v>
      </c>
      <c r="CO39" s="17">
        <v>1.52</v>
      </c>
      <c r="CP39" s="17">
        <v>1.43</v>
      </c>
      <c r="CQ39" s="17">
        <v>397</v>
      </c>
      <c r="CR39" s="17">
        <v>87</v>
      </c>
      <c r="CS39" s="17">
        <v>96</v>
      </c>
      <c r="CT39" s="17">
        <v>61</v>
      </c>
      <c r="CU39" s="17">
        <v>311</v>
      </c>
      <c r="CV39" s="17">
        <v>114</v>
      </c>
      <c r="CW39" s="17">
        <v>380</v>
      </c>
      <c r="CX39" s="17">
        <v>134</v>
      </c>
      <c r="CY39" s="17">
        <v>1.05</v>
      </c>
      <c r="CZ39" s="17">
        <v>0.1</v>
      </c>
      <c r="DA39" s="17">
        <v>0</v>
      </c>
      <c r="DB39" s="15"/>
      <c r="DC39" s="15"/>
      <c r="DD39" s="15"/>
      <c r="DE39" s="15"/>
      <c r="DF39" s="15"/>
      <c r="DG39" s="15"/>
      <c r="DH39" s="15"/>
    </row>
    <row r="40" spans="1:112" ht="17.25" thickBot="1">
      <c r="A40" s="18" t="b">
        <v>1</v>
      </c>
      <c r="B40" s="18" t="b">
        <v>1</v>
      </c>
      <c r="C40" s="15"/>
      <c r="D40" s="15"/>
      <c r="E40" s="17">
        <v>606798</v>
      </c>
      <c r="F40" s="17">
        <v>0</v>
      </c>
      <c r="G40" s="17">
        <v>0</v>
      </c>
      <c r="H40" s="17">
        <v>0</v>
      </c>
      <c r="I40" s="17">
        <v>0</v>
      </c>
      <c r="J40" s="15">
        <v>0</v>
      </c>
      <c r="K40" s="17">
        <v>0</v>
      </c>
      <c r="L40" s="17">
        <v>2</v>
      </c>
      <c r="M40" s="15">
        <v>1</v>
      </c>
      <c r="N40" s="15"/>
      <c r="O40" s="17">
        <v>0</v>
      </c>
      <c r="P40" s="15" t="s">
        <v>1982</v>
      </c>
      <c r="Q40" s="15">
        <v>0</v>
      </c>
      <c r="R40" s="17">
        <v>38</v>
      </c>
      <c r="S40" s="18" t="b">
        <v>0</v>
      </c>
      <c r="T40" s="15"/>
      <c r="U40" s="15"/>
      <c r="V40" s="17">
        <v>40</v>
      </c>
      <c r="W40" s="15" t="s">
        <v>1983</v>
      </c>
      <c r="X40" s="15">
        <v>0.8</v>
      </c>
      <c r="Y40" s="18" t="b">
        <v>0</v>
      </c>
      <c r="Z40" s="15" t="s">
        <v>1984</v>
      </c>
      <c r="AA40" s="15">
        <v>1.5</v>
      </c>
      <c r="AB40" s="18" t="b">
        <v>0</v>
      </c>
      <c r="AC40" s="15"/>
      <c r="AD40" s="15" t="s">
        <v>519</v>
      </c>
      <c r="AE40" s="17">
        <v>2</v>
      </c>
      <c r="AF40" s="17">
        <v>7</v>
      </c>
      <c r="AG40" s="17">
        <v>5</v>
      </c>
      <c r="AH40" s="17">
        <v>0</v>
      </c>
      <c r="AI40" s="17">
        <v>0</v>
      </c>
      <c r="AJ40" s="17">
        <v>0</v>
      </c>
      <c r="AK40" s="17">
        <v>0</v>
      </c>
      <c r="AL40" s="15">
        <v>0</v>
      </c>
      <c r="AM40" s="15">
        <v>1.2</v>
      </c>
      <c r="AN40" s="15" t="s">
        <v>2167</v>
      </c>
      <c r="AO40" s="15"/>
      <c r="AP40" s="15"/>
      <c r="AQ40" s="15"/>
      <c r="AR40" s="15"/>
      <c r="AS40" s="18" t="b">
        <v>0</v>
      </c>
      <c r="AT40" s="15" t="s">
        <v>2168</v>
      </c>
      <c r="AU40" s="17">
        <v>83</v>
      </c>
      <c r="AV40" s="17">
        <v>0</v>
      </c>
      <c r="AW40" s="17">
        <v>0</v>
      </c>
      <c r="AX40" s="17">
        <v>0</v>
      </c>
      <c r="AY40" s="17">
        <v>3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12</v>
      </c>
      <c r="BH40" s="15">
        <v>17.8</v>
      </c>
      <c r="BI40" s="15">
        <v>3.2</v>
      </c>
      <c r="BJ40" s="15">
        <v>2</v>
      </c>
      <c r="BK40" s="15">
        <v>2.2999999999999998</v>
      </c>
      <c r="BL40" s="17">
        <v>0</v>
      </c>
      <c r="BM40" s="17">
        <v>0</v>
      </c>
      <c r="BN40" s="17">
        <v>0</v>
      </c>
      <c r="BO40" s="17">
        <v>0</v>
      </c>
      <c r="BP40" s="17">
        <v>1</v>
      </c>
      <c r="BQ40" s="15">
        <v>0</v>
      </c>
      <c r="BR40" s="15">
        <v>0.01</v>
      </c>
      <c r="BS40" s="15">
        <v>0.01</v>
      </c>
      <c r="BT40" s="15">
        <v>2.74</v>
      </c>
      <c r="BU40" s="15"/>
      <c r="BV40" s="15"/>
      <c r="BW40" s="15"/>
      <c r="BX40" s="15"/>
      <c r="BY40" s="15"/>
      <c r="BZ40" s="15"/>
      <c r="CA40" s="15"/>
      <c r="CB40" s="15"/>
      <c r="CC40" s="17">
        <v>360</v>
      </c>
      <c r="CD40" s="17">
        <v>125</v>
      </c>
      <c r="CE40" s="17">
        <v>359</v>
      </c>
      <c r="CF40" s="17">
        <v>126</v>
      </c>
      <c r="CG40" s="17">
        <v>348</v>
      </c>
      <c r="CH40" s="17">
        <v>126</v>
      </c>
      <c r="CI40" s="17">
        <v>369</v>
      </c>
      <c r="CJ40" s="17">
        <v>128</v>
      </c>
      <c r="CK40" s="17">
        <v>0</v>
      </c>
      <c r="CL40" s="17">
        <v>0</v>
      </c>
      <c r="CM40" s="17">
        <v>0.01</v>
      </c>
      <c r="CN40" s="17">
        <v>0.01</v>
      </c>
      <c r="CO40" s="17">
        <v>2.97</v>
      </c>
      <c r="CP40" s="17">
        <v>3.25</v>
      </c>
      <c r="CQ40" s="17">
        <v>554</v>
      </c>
      <c r="CR40" s="17">
        <v>180</v>
      </c>
      <c r="CS40" s="17">
        <v>63</v>
      </c>
      <c r="CT40" s="17">
        <v>43</v>
      </c>
      <c r="CU40" s="17">
        <v>395</v>
      </c>
      <c r="CV40" s="17">
        <v>132</v>
      </c>
      <c r="CW40" s="17">
        <v>161</v>
      </c>
      <c r="CX40" s="17">
        <v>61</v>
      </c>
      <c r="CY40" s="17">
        <v>1.08</v>
      </c>
      <c r="CZ40" s="17">
        <v>0</v>
      </c>
      <c r="DA40" s="17">
        <v>0</v>
      </c>
      <c r="DB40" s="15"/>
      <c r="DC40" s="15"/>
      <c r="DD40" s="15"/>
      <c r="DE40" s="15"/>
      <c r="DF40" s="15"/>
      <c r="DG40" s="15"/>
      <c r="DH40" s="15"/>
    </row>
    <row r="41" spans="1:112" ht="17.25" thickBot="1">
      <c r="A41" s="18" t="b">
        <v>1</v>
      </c>
      <c r="B41" s="18" t="b">
        <v>1</v>
      </c>
      <c r="C41" s="15"/>
      <c r="D41" s="15"/>
      <c r="E41" s="17">
        <v>578545</v>
      </c>
      <c r="F41" s="17">
        <v>0</v>
      </c>
      <c r="G41" s="17">
        <v>0</v>
      </c>
      <c r="H41" s="17">
        <v>0</v>
      </c>
      <c r="I41" s="17">
        <v>0</v>
      </c>
      <c r="J41" s="15">
        <v>0</v>
      </c>
      <c r="K41" s="17">
        <v>0</v>
      </c>
      <c r="L41" s="17">
        <v>2</v>
      </c>
      <c r="M41" s="15">
        <v>1</v>
      </c>
      <c r="N41" s="15"/>
      <c r="O41" s="17">
        <v>0</v>
      </c>
      <c r="P41" s="15" t="s">
        <v>5123</v>
      </c>
      <c r="Q41" s="15">
        <v>0</v>
      </c>
      <c r="R41" s="17">
        <v>39</v>
      </c>
      <c r="S41" s="18" t="b">
        <v>0</v>
      </c>
      <c r="T41" s="15"/>
      <c r="U41" s="15"/>
      <c r="V41" s="17">
        <v>40</v>
      </c>
      <c r="W41" s="15" t="s">
        <v>5124</v>
      </c>
      <c r="X41" s="15">
        <v>0</v>
      </c>
      <c r="Y41" s="18" t="b">
        <v>0</v>
      </c>
      <c r="Z41" s="15" t="s">
        <v>5125</v>
      </c>
      <c r="AA41" s="15">
        <v>0.5</v>
      </c>
      <c r="AB41" s="18" t="b">
        <v>0</v>
      </c>
      <c r="AC41" s="15"/>
      <c r="AD41" s="15" t="s">
        <v>519</v>
      </c>
      <c r="AE41" s="17">
        <v>2</v>
      </c>
      <c r="AF41" s="17">
        <v>7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5">
        <v>0</v>
      </c>
      <c r="AM41" s="15">
        <v>0</v>
      </c>
      <c r="AN41" s="15" t="s">
        <v>5125</v>
      </c>
      <c r="AO41" s="15"/>
      <c r="AP41" s="15"/>
      <c r="AQ41" s="15"/>
      <c r="AR41" s="15"/>
      <c r="AS41" s="18" t="b">
        <v>0</v>
      </c>
      <c r="AT41" s="15" t="s">
        <v>5126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5">
        <v>0</v>
      </c>
      <c r="BI41" s="15">
        <v>0</v>
      </c>
      <c r="BJ41" s="15">
        <v>0</v>
      </c>
      <c r="BK41" s="15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5">
        <v>0</v>
      </c>
      <c r="BR41" s="15">
        <v>0</v>
      </c>
      <c r="BS41" s="15">
        <v>0</v>
      </c>
      <c r="BT41" s="15">
        <v>0</v>
      </c>
      <c r="BU41" s="15"/>
      <c r="BV41" s="15"/>
      <c r="BW41" s="15"/>
      <c r="BX41" s="15"/>
      <c r="BY41" s="15"/>
      <c r="BZ41" s="15"/>
      <c r="CA41" s="15"/>
      <c r="CB41" s="15"/>
      <c r="CC41" s="17">
        <v>445</v>
      </c>
      <c r="CD41" s="17">
        <v>167</v>
      </c>
      <c r="CE41" s="17">
        <v>431</v>
      </c>
      <c r="CF41" s="17">
        <v>167</v>
      </c>
      <c r="CG41" s="17">
        <v>413</v>
      </c>
      <c r="CH41" s="17">
        <v>164</v>
      </c>
      <c r="CI41" s="17">
        <v>447</v>
      </c>
      <c r="CJ41" s="17">
        <v>167</v>
      </c>
      <c r="CK41" s="17">
        <v>0</v>
      </c>
      <c r="CL41" s="17">
        <v>0</v>
      </c>
      <c r="CM41" s="17">
        <v>0</v>
      </c>
      <c r="CN41" s="17">
        <v>0</v>
      </c>
      <c r="CO41" s="17">
        <v>0</v>
      </c>
      <c r="CP41" s="17">
        <v>0</v>
      </c>
      <c r="CQ41" s="17">
        <v>552</v>
      </c>
      <c r="CR41" s="17">
        <v>179</v>
      </c>
      <c r="CS41" s="17">
        <v>61</v>
      </c>
      <c r="CT41" s="17">
        <v>42</v>
      </c>
      <c r="CU41" s="17">
        <v>450</v>
      </c>
      <c r="CV41" s="17">
        <v>167</v>
      </c>
      <c r="CW41" s="17">
        <v>269</v>
      </c>
      <c r="CX41" s="17">
        <v>99</v>
      </c>
      <c r="CY41" s="17">
        <v>0</v>
      </c>
      <c r="CZ41" s="17">
        <v>0</v>
      </c>
      <c r="DA41" s="17">
        <v>0</v>
      </c>
      <c r="DB41" s="15"/>
      <c r="DC41" s="15"/>
      <c r="DD41" s="15"/>
      <c r="DE41" s="15"/>
      <c r="DF41" s="15"/>
      <c r="DG41" s="15"/>
      <c r="DH41" s="15"/>
    </row>
    <row r="42" spans="1:112" ht="27.75" thickBot="1">
      <c r="A42" s="18" t="b">
        <v>1</v>
      </c>
      <c r="B42" s="18" t="b">
        <v>1</v>
      </c>
      <c r="C42" s="15"/>
      <c r="D42" s="15"/>
      <c r="E42" s="17">
        <v>195546</v>
      </c>
      <c r="F42" s="17">
        <v>0</v>
      </c>
      <c r="G42" s="17">
        <v>0</v>
      </c>
      <c r="H42" s="17">
        <v>0</v>
      </c>
      <c r="I42" s="17">
        <v>0</v>
      </c>
      <c r="J42" s="15">
        <v>0</v>
      </c>
      <c r="K42" s="17">
        <v>0</v>
      </c>
      <c r="L42" s="17">
        <v>3</v>
      </c>
      <c r="M42" s="15">
        <v>2.1</v>
      </c>
      <c r="N42" s="15"/>
      <c r="O42" s="17">
        <v>0</v>
      </c>
      <c r="P42" s="15" t="s">
        <v>561</v>
      </c>
      <c r="Q42" s="15">
        <v>0</v>
      </c>
      <c r="R42" s="17">
        <v>41</v>
      </c>
      <c r="S42" s="18" t="b">
        <v>0</v>
      </c>
      <c r="T42" s="15"/>
      <c r="U42" s="15"/>
      <c r="V42" s="17">
        <v>60</v>
      </c>
      <c r="W42" s="15" t="s">
        <v>572</v>
      </c>
      <c r="X42" s="15">
        <v>2.8</v>
      </c>
      <c r="Y42" s="18" t="b">
        <v>0</v>
      </c>
      <c r="Z42" s="15" t="s">
        <v>573</v>
      </c>
      <c r="AA42" s="15">
        <v>0.8</v>
      </c>
      <c r="AB42" s="18" t="b">
        <v>0</v>
      </c>
      <c r="AC42" s="15"/>
      <c r="AD42" s="15" t="s">
        <v>519</v>
      </c>
      <c r="AE42" s="17">
        <v>2</v>
      </c>
      <c r="AF42" s="17">
        <v>7</v>
      </c>
      <c r="AG42" s="17">
        <v>102</v>
      </c>
      <c r="AH42" s="17">
        <v>0</v>
      </c>
      <c r="AI42" s="17">
        <v>0</v>
      </c>
      <c r="AJ42" s="17">
        <v>0</v>
      </c>
      <c r="AK42" s="17">
        <v>0</v>
      </c>
      <c r="AL42" s="15">
        <v>0</v>
      </c>
      <c r="AM42" s="15">
        <v>17</v>
      </c>
      <c r="AN42" s="15" t="s">
        <v>2178</v>
      </c>
      <c r="AO42" s="15"/>
      <c r="AP42" s="15"/>
      <c r="AQ42" s="15"/>
      <c r="AR42" s="15"/>
      <c r="AS42" s="18" t="b">
        <v>0</v>
      </c>
      <c r="AT42" s="15" t="s">
        <v>2179</v>
      </c>
      <c r="AU42" s="17">
        <v>1753</v>
      </c>
      <c r="AV42" s="17">
        <v>6</v>
      </c>
      <c r="AW42" s="17">
        <v>2</v>
      </c>
      <c r="AX42" s="17">
        <v>3</v>
      </c>
      <c r="AY42" s="17">
        <v>24</v>
      </c>
      <c r="AZ42" s="17">
        <v>0</v>
      </c>
      <c r="BA42" s="17">
        <v>0</v>
      </c>
      <c r="BB42" s="17">
        <v>0</v>
      </c>
      <c r="BC42" s="17">
        <v>6</v>
      </c>
      <c r="BD42" s="17">
        <v>0</v>
      </c>
      <c r="BE42" s="17">
        <v>0</v>
      </c>
      <c r="BF42" s="17">
        <v>10</v>
      </c>
      <c r="BG42" s="17">
        <v>382</v>
      </c>
      <c r="BH42" s="15">
        <v>427</v>
      </c>
      <c r="BI42" s="15">
        <v>402.1</v>
      </c>
      <c r="BJ42" s="15">
        <v>398</v>
      </c>
      <c r="BK42" s="15">
        <v>121.4</v>
      </c>
      <c r="BL42" s="17">
        <v>0</v>
      </c>
      <c r="BM42" s="17">
        <v>0</v>
      </c>
      <c r="BN42" s="17">
        <v>0</v>
      </c>
      <c r="BO42" s="17">
        <v>0</v>
      </c>
      <c r="BP42" s="17">
        <v>21</v>
      </c>
      <c r="BQ42" s="15">
        <v>3.38</v>
      </c>
      <c r="BR42" s="15">
        <v>2.23</v>
      </c>
      <c r="BS42" s="15">
        <v>5.61</v>
      </c>
      <c r="BT42" s="15">
        <v>28.03</v>
      </c>
      <c r="BU42" s="15"/>
      <c r="BV42" s="15"/>
      <c r="BW42" s="17">
        <v>1</v>
      </c>
      <c r="BX42" s="15"/>
      <c r="BY42" s="17">
        <v>1</v>
      </c>
      <c r="BZ42" s="15"/>
      <c r="CA42" s="15"/>
      <c r="CB42" s="15"/>
      <c r="CC42" s="17">
        <v>144</v>
      </c>
      <c r="CD42" s="17">
        <v>55</v>
      </c>
      <c r="CE42" s="17">
        <v>77</v>
      </c>
      <c r="CF42" s="17">
        <v>58</v>
      </c>
      <c r="CG42" s="17">
        <v>67</v>
      </c>
      <c r="CH42" s="17">
        <v>40</v>
      </c>
      <c r="CI42" s="17">
        <v>87</v>
      </c>
      <c r="CJ42" s="17">
        <v>51</v>
      </c>
      <c r="CK42" s="17">
        <v>0.17</v>
      </c>
      <c r="CL42" s="17">
        <v>0</v>
      </c>
      <c r="CM42" s="17">
        <v>0.11</v>
      </c>
      <c r="CN42" s="17">
        <v>0.28000000000000003</v>
      </c>
      <c r="CO42" s="17">
        <v>1.44</v>
      </c>
      <c r="CP42" s="17">
        <v>1.23</v>
      </c>
      <c r="CQ42" s="17">
        <v>65</v>
      </c>
      <c r="CR42" s="17">
        <v>43</v>
      </c>
      <c r="CS42" s="17">
        <v>459</v>
      </c>
      <c r="CT42" s="17">
        <v>178</v>
      </c>
      <c r="CU42" s="17">
        <v>199</v>
      </c>
      <c r="CV42" s="17">
        <v>75</v>
      </c>
      <c r="CW42" s="17">
        <v>213</v>
      </c>
      <c r="CX42" s="17">
        <v>69</v>
      </c>
      <c r="CY42" s="17">
        <v>1.08</v>
      </c>
      <c r="CZ42" s="17">
        <v>0.15</v>
      </c>
      <c r="DA42" s="17">
        <v>0</v>
      </c>
      <c r="DB42" s="15"/>
      <c r="DC42" s="15"/>
      <c r="DD42" s="15"/>
      <c r="DE42" s="15"/>
      <c r="DF42" s="15"/>
      <c r="DG42" s="15"/>
      <c r="DH42" s="15"/>
    </row>
    <row r="43" spans="1:112" ht="17.25" thickBot="1">
      <c r="A43" s="18" t="b">
        <v>1</v>
      </c>
      <c r="B43" s="18" t="b">
        <v>1</v>
      </c>
      <c r="C43" s="15"/>
      <c r="D43" s="15"/>
      <c r="E43" s="17">
        <v>485337</v>
      </c>
      <c r="F43" s="17">
        <v>0</v>
      </c>
      <c r="G43" s="17">
        <v>0</v>
      </c>
      <c r="H43" s="17">
        <v>0</v>
      </c>
      <c r="I43" s="17">
        <v>0</v>
      </c>
      <c r="J43" s="15">
        <v>0</v>
      </c>
      <c r="K43" s="17">
        <v>0</v>
      </c>
      <c r="L43" s="17">
        <v>3</v>
      </c>
      <c r="M43" s="15">
        <v>2</v>
      </c>
      <c r="N43" s="15"/>
      <c r="O43" s="17">
        <v>0</v>
      </c>
      <c r="P43" s="15" t="s">
        <v>3262</v>
      </c>
      <c r="Q43" s="15">
        <v>0</v>
      </c>
      <c r="R43" s="17">
        <v>42</v>
      </c>
      <c r="S43" s="18" t="b">
        <v>0</v>
      </c>
      <c r="T43" s="15"/>
      <c r="U43" s="15"/>
      <c r="V43" s="17">
        <v>55</v>
      </c>
      <c r="W43" s="15" t="s">
        <v>3263</v>
      </c>
      <c r="X43" s="15">
        <v>2.1</v>
      </c>
      <c r="Y43" s="18" t="b">
        <v>0</v>
      </c>
      <c r="Z43" s="15" t="s">
        <v>3264</v>
      </c>
      <c r="AA43" s="15">
        <v>0.1</v>
      </c>
      <c r="AB43" s="18" t="b">
        <v>0</v>
      </c>
      <c r="AC43" s="15"/>
      <c r="AD43" s="15" t="s">
        <v>519</v>
      </c>
      <c r="AE43" s="17">
        <v>2</v>
      </c>
      <c r="AF43" s="17">
        <v>7</v>
      </c>
      <c r="AG43" s="17">
        <v>44</v>
      </c>
      <c r="AH43" s="17">
        <v>0</v>
      </c>
      <c r="AI43" s="17">
        <v>0</v>
      </c>
      <c r="AJ43" s="17">
        <v>0</v>
      </c>
      <c r="AK43" s="17">
        <v>0</v>
      </c>
      <c r="AL43" s="15">
        <v>0</v>
      </c>
      <c r="AM43" s="15">
        <v>8</v>
      </c>
      <c r="AN43" s="15" t="s">
        <v>3264</v>
      </c>
      <c r="AO43" s="15"/>
      <c r="AP43" s="15"/>
      <c r="AQ43" s="15"/>
      <c r="AR43" s="15"/>
      <c r="AS43" s="18" t="b">
        <v>0</v>
      </c>
      <c r="AT43" s="15" t="s">
        <v>3265</v>
      </c>
      <c r="AU43" s="17">
        <v>909</v>
      </c>
      <c r="AV43" s="17">
        <v>1</v>
      </c>
      <c r="AW43" s="17">
        <v>3</v>
      </c>
      <c r="AX43" s="17">
        <v>2</v>
      </c>
      <c r="AY43" s="17">
        <v>15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143</v>
      </c>
      <c r="BH43" s="15">
        <v>159.4</v>
      </c>
      <c r="BI43" s="15">
        <v>76.599999999999994</v>
      </c>
      <c r="BJ43" s="15">
        <v>187</v>
      </c>
      <c r="BK43" s="15">
        <v>42</v>
      </c>
      <c r="BL43" s="17">
        <v>0</v>
      </c>
      <c r="BM43" s="17">
        <v>0</v>
      </c>
      <c r="BN43" s="17">
        <v>0</v>
      </c>
      <c r="BO43" s="17">
        <v>0</v>
      </c>
      <c r="BP43" s="17">
        <v>9</v>
      </c>
      <c r="BQ43" s="15">
        <v>1.56</v>
      </c>
      <c r="BR43" s="15">
        <v>0.85</v>
      </c>
      <c r="BS43" s="15">
        <v>2.41</v>
      </c>
      <c r="BT43" s="15">
        <v>14.48</v>
      </c>
      <c r="BU43" s="15"/>
      <c r="BV43" s="15"/>
      <c r="BW43" s="15"/>
      <c r="BX43" s="15"/>
      <c r="BY43" s="15"/>
      <c r="BZ43" s="15"/>
      <c r="CA43" s="15"/>
      <c r="CB43" s="15"/>
      <c r="CC43" s="17">
        <v>269</v>
      </c>
      <c r="CD43" s="17">
        <v>124</v>
      </c>
      <c r="CE43" s="17">
        <v>261</v>
      </c>
      <c r="CF43" s="17">
        <v>144</v>
      </c>
      <c r="CG43" s="17">
        <v>164</v>
      </c>
      <c r="CH43" s="17">
        <v>87</v>
      </c>
      <c r="CI43" s="17">
        <v>265</v>
      </c>
      <c r="CJ43" s="17">
        <v>127</v>
      </c>
      <c r="CK43" s="17">
        <v>0.15</v>
      </c>
      <c r="CL43" s="17">
        <v>0</v>
      </c>
      <c r="CM43" s="17">
        <v>0.08</v>
      </c>
      <c r="CN43" s="17">
        <v>0.23</v>
      </c>
      <c r="CO43" s="17">
        <v>1.43</v>
      </c>
      <c r="CP43" s="17">
        <v>1.49</v>
      </c>
      <c r="CQ43" s="17">
        <v>181</v>
      </c>
      <c r="CR43" s="17">
        <v>111</v>
      </c>
      <c r="CS43" s="17">
        <v>418</v>
      </c>
      <c r="CT43" s="17">
        <v>154</v>
      </c>
      <c r="CU43" s="17">
        <v>278</v>
      </c>
      <c r="CV43" s="17">
        <v>119</v>
      </c>
      <c r="CW43" s="17">
        <v>502</v>
      </c>
      <c r="CX43" s="17">
        <v>206</v>
      </c>
      <c r="CY43" s="17">
        <v>0.89</v>
      </c>
      <c r="CZ43" s="17">
        <v>0.2</v>
      </c>
      <c r="DA43" s="17">
        <v>0</v>
      </c>
      <c r="DB43" s="15"/>
      <c r="DC43" s="15"/>
      <c r="DD43" s="15"/>
      <c r="DE43" s="15"/>
      <c r="DF43" s="15"/>
      <c r="DG43" s="15"/>
      <c r="DH43" s="15"/>
    </row>
    <row r="44" spans="1:112" ht="17.25" thickBot="1">
      <c r="A44" s="18" t="b">
        <v>1</v>
      </c>
      <c r="B44" s="18" t="b">
        <v>1</v>
      </c>
      <c r="C44" s="15"/>
      <c r="D44" s="15"/>
      <c r="E44" s="17">
        <v>215711</v>
      </c>
      <c r="F44" s="17">
        <v>0</v>
      </c>
      <c r="G44" s="17">
        <v>0</v>
      </c>
      <c r="H44" s="17">
        <v>0</v>
      </c>
      <c r="I44" s="17">
        <v>0</v>
      </c>
      <c r="J44" s="15">
        <v>0</v>
      </c>
      <c r="K44" s="17">
        <v>0</v>
      </c>
      <c r="L44" s="17">
        <v>3</v>
      </c>
      <c r="M44" s="15">
        <v>2</v>
      </c>
      <c r="N44" s="15"/>
      <c r="O44" s="17">
        <v>0</v>
      </c>
      <c r="P44" s="15" t="s">
        <v>579</v>
      </c>
      <c r="Q44" s="15">
        <v>0</v>
      </c>
      <c r="R44" s="17">
        <v>44</v>
      </c>
      <c r="S44" s="18" t="b">
        <v>0</v>
      </c>
      <c r="T44" s="15"/>
      <c r="U44" s="15"/>
      <c r="V44" s="17">
        <v>55</v>
      </c>
      <c r="W44" s="15" t="s">
        <v>580</v>
      </c>
      <c r="X44" s="15">
        <v>1.6</v>
      </c>
      <c r="Y44" s="18" t="b">
        <v>0</v>
      </c>
      <c r="Z44" s="15" t="s">
        <v>251</v>
      </c>
      <c r="AA44" s="15">
        <v>0.1</v>
      </c>
      <c r="AB44" s="18" t="b">
        <v>0</v>
      </c>
      <c r="AC44" s="15"/>
      <c r="AD44" s="15" t="s">
        <v>519</v>
      </c>
      <c r="AE44" s="17">
        <v>2</v>
      </c>
      <c r="AF44" s="17">
        <v>7</v>
      </c>
      <c r="AG44" s="17">
        <v>21</v>
      </c>
      <c r="AH44" s="17">
        <v>0</v>
      </c>
      <c r="AI44" s="17">
        <v>0</v>
      </c>
      <c r="AJ44" s="17">
        <v>0</v>
      </c>
      <c r="AK44" s="17">
        <v>0</v>
      </c>
      <c r="AL44" s="15">
        <v>0</v>
      </c>
      <c r="AM44" s="15">
        <v>3.8</v>
      </c>
      <c r="AN44" s="15" t="s">
        <v>251</v>
      </c>
      <c r="AO44" s="15"/>
      <c r="AP44" s="15"/>
      <c r="AQ44" s="15"/>
      <c r="AR44" s="15"/>
      <c r="AS44" s="18" t="b">
        <v>0</v>
      </c>
      <c r="AT44" s="15" t="s">
        <v>2177</v>
      </c>
      <c r="AU44" s="17">
        <v>450</v>
      </c>
      <c r="AV44" s="17">
        <v>0</v>
      </c>
      <c r="AW44" s="17">
        <v>2</v>
      </c>
      <c r="AX44" s="17">
        <v>0</v>
      </c>
      <c r="AY44" s="17">
        <v>9</v>
      </c>
      <c r="AZ44" s="17">
        <v>0</v>
      </c>
      <c r="BA44" s="17">
        <v>0</v>
      </c>
      <c r="BB44" s="17">
        <v>0</v>
      </c>
      <c r="BC44" s="17">
        <v>1</v>
      </c>
      <c r="BD44" s="17">
        <v>0</v>
      </c>
      <c r="BE44" s="17">
        <v>0</v>
      </c>
      <c r="BF44" s="17">
        <v>0</v>
      </c>
      <c r="BG44" s="17">
        <v>69</v>
      </c>
      <c r="BH44" s="15">
        <v>71.2</v>
      </c>
      <c r="BI44" s="15">
        <v>160.4</v>
      </c>
      <c r="BJ44" s="15">
        <v>69</v>
      </c>
      <c r="BK44" s="15">
        <v>30.1</v>
      </c>
      <c r="BL44" s="17">
        <v>0</v>
      </c>
      <c r="BM44" s="17">
        <v>0</v>
      </c>
      <c r="BN44" s="17">
        <v>0</v>
      </c>
      <c r="BO44" s="17">
        <v>0</v>
      </c>
      <c r="BP44" s="17">
        <v>3</v>
      </c>
      <c r="BQ44" s="15">
        <v>0.5</v>
      </c>
      <c r="BR44" s="15">
        <v>1.46</v>
      </c>
      <c r="BS44" s="15">
        <v>1.96</v>
      </c>
      <c r="BT44" s="15">
        <v>7.03</v>
      </c>
      <c r="BU44" s="15"/>
      <c r="BV44" s="15"/>
      <c r="BW44" s="15"/>
      <c r="BX44" s="15"/>
      <c r="BY44" s="15"/>
      <c r="BZ44" s="15"/>
      <c r="CA44" s="15"/>
      <c r="CB44" s="15"/>
      <c r="CC44" s="17">
        <v>319</v>
      </c>
      <c r="CD44" s="17">
        <v>145</v>
      </c>
      <c r="CE44" s="17">
        <v>192</v>
      </c>
      <c r="CF44" s="17">
        <v>125</v>
      </c>
      <c r="CG44" s="17">
        <v>263</v>
      </c>
      <c r="CH44" s="17">
        <v>139</v>
      </c>
      <c r="CI44" s="17">
        <v>288</v>
      </c>
      <c r="CJ44" s="17">
        <v>139</v>
      </c>
      <c r="CK44" s="17">
        <v>0.1</v>
      </c>
      <c r="CL44" s="17">
        <v>0</v>
      </c>
      <c r="CM44" s="17">
        <v>0.28999999999999998</v>
      </c>
      <c r="CN44" s="17">
        <v>0.39</v>
      </c>
      <c r="CO44" s="17">
        <v>1.41</v>
      </c>
      <c r="CP44" s="17">
        <v>1.8</v>
      </c>
      <c r="CQ44" s="17">
        <v>138</v>
      </c>
      <c r="CR44" s="17">
        <v>86</v>
      </c>
      <c r="CS44" s="17">
        <v>375</v>
      </c>
      <c r="CT44" s="17">
        <v>129</v>
      </c>
      <c r="CU44" s="17">
        <v>325</v>
      </c>
      <c r="CV44" s="17">
        <v>143</v>
      </c>
      <c r="CW44" s="17">
        <v>412</v>
      </c>
      <c r="CX44" s="17">
        <v>155</v>
      </c>
      <c r="CY44" s="17">
        <v>0.6</v>
      </c>
      <c r="CZ44" s="17">
        <v>0</v>
      </c>
      <c r="DA44" s="17">
        <v>0</v>
      </c>
      <c r="DB44" s="15"/>
      <c r="DC44" s="15"/>
      <c r="DD44" s="15"/>
      <c r="DE44" s="15"/>
      <c r="DF44" s="15"/>
      <c r="DG44" s="15"/>
      <c r="DH44" s="15"/>
    </row>
    <row r="45" spans="1:112" ht="17.25" thickBot="1">
      <c r="A45" s="18" t="b">
        <v>1</v>
      </c>
      <c r="B45" s="18" t="b">
        <v>1</v>
      </c>
      <c r="C45" s="15"/>
      <c r="D45" s="15"/>
      <c r="E45" s="17">
        <v>122806</v>
      </c>
      <c r="F45" s="17">
        <v>0</v>
      </c>
      <c r="G45" s="17">
        <v>0</v>
      </c>
      <c r="H45" s="17">
        <v>0</v>
      </c>
      <c r="I45" s="17">
        <v>0</v>
      </c>
      <c r="J45" s="15">
        <v>0</v>
      </c>
      <c r="K45" s="17">
        <v>0</v>
      </c>
      <c r="L45" s="17">
        <v>3</v>
      </c>
      <c r="M45" s="15">
        <v>2</v>
      </c>
      <c r="N45" s="15"/>
      <c r="O45" s="17">
        <v>0</v>
      </c>
      <c r="P45" s="15" t="s">
        <v>566</v>
      </c>
      <c r="Q45" s="15">
        <v>0</v>
      </c>
      <c r="R45" s="17">
        <v>45</v>
      </c>
      <c r="S45" s="18" t="b">
        <v>0</v>
      </c>
      <c r="T45" s="15"/>
      <c r="U45" s="15"/>
      <c r="V45" s="17">
        <v>55</v>
      </c>
      <c r="W45" s="15" t="s">
        <v>567</v>
      </c>
      <c r="X45" s="15">
        <v>3.4</v>
      </c>
      <c r="Y45" s="18" t="b">
        <v>0</v>
      </c>
      <c r="Z45" s="15" t="s">
        <v>357</v>
      </c>
      <c r="AA45" s="15">
        <v>2.7</v>
      </c>
      <c r="AB45" s="18" t="b">
        <v>0</v>
      </c>
      <c r="AC45" s="15"/>
      <c r="AD45" s="15" t="s">
        <v>519</v>
      </c>
      <c r="AE45" s="17">
        <v>2</v>
      </c>
      <c r="AF45" s="17">
        <v>7</v>
      </c>
      <c r="AG45" s="17">
        <v>103</v>
      </c>
      <c r="AH45" s="17">
        <v>0</v>
      </c>
      <c r="AI45" s="17">
        <v>0</v>
      </c>
      <c r="AJ45" s="17">
        <v>0</v>
      </c>
      <c r="AK45" s="17">
        <v>0</v>
      </c>
      <c r="AL45" s="15">
        <v>0</v>
      </c>
      <c r="AM45" s="15">
        <v>18.7</v>
      </c>
      <c r="AN45" s="15" t="s">
        <v>357</v>
      </c>
      <c r="AO45" s="15"/>
      <c r="AP45" s="15"/>
      <c r="AQ45" s="15"/>
      <c r="AR45" s="15"/>
      <c r="AS45" s="18" t="b">
        <v>0</v>
      </c>
      <c r="AT45" s="15" t="s">
        <v>2184</v>
      </c>
      <c r="AU45" s="17">
        <v>2136</v>
      </c>
      <c r="AV45" s="17">
        <v>5</v>
      </c>
      <c r="AW45" s="17">
        <v>4</v>
      </c>
      <c r="AX45" s="17">
        <v>8</v>
      </c>
      <c r="AY45" s="17">
        <v>28</v>
      </c>
      <c r="AZ45" s="17">
        <v>0</v>
      </c>
      <c r="BA45" s="17">
        <v>0</v>
      </c>
      <c r="BB45" s="17">
        <v>0</v>
      </c>
      <c r="BC45" s="17">
        <v>5</v>
      </c>
      <c r="BD45" s="17">
        <v>0</v>
      </c>
      <c r="BE45" s="17">
        <v>0</v>
      </c>
      <c r="BF45" s="17">
        <v>6</v>
      </c>
      <c r="BG45" s="17">
        <v>443</v>
      </c>
      <c r="BH45" s="15">
        <v>459.8</v>
      </c>
      <c r="BI45" s="15">
        <v>605.29999999999995</v>
      </c>
      <c r="BJ45" s="15">
        <v>309</v>
      </c>
      <c r="BK45" s="15">
        <v>137.30000000000001</v>
      </c>
      <c r="BL45" s="17">
        <v>0</v>
      </c>
      <c r="BM45" s="17">
        <v>0</v>
      </c>
      <c r="BN45" s="17">
        <v>0</v>
      </c>
      <c r="BO45" s="17">
        <v>0</v>
      </c>
      <c r="BP45" s="17">
        <v>28</v>
      </c>
      <c r="BQ45" s="15">
        <v>3</v>
      </c>
      <c r="BR45" s="15">
        <v>4.1100000000000003</v>
      </c>
      <c r="BS45" s="15">
        <v>7.11</v>
      </c>
      <c r="BT45" s="15">
        <v>33.08</v>
      </c>
      <c r="BU45" s="17">
        <v>6</v>
      </c>
      <c r="BV45" s="15"/>
      <c r="BW45" s="15"/>
      <c r="BX45" s="15"/>
      <c r="BY45" s="15"/>
      <c r="BZ45" s="15"/>
      <c r="CA45" s="15"/>
      <c r="CB45" s="15"/>
      <c r="CC45" s="17">
        <v>127</v>
      </c>
      <c r="CD45" s="17">
        <v>46</v>
      </c>
      <c r="CE45" s="17">
        <v>33</v>
      </c>
      <c r="CF45" s="17">
        <v>32</v>
      </c>
      <c r="CG45" s="17">
        <v>96</v>
      </c>
      <c r="CH45" s="17">
        <v>61</v>
      </c>
      <c r="CI45" s="17">
        <v>68</v>
      </c>
      <c r="CJ45" s="17">
        <v>43</v>
      </c>
      <c r="CK45" s="17">
        <v>0.13</v>
      </c>
      <c r="CL45" s="17">
        <v>0</v>
      </c>
      <c r="CM45" s="17">
        <v>0.17</v>
      </c>
      <c r="CN45" s="17">
        <v>0.3</v>
      </c>
      <c r="CO45" s="17">
        <v>1.39</v>
      </c>
      <c r="CP45" s="17">
        <v>1.18</v>
      </c>
      <c r="CQ45" s="17">
        <v>116</v>
      </c>
      <c r="CR45" s="17">
        <v>76</v>
      </c>
      <c r="CS45" s="17">
        <v>353</v>
      </c>
      <c r="CT45" s="17">
        <v>119</v>
      </c>
      <c r="CU45" s="17">
        <v>114</v>
      </c>
      <c r="CV45" s="17">
        <v>44</v>
      </c>
      <c r="CW45" s="17">
        <v>112</v>
      </c>
      <c r="CX45" s="17">
        <v>37</v>
      </c>
      <c r="CY45" s="17">
        <v>1.18</v>
      </c>
      <c r="CZ45" s="17">
        <v>0.34</v>
      </c>
      <c r="DA45" s="17">
        <v>0</v>
      </c>
      <c r="DB45" s="15"/>
      <c r="DC45" s="15"/>
      <c r="DD45" s="15"/>
      <c r="DE45" s="15"/>
      <c r="DF45" s="15"/>
      <c r="DG45" s="15"/>
      <c r="DH45" s="15"/>
    </row>
    <row r="46" spans="1:112" ht="17.25" thickBot="1">
      <c r="A46" s="18" t="b">
        <v>1</v>
      </c>
      <c r="B46" s="18" t="b">
        <v>1</v>
      </c>
      <c r="C46" s="15"/>
      <c r="D46" s="15"/>
      <c r="E46" s="17">
        <v>88894</v>
      </c>
      <c r="F46" s="17">
        <v>0</v>
      </c>
      <c r="G46" s="17">
        <v>0</v>
      </c>
      <c r="H46" s="17">
        <v>0</v>
      </c>
      <c r="I46" s="17">
        <v>0</v>
      </c>
      <c r="J46" s="15">
        <v>0</v>
      </c>
      <c r="K46" s="17">
        <v>0</v>
      </c>
      <c r="L46" s="17">
        <v>3</v>
      </c>
      <c r="M46" s="15">
        <v>1.5</v>
      </c>
      <c r="N46" s="15"/>
      <c r="O46" s="17">
        <v>0</v>
      </c>
      <c r="P46" s="15" t="s">
        <v>1234</v>
      </c>
      <c r="Q46" s="15">
        <v>0</v>
      </c>
      <c r="R46" s="17">
        <v>46</v>
      </c>
      <c r="S46" s="18" t="b">
        <v>0</v>
      </c>
      <c r="T46" s="15"/>
      <c r="U46" s="15"/>
      <c r="V46" s="17">
        <v>50</v>
      </c>
      <c r="W46" s="15" t="s">
        <v>1235</v>
      </c>
      <c r="X46" s="15">
        <v>2.7</v>
      </c>
      <c r="Y46" s="18" t="b">
        <v>0</v>
      </c>
      <c r="Z46" s="15" t="s">
        <v>1236</v>
      </c>
      <c r="AA46" s="15">
        <v>0.2</v>
      </c>
      <c r="AB46" s="18" t="b">
        <v>0</v>
      </c>
      <c r="AC46" s="15"/>
      <c r="AD46" s="15" t="s">
        <v>519</v>
      </c>
      <c r="AE46" s="17">
        <v>2</v>
      </c>
      <c r="AF46" s="17">
        <v>7</v>
      </c>
      <c r="AG46" s="17">
        <v>56</v>
      </c>
      <c r="AH46" s="17">
        <v>0</v>
      </c>
      <c r="AI46" s="17">
        <v>0</v>
      </c>
      <c r="AJ46" s="17">
        <v>0</v>
      </c>
      <c r="AK46" s="17">
        <v>0</v>
      </c>
      <c r="AL46" s="15">
        <v>0</v>
      </c>
      <c r="AM46" s="15">
        <v>11.2</v>
      </c>
      <c r="AN46" s="15" t="s">
        <v>1236</v>
      </c>
      <c r="AO46" s="15"/>
      <c r="AP46" s="15"/>
      <c r="AQ46" s="15"/>
      <c r="AR46" s="15"/>
      <c r="AS46" s="18" t="b">
        <v>0</v>
      </c>
      <c r="AT46" s="15" t="s">
        <v>2185</v>
      </c>
      <c r="AU46" s="17">
        <v>844</v>
      </c>
      <c r="AV46" s="17">
        <v>3</v>
      </c>
      <c r="AW46" s="17">
        <v>2</v>
      </c>
      <c r="AX46" s="17">
        <v>1</v>
      </c>
      <c r="AY46" s="17">
        <v>15</v>
      </c>
      <c r="AZ46" s="17">
        <v>0</v>
      </c>
      <c r="BA46" s="17">
        <v>0</v>
      </c>
      <c r="BB46" s="17">
        <v>0</v>
      </c>
      <c r="BC46" s="17">
        <v>1</v>
      </c>
      <c r="BD46" s="17">
        <v>0</v>
      </c>
      <c r="BE46" s="17">
        <v>0</v>
      </c>
      <c r="BF46" s="17">
        <v>5</v>
      </c>
      <c r="BG46" s="17">
        <v>221</v>
      </c>
      <c r="BH46" s="15">
        <v>227.8</v>
      </c>
      <c r="BI46" s="15">
        <v>162.30000000000001</v>
      </c>
      <c r="BJ46" s="15">
        <v>191</v>
      </c>
      <c r="BK46" s="15">
        <v>58.1</v>
      </c>
      <c r="BL46" s="17">
        <v>0</v>
      </c>
      <c r="BM46" s="17">
        <v>0</v>
      </c>
      <c r="BN46" s="17">
        <v>0</v>
      </c>
      <c r="BO46" s="17">
        <v>0</v>
      </c>
      <c r="BP46" s="17">
        <v>7</v>
      </c>
      <c r="BQ46" s="15">
        <v>1.58</v>
      </c>
      <c r="BR46" s="15">
        <v>1.26</v>
      </c>
      <c r="BS46" s="15">
        <v>2.84</v>
      </c>
      <c r="BT46" s="15">
        <v>13.2</v>
      </c>
      <c r="BU46" s="15"/>
      <c r="BV46" s="15"/>
      <c r="BW46" s="15"/>
      <c r="BX46" s="15"/>
      <c r="BY46" s="15"/>
      <c r="BZ46" s="15"/>
      <c r="CA46" s="15"/>
      <c r="CB46" s="15"/>
      <c r="CC46" s="17">
        <v>234</v>
      </c>
      <c r="CD46" s="17">
        <v>104</v>
      </c>
      <c r="CE46" s="17">
        <v>187</v>
      </c>
      <c r="CF46" s="17">
        <v>123</v>
      </c>
      <c r="CG46" s="17">
        <v>161</v>
      </c>
      <c r="CH46" s="17">
        <v>86</v>
      </c>
      <c r="CI46" s="17">
        <v>226</v>
      </c>
      <c r="CJ46" s="17">
        <v>115</v>
      </c>
      <c r="CK46" s="17">
        <v>0.17</v>
      </c>
      <c r="CL46" s="17">
        <v>0</v>
      </c>
      <c r="CM46" s="17">
        <v>0.13</v>
      </c>
      <c r="CN46" s="17">
        <v>0.3</v>
      </c>
      <c r="CO46" s="17">
        <v>1.41</v>
      </c>
      <c r="CP46" s="17">
        <v>1.6</v>
      </c>
      <c r="CQ46" s="17">
        <v>217</v>
      </c>
      <c r="CR46" s="17">
        <v>134</v>
      </c>
      <c r="CS46" s="17">
        <v>195</v>
      </c>
      <c r="CT46" s="17">
        <v>28</v>
      </c>
      <c r="CU46" s="17">
        <v>204</v>
      </c>
      <c r="CV46" s="17">
        <v>78</v>
      </c>
      <c r="CW46" s="17">
        <v>390</v>
      </c>
      <c r="CX46" s="17">
        <v>145</v>
      </c>
      <c r="CY46" s="17">
        <v>0.75</v>
      </c>
      <c r="CZ46" s="17">
        <v>0.11</v>
      </c>
      <c r="DA46" s="17">
        <v>0</v>
      </c>
      <c r="DB46" s="15"/>
      <c r="DC46" s="15"/>
      <c r="DD46" s="15"/>
      <c r="DE46" s="15"/>
      <c r="DF46" s="15"/>
      <c r="DG46" s="15"/>
      <c r="DH46" s="15"/>
    </row>
    <row r="47" spans="1:112" ht="409.6" thickBot="1">
      <c r="A47" s="18" t="b">
        <v>1</v>
      </c>
      <c r="B47" s="18" t="b">
        <v>1</v>
      </c>
      <c r="C47" s="17">
        <v>75</v>
      </c>
      <c r="D47" s="15"/>
      <c r="E47" s="17">
        <v>226944</v>
      </c>
      <c r="F47" s="17">
        <v>0</v>
      </c>
      <c r="G47" s="17">
        <v>0</v>
      </c>
      <c r="H47" s="17">
        <v>0</v>
      </c>
      <c r="I47" s="17">
        <v>0</v>
      </c>
      <c r="J47" s="15">
        <v>0</v>
      </c>
      <c r="K47" s="17">
        <v>0</v>
      </c>
      <c r="L47" s="17">
        <v>3</v>
      </c>
      <c r="M47" s="15">
        <v>1.1000000000000001</v>
      </c>
      <c r="N47" s="15"/>
      <c r="O47" s="17">
        <v>0</v>
      </c>
      <c r="P47" s="15" t="s">
        <v>585</v>
      </c>
      <c r="Q47" s="15">
        <v>0</v>
      </c>
      <c r="R47" s="17">
        <v>47</v>
      </c>
      <c r="S47" s="18" t="b">
        <v>0</v>
      </c>
      <c r="T47" s="15" t="s">
        <v>5127</v>
      </c>
      <c r="U47" s="15" t="s">
        <v>5128</v>
      </c>
      <c r="V47" s="17">
        <v>50</v>
      </c>
      <c r="W47" s="15" t="s">
        <v>586</v>
      </c>
      <c r="X47" s="15">
        <v>3.4</v>
      </c>
      <c r="Y47" s="18" t="b">
        <v>0</v>
      </c>
      <c r="Z47" s="15" t="s">
        <v>353</v>
      </c>
      <c r="AA47" s="15">
        <v>0.1</v>
      </c>
      <c r="AB47" s="18" t="b">
        <v>0</v>
      </c>
      <c r="AC47" s="15"/>
      <c r="AD47" s="15" t="s">
        <v>1606</v>
      </c>
      <c r="AE47" s="17">
        <v>2</v>
      </c>
      <c r="AF47" s="17">
        <v>7</v>
      </c>
      <c r="AG47" s="17">
        <v>61</v>
      </c>
      <c r="AH47" s="17">
        <v>0</v>
      </c>
      <c r="AI47" s="17">
        <v>0</v>
      </c>
      <c r="AJ47" s="17">
        <v>0</v>
      </c>
      <c r="AK47" s="17">
        <v>0</v>
      </c>
      <c r="AL47" s="15">
        <v>0</v>
      </c>
      <c r="AM47" s="15">
        <v>12.2</v>
      </c>
      <c r="AN47" s="15" t="s">
        <v>353</v>
      </c>
      <c r="AO47" s="15"/>
      <c r="AP47" s="15"/>
      <c r="AQ47" s="15"/>
      <c r="AR47" s="15"/>
      <c r="AS47" s="18" t="b">
        <v>0</v>
      </c>
      <c r="AT47" s="15" t="s">
        <v>2188</v>
      </c>
      <c r="AU47" s="17">
        <v>1410</v>
      </c>
      <c r="AV47" s="17">
        <v>1</v>
      </c>
      <c r="AW47" s="17">
        <v>3</v>
      </c>
      <c r="AX47" s="17">
        <v>5</v>
      </c>
      <c r="AY47" s="17">
        <v>15</v>
      </c>
      <c r="AZ47" s="17">
        <v>0</v>
      </c>
      <c r="BA47" s="17">
        <v>0</v>
      </c>
      <c r="BB47" s="17">
        <v>0</v>
      </c>
      <c r="BC47" s="17">
        <v>5</v>
      </c>
      <c r="BD47" s="17">
        <v>0</v>
      </c>
      <c r="BE47" s="17">
        <v>0</v>
      </c>
      <c r="BF47" s="17">
        <v>7</v>
      </c>
      <c r="BG47" s="17">
        <v>282</v>
      </c>
      <c r="BH47" s="15">
        <v>325</v>
      </c>
      <c r="BI47" s="15">
        <v>241.3</v>
      </c>
      <c r="BJ47" s="15">
        <v>75</v>
      </c>
      <c r="BK47" s="15">
        <v>64.2</v>
      </c>
      <c r="BL47" s="17">
        <v>0</v>
      </c>
      <c r="BM47" s="17">
        <v>0</v>
      </c>
      <c r="BN47" s="17">
        <v>0</v>
      </c>
      <c r="BO47" s="17">
        <v>0</v>
      </c>
      <c r="BP47" s="17">
        <v>17</v>
      </c>
      <c r="BQ47" s="15">
        <v>0.53</v>
      </c>
      <c r="BR47" s="15">
        <v>0.84</v>
      </c>
      <c r="BS47" s="15">
        <v>1.36</v>
      </c>
      <c r="BT47" s="15">
        <v>20.8</v>
      </c>
      <c r="BU47" s="15"/>
      <c r="BV47" s="15"/>
      <c r="BW47" s="15"/>
      <c r="BX47" s="15"/>
      <c r="BY47" s="15"/>
      <c r="BZ47" s="15"/>
      <c r="CA47" s="15"/>
      <c r="CB47" s="113" t="s">
        <v>5129</v>
      </c>
      <c r="CC47" s="17">
        <v>190</v>
      </c>
      <c r="CD47" s="17">
        <v>81</v>
      </c>
      <c r="CE47" s="17">
        <v>141</v>
      </c>
      <c r="CF47" s="17">
        <v>97</v>
      </c>
      <c r="CG47" s="17">
        <v>253</v>
      </c>
      <c r="CH47" s="17">
        <v>135</v>
      </c>
      <c r="CI47" s="17">
        <v>212</v>
      </c>
      <c r="CJ47" s="17">
        <v>108</v>
      </c>
      <c r="CK47" s="17">
        <v>0.03</v>
      </c>
      <c r="CL47" s="17">
        <v>0</v>
      </c>
      <c r="CM47" s="17">
        <v>0.05</v>
      </c>
      <c r="CN47" s="17">
        <v>0.08</v>
      </c>
      <c r="CO47" s="17">
        <v>1.33</v>
      </c>
      <c r="CP47" s="17">
        <v>0.96</v>
      </c>
      <c r="CQ47" s="17">
        <v>267</v>
      </c>
      <c r="CR47" s="17">
        <v>159</v>
      </c>
      <c r="CS47" s="17">
        <v>245</v>
      </c>
      <c r="CT47" s="17">
        <v>53</v>
      </c>
      <c r="CU47" s="17">
        <v>111</v>
      </c>
      <c r="CV47" s="17">
        <v>43</v>
      </c>
      <c r="CW47" s="17">
        <v>478</v>
      </c>
      <c r="CX47" s="17">
        <v>192</v>
      </c>
      <c r="CY47" s="17">
        <v>1.0900000000000001</v>
      </c>
      <c r="CZ47" s="17">
        <v>0.32</v>
      </c>
      <c r="DA47" s="17">
        <v>0</v>
      </c>
      <c r="DB47" s="15"/>
      <c r="DC47" s="15"/>
      <c r="DD47" s="15"/>
      <c r="DE47" s="15"/>
      <c r="DF47" s="15"/>
      <c r="DG47" s="15"/>
      <c r="DH47" s="15"/>
    </row>
    <row r="48" spans="1:112" ht="40.5" thickBot="1">
      <c r="A48" s="18" t="b">
        <v>1</v>
      </c>
      <c r="B48" s="18" t="b">
        <v>1</v>
      </c>
      <c r="C48" s="17">
        <v>0</v>
      </c>
      <c r="D48" s="15"/>
      <c r="E48" s="17">
        <v>449871</v>
      </c>
      <c r="F48" s="17">
        <v>0</v>
      </c>
      <c r="G48" s="17">
        <v>0</v>
      </c>
      <c r="H48" s="17">
        <v>0</v>
      </c>
      <c r="I48" s="17">
        <v>0</v>
      </c>
      <c r="J48" s="15">
        <v>0</v>
      </c>
      <c r="K48" s="17">
        <v>0</v>
      </c>
      <c r="L48" s="17">
        <v>3</v>
      </c>
      <c r="M48" s="15">
        <v>0</v>
      </c>
      <c r="N48" s="15"/>
      <c r="O48" s="17">
        <v>0</v>
      </c>
      <c r="P48" s="15" t="s">
        <v>778</v>
      </c>
      <c r="Q48" s="15">
        <v>0</v>
      </c>
      <c r="R48" s="17">
        <v>48</v>
      </c>
      <c r="S48" s="18" t="b">
        <v>0</v>
      </c>
      <c r="T48" s="15" t="s">
        <v>1607</v>
      </c>
      <c r="U48" s="15" t="s">
        <v>5130</v>
      </c>
      <c r="V48" s="17">
        <v>50</v>
      </c>
      <c r="W48" s="15" t="s">
        <v>779</v>
      </c>
      <c r="X48" s="15">
        <v>3</v>
      </c>
      <c r="Y48" s="18" t="b">
        <v>0</v>
      </c>
      <c r="Z48" s="15" t="s">
        <v>330</v>
      </c>
      <c r="AA48" s="15">
        <v>0</v>
      </c>
      <c r="AB48" s="18" t="b">
        <v>0</v>
      </c>
      <c r="AC48" s="15"/>
      <c r="AD48" s="15" t="s">
        <v>543</v>
      </c>
      <c r="AE48" s="17">
        <v>2</v>
      </c>
      <c r="AF48" s="17">
        <v>7</v>
      </c>
      <c r="AG48" s="17">
        <v>76</v>
      </c>
      <c r="AH48" s="17">
        <v>0</v>
      </c>
      <c r="AI48" s="17">
        <v>0</v>
      </c>
      <c r="AJ48" s="17">
        <v>0</v>
      </c>
      <c r="AK48" s="17">
        <v>0</v>
      </c>
      <c r="AL48" s="15">
        <v>0</v>
      </c>
      <c r="AM48" s="15">
        <v>15.2</v>
      </c>
      <c r="AN48" s="15" t="s">
        <v>330</v>
      </c>
      <c r="AO48" s="15"/>
      <c r="AP48" s="15"/>
      <c r="AQ48" s="15"/>
      <c r="AR48" s="15"/>
      <c r="AS48" s="18" t="b">
        <v>0</v>
      </c>
      <c r="AT48" s="15" t="s">
        <v>2189</v>
      </c>
      <c r="AU48" s="17">
        <v>1755</v>
      </c>
      <c r="AV48" s="17">
        <v>2</v>
      </c>
      <c r="AW48" s="17">
        <v>0</v>
      </c>
      <c r="AX48" s="17">
        <v>6</v>
      </c>
      <c r="AY48" s="17">
        <v>26</v>
      </c>
      <c r="AZ48" s="17">
        <v>0</v>
      </c>
      <c r="BA48" s="17">
        <v>0</v>
      </c>
      <c r="BB48" s="17">
        <v>0</v>
      </c>
      <c r="BC48" s="17">
        <v>3</v>
      </c>
      <c r="BD48" s="17">
        <v>0</v>
      </c>
      <c r="BE48" s="17">
        <v>0</v>
      </c>
      <c r="BF48" s="17">
        <v>4</v>
      </c>
      <c r="BG48" s="17">
        <v>353</v>
      </c>
      <c r="BH48" s="15">
        <v>413.2</v>
      </c>
      <c r="BI48" s="15">
        <v>152.6</v>
      </c>
      <c r="BJ48" s="15">
        <v>178</v>
      </c>
      <c r="BK48" s="15">
        <v>74.400000000000006</v>
      </c>
      <c r="BL48" s="17">
        <v>0</v>
      </c>
      <c r="BM48" s="17">
        <v>0</v>
      </c>
      <c r="BN48" s="17">
        <v>0</v>
      </c>
      <c r="BO48" s="17">
        <v>0</v>
      </c>
      <c r="BP48" s="17">
        <v>21</v>
      </c>
      <c r="BQ48" s="15">
        <v>1.68</v>
      </c>
      <c r="BR48" s="15">
        <v>0.69</v>
      </c>
      <c r="BS48" s="15">
        <v>2.37</v>
      </c>
      <c r="BT48" s="15">
        <v>28.53</v>
      </c>
      <c r="BU48" s="15"/>
      <c r="BV48" s="15"/>
      <c r="BW48" s="15"/>
      <c r="BX48" s="15"/>
      <c r="BY48" s="15"/>
      <c r="BZ48" s="15"/>
      <c r="CA48" s="15"/>
      <c r="CB48" s="15"/>
      <c r="CC48" s="17">
        <v>148</v>
      </c>
      <c r="CD48" s="17">
        <v>56</v>
      </c>
      <c r="CE48" s="17">
        <v>203</v>
      </c>
      <c r="CF48" s="17">
        <v>130</v>
      </c>
      <c r="CG48" s="17">
        <v>175</v>
      </c>
      <c r="CH48" s="17">
        <v>94</v>
      </c>
      <c r="CI48" s="17">
        <v>185</v>
      </c>
      <c r="CJ48" s="17">
        <v>93</v>
      </c>
      <c r="CK48" s="17">
        <v>0.09</v>
      </c>
      <c r="CL48" s="17">
        <v>0</v>
      </c>
      <c r="CM48" s="17">
        <v>0.04</v>
      </c>
      <c r="CN48" s="17">
        <v>0.13</v>
      </c>
      <c r="CO48" s="17">
        <v>1.46</v>
      </c>
      <c r="CP48" s="17">
        <v>1.33</v>
      </c>
      <c r="CQ48" s="17">
        <v>292</v>
      </c>
      <c r="CR48" s="17">
        <v>172</v>
      </c>
      <c r="CS48" s="17">
        <v>270</v>
      </c>
      <c r="CT48" s="17">
        <v>66</v>
      </c>
      <c r="CU48" s="17">
        <v>170</v>
      </c>
      <c r="CV48" s="17">
        <v>64</v>
      </c>
      <c r="CW48" s="17">
        <v>537</v>
      </c>
      <c r="CX48" s="17">
        <v>231</v>
      </c>
      <c r="CY48" s="17">
        <v>1.08</v>
      </c>
      <c r="CZ48" s="17">
        <v>0.31</v>
      </c>
      <c r="DA48" s="17">
        <v>0</v>
      </c>
      <c r="DB48" s="15"/>
      <c r="DC48" s="15"/>
      <c r="DD48" s="15"/>
      <c r="DE48" s="15"/>
      <c r="DF48" s="15"/>
      <c r="DG48" s="15"/>
      <c r="DH48" s="15"/>
    </row>
    <row r="49" spans="1:112" ht="17.25" thickBot="1">
      <c r="A49" s="18" t="b">
        <v>1</v>
      </c>
      <c r="B49" s="18" t="b">
        <v>1</v>
      </c>
      <c r="C49" s="15"/>
      <c r="D49" s="15"/>
      <c r="E49" s="17">
        <v>469247</v>
      </c>
      <c r="F49" s="17">
        <v>0</v>
      </c>
      <c r="G49" s="17">
        <v>0</v>
      </c>
      <c r="H49" s="17">
        <v>0</v>
      </c>
      <c r="I49" s="17">
        <v>0</v>
      </c>
      <c r="J49" s="15">
        <v>0</v>
      </c>
      <c r="K49" s="17">
        <v>0</v>
      </c>
      <c r="L49" s="17">
        <v>3</v>
      </c>
      <c r="M49" s="15">
        <v>1.5</v>
      </c>
      <c r="N49" s="15"/>
      <c r="O49" s="17">
        <v>0</v>
      </c>
      <c r="P49" s="15" t="s">
        <v>947</v>
      </c>
      <c r="Q49" s="15">
        <v>0</v>
      </c>
      <c r="R49" s="17">
        <v>49</v>
      </c>
      <c r="S49" s="18" t="b">
        <v>0</v>
      </c>
      <c r="T49" s="15"/>
      <c r="U49" s="15"/>
      <c r="V49" s="17">
        <v>50</v>
      </c>
      <c r="W49" s="15" t="s">
        <v>1477</v>
      </c>
      <c r="X49" s="15">
        <v>0</v>
      </c>
      <c r="Y49" s="18" t="b">
        <v>0</v>
      </c>
      <c r="Z49" s="15" t="s">
        <v>1478</v>
      </c>
      <c r="AA49" s="15">
        <v>0</v>
      </c>
      <c r="AB49" s="18" t="b">
        <v>0</v>
      </c>
      <c r="AC49" s="15"/>
      <c r="AD49" s="15" t="s">
        <v>519</v>
      </c>
      <c r="AE49" s="17">
        <v>2</v>
      </c>
      <c r="AF49" s="17">
        <v>7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5">
        <v>0</v>
      </c>
      <c r="AM49" s="15">
        <v>0</v>
      </c>
      <c r="AN49" s="15" t="s">
        <v>1479</v>
      </c>
      <c r="AO49" s="15"/>
      <c r="AP49" s="15"/>
      <c r="AQ49" s="15"/>
      <c r="AR49" s="15"/>
      <c r="AS49" s="18" t="b">
        <v>0</v>
      </c>
      <c r="AT49" s="15" t="s">
        <v>2180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5">
        <v>0</v>
      </c>
      <c r="BI49" s="15">
        <v>0</v>
      </c>
      <c r="BJ49" s="15">
        <v>0</v>
      </c>
      <c r="BK49" s="15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5">
        <v>0</v>
      </c>
      <c r="BR49" s="15">
        <v>0</v>
      </c>
      <c r="BS49" s="15">
        <v>0</v>
      </c>
      <c r="BT49" s="15">
        <v>0</v>
      </c>
      <c r="BU49" s="15"/>
      <c r="BV49" s="15"/>
      <c r="BW49" s="15"/>
      <c r="BX49" s="15"/>
      <c r="BY49" s="15"/>
      <c r="BZ49" s="15"/>
      <c r="CA49" s="15"/>
      <c r="CB49" s="15"/>
      <c r="CC49" s="17">
        <v>515</v>
      </c>
      <c r="CD49" s="17">
        <v>216</v>
      </c>
      <c r="CE49" s="17">
        <v>514</v>
      </c>
      <c r="CF49" s="17">
        <v>216</v>
      </c>
      <c r="CG49" s="17">
        <v>510</v>
      </c>
      <c r="CH49" s="17">
        <v>215</v>
      </c>
      <c r="CI49" s="17">
        <v>515</v>
      </c>
      <c r="CJ49" s="17">
        <v>216</v>
      </c>
      <c r="CK49" s="17">
        <v>0</v>
      </c>
      <c r="CL49" s="17">
        <v>0</v>
      </c>
      <c r="CM49" s="17">
        <v>0</v>
      </c>
      <c r="CN49" s="17">
        <v>0</v>
      </c>
      <c r="CO49" s="17">
        <v>0</v>
      </c>
      <c r="CP49" s="17">
        <v>0</v>
      </c>
      <c r="CQ49" s="17">
        <v>303</v>
      </c>
      <c r="CR49" s="17">
        <v>176</v>
      </c>
      <c r="CS49" s="17">
        <v>281</v>
      </c>
      <c r="CT49" s="17">
        <v>70</v>
      </c>
      <c r="CU49" s="17">
        <v>515</v>
      </c>
      <c r="CV49" s="17">
        <v>216</v>
      </c>
      <c r="CW49" s="17">
        <v>523</v>
      </c>
      <c r="CX49" s="17">
        <v>220</v>
      </c>
      <c r="CY49" s="17">
        <v>0</v>
      </c>
      <c r="CZ49" s="17">
        <v>0</v>
      </c>
      <c r="DA49" s="17">
        <v>0</v>
      </c>
      <c r="DB49" s="15"/>
      <c r="DC49" s="15"/>
      <c r="DD49" s="15"/>
      <c r="DE49" s="15"/>
      <c r="DF49" s="15"/>
      <c r="DG49" s="15"/>
      <c r="DH49" s="15"/>
    </row>
    <row r="50" spans="1:112" ht="17.25" thickBot="1">
      <c r="A50" s="18" t="b">
        <v>1</v>
      </c>
      <c r="B50" s="18" t="b">
        <v>1</v>
      </c>
      <c r="C50" s="15"/>
      <c r="D50" s="15"/>
      <c r="E50" s="17">
        <v>645618</v>
      </c>
      <c r="F50" s="17">
        <v>0</v>
      </c>
      <c r="G50" s="17">
        <v>0</v>
      </c>
      <c r="H50" s="17">
        <v>0</v>
      </c>
      <c r="I50" s="17">
        <v>0</v>
      </c>
      <c r="J50" s="15">
        <v>0</v>
      </c>
      <c r="K50" s="17">
        <v>0</v>
      </c>
      <c r="L50" s="17">
        <v>3</v>
      </c>
      <c r="M50" s="15">
        <v>1</v>
      </c>
      <c r="N50" s="15"/>
      <c r="O50" s="17">
        <v>0</v>
      </c>
      <c r="P50" s="15" t="s">
        <v>1412</v>
      </c>
      <c r="Q50" s="15">
        <v>0</v>
      </c>
      <c r="R50" s="17">
        <v>50</v>
      </c>
      <c r="S50" s="18" t="b">
        <v>0</v>
      </c>
      <c r="T50" s="15"/>
      <c r="U50" s="15"/>
      <c r="V50" s="17">
        <v>45</v>
      </c>
      <c r="W50" s="15" t="s">
        <v>3677</v>
      </c>
      <c r="X50" s="15">
        <v>1</v>
      </c>
      <c r="Y50" s="18" t="b">
        <v>0</v>
      </c>
      <c r="Z50" s="15" t="s">
        <v>3678</v>
      </c>
      <c r="AA50" s="15">
        <v>1.2</v>
      </c>
      <c r="AB50" s="18" t="b">
        <v>0</v>
      </c>
      <c r="AC50" s="15"/>
      <c r="AD50" s="15" t="s">
        <v>519</v>
      </c>
      <c r="AE50" s="17">
        <v>2</v>
      </c>
      <c r="AF50" s="17">
        <v>7</v>
      </c>
      <c r="AG50" s="17">
        <v>1</v>
      </c>
      <c r="AH50" s="17">
        <v>0</v>
      </c>
      <c r="AI50" s="17">
        <v>0</v>
      </c>
      <c r="AJ50" s="17">
        <v>0</v>
      </c>
      <c r="AK50" s="17">
        <v>0</v>
      </c>
      <c r="AL50" s="15">
        <v>0</v>
      </c>
      <c r="AM50" s="15">
        <v>0.2</v>
      </c>
      <c r="AN50" s="15" t="s">
        <v>3678</v>
      </c>
      <c r="AO50" s="15"/>
      <c r="AP50" s="15"/>
      <c r="AQ50" s="15"/>
      <c r="AR50" s="15"/>
      <c r="AS50" s="18" t="b">
        <v>0</v>
      </c>
      <c r="AT50" s="15" t="s">
        <v>3679</v>
      </c>
      <c r="AU50" s="17">
        <v>16</v>
      </c>
      <c r="AV50" s="17">
        <v>0</v>
      </c>
      <c r="AW50" s="17">
        <v>0</v>
      </c>
      <c r="AX50" s="17">
        <v>0</v>
      </c>
      <c r="AY50" s="17">
        <v>1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3</v>
      </c>
      <c r="BH50" s="15">
        <v>0</v>
      </c>
      <c r="BI50" s="15">
        <v>0.3</v>
      </c>
      <c r="BJ50" s="15">
        <v>0</v>
      </c>
      <c r="BK50" s="15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5">
        <v>0</v>
      </c>
      <c r="BR50" s="15">
        <v>0</v>
      </c>
      <c r="BS50" s="15">
        <v>0</v>
      </c>
      <c r="BT50" s="15">
        <v>0.9</v>
      </c>
      <c r="BU50" s="15"/>
      <c r="BV50" s="15"/>
      <c r="BW50" s="15"/>
      <c r="BX50" s="15"/>
      <c r="BY50" s="15"/>
      <c r="BZ50" s="15"/>
      <c r="CA50" s="15"/>
      <c r="CB50" s="15"/>
      <c r="CC50" s="17">
        <v>489</v>
      </c>
      <c r="CD50" s="17">
        <v>199</v>
      </c>
      <c r="CE50" s="17">
        <v>375</v>
      </c>
      <c r="CF50" s="17">
        <v>187</v>
      </c>
      <c r="CG50" s="17">
        <v>475</v>
      </c>
      <c r="CH50" s="17">
        <v>197</v>
      </c>
      <c r="CI50" s="17">
        <v>489</v>
      </c>
      <c r="CJ50" s="17">
        <v>199</v>
      </c>
      <c r="CK50" s="17">
        <v>0</v>
      </c>
      <c r="CL50" s="17">
        <v>0</v>
      </c>
      <c r="CM50" s="17">
        <v>0</v>
      </c>
      <c r="CN50" s="17">
        <v>0</v>
      </c>
      <c r="CO50" s="17">
        <v>5.0599999999999996</v>
      </c>
      <c r="CP50" s="17">
        <v>5.62</v>
      </c>
      <c r="CQ50" s="17">
        <v>489</v>
      </c>
      <c r="CR50" s="17">
        <v>244</v>
      </c>
      <c r="CS50" s="17">
        <v>188</v>
      </c>
      <c r="CT50" s="17">
        <v>23</v>
      </c>
      <c r="CU50" s="17">
        <v>375</v>
      </c>
      <c r="CV50" s="17">
        <v>171</v>
      </c>
      <c r="CW50" s="17">
        <v>180</v>
      </c>
      <c r="CX50" s="17">
        <v>58</v>
      </c>
      <c r="CY50" s="17">
        <v>0</v>
      </c>
      <c r="CZ50" s="17">
        <v>0</v>
      </c>
      <c r="DA50" s="17">
        <v>0</v>
      </c>
      <c r="DB50" s="15"/>
      <c r="DC50" s="15"/>
      <c r="DD50" s="15"/>
      <c r="DE50" s="15"/>
      <c r="DF50" s="15"/>
      <c r="DG50" s="15"/>
      <c r="DH50" s="15"/>
    </row>
    <row r="51" spans="1:112" ht="17.25" thickBot="1">
      <c r="A51" s="18" t="b">
        <v>1</v>
      </c>
      <c r="B51" s="18" t="b">
        <v>1</v>
      </c>
      <c r="C51" s="15"/>
      <c r="D51" s="15"/>
      <c r="E51" s="17">
        <v>577285</v>
      </c>
      <c r="F51" s="17">
        <v>0</v>
      </c>
      <c r="G51" s="17">
        <v>0</v>
      </c>
      <c r="H51" s="17">
        <v>0</v>
      </c>
      <c r="I51" s="17">
        <v>0</v>
      </c>
      <c r="J51" s="15">
        <v>0</v>
      </c>
      <c r="K51" s="17">
        <v>0</v>
      </c>
      <c r="L51" s="17">
        <v>3</v>
      </c>
      <c r="M51" s="15">
        <v>1</v>
      </c>
      <c r="N51" s="15"/>
      <c r="O51" s="17">
        <v>0</v>
      </c>
      <c r="P51" s="15" t="s">
        <v>1047</v>
      </c>
      <c r="Q51" s="15">
        <v>0</v>
      </c>
      <c r="R51" s="17">
        <v>51</v>
      </c>
      <c r="S51" s="18" t="b">
        <v>0</v>
      </c>
      <c r="T51" s="15"/>
      <c r="U51" s="15"/>
      <c r="V51" s="17">
        <v>45</v>
      </c>
      <c r="W51" s="15" t="s">
        <v>4146</v>
      </c>
      <c r="X51" s="15">
        <v>1</v>
      </c>
      <c r="Y51" s="18" t="b">
        <v>0</v>
      </c>
      <c r="Z51" s="15" t="s">
        <v>4147</v>
      </c>
      <c r="AA51" s="15">
        <v>0.2</v>
      </c>
      <c r="AB51" s="18" t="b">
        <v>0</v>
      </c>
      <c r="AC51" s="15"/>
      <c r="AD51" s="15" t="s">
        <v>519</v>
      </c>
      <c r="AE51" s="17">
        <v>2</v>
      </c>
      <c r="AF51" s="17">
        <v>7</v>
      </c>
      <c r="AG51" s="17">
        <v>2</v>
      </c>
      <c r="AH51" s="17">
        <v>0</v>
      </c>
      <c r="AI51" s="17">
        <v>0</v>
      </c>
      <c r="AJ51" s="17">
        <v>0</v>
      </c>
      <c r="AK51" s="17">
        <v>0</v>
      </c>
      <c r="AL51" s="15">
        <v>0</v>
      </c>
      <c r="AM51" s="15">
        <v>0.4</v>
      </c>
      <c r="AN51" s="16" t="s">
        <v>4148</v>
      </c>
      <c r="AO51" s="15"/>
      <c r="AP51" s="15"/>
      <c r="AQ51" s="15"/>
      <c r="AR51" s="15"/>
      <c r="AS51" s="18" t="b">
        <v>0</v>
      </c>
      <c r="AT51" s="15" t="s">
        <v>4149</v>
      </c>
      <c r="AU51" s="17">
        <v>25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5</v>
      </c>
      <c r="BH51" s="15">
        <v>0</v>
      </c>
      <c r="BI51" s="15">
        <v>1.7</v>
      </c>
      <c r="BJ51" s="15">
        <v>2</v>
      </c>
      <c r="BK51" s="15">
        <v>0.3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5">
        <v>0.04</v>
      </c>
      <c r="BR51" s="15">
        <v>0.01</v>
      </c>
      <c r="BS51" s="15">
        <v>0.05</v>
      </c>
      <c r="BT51" s="15">
        <v>0.61</v>
      </c>
      <c r="BU51" s="15"/>
      <c r="BV51" s="15"/>
      <c r="BW51" s="15"/>
      <c r="BX51" s="15"/>
      <c r="BY51" s="15"/>
      <c r="BZ51" s="15"/>
      <c r="CA51" s="15"/>
      <c r="CB51" s="15"/>
      <c r="CC51" s="17">
        <v>483</v>
      </c>
      <c r="CD51" s="17">
        <v>197</v>
      </c>
      <c r="CE51" s="17">
        <v>369</v>
      </c>
      <c r="CF51" s="17">
        <v>185</v>
      </c>
      <c r="CG51" s="17">
        <v>353</v>
      </c>
      <c r="CH51" s="17">
        <v>179</v>
      </c>
      <c r="CI51" s="17">
        <v>392</v>
      </c>
      <c r="CJ51" s="17">
        <v>184</v>
      </c>
      <c r="CK51" s="17">
        <v>0.14000000000000001</v>
      </c>
      <c r="CL51" s="17">
        <v>0</v>
      </c>
      <c r="CM51" s="17">
        <v>0.04</v>
      </c>
      <c r="CN51" s="17">
        <v>0.18</v>
      </c>
      <c r="CO51" s="17">
        <v>2.2000000000000002</v>
      </c>
      <c r="CP51" s="17">
        <v>0</v>
      </c>
      <c r="CQ51" s="17">
        <v>477</v>
      </c>
      <c r="CR51" s="17">
        <v>240</v>
      </c>
      <c r="CS51" s="17">
        <v>176</v>
      </c>
      <c r="CT51" s="17">
        <v>19</v>
      </c>
      <c r="CU51" s="17">
        <v>371</v>
      </c>
      <c r="CV51" s="17">
        <v>169</v>
      </c>
      <c r="CW51" s="17">
        <v>352</v>
      </c>
      <c r="CX51" s="17">
        <v>131</v>
      </c>
      <c r="CY51" s="17">
        <v>0</v>
      </c>
      <c r="CZ51" s="17">
        <v>0</v>
      </c>
      <c r="DA51" s="17">
        <v>0</v>
      </c>
      <c r="DB51" s="15"/>
      <c r="DC51" s="15"/>
      <c r="DD51" s="15"/>
      <c r="DE51" s="15"/>
      <c r="DF51" s="15"/>
      <c r="DG51" s="15"/>
      <c r="DH51" s="15"/>
    </row>
    <row r="52" spans="1:112" ht="40.5" thickBot="1">
      <c r="A52" s="18" t="b">
        <v>1</v>
      </c>
      <c r="B52" s="18" t="b">
        <v>1</v>
      </c>
      <c r="C52" s="15"/>
      <c r="D52" s="15"/>
      <c r="E52" s="17">
        <v>653481</v>
      </c>
      <c r="F52" s="17">
        <v>0</v>
      </c>
      <c r="G52" s="17">
        <v>0</v>
      </c>
      <c r="H52" s="17">
        <v>0</v>
      </c>
      <c r="I52" s="17">
        <v>0</v>
      </c>
      <c r="J52" s="15">
        <v>0</v>
      </c>
      <c r="K52" s="17">
        <v>0</v>
      </c>
      <c r="L52" s="17">
        <v>3</v>
      </c>
      <c r="M52" s="15">
        <v>1.5</v>
      </c>
      <c r="N52" s="15"/>
      <c r="O52" s="17">
        <v>0</v>
      </c>
      <c r="P52" s="15" t="s">
        <v>4409</v>
      </c>
      <c r="Q52" s="15">
        <v>0</v>
      </c>
      <c r="R52" s="17">
        <v>52</v>
      </c>
      <c r="S52" s="18" t="b">
        <v>0</v>
      </c>
      <c r="T52" s="15"/>
      <c r="U52" s="15"/>
      <c r="V52" s="17">
        <v>50</v>
      </c>
      <c r="W52" s="15" t="s">
        <v>4410</v>
      </c>
      <c r="X52" s="15">
        <v>1</v>
      </c>
      <c r="Y52" s="18" t="b">
        <v>0</v>
      </c>
      <c r="Z52" s="15" t="s">
        <v>4411</v>
      </c>
      <c r="AA52" s="15">
        <v>0.1</v>
      </c>
      <c r="AB52" s="18" t="b">
        <v>0</v>
      </c>
      <c r="AC52" s="15"/>
      <c r="AD52" s="15" t="s">
        <v>519</v>
      </c>
      <c r="AE52" s="17">
        <v>2</v>
      </c>
      <c r="AF52" s="17">
        <v>7</v>
      </c>
      <c r="AG52" s="17">
        <v>3</v>
      </c>
      <c r="AH52" s="17">
        <v>0</v>
      </c>
      <c r="AI52" s="17">
        <v>0</v>
      </c>
      <c r="AJ52" s="17">
        <v>0</v>
      </c>
      <c r="AK52" s="17">
        <v>0</v>
      </c>
      <c r="AL52" s="15">
        <v>0</v>
      </c>
      <c r="AM52" s="15">
        <v>0.6</v>
      </c>
      <c r="AN52" s="15" t="s">
        <v>4412</v>
      </c>
      <c r="AO52" s="15"/>
      <c r="AP52" s="15"/>
      <c r="AQ52" s="15"/>
      <c r="AR52" s="15"/>
      <c r="AS52" s="18" t="b">
        <v>0</v>
      </c>
      <c r="AT52" s="15" t="s">
        <v>4413</v>
      </c>
      <c r="AU52" s="17">
        <v>47</v>
      </c>
      <c r="AV52" s="17">
        <v>0</v>
      </c>
      <c r="AW52" s="17">
        <v>0</v>
      </c>
      <c r="AX52" s="17">
        <v>0</v>
      </c>
      <c r="AY52" s="17">
        <v>2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11</v>
      </c>
      <c r="BH52" s="15">
        <v>3.2</v>
      </c>
      <c r="BI52" s="15">
        <v>3.5</v>
      </c>
      <c r="BJ52" s="15">
        <v>10</v>
      </c>
      <c r="BK52" s="15">
        <v>1.5</v>
      </c>
      <c r="BL52" s="17">
        <v>0</v>
      </c>
      <c r="BM52" s="17">
        <v>0</v>
      </c>
      <c r="BN52" s="17">
        <v>0</v>
      </c>
      <c r="BO52" s="17">
        <v>0</v>
      </c>
      <c r="BP52" s="17">
        <v>0</v>
      </c>
      <c r="BQ52" s="15">
        <v>0.05</v>
      </c>
      <c r="BR52" s="15">
        <v>0.05</v>
      </c>
      <c r="BS52" s="15">
        <v>0.1</v>
      </c>
      <c r="BT52" s="15">
        <v>1.87</v>
      </c>
      <c r="BU52" s="15"/>
      <c r="BV52" s="15"/>
      <c r="BW52" s="15"/>
      <c r="BX52" s="15"/>
      <c r="BY52" s="15"/>
      <c r="BZ52" s="15"/>
      <c r="CA52" s="15"/>
      <c r="CB52" s="15"/>
      <c r="CC52" s="17">
        <v>384</v>
      </c>
      <c r="CD52" s="17">
        <v>179</v>
      </c>
      <c r="CE52" s="17">
        <v>358</v>
      </c>
      <c r="CF52" s="17">
        <v>177</v>
      </c>
      <c r="CG52" s="17">
        <v>329</v>
      </c>
      <c r="CH52" s="17">
        <v>168</v>
      </c>
      <c r="CI52" s="17">
        <v>380</v>
      </c>
      <c r="CJ52" s="17">
        <v>179</v>
      </c>
      <c r="CK52" s="17">
        <v>0.1</v>
      </c>
      <c r="CL52" s="17">
        <v>0</v>
      </c>
      <c r="CM52" s="17">
        <v>0.1</v>
      </c>
      <c r="CN52" s="17">
        <v>0.2</v>
      </c>
      <c r="CO52" s="17">
        <v>3.58</v>
      </c>
      <c r="CP52" s="17">
        <v>3.83</v>
      </c>
      <c r="CQ52" s="17">
        <v>365</v>
      </c>
      <c r="CR52" s="17">
        <v>219</v>
      </c>
      <c r="CS52" s="17">
        <v>343</v>
      </c>
      <c r="CT52" s="17">
        <v>113</v>
      </c>
      <c r="CU52" s="17">
        <v>385</v>
      </c>
      <c r="CV52" s="17">
        <v>181</v>
      </c>
      <c r="CW52" s="17">
        <v>495</v>
      </c>
      <c r="CX52" s="17">
        <v>203</v>
      </c>
      <c r="CY52" s="17">
        <v>0</v>
      </c>
      <c r="CZ52" s="17">
        <v>0</v>
      </c>
      <c r="DA52" s="17">
        <v>0</v>
      </c>
      <c r="DB52" s="15"/>
      <c r="DC52" s="15"/>
      <c r="DD52" s="15"/>
      <c r="DE52" s="15"/>
      <c r="DF52" s="15"/>
      <c r="DG52" s="15"/>
      <c r="DH52" s="15"/>
    </row>
    <row r="53" spans="1:112" ht="17.25" thickBot="1">
      <c r="A53" s="18" t="b">
        <v>1</v>
      </c>
      <c r="B53" s="18" t="b">
        <v>1</v>
      </c>
      <c r="C53" s="15"/>
      <c r="D53" s="15"/>
      <c r="E53" s="17">
        <v>614071</v>
      </c>
      <c r="F53" s="17">
        <v>0</v>
      </c>
      <c r="G53" s="17">
        <v>0</v>
      </c>
      <c r="H53" s="17">
        <v>0</v>
      </c>
      <c r="I53" s="17">
        <v>0</v>
      </c>
      <c r="J53" s="15">
        <v>0</v>
      </c>
      <c r="K53" s="17">
        <v>0</v>
      </c>
      <c r="L53" s="17">
        <v>3</v>
      </c>
      <c r="M53" s="15">
        <v>2.1</v>
      </c>
      <c r="N53" s="15"/>
      <c r="O53" s="17">
        <v>0</v>
      </c>
      <c r="P53" s="15" t="s">
        <v>5131</v>
      </c>
      <c r="Q53" s="15">
        <v>0</v>
      </c>
      <c r="R53" s="17">
        <v>53</v>
      </c>
      <c r="S53" s="18" t="b">
        <v>0</v>
      </c>
      <c r="T53" s="15"/>
      <c r="U53" s="15"/>
      <c r="V53" s="17">
        <v>60</v>
      </c>
      <c r="W53" s="15" t="s">
        <v>5132</v>
      </c>
      <c r="X53" s="15">
        <v>0</v>
      </c>
      <c r="Y53" s="18" t="b">
        <v>0</v>
      </c>
      <c r="Z53" s="15" t="s">
        <v>5133</v>
      </c>
      <c r="AA53" s="15">
        <v>3.9</v>
      </c>
      <c r="AB53" s="18" t="b">
        <v>0</v>
      </c>
      <c r="AC53" s="15"/>
      <c r="AD53" s="15" t="s">
        <v>519</v>
      </c>
      <c r="AE53" s="17">
        <v>2</v>
      </c>
      <c r="AF53" s="17">
        <v>7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5">
        <v>0</v>
      </c>
      <c r="AM53" s="15">
        <v>0</v>
      </c>
      <c r="AN53" s="15" t="s">
        <v>5133</v>
      </c>
      <c r="AO53" s="15"/>
      <c r="AP53" s="15"/>
      <c r="AQ53" s="15"/>
      <c r="AR53" s="15"/>
      <c r="AS53" s="18" t="b">
        <v>0</v>
      </c>
      <c r="AT53" s="15" t="s">
        <v>5134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5">
        <v>0</v>
      </c>
      <c r="BI53" s="15">
        <v>0</v>
      </c>
      <c r="BJ53" s="15">
        <v>0</v>
      </c>
      <c r="BK53" s="15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5">
        <v>0</v>
      </c>
      <c r="BR53" s="15">
        <v>0</v>
      </c>
      <c r="BS53" s="15">
        <v>0</v>
      </c>
      <c r="BT53" s="15">
        <v>0</v>
      </c>
      <c r="BU53" s="15"/>
      <c r="BV53" s="15"/>
      <c r="BW53" s="15"/>
      <c r="BX53" s="15"/>
      <c r="BY53" s="15"/>
      <c r="BZ53" s="15"/>
      <c r="CA53" s="15"/>
      <c r="CB53" s="15"/>
      <c r="CC53" s="17">
        <v>553</v>
      </c>
      <c r="CD53" s="17">
        <v>242</v>
      </c>
      <c r="CE53" s="17">
        <v>553</v>
      </c>
      <c r="CF53" s="17">
        <v>242</v>
      </c>
      <c r="CG53" s="17">
        <v>553</v>
      </c>
      <c r="CH53" s="17">
        <v>242</v>
      </c>
      <c r="CI53" s="17">
        <v>553</v>
      </c>
      <c r="CJ53" s="17">
        <v>242</v>
      </c>
      <c r="CK53" s="17">
        <v>0</v>
      </c>
      <c r="CL53" s="17">
        <v>0</v>
      </c>
      <c r="CM53" s="17">
        <v>0</v>
      </c>
      <c r="CN53" s="17">
        <v>0</v>
      </c>
      <c r="CO53" s="17">
        <v>0</v>
      </c>
      <c r="CP53" s="17">
        <v>0</v>
      </c>
      <c r="CQ53" s="17">
        <v>109</v>
      </c>
      <c r="CR53" s="17">
        <v>72</v>
      </c>
      <c r="CS53" s="17">
        <v>503</v>
      </c>
      <c r="CT53" s="17">
        <v>207</v>
      </c>
      <c r="CU53" s="17">
        <v>553</v>
      </c>
      <c r="CV53" s="17">
        <v>242</v>
      </c>
      <c r="CW53" s="17">
        <v>89</v>
      </c>
      <c r="CX53" s="17">
        <v>30</v>
      </c>
      <c r="CY53" s="17">
        <v>0</v>
      </c>
      <c r="CZ53" s="17">
        <v>0</v>
      </c>
      <c r="DA53" s="17">
        <v>0</v>
      </c>
      <c r="DB53" s="15"/>
      <c r="DC53" s="15"/>
      <c r="DD53" s="15"/>
      <c r="DE53" s="15"/>
      <c r="DF53" s="15"/>
      <c r="DG53" s="15"/>
      <c r="DH53" s="15"/>
    </row>
    <row r="54" spans="1:112" ht="17.25" thickBot="1">
      <c r="A54" s="18" t="b">
        <v>1</v>
      </c>
      <c r="B54" s="18" t="b">
        <v>1</v>
      </c>
      <c r="C54" s="15"/>
      <c r="D54" s="15"/>
      <c r="E54" s="17">
        <v>448089</v>
      </c>
      <c r="F54" s="17">
        <v>0</v>
      </c>
      <c r="G54" s="17">
        <v>0</v>
      </c>
      <c r="H54" s="17">
        <v>0</v>
      </c>
      <c r="I54" s="17">
        <v>0</v>
      </c>
      <c r="J54" s="15">
        <v>0</v>
      </c>
      <c r="K54" s="17">
        <v>0</v>
      </c>
      <c r="L54" s="17">
        <v>3</v>
      </c>
      <c r="M54" s="15">
        <v>2</v>
      </c>
      <c r="N54" s="15"/>
      <c r="O54" s="17">
        <v>0</v>
      </c>
      <c r="P54" s="15" t="s">
        <v>5135</v>
      </c>
      <c r="Q54" s="15">
        <v>0</v>
      </c>
      <c r="R54" s="17">
        <v>54</v>
      </c>
      <c r="S54" s="18" t="b">
        <v>0</v>
      </c>
      <c r="T54" s="15"/>
      <c r="U54" s="15"/>
      <c r="V54" s="17">
        <v>55</v>
      </c>
      <c r="W54" s="15" t="s">
        <v>1038</v>
      </c>
      <c r="X54" s="15">
        <v>3</v>
      </c>
      <c r="Y54" s="18" t="b">
        <v>0</v>
      </c>
      <c r="Z54" s="15" t="s">
        <v>406</v>
      </c>
      <c r="AA54" s="15">
        <v>0.3</v>
      </c>
      <c r="AB54" s="18" t="b">
        <v>0</v>
      </c>
      <c r="AC54" s="15"/>
      <c r="AD54" s="15" t="s">
        <v>519</v>
      </c>
      <c r="AE54" s="17">
        <v>2</v>
      </c>
      <c r="AF54" s="17">
        <v>7</v>
      </c>
      <c r="AG54" s="17">
        <v>85</v>
      </c>
      <c r="AH54" s="17">
        <v>0</v>
      </c>
      <c r="AI54" s="17">
        <v>0</v>
      </c>
      <c r="AJ54" s="17">
        <v>0</v>
      </c>
      <c r="AK54" s="17">
        <v>0</v>
      </c>
      <c r="AL54" s="15">
        <v>0</v>
      </c>
      <c r="AM54" s="15">
        <v>15.5</v>
      </c>
      <c r="AN54" s="15" t="s">
        <v>406</v>
      </c>
      <c r="AO54" s="15"/>
      <c r="AP54" s="15"/>
      <c r="AQ54" s="15"/>
      <c r="AR54" s="15"/>
      <c r="AS54" s="18" t="b">
        <v>0</v>
      </c>
      <c r="AT54" s="15" t="s">
        <v>3228</v>
      </c>
      <c r="AU54" s="17">
        <v>2207</v>
      </c>
      <c r="AV54" s="17">
        <v>1</v>
      </c>
      <c r="AW54" s="17">
        <v>1</v>
      </c>
      <c r="AX54" s="17">
        <v>4</v>
      </c>
      <c r="AY54" s="17">
        <v>41</v>
      </c>
      <c r="AZ54" s="17">
        <v>0</v>
      </c>
      <c r="BA54" s="17">
        <v>0</v>
      </c>
      <c r="BB54" s="17">
        <v>0</v>
      </c>
      <c r="BC54" s="17">
        <v>9</v>
      </c>
      <c r="BD54" s="17">
        <v>0</v>
      </c>
      <c r="BE54" s="17">
        <v>0</v>
      </c>
      <c r="BF54" s="17">
        <v>4</v>
      </c>
      <c r="BG54" s="17">
        <v>421</v>
      </c>
      <c r="BH54" s="15">
        <v>486.6</v>
      </c>
      <c r="BI54" s="15">
        <v>353.4</v>
      </c>
      <c r="BJ54" s="15">
        <v>176</v>
      </c>
      <c r="BK54" s="15">
        <v>102</v>
      </c>
      <c r="BL54" s="17">
        <v>0</v>
      </c>
      <c r="BM54" s="17">
        <v>0</v>
      </c>
      <c r="BN54" s="17">
        <v>0</v>
      </c>
      <c r="BO54" s="17">
        <v>0</v>
      </c>
      <c r="BP54" s="17">
        <v>25</v>
      </c>
      <c r="BQ54" s="15">
        <v>1.1499999999999999</v>
      </c>
      <c r="BR54" s="15">
        <v>1.34</v>
      </c>
      <c r="BS54" s="15">
        <v>2.4900000000000002</v>
      </c>
      <c r="BT54" s="15">
        <v>48.6</v>
      </c>
      <c r="BU54" s="15"/>
      <c r="BV54" s="15"/>
      <c r="BW54" s="15"/>
      <c r="BX54" s="15"/>
      <c r="BY54" s="15"/>
      <c r="BZ54" s="15"/>
      <c r="CA54" s="15"/>
      <c r="CB54" s="15"/>
      <c r="CC54" s="17">
        <v>117</v>
      </c>
      <c r="CD54" s="17">
        <v>41</v>
      </c>
      <c r="CE54" s="17">
        <v>96</v>
      </c>
      <c r="CF54" s="17">
        <v>70</v>
      </c>
      <c r="CG54" s="17">
        <v>177</v>
      </c>
      <c r="CH54" s="17">
        <v>96</v>
      </c>
      <c r="CI54" s="17">
        <v>125</v>
      </c>
      <c r="CJ54" s="17">
        <v>71</v>
      </c>
      <c r="CK54" s="17">
        <v>0.05</v>
      </c>
      <c r="CL54" s="17">
        <v>0</v>
      </c>
      <c r="CM54" s="17">
        <v>0.05</v>
      </c>
      <c r="CN54" s="17">
        <v>0.1</v>
      </c>
      <c r="CO54" s="17">
        <v>1.98</v>
      </c>
      <c r="CP54" s="17">
        <v>1.67</v>
      </c>
      <c r="CQ54" s="17">
        <v>163</v>
      </c>
      <c r="CR54" s="17">
        <v>103</v>
      </c>
      <c r="CS54" s="17">
        <v>400</v>
      </c>
      <c r="CT54" s="17">
        <v>146</v>
      </c>
      <c r="CU54" s="17">
        <v>173</v>
      </c>
      <c r="CV54" s="17">
        <v>66</v>
      </c>
      <c r="CW54" s="17">
        <v>306</v>
      </c>
      <c r="CX54" s="17">
        <v>104</v>
      </c>
      <c r="CY54" s="17">
        <v>1.02</v>
      </c>
      <c r="CZ54" s="17">
        <v>0.16</v>
      </c>
      <c r="DA54" s="17">
        <v>0</v>
      </c>
      <c r="DB54" s="15"/>
      <c r="DC54" s="15"/>
      <c r="DD54" s="15"/>
      <c r="DE54" s="15"/>
      <c r="DF54" s="15"/>
      <c r="DG54" s="15"/>
      <c r="DH54" s="15"/>
    </row>
    <row r="55" spans="1:112" ht="17.25" thickBot="1">
      <c r="A55" s="18" t="b">
        <v>1</v>
      </c>
      <c r="B55" s="18" t="b">
        <v>1</v>
      </c>
      <c r="C55" s="15"/>
      <c r="D55" s="15"/>
      <c r="E55" s="17">
        <v>178301</v>
      </c>
      <c r="F55" s="17">
        <v>0</v>
      </c>
      <c r="G55" s="17">
        <v>0</v>
      </c>
      <c r="H55" s="17">
        <v>0</v>
      </c>
      <c r="I55" s="17">
        <v>0</v>
      </c>
      <c r="J55" s="15">
        <v>0</v>
      </c>
      <c r="K55" s="17">
        <v>0</v>
      </c>
      <c r="L55" s="17">
        <v>4</v>
      </c>
      <c r="M55" s="15">
        <v>2.5</v>
      </c>
      <c r="N55" s="15"/>
      <c r="O55" s="17">
        <v>0</v>
      </c>
      <c r="P55" s="15" t="s">
        <v>570</v>
      </c>
      <c r="Q55" s="15">
        <v>0</v>
      </c>
      <c r="R55" s="17">
        <v>55</v>
      </c>
      <c r="S55" s="18" t="b">
        <v>0</v>
      </c>
      <c r="T55" s="15"/>
      <c r="U55" s="15"/>
      <c r="V55" s="17">
        <v>80</v>
      </c>
      <c r="W55" s="15" t="s">
        <v>571</v>
      </c>
      <c r="X55" s="15">
        <v>4.5</v>
      </c>
      <c r="Y55" s="18" t="b">
        <v>0</v>
      </c>
      <c r="Z55" s="15" t="s">
        <v>264</v>
      </c>
      <c r="AA55" s="15">
        <v>14.1</v>
      </c>
      <c r="AB55" s="18" t="b">
        <v>0</v>
      </c>
      <c r="AC55" s="15"/>
      <c r="AD55" s="15" t="s">
        <v>519</v>
      </c>
      <c r="AE55" s="17">
        <v>2</v>
      </c>
      <c r="AF55" s="17">
        <v>7</v>
      </c>
      <c r="AG55" s="17">
        <v>167</v>
      </c>
      <c r="AH55" s="17">
        <v>0</v>
      </c>
      <c r="AI55" s="17">
        <v>0</v>
      </c>
      <c r="AJ55" s="17">
        <v>0</v>
      </c>
      <c r="AK55" s="17">
        <v>0</v>
      </c>
      <c r="AL55" s="15">
        <v>0</v>
      </c>
      <c r="AM55" s="15">
        <v>20.9</v>
      </c>
      <c r="AN55" s="15" t="s">
        <v>264</v>
      </c>
      <c r="AO55" s="15"/>
      <c r="AP55" s="15"/>
      <c r="AQ55" s="15"/>
      <c r="AR55" s="15"/>
      <c r="AS55" s="18" t="b">
        <v>0</v>
      </c>
      <c r="AT55" s="15" t="s">
        <v>2195</v>
      </c>
      <c r="AU55" s="17">
        <v>2833</v>
      </c>
      <c r="AV55" s="17">
        <v>16</v>
      </c>
      <c r="AW55" s="17">
        <v>4</v>
      </c>
      <c r="AX55" s="17">
        <v>9</v>
      </c>
      <c r="AY55" s="17">
        <v>38</v>
      </c>
      <c r="AZ55" s="17">
        <v>0</v>
      </c>
      <c r="BA55" s="17">
        <v>0</v>
      </c>
      <c r="BB55" s="17">
        <v>0</v>
      </c>
      <c r="BC55" s="17">
        <v>4</v>
      </c>
      <c r="BD55" s="17">
        <v>0</v>
      </c>
      <c r="BE55" s="17">
        <v>0</v>
      </c>
      <c r="BF55" s="17">
        <v>26</v>
      </c>
      <c r="BG55" s="17">
        <v>623</v>
      </c>
      <c r="BH55" s="15">
        <v>720.2</v>
      </c>
      <c r="BI55" s="15">
        <v>330.9</v>
      </c>
      <c r="BJ55" s="15">
        <v>1206</v>
      </c>
      <c r="BK55" s="15">
        <v>225.2</v>
      </c>
      <c r="BL55" s="17">
        <v>0</v>
      </c>
      <c r="BM55" s="17">
        <v>0</v>
      </c>
      <c r="BN55" s="17">
        <v>0</v>
      </c>
      <c r="BO55" s="17">
        <v>0</v>
      </c>
      <c r="BP55" s="17">
        <v>33</v>
      </c>
      <c r="BQ55" s="15">
        <v>15.4</v>
      </c>
      <c r="BR55" s="15">
        <v>1.18</v>
      </c>
      <c r="BS55" s="15">
        <v>16.579999999999998</v>
      </c>
      <c r="BT55" s="15">
        <v>43.39</v>
      </c>
      <c r="BU55" s="15"/>
      <c r="BV55" s="15"/>
      <c r="BW55" s="15"/>
      <c r="BX55" s="15"/>
      <c r="BY55" s="17">
        <v>2</v>
      </c>
      <c r="BZ55" s="15"/>
      <c r="CA55" s="15"/>
      <c r="CB55" s="15"/>
      <c r="CC55" s="17">
        <v>42</v>
      </c>
      <c r="CD55" s="17">
        <v>4</v>
      </c>
      <c r="CE55" s="17">
        <v>107</v>
      </c>
      <c r="CF55" s="17">
        <v>5</v>
      </c>
      <c r="CG55" s="17">
        <v>2</v>
      </c>
      <c r="CH55" s="17">
        <v>2</v>
      </c>
      <c r="CI55" s="17">
        <v>11</v>
      </c>
      <c r="CJ55" s="17">
        <v>3</v>
      </c>
      <c r="CK55" s="17">
        <v>0.49</v>
      </c>
      <c r="CL55" s="17">
        <v>0</v>
      </c>
      <c r="CM55" s="17">
        <v>0.04</v>
      </c>
      <c r="CN55" s="17">
        <v>0.53</v>
      </c>
      <c r="CO55" s="17">
        <v>1.38</v>
      </c>
      <c r="CP55" s="17">
        <v>1.21</v>
      </c>
      <c r="CQ55" s="17">
        <v>7</v>
      </c>
      <c r="CR55" s="17">
        <v>3</v>
      </c>
      <c r="CS55" s="17">
        <v>547</v>
      </c>
      <c r="CT55" s="17">
        <v>65</v>
      </c>
      <c r="CU55" s="17">
        <v>29</v>
      </c>
      <c r="CV55" s="17">
        <v>5</v>
      </c>
      <c r="CW55" s="17">
        <v>29</v>
      </c>
      <c r="CX55" s="17">
        <v>7</v>
      </c>
      <c r="CY55" s="17">
        <v>1.05</v>
      </c>
      <c r="CZ55" s="17">
        <v>0.28999999999999998</v>
      </c>
      <c r="DA55" s="17">
        <v>0</v>
      </c>
      <c r="DB55" s="15"/>
      <c r="DC55" s="15"/>
      <c r="DD55" s="15"/>
      <c r="DE55" s="15"/>
      <c r="DF55" s="15"/>
      <c r="DG55" s="15"/>
      <c r="DH55" s="15"/>
    </row>
    <row r="56" spans="1:112" ht="66" thickBot="1">
      <c r="A56" s="18" t="b">
        <v>1</v>
      </c>
      <c r="B56" s="18" t="b">
        <v>1</v>
      </c>
      <c r="C56" s="17">
        <v>0</v>
      </c>
      <c r="D56" s="15"/>
      <c r="E56" s="17">
        <v>173879</v>
      </c>
      <c r="F56" s="17">
        <v>0</v>
      </c>
      <c r="G56" s="17">
        <v>0</v>
      </c>
      <c r="H56" s="17">
        <v>0</v>
      </c>
      <c r="I56" s="17">
        <v>0</v>
      </c>
      <c r="J56" s="15">
        <v>0</v>
      </c>
      <c r="K56" s="17">
        <v>0</v>
      </c>
      <c r="L56" s="17">
        <v>4</v>
      </c>
      <c r="M56" s="15">
        <v>0</v>
      </c>
      <c r="N56" s="15"/>
      <c r="O56" s="17">
        <v>0</v>
      </c>
      <c r="P56" s="15" t="s">
        <v>4603</v>
      </c>
      <c r="Q56" s="15">
        <v>0</v>
      </c>
      <c r="R56" s="17">
        <v>56</v>
      </c>
      <c r="S56" s="18" t="b">
        <v>0</v>
      </c>
      <c r="T56" s="15" t="s">
        <v>5136</v>
      </c>
      <c r="U56" s="15" t="s">
        <v>5137</v>
      </c>
      <c r="V56" s="17">
        <v>55</v>
      </c>
      <c r="W56" s="15" t="s">
        <v>4604</v>
      </c>
      <c r="X56" s="15">
        <v>1.9</v>
      </c>
      <c r="Y56" s="18" t="b">
        <v>0</v>
      </c>
      <c r="Z56" s="15" t="s">
        <v>4605</v>
      </c>
      <c r="AA56" s="15">
        <v>0</v>
      </c>
      <c r="AB56" s="18" t="b">
        <v>0</v>
      </c>
      <c r="AC56" s="15"/>
      <c r="AD56" s="15" t="s">
        <v>543</v>
      </c>
      <c r="AE56" s="17">
        <v>2</v>
      </c>
      <c r="AF56" s="17">
        <v>7</v>
      </c>
      <c r="AG56" s="17">
        <v>23</v>
      </c>
      <c r="AH56" s="17">
        <v>0</v>
      </c>
      <c r="AI56" s="17">
        <v>0</v>
      </c>
      <c r="AJ56" s="17">
        <v>0</v>
      </c>
      <c r="AK56" s="17">
        <v>0</v>
      </c>
      <c r="AL56" s="15">
        <v>0</v>
      </c>
      <c r="AM56" s="15">
        <v>4.2</v>
      </c>
      <c r="AN56" s="15" t="s">
        <v>4605</v>
      </c>
      <c r="AO56" s="15"/>
      <c r="AP56" s="15"/>
      <c r="AQ56" s="15"/>
      <c r="AR56" s="15"/>
      <c r="AS56" s="18" t="b">
        <v>0</v>
      </c>
      <c r="AT56" s="15" t="s">
        <v>4606</v>
      </c>
      <c r="AU56" s="17">
        <v>278</v>
      </c>
      <c r="AV56" s="17">
        <v>2</v>
      </c>
      <c r="AW56" s="17">
        <v>0</v>
      </c>
      <c r="AX56" s="17">
        <v>0</v>
      </c>
      <c r="AY56" s="17">
        <v>8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2</v>
      </c>
      <c r="BG56" s="17">
        <v>93</v>
      </c>
      <c r="BH56" s="15">
        <v>87.2</v>
      </c>
      <c r="BI56" s="15">
        <v>49.2</v>
      </c>
      <c r="BJ56" s="15">
        <v>136</v>
      </c>
      <c r="BK56" s="15">
        <v>27.1</v>
      </c>
      <c r="BL56" s="17">
        <v>0</v>
      </c>
      <c r="BM56" s="17">
        <v>0</v>
      </c>
      <c r="BN56" s="17">
        <v>0</v>
      </c>
      <c r="BO56" s="17">
        <v>0</v>
      </c>
      <c r="BP56" s="17">
        <v>2</v>
      </c>
      <c r="BQ56" s="15">
        <v>2.0499999999999998</v>
      </c>
      <c r="BR56" s="15">
        <v>0.36</v>
      </c>
      <c r="BS56" s="15">
        <v>2.41</v>
      </c>
      <c r="BT56" s="15">
        <v>5.12</v>
      </c>
      <c r="BU56" s="15"/>
      <c r="BV56" s="15"/>
      <c r="BW56" s="15"/>
      <c r="BX56" s="15"/>
      <c r="BY56" s="15"/>
      <c r="BZ56" s="15"/>
      <c r="CA56" s="15"/>
      <c r="CB56" s="15"/>
      <c r="CC56" s="17">
        <v>311</v>
      </c>
      <c r="CD56" s="17">
        <v>34</v>
      </c>
      <c r="CE56" s="17">
        <v>286</v>
      </c>
      <c r="CF56" s="17">
        <v>34</v>
      </c>
      <c r="CG56" s="17">
        <v>200</v>
      </c>
      <c r="CH56" s="17">
        <v>36</v>
      </c>
      <c r="CI56" s="17">
        <v>297</v>
      </c>
      <c r="CJ56" s="17">
        <v>35</v>
      </c>
      <c r="CK56" s="17">
        <v>0.66</v>
      </c>
      <c r="CL56" s="17">
        <v>0</v>
      </c>
      <c r="CM56" s="17">
        <v>0.12</v>
      </c>
      <c r="CN56" s="17">
        <v>0.78</v>
      </c>
      <c r="CO56" s="17">
        <v>1.66</v>
      </c>
      <c r="CP56" s="17">
        <v>2.59</v>
      </c>
      <c r="CQ56" s="17">
        <v>121</v>
      </c>
      <c r="CR56" s="17">
        <v>30</v>
      </c>
      <c r="CS56" s="17">
        <v>358</v>
      </c>
      <c r="CT56" s="17">
        <v>27</v>
      </c>
      <c r="CU56" s="17">
        <v>292</v>
      </c>
      <c r="CV56" s="17">
        <v>29</v>
      </c>
      <c r="CW56" s="17">
        <v>531</v>
      </c>
      <c r="CX56" s="17">
        <v>67</v>
      </c>
      <c r="CY56" s="17">
        <v>0.65</v>
      </c>
      <c r="CZ56" s="17">
        <v>0</v>
      </c>
      <c r="DA56" s="17">
        <v>0</v>
      </c>
      <c r="DB56" s="15"/>
      <c r="DC56" s="15"/>
      <c r="DD56" s="15"/>
      <c r="DE56" s="15"/>
      <c r="DF56" s="15"/>
      <c r="DG56" s="15"/>
      <c r="DH56" s="15"/>
    </row>
    <row r="57" spans="1:112" ht="27.75" thickBot="1">
      <c r="A57" s="18" t="b">
        <v>1</v>
      </c>
      <c r="B57" s="18" t="b">
        <v>1</v>
      </c>
      <c r="C57" s="15"/>
      <c r="D57" s="15"/>
      <c r="E57" s="17">
        <v>493105</v>
      </c>
      <c r="F57" s="17">
        <v>0</v>
      </c>
      <c r="G57" s="17">
        <v>0</v>
      </c>
      <c r="H57" s="17">
        <v>0</v>
      </c>
      <c r="I57" s="17">
        <v>0</v>
      </c>
      <c r="J57" s="15">
        <v>0</v>
      </c>
      <c r="K57" s="17">
        <v>0</v>
      </c>
      <c r="L57" s="17">
        <v>3</v>
      </c>
      <c r="M57" s="15">
        <v>2.1</v>
      </c>
      <c r="N57" s="15"/>
      <c r="O57" s="17">
        <v>0</v>
      </c>
      <c r="P57" s="15" t="s">
        <v>885</v>
      </c>
      <c r="Q57" s="15">
        <v>0</v>
      </c>
      <c r="R57" s="17">
        <v>160</v>
      </c>
      <c r="S57" s="18" t="b">
        <v>0</v>
      </c>
      <c r="T57" s="15"/>
      <c r="U57" s="15"/>
      <c r="V57" s="17">
        <v>60</v>
      </c>
      <c r="W57" s="15" t="s">
        <v>886</v>
      </c>
      <c r="X57" s="15">
        <v>2.2999999999999998</v>
      </c>
      <c r="Y57" s="18" t="b">
        <v>0</v>
      </c>
      <c r="Z57" s="15" t="s">
        <v>2880</v>
      </c>
      <c r="AA57" s="15">
        <v>0.9</v>
      </c>
      <c r="AB57" s="18" t="b">
        <v>0</v>
      </c>
      <c r="AC57" s="15"/>
      <c r="AD57" s="15" t="s">
        <v>519</v>
      </c>
      <c r="AE57" s="17">
        <v>2</v>
      </c>
      <c r="AF57" s="17">
        <v>7</v>
      </c>
      <c r="AG57" s="17">
        <v>56</v>
      </c>
      <c r="AH57" s="17">
        <v>0</v>
      </c>
      <c r="AI57" s="17">
        <v>0</v>
      </c>
      <c r="AJ57" s="17">
        <v>0</v>
      </c>
      <c r="AK57" s="17">
        <v>0</v>
      </c>
      <c r="AL57" s="15">
        <v>0</v>
      </c>
      <c r="AM57" s="15">
        <v>9.3000000000000007</v>
      </c>
      <c r="AN57" s="15" t="s">
        <v>303</v>
      </c>
      <c r="AO57" s="15"/>
      <c r="AP57" s="15"/>
      <c r="AQ57" s="68">
        <v>46226</v>
      </c>
      <c r="AR57" s="15"/>
      <c r="AS57" s="18" t="b">
        <v>0</v>
      </c>
      <c r="AT57" s="15" t="s">
        <v>2881</v>
      </c>
      <c r="AU57" s="17">
        <v>1261</v>
      </c>
      <c r="AV57" s="17">
        <v>1</v>
      </c>
      <c r="AW57" s="17">
        <v>4</v>
      </c>
      <c r="AX57" s="17">
        <v>4</v>
      </c>
      <c r="AY57" s="17">
        <v>20</v>
      </c>
      <c r="AZ57" s="17">
        <v>0</v>
      </c>
      <c r="BA57" s="17">
        <v>0</v>
      </c>
      <c r="BB57" s="17">
        <v>0</v>
      </c>
      <c r="BC57" s="17">
        <v>2</v>
      </c>
      <c r="BD57" s="17">
        <v>0</v>
      </c>
      <c r="BE57" s="17">
        <v>0</v>
      </c>
      <c r="BF57" s="17">
        <v>3</v>
      </c>
      <c r="BG57" s="17">
        <v>222</v>
      </c>
      <c r="BH57" s="15">
        <v>211.4</v>
      </c>
      <c r="BI57" s="15">
        <v>405.3</v>
      </c>
      <c r="BJ57" s="15">
        <v>399</v>
      </c>
      <c r="BK57" s="15">
        <v>100.5</v>
      </c>
      <c r="BL57" s="17">
        <v>0</v>
      </c>
      <c r="BM57" s="17">
        <v>0</v>
      </c>
      <c r="BN57" s="17">
        <v>0</v>
      </c>
      <c r="BO57" s="17">
        <v>0</v>
      </c>
      <c r="BP57" s="17">
        <v>14</v>
      </c>
      <c r="BQ57" s="15">
        <v>3.44</v>
      </c>
      <c r="BR57" s="15">
        <v>3.68</v>
      </c>
      <c r="BS57" s="15">
        <v>7.12</v>
      </c>
      <c r="BT57" s="15">
        <v>20.52</v>
      </c>
      <c r="BU57" s="15"/>
      <c r="BV57" s="15"/>
      <c r="BW57" s="15"/>
      <c r="BX57" s="15"/>
      <c r="BY57" s="15"/>
      <c r="BZ57" s="15"/>
      <c r="CA57" s="15"/>
      <c r="CB57" s="15"/>
      <c r="CC57" s="17">
        <v>243</v>
      </c>
      <c r="CD57" s="17">
        <v>109</v>
      </c>
      <c r="CE57" s="17">
        <v>73</v>
      </c>
      <c r="CF57" s="17">
        <v>55</v>
      </c>
      <c r="CG57" s="17">
        <v>66</v>
      </c>
      <c r="CH57" s="17">
        <v>39</v>
      </c>
      <c r="CI57" s="17">
        <v>127</v>
      </c>
      <c r="CJ57" s="17">
        <v>73</v>
      </c>
      <c r="CK57" s="17">
        <v>0.25</v>
      </c>
      <c r="CL57" s="17">
        <v>0</v>
      </c>
      <c r="CM57" s="17">
        <v>0.26</v>
      </c>
      <c r="CN57" s="17">
        <v>0.51</v>
      </c>
      <c r="CO57" s="17">
        <v>1.46</v>
      </c>
      <c r="CP57" s="17">
        <v>1.43</v>
      </c>
      <c r="CQ57" s="17">
        <v>95</v>
      </c>
      <c r="CR57" s="17">
        <v>60</v>
      </c>
      <c r="CS57" s="17">
        <v>489</v>
      </c>
      <c r="CT57" s="17">
        <v>195</v>
      </c>
      <c r="CU57" s="17">
        <v>260</v>
      </c>
      <c r="CV57" s="17">
        <v>108</v>
      </c>
      <c r="CW57" s="17">
        <v>204</v>
      </c>
      <c r="CX57" s="17">
        <v>67</v>
      </c>
      <c r="CY57" s="17">
        <v>1</v>
      </c>
      <c r="CZ57" s="17">
        <v>0.28999999999999998</v>
      </c>
      <c r="DA57" s="17">
        <v>0</v>
      </c>
      <c r="DB57" s="15"/>
      <c r="DC57" s="15"/>
      <c r="DD57" s="15"/>
      <c r="DE57" s="15"/>
      <c r="DF57" s="15"/>
      <c r="DG57" s="15"/>
      <c r="DH57" s="15"/>
    </row>
    <row r="58" spans="1:112" ht="17.25" thickBot="1">
      <c r="A58" s="18" t="b">
        <v>1</v>
      </c>
      <c r="B58" s="18" t="b">
        <v>1</v>
      </c>
      <c r="C58" s="15"/>
      <c r="D58" s="15"/>
      <c r="E58" s="17">
        <v>457569</v>
      </c>
      <c r="F58" s="17">
        <v>0</v>
      </c>
      <c r="G58" s="17">
        <v>0</v>
      </c>
      <c r="H58" s="17">
        <v>0</v>
      </c>
      <c r="I58" s="17">
        <v>0</v>
      </c>
      <c r="J58" s="15">
        <v>0</v>
      </c>
      <c r="K58" s="17">
        <v>0</v>
      </c>
      <c r="L58" s="17">
        <v>1</v>
      </c>
      <c r="M58" s="15">
        <v>2</v>
      </c>
      <c r="N58" s="15"/>
      <c r="O58" s="17">
        <v>0</v>
      </c>
      <c r="P58" s="15" t="s">
        <v>1428</v>
      </c>
      <c r="Q58" s="15">
        <v>0</v>
      </c>
      <c r="R58" s="17">
        <v>57</v>
      </c>
      <c r="S58" s="18" t="b">
        <v>0</v>
      </c>
      <c r="T58" s="15"/>
      <c r="U58" s="15"/>
      <c r="V58" s="17">
        <v>45</v>
      </c>
      <c r="W58" s="15" t="s">
        <v>1334</v>
      </c>
      <c r="X58" s="15">
        <v>3.3</v>
      </c>
      <c r="Y58" s="18" t="b">
        <v>0</v>
      </c>
      <c r="Z58" s="15" t="s">
        <v>1429</v>
      </c>
      <c r="AA58" s="15">
        <v>3.9</v>
      </c>
      <c r="AB58" s="18" t="b">
        <v>0</v>
      </c>
      <c r="AC58" s="15"/>
      <c r="AD58" s="15" t="s">
        <v>519</v>
      </c>
      <c r="AE58" s="17">
        <v>3</v>
      </c>
      <c r="AF58" s="17">
        <v>91</v>
      </c>
      <c r="AG58" s="17">
        <v>124</v>
      </c>
      <c r="AH58" s="17">
        <v>0</v>
      </c>
      <c r="AI58" s="17">
        <v>0</v>
      </c>
      <c r="AJ58" s="17">
        <v>0</v>
      </c>
      <c r="AK58" s="17">
        <v>0</v>
      </c>
      <c r="AL58" s="15">
        <v>0</v>
      </c>
      <c r="AM58" s="15">
        <v>27.6</v>
      </c>
      <c r="AN58" s="15" t="s">
        <v>1429</v>
      </c>
      <c r="AO58" s="15"/>
      <c r="AP58" s="15"/>
      <c r="AQ58" s="15"/>
      <c r="AR58" s="15"/>
      <c r="AS58" s="18" t="b">
        <v>0</v>
      </c>
      <c r="AT58" s="15" t="s">
        <v>2326</v>
      </c>
      <c r="AU58" s="17">
        <v>3420</v>
      </c>
      <c r="AV58" s="17">
        <v>0</v>
      </c>
      <c r="AW58" s="17">
        <v>0</v>
      </c>
      <c r="AX58" s="17">
        <v>11</v>
      </c>
      <c r="AY58" s="17">
        <v>54</v>
      </c>
      <c r="AZ58" s="17">
        <v>1</v>
      </c>
      <c r="BA58" s="17">
        <v>0</v>
      </c>
      <c r="BB58" s="17">
        <v>0</v>
      </c>
      <c r="BC58" s="17">
        <v>3</v>
      </c>
      <c r="BD58" s="17">
        <v>0</v>
      </c>
      <c r="BE58" s="17">
        <v>109</v>
      </c>
      <c r="BF58" s="17">
        <v>5</v>
      </c>
      <c r="BG58" s="17">
        <v>512</v>
      </c>
      <c r="BH58" s="15">
        <v>822.6</v>
      </c>
      <c r="BI58" s="15">
        <v>0</v>
      </c>
      <c r="BJ58" s="15">
        <v>0</v>
      </c>
      <c r="BK58" s="15">
        <v>82.4</v>
      </c>
      <c r="BL58" s="17">
        <v>0</v>
      </c>
      <c r="BM58" s="17">
        <v>0</v>
      </c>
      <c r="BN58" s="17">
        <v>0</v>
      </c>
      <c r="BO58" s="17">
        <v>0</v>
      </c>
      <c r="BP58" s="17">
        <v>38</v>
      </c>
      <c r="BQ58" s="15">
        <v>0</v>
      </c>
      <c r="BR58" s="15">
        <v>0</v>
      </c>
      <c r="BS58" s="15">
        <v>0</v>
      </c>
      <c r="BT58" s="15">
        <v>56.72</v>
      </c>
      <c r="BU58" s="15"/>
      <c r="BV58" s="15"/>
      <c r="BW58" s="15"/>
      <c r="BX58" s="15"/>
      <c r="BY58" s="15"/>
      <c r="BZ58" s="15"/>
      <c r="CA58" s="15"/>
      <c r="CB58" s="15"/>
      <c r="CC58" s="17">
        <v>26</v>
      </c>
      <c r="CD58" s="17">
        <v>7</v>
      </c>
      <c r="CE58" s="17">
        <v>456</v>
      </c>
      <c r="CF58" s="17">
        <v>46</v>
      </c>
      <c r="CG58" s="17">
        <v>442</v>
      </c>
      <c r="CH58" s="17">
        <v>39</v>
      </c>
      <c r="CI58" s="17">
        <v>167</v>
      </c>
      <c r="CJ58" s="17">
        <v>8</v>
      </c>
      <c r="CK58" s="17">
        <v>0</v>
      </c>
      <c r="CL58" s="17">
        <v>2.87</v>
      </c>
      <c r="CM58" s="17">
        <v>0</v>
      </c>
      <c r="CN58" s="17">
        <v>0</v>
      </c>
      <c r="CO58" s="17">
        <v>1.49</v>
      </c>
      <c r="CP58" s="17">
        <v>1.42</v>
      </c>
      <c r="CQ58" s="17">
        <v>433</v>
      </c>
      <c r="CR58" s="17">
        <v>33</v>
      </c>
      <c r="CS58" s="17">
        <v>132</v>
      </c>
      <c r="CT58" s="17">
        <v>35</v>
      </c>
      <c r="CU58" s="17">
        <v>126</v>
      </c>
      <c r="CV58" s="17">
        <v>16</v>
      </c>
      <c r="CW58" s="17">
        <v>90</v>
      </c>
      <c r="CX58" s="17">
        <v>15</v>
      </c>
      <c r="CY58" s="17">
        <v>1</v>
      </c>
      <c r="CZ58" s="17">
        <v>0.28999999999999998</v>
      </c>
      <c r="DA58" s="17">
        <v>0</v>
      </c>
      <c r="DB58" s="15"/>
      <c r="DC58" s="15"/>
      <c r="DD58" s="15"/>
      <c r="DE58" s="15"/>
      <c r="DF58" s="15"/>
      <c r="DG58" s="15"/>
      <c r="DH58" s="15"/>
    </row>
    <row r="59" spans="1:112" ht="17.25" thickBot="1">
      <c r="A59" s="18" t="b">
        <v>1</v>
      </c>
      <c r="B59" s="18" t="b">
        <v>1</v>
      </c>
      <c r="C59" s="15"/>
      <c r="D59" s="15"/>
      <c r="E59" s="17">
        <v>40383</v>
      </c>
      <c r="F59" s="17">
        <v>0</v>
      </c>
      <c r="G59" s="17">
        <v>0</v>
      </c>
      <c r="H59" s="17">
        <v>0</v>
      </c>
      <c r="I59" s="17">
        <v>0</v>
      </c>
      <c r="J59" s="15">
        <v>0</v>
      </c>
      <c r="K59" s="17">
        <v>0</v>
      </c>
      <c r="L59" s="17">
        <v>1</v>
      </c>
      <c r="M59" s="15">
        <v>1</v>
      </c>
      <c r="N59" s="15"/>
      <c r="O59" s="17">
        <v>0</v>
      </c>
      <c r="P59" s="15" t="s">
        <v>370</v>
      </c>
      <c r="Q59" s="15">
        <v>0</v>
      </c>
      <c r="R59" s="17">
        <v>58</v>
      </c>
      <c r="S59" s="18" t="b">
        <v>0</v>
      </c>
      <c r="T59" s="15"/>
      <c r="U59" s="15"/>
      <c r="V59" s="17">
        <v>40</v>
      </c>
      <c r="W59" s="15" t="s">
        <v>4360</v>
      </c>
      <c r="X59" s="15">
        <v>0</v>
      </c>
      <c r="Y59" s="18" t="b">
        <v>0</v>
      </c>
      <c r="Z59" s="15" t="s">
        <v>4361</v>
      </c>
      <c r="AA59" s="15">
        <v>3.4</v>
      </c>
      <c r="AB59" s="18" t="b">
        <v>0</v>
      </c>
      <c r="AC59" s="15"/>
      <c r="AD59" s="15" t="s">
        <v>519</v>
      </c>
      <c r="AE59" s="17">
        <v>3</v>
      </c>
      <c r="AF59" s="17">
        <v>91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5">
        <v>0</v>
      </c>
      <c r="AM59" s="15">
        <v>0</v>
      </c>
      <c r="AN59" s="15" t="s">
        <v>4361</v>
      </c>
      <c r="AO59" s="15"/>
      <c r="AP59" s="15"/>
      <c r="AQ59" s="15"/>
      <c r="AR59" s="15"/>
      <c r="AS59" s="18" t="b">
        <v>0</v>
      </c>
      <c r="AT59" s="15" t="s">
        <v>4362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5">
        <v>0</v>
      </c>
      <c r="BI59" s="15">
        <v>0</v>
      </c>
      <c r="BJ59" s="15">
        <v>0</v>
      </c>
      <c r="BK59" s="15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0</v>
      </c>
      <c r="BQ59" s="15">
        <v>0</v>
      </c>
      <c r="BR59" s="15">
        <v>0</v>
      </c>
      <c r="BS59" s="15">
        <v>0</v>
      </c>
      <c r="BT59" s="15">
        <v>0</v>
      </c>
      <c r="BU59" s="15"/>
      <c r="BV59" s="15"/>
      <c r="BW59" s="15"/>
      <c r="BX59" s="15"/>
      <c r="BY59" s="15"/>
      <c r="BZ59" s="15"/>
      <c r="CA59" s="15"/>
      <c r="CB59" s="15"/>
      <c r="CC59" s="17">
        <v>396</v>
      </c>
      <c r="CD59" s="17">
        <v>33</v>
      </c>
      <c r="CE59" s="17">
        <v>379</v>
      </c>
      <c r="CF59" s="17">
        <v>15</v>
      </c>
      <c r="CG59" s="17">
        <v>360</v>
      </c>
      <c r="CH59" s="17">
        <v>6</v>
      </c>
      <c r="CI59" s="17">
        <v>398</v>
      </c>
      <c r="CJ59" s="17">
        <v>33</v>
      </c>
      <c r="CK59" s="17">
        <v>0</v>
      </c>
      <c r="CL59" s="17">
        <v>0</v>
      </c>
      <c r="CM59" s="17">
        <v>0</v>
      </c>
      <c r="CN59" s="17">
        <v>0</v>
      </c>
      <c r="CO59" s="17">
        <v>0</v>
      </c>
      <c r="CP59" s="17">
        <v>0</v>
      </c>
      <c r="CQ59" s="17">
        <v>493</v>
      </c>
      <c r="CR59" s="17">
        <v>42</v>
      </c>
      <c r="CS59" s="17">
        <v>2</v>
      </c>
      <c r="CT59" s="17">
        <v>2</v>
      </c>
      <c r="CU59" s="17">
        <v>402</v>
      </c>
      <c r="CV59" s="17">
        <v>33</v>
      </c>
      <c r="CW59" s="17">
        <v>97</v>
      </c>
      <c r="CX59" s="17">
        <v>16</v>
      </c>
      <c r="CY59" s="17">
        <v>0</v>
      </c>
      <c r="CZ59" s="17">
        <v>0</v>
      </c>
      <c r="DA59" s="17">
        <v>0</v>
      </c>
      <c r="DB59" s="15"/>
      <c r="DC59" s="15"/>
      <c r="DD59" s="15"/>
      <c r="DE59" s="15"/>
      <c r="DF59" s="15"/>
      <c r="DG59" s="15"/>
      <c r="DH59" s="15"/>
    </row>
    <row r="60" spans="1:112" ht="17.25" thickBot="1">
      <c r="A60" s="18" t="b">
        <v>1</v>
      </c>
      <c r="B60" s="18" t="b">
        <v>1</v>
      </c>
      <c r="C60" s="15"/>
      <c r="D60" s="15"/>
      <c r="E60" s="17">
        <v>444172</v>
      </c>
      <c r="F60" s="17">
        <v>0</v>
      </c>
      <c r="G60" s="17">
        <v>0</v>
      </c>
      <c r="H60" s="17">
        <v>0</v>
      </c>
      <c r="I60" s="17">
        <v>0</v>
      </c>
      <c r="J60" s="15">
        <v>0</v>
      </c>
      <c r="K60" s="17">
        <v>0</v>
      </c>
      <c r="L60" s="17">
        <v>1</v>
      </c>
      <c r="M60" s="15">
        <v>1</v>
      </c>
      <c r="N60" s="15"/>
      <c r="O60" s="17">
        <v>0</v>
      </c>
      <c r="P60" s="15" t="s">
        <v>615</v>
      </c>
      <c r="Q60" s="15">
        <v>0</v>
      </c>
      <c r="R60" s="17">
        <v>59</v>
      </c>
      <c r="S60" s="18" t="b">
        <v>0</v>
      </c>
      <c r="T60" s="15"/>
      <c r="U60" s="15"/>
      <c r="V60" s="17">
        <v>40</v>
      </c>
      <c r="W60" s="15" t="s">
        <v>1619</v>
      </c>
      <c r="X60" s="15">
        <v>0</v>
      </c>
      <c r="Y60" s="18" t="b">
        <v>0</v>
      </c>
      <c r="Z60" s="15" t="s">
        <v>351</v>
      </c>
      <c r="AA60" s="15">
        <v>0.2</v>
      </c>
      <c r="AB60" s="18" t="b">
        <v>0</v>
      </c>
      <c r="AC60" s="15"/>
      <c r="AD60" s="15" t="s">
        <v>519</v>
      </c>
      <c r="AE60" s="17">
        <v>3</v>
      </c>
      <c r="AF60" s="17">
        <v>91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5">
        <v>0</v>
      </c>
      <c r="AM60" s="15">
        <v>0</v>
      </c>
      <c r="AN60" s="15" t="s">
        <v>351</v>
      </c>
      <c r="AO60" s="15"/>
      <c r="AP60" s="15"/>
      <c r="AQ60" s="15"/>
      <c r="AR60" s="15"/>
      <c r="AS60" s="18" t="b">
        <v>0</v>
      </c>
      <c r="AT60" s="15" t="s">
        <v>2327</v>
      </c>
      <c r="AU60" s="17">
        <v>0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5">
        <v>0</v>
      </c>
      <c r="BI60" s="15">
        <v>0</v>
      </c>
      <c r="BJ60" s="15">
        <v>0</v>
      </c>
      <c r="BK60" s="15">
        <v>0</v>
      </c>
      <c r="BL60" s="17">
        <v>0</v>
      </c>
      <c r="BM60" s="17">
        <v>0</v>
      </c>
      <c r="BN60" s="17">
        <v>0</v>
      </c>
      <c r="BO60" s="17">
        <v>0</v>
      </c>
      <c r="BP60" s="17">
        <v>0</v>
      </c>
      <c r="BQ60" s="15">
        <v>0</v>
      </c>
      <c r="BR60" s="15">
        <v>0</v>
      </c>
      <c r="BS60" s="15">
        <v>0</v>
      </c>
      <c r="BT60" s="15">
        <v>0</v>
      </c>
      <c r="BU60" s="15"/>
      <c r="BV60" s="15"/>
      <c r="BW60" s="15"/>
      <c r="BX60" s="15"/>
      <c r="BY60" s="15"/>
      <c r="BZ60" s="15"/>
      <c r="CA60" s="15"/>
      <c r="CB60" s="15"/>
      <c r="CC60" s="17">
        <v>423</v>
      </c>
      <c r="CD60" s="17">
        <v>43</v>
      </c>
      <c r="CE60" s="17">
        <v>408</v>
      </c>
      <c r="CF60" s="17">
        <v>27</v>
      </c>
      <c r="CG60" s="17">
        <v>389</v>
      </c>
      <c r="CH60" s="17">
        <v>18</v>
      </c>
      <c r="CI60" s="17">
        <v>425</v>
      </c>
      <c r="CJ60" s="17">
        <v>43</v>
      </c>
      <c r="CK60" s="17">
        <v>0</v>
      </c>
      <c r="CL60" s="17">
        <v>0</v>
      </c>
      <c r="CM60" s="17">
        <v>0</v>
      </c>
      <c r="CN60" s="17">
        <v>0</v>
      </c>
      <c r="CO60" s="17">
        <v>0</v>
      </c>
      <c r="CP60" s="17">
        <v>0</v>
      </c>
      <c r="CQ60" s="17">
        <v>526</v>
      </c>
      <c r="CR60" s="17">
        <v>54</v>
      </c>
      <c r="CS60" s="17">
        <v>35</v>
      </c>
      <c r="CT60" s="17">
        <v>14</v>
      </c>
      <c r="CU60" s="17">
        <v>429</v>
      </c>
      <c r="CV60" s="17">
        <v>43</v>
      </c>
      <c r="CW60" s="17">
        <v>343</v>
      </c>
      <c r="CX60" s="17">
        <v>40</v>
      </c>
      <c r="CY60" s="17">
        <v>0</v>
      </c>
      <c r="CZ60" s="17">
        <v>0</v>
      </c>
      <c r="DA60" s="17">
        <v>0</v>
      </c>
      <c r="DB60" s="15"/>
      <c r="DC60" s="15"/>
      <c r="DD60" s="15"/>
      <c r="DE60" s="15"/>
      <c r="DF60" s="15"/>
      <c r="DG60" s="15"/>
      <c r="DH60" s="15"/>
    </row>
    <row r="61" spans="1:112" ht="17.25" thickBot="1">
      <c r="A61" s="18" t="b">
        <v>1</v>
      </c>
      <c r="B61" s="18" t="b">
        <v>1</v>
      </c>
      <c r="C61" s="15"/>
      <c r="D61" s="15"/>
      <c r="E61" s="17">
        <v>463981</v>
      </c>
      <c r="F61" s="17">
        <v>0</v>
      </c>
      <c r="G61" s="17">
        <v>0</v>
      </c>
      <c r="H61" s="17">
        <v>0</v>
      </c>
      <c r="I61" s="17">
        <v>0</v>
      </c>
      <c r="J61" s="15">
        <v>0</v>
      </c>
      <c r="K61" s="17">
        <v>0</v>
      </c>
      <c r="L61" s="17">
        <v>2</v>
      </c>
      <c r="M61" s="15">
        <v>2.5</v>
      </c>
      <c r="N61" s="15"/>
      <c r="O61" s="17">
        <v>0</v>
      </c>
      <c r="P61" s="15" t="s">
        <v>279</v>
      </c>
      <c r="Q61" s="15">
        <v>0</v>
      </c>
      <c r="R61" s="17">
        <v>60</v>
      </c>
      <c r="S61" s="18" t="b">
        <v>0</v>
      </c>
      <c r="T61" s="15"/>
      <c r="U61" s="15"/>
      <c r="V61" s="17">
        <v>55</v>
      </c>
      <c r="W61" s="15" t="s">
        <v>618</v>
      </c>
      <c r="X61" s="15">
        <v>3.8</v>
      </c>
      <c r="Y61" s="18" t="b">
        <v>0</v>
      </c>
      <c r="Z61" s="15" t="s">
        <v>389</v>
      </c>
      <c r="AA61" s="15">
        <v>1.7</v>
      </c>
      <c r="AB61" s="18" t="b">
        <v>0</v>
      </c>
      <c r="AC61" s="15"/>
      <c r="AD61" s="15" t="s">
        <v>519</v>
      </c>
      <c r="AE61" s="17">
        <v>3</v>
      </c>
      <c r="AF61" s="17">
        <v>91</v>
      </c>
      <c r="AG61" s="17">
        <v>110</v>
      </c>
      <c r="AH61" s="17">
        <v>0</v>
      </c>
      <c r="AI61" s="17">
        <v>0</v>
      </c>
      <c r="AJ61" s="17">
        <v>0</v>
      </c>
      <c r="AK61" s="17">
        <v>0</v>
      </c>
      <c r="AL61" s="15">
        <v>0</v>
      </c>
      <c r="AM61" s="15">
        <v>20</v>
      </c>
      <c r="AN61" s="15" t="s">
        <v>389</v>
      </c>
      <c r="AO61" s="15"/>
      <c r="AP61" s="15"/>
      <c r="AQ61" s="15"/>
      <c r="AR61" s="15"/>
      <c r="AS61" s="18" t="b">
        <v>0</v>
      </c>
      <c r="AT61" s="15" t="s">
        <v>2342</v>
      </c>
      <c r="AU61" s="17">
        <v>2102</v>
      </c>
      <c r="AV61" s="17">
        <v>0</v>
      </c>
      <c r="AW61" s="17">
        <v>3</v>
      </c>
      <c r="AX61" s="17">
        <v>8</v>
      </c>
      <c r="AY61" s="17">
        <v>24</v>
      </c>
      <c r="AZ61" s="17">
        <v>2</v>
      </c>
      <c r="BA61" s="17">
        <v>0</v>
      </c>
      <c r="BB61" s="17">
        <v>0</v>
      </c>
      <c r="BC61" s="17">
        <v>5</v>
      </c>
      <c r="BD61" s="17">
        <v>0</v>
      </c>
      <c r="BE61" s="17">
        <v>0</v>
      </c>
      <c r="BF61" s="17">
        <v>4</v>
      </c>
      <c r="BG61" s="17">
        <v>386</v>
      </c>
      <c r="BH61" s="15">
        <v>579.4</v>
      </c>
      <c r="BI61" s="15">
        <v>161.69999999999999</v>
      </c>
      <c r="BJ61" s="15">
        <v>119</v>
      </c>
      <c r="BK61" s="15">
        <v>86.3</v>
      </c>
      <c r="BL61" s="17">
        <v>0</v>
      </c>
      <c r="BM61" s="17">
        <v>0</v>
      </c>
      <c r="BN61" s="17">
        <v>0</v>
      </c>
      <c r="BO61" s="17">
        <v>0</v>
      </c>
      <c r="BP61" s="17">
        <v>22</v>
      </c>
      <c r="BQ61" s="15">
        <v>0.89</v>
      </c>
      <c r="BR61" s="15">
        <v>1.1599999999999999</v>
      </c>
      <c r="BS61" s="15">
        <v>2.04</v>
      </c>
      <c r="BT61" s="15">
        <v>33.42</v>
      </c>
      <c r="BU61" s="15"/>
      <c r="BV61" s="15"/>
      <c r="BW61" s="15"/>
      <c r="BX61" s="15"/>
      <c r="BY61" s="15"/>
      <c r="BZ61" s="15"/>
      <c r="CA61" s="15"/>
      <c r="CB61" s="15"/>
      <c r="CC61" s="17">
        <v>83</v>
      </c>
      <c r="CD61" s="17">
        <v>35</v>
      </c>
      <c r="CE61" s="17">
        <v>189</v>
      </c>
      <c r="CF61" s="17">
        <v>48</v>
      </c>
      <c r="CG61" s="17">
        <v>218</v>
      </c>
      <c r="CH61" s="17">
        <v>63</v>
      </c>
      <c r="CI61" s="17">
        <v>157</v>
      </c>
      <c r="CJ61" s="17">
        <v>53</v>
      </c>
      <c r="CK61" s="17">
        <v>0.04</v>
      </c>
      <c r="CL61" s="17">
        <v>0</v>
      </c>
      <c r="CM61" s="17">
        <v>0.05</v>
      </c>
      <c r="CN61" s="17">
        <v>0.09</v>
      </c>
      <c r="CO61" s="17">
        <v>1.43</v>
      </c>
      <c r="CP61" s="17">
        <v>1.03</v>
      </c>
      <c r="CQ61" s="17">
        <v>170</v>
      </c>
      <c r="CR61" s="17">
        <v>23</v>
      </c>
      <c r="CS61" s="17">
        <v>407</v>
      </c>
      <c r="CT61" s="17">
        <v>165</v>
      </c>
      <c r="CU61" s="17">
        <v>73</v>
      </c>
      <c r="CV61" s="17">
        <v>28</v>
      </c>
      <c r="CW61" s="17">
        <v>149</v>
      </c>
      <c r="CX61" s="17">
        <v>58</v>
      </c>
      <c r="CY61" s="17">
        <v>0.94</v>
      </c>
      <c r="CZ61" s="17">
        <v>0.34</v>
      </c>
      <c r="DA61" s="17">
        <v>0</v>
      </c>
      <c r="DB61" s="15"/>
      <c r="DC61" s="15"/>
      <c r="DD61" s="15"/>
      <c r="DE61" s="15"/>
      <c r="DF61" s="15"/>
      <c r="DG61" s="15"/>
      <c r="DH61" s="15"/>
    </row>
    <row r="62" spans="1:112" ht="17.25" thickBot="1">
      <c r="A62" s="18" t="b">
        <v>1</v>
      </c>
      <c r="B62" s="18" t="b">
        <v>1</v>
      </c>
      <c r="C62" s="15"/>
      <c r="D62" s="15"/>
      <c r="E62" s="17">
        <v>494521</v>
      </c>
      <c r="F62" s="17">
        <v>0</v>
      </c>
      <c r="G62" s="17">
        <v>0</v>
      </c>
      <c r="H62" s="17">
        <v>0</v>
      </c>
      <c r="I62" s="17">
        <v>0</v>
      </c>
      <c r="J62" s="15">
        <v>0</v>
      </c>
      <c r="K62" s="17">
        <v>0</v>
      </c>
      <c r="L62" s="17">
        <v>2</v>
      </c>
      <c r="M62" s="15">
        <v>2.5</v>
      </c>
      <c r="N62" s="15"/>
      <c r="O62" s="17">
        <v>0</v>
      </c>
      <c r="P62" s="15" t="s">
        <v>2334</v>
      </c>
      <c r="Q62" s="15">
        <v>0</v>
      </c>
      <c r="R62" s="17">
        <v>61</v>
      </c>
      <c r="S62" s="18" t="b">
        <v>0</v>
      </c>
      <c r="T62" s="15"/>
      <c r="U62" s="15"/>
      <c r="V62" s="17">
        <v>55</v>
      </c>
      <c r="W62" s="15" t="s">
        <v>2335</v>
      </c>
      <c r="X62" s="15">
        <v>4.3</v>
      </c>
      <c r="Y62" s="18" t="b">
        <v>0</v>
      </c>
      <c r="Z62" s="15" t="s">
        <v>2336</v>
      </c>
      <c r="AA62" s="15">
        <v>5.2</v>
      </c>
      <c r="AB62" s="18" t="b">
        <v>0</v>
      </c>
      <c r="AC62" s="15"/>
      <c r="AD62" s="15" t="s">
        <v>519</v>
      </c>
      <c r="AE62" s="17">
        <v>3</v>
      </c>
      <c r="AF62" s="17">
        <v>91</v>
      </c>
      <c r="AG62" s="17">
        <v>165</v>
      </c>
      <c r="AH62" s="17">
        <v>0</v>
      </c>
      <c r="AI62" s="17">
        <v>0</v>
      </c>
      <c r="AJ62" s="17">
        <v>0</v>
      </c>
      <c r="AK62" s="17">
        <v>0</v>
      </c>
      <c r="AL62" s="15">
        <v>0</v>
      </c>
      <c r="AM62" s="15">
        <v>30</v>
      </c>
      <c r="AN62" s="15" t="s">
        <v>2336</v>
      </c>
      <c r="AO62" s="15"/>
      <c r="AP62" s="15"/>
      <c r="AQ62" s="15"/>
      <c r="AR62" s="15"/>
      <c r="AS62" s="18" t="b">
        <v>0</v>
      </c>
      <c r="AT62" s="15" t="s">
        <v>2337</v>
      </c>
      <c r="AU62" s="17">
        <v>3378</v>
      </c>
      <c r="AV62" s="17">
        <v>1</v>
      </c>
      <c r="AW62" s="17">
        <v>6</v>
      </c>
      <c r="AX62" s="17">
        <v>11</v>
      </c>
      <c r="AY62" s="17">
        <v>51</v>
      </c>
      <c r="AZ62" s="17">
        <v>0</v>
      </c>
      <c r="BA62" s="17">
        <v>0</v>
      </c>
      <c r="BB62" s="17">
        <v>0</v>
      </c>
      <c r="BC62" s="17">
        <v>5</v>
      </c>
      <c r="BD62" s="17">
        <v>0</v>
      </c>
      <c r="BE62" s="17">
        <v>0</v>
      </c>
      <c r="BF62" s="17">
        <v>19</v>
      </c>
      <c r="BG62" s="17">
        <v>607</v>
      </c>
      <c r="BH62" s="15">
        <v>857</v>
      </c>
      <c r="BI62" s="15">
        <v>574.20000000000005</v>
      </c>
      <c r="BJ62" s="15">
        <v>194</v>
      </c>
      <c r="BK62" s="15">
        <v>162.6</v>
      </c>
      <c r="BL62" s="17">
        <v>0</v>
      </c>
      <c r="BM62" s="17">
        <v>0</v>
      </c>
      <c r="BN62" s="17">
        <v>0</v>
      </c>
      <c r="BO62" s="17">
        <v>0</v>
      </c>
      <c r="BP62" s="17">
        <v>38</v>
      </c>
      <c r="BQ62" s="15">
        <v>1.35</v>
      </c>
      <c r="BR62" s="15">
        <v>3.07</v>
      </c>
      <c r="BS62" s="15">
        <v>4.42</v>
      </c>
      <c r="BT62" s="15">
        <v>54.42</v>
      </c>
      <c r="BU62" s="15"/>
      <c r="BV62" s="15"/>
      <c r="BW62" s="15"/>
      <c r="BX62" s="15"/>
      <c r="BY62" s="15"/>
      <c r="BZ62" s="15"/>
      <c r="CA62" s="15"/>
      <c r="CB62" s="15"/>
      <c r="CC62" s="17">
        <v>19</v>
      </c>
      <c r="CD62" s="17">
        <v>7</v>
      </c>
      <c r="CE62" s="17">
        <v>37</v>
      </c>
      <c r="CF62" s="17">
        <v>2</v>
      </c>
      <c r="CG62" s="17">
        <v>160</v>
      </c>
      <c r="CH62" s="17">
        <v>43</v>
      </c>
      <c r="CI62" s="17">
        <v>43</v>
      </c>
      <c r="CJ62" s="17">
        <v>7</v>
      </c>
      <c r="CK62" s="17">
        <v>0.04</v>
      </c>
      <c r="CL62" s="17">
        <v>0</v>
      </c>
      <c r="CM62" s="17">
        <v>0.08</v>
      </c>
      <c r="CN62" s="17">
        <v>0.12</v>
      </c>
      <c r="CO62" s="17">
        <v>1.45</v>
      </c>
      <c r="CP62" s="17">
        <v>1.36</v>
      </c>
      <c r="CQ62" s="17">
        <v>185</v>
      </c>
      <c r="CR62" s="17">
        <v>27</v>
      </c>
      <c r="CS62" s="17">
        <v>422</v>
      </c>
      <c r="CT62" s="17">
        <v>169</v>
      </c>
      <c r="CU62" s="17">
        <v>39</v>
      </c>
      <c r="CV62" s="17">
        <v>15</v>
      </c>
      <c r="CW62" s="17">
        <v>74</v>
      </c>
      <c r="CX62" s="17">
        <v>30</v>
      </c>
      <c r="CY62" s="17">
        <v>1.01</v>
      </c>
      <c r="CZ62" s="17">
        <v>0.28999999999999998</v>
      </c>
      <c r="DA62" s="17">
        <v>0</v>
      </c>
      <c r="DB62" s="15"/>
      <c r="DC62" s="15"/>
      <c r="DD62" s="15"/>
      <c r="DE62" s="15"/>
      <c r="DF62" s="15"/>
      <c r="DG62" s="15"/>
      <c r="DH62" s="15"/>
    </row>
    <row r="63" spans="1:112" ht="17.25" thickBot="1">
      <c r="A63" s="18" t="b">
        <v>1</v>
      </c>
      <c r="B63" s="18" t="b">
        <v>1</v>
      </c>
      <c r="C63" s="15"/>
      <c r="D63" s="15"/>
      <c r="E63" s="17">
        <v>242882</v>
      </c>
      <c r="F63" s="17">
        <v>0</v>
      </c>
      <c r="G63" s="17">
        <v>0</v>
      </c>
      <c r="H63" s="17">
        <v>0</v>
      </c>
      <c r="I63" s="17">
        <v>0</v>
      </c>
      <c r="J63" s="15">
        <v>0</v>
      </c>
      <c r="K63" s="17">
        <v>0</v>
      </c>
      <c r="L63" s="17">
        <v>2</v>
      </c>
      <c r="M63" s="15">
        <v>2.2000000000000002</v>
      </c>
      <c r="N63" s="15"/>
      <c r="O63" s="17">
        <v>0</v>
      </c>
      <c r="P63" s="15" t="s">
        <v>3556</v>
      </c>
      <c r="Q63" s="15">
        <v>0</v>
      </c>
      <c r="R63" s="17">
        <v>62</v>
      </c>
      <c r="S63" s="18" t="b">
        <v>0</v>
      </c>
      <c r="T63" s="15"/>
      <c r="U63" s="15"/>
      <c r="V63" s="17">
        <v>50</v>
      </c>
      <c r="W63" s="15" t="s">
        <v>3557</v>
      </c>
      <c r="X63" s="15">
        <v>2.6</v>
      </c>
      <c r="Y63" s="18" t="b">
        <v>0</v>
      </c>
      <c r="Z63" s="15" t="s">
        <v>3558</v>
      </c>
      <c r="AA63" s="15">
        <v>0.2</v>
      </c>
      <c r="AB63" s="18" t="b">
        <v>0</v>
      </c>
      <c r="AC63" s="15"/>
      <c r="AD63" s="15" t="s">
        <v>519</v>
      </c>
      <c r="AE63" s="17">
        <v>3</v>
      </c>
      <c r="AF63" s="17">
        <v>91</v>
      </c>
      <c r="AG63" s="17">
        <v>46</v>
      </c>
      <c r="AH63" s="17">
        <v>0</v>
      </c>
      <c r="AI63" s="17">
        <v>0</v>
      </c>
      <c r="AJ63" s="17">
        <v>0</v>
      </c>
      <c r="AK63" s="17">
        <v>0</v>
      </c>
      <c r="AL63" s="15">
        <v>0</v>
      </c>
      <c r="AM63" s="15">
        <v>9.1999999999999993</v>
      </c>
      <c r="AN63" s="15" t="s">
        <v>3558</v>
      </c>
      <c r="AO63" s="15"/>
      <c r="AP63" s="15"/>
      <c r="AQ63" s="15"/>
      <c r="AR63" s="15"/>
      <c r="AS63" s="18" t="b">
        <v>0</v>
      </c>
      <c r="AT63" s="15" t="s">
        <v>3559</v>
      </c>
      <c r="AU63" s="17">
        <v>1275</v>
      </c>
      <c r="AV63" s="17">
        <v>0</v>
      </c>
      <c r="AW63" s="17">
        <v>0</v>
      </c>
      <c r="AX63" s="17">
        <v>4</v>
      </c>
      <c r="AY63" s="17">
        <v>27</v>
      </c>
      <c r="AZ63" s="17">
        <v>0</v>
      </c>
      <c r="BA63" s="17">
        <v>0</v>
      </c>
      <c r="BB63" s="17">
        <v>0</v>
      </c>
      <c r="BC63" s="17">
        <v>1</v>
      </c>
      <c r="BD63" s="17">
        <v>0</v>
      </c>
      <c r="BE63" s="17">
        <v>0</v>
      </c>
      <c r="BF63" s="17">
        <v>2</v>
      </c>
      <c r="BG63" s="17">
        <v>164</v>
      </c>
      <c r="BH63" s="15">
        <v>267</v>
      </c>
      <c r="BI63" s="15">
        <v>54.3</v>
      </c>
      <c r="BJ63" s="15">
        <v>22</v>
      </c>
      <c r="BK63" s="15">
        <v>34.4</v>
      </c>
      <c r="BL63" s="17">
        <v>0</v>
      </c>
      <c r="BM63" s="17">
        <v>0</v>
      </c>
      <c r="BN63" s="17">
        <v>0</v>
      </c>
      <c r="BO63" s="17">
        <v>0</v>
      </c>
      <c r="BP63" s="17">
        <v>15</v>
      </c>
      <c r="BQ63" s="15">
        <v>0.02</v>
      </c>
      <c r="BR63" s="15">
        <v>0.19</v>
      </c>
      <c r="BS63" s="15">
        <v>0.21</v>
      </c>
      <c r="BT63" s="15">
        <v>22.47</v>
      </c>
      <c r="BU63" s="15"/>
      <c r="BV63" s="15"/>
      <c r="BW63" s="15"/>
      <c r="BX63" s="15"/>
      <c r="BY63" s="15"/>
      <c r="BZ63" s="15"/>
      <c r="CA63" s="15"/>
      <c r="CB63" s="15"/>
      <c r="CC63" s="17">
        <v>217</v>
      </c>
      <c r="CD63" s="17">
        <v>83</v>
      </c>
      <c r="CE63" s="17">
        <v>280</v>
      </c>
      <c r="CF63" s="17">
        <v>95</v>
      </c>
      <c r="CG63" s="17">
        <v>308</v>
      </c>
      <c r="CH63" s="17">
        <v>107</v>
      </c>
      <c r="CI63" s="17">
        <v>279</v>
      </c>
      <c r="CJ63" s="17">
        <v>91</v>
      </c>
      <c r="CK63" s="17">
        <v>0</v>
      </c>
      <c r="CL63" s="17">
        <v>0</v>
      </c>
      <c r="CM63" s="17">
        <v>0.01</v>
      </c>
      <c r="CN63" s="17">
        <v>0.01</v>
      </c>
      <c r="CO63" s="17">
        <v>1.59</v>
      </c>
      <c r="CP63" s="17">
        <v>1.91</v>
      </c>
      <c r="CQ63" s="17">
        <v>277</v>
      </c>
      <c r="CR63" s="17">
        <v>50</v>
      </c>
      <c r="CS63" s="17">
        <v>255</v>
      </c>
      <c r="CT63" s="17">
        <v>129</v>
      </c>
      <c r="CU63" s="17">
        <v>224</v>
      </c>
      <c r="CV63" s="17">
        <v>91</v>
      </c>
      <c r="CW63" s="17">
        <v>367</v>
      </c>
      <c r="CX63" s="17">
        <v>130</v>
      </c>
      <c r="CY63" s="17">
        <v>1.06</v>
      </c>
      <c r="CZ63" s="17">
        <v>0.28000000000000003</v>
      </c>
      <c r="DA63" s="17">
        <v>0</v>
      </c>
      <c r="DB63" s="15"/>
      <c r="DC63" s="15"/>
      <c r="DD63" s="15"/>
      <c r="DE63" s="15"/>
      <c r="DF63" s="15"/>
      <c r="DG63" s="15"/>
      <c r="DH63" s="15"/>
    </row>
    <row r="64" spans="1:112" ht="27.75" thickBot="1">
      <c r="A64" s="18" t="b">
        <v>1</v>
      </c>
      <c r="B64" s="18" t="b">
        <v>1</v>
      </c>
      <c r="C64" s="15"/>
      <c r="D64" s="15"/>
      <c r="E64" s="17">
        <v>620487</v>
      </c>
      <c r="F64" s="17">
        <v>0</v>
      </c>
      <c r="G64" s="17">
        <v>0</v>
      </c>
      <c r="H64" s="17">
        <v>0</v>
      </c>
      <c r="I64" s="17">
        <v>0</v>
      </c>
      <c r="J64" s="15">
        <v>0</v>
      </c>
      <c r="K64" s="17">
        <v>0</v>
      </c>
      <c r="L64" s="17">
        <v>2</v>
      </c>
      <c r="M64" s="15">
        <v>2.2000000000000002</v>
      </c>
      <c r="N64" s="15"/>
      <c r="O64" s="17">
        <v>0</v>
      </c>
      <c r="P64" s="15" t="s">
        <v>3818</v>
      </c>
      <c r="Q64" s="15">
        <v>0</v>
      </c>
      <c r="R64" s="17">
        <v>63</v>
      </c>
      <c r="S64" s="18" t="b">
        <v>0</v>
      </c>
      <c r="T64" s="15"/>
      <c r="U64" s="15"/>
      <c r="V64" s="17">
        <v>50</v>
      </c>
      <c r="W64" s="15" t="s">
        <v>3819</v>
      </c>
      <c r="X64" s="15">
        <v>2.7</v>
      </c>
      <c r="Y64" s="18" t="b">
        <v>0</v>
      </c>
      <c r="Z64" s="15" t="s">
        <v>3820</v>
      </c>
      <c r="AA64" s="15">
        <v>0.1</v>
      </c>
      <c r="AB64" s="18" t="b">
        <v>0</v>
      </c>
      <c r="AC64" s="15"/>
      <c r="AD64" s="15" t="s">
        <v>519</v>
      </c>
      <c r="AE64" s="17">
        <v>3</v>
      </c>
      <c r="AF64" s="17">
        <v>91</v>
      </c>
      <c r="AG64" s="17">
        <v>19</v>
      </c>
      <c r="AH64" s="17">
        <v>0</v>
      </c>
      <c r="AI64" s="17">
        <v>0</v>
      </c>
      <c r="AJ64" s="17">
        <v>0</v>
      </c>
      <c r="AK64" s="17">
        <v>0</v>
      </c>
      <c r="AL64" s="15">
        <v>0</v>
      </c>
      <c r="AM64" s="15">
        <v>3.8</v>
      </c>
      <c r="AN64" s="15" t="s">
        <v>3821</v>
      </c>
      <c r="AO64" s="15"/>
      <c r="AP64" s="15"/>
      <c r="AQ64" s="15"/>
      <c r="AR64" s="15"/>
      <c r="AS64" s="18" t="b">
        <v>0</v>
      </c>
      <c r="AT64" s="15" t="s">
        <v>3822</v>
      </c>
      <c r="AU64" s="17">
        <v>367</v>
      </c>
      <c r="AV64" s="17">
        <v>0</v>
      </c>
      <c r="AW64" s="17">
        <v>0</v>
      </c>
      <c r="AX64" s="17">
        <v>1</v>
      </c>
      <c r="AY64" s="17">
        <v>6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63</v>
      </c>
      <c r="BH64" s="15">
        <v>98.4</v>
      </c>
      <c r="BI64" s="15">
        <v>13.9</v>
      </c>
      <c r="BJ64" s="15">
        <v>10</v>
      </c>
      <c r="BK64" s="15">
        <v>12.2</v>
      </c>
      <c r="BL64" s="17">
        <v>0</v>
      </c>
      <c r="BM64" s="17">
        <v>0</v>
      </c>
      <c r="BN64" s="17">
        <v>0</v>
      </c>
      <c r="BO64" s="17">
        <v>0</v>
      </c>
      <c r="BP64" s="17">
        <v>4</v>
      </c>
      <c r="BQ64" s="15">
        <v>0.15</v>
      </c>
      <c r="BR64" s="15">
        <v>0.19</v>
      </c>
      <c r="BS64" s="15">
        <v>0.34</v>
      </c>
      <c r="BT64" s="15">
        <v>4.42</v>
      </c>
      <c r="BU64" s="15"/>
      <c r="BV64" s="15"/>
      <c r="BW64" s="15"/>
      <c r="BX64" s="15"/>
      <c r="BY64" s="15"/>
      <c r="BZ64" s="15"/>
      <c r="CA64" s="15"/>
      <c r="CB64" s="15"/>
      <c r="CC64" s="17">
        <v>306</v>
      </c>
      <c r="CD64" s="17">
        <v>111</v>
      </c>
      <c r="CE64" s="17">
        <v>331</v>
      </c>
      <c r="CF64" s="17">
        <v>117</v>
      </c>
      <c r="CG64" s="17">
        <v>328</v>
      </c>
      <c r="CH64" s="17">
        <v>118</v>
      </c>
      <c r="CI64" s="17">
        <v>330</v>
      </c>
      <c r="CJ64" s="17">
        <v>114</v>
      </c>
      <c r="CK64" s="17">
        <v>0.04</v>
      </c>
      <c r="CL64" s="17">
        <v>0</v>
      </c>
      <c r="CM64" s="17">
        <v>0.05</v>
      </c>
      <c r="CN64" s="17">
        <v>0.09</v>
      </c>
      <c r="CO64" s="17">
        <v>1.08</v>
      </c>
      <c r="CP64" s="17">
        <v>1.47</v>
      </c>
      <c r="CQ64" s="17">
        <v>361</v>
      </c>
      <c r="CR64" s="17">
        <v>72</v>
      </c>
      <c r="CS64" s="17">
        <v>339</v>
      </c>
      <c r="CT64" s="17">
        <v>151</v>
      </c>
      <c r="CU64" s="17">
        <v>207</v>
      </c>
      <c r="CV64" s="17">
        <v>85</v>
      </c>
      <c r="CW64" s="17">
        <v>471</v>
      </c>
      <c r="CX64" s="17">
        <v>162</v>
      </c>
      <c r="CY64" s="17">
        <v>0.98</v>
      </c>
      <c r="CZ64" s="17">
        <v>0.25</v>
      </c>
      <c r="DA64" s="17">
        <v>0</v>
      </c>
      <c r="DB64" s="15"/>
      <c r="DC64" s="15"/>
      <c r="DD64" s="15"/>
      <c r="DE64" s="15"/>
      <c r="DF64" s="15"/>
      <c r="DG64" s="15"/>
      <c r="DH64" s="15"/>
    </row>
    <row r="65" spans="1:112" ht="17.25" thickBot="1">
      <c r="A65" s="18" t="b">
        <v>1</v>
      </c>
      <c r="B65" s="18" t="b">
        <v>1</v>
      </c>
      <c r="C65" s="15"/>
      <c r="D65" s="15"/>
      <c r="E65" s="17">
        <v>54469</v>
      </c>
      <c r="F65" s="17">
        <v>0</v>
      </c>
      <c r="G65" s="17">
        <v>0</v>
      </c>
      <c r="H65" s="17">
        <v>0</v>
      </c>
      <c r="I65" s="17">
        <v>0</v>
      </c>
      <c r="J65" s="15">
        <v>0</v>
      </c>
      <c r="K65" s="17">
        <v>0</v>
      </c>
      <c r="L65" s="17">
        <v>2</v>
      </c>
      <c r="M65" s="15">
        <v>1.7</v>
      </c>
      <c r="N65" s="15"/>
      <c r="O65" s="17">
        <v>0</v>
      </c>
      <c r="P65" s="15" t="s">
        <v>592</v>
      </c>
      <c r="Q65" s="15">
        <v>0</v>
      </c>
      <c r="R65" s="17">
        <v>64</v>
      </c>
      <c r="S65" s="18" t="b">
        <v>0</v>
      </c>
      <c r="T65" s="15"/>
      <c r="U65" s="15"/>
      <c r="V65" s="17">
        <v>45</v>
      </c>
      <c r="W65" s="15" t="s">
        <v>593</v>
      </c>
      <c r="X65" s="15">
        <v>2.6</v>
      </c>
      <c r="Y65" s="18" t="b">
        <v>0</v>
      </c>
      <c r="Z65" s="15" t="s">
        <v>346</v>
      </c>
      <c r="AA65" s="15">
        <v>0.1</v>
      </c>
      <c r="AB65" s="18" t="b">
        <v>0</v>
      </c>
      <c r="AC65" s="15"/>
      <c r="AD65" s="15" t="s">
        <v>519</v>
      </c>
      <c r="AE65" s="17">
        <v>3</v>
      </c>
      <c r="AF65" s="17">
        <v>91</v>
      </c>
      <c r="AG65" s="17">
        <v>58</v>
      </c>
      <c r="AH65" s="17">
        <v>0</v>
      </c>
      <c r="AI65" s="17">
        <v>0</v>
      </c>
      <c r="AJ65" s="17">
        <v>0</v>
      </c>
      <c r="AK65" s="17">
        <v>0</v>
      </c>
      <c r="AL65" s="15">
        <v>0</v>
      </c>
      <c r="AM65" s="15">
        <v>12.9</v>
      </c>
      <c r="AN65" s="15" t="s">
        <v>346</v>
      </c>
      <c r="AO65" s="15"/>
      <c r="AP65" s="15"/>
      <c r="AQ65" s="15"/>
      <c r="AR65" s="15"/>
      <c r="AS65" s="18" t="b">
        <v>0</v>
      </c>
      <c r="AT65" s="15" t="s">
        <v>2333</v>
      </c>
      <c r="AU65" s="17">
        <v>1073</v>
      </c>
      <c r="AV65" s="17">
        <v>0</v>
      </c>
      <c r="AW65" s="17">
        <v>2</v>
      </c>
      <c r="AX65" s="17">
        <v>6</v>
      </c>
      <c r="AY65" s="17">
        <v>16</v>
      </c>
      <c r="AZ65" s="17">
        <v>0</v>
      </c>
      <c r="BA65" s="17">
        <v>0</v>
      </c>
      <c r="BB65" s="17">
        <v>0</v>
      </c>
      <c r="BC65" s="17">
        <v>3</v>
      </c>
      <c r="BD65" s="17">
        <v>0</v>
      </c>
      <c r="BE65" s="17">
        <v>0</v>
      </c>
      <c r="BF65" s="17">
        <v>4</v>
      </c>
      <c r="BG65" s="17">
        <v>185</v>
      </c>
      <c r="BH65" s="15">
        <v>176.2</v>
      </c>
      <c r="BI65" s="15">
        <v>76.599999999999994</v>
      </c>
      <c r="BJ65" s="15">
        <v>18</v>
      </c>
      <c r="BK65" s="15">
        <v>27.1</v>
      </c>
      <c r="BL65" s="17">
        <v>0</v>
      </c>
      <c r="BM65" s="17">
        <v>0</v>
      </c>
      <c r="BN65" s="17">
        <v>0</v>
      </c>
      <c r="BO65" s="17">
        <v>0</v>
      </c>
      <c r="BP65" s="17">
        <v>14</v>
      </c>
      <c r="BQ65" s="15">
        <v>0</v>
      </c>
      <c r="BR65" s="15">
        <v>0.23</v>
      </c>
      <c r="BS65" s="15">
        <v>0.23</v>
      </c>
      <c r="BT65" s="15">
        <v>18.18</v>
      </c>
      <c r="BU65" s="15"/>
      <c r="BV65" s="15"/>
      <c r="BW65" s="15"/>
      <c r="BX65" s="15"/>
      <c r="BY65" s="15"/>
      <c r="BZ65" s="15"/>
      <c r="CA65" s="15"/>
      <c r="CB65" s="15"/>
      <c r="CC65" s="17">
        <v>259</v>
      </c>
      <c r="CD65" s="17">
        <v>97</v>
      </c>
      <c r="CE65" s="17">
        <v>260</v>
      </c>
      <c r="CF65" s="17">
        <v>87</v>
      </c>
      <c r="CG65" s="17">
        <v>314</v>
      </c>
      <c r="CH65" s="17">
        <v>112</v>
      </c>
      <c r="CI65" s="17">
        <v>296</v>
      </c>
      <c r="CJ65" s="17">
        <v>100</v>
      </c>
      <c r="CK65" s="17">
        <v>0</v>
      </c>
      <c r="CL65" s="17">
        <v>0</v>
      </c>
      <c r="CM65" s="17">
        <v>0.02</v>
      </c>
      <c r="CN65" s="17">
        <v>0.02</v>
      </c>
      <c r="CO65" s="17">
        <v>1.52</v>
      </c>
      <c r="CP65" s="17">
        <v>1.34</v>
      </c>
      <c r="CQ65" s="17">
        <v>369</v>
      </c>
      <c r="CR65" s="17">
        <v>74</v>
      </c>
      <c r="CS65" s="17">
        <v>68</v>
      </c>
      <c r="CT65" s="17">
        <v>48</v>
      </c>
      <c r="CU65" s="17">
        <v>217</v>
      </c>
      <c r="CV65" s="17">
        <v>86</v>
      </c>
      <c r="CW65" s="17">
        <v>407</v>
      </c>
      <c r="CX65" s="17">
        <v>145</v>
      </c>
      <c r="CY65" s="17">
        <v>1.17</v>
      </c>
      <c r="CZ65" s="17">
        <v>0.5</v>
      </c>
      <c r="DA65" s="17">
        <v>0</v>
      </c>
      <c r="DB65" s="15"/>
      <c r="DC65" s="15"/>
      <c r="DD65" s="15"/>
      <c r="DE65" s="15"/>
      <c r="DF65" s="15"/>
      <c r="DG65" s="15"/>
      <c r="DH65" s="15"/>
    </row>
    <row r="66" spans="1:112" ht="27.75" thickBot="1">
      <c r="A66" s="18" t="b">
        <v>1</v>
      </c>
      <c r="B66" s="18" t="b">
        <v>1</v>
      </c>
      <c r="C66" s="15"/>
      <c r="D66" s="15"/>
      <c r="E66" s="17">
        <v>436893</v>
      </c>
      <c r="F66" s="17">
        <v>0</v>
      </c>
      <c r="G66" s="17">
        <v>0</v>
      </c>
      <c r="H66" s="17">
        <v>0</v>
      </c>
      <c r="I66" s="17">
        <v>0</v>
      </c>
      <c r="J66" s="15">
        <v>0</v>
      </c>
      <c r="K66" s="17">
        <v>0</v>
      </c>
      <c r="L66" s="17">
        <v>2</v>
      </c>
      <c r="M66" s="15">
        <v>1.7</v>
      </c>
      <c r="N66" s="15"/>
      <c r="O66" s="17">
        <v>0</v>
      </c>
      <c r="P66" s="15" t="s">
        <v>855</v>
      </c>
      <c r="Q66" s="15">
        <v>0</v>
      </c>
      <c r="R66" s="17">
        <v>65</v>
      </c>
      <c r="S66" s="18" t="b">
        <v>0</v>
      </c>
      <c r="T66" s="15"/>
      <c r="U66" s="15"/>
      <c r="V66" s="17">
        <v>45</v>
      </c>
      <c r="W66" s="15" t="s">
        <v>1616</v>
      </c>
      <c r="X66" s="15">
        <v>0</v>
      </c>
      <c r="Y66" s="18" t="b">
        <v>0</v>
      </c>
      <c r="Z66" s="15" t="s">
        <v>1617</v>
      </c>
      <c r="AA66" s="15">
        <v>0.1</v>
      </c>
      <c r="AB66" s="18" t="b">
        <v>0</v>
      </c>
      <c r="AC66" s="15"/>
      <c r="AD66" s="15" t="s">
        <v>519</v>
      </c>
      <c r="AE66" s="17">
        <v>3</v>
      </c>
      <c r="AF66" s="17">
        <v>91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5">
        <v>0</v>
      </c>
      <c r="AM66" s="15">
        <v>0</v>
      </c>
      <c r="AN66" s="15" t="s">
        <v>1618</v>
      </c>
      <c r="AO66" s="15"/>
      <c r="AP66" s="15"/>
      <c r="AQ66" s="15"/>
      <c r="AR66" s="15"/>
      <c r="AS66" s="18" t="b">
        <v>0</v>
      </c>
      <c r="AT66" s="15" t="s">
        <v>2343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5">
        <v>0</v>
      </c>
      <c r="BI66" s="15">
        <v>0</v>
      </c>
      <c r="BJ66" s="15">
        <v>0</v>
      </c>
      <c r="BK66" s="15">
        <v>0</v>
      </c>
      <c r="BL66" s="17">
        <v>0</v>
      </c>
      <c r="BM66" s="17">
        <v>0</v>
      </c>
      <c r="BN66" s="17">
        <v>0</v>
      </c>
      <c r="BO66" s="17">
        <v>0</v>
      </c>
      <c r="BP66" s="17">
        <v>0</v>
      </c>
      <c r="BQ66" s="15">
        <v>0</v>
      </c>
      <c r="BR66" s="15">
        <v>0</v>
      </c>
      <c r="BS66" s="15">
        <v>0</v>
      </c>
      <c r="BT66" s="15">
        <v>0</v>
      </c>
      <c r="BU66" s="15"/>
      <c r="BV66" s="15"/>
      <c r="BW66" s="15"/>
      <c r="BX66" s="15"/>
      <c r="BY66" s="15"/>
      <c r="BZ66" s="15"/>
      <c r="CA66" s="15"/>
      <c r="CB66" s="15"/>
      <c r="CC66" s="17">
        <v>462</v>
      </c>
      <c r="CD66" s="17">
        <v>173</v>
      </c>
      <c r="CE66" s="17">
        <v>454</v>
      </c>
      <c r="CF66" s="17">
        <v>173</v>
      </c>
      <c r="CG66" s="17">
        <v>439</v>
      </c>
      <c r="CH66" s="17">
        <v>172</v>
      </c>
      <c r="CI66" s="17">
        <v>464</v>
      </c>
      <c r="CJ66" s="17">
        <v>173</v>
      </c>
      <c r="CK66" s="17">
        <v>0</v>
      </c>
      <c r="CL66" s="17">
        <v>0</v>
      </c>
      <c r="CM66" s="17">
        <v>0</v>
      </c>
      <c r="CN66" s="17">
        <v>0</v>
      </c>
      <c r="CO66" s="17">
        <v>0</v>
      </c>
      <c r="CP66" s="17">
        <v>0</v>
      </c>
      <c r="CQ66" s="17">
        <v>428</v>
      </c>
      <c r="CR66" s="17">
        <v>113</v>
      </c>
      <c r="CS66" s="17">
        <v>127</v>
      </c>
      <c r="CT66" s="17">
        <v>87</v>
      </c>
      <c r="CU66" s="17">
        <v>467</v>
      </c>
      <c r="CV66" s="17">
        <v>173</v>
      </c>
      <c r="CW66" s="17">
        <v>429</v>
      </c>
      <c r="CX66" s="17">
        <v>151</v>
      </c>
      <c r="CY66" s="17">
        <v>0</v>
      </c>
      <c r="CZ66" s="17">
        <v>0</v>
      </c>
      <c r="DA66" s="17">
        <v>0</v>
      </c>
      <c r="DB66" s="15"/>
      <c r="DC66" s="15"/>
      <c r="DD66" s="15"/>
      <c r="DE66" s="15"/>
      <c r="DF66" s="15"/>
      <c r="DG66" s="15"/>
      <c r="DH66" s="15"/>
    </row>
    <row r="67" spans="1:112" ht="27.75" thickBot="1">
      <c r="A67" s="18" t="b">
        <v>1</v>
      </c>
      <c r="B67" s="18" t="b">
        <v>1</v>
      </c>
      <c r="C67" s="15"/>
      <c r="D67" s="15"/>
      <c r="E67" s="17">
        <v>575901</v>
      </c>
      <c r="F67" s="17">
        <v>0</v>
      </c>
      <c r="G67" s="17">
        <v>0</v>
      </c>
      <c r="H67" s="17">
        <v>0</v>
      </c>
      <c r="I67" s="17">
        <v>0</v>
      </c>
      <c r="J67" s="15">
        <v>0</v>
      </c>
      <c r="K67" s="17">
        <v>0</v>
      </c>
      <c r="L67" s="17">
        <v>2</v>
      </c>
      <c r="M67" s="15">
        <v>1</v>
      </c>
      <c r="N67" s="15"/>
      <c r="O67" s="17">
        <v>0</v>
      </c>
      <c r="P67" s="15" t="s">
        <v>685</v>
      </c>
      <c r="Q67" s="15">
        <v>0</v>
      </c>
      <c r="R67" s="17">
        <v>66</v>
      </c>
      <c r="S67" s="18" t="b">
        <v>0</v>
      </c>
      <c r="T67" s="15"/>
      <c r="U67" s="15"/>
      <c r="V67" s="17">
        <v>40</v>
      </c>
      <c r="W67" s="15" t="s">
        <v>1950</v>
      </c>
      <c r="X67" s="15">
        <v>1</v>
      </c>
      <c r="Y67" s="18" t="b">
        <v>0</v>
      </c>
      <c r="Z67" s="15" t="s">
        <v>2345</v>
      </c>
      <c r="AA67" s="15">
        <v>0.6</v>
      </c>
      <c r="AB67" s="18" t="b">
        <v>0</v>
      </c>
      <c r="AC67" s="15"/>
      <c r="AD67" s="15" t="s">
        <v>519</v>
      </c>
      <c r="AE67" s="17">
        <v>3</v>
      </c>
      <c r="AF67" s="17">
        <v>91</v>
      </c>
      <c r="AG67" s="17">
        <v>3</v>
      </c>
      <c r="AH67" s="17">
        <v>0</v>
      </c>
      <c r="AI67" s="17">
        <v>0</v>
      </c>
      <c r="AJ67" s="17">
        <v>0</v>
      </c>
      <c r="AK67" s="17">
        <v>0</v>
      </c>
      <c r="AL67" s="15">
        <v>0</v>
      </c>
      <c r="AM67" s="15">
        <v>0.8</v>
      </c>
      <c r="AN67" s="15" t="s">
        <v>1800</v>
      </c>
      <c r="AO67" s="15"/>
      <c r="AP67" s="15"/>
      <c r="AQ67" s="15"/>
      <c r="AR67" s="15"/>
      <c r="AS67" s="18" t="b">
        <v>0</v>
      </c>
      <c r="AT67" s="15" t="s">
        <v>2346</v>
      </c>
      <c r="AU67" s="17">
        <v>34</v>
      </c>
      <c r="AV67" s="17">
        <v>0</v>
      </c>
      <c r="AW67" s="17">
        <v>0</v>
      </c>
      <c r="AX67" s="17">
        <v>0</v>
      </c>
      <c r="AY67" s="17">
        <v>2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2</v>
      </c>
      <c r="BH67" s="15">
        <v>1.8</v>
      </c>
      <c r="BI67" s="15">
        <v>2.5</v>
      </c>
      <c r="BJ67" s="15">
        <v>2</v>
      </c>
      <c r="BK67" s="15">
        <v>0.6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5">
        <v>0</v>
      </c>
      <c r="BR67" s="15">
        <v>0</v>
      </c>
      <c r="BS67" s="15">
        <v>0</v>
      </c>
      <c r="BT67" s="15">
        <v>1.62</v>
      </c>
      <c r="BU67" s="15"/>
      <c r="BV67" s="15"/>
      <c r="BW67" s="15"/>
      <c r="BX67" s="15"/>
      <c r="BY67" s="15"/>
      <c r="BZ67" s="15"/>
      <c r="CA67" s="15"/>
      <c r="CB67" s="15"/>
      <c r="CC67" s="17">
        <v>388</v>
      </c>
      <c r="CD67" s="17">
        <v>132</v>
      </c>
      <c r="CE67" s="17">
        <v>362</v>
      </c>
      <c r="CF67" s="17">
        <v>127</v>
      </c>
      <c r="CG67" s="17">
        <v>347</v>
      </c>
      <c r="CH67" s="17">
        <v>125</v>
      </c>
      <c r="CI67" s="17">
        <v>387</v>
      </c>
      <c r="CJ67" s="17">
        <v>131</v>
      </c>
      <c r="CK67" s="17">
        <v>0</v>
      </c>
      <c r="CL67" s="17">
        <v>0</v>
      </c>
      <c r="CM67" s="17">
        <v>0</v>
      </c>
      <c r="CN67" s="17">
        <v>0</v>
      </c>
      <c r="CO67" s="17">
        <v>4.29</v>
      </c>
      <c r="CP67" s="17">
        <v>5.29</v>
      </c>
      <c r="CQ67" s="17">
        <v>549</v>
      </c>
      <c r="CR67" s="17">
        <v>176</v>
      </c>
      <c r="CS67" s="17">
        <v>58</v>
      </c>
      <c r="CT67" s="17">
        <v>39</v>
      </c>
      <c r="CU67" s="17">
        <v>360</v>
      </c>
      <c r="CV67" s="17">
        <v>125</v>
      </c>
      <c r="CW67" s="17">
        <v>246</v>
      </c>
      <c r="CX67" s="17">
        <v>88</v>
      </c>
      <c r="CY67" s="17">
        <v>0</v>
      </c>
      <c r="CZ67" s="17">
        <v>0</v>
      </c>
      <c r="DA67" s="17">
        <v>0</v>
      </c>
      <c r="DB67" s="15"/>
      <c r="DC67" s="15"/>
      <c r="DD67" s="15"/>
      <c r="DE67" s="15"/>
      <c r="DF67" s="15"/>
      <c r="DG67" s="15"/>
      <c r="DH67" s="15"/>
    </row>
    <row r="68" spans="1:112" ht="27.75" thickBot="1">
      <c r="A68" s="18" t="b">
        <v>1</v>
      </c>
      <c r="B68" s="18" t="b">
        <v>1</v>
      </c>
      <c r="C68" s="15"/>
      <c r="D68" s="15"/>
      <c r="E68" s="17">
        <v>499604</v>
      </c>
      <c r="F68" s="17">
        <v>0</v>
      </c>
      <c r="G68" s="17">
        <v>0</v>
      </c>
      <c r="H68" s="17">
        <v>0</v>
      </c>
      <c r="I68" s="17">
        <v>0</v>
      </c>
      <c r="J68" s="15">
        <v>0</v>
      </c>
      <c r="K68" s="17">
        <v>0</v>
      </c>
      <c r="L68" s="17">
        <v>3</v>
      </c>
      <c r="M68" s="15">
        <v>2.2999999999999998</v>
      </c>
      <c r="N68" s="15"/>
      <c r="O68" s="17">
        <v>0</v>
      </c>
      <c r="P68" s="15" t="s">
        <v>4618</v>
      </c>
      <c r="Q68" s="15">
        <v>0</v>
      </c>
      <c r="R68" s="17">
        <v>67</v>
      </c>
      <c r="S68" s="18" t="b">
        <v>0</v>
      </c>
      <c r="T68" s="15"/>
      <c r="U68" s="15"/>
      <c r="V68" s="17">
        <v>65</v>
      </c>
      <c r="W68" s="15" t="s">
        <v>4619</v>
      </c>
      <c r="X68" s="15">
        <v>4.5</v>
      </c>
      <c r="Y68" s="18" t="b">
        <v>0</v>
      </c>
      <c r="Z68" s="15" t="s">
        <v>4620</v>
      </c>
      <c r="AA68" s="15">
        <v>4.2</v>
      </c>
      <c r="AB68" s="18" t="b">
        <v>0</v>
      </c>
      <c r="AC68" s="15"/>
      <c r="AD68" s="15" t="s">
        <v>519</v>
      </c>
      <c r="AE68" s="17">
        <v>3</v>
      </c>
      <c r="AF68" s="17">
        <v>91</v>
      </c>
      <c r="AG68" s="17">
        <v>67</v>
      </c>
      <c r="AH68" s="17">
        <v>0</v>
      </c>
      <c r="AI68" s="17">
        <v>0</v>
      </c>
      <c r="AJ68" s="17">
        <v>0</v>
      </c>
      <c r="AK68" s="17">
        <v>0</v>
      </c>
      <c r="AL68" s="15">
        <v>0</v>
      </c>
      <c r="AM68" s="15">
        <v>10.3</v>
      </c>
      <c r="AN68" s="15" t="s">
        <v>998</v>
      </c>
      <c r="AO68" s="15"/>
      <c r="AP68" s="15"/>
      <c r="AQ68" s="15"/>
      <c r="AR68" s="15"/>
      <c r="AS68" s="18" t="b">
        <v>0</v>
      </c>
      <c r="AT68" s="15" t="s">
        <v>4621</v>
      </c>
      <c r="AU68" s="17">
        <v>1110</v>
      </c>
      <c r="AV68" s="17">
        <v>5</v>
      </c>
      <c r="AW68" s="17">
        <v>2</v>
      </c>
      <c r="AX68" s="17">
        <v>6</v>
      </c>
      <c r="AY68" s="17">
        <v>10</v>
      </c>
      <c r="AZ68" s="17">
        <v>0</v>
      </c>
      <c r="BA68" s="17">
        <v>0</v>
      </c>
      <c r="BB68" s="17">
        <v>0</v>
      </c>
      <c r="BC68" s="17">
        <v>1</v>
      </c>
      <c r="BD68" s="17">
        <v>0</v>
      </c>
      <c r="BE68" s="17">
        <v>0</v>
      </c>
      <c r="BF68" s="17">
        <v>3</v>
      </c>
      <c r="BG68" s="17">
        <v>238</v>
      </c>
      <c r="BH68" s="15">
        <v>277.60000000000002</v>
      </c>
      <c r="BI68" s="15">
        <v>211.9</v>
      </c>
      <c r="BJ68" s="15">
        <v>263</v>
      </c>
      <c r="BK68" s="15">
        <v>75.3</v>
      </c>
      <c r="BL68" s="17">
        <v>0</v>
      </c>
      <c r="BM68" s="17">
        <v>0</v>
      </c>
      <c r="BN68" s="17">
        <v>0</v>
      </c>
      <c r="BO68" s="17">
        <v>0</v>
      </c>
      <c r="BP68" s="17">
        <v>13</v>
      </c>
      <c r="BQ68" s="15">
        <v>2.67</v>
      </c>
      <c r="BR68" s="15">
        <v>1.84</v>
      </c>
      <c r="BS68" s="15">
        <v>4.51</v>
      </c>
      <c r="BT68" s="15">
        <v>19.14</v>
      </c>
      <c r="BU68" s="15"/>
      <c r="BV68" s="15"/>
      <c r="BW68" s="15"/>
      <c r="BX68" s="15"/>
      <c r="BY68" s="15"/>
      <c r="BZ68" s="15"/>
      <c r="CA68" s="15"/>
      <c r="CB68" s="15"/>
      <c r="CC68" s="17">
        <v>213</v>
      </c>
      <c r="CD68" s="17">
        <v>94</v>
      </c>
      <c r="CE68" s="17">
        <v>157</v>
      </c>
      <c r="CF68" s="17">
        <v>105</v>
      </c>
      <c r="CG68" s="17">
        <v>112</v>
      </c>
      <c r="CH68" s="17">
        <v>65</v>
      </c>
      <c r="CI68" s="17">
        <v>182</v>
      </c>
      <c r="CJ68" s="17">
        <v>90</v>
      </c>
      <c r="CK68" s="17">
        <v>0.22</v>
      </c>
      <c r="CL68" s="17">
        <v>0</v>
      </c>
      <c r="CM68" s="17">
        <v>0.15</v>
      </c>
      <c r="CN68" s="17">
        <v>0.37</v>
      </c>
      <c r="CO68" s="17">
        <v>1.55</v>
      </c>
      <c r="CP68" s="17">
        <v>0.81</v>
      </c>
      <c r="CQ68" s="17">
        <v>50</v>
      </c>
      <c r="CR68" s="17">
        <v>35</v>
      </c>
      <c r="CS68" s="17">
        <v>523</v>
      </c>
      <c r="CT68" s="17">
        <v>223</v>
      </c>
      <c r="CU68" s="17">
        <v>27</v>
      </c>
      <c r="CV68" s="17">
        <v>12</v>
      </c>
      <c r="CW68" s="17">
        <v>84</v>
      </c>
      <c r="CX68" s="17">
        <v>27</v>
      </c>
      <c r="CY68" s="17">
        <v>1.05</v>
      </c>
      <c r="CZ68" s="17">
        <v>0.49</v>
      </c>
      <c r="DA68" s="17">
        <v>0</v>
      </c>
      <c r="DB68" s="15"/>
      <c r="DC68" s="15"/>
      <c r="DD68" s="15"/>
      <c r="DE68" s="15"/>
      <c r="DF68" s="15"/>
      <c r="DG68" s="15"/>
      <c r="DH68" s="15"/>
    </row>
    <row r="69" spans="1:112" ht="17.25" thickBot="1">
      <c r="A69" s="18" t="b">
        <v>1</v>
      </c>
      <c r="B69" s="18" t="b">
        <v>1</v>
      </c>
      <c r="C69" s="15"/>
      <c r="D69" s="15"/>
      <c r="E69" s="17">
        <v>201658</v>
      </c>
      <c r="F69" s="17">
        <v>0</v>
      </c>
      <c r="G69" s="17">
        <v>0</v>
      </c>
      <c r="H69" s="17">
        <v>0</v>
      </c>
      <c r="I69" s="17">
        <v>0</v>
      </c>
      <c r="J69" s="15">
        <v>0</v>
      </c>
      <c r="K69" s="17">
        <v>0</v>
      </c>
      <c r="L69" s="17">
        <v>3</v>
      </c>
      <c r="M69" s="15">
        <v>2.1</v>
      </c>
      <c r="N69" s="15"/>
      <c r="O69" s="17">
        <v>0</v>
      </c>
      <c r="P69" s="15" t="s">
        <v>551</v>
      </c>
      <c r="Q69" s="15">
        <v>0</v>
      </c>
      <c r="R69" s="17">
        <v>68</v>
      </c>
      <c r="S69" s="18" t="b">
        <v>0</v>
      </c>
      <c r="T69" s="15"/>
      <c r="U69" s="15"/>
      <c r="V69" s="17">
        <v>60</v>
      </c>
      <c r="W69" s="15" t="s">
        <v>617</v>
      </c>
      <c r="X69" s="15">
        <v>4</v>
      </c>
      <c r="Y69" s="18" t="b">
        <v>0</v>
      </c>
      <c r="Z69" s="15" t="s">
        <v>321</v>
      </c>
      <c r="AA69" s="15">
        <v>1.7</v>
      </c>
      <c r="AB69" s="18" t="b">
        <v>0</v>
      </c>
      <c r="AC69" s="15"/>
      <c r="AD69" s="15" t="s">
        <v>519</v>
      </c>
      <c r="AE69" s="17">
        <v>3</v>
      </c>
      <c r="AF69" s="17">
        <v>91</v>
      </c>
      <c r="AG69" s="17">
        <v>137</v>
      </c>
      <c r="AH69" s="17">
        <v>0</v>
      </c>
      <c r="AI69" s="17">
        <v>0</v>
      </c>
      <c r="AJ69" s="17">
        <v>0</v>
      </c>
      <c r="AK69" s="17">
        <v>0</v>
      </c>
      <c r="AL69" s="15">
        <v>0</v>
      </c>
      <c r="AM69" s="15">
        <v>22.8</v>
      </c>
      <c r="AN69" s="15" t="s">
        <v>321</v>
      </c>
      <c r="AO69" s="15"/>
      <c r="AP69" s="15"/>
      <c r="AQ69" s="15"/>
      <c r="AR69" s="15"/>
      <c r="AS69" s="18" t="b">
        <v>0</v>
      </c>
      <c r="AT69" s="15" t="s">
        <v>2350</v>
      </c>
      <c r="AU69" s="17">
        <v>2732</v>
      </c>
      <c r="AV69" s="17">
        <v>7</v>
      </c>
      <c r="AW69" s="17">
        <v>4</v>
      </c>
      <c r="AX69" s="17">
        <v>11</v>
      </c>
      <c r="AY69" s="17">
        <v>44</v>
      </c>
      <c r="AZ69" s="17">
        <v>0</v>
      </c>
      <c r="BA69" s="17">
        <v>0</v>
      </c>
      <c r="BB69" s="17">
        <v>0</v>
      </c>
      <c r="BC69" s="17">
        <v>6</v>
      </c>
      <c r="BD69" s="17">
        <v>0</v>
      </c>
      <c r="BE69" s="17">
        <v>0</v>
      </c>
      <c r="BF69" s="17">
        <v>14</v>
      </c>
      <c r="BG69" s="17">
        <v>552</v>
      </c>
      <c r="BH69" s="15">
        <v>656.8</v>
      </c>
      <c r="BI69" s="15">
        <v>816.6</v>
      </c>
      <c r="BJ69" s="15">
        <v>605</v>
      </c>
      <c r="BK69" s="15">
        <v>207.9</v>
      </c>
      <c r="BL69" s="17">
        <v>0</v>
      </c>
      <c r="BM69" s="17">
        <v>0</v>
      </c>
      <c r="BN69" s="17">
        <v>0</v>
      </c>
      <c r="BO69" s="17">
        <v>0</v>
      </c>
      <c r="BP69" s="17">
        <v>31</v>
      </c>
      <c r="BQ69" s="15">
        <v>9.06</v>
      </c>
      <c r="BR69" s="15">
        <v>4.5999999999999996</v>
      </c>
      <c r="BS69" s="15">
        <v>13.66</v>
      </c>
      <c r="BT69" s="15">
        <v>41.06</v>
      </c>
      <c r="BU69" s="17">
        <v>6</v>
      </c>
      <c r="BV69" s="15"/>
      <c r="BW69" s="17">
        <v>1</v>
      </c>
      <c r="BX69" s="15"/>
      <c r="BY69" s="17">
        <v>3</v>
      </c>
      <c r="BZ69" s="15"/>
      <c r="CA69" s="15"/>
      <c r="CB69" s="15"/>
      <c r="CC69" s="17">
        <v>60</v>
      </c>
      <c r="CD69" s="17">
        <v>17</v>
      </c>
      <c r="CE69" s="17">
        <v>15</v>
      </c>
      <c r="CF69" s="17">
        <v>14</v>
      </c>
      <c r="CG69" s="17">
        <v>30</v>
      </c>
      <c r="CH69" s="17">
        <v>16</v>
      </c>
      <c r="CI69" s="17">
        <v>19</v>
      </c>
      <c r="CJ69" s="17">
        <v>15</v>
      </c>
      <c r="CK69" s="17">
        <v>0.3</v>
      </c>
      <c r="CL69" s="17">
        <v>0</v>
      </c>
      <c r="CM69" s="17">
        <v>0.15</v>
      </c>
      <c r="CN69" s="17">
        <v>0.45</v>
      </c>
      <c r="CO69" s="17">
        <v>1.35</v>
      </c>
      <c r="CP69" s="17">
        <v>1.45</v>
      </c>
      <c r="CQ69" s="17">
        <v>66</v>
      </c>
      <c r="CR69" s="17">
        <v>44</v>
      </c>
      <c r="CS69" s="17">
        <v>460</v>
      </c>
      <c r="CT69" s="17">
        <v>179</v>
      </c>
      <c r="CU69" s="17">
        <v>57</v>
      </c>
      <c r="CV69" s="17">
        <v>24</v>
      </c>
      <c r="CW69" s="17">
        <v>151</v>
      </c>
      <c r="CX69" s="17">
        <v>46</v>
      </c>
      <c r="CY69" s="17">
        <v>1.02</v>
      </c>
      <c r="CZ69" s="17">
        <v>0.36</v>
      </c>
      <c r="DA69" s="17">
        <v>0</v>
      </c>
      <c r="DB69" s="15"/>
      <c r="DC69" s="15"/>
      <c r="DD69" s="15"/>
      <c r="DE69" s="15"/>
      <c r="DF69" s="15"/>
      <c r="DG69" s="15"/>
      <c r="DH69" s="15"/>
    </row>
    <row r="70" spans="1:112" ht="17.25" thickBot="1">
      <c r="A70" s="18" t="b">
        <v>1</v>
      </c>
      <c r="B70" s="18" t="b">
        <v>1</v>
      </c>
      <c r="C70" s="15"/>
      <c r="D70" s="15"/>
      <c r="E70" s="17">
        <v>503139</v>
      </c>
      <c r="F70" s="17">
        <v>0</v>
      </c>
      <c r="G70" s="17">
        <v>0</v>
      </c>
      <c r="H70" s="17">
        <v>0</v>
      </c>
      <c r="I70" s="17">
        <v>0</v>
      </c>
      <c r="J70" s="15">
        <v>0</v>
      </c>
      <c r="K70" s="17">
        <v>0</v>
      </c>
      <c r="L70" s="17">
        <v>3</v>
      </c>
      <c r="M70" s="15">
        <v>2.1</v>
      </c>
      <c r="N70" s="15"/>
      <c r="O70" s="17">
        <v>0</v>
      </c>
      <c r="P70" s="15" t="s">
        <v>764</v>
      </c>
      <c r="Q70" s="15">
        <v>0</v>
      </c>
      <c r="R70" s="17">
        <v>69</v>
      </c>
      <c r="S70" s="18" t="b">
        <v>0</v>
      </c>
      <c r="T70" s="15"/>
      <c r="U70" s="15"/>
      <c r="V70" s="17">
        <v>60</v>
      </c>
      <c r="W70" s="15" t="s">
        <v>1215</v>
      </c>
      <c r="X70" s="15">
        <v>3.7</v>
      </c>
      <c r="Y70" s="18" t="b">
        <v>0</v>
      </c>
      <c r="Z70" s="15" t="s">
        <v>860</v>
      </c>
      <c r="AA70" s="15">
        <v>1.6</v>
      </c>
      <c r="AB70" s="18" t="b">
        <v>0</v>
      </c>
      <c r="AC70" s="15"/>
      <c r="AD70" s="15" t="s">
        <v>519</v>
      </c>
      <c r="AE70" s="17">
        <v>3</v>
      </c>
      <c r="AF70" s="17">
        <v>91</v>
      </c>
      <c r="AG70" s="17">
        <v>136</v>
      </c>
      <c r="AH70" s="17">
        <v>0</v>
      </c>
      <c r="AI70" s="17">
        <v>0</v>
      </c>
      <c r="AJ70" s="17">
        <v>0</v>
      </c>
      <c r="AK70" s="17">
        <v>0</v>
      </c>
      <c r="AL70" s="15">
        <v>0</v>
      </c>
      <c r="AM70" s="15">
        <v>22.7</v>
      </c>
      <c r="AN70" s="15" t="s">
        <v>860</v>
      </c>
      <c r="AO70" s="15"/>
      <c r="AP70" s="15"/>
      <c r="AQ70" s="15"/>
      <c r="AR70" s="15"/>
      <c r="AS70" s="18" t="b">
        <v>0</v>
      </c>
      <c r="AT70" s="15" t="s">
        <v>2356</v>
      </c>
      <c r="AU70" s="17">
        <v>2848</v>
      </c>
      <c r="AV70" s="17">
        <v>3</v>
      </c>
      <c r="AW70" s="17">
        <v>2</v>
      </c>
      <c r="AX70" s="17">
        <v>11</v>
      </c>
      <c r="AY70" s="17">
        <v>41</v>
      </c>
      <c r="AZ70" s="17">
        <v>0</v>
      </c>
      <c r="BA70" s="17">
        <v>0</v>
      </c>
      <c r="BB70" s="17">
        <v>0</v>
      </c>
      <c r="BC70" s="17">
        <v>5</v>
      </c>
      <c r="BD70" s="17">
        <v>0</v>
      </c>
      <c r="BE70" s="17">
        <v>0</v>
      </c>
      <c r="BF70" s="17">
        <v>9</v>
      </c>
      <c r="BG70" s="17">
        <v>603</v>
      </c>
      <c r="BH70" s="15">
        <v>597.20000000000005</v>
      </c>
      <c r="BI70" s="15">
        <v>482</v>
      </c>
      <c r="BJ70" s="15">
        <v>314</v>
      </c>
      <c r="BK70" s="15">
        <v>139</v>
      </c>
      <c r="BL70" s="17">
        <v>0</v>
      </c>
      <c r="BM70" s="17">
        <v>0</v>
      </c>
      <c r="BN70" s="17">
        <v>0</v>
      </c>
      <c r="BO70" s="17">
        <v>0</v>
      </c>
      <c r="BP70" s="17">
        <v>34</v>
      </c>
      <c r="BQ70" s="15">
        <v>3.8</v>
      </c>
      <c r="BR70" s="15">
        <v>2.94</v>
      </c>
      <c r="BS70" s="15">
        <v>6.74</v>
      </c>
      <c r="BT70" s="15">
        <v>47.02</v>
      </c>
      <c r="BU70" s="17">
        <v>7</v>
      </c>
      <c r="BV70" s="15"/>
      <c r="BW70" s="17">
        <v>4</v>
      </c>
      <c r="BX70" s="15"/>
      <c r="BY70" s="15"/>
      <c r="BZ70" s="15"/>
      <c r="CA70" s="15"/>
      <c r="CB70" s="15"/>
      <c r="CC70" s="17">
        <v>77</v>
      </c>
      <c r="CD70" s="17">
        <v>25</v>
      </c>
      <c r="CE70" s="17">
        <v>53</v>
      </c>
      <c r="CF70" s="17">
        <v>46</v>
      </c>
      <c r="CG70" s="17">
        <v>91</v>
      </c>
      <c r="CH70" s="17">
        <v>57</v>
      </c>
      <c r="CI70" s="17">
        <v>63</v>
      </c>
      <c r="CJ70" s="17">
        <v>41</v>
      </c>
      <c r="CK70" s="17">
        <v>0.12</v>
      </c>
      <c r="CL70" s="17">
        <v>0</v>
      </c>
      <c r="CM70" s="17">
        <v>0.09</v>
      </c>
      <c r="CN70" s="17">
        <v>0.21</v>
      </c>
      <c r="CO70" s="17">
        <v>1.49</v>
      </c>
      <c r="CP70" s="17">
        <v>1.3</v>
      </c>
      <c r="CQ70" s="17">
        <v>98</v>
      </c>
      <c r="CR70" s="17">
        <v>63</v>
      </c>
      <c r="CS70" s="17">
        <v>492</v>
      </c>
      <c r="CT70" s="17">
        <v>198</v>
      </c>
      <c r="CU70" s="17">
        <v>81</v>
      </c>
      <c r="CV70" s="17">
        <v>35</v>
      </c>
      <c r="CW70" s="17">
        <v>152</v>
      </c>
      <c r="CX70" s="17">
        <v>47</v>
      </c>
      <c r="CY70" s="17">
        <v>1.07</v>
      </c>
      <c r="CZ70" s="17">
        <v>0.35</v>
      </c>
      <c r="DA70" s="17">
        <v>0</v>
      </c>
      <c r="DB70" s="15"/>
      <c r="DC70" s="15"/>
      <c r="DD70" s="15"/>
      <c r="DE70" s="15"/>
      <c r="DF70" s="15"/>
      <c r="DG70" s="15"/>
      <c r="DH70" s="15"/>
    </row>
    <row r="71" spans="1:112" ht="17.25" thickBot="1">
      <c r="A71" s="18" t="b">
        <v>1</v>
      </c>
      <c r="B71" s="18" t="b">
        <v>1</v>
      </c>
      <c r="C71" s="15"/>
      <c r="D71" s="15"/>
      <c r="E71" s="17">
        <v>222683</v>
      </c>
      <c r="F71" s="17">
        <v>0</v>
      </c>
      <c r="G71" s="17">
        <v>0</v>
      </c>
      <c r="H71" s="17">
        <v>0</v>
      </c>
      <c r="I71" s="17">
        <v>0</v>
      </c>
      <c r="J71" s="15">
        <v>0</v>
      </c>
      <c r="K71" s="17">
        <v>0</v>
      </c>
      <c r="L71" s="17">
        <v>3</v>
      </c>
      <c r="M71" s="15">
        <v>2.1</v>
      </c>
      <c r="N71" s="15"/>
      <c r="O71" s="17">
        <v>0</v>
      </c>
      <c r="P71" s="15" t="s">
        <v>332</v>
      </c>
      <c r="Q71" s="15">
        <v>0</v>
      </c>
      <c r="R71" s="17">
        <v>70</v>
      </c>
      <c r="S71" s="18" t="b">
        <v>0</v>
      </c>
      <c r="T71" s="15"/>
      <c r="U71" s="15"/>
      <c r="V71" s="17">
        <v>60</v>
      </c>
      <c r="W71" s="15" t="s">
        <v>1115</v>
      </c>
      <c r="X71" s="15">
        <v>2</v>
      </c>
      <c r="Y71" s="18" t="b">
        <v>0</v>
      </c>
      <c r="Z71" s="15" t="s">
        <v>1116</v>
      </c>
      <c r="AA71" s="15">
        <v>0.8</v>
      </c>
      <c r="AB71" s="18" t="b">
        <v>0</v>
      </c>
      <c r="AC71" s="15"/>
      <c r="AD71" s="15" t="s">
        <v>519</v>
      </c>
      <c r="AE71" s="17">
        <v>3</v>
      </c>
      <c r="AF71" s="17">
        <v>91</v>
      </c>
      <c r="AG71" s="17">
        <v>41</v>
      </c>
      <c r="AH71" s="17">
        <v>0</v>
      </c>
      <c r="AI71" s="17">
        <v>0</v>
      </c>
      <c r="AJ71" s="17">
        <v>0</v>
      </c>
      <c r="AK71" s="17">
        <v>0</v>
      </c>
      <c r="AL71" s="15">
        <v>0</v>
      </c>
      <c r="AM71" s="15">
        <v>6.8</v>
      </c>
      <c r="AN71" s="15" t="s">
        <v>1116</v>
      </c>
      <c r="AO71" s="15"/>
      <c r="AP71" s="15"/>
      <c r="AQ71" s="15"/>
      <c r="AR71" s="15"/>
      <c r="AS71" s="18" t="b">
        <v>0</v>
      </c>
      <c r="AT71" s="15" t="s">
        <v>2347</v>
      </c>
      <c r="AU71" s="17">
        <v>945</v>
      </c>
      <c r="AV71" s="17">
        <v>2</v>
      </c>
      <c r="AW71" s="17">
        <v>0</v>
      </c>
      <c r="AX71" s="17">
        <v>4</v>
      </c>
      <c r="AY71" s="17">
        <v>19</v>
      </c>
      <c r="AZ71" s="17">
        <v>0</v>
      </c>
      <c r="BA71" s="17">
        <v>0</v>
      </c>
      <c r="BB71" s="17">
        <v>0</v>
      </c>
      <c r="BC71" s="17">
        <v>5</v>
      </c>
      <c r="BD71" s="17">
        <v>0</v>
      </c>
      <c r="BE71" s="17">
        <v>0</v>
      </c>
      <c r="BF71" s="17">
        <v>3</v>
      </c>
      <c r="BG71" s="17">
        <v>147</v>
      </c>
      <c r="BH71" s="15">
        <v>148</v>
      </c>
      <c r="BI71" s="15">
        <v>305.10000000000002</v>
      </c>
      <c r="BJ71" s="15">
        <v>135</v>
      </c>
      <c r="BK71" s="15">
        <v>58.8</v>
      </c>
      <c r="BL71" s="17">
        <v>0</v>
      </c>
      <c r="BM71" s="17">
        <v>0</v>
      </c>
      <c r="BN71" s="17">
        <v>0</v>
      </c>
      <c r="BO71" s="17">
        <v>0</v>
      </c>
      <c r="BP71" s="17">
        <v>10</v>
      </c>
      <c r="BQ71" s="15">
        <v>2.31</v>
      </c>
      <c r="BR71" s="15">
        <v>1.55</v>
      </c>
      <c r="BS71" s="15">
        <v>3.86</v>
      </c>
      <c r="BT71" s="15">
        <v>17.96</v>
      </c>
      <c r="BU71" s="15"/>
      <c r="BV71" s="15"/>
      <c r="BW71" s="17">
        <v>2</v>
      </c>
      <c r="BX71" s="15"/>
      <c r="BY71" s="17">
        <v>2</v>
      </c>
      <c r="BZ71" s="15"/>
      <c r="CA71" s="15"/>
      <c r="CB71" s="15"/>
      <c r="CC71" s="17">
        <v>276</v>
      </c>
      <c r="CD71" s="17">
        <v>127</v>
      </c>
      <c r="CE71" s="17">
        <v>124</v>
      </c>
      <c r="CF71" s="17">
        <v>86</v>
      </c>
      <c r="CG71" s="17">
        <v>202</v>
      </c>
      <c r="CH71" s="17">
        <v>112</v>
      </c>
      <c r="CI71" s="17">
        <v>224</v>
      </c>
      <c r="CJ71" s="17">
        <v>114</v>
      </c>
      <c r="CK71" s="17">
        <v>0.22</v>
      </c>
      <c r="CL71" s="17">
        <v>0</v>
      </c>
      <c r="CM71" s="17">
        <v>0.15</v>
      </c>
      <c r="CN71" s="17">
        <v>0.37</v>
      </c>
      <c r="CO71" s="17">
        <v>1.71</v>
      </c>
      <c r="CP71" s="17">
        <v>1.81</v>
      </c>
      <c r="CQ71" s="17">
        <v>74</v>
      </c>
      <c r="CR71" s="17">
        <v>47</v>
      </c>
      <c r="CS71" s="17">
        <v>468</v>
      </c>
      <c r="CT71" s="17">
        <v>182</v>
      </c>
      <c r="CU71" s="17">
        <v>290</v>
      </c>
      <c r="CV71" s="17">
        <v>124</v>
      </c>
      <c r="CW71" s="17">
        <v>216</v>
      </c>
      <c r="CX71" s="17">
        <v>72</v>
      </c>
      <c r="CY71" s="17">
        <v>0.95</v>
      </c>
      <c r="CZ71" s="17">
        <v>0.38</v>
      </c>
      <c r="DA71" s="17">
        <v>0</v>
      </c>
      <c r="DB71" s="15"/>
      <c r="DC71" s="15"/>
      <c r="DD71" s="15"/>
      <c r="DE71" s="15"/>
      <c r="DF71" s="15"/>
      <c r="DG71" s="15"/>
      <c r="DH71" s="15"/>
    </row>
    <row r="72" spans="1:112" ht="17.25" thickBot="1">
      <c r="A72" s="18" t="b">
        <v>1</v>
      </c>
      <c r="B72" s="18" t="b">
        <v>1</v>
      </c>
      <c r="C72" s="15"/>
      <c r="D72" s="15"/>
      <c r="E72" s="17">
        <v>155408</v>
      </c>
      <c r="F72" s="17">
        <v>0</v>
      </c>
      <c r="G72" s="17">
        <v>0</v>
      </c>
      <c r="H72" s="17">
        <v>0</v>
      </c>
      <c r="I72" s="17">
        <v>0</v>
      </c>
      <c r="J72" s="15">
        <v>0</v>
      </c>
      <c r="K72" s="17">
        <v>0</v>
      </c>
      <c r="L72" s="17">
        <v>3</v>
      </c>
      <c r="M72" s="15">
        <v>1.5</v>
      </c>
      <c r="N72" s="15"/>
      <c r="O72" s="17">
        <v>0</v>
      </c>
      <c r="P72" s="15" t="s">
        <v>296</v>
      </c>
      <c r="Q72" s="15">
        <v>0</v>
      </c>
      <c r="R72" s="17">
        <v>71</v>
      </c>
      <c r="S72" s="18" t="b">
        <v>0</v>
      </c>
      <c r="T72" s="15"/>
      <c r="U72" s="15"/>
      <c r="V72" s="17">
        <v>50</v>
      </c>
      <c r="W72" s="15" t="s">
        <v>603</v>
      </c>
      <c r="X72" s="15">
        <v>2.2000000000000002</v>
      </c>
      <c r="Y72" s="18" t="b">
        <v>0</v>
      </c>
      <c r="Z72" s="15" t="s">
        <v>361</v>
      </c>
      <c r="AA72" s="15">
        <v>0.1</v>
      </c>
      <c r="AB72" s="18" t="b">
        <v>0</v>
      </c>
      <c r="AC72" s="15"/>
      <c r="AD72" s="15" t="s">
        <v>519</v>
      </c>
      <c r="AE72" s="17">
        <v>3</v>
      </c>
      <c r="AF72" s="17">
        <v>91</v>
      </c>
      <c r="AG72" s="17">
        <v>40</v>
      </c>
      <c r="AH72" s="17">
        <v>0</v>
      </c>
      <c r="AI72" s="17">
        <v>0</v>
      </c>
      <c r="AJ72" s="17">
        <v>0</v>
      </c>
      <c r="AK72" s="17">
        <v>0</v>
      </c>
      <c r="AL72" s="15">
        <v>0</v>
      </c>
      <c r="AM72" s="15">
        <v>8</v>
      </c>
      <c r="AN72" s="15" t="s">
        <v>361</v>
      </c>
      <c r="AO72" s="15"/>
      <c r="AP72" s="15"/>
      <c r="AQ72" s="15"/>
      <c r="AR72" s="15"/>
      <c r="AS72" s="18" t="b">
        <v>0</v>
      </c>
      <c r="AT72" s="15" t="s">
        <v>2354</v>
      </c>
      <c r="AU72" s="17">
        <v>872</v>
      </c>
      <c r="AV72" s="17">
        <v>0</v>
      </c>
      <c r="AW72" s="17">
        <v>1</v>
      </c>
      <c r="AX72" s="17">
        <v>1</v>
      </c>
      <c r="AY72" s="17">
        <v>19</v>
      </c>
      <c r="AZ72" s="17">
        <v>0</v>
      </c>
      <c r="BA72" s="17">
        <v>0</v>
      </c>
      <c r="BB72" s="17">
        <v>0</v>
      </c>
      <c r="BC72" s="17">
        <v>1</v>
      </c>
      <c r="BD72" s="17">
        <v>1</v>
      </c>
      <c r="BE72" s="17">
        <v>0</v>
      </c>
      <c r="BF72" s="17">
        <v>0</v>
      </c>
      <c r="BG72" s="17">
        <v>190</v>
      </c>
      <c r="BH72" s="15">
        <v>206.8</v>
      </c>
      <c r="BI72" s="15">
        <v>183.8</v>
      </c>
      <c r="BJ72" s="15">
        <v>12</v>
      </c>
      <c r="BK72" s="15">
        <v>40.6</v>
      </c>
      <c r="BL72" s="17">
        <v>0</v>
      </c>
      <c r="BM72" s="17">
        <v>0</v>
      </c>
      <c r="BN72" s="17">
        <v>0</v>
      </c>
      <c r="BO72" s="17">
        <v>0</v>
      </c>
      <c r="BP72" s="17">
        <v>8</v>
      </c>
      <c r="BQ72" s="15">
        <v>7.0000000000000007E-2</v>
      </c>
      <c r="BR72" s="15">
        <v>0.52</v>
      </c>
      <c r="BS72" s="15">
        <v>0.59</v>
      </c>
      <c r="BT72" s="15">
        <v>14</v>
      </c>
      <c r="BU72" s="17">
        <v>8</v>
      </c>
      <c r="BV72" s="15"/>
      <c r="BW72" s="15"/>
      <c r="BX72" s="15"/>
      <c r="BY72" s="15"/>
      <c r="BZ72" s="15"/>
      <c r="CA72" s="15"/>
      <c r="CB72" s="15"/>
      <c r="CC72" s="17">
        <v>247</v>
      </c>
      <c r="CD72" s="17">
        <v>111</v>
      </c>
      <c r="CE72" s="17">
        <v>181</v>
      </c>
      <c r="CF72" s="17">
        <v>120</v>
      </c>
      <c r="CG72" s="17">
        <v>324</v>
      </c>
      <c r="CH72" s="17">
        <v>165</v>
      </c>
      <c r="CI72" s="17">
        <v>269</v>
      </c>
      <c r="CJ72" s="17">
        <v>131</v>
      </c>
      <c r="CK72" s="17">
        <v>0.01</v>
      </c>
      <c r="CL72" s="17">
        <v>0</v>
      </c>
      <c r="CM72" s="17">
        <v>0.05</v>
      </c>
      <c r="CN72" s="17">
        <v>0.06</v>
      </c>
      <c r="CO72" s="17">
        <v>1.44</v>
      </c>
      <c r="CP72" s="17">
        <v>1.96</v>
      </c>
      <c r="CQ72" s="17">
        <v>231</v>
      </c>
      <c r="CR72" s="17">
        <v>140</v>
      </c>
      <c r="CS72" s="17">
        <v>209</v>
      </c>
      <c r="CT72" s="17">
        <v>34</v>
      </c>
      <c r="CU72" s="17">
        <v>266</v>
      </c>
      <c r="CV72" s="17">
        <v>111</v>
      </c>
      <c r="CW72" s="17">
        <v>415</v>
      </c>
      <c r="CX72" s="17">
        <v>156</v>
      </c>
      <c r="CY72" s="17">
        <v>0.83</v>
      </c>
      <c r="CZ72" s="17">
        <v>0.1</v>
      </c>
      <c r="DA72" s="17">
        <v>0</v>
      </c>
      <c r="DB72" s="15"/>
      <c r="DC72" s="15"/>
      <c r="DD72" s="15"/>
      <c r="DE72" s="15"/>
      <c r="DF72" s="15"/>
      <c r="DG72" s="15"/>
      <c r="DH72" s="15"/>
    </row>
    <row r="73" spans="1:112" ht="27.75" thickBot="1">
      <c r="A73" s="18" t="b">
        <v>1</v>
      </c>
      <c r="B73" s="18" t="b">
        <v>1</v>
      </c>
      <c r="C73" s="15"/>
      <c r="D73" s="15"/>
      <c r="E73" s="17">
        <v>496208</v>
      </c>
      <c r="F73" s="17">
        <v>0</v>
      </c>
      <c r="G73" s="17">
        <v>0</v>
      </c>
      <c r="H73" s="17">
        <v>0</v>
      </c>
      <c r="I73" s="17">
        <v>0</v>
      </c>
      <c r="J73" s="15">
        <v>0</v>
      </c>
      <c r="K73" s="17">
        <v>0</v>
      </c>
      <c r="L73" s="17">
        <v>3</v>
      </c>
      <c r="M73" s="15">
        <v>1.5</v>
      </c>
      <c r="N73" s="15"/>
      <c r="O73" s="17">
        <v>0</v>
      </c>
      <c r="P73" s="15" t="s">
        <v>604</v>
      </c>
      <c r="Q73" s="15">
        <v>0</v>
      </c>
      <c r="R73" s="17">
        <v>72</v>
      </c>
      <c r="S73" s="18" t="b">
        <v>0</v>
      </c>
      <c r="T73" s="15"/>
      <c r="U73" s="15"/>
      <c r="V73" s="17">
        <v>50</v>
      </c>
      <c r="W73" s="15" t="s">
        <v>1231</v>
      </c>
      <c r="X73" s="15">
        <v>1.4</v>
      </c>
      <c r="Y73" s="18" t="b">
        <v>0</v>
      </c>
      <c r="Z73" s="15" t="s">
        <v>3555</v>
      </c>
      <c r="AA73" s="15">
        <v>0.1</v>
      </c>
      <c r="AB73" s="18" t="b">
        <v>0</v>
      </c>
      <c r="AC73" s="15"/>
      <c r="AD73" s="15" t="s">
        <v>519</v>
      </c>
      <c r="AE73" s="17">
        <v>3</v>
      </c>
      <c r="AF73" s="17">
        <v>91</v>
      </c>
      <c r="AG73" s="17">
        <v>11</v>
      </c>
      <c r="AH73" s="17">
        <v>0</v>
      </c>
      <c r="AI73" s="17">
        <v>0</v>
      </c>
      <c r="AJ73" s="17">
        <v>0</v>
      </c>
      <c r="AK73" s="17">
        <v>0</v>
      </c>
      <c r="AL73" s="15">
        <v>0</v>
      </c>
      <c r="AM73" s="15">
        <v>2.2000000000000002</v>
      </c>
      <c r="AN73" s="15" t="s">
        <v>3555</v>
      </c>
      <c r="AO73" s="15"/>
      <c r="AP73" s="15"/>
      <c r="AQ73" s="15"/>
      <c r="AR73" s="15"/>
      <c r="AS73" s="18" t="b">
        <v>0</v>
      </c>
      <c r="AT73" s="15" t="s">
        <v>2798</v>
      </c>
      <c r="AU73" s="17">
        <v>105</v>
      </c>
      <c r="AV73" s="17">
        <v>0</v>
      </c>
      <c r="AW73" s="17">
        <v>1</v>
      </c>
      <c r="AX73" s="17">
        <v>0</v>
      </c>
      <c r="AY73" s="17">
        <v>1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33</v>
      </c>
      <c r="BH73" s="15">
        <v>32.4</v>
      </c>
      <c r="BI73" s="15">
        <v>17.8</v>
      </c>
      <c r="BJ73" s="15">
        <v>39</v>
      </c>
      <c r="BK73" s="15">
        <v>8.9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5">
        <v>0.26</v>
      </c>
      <c r="BR73" s="15">
        <v>0.13</v>
      </c>
      <c r="BS73" s="15">
        <v>0.39</v>
      </c>
      <c r="BT73" s="15">
        <v>4.74</v>
      </c>
      <c r="BU73" s="15"/>
      <c r="BV73" s="15"/>
      <c r="BW73" s="15"/>
      <c r="BX73" s="15"/>
      <c r="BY73" s="15"/>
      <c r="BZ73" s="15"/>
      <c r="CA73" s="15"/>
      <c r="CB73" s="15"/>
      <c r="CC73" s="17">
        <v>347</v>
      </c>
      <c r="CD73" s="17">
        <v>160</v>
      </c>
      <c r="CE73" s="17">
        <v>326</v>
      </c>
      <c r="CF73" s="17">
        <v>167</v>
      </c>
      <c r="CG73" s="17">
        <v>286</v>
      </c>
      <c r="CH73" s="17">
        <v>150</v>
      </c>
      <c r="CI73" s="17">
        <v>341</v>
      </c>
      <c r="CJ73" s="17">
        <v>161</v>
      </c>
      <c r="CK73" s="17">
        <v>0.22</v>
      </c>
      <c r="CL73" s="17">
        <v>0</v>
      </c>
      <c r="CM73" s="17">
        <v>0.11</v>
      </c>
      <c r="CN73" s="17">
        <v>0.33</v>
      </c>
      <c r="CO73" s="17">
        <v>4.0599999999999996</v>
      </c>
      <c r="CP73" s="17">
        <v>0.86</v>
      </c>
      <c r="CQ73" s="17">
        <v>320</v>
      </c>
      <c r="CR73" s="17">
        <v>186</v>
      </c>
      <c r="CS73" s="17">
        <v>298</v>
      </c>
      <c r="CT73" s="17">
        <v>80</v>
      </c>
      <c r="CU73" s="17">
        <v>337</v>
      </c>
      <c r="CV73" s="17">
        <v>151</v>
      </c>
      <c r="CW73" s="17">
        <v>393</v>
      </c>
      <c r="CX73" s="17">
        <v>147</v>
      </c>
      <c r="CY73" s="17">
        <v>0</v>
      </c>
      <c r="CZ73" s="17">
        <v>0</v>
      </c>
      <c r="DA73" s="17">
        <v>0</v>
      </c>
      <c r="DB73" s="15"/>
      <c r="DC73" s="15"/>
      <c r="DD73" s="15"/>
      <c r="DE73" s="15"/>
      <c r="DF73" s="15"/>
      <c r="DG73" s="15"/>
      <c r="DH73" s="15"/>
    </row>
    <row r="74" spans="1:112" ht="17.25" thickBot="1">
      <c r="A74" s="18" t="b">
        <v>1</v>
      </c>
      <c r="B74" s="18" t="b">
        <v>1</v>
      </c>
      <c r="C74" s="15"/>
      <c r="D74" s="15"/>
      <c r="E74" s="17">
        <v>200785</v>
      </c>
      <c r="F74" s="17">
        <v>0</v>
      </c>
      <c r="G74" s="17">
        <v>0</v>
      </c>
      <c r="H74" s="17">
        <v>0</v>
      </c>
      <c r="I74" s="17">
        <v>0</v>
      </c>
      <c r="J74" s="15">
        <v>0</v>
      </c>
      <c r="K74" s="17">
        <v>0</v>
      </c>
      <c r="L74" s="17">
        <v>3</v>
      </c>
      <c r="M74" s="15">
        <v>1.5</v>
      </c>
      <c r="N74" s="15"/>
      <c r="O74" s="17">
        <v>0</v>
      </c>
      <c r="P74" s="15" t="s">
        <v>1226</v>
      </c>
      <c r="Q74" s="15">
        <v>0</v>
      </c>
      <c r="R74" s="17">
        <v>73</v>
      </c>
      <c r="S74" s="18" t="b">
        <v>0</v>
      </c>
      <c r="T74" s="15"/>
      <c r="U74" s="15"/>
      <c r="V74" s="17">
        <v>50</v>
      </c>
      <c r="W74" s="15" t="s">
        <v>1317</v>
      </c>
      <c r="X74" s="15">
        <v>3.1</v>
      </c>
      <c r="Y74" s="18" t="b">
        <v>0</v>
      </c>
      <c r="Z74" s="15" t="s">
        <v>1318</v>
      </c>
      <c r="AA74" s="15">
        <v>0.7</v>
      </c>
      <c r="AB74" s="18" t="b">
        <v>0</v>
      </c>
      <c r="AC74" s="15"/>
      <c r="AD74" s="15" t="s">
        <v>519</v>
      </c>
      <c r="AE74" s="17">
        <v>3</v>
      </c>
      <c r="AF74" s="17">
        <v>91</v>
      </c>
      <c r="AG74" s="17">
        <v>77</v>
      </c>
      <c r="AH74" s="17">
        <v>0</v>
      </c>
      <c r="AI74" s="17">
        <v>0</v>
      </c>
      <c r="AJ74" s="17">
        <v>0</v>
      </c>
      <c r="AK74" s="17">
        <v>0</v>
      </c>
      <c r="AL74" s="15">
        <v>0</v>
      </c>
      <c r="AM74" s="15">
        <v>15.4</v>
      </c>
      <c r="AN74" s="15" t="s">
        <v>1318</v>
      </c>
      <c r="AO74" s="15"/>
      <c r="AP74" s="15"/>
      <c r="AQ74" s="15"/>
      <c r="AR74" s="15"/>
      <c r="AS74" s="18" t="b">
        <v>0</v>
      </c>
      <c r="AT74" s="15" t="s">
        <v>2351</v>
      </c>
      <c r="AU74" s="17">
        <v>1769</v>
      </c>
      <c r="AV74" s="17">
        <v>2</v>
      </c>
      <c r="AW74" s="17">
        <v>2</v>
      </c>
      <c r="AX74" s="17">
        <v>7</v>
      </c>
      <c r="AY74" s="17">
        <v>28</v>
      </c>
      <c r="AZ74" s="17">
        <v>0</v>
      </c>
      <c r="BA74" s="17">
        <v>0</v>
      </c>
      <c r="BB74" s="17">
        <v>0</v>
      </c>
      <c r="BC74" s="17">
        <v>8</v>
      </c>
      <c r="BD74" s="17">
        <v>0</v>
      </c>
      <c r="BE74" s="17">
        <v>0</v>
      </c>
      <c r="BF74" s="17">
        <v>3</v>
      </c>
      <c r="BG74" s="17">
        <v>346</v>
      </c>
      <c r="BH74" s="15">
        <v>387</v>
      </c>
      <c r="BI74" s="15">
        <v>158.19999999999999</v>
      </c>
      <c r="BJ74" s="15">
        <v>115</v>
      </c>
      <c r="BK74" s="15">
        <v>66.3</v>
      </c>
      <c r="BL74" s="17">
        <v>0</v>
      </c>
      <c r="BM74" s="17">
        <v>0</v>
      </c>
      <c r="BN74" s="17">
        <v>0</v>
      </c>
      <c r="BO74" s="17">
        <v>0</v>
      </c>
      <c r="BP74" s="17">
        <v>21</v>
      </c>
      <c r="BQ74" s="15">
        <v>0.63</v>
      </c>
      <c r="BR74" s="15">
        <v>0.63</v>
      </c>
      <c r="BS74" s="15">
        <v>1.26</v>
      </c>
      <c r="BT74" s="15">
        <v>27.18</v>
      </c>
      <c r="BU74" s="15"/>
      <c r="BV74" s="15"/>
      <c r="BW74" s="15"/>
      <c r="BX74" s="15"/>
      <c r="BY74" s="15"/>
      <c r="BZ74" s="15"/>
      <c r="CA74" s="15"/>
      <c r="CB74" s="15"/>
      <c r="CC74" s="17">
        <v>157</v>
      </c>
      <c r="CD74" s="17">
        <v>62</v>
      </c>
      <c r="CE74" s="17">
        <v>197</v>
      </c>
      <c r="CF74" s="17">
        <v>126</v>
      </c>
      <c r="CG74" s="17">
        <v>223</v>
      </c>
      <c r="CH74" s="17">
        <v>121</v>
      </c>
      <c r="CI74" s="17">
        <v>208</v>
      </c>
      <c r="CJ74" s="17">
        <v>105</v>
      </c>
      <c r="CK74" s="17">
        <v>0.03</v>
      </c>
      <c r="CL74" s="17">
        <v>0</v>
      </c>
      <c r="CM74" s="17">
        <v>0.03</v>
      </c>
      <c r="CN74" s="17">
        <v>0.06</v>
      </c>
      <c r="CO74" s="17">
        <v>1.38</v>
      </c>
      <c r="CP74" s="17">
        <v>1.42</v>
      </c>
      <c r="CQ74" s="17">
        <v>244</v>
      </c>
      <c r="CR74" s="17">
        <v>149</v>
      </c>
      <c r="CS74" s="17">
        <v>222</v>
      </c>
      <c r="CT74" s="17">
        <v>43</v>
      </c>
      <c r="CU74" s="17">
        <v>158</v>
      </c>
      <c r="CV74" s="17">
        <v>60</v>
      </c>
      <c r="CW74" s="17">
        <v>235</v>
      </c>
      <c r="CX74" s="17">
        <v>79</v>
      </c>
      <c r="CY74" s="17">
        <v>1.07</v>
      </c>
      <c r="CZ74" s="17">
        <v>0.36</v>
      </c>
      <c r="DA74" s="17">
        <v>0</v>
      </c>
      <c r="DB74" s="15"/>
      <c r="DC74" s="15"/>
      <c r="DD74" s="15"/>
      <c r="DE74" s="15"/>
      <c r="DF74" s="15"/>
      <c r="DG74" s="15"/>
      <c r="DH74" s="15"/>
    </row>
    <row r="75" spans="1:112" ht="17.25" thickBot="1">
      <c r="A75" s="18" t="b">
        <v>1</v>
      </c>
      <c r="B75" s="18" t="b">
        <v>1</v>
      </c>
      <c r="C75" s="15"/>
      <c r="D75" s="15"/>
      <c r="E75" s="17">
        <v>111317</v>
      </c>
      <c r="F75" s="17">
        <v>0</v>
      </c>
      <c r="G75" s="17">
        <v>0</v>
      </c>
      <c r="H75" s="17">
        <v>0</v>
      </c>
      <c r="I75" s="17">
        <v>0</v>
      </c>
      <c r="J75" s="15">
        <v>0</v>
      </c>
      <c r="K75" s="17">
        <v>0</v>
      </c>
      <c r="L75" s="17">
        <v>3</v>
      </c>
      <c r="M75" s="15">
        <v>1.5</v>
      </c>
      <c r="N75" s="15"/>
      <c r="O75" s="17">
        <v>0</v>
      </c>
      <c r="P75" s="15" t="s">
        <v>595</v>
      </c>
      <c r="Q75" s="15">
        <v>0</v>
      </c>
      <c r="R75" s="17">
        <v>74</v>
      </c>
      <c r="S75" s="18" t="b">
        <v>0</v>
      </c>
      <c r="T75" s="15"/>
      <c r="U75" s="15"/>
      <c r="V75" s="17">
        <v>50</v>
      </c>
      <c r="W75" s="15" t="s">
        <v>596</v>
      </c>
      <c r="X75" s="15">
        <v>1.9</v>
      </c>
      <c r="Y75" s="18" t="b">
        <v>0</v>
      </c>
      <c r="Z75" s="15" t="s">
        <v>390</v>
      </c>
      <c r="AA75" s="15">
        <v>0.2</v>
      </c>
      <c r="AB75" s="18" t="b">
        <v>0</v>
      </c>
      <c r="AC75" s="15"/>
      <c r="AD75" s="15" t="s">
        <v>519</v>
      </c>
      <c r="AE75" s="17">
        <v>3</v>
      </c>
      <c r="AF75" s="17">
        <v>91</v>
      </c>
      <c r="AG75" s="17">
        <v>59</v>
      </c>
      <c r="AH75" s="17">
        <v>0</v>
      </c>
      <c r="AI75" s="17">
        <v>0</v>
      </c>
      <c r="AJ75" s="17">
        <v>0</v>
      </c>
      <c r="AK75" s="17">
        <v>0</v>
      </c>
      <c r="AL75" s="15">
        <v>0</v>
      </c>
      <c r="AM75" s="15">
        <v>11.8</v>
      </c>
      <c r="AN75" s="15" t="s">
        <v>390</v>
      </c>
      <c r="AO75" s="15"/>
      <c r="AP75" s="15"/>
      <c r="AQ75" s="15"/>
      <c r="AR75" s="15"/>
      <c r="AS75" s="18" t="b">
        <v>0</v>
      </c>
      <c r="AT75" s="15" t="s">
        <v>2352</v>
      </c>
      <c r="AU75" s="17">
        <v>1188</v>
      </c>
      <c r="AV75" s="17">
        <v>1</v>
      </c>
      <c r="AW75" s="17">
        <v>3</v>
      </c>
      <c r="AX75" s="17">
        <v>5</v>
      </c>
      <c r="AY75" s="17">
        <v>20</v>
      </c>
      <c r="AZ75" s="17">
        <v>0</v>
      </c>
      <c r="BA75" s="17">
        <v>0</v>
      </c>
      <c r="BB75" s="17">
        <v>0</v>
      </c>
      <c r="BC75" s="17">
        <v>7</v>
      </c>
      <c r="BD75" s="17">
        <v>0</v>
      </c>
      <c r="BE75" s="17">
        <v>0</v>
      </c>
      <c r="BF75" s="17">
        <v>4</v>
      </c>
      <c r="BG75" s="17">
        <v>215</v>
      </c>
      <c r="BH75" s="15">
        <v>236.2</v>
      </c>
      <c r="BI75" s="15">
        <v>384.5</v>
      </c>
      <c r="BJ75" s="15">
        <v>434</v>
      </c>
      <c r="BK75" s="15">
        <v>104.1</v>
      </c>
      <c r="BL75" s="17">
        <v>0</v>
      </c>
      <c r="BM75" s="17">
        <v>0</v>
      </c>
      <c r="BN75" s="17">
        <v>0</v>
      </c>
      <c r="BO75" s="17">
        <v>0</v>
      </c>
      <c r="BP75" s="17">
        <v>13</v>
      </c>
      <c r="BQ75" s="15">
        <v>5.81</v>
      </c>
      <c r="BR75" s="15">
        <v>3.4</v>
      </c>
      <c r="BS75" s="15">
        <v>9.2100000000000009</v>
      </c>
      <c r="BT75" s="15">
        <v>20.25</v>
      </c>
      <c r="BU75" s="17">
        <v>9</v>
      </c>
      <c r="BV75" s="15"/>
      <c r="BW75" s="17">
        <v>3</v>
      </c>
      <c r="BX75" s="15"/>
      <c r="BY75" s="15"/>
      <c r="BZ75" s="15"/>
      <c r="CA75" s="15"/>
      <c r="CB75" s="15"/>
      <c r="CC75" s="17">
        <v>230</v>
      </c>
      <c r="CD75" s="17">
        <v>102</v>
      </c>
      <c r="CE75" s="17">
        <v>87</v>
      </c>
      <c r="CF75" s="17">
        <v>65</v>
      </c>
      <c r="CG75" s="17">
        <v>53</v>
      </c>
      <c r="CH75" s="17">
        <v>32</v>
      </c>
      <c r="CI75" s="17">
        <v>121</v>
      </c>
      <c r="CJ75" s="17">
        <v>69</v>
      </c>
      <c r="CK75" s="17">
        <v>0.44</v>
      </c>
      <c r="CL75" s="17">
        <v>0</v>
      </c>
      <c r="CM75" s="17">
        <v>0.26</v>
      </c>
      <c r="CN75" s="17">
        <v>0.7</v>
      </c>
      <c r="CO75" s="17">
        <v>1.53</v>
      </c>
      <c r="CP75" s="17">
        <v>1.52</v>
      </c>
      <c r="CQ75" s="17">
        <v>223</v>
      </c>
      <c r="CR75" s="17">
        <v>135</v>
      </c>
      <c r="CS75" s="17">
        <v>201</v>
      </c>
      <c r="CT75" s="17">
        <v>29</v>
      </c>
      <c r="CU75" s="17">
        <v>291</v>
      </c>
      <c r="CV75" s="17">
        <v>125</v>
      </c>
      <c r="CW75" s="17">
        <v>360</v>
      </c>
      <c r="CX75" s="17">
        <v>133</v>
      </c>
      <c r="CY75" s="17">
        <v>0.98</v>
      </c>
      <c r="CZ75" s="17">
        <v>0.38</v>
      </c>
      <c r="DA75" s="17">
        <v>0</v>
      </c>
      <c r="DB75" s="15"/>
      <c r="DC75" s="15"/>
      <c r="DD75" s="15"/>
      <c r="DE75" s="15"/>
      <c r="DF75" s="15"/>
      <c r="DG75" s="15"/>
      <c r="DH75" s="15"/>
    </row>
    <row r="76" spans="1:112" ht="17.25" thickBot="1">
      <c r="A76" s="18" t="b">
        <v>1</v>
      </c>
      <c r="B76" s="18" t="b">
        <v>1</v>
      </c>
      <c r="C76" s="15"/>
      <c r="D76" s="15"/>
      <c r="E76" s="17">
        <v>158499</v>
      </c>
      <c r="F76" s="17">
        <v>0</v>
      </c>
      <c r="G76" s="17">
        <v>0</v>
      </c>
      <c r="H76" s="17">
        <v>0</v>
      </c>
      <c r="I76" s="17">
        <v>0</v>
      </c>
      <c r="J76" s="15">
        <v>0</v>
      </c>
      <c r="K76" s="17">
        <v>0</v>
      </c>
      <c r="L76" s="17">
        <v>3</v>
      </c>
      <c r="M76" s="15">
        <v>1.5</v>
      </c>
      <c r="N76" s="15"/>
      <c r="O76" s="17">
        <v>0</v>
      </c>
      <c r="P76" s="15" t="s">
        <v>594</v>
      </c>
      <c r="Q76" s="15">
        <v>0</v>
      </c>
      <c r="R76" s="17">
        <v>75</v>
      </c>
      <c r="S76" s="18" t="b">
        <v>0</v>
      </c>
      <c r="T76" s="15"/>
      <c r="U76" s="15"/>
      <c r="V76" s="17">
        <v>50</v>
      </c>
      <c r="W76" s="15" t="s">
        <v>605</v>
      </c>
      <c r="X76" s="15">
        <v>1.8</v>
      </c>
      <c r="Y76" s="18" t="b">
        <v>0</v>
      </c>
      <c r="Z76" s="15" t="s">
        <v>341</v>
      </c>
      <c r="AA76" s="15">
        <v>0.2</v>
      </c>
      <c r="AB76" s="18" t="b">
        <v>0</v>
      </c>
      <c r="AC76" s="15"/>
      <c r="AD76" s="15" t="s">
        <v>519</v>
      </c>
      <c r="AE76" s="17">
        <v>3</v>
      </c>
      <c r="AF76" s="17">
        <v>91</v>
      </c>
      <c r="AG76" s="17">
        <v>47</v>
      </c>
      <c r="AH76" s="17">
        <v>0</v>
      </c>
      <c r="AI76" s="17">
        <v>0</v>
      </c>
      <c r="AJ76" s="17">
        <v>0</v>
      </c>
      <c r="AK76" s="17">
        <v>0</v>
      </c>
      <c r="AL76" s="15">
        <v>0</v>
      </c>
      <c r="AM76" s="15">
        <v>9.4</v>
      </c>
      <c r="AN76" s="15" t="s">
        <v>341</v>
      </c>
      <c r="AO76" s="15"/>
      <c r="AP76" s="15"/>
      <c r="AQ76" s="15"/>
      <c r="AR76" s="15"/>
      <c r="AS76" s="18" t="b">
        <v>0</v>
      </c>
      <c r="AT76" s="15" t="s">
        <v>2353</v>
      </c>
      <c r="AU76" s="17">
        <v>978</v>
      </c>
      <c r="AV76" s="17">
        <v>2</v>
      </c>
      <c r="AW76" s="17">
        <v>1</v>
      </c>
      <c r="AX76" s="17">
        <v>3</v>
      </c>
      <c r="AY76" s="17">
        <v>14</v>
      </c>
      <c r="AZ76" s="17">
        <v>0</v>
      </c>
      <c r="BA76" s="17">
        <v>0</v>
      </c>
      <c r="BB76" s="17">
        <v>0</v>
      </c>
      <c r="BC76" s="17">
        <v>3</v>
      </c>
      <c r="BD76" s="17">
        <v>1</v>
      </c>
      <c r="BE76" s="17">
        <v>0</v>
      </c>
      <c r="BF76" s="17">
        <v>2</v>
      </c>
      <c r="BG76" s="17">
        <v>214</v>
      </c>
      <c r="BH76" s="15">
        <v>226.6</v>
      </c>
      <c r="BI76" s="15">
        <v>197</v>
      </c>
      <c r="BJ76" s="15">
        <v>220</v>
      </c>
      <c r="BK76" s="15">
        <v>64.7</v>
      </c>
      <c r="BL76" s="17">
        <v>0</v>
      </c>
      <c r="BM76" s="17">
        <v>0</v>
      </c>
      <c r="BN76" s="17">
        <v>0</v>
      </c>
      <c r="BO76" s="17">
        <v>0</v>
      </c>
      <c r="BP76" s="17">
        <v>9</v>
      </c>
      <c r="BQ76" s="15">
        <v>1.81</v>
      </c>
      <c r="BR76" s="15">
        <v>0.79</v>
      </c>
      <c r="BS76" s="15">
        <v>2.6</v>
      </c>
      <c r="BT76" s="15">
        <v>19.14</v>
      </c>
      <c r="BU76" s="17">
        <v>10</v>
      </c>
      <c r="BV76" s="15"/>
      <c r="BW76" s="15"/>
      <c r="BX76" s="15"/>
      <c r="BY76" s="15"/>
      <c r="BZ76" s="15"/>
      <c r="CA76" s="15"/>
      <c r="CB76" s="15"/>
      <c r="CC76" s="17">
        <v>235</v>
      </c>
      <c r="CD76" s="17">
        <v>105</v>
      </c>
      <c r="CE76" s="17">
        <v>173</v>
      </c>
      <c r="CF76" s="17">
        <v>115</v>
      </c>
      <c r="CG76" s="17">
        <v>138</v>
      </c>
      <c r="CH76" s="17">
        <v>78</v>
      </c>
      <c r="CI76" s="17">
        <v>210</v>
      </c>
      <c r="CJ76" s="17">
        <v>107</v>
      </c>
      <c r="CK76" s="17">
        <v>0.17</v>
      </c>
      <c r="CL76" s="17">
        <v>0</v>
      </c>
      <c r="CM76" s="17">
        <v>7.0000000000000007E-2</v>
      </c>
      <c r="CN76" s="17">
        <v>0.24</v>
      </c>
      <c r="CO76" s="17">
        <v>1.76</v>
      </c>
      <c r="CP76" s="17">
        <v>1.29</v>
      </c>
      <c r="CQ76" s="17">
        <v>232</v>
      </c>
      <c r="CR76" s="17">
        <v>141</v>
      </c>
      <c r="CS76" s="17">
        <v>210</v>
      </c>
      <c r="CT76" s="17">
        <v>35</v>
      </c>
      <c r="CU76" s="17">
        <v>302</v>
      </c>
      <c r="CV76" s="17">
        <v>131</v>
      </c>
      <c r="CW76" s="17">
        <v>361</v>
      </c>
      <c r="CX76" s="17">
        <v>134</v>
      </c>
      <c r="CY76" s="17">
        <v>0.83</v>
      </c>
      <c r="CZ76" s="17">
        <v>0.28000000000000003</v>
      </c>
      <c r="DA76" s="17">
        <v>0</v>
      </c>
      <c r="DB76" s="15"/>
      <c r="DC76" s="15"/>
      <c r="DD76" s="15"/>
      <c r="DE76" s="15"/>
      <c r="DF76" s="15"/>
      <c r="DG76" s="15"/>
      <c r="DH76" s="15"/>
    </row>
    <row r="77" spans="1:112" ht="17.25" thickBot="1">
      <c r="A77" s="18" t="b">
        <v>1</v>
      </c>
      <c r="B77" s="18" t="b">
        <v>1</v>
      </c>
      <c r="C77" s="15"/>
      <c r="D77" s="15"/>
      <c r="E77" s="17">
        <v>614574</v>
      </c>
      <c r="F77" s="17">
        <v>0</v>
      </c>
      <c r="G77" s="17">
        <v>0</v>
      </c>
      <c r="H77" s="17">
        <v>0</v>
      </c>
      <c r="I77" s="17">
        <v>0</v>
      </c>
      <c r="J77" s="15">
        <v>0</v>
      </c>
      <c r="K77" s="17">
        <v>0</v>
      </c>
      <c r="L77" s="17">
        <v>3</v>
      </c>
      <c r="M77" s="15">
        <v>1.5</v>
      </c>
      <c r="N77" s="15"/>
      <c r="O77" s="17">
        <v>0</v>
      </c>
      <c r="P77" s="15" t="s">
        <v>764</v>
      </c>
      <c r="Q77" s="15">
        <v>0</v>
      </c>
      <c r="R77" s="17">
        <v>76</v>
      </c>
      <c r="S77" s="18" t="b">
        <v>0</v>
      </c>
      <c r="T77" s="15"/>
      <c r="U77" s="15"/>
      <c r="V77" s="17">
        <v>50</v>
      </c>
      <c r="W77" s="15" t="s">
        <v>4549</v>
      </c>
      <c r="X77" s="15">
        <v>0.9</v>
      </c>
      <c r="Y77" s="18" t="b">
        <v>0</v>
      </c>
      <c r="Z77" s="15" t="s">
        <v>4550</v>
      </c>
      <c r="AA77" s="15">
        <v>0</v>
      </c>
      <c r="AB77" s="18" t="b">
        <v>0</v>
      </c>
      <c r="AC77" s="15"/>
      <c r="AD77" s="15" t="s">
        <v>519</v>
      </c>
      <c r="AE77" s="17">
        <v>3</v>
      </c>
      <c r="AF77" s="17">
        <v>91</v>
      </c>
      <c r="AG77" s="17">
        <v>8</v>
      </c>
      <c r="AH77" s="17">
        <v>0</v>
      </c>
      <c r="AI77" s="17">
        <v>0</v>
      </c>
      <c r="AJ77" s="17">
        <v>0</v>
      </c>
      <c r="AK77" s="17">
        <v>0</v>
      </c>
      <c r="AL77" s="15">
        <v>0</v>
      </c>
      <c r="AM77" s="15">
        <v>1.6</v>
      </c>
      <c r="AN77" s="15" t="s">
        <v>4551</v>
      </c>
      <c r="AO77" s="15"/>
      <c r="AP77" s="15"/>
      <c r="AQ77" s="15"/>
      <c r="AR77" s="15"/>
      <c r="AS77" s="18" t="b">
        <v>0</v>
      </c>
      <c r="AT77" s="15" t="s">
        <v>4552</v>
      </c>
      <c r="AU77" s="17">
        <v>135</v>
      </c>
      <c r="AV77" s="17">
        <v>0</v>
      </c>
      <c r="AW77" s="17">
        <v>0</v>
      </c>
      <c r="AX77" s="17">
        <v>0</v>
      </c>
      <c r="AY77" s="17">
        <v>3</v>
      </c>
      <c r="AZ77" s="17">
        <v>0</v>
      </c>
      <c r="BA77" s="17">
        <v>0</v>
      </c>
      <c r="BB77" s="17">
        <v>0</v>
      </c>
      <c r="BC77" s="17">
        <v>1</v>
      </c>
      <c r="BD77" s="17">
        <v>0</v>
      </c>
      <c r="BE77" s="17">
        <v>0</v>
      </c>
      <c r="BF77" s="17">
        <v>0</v>
      </c>
      <c r="BG77" s="17">
        <v>32</v>
      </c>
      <c r="BH77" s="15">
        <v>18.600000000000001</v>
      </c>
      <c r="BI77" s="15">
        <v>60.2</v>
      </c>
      <c r="BJ77" s="15">
        <v>18</v>
      </c>
      <c r="BK77" s="15">
        <v>9.6</v>
      </c>
      <c r="BL77" s="17">
        <v>0</v>
      </c>
      <c r="BM77" s="17">
        <v>0</v>
      </c>
      <c r="BN77" s="17">
        <v>0</v>
      </c>
      <c r="BO77" s="17">
        <v>0</v>
      </c>
      <c r="BP77" s="17">
        <v>2</v>
      </c>
      <c r="BQ77" s="15">
        <v>0.11</v>
      </c>
      <c r="BR77" s="15">
        <v>0.33</v>
      </c>
      <c r="BS77" s="15">
        <v>0.44</v>
      </c>
      <c r="BT77" s="15">
        <v>4.9000000000000004</v>
      </c>
      <c r="BU77" s="15"/>
      <c r="BV77" s="15"/>
      <c r="BW77" s="15"/>
      <c r="BX77" s="15"/>
      <c r="BY77" s="15"/>
      <c r="BZ77" s="15"/>
      <c r="CA77" s="15"/>
      <c r="CB77" s="15"/>
      <c r="CC77" s="17">
        <v>359</v>
      </c>
      <c r="CD77" s="17">
        <v>166</v>
      </c>
      <c r="CE77" s="17">
        <v>276</v>
      </c>
      <c r="CF77" s="17">
        <v>151</v>
      </c>
      <c r="CG77" s="17">
        <v>315</v>
      </c>
      <c r="CH77" s="17">
        <v>160</v>
      </c>
      <c r="CI77" s="17">
        <v>339</v>
      </c>
      <c r="CJ77" s="17">
        <v>159</v>
      </c>
      <c r="CK77" s="17">
        <v>7.0000000000000007E-2</v>
      </c>
      <c r="CL77" s="17">
        <v>0</v>
      </c>
      <c r="CM77" s="17">
        <v>0.22</v>
      </c>
      <c r="CN77" s="17">
        <v>0.28999999999999998</v>
      </c>
      <c r="CO77" s="17">
        <v>3.27</v>
      </c>
      <c r="CP77" s="17">
        <v>2</v>
      </c>
      <c r="CQ77" s="17">
        <v>360</v>
      </c>
      <c r="CR77" s="17">
        <v>216</v>
      </c>
      <c r="CS77" s="17">
        <v>338</v>
      </c>
      <c r="CT77" s="17">
        <v>110</v>
      </c>
      <c r="CU77" s="17">
        <v>394</v>
      </c>
      <c r="CV77" s="17">
        <v>185</v>
      </c>
      <c r="CW77" s="17">
        <v>519</v>
      </c>
      <c r="CX77" s="17">
        <v>216</v>
      </c>
      <c r="CY77" s="17">
        <v>1.33</v>
      </c>
      <c r="CZ77" s="17">
        <v>0</v>
      </c>
      <c r="DA77" s="17">
        <v>0</v>
      </c>
      <c r="DB77" s="15"/>
      <c r="DC77" s="15"/>
      <c r="DD77" s="15"/>
      <c r="DE77" s="15"/>
      <c r="DF77" s="15"/>
      <c r="DG77" s="15"/>
      <c r="DH77" s="15"/>
    </row>
    <row r="78" spans="1:112" ht="17.25" thickBot="1">
      <c r="A78" s="18" t="b">
        <v>1</v>
      </c>
      <c r="B78" s="18" t="b">
        <v>1</v>
      </c>
      <c r="C78" s="15"/>
      <c r="D78" s="15"/>
      <c r="E78" s="17">
        <v>489888</v>
      </c>
      <c r="F78" s="17">
        <v>0</v>
      </c>
      <c r="G78" s="17">
        <v>0</v>
      </c>
      <c r="H78" s="17">
        <v>0</v>
      </c>
      <c r="I78" s="17">
        <v>0</v>
      </c>
      <c r="J78" s="15">
        <v>0</v>
      </c>
      <c r="K78" s="17">
        <v>0</v>
      </c>
      <c r="L78" s="17">
        <v>3</v>
      </c>
      <c r="M78" s="15">
        <v>1.5</v>
      </c>
      <c r="N78" s="15"/>
      <c r="O78" s="17">
        <v>0</v>
      </c>
      <c r="P78" s="15" t="s">
        <v>3564</v>
      </c>
      <c r="Q78" s="15">
        <v>0</v>
      </c>
      <c r="R78" s="17">
        <v>77</v>
      </c>
      <c r="S78" s="18" t="b">
        <v>0</v>
      </c>
      <c r="T78" s="15"/>
      <c r="U78" s="15"/>
      <c r="V78" s="17">
        <v>50</v>
      </c>
      <c r="W78" s="15" t="s">
        <v>3565</v>
      </c>
      <c r="X78" s="15">
        <v>2.2000000000000002</v>
      </c>
      <c r="Y78" s="18" t="b">
        <v>0</v>
      </c>
      <c r="Z78" s="15" t="s">
        <v>3566</v>
      </c>
      <c r="AA78" s="15">
        <v>0.2</v>
      </c>
      <c r="AB78" s="18" t="b">
        <v>0</v>
      </c>
      <c r="AC78" s="15"/>
      <c r="AD78" s="15" t="s">
        <v>519</v>
      </c>
      <c r="AE78" s="17">
        <v>3</v>
      </c>
      <c r="AF78" s="17">
        <v>91</v>
      </c>
      <c r="AG78" s="17">
        <v>67</v>
      </c>
      <c r="AH78" s="17">
        <v>0</v>
      </c>
      <c r="AI78" s="17">
        <v>0</v>
      </c>
      <c r="AJ78" s="17">
        <v>0</v>
      </c>
      <c r="AK78" s="17">
        <v>0</v>
      </c>
      <c r="AL78" s="15">
        <v>0</v>
      </c>
      <c r="AM78" s="15">
        <v>13.4</v>
      </c>
      <c r="AN78" s="15" t="s">
        <v>3566</v>
      </c>
      <c r="AO78" s="15"/>
      <c r="AP78" s="15"/>
      <c r="AQ78" s="15"/>
      <c r="AR78" s="15"/>
      <c r="AS78" s="18" t="b">
        <v>0</v>
      </c>
      <c r="AT78" s="15" t="s">
        <v>3567</v>
      </c>
      <c r="AU78" s="17">
        <v>1074</v>
      </c>
      <c r="AV78" s="17">
        <v>3</v>
      </c>
      <c r="AW78" s="17">
        <v>2</v>
      </c>
      <c r="AX78" s="17">
        <v>3</v>
      </c>
      <c r="AY78" s="17">
        <v>17</v>
      </c>
      <c r="AZ78" s="17">
        <v>0</v>
      </c>
      <c r="BA78" s="17">
        <v>0</v>
      </c>
      <c r="BB78" s="17">
        <v>0</v>
      </c>
      <c r="BC78" s="17">
        <v>2</v>
      </c>
      <c r="BD78" s="17">
        <v>0</v>
      </c>
      <c r="BE78" s="17">
        <v>0</v>
      </c>
      <c r="BF78" s="17">
        <v>4</v>
      </c>
      <c r="BG78" s="17">
        <v>241</v>
      </c>
      <c r="BH78" s="15">
        <v>272.60000000000002</v>
      </c>
      <c r="BI78" s="15">
        <v>235.9</v>
      </c>
      <c r="BJ78" s="15">
        <v>260</v>
      </c>
      <c r="BK78" s="15">
        <v>76.099999999999994</v>
      </c>
      <c r="BL78" s="17">
        <v>0</v>
      </c>
      <c r="BM78" s="17">
        <v>0</v>
      </c>
      <c r="BN78" s="17">
        <v>0</v>
      </c>
      <c r="BO78" s="17">
        <v>0</v>
      </c>
      <c r="BP78" s="17">
        <v>10</v>
      </c>
      <c r="BQ78" s="15">
        <v>2.6</v>
      </c>
      <c r="BR78" s="15">
        <v>1.62</v>
      </c>
      <c r="BS78" s="15">
        <v>4.22</v>
      </c>
      <c r="BT78" s="15">
        <v>18.22</v>
      </c>
      <c r="BU78" s="15"/>
      <c r="BV78" s="15"/>
      <c r="BW78" s="15"/>
      <c r="BX78" s="15"/>
      <c r="BY78" s="15"/>
      <c r="BZ78" s="15"/>
      <c r="CA78" s="15"/>
      <c r="CB78" s="15"/>
      <c r="CC78" s="17">
        <v>216</v>
      </c>
      <c r="CD78" s="17">
        <v>95</v>
      </c>
      <c r="CE78" s="17">
        <v>145</v>
      </c>
      <c r="CF78" s="17">
        <v>98</v>
      </c>
      <c r="CG78" s="17">
        <v>113</v>
      </c>
      <c r="CH78" s="17">
        <v>66</v>
      </c>
      <c r="CI78" s="17">
        <v>180</v>
      </c>
      <c r="CJ78" s="17">
        <v>88</v>
      </c>
      <c r="CK78" s="17">
        <v>0.22</v>
      </c>
      <c r="CL78" s="17">
        <v>0</v>
      </c>
      <c r="CM78" s="17">
        <v>0.14000000000000001</v>
      </c>
      <c r="CN78" s="17">
        <v>0.36</v>
      </c>
      <c r="CO78" s="17">
        <v>1.53</v>
      </c>
      <c r="CP78" s="17">
        <v>1.42</v>
      </c>
      <c r="CQ78" s="17">
        <v>312</v>
      </c>
      <c r="CR78" s="17">
        <v>181</v>
      </c>
      <c r="CS78" s="17">
        <v>290</v>
      </c>
      <c r="CT78" s="17">
        <v>75</v>
      </c>
      <c r="CU78" s="17">
        <v>269</v>
      </c>
      <c r="CV78" s="17">
        <v>114</v>
      </c>
      <c r="CW78" s="17">
        <v>342</v>
      </c>
      <c r="CX78" s="17">
        <v>125</v>
      </c>
      <c r="CY78" s="17">
        <v>0.84</v>
      </c>
      <c r="CZ78" s="17">
        <v>0.25</v>
      </c>
      <c r="DA78" s="17">
        <v>0</v>
      </c>
      <c r="DB78" s="15"/>
      <c r="DC78" s="15"/>
      <c r="DD78" s="15"/>
      <c r="DE78" s="15"/>
      <c r="DF78" s="15"/>
      <c r="DG78" s="15"/>
      <c r="DH78" s="15"/>
    </row>
    <row r="79" spans="1:112" ht="17.25" thickBot="1">
      <c r="A79" s="18" t="b">
        <v>1</v>
      </c>
      <c r="B79" s="18" t="b">
        <v>1</v>
      </c>
      <c r="C79" s="15"/>
      <c r="D79" s="15"/>
      <c r="E79" s="17">
        <v>560262</v>
      </c>
      <c r="F79" s="17">
        <v>0</v>
      </c>
      <c r="G79" s="17">
        <v>0</v>
      </c>
      <c r="H79" s="17">
        <v>0</v>
      </c>
      <c r="I79" s="17">
        <v>0</v>
      </c>
      <c r="J79" s="15">
        <v>0</v>
      </c>
      <c r="K79" s="17">
        <v>0</v>
      </c>
      <c r="L79" s="17">
        <v>3</v>
      </c>
      <c r="M79" s="15">
        <v>2.6</v>
      </c>
      <c r="N79" s="15"/>
      <c r="O79" s="17">
        <v>0</v>
      </c>
      <c r="P79" s="15" t="s">
        <v>4121</v>
      </c>
      <c r="Q79" s="15">
        <v>0</v>
      </c>
      <c r="R79" s="17">
        <v>78</v>
      </c>
      <c r="S79" s="18" t="b">
        <v>0</v>
      </c>
      <c r="T79" s="15"/>
      <c r="U79" s="15"/>
      <c r="V79" s="17">
        <v>75</v>
      </c>
      <c r="W79" s="15" t="s">
        <v>2367</v>
      </c>
      <c r="X79" s="15">
        <v>3.4</v>
      </c>
      <c r="Y79" s="18" t="b">
        <v>0</v>
      </c>
      <c r="Z79" s="15" t="s">
        <v>2368</v>
      </c>
      <c r="AA79" s="15">
        <v>17.3</v>
      </c>
      <c r="AB79" s="18" t="b">
        <v>0</v>
      </c>
      <c r="AC79" s="15"/>
      <c r="AD79" s="15" t="s">
        <v>519</v>
      </c>
      <c r="AE79" s="17">
        <v>3</v>
      </c>
      <c r="AF79" s="17">
        <v>91</v>
      </c>
      <c r="AG79" s="17">
        <v>113</v>
      </c>
      <c r="AH79" s="17">
        <v>0</v>
      </c>
      <c r="AI79" s="17">
        <v>0</v>
      </c>
      <c r="AJ79" s="17">
        <v>0</v>
      </c>
      <c r="AK79" s="17">
        <v>0</v>
      </c>
      <c r="AL79" s="15">
        <v>0</v>
      </c>
      <c r="AM79" s="15">
        <v>15.1</v>
      </c>
      <c r="AN79" s="15" t="s">
        <v>2369</v>
      </c>
      <c r="AO79" s="15"/>
      <c r="AP79" s="15"/>
      <c r="AQ79" s="15"/>
      <c r="AR79" s="15"/>
      <c r="AS79" s="18" t="b">
        <v>0</v>
      </c>
      <c r="AT79" s="15" t="s">
        <v>2370</v>
      </c>
      <c r="AU79" s="17">
        <v>1663</v>
      </c>
      <c r="AV79" s="17">
        <v>13</v>
      </c>
      <c r="AW79" s="17">
        <v>0</v>
      </c>
      <c r="AX79" s="17">
        <v>10</v>
      </c>
      <c r="AY79" s="17">
        <v>21</v>
      </c>
      <c r="AZ79" s="17">
        <v>0</v>
      </c>
      <c r="BA79" s="17">
        <v>0</v>
      </c>
      <c r="BB79" s="17">
        <v>0</v>
      </c>
      <c r="BC79" s="17">
        <v>5</v>
      </c>
      <c r="BD79" s="17">
        <v>0</v>
      </c>
      <c r="BE79" s="17">
        <v>0</v>
      </c>
      <c r="BF79" s="17">
        <v>13</v>
      </c>
      <c r="BG79" s="17">
        <v>480</v>
      </c>
      <c r="BH79" s="15">
        <v>532.20000000000005</v>
      </c>
      <c r="BI79" s="15">
        <v>306.89999999999998</v>
      </c>
      <c r="BJ79" s="15">
        <v>563</v>
      </c>
      <c r="BK79" s="15">
        <v>139.9</v>
      </c>
      <c r="BL79" s="17">
        <v>0</v>
      </c>
      <c r="BM79" s="17">
        <v>0</v>
      </c>
      <c r="BN79" s="17">
        <v>0</v>
      </c>
      <c r="BO79" s="17">
        <v>0</v>
      </c>
      <c r="BP79" s="17">
        <v>21</v>
      </c>
      <c r="BQ79" s="15">
        <v>8.31</v>
      </c>
      <c r="BR79" s="15">
        <v>1.51</v>
      </c>
      <c r="BS79" s="15">
        <v>9.82</v>
      </c>
      <c r="BT79" s="15">
        <v>25.91</v>
      </c>
      <c r="BU79" s="15"/>
      <c r="BV79" s="15"/>
      <c r="BW79" s="15"/>
      <c r="BX79" s="15"/>
      <c r="BY79" s="17">
        <v>1</v>
      </c>
      <c r="BZ79" s="15"/>
      <c r="CA79" s="15"/>
      <c r="CB79" s="15"/>
      <c r="CC79" s="17">
        <v>103</v>
      </c>
      <c r="CD79" s="17">
        <v>33</v>
      </c>
      <c r="CE79" s="17">
        <v>122</v>
      </c>
      <c r="CF79" s="17">
        <v>84</v>
      </c>
      <c r="CG79" s="17">
        <v>37</v>
      </c>
      <c r="CH79" s="17">
        <v>22</v>
      </c>
      <c r="CI79" s="17">
        <v>60</v>
      </c>
      <c r="CJ79" s="17">
        <v>39</v>
      </c>
      <c r="CK79" s="17">
        <v>0.45</v>
      </c>
      <c r="CL79" s="17">
        <v>0</v>
      </c>
      <c r="CM79" s="17">
        <v>0.08</v>
      </c>
      <c r="CN79" s="17">
        <v>0.53</v>
      </c>
      <c r="CO79" s="17">
        <v>1.4</v>
      </c>
      <c r="CP79" s="17">
        <v>1.1399999999999999</v>
      </c>
      <c r="CQ79" s="17">
        <v>22</v>
      </c>
      <c r="CR79" s="17">
        <v>13</v>
      </c>
      <c r="CS79" s="17">
        <v>546</v>
      </c>
      <c r="CT79" s="17">
        <v>239</v>
      </c>
      <c r="CU79" s="17">
        <v>123</v>
      </c>
      <c r="CV79" s="17">
        <v>51</v>
      </c>
      <c r="CW79" s="17">
        <v>20</v>
      </c>
      <c r="CX79" s="17">
        <v>7</v>
      </c>
      <c r="CY79" s="17">
        <v>1.1399999999999999</v>
      </c>
      <c r="CZ79" s="17">
        <v>0.54</v>
      </c>
      <c r="DA79" s="17">
        <v>0</v>
      </c>
      <c r="DB79" s="15"/>
      <c r="DC79" s="15"/>
      <c r="DD79" s="15"/>
      <c r="DE79" s="15"/>
      <c r="DF79" s="15"/>
      <c r="DG79" s="15"/>
      <c r="DH79" s="15"/>
    </row>
    <row r="80" spans="1:112" ht="27.75" thickBot="1">
      <c r="A80" s="18" t="b">
        <v>1</v>
      </c>
      <c r="B80" s="18" t="b">
        <v>1</v>
      </c>
      <c r="C80" s="15"/>
      <c r="D80" s="15"/>
      <c r="E80" s="17">
        <v>444102</v>
      </c>
      <c r="F80" s="17">
        <v>0</v>
      </c>
      <c r="G80" s="17">
        <v>0</v>
      </c>
      <c r="H80" s="17">
        <v>0</v>
      </c>
      <c r="I80" s="17">
        <v>0</v>
      </c>
      <c r="J80" s="15">
        <v>0</v>
      </c>
      <c r="K80" s="17">
        <v>0</v>
      </c>
      <c r="L80" s="17">
        <v>4</v>
      </c>
      <c r="M80" s="15">
        <v>2</v>
      </c>
      <c r="N80" s="15"/>
      <c r="O80" s="17">
        <v>0</v>
      </c>
      <c r="P80" s="15" t="s">
        <v>1679</v>
      </c>
      <c r="Q80" s="15">
        <v>0</v>
      </c>
      <c r="R80" s="17">
        <v>79</v>
      </c>
      <c r="S80" s="18" t="b">
        <v>0</v>
      </c>
      <c r="T80" s="15"/>
      <c r="U80" s="15"/>
      <c r="V80" s="17">
        <v>60</v>
      </c>
      <c r="W80" s="15" t="s">
        <v>1680</v>
      </c>
      <c r="X80" s="15">
        <v>3.2</v>
      </c>
      <c r="Y80" s="18" t="b">
        <v>0</v>
      </c>
      <c r="Z80" s="15" t="s">
        <v>1681</v>
      </c>
      <c r="AA80" s="15">
        <v>2</v>
      </c>
      <c r="AB80" s="18" t="b">
        <v>0</v>
      </c>
      <c r="AC80" s="15"/>
      <c r="AD80" s="15" t="s">
        <v>519</v>
      </c>
      <c r="AE80" s="17">
        <v>3</v>
      </c>
      <c r="AF80" s="17">
        <v>91</v>
      </c>
      <c r="AG80" s="17">
        <v>115</v>
      </c>
      <c r="AH80" s="17">
        <v>0</v>
      </c>
      <c r="AI80" s="17">
        <v>0</v>
      </c>
      <c r="AJ80" s="17">
        <v>0</v>
      </c>
      <c r="AK80" s="17">
        <v>0</v>
      </c>
      <c r="AL80" s="15">
        <v>0</v>
      </c>
      <c r="AM80" s="15">
        <v>19.2</v>
      </c>
      <c r="AN80" s="15" t="s">
        <v>1682</v>
      </c>
      <c r="AO80" s="15"/>
      <c r="AP80" s="15"/>
      <c r="AQ80" s="15"/>
      <c r="AR80" s="15"/>
      <c r="AS80" s="18" t="b">
        <v>0</v>
      </c>
      <c r="AT80" s="15" t="s">
        <v>2364</v>
      </c>
      <c r="AU80" s="17">
        <v>2741</v>
      </c>
      <c r="AV80" s="17">
        <v>6</v>
      </c>
      <c r="AW80" s="17">
        <v>7</v>
      </c>
      <c r="AX80" s="17">
        <v>11</v>
      </c>
      <c r="AY80" s="17">
        <v>40</v>
      </c>
      <c r="AZ80" s="17">
        <v>0</v>
      </c>
      <c r="BA80" s="17">
        <v>0</v>
      </c>
      <c r="BB80" s="17">
        <v>0</v>
      </c>
      <c r="BC80" s="17">
        <v>2</v>
      </c>
      <c r="BD80" s="17">
        <v>0</v>
      </c>
      <c r="BE80" s="17">
        <v>0</v>
      </c>
      <c r="BF80" s="17">
        <v>6</v>
      </c>
      <c r="BG80" s="17">
        <v>412</v>
      </c>
      <c r="BH80" s="15">
        <v>350.6</v>
      </c>
      <c r="BI80" s="15">
        <v>397.9</v>
      </c>
      <c r="BJ80" s="15">
        <v>809</v>
      </c>
      <c r="BK80" s="15">
        <v>155.5</v>
      </c>
      <c r="BL80" s="17">
        <v>0</v>
      </c>
      <c r="BM80" s="17">
        <v>0</v>
      </c>
      <c r="BN80" s="17">
        <v>0</v>
      </c>
      <c r="BO80" s="17">
        <v>0</v>
      </c>
      <c r="BP80" s="17">
        <v>32</v>
      </c>
      <c r="BQ80" s="15">
        <v>10.64</v>
      </c>
      <c r="BR80" s="15">
        <v>1.48</v>
      </c>
      <c r="BS80" s="15">
        <v>12.12</v>
      </c>
      <c r="BT80" s="15">
        <v>39.020000000000003</v>
      </c>
      <c r="BU80" s="15"/>
      <c r="BV80" s="15"/>
      <c r="BW80" s="15"/>
      <c r="BX80" s="15"/>
      <c r="BY80" s="15"/>
      <c r="BZ80" s="15"/>
      <c r="CA80" s="15"/>
      <c r="CB80" s="15"/>
      <c r="CC80" s="17">
        <v>171</v>
      </c>
      <c r="CD80" s="17">
        <v>15</v>
      </c>
      <c r="CE80" s="17">
        <v>78</v>
      </c>
      <c r="CF80" s="17">
        <v>2</v>
      </c>
      <c r="CG80" s="17">
        <v>14</v>
      </c>
      <c r="CH80" s="17">
        <v>7</v>
      </c>
      <c r="CI80" s="17">
        <v>48</v>
      </c>
      <c r="CJ80" s="17">
        <v>10</v>
      </c>
      <c r="CK80" s="17">
        <v>0.35</v>
      </c>
      <c r="CL80" s="17">
        <v>0</v>
      </c>
      <c r="CM80" s="17">
        <v>0.05</v>
      </c>
      <c r="CN80" s="17">
        <v>0.4</v>
      </c>
      <c r="CO80" s="17">
        <v>1.28</v>
      </c>
      <c r="CP80" s="17">
        <v>1.31</v>
      </c>
      <c r="CQ80" s="17">
        <v>84</v>
      </c>
      <c r="CR80" s="17">
        <v>22</v>
      </c>
      <c r="CS80" s="17">
        <v>478</v>
      </c>
      <c r="CT80" s="17">
        <v>52</v>
      </c>
      <c r="CU80" s="17">
        <v>152</v>
      </c>
      <c r="CV80" s="17">
        <v>13</v>
      </c>
      <c r="CW80" s="17">
        <v>134</v>
      </c>
      <c r="CX80" s="17">
        <v>22</v>
      </c>
      <c r="CY80" s="17">
        <v>1.05</v>
      </c>
      <c r="CZ80" s="17">
        <v>0.36</v>
      </c>
      <c r="DA80" s="17">
        <v>0</v>
      </c>
      <c r="DB80" s="15"/>
      <c r="DC80" s="15"/>
      <c r="DD80" s="15"/>
      <c r="DE80" s="15"/>
      <c r="DF80" s="15"/>
      <c r="DG80" s="15"/>
      <c r="DH80" s="15"/>
    </row>
    <row r="81" spans="1:112" ht="17.25" thickBot="1">
      <c r="A81" s="18" t="b">
        <v>1</v>
      </c>
      <c r="B81" s="18" t="b">
        <v>1</v>
      </c>
      <c r="C81" s="15"/>
      <c r="D81" s="15"/>
      <c r="E81" s="17">
        <v>168636</v>
      </c>
      <c r="F81" s="17">
        <v>0</v>
      </c>
      <c r="G81" s="17">
        <v>0</v>
      </c>
      <c r="H81" s="17">
        <v>0</v>
      </c>
      <c r="I81" s="17">
        <v>0</v>
      </c>
      <c r="J81" s="15">
        <v>0</v>
      </c>
      <c r="K81" s="17">
        <v>0</v>
      </c>
      <c r="L81" s="17">
        <v>4</v>
      </c>
      <c r="M81" s="15">
        <v>1.8</v>
      </c>
      <c r="N81" s="15"/>
      <c r="O81" s="17">
        <v>0</v>
      </c>
      <c r="P81" s="15" t="s">
        <v>1449</v>
      </c>
      <c r="Q81" s="15">
        <v>0</v>
      </c>
      <c r="R81" s="17">
        <v>80</v>
      </c>
      <c r="S81" s="18" t="b">
        <v>0</v>
      </c>
      <c r="T81" s="15"/>
      <c r="U81" s="15"/>
      <c r="V81" s="17">
        <v>55</v>
      </c>
      <c r="W81" s="15" t="s">
        <v>1450</v>
      </c>
      <c r="X81" s="15">
        <v>1.2</v>
      </c>
      <c r="Y81" s="18" t="b">
        <v>0</v>
      </c>
      <c r="Z81" s="15" t="s">
        <v>1451</v>
      </c>
      <c r="AA81" s="15">
        <v>0.2</v>
      </c>
      <c r="AB81" s="18" t="b">
        <v>0</v>
      </c>
      <c r="AC81" s="15"/>
      <c r="AD81" s="15" t="s">
        <v>519</v>
      </c>
      <c r="AE81" s="17">
        <v>3</v>
      </c>
      <c r="AF81" s="17">
        <v>91</v>
      </c>
      <c r="AG81" s="17">
        <v>27</v>
      </c>
      <c r="AH81" s="17">
        <v>0</v>
      </c>
      <c r="AI81" s="17">
        <v>0</v>
      </c>
      <c r="AJ81" s="17">
        <v>0</v>
      </c>
      <c r="AK81" s="17">
        <v>0</v>
      </c>
      <c r="AL81" s="15">
        <v>0</v>
      </c>
      <c r="AM81" s="15">
        <v>4.9000000000000004</v>
      </c>
      <c r="AN81" s="15" t="s">
        <v>1452</v>
      </c>
      <c r="AO81" s="15"/>
      <c r="AP81" s="15"/>
      <c r="AQ81" s="15"/>
      <c r="AR81" s="15"/>
      <c r="AS81" s="18" t="b">
        <v>0</v>
      </c>
      <c r="AT81" s="15" t="s">
        <v>2365</v>
      </c>
      <c r="AU81" s="17">
        <v>214</v>
      </c>
      <c r="AV81" s="17">
        <v>1</v>
      </c>
      <c r="AW81" s="17">
        <v>0</v>
      </c>
      <c r="AX81" s="17">
        <v>0</v>
      </c>
      <c r="AY81" s="17">
        <v>3</v>
      </c>
      <c r="AZ81" s="17">
        <v>0</v>
      </c>
      <c r="BA81" s="17">
        <v>0</v>
      </c>
      <c r="BB81" s="17">
        <v>0</v>
      </c>
      <c r="BC81" s="17">
        <v>1</v>
      </c>
      <c r="BD81" s="17">
        <v>0</v>
      </c>
      <c r="BE81" s="17">
        <v>0</v>
      </c>
      <c r="BF81" s="17">
        <v>1</v>
      </c>
      <c r="BG81" s="17">
        <v>83</v>
      </c>
      <c r="BH81" s="15">
        <v>70.2</v>
      </c>
      <c r="BI81" s="15">
        <v>25</v>
      </c>
      <c r="BJ81" s="15">
        <v>104</v>
      </c>
      <c r="BK81" s="15">
        <v>19.100000000000001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5">
        <v>2</v>
      </c>
      <c r="BR81" s="15">
        <v>7.0000000000000007E-2</v>
      </c>
      <c r="BS81" s="15">
        <v>2.0699999999999998</v>
      </c>
      <c r="BT81" s="15">
        <v>6.16</v>
      </c>
      <c r="BU81" s="15"/>
      <c r="BV81" s="15"/>
      <c r="BW81" s="17">
        <v>5</v>
      </c>
      <c r="BX81" s="15"/>
      <c r="BY81" s="15"/>
      <c r="BZ81" s="15"/>
      <c r="CA81" s="15"/>
      <c r="CB81" s="15"/>
      <c r="CC81" s="17">
        <v>322</v>
      </c>
      <c r="CD81" s="17">
        <v>35</v>
      </c>
      <c r="CE81" s="17">
        <v>315</v>
      </c>
      <c r="CF81" s="17">
        <v>40</v>
      </c>
      <c r="CG81" s="17">
        <v>229</v>
      </c>
      <c r="CH81" s="17">
        <v>38</v>
      </c>
      <c r="CI81" s="17">
        <v>311</v>
      </c>
      <c r="CJ81" s="17">
        <v>37</v>
      </c>
      <c r="CK81" s="17">
        <v>0.84</v>
      </c>
      <c r="CL81" s="17">
        <v>0</v>
      </c>
      <c r="CM81" s="17">
        <v>0.03</v>
      </c>
      <c r="CN81" s="17">
        <v>0.87</v>
      </c>
      <c r="CO81" s="17">
        <v>2.59</v>
      </c>
      <c r="CP81" s="17">
        <v>1.26</v>
      </c>
      <c r="CQ81" s="17">
        <v>118</v>
      </c>
      <c r="CR81" s="17">
        <v>28</v>
      </c>
      <c r="CS81" s="17">
        <v>355</v>
      </c>
      <c r="CT81" s="17">
        <v>25</v>
      </c>
      <c r="CU81" s="17">
        <v>350</v>
      </c>
      <c r="CV81" s="17">
        <v>40</v>
      </c>
      <c r="CW81" s="17">
        <v>335</v>
      </c>
      <c r="CX81" s="17">
        <v>59</v>
      </c>
      <c r="CY81" s="17">
        <v>0</v>
      </c>
      <c r="CZ81" s="17">
        <v>0</v>
      </c>
      <c r="DA81" s="17">
        <v>0</v>
      </c>
      <c r="DB81" s="15"/>
      <c r="DC81" s="15"/>
      <c r="DD81" s="15"/>
      <c r="DE81" s="15"/>
      <c r="DF81" s="15"/>
      <c r="DG81" s="15"/>
      <c r="DH81" s="15"/>
    </row>
    <row r="82" spans="1:112" ht="17.25" thickBot="1">
      <c r="A82" s="18" t="b">
        <v>1</v>
      </c>
      <c r="B82" s="18" t="b">
        <v>1</v>
      </c>
      <c r="C82" s="15"/>
      <c r="D82" s="15"/>
      <c r="E82" s="17">
        <v>561245</v>
      </c>
      <c r="F82" s="17">
        <v>0</v>
      </c>
      <c r="G82" s="17">
        <v>0</v>
      </c>
      <c r="H82" s="17">
        <v>0</v>
      </c>
      <c r="I82" s="17">
        <v>0</v>
      </c>
      <c r="J82" s="15">
        <v>0</v>
      </c>
      <c r="K82" s="17">
        <v>0</v>
      </c>
      <c r="L82" s="17">
        <v>4</v>
      </c>
      <c r="M82" s="15">
        <v>2</v>
      </c>
      <c r="N82" s="15"/>
      <c r="O82" s="17">
        <v>0</v>
      </c>
      <c r="P82" s="15" t="s">
        <v>5138</v>
      </c>
      <c r="Q82" s="15">
        <v>0</v>
      </c>
      <c r="R82" s="17">
        <v>81</v>
      </c>
      <c r="S82" s="18" t="b">
        <v>0</v>
      </c>
      <c r="T82" s="15"/>
      <c r="U82" s="15"/>
      <c r="V82" s="17">
        <v>60</v>
      </c>
      <c r="W82" s="15" t="s">
        <v>5139</v>
      </c>
      <c r="X82" s="15">
        <v>0</v>
      </c>
      <c r="Y82" s="18" t="b">
        <v>0</v>
      </c>
      <c r="Z82" s="15" t="s">
        <v>1672</v>
      </c>
      <c r="AA82" s="15">
        <v>0.3</v>
      </c>
      <c r="AB82" s="18" t="b">
        <v>0</v>
      </c>
      <c r="AC82" s="15"/>
      <c r="AD82" s="15" t="s">
        <v>519</v>
      </c>
      <c r="AE82" s="17">
        <v>3</v>
      </c>
      <c r="AF82" s="17">
        <v>91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5">
        <v>0</v>
      </c>
      <c r="AM82" s="15">
        <v>0</v>
      </c>
      <c r="AN82" s="15" t="s">
        <v>1672</v>
      </c>
      <c r="AO82" s="15"/>
      <c r="AP82" s="15"/>
      <c r="AQ82" s="15"/>
      <c r="AR82" s="15"/>
      <c r="AS82" s="18" t="b">
        <v>0</v>
      </c>
      <c r="AT82" s="15" t="s">
        <v>5140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5">
        <v>0</v>
      </c>
      <c r="BI82" s="15">
        <v>0</v>
      </c>
      <c r="BJ82" s="15">
        <v>0</v>
      </c>
      <c r="BK82" s="15">
        <v>0</v>
      </c>
      <c r="BL82" s="17">
        <v>0</v>
      </c>
      <c r="BM82" s="17">
        <v>0</v>
      </c>
      <c r="BN82" s="17">
        <v>0</v>
      </c>
      <c r="BO82" s="17">
        <v>0</v>
      </c>
      <c r="BP82" s="17">
        <v>0</v>
      </c>
      <c r="BQ82" s="15">
        <v>0</v>
      </c>
      <c r="BR82" s="15">
        <v>0</v>
      </c>
      <c r="BS82" s="15">
        <v>0</v>
      </c>
      <c r="BT82" s="15">
        <v>0</v>
      </c>
      <c r="BU82" s="15"/>
      <c r="BV82" s="15"/>
      <c r="BW82" s="15"/>
      <c r="BX82" s="15"/>
      <c r="BY82" s="15"/>
      <c r="BZ82" s="15"/>
      <c r="CA82" s="15"/>
      <c r="CB82" s="15"/>
      <c r="CC82" s="17">
        <v>551</v>
      </c>
      <c r="CD82" s="17">
        <v>67</v>
      </c>
      <c r="CE82" s="17">
        <v>551</v>
      </c>
      <c r="CF82" s="17">
        <v>67</v>
      </c>
      <c r="CG82" s="17">
        <v>551</v>
      </c>
      <c r="CH82" s="17">
        <v>67</v>
      </c>
      <c r="CI82" s="17">
        <v>551</v>
      </c>
      <c r="CJ82" s="17">
        <v>67</v>
      </c>
      <c r="CK82" s="17">
        <v>0</v>
      </c>
      <c r="CL82" s="17">
        <v>0</v>
      </c>
      <c r="CM82" s="17">
        <v>0</v>
      </c>
      <c r="CN82" s="17">
        <v>0</v>
      </c>
      <c r="CO82" s="17">
        <v>0</v>
      </c>
      <c r="CP82" s="17">
        <v>0</v>
      </c>
      <c r="CQ82" s="17">
        <v>104</v>
      </c>
      <c r="CR82" s="17">
        <v>26</v>
      </c>
      <c r="CS82" s="17">
        <v>498</v>
      </c>
      <c r="CT82" s="17">
        <v>56</v>
      </c>
      <c r="CU82" s="17">
        <v>551</v>
      </c>
      <c r="CV82" s="17">
        <v>67</v>
      </c>
      <c r="CW82" s="17">
        <v>328</v>
      </c>
      <c r="CX82" s="17">
        <v>58</v>
      </c>
      <c r="CY82" s="17">
        <v>0</v>
      </c>
      <c r="CZ82" s="17">
        <v>0</v>
      </c>
      <c r="DA82" s="17">
        <v>0</v>
      </c>
      <c r="DB82" s="15"/>
      <c r="DC82" s="15"/>
      <c r="DD82" s="15"/>
      <c r="DE82" s="15"/>
      <c r="DF82" s="15"/>
      <c r="DG82" s="15"/>
      <c r="DH82" s="15"/>
    </row>
    <row r="83" spans="1:112" ht="17.25" thickBot="1">
      <c r="A83" s="18" t="b">
        <v>1</v>
      </c>
      <c r="B83" s="18" t="b">
        <v>1</v>
      </c>
      <c r="C83" s="15"/>
      <c r="D83" s="15"/>
      <c r="E83" s="17">
        <v>200720</v>
      </c>
      <c r="F83" s="17">
        <v>0</v>
      </c>
      <c r="G83" s="17">
        <v>0</v>
      </c>
      <c r="H83" s="17">
        <v>0</v>
      </c>
      <c r="I83" s="17">
        <v>0</v>
      </c>
      <c r="J83" s="15">
        <v>0</v>
      </c>
      <c r="K83" s="17">
        <v>0</v>
      </c>
      <c r="L83" s="17">
        <v>1</v>
      </c>
      <c r="M83" s="15">
        <v>2.6</v>
      </c>
      <c r="N83" s="15"/>
      <c r="O83" s="17">
        <v>0</v>
      </c>
      <c r="P83" s="15" t="s">
        <v>2371</v>
      </c>
      <c r="Q83" s="15">
        <v>0</v>
      </c>
      <c r="R83" s="17">
        <v>82</v>
      </c>
      <c r="S83" s="18" t="b">
        <v>0</v>
      </c>
      <c r="T83" s="15"/>
      <c r="U83" s="15"/>
      <c r="V83" s="17">
        <v>50</v>
      </c>
      <c r="W83" s="15" t="s">
        <v>820</v>
      </c>
      <c r="X83" s="15">
        <v>3.9</v>
      </c>
      <c r="Y83" s="18" t="b">
        <v>0</v>
      </c>
      <c r="Z83" s="15" t="s">
        <v>397</v>
      </c>
      <c r="AA83" s="15">
        <v>5.8</v>
      </c>
      <c r="AB83" s="18" t="b">
        <v>0</v>
      </c>
      <c r="AC83" s="15"/>
      <c r="AD83" s="15" t="s">
        <v>519</v>
      </c>
      <c r="AE83" s="17">
        <v>4</v>
      </c>
      <c r="AF83" s="17">
        <v>94</v>
      </c>
      <c r="AG83" s="17">
        <v>143</v>
      </c>
      <c r="AH83" s="17">
        <v>0</v>
      </c>
      <c r="AI83" s="17">
        <v>0</v>
      </c>
      <c r="AJ83" s="17">
        <v>0</v>
      </c>
      <c r="AK83" s="17">
        <v>0</v>
      </c>
      <c r="AL83" s="15">
        <v>0</v>
      </c>
      <c r="AM83" s="15">
        <v>28.6</v>
      </c>
      <c r="AN83" s="15" t="s">
        <v>397</v>
      </c>
      <c r="AO83" s="15"/>
      <c r="AP83" s="15"/>
      <c r="AQ83" s="15"/>
      <c r="AR83" s="15"/>
      <c r="AS83" s="18" t="b">
        <v>0</v>
      </c>
      <c r="AT83" s="15" t="s">
        <v>2372</v>
      </c>
      <c r="AU83" s="17">
        <v>3330</v>
      </c>
      <c r="AV83" s="17">
        <v>0</v>
      </c>
      <c r="AW83" s="17">
        <v>0</v>
      </c>
      <c r="AX83" s="17">
        <v>10</v>
      </c>
      <c r="AY83" s="17">
        <v>49</v>
      </c>
      <c r="AZ83" s="17">
        <v>0</v>
      </c>
      <c r="BA83" s="17">
        <v>3</v>
      </c>
      <c r="BB83" s="17">
        <v>0</v>
      </c>
      <c r="BC83" s="17">
        <v>1</v>
      </c>
      <c r="BD83" s="17">
        <v>0</v>
      </c>
      <c r="BE83" s="17">
        <v>109</v>
      </c>
      <c r="BF83" s="17">
        <v>11</v>
      </c>
      <c r="BG83" s="17">
        <v>570</v>
      </c>
      <c r="BH83" s="15">
        <v>913.8</v>
      </c>
      <c r="BI83" s="15">
        <v>23</v>
      </c>
      <c r="BJ83" s="15">
        <v>0</v>
      </c>
      <c r="BK83" s="15">
        <v>93.8</v>
      </c>
      <c r="BL83" s="17">
        <v>0</v>
      </c>
      <c r="BM83" s="17">
        <v>0</v>
      </c>
      <c r="BN83" s="17">
        <v>0</v>
      </c>
      <c r="BO83" s="17">
        <v>0</v>
      </c>
      <c r="BP83" s="17">
        <v>37</v>
      </c>
      <c r="BQ83" s="15">
        <v>0</v>
      </c>
      <c r="BR83" s="15">
        <v>0.22</v>
      </c>
      <c r="BS83" s="15">
        <v>0.22</v>
      </c>
      <c r="BT83" s="15">
        <v>53.48</v>
      </c>
      <c r="BU83" s="15"/>
      <c r="BV83" s="15"/>
      <c r="BW83" s="15"/>
      <c r="BX83" s="15"/>
      <c r="BY83" s="15"/>
      <c r="BZ83" s="15"/>
      <c r="CA83" s="15"/>
      <c r="CB83" s="15"/>
      <c r="CC83" s="17">
        <v>12</v>
      </c>
      <c r="CD83" s="17">
        <v>3</v>
      </c>
      <c r="CE83" s="17">
        <v>320</v>
      </c>
      <c r="CF83" s="17">
        <v>5</v>
      </c>
      <c r="CG83" s="17">
        <v>487</v>
      </c>
      <c r="CH83" s="17">
        <v>51</v>
      </c>
      <c r="CI83" s="17">
        <v>143</v>
      </c>
      <c r="CJ83" s="17">
        <v>3</v>
      </c>
      <c r="CK83" s="17">
        <v>0</v>
      </c>
      <c r="CL83" s="17">
        <v>2.95</v>
      </c>
      <c r="CM83" s="17">
        <v>0.01</v>
      </c>
      <c r="CN83" s="17">
        <v>0.01</v>
      </c>
      <c r="CO83" s="17">
        <v>1.45</v>
      </c>
      <c r="CP83" s="17">
        <v>1.32</v>
      </c>
      <c r="CQ83" s="17">
        <v>243</v>
      </c>
      <c r="CR83" s="17">
        <v>10</v>
      </c>
      <c r="CS83" s="17">
        <v>221</v>
      </c>
      <c r="CT83" s="17">
        <v>48</v>
      </c>
      <c r="CU83" s="17">
        <v>64</v>
      </c>
      <c r="CV83" s="17">
        <v>5</v>
      </c>
      <c r="CW83" s="17">
        <v>69</v>
      </c>
      <c r="CX83" s="17">
        <v>11</v>
      </c>
      <c r="CY83" s="17">
        <v>1</v>
      </c>
      <c r="CZ83" s="17">
        <v>0.27</v>
      </c>
      <c r="DA83" s="17">
        <v>0</v>
      </c>
      <c r="DB83" s="15"/>
      <c r="DC83" s="15"/>
      <c r="DD83" s="15"/>
      <c r="DE83" s="15"/>
      <c r="DF83" s="15"/>
      <c r="DG83" s="15"/>
      <c r="DH83" s="15"/>
    </row>
    <row r="84" spans="1:112" ht="27.75" thickBot="1">
      <c r="A84" s="18" t="b">
        <v>1</v>
      </c>
      <c r="B84" s="18" t="b">
        <v>1</v>
      </c>
      <c r="C84" s="15"/>
      <c r="D84" s="15"/>
      <c r="E84" s="17">
        <v>507433</v>
      </c>
      <c r="F84" s="17">
        <v>0</v>
      </c>
      <c r="G84" s="17">
        <v>0</v>
      </c>
      <c r="H84" s="17">
        <v>0</v>
      </c>
      <c r="I84" s="17">
        <v>0</v>
      </c>
      <c r="J84" s="15">
        <v>0</v>
      </c>
      <c r="K84" s="17">
        <v>0</v>
      </c>
      <c r="L84" s="17">
        <v>1</v>
      </c>
      <c r="M84" s="15">
        <v>2</v>
      </c>
      <c r="N84" s="15"/>
      <c r="O84" s="17">
        <v>0</v>
      </c>
      <c r="P84" s="15" t="s">
        <v>2382</v>
      </c>
      <c r="Q84" s="15">
        <v>0</v>
      </c>
      <c r="R84" s="17">
        <v>83</v>
      </c>
      <c r="S84" s="18" t="b">
        <v>0</v>
      </c>
      <c r="T84" s="15"/>
      <c r="U84" s="15"/>
      <c r="V84" s="17">
        <v>45</v>
      </c>
      <c r="W84" s="15" t="s">
        <v>1442</v>
      </c>
      <c r="X84" s="15">
        <v>1</v>
      </c>
      <c r="Y84" s="18" t="b">
        <v>0</v>
      </c>
      <c r="Z84" s="15" t="s">
        <v>1443</v>
      </c>
      <c r="AA84" s="15">
        <v>0.1</v>
      </c>
      <c r="AB84" s="18" t="b">
        <v>0</v>
      </c>
      <c r="AC84" s="15"/>
      <c r="AD84" s="15" t="s">
        <v>519</v>
      </c>
      <c r="AE84" s="17">
        <v>4</v>
      </c>
      <c r="AF84" s="17">
        <v>94</v>
      </c>
      <c r="AG84" s="17">
        <v>1</v>
      </c>
      <c r="AH84" s="17">
        <v>0</v>
      </c>
      <c r="AI84" s="17">
        <v>0</v>
      </c>
      <c r="AJ84" s="17">
        <v>0</v>
      </c>
      <c r="AK84" s="17">
        <v>0</v>
      </c>
      <c r="AL84" s="15">
        <v>0</v>
      </c>
      <c r="AM84" s="15">
        <v>0.2</v>
      </c>
      <c r="AN84" s="15" t="s">
        <v>1443</v>
      </c>
      <c r="AO84" s="15"/>
      <c r="AP84" s="15"/>
      <c r="AQ84" s="15"/>
      <c r="AR84" s="15"/>
      <c r="AS84" s="18" t="b">
        <v>0</v>
      </c>
      <c r="AT84" s="15" t="s">
        <v>2383</v>
      </c>
      <c r="AU84" s="17">
        <v>90</v>
      </c>
      <c r="AV84" s="17">
        <v>0</v>
      </c>
      <c r="AW84" s="17">
        <v>0</v>
      </c>
      <c r="AX84" s="17">
        <v>0</v>
      </c>
      <c r="AY84" s="17">
        <v>3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1</v>
      </c>
      <c r="BF84" s="17">
        <v>0</v>
      </c>
      <c r="BG84" s="17">
        <v>1</v>
      </c>
      <c r="BH84" s="15">
        <v>13</v>
      </c>
      <c r="BI84" s="15">
        <v>0</v>
      </c>
      <c r="BJ84" s="15">
        <v>0</v>
      </c>
      <c r="BK84" s="15">
        <v>1.3</v>
      </c>
      <c r="BL84" s="17">
        <v>0</v>
      </c>
      <c r="BM84" s="17">
        <v>0</v>
      </c>
      <c r="BN84" s="17">
        <v>0</v>
      </c>
      <c r="BO84" s="17">
        <v>0</v>
      </c>
      <c r="BP84" s="17">
        <v>1</v>
      </c>
      <c r="BQ84" s="15">
        <v>0</v>
      </c>
      <c r="BR84" s="15">
        <v>0</v>
      </c>
      <c r="BS84" s="15">
        <v>0</v>
      </c>
      <c r="BT84" s="15">
        <v>0.97</v>
      </c>
      <c r="BU84" s="15"/>
      <c r="BV84" s="15"/>
      <c r="BW84" s="15"/>
      <c r="BX84" s="15"/>
      <c r="BY84" s="15"/>
      <c r="BZ84" s="15"/>
      <c r="CA84" s="15"/>
      <c r="CB84" s="15"/>
      <c r="CC84" s="17">
        <v>365</v>
      </c>
      <c r="CD84" s="17">
        <v>31</v>
      </c>
      <c r="CE84" s="17">
        <v>466</v>
      </c>
      <c r="CF84" s="17">
        <v>49</v>
      </c>
      <c r="CG84" s="17">
        <v>454</v>
      </c>
      <c r="CH84" s="17">
        <v>43</v>
      </c>
      <c r="CI84" s="17">
        <v>383</v>
      </c>
      <c r="CJ84" s="17">
        <v>31</v>
      </c>
      <c r="CK84" s="17">
        <v>0</v>
      </c>
      <c r="CL84" s="17">
        <v>1</v>
      </c>
      <c r="CM84" s="17">
        <v>0</v>
      </c>
      <c r="CN84" s="17">
        <v>0</v>
      </c>
      <c r="CO84" s="17">
        <v>0.97</v>
      </c>
      <c r="CP84" s="17">
        <v>3</v>
      </c>
      <c r="CQ84" s="17">
        <v>454</v>
      </c>
      <c r="CR84" s="17">
        <v>37</v>
      </c>
      <c r="CS84" s="17">
        <v>153</v>
      </c>
      <c r="CT84" s="17">
        <v>39</v>
      </c>
      <c r="CU84" s="17">
        <v>364</v>
      </c>
      <c r="CV84" s="17">
        <v>31</v>
      </c>
      <c r="CW84" s="17">
        <v>404</v>
      </c>
      <c r="CX84" s="17">
        <v>47</v>
      </c>
      <c r="CY84" s="17">
        <v>1</v>
      </c>
      <c r="CZ84" s="17">
        <v>0</v>
      </c>
      <c r="DA84" s="17">
        <v>0</v>
      </c>
      <c r="DB84" s="15"/>
      <c r="DC84" s="15"/>
      <c r="DD84" s="15"/>
      <c r="DE84" s="15"/>
      <c r="DF84" s="15"/>
      <c r="DG84" s="15"/>
      <c r="DH84" s="15"/>
    </row>
    <row r="85" spans="1:112" ht="17.25" thickBot="1">
      <c r="A85" s="18" t="b">
        <v>1</v>
      </c>
      <c r="B85" s="18" t="b">
        <v>1</v>
      </c>
      <c r="C85" s="15"/>
      <c r="D85" s="15"/>
      <c r="E85" s="17">
        <v>432830</v>
      </c>
      <c r="F85" s="17">
        <v>0</v>
      </c>
      <c r="G85" s="17">
        <v>0</v>
      </c>
      <c r="H85" s="17">
        <v>0</v>
      </c>
      <c r="I85" s="17">
        <v>0</v>
      </c>
      <c r="J85" s="15">
        <v>0</v>
      </c>
      <c r="K85" s="17">
        <v>0</v>
      </c>
      <c r="L85" s="17">
        <v>2</v>
      </c>
      <c r="M85" s="15">
        <v>2.5</v>
      </c>
      <c r="N85" s="15"/>
      <c r="O85" s="17">
        <v>0</v>
      </c>
      <c r="P85" s="15" t="s">
        <v>560</v>
      </c>
      <c r="Q85" s="15">
        <v>0</v>
      </c>
      <c r="R85" s="17">
        <v>84</v>
      </c>
      <c r="S85" s="18" t="b">
        <v>0</v>
      </c>
      <c r="T85" s="15"/>
      <c r="U85" s="15"/>
      <c r="V85" s="17">
        <v>55</v>
      </c>
      <c r="W85" s="15" t="s">
        <v>1002</v>
      </c>
      <c r="X85" s="15">
        <v>3.7</v>
      </c>
      <c r="Y85" s="18" t="b">
        <v>0</v>
      </c>
      <c r="Z85" s="15" t="s">
        <v>298</v>
      </c>
      <c r="AA85" s="15">
        <v>2.2999999999999998</v>
      </c>
      <c r="AB85" s="18" t="b">
        <v>0</v>
      </c>
      <c r="AC85" s="15"/>
      <c r="AD85" s="15" t="s">
        <v>519</v>
      </c>
      <c r="AE85" s="17">
        <v>4</v>
      </c>
      <c r="AF85" s="17">
        <v>94</v>
      </c>
      <c r="AG85" s="17">
        <v>129</v>
      </c>
      <c r="AH85" s="17">
        <v>0</v>
      </c>
      <c r="AI85" s="17">
        <v>0</v>
      </c>
      <c r="AJ85" s="17">
        <v>0</v>
      </c>
      <c r="AK85" s="17">
        <v>0</v>
      </c>
      <c r="AL85" s="15">
        <v>0</v>
      </c>
      <c r="AM85" s="15">
        <v>23.5</v>
      </c>
      <c r="AN85" s="15" t="s">
        <v>298</v>
      </c>
      <c r="AO85" s="15"/>
      <c r="AP85" s="15"/>
      <c r="AQ85" s="15"/>
      <c r="AR85" s="15"/>
      <c r="AS85" s="18" t="b">
        <v>0</v>
      </c>
      <c r="AT85" s="15" t="s">
        <v>2384</v>
      </c>
      <c r="AU85" s="17">
        <v>2971</v>
      </c>
      <c r="AV85" s="17">
        <v>1</v>
      </c>
      <c r="AW85" s="17">
        <v>2</v>
      </c>
      <c r="AX85" s="17">
        <v>9</v>
      </c>
      <c r="AY85" s="17">
        <v>44</v>
      </c>
      <c r="AZ85" s="17">
        <v>1</v>
      </c>
      <c r="BA85" s="17">
        <v>0</v>
      </c>
      <c r="BB85" s="17">
        <v>0</v>
      </c>
      <c r="BC85" s="17">
        <v>7</v>
      </c>
      <c r="BD85" s="17">
        <v>0</v>
      </c>
      <c r="BE85" s="17">
        <v>0</v>
      </c>
      <c r="BF85" s="17">
        <v>7</v>
      </c>
      <c r="BG85" s="17">
        <v>450</v>
      </c>
      <c r="BH85" s="15">
        <v>848.6</v>
      </c>
      <c r="BI85" s="15">
        <v>143.80000000000001</v>
      </c>
      <c r="BJ85" s="15">
        <v>325</v>
      </c>
      <c r="BK85" s="15">
        <v>131.9</v>
      </c>
      <c r="BL85" s="17">
        <v>0</v>
      </c>
      <c r="BM85" s="17">
        <v>0</v>
      </c>
      <c r="BN85" s="17">
        <v>0</v>
      </c>
      <c r="BO85" s="17">
        <v>0</v>
      </c>
      <c r="BP85" s="17">
        <v>32</v>
      </c>
      <c r="BQ85" s="15">
        <v>2.2400000000000002</v>
      </c>
      <c r="BR85" s="15">
        <v>1.71</v>
      </c>
      <c r="BS85" s="15">
        <v>3.95</v>
      </c>
      <c r="BT85" s="15">
        <v>47.52</v>
      </c>
      <c r="BU85" s="15"/>
      <c r="BV85" s="15"/>
      <c r="BW85" s="15"/>
      <c r="BX85" s="15"/>
      <c r="BY85" s="15"/>
      <c r="BZ85" s="15"/>
      <c r="CA85" s="15"/>
      <c r="CB85" s="15"/>
      <c r="CC85" s="17">
        <v>20</v>
      </c>
      <c r="CD85" s="17">
        <v>8</v>
      </c>
      <c r="CE85" s="17">
        <v>206</v>
      </c>
      <c r="CF85" s="17">
        <v>54</v>
      </c>
      <c r="CG85" s="17">
        <v>86</v>
      </c>
      <c r="CH85" s="17">
        <v>10</v>
      </c>
      <c r="CI85" s="17">
        <v>73</v>
      </c>
      <c r="CJ85" s="17">
        <v>16</v>
      </c>
      <c r="CK85" s="17">
        <v>7.0000000000000007E-2</v>
      </c>
      <c r="CL85" s="17">
        <v>0</v>
      </c>
      <c r="CM85" s="17">
        <v>0.05</v>
      </c>
      <c r="CN85" s="17">
        <v>0.12</v>
      </c>
      <c r="CO85" s="17">
        <v>1.44</v>
      </c>
      <c r="CP85" s="17">
        <v>1.33</v>
      </c>
      <c r="CQ85" s="17">
        <v>155</v>
      </c>
      <c r="CR85" s="17">
        <v>19</v>
      </c>
      <c r="CS85" s="17">
        <v>392</v>
      </c>
      <c r="CT85" s="17">
        <v>161</v>
      </c>
      <c r="CU85" s="17">
        <v>79</v>
      </c>
      <c r="CV85" s="17">
        <v>32</v>
      </c>
      <c r="CW85" s="17">
        <v>122</v>
      </c>
      <c r="CX85" s="17">
        <v>46</v>
      </c>
      <c r="CY85" s="17">
        <v>0.97</v>
      </c>
      <c r="CZ85" s="17">
        <v>0.27</v>
      </c>
      <c r="DA85" s="17">
        <v>0</v>
      </c>
      <c r="DB85" s="15"/>
      <c r="DC85" s="15"/>
      <c r="DD85" s="15"/>
      <c r="DE85" s="15"/>
      <c r="DF85" s="15"/>
      <c r="DG85" s="15"/>
      <c r="DH85" s="15"/>
    </row>
    <row r="86" spans="1:112" ht="27.75" thickBot="1">
      <c r="A86" s="18" t="b">
        <v>1</v>
      </c>
      <c r="B86" s="18" t="b">
        <v>1</v>
      </c>
      <c r="C86" s="15"/>
      <c r="D86" s="15"/>
      <c r="E86" s="17">
        <v>444765</v>
      </c>
      <c r="F86" s="17">
        <v>0</v>
      </c>
      <c r="G86" s="17">
        <v>0</v>
      </c>
      <c r="H86" s="17">
        <v>0</v>
      </c>
      <c r="I86" s="17">
        <v>0</v>
      </c>
      <c r="J86" s="15">
        <v>0</v>
      </c>
      <c r="K86" s="17">
        <v>0</v>
      </c>
      <c r="L86" s="17">
        <v>2</v>
      </c>
      <c r="M86" s="15">
        <v>2.2000000000000002</v>
      </c>
      <c r="N86" s="15"/>
      <c r="O86" s="17">
        <v>0</v>
      </c>
      <c r="P86" s="15" t="s">
        <v>833</v>
      </c>
      <c r="Q86" s="15">
        <v>0</v>
      </c>
      <c r="R86" s="17">
        <v>85</v>
      </c>
      <c r="S86" s="18" t="b">
        <v>0</v>
      </c>
      <c r="T86" s="15"/>
      <c r="U86" s="15"/>
      <c r="V86" s="17">
        <v>50</v>
      </c>
      <c r="W86" s="15" t="s">
        <v>834</v>
      </c>
      <c r="X86" s="15">
        <v>3.5</v>
      </c>
      <c r="Y86" s="18" t="b">
        <v>0</v>
      </c>
      <c r="Z86" s="15" t="s">
        <v>835</v>
      </c>
      <c r="AA86" s="15">
        <v>0.7</v>
      </c>
      <c r="AB86" s="18" t="b">
        <v>0</v>
      </c>
      <c r="AC86" s="15"/>
      <c r="AD86" s="15" t="s">
        <v>519</v>
      </c>
      <c r="AE86" s="17">
        <v>4</v>
      </c>
      <c r="AF86" s="17">
        <v>94</v>
      </c>
      <c r="AG86" s="17">
        <v>113</v>
      </c>
      <c r="AH86" s="17">
        <v>0</v>
      </c>
      <c r="AI86" s="17">
        <v>0</v>
      </c>
      <c r="AJ86" s="17">
        <v>0</v>
      </c>
      <c r="AK86" s="17">
        <v>0</v>
      </c>
      <c r="AL86" s="15">
        <v>0</v>
      </c>
      <c r="AM86" s="15">
        <v>22.6</v>
      </c>
      <c r="AN86" s="15" t="s">
        <v>398</v>
      </c>
      <c r="AO86" s="15"/>
      <c r="AP86" s="15"/>
      <c r="AQ86" s="15"/>
      <c r="AR86" s="15"/>
      <c r="AS86" s="18" t="b">
        <v>0</v>
      </c>
      <c r="AT86" s="15" t="s">
        <v>2391</v>
      </c>
      <c r="AU86" s="17">
        <v>2761</v>
      </c>
      <c r="AV86" s="17">
        <v>0</v>
      </c>
      <c r="AW86" s="17">
        <v>3</v>
      </c>
      <c r="AX86" s="17">
        <v>8</v>
      </c>
      <c r="AY86" s="17">
        <v>41</v>
      </c>
      <c r="AZ86" s="17">
        <v>0</v>
      </c>
      <c r="BA86" s="17">
        <v>0</v>
      </c>
      <c r="BB86" s="17">
        <v>0</v>
      </c>
      <c r="BC86" s="17">
        <v>2</v>
      </c>
      <c r="BD86" s="17">
        <v>0</v>
      </c>
      <c r="BE86" s="17">
        <v>0</v>
      </c>
      <c r="BF86" s="17">
        <v>3</v>
      </c>
      <c r="BG86" s="17">
        <v>435</v>
      </c>
      <c r="BH86" s="15">
        <v>659</v>
      </c>
      <c r="BI86" s="15">
        <v>98</v>
      </c>
      <c r="BJ86" s="15">
        <v>305</v>
      </c>
      <c r="BK86" s="15">
        <v>106.3</v>
      </c>
      <c r="BL86" s="17">
        <v>0</v>
      </c>
      <c r="BM86" s="17">
        <v>0</v>
      </c>
      <c r="BN86" s="17">
        <v>0</v>
      </c>
      <c r="BO86" s="17">
        <v>0</v>
      </c>
      <c r="BP86" s="17">
        <v>30</v>
      </c>
      <c r="BQ86" s="15">
        <v>3.36</v>
      </c>
      <c r="BR86" s="15">
        <v>1.45</v>
      </c>
      <c r="BS86" s="15">
        <v>4.8099999999999996</v>
      </c>
      <c r="BT86" s="15">
        <v>41.59</v>
      </c>
      <c r="BU86" s="15"/>
      <c r="BV86" s="15"/>
      <c r="BW86" s="15"/>
      <c r="BX86" s="15"/>
      <c r="BY86" s="15"/>
      <c r="BZ86" s="15"/>
      <c r="CA86" s="15"/>
      <c r="CB86" s="15"/>
      <c r="CC86" s="17">
        <v>58</v>
      </c>
      <c r="CD86" s="17">
        <v>25</v>
      </c>
      <c r="CE86" s="17">
        <v>239</v>
      </c>
      <c r="CF86" s="17">
        <v>76</v>
      </c>
      <c r="CG86" s="17">
        <v>97</v>
      </c>
      <c r="CH86" s="17">
        <v>13</v>
      </c>
      <c r="CI86" s="17">
        <v>115</v>
      </c>
      <c r="CJ86" s="17">
        <v>34</v>
      </c>
      <c r="CK86" s="17">
        <v>0.11</v>
      </c>
      <c r="CL86" s="17">
        <v>0</v>
      </c>
      <c r="CM86" s="17">
        <v>0.05</v>
      </c>
      <c r="CN86" s="17">
        <v>0.16</v>
      </c>
      <c r="CO86" s="17">
        <v>1.36</v>
      </c>
      <c r="CP86" s="17">
        <v>1.34</v>
      </c>
      <c r="CQ86" s="17">
        <v>290</v>
      </c>
      <c r="CR86" s="17">
        <v>55</v>
      </c>
      <c r="CS86" s="17">
        <v>268</v>
      </c>
      <c r="CT86" s="17">
        <v>134</v>
      </c>
      <c r="CU86" s="17">
        <v>103</v>
      </c>
      <c r="CV86" s="17">
        <v>42</v>
      </c>
      <c r="CW86" s="17">
        <v>222</v>
      </c>
      <c r="CX86" s="17">
        <v>79</v>
      </c>
      <c r="CY86" s="17">
        <v>0.98</v>
      </c>
      <c r="CZ86" s="17">
        <v>0.26</v>
      </c>
      <c r="DA86" s="17">
        <v>0</v>
      </c>
      <c r="DB86" s="15"/>
      <c r="DC86" s="15"/>
      <c r="DD86" s="15"/>
      <c r="DE86" s="15"/>
      <c r="DF86" s="15"/>
      <c r="DG86" s="15"/>
      <c r="DH86" s="15"/>
    </row>
    <row r="87" spans="1:112" ht="27.75" thickBot="1">
      <c r="A87" s="18" t="b">
        <v>1</v>
      </c>
      <c r="B87" s="18" t="b">
        <v>1</v>
      </c>
      <c r="C87" s="15"/>
      <c r="D87" s="15"/>
      <c r="E87" s="17">
        <v>249231</v>
      </c>
      <c r="F87" s="17">
        <v>0</v>
      </c>
      <c r="G87" s="17">
        <v>0</v>
      </c>
      <c r="H87" s="17">
        <v>0</v>
      </c>
      <c r="I87" s="17">
        <v>0</v>
      </c>
      <c r="J87" s="15">
        <v>0</v>
      </c>
      <c r="K87" s="17">
        <v>0</v>
      </c>
      <c r="L87" s="17">
        <v>3</v>
      </c>
      <c r="M87" s="15">
        <v>2</v>
      </c>
      <c r="N87" s="15"/>
      <c r="O87" s="17">
        <v>0</v>
      </c>
      <c r="P87" s="15" t="s">
        <v>403</v>
      </c>
      <c r="Q87" s="15">
        <v>0</v>
      </c>
      <c r="R87" s="17">
        <v>86</v>
      </c>
      <c r="S87" s="18" t="b">
        <v>0</v>
      </c>
      <c r="T87" s="15"/>
      <c r="U87" s="15"/>
      <c r="V87" s="17">
        <v>55</v>
      </c>
      <c r="W87" s="15" t="s">
        <v>652</v>
      </c>
      <c r="X87" s="15">
        <v>3.2</v>
      </c>
      <c r="Y87" s="18" t="b">
        <v>0</v>
      </c>
      <c r="Z87" s="15" t="s">
        <v>350</v>
      </c>
      <c r="AA87" s="15">
        <v>0.8</v>
      </c>
      <c r="AB87" s="18" t="b">
        <v>0</v>
      </c>
      <c r="AC87" s="15"/>
      <c r="AD87" s="15" t="s">
        <v>519</v>
      </c>
      <c r="AE87" s="17">
        <v>4</v>
      </c>
      <c r="AF87" s="17">
        <v>94</v>
      </c>
      <c r="AG87" s="17">
        <v>115</v>
      </c>
      <c r="AH87" s="17">
        <v>0</v>
      </c>
      <c r="AI87" s="17">
        <v>0</v>
      </c>
      <c r="AJ87" s="17">
        <v>0</v>
      </c>
      <c r="AK87" s="17">
        <v>0</v>
      </c>
      <c r="AL87" s="15">
        <v>0</v>
      </c>
      <c r="AM87" s="15">
        <v>20.9</v>
      </c>
      <c r="AN87" s="15" t="s">
        <v>350</v>
      </c>
      <c r="AO87" s="15"/>
      <c r="AP87" s="15"/>
      <c r="AQ87" s="15"/>
      <c r="AR87" s="15"/>
      <c r="AS87" s="18" t="b">
        <v>0</v>
      </c>
      <c r="AT87" s="15" t="s">
        <v>2385</v>
      </c>
      <c r="AU87" s="17">
        <v>1960</v>
      </c>
      <c r="AV87" s="17">
        <v>3</v>
      </c>
      <c r="AW87" s="17">
        <v>4</v>
      </c>
      <c r="AX87" s="17">
        <v>9</v>
      </c>
      <c r="AY87" s="17">
        <v>32</v>
      </c>
      <c r="AZ87" s="17">
        <v>0</v>
      </c>
      <c r="BA87" s="17">
        <v>0</v>
      </c>
      <c r="BB87" s="17">
        <v>0</v>
      </c>
      <c r="BC87" s="17">
        <v>1</v>
      </c>
      <c r="BD87" s="17">
        <v>0</v>
      </c>
      <c r="BE87" s="17">
        <v>0</v>
      </c>
      <c r="BF87" s="17">
        <v>5</v>
      </c>
      <c r="BG87" s="17">
        <v>356</v>
      </c>
      <c r="BH87" s="15">
        <v>378.2</v>
      </c>
      <c r="BI87" s="15">
        <v>332.2</v>
      </c>
      <c r="BJ87" s="15">
        <v>353</v>
      </c>
      <c r="BK87" s="15">
        <v>106.4</v>
      </c>
      <c r="BL87" s="17">
        <v>0</v>
      </c>
      <c r="BM87" s="17">
        <v>0</v>
      </c>
      <c r="BN87" s="17">
        <v>0</v>
      </c>
      <c r="BO87" s="17">
        <v>0</v>
      </c>
      <c r="BP87" s="17">
        <v>22</v>
      </c>
      <c r="BQ87" s="15">
        <v>3.01</v>
      </c>
      <c r="BR87" s="15">
        <v>2.5099999999999998</v>
      </c>
      <c r="BS87" s="15">
        <v>5.52</v>
      </c>
      <c r="BT87" s="15">
        <v>33.74</v>
      </c>
      <c r="BU87" s="15"/>
      <c r="BV87" s="15"/>
      <c r="BW87" s="17">
        <v>1</v>
      </c>
      <c r="BX87" s="15"/>
      <c r="BY87" s="15"/>
      <c r="BZ87" s="15"/>
      <c r="CA87" s="15"/>
      <c r="CB87" s="15"/>
      <c r="CC87" s="17">
        <v>159</v>
      </c>
      <c r="CD87" s="17">
        <v>63</v>
      </c>
      <c r="CE87" s="17">
        <v>106</v>
      </c>
      <c r="CF87" s="17">
        <v>76</v>
      </c>
      <c r="CG87" s="17">
        <v>75</v>
      </c>
      <c r="CH87" s="17">
        <v>46</v>
      </c>
      <c r="CI87" s="17">
        <v>114</v>
      </c>
      <c r="CJ87" s="17">
        <v>64</v>
      </c>
      <c r="CK87" s="17">
        <v>0.14000000000000001</v>
      </c>
      <c r="CL87" s="17">
        <v>0</v>
      </c>
      <c r="CM87" s="17">
        <v>0.12</v>
      </c>
      <c r="CN87" s="17">
        <v>0.26</v>
      </c>
      <c r="CO87" s="17">
        <v>1.55</v>
      </c>
      <c r="CP87" s="17">
        <v>1.47</v>
      </c>
      <c r="CQ87" s="17">
        <v>151</v>
      </c>
      <c r="CR87" s="17">
        <v>94</v>
      </c>
      <c r="CS87" s="17">
        <v>388</v>
      </c>
      <c r="CT87" s="17">
        <v>137</v>
      </c>
      <c r="CU87" s="17">
        <v>148</v>
      </c>
      <c r="CV87" s="17">
        <v>58</v>
      </c>
      <c r="CW87" s="17">
        <v>215</v>
      </c>
      <c r="CX87" s="17">
        <v>71</v>
      </c>
      <c r="CY87" s="17">
        <v>1.01</v>
      </c>
      <c r="CZ87" s="17">
        <v>0.41</v>
      </c>
      <c r="DA87" s="17">
        <v>0</v>
      </c>
      <c r="DB87" s="15"/>
      <c r="DC87" s="15"/>
      <c r="DD87" s="15"/>
      <c r="DE87" s="15"/>
      <c r="DF87" s="15"/>
      <c r="DG87" s="15"/>
      <c r="DH87" s="15"/>
    </row>
    <row r="88" spans="1:112" ht="17.25" thickBot="1">
      <c r="A88" s="18" t="b">
        <v>1</v>
      </c>
      <c r="B88" s="18" t="b">
        <v>1</v>
      </c>
      <c r="C88" s="15"/>
      <c r="D88" s="15"/>
      <c r="E88" s="17">
        <v>191866</v>
      </c>
      <c r="F88" s="17">
        <v>0</v>
      </c>
      <c r="G88" s="17">
        <v>0</v>
      </c>
      <c r="H88" s="17">
        <v>0</v>
      </c>
      <c r="I88" s="17">
        <v>0</v>
      </c>
      <c r="J88" s="15">
        <v>0</v>
      </c>
      <c r="K88" s="17">
        <v>0</v>
      </c>
      <c r="L88" s="17">
        <v>2</v>
      </c>
      <c r="M88" s="15">
        <v>1.7</v>
      </c>
      <c r="N88" s="15"/>
      <c r="O88" s="17">
        <v>0</v>
      </c>
      <c r="P88" s="15" t="s">
        <v>633</v>
      </c>
      <c r="Q88" s="15">
        <v>0</v>
      </c>
      <c r="R88" s="17">
        <v>87</v>
      </c>
      <c r="S88" s="18" t="b">
        <v>0</v>
      </c>
      <c r="T88" s="15"/>
      <c r="U88" s="15"/>
      <c r="V88" s="17">
        <v>45</v>
      </c>
      <c r="W88" s="15" t="s">
        <v>634</v>
      </c>
      <c r="X88" s="15">
        <v>2.8</v>
      </c>
      <c r="Y88" s="18" t="b">
        <v>0</v>
      </c>
      <c r="Z88" s="15" t="s">
        <v>288</v>
      </c>
      <c r="AA88" s="15">
        <v>0.5</v>
      </c>
      <c r="AB88" s="18" t="b">
        <v>0</v>
      </c>
      <c r="AC88" s="15"/>
      <c r="AD88" s="15" t="s">
        <v>519</v>
      </c>
      <c r="AE88" s="17">
        <v>4</v>
      </c>
      <c r="AF88" s="17">
        <v>94</v>
      </c>
      <c r="AG88" s="17">
        <v>76</v>
      </c>
      <c r="AH88" s="17">
        <v>0</v>
      </c>
      <c r="AI88" s="17">
        <v>0</v>
      </c>
      <c r="AJ88" s="17">
        <v>0</v>
      </c>
      <c r="AK88" s="17">
        <v>0</v>
      </c>
      <c r="AL88" s="15">
        <v>0</v>
      </c>
      <c r="AM88" s="15">
        <v>16.899999999999999</v>
      </c>
      <c r="AN88" s="15" t="s">
        <v>288</v>
      </c>
      <c r="AO88" s="15"/>
      <c r="AP88" s="15"/>
      <c r="AQ88" s="15"/>
      <c r="AR88" s="15"/>
      <c r="AS88" s="18" t="b">
        <v>0</v>
      </c>
      <c r="AT88" s="15" t="s">
        <v>2386</v>
      </c>
      <c r="AU88" s="17">
        <v>1805</v>
      </c>
      <c r="AV88" s="17">
        <v>0</v>
      </c>
      <c r="AW88" s="17">
        <v>2</v>
      </c>
      <c r="AX88" s="17">
        <v>5</v>
      </c>
      <c r="AY88" s="17">
        <v>32</v>
      </c>
      <c r="AZ88" s="17">
        <v>0</v>
      </c>
      <c r="BA88" s="17">
        <v>0</v>
      </c>
      <c r="BB88" s="17">
        <v>0</v>
      </c>
      <c r="BC88" s="17">
        <v>4</v>
      </c>
      <c r="BD88" s="17">
        <v>0</v>
      </c>
      <c r="BE88" s="17">
        <v>0</v>
      </c>
      <c r="BF88" s="17">
        <v>1</v>
      </c>
      <c r="BG88" s="17">
        <v>211</v>
      </c>
      <c r="BH88" s="15">
        <v>401.4</v>
      </c>
      <c r="BI88" s="15">
        <v>59.1</v>
      </c>
      <c r="BJ88" s="15">
        <v>165</v>
      </c>
      <c r="BK88" s="15">
        <v>62.7</v>
      </c>
      <c r="BL88" s="17">
        <v>0</v>
      </c>
      <c r="BM88" s="17">
        <v>0</v>
      </c>
      <c r="BN88" s="17">
        <v>0</v>
      </c>
      <c r="BO88" s="17">
        <v>0</v>
      </c>
      <c r="BP88" s="17">
        <v>20</v>
      </c>
      <c r="BQ88" s="15">
        <v>0.69</v>
      </c>
      <c r="BR88" s="15">
        <v>0.73</v>
      </c>
      <c r="BS88" s="15">
        <v>1.42</v>
      </c>
      <c r="BT88" s="15">
        <v>31.51</v>
      </c>
      <c r="BU88" s="15"/>
      <c r="BV88" s="15"/>
      <c r="BW88" s="15"/>
      <c r="BX88" s="15"/>
      <c r="BY88" s="15"/>
      <c r="BZ88" s="15"/>
      <c r="CA88" s="15"/>
      <c r="CB88" s="15"/>
      <c r="CC88" s="17">
        <v>152</v>
      </c>
      <c r="CD88" s="17">
        <v>62</v>
      </c>
      <c r="CE88" s="17">
        <v>278</v>
      </c>
      <c r="CF88" s="17">
        <v>94</v>
      </c>
      <c r="CG88" s="17">
        <v>182</v>
      </c>
      <c r="CH88" s="17">
        <v>49</v>
      </c>
      <c r="CI88" s="17">
        <v>216</v>
      </c>
      <c r="CJ88" s="17">
        <v>70</v>
      </c>
      <c r="CK88" s="17">
        <v>0.03</v>
      </c>
      <c r="CL88" s="17">
        <v>0</v>
      </c>
      <c r="CM88" s="17">
        <v>0.04</v>
      </c>
      <c r="CN88" s="17">
        <v>7.0000000000000007E-2</v>
      </c>
      <c r="CO88" s="17">
        <v>1.57</v>
      </c>
      <c r="CP88" s="17">
        <v>1.6</v>
      </c>
      <c r="CQ88" s="17">
        <v>398</v>
      </c>
      <c r="CR88" s="17">
        <v>88</v>
      </c>
      <c r="CS88" s="17">
        <v>97</v>
      </c>
      <c r="CT88" s="17">
        <v>62</v>
      </c>
      <c r="CU88" s="17">
        <v>189</v>
      </c>
      <c r="CV88" s="17">
        <v>77</v>
      </c>
      <c r="CW88" s="17">
        <v>255</v>
      </c>
      <c r="CX88" s="17">
        <v>94</v>
      </c>
      <c r="CY88" s="17">
        <v>1</v>
      </c>
      <c r="CZ88" s="17">
        <v>0.25</v>
      </c>
      <c r="DA88" s="17">
        <v>0</v>
      </c>
      <c r="DB88" s="15"/>
      <c r="DC88" s="15"/>
      <c r="DD88" s="15"/>
      <c r="DE88" s="15"/>
      <c r="DF88" s="15"/>
      <c r="DG88" s="15"/>
      <c r="DH88" s="15"/>
    </row>
    <row r="89" spans="1:112" ht="17.25" thickBot="1">
      <c r="A89" s="18" t="b">
        <v>1</v>
      </c>
      <c r="B89" s="18" t="b">
        <v>1</v>
      </c>
      <c r="C89" s="15"/>
      <c r="D89" s="15"/>
      <c r="E89" s="17">
        <v>607464</v>
      </c>
      <c r="F89" s="17">
        <v>0</v>
      </c>
      <c r="G89" s="17">
        <v>0</v>
      </c>
      <c r="H89" s="17">
        <v>0</v>
      </c>
      <c r="I89" s="17">
        <v>0</v>
      </c>
      <c r="J89" s="15">
        <v>0</v>
      </c>
      <c r="K89" s="17">
        <v>0</v>
      </c>
      <c r="L89" s="17">
        <v>2</v>
      </c>
      <c r="M89" s="15">
        <v>1.7</v>
      </c>
      <c r="N89" s="15"/>
      <c r="O89" s="17">
        <v>0</v>
      </c>
      <c r="P89" s="15" t="s">
        <v>626</v>
      </c>
      <c r="Q89" s="15">
        <v>0</v>
      </c>
      <c r="R89" s="17">
        <v>88</v>
      </c>
      <c r="S89" s="18" t="b">
        <v>0</v>
      </c>
      <c r="T89" s="15"/>
      <c r="U89" s="15"/>
      <c r="V89" s="17">
        <v>45</v>
      </c>
      <c r="W89" s="15" t="s">
        <v>2002</v>
      </c>
      <c r="X89" s="15">
        <v>3.1</v>
      </c>
      <c r="Y89" s="18" t="b">
        <v>0</v>
      </c>
      <c r="Z89" s="15" t="s">
        <v>2003</v>
      </c>
      <c r="AA89" s="15">
        <v>5.6</v>
      </c>
      <c r="AB89" s="18" t="b">
        <v>0</v>
      </c>
      <c r="AC89" s="15"/>
      <c r="AD89" s="15" t="s">
        <v>519</v>
      </c>
      <c r="AE89" s="17">
        <v>4</v>
      </c>
      <c r="AF89" s="17">
        <v>94</v>
      </c>
      <c r="AG89" s="17">
        <v>113</v>
      </c>
      <c r="AH89" s="17">
        <v>0</v>
      </c>
      <c r="AI89" s="17">
        <v>0</v>
      </c>
      <c r="AJ89" s="17">
        <v>0</v>
      </c>
      <c r="AK89" s="17">
        <v>0</v>
      </c>
      <c r="AL89" s="15">
        <v>0</v>
      </c>
      <c r="AM89" s="15">
        <v>25.1</v>
      </c>
      <c r="AN89" s="15" t="s">
        <v>2003</v>
      </c>
      <c r="AO89" s="15"/>
      <c r="AP89" s="15"/>
      <c r="AQ89" s="15"/>
      <c r="AR89" s="15"/>
      <c r="AS89" s="18" t="b">
        <v>0</v>
      </c>
      <c r="AT89" s="15" t="s">
        <v>2388</v>
      </c>
      <c r="AU89" s="17">
        <v>3258</v>
      </c>
      <c r="AV89" s="17">
        <v>1</v>
      </c>
      <c r="AW89" s="17">
        <v>2</v>
      </c>
      <c r="AX89" s="17">
        <v>10</v>
      </c>
      <c r="AY89" s="17">
        <v>49</v>
      </c>
      <c r="AZ89" s="17">
        <v>1</v>
      </c>
      <c r="BA89" s="17">
        <v>0</v>
      </c>
      <c r="BB89" s="17">
        <v>0</v>
      </c>
      <c r="BC89" s="17">
        <v>8</v>
      </c>
      <c r="BD89" s="17">
        <v>0</v>
      </c>
      <c r="BE89" s="17">
        <v>0</v>
      </c>
      <c r="BF89" s="17">
        <v>9</v>
      </c>
      <c r="BG89" s="17">
        <v>494</v>
      </c>
      <c r="BH89" s="15">
        <v>613.79999999999995</v>
      </c>
      <c r="BI89" s="15">
        <v>470.2</v>
      </c>
      <c r="BJ89" s="15">
        <v>130</v>
      </c>
      <c r="BK89" s="15">
        <v>121.7</v>
      </c>
      <c r="BL89" s="17">
        <v>0</v>
      </c>
      <c r="BM89" s="17">
        <v>0</v>
      </c>
      <c r="BN89" s="17">
        <v>0</v>
      </c>
      <c r="BO89" s="17">
        <v>0</v>
      </c>
      <c r="BP89" s="17">
        <v>37</v>
      </c>
      <c r="BQ89" s="15">
        <v>1.28</v>
      </c>
      <c r="BR89" s="15">
        <v>2.89</v>
      </c>
      <c r="BS89" s="15">
        <v>4.17</v>
      </c>
      <c r="BT89" s="15">
        <v>52.65</v>
      </c>
      <c r="BU89" s="15"/>
      <c r="BV89" s="15"/>
      <c r="BW89" s="15"/>
      <c r="BX89" s="15"/>
      <c r="BY89" s="15"/>
      <c r="BZ89" s="15"/>
      <c r="CA89" s="15"/>
      <c r="CB89" s="15"/>
      <c r="CC89" s="17">
        <v>71</v>
      </c>
      <c r="CD89" s="17">
        <v>30</v>
      </c>
      <c r="CE89" s="17">
        <v>55</v>
      </c>
      <c r="CF89" s="17">
        <v>8</v>
      </c>
      <c r="CG89" s="17">
        <v>207</v>
      </c>
      <c r="CH89" s="17">
        <v>57</v>
      </c>
      <c r="CI89" s="17">
        <v>84</v>
      </c>
      <c r="CJ89" s="17">
        <v>21</v>
      </c>
      <c r="CK89" s="17">
        <v>0.04</v>
      </c>
      <c r="CL89" s="17">
        <v>0</v>
      </c>
      <c r="CM89" s="17">
        <v>0.08</v>
      </c>
      <c r="CN89" s="17">
        <v>0.12</v>
      </c>
      <c r="CO89" s="17">
        <v>1.45</v>
      </c>
      <c r="CP89" s="17">
        <v>1.35</v>
      </c>
      <c r="CQ89" s="17">
        <v>485</v>
      </c>
      <c r="CR89" s="17">
        <v>136</v>
      </c>
      <c r="CS89" s="17">
        <v>184</v>
      </c>
      <c r="CT89" s="17">
        <v>110</v>
      </c>
      <c r="CU89" s="17">
        <v>157</v>
      </c>
      <c r="CV89" s="17">
        <v>64</v>
      </c>
      <c r="CW89" s="17">
        <v>71</v>
      </c>
      <c r="CX89" s="17">
        <v>28</v>
      </c>
      <c r="CY89" s="17">
        <v>1.02</v>
      </c>
      <c r="CZ89" s="17">
        <v>0.28000000000000003</v>
      </c>
      <c r="DA89" s="17">
        <v>0</v>
      </c>
      <c r="DB89" s="15"/>
      <c r="DC89" s="15"/>
      <c r="DD89" s="15"/>
      <c r="DE89" s="15"/>
      <c r="DF89" s="15"/>
      <c r="DG89" s="15"/>
      <c r="DH89" s="15"/>
    </row>
    <row r="90" spans="1:112" ht="17.25" thickBot="1">
      <c r="A90" s="18" t="b">
        <v>1</v>
      </c>
      <c r="B90" s="18" t="b">
        <v>1</v>
      </c>
      <c r="C90" s="15"/>
      <c r="D90" s="15"/>
      <c r="E90" s="17">
        <v>194010</v>
      </c>
      <c r="F90" s="17">
        <v>0</v>
      </c>
      <c r="G90" s="17">
        <v>0</v>
      </c>
      <c r="H90" s="17">
        <v>0</v>
      </c>
      <c r="I90" s="17">
        <v>0</v>
      </c>
      <c r="J90" s="15">
        <v>0</v>
      </c>
      <c r="K90" s="17">
        <v>0</v>
      </c>
      <c r="L90" s="17">
        <v>2</v>
      </c>
      <c r="M90" s="15">
        <v>1.7</v>
      </c>
      <c r="N90" s="15"/>
      <c r="O90" s="17">
        <v>0</v>
      </c>
      <c r="P90" s="15" t="s">
        <v>635</v>
      </c>
      <c r="Q90" s="15">
        <v>0</v>
      </c>
      <c r="R90" s="17">
        <v>89</v>
      </c>
      <c r="S90" s="18" t="b">
        <v>0</v>
      </c>
      <c r="T90" s="15"/>
      <c r="U90" s="15"/>
      <c r="V90" s="17">
        <v>45</v>
      </c>
      <c r="W90" s="15" t="s">
        <v>636</v>
      </c>
      <c r="X90" s="15">
        <v>2.1</v>
      </c>
      <c r="Y90" s="18" t="b">
        <v>0</v>
      </c>
      <c r="Z90" s="15" t="s">
        <v>283</v>
      </c>
      <c r="AA90" s="15">
        <v>0.2</v>
      </c>
      <c r="AB90" s="18" t="b">
        <v>0</v>
      </c>
      <c r="AC90" s="15"/>
      <c r="AD90" s="15" t="s">
        <v>519</v>
      </c>
      <c r="AE90" s="17">
        <v>4</v>
      </c>
      <c r="AF90" s="17">
        <v>94</v>
      </c>
      <c r="AG90" s="17">
        <v>52</v>
      </c>
      <c r="AH90" s="17">
        <v>0</v>
      </c>
      <c r="AI90" s="17">
        <v>0</v>
      </c>
      <c r="AJ90" s="17">
        <v>0</v>
      </c>
      <c r="AK90" s="17">
        <v>0</v>
      </c>
      <c r="AL90" s="15">
        <v>0</v>
      </c>
      <c r="AM90" s="15">
        <v>11.6</v>
      </c>
      <c r="AN90" s="15" t="s">
        <v>283</v>
      </c>
      <c r="AO90" s="15"/>
      <c r="AP90" s="15"/>
      <c r="AQ90" s="15"/>
      <c r="AR90" s="15"/>
      <c r="AS90" s="18" t="b">
        <v>0</v>
      </c>
      <c r="AT90" s="15" t="s">
        <v>2387</v>
      </c>
      <c r="AU90" s="17">
        <v>1322</v>
      </c>
      <c r="AV90" s="17">
        <v>0</v>
      </c>
      <c r="AW90" s="17">
        <v>2</v>
      </c>
      <c r="AX90" s="17">
        <v>4</v>
      </c>
      <c r="AY90" s="17">
        <v>22</v>
      </c>
      <c r="AZ90" s="17">
        <v>0</v>
      </c>
      <c r="BA90" s="17">
        <v>0</v>
      </c>
      <c r="BB90" s="17">
        <v>0</v>
      </c>
      <c r="BC90" s="17">
        <v>2</v>
      </c>
      <c r="BD90" s="17">
        <v>0</v>
      </c>
      <c r="BE90" s="17">
        <v>0</v>
      </c>
      <c r="BF90" s="17">
        <v>0</v>
      </c>
      <c r="BG90" s="17">
        <v>144</v>
      </c>
      <c r="BH90" s="15">
        <v>151.6</v>
      </c>
      <c r="BI90" s="15">
        <v>82</v>
      </c>
      <c r="BJ90" s="15">
        <v>35</v>
      </c>
      <c r="BK90" s="15">
        <v>26.9</v>
      </c>
      <c r="BL90" s="17">
        <v>0</v>
      </c>
      <c r="BM90" s="17">
        <v>0</v>
      </c>
      <c r="BN90" s="17">
        <v>0</v>
      </c>
      <c r="BO90" s="17">
        <v>0</v>
      </c>
      <c r="BP90" s="17">
        <v>14</v>
      </c>
      <c r="BQ90" s="15">
        <v>0.18</v>
      </c>
      <c r="BR90" s="15">
        <v>0.54</v>
      </c>
      <c r="BS90" s="15">
        <v>0.72</v>
      </c>
      <c r="BT90" s="15">
        <v>23.91</v>
      </c>
      <c r="BU90" s="15"/>
      <c r="BV90" s="15"/>
      <c r="BW90" s="15"/>
      <c r="BX90" s="15"/>
      <c r="BY90" s="15"/>
      <c r="BZ90" s="15"/>
      <c r="CA90" s="15"/>
      <c r="CB90" s="15"/>
      <c r="CC90" s="17">
        <v>275</v>
      </c>
      <c r="CD90" s="17">
        <v>102</v>
      </c>
      <c r="CE90" s="17">
        <v>254</v>
      </c>
      <c r="CF90" s="17">
        <v>84</v>
      </c>
      <c r="CG90" s="17">
        <v>292</v>
      </c>
      <c r="CH90" s="17">
        <v>98</v>
      </c>
      <c r="CI90" s="17">
        <v>299</v>
      </c>
      <c r="CJ90" s="17">
        <v>101</v>
      </c>
      <c r="CK90" s="17">
        <v>0.01</v>
      </c>
      <c r="CL90" s="17">
        <v>0</v>
      </c>
      <c r="CM90" s="17">
        <v>0.04</v>
      </c>
      <c r="CN90" s="17">
        <v>0.05</v>
      </c>
      <c r="CO90" s="17">
        <v>1.63</v>
      </c>
      <c r="CP90" s="17">
        <v>1.5</v>
      </c>
      <c r="CQ90" s="17">
        <v>399</v>
      </c>
      <c r="CR90" s="17">
        <v>89</v>
      </c>
      <c r="CS90" s="17">
        <v>98</v>
      </c>
      <c r="CT90" s="17">
        <v>63</v>
      </c>
      <c r="CU90" s="17">
        <v>274</v>
      </c>
      <c r="CV90" s="17">
        <v>104</v>
      </c>
      <c r="CW90" s="17">
        <v>347</v>
      </c>
      <c r="CX90" s="17">
        <v>121</v>
      </c>
      <c r="CY90" s="17">
        <v>0.95</v>
      </c>
      <c r="CZ90" s="17">
        <v>0.27</v>
      </c>
      <c r="DA90" s="17">
        <v>0</v>
      </c>
      <c r="DB90" s="15"/>
      <c r="DC90" s="15"/>
      <c r="DD90" s="15"/>
      <c r="DE90" s="15"/>
      <c r="DF90" s="15"/>
      <c r="DG90" s="15"/>
      <c r="DH90" s="15"/>
    </row>
    <row r="91" spans="1:112" ht="17.25" thickBot="1">
      <c r="A91" s="18" t="b">
        <v>1</v>
      </c>
      <c r="B91" s="18" t="b">
        <v>1</v>
      </c>
      <c r="C91" s="15"/>
      <c r="D91" s="15"/>
      <c r="E91" s="17">
        <v>472713</v>
      </c>
      <c r="F91" s="17">
        <v>0</v>
      </c>
      <c r="G91" s="17">
        <v>0</v>
      </c>
      <c r="H91" s="17">
        <v>0</v>
      </c>
      <c r="I91" s="17">
        <v>0</v>
      </c>
      <c r="J91" s="15">
        <v>0</v>
      </c>
      <c r="K91" s="17">
        <v>0</v>
      </c>
      <c r="L91" s="17">
        <v>2</v>
      </c>
      <c r="M91" s="15">
        <v>1.7</v>
      </c>
      <c r="N91" s="15"/>
      <c r="O91" s="17">
        <v>0</v>
      </c>
      <c r="P91" s="15" t="s">
        <v>535</v>
      </c>
      <c r="Q91" s="15">
        <v>0</v>
      </c>
      <c r="R91" s="17">
        <v>90</v>
      </c>
      <c r="S91" s="18" t="b">
        <v>0</v>
      </c>
      <c r="T91" s="15"/>
      <c r="U91" s="15"/>
      <c r="V91" s="17">
        <v>45</v>
      </c>
      <c r="W91" s="15" t="s">
        <v>651</v>
      </c>
      <c r="X91" s="15">
        <v>1.8</v>
      </c>
      <c r="Y91" s="18" t="b">
        <v>0</v>
      </c>
      <c r="Z91" s="15" t="s">
        <v>373</v>
      </c>
      <c r="AA91" s="15">
        <v>0.1</v>
      </c>
      <c r="AB91" s="18" t="b">
        <v>0</v>
      </c>
      <c r="AC91" s="15"/>
      <c r="AD91" s="15" t="s">
        <v>519</v>
      </c>
      <c r="AE91" s="17">
        <v>4</v>
      </c>
      <c r="AF91" s="17">
        <v>94</v>
      </c>
      <c r="AG91" s="17">
        <v>37</v>
      </c>
      <c r="AH91" s="17">
        <v>0</v>
      </c>
      <c r="AI91" s="17">
        <v>0</v>
      </c>
      <c r="AJ91" s="17">
        <v>0</v>
      </c>
      <c r="AK91" s="17">
        <v>0</v>
      </c>
      <c r="AL91" s="15">
        <v>0</v>
      </c>
      <c r="AM91" s="15">
        <v>8.1999999999999993</v>
      </c>
      <c r="AN91" s="15" t="s">
        <v>373</v>
      </c>
      <c r="AO91" s="15"/>
      <c r="AP91" s="15"/>
      <c r="AQ91" s="15"/>
      <c r="AR91" s="15"/>
      <c r="AS91" s="18" t="b">
        <v>0</v>
      </c>
      <c r="AT91" s="15" t="s">
        <v>2394</v>
      </c>
      <c r="AU91" s="17">
        <v>679</v>
      </c>
      <c r="AV91" s="17">
        <v>0</v>
      </c>
      <c r="AW91" s="17">
        <v>0</v>
      </c>
      <c r="AX91" s="17">
        <v>2</v>
      </c>
      <c r="AY91" s="17">
        <v>9</v>
      </c>
      <c r="AZ91" s="17">
        <v>0</v>
      </c>
      <c r="BA91" s="17">
        <v>0</v>
      </c>
      <c r="BB91" s="17">
        <v>0</v>
      </c>
      <c r="BC91" s="17">
        <v>1</v>
      </c>
      <c r="BD91" s="17">
        <v>0</v>
      </c>
      <c r="BE91" s="17">
        <v>0</v>
      </c>
      <c r="BF91" s="17">
        <v>0</v>
      </c>
      <c r="BG91" s="17">
        <v>105</v>
      </c>
      <c r="BH91" s="15">
        <v>101.4</v>
      </c>
      <c r="BI91" s="15">
        <v>17.100000000000001</v>
      </c>
      <c r="BJ91" s="15">
        <v>43</v>
      </c>
      <c r="BK91" s="15">
        <v>16</v>
      </c>
      <c r="BL91" s="17">
        <v>0</v>
      </c>
      <c r="BM91" s="17">
        <v>0</v>
      </c>
      <c r="BN91" s="17">
        <v>0</v>
      </c>
      <c r="BO91" s="17">
        <v>0</v>
      </c>
      <c r="BP91" s="17">
        <v>8</v>
      </c>
      <c r="BQ91" s="15">
        <v>0.44</v>
      </c>
      <c r="BR91" s="15">
        <v>0.17</v>
      </c>
      <c r="BS91" s="15">
        <v>0.61</v>
      </c>
      <c r="BT91" s="15">
        <v>9.0299999999999994</v>
      </c>
      <c r="BU91" s="15"/>
      <c r="BV91" s="15"/>
      <c r="BW91" s="15"/>
      <c r="BX91" s="15"/>
      <c r="BY91" s="15"/>
      <c r="BZ91" s="15"/>
      <c r="CA91" s="15"/>
      <c r="CB91" s="15"/>
      <c r="CC91" s="17">
        <v>304</v>
      </c>
      <c r="CD91" s="17">
        <v>109</v>
      </c>
      <c r="CE91" s="17">
        <v>328</v>
      </c>
      <c r="CF91" s="17">
        <v>114</v>
      </c>
      <c r="CG91" s="17">
        <v>281</v>
      </c>
      <c r="CH91" s="17">
        <v>91</v>
      </c>
      <c r="CI91" s="17">
        <v>320</v>
      </c>
      <c r="CJ91" s="17">
        <v>109</v>
      </c>
      <c r="CK91" s="17">
        <v>0.06</v>
      </c>
      <c r="CL91" s="17">
        <v>0</v>
      </c>
      <c r="CM91" s="17">
        <v>0.02</v>
      </c>
      <c r="CN91" s="17">
        <v>0.08</v>
      </c>
      <c r="CO91" s="17">
        <v>1.2</v>
      </c>
      <c r="CP91" s="17">
        <v>1.19</v>
      </c>
      <c r="CQ91" s="17">
        <v>439</v>
      </c>
      <c r="CR91" s="17">
        <v>119</v>
      </c>
      <c r="CS91" s="17">
        <v>138</v>
      </c>
      <c r="CT91" s="17">
        <v>93</v>
      </c>
      <c r="CU91" s="17">
        <v>301</v>
      </c>
      <c r="CV91" s="17">
        <v>112</v>
      </c>
      <c r="CW91" s="17">
        <v>460</v>
      </c>
      <c r="CX91" s="17">
        <v>159</v>
      </c>
      <c r="CY91" s="17">
        <v>1.06</v>
      </c>
      <c r="CZ91" s="17">
        <v>0.27</v>
      </c>
      <c r="DA91" s="17">
        <v>0</v>
      </c>
      <c r="DB91" s="15"/>
      <c r="DC91" s="15"/>
      <c r="DD91" s="15"/>
      <c r="DE91" s="15"/>
      <c r="DF91" s="15"/>
      <c r="DG91" s="15"/>
      <c r="DH91" s="15"/>
    </row>
    <row r="92" spans="1:112" ht="17.25" thickBot="1">
      <c r="A92" s="18" t="b">
        <v>1</v>
      </c>
      <c r="B92" s="18" t="b">
        <v>1</v>
      </c>
      <c r="C92" s="15"/>
      <c r="D92" s="15"/>
      <c r="E92" s="17">
        <v>231065</v>
      </c>
      <c r="F92" s="17">
        <v>0</v>
      </c>
      <c r="G92" s="17">
        <v>0</v>
      </c>
      <c r="H92" s="17">
        <v>0</v>
      </c>
      <c r="I92" s="17">
        <v>0</v>
      </c>
      <c r="J92" s="15">
        <v>0</v>
      </c>
      <c r="K92" s="17">
        <v>0</v>
      </c>
      <c r="L92" s="17">
        <v>2</v>
      </c>
      <c r="M92" s="15">
        <v>1.7</v>
      </c>
      <c r="N92" s="15"/>
      <c r="O92" s="17">
        <v>0</v>
      </c>
      <c r="P92" s="15" t="s">
        <v>558</v>
      </c>
      <c r="Q92" s="15">
        <v>0</v>
      </c>
      <c r="R92" s="17">
        <v>91</v>
      </c>
      <c r="S92" s="18" t="b">
        <v>0</v>
      </c>
      <c r="T92" s="15"/>
      <c r="U92" s="15"/>
      <c r="V92" s="17">
        <v>45</v>
      </c>
      <c r="W92" s="15" t="s">
        <v>646</v>
      </c>
      <c r="X92" s="15">
        <v>3.5</v>
      </c>
      <c r="Y92" s="18" t="b">
        <v>0</v>
      </c>
      <c r="Z92" s="15" t="s">
        <v>249</v>
      </c>
      <c r="AA92" s="15">
        <v>0.1</v>
      </c>
      <c r="AB92" s="18" t="b">
        <v>0</v>
      </c>
      <c r="AC92" s="15"/>
      <c r="AD92" s="15" t="s">
        <v>519</v>
      </c>
      <c r="AE92" s="17">
        <v>4</v>
      </c>
      <c r="AF92" s="17">
        <v>94</v>
      </c>
      <c r="AG92" s="17">
        <v>14</v>
      </c>
      <c r="AH92" s="17">
        <v>0</v>
      </c>
      <c r="AI92" s="17">
        <v>0</v>
      </c>
      <c r="AJ92" s="17">
        <v>0</v>
      </c>
      <c r="AK92" s="17">
        <v>0</v>
      </c>
      <c r="AL92" s="15">
        <v>0</v>
      </c>
      <c r="AM92" s="15">
        <v>3.1</v>
      </c>
      <c r="AN92" s="15" t="s">
        <v>249</v>
      </c>
      <c r="AO92" s="15"/>
      <c r="AP92" s="15"/>
      <c r="AQ92" s="15"/>
      <c r="AR92" s="15"/>
      <c r="AS92" s="18" t="b">
        <v>0</v>
      </c>
      <c r="AT92" s="15" t="s">
        <v>2389</v>
      </c>
      <c r="AU92" s="17">
        <v>318</v>
      </c>
      <c r="AV92" s="17">
        <v>0</v>
      </c>
      <c r="AW92" s="17">
        <v>0</v>
      </c>
      <c r="AX92" s="17">
        <v>1</v>
      </c>
      <c r="AY92" s="17">
        <v>5</v>
      </c>
      <c r="AZ92" s="17">
        <v>1</v>
      </c>
      <c r="BA92" s="17">
        <v>0</v>
      </c>
      <c r="BB92" s="17">
        <v>0</v>
      </c>
      <c r="BC92" s="17">
        <v>1</v>
      </c>
      <c r="BD92" s="17">
        <v>0</v>
      </c>
      <c r="BE92" s="17">
        <v>0</v>
      </c>
      <c r="BF92" s="17">
        <v>2</v>
      </c>
      <c r="BG92" s="17">
        <v>53</v>
      </c>
      <c r="BH92" s="15">
        <v>88.6</v>
      </c>
      <c r="BI92" s="15">
        <v>1.2</v>
      </c>
      <c r="BJ92" s="15">
        <v>33</v>
      </c>
      <c r="BK92" s="15">
        <v>12.3</v>
      </c>
      <c r="BL92" s="17">
        <v>0</v>
      </c>
      <c r="BM92" s="17">
        <v>0</v>
      </c>
      <c r="BN92" s="17">
        <v>0</v>
      </c>
      <c r="BO92" s="17">
        <v>0</v>
      </c>
      <c r="BP92" s="17">
        <v>4</v>
      </c>
      <c r="BQ92" s="15">
        <v>0.01</v>
      </c>
      <c r="BR92" s="15">
        <v>0.06</v>
      </c>
      <c r="BS92" s="15">
        <v>7.0000000000000007E-2</v>
      </c>
      <c r="BT92" s="15">
        <v>3.7</v>
      </c>
      <c r="BU92" s="15"/>
      <c r="BV92" s="15"/>
      <c r="BW92" s="15"/>
      <c r="BX92" s="15"/>
      <c r="BY92" s="15"/>
      <c r="BZ92" s="15"/>
      <c r="CA92" s="15"/>
      <c r="CB92" s="15"/>
      <c r="CC92" s="17">
        <v>310</v>
      </c>
      <c r="CD92" s="17">
        <v>113</v>
      </c>
      <c r="CE92" s="17">
        <v>370</v>
      </c>
      <c r="CF92" s="17">
        <v>129</v>
      </c>
      <c r="CG92" s="17">
        <v>295</v>
      </c>
      <c r="CH92" s="17">
        <v>99</v>
      </c>
      <c r="CI92" s="17">
        <v>328</v>
      </c>
      <c r="CJ92" s="17">
        <v>112</v>
      </c>
      <c r="CK92" s="17">
        <v>0</v>
      </c>
      <c r="CL92" s="17">
        <v>0</v>
      </c>
      <c r="CM92" s="17">
        <v>0.02</v>
      </c>
      <c r="CN92" s="17">
        <v>0.02</v>
      </c>
      <c r="CO92" s="17">
        <v>1.05</v>
      </c>
      <c r="CP92" s="17">
        <v>1.42</v>
      </c>
      <c r="CQ92" s="17">
        <v>414</v>
      </c>
      <c r="CR92" s="17">
        <v>101</v>
      </c>
      <c r="CS92" s="17">
        <v>113</v>
      </c>
      <c r="CT92" s="17">
        <v>75</v>
      </c>
      <c r="CU92" s="17">
        <v>99</v>
      </c>
      <c r="CV92" s="17">
        <v>39</v>
      </c>
      <c r="CW92" s="17">
        <v>436</v>
      </c>
      <c r="CX92" s="17">
        <v>153</v>
      </c>
      <c r="CY92" s="17">
        <v>1.1299999999999999</v>
      </c>
      <c r="CZ92" s="17">
        <v>0.28000000000000003</v>
      </c>
      <c r="DA92" s="17">
        <v>0</v>
      </c>
      <c r="DB92" s="15"/>
      <c r="DC92" s="15"/>
      <c r="DD92" s="15"/>
      <c r="DE92" s="15"/>
      <c r="DF92" s="15"/>
      <c r="DG92" s="15"/>
      <c r="DH92" s="15"/>
    </row>
    <row r="93" spans="1:112" ht="17.25" thickBot="1">
      <c r="A93" s="18" t="b">
        <v>1</v>
      </c>
      <c r="B93" s="18" t="b">
        <v>1</v>
      </c>
      <c r="C93" s="15"/>
      <c r="D93" s="15"/>
      <c r="E93" s="17">
        <v>570241</v>
      </c>
      <c r="F93" s="17">
        <v>0</v>
      </c>
      <c r="G93" s="17">
        <v>0</v>
      </c>
      <c r="H93" s="17">
        <v>0</v>
      </c>
      <c r="I93" s="17">
        <v>0</v>
      </c>
      <c r="J93" s="15">
        <v>0</v>
      </c>
      <c r="K93" s="17">
        <v>0</v>
      </c>
      <c r="L93" s="17">
        <v>2</v>
      </c>
      <c r="M93" s="15">
        <v>1.7</v>
      </c>
      <c r="N93" s="15"/>
      <c r="O93" s="17">
        <v>0</v>
      </c>
      <c r="P93" s="15" t="s">
        <v>1403</v>
      </c>
      <c r="Q93" s="15">
        <v>0</v>
      </c>
      <c r="R93" s="17">
        <v>92</v>
      </c>
      <c r="S93" s="18" t="b">
        <v>0</v>
      </c>
      <c r="T93" s="15"/>
      <c r="U93" s="15"/>
      <c r="V93" s="17">
        <v>45</v>
      </c>
      <c r="W93" s="15" t="s">
        <v>1402</v>
      </c>
      <c r="X93" s="15">
        <v>0</v>
      </c>
      <c r="Y93" s="18" t="b">
        <v>0</v>
      </c>
      <c r="Z93" s="15" t="s">
        <v>1488</v>
      </c>
      <c r="AA93" s="15">
        <v>0.1</v>
      </c>
      <c r="AB93" s="18" t="b">
        <v>0</v>
      </c>
      <c r="AC93" s="15"/>
      <c r="AD93" s="15" t="s">
        <v>519</v>
      </c>
      <c r="AE93" s="17">
        <v>4</v>
      </c>
      <c r="AF93" s="17">
        <v>94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5">
        <v>0</v>
      </c>
      <c r="AM93" s="15">
        <v>0</v>
      </c>
      <c r="AN93" s="15" t="s">
        <v>1488</v>
      </c>
      <c r="AO93" s="15"/>
      <c r="AP93" s="15"/>
      <c r="AQ93" s="15"/>
      <c r="AR93" s="15"/>
      <c r="AS93" s="18" t="b">
        <v>0</v>
      </c>
      <c r="AT93" s="15" t="s">
        <v>2395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5">
        <v>0</v>
      </c>
      <c r="BI93" s="15">
        <v>0</v>
      </c>
      <c r="BJ93" s="15">
        <v>0</v>
      </c>
      <c r="BK93" s="15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5">
        <v>0</v>
      </c>
      <c r="BR93" s="15">
        <v>0</v>
      </c>
      <c r="BS93" s="15">
        <v>0</v>
      </c>
      <c r="BT93" s="15">
        <v>0</v>
      </c>
      <c r="BU93" s="15"/>
      <c r="BV93" s="15"/>
      <c r="BW93" s="15"/>
      <c r="BX93" s="15"/>
      <c r="BY93" s="15"/>
      <c r="BZ93" s="15"/>
      <c r="CA93" s="15"/>
      <c r="CB93" s="15"/>
      <c r="CC93" s="17">
        <v>482</v>
      </c>
      <c r="CD93" s="17">
        <v>177</v>
      </c>
      <c r="CE93" s="17">
        <v>478</v>
      </c>
      <c r="CF93" s="17">
        <v>177</v>
      </c>
      <c r="CG93" s="17">
        <v>469</v>
      </c>
      <c r="CH93" s="17">
        <v>177</v>
      </c>
      <c r="CI93" s="17">
        <v>484</v>
      </c>
      <c r="CJ93" s="17">
        <v>177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472</v>
      </c>
      <c r="CR93" s="17">
        <v>130</v>
      </c>
      <c r="CS93" s="17">
        <v>171</v>
      </c>
      <c r="CT93" s="17">
        <v>104</v>
      </c>
      <c r="CU93" s="17">
        <v>486</v>
      </c>
      <c r="CV93" s="17">
        <v>177</v>
      </c>
      <c r="CW93" s="17">
        <v>503</v>
      </c>
      <c r="CX93" s="17">
        <v>172</v>
      </c>
      <c r="CY93" s="17">
        <v>0</v>
      </c>
      <c r="CZ93" s="17">
        <v>0</v>
      </c>
      <c r="DA93" s="17">
        <v>0</v>
      </c>
      <c r="DB93" s="15"/>
      <c r="DC93" s="15"/>
      <c r="DD93" s="15"/>
      <c r="DE93" s="15"/>
      <c r="DF93" s="15"/>
      <c r="DG93" s="15"/>
      <c r="DH93" s="15"/>
    </row>
    <row r="94" spans="1:112" ht="17.25" thickBot="1">
      <c r="A94" s="18" t="b">
        <v>1</v>
      </c>
      <c r="B94" s="18" t="b">
        <v>1</v>
      </c>
      <c r="C94" s="15"/>
      <c r="D94" s="15"/>
      <c r="E94" s="17">
        <v>513086</v>
      </c>
      <c r="F94" s="17">
        <v>0</v>
      </c>
      <c r="G94" s="17">
        <v>0</v>
      </c>
      <c r="H94" s="17">
        <v>0</v>
      </c>
      <c r="I94" s="17">
        <v>0</v>
      </c>
      <c r="J94" s="15">
        <v>0</v>
      </c>
      <c r="K94" s="17">
        <v>0</v>
      </c>
      <c r="L94" s="17">
        <v>2</v>
      </c>
      <c r="M94" s="15">
        <v>1.7</v>
      </c>
      <c r="N94" s="15"/>
      <c r="O94" s="17">
        <v>0</v>
      </c>
      <c r="P94" s="15" t="s">
        <v>5141</v>
      </c>
      <c r="Q94" s="15">
        <v>0</v>
      </c>
      <c r="R94" s="17">
        <v>93</v>
      </c>
      <c r="S94" s="18" t="b">
        <v>0</v>
      </c>
      <c r="T94" s="15"/>
      <c r="U94" s="15"/>
      <c r="V94" s="17">
        <v>45</v>
      </c>
      <c r="W94" s="15" t="s">
        <v>5142</v>
      </c>
      <c r="X94" s="15">
        <v>0</v>
      </c>
      <c r="Y94" s="18" t="b">
        <v>0</v>
      </c>
      <c r="Z94" s="15" t="s">
        <v>5143</v>
      </c>
      <c r="AA94" s="15">
        <v>0.1</v>
      </c>
      <c r="AB94" s="18" t="b">
        <v>0</v>
      </c>
      <c r="AC94" s="15"/>
      <c r="AD94" s="15" t="s">
        <v>519</v>
      </c>
      <c r="AE94" s="17">
        <v>4</v>
      </c>
      <c r="AF94" s="17">
        <v>94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5">
        <v>0</v>
      </c>
      <c r="AM94" s="15">
        <v>0</v>
      </c>
      <c r="AN94" s="15" t="s">
        <v>5143</v>
      </c>
      <c r="AO94" s="15"/>
      <c r="AP94" s="15"/>
      <c r="AQ94" s="15"/>
      <c r="AR94" s="15"/>
      <c r="AS94" s="18" t="b">
        <v>0</v>
      </c>
      <c r="AT94" s="15" t="s">
        <v>5144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5">
        <v>0</v>
      </c>
      <c r="BI94" s="15">
        <v>0</v>
      </c>
      <c r="BJ94" s="15">
        <v>0</v>
      </c>
      <c r="BK94" s="15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5">
        <v>0</v>
      </c>
      <c r="BR94" s="15">
        <v>0</v>
      </c>
      <c r="BS94" s="15">
        <v>0</v>
      </c>
      <c r="BT94" s="15">
        <v>0</v>
      </c>
      <c r="BU94" s="15"/>
      <c r="BV94" s="15"/>
      <c r="BW94" s="15"/>
      <c r="BX94" s="15"/>
      <c r="BY94" s="15"/>
      <c r="BZ94" s="15"/>
      <c r="CA94" s="15"/>
      <c r="CB94" s="15"/>
      <c r="CC94" s="17">
        <v>472</v>
      </c>
      <c r="CD94" s="17">
        <v>175</v>
      </c>
      <c r="CE94" s="17">
        <v>467</v>
      </c>
      <c r="CF94" s="17">
        <v>175</v>
      </c>
      <c r="CG94" s="17">
        <v>455</v>
      </c>
      <c r="CH94" s="17">
        <v>174</v>
      </c>
      <c r="CI94" s="17">
        <v>474</v>
      </c>
      <c r="CJ94" s="17">
        <v>175</v>
      </c>
      <c r="CK94" s="17">
        <v>0</v>
      </c>
      <c r="CL94" s="17">
        <v>0</v>
      </c>
      <c r="CM94" s="17">
        <v>0</v>
      </c>
      <c r="CN94" s="17">
        <v>0</v>
      </c>
      <c r="CO94" s="17">
        <v>0</v>
      </c>
      <c r="CP94" s="17">
        <v>0</v>
      </c>
      <c r="CQ94" s="17">
        <v>455</v>
      </c>
      <c r="CR94" s="17">
        <v>124</v>
      </c>
      <c r="CS94" s="17">
        <v>154</v>
      </c>
      <c r="CT94" s="17">
        <v>98</v>
      </c>
      <c r="CU94" s="17">
        <v>477</v>
      </c>
      <c r="CV94" s="17">
        <v>175</v>
      </c>
      <c r="CW94" s="17">
        <v>405</v>
      </c>
      <c r="CX94" s="17">
        <v>144</v>
      </c>
      <c r="CY94" s="17">
        <v>0</v>
      </c>
      <c r="CZ94" s="17">
        <v>0</v>
      </c>
      <c r="DA94" s="17">
        <v>0</v>
      </c>
      <c r="DB94" s="15"/>
      <c r="DC94" s="15"/>
      <c r="DD94" s="15"/>
      <c r="DE94" s="15"/>
      <c r="DF94" s="15"/>
      <c r="DG94" s="15"/>
      <c r="DH94" s="15"/>
    </row>
    <row r="95" spans="1:112" ht="17.25" thickBot="1">
      <c r="A95" s="18" t="b">
        <v>1</v>
      </c>
      <c r="B95" s="18" t="b">
        <v>1</v>
      </c>
      <c r="C95" s="15"/>
      <c r="D95" s="15"/>
      <c r="E95" s="17">
        <v>513418</v>
      </c>
      <c r="F95" s="17">
        <v>0</v>
      </c>
      <c r="G95" s="17">
        <v>0</v>
      </c>
      <c r="H95" s="17">
        <v>0</v>
      </c>
      <c r="I95" s="17">
        <v>0</v>
      </c>
      <c r="J95" s="15">
        <v>0</v>
      </c>
      <c r="K95" s="17">
        <v>0</v>
      </c>
      <c r="L95" s="17">
        <v>3</v>
      </c>
      <c r="M95" s="15">
        <v>2.1</v>
      </c>
      <c r="N95" s="15"/>
      <c r="O95" s="17">
        <v>0</v>
      </c>
      <c r="P95" s="15" t="s">
        <v>655</v>
      </c>
      <c r="Q95" s="15">
        <v>0</v>
      </c>
      <c r="R95" s="17">
        <v>94</v>
      </c>
      <c r="S95" s="18" t="b">
        <v>0</v>
      </c>
      <c r="T95" s="15"/>
      <c r="U95" s="15"/>
      <c r="V95" s="17">
        <v>60</v>
      </c>
      <c r="W95" s="15" t="s">
        <v>656</v>
      </c>
      <c r="X95" s="15">
        <v>3.6</v>
      </c>
      <c r="Y95" s="18" t="b">
        <v>0</v>
      </c>
      <c r="Z95" s="15" t="s">
        <v>657</v>
      </c>
      <c r="AA95" s="15">
        <v>2.4</v>
      </c>
      <c r="AB95" s="18" t="b">
        <v>0</v>
      </c>
      <c r="AC95" s="15"/>
      <c r="AD95" s="15" t="s">
        <v>519</v>
      </c>
      <c r="AE95" s="17">
        <v>4</v>
      </c>
      <c r="AF95" s="17">
        <v>94</v>
      </c>
      <c r="AG95" s="17">
        <v>125</v>
      </c>
      <c r="AH95" s="17">
        <v>0</v>
      </c>
      <c r="AI95" s="17">
        <v>0</v>
      </c>
      <c r="AJ95" s="17">
        <v>0</v>
      </c>
      <c r="AK95" s="17">
        <v>0</v>
      </c>
      <c r="AL95" s="15">
        <v>0</v>
      </c>
      <c r="AM95" s="15">
        <v>20.8</v>
      </c>
      <c r="AN95" s="15" t="s">
        <v>657</v>
      </c>
      <c r="AO95" s="15"/>
      <c r="AP95" s="15"/>
      <c r="AQ95" s="15"/>
      <c r="AR95" s="15"/>
      <c r="AS95" s="18" t="b">
        <v>0</v>
      </c>
      <c r="AT95" s="15" t="s">
        <v>2398</v>
      </c>
      <c r="AU95" s="17">
        <v>2744</v>
      </c>
      <c r="AV95" s="17">
        <v>8</v>
      </c>
      <c r="AW95" s="17">
        <v>5</v>
      </c>
      <c r="AX95" s="17">
        <v>11</v>
      </c>
      <c r="AY95" s="17">
        <v>34</v>
      </c>
      <c r="AZ95" s="17">
        <v>0</v>
      </c>
      <c r="BA95" s="17">
        <v>0</v>
      </c>
      <c r="BB95" s="17">
        <v>1</v>
      </c>
      <c r="BC95" s="17">
        <v>6</v>
      </c>
      <c r="BD95" s="17">
        <v>1</v>
      </c>
      <c r="BE95" s="17">
        <v>0</v>
      </c>
      <c r="BF95" s="17">
        <v>5</v>
      </c>
      <c r="BG95" s="17">
        <v>385</v>
      </c>
      <c r="BH95" s="15">
        <v>536.79999999999995</v>
      </c>
      <c r="BI95" s="15">
        <v>380.1</v>
      </c>
      <c r="BJ95" s="15">
        <v>821</v>
      </c>
      <c r="BK95" s="15">
        <v>172.8</v>
      </c>
      <c r="BL95" s="17">
        <v>0</v>
      </c>
      <c r="BM95" s="17">
        <v>0</v>
      </c>
      <c r="BN95" s="17">
        <v>0</v>
      </c>
      <c r="BO95" s="17">
        <v>0</v>
      </c>
      <c r="BP95" s="17">
        <v>32</v>
      </c>
      <c r="BQ95" s="15">
        <v>12.08</v>
      </c>
      <c r="BR95" s="15">
        <v>2.0499999999999998</v>
      </c>
      <c r="BS95" s="15">
        <v>14.13</v>
      </c>
      <c r="BT95" s="15">
        <v>40.049999999999997</v>
      </c>
      <c r="BU95" s="15"/>
      <c r="BV95" s="15"/>
      <c r="BW95" s="15"/>
      <c r="BX95" s="15"/>
      <c r="BY95" s="17">
        <v>2</v>
      </c>
      <c r="BZ95" s="15"/>
      <c r="CA95" s="15"/>
      <c r="CB95" s="15"/>
      <c r="CC95" s="17">
        <v>100</v>
      </c>
      <c r="CD95" s="17">
        <v>31</v>
      </c>
      <c r="CE95" s="17">
        <v>89</v>
      </c>
      <c r="CF95" s="17">
        <v>66</v>
      </c>
      <c r="CG95" s="17">
        <v>12</v>
      </c>
      <c r="CH95" s="17">
        <v>7</v>
      </c>
      <c r="CI95" s="17">
        <v>33</v>
      </c>
      <c r="CJ95" s="17">
        <v>25</v>
      </c>
      <c r="CK95" s="17">
        <v>0.4</v>
      </c>
      <c r="CL95" s="17">
        <v>0</v>
      </c>
      <c r="CM95" s="17">
        <v>7.0000000000000007E-2</v>
      </c>
      <c r="CN95" s="17">
        <v>0.47</v>
      </c>
      <c r="CO95" s="17">
        <v>1.31</v>
      </c>
      <c r="CP95" s="17">
        <v>1.1200000000000001</v>
      </c>
      <c r="CQ95" s="17">
        <v>100</v>
      </c>
      <c r="CR95" s="17">
        <v>65</v>
      </c>
      <c r="CS95" s="17">
        <v>494</v>
      </c>
      <c r="CT95" s="17">
        <v>200</v>
      </c>
      <c r="CU95" s="17">
        <v>94</v>
      </c>
      <c r="CV95" s="17">
        <v>40</v>
      </c>
      <c r="CW95" s="17">
        <v>119</v>
      </c>
      <c r="CX95" s="17">
        <v>38</v>
      </c>
      <c r="CY95" s="17">
        <v>1.05</v>
      </c>
      <c r="CZ95" s="17">
        <v>0.36</v>
      </c>
      <c r="DA95" s="17">
        <v>0</v>
      </c>
      <c r="DB95" s="15"/>
      <c r="DC95" s="15"/>
      <c r="DD95" s="15"/>
      <c r="DE95" s="15"/>
      <c r="DF95" s="15"/>
      <c r="DG95" s="15"/>
      <c r="DH95" s="15"/>
    </row>
    <row r="96" spans="1:112" ht="17.25" thickBot="1">
      <c r="A96" s="18" t="b">
        <v>1</v>
      </c>
      <c r="B96" s="18" t="b">
        <v>1</v>
      </c>
      <c r="C96" s="15"/>
      <c r="D96" s="15"/>
      <c r="E96" s="17">
        <v>533463</v>
      </c>
      <c r="F96" s="17">
        <v>0</v>
      </c>
      <c r="G96" s="17">
        <v>0</v>
      </c>
      <c r="H96" s="17">
        <v>0</v>
      </c>
      <c r="I96" s="17">
        <v>0</v>
      </c>
      <c r="J96" s="15">
        <v>0</v>
      </c>
      <c r="K96" s="17">
        <v>0</v>
      </c>
      <c r="L96" s="17">
        <v>3</v>
      </c>
      <c r="M96" s="15">
        <v>2.2999999999999998</v>
      </c>
      <c r="N96" s="15"/>
      <c r="O96" s="17">
        <v>0</v>
      </c>
      <c r="P96" s="15" t="s">
        <v>627</v>
      </c>
      <c r="Q96" s="15">
        <v>0</v>
      </c>
      <c r="R96" s="17">
        <v>95</v>
      </c>
      <c r="S96" s="18" t="b">
        <v>0</v>
      </c>
      <c r="T96" s="15"/>
      <c r="U96" s="15"/>
      <c r="V96" s="17">
        <v>65</v>
      </c>
      <c r="W96" s="15" t="s">
        <v>628</v>
      </c>
      <c r="X96" s="15">
        <v>4.2</v>
      </c>
      <c r="Y96" s="18" t="b">
        <v>0</v>
      </c>
      <c r="Z96" s="15" t="s">
        <v>629</v>
      </c>
      <c r="AA96" s="15">
        <v>1.8</v>
      </c>
      <c r="AB96" s="18" t="b">
        <v>0</v>
      </c>
      <c r="AC96" s="15"/>
      <c r="AD96" s="15" t="s">
        <v>519</v>
      </c>
      <c r="AE96" s="17">
        <v>4</v>
      </c>
      <c r="AF96" s="17">
        <v>94</v>
      </c>
      <c r="AG96" s="17">
        <v>136</v>
      </c>
      <c r="AH96" s="17">
        <v>0</v>
      </c>
      <c r="AI96" s="17">
        <v>0</v>
      </c>
      <c r="AJ96" s="17">
        <v>0</v>
      </c>
      <c r="AK96" s="17">
        <v>0</v>
      </c>
      <c r="AL96" s="15">
        <v>0</v>
      </c>
      <c r="AM96" s="15">
        <v>20.9</v>
      </c>
      <c r="AN96" s="15" t="s">
        <v>1117</v>
      </c>
      <c r="AO96" s="15"/>
      <c r="AP96" s="15"/>
      <c r="AQ96" s="15"/>
      <c r="AR96" s="15"/>
      <c r="AS96" s="18" t="b">
        <v>0</v>
      </c>
      <c r="AT96" s="15" t="s">
        <v>2349</v>
      </c>
      <c r="AU96" s="17">
        <v>2271</v>
      </c>
      <c r="AV96" s="17">
        <v>7</v>
      </c>
      <c r="AW96" s="17">
        <v>8</v>
      </c>
      <c r="AX96" s="17">
        <v>6</v>
      </c>
      <c r="AY96" s="17">
        <v>35</v>
      </c>
      <c r="AZ96" s="17">
        <v>0</v>
      </c>
      <c r="BA96" s="17">
        <v>0</v>
      </c>
      <c r="BB96" s="17">
        <v>0</v>
      </c>
      <c r="BC96" s="17">
        <v>5</v>
      </c>
      <c r="BD96" s="17">
        <v>0</v>
      </c>
      <c r="BE96" s="17">
        <v>0</v>
      </c>
      <c r="BF96" s="17">
        <v>16</v>
      </c>
      <c r="BG96" s="17">
        <v>429</v>
      </c>
      <c r="BH96" s="15">
        <v>509.8</v>
      </c>
      <c r="BI96" s="15">
        <v>422.8</v>
      </c>
      <c r="BJ96" s="15">
        <v>702</v>
      </c>
      <c r="BK96" s="15">
        <v>162.80000000000001</v>
      </c>
      <c r="BL96" s="17">
        <v>0</v>
      </c>
      <c r="BM96" s="17">
        <v>0</v>
      </c>
      <c r="BN96" s="17">
        <v>0</v>
      </c>
      <c r="BO96" s="17">
        <v>0</v>
      </c>
      <c r="BP96" s="17">
        <v>25</v>
      </c>
      <c r="BQ96" s="15">
        <v>7.94</v>
      </c>
      <c r="BR96" s="15">
        <v>4.12</v>
      </c>
      <c r="BS96" s="15">
        <v>12.06</v>
      </c>
      <c r="BT96" s="15">
        <v>34.75</v>
      </c>
      <c r="BU96" s="17">
        <v>8</v>
      </c>
      <c r="BV96" s="15"/>
      <c r="BW96" s="15"/>
      <c r="BX96" s="15"/>
      <c r="BY96" s="15"/>
      <c r="BZ96" s="15"/>
      <c r="CA96" s="15"/>
      <c r="CB96" s="15"/>
      <c r="CC96" s="17">
        <v>112</v>
      </c>
      <c r="CD96" s="17">
        <v>38</v>
      </c>
      <c r="CE96" s="17">
        <v>65</v>
      </c>
      <c r="CF96" s="17">
        <v>50</v>
      </c>
      <c r="CG96" s="17">
        <v>23</v>
      </c>
      <c r="CH96" s="17">
        <v>10</v>
      </c>
      <c r="CI96" s="17">
        <v>42</v>
      </c>
      <c r="CJ96" s="17">
        <v>29</v>
      </c>
      <c r="CK96" s="17">
        <v>0.31</v>
      </c>
      <c r="CL96" s="17">
        <v>0</v>
      </c>
      <c r="CM96" s="17">
        <v>0.16</v>
      </c>
      <c r="CN96" s="17">
        <v>0.47</v>
      </c>
      <c r="CO96" s="17">
        <v>1.38</v>
      </c>
      <c r="CP96" s="17">
        <v>1.39</v>
      </c>
      <c r="CQ96" s="17">
        <v>53</v>
      </c>
      <c r="CR96" s="17">
        <v>37</v>
      </c>
      <c r="CS96" s="17">
        <v>526</v>
      </c>
      <c r="CT96" s="17">
        <v>225</v>
      </c>
      <c r="CU96" s="17">
        <v>44</v>
      </c>
      <c r="CV96" s="17">
        <v>20</v>
      </c>
      <c r="CW96" s="17">
        <v>142</v>
      </c>
      <c r="CX96" s="17">
        <v>43</v>
      </c>
      <c r="CY96" s="17">
        <v>0.99</v>
      </c>
      <c r="CZ96" s="17">
        <v>0.24</v>
      </c>
      <c r="DA96" s="17">
        <v>0</v>
      </c>
      <c r="DB96" s="15"/>
      <c r="DC96" s="15"/>
      <c r="DD96" s="15"/>
      <c r="DE96" s="15"/>
      <c r="DF96" s="15"/>
      <c r="DG96" s="15"/>
      <c r="DH96" s="15"/>
    </row>
    <row r="97" spans="1:112" ht="27.75" thickBot="1">
      <c r="A97" s="18" t="b">
        <v>1</v>
      </c>
      <c r="B97" s="18" t="b">
        <v>1</v>
      </c>
      <c r="C97" s="15"/>
      <c r="D97" s="15"/>
      <c r="E97" s="17">
        <v>440089</v>
      </c>
      <c r="F97" s="17">
        <v>0</v>
      </c>
      <c r="G97" s="17">
        <v>0</v>
      </c>
      <c r="H97" s="17">
        <v>0</v>
      </c>
      <c r="I97" s="17">
        <v>0</v>
      </c>
      <c r="J97" s="15">
        <v>0</v>
      </c>
      <c r="K97" s="17">
        <v>0</v>
      </c>
      <c r="L97" s="17">
        <v>3</v>
      </c>
      <c r="M97" s="15">
        <v>2</v>
      </c>
      <c r="N97" s="15"/>
      <c r="O97" s="17">
        <v>0</v>
      </c>
      <c r="P97" s="15" t="s">
        <v>653</v>
      </c>
      <c r="Q97" s="15">
        <v>0</v>
      </c>
      <c r="R97" s="17">
        <v>96</v>
      </c>
      <c r="S97" s="18" t="b">
        <v>0</v>
      </c>
      <c r="T97" s="15"/>
      <c r="U97" s="15"/>
      <c r="V97" s="17">
        <v>55</v>
      </c>
      <c r="W97" s="15" t="s">
        <v>654</v>
      </c>
      <c r="X97" s="15">
        <v>3.4</v>
      </c>
      <c r="Y97" s="18" t="b">
        <v>0</v>
      </c>
      <c r="Z97" s="15" t="s">
        <v>374</v>
      </c>
      <c r="AA97" s="15">
        <v>0.7</v>
      </c>
      <c r="AB97" s="18" t="b">
        <v>0</v>
      </c>
      <c r="AC97" s="15"/>
      <c r="AD97" s="15" t="s">
        <v>519</v>
      </c>
      <c r="AE97" s="17">
        <v>4</v>
      </c>
      <c r="AF97" s="17">
        <v>94</v>
      </c>
      <c r="AG97" s="17">
        <v>113</v>
      </c>
      <c r="AH97" s="17">
        <v>0</v>
      </c>
      <c r="AI97" s="17">
        <v>0</v>
      </c>
      <c r="AJ97" s="17">
        <v>0</v>
      </c>
      <c r="AK97" s="17">
        <v>0</v>
      </c>
      <c r="AL97" s="15">
        <v>0</v>
      </c>
      <c r="AM97" s="15">
        <v>20.5</v>
      </c>
      <c r="AN97" s="15" t="s">
        <v>374</v>
      </c>
      <c r="AO97" s="15"/>
      <c r="AP97" s="15"/>
      <c r="AQ97" s="15"/>
      <c r="AR97" s="15"/>
      <c r="AS97" s="18" t="b">
        <v>0</v>
      </c>
      <c r="AT97" s="15" t="s">
        <v>2399</v>
      </c>
      <c r="AU97" s="17">
        <v>2046</v>
      </c>
      <c r="AV97" s="17">
        <v>4</v>
      </c>
      <c r="AW97" s="17">
        <v>4</v>
      </c>
      <c r="AX97" s="17">
        <v>5</v>
      </c>
      <c r="AY97" s="17">
        <v>32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9</v>
      </c>
      <c r="BG97" s="17">
        <v>467</v>
      </c>
      <c r="BH97" s="15">
        <v>530.6</v>
      </c>
      <c r="BI97" s="15">
        <v>691.3</v>
      </c>
      <c r="BJ97" s="15">
        <v>326</v>
      </c>
      <c r="BK97" s="15">
        <v>155</v>
      </c>
      <c r="BL97" s="17">
        <v>0</v>
      </c>
      <c r="BM97" s="17">
        <v>0</v>
      </c>
      <c r="BN97" s="17">
        <v>0</v>
      </c>
      <c r="BO97" s="17">
        <v>0</v>
      </c>
      <c r="BP97" s="17">
        <v>24</v>
      </c>
      <c r="BQ97" s="15">
        <v>2.61</v>
      </c>
      <c r="BR97" s="15">
        <v>5.43</v>
      </c>
      <c r="BS97" s="15">
        <v>8.0399999999999991</v>
      </c>
      <c r="BT97" s="15">
        <v>31.55</v>
      </c>
      <c r="BU97" s="17">
        <v>6</v>
      </c>
      <c r="BV97" s="15"/>
      <c r="BW97" s="17">
        <v>3</v>
      </c>
      <c r="BX97" s="15"/>
      <c r="BY97" s="15"/>
      <c r="BZ97" s="15"/>
      <c r="CA97" s="15"/>
      <c r="CB97" s="15"/>
      <c r="CC97" s="17">
        <v>106</v>
      </c>
      <c r="CD97" s="17">
        <v>34</v>
      </c>
      <c r="CE97" s="17">
        <v>26</v>
      </c>
      <c r="CF97" s="17">
        <v>25</v>
      </c>
      <c r="CG97" s="17">
        <v>85</v>
      </c>
      <c r="CH97" s="17">
        <v>53</v>
      </c>
      <c r="CI97" s="17">
        <v>49</v>
      </c>
      <c r="CJ97" s="17">
        <v>31</v>
      </c>
      <c r="CK97" s="17">
        <v>0.11</v>
      </c>
      <c r="CL97" s="17">
        <v>0</v>
      </c>
      <c r="CM97" s="17">
        <v>0.24</v>
      </c>
      <c r="CN97" s="17">
        <v>0.35</v>
      </c>
      <c r="CO97" s="17">
        <v>1.39</v>
      </c>
      <c r="CP97" s="17">
        <v>1.41</v>
      </c>
      <c r="CQ97" s="17">
        <v>159</v>
      </c>
      <c r="CR97" s="17">
        <v>100</v>
      </c>
      <c r="CS97" s="17">
        <v>396</v>
      </c>
      <c r="CT97" s="17">
        <v>143</v>
      </c>
      <c r="CU97" s="17">
        <v>116</v>
      </c>
      <c r="CV97" s="17">
        <v>46</v>
      </c>
      <c r="CW97" s="17">
        <v>223</v>
      </c>
      <c r="CX97" s="17">
        <v>75</v>
      </c>
      <c r="CY97" s="17">
        <v>1.06</v>
      </c>
      <c r="CZ97" s="17">
        <v>0.22</v>
      </c>
      <c r="DA97" s="17">
        <v>0</v>
      </c>
      <c r="DB97" s="15"/>
      <c r="DC97" s="15"/>
      <c r="DD97" s="15"/>
      <c r="DE97" s="15"/>
      <c r="DF97" s="15"/>
      <c r="DG97" s="15"/>
      <c r="DH97" s="15"/>
    </row>
    <row r="98" spans="1:112" ht="17.25" thickBot="1">
      <c r="A98" s="18" t="b">
        <v>1</v>
      </c>
      <c r="B98" s="18" t="b">
        <v>1</v>
      </c>
      <c r="C98" s="15"/>
      <c r="D98" s="15"/>
      <c r="E98" s="17">
        <v>207283</v>
      </c>
      <c r="F98" s="17">
        <v>0</v>
      </c>
      <c r="G98" s="17">
        <v>0</v>
      </c>
      <c r="H98" s="17">
        <v>0</v>
      </c>
      <c r="I98" s="17">
        <v>0</v>
      </c>
      <c r="J98" s="15">
        <v>0</v>
      </c>
      <c r="K98" s="17">
        <v>0</v>
      </c>
      <c r="L98" s="17">
        <v>3</v>
      </c>
      <c r="M98" s="15">
        <v>2</v>
      </c>
      <c r="N98" s="15"/>
      <c r="O98" s="17">
        <v>0</v>
      </c>
      <c r="P98" s="15" t="s">
        <v>639</v>
      </c>
      <c r="Q98" s="15">
        <v>0</v>
      </c>
      <c r="R98" s="17">
        <v>97</v>
      </c>
      <c r="S98" s="18" t="b">
        <v>0</v>
      </c>
      <c r="T98" s="15"/>
      <c r="U98" s="15"/>
      <c r="V98" s="17">
        <v>55</v>
      </c>
      <c r="W98" s="15" t="s">
        <v>640</v>
      </c>
      <c r="X98" s="15">
        <v>2.7</v>
      </c>
      <c r="Y98" s="18" t="b">
        <v>0</v>
      </c>
      <c r="Z98" s="15" t="s">
        <v>278</v>
      </c>
      <c r="AA98" s="15">
        <v>0.1</v>
      </c>
      <c r="AB98" s="18" t="b">
        <v>0</v>
      </c>
      <c r="AC98" s="15"/>
      <c r="AD98" s="15" t="s">
        <v>519</v>
      </c>
      <c r="AE98" s="17">
        <v>4</v>
      </c>
      <c r="AF98" s="17">
        <v>94</v>
      </c>
      <c r="AG98" s="17">
        <v>98</v>
      </c>
      <c r="AH98" s="17">
        <v>0</v>
      </c>
      <c r="AI98" s="17">
        <v>0</v>
      </c>
      <c r="AJ98" s="17">
        <v>0</v>
      </c>
      <c r="AK98" s="17">
        <v>0</v>
      </c>
      <c r="AL98" s="15">
        <v>0</v>
      </c>
      <c r="AM98" s="15">
        <v>17.8</v>
      </c>
      <c r="AN98" s="15" t="s">
        <v>278</v>
      </c>
      <c r="AO98" s="15"/>
      <c r="AP98" s="15"/>
      <c r="AQ98" s="15"/>
      <c r="AR98" s="15"/>
      <c r="AS98" s="18" t="b">
        <v>0</v>
      </c>
      <c r="AT98" s="15" t="s">
        <v>2408</v>
      </c>
      <c r="AU98" s="17">
        <v>2239</v>
      </c>
      <c r="AV98" s="17">
        <v>3</v>
      </c>
      <c r="AW98" s="17">
        <v>2</v>
      </c>
      <c r="AX98" s="17">
        <v>9</v>
      </c>
      <c r="AY98" s="17">
        <v>33</v>
      </c>
      <c r="AZ98" s="17">
        <v>0</v>
      </c>
      <c r="BA98" s="17">
        <v>0</v>
      </c>
      <c r="BB98" s="17">
        <v>0</v>
      </c>
      <c r="BC98" s="17">
        <v>3</v>
      </c>
      <c r="BD98" s="17">
        <v>0</v>
      </c>
      <c r="BE98" s="17">
        <v>0</v>
      </c>
      <c r="BF98" s="17">
        <v>1</v>
      </c>
      <c r="BG98" s="17">
        <v>465</v>
      </c>
      <c r="BH98" s="15">
        <v>435.6</v>
      </c>
      <c r="BI98" s="15">
        <v>632.70000000000005</v>
      </c>
      <c r="BJ98" s="15">
        <v>201</v>
      </c>
      <c r="BK98" s="15">
        <v>126.9</v>
      </c>
      <c r="BL98" s="17">
        <v>0</v>
      </c>
      <c r="BM98" s="17">
        <v>0</v>
      </c>
      <c r="BN98" s="17">
        <v>0</v>
      </c>
      <c r="BO98" s="17">
        <v>0</v>
      </c>
      <c r="BP98" s="17">
        <v>26</v>
      </c>
      <c r="BQ98" s="15">
        <v>2.21</v>
      </c>
      <c r="BR98" s="15">
        <v>6.06</v>
      </c>
      <c r="BS98" s="15">
        <v>8.27</v>
      </c>
      <c r="BT98" s="15">
        <v>35.72</v>
      </c>
      <c r="BU98" s="17">
        <v>5</v>
      </c>
      <c r="BV98" s="15"/>
      <c r="BW98" s="17">
        <v>2</v>
      </c>
      <c r="BX98" s="15"/>
      <c r="BY98" s="17">
        <v>3</v>
      </c>
      <c r="BZ98" s="15"/>
      <c r="CA98" s="15"/>
      <c r="CB98" s="15"/>
      <c r="CC98" s="17">
        <v>140</v>
      </c>
      <c r="CD98" s="17">
        <v>52</v>
      </c>
      <c r="CE98" s="17">
        <v>29</v>
      </c>
      <c r="CF98" s="17">
        <v>28</v>
      </c>
      <c r="CG98" s="17">
        <v>155</v>
      </c>
      <c r="CH98" s="17">
        <v>84</v>
      </c>
      <c r="CI98" s="17">
        <v>77</v>
      </c>
      <c r="CJ98" s="17">
        <v>48</v>
      </c>
      <c r="CK98" s="17">
        <v>0.09</v>
      </c>
      <c r="CL98" s="17">
        <v>0</v>
      </c>
      <c r="CM98" s="17">
        <v>0.24</v>
      </c>
      <c r="CN98" s="17">
        <v>0.33</v>
      </c>
      <c r="CO98" s="17">
        <v>1.44</v>
      </c>
      <c r="CP98" s="17">
        <v>1.33</v>
      </c>
      <c r="CQ98" s="17">
        <v>135</v>
      </c>
      <c r="CR98" s="17">
        <v>84</v>
      </c>
      <c r="CS98" s="17">
        <v>372</v>
      </c>
      <c r="CT98" s="17">
        <v>127</v>
      </c>
      <c r="CU98" s="17">
        <v>209</v>
      </c>
      <c r="CV98" s="17">
        <v>81</v>
      </c>
      <c r="CW98" s="17">
        <v>410</v>
      </c>
      <c r="CX98" s="17">
        <v>154</v>
      </c>
      <c r="CY98" s="17">
        <v>1.05</v>
      </c>
      <c r="CZ98" s="17">
        <v>0.36</v>
      </c>
      <c r="DA98" s="17">
        <v>0</v>
      </c>
      <c r="DB98" s="15"/>
      <c r="DC98" s="15"/>
      <c r="DD98" s="15"/>
      <c r="DE98" s="15"/>
      <c r="DF98" s="15"/>
      <c r="DG98" s="15"/>
      <c r="DH98" s="15"/>
    </row>
    <row r="99" spans="1:112" ht="17.25" thickBot="1">
      <c r="A99" s="18" t="b">
        <v>1</v>
      </c>
      <c r="B99" s="18" t="b">
        <v>1</v>
      </c>
      <c r="C99" s="15"/>
      <c r="D99" s="15"/>
      <c r="E99" s="17">
        <v>204580</v>
      </c>
      <c r="F99" s="17">
        <v>0</v>
      </c>
      <c r="G99" s="17">
        <v>0</v>
      </c>
      <c r="H99" s="17">
        <v>0</v>
      </c>
      <c r="I99" s="17">
        <v>0</v>
      </c>
      <c r="J99" s="15">
        <v>0</v>
      </c>
      <c r="K99" s="17">
        <v>0</v>
      </c>
      <c r="L99" s="17">
        <v>3</v>
      </c>
      <c r="M99" s="15">
        <v>1.5</v>
      </c>
      <c r="N99" s="15"/>
      <c r="O99" s="17">
        <v>0</v>
      </c>
      <c r="P99" s="15" t="s">
        <v>637</v>
      </c>
      <c r="Q99" s="15">
        <v>0</v>
      </c>
      <c r="R99" s="17">
        <v>98</v>
      </c>
      <c r="S99" s="18" t="b">
        <v>0</v>
      </c>
      <c r="T99" s="15"/>
      <c r="U99" s="15"/>
      <c r="V99" s="17">
        <v>50</v>
      </c>
      <c r="W99" s="15" t="s">
        <v>638</v>
      </c>
      <c r="X99" s="15">
        <v>3</v>
      </c>
      <c r="Y99" s="18" t="b">
        <v>0</v>
      </c>
      <c r="Z99" s="15" t="s">
        <v>300</v>
      </c>
      <c r="AA99" s="15">
        <v>0.1</v>
      </c>
      <c r="AB99" s="18" t="b">
        <v>0</v>
      </c>
      <c r="AC99" s="15"/>
      <c r="AD99" s="15" t="s">
        <v>519</v>
      </c>
      <c r="AE99" s="17">
        <v>4</v>
      </c>
      <c r="AF99" s="17">
        <v>94</v>
      </c>
      <c r="AG99" s="17">
        <v>74</v>
      </c>
      <c r="AH99" s="17">
        <v>0</v>
      </c>
      <c r="AI99" s="17">
        <v>0</v>
      </c>
      <c r="AJ99" s="17">
        <v>0</v>
      </c>
      <c r="AK99" s="17">
        <v>0</v>
      </c>
      <c r="AL99" s="15">
        <v>0</v>
      </c>
      <c r="AM99" s="15">
        <v>14.8</v>
      </c>
      <c r="AN99" s="15" t="s">
        <v>300</v>
      </c>
      <c r="AO99" s="15"/>
      <c r="AP99" s="15"/>
      <c r="AQ99" s="15"/>
      <c r="AR99" s="15"/>
      <c r="AS99" s="18" t="b">
        <v>0</v>
      </c>
      <c r="AT99" s="15" t="s">
        <v>2407</v>
      </c>
      <c r="AU99" s="17">
        <v>1434</v>
      </c>
      <c r="AV99" s="17">
        <v>1</v>
      </c>
      <c r="AW99" s="17">
        <v>4</v>
      </c>
      <c r="AX99" s="17">
        <v>5</v>
      </c>
      <c r="AY99" s="17">
        <v>21</v>
      </c>
      <c r="AZ99" s="17">
        <v>0</v>
      </c>
      <c r="BA99" s="17">
        <v>0</v>
      </c>
      <c r="BB99" s="17">
        <v>0</v>
      </c>
      <c r="BC99" s="17">
        <v>8</v>
      </c>
      <c r="BD99" s="17">
        <v>0</v>
      </c>
      <c r="BE99" s="17">
        <v>0</v>
      </c>
      <c r="BF99" s="17">
        <v>6</v>
      </c>
      <c r="BG99" s="17">
        <v>334</v>
      </c>
      <c r="BH99" s="15">
        <v>350.4</v>
      </c>
      <c r="BI99" s="15">
        <v>351.8</v>
      </c>
      <c r="BJ99" s="15">
        <v>97</v>
      </c>
      <c r="BK99" s="15">
        <v>79</v>
      </c>
      <c r="BL99" s="17">
        <v>0</v>
      </c>
      <c r="BM99" s="17">
        <v>0</v>
      </c>
      <c r="BN99" s="17">
        <v>0</v>
      </c>
      <c r="BO99" s="17">
        <v>0</v>
      </c>
      <c r="BP99" s="17">
        <v>15</v>
      </c>
      <c r="BQ99" s="15">
        <v>0.82</v>
      </c>
      <c r="BR99" s="15">
        <v>2.27</v>
      </c>
      <c r="BS99" s="15">
        <v>3.09</v>
      </c>
      <c r="BT99" s="15">
        <v>26.62</v>
      </c>
      <c r="BU99" s="17">
        <v>7</v>
      </c>
      <c r="BV99" s="15"/>
      <c r="BW99" s="15"/>
      <c r="BX99" s="15"/>
      <c r="BY99" s="15"/>
      <c r="BZ99" s="15"/>
      <c r="CA99" s="15"/>
      <c r="CB99" s="15"/>
      <c r="CC99" s="17">
        <v>172</v>
      </c>
      <c r="CD99" s="17">
        <v>69</v>
      </c>
      <c r="CE99" s="17">
        <v>99</v>
      </c>
      <c r="CF99" s="17">
        <v>72</v>
      </c>
      <c r="CG99" s="17">
        <v>234</v>
      </c>
      <c r="CH99" s="17">
        <v>126</v>
      </c>
      <c r="CI99" s="17">
        <v>176</v>
      </c>
      <c r="CJ99" s="17">
        <v>85</v>
      </c>
      <c r="CK99" s="17">
        <v>0.05</v>
      </c>
      <c r="CL99" s="17">
        <v>0</v>
      </c>
      <c r="CM99" s="17">
        <v>0.14000000000000001</v>
      </c>
      <c r="CN99" s="17">
        <v>0.19</v>
      </c>
      <c r="CO99" s="17">
        <v>1.67</v>
      </c>
      <c r="CP99" s="17">
        <v>1.32</v>
      </c>
      <c r="CQ99" s="17">
        <v>247</v>
      </c>
      <c r="CR99" s="17">
        <v>151</v>
      </c>
      <c r="CS99" s="17">
        <v>225</v>
      </c>
      <c r="CT99" s="17">
        <v>45</v>
      </c>
      <c r="CU99" s="17">
        <v>169</v>
      </c>
      <c r="CV99" s="17">
        <v>63</v>
      </c>
      <c r="CW99" s="17">
        <v>406</v>
      </c>
      <c r="CX99" s="17">
        <v>152</v>
      </c>
      <c r="CY99" s="17">
        <v>0.94</v>
      </c>
      <c r="CZ99" s="17">
        <v>0.31</v>
      </c>
      <c r="DA99" s="17">
        <v>0</v>
      </c>
      <c r="DB99" s="15"/>
      <c r="DC99" s="15"/>
      <c r="DD99" s="15"/>
      <c r="DE99" s="15"/>
      <c r="DF99" s="15"/>
      <c r="DG99" s="15"/>
      <c r="DH99" s="15"/>
    </row>
    <row r="100" spans="1:112" ht="409.6" thickBot="1">
      <c r="A100" s="18" t="b">
        <v>1</v>
      </c>
      <c r="B100" s="18" t="b">
        <v>1</v>
      </c>
      <c r="C100" s="17">
        <v>75</v>
      </c>
      <c r="D100" s="15"/>
      <c r="E100" s="17">
        <v>543295</v>
      </c>
      <c r="F100" s="17">
        <v>0</v>
      </c>
      <c r="G100" s="17">
        <v>0</v>
      </c>
      <c r="H100" s="17">
        <v>0</v>
      </c>
      <c r="I100" s="17">
        <v>0</v>
      </c>
      <c r="J100" s="15">
        <v>0</v>
      </c>
      <c r="K100" s="17">
        <v>0</v>
      </c>
      <c r="L100" s="17">
        <v>3</v>
      </c>
      <c r="M100" s="15">
        <v>1.1000000000000001</v>
      </c>
      <c r="N100" s="15"/>
      <c r="O100" s="17">
        <v>0</v>
      </c>
      <c r="P100" s="15" t="s">
        <v>2400</v>
      </c>
      <c r="Q100" s="15">
        <v>0</v>
      </c>
      <c r="R100" s="17">
        <v>99</v>
      </c>
      <c r="S100" s="18" t="b">
        <v>0</v>
      </c>
      <c r="T100" s="15" t="s">
        <v>5127</v>
      </c>
      <c r="U100" s="15" t="s">
        <v>5145</v>
      </c>
      <c r="V100" s="17">
        <v>50</v>
      </c>
      <c r="W100" s="15" t="s">
        <v>2401</v>
      </c>
      <c r="X100" s="15">
        <v>1</v>
      </c>
      <c r="Y100" s="18" t="b">
        <v>0</v>
      </c>
      <c r="Z100" s="15" t="s">
        <v>2402</v>
      </c>
      <c r="AA100" s="15">
        <v>0</v>
      </c>
      <c r="AB100" s="18" t="b">
        <v>0</v>
      </c>
      <c r="AC100" s="15"/>
      <c r="AD100" s="15" t="s">
        <v>1606</v>
      </c>
      <c r="AE100" s="17">
        <v>4</v>
      </c>
      <c r="AF100" s="17">
        <v>94</v>
      </c>
      <c r="AG100" s="17">
        <v>1</v>
      </c>
      <c r="AH100" s="17">
        <v>0</v>
      </c>
      <c r="AI100" s="17">
        <v>0</v>
      </c>
      <c r="AJ100" s="17">
        <v>0</v>
      </c>
      <c r="AK100" s="17">
        <v>0</v>
      </c>
      <c r="AL100" s="15">
        <v>0</v>
      </c>
      <c r="AM100" s="15">
        <v>0.2</v>
      </c>
      <c r="AN100" s="15" t="s">
        <v>2402</v>
      </c>
      <c r="AO100" s="15"/>
      <c r="AP100" s="15"/>
      <c r="AQ100" s="15"/>
      <c r="AR100" s="15"/>
      <c r="AS100" s="18" t="b">
        <v>0</v>
      </c>
      <c r="AT100" s="15" t="s">
        <v>2403</v>
      </c>
      <c r="AU100" s="17">
        <v>45</v>
      </c>
      <c r="AV100" s="17">
        <v>0</v>
      </c>
      <c r="AW100" s="17">
        <v>0</v>
      </c>
      <c r="AX100" s="17">
        <v>0</v>
      </c>
      <c r="AY100" s="17">
        <v>3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5</v>
      </c>
      <c r="BH100" s="15">
        <v>4</v>
      </c>
      <c r="BI100" s="15">
        <v>1.8</v>
      </c>
      <c r="BJ100" s="15">
        <v>0</v>
      </c>
      <c r="BK100" s="15">
        <v>0.6</v>
      </c>
      <c r="BL100" s="17">
        <v>0</v>
      </c>
      <c r="BM100" s="17">
        <v>0</v>
      </c>
      <c r="BN100" s="17">
        <v>0</v>
      </c>
      <c r="BO100" s="17">
        <v>0</v>
      </c>
      <c r="BP100" s="17">
        <v>1</v>
      </c>
      <c r="BQ100" s="15">
        <v>0</v>
      </c>
      <c r="BR100" s="15">
        <v>0.01</v>
      </c>
      <c r="BS100" s="15">
        <v>0.01</v>
      </c>
      <c r="BT100" s="15">
        <v>1.49</v>
      </c>
      <c r="BU100" s="15"/>
      <c r="BV100" s="15"/>
      <c r="BW100" s="15"/>
      <c r="BX100" s="15"/>
      <c r="BY100" s="15"/>
      <c r="BZ100" s="15"/>
      <c r="CA100" s="15"/>
      <c r="CB100" s="113" t="s">
        <v>5146</v>
      </c>
      <c r="CC100" s="17">
        <v>380</v>
      </c>
      <c r="CD100" s="17">
        <v>176</v>
      </c>
      <c r="CE100" s="17">
        <v>368</v>
      </c>
      <c r="CF100" s="17">
        <v>184</v>
      </c>
      <c r="CG100" s="17">
        <v>526</v>
      </c>
      <c r="CH100" s="17">
        <v>226</v>
      </c>
      <c r="CI100" s="17">
        <v>388</v>
      </c>
      <c r="CJ100" s="17">
        <v>182</v>
      </c>
      <c r="CK100" s="17">
        <v>0</v>
      </c>
      <c r="CL100" s="17">
        <v>0</v>
      </c>
      <c r="CM100" s="17">
        <v>0.02</v>
      </c>
      <c r="CN100" s="17">
        <v>0.02</v>
      </c>
      <c r="CO100" s="17">
        <v>2.98</v>
      </c>
      <c r="CP100" s="17">
        <v>6</v>
      </c>
      <c r="CQ100" s="17">
        <v>345</v>
      </c>
      <c r="CR100" s="17">
        <v>205</v>
      </c>
      <c r="CS100" s="17">
        <v>323</v>
      </c>
      <c r="CT100" s="17">
        <v>99</v>
      </c>
      <c r="CU100" s="17">
        <v>380</v>
      </c>
      <c r="CV100" s="17">
        <v>176</v>
      </c>
      <c r="CW100" s="17">
        <v>556</v>
      </c>
      <c r="CX100" s="17">
        <v>245</v>
      </c>
      <c r="CY100" s="17">
        <v>2</v>
      </c>
      <c r="CZ100" s="17">
        <v>0</v>
      </c>
      <c r="DA100" s="17">
        <v>0</v>
      </c>
      <c r="DB100" s="15"/>
      <c r="DC100" s="15"/>
      <c r="DD100" s="15"/>
      <c r="DE100" s="15"/>
      <c r="DF100" s="15"/>
      <c r="DG100" s="15"/>
      <c r="DH100" s="15"/>
    </row>
    <row r="101" spans="1:112" ht="409.6" thickBot="1">
      <c r="A101" s="18" t="b">
        <v>1</v>
      </c>
      <c r="B101" s="18" t="b">
        <v>1</v>
      </c>
      <c r="C101" s="17">
        <v>0</v>
      </c>
      <c r="D101" s="15"/>
      <c r="E101" s="17">
        <v>244858</v>
      </c>
      <c r="F101" s="17">
        <v>0</v>
      </c>
      <c r="G101" s="17">
        <v>0</v>
      </c>
      <c r="H101" s="17">
        <v>0</v>
      </c>
      <c r="I101" s="17">
        <v>0</v>
      </c>
      <c r="J101" s="15">
        <v>0</v>
      </c>
      <c r="K101" s="17">
        <v>0</v>
      </c>
      <c r="L101" s="17">
        <v>3</v>
      </c>
      <c r="M101" s="15">
        <v>0</v>
      </c>
      <c r="N101" s="15"/>
      <c r="O101" s="17">
        <v>0</v>
      </c>
      <c r="P101" s="15" t="s">
        <v>546</v>
      </c>
      <c r="Q101" s="15">
        <v>0</v>
      </c>
      <c r="R101" s="17">
        <v>100</v>
      </c>
      <c r="S101" s="18" t="b">
        <v>0</v>
      </c>
      <c r="T101" s="15" t="s">
        <v>1607</v>
      </c>
      <c r="U101" s="15" t="s">
        <v>5147</v>
      </c>
      <c r="V101" s="17">
        <v>50</v>
      </c>
      <c r="W101" s="15" t="s">
        <v>1527</v>
      </c>
      <c r="X101" s="15">
        <v>2.2000000000000002</v>
      </c>
      <c r="Y101" s="18" t="b">
        <v>0</v>
      </c>
      <c r="Z101" s="15" t="s">
        <v>1528</v>
      </c>
      <c r="AA101" s="15">
        <v>0</v>
      </c>
      <c r="AB101" s="18" t="b">
        <v>0</v>
      </c>
      <c r="AC101" s="15"/>
      <c r="AD101" s="15" t="s">
        <v>543</v>
      </c>
      <c r="AE101" s="17">
        <v>4</v>
      </c>
      <c r="AF101" s="17">
        <v>94</v>
      </c>
      <c r="AG101" s="17">
        <v>13</v>
      </c>
      <c r="AH101" s="17">
        <v>0</v>
      </c>
      <c r="AI101" s="17">
        <v>0</v>
      </c>
      <c r="AJ101" s="17">
        <v>0</v>
      </c>
      <c r="AK101" s="17">
        <v>0</v>
      </c>
      <c r="AL101" s="15">
        <v>0</v>
      </c>
      <c r="AM101" s="15">
        <v>2.6</v>
      </c>
      <c r="AN101" s="15" t="s">
        <v>1529</v>
      </c>
      <c r="AO101" s="15"/>
      <c r="AP101" s="15"/>
      <c r="AQ101" s="15"/>
      <c r="AR101" s="15"/>
      <c r="AS101" s="18" t="b">
        <v>0</v>
      </c>
      <c r="AT101" s="15" t="s">
        <v>2404</v>
      </c>
      <c r="AU101" s="17">
        <v>100</v>
      </c>
      <c r="AV101" s="17">
        <v>1</v>
      </c>
      <c r="AW101" s="17">
        <v>0</v>
      </c>
      <c r="AX101" s="17">
        <v>0</v>
      </c>
      <c r="AY101" s="17">
        <v>4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1</v>
      </c>
      <c r="BG101" s="17">
        <v>42</v>
      </c>
      <c r="BH101" s="15">
        <v>39</v>
      </c>
      <c r="BI101" s="15">
        <v>6.5</v>
      </c>
      <c r="BJ101" s="15">
        <v>36</v>
      </c>
      <c r="BK101" s="15">
        <v>8.1</v>
      </c>
      <c r="BL101" s="17">
        <v>0</v>
      </c>
      <c r="BM101" s="17">
        <v>0</v>
      </c>
      <c r="BN101" s="17">
        <v>0</v>
      </c>
      <c r="BO101" s="17">
        <v>0</v>
      </c>
      <c r="BP101" s="17">
        <v>1</v>
      </c>
      <c r="BQ101" s="15">
        <v>0.7</v>
      </c>
      <c r="BR101" s="15">
        <v>0.03</v>
      </c>
      <c r="BS101" s="15">
        <v>0.73</v>
      </c>
      <c r="BT101" s="15">
        <v>2.08</v>
      </c>
      <c r="BU101" s="15"/>
      <c r="BV101" s="15"/>
      <c r="BW101" s="15"/>
      <c r="BX101" s="15"/>
      <c r="BY101" s="15"/>
      <c r="BZ101" s="15"/>
      <c r="CA101" s="15"/>
      <c r="CB101" s="113" t="s">
        <v>5146</v>
      </c>
      <c r="CC101" s="17">
        <v>343</v>
      </c>
      <c r="CD101" s="17">
        <v>158</v>
      </c>
      <c r="CE101" s="17">
        <v>349</v>
      </c>
      <c r="CF101" s="17">
        <v>173</v>
      </c>
      <c r="CG101" s="17">
        <v>291</v>
      </c>
      <c r="CH101" s="17">
        <v>152</v>
      </c>
      <c r="CI101" s="17">
        <v>345</v>
      </c>
      <c r="CJ101" s="17">
        <v>162</v>
      </c>
      <c r="CK101" s="17">
        <v>0.63</v>
      </c>
      <c r="CL101" s="17">
        <v>0</v>
      </c>
      <c r="CM101" s="17">
        <v>0.03</v>
      </c>
      <c r="CN101" s="17">
        <v>0.66</v>
      </c>
      <c r="CO101" s="17">
        <v>1.87</v>
      </c>
      <c r="CP101" s="17">
        <v>3.6</v>
      </c>
      <c r="CQ101" s="17">
        <v>278</v>
      </c>
      <c r="CR101" s="17">
        <v>166</v>
      </c>
      <c r="CS101" s="17">
        <v>256</v>
      </c>
      <c r="CT101" s="17">
        <v>60</v>
      </c>
      <c r="CU101" s="17">
        <v>268</v>
      </c>
      <c r="CV101" s="17">
        <v>113</v>
      </c>
      <c r="CW101" s="17">
        <v>553</v>
      </c>
      <c r="CX101" s="17">
        <v>243</v>
      </c>
      <c r="CY101" s="17">
        <v>0.9</v>
      </c>
      <c r="CZ101" s="17">
        <v>0</v>
      </c>
      <c r="DA101" s="17">
        <v>0</v>
      </c>
      <c r="DB101" s="15"/>
      <c r="DC101" s="15"/>
      <c r="DD101" s="15"/>
      <c r="DE101" s="15"/>
      <c r="DF101" s="15"/>
      <c r="DG101" s="15"/>
      <c r="DH101" s="15"/>
    </row>
    <row r="102" spans="1:112" ht="66" thickBot="1">
      <c r="A102" s="18" t="b">
        <v>1</v>
      </c>
      <c r="B102" s="18" t="b">
        <v>1</v>
      </c>
      <c r="C102" s="17">
        <v>75</v>
      </c>
      <c r="D102" s="15"/>
      <c r="E102" s="17">
        <v>56979</v>
      </c>
      <c r="F102" s="17">
        <v>0</v>
      </c>
      <c r="G102" s="17">
        <v>0</v>
      </c>
      <c r="H102" s="17">
        <v>0</v>
      </c>
      <c r="I102" s="17">
        <v>0</v>
      </c>
      <c r="J102" s="15">
        <v>0</v>
      </c>
      <c r="K102" s="17">
        <v>0</v>
      </c>
      <c r="L102" s="17">
        <v>3</v>
      </c>
      <c r="M102" s="15">
        <v>1.1000000000000001</v>
      </c>
      <c r="N102" s="15"/>
      <c r="O102" s="17">
        <v>0</v>
      </c>
      <c r="P102" s="15" t="s">
        <v>614</v>
      </c>
      <c r="Q102" s="15">
        <v>0</v>
      </c>
      <c r="R102" s="17">
        <v>101</v>
      </c>
      <c r="S102" s="18" t="b">
        <v>0</v>
      </c>
      <c r="T102" s="15" t="s">
        <v>5148</v>
      </c>
      <c r="U102" s="15" t="s">
        <v>5149</v>
      </c>
      <c r="V102" s="17">
        <v>50</v>
      </c>
      <c r="W102" s="15" t="s">
        <v>2405</v>
      </c>
      <c r="X102" s="15">
        <v>2.4</v>
      </c>
      <c r="Y102" s="18" t="b">
        <v>0</v>
      </c>
      <c r="Z102" s="15" t="s">
        <v>250</v>
      </c>
      <c r="AA102" s="15">
        <v>0</v>
      </c>
      <c r="AB102" s="18" t="b">
        <v>0</v>
      </c>
      <c r="AC102" s="15"/>
      <c r="AD102" s="15" t="s">
        <v>1606</v>
      </c>
      <c r="AE102" s="17">
        <v>4</v>
      </c>
      <c r="AF102" s="17">
        <v>94</v>
      </c>
      <c r="AG102" s="17">
        <v>76</v>
      </c>
      <c r="AH102" s="17">
        <v>0</v>
      </c>
      <c r="AI102" s="17">
        <v>0</v>
      </c>
      <c r="AJ102" s="17">
        <v>0</v>
      </c>
      <c r="AK102" s="17">
        <v>0</v>
      </c>
      <c r="AL102" s="15">
        <v>0</v>
      </c>
      <c r="AM102" s="15">
        <v>15.2</v>
      </c>
      <c r="AN102" s="15" t="s">
        <v>250</v>
      </c>
      <c r="AO102" s="15"/>
      <c r="AP102" s="15"/>
      <c r="AQ102" s="15"/>
      <c r="AR102" s="15"/>
      <c r="AS102" s="18" t="b">
        <v>0</v>
      </c>
      <c r="AT102" s="15" t="s">
        <v>2406</v>
      </c>
      <c r="AU102" s="17">
        <v>1911</v>
      </c>
      <c r="AV102" s="17">
        <v>1</v>
      </c>
      <c r="AW102" s="17">
        <v>3</v>
      </c>
      <c r="AX102" s="17">
        <v>6</v>
      </c>
      <c r="AY102" s="17">
        <v>28</v>
      </c>
      <c r="AZ102" s="17">
        <v>0</v>
      </c>
      <c r="BA102" s="17">
        <v>0</v>
      </c>
      <c r="BB102" s="17">
        <v>0</v>
      </c>
      <c r="BC102" s="17">
        <v>6</v>
      </c>
      <c r="BD102" s="17">
        <v>0</v>
      </c>
      <c r="BE102" s="17">
        <v>0</v>
      </c>
      <c r="BF102" s="17">
        <v>5</v>
      </c>
      <c r="BG102" s="17">
        <v>343</v>
      </c>
      <c r="BH102" s="15">
        <v>336.6</v>
      </c>
      <c r="BI102" s="15">
        <v>358.3</v>
      </c>
      <c r="BJ102" s="15">
        <v>49</v>
      </c>
      <c r="BK102" s="15">
        <v>74.400000000000006</v>
      </c>
      <c r="BL102" s="17">
        <v>0</v>
      </c>
      <c r="BM102" s="17">
        <v>0</v>
      </c>
      <c r="BN102" s="17">
        <v>0</v>
      </c>
      <c r="BO102" s="17">
        <v>0</v>
      </c>
      <c r="BP102" s="17">
        <v>22</v>
      </c>
      <c r="BQ102" s="15">
        <v>0.33</v>
      </c>
      <c r="BR102" s="15">
        <v>2.31</v>
      </c>
      <c r="BS102" s="15">
        <v>2.64</v>
      </c>
      <c r="BT102" s="15">
        <v>28.16</v>
      </c>
      <c r="BU102" s="15"/>
      <c r="BV102" s="15"/>
      <c r="BW102" s="15"/>
      <c r="BX102" s="15"/>
      <c r="BY102" s="15"/>
      <c r="BZ102" s="15"/>
      <c r="CA102" s="15"/>
      <c r="CB102" s="15"/>
      <c r="CC102" s="17">
        <v>181</v>
      </c>
      <c r="CD102" s="17">
        <v>75</v>
      </c>
      <c r="CE102" s="17">
        <v>95</v>
      </c>
      <c r="CF102" s="17">
        <v>69</v>
      </c>
      <c r="CG102" s="17">
        <v>277</v>
      </c>
      <c r="CH102" s="17">
        <v>147</v>
      </c>
      <c r="CI102" s="17">
        <v>184</v>
      </c>
      <c r="CJ102" s="17">
        <v>92</v>
      </c>
      <c r="CK102" s="17">
        <v>0.02</v>
      </c>
      <c r="CL102" s="17">
        <v>0</v>
      </c>
      <c r="CM102" s="17">
        <v>0.11</v>
      </c>
      <c r="CN102" s="17">
        <v>0.13</v>
      </c>
      <c r="CO102" s="17">
        <v>1.33</v>
      </c>
      <c r="CP102" s="17">
        <v>1.32</v>
      </c>
      <c r="CQ102" s="17">
        <v>213</v>
      </c>
      <c r="CR102" s="17">
        <v>132</v>
      </c>
      <c r="CS102" s="17">
        <v>191</v>
      </c>
      <c r="CT102" s="17">
        <v>26</v>
      </c>
      <c r="CU102" s="17">
        <v>243</v>
      </c>
      <c r="CV102" s="17">
        <v>96</v>
      </c>
      <c r="CW102" s="17">
        <v>538</v>
      </c>
      <c r="CX102" s="17">
        <v>232</v>
      </c>
      <c r="CY102" s="17">
        <v>1.04</v>
      </c>
      <c r="CZ102" s="17">
        <v>0.28000000000000003</v>
      </c>
      <c r="DA102" s="17">
        <v>0</v>
      </c>
      <c r="DB102" s="15"/>
      <c r="DC102" s="15"/>
      <c r="DD102" s="15"/>
      <c r="DE102" s="15"/>
      <c r="DF102" s="15"/>
      <c r="DG102" s="15"/>
      <c r="DH102" s="15"/>
    </row>
    <row r="103" spans="1:112" ht="17.25" thickBot="1">
      <c r="A103" s="18" t="b">
        <v>1</v>
      </c>
      <c r="B103" s="18" t="b">
        <v>1</v>
      </c>
      <c r="C103" s="15"/>
      <c r="D103" s="15"/>
      <c r="E103" s="17">
        <v>508395</v>
      </c>
      <c r="F103" s="17">
        <v>0</v>
      </c>
      <c r="G103" s="17">
        <v>0</v>
      </c>
      <c r="H103" s="17">
        <v>0</v>
      </c>
      <c r="I103" s="17">
        <v>0</v>
      </c>
      <c r="J103" s="15">
        <v>0</v>
      </c>
      <c r="K103" s="17">
        <v>0</v>
      </c>
      <c r="L103" s="17">
        <v>3</v>
      </c>
      <c r="M103" s="15">
        <v>1.5</v>
      </c>
      <c r="N103" s="15"/>
      <c r="O103" s="17">
        <v>0</v>
      </c>
      <c r="P103" s="15" t="s">
        <v>1493</v>
      </c>
      <c r="Q103" s="15">
        <v>0</v>
      </c>
      <c r="R103" s="17">
        <v>102</v>
      </c>
      <c r="S103" s="18" t="b">
        <v>0</v>
      </c>
      <c r="T103" s="15"/>
      <c r="U103" s="15"/>
      <c r="V103" s="17">
        <v>50</v>
      </c>
      <c r="W103" s="15" t="s">
        <v>1122</v>
      </c>
      <c r="X103" s="15">
        <v>2.8</v>
      </c>
      <c r="Y103" s="18" t="b">
        <v>0</v>
      </c>
      <c r="Z103" s="15" t="s">
        <v>1413</v>
      </c>
      <c r="AA103" s="15">
        <v>1.3</v>
      </c>
      <c r="AB103" s="18" t="b">
        <v>0</v>
      </c>
      <c r="AC103" s="15"/>
      <c r="AD103" s="15" t="s">
        <v>519</v>
      </c>
      <c r="AE103" s="17">
        <v>4</v>
      </c>
      <c r="AF103" s="17">
        <v>94</v>
      </c>
      <c r="AG103" s="17">
        <v>104</v>
      </c>
      <c r="AH103" s="17">
        <v>0</v>
      </c>
      <c r="AI103" s="17">
        <v>0</v>
      </c>
      <c r="AJ103" s="17">
        <v>0</v>
      </c>
      <c r="AK103" s="17">
        <v>0</v>
      </c>
      <c r="AL103" s="15">
        <v>0</v>
      </c>
      <c r="AM103" s="15">
        <v>20.8</v>
      </c>
      <c r="AN103" s="15" t="s">
        <v>1413</v>
      </c>
      <c r="AO103" s="15"/>
      <c r="AP103" s="15"/>
      <c r="AQ103" s="15"/>
      <c r="AR103" s="15"/>
      <c r="AS103" s="18" t="b">
        <v>0</v>
      </c>
      <c r="AT103" s="15" t="s">
        <v>2411</v>
      </c>
      <c r="AU103" s="17">
        <v>2652</v>
      </c>
      <c r="AV103" s="17">
        <v>1</v>
      </c>
      <c r="AW103" s="17">
        <v>3</v>
      </c>
      <c r="AX103" s="17">
        <v>8</v>
      </c>
      <c r="AY103" s="17">
        <v>42</v>
      </c>
      <c r="AZ103" s="17">
        <v>0</v>
      </c>
      <c r="BA103" s="17">
        <v>0</v>
      </c>
      <c r="BB103" s="17">
        <v>0</v>
      </c>
      <c r="BC103" s="17">
        <v>7</v>
      </c>
      <c r="BD103" s="17">
        <v>0</v>
      </c>
      <c r="BE103" s="17">
        <v>0</v>
      </c>
      <c r="BF103" s="17">
        <v>1</v>
      </c>
      <c r="BG103" s="17">
        <v>448</v>
      </c>
      <c r="BH103" s="15">
        <v>445</v>
      </c>
      <c r="BI103" s="15">
        <v>273</v>
      </c>
      <c r="BJ103" s="15">
        <v>117</v>
      </c>
      <c r="BK103" s="15">
        <v>83.4</v>
      </c>
      <c r="BL103" s="17">
        <v>0</v>
      </c>
      <c r="BM103" s="17">
        <v>0</v>
      </c>
      <c r="BN103" s="17">
        <v>0</v>
      </c>
      <c r="BO103" s="17">
        <v>0</v>
      </c>
      <c r="BP103" s="17">
        <v>30</v>
      </c>
      <c r="BQ103" s="15">
        <v>1.22</v>
      </c>
      <c r="BR103" s="15">
        <v>1.39</v>
      </c>
      <c r="BS103" s="15">
        <v>2.61</v>
      </c>
      <c r="BT103" s="15">
        <v>40.31</v>
      </c>
      <c r="BU103" s="15"/>
      <c r="BV103" s="15"/>
      <c r="BW103" s="15"/>
      <c r="BX103" s="15"/>
      <c r="BY103" s="15"/>
      <c r="BZ103" s="15"/>
      <c r="CA103" s="15"/>
      <c r="CB103" s="15"/>
      <c r="CC103" s="17">
        <v>132</v>
      </c>
      <c r="CD103" s="17">
        <v>47</v>
      </c>
      <c r="CE103" s="17">
        <v>132</v>
      </c>
      <c r="CF103" s="17">
        <v>90</v>
      </c>
      <c r="CG103" s="17">
        <v>219</v>
      </c>
      <c r="CH103" s="17">
        <v>119</v>
      </c>
      <c r="CI103" s="17">
        <v>166</v>
      </c>
      <c r="CJ103" s="17">
        <v>81</v>
      </c>
      <c r="CK103" s="17">
        <v>0.04</v>
      </c>
      <c r="CL103" s="17">
        <v>0</v>
      </c>
      <c r="CM103" s="17">
        <v>0.05</v>
      </c>
      <c r="CN103" s="17">
        <v>0.09</v>
      </c>
      <c r="CO103" s="17">
        <v>1.37</v>
      </c>
      <c r="CP103" s="17">
        <v>1.43</v>
      </c>
      <c r="CQ103" s="17">
        <v>328</v>
      </c>
      <c r="CR103" s="17">
        <v>191</v>
      </c>
      <c r="CS103" s="17">
        <v>306</v>
      </c>
      <c r="CT103" s="17">
        <v>85</v>
      </c>
      <c r="CU103" s="17">
        <v>196</v>
      </c>
      <c r="CV103" s="17">
        <v>73</v>
      </c>
      <c r="CW103" s="17">
        <v>169</v>
      </c>
      <c r="CX103" s="17">
        <v>53</v>
      </c>
      <c r="CY103" s="17">
        <v>1.02</v>
      </c>
      <c r="CZ103" s="17">
        <v>0.27</v>
      </c>
      <c r="DA103" s="17">
        <v>0</v>
      </c>
      <c r="DB103" s="15"/>
      <c r="DC103" s="15"/>
      <c r="DD103" s="15"/>
      <c r="DE103" s="15"/>
      <c r="DF103" s="15"/>
      <c r="DG103" s="15"/>
      <c r="DH103" s="15"/>
    </row>
    <row r="104" spans="1:112" ht="17.25" thickBot="1">
      <c r="A104" s="18" t="b">
        <v>1</v>
      </c>
      <c r="B104" s="18" t="b">
        <v>1</v>
      </c>
      <c r="C104" s="15"/>
      <c r="D104" s="15"/>
      <c r="E104" s="17">
        <v>183656</v>
      </c>
      <c r="F104" s="17">
        <v>0</v>
      </c>
      <c r="G104" s="17">
        <v>0</v>
      </c>
      <c r="H104" s="17">
        <v>0</v>
      </c>
      <c r="I104" s="17">
        <v>0</v>
      </c>
      <c r="J104" s="15">
        <v>0</v>
      </c>
      <c r="K104" s="17">
        <v>0</v>
      </c>
      <c r="L104" s="17">
        <v>3</v>
      </c>
      <c r="M104" s="15">
        <v>1.5</v>
      </c>
      <c r="N104" s="15"/>
      <c r="O104" s="17">
        <v>0</v>
      </c>
      <c r="P104" s="15" t="s">
        <v>632</v>
      </c>
      <c r="Q104" s="15">
        <v>0</v>
      </c>
      <c r="R104" s="17">
        <v>103</v>
      </c>
      <c r="S104" s="18" t="b">
        <v>0</v>
      </c>
      <c r="T104" s="15"/>
      <c r="U104" s="15"/>
      <c r="V104" s="17">
        <v>50</v>
      </c>
      <c r="W104" s="15" t="s">
        <v>4103</v>
      </c>
      <c r="X104" s="15">
        <v>1</v>
      </c>
      <c r="Y104" s="18" t="b">
        <v>0</v>
      </c>
      <c r="Z104" s="15" t="s">
        <v>4104</v>
      </c>
      <c r="AA104" s="15">
        <v>0</v>
      </c>
      <c r="AB104" s="18" t="b">
        <v>0</v>
      </c>
      <c r="AC104" s="15"/>
      <c r="AD104" s="15" t="s">
        <v>519</v>
      </c>
      <c r="AE104" s="17">
        <v>4</v>
      </c>
      <c r="AF104" s="17">
        <v>94</v>
      </c>
      <c r="AG104" s="17">
        <v>2</v>
      </c>
      <c r="AH104" s="17">
        <v>0</v>
      </c>
      <c r="AI104" s="17">
        <v>0</v>
      </c>
      <c r="AJ104" s="17">
        <v>0</v>
      </c>
      <c r="AK104" s="17">
        <v>0</v>
      </c>
      <c r="AL104" s="15">
        <v>0</v>
      </c>
      <c r="AM104" s="15">
        <v>0.4</v>
      </c>
      <c r="AN104" s="15" t="s">
        <v>4104</v>
      </c>
      <c r="AO104" s="15"/>
      <c r="AP104" s="15"/>
      <c r="AQ104" s="15"/>
      <c r="AR104" s="15"/>
      <c r="AS104" s="18" t="b">
        <v>0</v>
      </c>
      <c r="AT104" s="15" t="s">
        <v>4105</v>
      </c>
      <c r="AU104" s="17">
        <v>2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5</v>
      </c>
      <c r="BH104" s="15">
        <v>0.4</v>
      </c>
      <c r="BI104" s="15">
        <v>11.3</v>
      </c>
      <c r="BJ104" s="15">
        <v>4</v>
      </c>
      <c r="BK104" s="15">
        <v>1.6</v>
      </c>
      <c r="BL104" s="17">
        <v>0</v>
      </c>
      <c r="BM104" s="17">
        <v>0</v>
      </c>
      <c r="BN104" s="17">
        <v>0</v>
      </c>
      <c r="BO104" s="17">
        <v>0</v>
      </c>
      <c r="BP104" s="17">
        <v>0</v>
      </c>
      <c r="BQ104" s="15">
        <v>0.08</v>
      </c>
      <c r="BR104" s="15">
        <v>0</v>
      </c>
      <c r="BS104" s="15">
        <v>0.08</v>
      </c>
      <c r="BT104" s="15">
        <v>0.05</v>
      </c>
      <c r="BU104" s="15"/>
      <c r="BV104" s="15"/>
      <c r="BW104" s="15"/>
      <c r="BX104" s="15"/>
      <c r="BY104" s="15"/>
      <c r="BZ104" s="15"/>
      <c r="CA104" s="15"/>
      <c r="CB104" s="15"/>
      <c r="CC104" s="17">
        <v>394</v>
      </c>
      <c r="CD104" s="17">
        <v>185</v>
      </c>
      <c r="CE104" s="17">
        <v>336</v>
      </c>
      <c r="CF104" s="17">
        <v>171</v>
      </c>
      <c r="CG104" s="17">
        <v>342</v>
      </c>
      <c r="CH104" s="17">
        <v>174</v>
      </c>
      <c r="CI104" s="17">
        <v>377</v>
      </c>
      <c r="CJ104" s="17">
        <v>176</v>
      </c>
      <c r="CK104" s="17">
        <v>3.6</v>
      </c>
      <c r="CL104" s="17">
        <v>0</v>
      </c>
      <c r="CM104" s="17">
        <v>0</v>
      </c>
      <c r="CN104" s="17">
        <v>3.6</v>
      </c>
      <c r="CO104" s="17">
        <v>2.25</v>
      </c>
      <c r="CP104" s="17">
        <v>0</v>
      </c>
      <c r="CQ104" s="17">
        <v>240</v>
      </c>
      <c r="CR104" s="17">
        <v>146</v>
      </c>
      <c r="CS104" s="17">
        <v>218</v>
      </c>
      <c r="CT104" s="17">
        <v>40</v>
      </c>
      <c r="CU104" s="17">
        <v>378</v>
      </c>
      <c r="CV104" s="17">
        <v>174</v>
      </c>
      <c r="CW104" s="17">
        <v>509</v>
      </c>
      <c r="CX104" s="17">
        <v>210</v>
      </c>
      <c r="CY104" s="17">
        <v>0</v>
      </c>
      <c r="CZ104" s="17">
        <v>0</v>
      </c>
      <c r="DA104" s="17">
        <v>0</v>
      </c>
      <c r="DB104" s="15"/>
      <c r="DC104" s="15"/>
      <c r="DD104" s="15"/>
      <c r="DE104" s="15"/>
      <c r="DF104" s="15"/>
      <c r="DG104" s="15"/>
      <c r="DH104" s="15"/>
    </row>
    <row r="105" spans="1:112" ht="17.25" thickBot="1">
      <c r="A105" s="18" t="b">
        <v>1</v>
      </c>
      <c r="B105" s="18" t="b">
        <v>1</v>
      </c>
      <c r="C105" s="15"/>
      <c r="D105" s="15"/>
      <c r="E105" s="17">
        <v>444180</v>
      </c>
      <c r="F105" s="17">
        <v>0</v>
      </c>
      <c r="G105" s="17">
        <v>0</v>
      </c>
      <c r="H105" s="17">
        <v>0</v>
      </c>
      <c r="I105" s="17">
        <v>0</v>
      </c>
      <c r="J105" s="15">
        <v>0</v>
      </c>
      <c r="K105" s="17">
        <v>0</v>
      </c>
      <c r="L105" s="17">
        <v>3</v>
      </c>
      <c r="M105" s="15">
        <v>2.1</v>
      </c>
      <c r="N105" s="15"/>
      <c r="O105" s="17">
        <v>0</v>
      </c>
      <c r="P105" s="15" t="s">
        <v>612</v>
      </c>
      <c r="Q105" s="15">
        <v>0</v>
      </c>
      <c r="R105" s="17">
        <v>105</v>
      </c>
      <c r="S105" s="18" t="b">
        <v>0</v>
      </c>
      <c r="T105" s="15"/>
      <c r="U105" s="15"/>
      <c r="V105" s="17">
        <v>60</v>
      </c>
      <c r="W105" s="15" t="s">
        <v>613</v>
      </c>
      <c r="X105" s="15">
        <v>0</v>
      </c>
      <c r="Y105" s="18" t="b">
        <v>0</v>
      </c>
      <c r="Z105" s="15" t="s">
        <v>256</v>
      </c>
      <c r="AA105" s="15">
        <v>0.3</v>
      </c>
      <c r="AB105" s="18" t="b">
        <v>0</v>
      </c>
      <c r="AC105" s="15"/>
      <c r="AD105" s="15" t="s">
        <v>519</v>
      </c>
      <c r="AE105" s="17">
        <v>4</v>
      </c>
      <c r="AF105" s="17">
        <v>94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5">
        <v>0</v>
      </c>
      <c r="AM105" s="15">
        <v>0</v>
      </c>
      <c r="AN105" s="15" t="s">
        <v>256</v>
      </c>
      <c r="AO105" s="15"/>
      <c r="AP105" s="15"/>
      <c r="AQ105" s="15"/>
      <c r="AR105" s="15"/>
      <c r="AS105" s="18" t="b">
        <v>0</v>
      </c>
      <c r="AT105" s="15" t="s">
        <v>2259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5">
        <v>0</v>
      </c>
      <c r="BI105" s="15">
        <v>0</v>
      </c>
      <c r="BJ105" s="15">
        <v>0</v>
      </c>
      <c r="BK105" s="15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5">
        <v>0</v>
      </c>
      <c r="BR105" s="15">
        <v>0</v>
      </c>
      <c r="BS105" s="15">
        <v>0</v>
      </c>
      <c r="BT105" s="15">
        <v>0</v>
      </c>
      <c r="BU105" s="15"/>
      <c r="BV105" s="15"/>
      <c r="BW105" s="15"/>
      <c r="BX105" s="15"/>
      <c r="BY105" s="15"/>
      <c r="BZ105" s="15"/>
      <c r="CA105" s="15"/>
      <c r="CB105" s="15"/>
      <c r="CC105" s="17">
        <v>550</v>
      </c>
      <c r="CD105" s="17">
        <v>240</v>
      </c>
      <c r="CE105" s="17">
        <v>550</v>
      </c>
      <c r="CF105" s="17">
        <v>240</v>
      </c>
      <c r="CG105" s="17">
        <v>550</v>
      </c>
      <c r="CH105" s="17">
        <v>240</v>
      </c>
      <c r="CI105" s="17">
        <v>550</v>
      </c>
      <c r="CJ105" s="17">
        <v>240</v>
      </c>
      <c r="CK105" s="17">
        <v>0</v>
      </c>
      <c r="CL105" s="17">
        <v>0</v>
      </c>
      <c r="CM105" s="17">
        <v>0</v>
      </c>
      <c r="CN105" s="17">
        <v>0</v>
      </c>
      <c r="CO105" s="17">
        <v>0</v>
      </c>
      <c r="CP105" s="17">
        <v>0</v>
      </c>
      <c r="CQ105" s="17">
        <v>85</v>
      </c>
      <c r="CR105" s="17">
        <v>54</v>
      </c>
      <c r="CS105" s="17">
        <v>479</v>
      </c>
      <c r="CT105" s="17">
        <v>189</v>
      </c>
      <c r="CU105" s="17">
        <v>550</v>
      </c>
      <c r="CV105" s="17">
        <v>240</v>
      </c>
      <c r="CW105" s="17">
        <v>316</v>
      </c>
      <c r="CX105" s="17">
        <v>111</v>
      </c>
      <c r="CY105" s="17">
        <v>0</v>
      </c>
      <c r="CZ105" s="17">
        <v>0</v>
      </c>
      <c r="DA105" s="17">
        <v>0</v>
      </c>
      <c r="DB105" s="15"/>
      <c r="DC105" s="15"/>
      <c r="DD105" s="15"/>
      <c r="DE105" s="15"/>
      <c r="DF105" s="15"/>
      <c r="DG105" s="15"/>
      <c r="DH105" s="15"/>
    </row>
    <row r="106" spans="1:112" ht="40.5" thickBot="1">
      <c r="A106" s="18" t="b">
        <v>1</v>
      </c>
      <c r="B106" s="18" t="b">
        <v>1</v>
      </c>
      <c r="C106" s="15"/>
      <c r="D106" s="15"/>
      <c r="E106" s="17">
        <v>502500</v>
      </c>
      <c r="F106" s="17">
        <v>0</v>
      </c>
      <c r="G106" s="17">
        <v>0</v>
      </c>
      <c r="H106" s="17">
        <v>0</v>
      </c>
      <c r="I106" s="17">
        <v>0</v>
      </c>
      <c r="J106" s="15">
        <v>0</v>
      </c>
      <c r="K106" s="17">
        <v>0</v>
      </c>
      <c r="L106" s="17">
        <v>4</v>
      </c>
      <c r="M106" s="15">
        <v>2.5</v>
      </c>
      <c r="N106" s="15"/>
      <c r="O106" s="17">
        <v>0</v>
      </c>
      <c r="P106" s="15" t="s">
        <v>1490</v>
      </c>
      <c r="Q106" s="15">
        <v>0</v>
      </c>
      <c r="R106" s="17">
        <v>106</v>
      </c>
      <c r="S106" s="18" t="b">
        <v>0</v>
      </c>
      <c r="T106" s="15"/>
      <c r="U106" s="15"/>
      <c r="V106" s="17">
        <v>80</v>
      </c>
      <c r="W106" s="15" t="s">
        <v>1491</v>
      </c>
      <c r="X106" s="15">
        <v>4.8</v>
      </c>
      <c r="Y106" s="18" t="b">
        <v>0</v>
      </c>
      <c r="Z106" s="15" t="s">
        <v>1492</v>
      </c>
      <c r="AA106" s="15">
        <v>18.899999999999999</v>
      </c>
      <c r="AB106" s="18" t="b">
        <v>0</v>
      </c>
      <c r="AC106" s="15"/>
      <c r="AD106" s="15" t="s">
        <v>519</v>
      </c>
      <c r="AE106" s="17">
        <v>4</v>
      </c>
      <c r="AF106" s="17">
        <v>94</v>
      </c>
      <c r="AG106" s="17">
        <v>181</v>
      </c>
      <c r="AH106" s="17">
        <v>0</v>
      </c>
      <c r="AI106" s="17">
        <v>0</v>
      </c>
      <c r="AJ106" s="17">
        <v>0</v>
      </c>
      <c r="AK106" s="17">
        <v>0</v>
      </c>
      <c r="AL106" s="15">
        <v>0</v>
      </c>
      <c r="AM106" s="15">
        <v>22.6</v>
      </c>
      <c r="AN106" s="15" t="s">
        <v>362</v>
      </c>
      <c r="AO106" s="15"/>
      <c r="AP106" s="15"/>
      <c r="AQ106" s="15"/>
      <c r="AR106" s="15"/>
      <c r="AS106" s="18" t="b">
        <v>0</v>
      </c>
      <c r="AT106" s="15" t="s">
        <v>2421</v>
      </c>
      <c r="AU106" s="17">
        <v>3282</v>
      </c>
      <c r="AV106" s="17">
        <v>22</v>
      </c>
      <c r="AW106" s="17">
        <v>1</v>
      </c>
      <c r="AX106" s="17">
        <v>10</v>
      </c>
      <c r="AY106" s="17">
        <v>50</v>
      </c>
      <c r="AZ106" s="17">
        <v>0</v>
      </c>
      <c r="BA106" s="17">
        <v>0</v>
      </c>
      <c r="BB106" s="17">
        <v>1</v>
      </c>
      <c r="BC106" s="17">
        <v>7</v>
      </c>
      <c r="BD106" s="17">
        <v>0</v>
      </c>
      <c r="BE106" s="17">
        <v>0</v>
      </c>
      <c r="BF106" s="17">
        <v>22</v>
      </c>
      <c r="BG106" s="17">
        <v>710</v>
      </c>
      <c r="BH106" s="15">
        <v>1019.4</v>
      </c>
      <c r="BI106" s="15">
        <v>382.5</v>
      </c>
      <c r="BJ106" s="15">
        <v>1170</v>
      </c>
      <c r="BK106" s="15">
        <v>256.89999999999998</v>
      </c>
      <c r="BL106" s="17">
        <v>0</v>
      </c>
      <c r="BM106" s="17">
        <v>0</v>
      </c>
      <c r="BN106" s="17">
        <v>0</v>
      </c>
      <c r="BO106" s="17">
        <v>0</v>
      </c>
      <c r="BP106" s="17">
        <v>37</v>
      </c>
      <c r="BQ106" s="15">
        <v>20.6</v>
      </c>
      <c r="BR106" s="15">
        <v>1.83</v>
      </c>
      <c r="BS106" s="15">
        <v>22.43</v>
      </c>
      <c r="BT106" s="15">
        <v>53.17</v>
      </c>
      <c r="BU106" s="15"/>
      <c r="BV106" s="15"/>
      <c r="BW106" s="15"/>
      <c r="BX106" s="15"/>
      <c r="BY106" s="17">
        <v>1</v>
      </c>
      <c r="BZ106" s="15"/>
      <c r="CA106" s="15"/>
      <c r="CB106" s="15"/>
      <c r="CC106" s="17">
        <v>5</v>
      </c>
      <c r="CD106" s="17">
        <v>2</v>
      </c>
      <c r="CE106" s="17">
        <v>88</v>
      </c>
      <c r="CF106" s="17">
        <v>3</v>
      </c>
      <c r="CG106" s="17">
        <v>3</v>
      </c>
      <c r="CH106" s="17">
        <v>3</v>
      </c>
      <c r="CI106" s="17">
        <v>6</v>
      </c>
      <c r="CJ106" s="17">
        <v>2</v>
      </c>
      <c r="CK106" s="17">
        <v>0.56000000000000005</v>
      </c>
      <c r="CL106" s="17">
        <v>0</v>
      </c>
      <c r="CM106" s="17">
        <v>0.05</v>
      </c>
      <c r="CN106" s="17">
        <v>0.61</v>
      </c>
      <c r="CO106" s="17">
        <v>1.46</v>
      </c>
      <c r="CP106" s="17">
        <v>1.37</v>
      </c>
      <c r="CQ106" s="17">
        <v>12</v>
      </c>
      <c r="CR106" s="17">
        <v>4</v>
      </c>
      <c r="CS106" s="17">
        <v>552</v>
      </c>
      <c r="CT106" s="17">
        <v>66</v>
      </c>
      <c r="CU106" s="17">
        <v>15</v>
      </c>
      <c r="CV106" s="17">
        <v>3</v>
      </c>
      <c r="CW106" s="17">
        <v>17</v>
      </c>
      <c r="CX106" s="17">
        <v>4</v>
      </c>
      <c r="CY106" s="17">
        <v>1.01</v>
      </c>
      <c r="CZ106" s="17">
        <v>0.27</v>
      </c>
      <c r="DA106" s="17">
        <v>0</v>
      </c>
      <c r="DB106" s="15"/>
      <c r="DC106" s="15"/>
      <c r="DD106" s="15"/>
      <c r="DE106" s="15"/>
      <c r="DF106" s="15"/>
      <c r="DG106" s="15"/>
      <c r="DH106" s="15"/>
    </row>
    <row r="107" spans="1:112" ht="17.25" thickBot="1">
      <c r="A107" s="18" t="b">
        <v>1</v>
      </c>
      <c r="B107" s="18" t="b">
        <v>1</v>
      </c>
      <c r="C107" s="15"/>
      <c r="D107" s="15"/>
      <c r="E107" s="17">
        <v>593174</v>
      </c>
      <c r="F107" s="17">
        <v>0</v>
      </c>
      <c r="G107" s="17">
        <v>0</v>
      </c>
      <c r="H107" s="17">
        <v>0</v>
      </c>
      <c r="I107" s="17">
        <v>0</v>
      </c>
      <c r="J107" s="15">
        <v>0</v>
      </c>
      <c r="K107" s="17">
        <v>0</v>
      </c>
      <c r="L107" s="17">
        <v>4</v>
      </c>
      <c r="M107" s="15">
        <v>1</v>
      </c>
      <c r="N107" s="15"/>
      <c r="O107" s="17">
        <v>0</v>
      </c>
      <c r="P107" s="15" t="s">
        <v>4469</v>
      </c>
      <c r="Q107" s="15">
        <v>0</v>
      </c>
      <c r="R107" s="17">
        <v>107</v>
      </c>
      <c r="S107" s="18" t="b">
        <v>0</v>
      </c>
      <c r="T107" s="15"/>
      <c r="U107" s="15"/>
      <c r="V107" s="17">
        <v>45</v>
      </c>
      <c r="W107" s="15" t="s">
        <v>4470</v>
      </c>
      <c r="X107" s="15">
        <v>1</v>
      </c>
      <c r="Y107" s="18" t="b">
        <v>0</v>
      </c>
      <c r="Z107" s="15" t="s">
        <v>4471</v>
      </c>
      <c r="AA107" s="15">
        <v>1</v>
      </c>
      <c r="AB107" s="18" t="b">
        <v>0</v>
      </c>
      <c r="AC107" s="15"/>
      <c r="AD107" s="15" t="s">
        <v>519</v>
      </c>
      <c r="AE107" s="17">
        <v>4</v>
      </c>
      <c r="AF107" s="17">
        <v>94</v>
      </c>
      <c r="AG107" s="17">
        <v>1</v>
      </c>
      <c r="AH107" s="17">
        <v>0</v>
      </c>
      <c r="AI107" s="17">
        <v>0</v>
      </c>
      <c r="AJ107" s="17">
        <v>0</v>
      </c>
      <c r="AK107" s="17">
        <v>0</v>
      </c>
      <c r="AL107" s="15">
        <v>0</v>
      </c>
      <c r="AM107" s="15">
        <v>0.2</v>
      </c>
      <c r="AN107" s="15" t="s">
        <v>4471</v>
      </c>
      <c r="AO107" s="15"/>
      <c r="AP107" s="15"/>
      <c r="AQ107" s="15"/>
      <c r="AR107" s="15"/>
      <c r="AS107" s="18" t="b">
        <v>0</v>
      </c>
      <c r="AT107" s="15" t="s">
        <v>4472</v>
      </c>
      <c r="AU107" s="17">
        <v>1</v>
      </c>
      <c r="AV107" s="17">
        <v>0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7">
        <v>2</v>
      </c>
      <c r="BH107" s="15">
        <v>0</v>
      </c>
      <c r="BI107" s="15">
        <v>0</v>
      </c>
      <c r="BJ107" s="15">
        <v>0</v>
      </c>
      <c r="BK107" s="15">
        <v>0</v>
      </c>
      <c r="BL107" s="17">
        <v>0</v>
      </c>
      <c r="BM107" s="17">
        <v>0</v>
      </c>
      <c r="BN107" s="17">
        <v>0</v>
      </c>
      <c r="BO107" s="17">
        <v>0</v>
      </c>
      <c r="BP107" s="17">
        <v>0</v>
      </c>
      <c r="BQ107" s="15">
        <v>0</v>
      </c>
      <c r="BR107" s="15">
        <v>0</v>
      </c>
      <c r="BS107" s="15">
        <v>0</v>
      </c>
      <c r="BT107" s="15">
        <v>0.02</v>
      </c>
      <c r="BU107" s="15"/>
      <c r="BV107" s="15"/>
      <c r="BW107" s="15"/>
      <c r="BX107" s="15"/>
      <c r="BY107" s="15"/>
      <c r="BZ107" s="15"/>
      <c r="CA107" s="15"/>
      <c r="CB107" s="15"/>
      <c r="CC107" s="17">
        <v>484</v>
      </c>
      <c r="CD107" s="17">
        <v>52</v>
      </c>
      <c r="CE107" s="17">
        <v>479</v>
      </c>
      <c r="CF107" s="17">
        <v>52</v>
      </c>
      <c r="CG107" s="17">
        <v>471</v>
      </c>
      <c r="CH107" s="17">
        <v>53</v>
      </c>
      <c r="CI107" s="17">
        <v>485</v>
      </c>
      <c r="CJ107" s="17">
        <v>53</v>
      </c>
      <c r="CK107" s="17">
        <v>0</v>
      </c>
      <c r="CL107" s="17">
        <v>0</v>
      </c>
      <c r="CM107" s="17">
        <v>0</v>
      </c>
      <c r="CN107" s="17">
        <v>0</v>
      </c>
      <c r="CO107" s="17">
        <v>1.8</v>
      </c>
      <c r="CP107" s="17">
        <v>0</v>
      </c>
      <c r="CQ107" s="17">
        <v>480</v>
      </c>
      <c r="CR107" s="17">
        <v>65</v>
      </c>
      <c r="CS107" s="17">
        <v>179</v>
      </c>
      <c r="CT107" s="17">
        <v>9</v>
      </c>
      <c r="CU107" s="17">
        <v>373</v>
      </c>
      <c r="CV107" s="17">
        <v>44</v>
      </c>
      <c r="CW107" s="17">
        <v>194</v>
      </c>
      <c r="CX107" s="17">
        <v>34</v>
      </c>
      <c r="CY107" s="17">
        <v>0</v>
      </c>
      <c r="CZ107" s="17">
        <v>0</v>
      </c>
      <c r="DA107" s="17">
        <v>0</v>
      </c>
      <c r="DB107" s="15"/>
      <c r="DC107" s="15"/>
      <c r="DD107" s="15"/>
      <c r="DE107" s="15"/>
      <c r="DF107" s="15"/>
      <c r="DG107" s="15"/>
      <c r="DH107" s="15"/>
    </row>
    <row r="108" spans="1:112" ht="17.25" thickBot="1">
      <c r="A108" s="18" t="b">
        <v>1</v>
      </c>
      <c r="B108" s="18" t="b">
        <v>1</v>
      </c>
      <c r="C108" s="15"/>
      <c r="D108" s="15"/>
      <c r="E108" s="17">
        <v>75115</v>
      </c>
      <c r="F108" s="17">
        <v>0</v>
      </c>
      <c r="G108" s="17">
        <v>0</v>
      </c>
      <c r="H108" s="17">
        <v>0</v>
      </c>
      <c r="I108" s="17">
        <v>0</v>
      </c>
      <c r="J108" s="15">
        <v>0</v>
      </c>
      <c r="K108" s="17">
        <v>0</v>
      </c>
      <c r="L108" s="17">
        <v>4</v>
      </c>
      <c r="M108" s="15">
        <v>1.8</v>
      </c>
      <c r="N108" s="15"/>
      <c r="O108" s="17">
        <v>0</v>
      </c>
      <c r="P108" s="15" t="s">
        <v>710</v>
      </c>
      <c r="Q108" s="15">
        <v>0</v>
      </c>
      <c r="R108" s="17">
        <v>108</v>
      </c>
      <c r="S108" s="18" t="b">
        <v>0</v>
      </c>
      <c r="T108" s="15"/>
      <c r="U108" s="15"/>
      <c r="V108" s="17">
        <v>55</v>
      </c>
      <c r="W108" s="15" t="s">
        <v>3399</v>
      </c>
      <c r="X108" s="15">
        <v>0</v>
      </c>
      <c r="Y108" s="18" t="b">
        <v>0</v>
      </c>
      <c r="Z108" s="15" t="s">
        <v>280</v>
      </c>
      <c r="AA108" s="15">
        <v>0.4</v>
      </c>
      <c r="AB108" s="18" t="b">
        <v>0</v>
      </c>
      <c r="AC108" s="15"/>
      <c r="AD108" s="15" t="s">
        <v>519</v>
      </c>
      <c r="AE108" s="17">
        <v>4</v>
      </c>
      <c r="AF108" s="17">
        <v>94</v>
      </c>
      <c r="AG108" s="17">
        <v>0</v>
      </c>
      <c r="AH108" s="17">
        <v>0</v>
      </c>
      <c r="AI108" s="17">
        <v>0</v>
      </c>
      <c r="AJ108" s="17">
        <v>0</v>
      </c>
      <c r="AK108" s="17">
        <v>0</v>
      </c>
      <c r="AL108" s="15">
        <v>0</v>
      </c>
      <c r="AM108" s="15">
        <v>0</v>
      </c>
      <c r="AN108" s="15" t="s">
        <v>280</v>
      </c>
      <c r="AO108" s="15"/>
      <c r="AP108" s="15"/>
      <c r="AQ108" s="15"/>
      <c r="AR108" s="15"/>
      <c r="AS108" s="18" t="b">
        <v>0</v>
      </c>
      <c r="AT108" s="15" t="s">
        <v>3400</v>
      </c>
      <c r="AU108" s="17">
        <v>0</v>
      </c>
      <c r="AV108" s="17">
        <v>0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5">
        <v>0</v>
      </c>
      <c r="BI108" s="15">
        <v>0</v>
      </c>
      <c r="BJ108" s="15">
        <v>0</v>
      </c>
      <c r="BK108" s="15">
        <v>0</v>
      </c>
      <c r="BL108" s="17">
        <v>0</v>
      </c>
      <c r="BM108" s="17">
        <v>0</v>
      </c>
      <c r="BN108" s="17">
        <v>0</v>
      </c>
      <c r="BO108" s="17">
        <v>0</v>
      </c>
      <c r="BP108" s="17">
        <v>0</v>
      </c>
      <c r="BQ108" s="15">
        <v>0</v>
      </c>
      <c r="BR108" s="15">
        <v>0</v>
      </c>
      <c r="BS108" s="15">
        <v>0</v>
      </c>
      <c r="BT108" s="15">
        <v>0</v>
      </c>
      <c r="BU108" s="15"/>
      <c r="BV108" s="15"/>
      <c r="BW108" s="15"/>
      <c r="BX108" s="15"/>
      <c r="BY108" s="15"/>
      <c r="BZ108" s="15"/>
      <c r="CA108" s="15"/>
      <c r="CB108" s="15"/>
      <c r="CC108" s="17">
        <v>536</v>
      </c>
      <c r="CD108" s="17">
        <v>63</v>
      </c>
      <c r="CE108" s="17">
        <v>536</v>
      </c>
      <c r="CF108" s="17">
        <v>63</v>
      </c>
      <c r="CG108" s="17">
        <v>534</v>
      </c>
      <c r="CH108" s="17">
        <v>63</v>
      </c>
      <c r="CI108" s="17">
        <v>536</v>
      </c>
      <c r="CJ108" s="17">
        <v>63</v>
      </c>
      <c r="CK108" s="17">
        <v>0</v>
      </c>
      <c r="CL108" s="17">
        <v>0</v>
      </c>
      <c r="CM108" s="17">
        <v>0</v>
      </c>
      <c r="CN108" s="17">
        <v>0</v>
      </c>
      <c r="CO108" s="17">
        <v>0</v>
      </c>
      <c r="CP108" s="17">
        <v>0</v>
      </c>
      <c r="CQ108" s="17">
        <v>111</v>
      </c>
      <c r="CR108" s="17">
        <v>27</v>
      </c>
      <c r="CS108" s="17">
        <v>348</v>
      </c>
      <c r="CT108" s="17">
        <v>24</v>
      </c>
      <c r="CU108" s="17">
        <v>536</v>
      </c>
      <c r="CV108" s="17">
        <v>63</v>
      </c>
      <c r="CW108" s="17">
        <v>287</v>
      </c>
      <c r="CX108" s="17">
        <v>53</v>
      </c>
      <c r="CY108" s="17">
        <v>0</v>
      </c>
      <c r="CZ108" s="17">
        <v>0</v>
      </c>
      <c r="DA108" s="17">
        <v>0</v>
      </c>
      <c r="DB108" s="15"/>
      <c r="DC108" s="15"/>
      <c r="DD108" s="15"/>
      <c r="DE108" s="15"/>
      <c r="DF108" s="15"/>
      <c r="DG108" s="15"/>
      <c r="DH108" s="15"/>
    </row>
    <row r="109" spans="1:112" ht="27.75" thickBot="1">
      <c r="A109" s="18" t="b">
        <v>1</v>
      </c>
      <c r="B109" s="18" t="b">
        <v>1</v>
      </c>
      <c r="C109" s="15"/>
      <c r="D109" s="15"/>
      <c r="E109" s="17">
        <v>489639</v>
      </c>
      <c r="F109" s="17">
        <v>0</v>
      </c>
      <c r="G109" s="17">
        <v>0</v>
      </c>
      <c r="H109" s="17">
        <v>0</v>
      </c>
      <c r="I109" s="17">
        <v>0</v>
      </c>
      <c r="J109" s="15">
        <v>0</v>
      </c>
      <c r="K109" s="17">
        <v>0</v>
      </c>
      <c r="L109" s="17">
        <v>1</v>
      </c>
      <c r="M109" s="15">
        <v>2</v>
      </c>
      <c r="N109" s="15"/>
      <c r="O109" s="17">
        <v>0</v>
      </c>
      <c r="P109" s="15" t="s">
        <v>1130</v>
      </c>
      <c r="Q109" s="15">
        <v>0</v>
      </c>
      <c r="R109" s="17">
        <v>109</v>
      </c>
      <c r="S109" s="18" t="b">
        <v>0</v>
      </c>
      <c r="T109" s="15"/>
      <c r="U109" s="15"/>
      <c r="V109" s="17">
        <v>45</v>
      </c>
      <c r="W109" s="15" t="s">
        <v>1131</v>
      </c>
      <c r="X109" s="15">
        <v>3.4</v>
      </c>
      <c r="Y109" s="18" t="b">
        <v>0</v>
      </c>
      <c r="Z109" s="15" t="s">
        <v>1132</v>
      </c>
      <c r="AA109" s="15">
        <v>16</v>
      </c>
      <c r="AB109" s="18" t="b">
        <v>0</v>
      </c>
      <c r="AC109" s="15"/>
      <c r="AD109" s="15" t="s">
        <v>519</v>
      </c>
      <c r="AE109" s="17">
        <v>5</v>
      </c>
      <c r="AF109" s="17">
        <v>36</v>
      </c>
      <c r="AG109" s="17">
        <v>130</v>
      </c>
      <c r="AH109" s="17">
        <v>0</v>
      </c>
      <c r="AI109" s="17">
        <v>0</v>
      </c>
      <c r="AJ109" s="17">
        <v>0</v>
      </c>
      <c r="AK109" s="17">
        <v>0</v>
      </c>
      <c r="AL109" s="15">
        <v>0</v>
      </c>
      <c r="AM109" s="15">
        <v>28.9</v>
      </c>
      <c r="AN109" s="15" t="s">
        <v>1132</v>
      </c>
      <c r="AO109" s="15"/>
      <c r="AP109" s="15"/>
      <c r="AQ109" s="15"/>
      <c r="AR109" s="15"/>
      <c r="AS109" s="18" t="b">
        <v>0</v>
      </c>
      <c r="AT109" s="15" t="s">
        <v>2424</v>
      </c>
      <c r="AU109" s="17">
        <v>3420</v>
      </c>
      <c r="AV109" s="17">
        <v>0</v>
      </c>
      <c r="AW109" s="17">
        <v>0</v>
      </c>
      <c r="AX109" s="17">
        <v>10</v>
      </c>
      <c r="AY109" s="17">
        <v>46</v>
      </c>
      <c r="AZ109" s="17">
        <v>1</v>
      </c>
      <c r="BA109" s="17">
        <v>1</v>
      </c>
      <c r="BB109" s="17">
        <v>0</v>
      </c>
      <c r="BC109" s="17">
        <v>3</v>
      </c>
      <c r="BD109" s="17">
        <v>0</v>
      </c>
      <c r="BE109" s="17">
        <v>106</v>
      </c>
      <c r="BF109" s="17">
        <v>6</v>
      </c>
      <c r="BG109" s="17">
        <v>616</v>
      </c>
      <c r="BH109" s="15">
        <v>935</v>
      </c>
      <c r="BI109" s="15">
        <v>10</v>
      </c>
      <c r="BJ109" s="15">
        <v>0</v>
      </c>
      <c r="BK109" s="15">
        <v>94.7</v>
      </c>
      <c r="BL109" s="17">
        <v>0</v>
      </c>
      <c r="BM109" s="17">
        <v>0</v>
      </c>
      <c r="BN109" s="17">
        <v>0</v>
      </c>
      <c r="BO109" s="17">
        <v>0</v>
      </c>
      <c r="BP109" s="17">
        <v>38</v>
      </c>
      <c r="BQ109" s="15">
        <v>0</v>
      </c>
      <c r="BR109" s="15">
        <v>0.06</v>
      </c>
      <c r="BS109" s="15">
        <v>0.06</v>
      </c>
      <c r="BT109" s="15">
        <v>49.06</v>
      </c>
      <c r="BU109" s="15"/>
      <c r="BV109" s="15"/>
      <c r="BW109" s="15"/>
      <c r="BX109" s="15"/>
      <c r="BY109" s="15"/>
      <c r="BZ109" s="15"/>
      <c r="CA109" s="15"/>
      <c r="CB109" s="15"/>
      <c r="CC109" s="17">
        <v>9</v>
      </c>
      <c r="CD109" s="17">
        <v>2</v>
      </c>
      <c r="CE109" s="17">
        <v>341</v>
      </c>
      <c r="CF109" s="17">
        <v>10</v>
      </c>
      <c r="CG109" s="17">
        <v>448</v>
      </c>
      <c r="CH109" s="17">
        <v>42</v>
      </c>
      <c r="CI109" s="17">
        <v>141</v>
      </c>
      <c r="CJ109" s="17">
        <v>2</v>
      </c>
      <c r="CK109" s="17">
        <v>0</v>
      </c>
      <c r="CL109" s="17">
        <v>2.79</v>
      </c>
      <c r="CM109" s="17">
        <v>0</v>
      </c>
      <c r="CN109" s="17">
        <v>0</v>
      </c>
      <c r="CO109" s="17">
        <v>1.29</v>
      </c>
      <c r="CP109" s="17">
        <v>1.21</v>
      </c>
      <c r="CQ109" s="17">
        <v>445</v>
      </c>
      <c r="CR109" s="17">
        <v>36</v>
      </c>
      <c r="CS109" s="17">
        <v>144</v>
      </c>
      <c r="CT109" s="17">
        <v>38</v>
      </c>
      <c r="CU109" s="17">
        <v>109</v>
      </c>
      <c r="CV109" s="17">
        <v>12</v>
      </c>
      <c r="CW109" s="17">
        <v>23</v>
      </c>
      <c r="CX109" s="17">
        <v>4</v>
      </c>
      <c r="CY109" s="17">
        <v>1</v>
      </c>
      <c r="CZ109" s="17">
        <v>0.26</v>
      </c>
      <c r="DA109" s="17">
        <v>0</v>
      </c>
      <c r="DB109" s="15"/>
      <c r="DC109" s="15"/>
      <c r="DD109" s="15"/>
      <c r="DE109" s="15"/>
      <c r="DF109" s="15"/>
      <c r="DG109" s="15"/>
      <c r="DH109" s="15"/>
    </row>
    <row r="110" spans="1:112" ht="17.25" thickBot="1">
      <c r="A110" s="18" t="b">
        <v>1</v>
      </c>
      <c r="B110" s="18" t="b">
        <v>1</v>
      </c>
      <c r="C110" s="15"/>
      <c r="D110" s="15"/>
      <c r="E110" s="17">
        <v>472739</v>
      </c>
      <c r="F110" s="17">
        <v>0</v>
      </c>
      <c r="G110" s="17">
        <v>0</v>
      </c>
      <c r="H110" s="17">
        <v>0</v>
      </c>
      <c r="I110" s="17">
        <v>0</v>
      </c>
      <c r="J110" s="15">
        <v>0</v>
      </c>
      <c r="K110" s="17">
        <v>0</v>
      </c>
      <c r="L110" s="17">
        <v>1</v>
      </c>
      <c r="M110" s="15">
        <v>2</v>
      </c>
      <c r="N110" s="15"/>
      <c r="O110" s="17">
        <v>0</v>
      </c>
      <c r="P110" s="15" t="s">
        <v>1683</v>
      </c>
      <c r="Q110" s="15">
        <v>0</v>
      </c>
      <c r="R110" s="17">
        <v>110</v>
      </c>
      <c r="S110" s="18" t="b">
        <v>0</v>
      </c>
      <c r="T110" s="15"/>
      <c r="U110" s="15"/>
      <c r="V110" s="17">
        <v>45</v>
      </c>
      <c r="W110" s="15" t="s">
        <v>1684</v>
      </c>
      <c r="X110" s="15">
        <v>0</v>
      </c>
      <c r="Y110" s="18" t="b">
        <v>0</v>
      </c>
      <c r="Z110" s="15" t="s">
        <v>1685</v>
      </c>
      <c r="AA110" s="15">
        <v>0.4</v>
      </c>
      <c r="AB110" s="18" t="b">
        <v>0</v>
      </c>
      <c r="AC110" s="15"/>
      <c r="AD110" s="15" t="s">
        <v>519</v>
      </c>
      <c r="AE110" s="17">
        <v>5</v>
      </c>
      <c r="AF110" s="17">
        <v>36</v>
      </c>
      <c r="AG110" s="17">
        <v>0</v>
      </c>
      <c r="AH110" s="17">
        <v>0</v>
      </c>
      <c r="AI110" s="17">
        <v>0</v>
      </c>
      <c r="AJ110" s="17">
        <v>0</v>
      </c>
      <c r="AK110" s="17">
        <v>0</v>
      </c>
      <c r="AL110" s="15">
        <v>0</v>
      </c>
      <c r="AM110" s="15">
        <v>0</v>
      </c>
      <c r="AN110" s="15" t="s">
        <v>1685</v>
      </c>
      <c r="AO110" s="15"/>
      <c r="AP110" s="15"/>
      <c r="AQ110" s="15"/>
      <c r="AR110" s="15"/>
      <c r="AS110" s="18" t="b">
        <v>0</v>
      </c>
      <c r="AT110" s="15" t="s">
        <v>2428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5">
        <v>0</v>
      </c>
      <c r="BI110" s="15">
        <v>0</v>
      </c>
      <c r="BJ110" s="15">
        <v>0</v>
      </c>
      <c r="BK110" s="15">
        <v>0</v>
      </c>
      <c r="BL110" s="17">
        <v>0</v>
      </c>
      <c r="BM110" s="17">
        <v>0</v>
      </c>
      <c r="BN110" s="17">
        <v>0</v>
      </c>
      <c r="BO110" s="17">
        <v>0</v>
      </c>
      <c r="BP110" s="17">
        <v>0</v>
      </c>
      <c r="BQ110" s="15">
        <v>0</v>
      </c>
      <c r="BR110" s="15">
        <v>0</v>
      </c>
      <c r="BS110" s="15">
        <v>0</v>
      </c>
      <c r="BT110" s="15">
        <v>0</v>
      </c>
      <c r="BU110" s="15"/>
      <c r="BV110" s="15"/>
      <c r="BW110" s="15"/>
      <c r="BX110" s="15"/>
      <c r="BY110" s="15"/>
      <c r="BZ110" s="15"/>
      <c r="CA110" s="15"/>
      <c r="CB110" s="15"/>
      <c r="CC110" s="17">
        <v>467</v>
      </c>
      <c r="CD110" s="17">
        <v>56</v>
      </c>
      <c r="CE110" s="17">
        <v>460</v>
      </c>
      <c r="CF110" s="17">
        <v>47</v>
      </c>
      <c r="CG110" s="17">
        <v>446</v>
      </c>
      <c r="CH110" s="17">
        <v>40</v>
      </c>
      <c r="CI110" s="17">
        <v>469</v>
      </c>
      <c r="CJ110" s="17">
        <v>56</v>
      </c>
      <c r="CK110" s="17">
        <v>0</v>
      </c>
      <c r="CL110" s="17">
        <v>0</v>
      </c>
      <c r="CM110" s="17">
        <v>0</v>
      </c>
      <c r="CN110" s="17">
        <v>0</v>
      </c>
      <c r="CO110" s="17">
        <v>0</v>
      </c>
      <c r="CP110" s="17">
        <v>0</v>
      </c>
      <c r="CQ110" s="17">
        <v>440</v>
      </c>
      <c r="CR110" s="17">
        <v>34</v>
      </c>
      <c r="CS110" s="17">
        <v>139</v>
      </c>
      <c r="CT110" s="17">
        <v>36</v>
      </c>
      <c r="CU110" s="17">
        <v>472</v>
      </c>
      <c r="CV110" s="17">
        <v>56</v>
      </c>
      <c r="CW110" s="17">
        <v>279</v>
      </c>
      <c r="CX110" s="17">
        <v>35</v>
      </c>
      <c r="CY110" s="17">
        <v>0</v>
      </c>
      <c r="CZ110" s="17">
        <v>0</v>
      </c>
      <c r="DA110" s="17">
        <v>0</v>
      </c>
      <c r="DB110" s="15"/>
      <c r="DC110" s="15"/>
      <c r="DD110" s="15"/>
      <c r="DE110" s="15"/>
      <c r="DF110" s="15"/>
      <c r="DG110" s="15"/>
      <c r="DH110" s="15"/>
    </row>
    <row r="111" spans="1:112" ht="17.25" thickBot="1">
      <c r="A111" s="18" t="b">
        <v>1</v>
      </c>
      <c r="B111" s="18" t="b">
        <v>1</v>
      </c>
      <c r="C111" s="15"/>
      <c r="D111" s="15"/>
      <c r="E111" s="17">
        <v>49262</v>
      </c>
      <c r="F111" s="17">
        <v>0</v>
      </c>
      <c r="G111" s="17">
        <v>0</v>
      </c>
      <c r="H111" s="17">
        <v>0</v>
      </c>
      <c r="I111" s="17">
        <v>0</v>
      </c>
      <c r="J111" s="15">
        <v>0</v>
      </c>
      <c r="K111" s="17">
        <v>0</v>
      </c>
      <c r="L111" s="17">
        <v>1</v>
      </c>
      <c r="M111" s="15">
        <v>1</v>
      </c>
      <c r="N111" s="15"/>
      <c r="O111" s="17">
        <v>0</v>
      </c>
      <c r="P111" s="15" t="s">
        <v>658</v>
      </c>
      <c r="Q111" s="15">
        <v>0</v>
      </c>
      <c r="R111" s="17">
        <v>111</v>
      </c>
      <c r="S111" s="18" t="b">
        <v>0</v>
      </c>
      <c r="T111" s="15"/>
      <c r="U111" s="15"/>
      <c r="V111" s="17">
        <v>40</v>
      </c>
      <c r="W111" s="15" t="s">
        <v>659</v>
      </c>
      <c r="X111" s="15">
        <v>0</v>
      </c>
      <c r="Y111" s="18" t="b">
        <v>0</v>
      </c>
      <c r="Z111" s="15" t="s">
        <v>388</v>
      </c>
      <c r="AA111" s="15">
        <v>6.1</v>
      </c>
      <c r="AB111" s="18" t="b">
        <v>0</v>
      </c>
      <c r="AC111" s="15"/>
      <c r="AD111" s="15" t="s">
        <v>519</v>
      </c>
      <c r="AE111" s="17">
        <v>5</v>
      </c>
      <c r="AF111" s="17">
        <v>36</v>
      </c>
      <c r="AG111" s="17">
        <v>0</v>
      </c>
      <c r="AH111" s="17">
        <v>0</v>
      </c>
      <c r="AI111" s="17">
        <v>0</v>
      </c>
      <c r="AJ111" s="17">
        <v>0</v>
      </c>
      <c r="AK111" s="17">
        <v>0</v>
      </c>
      <c r="AL111" s="15">
        <v>0</v>
      </c>
      <c r="AM111" s="15">
        <v>0</v>
      </c>
      <c r="AN111" s="15" t="s">
        <v>388</v>
      </c>
      <c r="AO111" s="15"/>
      <c r="AP111" s="15"/>
      <c r="AQ111" s="15"/>
      <c r="AR111" s="15"/>
      <c r="AS111" s="18" t="b">
        <v>0</v>
      </c>
      <c r="AT111" s="15" t="s">
        <v>2423</v>
      </c>
      <c r="AU111" s="17">
        <v>0</v>
      </c>
      <c r="AV111" s="17">
        <v>0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7">
        <v>0</v>
      </c>
      <c r="BH111" s="15">
        <v>0</v>
      </c>
      <c r="BI111" s="15">
        <v>0</v>
      </c>
      <c r="BJ111" s="15">
        <v>0</v>
      </c>
      <c r="BK111" s="15">
        <v>0</v>
      </c>
      <c r="BL111" s="17">
        <v>0</v>
      </c>
      <c r="BM111" s="17">
        <v>0</v>
      </c>
      <c r="BN111" s="17">
        <v>0</v>
      </c>
      <c r="BO111" s="17">
        <v>0</v>
      </c>
      <c r="BP111" s="17">
        <v>0</v>
      </c>
      <c r="BQ111" s="15">
        <v>0</v>
      </c>
      <c r="BR111" s="15">
        <v>0</v>
      </c>
      <c r="BS111" s="15">
        <v>0</v>
      </c>
      <c r="BT111" s="15">
        <v>0</v>
      </c>
      <c r="BU111" s="15"/>
      <c r="BV111" s="15"/>
      <c r="BW111" s="15"/>
      <c r="BX111" s="15"/>
      <c r="BY111" s="15"/>
      <c r="BZ111" s="15"/>
      <c r="CA111" s="15"/>
      <c r="CB111" s="15"/>
      <c r="CC111" s="17">
        <v>397</v>
      </c>
      <c r="CD111" s="17">
        <v>34</v>
      </c>
      <c r="CE111" s="17">
        <v>380</v>
      </c>
      <c r="CF111" s="17">
        <v>16</v>
      </c>
      <c r="CG111" s="17">
        <v>361</v>
      </c>
      <c r="CH111" s="17">
        <v>7</v>
      </c>
      <c r="CI111" s="17">
        <v>399</v>
      </c>
      <c r="CJ111" s="17">
        <v>34</v>
      </c>
      <c r="CK111" s="17">
        <v>0</v>
      </c>
      <c r="CL111" s="17">
        <v>0</v>
      </c>
      <c r="CM111" s="17">
        <v>0</v>
      </c>
      <c r="CN111" s="17">
        <v>0</v>
      </c>
      <c r="CO111" s="17">
        <v>0</v>
      </c>
      <c r="CP111" s="17">
        <v>0</v>
      </c>
      <c r="CQ111" s="17">
        <v>494</v>
      </c>
      <c r="CR111" s="17">
        <v>43</v>
      </c>
      <c r="CS111" s="17">
        <v>3</v>
      </c>
      <c r="CT111" s="17">
        <v>3</v>
      </c>
      <c r="CU111" s="17">
        <v>403</v>
      </c>
      <c r="CV111" s="17">
        <v>34</v>
      </c>
      <c r="CW111" s="17">
        <v>67</v>
      </c>
      <c r="CX111" s="17">
        <v>10</v>
      </c>
      <c r="CY111" s="17">
        <v>0</v>
      </c>
      <c r="CZ111" s="17">
        <v>0</v>
      </c>
      <c r="DA111" s="17">
        <v>0</v>
      </c>
      <c r="DB111" s="15"/>
      <c r="DC111" s="15"/>
      <c r="DD111" s="15"/>
      <c r="DE111" s="15"/>
      <c r="DF111" s="15"/>
      <c r="DG111" s="15"/>
      <c r="DH111" s="15"/>
    </row>
    <row r="112" spans="1:112" ht="17.25" thickBot="1">
      <c r="A112" s="18" t="b">
        <v>1</v>
      </c>
      <c r="B112" s="18" t="b">
        <v>1</v>
      </c>
      <c r="C112" s="15"/>
      <c r="D112" s="15"/>
      <c r="E112" s="17">
        <v>231416</v>
      </c>
      <c r="F112" s="17">
        <v>0</v>
      </c>
      <c r="G112" s="17">
        <v>0</v>
      </c>
      <c r="H112" s="17">
        <v>0</v>
      </c>
      <c r="I112" s="17">
        <v>0</v>
      </c>
      <c r="J112" s="15">
        <v>0</v>
      </c>
      <c r="K112" s="17">
        <v>0</v>
      </c>
      <c r="L112" s="17">
        <v>2</v>
      </c>
      <c r="M112" s="15">
        <v>1.7</v>
      </c>
      <c r="N112" s="15"/>
      <c r="O112" s="17">
        <v>0</v>
      </c>
      <c r="P112" s="15" t="s">
        <v>1767</v>
      </c>
      <c r="Q112" s="15">
        <v>0</v>
      </c>
      <c r="R112" s="17">
        <v>113</v>
      </c>
      <c r="S112" s="18" t="b">
        <v>0</v>
      </c>
      <c r="T112" s="15"/>
      <c r="U112" s="15"/>
      <c r="V112" s="17">
        <v>45</v>
      </c>
      <c r="W112" s="15" t="s">
        <v>1768</v>
      </c>
      <c r="X112" s="15">
        <v>3.2</v>
      </c>
      <c r="Y112" s="18" t="b">
        <v>0</v>
      </c>
      <c r="Z112" s="15" t="s">
        <v>2447</v>
      </c>
      <c r="AA112" s="15">
        <v>2.9</v>
      </c>
      <c r="AB112" s="18" t="b">
        <v>0</v>
      </c>
      <c r="AC112" s="15"/>
      <c r="AD112" s="15" t="s">
        <v>519</v>
      </c>
      <c r="AE112" s="17">
        <v>5</v>
      </c>
      <c r="AF112" s="17">
        <v>36</v>
      </c>
      <c r="AG112" s="17">
        <v>118</v>
      </c>
      <c r="AH112" s="17">
        <v>0</v>
      </c>
      <c r="AI112" s="17">
        <v>0</v>
      </c>
      <c r="AJ112" s="17">
        <v>0</v>
      </c>
      <c r="AK112" s="17">
        <v>0</v>
      </c>
      <c r="AL112" s="15">
        <v>0</v>
      </c>
      <c r="AM112" s="15">
        <v>26.2</v>
      </c>
      <c r="AN112" s="15" t="s">
        <v>1769</v>
      </c>
      <c r="AO112" s="15"/>
      <c r="AP112" s="15"/>
      <c r="AQ112" s="15"/>
      <c r="AR112" s="15"/>
      <c r="AS112" s="18" t="b">
        <v>0</v>
      </c>
      <c r="AT112" s="15" t="s">
        <v>2448</v>
      </c>
      <c r="AU112" s="17">
        <v>3130</v>
      </c>
      <c r="AV112" s="17">
        <v>1</v>
      </c>
      <c r="AW112" s="17">
        <v>2</v>
      </c>
      <c r="AX112" s="17">
        <v>10</v>
      </c>
      <c r="AY112" s="17">
        <v>41</v>
      </c>
      <c r="AZ112" s="17">
        <v>0</v>
      </c>
      <c r="BA112" s="17">
        <v>0</v>
      </c>
      <c r="BB112" s="17">
        <v>0</v>
      </c>
      <c r="BC112" s="17">
        <v>6</v>
      </c>
      <c r="BD112" s="17">
        <v>0</v>
      </c>
      <c r="BE112" s="17">
        <v>0</v>
      </c>
      <c r="BF112" s="17">
        <v>7</v>
      </c>
      <c r="BG112" s="17">
        <v>514</v>
      </c>
      <c r="BH112" s="15">
        <v>505</v>
      </c>
      <c r="BI112" s="15">
        <v>444.8</v>
      </c>
      <c r="BJ112" s="15">
        <v>284</v>
      </c>
      <c r="BK112" s="15">
        <v>123.7</v>
      </c>
      <c r="BL112" s="17">
        <v>0</v>
      </c>
      <c r="BM112" s="17">
        <v>0</v>
      </c>
      <c r="BN112" s="17">
        <v>0</v>
      </c>
      <c r="BO112" s="17">
        <v>0</v>
      </c>
      <c r="BP112" s="17">
        <v>34</v>
      </c>
      <c r="BQ112" s="15">
        <v>2.06</v>
      </c>
      <c r="BR112" s="15">
        <v>3.31</v>
      </c>
      <c r="BS112" s="15">
        <v>5.37</v>
      </c>
      <c r="BT112" s="15">
        <v>44.61</v>
      </c>
      <c r="BU112" s="17">
        <v>7</v>
      </c>
      <c r="BV112" s="15"/>
      <c r="BW112" s="15"/>
      <c r="BX112" s="15"/>
      <c r="BY112" s="15"/>
      <c r="BZ112" s="15"/>
      <c r="CA112" s="15"/>
      <c r="CB112" s="15"/>
      <c r="CC112" s="17">
        <v>113</v>
      </c>
      <c r="CD112" s="17">
        <v>48</v>
      </c>
      <c r="CE112" s="17">
        <v>62</v>
      </c>
      <c r="CF112" s="17">
        <v>13</v>
      </c>
      <c r="CG112" s="17">
        <v>104</v>
      </c>
      <c r="CH112" s="17">
        <v>17</v>
      </c>
      <c r="CI112" s="17">
        <v>83</v>
      </c>
      <c r="CJ112" s="17">
        <v>20</v>
      </c>
      <c r="CK112" s="17">
        <v>0.06</v>
      </c>
      <c r="CL112" s="17">
        <v>0</v>
      </c>
      <c r="CM112" s="17">
        <v>0.1</v>
      </c>
      <c r="CN112" s="17">
        <v>0.16</v>
      </c>
      <c r="CO112" s="17">
        <v>1.28</v>
      </c>
      <c r="CP112" s="17">
        <v>1.18</v>
      </c>
      <c r="CQ112" s="17">
        <v>415</v>
      </c>
      <c r="CR112" s="17">
        <v>102</v>
      </c>
      <c r="CS112" s="17">
        <v>114</v>
      </c>
      <c r="CT112" s="17">
        <v>76</v>
      </c>
      <c r="CU112" s="17">
        <v>141</v>
      </c>
      <c r="CV112" s="17">
        <v>55</v>
      </c>
      <c r="CW112" s="17">
        <v>107</v>
      </c>
      <c r="CX112" s="17">
        <v>38</v>
      </c>
      <c r="CY112" s="17">
        <v>0.98</v>
      </c>
      <c r="CZ112" s="17">
        <v>0.28999999999999998</v>
      </c>
      <c r="DA112" s="17">
        <v>0</v>
      </c>
      <c r="DB112" s="15"/>
      <c r="DC112" s="15"/>
      <c r="DD112" s="15"/>
      <c r="DE112" s="15"/>
      <c r="DF112" s="15"/>
      <c r="DG112" s="15"/>
      <c r="DH112" s="15"/>
    </row>
    <row r="113" spans="1:112" ht="17.25" thickBot="1">
      <c r="A113" s="18" t="b">
        <v>1</v>
      </c>
      <c r="B113" s="18" t="b">
        <v>1</v>
      </c>
      <c r="C113" s="15"/>
      <c r="D113" s="15"/>
      <c r="E113" s="17">
        <v>204120</v>
      </c>
      <c r="F113" s="17">
        <v>0</v>
      </c>
      <c r="G113" s="17">
        <v>0</v>
      </c>
      <c r="H113" s="17">
        <v>0</v>
      </c>
      <c r="I113" s="17">
        <v>0</v>
      </c>
      <c r="J113" s="15">
        <v>0</v>
      </c>
      <c r="K113" s="17">
        <v>0</v>
      </c>
      <c r="L113" s="17">
        <v>2</v>
      </c>
      <c r="M113" s="15">
        <v>1.7</v>
      </c>
      <c r="N113" s="15"/>
      <c r="O113" s="17">
        <v>0</v>
      </c>
      <c r="P113" s="15" t="s">
        <v>2433</v>
      </c>
      <c r="Q113" s="15">
        <v>0</v>
      </c>
      <c r="R113" s="17">
        <v>114</v>
      </c>
      <c r="S113" s="18" t="b">
        <v>0</v>
      </c>
      <c r="T113" s="15"/>
      <c r="U113" s="15"/>
      <c r="V113" s="17">
        <v>45</v>
      </c>
      <c r="W113" s="15" t="s">
        <v>2434</v>
      </c>
      <c r="X113" s="15">
        <v>3.2</v>
      </c>
      <c r="Y113" s="18" t="b">
        <v>0</v>
      </c>
      <c r="Z113" s="15" t="s">
        <v>2435</v>
      </c>
      <c r="AA113" s="15">
        <v>0.1</v>
      </c>
      <c r="AB113" s="18" t="b">
        <v>0</v>
      </c>
      <c r="AC113" s="15"/>
      <c r="AD113" s="15" t="s">
        <v>519</v>
      </c>
      <c r="AE113" s="17">
        <v>5</v>
      </c>
      <c r="AF113" s="17">
        <v>36</v>
      </c>
      <c r="AG113" s="17">
        <v>39</v>
      </c>
      <c r="AH113" s="17">
        <v>0</v>
      </c>
      <c r="AI113" s="17">
        <v>0</v>
      </c>
      <c r="AJ113" s="17">
        <v>0</v>
      </c>
      <c r="AK113" s="17">
        <v>0</v>
      </c>
      <c r="AL113" s="15">
        <v>0</v>
      </c>
      <c r="AM113" s="15">
        <v>8.6999999999999993</v>
      </c>
      <c r="AN113" s="15" t="s">
        <v>2435</v>
      </c>
      <c r="AO113" s="15"/>
      <c r="AP113" s="15"/>
      <c r="AQ113" s="15"/>
      <c r="AR113" s="15"/>
      <c r="AS113" s="18" t="b">
        <v>0</v>
      </c>
      <c r="AT113" s="15" t="s">
        <v>2436</v>
      </c>
      <c r="AU113" s="17">
        <v>799</v>
      </c>
      <c r="AV113" s="17">
        <v>0</v>
      </c>
      <c r="AW113" s="17">
        <v>1</v>
      </c>
      <c r="AX113" s="17">
        <v>3</v>
      </c>
      <c r="AY113" s="17">
        <v>10</v>
      </c>
      <c r="AZ113" s="17">
        <v>0</v>
      </c>
      <c r="BA113" s="17">
        <v>0</v>
      </c>
      <c r="BB113" s="17">
        <v>0</v>
      </c>
      <c r="BC113" s="17">
        <v>2</v>
      </c>
      <c r="BD113" s="17">
        <v>0</v>
      </c>
      <c r="BE113" s="17">
        <v>0</v>
      </c>
      <c r="BF113" s="17">
        <v>4</v>
      </c>
      <c r="BG113" s="17">
        <v>171</v>
      </c>
      <c r="BH113" s="15">
        <v>215.6</v>
      </c>
      <c r="BI113" s="15">
        <v>82.2</v>
      </c>
      <c r="BJ113" s="15">
        <v>12</v>
      </c>
      <c r="BK113" s="15">
        <v>31.1</v>
      </c>
      <c r="BL113" s="17">
        <v>0</v>
      </c>
      <c r="BM113" s="17">
        <v>0</v>
      </c>
      <c r="BN113" s="17">
        <v>0</v>
      </c>
      <c r="BO113" s="17">
        <v>0</v>
      </c>
      <c r="BP113" s="17">
        <v>9</v>
      </c>
      <c r="BQ113" s="15">
        <v>0.05</v>
      </c>
      <c r="BR113" s="15">
        <v>0.47</v>
      </c>
      <c r="BS113" s="15">
        <v>0.52</v>
      </c>
      <c r="BT113" s="15">
        <v>10.87</v>
      </c>
      <c r="BU113" s="15"/>
      <c r="BV113" s="15"/>
      <c r="BW113" s="15"/>
      <c r="BX113" s="15"/>
      <c r="BY113" s="15"/>
      <c r="BZ113" s="15"/>
      <c r="CA113" s="15"/>
      <c r="CB113" s="15"/>
      <c r="CC113" s="17">
        <v>242</v>
      </c>
      <c r="CD113" s="17">
        <v>92</v>
      </c>
      <c r="CE113" s="17">
        <v>253</v>
      </c>
      <c r="CF113" s="17">
        <v>83</v>
      </c>
      <c r="CG113" s="17">
        <v>323</v>
      </c>
      <c r="CH113" s="17">
        <v>116</v>
      </c>
      <c r="CI113" s="17">
        <v>287</v>
      </c>
      <c r="CJ113" s="17">
        <v>96</v>
      </c>
      <c r="CK113" s="17">
        <v>0.01</v>
      </c>
      <c r="CL113" s="17">
        <v>0</v>
      </c>
      <c r="CM113" s="17">
        <v>0.05</v>
      </c>
      <c r="CN113" s="17">
        <v>0.06</v>
      </c>
      <c r="CO113" s="17">
        <v>1.22</v>
      </c>
      <c r="CP113" s="17">
        <v>1.1299999999999999</v>
      </c>
      <c r="CQ113" s="17">
        <v>403</v>
      </c>
      <c r="CR113" s="17">
        <v>92</v>
      </c>
      <c r="CS113" s="17">
        <v>102</v>
      </c>
      <c r="CT113" s="17">
        <v>66</v>
      </c>
      <c r="CU113" s="17">
        <v>139</v>
      </c>
      <c r="CV113" s="17">
        <v>53</v>
      </c>
      <c r="CW113" s="17">
        <v>399</v>
      </c>
      <c r="CX113" s="17">
        <v>143</v>
      </c>
      <c r="CY113" s="17">
        <v>1.01</v>
      </c>
      <c r="CZ113" s="17">
        <v>0.34</v>
      </c>
      <c r="DA113" s="17">
        <v>0</v>
      </c>
      <c r="DB113" s="15"/>
      <c r="DC113" s="15"/>
      <c r="DD113" s="15"/>
      <c r="DE113" s="15"/>
      <c r="DF113" s="15"/>
      <c r="DG113" s="15"/>
      <c r="DH113" s="15"/>
    </row>
    <row r="114" spans="1:112" ht="17.25" thickBot="1">
      <c r="A114" s="18" t="b">
        <v>1</v>
      </c>
      <c r="B114" s="18" t="b">
        <v>1</v>
      </c>
      <c r="C114" s="15"/>
      <c r="D114" s="15"/>
      <c r="E114" s="17">
        <v>465730</v>
      </c>
      <c r="F114" s="17">
        <v>0</v>
      </c>
      <c r="G114" s="17">
        <v>0</v>
      </c>
      <c r="H114" s="17">
        <v>0</v>
      </c>
      <c r="I114" s="17">
        <v>0</v>
      </c>
      <c r="J114" s="15">
        <v>0</v>
      </c>
      <c r="K114" s="17">
        <v>0</v>
      </c>
      <c r="L114" s="17">
        <v>2</v>
      </c>
      <c r="M114" s="15">
        <v>1.7</v>
      </c>
      <c r="N114" s="15"/>
      <c r="O114" s="17">
        <v>0</v>
      </c>
      <c r="P114" s="15" t="s">
        <v>2440</v>
      </c>
      <c r="Q114" s="15">
        <v>0</v>
      </c>
      <c r="R114" s="17">
        <v>115</v>
      </c>
      <c r="S114" s="18" t="b">
        <v>0</v>
      </c>
      <c r="T114" s="15"/>
      <c r="U114" s="15"/>
      <c r="V114" s="17">
        <v>45</v>
      </c>
      <c r="W114" s="15" t="s">
        <v>2441</v>
      </c>
      <c r="X114" s="15">
        <v>2.8</v>
      </c>
      <c r="Y114" s="18" t="b">
        <v>0</v>
      </c>
      <c r="Z114" s="15" t="s">
        <v>2442</v>
      </c>
      <c r="AA114" s="15">
        <v>2.4</v>
      </c>
      <c r="AB114" s="18" t="b">
        <v>0</v>
      </c>
      <c r="AC114" s="15"/>
      <c r="AD114" s="15" t="s">
        <v>519</v>
      </c>
      <c r="AE114" s="17">
        <v>5</v>
      </c>
      <c r="AF114" s="17">
        <v>36</v>
      </c>
      <c r="AG114" s="17">
        <v>84</v>
      </c>
      <c r="AH114" s="17">
        <v>0</v>
      </c>
      <c r="AI114" s="17">
        <v>0</v>
      </c>
      <c r="AJ114" s="17">
        <v>0</v>
      </c>
      <c r="AK114" s="17">
        <v>0</v>
      </c>
      <c r="AL114" s="15">
        <v>0</v>
      </c>
      <c r="AM114" s="15">
        <v>18.7</v>
      </c>
      <c r="AN114" s="15" t="s">
        <v>2442</v>
      </c>
      <c r="AO114" s="15"/>
      <c r="AP114" s="15"/>
      <c r="AQ114" s="15"/>
      <c r="AR114" s="15"/>
      <c r="AS114" s="18" t="b">
        <v>0</v>
      </c>
      <c r="AT114" s="15" t="s">
        <v>2443</v>
      </c>
      <c r="AU114" s="17">
        <v>1404</v>
      </c>
      <c r="AV114" s="17">
        <v>2</v>
      </c>
      <c r="AW114" s="17">
        <v>3</v>
      </c>
      <c r="AX114" s="17">
        <v>5</v>
      </c>
      <c r="AY114" s="17">
        <v>23</v>
      </c>
      <c r="AZ114" s="17">
        <v>0</v>
      </c>
      <c r="BA114" s="17">
        <v>0</v>
      </c>
      <c r="BB114" s="17">
        <v>0</v>
      </c>
      <c r="BC114" s="17">
        <v>2</v>
      </c>
      <c r="BD114" s="17">
        <v>0</v>
      </c>
      <c r="BE114" s="17">
        <v>0</v>
      </c>
      <c r="BF114" s="17">
        <v>9</v>
      </c>
      <c r="BG114" s="17">
        <v>318</v>
      </c>
      <c r="BH114" s="15">
        <v>327.8</v>
      </c>
      <c r="BI114" s="15">
        <v>516.6</v>
      </c>
      <c r="BJ114" s="15">
        <v>154</v>
      </c>
      <c r="BK114" s="15">
        <v>99.9</v>
      </c>
      <c r="BL114" s="17">
        <v>0</v>
      </c>
      <c r="BM114" s="17">
        <v>0</v>
      </c>
      <c r="BN114" s="17">
        <v>0</v>
      </c>
      <c r="BO114" s="17">
        <v>0</v>
      </c>
      <c r="BP114" s="17">
        <v>17</v>
      </c>
      <c r="BQ114" s="15">
        <v>1.66</v>
      </c>
      <c r="BR114" s="15">
        <v>4.08</v>
      </c>
      <c r="BS114" s="15">
        <v>5.74</v>
      </c>
      <c r="BT114" s="15">
        <v>24.09</v>
      </c>
      <c r="BU114" s="15"/>
      <c r="BV114" s="15"/>
      <c r="BW114" s="17">
        <v>4</v>
      </c>
      <c r="BX114" s="15"/>
      <c r="BY114" s="15"/>
      <c r="BZ114" s="15"/>
      <c r="CA114" s="15"/>
      <c r="CB114" s="15"/>
      <c r="CC114" s="17">
        <v>187</v>
      </c>
      <c r="CD114" s="17">
        <v>72</v>
      </c>
      <c r="CE114" s="17">
        <v>47</v>
      </c>
      <c r="CF114" s="17">
        <v>5</v>
      </c>
      <c r="CG114" s="17">
        <v>193</v>
      </c>
      <c r="CH114" s="17">
        <v>52</v>
      </c>
      <c r="CI114" s="17">
        <v>129</v>
      </c>
      <c r="CJ114" s="17">
        <v>38</v>
      </c>
      <c r="CK114" s="17">
        <v>0.11</v>
      </c>
      <c r="CL114" s="17">
        <v>0</v>
      </c>
      <c r="CM114" s="17">
        <v>0.26</v>
      </c>
      <c r="CN114" s="17">
        <v>0.37</v>
      </c>
      <c r="CO114" s="17">
        <v>1.54</v>
      </c>
      <c r="CP114" s="17">
        <v>1.47</v>
      </c>
      <c r="CQ114" s="17">
        <v>436</v>
      </c>
      <c r="CR114" s="17">
        <v>117</v>
      </c>
      <c r="CS114" s="17">
        <v>135</v>
      </c>
      <c r="CT114" s="17">
        <v>91</v>
      </c>
      <c r="CU114" s="17">
        <v>191</v>
      </c>
      <c r="CV114" s="17">
        <v>79</v>
      </c>
      <c r="CW114" s="17">
        <v>120</v>
      </c>
      <c r="CX114" s="17">
        <v>45</v>
      </c>
      <c r="CY114" s="17">
        <v>1.0900000000000001</v>
      </c>
      <c r="CZ114" s="17">
        <v>0.32</v>
      </c>
      <c r="DA114" s="17">
        <v>0</v>
      </c>
      <c r="DB114" s="15"/>
      <c r="DC114" s="15"/>
      <c r="DD114" s="15"/>
      <c r="DE114" s="15"/>
      <c r="DF114" s="15"/>
      <c r="DG114" s="15"/>
      <c r="DH114" s="15"/>
    </row>
    <row r="115" spans="1:112" ht="17.25" thickBot="1">
      <c r="A115" s="18" t="b">
        <v>1</v>
      </c>
      <c r="B115" s="18" t="b">
        <v>1</v>
      </c>
      <c r="C115" s="15"/>
      <c r="D115" s="15"/>
      <c r="E115" s="17">
        <v>83299</v>
      </c>
      <c r="F115" s="17">
        <v>0</v>
      </c>
      <c r="G115" s="17">
        <v>0</v>
      </c>
      <c r="H115" s="17">
        <v>0</v>
      </c>
      <c r="I115" s="17">
        <v>0</v>
      </c>
      <c r="J115" s="15">
        <v>0</v>
      </c>
      <c r="K115" s="17">
        <v>0</v>
      </c>
      <c r="L115" s="17">
        <v>2</v>
      </c>
      <c r="M115" s="15">
        <v>1.7</v>
      </c>
      <c r="N115" s="15"/>
      <c r="O115" s="17">
        <v>0</v>
      </c>
      <c r="P115" s="15" t="s">
        <v>296</v>
      </c>
      <c r="Q115" s="15">
        <v>0</v>
      </c>
      <c r="R115" s="17">
        <v>116</v>
      </c>
      <c r="S115" s="18" t="b">
        <v>0</v>
      </c>
      <c r="T115" s="15"/>
      <c r="U115" s="15"/>
      <c r="V115" s="17">
        <v>45</v>
      </c>
      <c r="W115" s="15" t="s">
        <v>663</v>
      </c>
      <c r="X115" s="15">
        <v>3</v>
      </c>
      <c r="Y115" s="18" t="b">
        <v>0</v>
      </c>
      <c r="Z115" s="15" t="s">
        <v>284</v>
      </c>
      <c r="AA115" s="15">
        <v>0.7</v>
      </c>
      <c r="AB115" s="18" t="b">
        <v>0</v>
      </c>
      <c r="AC115" s="15"/>
      <c r="AD115" s="15" t="s">
        <v>519</v>
      </c>
      <c r="AE115" s="17">
        <v>5</v>
      </c>
      <c r="AF115" s="17">
        <v>36</v>
      </c>
      <c r="AG115" s="17">
        <v>100</v>
      </c>
      <c r="AH115" s="17">
        <v>0</v>
      </c>
      <c r="AI115" s="17">
        <v>0</v>
      </c>
      <c r="AJ115" s="17">
        <v>0</v>
      </c>
      <c r="AK115" s="17">
        <v>0</v>
      </c>
      <c r="AL115" s="15">
        <v>0</v>
      </c>
      <c r="AM115" s="15">
        <v>22.2</v>
      </c>
      <c r="AN115" s="15" t="s">
        <v>284</v>
      </c>
      <c r="AO115" s="15"/>
      <c r="AP115" s="15"/>
      <c r="AQ115" s="15"/>
      <c r="AR115" s="15"/>
      <c r="AS115" s="18" t="b">
        <v>0</v>
      </c>
      <c r="AT115" s="15" t="s">
        <v>2444</v>
      </c>
      <c r="AU115" s="17">
        <v>2837</v>
      </c>
      <c r="AV115" s="17">
        <v>1</v>
      </c>
      <c r="AW115" s="17">
        <v>1</v>
      </c>
      <c r="AX115" s="17">
        <v>7</v>
      </c>
      <c r="AY115" s="17">
        <v>40</v>
      </c>
      <c r="AZ115" s="17">
        <v>0</v>
      </c>
      <c r="BA115" s="17">
        <v>0</v>
      </c>
      <c r="BB115" s="17">
        <v>0</v>
      </c>
      <c r="BC115" s="17">
        <v>10</v>
      </c>
      <c r="BD115" s="17">
        <v>0</v>
      </c>
      <c r="BE115" s="17">
        <v>0</v>
      </c>
      <c r="BF115" s="17">
        <v>5</v>
      </c>
      <c r="BG115" s="17">
        <v>443</v>
      </c>
      <c r="BH115" s="15">
        <v>649.6</v>
      </c>
      <c r="BI115" s="15">
        <v>125.5</v>
      </c>
      <c r="BJ115" s="15">
        <v>210</v>
      </c>
      <c r="BK115" s="15">
        <v>98.7</v>
      </c>
      <c r="BL115" s="17">
        <v>0</v>
      </c>
      <c r="BM115" s="17">
        <v>0</v>
      </c>
      <c r="BN115" s="17">
        <v>0</v>
      </c>
      <c r="BO115" s="17">
        <v>0</v>
      </c>
      <c r="BP115" s="17">
        <v>31</v>
      </c>
      <c r="BQ115" s="15">
        <v>1.83</v>
      </c>
      <c r="BR115" s="15">
        <v>0.56000000000000005</v>
      </c>
      <c r="BS115" s="15">
        <v>2.39</v>
      </c>
      <c r="BT115" s="15">
        <v>41.9</v>
      </c>
      <c r="BU115" s="15"/>
      <c r="BV115" s="15"/>
      <c r="BW115" s="17">
        <v>3</v>
      </c>
      <c r="BX115" s="15"/>
      <c r="BY115" s="15"/>
      <c r="BZ115" s="15"/>
      <c r="CA115" s="15"/>
      <c r="CB115" s="15"/>
      <c r="CC115" s="17">
        <v>63</v>
      </c>
      <c r="CD115" s="17">
        <v>27</v>
      </c>
      <c r="CE115" s="17">
        <v>221</v>
      </c>
      <c r="CF115" s="17">
        <v>62</v>
      </c>
      <c r="CG115" s="17">
        <v>144</v>
      </c>
      <c r="CH115" s="17">
        <v>33</v>
      </c>
      <c r="CI115" s="17">
        <v>133</v>
      </c>
      <c r="CJ115" s="17">
        <v>42</v>
      </c>
      <c r="CK115" s="17">
        <v>0.06</v>
      </c>
      <c r="CL115" s="17">
        <v>0</v>
      </c>
      <c r="CM115" s="17">
        <v>0.02</v>
      </c>
      <c r="CN115" s="17">
        <v>0.08</v>
      </c>
      <c r="CO115" s="17">
        <v>1.33</v>
      </c>
      <c r="CP115" s="17">
        <v>1.27</v>
      </c>
      <c r="CQ115" s="17">
        <v>374</v>
      </c>
      <c r="CR115" s="17">
        <v>75</v>
      </c>
      <c r="CS115" s="17">
        <v>73</v>
      </c>
      <c r="CT115" s="17">
        <v>49</v>
      </c>
      <c r="CU115" s="17">
        <v>164</v>
      </c>
      <c r="CV115" s="17">
        <v>67</v>
      </c>
      <c r="CW115" s="17">
        <v>233</v>
      </c>
      <c r="CX115" s="17">
        <v>83</v>
      </c>
      <c r="CY115" s="17">
        <v>0.98</v>
      </c>
      <c r="CZ115" s="17">
        <v>0.22</v>
      </c>
      <c r="DA115" s="17">
        <v>0</v>
      </c>
      <c r="DB115" s="15"/>
      <c r="DC115" s="15"/>
      <c r="DD115" s="15"/>
      <c r="DE115" s="15"/>
      <c r="DF115" s="15"/>
      <c r="DG115" s="15"/>
      <c r="DH115" s="15"/>
    </row>
    <row r="116" spans="1:112" ht="17.25" thickBot="1">
      <c r="A116" s="18" t="b">
        <v>1</v>
      </c>
      <c r="B116" s="18" t="b">
        <v>1</v>
      </c>
      <c r="C116" s="15"/>
      <c r="D116" s="15"/>
      <c r="E116" s="17">
        <v>550090</v>
      </c>
      <c r="F116" s="17">
        <v>0</v>
      </c>
      <c r="G116" s="17">
        <v>0</v>
      </c>
      <c r="H116" s="17">
        <v>0</v>
      </c>
      <c r="I116" s="17">
        <v>0</v>
      </c>
      <c r="J116" s="15">
        <v>0</v>
      </c>
      <c r="K116" s="17">
        <v>0</v>
      </c>
      <c r="L116" s="17">
        <v>2</v>
      </c>
      <c r="M116" s="15">
        <v>1.7</v>
      </c>
      <c r="N116" s="15"/>
      <c r="O116" s="17">
        <v>0</v>
      </c>
      <c r="P116" s="15" t="s">
        <v>1955</v>
      </c>
      <c r="Q116" s="15">
        <v>0</v>
      </c>
      <c r="R116" s="17">
        <v>117</v>
      </c>
      <c r="S116" s="18" t="b">
        <v>0</v>
      </c>
      <c r="T116" s="15"/>
      <c r="U116" s="15"/>
      <c r="V116" s="17">
        <v>45</v>
      </c>
      <c r="W116" s="15" t="s">
        <v>2437</v>
      </c>
      <c r="X116" s="15">
        <v>2</v>
      </c>
      <c r="Y116" s="18" t="b">
        <v>0</v>
      </c>
      <c r="Z116" s="15" t="s">
        <v>2438</v>
      </c>
      <c r="AA116" s="15">
        <v>0.1</v>
      </c>
      <c r="AB116" s="18" t="b">
        <v>0</v>
      </c>
      <c r="AC116" s="15"/>
      <c r="AD116" s="15" t="s">
        <v>519</v>
      </c>
      <c r="AE116" s="17">
        <v>5</v>
      </c>
      <c r="AF116" s="17">
        <v>36</v>
      </c>
      <c r="AG116" s="17">
        <v>10</v>
      </c>
      <c r="AH116" s="17">
        <v>0</v>
      </c>
      <c r="AI116" s="17">
        <v>0</v>
      </c>
      <c r="AJ116" s="17">
        <v>0</v>
      </c>
      <c r="AK116" s="17">
        <v>0</v>
      </c>
      <c r="AL116" s="15">
        <v>0</v>
      </c>
      <c r="AM116" s="15">
        <v>2.2000000000000002</v>
      </c>
      <c r="AN116" s="15" t="s">
        <v>2438</v>
      </c>
      <c r="AO116" s="15"/>
      <c r="AP116" s="15"/>
      <c r="AQ116" s="15"/>
      <c r="AR116" s="15"/>
      <c r="AS116" s="18" t="b">
        <v>0</v>
      </c>
      <c r="AT116" s="15" t="s">
        <v>2439</v>
      </c>
      <c r="AU116" s="17">
        <v>193</v>
      </c>
      <c r="AV116" s="17">
        <v>0</v>
      </c>
      <c r="AW116" s="17">
        <v>0</v>
      </c>
      <c r="AX116" s="17">
        <v>1</v>
      </c>
      <c r="AY116" s="17">
        <v>3</v>
      </c>
      <c r="AZ116" s="17">
        <v>0</v>
      </c>
      <c r="BA116" s="17">
        <v>0</v>
      </c>
      <c r="BB116" s="17">
        <v>0</v>
      </c>
      <c r="BC116" s="17">
        <v>2</v>
      </c>
      <c r="BD116" s="17">
        <v>0</v>
      </c>
      <c r="BE116" s="17">
        <v>0</v>
      </c>
      <c r="BF116" s="17">
        <v>0</v>
      </c>
      <c r="BG116" s="17">
        <v>32</v>
      </c>
      <c r="BH116" s="15">
        <v>42.4</v>
      </c>
      <c r="BI116" s="15">
        <v>3.7</v>
      </c>
      <c r="BJ116" s="15">
        <v>2</v>
      </c>
      <c r="BK116" s="15">
        <v>4.8</v>
      </c>
      <c r="BL116" s="17">
        <v>0</v>
      </c>
      <c r="BM116" s="17">
        <v>0</v>
      </c>
      <c r="BN116" s="17">
        <v>0</v>
      </c>
      <c r="BO116" s="17">
        <v>0</v>
      </c>
      <c r="BP116" s="17">
        <v>2</v>
      </c>
      <c r="BQ116" s="15">
        <v>0</v>
      </c>
      <c r="BR116" s="15">
        <v>0.01</v>
      </c>
      <c r="BS116" s="15">
        <v>0.01</v>
      </c>
      <c r="BT116" s="15">
        <v>4.5199999999999996</v>
      </c>
      <c r="BU116" s="15"/>
      <c r="BV116" s="15"/>
      <c r="BW116" s="15"/>
      <c r="BX116" s="15"/>
      <c r="BY116" s="15"/>
      <c r="BZ116" s="15"/>
      <c r="CA116" s="15"/>
      <c r="CB116" s="15"/>
      <c r="CC116" s="17">
        <v>341</v>
      </c>
      <c r="CD116" s="17">
        <v>119</v>
      </c>
      <c r="CE116" s="17">
        <v>357</v>
      </c>
      <c r="CF116" s="17">
        <v>125</v>
      </c>
      <c r="CG116" s="17">
        <v>352</v>
      </c>
      <c r="CH116" s="17">
        <v>128</v>
      </c>
      <c r="CI116" s="17">
        <v>359</v>
      </c>
      <c r="CJ116" s="17">
        <v>123</v>
      </c>
      <c r="CK116" s="17">
        <v>0</v>
      </c>
      <c r="CL116" s="17">
        <v>0</v>
      </c>
      <c r="CM116" s="17">
        <v>0</v>
      </c>
      <c r="CN116" s="17">
        <v>0</v>
      </c>
      <c r="CO116" s="17">
        <v>2.11</v>
      </c>
      <c r="CP116" s="17">
        <v>1.4</v>
      </c>
      <c r="CQ116" s="17">
        <v>464</v>
      </c>
      <c r="CR116" s="17">
        <v>128</v>
      </c>
      <c r="CS116" s="17">
        <v>163</v>
      </c>
      <c r="CT116" s="17">
        <v>102</v>
      </c>
      <c r="CU116" s="17">
        <v>283</v>
      </c>
      <c r="CV116" s="17">
        <v>108</v>
      </c>
      <c r="CW116" s="17">
        <v>504</v>
      </c>
      <c r="CX116" s="17">
        <v>173</v>
      </c>
      <c r="CY116" s="17">
        <v>0.93</v>
      </c>
      <c r="CZ116" s="17">
        <v>0.47</v>
      </c>
      <c r="DA116" s="17">
        <v>0</v>
      </c>
      <c r="DB116" s="15"/>
      <c r="DC116" s="15"/>
      <c r="DD116" s="15"/>
      <c r="DE116" s="15"/>
      <c r="DF116" s="15"/>
      <c r="DG116" s="15"/>
      <c r="DH116" s="15"/>
    </row>
    <row r="117" spans="1:112" ht="40.5" thickBot="1">
      <c r="A117" s="18" t="b">
        <v>1</v>
      </c>
      <c r="B117" s="18" t="b">
        <v>1</v>
      </c>
      <c r="C117" s="15"/>
      <c r="D117" s="15"/>
      <c r="E117" s="17">
        <v>223434</v>
      </c>
      <c r="F117" s="17">
        <v>0</v>
      </c>
      <c r="G117" s="17">
        <v>0</v>
      </c>
      <c r="H117" s="17">
        <v>0</v>
      </c>
      <c r="I117" s="17">
        <v>0</v>
      </c>
      <c r="J117" s="15">
        <v>0</v>
      </c>
      <c r="K117" s="17">
        <v>0</v>
      </c>
      <c r="L117" s="17">
        <v>2</v>
      </c>
      <c r="M117" s="15">
        <v>1.7</v>
      </c>
      <c r="N117" s="15"/>
      <c r="O117" s="17">
        <v>0</v>
      </c>
      <c r="P117" s="15" t="s">
        <v>1133</v>
      </c>
      <c r="Q117" s="15">
        <v>0</v>
      </c>
      <c r="R117" s="17">
        <v>118</v>
      </c>
      <c r="S117" s="18" t="b">
        <v>0</v>
      </c>
      <c r="T117" s="15"/>
      <c r="U117" s="15"/>
      <c r="V117" s="17">
        <v>45</v>
      </c>
      <c r="W117" s="15" t="s">
        <v>1134</v>
      </c>
      <c r="X117" s="15">
        <v>1.5</v>
      </c>
      <c r="Y117" s="18" t="b">
        <v>0</v>
      </c>
      <c r="Z117" s="15" t="s">
        <v>1135</v>
      </c>
      <c r="AA117" s="15">
        <v>0.1</v>
      </c>
      <c r="AB117" s="18" t="b">
        <v>0</v>
      </c>
      <c r="AC117" s="15"/>
      <c r="AD117" s="15" t="s">
        <v>519</v>
      </c>
      <c r="AE117" s="17">
        <v>5</v>
      </c>
      <c r="AF117" s="17">
        <v>36</v>
      </c>
      <c r="AG117" s="17">
        <v>6</v>
      </c>
      <c r="AH117" s="17">
        <v>0</v>
      </c>
      <c r="AI117" s="17">
        <v>0</v>
      </c>
      <c r="AJ117" s="17">
        <v>0</v>
      </c>
      <c r="AK117" s="17">
        <v>0</v>
      </c>
      <c r="AL117" s="15">
        <v>0</v>
      </c>
      <c r="AM117" s="15">
        <v>1.3</v>
      </c>
      <c r="AN117" s="15" t="s">
        <v>1136</v>
      </c>
      <c r="AO117" s="15"/>
      <c r="AP117" s="15"/>
      <c r="AQ117" s="15"/>
      <c r="AR117" s="15"/>
      <c r="AS117" s="18" t="b">
        <v>0</v>
      </c>
      <c r="AT117" s="15" t="s">
        <v>2449</v>
      </c>
      <c r="AU117" s="17">
        <v>103</v>
      </c>
      <c r="AV117" s="17">
        <v>0</v>
      </c>
      <c r="AW117" s="17">
        <v>0</v>
      </c>
      <c r="AX117" s="17">
        <v>0</v>
      </c>
      <c r="AY117" s="17">
        <v>3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10</v>
      </c>
      <c r="BH117" s="15">
        <v>25.8</v>
      </c>
      <c r="BI117" s="15">
        <v>10.6</v>
      </c>
      <c r="BJ117" s="15">
        <v>0</v>
      </c>
      <c r="BK117" s="15">
        <v>3.6</v>
      </c>
      <c r="BL117" s="17">
        <v>0</v>
      </c>
      <c r="BM117" s="17">
        <v>0</v>
      </c>
      <c r="BN117" s="17">
        <v>0</v>
      </c>
      <c r="BO117" s="17">
        <v>0</v>
      </c>
      <c r="BP117" s="17">
        <v>1</v>
      </c>
      <c r="BQ117" s="15">
        <v>0</v>
      </c>
      <c r="BR117" s="15">
        <v>0</v>
      </c>
      <c r="BS117" s="15">
        <v>0</v>
      </c>
      <c r="BT117" s="15">
        <v>4.66</v>
      </c>
      <c r="BU117" s="15"/>
      <c r="BV117" s="15"/>
      <c r="BW117" s="15"/>
      <c r="BX117" s="15"/>
      <c r="BY117" s="15"/>
      <c r="BZ117" s="15"/>
      <c r="CA117" s="15"/>
      <c r="CB117" s="15"/>
      <c r="CC117" s="17">
        <v>351</v>
      </c>
      <c r="CD117" s="17">
        <v>122</v>
      </c>
      <c r="CE117" s="17">
        <v>337</v>
      </c>
      <c r="CF117" s="17">
        <v>118</v>
      </c>
      <c r="CG117" s="17">
        <v>435</v>
      </c>
      <c r="CH117" s="17">
        <v>170</v>
      </c>
      <c r="CI117" s="17">
        <v>365</v>
      </c>
      <c r="CJ117" s="17">
        <v>125</v>
      </c>
      <c r="CK117" s="17">
        <v>0</v>
      </c>
      <c r="CL117" s="17">
        <v>0</v>
      </c>
      <c r="CM117" s="17">
        <v>0</v>
      </c>
      <c r="CN117" s="17">
        <v>0</v>
      </c>
      <c r="CO117" s="17">
        <v>4.07</v>
      </c>
      <c r="CP117" s="17">
        <v>2.62</v>
      </c>
      <c r="CQ117" s="17">
        <v>410</v>
      </c>
      <c r="CR117" s="17">
        <v>97</v>
      </c>
      <c r="CS117" s="17">
        <v>109</v>
      </c>
      <c r="CT117" s="17">
        <v>71</v>
      </c>
      <c r="CU117" s="17">
        <v>329</v>
      </c>
      <c r="CV117" s="17">
        <v>118</v>
      </c>
      <c r="CW117" s="17">
        <v>463</v>
      </c>
      <c r="CX117" s="17">
        <v>160</v>
      </c>
      <c r="CY117" s="17">
        <v>0.87</v>
      </c>
      <c r="CZ117" s="17">
        <v>0</v>
      </c>
      <c r="DA117" s="17">
        <v>0</v>
      </c>
      <c r="DB117" s="15"/>
      <c r="DC117" s="15"/>
      <c r="DD117" s="15"/>
      <c r="DE117" s="15"/>
      <c r="DF117" s="15"/>
      <c r="DG117" s="15"/>
      <c r="DH117" s="15"/>
    </row>
    <row r="118" spans="1:112" ht="27.75" thickBot="1">
      <c r="A118" s="18" t="b">
        <v>1</v>
      </c>
      <c r="B118" s="18" t="b">
        <v>1</v>
      </c>
      <c r="C118" s="15"/>
      <c r="D118" s="15"/>
      <c r="E118" s="17">
        <v>451490</v>
      </c>
      <c r="F118" s="17">
        <v>0</v>
      </c>
      <c r="G118" s="17">
        <v>0</v>
      </c>
      <c r="H118" s="17">
        <v>0</v>
      </c>
      <c r="I118" s="17">
        <v>0</v>
      </c>
      <c r="J118" s="15">
        <v>0</v>
      </c>
      <c r="K118" s="17">
        <v>0</v>
      </c>
      <c r="L118" s="17">
        <v>2</v>
      </c>
      <c r="M118" s="15">
        <v>1.7</v>
      </c>
      <c r="N118" s="15"/>
      <c r="O118" s="17">
        <v>0</v>
      </c>
      <c r="P118" s="15" t="s">
        <v>1127</v>
      </c>
      <c r="Q118" s="15">
        <v>0</v>
      </c>
      <c r="R118" s="17">
        <v>119</v>
      </c>
      <c r="S118" s="18" t="b">
        <v>0</v>
      </c>
      <c r="T118" s="15"/>
      <c r="U118" s="15"/>
      <c r="V118" s="17">
        <v>45</v>
      </c>
      <c r="W118" s="15" t="s">
        <v>5150</v>
      </c>
      <c r="X118" s="15">
        <v>0</v>
      </c>
      <c r="Y118" s="18" t="b">
        <v>0</v>
      </c>
      <c r="Z118" s="15" t="s">
        <v>5151</v>
      </c>
      <c r="AA118" s="15">
        <v>0.1</v>
      </c>
      <c r="AB118" s="18" t="b">
        <v>0</v>
      </c>
      <c r="AC118" s="15"/>
      <c r="AD118" s="15" t="s">
        <v>519</v>
      </c>
      <c r="AE118" s="17">
        <v>5</v>
      </c>
      <c r="AF118" s="17">
        <v>36</v>
      </c>
      <c r="AG118" s="17">
        <v>0</v>
      </c>
      <c r="AH118" s="17">
        <v>0</v>
      </c>
      <c r="AI118" s="17">
        <v>0</v>
      </c>
      <c r="AJ118" s="17">
        <v>0</v>
      </c>
      <c r="AK118" s="17">
        <v>0</v>
      </c>
      <c r="AL118" s="15">
        <v>0</v>
      </c>
      <c r="AM118" s="15">
        <v>0</v>
      </c>
      <c r="AN118" s="15" t="s">
        <v>5152</v>
      </c>
      <c r="AO118" s="15"/>
      <c r="AP118" s="15"/>
      <c r="AQ118" s="15"/>
      <c r="AR118" s="15"/>
      <c r="AS118" s="18" t="b">
        <v>0</v>
      </c>
      <c r="AT118" s="15" t="s">
        <v>5153</v>
      </c>
      <c r="AU118" s="17">
        <v>0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5">
        <v>0</v>
      </c>
      <c r="BI118" s="15">
        <v>0</v>
      </c>
      <c r="BJ118" s="15">
        <v>0</v>
      </c>
      <c r="BK118" s="15">
        <v>0</v>
      </c>
      <c r="BL118" s="17">
        <v>0</v>
      </c>
      <c r="BM118" s="17">
        <v>0</v>
      </c>
      <c r="BN118" s="17">
        <v>0</v>
      </c>
      <c r="BO118" s="17">
        <v>0</v>
      </c>
      <c r="BP118" s="17">
        <v>0</v>
      </c>
      <c r="BQ118" s="15">
        <v>0</v>
      </c>
      <c r="BR118" s="15">
        <v>0</v>
      </c>
      <c r="BS118" s="15">
        <v>0</v>
      </c>
      <c r="BT118" s="15">
        <v>0</v>
      </c>
      <c r="BU118" s="15"/>
      <c r="BV118" s="15"/>
      <c r="BW118" s="15"/>
      <c r="BX118" s="15"/>
      <c r="BY118" s="15"/>
      <c r="BZ118" s="15"/>
      <c r="CA118" s="15"/>
      <c r="CB118" s="15"/>
      <c r="CC118" s="17">
        <v>463</v>
      </c>
      <c r="CD118" s="17">
        <v>174</v>
      </c>
      <c r="CE118" s="17">
        <v>455</v>
      </c>
      <c r="CF118" s="17">
        <v>174</v>
      </c>
      <c r="CG118" s="17">
        <v>441</v>
      </c>
      <c r="CH118" s="17">
        <v>173</v>
      </c>
      <c r="CI118" s="17">
        <v>465</v>
      </c>
      <c r="CJ118" s="17">
        <v>174</v>
      </c>
      <c r="CK118" s="17">
        <v>0</v>
      </c>
      <c r="CL118" s="17">
        <v>0</v>
      </c>
      <c r="CM118" s="17">
        <v>0</v>
      </c>
      <c r="CN118" s="17">
        <v>0</v>
      </c>
      <c r="CO118" s="17">
        <v>0</v>
      </c>
      <c r="CP118" s="17">
        <v>0</v>
      </c>
      <c r="CQ118" s="17">
        <v>432</v>
      </c>
      <c r="CR118" s="17">
        <v>116</v>
      </c>
      <c r="CS118" s="17">
        <v>131</v>
      </c>
      <c r="CT118" s="17">
        <v>90</v>
      </c>
      <c r="CU118" s="17">
        <v>468</v>
      </c>
      <c r="CV118" s="17">
        <v>174</v>
      </c>
      <c r="CW118" s="17">
        <v>496</v>
      </c>
      <c r="CX118" s="17">
        <v>168</v>
      </c>
      <c r="CY118" s="17">
        <v>0</v>
      </c>
      <c r="CZ118" s="17">
        <v>0</v>
      </c>
      <c r="DA118" s="17">
        <v>0</v>
      </c>
      <c r="DB118" s="15"/>
      <c r="DC118" s="15"/>
      <c r="DD118" s="15"/>
      <c r="DE118" s="15"/>
      <c r="DF118" s="15"/>
      <c r="DG118" s="15"/>
      <c r="DH118" s="15"/>
    </row>
    <row r="119" spans="1:112" ht="17.25" thickBot="1">
      <c r="A119" s="18" t="b">
        <v>1</v>
      </c>
      <c r="B119" s="18" t="b">
        <v>1</v>
      </c>
      <c r="C119" s="15"/>
      <c r="D119" s="15"/>
      <c r="E119" s="17">
        <v>454490</v>
      </c>
      <c r="F119" s="17">
        <v>0</v>
      </c>
      <c r="G119" s="17">
        <v>0</v>
      </c>
      <c r="H119" s="17">
        <v>0</v>
      </c>
      <c r="I119" s="17">
        <v>0</v>
      </c>
      <c r="J119" s="15">
        <v>0</v>
      </c>
      <c r="K119" s="17">
        <v>0</v>
      </c>
      <c r="L119" s="17">
        <v>2</v>
      </c>
      <c r="M119" s="15">
        <v>2.2000000000000002</v>
      </c>
      <c r="N119" s="15"/>
      <c r="O119" s="17">
        <v>0</v>
      </c>
      <c r="P119" s="15" t="s">
        <v>626</v>
      </c>
      <c r="Q119" s="15">
        <v>0</v>
      </c>
      <c r="R119" s="17">
        <v>120</v>
      </c>
      <c r="S119" s="18" t="b">
        <v>0</v>
      </c>
      <c r="T119" s="15"/>
      <c r="U119" s="15"/>
      <c r="V119" s="17">
        <v>50</v>
      </c>
      <c r="W119" s="15" t="s">
        <v>5154</v>
      </c>
      <c r="X119" s="15">
        <v>0</v>
      </c>
      <c r="Y119" s="18" t="b">
        <v>0</v>
      </c>
      <c r="Z119" s="15" t="s">
        <v>5155</v>
      </c>
      <c r="AA119" s="15">
        <v>0.1</v>
      </c>
      <c r="AB119" s="18" t="b">
        <v>0</v>
      </c>
      <c r="AC119" s="15"/>
      <c r="AD119" s="15" t="s">
        <v>519</v>
      </c>
      <c r="AE119" s="17">
        <v>5</v>
      </c>
      <c r="AF119" s="17">
        <v>36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5">
        <v>0</v>
      </c>
      <c r="AM119" s="15">
        <v>0</v>
      </c>
      <c r="AN119" s="15" t="s">
        <v>5155</v>
      </c>
      <c r="AO119" s="15"/>
      <c r="AP119" s="15"/>
      <c r="AQ119" s="15"/>
      <c r="AR119" s="15"/>
      <c r="AS119" s="18" t="b">
        <v>0</v>
      </c>
      <c r="AT119" s="15" t="s">
        <v>5156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5">
        <v>0</v>
      </c>
      <c r="BI119" s="15">
        <v>0</v>
      </c>
      <c r="BJ119" s="15">
        <v>0</v>
      </c>
      <c r="BK119" s="15">
        <v>0</v>
      </c>
      <c r="BL119" s="17">
        <v>0</v>
      </c>
      <c r="BM119" s="17">
        <v>0</v>
      </c>
      <c r="BN119" s="17">
        <v>0</v>
      </c>
      <c r="BO119" s="17">
        <v>0</v>
      </c>
      <c r="BP119" s="17">
        <v>0</v>
      </c>
      <c r="BQ119" s="15">
        <v>0</v>
      </c>
      <c r="BR119" s="15">
        <v>0</v>
      </c>
      <c r="BS119" s="15">
        <v>0</v>
      </c>
      <c r="BT119" s="15">
        <v>0</v>
      </c>
      <c r="BU119" s="15"/>
      <c r="BV119" s="15"/>
      <c r="BW119" s="15"/>
      <c r="BX119" s="15"/>
      <c r="BY119" s="15"/>
      <c r="BZ119" s="15"/>
      <c r="CA119" s="15"/>
      <c r="CB119" s="15"/>
      <c r="CC119" s="17">
        <v>512</v>
      </c>
      <c r="CD119" s="17">
        <v>180</v>
      </c>
      <c r="CE119" s="17">
        <v>510</v>
      </c>
      <c r="CF119" s="17">
        <v>180</v>
      </c>
      <c r="CG119" s="17">
        <v>507</v>
      </c>
      <c r="CH119" s="17">
        <v>180</v>
      </c>
      <c r="CI119" s="17">
        <v>512</v>
      </c>
      <c r="CJ119" s="17">
        <v>180</v>
      </c>
      <c r="CK119" s="17">
        <v>0</v>
      </c>
      <c r="CL119" s="17">
        <v>0</v>
      </c>
      <c r="CM119" s="17">
        <v>0</v>
      </c>
      <c r="CN119" s="17">
        <v>0</v>
      </c>
      <c r="CO119" s="17">
        <v>0</v>
      </c>
      <c r="CP119" s="17">
        <v>0</v>
      </c>
      <c r="CQ119" s="17">
        <v>294</v>
      </c>
      <c r="CR119" s="17">
        <v>56</v>
      </c>
      <c r="CS119" s="17">
        <v>272</v>
      </c>
      <c r="CT119" s="17">
        <v>135</v>
      </c>
      <c r="CU119" s="17">
        <v>512</v>
      </c>
      <c r="CV119" s="17">
        <v>180</v>
      </c>
      <c r="CW119" s="17">
        <v>482</v>
      </c>
      <c r="CX119" s="17">
        <v>165</v>
      </c>
      <c r="CY119" s="17">
        <v>0</v>
      </c>
      <c r="CZ119" s="17">
        <v>0</v>
      </c>
      <c r="DA119" s="17">
        <v>0</v>
      </c>
      <c r="DB119" s="15"/>
      <c r="DC119" s="15"/>
      <c r="DD119" s="15"/>
      <c r="DE119" s="15"/>
      <c r="DF119" s="15"/>
      <c r="DG119" s="15"/>
      <c r="DH119" s="15"/>
    </row>
    <row r="120" spans="1:112" ht="17.25" thickBot="1">
      <c r="A120" s="18" t="b">
        <v>1</v>
      </c>
      <c r="B120" s="18" t="b">
        <v>1</v>
      </c>
      <c r="C120" s="15"/>
      <c r="D120" s="15"/>
      <c r="E120" s="17">
        <v>451340</v>
      </c>
      <c r="F120" s="17">
        <v>0</v>
      </c>
      <c r="G120" s="17">
        <v>0</v>
      </c>
      <c r="H120" s="17">
        <v>0</v>
      </c>
      <c r="I120" s="17">
        <v>0</v>
      </c>
      <c r="J120" s="15">
        <v>0</v>
      </c>
      <c r="K120" s="17">
        <v>0</v>
      </c>
      <c r="L120" s="17">
        <v>3</v>
      </c>
      <c r="M120" s="15">
        <v>2.1</v>
      </c>
      <c r="N120" s="15"/>
      <c r="O120" s="17">
        <v>0</v>
      </c>
      <c r="P120" s="15" t="s">
        <v>222</v>
      </c>
      <c r="Q120" s="15">
        <v>0</v>
      </c>
      <c r="R120" s="17">
        <v>121</v>
      </c>
      <c r="S120" s="18" t="b">
        <v>0</v>
      </c>
      <c r="T120" s="15"/>
      <c r="U120" s="15"/>
      <c r="V120" s="17">
        <v>60</v>
      </c>
      <c r="W120" s="15" t="s">
        <v>684</v>
      </c>
      <c r="X120" s="15">
        <v>2.5</v>
      </c>
      <c r="Y120" s="18" t="b">
        <v>0</v>
      </c>
      <c r="Z120" s="15" t="s">
        <v>683</v>
      </c>
      <c r="AA120" s="15">
        <v>0.9</v>
      </c>
      <c r="AB120" s="18" t="b">
        <v>0</v>
      </c>
      <c r="AC120" s="15"/>
      <c r="AD120" s="15" t="s">
        <v>519</v>
      </c>
      <c r="AE120" s="17">
        <v>5</v>
      </c>
      <c r="AF120" s="17">
        <v>36</v>
      </c>
      <c r="AG120" s="17">
        <v>62</v>
      </c>
      <c r="AH120" s="17">
        <v>0</v>
      </c>
      <c r="AI120" s="17">
        <v>0</v>
      </c>
      <c r="AJ120" s="17">
        <v>0</v>
      </c>
      <c r="AK120" s="17">
        <v>0</v>
      </c>
      <c r="AL120" s="15">
        <v>0</v>
      </c>
      <c r="AM120" s="15">
        <v>10.3</v>
      </c>
      <c r="AN120" s="15" t="s">
        <v>222</v>
      </c>
      <c r="AO120" s="15"/>
      <c r="AP120" s="15"/>
      <c r="AQ120" s="15"/>
      <c r="AR120" s="15"/>
      <c r="AS120" s="18" t="b">
        <v>0</v>
      </c>
      <c r="AT120" s="15" t="s">
        <v>2457</v>
      </c>
      <c r="AU120" s="17">
        <v>1714</v>
      </c>
      <c r="AV120" s="17">
        <v>3</v>
      </c>
      <c r="AW120" s="17">
        <v>1</v>
      </c>
      <c r="AX120" s="17">
        <v>5</v>
      </c>
      <c r="AY120" s="17">
        <v>20</v>
      </c>
      <c r="AZ120" s="17">
        <v>0</v>
      </c>
      <c r="BA120" s="17">
        <v>0</v>
      </c>
      <c r="BB120" s="17">
        <v>0</v>
      </c>
      <c r="BC120" s="17">
        <v>5</v>
      </c>
      <c r="BD120" s="17">
        <v>0</v>
      </c>
      <c r="BE120" s="17">
        <v>0</v>
      </c>
      <c r="BF120" s="17">
        <v>2</v>
      </c>
      <c r="BG120" s="17">
        <v>247</v>
      </c>
      <c r="BH120" s="15">
        <v>288.39999999999998</v>
      </c>
      <c r="BI120" s="15">
        <v>422.3</v>
      </c>
      <c r="BJ120" s="15">
        <v>416</v>
      </c>
      <c r="BK120" s="15">
        <v>112.3</v>
      </c>
      <c r="BL120" s="17">
        <v>0</v>
      </c>
      <c r="BM120" s="17">
        <v>0</v>
      </c>
      <c r="BN120" s="17">
        <v>0</v>
      </c>
      <c r="BO120" s="17">
        <v>0</v>
      </c>
      <c r="BP120" s="17">
        <v>19</v>
      </c>
      <c r="BQ120" s="15">
        <v>4.04</v>
      </c>
      <c r="BR120" s="15">
        <v>2.74</v>
      </c>
      <c r="BS120" s="15">
        <v>6.78</v>
      </c>
      <c r="BT120" s="15">
        <v>23.76</v>
      </c>
      <c r="BU120" s="15"/>
      <c r="BV120" s="15"/>
      <c r="BW120" s="15"/>
      <c r="BX120" s="15"/>
      <c r="BY120" s="15"/>
      <c r="BZ120" s="15"/>
      <c r="CA120" s="15"/>
      <c r="CB120" s="15"/>
      <c r="CC120" s="17">
        <v>208</v>
      </c>
      <c r="CD120" s="17">
        <v>92</v>
      </c>
      <c r="CE120" s="17">
        <v>66</v>
      </c>
      <c r="CF120" s="17">
        <v>51</v>
      </c>
      <c r="CG120" s="17">
        <v>59</v>
      </c>
      <c r="CH120" s="17">
        <v>35</v>
      </c>
      <c r="CI120" s="17">
        <v>103</v>
      </c>
      <c r="CJ120" s="17">
        <v>60</v>
      </c>
      <c r="CK120" s="17">
        <v>0.21</v>
      </c>
      <c r="CL120" s="17">
        <v>0</v>
      </c>
      <c r="CM120" s="17">
        <v>0.14000000000000001</v>
      </c>
      <c r="CN120" s="17">
        <v>0.35</v>
      </c>
      <c r="CO120" s="17">
        <v>1.25</v>
      </c>
      <c r="CP120" s="17">
        <v>1.05</v>
      </c>
      <c r="CQ120" s="17">
        <v>87</v>
      </c>
      <c r="CR120" s="17">
        <v>56</v>
      </c>
      <c r="CS120" s="17">
        <v>481</v>
      </c>
      <c r="CT120" s="17">
        <v>191</v>
      </c>
      <c r="CU120" s="17">
        <v>240</v>
      </c>
      <c r="CV120" s="17">
        <v>94</v>
      </c>
      <c r="CW120" s="17">
        <v>201</v>
      </c>
      <c r="CX120" s="17">
        <v>66</v>
      </c>
      <c r="CY120" s="17">
        <v>1</v>
      </c>
      <c r="CZ120" s="17">
        <v>0.26</v>
      </c>
      <c r="DA120" s="17">
        <v>0</v>
      </c>
      <c r="DB120" s="15"/>
      <c r="DC120" s="15"/>
      <c r="DD120" s="15"/>
      <c r="DE120" s="15"/>
      <c r="DF120" s="15"/>
      <c r="DG120" s="15"/>
      <c r="DH120" s="15"/>
    </row>
    <row r="121" spans="1:112" ht="17.25" thickBot="1">
      <c r="A121" s="18" t="b">
        <v>1</v>
      </c>
      <c r="B121" s="18" t="b">
        <v>1</v>
      </c>
      <c r="C121" s="15"/>
      <c r="D121" s="15"/>
      <c r="E121" s="17">
        <v>592031</v>
      </c>
      <c r="F121" s="17">
        <v>0</v>
      </c>
      <c r="G121" s="17">
        <v>0</v>
      </c>
      <c r="H121" s="17">
        <v>0</v>
      </c>
      <c r="I121" s="17">
        <v>0</v>
      </c>
      <c r="J121" s="15">
        <v>0</v>
      </c>
      <c r="K121" s="17">
        <v>0</v>
      </c>
      <c r="L121" s="17">
        <v>3</v>
      </c>
      <c r="M121" s="15">
        <v>2.1</v>
      </c>
      <c r="N121" s="15"/>
      <c r="O121" s="17">
        <v>0</v>
      </c>
      <c r="P121" s="15" t="s">
        <v>1497</v>
      </c>
      <c r="Q121" s="15">
        <v>0</v>
      </c>
      <c r="R121" s="17">
        <v>122</v>
      </c>
      <c r="S121" s="18" t="b">
        <v>0</v>
      </c>
      <c r="T121" s="15"/>
      <c r="U121" s="15"/>
      <c r="V121" s="17">
        <v>60</v>
      </c>
      <c r="W121" s="15" t="s">
        <v>1498</v>
      </c>
      <c r="X121" s="15">
        <v>3.4</v>
      </c>
      <c r="Y121" s="18" t="b">
        <v>0</v>
      </c>
      <c r="Z121" s="15" t="s">
        <v>1499</v>
      </c>
      <c r="AA121" s="15">
        <v>0.8</v>
      </c>
      <c r="AB121" s="18" t="b">
        <v>0</v>
      </c>
      <c r="AC121" s="15"/>
      <c r="AD121" s="15" t="s">
        <v>519</v>
      </c>
      <c r="AE121" s="17">
        <v>5</v>
      </c>
      <c r="AF121" s="17">
        <v>36</v>
      </c>
      <c r="AG121" s="17">
        <v>117</v>
      </c>
      <c r="AH121" s="17">
        <v>0</v>
      </c>
      <c r="AI121" s="17">
        <v>0</v>
      </c>
      <c r="AJ121" s="17">
        <v>0</v>
      </c>
      <c r="AK121" s="17">
        <v>0</v>
      </c>
      <c r="AL121" s="15">
        <v>0</v>
      </c>
      <c r="AM121" s="15">
        <v>19.5</v>
      </c>
      <c r="AN121" s="15" t="s">
        <v>1499</v>
      </c>
      <c r="AO121" s="15"/>
      <c r="AP121" s="15"/>
      <c r="AQ121" s="15"/>
      <c r="AR121" s="15"/>
      <c r="AS121" s="18" t="b">
        <v>0</v>
      </c>
      <c r="AT121" s="15" t="s">
        <v>2460</v>
      </c>
      <c r="AU121" s="17">
        <v>2389</v>
      </c>
      <c r="AV121" s="17">
        <v>3</v>
      </c>
      <c r="AW121" s="17">
        <v>8</v>
      </c>
      <c r="AX121" s="17">
        <v>11</v>
      </c>
      <c r="AY121" s="17">
        <v>33</v>
      </c>
      <c r="AZ121" s="17">
        <v>0</v>
      </c>
      <c r="BA121" s="17">
        <v>0</v>
      </c>
      <c r="BB121" s="17">
        <v>0</v>
      </c>
      <c r="BC121" s="17">
        <v>3</v>
      </c>
      <c r="BD121" s="17">
        <v>0</v>
      </c>
      <c r="BE121" s="17">
        <v>0</v>
      </c>
      <c r="BF121" s="17">
        <v>9</v>
      </c>
      <c r="BG121" s="17">
        <v>466</v>
      </c>
      <c r="BH121" s="15">
        <v>491.8</v>
      </c>
      <c r="BI121" s="15">
        <v>691.4</v>
      </c>
      <c r="BJ121" s="15">
        <v>617</v>
      </c>
      <c r="BK121" s="15">
        <v>180.3</v>
      </c>
      <c r="BL121" s="17">
        <v>0</v>
      </c>
      <c r="BM121" s="17">
        <v>0</v>
      </c>
      <c r="BN121" s="17">
        <v>0</v>
      </c>
      <c r="BO121" s="17">
        <v>0</v>
      </c>
      <c r="BP121" s="17">
        <v>26</v>
      </c>
      <c r="BQ121" s="15">
        <v>3.81</v>
      </c>
      <c r="BR121" s="15">
        <v>5.0599999999999996</v>
      </c>
      <c r="BS121" s="15">
        <v>8.8699999999999992</v>
      </c>
      <c r="BT121" s="15">
        <v>34.090000000000003</v>
      </c>
      <c r="BU121" s="17">
        <v>6</v>
      </c>
      <c r="BV121" s="15"/>
      <c r="BW121" s="15"/>
      <c r="BX121" s="15"/>
      <c r="BY121" s="15"/>
      <c r="BZ121" s="15"/>
      <c r="CA121" s="15"/>
      <c r="CB121" s="15"/>
      <c r="CC121" s="17">
        <v>116</v>
      </c>
      <c r="CD121" s="17">
        <v>40</v>
      </c>
      <c r="CE121" s="17">
        <v>25</v>
      </c>
      <c r="CF121" s="17">
        <v>24</v>
      </c>
      <c r="CG121" s="17">
        <v>28</v>
      </c>
      <c r="CH121" s="17">
        <v>14</v>
      </c>
      <c r="CI121" s="17">
        <v>30</v>
      </c>
      <c r="CJ121" s="17">
        <v>24</v>
      </c>
      <c r="CK121" s="17">
        <v>0.14000000000000001</v>
      </c>
      <c r="CL121" s="17">
        <v>0</v>
      </c>
      <c r="CM121" s="17">
        <v>0.19</v>
      </c>
      <c r="CN121" s="17">
        <v>0.33</v>
      </c>
      <c r="CO121" s="17">
        <v>1.28</v>
      </c>
      <c r="CP121" s="17">
        <v>1.24</v>
      </c>
      <c r="CQ121" s="17">
        <v>105</v>
      </c>
      <c r="CR121" s="17">
        <v>68</v>
      </c>
      <c r="CS121" s="17">
        <v>499</v>
      </c>
      <c r="CT121" s="17">
        <v>203</v>
      </c>
      <c r="CU121" s="17">
        <v>121</v>
      </c>
      <c r="CV121" s="17">
        <v>49</v>
      </c>
      <c r="CW121" s="17">
        <v>218</v>
      </c>
      <c r="CX121" s="17">
        <v>74</v>
      </c>
      <c r="CY121" s="17">
        <v>0.98</v>
      </c>
      <c r="CZ121" s="17">
        <v>0.41</v>
      </c>
      <c r="DA121" s="17">
        <v>0</v>
      </c>
      <c r="DB121" s="15"/>
      <c r="DC121" s="15"/>
      <c r="DD121" s="15"/>
      <c r="DE121" s="15"/>
      <c r="DF121" s="15"/>
      <c r="DG121" s="15"/>
      <c r="DH121" s="15"/>
    </row>
    <row r="122" spans="1:112" ht="27.75" thickBot="1">
      <c r="A122" s="18" t="b">
        <v>1</v>
      </c>
      <c r="B122" s="18" t="b">
        <v>1</v>
      </c>
      <c r="C122" s="15"/>
      <c r="D122" s="15"/>
      <c r="E122" s="17">
        <v>532529</v>
      </c>
      <c r="F122" s="17">
        <v>0</v>
      </c>
      <c r="G122" s="17">
        <v>0</v>
      </c>
      <c r="H122" s="17">
        <v>0</v>
      </c>
      <c r="I122" s="17">
        <v>0</v>
      </c>
      <c r="J122" s="15">
        <v>0</v>
      </c>
      <c r="K122" s="17">
        <v>0</v>
      </c>
      <c r="L122" s="17">
        <v>3</v>
      </c>
      <c r="M122" s="15">
        <v>2.1</v>
      </c>
      <c r="N122" s="15"/>
      <c r="O122" s="17">
        <v>0</v>
      </c>
      <c r="P122" s="15" t="s">
        <v>600</v>
      </c>
      <c r="Q122" s="15">
        <v>0</v>
      </c>
      <c r="R122" s="17">
        <v>123</v>
      </c>
      <c r="S122" s="18" t="b">
        <v>0</v>
      </c>
      <c r="T122" s="15"/>
      <c r="U122" s="15"/>
      <c r="V122" s="17">
        <v>60</v>
      </c>
      <c r="W122" s="15" t="s">
        <v>1216</v>
      </c>
      <c r="X122" s="15">
        <v>3.4</v>
      </c>
      <c r="Y122" s="18" t="b">
        <v>0</v>
      </c>
      <c r="Z122" s="15" t="s">
        <v>1217</v>
      </c>
      <c r="AA122" s="15">
        <v>0.4</v>
      </c>
      <c r="AB122" s="18" t="b">
        <v>0</v>
      </c>
      <c r="AC122" s="15"/>
      <c r="AD122" s="15" t="s">
        <v>519</v>
      </c>
      <c r="AE122" s="17">
        <v>5</v>
      </c>
      <c r="AF122" s="17">
        <v>36</v>
      </c>
      <c r="AG122" s="17">
        <v>91</v>
      </c>
      <c r="AH122" s="17">
        <v>0</v>
      </c>
      <c r="AI122" s="17">
        <v>0</v>
      </c>
      <c r="AJ122" s="17">
        <v>0</v>
      </c>
      <c r="AK122" s="17">
        <v>0</v>
      </c>
      <c r="AL122" s="15">
        <v>0</v>
      </c>
      <c r="AM122" s="15">
        <v>15.2</v>
      </c>
      <c r="AN122" s="15" t="s">
        <v>1217</v>
      </c>
      <c r="AO122" s="15"/>
      <c r="AP122" s="15"/>
      <c r="AQ122" s="15"/>
      <c r="AR122" s="15"/>
      <c r="AS122" s="18" t="b">
        <v>0</v>
      </c>
      <c r="AT122" s="15" t="s">
        <v>2464</v>
      </c>
      <c r="AU122" s="17">
        <v>1736</v>
      </c>
      <c r="AV122" s="17">
        <v>4</v>
      </c>
      <c r="AW122" s="17">
        <v>5</v>
      </c>
      <c r="AX122" s="17">
        <v>7</v>
      </c>
      <c r="AY122" s="17">
        <v>23</v>
      </c>
      <c r="AZ122" s="17">
        <v>1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2</v>
      </c>
      <c r="BG122" s="17">
        <v>317</v>
      </c>
      <c r="BH122" s="15">
        <v>312.60000000000002</v>
      </c>
      <c r="BI122" s="15">
        <v>228</v>
      </c>
      <c r="BJ122" s="15">
        <v>412</v>
      </c>
      <c r="BK122" s="15">
        <v>94.8</v>
      </c>
      <c r="BL122" s="17">
        <v>0</v>
      </c>
      <c r="BM122" s="17">
        <v>0</v>
      </c>
      <c r="BN122" s="17">
        <v>0</v>
      </c>
      <c r="BO122" s="17">
        <v>0</v>
      </c>
      <c r="BP122" s="17">
        <v>20</v>
      </c>
      <c r="BQ122" s="15">
        <v>4.9400000000000004</v>
      </c>
      <c r="BR122" s="15">
        <v>2.34</v>
      </c>
      <c r="BS122" s="15">
        <v>7.28</v>
      </c>
      <c r="BT122" s="15">
        <v>27.83</v>
      </c>
      <c r="BU122" s="15"/>
      <c r="BV122" s="15"/>
      <c r="BW122" s="15"/>
      <c r="BX122" s="15"/>
      <c r="BY122" s="15"/>
      <c r="BZ122" s="15"/>
      <c r="CA122" s="15"/>
      <c r="CB122" s="15"/>
      <c r="CC122" s="17">
        <v>195</v>
      </c>
      <c r="CD122" s="17">
        <v>84</v>
      </c>
      <c r="CE122" s="17">
        <v>149</v>
      </c>
      <c r="CF122" s="17">
        <v>101</v>
      </c>
      <c r="CG122" s="17">
        <v>60</v>
      </c>
      <c r="CH122" s="17">
        <v>36</v>
      </c>
      <c r="CI122" s="17">
        <v>140</v>
      </c>
      <c r="CJ122" s="17">
        <v>75</v>
      </c>
      <c r="CK122" s="17">
        <v>0.26</v>
      </c>
      <c r="CL122" s="17">
        <v>0</v>
      </c>
      <c r="CM122" s="17">
        <v>0.12</v>
      </c>
      <c r="CN122" s="17">
        <v>0.38</v>
      </c>
      <c r="CO122" s="17">
        <v>1.44</v>
      </c>
      <c r="CP122" s="17">
        <v>1.19</v>
      </c>
      <c r="CQ122" s="17">
        <v>101</v>
      </c>
      <c r="CR122" s="17">
        <v>66</v>
      </c>
      <c r="CS122" s="17">
        <v>495</v>
      </c>
      <c r="CT122" s="17">
        <v>201</v>
      </c>
      <c r="CU122" s="17">
        <v>120</v>
      </c>
      <c r="CV122" s="17">
        <v>48</v>
      </c>
      <c r="CW122" s="17">
        <v>294</v>
      </c>
      <c r="CX122" s="17">
        <v>95</v>
      </c>
      <c r="CY122" s="17">
        <v>1.04</v>
      </c>
      <c r="CZ122" s="17">
        <v>0.36</v>
      </c>
      <c r="DA122" s="17">
        <v>0</v>
      </c>
      <c r="DB122" s="15"/>
      <c r="DC122" s="15"/>
      <c r="DD122" s="15"/>
      <c r="DE122" s="15"/>
      <c r="DF122" s="15"/>
      <c r="DG122" s="15"/>
      <c r="DH122" s="15"/>
    </row>
    <row r="123" spans="1:112" ht="17.25" thickBot="1">
      <c r="A123" s="18" t="b">
        <v>1</v>
      </c>
      <c r="B123" s="18" t="b">
        <v>1</v>
      </c>
      <c r="C123" s="15"/>
      <c r="D123" s="15"/>
      <c r="E123" s="17">
        <v>60307</v>
      </c>
      <c r="F123" s="17">
        <v>0</v>
      </c>
      <c r="G123" s="17">
        <v>0</v>
      </c>
      <c r="H123" s="17">
        <v>0</v>
      </c>
      <c r="I123" s="17">
        <v>0</v>
      </c>
      <c r="J123" s="15">
        <v>0</v>
      </c>
      <c r="K123" s="17">
        <v>0</v>
      </c>
      <c r="L123" s="17">
        <v>3</v>
      </c>
      <c r="M123" s="15">
        <v>2</v>
      </c>
      <c r="N123" s="15"/>
      <c r="O123" s="17">
        <v>0</v>
      </c>
      <c r="P123" s="15" t="s">
        <v>662</v>
      </c>
      <c r="Q123" s="15">
        <v>0</v>
      </c>
      <c r="R123" s="17">
        <v>124</v>
      </c>
      <c r="S123" s="18" t="b">
        <v>0</v>
      </c>
      <c r="T123" s="15"/>
      <c r="U123" s="15"/>
      <c r="V123" s="17">
        <v>55</v>
      </c>
      <c r="W123" s="15" t="s">
        <v>4365</v>
      </c>
      <c r="X123" s="15">
        <v>4.0999999999999996</v>
      </c>
      <c r="Y123" s="18" t="b">
        <v>0</v>
      </c>
      <c r="Z123" s="15" t="s">
        <v>4366</v>
      </c>
      <c r="AA123" s="15">
        <v>1.8</v>
      </c>
      <c r="AB123" s="18" t="b">
        <v>0</v>
      </c>
      <c r="AC123" s="15"/>
      <c r="AD123" s="15" t="s">
        <v>519</v>
      </c>
      <c r="AE123" s="17">
        <v>5</v>
      </c>
      <c r="AF123" s="17">
        <v>36</v>
      </c>
      <c r="AG123" s="17">
        <v>78</v>
      </c>
      <c r="AH123" s="17">
        <v>0</v>
      </c>
      <c r="AI123" s="17">
        <v>0</v>
      </c>
      <c r="AJ123" s="17">
        <v>0</v>
      </c>
      <c r="AK123" s="17">
        <v>0</v>
      </c>
      <c r="AL123" s="15">
        <v>0</v>
      </c>
      <c r="AM123" s="15">
        <v>14.2</v>
      </c>
      <c r="AN123" s="15" t="s">
        <v>4366</v>
      </c>
      <c r="AO123" s="15"/>
      <c r="AP123" s="15"/>
      <c r="AQ123" s="15"/>
      <c r="AR123" s="15"/>
      <c r="AS123" s="18" t="b">
        <v>0</v>
      </c>
      <c r="AT123" s="15" t="s">
        <v>4367</v>
      </c>
      <c r="AU123" s="17">
        <v>1636</v>
      </c>
      <c r="AV123" s="17">
        <v>1</v>
      </c>
      <c r="AW123" s="17">
        <v>6</v>
      </c>
      <c r="AX123" s="17">
        <v>6</v>
      </c>
      <c r="AY123" s="17">
        <v>17</v>
      </c>
      <c r="AZ123" s="17">
        <v>0</v>
      </c>
      <c r="BA123" s="17">
        <v>0</v>
      </c>
      <c r="BB123" s="17">
        <v>0</v>
      </c>
      <c r="BC123" s="17">
        <v>2</v>
      </c>
      <c r="BD123" s="17">
        <v>0</v>
      </c>
      <c r="BE123" s="17">
        <v>0</v>
      </c>
      <c r="BF123" s="17">
        <v>10</v>
      </c>
      <c r="BG123" s="17">
        <v>389</v>
      </c>
      <c r="BH123" s="15">
        <v>397.2</v>
      </c>
      <c r="BI123" s="15">
        <v>668.2</v>
      </c>
      <c r="BJ123" s="15">
        <v>220</v>
      </c>
      <c r="BK123" s="15">
        <v>128.5</v>
      </c>
      <c r="BL123" s="17">
        <v>0</v>
      </c>
      <c r="BM123" s="17">
        <v>0</v>
      </c>
      <c r="BN123" s="17">
        <v>0</v>
      </c>
      <c r="BO123" s="17">
        <v>0</v>
      </c>
      <c r="BP123" s="17">
        <v>18</v>
      </c>
      <c r="BQ123" s="15">
        <v>1.39</v>
      </c>
      <c r="BR123" s="15">
        <v>3.95</v>
      </c>
      <c r="BS123" s="15">
        <v>5.34</v>
      </c>
      <c r="BT123" s="15">
        <v>20.36</v>
      </c>
      <c r="BU123" s="17">
        <v>5</v>
      </c>
      <c r="BV123" s="15"/>
      <c r="BW123" s="15"/>
      <c r="BX123" s="15"/>
      <c r="BY123" s="15"/>
      <c r="BZ123" s="15"/>
      <c r="CA123" s="15"/>
      <c r="CB123" s="15"/>
      <c r="CC123" s="17">
        <v>155</v>
      </c>
      <c r="CD123" s="17">
        <v>60</v>
      </c>
      <c r="CE123" s="17">
        <v>27</v>
      </c>
      <c r="CF123" s="17">
        <v>26</v>
      </c>
      <c r="CG123" s="17">
        <v>139</v>
      </c>
      <c r="CH123" s="17">
        <v>79</v>
      </c>
      <c r="CI123" s="17">
        <v>76</v>
      </c>
      <c r="CJ123" s="17">
        <v>47</v>
      </c>
      <c r="CK123" s="17">
        <v>0.08</v>
      </c>
      <c r="CL123" s="17">
        <v>0</v>
      </c>
      <c r="CM123" s="17">
        <v>0.22</v>
      </c>
      <c r="CN123" s="17">
        <v>0.3</v>
      </c>
      <c r="CO123" s="17">
        <v>1.1200000000000001</v>
      </c>
      <c r="CP123" s="17">
        <v>0.94</v>
      </c>
      <c r="CQ123" s="17">
        <v>110</v>
      </c>
      <c r="CR123" s="17">
        <v>73</v>
      </c>
      <c r="CS123" s="17">
        <v>347</v>
      </c>
      <c r="CT123" s="17">
        <v>116</v>
      </c>
      <c r="CU123" s="17">
        <v>46</v>
      </c>
      <c r="CV123" s="17">
        <v>21</v>
      </c>
      <c r="CW123" s="17">
        <v>145</v>
      </c>
      <c r="CX123" s="17">
        <v>45</v>
      </c>
      <c r="CY123" s="17">
        <v>0.99</v>
      </c>
      <c r="CZ123" s="17">
        <v>0.33</v>
      </c>
      <c r="DA123" s="17">
        <v>0</v>
      </c>
      <c r="DB123" s="15"/>
      <c r="DC123" s="15"/>
      <c r="DD123" s="15"/>
      <c r="DE123" s="15"/>
      <c r="DF123" s="15"/>
      <c r="DG123" s="15"/>
      <c r="DH123" s="15"/>
    </row>
    <row r="124" spans="1:112" ht="17.25" thickBot="1">
      <c r="A124" s="18" t="b">
        <v>1</v>
      </c>
      <c r="B124" s="18" t="b">
        <v>1</v>
      </c>
      <c r="C124" s="15"/>
      <c r="D124" s="15"/>
      <c r="E124" s="17">
        <v>463067</v>
      </c>
      <c r="F124" s="17">
        <v>0</v>
      </c>
      <c r="G124" s="17">
        <v>0</v>
      </c>
      <c r="H124" s="17">
        <v>0</v>
      </c>
      <c r="I124" s="17">
        <v>0</v>
      </c>
      <c r="J124" s="15">
        <v>0</v>
      </c>
      <c r="K124" s="17">
        <v>0</v>
      </c>
      <c r="L124" s="17">
        <v>4</v>
      </c>
      <c r="M124" s="15">
        <v>1.8</v>
      </c>
      <c r="N124" s="15"/>
      <c r="O124" s="17">
        <v>0</v>
      </c>
      <c r="P124" s="15" t="s">
        <v>1686</v>
      </c>
      <c r="Q124" s="15">
        <v>0</v>
      </c>
      <c r="R124" s="17">
        <v>125</v>
      </c>
      <c r="S124" s="18" t="b">
        <v>0</v>
      </c>
      <c r="T124" s="15"/>
      <c r="U124" s="15"/>
      <c r="V124" s="17">
        <v>55</v>
      </c>
      <c r="W124" s="15" t="s">
        <v>1687</v>
      </c>
      <c r="X124" s="15">
        <v>2.7</v>
      </c>
      <c r="Y124" s="18" t="b">
        <v>0</v>
      </c>
      <c r="Z124" s="15" t="s">
        <v>1688</v>
      </c>
      <c r="AA124" s="15">
        <v>0.9</v>
      </c>
      <c r="AB124" s="18" t="b">
        <v>0</v>
      </c>
      <c r="AC124" s="15"/>
      <c r="AD124" s="15" t="s">
        <v>519</v>
      </c>
      <c r="AE124" s="17">
        <v>5</v>
      </c>
      <c r="AF124" s="17">
        <v>36</v>
      </c>
      <c r="AG124" s="17">
        <v>87</v>
      </c>
      <c r="AH124" s="17">
        <v>0</v>
      </c>
      <c r="AI124" s="17">
        <v>0</v>
      </c>
      <c r="AJ124" s="17">
        <v>0</v>
      </c>
      <c r="AK124" s="17">
        <v>0</v>
      </c>
      <c r="AL124" s="15">
        <v>0</v>
      </c>
      <c r="AM124" s="15">
        <v>15.8</v>
      </c>
      <c r="AN124" s="15" t="s">
        <v>1686</v>
      </c>
      <c r="AO124" s="15"/>
      <c r="AP124" s="15"/>
      <c r="AQ124" s="15"/>
      <c r="AR124" s="15"/>
      <c r="AS124" s="18" t="b">
        <v>0</v>
      </c>
      <c r="AT124" s="15" t="s">
        <v>2458</v>
      </c>
      <c r="AU124" s="17">
        <v>1776</v>
      </c>
      <c r="AV124" s="17">
        <v>3</v>
      </c>
      <c r="AW124" s="17">
        <v>5</v>
      </c>
      <c r="AX124" s="17">
        <v>7</v>
      </c>
      <c r="AY124" s="17">
        <v>20</v>
      </c>
      <c r="AZ124" s="17">
        <v>1</v>
      </c>
      <c r="BA124" s="17">
        <v>0</v>
      </c>
      <c r="BB124" s="17">
        <v>0</v>
      </c>
      <c r="BC124" s="17">
        <v>2</v>
      </c>
      <c r="BD124" s="17">
        <v>0</v>
      </c>
      <c r="BE124" s="17">
        <v>0</v>
      </c>
      <c r="BF124" s="17">
        <v>2</v>
      </c>
      <c r="BG124" s="17">
        <v>290</v>
      </c>
      <c r="BH124" s="15">
        <v>338.6</v>
      </c>
      <c r="BI124" s="15">
        <v>349.5</v>
      </c>
      <c r="BJ124" s="15">
        <v>448</v>
      </c>
      <c r="BK124" s="15">
        <v>113.5</v>
      </c>
      <c r="BL124" s="17">
        <v>0</v>
      </c>
      <c r="BM124" s="17">
        <v>0</v>
      </c>
      <c r="BN124" s="17">
        <v>0</v>
      </c>
      <c r="BO124" s="17">
        <v>0</v>
      </c>
      <c r="BP124" s="17">
        <v>20</v>
      </c>
      <c r="BQ124" s="15">
        <v>2.9</v>
      </c>
      <c r="BR124" s="15">
        <v>2.9</v>
      </c>
      <c r="BS124" s="15">
        <v>5.8</v>
      </c>
      <c r="BT124" s="15">
        <v>21.59</v>
      </c>
      <c r="BU124" s="15"/>
      <c r="BV124" s="15"/>
      <c r="BW124" s="15"/>
      <c r="BX124" s="15"/>
      <c r="BY124" s="15"/>
      <c r="BZ124" s="15"/>
      <c r="CA124" s="15"/>
      <c r="CB124" s="15"/>
      <c r="CC124" s="17">
        <v>179</v>
      </c>
      <c r="CD124" s="17">
        <v>17</v>
      </c>
      <c r="CE124" s="17">
        <v>101</v>
      </c>
      <c r="CF124" s="17">
        <v>4</v>
      </c>
      <c r="CG124" s="17">
        <v>48</v>
      </c>
      <c r="CH124" s="17">
        <v>18</v>
      </c>
      <c r="CI124" s="17">
        <v>99</v>
      </c>
      <c r="CJ124" s="17">
        <v>16</v>
      </c>
      <c r="CK124" s="17">
        <v>0.15</v>
      </c>
      <c r="CL124" s="17">
        <v>0</v>
      </c>
      <c r="CM124" s="17">
        <v>0.15</v>
      </c>
      <c r="CN124" s="17">
        <v>0.3</v>
      </c>
      <c r="CO124" s="17">
        <v>1.0900000000000001</v>
      </c>
      <c r="CP124" s="17">
        <v>1.01</v>
      </c>
      <c r="CQ124" s="17">
        <v>169</v>
      </c>
      <c r="CR124" s="17">
        <v>39</v>
      </c>
      <c r="CS124" s="17">
        <v>406</v>
      </c>
      <c r="CT124" s="17">
        <v>36</v>
      </c>
      <c r="CU124" s="17">
        <v>211</v>
      </c>
      <c r="CV124" s="17">
        <v>20</v>
      </c>
      <c r="CW124" s="17">
        <v>202</v>
      </c>
      <c r="CX124" s="17">
        <v>35</v>
      </c>
      <c r="CY124" s="17">
        <v>1.01</v>
      </c>
      <c r="CZ124" s="17">
        <v>0.35</v>
      </c>
      <c r="DA124" s="17">
        <v>0</v>
      </c>
      <c r="DB124" s="15"/>
      <c r="DC124" s="15"/>
      <c r="DD124" s="15"/>
      <c r="DE124" s="15"/>
      <c r="DF124" s="15"/>
      <c r="DG124" s="15"/>
      <c r="DH124" s="15"/>
    </row>
    <row r="125" spans="1:112" ht="17.25" thickBot="1">
      <c r="A125" s="18" t="b">
        <v>1</v>
      </c>
      <c r="B125" s="18" t="b">
        <v>1</v>
      </c>
      <c r="C125" s="15"/>
      <c r="D125" s="15"/>
      <c r="E125" s="17">
        <v>219249</v>
      </c>
      <c r="F125" s="17">
        <v>0</v>
      </c>
      <c r="G125" s="17">
        <v>0</v>
      </c>
      <c r="H125" s="17">
        <v>0</v>
      </c>
      <c r="I125" s="17">
        <v>0</v>
      </c>
      <c r="J125" s="15">
        <v>0</v>
      </c>
      <c r="K125" s="17">
        <v>0</v>
      </c>
      <c r="L125" s="17">
        <v>3</v>
      </c>
      <c r="M125" s="15">
        <v>2</v>
      </c>
      <c r="N125" s="15"/>
      <c r="O125" s="17">
        <v>0</v>
      </c>
      <c r="P125" s="15" t="s">
        <v>544</v>
      </c>
      <c r="Q125" s="15">
        <v>0</v>
      </c>
      <c r="R125" s="17">
        <v>126</v>
      </c>
      <c r="S125" s="18" t="b">
        <v>0</v>
      </c>
      <c r="T125" s="15"/>
      <c r="U125" s="15"/>
      <c r="V125" s="17">
        <v>55</v>
      </c>
      <c r="W125" s="15" t="s">
        <v>1770</v>
      </c>
      <c r="X125" s="15">
        <v>2.7</v>
      </c>
      <c r="Y125" s="18" t="b">
        <v>0</v>
      </c>
      <c r="Z125" s="15" t="s">
        <v>1771</v>
      </c>
      <c r="AA125" s="15">
        <v>0.1</v>
      </c>
      <c r="AB125" s="18" t="b">
        <v>0</v>
      </c>
      <c r="AC125" s="15"/>
      <c r="AD125" s="15" t="s">
        <v>519</v>
      </c>
      <c r="AE125" s="17">
        <v>5</v>
      </c>
      <c r="AF125" s="17">
        <v>36</v>
      </c>
      <c r="AG125" s="17">
        <v>16</v>
      </c>
      <c r="AH125" s="17">
        <v>0</v>
      </c>
      <c r="AI125" s="17">
        <v>0</v>
      </c>
      <c r="AJ125" s="17">
        <v>0</v>
      </c>
      <c r="AK125" s="17">
        <v>0</v>
      </c>
      <c r="AL125" s="15">
        <v>0</v>
      </c>
      <c r="AM125" s="15">
        <v>2.9</v>
      </c>
      <c r="AN125" s="15" t="s">
        <v>1771</v>
      </c>
      <c r="AO125" s="15"/>
      <c r="AP125" s="15"/>
      <c r="AQ125" s="15"/>
      <c r="AR125" s="15"/>
      <c r="AS125" s="18" t="b">
        <v>0</v>
      </c>
      <c r="AT125" s="15" t="s">
        <v>2465</v>
      </c>
      <c r="AU125" s="17">
        <v>202</v>
      </c>
      <c r="AV125" s="17">
        <v>1</v>
      </c>
      <c r="AW125" s="17">
        <v>0</v>
      </c>
      <c r="AX125" s="17">
        <v>1</v>
      </c>
      <c r="AY125" s="17">
        <v>3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2</v>
      </c>
      <c r="BG125" s="17">
        <v>48</v>
      </c>
      <c r="BH125" s="15">
        <v>65.400000000000006</v>
      </c>
      <c r="BI125" s="15">
        <v>67.7</v>
      </c>
      <c r="BJ125" s="15">
        <v>63</v>
      </c>
      <c r="BK125" s="15">
        <v>19.600000000000001</v>
      </c>
      <c r="BL125" s="17">
        <v>0</v>
      </c>
      <c r="BM125" s="17">
        <v>0</v>
      </c>
      <c r="BN125" s="17">
        <v>0</v>
      </c>
      <c r="BO125" s="17">
        <v>0</v>
      </c>
      <c r="BP125" s="17">
        <v>2</v>
      </c>
      <c r="BQ125" s="15">
        <v>1.21</v>
      </c>
      <c r="BR125" s="15">
        <v>0.18</v>
      </c>
      <c r="BS125" s="15">
        <v>1.39</v>
      </c>
      <c r="BT125" s="15">
        <v>2.5299999999999998</v>
      </c>
      <c r="BU125" s="15"/>
      <c r="BV125" s="15"/>
      <c r="BW125" s="15"/>
      <c r="BX125" s="15"/>
      <c r="BY125" s="17">
        <v>2</v>
      </c>
      <c r="BZ125" s="15"/>
      <c r="CA125" s="15"/>
      <c r="CB125" s="15"/>
      <c r="CC125" s="17">
        <v>328</v>
      </c>
      <c r="CD125" s="17">
        <v>147</v>
      </c>
      <c r="CE125" s="17">
        <v>265</v>
      </c>
      <c r="CF125" s="17">
        <v>147</v>
      </c>
      <c r="CG125" s="17">
        <v>267</v>
      </c>
      <c r="CH125" s="17">
        <v>143</v>
      </c>
      <c r="CI125" s="17">
        <v>310</v>
      </c>
      <c r="CJ125" s="17">
        <v>148</v>
      </c>
      <c r="CK125" s="17">
        <v>0.54</v>
      </c>
      <c r="CL125" s="17">
        <v>0</v>
      </c>
      <c r="CM125" s="17">
        <v>0.08</v>
      </c>
      <c r="CN125" s="17">
        <v>0.62</v>
      </c>
      <c r="CO125" s="17">
        <v>1.1299999999999999</v>
      </c>
      <c r="CP125" s="17">
        <v>1.34</v>
      </c>
      <c r="CQ125" s="17">
        <v>140</v>
      </c>
      <c r="CR125" s="17">
        <v>87</v>
      </c>
      <c r="CS125" s="17">
        <v>377</v>
      </c>
      <c r="CT125" s="17">
        <v>130</v>
      </c>
      <c r="CU125" s="17">
        <v>210</v>
      </c>
      <c r="CV125" s="17">
        <v>82</v>
      </c>
      <c r="CW125" s="17">
        <v>464</v>
      </c>
      <c r="CX125" s="17">
        <v>185</v>
      </c>
      <c r="CY125" s="17">
        <v>0.89</v>
      </c>
      <c r="CZ125" s="17">
        <v>0.45</v>
      </c>
      <c r="DA125" s="17">
        <v>0</v>
      </c>
      <c r="DB125" s="15"/>
      <c r="DC125" s="15"/>
      <c r="DD125" s="15"/>
      <c r="DE125" s="15"/>
      <c r="DF125" s="15"/>
      <c r="DG125" s="15"/>
      <c r="DH125" s="15"/>
    </row>
    <row r="126" spans="1:112" ht="27.75" thickBot="1">
      <c r="A126" s="18" t="b">
        <v>1</v>
      </c>
      <c r="B126" s="18" t="b">
        <v>1</v>
      </c>
      <c r="C126" s="15"/>
      <c r="D126" s="15"/>
      <c r="E126" s="17">
        <v>514254</v>
      </c>
      <c r="F126" s="17">
        <v>0</v>
      </c>
      <c r="G126" s="17">
        <v>0</v>
      </c>
      <c r="H126" s="17">
        <v>0</v>
      </c>
      <c r="I126" s="17">
        <v>0</v>
      </c>
      <c r="J126" s="15">
        <v>0</v>
      </c>
      <c r="K126" s="17">
        <v>0</v>
      </c>
      <c r="L126" s="17">
        <v>3</v>
      </c>
      <c r="M126" s="15">
        <v>1.5</v>
      </c>
      <c r="N126" s="15"/>
      <c r="O126" s="17">
        <v>0</v>
      </c>
      <c r="P126" s="15" t="s">
        <v>1955</v>
      </c>
      <c r="Q126" s="15">
        <v>0</v>
      </c>
      <c r="R126" s="17">
        <v>127</v>
      </c>
      <c r="S126" s="18" t="b">
        <v>0</v>
      </c>
      <c r="T126" s="15"/>
      <c r="U126" s="15"/>
      <c r="V126" s="17">
        <v>50</v>
      </c>
      <c r="W126" s="15" t="s">
        <v>1956</v>
      </c>
      <c r="X126" s="15">
        <v>3</v>
      </c>
      <c r="Y126" s="18" t="b">
        <v>0</v>
      </c>
      <c r="Z126" s="15" t="s">
        <v>2473</v>
      </c>
      <c r="AA126" s="15">
        <v>1.9</v>
      </c>
      <c r="AB126" s="18" t="b">
        <v>0</v>
      </c>
      <c r="AC126" s="15"/>
      <c r="AD126" s="15" t="s">
        <v>519</v>
      </c>
      <c r="AE126" s="17">
        <v>5</v>
      </c>
      <c r="AF126" s="17">
        <v>36</v>
      </c>
      <c r="AG126" s="17">
        <v>97</v>
      </c>
      <c r="AH126" s="17">
        <v>0</v>
      </c>
      <c r="AI126" s="17">
        <v>0</v>
      </c>
      <c r="AJ126" s="17">
        <v>0</v>
      </c>
      <c r="AK126" s="17">
        <v>0</v>
      </c>
      <c r="AL126" s="15">
        <v>0</v>
      </c>
      <c r="AM126" s="15">
        <v>19.399999999999999</v>
      </c>
      <c r="AN126" s="15" t="s">
        <v>270</v>
      </c>
      <c r="AO126" s="15"/>
      <c r="AP126" s="15"/>
      <c r="AQ126" s="15"/>
      <c r="AR126" s="15"/>
      <c r="AS126" s="18" t="b">
        <v>0</v>
      </c>
      <c r="AT126" s="15" t="s">
        <v>2474</v>
      </c>
      <c r="AU126" s="17">
        <v>2117</v>
      </c>
      <c r="AV126" s="17">
        <v>5</v>
      </c>
      <c r="AW126" s="17">
        <v>1</v>
      </c>
      <c r="AX126" s="17">
        <v>8</v>
      </c>
      <c r="AY126" s="17">
        <v>29</v>
      </c>
      <c r="AZ126" s="17">
        <v>0</v>
      </c>
      <c r="BA126" s="17">
        <v>0</v>
      </c>
      <c r="BB126" s="17">
        <v>0</v>
      </c>
      <c r="BC126" s="17">
        <v>9</v>
      </c>
      <c r="BD126" s="17">
        <v>0</v>
      </c>
      <c r="BE126" s="17">
        <v>0</v>
      </c>
      <c r="BF126" s="17">
        <v>9</v>
      </c>
      <c r="BG126" s="17">
        <v>361</v>
      </c>
      <c r="BH126" s="15">
        <v>438.2</v>
      </c>
      <c r="BI126" s="15">
        <v>319.7</v>
      </c>
      <c r="BJ126" s="15">
        <v>432</v>
      </c>
      <c r="BK126" s="15">
        <v>119</v>
      </c>
      <c r="BL126" s="17">
        <v>0</v>
      </c>
      <c r="BM126" s="17">
        <v>0</v>
      </c>
      <c r="BN126" s="17">
        <v>0</v>
      </c>
      <c r="BO126" s="17">
        <v>0</v>
      </c>
      <c r="BP126" s="17">
        <v>26</v>
      </c>
      <c r="BQ126" s="15">
        <v>6.24</v>
      </c>
      <c r="BR126" s="15">
        <v>1.72</v>
      </c>
      <c r="BS126" s="15">
        <v>7.96</v>
      </c>
      <c r="BT126" s="15">
        <v>29.35</v>
      </c>
      <c r="BU126" s="15"/>
      <c r="BV126" s="15"/>
      <c r="BW126" s="17">
        <v>5</v>
      </c>
      <c r="BX126" s="15"/>
      <c r="BY126" s="15"/>
      <c r="BZ126" s="15"/>
      <c r="CA126" s="15"/>
      <c r="CB126" s="15"/>
      <c r="CC126" s="17">
        <v>136</v>
      </c>
      <c r="CD126" s="17">
        <v>49</v>
      </c>
      <c r="CE126" s="17">
        <v>112</v>
      </c>
      <c r="CF126" s="17">
        <v>80</v>
      </c>
      <c r="CG126" s="17">
        <v>55</v>
      </c>
      <c r="CH126" s="17">
        <v>33</v>
      </c>
      <c r="CI126" s="17">
        <v>91</v>
      </c>
      <c r="CJ126" s="17">
        <v>53</v>
      </c>
      <c r="CK126" s="17">
        <v>0.27</v>
      </c>
      <c r="CL126" s="17">
        <v>0</v>
      </c>
      <c r="CM126" s="17">
        <v>7.0000000000000007E-2</v>
      </c>
      <c r="CN126" s="17">
        <v>0.34</v>
      </c>
      <c r="CO126" s="17">
        <v>1.25</v>
      </c>
      <c r="CP126" s="17">
        <v>1.23</v>
      </c>
      <c r="CQ126" s="17">
        <v>332</v>
      </c>
      <c r="CR126" s="17">
        <v>193</v>
      </c>
      <c r="CS126" s="17">
        <v>310</v>
      </c>
      <c r="CT126" s="17">
        <v>87</v>
      </c>
      <c r="CU126" s="17">
        <v>171</v>
      </c>
      <c r="CV126" s="17">
        <v>65</v>
      </c>
      <c r="CW126" s="17">
        <v>137</v>
      </c>
      <c r="CX126" s="17">
        <v>41</v>
      </c>
      <c r="CY126" s="17">
        <v>1.1100000000000001</v>
      </c>
      <c r="CZ126" s="17">
        <v>0.34</v>
      </c>
      <c r="DA126" s="17">
        <v>0</v>
      </c>
      <c r="DB126" s="15"/>
      <c r="DC126" s="15"/>
      <c r="DD126" s="15"/>
      <c r="DE126" s="15"/>
      <c r="DF126" s="15"/>
      <c r="DG126" s="15"/>
      <c r="DH126" s="15"/>
    </row>
    <row r="127" spans="1:112" ht="27.75" thickBot="1">
      <c r="A127" s="18" t="b">
        <v>1</v>
      </c>
      <c r="B127" s="18" t="b">
        <v>1</v>
      </c>
      <c r="C127" s="15"/>
      <c r="D127" s="15"/>
      <c r="E127" s="17">
        <v>536916</v>
      </c>
      <c r="F127" s="17">
        <v>0</v>
      </c>
      <c r="G127" s="17">
        <v>0</v>
      </c>
      <c r="H127" s="17">
        <v>0</v>
      </c>
      <c r="I127" s="17">
        <v>0</v>
      </c>
      <c r="J127" s="15">
        <v>0</v>
      </c>
      <c r="K127" s="17">
        <v>0</v>
      </c>
      <c r="L127" s="17">
        <v>3</v>
      </c>
      <c r="M127" s="15">
        <v>1.5</v>
      </c>
      <c r="N127" s="15"/>
      <c r="O127" s="17">
        <v>0</v>
      </c>
      <c r="P127" s="15" t="s">
        <v>697</v>
      </c>
      <c r="Q127" s="15">
        <v>0</v>
      </c>
      <c r="R127" s="17">
        <v>128</v>
      </c>
      <c r="S127" s="18" t="b">
        <v>0</v>
      </c>
      <c r="T127" s="15"/>
      <c r="U127" s="15"/>
      <c r="V127" s="17">
        <v>50</v>
      </c>
      <c r="W127" s="15" t="s">
        <v>698</v>
      </c>
      <c r="X127" s="15">
        <v>0.8</v>
      </c>
      <c r="Y127" s="18" t="b">
        <v>0</v>
      </c>
      <c r="Z127" s="15" t="s">
        <v>699</v>
      </c>
      <c r="AA127" s="15">
        <v>0.1</v>
      </c>
      <c r="AB127" s="18" t="b">
        <v>0</v>
      </c>
      <c r="AC127" s="15"/>
      <c r="AD127" s="15" t="s">
        <v>519</v>
      </c>
      <c r="AE127" s="17">
        <v>5</v>
      </c>
      <c r="AF127" s="17">
        <v>36</v>
      </c>
      <c r="AG127" s="17">
        <v>3</v>
      </c>
      <c r="AH127" s="17">
        <v>0</v>
      </c>
      <c r="AI127" s="17">
        <v>0</v>
      </c>
      <c r="AJ127" s="17">
        <v>0</v>
      </c>
      <c r="AK127" s="17">
        <v>0</v>
      </c>
      <c r="AL127" s="15">
        <v>0</v>
      </c>
      <c r="AM127" s="15">
        <v>0.6</v>
      </c>
      <c r="AN127" s="15" t="s">
        <v>699</v>
      </c>
      <c r="AO127" s="15"/>
      <c r="AP127" s="15"/>
      <c r="AQ127" s="15"/>
      <c r="AR127" s="15"/>
      <c r="AS127" s="18" t="b">
        <v>0</v>
      </c>
      <c r="AT127" s="15" t="s">
        <v>2472</v>
      </c>
      <c r="AU127" s="17">
        <v>81</v>
      </c>
      <c r="AV127" s="17">
        <v>0</v>
      </c>
      <c r="AW127" s="17">
        <v>0</v>
      </c>
      <c r="AX127" s="17">
        <v>0</v>
      </c>
      <c r="AY127" s="17">
        <v>4</v>
      </c>
      <c r="AZ127" s="17">
        <v>0</v>
      </c>
      <c r="BA127" s="17">
        <v>0</v>
      </c>
      <c r="BB127" s="17">
        <v>0</v>
      </c>
      <c r="BC127" s="17">
        <v>1</v>
      </c>
      <c r="BD127" s="17">
        <v>0</v>
      </c>
      <c r="BE127" s="17">
        <v>0</v>
      </c>
      <c r="BF127" s="17">
        <v>0</v>
      </c>
      <c r="BG127" s="17">
        <v>9</v>
      </c>
      <c r="BH127" s="15">
        <v>13.2</v>
      </c>
      <c r="BI127" s="15">
        <v>40</v>
      </c>
      <c r="BJ127" s="15">
        <v>21</v>
      </c>
      <c r="BK127" s="15">
        <v>7.4</v>
      </c>
      <c r="BL127" s="17">
        <v>0</v>
      </c>
      <c r="BM127" s="17">
        <v>0</v>
      </c>
      <c r="BN127" s="17">
        <v>0</v>
      </c>
      <c r="BO127" s="17">
        <v>0</v>
      </c>
      <c r="BP127" s="17">
        <v>1</v>
      </c>
      <c r="BQ127" s="15">
        <v>0.06</v>
      </c>
      <c r="BR127" s="15">
        <v>0.28000000000000003</v>
      </c>
      <c r="BS127" s="15">
        <v>0.34</v>
      </c>
      <c r="BT127" s="15">
        <v>2.5099999999999998</v>
      </c>
      <c r="BU127" s="15"/>
      <c r="BV127" s="15"/>
      <c r="BW127" s="15"/>
      <c r="BX127" s="15"/>
      <c r="BY127" s="15"/>
      <c r="BZ127" s="15"/>
      <c r="CA127" s="15"/>
      <c r="CB127" s="15"/>
      <c r="CC127" s="17">
        <v>363</v>
      </c>
      <c r="CD127" s="17">
        <v>167</v>
      </c>
      <c r="CE127" s="17">
        <v>298</v>
      </c>
      <c r="CF127" s="17">
        <v>159</v>
      </c>
      <c r="CG127" s="17">
        <v>309</v>
      </c>
      <c r="CH127" s="17">
        <v>159</v>
      </c>
      <c r="CI127" s="17">
        <v>351</v>
      </c>
      <c r="CJ127" s="17">
        <v>164</v>
      </c>
      <c r="CK127" s="17">
        <v>7.0000000000000007E-2</v>
      </c>
      <c r="CL127" s="17">
        <v>0</v>
      </c>
      <c r="CM127" s="17">
        <v>0.31</v>
      </c>
      <c r="CN127" s="17">
        <v>0.38</v>
      </c>
      <c r="CO127" s="17">
        <v>2.79</v>
      </c>
      <c r="CP127" s="17">
        <v>4.4400000000000004</v>
      </c>
      <c r="CQ127" s="17">
        <v>343</v>
      </c>
      <c r="CR127" s="17">
        <v>203</v>
      </c>
      <c r="CS127" s="17">
        <v>321</v>
      </c>
      <c r="CT127" s="17">
        <v>97</v>
      </c>
      <c r="CU127" s="17">
        <v>397</v>
      </c>
      <c r="CV127" s="17">
        <v>186</v>
      </c>
      <c r="CW127" s="17">
        <v>466</v>
      </c>
      <c r="CX127" s="17">
        <v>187</v>
      </c>
      <c r="CY127" s="17">
        <v>1.1100000000000001</v>
      </c>
      <c r="CZ127" s="17">
        <v>0</v>
      </c>
      <c r="DA127" s="17">
        <v>0</v>
      </c>
      <c r="DB127" s="15"/>
      <c r="DC127" s="15"/>
      <c r="DD127" s="15"/>
      <c r="DE127" s="15"/>
      <c r="DF127" s="15"/>
      <c r="DG127" s="15"/>
      <c r="DH127" s="15"/>
    </row>
    <row r="128" spans="1:112" ht="17.25" thickBot="1">
      <c r="A128" s="18" t="b">
        <v>1</v>
      </c>
      <c r="B128" s="18" t="b">
        <v>1</v>
      </c>
      <c r="C128" s="15"/>
      <c r="D128" s="15"/>
      <c r="E128" s="17">
        <v>509416</v>
      </c>
      <c r="F128" s="17">
        <v>0</v>
      </c>
      <c r="G128" s="17">
        <v>0</v>
      </c>
      <c r="H128" s="17">
        <v>0</v>
      </c>
      <c r="I128" s="17">
        <v>0</v>
      </c>
      <c r="J128" s="15">
        <v>0</v>
      </c>
      <c r="K128" s="17">
        <v>0</v>
      </c>
      <c r="L128" s="17">
        <v>3</v>
      </c>
      <c r="M128" s="15">
        <v>2</v>
      </c>
      <c r="N128" s="15"/>
      <c r="O128" s="17">
        <v>0</v>
      </c>
      <c r="P128" s="15" t="s">
        <v>1625</v>
      </c>
      <c r="Q128" s="15">
        <v>0</v>
      </c>
      <c r="R128" s="17">
        <v>129</v>
      </c>
      <c r="S128" s="18" t="b">
        <v>0</v>
      </c>
      <c r="T128" s="15"/>
      <c r="U128" s="15"/>
      <c r="V128" s="17">
        <v>55</v>
      </c>
      <c r="W128" s="15" t="s">
        <v>1626</v>
      </c>
      <c r="X128" s="15">
        <v>3.4</v>
      </c>
      <c r="Y128" s="18" t="b">
        <v>0</v>
      </c>
      <c r="Z128" s="15" t="s">
        <v>1627</v>
      </c>
      <c r="AA128" s="15">
        <v>0.6</v>
      </c>
      <c r="AB128" s="18" t="b">
        <v>0</v>
      </c>
      <c r="AC128" s="15"/>
      <c r="AD128" s="15" t="s">
        <v>519</v>
      </c>
      <c r="AE128" s="17">
        <v>5</v>
      </c>
      <c r="AF128" s="17">
        <v>36</v>
      </c>
      <c r="AG128" s="17">
        <v>98</v>
      </c>
      <c r="AH128" s="17">
        <v>0</v>
      </c>
      <c r="AI128" s="17">
        <v>0</v>
      </c>
      <c r="AJ128" s="17">
        <v>0</v>
      </c>
      <c r="AK128" s="17">
        <v>0</v>
      </c>
      <c r="AL128" s="15">
        <v>0</v>
      </c>
      <c r="AM128" s="15">
        <v>17.8</v>
      </c>
      <c r="AN128" s="15" t="s">
        <v>1627</v>
      </c>
      <c r="AO128" s="15"/>
      <c r="AP128" s="15"/>
      <c r="AQ128" s="15"/>
      <c r="AR128" s="15"/>
      <c r="AS128" s="18" t="b">
        <v>0</v>
      </c>
      <c r="AT128" s="15" t="s">
        <v>2470</v>
      </c>
      <c r="AU128" s="17">
        <v>1921</v>
      </c>
      <c r="AV128" s="17">
        <v>3</v>
      </c>
      <c r="AW128" s="17">
        <v>4</v>
      </c>
      <c r="AX128" s="17">
        <v>6</v>
      </c>
      <c r="AY128" s="17">
        <v>24</v>
      </c>
      <c r="AZ128" s="17">
        <v>0</v>
      </c>
      <c r="BA128" s="17">
        <v>0</v>
      </c>
      <c r="BB128" s="17">
        <v>0</v>
      </c>
      <c r="BC128" s="17">
        <v>1</v>
      </c>
      <c r="BD128" s="17">
        <v>0</v>
      </c>
      <c r="BE128" s="17">
        <v>0</v>
      </c>
      <c r="BF128" s="17">
        <v>7</v>
      </c>
      <c r="BG128" s="17">
        <v>406</v>
      </c>
      <c r="BH128" s="15">
        <v>359.8</v>
      </c>
      <c r="BI128" s="15">
        <v>251.3</v>
      </c>
      <c r="BJ128" s="15">
        <v>231</v>
      </c>
      <c r="BK128" s="15">
        <v>84.5</v>
      </c>
      <c r="BL128" s="17">
        <v>0</v>
      </c>
      <c r="BM128" s="17">
        <v>0</v>
      </c>
      <c r="BN128" s="17">
        <v>0</v>
      </c>
      <c r="BO128" s="17">
        <v>0</v>
      </c>
      <c r="BP128" s="17">
        <v>20</v>
      </c>
      <c r="BQ128" s="15">
        <v>2.7</v>
      </c>
      <c r="BR128" s="15">
        <v>1.1499999999999999</v>
      </c>
      <c r="BS128" s="15">
        <v>3.85</v>
      </c>
      <c r="BT128" s="15">
        <v>26.85</v>
      </c>
      <c r="BU128" s="17">
        <v>8</v>
      </c>
      <c r="BV128" s="15"/>
      <c r="BW128" s="17">
        <v>2</v>
      </c>
      <c r="BX128" s="15"/>
      <c r="BY128" s="15"/>
      <c r="BZ128" s="15"/>
      <c r="CA128" s="15"/>
      <c r="CB128" s="15"/>
      <c r="CC128" s="17">
        <v>169</v>
      </c>
      <c r="CD128" s="17">
        <v>67</v>
      </c>
      <c r="CE128" s="17">
        <v>137</v>
      </c>
      <c r="CF128" s="17">
        <v>94</v>
      </c>
      <c r="CG128" s="17">
        <v>131</v>
      </c>
      <c r="CH128" s="17">
        <v>75</v>
      </c>
      <c r="CI128" s="17">
        <v>163</v>
      </c>
      <c r="CJ128" s="17">
        <v>80</v>
      </c>
      <c r="CK128" s="17">
        <v>0.13</v>
      </c>
      <c r="CL128" s="17">
        <v>0</v>
      </c>
      <c r="CM128" s="17">
        <v>0.05</v>
      </c>
      <c r="CN128" s="17">
        <v>0.18</v>
      </c>
      <c r="CO128" s="17">
        <v>1.26</v>
      </c>
      <c r="CP128" s="17">
        <v>1.1200000000000001</v>
      </c>
      <c r="CQ128" s="17">
        <v>192</v>
      </c>
      <c r="CR128" s="17">
        <v>119</v>
      </c>
      <c r="CS128" s="17">
        <v>429</v>
      </c>
      <c r="CT128" s="17">
        <v>162</v>
      </c>
      <c r="CU128" s="17">
        <v>118</v>
      </c>
      <c r="CV128" s="17">
        <v>47</v>
      </c>
      <c r="CW128" s="17">
        <v>244</v>
      </c>
      <c r="CX128" s="17">
        <v>84</v>
      </c>
      <c r="CY128" s="17">
        <v>0.94</v>
      </c>
      <c r="CZ128" s="17">
        <v>0.28000000000000003</v>
      </c>
      <c r="DA128" s="17">
        <v>0</v>
      </c>
      <c r="DB128" s="15"/>
      <c r="DC128" s="15"/>
      <c r="DD128" s="15"/>
      <c r="DE128" s="15"/>
      <c r="DF128" s="15"/>
      <c r="DG128" s="15"/>
      <c r="DH128" s="15"/>
    </row>
    <row r="129" spans="1:112" ht="17.25" thickBot="1">
      <c r="A129" s="18" t="b">
        <v>1</v>
      </c>
      <c r="B129" s="18" t="b">
        <v>1</v>
      </c>
      <c r="C129" s="15"/>
      <c r="D129" s="15"/>
      <c r="E129" s="17">
        <v>467779</v>
      </c>
      <c r="F129" s="17">
        <v>0</v>
      </c>
      <c r="G129" s="17">
        <v>0</v>
      </c>
      <c r="H129" s="17">
        <v>0</v>
      </c>
      <c r="I129" s="17">
        <v>0</v>
      </c>
      <c r="J129" s="15">
        <v>0</v>
      </c>
      <c r="K129" s="17">
        <v>0</v>
      </c>
      <c r="L129" s="17">
        <v>2</v>
      </c>
      <c r="M129" s="15">
        <v>2.2000000000000002</v>
      </c>
      <c r="N129" s="15"/>
      <c r="O129" s="17">
        <v>0</v>
      </c>
      <c r="P129" s="15" t="s">
        <v>1500</v>
      </c>
      <c r="Q129" s="15">
        <v>0</v>
      </c>
      <c r="R129" s="17">
        <v>130</v>
      </c>
      <c r="S129" s="18" t="b">
        <v>0</v>
      </c>
      <c r="T129" s="15"/>
      <c r="U129" s="15"/>
      <c r="V129" s="17">
        <v>50</v>
      </c>
      <c r="W129" s="15" t="s">
        <v>1501</v>
      </c>
      <c r="X129" s="15">
        <v>3.6</v>
      </c>
      <c r="Y129" s="18" t="b">
        <v>0</v>
      </c>
      <c r="Z129" s="15" t="s">
        <v>1502</v>
      </c>
      <c r="AA129" s="15">
        <v>0.5</v>
      </c>
      <c r="AB129" s="18" t="b">
        <v>0</v>
      </c>
      <c r="AC129" s="15"/>
      <c r="AD129" s="15" t="s">
        <v>519</v>
      </c>
      <c r="AE129" s="17">
        <v>5</v>
      </c>
      <c r="AF129" s="17">
        <v>36</v>
      </c>
      <c r="AG129" s="17">
        <v>94</v>
      </c>
      <c r="AH129" s="17">
        <v>0</v>
      </c>
      <c r="AI129" s="17">
        <v>0</v>
      </c>
      <c r="AJ129" s="17">
        <v>0</v>
      </c>
      <c r="AK129" s="17">
        <v>0</v>
      </c>
      <c r="AL129" s="15">
        <v>0</v>
      </c>
      <c r="AM129" s="15">
        <v>18.8</v>
      </c>
      <c r="AN129" s="15" t="s">
        <v>1502</v>
      </c>
      <c r="AO129" s="15"/>
      <c r="AP129" s="15"/>
      <c r="AQ129" s="15"/>
      <c r="AR129" s="15"/>
      <c r="AS129" s="18" t="b">
        <v>0</v>
      </c>
      <c r="AT129" s="15" t="s">
        <v>2480</v>
      </c>
      <c r="AU129" s="17">
        <v>1901</v>
      </c>
      <c r="AV129" s="17">
        <v>2</v>
      </c>
      <c r="AW129" s="17">
        <v>4</v>
      </c>
      <c r="AX129" s="17">
        <v>6</v>
      </c>
      <c r="AY129" s="17">
        <v>26</v>
      </c>
      <c r="AZ129" s="17">
        <v>0</v>
      </c>
      <c r="BA129" s="17">
        <v>0</v>
      </c>
      <c r="BB129" s="17">
        <v>0</v>
      </c>
      <c r="BC129" s="17">
        <v>8</v>
      </c>
      <c r="BD129" s="17">
        <v>0</v>
      </c>
      <c r="BE129" s="17">
        <v>0</v>
      </c>
      <c r="BF129" s="17">
        <v>6</v>
      </c>
      <c r="BG129" s="17">
        <v>398</v>
      </c>
      <c r="BH129" s="15">
        <v>477</v>
      </c>
      <c r="BI129" s="15">
        <v>291.10000000000002</v>
      </c>
      <c r="BJ129" s="15">
        <v>209</v>
      </c>
      <c r="BK129" s="15">
        <v>97.7</v>
      </c>
      <c r="BL129" s="17">
        <v>0</v>
      </c>
      <c r="BM129" s="17">
        <v>0</v>
      </c>
      <c r="BN129" s="17">
        <v>0</v>
      </c>
      <c r="BO129" s="17">
        <v>0</v>
      </c>
      <c r="BP129" s="17">
        <v>23</v>
      </c>
      <c r="BQ129" s="15">
        <v>1.92</v>
      </c>
      <c r="BR129" s="15">
        <v>1.86</v>
      </c>
      <c r="BS129" s="15">
        <v>3.78</v>
      </c>
      <c r="BT129" s="15">
        <v>23.95</v>
      </c>
      <c r="BU129" s="15"/>
      <c r="BV129" s="15"/>
      <c r="BW129" s="15"/>
      <c r="BX129" s="15"/>
      <c r="BY129" s="15"/>
      <c r="BZ129" s="15"/>
      <c r="CA129" s="15"/>
      <c r="CB129" s="15"/>
      <c r="CC129" s="17">
        <v>122</v>
      </c>
      <c r="CD129" s="17">
        <v>50</v>
      </c>
      <c r="CE129" s="17">
        <v>128</v>
      </c>
      <c r="CF129" s="17">
        <v>31</v>
      </c>
      <c r="CG129" s="17">
        <v>146</v>
      </c>
      <c r="CH129" s="17">
        <v>34</v>
      </c>
      <c r="CI129" s="17">
        <v>136</v>
      </c>
      <c r="CJ129" s="17">
        <v>44</v>
      </c>
      <c r="CK129" s="17">
        <v>0.09</v>
      </c>
      <c r="CL129" s="17">
        <v>0</v>
      </c>
      <c r="CM129" s="17">
        <v>0.09</v>
      </c>
      <c r="CN129" s="17">
        <v>0.18</v>
      </c>
      <c r="CO129" s="17">
        <v>1.1299999999999999</v>
      </c>
      <c r="CP129" s="17">
        <v>1.23</v>
      </c>
      <c r="CQ129" s="17">
        <v>301</v>
      </c>
      <c r="CR129" s="17">
        <v>59</v>
      </c>
      <c r="CS129" s="17">
        <v>279</v>
      </c>
      <c r="CT129" s="17">
        <v>138</v>
      </c>
      <c r="CU129" s="17">
        <v>89</v>
      </c>
      <c r="CV129" s="17">
        <v>36</v>
      </c>
      <c r="CW129" s="17">
        <v>271</v>
      </c>
      <c r="CX129" s="17">
        <v>100</v>
      </c>
      <c r="CY129" s="17">
        <v>1.0900000000000001</v>
      </c>
      <c r="CZ129" s="17">
        <v>0.28000000000000003</v>
      </c>
      <c r="DA129" s="17">
        <v>0</v>
      </c>
      <c r="DB129" s="15"/>
      <c r="DC129" s="15"/>
      <c r="DD129" s="15"/>
      <c r="DE129" s="15"/>
      <c r="DF129" s="15"/>
      <c r="DG129" s="15"/>
      <c r="DH129" s="15"/>
    </row>
    <row r="130" spans="1:112" ht="17.25" thickBot="1">
      <c r="A130" s="18" t="b">
        <v>1</v>
      </c>
      <c r="B130" s="18" t="b">
        <v>1</v>
      </c>
      <c r="C130" s="15"/>
      <c r="D130" s="15"/>
      <c r="E130" s="17">
        <v>535301</v>
      </c>
      <c r="F130" s="17">
        <v>0</v>
      </c>
      <c r="G130" s="17">
        <v>0</v>
      </c>
      <c r="H130" s="17">
        <v>0</v>
      </c>
      <c r="I130" s="17">
        <v>0</v>
      </c>
      <c r="J130" s="15">
        <v>0</v>
      </c>
      <c r="K130" s="17">
        <v>0</v>
      </c>
      <c r="L130" s="17">
        <v>3</v>
      </c>
      <c r="M130" s="15">
        <v>1.5</v>
      </c>
      <c r="N130" s="15"/>
      <c r="O130" s="17">
        <v>0</v>
      </c>
      <c r="P130" s="15" t="s">
        <v>345</v>
      </c>
      <c r="Q130" s="15">
        <v>0</v>
      </c>
      <c r="R130" s="17">
        <v>131</v>
      </c>
      <c r="S130" s="18" t="b">
        <v>0</v>
      </c>
      <c r="T130" s="15"/>
      <c r="U130" s="15"/>
      <c r="V130" s="17">
        <v>50</v>
      </c>
      <c r="W130" s="15" t="s">
        <v>1332</v>
      </c>
      <c r="X130" s="15">
        <v>1.8</v>
      </c>
      <c r="Y130" s="18" t="b">
        <v>0</v>
      </c>
      <c r="Z130" s="15" t="s">
        <v>1333</v>
      </c>
      <c r="AA130" s="15">
        <v>0.6</v>
      </c>
      <c r="AB130" s="18" t="b">
        <v>0</v>
      </c>
      <c r="AC130" s="15"/>
      <c r="AD130" s="15" t="s">
        <v>519</v>
      </c>
      <c r="AE130" s="17">
        <v>5</v>
      </c>
      <c r="AF130" s="17">
        <v>36</v>
      </c>
      <c r="AG130" s="17">
        <v>56</v>
      </c>
      <c r="AH130" s="17">
        <v>0</v>
      </c>
      <c r="AI130" s="17">
        <v>0</v>
      </c>
      <c r="AJ130" s="17">
        <v>0</v>
      </c>
      <c r="AK130" s="17">
        <v>0</v>
      </c>
      <c r="AL130" s="15">
        <v>0</v>
      </c>
      <c r="AM130" s="15">
        <v>11.2</v>
      </c>
      <c r="AN130" s="15" t="s">
        <v>1333</v>
      </c>
      <c r="AO130" s="15"/>
      <c r="AP130" s="15"/>
      <c r="AQ130" s="15"/>
      <c r="AR130" s="15"/>
      <c r="AS130" s="18" t="b">
        <v>0</v>
      </c>
      <c r="AT130" s="15" t="s">
        <v>2471</v>
      </c>
      <c r="AU130" s="17">
        <v>1646</v>
      </c>
      <c r="AV130" s="17">
        <v>0</v>
      </c>
      <c r="AW130" s="17">
        <v>0</v>
      </c>
      <c r="AX130" s="17">
        <v>7</v>
      </c>
      <c r="AY130" s="17">
        <v>19</v>
      </c>
      <c r="AZ130" s="17">
        <v>0</v>
      </c>
      <c r="BA130" s="17">
        <v>0</v>
      </c>
      <c r="BB130" s="17">
        <v>0</v>
      </c>
      <c r="BC130" s="17">
        <v>5</v>
      </c>
      <c r="BD130" s="17">
        <v>0</v>
      </c>
      <c r="BE130" s="17">
        <v>0</v>
      </c>
      <c r="BF130" s="17">
        <v>0</v>
      </c>
      <c r="BG130" s="17">
        <v>231</v>
      </c>
      <c r="BH130" s="15">
        <v>166.8</v>
      </c>
      <c r="BI130" s="15">
        <v>156.30000000000001</v>
      </c>
      <c r="BJ130" s="15">
        <v>44</v>
      </c>
      <c r="BK130" s="15">
        <v>36.799999999999997</v>
      </c>
      <c r="BL130" s="17">
        <v>0</v>
      </c>
      <c r="BM130" s="17">
        <v>0</v>
      </c>
      <c r="BN130" s="17">
        <v>0</v>
      </c>
      <c r="BO130" s="17">
        <v>0</v>
      </c>
      <c r="BP130" s="17">
        <v>23</v>
      </c>
      <c r="BQ130" s="15">
        <v>0.78</v>
      </c>
      <c r="BR130" s="15">
        <v>0.72</v>
      </c>
      <c r="BS130" s="15">
        <v>1.5</v>
      </c>
      <c r="BT130" s="15">
        <v>20.399999999999999</v>
      </c>
      <c r="BU130" s="15"/>
      <c r="BV130" s="15"/>
      <c r="BW130" s="15"/>
      <c r="BX130" s="15"/>
      <c r="BY130" s="15"/>
      <c r="BZ130" s="15"/>
      <c r="CA130" s="15"/>
      <c r="CB130" s="15"/>
      <c r="CC130" s="17">
        <v>264</v>
      </c>
      <c r="CD130" s="17">
        <v>120</v>
      </c>
      <c r="CE130" s="17">
        <v>198</v>
      </c>
      <c r="CF130" s="17">
        <v>127</v>
      </c>
      <c r="CG130" s="17">
        <v>279</v>
      </c>
      <c r="CH130" s="17">
        <v>149</v>
      </c>
      <c r="CI130" s="17">
        <v>275</v>
      </c>
      <c r="CJ130" s="17">
        <v>133</v>
      </c>
      <c r="CK130" s="17">
        <v>0.04</v>
      </c>
      <c r="CL130" s="17">
        <v>0</v>
      </c>
      <c r="CM130" s="17">
        <v>0.04</v>
      </c>
      <c r="CN130" s="17">
        <v>0.08</v>
      </c>
      <c r="CO130" s="17">
        <v>1.1200000000000001</v>
      </c>
      <c r="CP130" s="17">
        <v>1.04</v>
      </c>
      <c r="CQ130" s="17">
        <v>338</v>
      </c>
      <c r="CR130" s="17">
        <v>198</v>
      </c>
      <c r="CS130" s="17">
        <v>316</v>
      </c>
      <c r="CT130" s="17">
        <v>92</v>
      </c>
      <c r="CU130" s="17">
        <v>305</v>
      </c>
      <c r="CV130" s="17">
        <v>133</v>
      </c>
      <c r="CW130" s="17">
        <v>247</v>
      </c>
      <c r="CX130" s="17">
        <v>85</v>
      </c>
      <c r="CY130" s="17">
        <v>1.26</v>
      </c>
      <c r="CZ130" s="17">
        <v>0.38</v>
      </c>
      <c r="DA130" s="17">
        <v>0</v>
      </c>
      <c r="DB130" s="15"/>
      <c r="DC130" s="15"/>
      <c r="DD130" s="15"/>
      <c r="DE130" s="15"/>
      <c r="DF130" s="15"/>
      <c r="DG130" s="15"/>
      <c r="DH130" s="15"/>
    </row>
    <row r="131" spans="1:112" ht="17.25" thickBot="1">
      <c r="A131" s="18" t="b">
        <v>1</v>
      </c>
      <c r="B131" s="18" t="b">
        <v>1</v>
      </c>
      <c r="C131" s="15"/>
      <c r="D131" s="15"/>
      <c r="E131" s="17">
        <v>597320</v>
      </c>
      <c r="F131" s="17">
        <v>0</v>
      </c>
      <c r="G131" s="17">
        <v>0</v>
      </c>
      <c r="H131" s="17">
        <v>0</v>
      </c>
      <c r="I131" s="17">
        <v>0</v>
      </c>
      <c r="J131" s="15">
        <v>0</v>
      </c>
      <c r="K131" s="17">
        <v>0</v>
      </c>
      <c r="L131" s="17">
        <v>3</v>
      </c>
      <c r="M131" s="15">
        <v>1</v>
      </c>
      <c r="N131" s="15"/>
      <c r="O131" s="17">
        <v>0</v>
      </c>
      <c r="P131" s="15" t="s">
        <v>789</v>
      </c>
      <c r="Q131" s="15">
        <v>0</v>
      </c>
      <c r="R131" s="17">
        <v>132</v>
      </c>
      <c r="S131" s="18" t="b">
        <v>0</v>
      </c>
      <c r="T131" s="15"/>
      <c r="U131" s="15"/>
      <c r="V131" s="17">
        <v>45</v>
      </c>
      <c r="W131" s="15" t="s">
        <v>4418</v>
      </c>
      <c r="X131" s="15">
        <v>1.3</v>
      </c>
      <c r="Y131" s="18" t="b">
        <v>0</v>
      </c>
      <c r="Z131" s="15" t="s">
        <v>4419</v>
      </c>
      <c r="AA131" s="15">
        <v>0.3</v>
      </c>
      <c r="AB131" s="18" t="b">
        <v>0</v>
      </c>
      <c r="AC131" s="15"/>
      <c r="AD131" s="15" t="s">
        <v>519</v>
      </c>
      <c r="AE131" s="17">
        <v>5</v>
      </c>
      <c r="AF131" s="17">
        <v>36</v>
      </c>
      <c r="AG131" s="17">
        <v>4</v>
      </c>
      <c r="AH131" s="17">
        <v>0</v>
      </c>
      <c r="AI131" s="17">
        <v>0</v>
      </c>
      <c r="AJ131" s="17">
        <v>0</v>
      </c>
      <c r="AK131" s="17">
        <v>0</v>
      </c>
      <c r="AL131" s="15">
        <v>0</v>
      </c>
      <c r="AM131" s="15">
        <v>0.9</v>
      </c>
      <c r="AN131" s="15" t="s">
        <v>4419</v>
      </c>
      <c r="AO131" s="15"/>
      <c r="AP131" s="15"/>
      <c r="AQ131" s="15"/>
      <c r="AR131" s="15"/>
      <c r="AS131" s="18" t="b">
        <v>0</v>
      </c>
      <c r="AT131" s="15" t="s">
        <v>4420</v>
      </c>
      <c r="AU131" s="17">
        <v>92</v>
      </c>
      <c r="AV131" s="17">
        <v>0</v>
      </c>
      <c r="AW131" s="17">
        <v>0</v>
      </c>
      <c r="AX131" s="17">
        <v>0</v>
      </c>
      <c r="AY131" s="17">
        <v>2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11</v>
      </c>
      <c r="BH131" s="15">
        <v>10.199999999999999</v>
      </c>
      <c r="BI131" s="15">
        <v>5.0999999999999996</v>
      </c>
      <c r="BJ131" s="15">
        <v>2</v>
      </c>
      <c r="BK131" s="15">
        <v>1.8</v>
      </c>
      <c r="BL131" s="17">
        <v>0</v>
      </c>
      <c r="BM131" s="17">
        <v>0</v>
      </c>
      <c r="BN131" s="17">
        <v>0</v>
      </c>
      <c r="BO131" s="17">
        <v>0</v>
      </c>
      <c r="BP131" s="17">
        <v>1</v>
      </c>
      <c r="BQ131" s="15">
        <v>0</v>
      </c>
      <c r="BR131" s="15">
        <v>0.03</v>
      </c>
      <c r="BS131" s="15">
        <v>0.03</v>
      </c>
      <c r="BT131" s="15">
        <v>1.04</v>
      </c>
      <c r="BU131" s="15"/>
      <c r="BV131" s="15"/>
      <c r="BW131" s="15"/>
      <c r="BX131" s="15"/>
      <c r="BY131" s="15"/>
      <c r="BZ131" s="15"/>
      <c r="CA131" s="15"/>
      <c r="CB131" s="15"/>
      <c r="CC131" s="17">
        <v>371</v>
      </c>
      <c r="CD131" s="17">
        <v>170</v>
      </c>
      <c r="CE131" s="17">
        <v>354</v>
      </c>
      <c r="CF131" s="17">
        <v>175</v>
      </c>
      <c r="CG131" s="17">
        <v>354</v>
      </c>
      <c r="CH131" s="17">
        <v>180</v>
      </c>
      <c r="CI131" s="17">
        <v>374</v>
      </c>
      <c r="CJ131" s="17">
        <v>173</v>
      </c>
      <c r="CK131" s="17">
        <v>0</v>
      </c>
      <c r="CL131" s="17">
        <v>0</v>
      </c>
      <c r="CM131" s="17">
        <v>0.03</v>
      </c>
      <c r="CN131" s="17">
        <v>0.03</v>
      </c>
      <c r="CO131" s="17">
        <v>1.02</v>
      </c>
      <c r="CP131" s="17">
        <v>1.96</v>
      </c>
      <c r="CQ131" s="17">
        <v>482</v>
      </c>
      <c r="CR131" s="17">
        <v>242</v>
      </c>
      <c r="CS131" s="17">
        <v>181</v>
      </c>
      <c r="CT131" s="17">
        <v>21</v>
      </c>
      <c r="CU131" s="17">
        <v>343</v>
      </c>
      <c r="CV131" s="17">
        <v>156</v>
      </c>
      <c r="CW131" s="17">
        <v>314</v>
      </c>
      <c r="CX131" s="17">
        <v>110</v>
      </c>
      <c r="CY131" s="17">
        <v>0.98</v>
      </c>
      <c r="CZ131" s="17">
        <v>0</v>
      </c>
      <c r="DA131" s="17">
        <v>0</v>
      </c>
      <c r="DB131" s="15"/>
      <c r="DC131" s="15"/>
      <c r="DD131" s="15"/>
      <c r="DE131" s="15"/>
      <c r="DF131" s="15"/>
      <c r="DG131" s="15"/>
      <c r="DH131" s="15"/>
    </row>
    <row r="132" spans="1:112" ht="17.25" thickBot="1">
      <c r="A132" s="18" t="b">
        <v>1</v>
      </c>
      <c r="B132" s="18" t="b">
        <v>1</v>
      </c>
      <c r="C132" s="15"/>
      <c r="D132" s="15"/>
      <c r="E132" s="17">
        <v>549074</v>
      </c>
      <c r="F132" s="17">
        <v>0</v>
      </c>
      <c r="G132" s="17">
        <v>0</v>
      </c>
      <c r="H132" s="17">
        <v>0</v>
      </c>
      <c r="I132" s="17">
        <v>0</v>
      </c>
      <c r="J132" s="15">
        <v>0</v>
      </c>
      <c r="K132" s="17">
        <v>0</v>
      </c>
      <c r="L132" s="17">
        <v>3</v>
      </c>
      <c r="M132" s="15">
        <v>1.5</v>
      </c>
      <c r="N132" s="15"/>
      <c r="O132" s="17">
        <v>0</v>
      </c>
      <c r="P132" s="15" t="s">
        <v>766</v>
      </c>
      <c r="Q132" s="15">
        <v>0</v>
      </c>
      <c r="R132" s="17">
        <v>133</v>
      </c>
      <c r="S132" s="18" t="b">
        <v>0</v>
      </c>
      <c r="T132" s="15"/>
      <c r="U132" s="15"/>
      <c r="V132" s="17">
        <v>50</v>
      </c>
      <c r="W132" s="15" t="s">
        <v>2477</v>
      </c>
      <c r="X132" s="15">
        <v>0.8</v>
      </c>
      <c r="Y132" s="18" t="b">
        <v>0</v>
      </c>
      <c r="Z132" s="15" t="s">
        <v>2478</v>
      </c>
      <c r="AA132" s="15">
        <v>0</v>
      </c>
      <c r="AB132" s="18" t="b">
        <v>0</v>
      </c>
      <c r="AC132" s="15"/>
      <c r="AD132" s="15" t="s">
        <v>519</v>
      </c>
      <c r="AE132" s="17">
        <v>5</v>
      </c>
      <c r="AF132" s="17">
        <v>36</v>
      </c>
      <c r="AG132" s="17">
        <v>5</v>
      </c>
      <c r="AH132" s="17">
        <v>0</v>
      </c>
      <c r="AI132" s="17">
        <v>0</v>
      </c>
      <c r="AJ132" s="17">
        <v>0</v>
      </c>
      <c r="AK132" s="17">
        <v>0</v>
      </c>
      <c r="AL132" s="15">
        <v>0</v>
      </c>
      <c r="AM132" s="15">
        <v>1</v>
      </c>
      <c r="AN132" s="15" t="s">
        <v>2478</v>
      </c>
      <c r="AO132" s="15"/>
      <c r="AP132" s="15"/>
      <c r="AQ132" s="15"/>
      <c r="AR132" s="15"/>
      <c r="AS132" s="18" t="b">
        <v>0</v>
      </c>
      <c r="AT132" s="15" t="s">
        <v>2479</v>
      </c>
      <c r="AU132" s="17">
        <v>57</v>
      </c>
      <c r="AV132" s="17">
        <v>0</v>
      </c>
      <c r="AW132" s="17">
        <v>0</v>
      </c>
      <c r="AX132" s="17">
        <v>0</v>
      </c>
      <c r="AY132" s="17">
        <v>2</v>
      </c>
      <c r="AZ132" s="17">
        <v>0</v>
      </c>
      <c r="BA132" s="17">
        <v>0</v>
      </c>
      <c r="BB132" s="17">
        <v>0</v>
      </c>
      <c r="BC132" s="17">
        <v>1</v>
      </c>
      <c r="BD132" s="17">
        <v>0</v>
      </c>
      <c r="BE132" s="17">
        <v>0</v>
      </c>
      <c r="BF132" s="17">
        <v>0</v>
      </c>
      <c r="BG132" s="17">
        <v>15</v>
      </c>
      <c r="BH132" s="15">
        <v>6</v>
      </c>
      <c r="BI132" s="15">
        <v>2.4</v>
      </c>
      <c r="BJ132" s="15">
        <v>7</v>
      </c>
      <c r="BK132" s="15">
        <v>1.6</v>
      </c>
      <c r="BL132" s="17">
        <v>0</v>
      </c>
      <c r="BM132" s="17">
        <v>0</v>
      </c>
      <c r="BN132" s="17">
        <v>0</v>
      </c>
      <c r="BO132" s="17">
        <v>0</v>
      </c>
      <c r="BP132" s="17">
        <v>0</v>
      </c>
      <c r="BQ132" s="15">
        <v>0.04</v>
      </c>
      <c r="BR132" s="15">
        <v>0.03</v>
      </c>
      <c r="BS132" s="15">
        <v>7.0000000000000007E-2</v>
      </c>
      <c r="BT132" s="15">
        <v>1.72</v>
      </c>
      <c r="BU132" s="15"/>
      <c r="BV132" s="15"/>
      <c r="BW132" s="15"/>
      <c r="BX132" s="15"/>
      <c r="BY132" s="15"/>
      <c r="BZ132" s="15"/>
      <c r="CA132" s="15"/>
      <c r="CB132" s="15"/>
      <c r="CC132" s="17">
        <v>376</v>
      </c>
      <c r="CD132" s="17">
        <v>173</v>
      </c>
      <c r="CE132" s="17">
        <v>364</v>
      </c>
      <c r="CF132" s="17">
        <v>180</v>
      </c>
      <c r="CG132" s="17">
        <v>334</v>
      </c>
      <c r="CH132" s="17">
        <v>169</v>
      </c>
      <c r="CI132" s="17">
        <v>378</v>
      </c>
      <c r="CJ132" s="17">
        <v>177</v>
      </c>
      <c r="CK132" s="17">
        <v>0.06</v>
      </c>
      <c r="CL132" s="17">
        <v>0</v>
      </c>
      <c r="CM132" s="17">
        <v>0.05</v>
      </c>
      <c r="CN132" s="17">
        <v>0.11</v>
      </c>
      <c r="CO132" s="17">
        <v>2.72</v>
      </c>
      <c r="CP132" s="17">
        <v>3.16</v>
      </c>
      <c r="CQ132" s="17">
        <v>348</v>
      </c>
      <c r="CR132" s="17">
        <v>208</v>
      </c>
      <c r="CS132" s="17">
        <v>326</v>
      </c>
      <c r="CT132" s="17">
        <v>102</v>
      </c>
      <c r="CU132" s="17">
        <v>398</v>
      </c>
      <c r="CV132" s="17">
        <v>187</v>
      </c>
      <c r="CW132" s="17">
        <v>518</v>
      </c>
      <c r="CX132" s="17">
        <v>215</v>
      </c>
      <c r="CY132" s="17">
        <v>0</v>
      </c>
      <c r="CZ132" s="17">
        <v>0</v>
      </c>
      <c r="DA132" s="17">
        <v>0</v>
      </c>
      <c r="DB132" s="15"/>
      <c r="DC132" s="15"/>
      <c r="DD132" s="15"/>
      <c r="DE132" s="15"/>
      <c r="DF132" s="15"/>
      <c r="DG132" s="15"/>
      <c r="DH132" s="15"/>
    </row>
    <row r="133" spans="1:112" ht="17.25" thickBot="1">
      <c r="A133" s="18" t="b">
        <v>1</v>
      </c>
      <c r="B133" s="18" t="b">
        <v>1</v>
      </c>
      <c r="C133" s="15"/>
      <c r="D133" s="15"/>
      <c r="E133" s="17">
        <v>556637</v>
      </c>
      <c r="F133" s="17">
        <v>0</v>
      </c>
      <c r="G133" s="17">
        <v>0</v>
      </c>
      <c r="H133" s="17">
        <v>0</v>
      </c>
      <c r="I133" s="17">
        <v>0</v>
      </c>
      <c r="J133" s="15">
        <v>0</v>
      </c>
      <c r="K133" s="17">
        <v>0</v>
      </c>
      <c r="L133" s="17">
        <v>3</v>
      </c>
      <c r="M133" s="15">
        <v>1</v>
      </c>
      <c r="N133" s="15"/>
      <c r="O133" s="17">
        <v>0</v>
      </c>
      <c r="P133" s="15" t="s">
        <v>4080</v>
      </c>
      <c r="Q133" s="15">
        <v>0</v>
      </c>
      <c r="R133" s="17">
        <v>134</v>
      </c>
      <c r="S133" s="18" t="b">
        <v>0</v>
      </c>
      <c r="T133" s="15"/>
      <c r="U133" s="15"/>
      <c r="V133" s="17">
        <v>45</v>
      </c>
      <c r="W133" s="15" t="s">
        <v>4081</v>
      </c>
      <c r="X133" s="15">
        <v>1</v>
      </c>
      <c r="Y133" s="18" t="b">
        <v>0</v>
      </c>
      <c r="Z133" s="15" t="s">
        <v>4082</v>
      </c>
      <c r="AA133" s="15">
        <v>0.2</v>
      </c>
      <c r="AB133" s="18" t="b">
        <v>0</v>
      </c>
      <c r="AC133" s="15"/>
      <c r="AD133" s="15" t="s">
        <v>519</v>
      </c>
      <c r="AE133" s="17">
        <v>5</v>
      </c>
      <c r="AF133" s="17">
        <v>36</v>
      </c>
      <c r="AG133" s="17">
        <v>1</v>
      </c>
      <c r="AH133" s="17">
        <v>0</v>
      </c>
      <c r="AI133" s="17">
        <v>0</v>
      </c>
      <c r="AJ133" s="17">
        <v>0</v>
      </c>
      <c r="AK133" s="17">
        <v>0</v>
      </c>
      <c r="AL133" s="15">
        <v>0</v>
      </c>
      <c r="AM133" s="15">
        <v>0.2</v>
      </c>
      <c r="AN133" s="15" t="s">
        <v>4082</v>
      </c>
      <c r="AO133" s="15"/>
      <c r="AP133" s="15"/>
      <c r="AQ133" s="15"/>
      <c r="AR133" s="15"/>
      <c r="AS133" s="18" t="b">
        <v>0</v>
      </c>
      <c r="AT133" s="15" t="s">
        <v>4083</v>
      </c>
      <c r="AU133" s="17">
        <v>1</v>
      </c>
      <c r="AV133" s="17">
        <v>0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7">
        <v>3</v>
      </c>
      <c r="BH133" s="15">
        <v>0</v>
      </c>
      <c r="BI133" s="15">
        <v>0</v>
      </c>
      <c r="BJ133" s="15">
        <v>0</v>
      </c>
      <c r="BK133" s="15">
        <v>0</v>
      </c>
      <c r="BL133" s="17">
        <v>0</v>
      </c>
      <c r="BM133" s="17">
        <v>0</v>
      </c>
      <c r="BN133" s="17">
        <v>0</v>
      </c>
      <c r="BO133" s="17">
        <v>0</v>
      </c>
      <c r="BP133" s="17">
        <v>0</v>
      </c>
      <c r="BQ133" s="15">
        <v>0</v>
      </c>
      <c r="BR133" s="15">
        <v>0</v>
      </c>
      <c r="BS133" s="15">
        <v>0</v>
      </c>
      <c r="BT133" s="15">
        <v>0</v>
      </c>
      <c r="BU133" s="15"/>
      <c r="BV133" s="15"/>
      <c r="BW133" s="15"/>
      <c r="BX133" s="15"/>
      <c r="BY133" s="15"/>
      <c r="BZ133" s="15"/>
      <c r="CA133" s="15"/>
      <c r="CB133" s="15"/>
      <c r="CC133" s="17">
        <v>479</v>
      </c>
      <c r="CD133" s="17">
        <v>196</v>
      </c>
      <c r="CE133" s="17">
        <v>475</v>
      </c>
      <c r="CF133" s="17">
        <v>198</v>
      </c>
      <c r="CG133" s="17">
        <v>465</v>
      </c>
      <c r="CH133" s="17">
        <v>194</v>
      </c>
      <c r="CI133" s="17">
        <v>481</v>
      </c>
      <c r="CJ133" s="17">
        <v>197</v>
      </c>
      <c r="CK133" s="17">
        <v>0</v>
      </c>
      <c r="CL133" s="17">
        <v>0</v>
      </c>
      <c r="CM133" s="17">
        <v>0</v>
      </c>
      <c r="CN133" s="17">
        <v>0</v>
      </c>
      <c r="CO133" s="17">
        <v>0</v>
      </c>
      <c r="CP133" s="17">
        <v>0</v>
      </c>
      <c r="CQ133" s="17">
        <v>468</v>
      </c>
      <c r="CR133" s="17">
        <v>238</v>
      </c>
      <c r="CS133" s="17">
        <v>167</v>
      </c>
      <c r="CT133" s="17">
        <v>17</v>
      </c>
      <c r="CU133" s="17">
        <v>367</v>
      </c>
      <c r="CV133" s="17">
        <v>167</v>
      </c>
      <c r="CW133" s="17">
        <v>378</v>
      </c>
      <c r="CX133" s="17">
        <v>141</v>
      </c>
      <c r="CY133" s="17">
        <v>0</v>
      </c>
      <c r="CZ133" s="17">
        <v>0</v>
      </c>
      <c r="DA133" s="17">
        <v>0</v>
      </c>
      <c r="DB133" s="15"/>
      <c r="DC133" s="15"/>
      <c r="DD133" s="15"/>
      <c r="DE133" s="15"/>
      <c r="DF133" s="15"/>
      <c r="DG133" s="15"/>
      <c r="DH133" s="15"/>
    </row>
    <row r="134" spans="1:112" ht="17.25" thickBot="1">
      <c r="A134" s="18" t="b">
        <v>1</v>
      </c>
      <c r="B134" s="18" t="b">
        <v>1</v>
      </c>
      <c r="C134" s="15"/>
      <c r="D134" s="15"/>
      <c r="E134" s="17">
        <v>700308</v>
      </c>
      <c r="F134" s="17">
        <v>0</v>
      </c>
      <c r="G134" s="17">
        <v>0</v>
      </c>
      <c r="H134" s="17">
        <v>0</v>
      </c>
      <c r="I134" s="17">
        <v>0</v>
      </c>
      <c r="J134" s="15">
        <v>0</v>
      </c>
      <c r="K134" s="17">
        <v>0</v>
      </c>
      <c r="L134" s="17">
        <v>3</v>
      </c>
      <c r="M134" s="15">
        <v>1.5</v>
      </c>
      <c r="N134" s="15"/>
      <c r="O134" s="17">
        <v>0</v>
      </c>
      <c r="P134" s="15" t="s">
        <v>5157</v>
      </c>
      <c r="Q134" s="15">
        <v>0</v>
      </c>
      <c r="R134" s="17">
        <v>135</v>
      </c>
      <c r="S134" s="18" t="b">
        <v>0</v>
      </c>
      <c r="T134" s="15"/>
      <c r="U134" s="15"/>
      <c r="V134" s="17">
        <v>50</v>
      </c>
      <c r="W134" s="15" t="s">
        <v>5158</v>
      </c>
      <c r="X134" s="15">
        <v>0</v>
      </c>
      <c r="Y134" s="18" t="b">
        <v>0</v>
      </c>
      <c r="Z134" s="15" t="s">
        <v>5159</v>
      </c>
      <c r="AA134" s="15">
        <v>0.1</v>
      </c>
      <c r="AB134" s="18" t="b">
        <v>0</v>
      </c>
      <c r="AC134" s="15"/>
      <c r="AD134" s="15" t="s">
        <v>519</v>
      </c>
      <c r="AE134" s="17">
        <v>5</v>
      </c>
      <c r="AF134" s="17">
        <v>36</v>
      </c>
      <c r="AG134" s="17">
        <v>0</v>
      </c>
      <c r="AH134" s="17">
        <v>0</v>
      </c>
      <c r="AI134" s="17">
        <v>0</v>
      </c>
      <c r="AJ134" s="17">
        <v>0</v>
      </c>
      <c r="AK134" s="17">
        <v>0</v>
      </c>
      <c r="AL134" s="15">
        <v>0</v>
      </c>
      <c r="AM134" s="15">
        <v>0</v>
      </c>
      <c r="AN134" s="15" t="s">
        <v>5159</v>
      </c>
      <c r="AO134" s="15"/>
      <c r="AP134" s="15"/>
      <c r="AQ134" s="15"/>
      <c r="AR134" s="15"/>
      <c r="AS134" s="18" t="b">
        <v>0</v>
      </c>
      <c r="AT134" s="15" t="s">
        <v>5160</v>
      </c>
      <c r="AU134" s="17">
        <v>0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7">
        <v>0</v>
      </c>
      <c r="BH134" s="15">
        <v>0</v>
      </c>
      <c r="BI134" s="15">
        <v>0</v>
      </c>
      <c r="BJ134" s="15">
        <v>0</v>
      </c>
      <c r="BK134" s="15">
        <v>0</v>
      </c>
      <c r="BL134" s="17">
        <v>0</v>
      </c>
      <c r="BM134" s="17">
        <v>0</v>
      </c>
      <c r="BN134" s="17">
        <v>0</v>
      </c>
      <c r="BO134" s="17">
        <v>0</v>
      </c>
      <c r="BP134" s="17">
        <v>0</v>
      </c>
      <c r="BQ134" s="15">
        <v>0</v>
      </c>
      <c r="BR134" s="15">
        <v>0</v>
      </c>
      <c r="BS134" s="15">
        <v>0</v>
      </c>
      <c r="BT134" s="15">
        <v>0</v>
      </c>
      <c r="BU134" s="15"/>
      <c r="BV134" s="15"/>
      <c r="BW134" s="15"/>
      <c r="BX134" s="15"/>
      <c r="BY134" s="15"/>
      <c r="BZ134" s="15"/>
      <c r="CA134" s="15"/>
      <c r="CB134" s="15"/>
      <c r="CC134" s="17">
        <v>535</v>
      </c>
      <c r="CD134" s="17">
        <v>230</v>
      </c>
      <c r="CE134" s="17">
        <v>535</v>
      </c>
      <c r="CF134" s="17">
        <v>230</v>
      </c>
      <c r="CG134" s="17">
        <v>533</v>
      </c>
      <c r="CH134" s="17">
        <v>230</v>
      </c>
      <c r="CI134" s="17">
        <v>535</v>
      </c>
      <c r="CJ134" s="17">
        <v>230</v>
      </c>
      <c r="CK134" s="17">
        <v>0</v>
      </c>
      <c r="CL134" s="17">
        <v>0</v>
      </c>
      <c r="CM134" s="17">
        <v>0</v>
      </c>
      <c r="CN134" s="17">
        <v>0</v>
      </c>
      <c r="CO134" s="17">
        <v>0</v>
      </c>
      <c r="CP134" s="17">
        <v>0</v>
      </c>
      <c r="CQ134" s="17">
        <v>368</v>
      </c>
      <c r="CR134" s="17">
        <v>221</v>
      </c>
      <c r="CS134" s="17">
        <v>346</v>
      </c>
      <c r="CT134" s="17">
        <v>115</v>
      </c>
      <c r="CU134" s="17">
        <v>535</v>
      </c>
      <c r="CV134" s="17">
        <v>230</v>
      </c>
      <c r="CW134" s="17">
        <v>455</v>
      </c>
      <c r="CX134" s="17">
        <v>180</v>
      </c>
      <c r="CY134" s="17">
        <v>0</v>
      </c>
      <c r="CZ134" s="17">
        <v>0</v>
      </c>
      <c r="DA134" s="17">
        <v>0</v>
      </c>
      <c r="DB134" s="15"/>
      <c r="DC134" s="15"/>
      <c r="DD134" s="15"/>
      <c r="DE134" s="15"/>
      <c r="DF134" s="15"/>
      <c r="DG134" s="15"/>
      <c r="DH134" s="15"/>
    </row>
    <row r="135" spans="1:112" ht="17.25" thickBot="1">
      <c r="A135" s="18" t="b">
        <v>1</v>
      </c>
      <c r="B135" s="18" t="b">
        <v>1</v>
      </c>
      <c r="C135" s="15"/>
      <c r="D135" s="15"/>
      <c r="E135" s="17">
        <v>50175</v>
      </c>
      <c r="F135" s="17">
        <v>0</v>
      </c>
      <c r="G135" s="17">
        <v>0</v>
      </c>
      <c r="H135" s="17">
        <v>0</v>
      </c>
      <c r="I135" s="17">
        <v>0</v>
      </c>
      <c r="J135" s="15">
        <v>0</v>
      </c>
      <c r="K135" s="17">
        <v>0</v>
      </c>
      <c r="L135" s="17">
        <v>4</v>
      </c>
      <c r="M135" s="15">
        <v>2</v>
      </c>
      <c r="N135" s="15"/>
      <c r="O135" s="17">
        <v>0</v>
      </c>
      <c r="P135" s="15" t="s">
        <v>660</v>
      </c>
      <c r="Q135" s="15">
        <v>0</v>
      </c>
      <c r="R135" s="17">
        <v>136</v>
      </c>
      <c r="S135" s="18" t="b">
        <v>0</v>
      </c>
      <c r="T135" s="15"/>
      <c r="U135" s="15"/>
      <c r="V135" s="17">
        <v>60</v>
      </c>
      <c r="W135" s="15" t="s">
        <v>661</v>
      </c>
      <c r="X135" s="15">
        <v>3.4</v>
      </c>
      <c r="Y135" s="18" t="b">
        <v>0</v>
      </c>
      <c r="Z135" s="15" t="s">
        <v>312</v>
      </c>
      <c r="AA135" s="15">
        <v>3.1</v>
      </c>
      <c r="AB135" s="18" t="b">
        <v>0</v>
      </c>
      <c r="AC135" s="15"/>
      <c r="AD135" s="15" t="s">
        <v>519</v>
      </c>
      <c r="AE135" s="17">
        <v>5</v>
      </c>
      <c r="AF135" s="17">
        <v>36</v>
      </c>
      <c r="AG135" s="17">
        <v>126</v>
      </c>
      <c r="AH135" s="17">
        <v>0</v>
      </c>
      <c r="AI135" s="17">
        <v>0</v>
      </c>
      <c r="AJ135" s="17">
        <v>0</v>
      </c>
      <c r="AK135" s="17">
        <v>0</v>
      </c>
      <c r="AL135" s="15">
        <v>0</v>
      </c>
      <c r="AM135" s="15">
        <v>21</v>
      </c>
      <c r="AN135" s="15" t="s">
        <v>312</v>
      </c>
      <c r="AO135" s="15"/>
      <c r="AP135" s="15"/>
      <c r="AQ135" s="15"/>
      <c r="AR135" s="15"/>
      <c r="AS135" s="18" t="b">
        <v>0</v>
      </c>
      <c r="AT135" s="15" t="s">
        <v>2489</v>
      </c>
      <c r="AU135" s="17">
        <v>2249</v>
      </c>
      <c r="AV135" s="17">
        <v>13</v>
      </c>
      <c r="AW135" s="17">
        <v>1</v>
      </c>
      <c r="AX135" s="17">
        <v>10</v>
      </c>
      <c r="AY135" s="17">
        <v>28</v>
      </c>
      <c r="AZ135" s="17">
        <v>0</v>
      </c>
      <c r="BA135" s="17">
        <v>0</v>
      </c>
      <c r="BB135" s="17">
        <v>2</v>
      </c>
      <c r="BC135" s="17">
        <v>5</v>
      </c>
      <c r="BD135" s="17">
        <v>0</v>
      </c>
      <c r="BE135" s="17">
        <v>0</v>
      </c>
      <c r="BF135" s="17">
        <v>18</v>
      </c>
      <c r="BG135" s="17">
        <v>511</v>
      </c>
      <c r="BH135" s="15">
        <v>578.79999999999995</v>
      </c>
      <c r="BI135" s="15">
        <v>309.7</v>
      </c>
      <c r="BJ135" s="15">
        <v>803</v>
      </c>
      <c r="BK135" s="15">
        <v>168.2</v>
      </c>
      <c r="BL135" s="17">
        <v>0</v>
      </c>
      <c r="BM135" s="17">
        <v>0</v>
      </c>
      <c r="BN135" s="17">
        <v>0</v>
      </c>
      <c r="BO135" s="17">
        <v>0</v>
      </c>
      <c r="BP135" s="17">
        <v>26</v>
      </c>
      <c r="BQ135" s="15">
        <v>12.36</v>
      </c>
      <c r="BR135" s="15">
        <v>1.4</v>
      </c>
      <c r="BS135" s="15">
        <v>13.76</v>
      </c>
      <c r="BT135" s="15">
        <v>31.68</v>
      </c>
      <c r="BU135" s="15"/>
      <c r="BV135" s="15"/>
      <c r="BW135" s="17">
        <v>1</v>
      </c>
      <c r="BX135" s="15"/>
      <c r="BY135" s="17">
        <v>1</v>
      </c>
      <c r="BZ135" s="15"/>
      <c r="CA135" s="15"/>
      <c r="CB135" s="15"/>
      <c r="CC135" s="17">
        <v>84</v>
      </c>
      <c r="CD135" s="17">
        <v>7</v>
      </c>
      <c r="CE135" s="17">
        <v>119</v>
      </c>
      <c r="CF135" s="17">
        <v>9</v>
      </c>
      <c r="CG135" s="17">
        <v>15</v>
      </c>
      <c r="CH135" s="17">
        <v>8</v>
      </c>
      <c r="CI135" s="17">
        <v>35</v>
      </c>
      <c r="CJ135" s="17">
        <v>6</v>
      </c>
      <c r="CK135" s="17">
        <v>0.49</v>
      </c>
      <c r="CL135" s="17">
        <v>0</v>
      </c>
      <c r="CM135" s="17">
        <v>0.06</v>
      </c>
      <c r="CN135" s="17">
        <v>0.55000000000000004</v>
      </c>
      <c r="CO135" s="17">
        <v>1.27</v>
      </c>
      <c r="CP135" s="17">
        <v>1.1200000000000001</v>
      </c>
      <c r="CQ135" s="17">
        <v>57</v>
      </c>
      <c r="CR135" s="17">
        <v>13</v>
      </c>
      <c r="CS135" s="17">
        <v>451</v>
      </c>
      <c r="CT135" s="17">
        <v>43</v>
      </c>
      <c r="CU135" s="17">
        <v>119</v>
      </c>
      <c r="CV135" s="17">
        <v>11</v>
      </c>
      <c r="CW135" s="17">
        <v>101</v>
      </c>
      <c r="CX135" s="17">
        <v>15</v>
      </c>
      <c r="CY135" s="17">
        <v>1.04</v>
      </c>
      <c r="CZ135" s="17">
        <v>0.4</v>
      </c>
      <c r="DA135" s="17">
        <v>0</v>
      </c>
      <c r="DB135" s="15"/>
      <c r="DC135" s="15"/>
      <c r="DD135" s="15"/>
      <c r="DE135" s="15"/>
      <c r="DF135" s="15"/>
      <c r="DG135" s="15"/>
      <c r="DH135" s="15"/>
    </row>
    <row r="136" spans="1:112" ht="409.6" thickBot="1">
      <c r="A136" s="18" t="b">
        <v>1</v>
      </c>
      <c r="B136" s="18" t="b">
        <v>1</v>
      </c>
      <c r="C136" s="17">
        <v>75</v>
      </c>
      <c r="D136" s="15"/>
      <c r="E136" s="17">
        <v>608181</v>
      </c>
      <c r="F136" s="17">
        <v>0</v>
      </c>
      <c r="G136" s="17">
        <v>0</v>
      </c>
      <c r="H136" s="17">
        <v>0</v>
      </c>
      <c r="I136" s="17">
        <v>0</v>
      </c>
      <c r="J136" s="15">
        <v>0</v>
      </c>
      <c r="K136" s="17">
        <v>0</v>
      </c>
      <c r="L136" s="17">
        <v>4</v>
      </c>
      <c r="M136" s="15">
        <v>1.3</v>
      </c>
      <c r="N136" s="15"/>
      <c r="O136" s="17">
        <v>0</v>
      </c>
      <c r="P136" s="15" t="s">
        <v>2491</v>
      </c>
      <c r="Q136" s="15">
        <v>0</v>
      </c>
      <c r="R136" s="17">
        <v>137</v>
      </c>
      <c r="S136" s="18" t="b">
        <v>0</v>
      </c>
      <c r="T136" s="15" t="s">
        <v>5127</v>
      </c>
      <c r="U136" s="15" t="s">
        <v>5161</v>
      </c>
      <c r="V136" s="17">
        <v>55</v>
      </c>
      <c r="W136" s="15" t="s">
        <v>2492</v>
      </c>
      <c r="X136" s="15">
        <v>1.8</v>
      </c>
      <c r="Y136" s="18" t="b">
        <v>0</v>
      </c>
      <c r="Z136" s="15" t="s">
        <v>2493</v>
      </c>
      <c r="AA136" s="15">
        <v>0.1</v>
      </c>
      <c r="AB136" s="18" t="b">
        <v>0</v>
      </c>
      <c r="AC136" s="15"/>
      <c r="AD136" s="15" t="s">
        <v>1606</v>
      </c>
      <c r="AE136" s="17">
        <v>5</v>
      </c>
      <c r="AF136" s="17">
        <v>36</v>
      </c>
      <c r="AG136" s="17">
        <v>16</v>
      </c>
      <c r="AH136" s="17">
        <v>0</v>
      </c>
      <c r="AI136" s="17">
        <v>0</v>
      </c>
      <c r="AJ136" s="17">
        <v>0</v>
      </c>
      <c r="AK136" s="17">
        <v>0</v>
      </c>
      <c r="AL136" s="15">
        <v>0</v>
      </c>
      <c r="AM136" s="15">
        <v>2.9</v>
      </c>
      <c r="AN136" s="15" t="s">
        <v>2493</v>
      </c>
      <c r="AO136" s="15"/>
      <c r="AP136" s="15"/>
      <c r="AQ136" s="15"/>
      <c r="AR136" s="15"/>
      <c r="AS136" s="18" t="b">
        <v>0</v>
      </c>
      <c r="AT136" s="15" t="s">
        <v>2494</v>
      </c>
      <c r="AU136" s="17">
        <v>132</v>
      </c>
      <c r="AV136" s="17">
        <v>1</v>
      </c>
      <c r="AW136" s="17">
        <v>1</v>
      </c>
      <c r="AX136" s="17">
        <v>0</v>
      </c>
      <c r="AY136" s="17">
        <v>2</v>
      </c>
      <c r="AZ136" s="17">
        <v>0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  <c r="BG136" s="17">
        <v>55</v>
      </c>
      <c r="BH136" s="15">
        <v>66.599999999999994</v>
      </c>
      <c r="BI136" s="15">
        <v>65.7</v>
      </c>
      <c r="BJ136" s="15">
        <v>44</v>
      </c>
      <c r="BK136" s="15">
        <v>17.7</v>
      </c>
      <c r="BL136" s="17">
        <v>0</v>
      </c>
      <c r="BM136" s="17">
        <v>0</v>
      </c>
      <c r="BN136" s="17">
        <v>0</v>
      </c>
      <c r="BO136" s="17">
        <v>0</v>
      </c>
      <c r="BP136" s="17">
        <v>1</v>
      </c>
      <c r="BQ136" s="15">
        <v>0.44</v>
      </c>
      <c r="BR136" s="15">
        <v>0.11</v>
      </c>
      <c r="BS136" s="15">
        <v>0.55000000000000004</v>
      </c>
      <c r="BT136" s="15">
        <v>2.59</v>
      </c>
      <c r="BU136" s="15"/>
      <c r="BV136" s="15"/>
      <c r="BW136" s="15"/>
      <c r="BX136" s="15"/>
      <c r="BY136" s="15"/>
      <c r="BZ136" s="15"/>
      <c r="CA136" s="15"/>
      <c r="CB136" s="113" t="s">
        <v>5162</v>
      </c>
      <c r="CC136" s="17">
        <v>325</v>
      </c>
      <c r="CD136" s="17">
        <v>37</v>
      </c>
      <c r="CE136" s="17">
        <v>268</v>
      </c>
      <c r="CF136" s="17">
        <v>32</v>
      </c>
      <c r="CG136" s="17">
        <v>280</v>
      </c>
      <c r="CH136" s="17">
        <v>41</v>
      </c>
      <c r="CI136" s="17">
        <v>314</v>
      </c>
      <c r="CJ136" s="17">
        <v>38</v>
      </c>
      <c r="CK136" s="17">
        <v>0.3</v>
      </c>
      <c r="CL136" s="17">
        <v>0</v>
      </c>
      <c r="CM136" s="17">
        <v>0.08</v>
      </c>
      <c r="CN136" s="17">
        <v>0.38</v>
      </c>
      <c r="CO136" s="17">
        <v>1.77</v>
      </c>
      <c r="CP136" s="17">
        <v>1.36</v>
      </c>
      <c r="CQ136" s="17">
        <v>209</v>
      </c>
      <c r="CR136" s="17">
        <v>44</v>
      </c>
      <c r="CS136" s="17">
        <v>446</v>
      </c>
      <c r="CT136" s="17">
        <v>41</v>
      </c>
      <c r="CU136" s="17">
        <v>309</v>
      </c>
      <c r="CV136" s="17">
        <v>32</v>
      </c>
      <c r="CW136" s="17">
        <v>401</v>
      </c>
      <c r="CX136" s="17">
        <v>62</v>
      </c>
      <c r="CY136" s="17">
        <v>0.68</v>
      </c>
      <c r="CZ136" s="17">
        <v>0</v>
      </c>
      <c r="DA136" s="17">
        <v>0</v>
      </c>
      <c r="DB136" s="15"/>
      <c r="DC136" s="15"/>
      <c r="DD136" s="15"/>
      <c r="DE136" s="15"/>
      <c r="DF136" s="15"/>
      <c r="DG136" s="15"/>
      <c r="DH136" s="15"/>
    </row>
    <row r="137" spans="1:112" ht="27.75" thickBot="1">
      <c r="A137" s="18" t="b">
        <v>1</v>
      </c>
      <c r="B137" s="18" t="b">
        <v>1</v>
      </c>
      <c r="C137" s="15"/>
      <c r="D137" s="15"/>
      <c r="E137" s="17">
        <v>647850</v>
      </c>
      <c r="F137" s="17">
        <v>0</v>
      </c>
      <c r="G137" s="17">
        <v>0</v>
      </c>
      <c r="H137" s="17">
        <v>0</v>
      </c>
      <c r="I137" s="17">
        <v>0</v>
      </c>
      <c r="J137" s="15">
        <v>0</v>
      </c>
      <c r="K137" s="17">
        <v>0</v>
      </c>
      <c r="L137" s="17">
        <v>4</v>
      </c>
      <c r="M137" s="15">
        <v>1.8</v>
      </c>
      <c r="N137" s="15"/>
      <c r="O137" s="17">
        <v>0</v>
      </c>
      <c r="P137" s="15" t="s">
        <v>2495</v>
      </c>
      <c r="Q137" s="15">
        <v>0</v>
      </c>
      <c r="R137" s="17">
        <v>138</v>
      </c>
      <c r="S137" s="18" t="b">
        <v>0</v>
      </c>
      <c r="T137" s="15"/>
      <c r="U137" s="15"/>
      <c r="V137" s="17">
        <v>55</v>
      </c>
      <c r="W137" s="15" t="s">
        <v>2496</v>
      </c>
      <c r="X137" s="15">
        <v>1.7</v>
      </c>
      <c r="Y137" s="18" t="b">
        <v>0</v>
      </c>
      <c r="Z137" s="15" t="s">
        <v>2497</v>
      </c>
      <c r="AA137" s="15">
        <v>0.3</v>
      </c>
      <c r="AB137" s="18" t="b">
        <v>0</v>
      </c>
      <c r="AC137" s="15"/>
      <c r="AD137" s="15" t="s">
        <v>519</v>
      </c>
      <c r="AE137" s="17">
        <v>5</v>
      </c>
      <c r="AF137" s="17">
        <v>36</v>
      </c>
      <c r="AG137" s="17">
        <v>35</v>
      </c>
      <c r="AH137" s="17">
        <v>0</v>
      </c>
      <c r="AI137" s="17">
        <v>0</v>
      </c>
      <c r="AJ137" s="17">
        <v>0</v>
      </c>
      <c r="AK137" s="17">
        <v>0</v>
      </c>
      <c r="AL137" s="15">
        <v>0</v>
      </c>
      <c r="AM137" s="15">
        <v>6.4</v>
      </c>
      <c r="AN137" s="15" t="s">
        <v>2497</v>
      </c>
      <c r="AO137" s="15"/>
      <c r="AP137" s="15"/>
      <c r="AQ137" s="15"/>
      <c r="AR137" s="15"/>
      <c r="AS137" s="18" t="b">
        <v>0</v>
      </c>
      <c r="AT137" s="15" t="s">
        <v>2498</v>
      </c>
      <c r="AU137" s="17">
        <v>351</v>
      </c>
      <c r="AV137" s="17">
        <v>2</v>
      </c>
      <c r="AW137" s="17">
        <v>1</v>
      </c>
      <c r="AX137" s="17">
        <v>1</v>
      </c>
      <c r="AY137" s="17">
        <v>9</v>
      </c>
      <c r="AZ137" s="17">
        <v>0</v>
      </c>
      <c r="BA137" s="17">
        <v>0</v>
      </c>
      <c r="BB137" s="17">
        <v>0</v>
      </c>
      <c r="BC137" s="17">
        <v>2</v>
      </c>
      <c r="BD137" s="17">
        <v>0</v>
      </c>
      <c r="BE137" s="17">
        <v>0</v>
      </c>
      <c r="BF137" s="17">
        <v>3</v>
      </c>
      <c r="BG137" s="17">
        <v>140</v>
      </c>
      <c r="BH137" s="15">
        <v>143.6</v>
      </c>
      <c r="BI137" s="15">
        <v>126.5</v>
      </c>
      <c r="BJ137" s="15">
        <v>255</v>
      </c>
      <c r="BK137" s="15">
        <v>52.4</v>
      </c>
      <c r="BL137" s="17">
        <v>0</v>
      </c>
      <c r="BM137" s="17">
        <v>0</v>
      </c>
      <c r="BN137" s="17">
        <v>0</v>
      </c>
      <c r="BO137" s="17">
        <v>0</v>
      </c>
      <c r="BP137" s="17">
        <v>2</v>
      </c>
      <c r="BQ137" s="15">
        <v>2.12</v>
      </c>
      <c r="BR137" s="15">
        <v>0.54</v>
      </c>
      <c r="BS137" s="15">
        <v>2.66</v>
      </c>
      <c r="BT137" s="15">
        <v>6.04</v>
      </c>
      <c r="BU137" s="15"/>
      <c r="BV137" s="15"/>
      <c r="BW137" s="15"/>
      <c r="BX137" s="15"/>
      <c r="BY137" s="15"/>
      <c r="BZ137" s="15"/>
      <c r="CA137" s="15"/>
      <c r="CB137" s="15"/>
      <c r="CC137" s="17">
        <v>279</v>
      </c>
      <c r="CD137" s="17">
        <v>29</v>
      </c>
      <c r="CE137" s="17">
        <v>220</v>
      </c>
      <c r="CF137" s="17">
        <v>24</v>
      </c>
      <c r="CG137" s="17">
        <v>114</v>
      </c>
      <c r="CH137" s="17">
        <v>29</v>
      </c>
      <c r="CI137" s="17">
        <v>240</v>
      </c>
      <c r="CJ137" s="17">
        <v>26</v>
      </c>
      <c r="CK137" s="17">
        <v>0.54</v>
      </c>
      <c r="CL137" s="17">
        <v>0</v>
      </c>
      <c r="CM137" s="17">
        <v>0.14000000000000001</v>
      </c>
      <c r="CN137" s="17">
        <v>0.68</v>
      </c>
      <c r="CO137" s="17">
        <v>1.55</v>
      </c>
      <c r="CP137" s="17">
        <v>2.31</v>
      </c>
      <c r="CQ137" s="17">
        <v>212</v>
      </c>
      <c r="CR137" s="17">
        <v>45</v>
      </c>
      <c r="CS137" s="17">
        <v>449</v>
      </c>
      <c r="CT137" s="17">
        <v>42</v>
      </c>
      <c r="CU137" s="17">
        <v>318</v>
      </c>
      <c r="CV137" s="17">
        <v>34</v>
      </c>
      <c r="CW137" s="17">
        <v>319</v>
      </c>
      <c r="CX137" s="17">
        <v>56</v>
      </c>
      <c r="CY137" s="17">
        <v>0.51</v>
      </c>
      <c r="CZ137" s="17">
        <v>0.26</v>
      </c>
      <c r="DA137" s="17">
        <v>0</v>
      </c>
      <c r="DB137" s="15"/>
      <c r="DC137" s="15"/>
      <c r="DD137" s="15"/>
      <c r="DE137" s="15"/>
      <c r="DF137" s="15"/>
      <c r="DG137" s="15"/>
      <c r="DH137" s="15"/>
    </row>
    <row r="138" spans="1:112" ht="66" thickBot="1">
      <c r="A138" s="18" t="b">
        <v>1</v>
      </c>
      <c r="B138" s="18" t="b">
        <v>1</v>
      </c>
      <c r="C138" s="17">
        <v>0</v>
      </c>
      <c r="D138" s="15"/>
      <c r="E138" s="17">
        <v>487117</v>
      </c>
      <c r="F138" s="17">
        <v>0</v>
      </c>
      <c r="G138" s="17">
        <v>0</v>
      </c>
      <c r="H138" s="17">
        <v>0</v>
      </c>
      <c r="I138" s="17">
        <v>0</v>
      </c>
      <c r="J138" s="15">
        <v>0</v>
      </c>
      <c r="K138" s="17">
        <v>0</v>
      </c>
      <c r="L138" s="17">
        <v>4</v>
      </c>
      <c r="M138" s="15">
        <v>0</v>
      </c>
      <c r="N138" s="15"/>
      <c r="O138" s="17">
        <v>0</v>
      </c>
      <c r="P138" s="15" t="s">
        <v>694</v>
      </c>
      <c r="Q138" s="15">
        <v>0</v>
      </c>
      <c r="R138" s="17">
        <v>139</v>
      </c>
      <c r="S138" s="18" t="b">
        <v>0</v>
      </c>
      <c r="T138" s="15" t="s">
        <v>5163</v>
      </c>
      <c r="U138" s="15" t="s">
        <v>5164</v>
      </c>
      <c r="V138" s="17">
        <v>50</v>
      </c>
      <c r="W138" s="15" t="s">
        <v>695</v>
      </c>
      <c r="X138" s="15">
        <v>0</v>
      </c>
      <c r="Y138" s="18" t="b">
        <v>0</v>
      </c>
      <c r="Z138" s="15" t="s">
        <v>402</v>
      </c>
      <c r="AA138" s="15">
        <v>0</v>
      </c>
      <c r="AB138" s="18" t="b">
        <v>0</v>
      </c>
      <c r="AC138" s="15"/>
      <c r="AD138" s="15" t="s">
        <v>543</v>
      </c>
      <c r="AE138" s="17">
        <v>5</v>
      </c>
      <c r="AF138" s="17">
        <v>36</v>
      </c>
      <c r="AG138" s="17">
        <v>0</v>
      </c>
      <c r="AH138" s="17">
        <v>0</v>
      </c>
      <c r="AI138" s="17">
        <v>0</v>
      </c>
      <c r="AJ138" s="17">
        <v>0</v>
      </c>
      <c r="AK138" s="17">
        <v>0</v>
      </c>
      <c r="AL138" s="15">
        <v>0</v>
      </c>
      <c r="AM138" s="15">
        <v>0</v>
      </c>
      <c r="AN138" s="15" t="s">
        <v>402</v>
      </c>
      <c r="AO138" s="15"/>
      <c r="AP138" s="15"/>
      <c r="AQ138" s="15"/>
      <c r="AR138" s="15"/>
      <c r="AS138" s="18" t="b">
        <v>0</v>
      </c>
      <c r="AT138" s="15" t="s">
        <v>2490</v>
      </c>
      <c r="AU138" s="17">
        <v>0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5">
        <v>0</v>
      </c>
      <c r="BI138" s="15">
        <v>0</v>
      </c>
      <c r="BJ138" s="15">
        <v>0</v>
      </c>
      <c r="BK138" s="15">
        <v>0</v>
      </c>
      <c r="BL138" s="17">
        <v>0</v>
      </c>
      <c r="BM138" s="17">
        <v>0</v>
      </c>
      <c r="BN138" s="17">
        <v>0</v>
      </c>
      <c r="BO138" s="17">
        <v>0</v>
      </c>
      <c r="BP138" s="17">
        <v>0</v>
      </c>
      <c r="BQ138" s="15">
        <v>0</v>
      </c>
      <c r="BR138" s="15">
        <v>0</v>
      </c>
      <c r="BS138" s="15">
        <v>0</v>
      </c>
      <c r="BT138" s="15">
        <v>0</v>
      </c>
      <c r="BU138" s="15"/>
      <c r="BV138" s="15"/>
      <c r="BW138" s="15"/>
      <c r="BX138" s="15"/>
      <c r="BY138" s="15"/>
      <c r="BZ138" s="15"/>
      <c r="CA138" s="15"/>
      <c r="CB138" s="15"/>
      <c r="CC138" s="17">
        <v>517</v>
      </c>
      <c r="CD138" s="17">
        <v>60</v>
      </c>
      <c r="CE138" s="17">
        <v>516</v>
      </c>
      <c r="CF138" s="17">
        <v>60</v>
      </c>
      <c r="CG138" s="17">
        <v>512</v>
      </c>
      <c r="CH138" s="17">
        <v>60</v>
      </c>
      <c r="CI138" s="17">
        <v>517</v>
      </c>
      <c r="CJ138" s="17">
        <v>60</v>
      </c>
      <c r="CK138" s="17">
        <v>0</v>
      </c>
      <c r="CL138" s="17">
        <v>0</v>
      </c>
      <c r="CM138" s="17">
        <v>0</v>
      </c>
      <c r="CN138" s="17">
        <v>0</v>
      </c>
      <c r="CO138" s="17">
        <v>0</v>
      </c>
      <c r="CP138" s="17">
        <v>0</v>
      </c>
      <c r="CQ138" s="17">
        <v>309</v>
      </c>
      <c r="CR138" s="17">
        <v>52</v>
      </c>
      <c r="CS138" s="17">
        <v>287</v>
      </c>
      <c r="CT138" s="17">
        <v>19</v>
      </c>
      <c r="CU138" s="17">
        <v>517</v>
      </c>
      <c r="CV138" s="17">
        <v>60</v>
      </c>
      <c r="CW138" s="17">
        <v>526</v>
      </c>
      <c r="CX138" s="17">
        <v>66</v>
      </c>
      <c r="CY138" s="17">
        <v>0</v>
      </c>
      <c r="CZ138" s="17">
        <v>0</v>
      </c>
      <c r="DA138" s="17">
        <v>0</v>
      </c>
      <c r="DB138" s="15"/>
      <c r="DC138" s="15"/>
      <c r="DD138" s="15"/>
      <c r="DE138" s="15"/>
      <c r="DF138" s="15"/>
      <c r="DG138" s="15"/>
      <c r="DH138" s="15"/>
    </row>
    <row r="139" spans="1:112" ht="17.25" thickBot="1">
      <c r="A139" s="18" t="b">
        <v>1</v>
      </c>
      <c r="B139" s="18" t="b">
        <v>1</v>
      </c>
      <c r="C139" s="15"/>
      <c r="D139" s="15"/>
      <c r="E139" s="17">
        <v>222694</v>
      </c>
      <c r="F139" s="17">
        <v>0</v>
      </c>
      <c r="G139" s="17">
        <v>0</v>
      </c>
      <c r="H139" s="17">
        <v>0</v>
      </c>
      <c r="I139" s="17">
        <v>0</v>
      </c>
      <c r="J139" s="15">
        <v>0</v>
      </c>
      <c r="K139" s="17">
        <v>0</v>
      </c>
      <c r="L139" s="17">
        <v>2</v>
      </c>
      <c r="M139" s="15">
        <v>2.2000000000000002</v>
      </c>
      <c r="N139" s="15"/>
      <c r="O139" s="17">
        <v>0</v>
      </c>
      <c r="P139" s="15" t="s">
        <v>662</v>
      </c>
      <c r="Q139" s="15">
        <v>0</v>
      </c>
      <c r="R139" s="17">
        <v>328</v>
      </c>
      <c r="S139" s="18" t="b">
        <v>0</v>
      </c>
      <c r="T139" s="15"/>
      <c r="U139" s="15"/>
      <c r="V139" s="17">
        <v>50</v>
      </c>
      <c r="W139" s="15" t="s">
        <v>2679</v>
      </c>
      <c r="X139" s="15">
        <v>3.2</v>
      </c>
      <c r="Y139" s="18" t="b">
        <v>0</v>
      </c>
      <c r="Z139" s="15" t="s">
        <v>2680</v>
      </c>
      <c r="AA139" s="15">
        <v>0.6</v>
      </c>
      <c r="AB139" s="18" t="b">
        <v>0</v>
      </c>
      <c r="AC139" s="15"/>
      <c r="AD139" s="15" t="s">
        <v>519</v>
      </c>
      <c r="AE139" s="17">
        <v>5</v>
      </c>
      <c r="AF139" s="17">
        <v>36</v>
      </c>
      <c r="AG139" s="17">
        <v>108</v>
      </c>
      <c r="AH139" s="17">
        <v>0</v>
      </c>
      <c r="AI139" s="17">
        <v>0</v>
      </c>
      <c r="AJ139" s="17">
        <v>0</v>
      </c>
      <c r="AK139" s="17">
        <v>0</v>
      </c>
      <c r="AL139" s="15">
        <v>0</v>
      </c>
      <c r="AM139" s="15">
        <v>21.6</v>
      </c>
      <c r="AN139" s="15" t="s">
        <v>2680</v>
      </c>
      <c r="AO139" s="15"/>
      <c r="AP139" s="15"/>
      <c r="AQ139" s="15"/>
      <c r="AR139" s="15"/>
      <c r="AS139" s="18" t="b">
        <v>0</v>
      </c>
      <c r="AT139" s="15" t="s">
        <v>2681</v>
      </c>
      <c r="AU139" s="17">
        <v>2935</v>
      </c>
      <c r="AV139" s="17">
        <v>0</v>
      </c>
      <c r="AW139" s="17">
        <v>1</v>
      </c>
      <c r="AX139" s="17">
        <v>7</v>
      </c>
      <c r="AY139" s="17">
        <v>48</v>
      </c>
      <c r="AZ139" s="17">
        <v>0</v>
      </c>
      <c r="BA139" s="17">
        <v>0</v>
      </c>
      <c r="BB139" s="17">
        <v>0</v>
      </c>
      <c r="BC139" s="17">
        <v>5</v>
      </c>
      <c r="BD139" s="17">
        <v>0</v>
      </c>
      <c r="BE139" s="17">
        <v>0</v>
      </c>
      <c r="BF139" s="17">
        <v>4</v>
      </c>
      <c r="BG139" s="17">
        <v>412</v>
      </c>
      <c r="BH139" s="15">
        <v>697.4</v>
      </c>
      <c r="BI139" s="15">
        <v>161.5</v>
      </c>
      <c r="BJ139" s="15">
        <v>272</v>
      </c>
      <c r="BK139" s="15">
        <v>113.1</v>
      </c>
      <c r="BL139" s="17">
        <v>0</v>
      </c>
      <c r="BM139" s="17">
        <v>0</v>
      </c>
      <c r="BN139" s="17">
        <v>0</v>
      </c>
      <c r="BO139" s="17">
        <v>0</v>
      </c>
      <c r="BP139" s="17">
        <v>33</v>
      </c>
      <c r="BQ139" s="15">
        <v>3.06</v>
      </c>
      <c r="BR139" s="15">
        <v>0.76</v>
      </c>
      <c r="BS139" s="15">
        <v>3.82</v>
      </c>
      <c r="BT139" s="15">
        <v>42.92</v>
      </c>
      <c r="BU139" s="15"/>
      <c r="BV139" s="15"/>
      <c r="BW139" s="15"/>
      <c r="BX139" s="15"/>
      <c r="BY139" s="15"/>
      <c r="BZ139" s="15"/>
      <c r="CA139" s="15"/>
      <c r="CB139" s="15"/>
      <c r="CC139" s="17">
        <v>47</v>
      </c>
      <c r="CD139" s="17">
        <v>19</v>
      </c>
      <c r="CE139" s="17">
        <v>190</v>
      </c>
      <c r="CF139" s="17">
        <v>49</v>
      </c>
      <c r="CG139" s="17">
        <v>109</v>
      </c>
      <c r="CH139" s="17">
        <v>19</v>
      </c>
      <c r="CI139" s="17">
        <v>101</v>
      </c>
      <c r="CJ139" s="17">
        <v>27</v>
      </c>
      <c r="CK139" s="17">
        <v>0.09</v>
      </c>
      <c r="CL139" s="17">
        <v>0</v>
      </c>
      <c r="CM139" s="17">
        <v>0.02</v>
      </c>
      <c r="CN139" s="17">
        <v>0.11</v>
      </c>
      <c r="CO139" s="17">
        <v>1.32</v>
      </c>
      <c r="CP139" s="17">
        <v>1.47</v>
      </c>
      <c r="CQ139" s="17">
        <v>265</v>
      </c>
      <c r="CR139" s="17">
        <v>48</v>
      </c>
      <c r="CS139" s="17">
        <v>243</v>
      </c>
      <c r="CT139" s="17">
        <v>127</v>
      </c>
      <c r="CU139" s="17">
        <v>146</v>
      </c>
      <c r="CV139" s="17">
        <v>58</v>
      </c>
      <c r="CW139" s="17">
        <v>253</v>
      </c>
      <c r="CX139" s="17">
        <v>92</v>
      </c>
      <c r="CY139" s="17">
        <v>1.01</v>
      </c>
      <c r="CZ139" s="17">
        <v>0.21</v>
      </c>
      <c r="DA139" s="17">
        <v>0</v>
      </c>
      <c r="DB139" s="15"/>
      <c r="DC139" s="15"/>
      <c r="DD139" s="15"/>
      <c r="DE139" s="15"/>
      <c r="DF139" s="15"/>
      <c r="DG139" s="15"/>
      <c r="DH139" s="15"/>
    </row>
    <row r="140" spans="1:112" ht="17.25" thickBot="1">
      <c r="A140" s="18" t="b">
        <v>1</v>
      </c>
      <c r="B140" s="18" t="b">
        <v>1</v>
      </c>
      <c r="C140" s="15"/>
      <c r="D140" s="15"/>
      <c r="E140" s="17">
        <v>610799</v>
      </c>
      <c r="F140" s="17">
        <v>0</v>
      </c>
      <c r="G140" s="17">
        <v>0</v>
      </c>
      <c r="H140" s="17">
        <v>0</v>
      </c>
      <c r="I140" s="17">
        <v>0</v>
      </c>
      <c r="J140" s="15">
        <v>0</v>
      </c>
      <c r="K140" s="17">
        <v>0</v>
      </c>
      <c r="L140" s="17">
        <v>2</v>
      </c>
      <c r="M140" s="15">
        <v>2.2000000000000002</v>
      </c>
      <c r="N140" s="15"/>
      <c r="O140" s="17">
        <v>0</v>
      </c>
      <c r="P140" s="15" t="s">
        <v>3135</v>
      </c>
      <c r="Q140" s="15">
        <v>0</v>
      </c>
      <c r="R140" s="17">
        <v>504</v>
      </c>
      <c r="S140" s="18" t="b">
        <v>0</v>
      </c>
      <c r="T140" s="15"/>
      <c r="U140" s="15"/>
      <c r="V140" s="17">
        <v>50</v>
      </c>
      <c r="W140" s="15" t="s">
        <v>3136</v>
      </c>
      <c r="X140" s="15">
        <v>0</v>
      </c>
      <c r="Y140" s="18" t="b">
        <v>0</v>
      </c>
      <c r="Z140" s="15" t="s">
        <v>3137</v>
      </c>
      <c r="AA140" s="15">
        <v>2.2000000000000002</v>
      </c>
      <c r="AB140" s="18" t="b">
        <v>0</v>
      </c>
      <c r="AC140" s="15"/>
      <c r="AD140" s="15" t="s">
        <v>519</v>
      </c>
      <c r="AE140" s="17">
        <v>5</v>
      </c>
      <c r="AF140" s="17">
        <v>36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5">
        <v>0</v>
      </c>
      <c r="AM140" s="15">
        <v>0</v>
      </c>
      <c r="AN140" s="15" t="s">
        <v>3138</v>
      </c>
      <c r="AO140" s="15"/>
      <c r="AP140" s="15"/>
      <c r="AQ140" s="15"/>
      <c r="AR140" s="15"/>
      <c r="AS140" s="18" t="b">
        <v>0</v>
      </c>
      <c r="AT140" s="15" t="s">
        <v>3139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5">
        <v>0</v>
      </c>
      <c r="BI140" s="15">
        <v>0</v>
      </c>
      <c r="BJ140" s="15">
        <v>0</v>
      </c>
      <c r="BK140" s="15">
        <v>0</v>
      </c>
      <c r="BL140" s="17">
        <v>0</v>
      </c>
      <c r="BM140" s="17">
        <v>0</v>
      </c>
      <c r="BN140" s="17">
        <v>0</v>
      </c>
      <c r="BO140" s="17">
        <v>0</v>
      </c>
      <c r="BP140" s="17">
        <v>0</v>
      </c>
      <c r="BQ140" s="15">
        <v>0</v>
      </c>
      <c r="BR140" s="15">
        <v>0</v>
      </c>
      <c r="BS140" s="15">
        <v>0</v>
      </c>
      <c r="BT140" s="15">
        <v>0</v>
      </c>
      <c r="BU140" s="15"/>
      <c r="BV140" s="15"/>
      <c r="BW140" s="15"/>
      <c r="BX140" s="15"/>
      <c r="BY140" s="15"/>
      <c r="BZ140" s="15"/>
      <c r="CA140" s="15"/>
      <c r="CB140" s="15"/>
      <c r="CC140" s="17">
        <v>532</v>
      </c>
      <c r="CD140" s="17">
        <v>183</v>
      </c>
      <c r="CE140" s="17">
        <v>532</v>
      </c>
      <c r="CF140" s="17">
        <v>183</v>
      </c>
      <c r="CG140" s="17">
        <v>530</v>
      </c>
      <c r="CH140" s="17">
        <v>183</v>
      </c>
      <c r="CI140" s="17">
        <v>532</v>
      </c>
      <c r="CJ140" s="17">
        <v>183</v>
      </c>
      <c r="CK140" s="17">
        <v>0</v>
      </c>
      <c r="CL140" s="17">
        <v>0</v>
      </c>
      <c r="CM140" s="17">
        <v>0</v>
      </c>
      <c r="CN140" s="17">
        <v>0</v>
      </c>
      <c r="CO140" s="17">
        <v>0</v>
      </c>
      <c r="CP140" s="17">
        <v>0</v>
      </c>
      <c r="CQ140" s="17">
        <v>359</v>
      </c>
      <c r="CR140" s="17">
        <v>71</v>
      </c>
      <c r="CS140" s="17">
        <v>337</v>
      </c>
      <c r="CT140" s="17">
        <v>150</v>
      </c>
      <c r="CU140" s="17">
        <v>532</v>
      </c>
      <c r="CV140" s="17">
        <v>183</v>
      </c>
      <c r="CW140" s="17">
        <v>129</v>
      </c>
      <c r="CX140" s="17">
        <v>51</v>
      </c>
      <c r="CY140" s="17">
        <v>0</v>
      </c>
      <c r="CZ140" s="17">
        <v>0</v>
      </c>
      <c r="DA140" s="17">
        <v>0</v>
      </c>
      <c r="DB140" s="15"/>
      <c r="DC140" s="15"/>
      <c r="DD140" s="15"/>
      <c r="DE140" s="15"/>
      <c r="DF140" s="15"/>
      <c r="DG140" s="15"/>
      <c r="DH140" s="15"/>
    </row>
    <row r="141" spans="1:112" ht="17.25" thickBot="1">
      <c r="A141" s="18" t="b">
        <v>1</v>
      </c>
      <c r="B141" s="18" t="b">
        <v>1</v>
      </c>
      <c r="C141" s="15"/>
      <c r="D141" s="15"/>
      <c r="E141" s="17">
        <v>244850</v>
      </c>
      <c r="F141" s="17">
        <v>0</v>
      </c>
      <c r="G141" s="17">
        <v>0</v>
      </c>
      <c r="H141" s="17">
        <v>0</v>
      </c>
      <c r="I141" s="17">
        <v>0</v>
      </c>
      <c r="J141" s="15">
        <v>0</v>
      </c>
      <c r="K141" s="17">
        <v>0</v>
      </c>
      <c r="L141" s="17">
        <v>3</v>
      </c>
      <c r="M141" s="15">
        <v>2.6</v>
      </c>
      <c r="N141" s="15"/>
      <c r="O141" s="17">
        <v>0</v>
      </c>
      <c r="P141" s="15" t="s">
        <v>565</v>
      </c>
      <c r="Q141" s="15">
        <v>0</v>
      </c>
      <c r="R141" s="17">
        <v>40</v>
      </c>
      <c r="S141" s="18" t="b">
        <v>0</v>
      </c>
      <c r="T141" s="15"/>
      <c r="U141" s="15"/>
      <c r="V141" s="17">
        <v>75</v>
      </c>
      <c r="W141" s="15" t="s">
        <v>1447</v>
      </c>
      <c r="X141" s="15">
        <v>4.5999999999999996</v>
      </c>
      <c r="Y141" s="18" t="b">
        <v>0</v>
      </c>
      <c r="Z141" s="15" t="s">
        <v>1448</v>
      </c>
      <c r="AA141" s="15">
        <v>36.200000000000003</v>
      </c>
      <c r="AB141" s="18" t="b">
        <v>0</v>
      </c>
      <c r="AC141" s="15"/>
      <c r="AD141" s="15" t="s">
        <v>519</v>
      </c>
      <c r="AE141" s="17">
        <v>6</v>
      </c>
      <c r="AF141" s="17">
        <v>8</v>
      </c>
      <c r="AG141" s="17">
        <v>169</v>
      </c>
      <c r="AH141" s="17">
        <v>0</v>
      </c>
      <c r="AI141" s="17">
        <v>0</v>
      </c>
      <c r="AJ141" s="17">
        <v>0</v>
      </c>
      <c r="AK141" s="17">
        <v>0</v>
      </c>
      <c r="AL141" s="15">
        <v>0</v>
      </c>
      <c r="AM141" s="15">
        <v>22.5</v>
      </c>
      <c r="AN141" s="15" t="s">
        <v>1448</v>
      </c>
      <c r="AO141" s="15"/>
      <c r="AP141" s="15"/>
      <c r="AQ141" s="15"/>
      <c r="AR141" s="15"/>
      <c r="AS141" s="18" t="b">
        <v>0</v>
      </c>
      <c r="AT141" s="15" t="s">
        <v>2175</v>
      </c>
      <c r="AU141" s="17">
        <v>3280</v>
      </c>
      <c r="AV141" s="17">
        <v>10</v>
      </c>
      <c r="AW141" s="17">
        <v>8</v>
      </c>
      <c r="AX141" s="17">
        <v>9</v>
      </c>
      <c r="AY141" s="17">
        <v>48</v>
      </c>
      <c r="AZ141" s="17">
        <v>0</v>
      </c>
      <c r="BA141" s="17">
        <v>0</v>
      </c>
      <c r="BB141" s="17">
        <v>0</v>
      </c>
      <c r="BC141" s="17">
        <v>7</v>
      </c>
      <c r="BD141" s="17">
        <v>0</v>
      </c>
      <c r="BE141" s="17">
        <v>0</v>
      </c>
      <c r="BF141" s="17">
        <v>17</v>
      </c>
      <c r="BG141" s="17">
        <v>605</v>
      </c>
      <c r="BH141" s="15">
        <v>746.2</v>
      </c>
      <c r="BI141" s="15">
        <v>706.2</v>
      </c>
      <c r="BJ141" s="15">
        <v>871</v>
      </c>
      <c r="BK141" s="15">
        <v>232</v>
      </c>
      <c r="BL141" s="17">
        <v>0</v>
      </c>
      <c r="BM141" s="17">
        <v>0</v>
      </c>
      <c r="BN141" s="17">
        <v>0</v>
      </c>
      <c r="BO141" s="17">
        <v>0</v>
      </c>
      <c r="BP141" s="17">
        <v>37</v>
      </c>
      <c r="BQ141" s="15">
        <v>6.84</v>
      </c>
      <c r="BR141" s="15">
        <v>4.32</v>
      </c>
      <c r="BS141" s="15">
        <v>11.16</v>
      </c>
      <c r="BT141" s="15">
        <v>51.55</v>
      </c>
      <c r="BU141" s="15"/>
      <c r="BV141" s="15"/>
      <c r="BW141" s="15"/>
      <c r="BX141" s="15"/>
      <c r="BY141" s="15"/>
      <c r="BZ141" s="15"/>
      <c r="CA141" s="15"/>
      <c r="CB141" s="15"/>
      <c r="CC141" s="17">
        <v>37</v>
      </c>
      <c r="CD141" s="17">
        <v>10</v>
      </c>
      <c r="CE141" s="17">
        <v>24</v>
      </c>
      <c r="CF141" s="17">
        <v>23</v>
      </c>
      <c r="CG141" s="17">
        <v>8</v>
      </c>
      <c r="CH141" s="17">
        <v>3</v>
      </c>
      <c r="CI141" s="17">
        <v>8</v>
      </c>
      <c r="CJ141" s="17">
        <v>6</v>
      </c>
      <c r="CK141" s="17">
        <v>0.19</v>
      </c>
      <c r="CL141" s="17">
        <v>0</v>
      </c>
      <c r="CM141" s="17">
        <v>0.12</v>
      </c>
      <c r="CN141" s="17">
        <v>0.31</v>
      </c>
      <c r="CO141" s="17">
        <v>1.41</v>
      </c>
      <c r="CP141" s="17">
        <v>1.32</v>
      </c>
      <c r="CQ141" s="17">
        <v>16</v>
      </c>
      <c r="CR141" s="17">
        <v>9</v>
      </c>
      <c r="CS141" s="17">
        <v>540</v>
      </c>
      <c r="CT141" s="17">
        <v>235</v>
      </c>
      <c r="CU141" s="17">
        <v>25</v>
      </c>
      <c r="CV141" s="17">
        <v>11</v>
      </c>
      <c r="CW141" s="17">
        <v>5</v>
      </c>
      <c r="CX141" s="17">
        <v>3</v>
      </c>
      <c r="CY141" s="17">
        <v>1.02</v>
      </c>
      <c r="CZ141" s="17">
        <v>0.25</v>
      </c>
      <c r="DA141" s="17">
        <v>0</v>
      </c>
      <c r="DB141" s="15"/>
      <c r="DC141" s="15"/>
      <c r="DD141" s="15"/>
      <c r="DE141" s="15"/>
      <c r="DF141" s="15"/>
      <c r="DG141" s="15"/>
      <c r="DH141" s="15"/>
    </row>
    <row r="142" spans="1:112" ht="27.75" thickBot="1">
      <c r="A142" s="18" t="b">
        <v>1</v>
      </c>
      <c r="B142" s="18" t="b">
        <v>1</v>
      </c>
      <c r="C142" s="15"/>
      <c r="D142" s="15"/>
      <c r="E142" s="17">
        <v>215059</v>
      </c>
      <c r="F142" s="17">
        <v>0</v>
      </c>
      <c r="G142" s="17">
        <v>0</v>
      </c>
      <c r="H142" s="17">
        <v>0</v>
      </c>
      <c r="I142" s="17">
        <v>0</v>
      </c>
      <c r="J142" s="15">
        <v>0</v>
      </c>
      <c r="K142" s="17">
        <v>0</v>
      </c>
      <c r="L142" s="17">
        <v>1</v>
      </c>
      <c r="M142" s="15">
        <v>2.6</v>
      </c>
      <c r="N142" s="15"/>
      <c r="O142" s="17">
        <v>0</v>
      </c>
      <c r="P142" s="15" t="s">
        <v>669</v>
      </c>
      <c r="Q142" s="15">
        <v>0</v>
      </c>
      <c r="R142" s="17">
        <v>140</v>
      </c>
      <c r="S142" s="18" t="b">
        <v>0</v>
      </c>
      <c r="T142" s="15"/>
      <c r="U142" s="15"/>
      <c r="V142" s="17">
        <v>50</v>
      </c>
      <c r="W142" s="15" t="s">
        <v>670</v>
      </c>
      <c r="X142" s="15">
        <v>3.2</v>
      </c>
      <c r="Y142" s="18" t="b">
        <v>0</v>
      </c>
      <c r="Z142" s="15" t="s">
        <v>2499</v>
      </c>
      <c r="AA142" s="15">
        <v>2</v>
      </c>
      <c r="AB142" s="18" t="b">
        <v>0</v>
      </c>
      <c r="AC142" s="15"/>
      <c r="AD142" s="15" t="s">
        <v>519</v>
      </c>
      <c r="AE142" s="17">
        <v>6</v>
      </c>
      <c r="AF142" s="17">
        <v>8</v>
      </c>
      <c r="AG142" s="17">
        <v>113</v>
      </c>
      <c r="AH142" s="17">
        <v>0</v>
      </c>
      <c r="AI142" s="17">
        <v>0</v>
      </c>
      <c r="AJ142" s="17">
        <v>0</v>
      </c>
      <c r="AK142" s="17">
        <v>0</v>
      </c>
      <c r="AL142" s="15">
        <v>0</v>
      </c>
      <c r="AM142" s="15">
        <v>22.6</v>
      </c>
      <c r="AN142" s="15" t="s">
        <v>246</v>
      </c>
      <c r="AO142" s="15"/>
      <c r="AP142" s="15"/>
      <c r="AQ142" s="15"/>
      <c r="AR142" s="15"/>
      <c r="AS142" s="18" t="b">
        <v>0</v>
      </c>
      <c r="AT142" s="15" t="s">
        <v>2500</v>
      </c>
      <c r="AU142" s="17">
        <v>3040</v>
      </c>
      <c r="AV142" s="17">
        <v>0</v>
      </c>
      <c r="AW142" s="17">
        <v>1</v>
      </c>
      <c r="AX142" s="17">
        <v>9</v>
      </c>
      <c r="AY142" s="17">
        <v>49</v>
      </c>
      <c r="AZ142" s="17">
        <v>0</v>
      </c>
      <c r="BA142" s="17">
        <v>0</v>
      </c>
      <c r="BB142" s="17">
        <v>0</v>
      </c>
      <c r="BC142" s="17">
        <v>3</v>
      </c>
      <c r="BD142" s="17">
        <v>1</v>
      </c>
      <c r="BE142" s="17">
        <v>98</v>
      </c>
      <c r="BF142" s="17">
        <v>7</v>
      </c>
      <c r="BG142" s="17">
        <v>509</v>
      </c>
      <c r="BH142" s="15">
        <v>822.2</v>
      </c>
      <c r="BI142" s="15">
        <v>50</v>
      </c>
      <c r="BJ142" s="15">
        <v>0</v>
      </c>
      <c r="BK142" s="15">
        <v>86.7</v>
      </c>
      <c r="BL142" s="17">
        <v>0</v>
      </c>
      <c r="BM142" s="17">
        <v>0</v>
      </c>
      <c r="BN142" s="17">
        <v>0</v>
      </c>
      <c r="BO142" s="17">
        <v>0</v>
      </c>
      <c r="BP142" s="17">
        <v>35</v>
      </c>
      <c r="BQ142" s="15">
        <v>0</v>
      </c>
      <c r="BR142" s="15">
        <v>0.04</v>
      </c>
      <c r="BS142" s="15">
        <v>0.04</v>
      </c>
      <c r="BT142" s="15">
        <v>48.64</v>
      </c>
      <c r="BU142" s="15"/>
      <c r="BV142" s="15"/>
      <c r="BW142" s="15"/>
      <c r="BX142" s="15"/>
      <c r="BY142" s="15"/>
      <c r="BZ142" s="15"/>
      <c r="CA142" s="15"/>
      <c r="CB142" s="15"/>
      <c r="CC142" s="17">
        <v>27</v>
      </c>
      <c r="CD142" s="17">
        <v>8</v>
      </c>
      <c r="CE142" s="17">
        <v>282</v>
      </c>
      <c r="CF142" s="17">
        <v>1</v>
      </c>
      <c r="CG142" s="17">
        <v>492</v>
      </c>
      <c r="CH142" s="17">
        <v>52</v>
      </c>
      <c r="CI142" s="17">
        <v>156</v>
      </c>
      <c r="CJ142" s="17">
        <v>6</v>
      </c>
      <c r="CK142" s="17">
        <v>0</v>
      </c>
      <c r="CL142" s="17">
        <v>2.9</v>
      </c>
      <c r="CM142" s="17">
        <v>0</v>
      </c>
      <c r="CN142" s="17">
        <v>0</v>
      </c>
      <c r="CO142" s="17">
        <v>1.44</v>
      </c>
      <c r="CP142" s="17">
        <v>1.45</v>
      </c>
      <c r="CQ142" s="17">
        <v>256</v>
      </c>
      <c r="CR142" s="17">
        <v>11</v>
      </c>
      <c r="CS142" s="17">
        <v>234</v>
      </c>
      <c r="CT142" s="17">
        <v>49</v>
      </c>
      <c r="CU142" s="17">
        <v>145</v>
      </c>
      <c r="CV142" s="17">
        <v>19</v>
      </c>
      <c r="CW142" s="17">
        <v>132</v>
      </c>
      <c r="CX142" s="17">
        <v>20</v>
      </c>
      <c r="CY142" s="17">
        <v>1.04</v>
      </c>
      <c r="CZ142" s="17">
        <v>0.27</v>
      </c>
      <c r="DA142" s="17">
        <v>0</v>
      </c>
      <c r="DB142" s="15"/>
      <c r="DC142" s="15"/>
      <c r="DD142" s="15"/>
      <c r="DE142" s="15"/>
      <c r="DF142" s="15"/>
      <c r="DG142" s="15"/>
      <c r="DH142" s="15"/>
    </row>
    <row r="143" spans="1:112" ht="17.25" thickBot="1">
      <c r="A143" s="18" t="b">
        <v>1</v>
      </c>
      <c r="B143" s="18" t="b">
        <v>1</v>
      </c>
      <c r="C143" s="15"/>
      <c r="D143" s="15"/>
      <c r="E143" s="17">
        <v>508479</v>
      </c>
      <c r="F143" s="17">
        <v>0</v>
      </c>
      <c r="G143" s="17">
        <v>0</v>
      </c>
      <c r="H143" s="17">
        <v>0</v>
      </c>
      <c r="I143" s="17">
        <v>0</v>
      </c>
      <c r="J143" s="15">
        <v>0</v>
      </c>
      <c r="K143" s="17">
        <v>0</v>
      </c>
      <c r="L143" s="17">
        <v>1</v>
      </c>
      <c r="M143" s="15">
        <v>2.6</v>
      </c>
      <c r="N143" s="15"/>
      <c r="O143" s="17">
        <v>0</v>
      </c>
      <c r="P143" s="15" t="s">
        <v>1294</v>
      </c>
      <c r="Q143" s="15">
        <v>0</v>
      </c>
      <c r="R143" s="17">
        <v>141</v>
      </c>
      <c r="S143" s="18" t="b">
        <v>0</v>
      </c>
      <c r="T143" s="15"/>
      <c r="U143" s="15"/>
      <c r="V143" s="17">
        <v>50</v>
      </c>
      <c r="W143" s="15" t="s">
        <v>1630</v>
      </c>
      <c r="X143" s="15">
        <v>1.8</v>
      </c>
      <c r="Y143" s="18" t="b">
        <v>0</v>
      </c>
      <c r="Z143" s="15" t="s">
        <v>2501</v>
      </c>
      <c r="AA143" s="15">
        <v>0.2</v>
      </c>
      <c r="AB143" s="18" t="b">
        <v>0</v>
      </c>
      <c r="AC143" s="15"/>
      <c r="AD143" s="15" t="s">
        <v>519</v>
      </c>
      <c r="AE143" s="17">
        <v>6</v>
      </c>
      <c r="AF143" s="17">
        <v>8</v>
      </c>
      <c r="AG143" s="17">
        <v>9</v>
      </c>
      <c r="AH143" s="17">
        <v>0</v>
      </c>
      <c r="AI143" s="17">
        <v>0</v>
      </c>
      <c r="AJ143" s="17">
        <v>0</v>
      </c>
      <c r="AK143" s="17">
        <v>0</v>
      </c>
      <c r="AL143" s="15">
        <v>0</v>
      </c>
      <c r="AM143" s="15">
        <v>1.8</v>
      </c>
      <c r="AN143" s="15" t="s">
        <v>2501</v>
      </c>
      <c r="AO143" s="15"/>
      <c r="AP143" s="15"/>
      <c r="AQ143" s="15"/>
      <c r="AR143" s="15"/>
      <c r="AS143" s="18" t="b">
        <v>0</v>
      </c>
      <c r="AT143" s="15" t="s">
        <v>2502</v>
      </c>
      <c r="AU143" s="17">
        <v>378</v>
      </c>
      <c r="AV143" s="17">
        <v>0</v>
      </c>
      <c r="AW143" s="17">
        <v>0</v>
      </c>
      <c r="AX143" s="17">
        <v>0</v>
      </c>
      <c r="AY143" s="17">
        <v>5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8</v>
      </c>
      <c r="BF143" s="17">
        <v>0</v>
      </c>
      <c r="BG143" s="17">
        <v>50</v>
      </c>
      <c r="BH143" s="15">
        <v>79.8</v>
      </c>
      <c r="BI143" s="15">
        <v>0</v>
      </c>
      <c r="BJ143" s="15">
        <v>0</v>
      </c>
      <c r="BK143" s="15">
        <v>7.9</v>
      </c>
      <c r="BL143" s="17">
        <v>0</v>
      </c>
      <c r="BM143" s="17">
        <v>0</v>
      </c>
      <c r="BN143" s="17">
        <v>0</v>
      </c>
      <c r="BO143" s="17">
        <v>0</v>
      </c>
      <c r="BP143" s="17">
        <v>3</v>
      </c>
      <c r="BQ143" s="15">
        <v>0</v>
      </c>
      <c r="BR143" s="15">
        <v>0</v>
      </c>
      <c r="BS143" s="15">
        <v>0</v>
      </c>
      <c r="BT143" s="15">
        <v>4.12</v>
      </c>
      <c r="BU143" s="15"/>
      <c r="BV143" s="15"/>
      <c r="BW143" s="15"/>
      <c r="BX143" s="15"/>
      <c r="BY143" s="15"/>
      <c r="BZ143" s="15"/>
      <c r="CA143" s="15"/>
      <c r="CB143" s="15"/>
      <c r="CC143" s="17">
        <v>316</v>
      </c>
      <c r="CD143" s="17">
        <v>26</v>
      </c>
      <c r="CE143" s="17">
        <v>523</v>
      </c>
      <c r="CF143" s="17">
        <v>60</v>
      </c>
      <c r="CG143" s="17">
        <v>520</v>
      </c>
      <c r="CH143" s="17">
        <v>58</v>
      </c>
      <c r="CI143" s="17">
        <v>348</v>
      </c>
      <c r="CJ143" s="17">
        <v>26</v>
      </c>
      <c r="CK143" s="17">
        <v>0</v>
      </c>
      <c r="CL143" s="17">
        <v>1.9</v>
      </c>
      <c r="CM143" s="17">
        <v>0</v>
      </c>
      <c r="CN143" s="17">
        <v>0</v>
      </c>
      <c r="CO143" s="17">
        <v>0.98</v>
      </c>
      <c r="CP143" s="17">
        <v>1.19</v>
      </c>
      <c r="CQ143" s="17">
        <v>329</v>
      </c>
      <c r="CR143" s="17">
        <v>18</v>
      </c>
      <c r="CS143" s="17">
        <v>307</v>
      </c>
      <c r="CT143" s="17">
        <v>56</v>
      </c>
      <c r="CU143" s="17">
        <v>304</v>
      </c>
      <c r="CV143" s="17">
        <v>30</v>
      </c>
      <c r="CW143" s="17">
        <v>379</v>
      </c>
      <c r="CX143" s="17">
        <v>44</v>
      </c>
      <c r="CY143" s="17">
        <v>0.71</v>
      </c>
      <c r="CZ143" s="17">
        <v>0</v>
      </c>
      <c r="DA143" s="17">
        <v>0</v>
      </c>
      <c r="DB143" s="15"/>
      <c r="DC143" s="15"/>
      <c r="DD143" s="15"/>
      <c r="DE143" s="15"/>
      <c r="DF143" s="15"/>
      <c r="DG143" s="15"/>
      <c r="DH143" s="15"/>
    </row>
    <row r="144" spans="1:112" ht="17.25" thickBot="1">
      <c r="A144" s="18" t="b">
        <v>1</v>
      </c>
      <c r="B144" s="18" t="b">
        <v>1</v>
      </c>
      <c r="C144" s="15"/>
      <c r="D144" s="15"/>
      <c r="E144" s="17">
        <v>225796</v>
      </c>
      <c r="F144" s="17">
        <v>0</v>
      </c>
      <c r="G144" s="17">
        <v>0</v>
      </c>
      <c r="H144" s="17">
        <v>0</v>
      </c>
      <c r="I144" s="17">
        <v>0</v>
      </c>
      <c r="J144" s="15">
        <v>0</v>
      </c>
      <c r="K144" s="17">
        <v>0</v>
      </c>
      <c r="L144" s="17">
        <v>2</v>
      </c>
      <c r="M144" s="15">
        <v>2.5</v>
      </c>
      <c r="N144" s="15"/>
      <c r="O144" s="17">
        <v>0</v>
      </c>
      <c r="P144" s="15" t="s">
        <v>714</v>
      </c>
      <c r="Q144" s="15">
        <v>0</v>
      </c>
      <c r="R144" s="17">
        <v>142</v>
      </c>
      <c r="S144" s="18" t="b">
        <v>0</v>
      </c>
      <c r="T144" s="15"/>
      <c r="U144" s="15"/>
      <c r="V144" s="17">
        <v>55</v>
      </c>
      <c r="W144" s="15" t="s">
        <v>715</v>
      </c>
      <c r="X144" s="15">
        <v>4</v>
      </c>
      <c r="Y144" s="18" t="b">
        <v>0</v>
      </c>
      <c r="Z144" s="15" t="s">
        <v>279</v>
      </c>
      <c r="AA144" s="15">
        <v>8.1</v>
      </c>
      <c r="AB144" s="18" t="b">
        <v>0</v>
      </c>
      <c r="AC144" s="15"/>
      <c r="AD144" s="15" t="s">
        <v>519</v>
      </c>
      <c r="AE144" s="17">
        <v>6</v>
      </c>
      <c r="AF144" s="17">
        <v>8</v>
      </c>
      <c r="AG144" s="17">
        <v>115</v>
      </c>
      <c r="AH144" s="17">
        <v>0</v>
      </c>
      <c r="AI144" s="17">
        <v>0</v>
      </c>
      <c r="AJ144" s="17">
        <v>0</v>
      </c>
      <c r="AK144" s="17">
        <v>0</v>
      </c>
      <c r="AL144" s="15">
        <v>0</v>
      </c>
      <c r="AM144" s="15">
        <v>20.9</v>
      </c>
      <c r="AN144" s="15" t="s">
        <v>279</v>
      </c>
      <c r="AO144" s="15"/>
      <c r="AP144" s="15"/>
      <c r="AQ144" s="15"/>
      <c r="AR144" s="15"/>
      <c r="AS144" s="18" t="b">
        <v>0</v>
      </c>
      <c r="AT144" s="15" t="s">
        <v>2511</v>
      </c>
      <c r="AU144" s="17">
        <v>1957</v>
      </c>
      <c r="AV144" s="17">
        <v>2</v>
      </c>
      <c r="AW144" s="17">
        <v>6</v>
      </c>
      <c r="AX144" s="17">
        <v>8</v>
      </c>
      <c r="AY144" s="17">
        <v>20</v>
      </c>
      <c r="AZ144" s="17">
        <v>0</v>
      </c>
      <c r="BA144" s="17">
        <v>0</v>
      </c>
      <c r="BB144" s="17">
        <v>0</v>
      </c>
      <c r="BC144" s="17">
        <v>4</v>
      </c>
      <c r="BD144" s="17">
        <v>0</v>
      </c>
      <c r="BE144" s="17">
        <v>0</v>
      </c>
      <c r="BF144" s="17">
        <v>11</v>
      </c>
      <c r="BG144" s="17">
        <v>493</v>
      </c>
      <c r="BH144" s="15">
        <v>459</v>
      </c>
      <c r="BI144" s="15">
        <v>483.7</v>
      </c>
      <c r="BJ144" s="15">
        <v>116</v>
      </c>
      <c r="BK144" s="15">
        <v>106.1</v>
      </c>
      <c r="BL144" s="17">
        <v>0</v>
      </c>
      <c r="BM144" s="17">
        <v>0</v>
      </c>
      <c r="BN144" s="17">
        <v>0</v>
      </c>
      <c r="BO144" s="17">
        <v>0</v>
      </c>
      <c r="BP144" s="17">
        <v>20</v>
      </c>
      <c r="BQ144" s="15">
        <v>1.04</v>
      </c>
      <c r="BR144" s="15">
        <v>3.2</v>
      </c>
      <c r="BS144" s="15">
        <v>4.24</v>
      </c>
      <c r="BT144" s="15">
        <v>28.75</v>
      </c>
      <c r="BU144" s="17">
        <v>5</v>
      </c>
      <c r="BV144" s="15"/>
      <c r="BW144" s="17">
        <v>1</v>
      </c>
      <c r="BX144" s="15"/>
      <c r="BY144" s="15"/>
      <c r="BZ144" s="15"/>
      <c r="CA144" s="15"/>
      <c r="CB144" s="15"/>
      <c r="CC144" s="17">
        <v>128</v>
      </c>
      <c r="CD144" s="17">
        <v>53</v>
      </c>
      <c r="CE144" s="17">
        <v>52</v>
      </c>
      <c r="CF144" s="17">
        <v>7</v>
      </c>
      <c r="CG144" s="17">
        <v>221</v>
      </c>
      <c r="CH144" s="17">
        <v>64</v>
      </c>
      <c r="CI144" s="17">
        <v>116</v>
      </c>
      <c r="CJ144" s="17">
        <v>35</v>
      </c>
      <c r="CK144" s="17">
        <v>0.05</v>
      </c>
      <c r="CL144" s="17">
        <v>0</v>
      </c>
      <c r="CM144" s="17">
        <v>0.15</v>
      </c>
      <c r="CN144" s="17">
        <v>0.2</v>
      </c>
      <c r="CO144" s="17">
        <v>1.32</v>
      </c>
      <c r="CP144" s="17">
        <v>0.92</v>
      </c>
      <c r="CQ144" s="17">
        <v>142</v>
      </c>
      <c r="CR144" s="17">
        <v>16</v>
      </c>
      <c r="CS144" s="17">
        <v>379</v>
      </c>
      <c r="CT144" s="17">
        <v>158</v>
      </c>
      <c r="CU144" s="17">
        <v>56</v>
      </c>
      <c r="CV144" s="17">
        <v>23</v>
      </c>
      <c r="CW144" s="17">
        <v>55</v>
      </c>
      <c r="CX144" s="17">
        <v>21</v>
      </c>
      <c r="CY144" s="17">
        <v>0.92</v>
      </c>
      <c r="CZ144" s="17">
        <v>0.37</v>
      </c>
      <c r="DA144" s="17">
        <v>0</v>
      </c>
      <c r="DB144" s="15"/>
      <c r="DC144" s="15"/>
      <c r="DD144" s="15"/>
      <c r="DE144" s="15"/>
      <c r="DF144" s="15"/>
      <c r="DG144" s="15"/>
      <c r="DH144" s="15"/>
    </row>
    <row r="145" spans="1:112" ht="17.25" thickBot="1">
      <c r="A145" s="18" t="b">
        <v>1</v>
      </c>
      <c r="B145" s="18" t="b">
        <v>1</v>
      </c>
      <c r="C145" s="15"/>
      <c r="D145" s="15"/>
      <c r="E145" s="17">
        <v>180736</v>
      </c>
      <c r="F145" s="17">
        <v>0</v>
      </c>
      <c r="G145" s="17">
        <v>0</v>
      </c>
      <c r="H145" s="17">
        <v>0</v>
      </c>
      <c r="I145" s="17">
        <v>0</v>
      </c>
      <c r="J145" s="15">
        <v>0</v>
      </c>
      <c r="K145" s="17">
        <v>0</v>
      </c>
      <c r="L145" s="17">
        <v>2</v>
      </c>
      <c r="M145" s="15">
        <v>2.5</v>
      </c>
      <c r="N145" s="15"/>
      <c r="O145" s="17">
        <v>0</v>
      </c>
      <c r="P145" s="15" t="s">
        <v>706</v>
      </c>
      <c r="Q145" s="15">
        <v>0</v>
      </c>
      <c r="R145" s="17">
        <v>143</v>
      </c>
      <c r="S145" s="18" t="b">
        <v>0</v>
      </c>
      <c r="T145" s="15"/>
      <c r="U145" s="15"/>
      <c r="V145" s="17">
        <v>55</v>
      </c>
      <c r="W145" s="15" t="s">
        <v>707</v>
      </c>
      <c r="X145" s="15">
        <v>4</v>
      </c>
      <c r="Y145" s="18" t="b">
        <v>0</v>
      </c>
      <c r="Z145" s="15" t="s">
        <v>307</v>
      </c>
      <c r="AA145" s="15">
        <v>2.2000000000000002</v>
      </c>
      <c r="AB145" s="18" t="b">
        <v>0</v>
      </c>
      <c r="AC145" s="15"/>
      <c r="AD145" s="15" t="s">
        <v>519</v>
      </c>
      <c r="AE145" s="17">
        <v>6</v>
      </c>
      <c r="AF145" s="17">
        <v>8</v>
      </c>
      <c r="AG145" s="17">
        <v>136</v>
      </c>
      <c r="AH145" s="17">
        <v>0</v>
      </c>
      <c r="AI145" s="17">
        <v>0</v>
      </c>
      <c r="AJ145" s="17">
        <v>0</v>
      </c>
      <c r="AK145" s="17">
        <v>0</v>
      </c>
      <c r="AL145" s="15">
        <v>0</v>
      </c>
      <c r="AM145" s="15">
        <v>24.7</v>
      </c>
      <c r="AN145" s="15" t="s">
        <v>307</v>
      </c>
      <c r="AO145" s="15"/>
      <c r="AP145" s="15"/>
      <c r="AQ145" s="15"/>
      <c r="AR145" s="15"/>
      <c r="AS145" s="18" t="b">
        <v>0</v>
      </c>
      <c r="AT145" s="15" t="s">
        <v>2512</v>
      </c>
      <c r="AU145" s="17">
        <v>2780</v>
      </c>
      <c r="AV145" s="17">
        <v>3</v>
      </c>
      <c r="AW145" s="17">
        <v>1</v>
      </c>
      <c r="AX145" s="17">
        <v>9</v>
      </c>
      <c r="AY145" s="17">
        <v>40</v>
      </c>
      <c r="AZ145" s="17">
        <v>0</v>
      </c>
      <c r="BA145" s="17">
        <v>0</v>
      </c>
      <c r="BB145" s="17">
        <v>0</v>
      </c>
      <c r="BC145" s="17">
        <v>3</v>
      </c>
      <c r="BD145" s="17">
        <v>1</v>
      </c>
      <c r="BE145" s="17">
        <v>0</v>
      </c>
      <c r="BF145" s="17">
        <v>7</v>
      </c>
      <c r="BG145" s="17">
        <v>516</v>
      </c>
      <c r="BH145" s="15">
        <v>719.2</v>
      </c>
      <c r="BI145" s="15">
        <v>111.2</v>
      </c>
      <c r="BJ145" s="15">
        <v>160</v>
      </c>
      <c r="BK145" s="15">
        <v>99.1</v>
      </c>
      <c r="BL145" s="17">
        <v>0</v>
      </c>
      <c r="BM145" s="17">
        <v>0</v>
      </c>
      <c r="BN145" s="17">
        <v>0</v>
      </c>
      <c r="BO145" s="17">
        <v>0</v>
      </c>
      <c r="BP145" s="17">
        <v>31</v>
      </c>
      <c r="BQ145" s="15">
        <v>1.44</v>
      </c>
      <c r="BR145" s="15">
        <v>1.03</v>
      </c>
      <c r="BS145" s="15">
        <v>2.4700000000000002</v>
      </c>
      <c r="BT145" s="15">
        <v>40.83</v>
      </c>
      <c r="BU145" s="15"/>
      <c r="BV145" s="15"/>
      <c r="BW145" s="15"/>
      <c r="BX145" s="15"/>
      <c r="BY145" s="15"/>
      <c r="BZ145" s="15"/>
      <c r="CA145" s="15"/>
      <c r="CB145" s="15"/>
      <c r="CC145" s="17">
        <v>43</v>
      </c>
      <c r="CD145" s="17">
        <v>17</v>
      </c>
      <c r="CE145" s="17">
        <v>231</v>
      </c>
      <c r="CF145" s="17">
        <v>70</v>
      </c>
      <c r="CG145" s="17">
        <v>188</v>
      </c>
      <c r="CH145" s="17">
        <v>50</v>
      </c>
      <c r="CI145" s="17">
        <v>132</v>
      </c>
      <c r="CJ145" s="17">
        <v>41</v>
      </c>
      <c r="CK145" s="17">
        <v>0.05</v>
      </c>
      <c r="CL145" s="17">
        <v>0</v>
      </c>
      <c r="CM145" s="17">
        <v>0.03</v>
      </c>
      <c r="CN145" s="17">
        <v>0.08</v>
      </c>
      <c r="CO145" s="17">
        <v>1.32</v>
      </c>
      <c r="CP145" s="17">
        <v>1.29</v>
      </c>
      <c r="CQ145" s="17">
        <v>124</v>
      </c>
      <c r="CR145" s="17">
        <v>12</v>
      </c>
      <c r="CS145" s="17">
        <v>361</v>
      </c>
      <c r="CT145" s="17">
        <v>154</v>
      </c>
      <c r="CU145" s="17">
        <v>54</v>
      </c>
      <c r="CV145" s="17">
        <v>22</v>
      </c>
      <c r="CW145" s="17">
        <v>128</v>
      </c>
      <c r="CX145" s="17">
        <v>50</v>
      </c>
      <c r="CY145" s="17">
        <v>1</v>
      </c>
      <c r="CZ145" s="17">
        <v>0.28999999999999998</v>
      </c>
      <c r="DA145" s="17">
        <v>0</v>
      </c>
      <c r="DB145" s="15"/>
      <c r="DC145" s="15"/>
      <c r="DD145" s="15"/>
      <c r="DE145" s="15"/>
      <c r="DF145" s="15"/>
      <c r="DG145" s="15"/>
      <c r="DH145" s="15"/>
    </row>
    <row r="146" spans="1:112" ht="17.25" thickBot="1">
      <c r="A146" s="18" t="b">
        <v>1</v>
      </c>
      <c r="B146" s="18" t="b">
        <v>1</v>
      </c>
      <c r="C146" s="15"/>
      <c r="D146" s="15"/>
      <c r="E146" s="17">
        <v>482609</v>
      </c>
      <c r="F146" s="17">
        <v>0</v>
      </c>
      <c r="G146" s="17">
        <v>0</v>
      </c>
      <c r="H146" s="17">
        <v>0</v>
      </c>
      <c r="I146" s="17">
        <v>0</v>
      </c>
      <c r="J146" s="15">
        <v>0</v>
      </c>
      <c r="K146" s="17">
        <v>0</v>
      </c>
      <c r="L146" s="17">
        <v>2</v>
      </c>
      <c r="M146" s="15">
        <v>2.2000000000000002</v>
      </c>
      <c r="N146" s="15"/>
      <c r="O146" s="17">
        <v>0</v>
      </c>
      <c r="P146" s="15" t="s">
        <v>1138</v>
      </c>
      <c r="Q146" s="15">
        <v>0</v>
      </c>
      <c r="R146" s="17">
        <v>144</v>
      </c>
      <c r="S146" s="18" t="b">
        <v>0</v>
      </c>
      <c r="T146" s="15"/>
      <c r="U146" s="15"/>
      <c r="V146" s="17">
        <v>50</v>
      </c>
      <c r="W146" s="15" t="s">
        <v>1139</v>
      </c>
      <c r="X146" s="15">
        <v>2.8</v>
      </c>
      <c r="Y146" s="18" t="b">
        <v>0</v>
      </c>
      <c r="Z146" s="15" t="s">
        <v>1140</v>
      </c>
      <c r="AA146" s="15">
        <v>1.2</v>
      </c>
      <c r="AB146" s="18" t="b">
        <v>0</v>
      </c>
      <c r="AC146" s="15"/>
      <c r="AD146" s="15" t="s">
        <v>519</v>
      </c>
      <c r="AE146" s="17">
        <v>6</v>
      </c>
      <c r="AF146" s="17">
        <v>8</v>
      </c>
      <c r="AG146" s="17">
        <v>96</v>
      </c>
      <c r="AH146" s="17">
        <v>0</v>
      </c>
      <c r="AI146" s="17">
        <v>0</v>
      </c>
      <c r="AJ146" s="17">
        <v>0</v>
      </c>
      <c r="AK146" s="17">
        <v>0</v>
      </c>
      <c r="AL146" s="15">
        <v>0</v>
      </c>
      <c r="AM146" s="15">
        <v>19.2</v>
      </c>
      <c r="AN146" s="15" t="s">
        <v>1140</v>
      </c>
      <c r="AO146" s="15"/>
      <c r="AP146" s="15"/>
      <c r="AQ146" s="15"/>
      <c r="AR146" s="15"/>
      <c r="AS146" s="18" t="b">
        <v>0</v>
      </c>
      <c r="AT146" s="15" t="s">
        <v>2515</v>
      </c>
      <c r="AU146" s="17">
        <v>2255</v>
      </c>
      <c r="AV146" s="17">
        <v>2</v>
      </c>
      <c r="AW146" s="17">
        <v>3</v>
      </c>
      <c r="AX146" s="17">
        <v>7</v>
      </c>
      <c r="AY146" s="17">
        <v>36</v>
      </c>
      <c r="AZ146" s="17">
        <v>1</v>
      </c>
      <c r="BA146" s="17">
        <v>0</v>
      </c>
      <c r="BB146" s="17">
        <v>0</v>
      </c>
      <c r="BC146" s="17">
        <v>3</v>
      </c>
      <c r="BD146" s="17">
        <v>1</v>
      </c>
      <c r="BE146" s="17">
        <v>0</v>
      </c>
      <c r="BF146" s="17">
        <v>7</v>
      </c>
      <c r="BG146" s="17">
        <v>406</v>
      </c>
      <c r="BH146" s="15">
        <v>443.6</v>
      </c>
      <c r="BI146" s="15">
        <v>448.5</v>
      </c>
      <c r="BJ146" s="15">
        <v>205</v>
      </c>
      <c r="BK146" s="15">
        <v>109.8</v>
      </c>
      <c r="BL146" s="17">
        <v>0</v>
      </c>
      <c r="BM146" s="17">
        <v>0</v>
      </c>
      <c r="BN146" s="17">
        <v>0</v>
      </c>
      <c r="BO146" s="17">
        <v>0</v>
      </c>
      <c r="BP146" s="17">
        <v>26</v>
      </c>
      <c r="BQ146" s="15">
        <v>1.56</v>
      </c>
      <c r="BR146" s="15">
        <v>2.97</v>
      </c>
      <c r="BS146" s="15">
        <v>4.53</v>
      </c>
      <c r="BT146" s="15">
        <v>37.130000000000003</v>
      </c>
      <c r="BU146" s="15"/>
      <c r="BV146" s="15"/>
      <c r="BW146" s="15"/>
      <c r="BX146" s="15"/>
      <c r="BY146" s="15"/>
      <c r="BZ146" s="15"/>
      <c r="CA146" s="15"/>
      <c r="CB146" s="15"/>
      <c r="CC146" s="17">
        <v>133</v>
      </c>
      <c r="CD146" s="17">
        <v>55</v>
      </c>
      <c r="CE146" s="17">
        <v>61</v>
      </c>
      <c r="CF146" s="17">
        <v>12</v>
      </c>
      <c r="CG146" s="17">
        <v>149</v>
      </c>
      <c r="CH146" s="17">
        <v>37</v>
      </c>
      <c r="CI146" s="17">
        <v>106</v>
      </c>
      <c r="CJ146" s="17">
        <v>29</v>
      </c>
      <c r="CK146" s="17">
        <v>0.06</v>
      </c>
      <c r="CL146" s="17">
        <v>0</v>
      </c>
      <c r="CM146" s="17">
        <v>0.12</v>
      </c>
      <c r="CN146" s="17">
        <v>0.18</v>
      </c>
      <c r="CO146" s="17">
        <v>1.48</v>
      </c>
      <c r="CP146" s="17">
        <v>1.44</v>
      </c>
      <c r="CQ146" s="17">
        <v>306</v>
      </c>
      <c r="CR146" s="17">
        <v>61</v>
      </c>
      <c r="CS146" s="17">
        <v>284</v>
      </c>
      <c r="CT146" s="17">
        <v>140</v>
      </c>
      <c r="CU146" s="17">
        <v>194</v>
      </c>
      <c r="CV146" s="17">
        <v>82</v>
      </c>
      <c r="CW146" s="17">
        <v>183</v>
      </c>
      <c r="CX146" s="17">
        <v>67</v>
      </c>
      <c r="CY146" s="17">
        <v>1.04</v>
      </c>
      <c r="CZ146" s="17">
        <v>0.28000000000000003</v>
      </c>
      <c r="DA146" s="17">
        <v>0</v>
      </c>
      <c r="DB146" s="15"/>
      <c r="DC146" s="15"/>
      <c r="DD146" s="15"/>
      <c r="DE146" s="15"/>
      <c r="DF146" s="15"/>
      <c r="DG146" s="15"/>
      <c r="DH146" s="15"/>
    </row>
    <row r="147" spans="1:112" ht="40.5" thickBot="1">
      <c r="A147" s="18" t="b">
        <v>1</v>
      </c>
      <c r="B147" s="18" t="b">
        <v>1</v>
      </c>
      <c r="C147" s="17">
        <v>0</v>
      </c>
      <c r="D147" s="15"/>
      <c r="E147" s="17">
        <v>444463</v>
      </c>
      <c r="F147" s="17">
        <v>0</v>
      </c>
      <c r="G147" s="17">
        <v>0</v>
      </c>
      <c r="H147" s="17">
        <v>0</v>
      </c>
      <c r="I147" s="17">
        <v>0</v>
      </c>
      <c r="J147" s="15">
        <v>0</v>
      </c>
      <c r="K147" s="17">
        <v>0</v>
      </c>
      <c r="L147" s="17">
        <v>2</v>
      </c>
      <c r="M147" s="15">
        <v>0</v>
      </c>
      <c r="N147" s="15"/>
      <c r="O147" s="17">
        <v>0</v>
      </c>
      <c r="P147" s="15" t="s">
        <v>717</v>
      </c>
      <c r="Q147" s="15">
        <v>0</v>
      </c>
      <c r="R147" s="17">
        <v>145</v>
      </c>
      <c r="S147" s="18" t="b">
        <v>0</v>
      </c>
      <c r="T147" s="15" t="s">
        <v>5165</v>
      </c>
      <c r="U147" s="15" t="s">
        <v>5166</v>
      </c>
      <c r="V147" s="17">
        <v>50</v>
      </c>
      <c r="W147" s="15" t="s">
        <v>718</v>
      </c>
      <c r="X147" s="15">
        <v>2.6</v>
      </c>
      <c r="Y147" s="18" t="b">
        <v>0</v>
      </c>
      <c r="Z147" s="15" t="s">
        <v>369</v>
      </c>
      <c r="AA147" s="15">
        <v>0</v>
      </c>
      <c r="AB147" s="18" t="b">
        <v>0</v>
      </c>
      <c r="AC147" s="15"/>
      <c r="AD147" s="15" t="s">
        <v>1056</v>
      </c>
      <c r="AE147" s="17">
        <v>6</v>
      </c>
      <c r="AF147" s="17">
        <v>8</v>
      </c>
      <c r="AG147" s="17">
        <v>65</v>
      </c>
      <c r="AH147" s="17">
        <v>0</v>
      </c>
      <c r="AI147" s="17">
        <v>0</v>
      </c>
      <c r="AJ147" s="17">
        <v>0</v>
      </c>
      <c r="AK147" s="17">
        <v>0</v>
      </c>
      <c r="AL147" s="15">
        <v>0</v>
      </c>
      <c r="AM147" s="15">
        <v>13</v>
      </c>
      <c r="AN147" s="15" t="s">
        <v>369</v>
      </c>
      <c r="AO147" s="15"/>
      <c r="AP147" s="15"/>
      <c r="AQ147" s="15"/>
      <c r="AR147" s="15"/>
      <c r="AS147" s="18" t="b">
        <v>0</v>
      </c>
      <c r="AT147" s="15" t="s">
        <v>2518</v>
      </c>
      <c r="AU147" s="17">
        <v>1718</v>
      </c>
      <c r="AV147" s="17">
        <v>0</v>
      </c>
      <c r="AW147" s="17">
        <v>2</v>
      </c>
      <c r="AX147" s="17">
        <v>4</v>
      </c>
      <c r="AY147" s="17">
        <v>25</v>
      </c>
      <c r="AZ147" s="17">
        <v>0</v>
      </c>
      <c r="BA147" s="17">
        <v>0</v>
      </c>
      <c r="BB147" s="17">
        <v>0</v>
      </c>
      <c r="BC147" s="17">
        <v>5</v>
      </c>
      <c r="BD147" s="17">
        <v>2</v>
      </c>
      <c r="BE147" s="17">
        <v>0</v>
      </c>
      <c r="BF147" s="17">
        <v>3</v>
      </c>
      <c r="BG147" s="17">
        <v>288</v>
      </c>
      <c r="BH147" s="15">
        <v>463.6</v>
      </c>
      <c r="BI147" s="15">
        <v>65.599999999999994</v>
      </c>
      <c r="BJ147" s="15">
        <v>74</v>
      </c>
      <c r="BK147" s="15">
        <v>60.4</v>
      </c>
      <c r="BL147" s="17">
        <v>0</v>
      </c>
      <c r="BM147" s="17">
        <v>0</v>
      </c>
      <c r="BN147" s="17">
        <v>0</v>
      </c>
      <c r="BO147" s="17">
        <v>0</v>
      </c>
      <c r="BP147" s="17">
        <v>20</v>
      </c>
      <c r="BQ147" s="15">
        <v>0.72</v>
      </c>
      <c r="BR147" s="15">
        <v>0.6</v>
      </c>
      <c r="BS147" s="15">
        <v>1.32</v>
      </c>
      <c r="BT147" s="15">
        <v>25.81</v>
      </c>
      <c r="BU147" s="15"/>
      <c r="BV147" s="15"/>
      <c r="BW147" s="15"/>
      <c r="BX147" s="15"/>
      <c r="BY147" s="15"/>
      <c r="BZ147" s="15"/>
      <c r="CA147" s="15"/>
      <c r="CB147" s="15"/>
      <c r="CC147" s="17">
        <v>126</v>
      </c>
      <c r="CD147" s="17">
        <v>52</v>
      </c>
      <c r="CE147" s="17">
        <v>269</v>
      </c>
      <c r="CF147" s="17">
        <v>89</v>
      </c>
      <c r="CG147" s="17">
        <v>256</v>
      </c>
      <c r="CH147" s="17">
        <v>81</v>
      </c>
      <c r="CI147" s="17">
        <v>221</v>
      </c>
      <c r="CJ147" s="17">
        <v>71</v>
      </c>
      <c r="CK147" s="17">
        <v>0.04</v>
      </c>
      <c r="CL147" s="17">
        <v>0</v>
      </c>
      <c r="CM147" s="17">
        <v>0.03</v>
      </c>
      <c r="CN147" s="17">
        <v>7.0000000000000007E-2</v>
      </c>
      <c r="CO147" s="17">
        <v>1.35</v>
      </c>
      <c r="CP147" s="17">
        <v>1.31</v>
      </c>
      <c r="CQ147" s="17">
        <v>289</v>
      </c>
      <c r="CR147" s="17">
        <v>54</v>
      </c>
      <c r="CS147" s="17">
        <v>267</v>
      </c>
      <c r="CT147" s="17">
        <v>133</v>
      </c>
      <c r="CU147" s="17">
        <v>225</v>
      </c>
      <c r="CV147" s="17">
        <v>92</v>
      </c>
      <c r="CW147" s="17">
        <v>550</v>
      </c>
      <c r="CX147" s="17">
        <v>183</v>
      </c>
      <c r="CY147" s="17">
        <v>1.05</v>
      </c>
      <c r="CZ147" s="17">
        <v>0.21</v>
      </c>
      <c r="DA147" s="17">
        <v>0</v>
      </c>
      <c r="DB147" s="15"/>
      <c r="DC147" s="15"/>
      <c r="DD147" s="15"/>
      <c r="DE147" s="15"/>
      <c r="DF147" s="15"/>
      <c r="DG147" s="15"/>
      <c r="DH147" s="15"/>
    </row>
    <row r="148" spans="1:112" ht="27.75" thickBot="1">
      <c r="A148" s="18" t="b">
        <v>1</v>
      </c>
      <c r="B148" s="18" t="b">
        <v>1</v>
      </c>
      <c r="C148" s="15"/>
      <c r="D148" s="15"/>
      <c r="E148" s="17">
        <v>242880</v>
      </c>
      <c r="F148" s="17">
        <v>0</v>
      </c>
      <c r="G148" s="17">
        <v>0</v>
      </c>
      <c r="H148" s="17">
        <v>0</v>
      </c>
      <c r="I148" s="17">
        <v>0</v>
      </c>
      <c r="J148" s="15">
        <v>0</v>
      </c>
      <c r="K148" s="17">
        <v>0</v>
      </c>
      <c r="L148" s="17">
        <v>2</v>
      </c>
      <c r="M148" s="15">
        <v>1.7</v>
      </c>
      <c r="N148" s="15"/>
      <c r="O148" s="17">
        <v>0</v>
      </c>
      <c r="P148" s="15" t="s">
        <v>724</v>
      </c>
      <c r="Q148" s="15">
        <v>0</v>
      </c>
      <c r="R148" s="17">
        <v>146</v>
      </c>
      <c r="S148" s="18" t="b">
        <v>0</v>
      </c>
      <c r="T148" s="15"/>
      <c r="U148" s="15"/>
      <c r="V148" s="17">
        <v>45</v>
      </c>
      <c r="W148" s="15" t="s">
        <v>725</v>
      </c>
      <c r="X148" s="15">
        <v>0.9</v>
      </c>
      <c r="Y148" s="18" t="b">
        <v>0</v>
      </c>
      <c r="Z148" s="15" t="s">
        <v>2516</v>
      </c>
      <c r="AA148" s="15">
        <v>0.1</v>
      </c>
      <c r="AB148" s="18" t="b">
        <v>0</v>
      </c>
      <c r="AC148" s="15"/>
      <c r="AD148" s="15" t="s">
        <v>519</v>
      </c>
      <c r="AE148" s="17">
        <v>6</v>
      </c>
      <c r="AF148" s="17">
        <v>8</v>
      </c>
      <c r="AG148" s="17">
        <v>7</v>
      </c>
      <c r="AH148" s="17">
        <v>0</v>
      </c>
      <c r="AI148" s="17">
        <v>0</v>
      </c>
      <c r="AJ148" s="17">
        <v>0</v>
      </c>
      <c r="AK148" s="17">
        <v>0</v>
      </c>
      <c r="AL148" s="15">
        <v>0</v>
      </c>
      <c r="AM148" s="15">
        <v>1.6</v>
      </c>
      <c r="AN148" s="15" t="s">
        <v>1137</v>
      </c>
      <c r="AO148" s="15"/>
      <c r="AP148" s="15"/>
      <c r="AQ148" s="15"/>
      <c r="AR148" s="15"/>
      <c r="AS148" s="18" t="b">
        <v>0</v>
      </c>
      <c r="AT148" s="15" t="s">
        <v>2517</v>
      </c>
      <c r="AU148" s="17">
        <v>470</v>
      </c>
      <c r="AV148" s="17">
        <v>0</v>
      </c>
      <c r="AW148" s="17">
        <v>0</v>
      </c>
      <c r="AX148" s="17">
        <v>0</v>
      </c>
      <c r="AY148" s="17">
        <v>10</v>
      </c>
      <c r="AZ148" s="17">
        <v>0</v>
      </c>
      <c r="BA148" s="17">
        <v>0</v>
      </c>
      <c r="BB148" s="17">
        <v>0</v>
      </c>
      <c r="BC148" s="17">
        <v>2</v>
      </c>
      <c r="BD148" s="17">
        <v>0</v>
      </c>
      <c r="BE148" s="17">
        <v>0</v>
      </c>
      <c r="BF148" s="17">
        <v>0</v>
      </c>
      <c r="BG148" s="17">
        <v>48</v>
      </c>
      <c r="BH148" s="15">
        <v>102.8</v>
      </c>
      <c r="BI148" s="15">
        <v>7.9</v>
      </c>
      <c r="BJ148" s="15">
        <v>2</v>
      </c>
      <c r="BK148" s="15">
        <v>11.4</v>
      </c>
      <c r="BL148" s="17">
        <v>0</v>
      </c>
      <c r="BM148" s="17">
        <v>0</v>
      </c>
      <c r="BN148" s="17">
        <v>0</v>
      </c>
      <c r="BO148" s="17">
        <v>0</v>
      </c>
      <c r="BP148" s="17">
        <v>6</v>
      </c>
      <c r="BQ148" s="15">
        <v>0</v>
      </c>
      <c r="BR148" s="15">
        <v>0.06</v>
      </c>
      <c r="BS148" s="15">
        <v>0.06</v>
      </c>
      <c r="BT148" s="15">
        <v>7.41</v>
      </c>
      <c r="BU148" s="15"/>
      <c r="BV148" s="15"/>
      <c r="BW148" s="15"/>
      <c r="BX148" s="15"/>
      <c r="BY148" s="15"/>
      <c r="BZ148" s="15"/>
      <c r="CA148" s="15"/>
      <c r="CB148" s="15"/>
      <c r="CC148" s="17">
        <v>302</v>
      </c>
      <c r="CD148" s="17">
        <v>108</v>
      </c>
      <c r="CE148" s="17">
        <v>346</v>
      </c>
      <c r="CF148" s="17">
        <v>120</v>
      </c>
      <c r="CG148" s="17">
        <v>349</v>
      </c>
      <c r="CH148" s="17">
        <v>127</v>
      </c>
      <c r="CI148" s="17">
        <v>334</v>
      </c>
      <c r="CJ148" s="17">
        <v>115</v>
      </c>
      <c r="CK148" s="17">
        <v>0</v>
      </c>
      <c r="CL148" s="17">
        <v>0</v>
      </c>
      <c r="CM148" s="17">
        <v>0.01</v>
      </c>
      <c r="CN148" s="17">
        <v>0.01</v>
      </c>
      <c r="CO148" s="17">
        <v>1.42</v>
      </c>
      <c r="CP148" s="17">
        <v>1.91</v>
      </c>
      <c r="CQ148" s="17">
        <v>420</v>
      </c>
      <c r="CR148" s="17">
        <v>106</v>
      </c>
      <c r="CS148" s="17">
        <v>119</v>
      </c>
      <c r="CT148" s="17">
        <v>80</v>
      </c>
      <c r="CU148" s="17">
        <v>391</v>
      </c>
      <c r="CV148" s="17">
        <v>130</v>
      </c>
      <c r="CW148" s="17">
        <v>494</v>
      </c>
      <c r="CX148" s="17">
        <v>167</v>
      </c>
      <c r="CY148" s="17">
        <v>1.1499999999999999</v>
      </c>
      <c r="CZ148" s="17">
        <v>0</v>
      </c>
      <c r="DA148" s="17">
        <v>0</v>
      </c>
      <c r="DB148" s="15"/>
      <c r="DC148" s="15"/>
      <c r="DD148" s="15"/>
      <c r="DE148" s="15"/>
      <c r="DF148" s="15"/>
      <c r="DG148" s="15"/>
      <c r="DH148" s="15"/>
    </row>
    <row r="149" spans="1:112" ht="17.25" thickBot="1">
      <c r="A149" s="18" t="b">
        <v>1</v>
      </c>
      <c r="B149" s="18" t="b">
        <v>1</v>
      </c>
      <c r="C149" s="15"/>
      <c r="D149" s="15"/>
      <c r="E149" s="17">
        <v>109646</v>
      </c>
      <c r="F149" s="17">
        <v>0</v>
      </c>
      <c r="G149" s="17">
        <v>0</v>
      </c>
      <c r="H149" s="17">
        <v>0</v>
      </c>
      <c r="I149" s="17">
        <v>0</v>
      </c>
      <c r="J149" s="15">
        <v>0</v>
      </c>
      <c r="K149" s="17">
        <v>0</v>
      </c>
      <c r="L149" s="17">
        <v>2</v>
      </c>
      <c r="M149" s="15">
        <v>1.7</v>
      </c>
      <c r="N149" s="15"/>
      <c r="O149" s="17">
        <v>0</v>
      </c>
      <c r="P149" s="15" t="s">
        <v>339</v>
      </c>
      <c r="Q149" s="15">
        <v>0</v>
      </c>
      <c r="R149" s="17">
        <v>147</v>
      </c>
      <c r="S149" s="18" t="b">
        <v>0</v>
      </c>
      <c r="T149" s="15"/>
      <c r="U149" s="15"/>
      <c r="V149" s="17">
        <v>45</v>
      </c>
      <c r="W149" s="15" t="s">
        <v>787</v>
      </c>
      <c r="X149" s="15">
        <v>2.1</v>
      </c>
      <c r="Y149" s="18" t="b">
        <v>0</v>
      </c>
      <c r="Z149" s="15" t="s">
        <v>340</v>
      </c>
      <c r="AA149" s="15">
        <v>0.2</v>
      </c>
      <c r="AB149" s="18" t="b">
        <v>0</v>
      </c>
      <c r="AC149" s="15"/>
      <c r="AD149" s="15" t="s">
        <v>519</v>
      </c>
      <c r="AE149" s="17">
        <v>6</v>
      </c>
      <c r="AF149" s="17">
        <v>8</v>
      </c>
      <c r="AG149" s="17">
        <v>34</v>
      </c>
      <c r="AH149" s="17">
        <v>0</v>
      </c>
      <c r="AI149" s="17">
        <v>0</v>
      </c>
      <c r="AJ149" s="17">
        <v>0</v>
      </c>
      <c r="AK149" s="17">
        <v>0</v>
      </c>
      <c r="AL149" s="15">
        <v>0</v>
      </c>
      <c r="AM149" s="15">
        <v>7.6</v>
      </c>
      <c r="AN149" s="15" t="s">
        <v>339</v>
      </c>
      <c r="AO149" s="15"/>
      <c r="AP149" s="15"/>
      <c r="AQ149" s="15"/>
      <c r="AR149" s="15"/>
      <c r="AS149" s="18" t="b">
        <v>0</v>
      </c>
      <c r="AT149" s="15" t="s">
        <v>2522</v>
      </c>
      <c r="AU149" s="17">
        <v>788</v>
      </c>
      <c r="AV149" s="17">
        <v>0</v>
      </c>
      <c r="AW149" s="17">
        <v>0</v>
      </c>
      <c r="AX149" s="17">
        <v>2</v>
      </c>
      <c r="AY149" s="17">
        <v>14</v>
      </c>
      <c r="AZ149" s="17">
        <v>0</v>
      </c>
      <c r="BA149" s="17">
        <v>0</v>
      </c>
      <c r="BB149" s="17">
        <v>0</v>
      </c>
      <c r="BC149" s="17">
        <v>2</v>
      </c>
      <c r="BD149" s="17">
        <v>0</v>
      </c>
      <c r="BE149" s="17">
        <v>0</v>
      </c>
      <c r="BF149" s="17">
        <v>2</v>
      </c>
      <c r="BG149" s="17">
        <v>130</v>
      </c>
      <c r="BH149" s="15">
        <v>240.4</v>
      </c>
      <c r="BI149" s="15">
        <v>33.299999999999997</v>
      </c>
      <c r="BJ149" s="15">
        <v>19</v>
      </c>
      <c r="BK149" s="15">
        <v>29.3</v>
      </c>
      <c r="BL149" s="17">
        <v>0</v>
      </c>
      <c r="BM149" s="17">
        <v>0</v>
      </c>
      <c r="BN149" s="17">
        <v>0</v>
      </c>
      <c r="BO149" s="17">
        <v>0</v>
      </c>
      <c r="BP149" s="17">
        <v>8</v>
      </c>
      <c r="BQ149" s="15">
        <v>0.11</v>
      </c>
      <c r="BR149" s="15">
        <v>0.4</v>
      </c>
      <c r="BS149" s="15">
        <v>0.5</v>
      </c>
      <c r="BT149" s="15">
        <v>13.25</v>
      </c>
      <c r="BU149" s="15"/>
      <c r="BV149" s="15"/>
      <c r="BW149" s="15"/>
      <c r="BX149" s="15"/>
      <c r="BY149" s="15"/>
      <c r="BZ149" s="15"/>
      <c r="CA149" s="15"/>
      <c r="CB149" s="15"/>
      <c r="CC149" s="17">
        <v>226</v>
      </c>
      <c r="CD149" s="17">
        <v>85</v>
      </c>
      <c r="CE149" s="17">
        <v>305</v>
      </c>
      <c r="CF149" s="17">
        <v>104</v>
      </c>
      <c r="CG149" s="17">
        <v>311</v>
      </c>
      <c r="CH149" s="17">
        <v>109</v>
      </c>
      <c r="CI149" s="17">
        <v>290</v>
      </c>
      <c r="CJ149" s="17">
        <v>97</v>
      </c>
      <c r="CK149" s="17">
        <v>0.01</v>
      </c>
      <c r="CL149" s="17">
        <v>0</v>
      </c>
      <c r="CM149" s="17">
        <v>0.05</v>
      </c>
      <c r="CN149" s="17">
        <v>0.06</v>
      </c>
      <c r="CO149" s="17">
        <v>1.51</v>
      </c>
      <c r="CP149" s="17">
        <v>1.6</v>
      </c>
      <c r="CQ149" s="17">
        <v>382</v>
      </c>
      <c r="CR149" s="17">
        <v>79</v>
      </c>
      <c r="CS149" s="17">
        <v>81</v>
      </c>
      <c r="CT149" s="17">
        <v>53</v>
      </c>
      <c r="CU149" s="17">
        <v>272</v>
      </c>
      <c r="CV149" s="17">
        <v>103</v>
      </c>
      <c r="CW149" s="17">
        <v>375</v>
      </c>
      <c r="CX149" s="17">
        <v>133</v>
      </c>
      <c r="CY149" s="17">
        <v>0.91</v>
      </c>
      <c r="CZ149" s="17">
        <v>0.23</v>
      </c>
      <c r="DA149" s="17">
        <v>0</v>
      </c>
      <c r="DB149" s="15"/>
      <c r="DC149" s="15"/>
      <c r="DD149" s="15"/>
      <c r="DE149" s="15"/>
      <c r="DF149" s="15"/>
      <c r="DG149" s="15"/>
      <c r="DH149" s="15"/>
    </row>
    <row r="150" spans="1:112" ht="17.25" thickBot="1">
      <c r="A150" s="18" t="b">
        <v>1</v>
      </c>
      <c r="B150" s="18" t="b">
        <v>1</v>
      </c>
      <c r="C150" s="15"/>
      <c r="D150" s="15"/>
      <c r="E150" s="17">
        <v>551210</v>
      </c>
      <c r="F150" s="17">
        <v>0</v>
      </c>
      <c r="G150" s="17">
        <v>0</v>
      </c>
      <c r="H150" s="17">
        <v>0</v>
      </c>
      <c r="I150" s="17">
        <v>0</v>
      </c>
      <c r="J150" s="15">
        <v>0</v>
      </c>
      <c r="K150" s="17">
        <v>0</v>
      </c>
      <c r="L150" s="17">
        <v>2</v>
      </c>
      <c r="M150" s="15">
        <v>1.7</v>
      </c>
      <c r="N150" s="15"/>
      <c r="O150" s="17">
        <v>0</v>
      </c>
      <c r="P150" s="15" t="s">
        <v>3299</v>
      </c>
      <c r="Q150" s="15">
        <v>0</v>
      </c>
      <c r="R150" s="17">
        <v>148</v>
      </c>
      <c r="S150" s="18" t="b">
        <v>0</v>
      </c>
      <c r="T150" s="15"/>
      <c r="U150" s="15"/>
      <c r="V150" s="17">
        <v>45</v>
      </c>
      <c r="W150" s="15" t="s">
        <v>3300</v>
      </c>
      <c r="X150" s="15">
        <v>0.9</v>
      </c>
      <c r="Y150" s="18" t="b">
        <v>0</v>
      </c>
      <c r="Z150" s="15" t="s">
        <v>3301</v>
      </c>
      <c r="AA150" s="15">
        <v>1</v>
      </c>
      <c r="AB150" s="18" t="b">
        <v>0</v>
      </c>
      <c r="AC150" s="15"/>
      <c r="AD150" s="15" t="s">
        <v>519</v>
      </c>
      <c r="AE150" s="17">
        <v>6</v>
      </c>
      <c r="AF150" s="17">
        <v>8</v>
      </c>
      <c r="AG150" s="17">
        <v>19</v>
      </c>
      <c r="AH150" s="17">
        <v>0</v>
      </c>
      <c r="AI150" s="17">
        <v>0</v>
      </c>
      <c r="AJ150" s="17">
        <v>0</v>
      </c>
      <c r="AK150" s="17">
        <v>0</v>
      </c>
      <c r="AL150" s="15">
        <v>0</v>
      </c>
      <c r="AM150" s="15">
        <v>4.2</v>
      </c>
      <c r="AN150" s="15" t="s">
        <v>3301</v>
      </c>
      <c r="AO150" s="15"/>
      <c r="AP150" s="15"/>
      <c r="AQ150" s="15"/>
      <c r="AR150" s="15"/>
      <c r="AS150" s="18" t="b">
        <v>0</v>
      </c>
      <c r="AT150" s="15" t="s">
        <v>3302</v>
      </c>
      <c r="AU150" s="17">
        <v>1139</v>
      </c>
      <c r="AV150" s="17">
        <v>0</v>
      </c>
      <c r="AW150" s="17">
        <v>0</v>
      </c>
      <c r="AX150" s="17">
        <v>0</v>
      </c>
      <c r="AY150" s="17">
        <v>27</v>
      </c>
      <c r="AZ150" s="17">
        <v>0</v>
      </c>
      <c r="BA150" s="17">
        <v>0</v>
      </c>
      <c r="BB150" s="17">
        <v>0</v>
      </c>
      <c r="BC150" s="17">
        <v>7</v>
      </c>
      <c r="BD150" s="17">
        <v>0</v>
      </c>
      <c r="BE150" s="17">
        <v>0</v>
      </c>
      <c r="BF150" s="17">
        <v>0</v>
      </c>
      <c r="BG150" s="17">
        <v>93</v>
      </c>
      <c r="BH150" s="15">
        <v>233.2</v>
      </c>
      <c r="BI150" s="15">
        <v>114.9</v>
      </c>
      <c r="BJ150" s="15">
        <v>36</v>
      </c>
      <c r="BK150" s="15">
        <v>38.4</v>
      </c>
      <c r="BL150" s="17">
        <v>0</v>
      </c>
      <c r="BM150" s="17">
        <v>0</v>
      </c>
      <c r="BN150" s="17">
        <v>0</v>
      </c>
      <c r="BO150" s="17">
        <v>0</v>
      </c>
      <c r="BP150" s="17">
        <v>12</v>
      </c>
      <c r="BQ150" s="15">
        <v>0.3</v>
      </c>
      <c r="BR150" s="15">
        <v>0.61</v>
      </c>
      <c r="BS150" s="15">
        <v>0.91</v>
      </c>
      <c r="BT150" s="15">
        <v>18.5</v>
      </c>
      <c r="BU150" s="15"/>
      <c r="BV150" s="15"/>
      <c r="BW150" s="15"/>
      <c r="BX150" s="15"/>
      <c r="BY150" s="15"/>
      <c r="BZ150" s="15"/>
      <c r="CA150" s="15"/>
      <c r="CB150" s="15"/>
      <c r="CC150" s="17">
        <v>232</v>
      </c>
      <c r="CD150" s="17">
        <v>88</v>
      </c>
      <c r="CE150" s="17">
        <v>227</v>
      </c>
      <c r="CF150" s="17">
        <v>66</v>
      </c>
      <c r="CG150" s="17">
        <v>290</v>
      </c>
      <c r="CH150" s="17">
        <v>97</v>
      </c>
      <c r="CI150" s="17">
        <v>270</v>
      </c>
      <c r="CJ150" s="17">
        <v>89</v>
      </c>
      <c r="CK150" s="17">
        <v>0.02</v>
      </c>
      <c r="CL150" s="17">
        <v>0</v>
      </c>
      <c r="CM150" s="17">
        <v>0.05</v>
      </c>
      <c r="CN150" s="17">
        <v>7.0000000000000007E-2</v>
      </c>
      <c r="CO150" s="17">
        <v>1.46</v>
      </c>
      <c r="CP150" s="17">
        <v>2.13</v>
      </c>
      <c r="CQ150" s="17">
        <v>465</v>
      </c>
      <c r="CR150" s="17">
        <v>129</v>
      </c>
      <c r="CS150" s="17">
        <v>164</v>
      </c>
      <c r="CT150" s="17">
        <v>103</v>
      </c>
      <c r="CU150" s="17">
        <v>392</v>
      </c>
      <c r="CV150" s="17">
        <v>131</v>
      </c>
      <c r="CW150" s="17">
        <v>190</v>
      </c>
      <c r="CX150" s="17">
        <v>69</v>
      </c>
      <c r="CY150" s="17">
        <v>0.95</v>
      </c>
      <c r="CZ150" s="17">
        <v>0</v>
      </c>
      <c r="DA150" s="17">
        <v>0</v>
      </c>
      <c r="DB150" s="15"/>
      <c r="DC150" s="15"/>
      <c r="DD150" s="15"/>
      <c r="DE150" s="15"/>
      <c r="DF150" s="15"/>
      <c r="DG150" s="15"/>
      <c r="DH150" s="15"/>
    </row>
    <row r="151" spans="1:112" ht="27.75" thickBot="1">
      <c r="A151" s="18" t="b">
        <v>1</v>
      </c>
      <c r="B151" s="18" t="b">
        <v>1</v>
      </c>
      <c r="C151" s="15"/>
      <c r="D151" s="15"/>
      <c r="E151" s="17">
        <v>460028</v>
      </c>
      <c r="F151" s="17">
        <v>0</v>
      </c>
      <c r="G151" s="17">
        <v>0</v>
      </c>
      <c r="H151" s="17">
        <v>0</v>
      </c>
      <c r="I151" s="17">
        <v>0</v>
      </c>
      <c r="J151" s="15">
        <v>0</v>
      </c>
      <c r="K151" s="17">
        <v>0</v>
      </c>
      <c r="L151" s="17">
        <v>2</v>
      </c>
      <c r="M151" s="15">
        <v>2.2000000000000002</v>
      </c>
      <c r="N151" s="15"/>
      <c r="O151" s="17">
        <v>0</v>
      </c>
      <c r="P151" s="15" t="s">
        <v>690</v>
      </c>
      <c r="Q151" s="15">
        <v>0</v>
      </c>
      <c r="R151" s="17">
        <v>149</v>
      </c>
      <c r="S151" s="18" t="b">
        <v>0</v>
      </c>
      <c r="T151" s="15"/>
      <c r="U151" s="15"/>
      <c r="V151" s="17">
        <v>50</v>
      </c>
      <c r="W151" s="15" t="s">
        <v>691</v>
      </c>
      <c r="X151" s="15">
        <v>2.7</v>
      </c>
      <c r="Y151" s="18" t="b">
        <v>0</v>
      </c>
      <c r="Z151" s="15" t="s">
        <v>2513</v>
      </c>
      <c r="AA151" s="15">
        <v>2.2000000000000002</v>
      </c>
      <c r="AB151" s="18" t="b">
        <v>0</v>
      </c>
      <c r="AC151" s="15"/>
      <c r="AD151" s="15" t="s">
        <v>519</v>
      </c>
      <c r="AE151" s="17">
        <v>6</v>
      </c>
      <c r="AF151" s="17">
        <v>8</v>
      </c>
      <c r="AG151" s="17">
        <v>8</v>
      </c>
      <c r="AH151" s="17">
        <v>0</v>
      </c>
      <c r="AI151" s="17">
        <v>0</v>
      </c>
      <c r="AJ151" s="17">
        <v>0</v>
      </c>
      <c r="AK151" s="17">
        <v>0</v>
      </c>
      <c r="AL151" s="15">
        <v>0</v>
      </c>
      <c r="AM151" s="15">
        <v>1.6</v>
      </c>
      <c r="AN151" s="15" t="s">
        <v>274</v>
      </c>
      <c r="AO151" s="15"/>
      <c r="AP151" s="15"/>
      <c r="AQ151" s="15"/>
      <c r="AR151" s="15"/>
      <c r="AS151" s="18" t="b">
        <v>0</v>
      </c>
      <c r="AT151" s="15" t="s">
        <v>2514</v>
      </c>
      <c r="AU151" s="17">
        <v>225</v>
      </c>
      <c r="AV151" s="17">
        <v>0</v>
      </c>
      <c r="AW151" s="17">
        <v>0</v>
      </c>
      <c r="AX151" s="17">
        <v>0</v>
      </c>
      <c r="AY151" s="17">
        <v>4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30</v>
      </c>
      <c r="BH151" s="15">
        <v>66</v>
      </c>
      <c r="BI151" s="15">
        <v>7.6</v>
      </c>
      <c r="BJ151" s="15">
        <v>6</v>
      </c>
      <c r="BK151" s="15">
        <v>8</v>
      </c>
      <c r="BL151" s="17">
        <v>0</v>
      </c>
      <c r="BM151" s="17">
        <v>0</v>
      </c>
      <c r="BN151" s="17">
        <v>0</v>
      </c>
      <c r="BO151" s="17">
        <v>0</v>
      </c>
      <c r="BP151" s="17">
        <v>2</v>
      </c>
      <c r="BQ151" s="15">
        <v>0</v>
      </c>
      <c r="BR151" s="15">
        <v>0.12</v>
      </c>
      <c r="BS151" s="15">
        <v>0.12</v>
      </c>
      <c r="BT151" s="15">
        <v>3.36</v>
      </c>
      <c r="BU151" s="15"/>
      <c r="BV151" s="15"/>
      <c r="BW151" s="15"/>
      <c r="BX151" s="15"/>
      <c r="BY151" s="15"/>
      <c r="BZ151" s="15"/>
      <c r="CA151" s="15"/>
      <c r="CB151" s="15"/>
      <c r="CC151" s="17">
        <v>326</v>
      </c>
      <c r="CD151" s="17">
        <v>116</v>
      </c>
      <c r="CE151" s="17">
        <v>347</v>
      </c>
      <c r="CF151" s="17">
        <v>121</v>
      </c>
      <c r="CG151" s="17">
        <v>336</v>
      </c>
      <c r="CH151" s="17">
        <v>122</v>
      </c>
      <c r="CI151" s="17">
        <v>347</v>
      </c>
      <c r="CJ151" s="17">
        <v>118</v>
      </c>
      <c r="CK151" s="17">
        <v>0</v>
      </c>
      <c r="CL151" s="17">
        <v>0</v>
      </c>
      <c r="CM151" s="17">
        <v>0.05</v>
      </c>
      <c r="CN151" s="17">
        <v>0.05</v>
      </c>
      <c r="CO151" s="17">
        <v>1.34</v>
      </c>
      <c r="CP151" s="17">
        <v>1.6</v>
      </c>
      <c r="CQ151" s="17">
        <v>295</v>
      </c>
      <c r="CR151" s="17">
        <v>57</v>
      </c>
      <c r="CS151" s="17">
        <v>273</v>
      </c>
      <c r="CT151" s="17">
        <v>136</v>
      </c>
      <c r="CU151" s="17">
        <v>205</v>
      </c>
      <c r="CV151" s="17">
        <v>84</v>
      </c>
      <c r="CW151" s="17">
        <v>127</v>
      </c>
      <c r="CX151" s="17">
        <v>49</v>
      </c>
      <c r="CY151" s="17">
        <v>0.8</v>
      </c>
      <c r="CZ151" s="17">
        <v>0</v>
      </c>
      <c r="DA151" s="17">
        <v>0</v>
      </c>
      <c r="DB151" s="15"/>
      <c r="DC151" s="15"/>
      <c r="DD151" s="15"/>
      <c r="DE151" s="15"/>
      <c r="DF151" s="15"/>
      <c r="DG151" s="15"/>
      <c r="DH151" s="15"/>
    </row>
    <row r="152" spans="1:112" ht="17.25" thickBot="1">
      <c r="A152" s="18" t="b">
        <v>1</v>
      </c>
      <c r="B152" s="18" t="b">
        <v>1</v>
      </c>
      <c r="C152" s="15"/>
      <c r="D152" s="15"/>
      <c r="E152" s="17">
        <v>574458</v>
      </c>
      <c r="F152" s="17">
        <v>0</v>
      </c>
      <c r="G152" s="17">
        <v>0</v>
      </c>
      <c r="H152" s="17">
        <v>0</v>
      </c>
      <c r="I152" s="17">
        <v>0</v>
      </c>
      <c r="J152" s="15">
        <v>0</v>
      </c>
      <c r="K152" s="17">
        <v>0</v>
      </c>
      <c r="L152" s="17">
        <v>2</v>
      </c>
      <c r="M152" s="15">
        <v>1.7</v>
      </c>
      <c r="N152" s="15"/>
      <c r="O152" s="17">
        <v>0</v>
      </c>
      <c r="P152" s="15" t="s">
        <v>2519</v>
      </c>
      <c r="Q152" s="15">
        <v>0</v>
      </c>
      <c r="R152" s="17">
        <v>150</v>
      </c>
      <c r="S152" s="18" t="b">
        <v>0</v>
      </c>
      <c r="T152" s="15"/>
      <c r="U152" s="15"/>
      <c r="V152" s="17">
        <v>45</v>
      </c>
      <c r="W152" s="15" t="s">
        <v>2520</v>
      </c>
      <c r="X152" s="15">
        <v>1</v>
      </c>
      <c r="Y152" s="18" t="b">
        <v>0</v>
      </c>
      <c r="Z152" s="15" t="s">
        <v>409</v>
      </c>
      <c r="AA152" s="15">
        <v>0.1</v>
      </c>
      <c r="AB152" s="18" t="b">
        <v>0</v>
      </c>
      <c r="AC152" s="15"/>
      <c r="AD152" s="15" t="s">
        <v>519</v>
      </c>
      <c r="AE152" s="17">
        <v>6</v>
      </c>
      <c r="AF152" s="17">
        <v>8</v>
      </c>
      <c r="AG152" s="17">
        <v>3</v>
      </c>
      <c r="AH152" s="17">
        <v>0</v>
      </c>
      <c r="AI152" s="17">
        <v>0</v>
      </c>
      <c r="AJ152" s="17">
        <v>0</v>
      </c>
      <c r="AK152" s="17">
        <v>0</v>
      </c>
      <c r="AL152" s="15">
        <v>0</v>
      </c>
      <c r="AM152" s="15">
        <v>0.7</v>
      </c>
      <c r="AN152" s="15" t="s">
        <v>1146</v>
      </c>
      <c r="AO152" s="15"/>
      <c r="AP152" s="15"/>
      <c r="AQ152" s="15"/>
      <c r="AR152" s="15"/>
      <c r="AS152" s="18" t="b">
        <v>0</v>
      </c>
      <c r="AT152" s="15" t="s">
        <v>2521</v>
      </c>
      <c r="AU152" s="17">
        <v>100</v>
      </c>
      <c r="AV152" s="17">
        <v>0</v>
      </c>
      <c r="AW152" s="17">
        <v>0</v>
      </c>
      <c r="AX152" s="17">
        <v>0</v>
      </c>
      <c r="AY152" s="17">
        <v>3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4</v>
      </c>
      <c r="BH152" s="15">
        <v>6.4</v>
      </c>
      <c r="BI152" s="15">
        <v>0.1</v>
      </c>
      <c r="BJ152" s="15">
        <v>7</v>
      </c>
      <c r="BK152" s="15">
        <v>1.3</v>
      </c>
      <c r="BL152" s="17">
        <v>0</v>
      </c>
      <c r="BM152" s="17">
        <v>0</v>
      </c>
      <c r="BN152" s="17">
        <v>0</v>
      </c>
      <c r="BO152" s="17">
        <v>0</v>
      </c>
      <c r="BP152" s="17">
        <v>1</v>
      </c>
      <c r="BQ152" s="15">
        <v>0.35</v>
      </c>
      <c r="BR152" s="15">
        <v>0</v>
      </c>
      <c r="BS152" s="15">
        <v>0.35</v>
      </c>
      <c r="BT152" s="15">
        <v>1.63</v>
      </c>
      <c r="BU152" s="15"/>
      <c r="BV152" s="15"/>
      <c r="BW152" s="15"/>
      <c r="BX152" s="15"/>
      <c r="BY152" s="15"/>
      <c r="BZ152" s="15"/>
      <c r="CA152" s="15"/>
      <c r="CB152" s="15"/>
      <c r="CC152" s="17">
        <v>375</v>
      </c>
      <c r="CD152" s="17">
        <v>130</v>
      </c>
      <c r="CE152" s="17">
        <v>376</v>
      </c>
      <c r="CF152" s="17">
        <v>132</v>
      </c>
      <c r="CG152" s="17">
        <v>333</v>
      </c>
      <c r="CH152" s="17">
        <v>121</v>
      </c>
      <c r="CI152" s="17">
        <v>384</v>
      </c>
      <c r="CJ152" s="17">
        <v>130</v>
      </c>
      <c r="CK152" s="17">
        <v>0.32</v>
      </c>
      <c r="CL152" s="17">
        <v>0</v>
      </c>
      <c r="CM152" s="17">
        <v>0</v>
      </c>
      <c r="CN152" s="17">
        <v>0.32</v>
      </c>
      <c r="CO152" s="17">
        <v>1.47</v>
      </c>
      <c r="CP152" s="17">
        <v>2.7</v>
      </c>
      <c r="CQ152" s="17">
        <v>473</v>
      </c>
      <c r="CR152" s="17">
        <v>131</v>
      </c>
      <c r="CS152" s="17">
        <v>172</v>
      </c>
      <c r="CT152" s="17">
        <v>105</v>
      </c>
      <c r="CU152" s="17">
        <v>369</v>
      </c>
      <c r="CV152" s="17">
        <v>128</v>
      </c>
      <c r="CW152" s="17">
        <v>468</v>
      </c>
      <c r="CX152" s="17">
        <v>161</v>
      </c>
      <c r="CY152" s="17">
        <v>0.9</v>
      </c>
      <c r="CZ152" s="17">
        <v>0</v>
      </c>
      <c r="DA152" s="17">
        <v>0</v>
      </c>
      <c r="DB152" s="15"/>
      <c r="DC152" s="15"/>
      <c r="DD152" s="15"/>
      <c r="DE152" s="15"/>
      <c r="DF152" s="15"/>
      <c r="DG152" s="15"/>
      <c r="DH152" s="15"/>
    </row>
    <row r="153" spans="1:112" ht="27.75" thickBot="1">
      <c r="A153" s="18" t="b">
        <v>1</v>
      </c>
      <c r="B153" s="18" t="b">
        <v>1</v>
      </c>
      <c r="C153" s="15"/>
      <c r="D153" s="15"/>
      <c r="E153" s="17">
        <v>577016</v>
      </c>
      <c r="F153" s="17">
        <v>0</v>
      </c>
      <c r="G153" s="17">
        <v>0</v>
      </c>
      <c r="H153" s="17">
        <v>0</v>
      </c>
      <c r="I153" s="17">
        <v>0</v>
      </c>
      <c r="J153" s="15">
        <v>0</v>
      </c>
      <c r="K153" s="17">
        <v>0</v>
      </c>
      <c r="L153" s="17">
        <v>2</v>
      </c>
      <c r="M153" s="15">
        <v>1.7</v>
      </c>
      <c r="N153" s="15"/>
      <c r="O153" s="17">
        <v>0</v>
      </c>
      <c r="P153" s="15" t="s">
        <v>632</v>
      </c>
      <c r="Q153" s="15">
        <v>0</v>
      </c>
      <c r="R153" s="17">
        <v>151</v>
      </c>
      <c r="S153" s="18" t="b">
        <v>0</v>
      </c>
      <c r="T153" s="15"/>
      <c r="U153" s="15"/>
      <c r="V153" s="17">
        <v>45</v>
      </c>
      <c r="W153" s="15" t="s">
        <v>1924</v>
      </c>
      <c r="X153" s="15">
        <v>2.2999999999999998</v>
      </c>
      <c r="Y153" s="18" t="b">
        <v>0</v>
      </c>
      <c r="Z153" s="15" t="s">
        <v>1925</v>
      </c>
      <c r="AA153" s="15">
        <v>0.2</v>
      </c>
      <c r="AB153" s="18" t="b">
        <v>0</v>
      </c>
      <c r="AC153" s="15"/>
      <c r="AD153" s="15" t="s">
        <v>519</v>
      </c>
      <c r="AE153" s="17">
        <v>6</v>
      </c>
      <c r="AF153" s="17">
        <v>8</v>
      </c>
      <c r="AG153" s="17">
        <v>39</v>
      </c>
      <c r="AH153" s="17">
        <v>0</v>
      </c>
      <c r="AI153" s="17">
        <v>0</v>
      </c>
      <c r="AJ153" s="17">
        <v>0</v>
      </c>
      <c r="AK153" s="17">
        <v>0</v>
      </c>
      <c r="AL153" s="15">
        <v>0</v>
      </c>
      <c r="AM153" s="15">
        <v>8.6999999999999993</v>
      </c>
      <c r="AN153" s="15" t="s">
        <v>1925</v>
      </c>
      <c r="AO153" s="15"/>
      <c r="AP153" s="15"/>
      <c r="AQ153" s="15"/>
      <c r="AR153" s="15"/>
      <c r="AS153" s="18" t="b">
        <v>0</v>
      </c>
      <c r="AT153" s="15" t="s">
        <v>2523</v>
      </c>
      <c r="AU153" s="17">
        <v>657</v>
      </c>
      <c r="AV153" s="17">
        <v>1</v>
      </c>
      <c r="AW153" s="17">
        <v>0</v>
      </c>
      <c r="AX153" s="17">
        <v>2</v>
      </c>
      <c r="AY153" s="17">
        <v>13</v>
      </c>
      <c r="AZ153" s="17">
        <v>0</v>
      </c>
      <c r="BA153" s="17">
        <v>0</v>
      </c>
      <c r="BB153" s="17">
        <v>0</v>
      </c>
      <c r="BC153" s="17">
        <v>1</v>
      </c>
      <c r="BD153" s="17">
        <v>0</v>
      </c>
      <c r="BE153" s="17">
        <v>0</v>
      </c>
      <c r="BF153" s="17">
        <v>5</v>
      </c>
      <c r="BG153" s="17">
        <v>118</v>
      </c>
      <c r="BH153" s="15">
        <v>132.6</v>
      </c>
      <c r="BI153" s="15">
        <v>40.9</v>
      </c>
      <c r="BJ153" s="15">
        <v>70</v>
      </c>
      <c r="BK153" s="15">
        <v>24.4</v>
      </c>
      <c r="BL153" s="17">
        <v>0</v>
      </c>
      <c r="BM153" s="17">
        <v>0</v>
      </c>
      <c r="BN153" s="17">
        <v>0</v>
      </c>
      <c r="BO153" s="17">
        <v>0</v>
      </c>
      <c r="BP153" s="17">
        <v>8</v>
      </c>
      <c r="BQ153" s="15">
        <v>0.62</v>
      </c>
      <c r="BR153" s="15">
        <v>0.13</v>
      </c>
      <c r="BS153" s="15">
        <v>0.75</v>
      </c>
      <c r="BT153" s="15">
        <v>15.66</v>
      </c>
      <c r="BU153" s="15"/>
      <c r="BV153" s="15"/>
      <c r="BW153" s="15"/>
      <c r="BX153" s="15"/>
      <c r="BY153" s="15"/>
      <c r="BZ153" s="15"/>
      <c r="CA153" s="15"/>
      <c r="CB153" s="15"/>
      <c r="CC153" s="17">
        <v>289</v>
      </c>
      <c r="CD153" s="17">
        <v>104</v>
      </c>
      <c r="CE153" s="17">
        <v>296</v>
      </c>
      <c r="CF153" s="17">
        <v>101</v>
      </c>
      <c r="CG153" s="17">
        <v>261</v>
      </c>
      <c r="CH153" s="17">
        <v>84</v>
      </c>
      <c r="CI153" s="17">
        <v>302</v>
      </c>
      <c r="CJ153" s="17">
        <v>102</v>
      </c>
      <c r="CK153" s="17">
        <v>0.08</v>
      </c>
      <c r="CL153" s="17">
        <v>0</v>
      </c>
      <c r="CM153" s="17">
        <v>0.02</v>
      </c>
      <c r="CN153" s="17">
        <v>0.1</v>
      </c>
      <c r="CO153" s="17">
        <v>2.15</v>
      </c>
      <c r="CP153" s="17">
        <v>1.78</v>
      </c>
      <c r="CQ153" s="17">
        <v>476</v>
      </c>
      <c r="CR153" s="17">
        <v>133</v>
      </c>
      <c r="CS153" s="17">
        <v>175</v>
      </c>
      <c r="CT153" s="17">
        <v>107</v>
      </c>
      <c r="CU153" s="17">
        <v>255</v>
      </c>
      <c r="CV153" s="17">
        <v>100</v>
      </c>
      <c r="CW153" s="17">
        <v>336</v>
      </c>
      <c r="CX153" s="17">
        <v>116</v>
      </c>
      <c r="CY153" s="17">
        <v>1.1000000000000001</v>
      </c>
      <c r="CZ153" s="17">
        <v>0.27</v>
      </c>
      <c r="DA153" s="17">
        <v>0</v>
      </c>
      <c r="DB153" s="15"/>
      <c r="DC153" s="15"/>
      <c r="DD153" s="15"/>
      <c r="DE153" s="15"/>
      <c r="DF153" s="15"/>
      <c r="DG153" s="15"/>
      <c r="DH153" s="15"/>
    </row>
    <row r="154" spans="1:112" ht="17.25" thickBot="1">
      <c r="A154" s="18" t="b">
        <v>1</v>
      </c>
      <c r="B154" s="18" t="b">
        <v>1</v>
      </c>
      <c r="C154" s="15"/>
      <c r="D154" s="15"/>
      <c r="E154" s="17">
        <v>620109</v>
      </c>
      <c r="F154" s="17">
        <v>0</v>
      </c>
      <c r="G154" s="17">
        <v>0</v>
      </c>
      <c r="H154" s="17">
        <v>0</v>
      </c>
      <c r="I154" s="17">
        <v>0</v>
      </c>
      <c r="J154" s="15">
        <v>0</v>
      </c>
      <c r="K154" s="17">
        <v>0</v>
      </c>
      <c r="L154" s="17">
        <v>2</v>
      </c>
      <c r="M154" s="15">
        <v>2.5</v>
      </c>
      <c r="N154" s="15"/>
      <c r="O154" s="17">
        <v>0</v>
      </c>
      <c r="P154" s="15" t="s">
        <v>2017</v>
      </c>
      <c r="Q154" s="15">
        <v>0</v>
      </c>
      <c r="R154" s="17">
        <v>152</v>
      </c>
      <c r="S154" s="18" t="b">
        <v>0</v>
      </c>
      <c r="T154" s="15"/>
      <c r="U154" s="15"/>
      <c r="V154" s="17">
        <v>55</v>
      </c>
      <c r="W154" s="15" t="s">
        <v>5167</v>
      </c>
      <c r="X154" s="15">
        <v>0</v>
      </c>
      <c r="Y154" s="18" t="b">
        <v>0</v>
      </c>
      <c r="Z154" s="15" t="s">
        <v>5168</v>
      </c>
      <c r="AA154" s="15">
        <v>1.8</v>
      </c>
      <c r="AB154" s="18" t="b">
        <v>0</v>
      </c>
      <c r="AC154" s="15"/>
      <c r="AD154" s="15" t="s">
        <v>519</v>
      </c>
      <c r="AE154" s="17">
        <v>6</v>
      </c>
      <c r="AF154" s="17">
        <v>8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5">
        <v>0</v>
      </c>
      <c r="AM154" s="15">
        <v>0</v>
      </c>
      <c r="AN154" s="15" t="s">
        <v>5168</v>
      </c>
      <c r="AO154" s="15"/>
      <c r="AP154" s="15"/>
      <c r="AQ154" s="15"/>
      <c r="AR154" s="15"/>
      <c r="AS154" s="18" t="b">
        <v>0</v>
      </c>
      <c r="AT154" s="15" t="s">
        <v>5169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5">
        <v>0</v>
      </c>
      <c r="BI154" s="15">
        <v>0</v>
      </c>
      <c r="BJ154" s="15">
        <v>0</v>
      </c>
      <c r="BK154" s="15">
        <v>0</v>
      </c>
      <c r="BL154" s="17">
        <v>0</v>
      </c>
      <c r="BM154" s="17">
        <v>0</v>
      </c>
      <c r="BN154" s="17">
        <v>0</v>
      </c>
      <c r="BO154" s="17">
        <v>0</v>
      </c>
      <c r="BP154" s="17">
        <v>0</v>
      </c>
      <c r="BQ154" s="15">
        <v>0</v>
      </c>
      <c r="BR154" s="15">
        <v>0</v>
      </c>
      <c r="BS154" s="15">
        <v>0</v>
      </c>
      <c r="BT154" s="15">
        <v>0</v>
      </c>
      <c r="BU154" s="15"/>
      <c r="BV154" s="15"/>
      <c r="BW154" s="15"/>
      <c r="BX154" s="15"/>
      <c r="BY154" s="15"/>
      <c r="BZ154" s="15"/>
      <c r="CA154" s="15"/>
      <c r="CB154" s="15"/>
      <c r="CC154" s="17">
        <v>549</v>
      </c>
      <c r="CD154" s="17">
        <v>184</v>
      </c>
      <c r="CE154" s="17">
        <v>549</v>
      </c>
      <c r="CF154" s="17">
        <v>184</v>
      </c>
      <c r="CG154" s="17">
        <v>548</v>
      </c>
      <c r="CH154" s="17">
        <v>184</v>
      </c>
      <c r="CI154" s="17">
        <v>549</v>
      </c>
      <c r="CJ154" s="17">
        <v>184</v>
      </c>
      <c r="CK154" s="17">
        <v>0</v>
      </c>
      <c r="CL154" s="17">
        <v>0</v>
      </c>
      <c r="CM154" s="17">
        <v>0</v>
      </c>
      <c r="CN154" s="17">
        <v>0</v>
      </c>
      <c r="CO154" s="17">
        <v>0</v>
      </c>
      <c r="CP154" s="17">
        <v>0</v>
      </c>
      <c r="CQ154" s="17">
        <v>211</v>
      </c>
      <c r="CR154" s="17">
        <v>32</v>
      </c>
      <c r="CS154" s="17">
        <v>448</v>
      </c>
      <c r="CT154" s="17">
        <v>174</v>
      </c>
      <c r="CU154" s="17">
        <v>549</v>
      </c>
      <c r="CV154" s="17">
        <v>184</v>
      </c>
      <c r="CW154" s="17">
        <v>141</v>
      </c>
      <c r="CX154" s="17">
        <v>56</v>
      </c>
      <c r="CY154" s="17">
        <v>0</v>
      </c>
      <c r="CZ154" s="17">
        <v>0</v>
      </c>
      <c r="DA154" s="17">
        <v>0</v>
      </c>
      <c r="DB154" s="15"/>
      <c r="DC154" s="15"/>
      <c r="DD154" s="15"/>
      <c r="DE154" s="15"/>
      <c r="DF154" s="15"/>
      <c r="DG154" s="15"/>
      <c r="DH154" s="15"/>
    </row>
    <row r="155" spans="1:112" ht="17.25" thickBot="1">
      <c r="A155" s="18" t="b">
        <v>1</v>
      </c>
      <c r="B155" s="18" t="b">
        <v>1</v>
      </c>
      <c r="C155" s="15"/>
      <c r="D155" s="15"/>
      <c r="E155" s="17">
        <v>220362</v>
      </c>
      <c r="F155" s="17">
        <v>0</v>
      </c>
      <c r="G155" s="17">
        <v>0</v>
      </c>
      <c r="H155" s="17">
        <v>0</v>
      </c>
      <c r="I155" s="17">
        <v>0</v>
      </c>
      <c r="J155" s="15">
        <v>0</v>
      </c>
      <c r="K155" s="17">
        <v>0</v>
      </c>
      <c r="L155" s="17">
        <v>2</v>
      </c>
      <c r="M155" s="15">
        <v>1.7</v>
      </c>
      <c r="N155" s="15"/>
      <c r="O155" s="17">
        <v>0</v>
      </c>
      <c r="P155" s="15" t="s">
        <v>1201</v>
      </c>
      <c r="Q155" s="15">
        <v>0</v>
      </c>
      <c r="R155" s="17">
        <v>153</v>
      </c>
      <c r="S155" s="18" t="b">
        <v>0</v>
      </c>
      <c r="T155" s="15"/>
      <c r="U155" s="15"/>
      <c r="V155" s="17">
        <v>45</v>
      </c>
      <c r="W155" s="15" t="s">
        <v>4729</v>
      </c>
      <c r="X155" s="15">
        <v>0</v>
      </c>
      <c r="Y155" s="18" t="b">
        <v>0</v>
      </c>
      <c r="Z155" s="15" t="s">
        <v>4730</v>
      </c>
      <c r="AA155" s="15">
        <v>0.1</v>
      </c>
      <c r="AB155" s="18" t="b">
        <v>0</v>
      </c>
      <c r="AC155" s="15"/>
      <c r="AD155" s="15" t="s">
        <v>519</v>
      </c>
      <c r="AE155" s="17">
        <v>6</v>
      </c>
      <c r="AF155" s="17">
        <v>8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5">
        <v>0</v>
      </c>
      <c r="AM155" s="15">
        <v>0</v>
      </c>
      <c r="AN155" s="15" t="s">
        <v>4730</v>
      </c>
      <c r="AO155" s="15"/>
      <c r="AP155" s="15"/>
      <c r="AQ155" s="15"/>
      <c r="AR155" s="15"/>
      <c r="AS155" s="18" t="b">
        <v>0</v>
      </c>
      <c r="AT155" s="15" t="s">
        <v>4731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5">
        <v>0</v>
      </c>
      <c r="BI155" s="15">
        <v>0</v>
      </c>
      <c r="BJ155" s="15">
        <v>0</v>
      </c>
      <c r="BK155" s="15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5">
        <v>0</v>
      </c>
      <c r="BR155" s="15">
        <v>0</v>
      </c>
      <c r="BS155" s="15">
        <v>0</v>
      </c>
      <c r="BT155" s="15">
        <v>0</v>
      </c>
      <c r="BU155" s="15"/>
      <c r="BV155" s="15"/>
      <c r="BW155" s="15"/>
      <c r="BX155" s="15"/>
      <c r="BY155" s="15"/>
      <c r="BZ155" s="15"/>
      <c r="CA155" s="15"/>
      <c r="CB155" s="15"/>
      <c r="CC155" s="17">
        <v>458</v>
      </c>
      <c r="CD155" s="17">
        <v>171</v>
      </c>
      <c r="CE155" s="17">
        <v>449</v>
      </c>
      <c r="CF155" s="17">
        <v>171</v>
      </c>
      <c r="CG155" s="17">
        <v>433</v>
      </c>
      <c r="CH155" s="17">
        <v>169</v>
      </c>
      <c r="CI155" s="17">
        <v>460</v>
      </c>
      <c r="CJ155" s="17">
        <v>171</v>
      </c>
      <c r="CK155" s="17">
        <v>0</v>
      </c>
      <c r="CL155" s="17">
        <v>0</v>
      </c>
      <c r="CM155" s="17">
        <v>0</v>
      </c>
      <c r="CN155" s="17">
        <v>0</v>
      </c>
      <c r="CO155" s="17">
        <v>0</v>
      </c>
      <c r="CP155" s="17">
        <v>0</v>
      </c>
      <c r="CQ155" s="17">
        <v>407</v>
      </c>
      <c r="CR155" s="17">
        <v>95</v>
      </c>
      <c r="CS155" s="17">
        <v>106</v>
      </c>
      <c r="CT155" s="17">
        <v>69</v>
      </c>
      <c r="CU155" s="17">
        <v>463</v>
      </c>
      <c r="CV155" s="17">
        <v>171</v>
      </c>
      <c r="CW155" s="17">
        <v>459</v>
      </c>
      <c r="CX155" s="17">
        <v>158</v>
      </c>
      <c r="CY155" s="17">
        <v>0</v>
      </c>
      <c r="CZ155" s="17">
        <v>0</v>
      </c>
      <c r="DA155" s="17">
        <v>0</v>
      </c>
      <c r="DB155" s="15"/>
      <c r="DC155" s="15"/>
      <c r="DD155" s="15"/>
      <c r="DE155" s="15"/>
      <c r="DF155" s="15"/>
      <c r="DG155" s="15"/>
      <c r="DH155" s="15"/>
    </row>
    <row r="156" spans="1:112" ht="17.25" thickBot="1">
      <c r="A156" s="18" t="b">
        <v>1</v>
      </c>
      <c r="B156" s="18" t="b">
        <v>1</v>
      </c>
      <c r="C156" s="15"/>
      <c r="D156" s="15"/>
      <c r="E156" s="17">
        <v>244851</v>
      </c>
      <c r="F156" s="17">
        <v>0</v>
      </c>
      <c r="G156" s="17">
        <v>0</v>
      </c>
      <c r="H156" s="17">
        <v>0</v>
      </c>
      <c r="I156" s="17">
        <v>0</v>
      </c>
      <c r="J156" s="15">
        <v>0</v>
      </c>
      <c r="K156" s="17">
        <v>0</v>
      </c>
      <c r="L156" s="17">
        <v>3</v>
      </c>
      <c r="M156" s="15">
        <v>3.2</v>
      </c>
      <c r="N156" s="15"/>
      <c r="O156" s="17">
        <v>0</v>
      </c>
      <c r="P156" s="15" t="s">
        <v>850</v>
      </c>
      <c r="Q156" s="15">
        <v>0</v>
      </c>
      <c r="R156" s="17">
        <v>154</v>
      </c>
      <c r="S156" s="18" t="b">
        <v>0</v>
      </c>
      <c r="T156" s="15"/>
      <c r="U156" s="15"/>
      <c r="V156" s="17">
        <v>95</v>
      </c>
      <c r="W156" s="15" t="s">
        <v>851</v>
      </c>
      <c r="X156" s="15">
        <v>4.4000000000000004</v>
      </c>
      <c r="Y156" s="18" t="b">
        <v>0</v>
      </c>
      <c r="Z156" s="15" t="s">
        <v>421</v>
      </c>
      <c r="AA156" s="15">
        <v>13.4</v>
      </c>
      <c r="AB156" s="18" t="b">
        <v>0</v>
      </c>
      <c r="AC156" s="15"/>
      <c r="AD156" s="15" t="s">
        <v>519</v>
      </c>
      <c r="AE156" s="17">
        <v>6</v>
      </c>
      <c r="AF156" s="17">
        <v>8</v>
      </c>
      <c r="AG156" s="17">
        <v>114</v>
      </c>
      <c r="AH156" s="17">
        <v>0</v>
      </c>
      <c r="AI156" s="17">
        <v>0</v>
      </c>
      <c r="AJ156" s="17">
        <v>0</v>
      </c>
      <c r="AK156" s="17">
        <v>0</v>
      </c>
      <c r="AL156" s="15">
        <v>0</v>
      </c>
      <c r="AM156" s="15">
        <v>12</v>
      </c>
      <c r="AN156" s="15" t="s">
        <v>421</v>
      </c>
      <c r="AO156" s="15"/>
      <c r="AP156" s="15"/>
      <c r="AQ156" s="15"/>
      <c r="AR156" s="15"/>
      <c r="AS156" s="18" t="b">
        <v>0</v>
      </c>
      <c r="AT156" s="15" t="s">
        <v>2526</v>
      </c>
      <c r="AU156" s="17">
        <v>1954</v>
      </c>
      <c r="AV156" s="17">
        <v>10</v>
      </c>
      <c r="AW156" s="17">
        <v>2</v>
      </c>
      <c r="AX156" s="17">
        <v>3</v>
      </c>
      <c r="AY156" s="17">
        <v>33</v>
      </c>
      <c r="AZ156" s="17">
        <v>0</v>
      </c>
      <c r="BA156" s="17">
        <v>0</v>
      </c>
      <c r="BB156" s="17">
        <v>1</v>
      </c>
      <c r="BC156" s="17">
        <v>5</v>
      </c>
      <c r="BD156" s="17">
        <v>0</v>
      </c>
      <c r="BE156" s="17">
        <v>0</v>
      </c>
      <c r="BF156" s="17">
        <v>11</v>
      </c>
      <c r="BG156" s="17">
        <v>430</v>
      </c>
      <c r="BH156" s="15">
        <v>536.6</v>
      </c>
      <c r="BI156" s="15">
        <v>393.6</v>
      </c>
      <c r="BJ156" s="15">
        <v>547</v>
      </c>
      <c r="BK156" s="15">
        <v>147.69999999999999</v>
      </c>
      <c r="BL156" s="17">
        <v>0</v>
      </c>
      <c r="BM156" s="17">
        <v>0</v>
      </c>
      <c r="BN156" s="17">
        <v>0</v>
      </c>
      <c r="BO156" s="17">
        <v>0</v>
      </c>
      <c r="BP156" s="17">
        <v>24</v>
      </c>
      <c r="BQ156" s="15">
        <v>10.55</v>
      </c>
      <c r="BR156" s="15">
        <v>2.4900000000000002</v>
      </c>
      <c r="BS156" s="15">
        <v>13.04</v>
      </c>
      <c r="BT156" s="15">
        <v>31.13</v>
      </c>
      <c r="BU156" s="15"/>
      <c r="BV156" s="15"/>
      <c r="BW156" s="17">
        <v>3</v>
      </c>
      <c r="BX156" s="15"/>
      <c r="BY156" s="17">
        <v>1</v>
      </c>
      <c r="BZ156" s="15"/>
      <c r="CA156" s="15"/>
      <c r="CB156" s="15"/>
      <c r="CC156" s="17">
        <v>101</v>
      </c>
      <c r="CD156" s="17">
        <v>32</v>
      </c>
      <c r="CE156" s="17">
        <v>83</v>
      </c>
      <c r="CF156" s="17">
        <v>61</v>
      </c>
      <c r="CG156" s="17">
        <v>39</v>
      </c>
      <c r="CH156" s="17">
        <v>23</v>
      </c>
      <c r="CI156" s="17">
        <v>52</v>
      </c>
      <c r="CJ156" s="17">
        <v>32</v>
      </c>
      <c r="CK156" s="17">
        <v>0.49</v>
      </c>
      <c r="CL156" s="17">
        <v>0</v>
      </c>
      <c r="CM156" s="17">
        <v>0.11</v>
      </c>
      <c r="CN156" s="17">
        <v>0.6</v>
      </c>
      <c r="CO156" s="17">
        <v>1.43</v>
      </c>
      <c r="CP156" s="17">
        <v>1.52</v>
      </c>
      <c r="CQ156" s="17">
        <v>4</v>
      </c>
      <c r="CR156" s="17">
        <v>3</v>
      </c>
      <c r="CS156" s="17">
        <v>556</v>
      </c>
      <c r="CT156" s="17">
        <v>245</v>
      </c>
      <c r="CU156" s="17">
        <v>37</v>
      </c>
      <c r="CV156" s="17">
        <v>16</v>
      </c>
      <c r="CW156" s="17">
        <v>36</v>
      </c>
      <c r="CX156" s="17">
        <v>11</v>
      </c>
      <c r="CY156" s="17">
        <v>1.1100000000000001</v>
      </c>
      <c r="CZ156" s="17">
        <v>0.14000000000000001</v>
      </c>
      <c r="DA156" s="17">
        <v>0</v>
      </c>
      <c r="DB156" s="15"/>
      <c r="DC156" s="15"/>
      <c r="DD156" s="15"/>
      <c r="DE156" s="15"/>
      <c r="DF156" s="15"/>
      <c r="DG156" s="15"/>
      <c r="DH156" s="15"/>
    </row>
    <row r="157" spans="1:112" ht="17.25" thickBot="1">
      <c r="A157" s="18" t="b">
        <v>1</v>
      </c>
      <c r="B157" s="18" t="b">
        <v>1</v>
      </c>
      <c r="C157" s="15"/>
      <c r="D157" s="15"/>
      <c r="E157" s="17">
        <v>448047</v>
      </c>
      <c r="F157" s="17">
        <v>0</v>
      </c>
      <c r="G157" s="17">
        <v>0</v>
      </c>
      <c r="H157" s="17">
        <v>0</v>
      </c>
      <c r="I157" s="17">
        <v>0</v>
      </c>
      <c r="J157" s="15">
        <v>0</v>
      </c>
      <c r="K157" s="17">
        <v>0</v>
      </c>
      <c r="L157" s="17">
        <v>3</v>
      </c>
      <c r="M157" s="15">
        <v>2.4</v>
      </c>
      <c r="N157" s="15"/>
      <c r="O157" s="17">
        <v>0</v>
      </c>
      <c r="P157" s="15" t="s">
        <v>1027</v>
      </c>
      <c r="Q157" s="15">
        <v>0</v>
      </c>
      <c r="R157" s="17">
        <v>155</v>
      </c>
      <c r="S157" s="18" t="b">
        <v>0</v>
      </c>
      <c r="T157" s="15"/>
      <c r="U157" s="15"/>
      <c r="V157" s="17">
        <v>70</v>
      </c>
      <c r="W157" s="15" t="s">
        <v>1028</v>
      </c>
      <c r="X157" s="15">
        <v>4.4000000000000004</v>
      </c>
      <c r="Y157" s="18" t="b">
        <v>0</v>
      </c>
      <c r="Z157" s="15" t="s">
        <v>420</v>
      </c>
      <c r="AA157" s="15">
        <v>5.2</v>
      </c>
      <c r="AB157" s="18" t="b">
        <v>0</v>
      </c>
      <c r="AC157" s="15"/>
      <c r="AD157" s="15" t="s">
        <v>519</v>
      </c>
      <c r="AE157" s="17">
        <v>6</v>
      </c>
      <c r="AF157" s="17">
        <v>8</v>
      </c>
      <c r="AG157" s="17">
        <v>157</v>
      </c>
      <c r="AH157" s="17">
        <v>0</v>
      </c>
      <c r="AI157" s="17">
        <v>0</v>
      </c>
      <c r="AJ157" s="17">
        <v>0</v>
      </c>
      <c r="AK157" s="17">
        <v>0</v>
      </c>
      <c r="AL157" s="15">
        <v>0</v>
      </c>
      <c r="AM157" s="15">
        <v>22.4</v>
      </c>
      <c r="AN157" s="15" t="s">
        <v>1027</v>
      </c>
      <c r="AO157" s="15"/>
      <c r="AP157" s="15"/>
      <c r="AQ157" s="15"/>
      <c r="AR157" s="15"/>
      <c r="AS157" s="18" t="b">
        <v>0</v>
      </c>
      <c r="AT157" s="15" t="s">
        <v>2528</v>
      </c>
      <c r="AU157" s="17">
        <v>3114</v>
      </c>
      <c r="AV157" s="17">
        <v>10</v>
      </c>
      <c r="AW157" s="17">
        <v>5</v>
      </c>
      <c r="AX157" s="17">
        <v>8</v>
      </c>
      <c r="AY157" s="17">
        <v>46</v>
      </c>
      <c r="AZ157" s="17">
        <v>0</v>
      </c>
      <c r="BA157" s="17">
        <v>0</v>
      </c>
      <c r="BB157" s="17">
        <v>0</v>
      </c>
      <c r="BC157" s="17">
        <v>10</v>
      </c>
      <c r="BD157" s="17">
        <v>0</v>
      </c>
      <c r="BE157" s="17">
        <v>0</v>
      </c>
      <c r="BF157" s="17">
        <v>19</v>
      </c>
      <c r="BG157" s="17">
        <v>700</v>
      </c>
      <c r="BH157" s="15">
        <v>835.6</v>
      </c>
      <c r="BI157" s="15">
        <v>1063.2</v>
      </c>
      <c r="BJ157" s="15">
        <v>747</v>
      </c>
      <c r="BK157" s="15">
        <v>264.60000000000002</v>
      </c>
      <c r="BL157" s="17">
        <v>0</v>
      </c>
      <c r="BM157" s="17">
        <v>0</v>
      </c>
      <c r="BN157" s="17">
        <v>0</v>
      </c>
      <c r="BO157" s="17">
        <v>0</v>
      </c>
      <c r="BP157" s="17">
        <v>35</v>
      </c>
      <c r="BQ157" s="15">
        <v>11.26</v>
      </c>
      <c r="BR157" s="15">
        <v>7.26</v>
      </c>
      <c r="BS157" s="15">
        <v>18.52</v>
      </c>
      <c r="BT157" s="15">
        <v>44.89</v>
      </c>
      <c r="BU157" s="17">
        <v>7</v>
      </c>
      <c r="BV157" s="15"/>
      <c r="BW157" s="17">
        <v>2</v>
      </c>
      <c r="BX157" s="15"/>
      <c r="BY157" s="17">
        <v>2</v>
      </c>
      <c r="BZ157" s="15"/>
      <c r="CA157" s="15"/>
      <c r="CB157" s="15"/>
      <c r="CC157" s="17">
        <v>23</v>
      </c>
      <c r="CD157" s="17">
        <v>7</v>
      </c>
      <c r="CE157" s="17">
        <v>3</v>
      </c>
      <c r="CF157" s="17">
        <v>3</v>
      </c>
      <c r="CG157" s="17">
        <v>20</v>
      </c>
      <c r="CH157" s="17">
        <v>9</v>
      </c>
      <c r="CI157" s="17">
        <v>3</v>
      </c>
      <c r="CJ157" s="17">
        <v>2</v>
      </c>
      <c r="CK157" s="17">
        <v>0.33</v>
      </c>
      <c r="CL157" s="17">
        <v>0</v>
      </c>
      <c r="CM157" s="17">
        <v>0.21</v>
      </c>
      <c r="CN157" s="17">
        <v>0.54</v>
      </c>
      <c r="CO157" s="17">
        <v>1.3</v>
      </c>
      <c r="CP157" s="17">
        <v>1.33</v>
      </c>
      <c r="CQ157" s="17">
        <v>29</v>
      </c>
      <c r="CR157" s="17">
        <v>19</v>
      </c>
      <c r="CS157" s="17">
        <v>535</v>
      </c>
      <c r="CT157" s="17">
        <v>233</v>
      </c>
      <c r="CU157" s="17">
        <v>36</v>
      </c>
      <c r="CV157" s="17">
        <v>15</v>
      </c>
      <c r="CW157" s="17">
        <v>75</v>
      </c>
      <c r="CX157" s="17">
        <v>24</v>
      </c>
      <c r="CY157" s="17">
        <v>1.01</v>
      </c>
      <c r="CZ157" s="17">
        <v>0.23</v>
      </c>
      <c r="DA157" s="17">
        <v>0</v>
      </c>
      <c r="DB157" s="15"/>
      <c r="DC157" s="15"/>
      <c r="DD157" s="15"/>
      <c r="DE157" s="15"/>
      <c r="DF157" s="15"/>
      <c r="DG157" s="15"/>
      <c r="DH157" s="15"/>
    </row>
    <row r="158" spans="1:112" ht="27.75" thickBot="1">
      <c r="A158" s="18" t="b">
        <v>1</v>
      </c>
      <c r="B158" s="18" t="b">
        <v>1</v>
      </c>
      <c r="C158" s="15"/>
      <c r="D158" s="15"/>
      <c r="E158" s="17">
        <v>247632</v>
      </c>
      <c r="F158" s="17">
        <v>0</v>
      </c>
      <c r="G158" s="17">
        <v>0</v>
      </c>
      <c r="H158" s="17">
        <v>0</v>
      </c>
      <c r="I158" s="17">
        <v>0</v>
      </c>
      <c r="J158" s="15">
        <v>0</v>
      </c>
      <c r="K158" s="17">
        <v>0</v>
      </c>
      <c r="L158" s="17">
        <v>3</v>
      </c>
      <c r="M158" s="15">
        <v>2.2999999999999998</v>
      </c>
      <c r="N158" s="15"/>
      <c r="O158" s="17">
        <v>0</v>
      </c>
      <c r="P158" s="15" t="s">
        <v>995</v>
      </c>
      <c r="Q158" s="15">
        <v>0</v>
      </c>
      <c r="R158" s="17">
        <v>156</v>
      </c>
      <c r="S158" s="18" t="b">
        <v>0</v>
      </c>
      <c r="T158" s="15"/>
      <c r="U158" s="15"/>
      <c r="V158" s="17">
        <v>65</v>
      </c>
      <c r="W158" s="15" t="s">
        <v>996</v>
      </c>
      <c r="X158" s="15">
        <v>3.7</v>
      </c>
      <c r="Y158" s="18" t="b">
        <v>0</v>
      </c>
      <c r="Z158" s="15" t="s">
        <v>997</v>
      </c>
      <c r="AA158" s="15">
        <v>1.2</v>
      </c>
      <c r="AB158" s="18" t="b">
        <v>0</v>
      </c>
      <c r="AC158" s="15"/>
      <c r="AD158" s="15" t="s">
        <v>519</v>
      </c>
      <c r="AE158" s="17">
        <v>6</v>
      </c>
      <c r="AF158" s="17">
        <v>8</v>
      </c>
      <c r="AG158" s="17">
        <v>125</v>
      </c>
      <c r="AH158" s="17">
        <v>0</v>
      </c>
      <c r="AI158" s="17">
        <v>0</v>
      </c>
      <c r="AJ158" s="17">
        <v>0</v>
      </c>
      <c r="AK158" s="17">
        <v>0</v>
      </c>
      <c r="AL158" s="15">
        <v>0</v>
      </c>
      <c r="AM158" s="15">
        <v>19.2</v>
      </c>
      <c r="AN158" s="15" t="s">
        <v>159</v>
      </c>
      <c r="AO158" s="15"/>
      <c r="AP158" s="15"/>
      <c r="AQ158" s="15"/>
      <c r="AR158" s="15"/>
      <c r="AS158" s="18" t="b">
        <v>0</v>
      </c>
      <c r="AT158" s="15" t="s">
        <v>2527</v>
      </c>
      <c r="AU158" s="17">
        <v>2629</v>
      </c>
      <c r="AV158" s="17">
        <v>5</v>
      </c>
      <c r="AW158" s="17">
        <v>7</v>
      </c>
      <c r="AX158" s="17">
        <v>11</v>
      </c>
      <c r="AY158" s="17">
        <v>33</v>
      </c>
      <c r="AZ158" s="17">
        <v>0</v>
      </c>
      <c r="BA158" s="17">
        <v>0</v>
      </c>
      <c r="BB158" s="17">
        <v>0</v>
      </c>
      <c r="BC158" s="17">
        <v>2</v>
      </c>
      <c r="BD158" s="17">
        <v>1</v>
      </c>
      <c r="BE158" s="17">
        <v>0</v>
      </c>
      <c r="BF158" s="17">
        <v>9</v>
      </c>
      <c r="BG158" s="17">
        <v>543</v>
      </c>
      <c r="BH158" s="15">
        <v>523</v>
      </c>
      <c r="BI158" s="15">
        <v>836.2</v>
      </c>
      <c r="BJ158" s="15">
        <v>505</v>
      </c>
      <c r="BK158" s="15">
        <v>186.7</v>
      </c>
      <c r="BL158" s="17">
        <v>0</v>
      </c>
      <c r="BM158" s="17">
        <v>0</v>
      </c>
      <c r="BN158" s="17">
        <v>0</v>
      </c>
      <c r="BO158" s="17">
        <v>0</v>
      </c>
      <c r="BP158" s="17">
        <v>30</v>
      </c>
      <c r="BQ158" s="15">
        <v>4.59</v>
      </c>
      <c r="BR158" s="15">
        <v>6.84</v>
      </c>
      <c r="BS158" s="15">
        <v>11.43</v>
      </c>
      <c r="BT158" s="15">
        <v>37.54</v>
      </c>
      <c r="BU158" s="17">
        <v>6</v>
      </c>
      <c r="BV158" s="15"/>
      <c r="BW158" s="17">
        <v>4</v>
      </c>
      <c r="BX158" s="15"/>
      <c r="BY158" s="15"/>
      <c r="BZ158" s="15"/>
      <c r="CA158" s="15"/>
      <c r="CB158" s="15"/>
      <c r="CC158" s="17">
        <v>110</v>
      </c>
      <c r="CD158" s="17">
        <v>36</v>
      </c>
      <c r="CE158" s="17">
        <v>14</v>
      </c>
      <c r="CF158" s="17">
        <v>13</v>
      </c>
      <c r="CG158" s="17">
        <v>41</v>
      </c>
      <c r="CH158" s="17">
        <v>25</v>
      </c>
      <c r="CI158" s="17">
        <v>29</v>
      </c>
      <c r="CJ158" s="17">
        <v>23</v>
      </c>
      <c r="CK158" s="17">
        <v>0.16</v>
      </c>
      <c r="CL158" s="17">
        <v>0</v>
      </c>
      <c r="CM158" s="17">
        <v>0.23</v>
      </c>
      <c r="CN158" s="17">
        <v>0.39</v>
      </c>
      <c r="CO158" s="17">
        <v>1.29</v>
      </c>
      <c r="CP158" s="17">
        <v>1.1299999999999999</v>
      </c>
      <c r="CQ158" s="17">
        <v>42</v>
      </c>
      <c r="CR158" s="17">
        <v>29</v>
      </c>
      <c r="CS158" s="17">
        <v>515</v>
      </c>
      <c r="CT158" s="17">
        <v>217</v>
      </c>
      <c r="CU158" s="17">
        <v>83</v>
      </c>
      <c r="CV158" s="17">
        <v>37</v>
      </c>
      <c r="CW158" s="17">
        <v>181</v>
      </c>
      <c r="CX158" s="17">
        <v>59</v>
      </c>
      <c r="CY158" s="17">
        <v>1.03</v>
      </c>
      <c r="CZ158" s="17">
        <v>0.38</v>
      </c>
      <c r="DA158" s="17">
        <v>0</v>
      </c>
      <c r="DB158" s="15"/>
      <c r="DC158" s="15"/>
      <c r="DD158" s="15"/>
      <c r="DE158" s="15"/>
      <c r="DF158" s="15"/>
      <c r="DG158" s="15"/>
      <c r="DH158" s="15"/>
    </row>
    <row r="159" spans="1:112" ht="40.5" thickBot="1">
      <c r="A159" s="18" t="b">
        <v>1</v>
      </c>
      <c r="B159" s="18" t="b">
        <v>1</v>
      </c>
      <c r="C159" s="15"/>
      <c r="D159" s="15"/>
      <c r="E159" s="17">
        <v>624773</v>
      </c>
      <c r="F159" s="17">
        <v>0</v>
      </c>
      <c r="G159" s="17">
        <v>0</v>
      </c>
      <c r="H159" s="17">
        <v>0</v>
      </c>
      <c r="I159" s="17">
        <v>0</v>
      </c>
      <c r="J159" s="15">
        <v>0</v>
      </c>
      <c r="K159" s="17">
        <v>0</v>
      </c>
      <c r="L159" s="17">
        <v>3</v>
      </c>
      <c r="M159" s="15">
        <v>2.2999999999999998</v>
      </c>
      <c r="N159" s="15"/>
      <c r="O159" s="17">
        <v>0</v>
      </c>
      <c r="P159" s="15" t="s">
        <v>2529</v>
      </c>
      <c r="Q159" s="15">
        <v>0</v>
      </c>
      <c r="R159" s="17">
        <v>157</v>
      </c>
      <c r="S159" s="18" t="b">
        <v>0</v>
      </c>
      <c r="T159" s="15"/>
      <c r="U159" s="15"/>
      <c r="V159" s="17">
        <v>65</v>
      </c>
      <c r="W159" s="15" t="s">
        <v>2530</v>
      </c>
      <c r="X159" s="15">
        <v>2.6</v>
      </c>
      <c r="Y159" s="18" t="b">
        <v>0</v>
      </c>
      <c r="Z159" s="15" t="s">
        <v>2531</v>
      </c>
      <c r="AA159" s="15">
        <v>1.5</v>
      </c>
      <c r="AB159" s="18" t="b">
        <v>0</v>
      </c>
      <c r="AC159" s="15"/>
      <c r="AD159" s="15" t="s">
        <v>519</v>
      </c>
      <c r="AE159" s="17">
        <v>6</v>
      </c>
      <c r="AF159" s="17">
        <v>8</v>
      </c>
      <c r="AG159" s="17">
        <v>58</v>
      </c>
      <c r="AH159" s="17">
        <v>0</v>
      </c>
      <c r="AI159" s="17">
        <v>0</v>
      </c>
      <c r="AJ159" s="17">
        <v>0</v>
      </c>
      <c r="AK159" s="17">
        <v>0</v>
      </c>
      <c r="AL159" s="15">
        <v>0</v>
      </c>
      <c r="AM159" s="15">
        <v>8.9</v>
      </c>
      <c r="AN159" s="15" t="s">
        <v>2529</v>
      </c>
      <c r="AO159" s="15"/>
      <c r="AP159" s="15"/>
      <c r="AQ159" s="15"/>
      <c r="AR159" s="15"/>
      <c r="AS159" s="18" t="b">
        <v>0</v>
      </c>
      <c r="AT159" s="15" t="s">
        <v>2532</v>
      </c>
      <c r="AU159" s="17">
        <v>839</v>
      </c>
      <c r="AV159" s="17">
        <v>2</v>
      </c>
      <c r="AW159" s="17">
        <v>5</v>
      </c>
      <c r="AX159" s="17">
        <v>4</v>
      </c>
      <c r="AY159" s="17">
        <v>11</v>
      </c>
      <c r="AZ159" s="17">
        <v>0</v>
      </c>
      <c r="BA159" s="17">
        <v>0</v>
      </c>
      <c r="BB159" s="17">
        <v>0</v>
      </c>
      <c r="BC159" s="17">
        <v>4</v>
      </c>
      <c r="BD159" s="17">
        <v>0</v>
      </c>
      <c r="BE159" s="17">
        <v>0</v>
      </c>
      <c r="BF159" s="17">
        <v>4</v>
      </c>
      <c r="BG159" s="17">
        <v>172</v>
      </c>
      <c r="BH159" s="15">
        <v>183.4</v>
      </c>
      <c r="BI159" s="15">
        <v>230.9</v>
      </c>
      <c r="BJ159" s="15">
        <v>314</v>
      </c>
      <c r="BK159" s="15">
        <v>72.599999999999994</v>
      </c>
      <c r="BL159" s="17">
        <v>0</v>
      </c>
      <c r="BM159" s="17">
        <v>0</v>
      </c>
      <c r="BN159" s="17">
        <v>0</v>
      </c>
      <c r="BO159" s="17">
        <v>0</v>
      </c>
      <c r="BP159" s="17">
        <v>12</v>
      </c>
      <c r="BQ159" s="15">
        <v>2.91</v>
      </c>
      <c r="BR159" s="15">
        <v>2.14</v>
      </c>
      <c r="BS159" s="15">
        <v>5.05</v>
      </c>
      <c r="BT159" s="15">
        <v>10.29</v>
      </c>
      <c r="BU159" s="17">
        <v>8</v>
      </c>
      <c r="BV159" s="15"/>
      <c r="BW159" s="15"/>
      <c r="BX159" s="15"/>
      <c r="BY159" s="17">
        <v>3</v>
      </c>
      <c r="BZ159" s="15"/>
      <c r="CA159" s="15"/>
      <c r="CB159" s="15"/>
      <c r="CC159" s="17">
        <v>257</v>
      </c>
      <c r="CD159" s="17">
        <v>117</v>
      </c>
      <c r="CE159" s="17">
        <v>148</v>
      </c>
      <c r="CF159" s="17">
        <v>100</v>
      </c>
      <c r="CG159" s="17">
        <v>92</v>
      </c>
      <c r="CH159" s="17">
        <v>58</v>
      </c>
      <c r="CI159" s="17">
        <v>192</v>
      </c>
      <c r="CJ159" s="17">
        <v>97</v>
      </c>
      <c r="CK159" s="17">
        <v>0.31</v>
      </c>
      <c r="CL159" s="17">
        <v>0</v>
      </c>
      <c r="CM159" s="17">
        <v>0.23</v>
      </c>
      <c r="CN159" s="17">
        <v>0.54</v>
      </c>
      <c r="CO159" s="17">
        <v>1.1000000000000001</v>
      </c>
      <c r="CP159" s="17">
        <v>1.18</v>
      </c>
      <c r="CQ159" s="17">
        <v>55</v>
      </c>
      <c r="CR159" s="17">
        <v>39</v>
      </c>
      <c r="CS159" s="17">
        <v>528</v>
      </c>
      <c r="CT159" s="17">
        <v>227</v>
      </c>
      <c r="CU159" s="17">
        <v>229</v>
      </c>
      <c r="CV159" s="17">
        <v>89</v>
      </c>
      <c r="CW159" s="17">
        <v>165</v>
      </c>
      <c r="CX159" s="17">
        <v>50</v>
      </c>
      <c r="CY159" s="17">
        <v>1.29</v>
      </c>
      <c r="CZ159" s="17">
        <v>0.43</v>
      </c>
      <c r="DA159" s="17">
        <v>0</v>
      </c>
      <c r="DB159" s="15"/>
      <c r="DC159" s="15"/>
      <c r="DD159" s="15"/>
      <c r="DE159" s="15"/>
      <c r="DF159" s="15"/>
      <c r="DG159" s="15"/>
      <c r="DH159" s="15"/>
    </row>
    <row r="160" spans="1:112" ht="27.75" thickBot="1">
      <c r="A160" s="18" t="b">
        <v>1</v>
      </c>
      <c r="B160" s="18" t="b">
        <v>1</v>
      </c>
      <c r="C160" s="15"/>
      <c r="D160" s="15"/>
      <c r="E160" s="17">
        <v>463936</v>
      </c>
      <c r="F160" s="17">
        <v>0</v>
      </c>
      <c r="G160" s="17">
        <v>0</v>
      </c>
      <c r="H160" s="17">
        <v>0</v>
      </c>
      <c r="I160" s="17">
        <v>0</v>
      </c>
      <c r="J160" s="15">
        <v>0</v>
      </c>
      <c r="K160" s="17">
        <v>0</v>
      </c>
      <c r="L160" s="17">
        <v>3</v>
      </c>
      <c r="M160" s="15">
        <v>2.1</v>
      </c>
      <c r="N160" s="15"/>
      <c r="O160" s="17">
        <v>0</v>
      </c>
      <c r="P160" s="15" t="s">
        <v>1398</v>
      </c>
      <c r="Q160" s="15">
        <v>0</v>
      </c>
      <c r="R160" s="17">
        <v>158</v>
      </c>
      <c r="S160" s="18" t="b">
        <v>0</v>
      </c>
      <c r="T160" s="15"/>
      <c r="U160" s="15"/>
      <c r="V160" s="17">
        <v>60</v>
      </c>
      <c r="W160" s="15" t="s">
        <v>2533</v>
      </c>
      <c r="X160" s="15">
        <v>1.6</v>
      </c>
      <c r="Y160" s="18" t="b">
        <v>0</v>
      </c>
      <c r="Z160" s="15" t="s">
        <v>2534</v>
      </c>
      <c r="AA160" s="15">
        <v>0</v>
      </c>
      <c r="AB160" s="18" t="b">
        <v>0</v>
      </c>
      <c r="AC160" s="15"/>
      <c r="AD160" s="15" t="s">
        <v>519</v>
      </c>
      <c r="AE160" s="17">
        <v>6</v>
      </c>
      <c r="AF160" s="17">
        <v>8</v>
      </c>
      <c r="AG160" s="17">
        <v>25</v>
      </c>
      <c r="AH160" s="17">
        <v>0</v>
      </c>
      <c r="AI160" s="17">
        <v>0</v>
      </c>
      <c r="AJ160" s="17">
        <v>0</v>
      </c>
      <c r="AK160" s="17">
        <v>0</v>
      </c>
      <c r="AL160" s="15">
        <v>0</v>
      </c>
      <c r="AM160" s="15">
        <v>4.2</v>
      </c>
      <c r="AN160" s="15" t="s">
        <v>2535</v>
      </c>
      <c r="AO160" s="15"/>
      <c r="AP160" s="15"/>
      <c r="AQ160" s="15"/>
      <c r="AR160" s="15"/>
      <c r="AS160" s="18" t="b">
        <v>0</v>
      </c>
      <c r="AT160" s="15" t="s">
        <v>2536</v>
      </c>
      <c r="AU160" s="17">
        <v>486</v>
      </c>
      <c r="AV160" s="17">
        <v>0</v>
      </c>
      <c r="AW160" s="17">
        <v>2</v>
      </c>
      <c r="AX160" s="17">
        <v>1</v>
      </c>
      <c r="AY160" s="17">
        <v>7</v>
      </c>
      <c r="AZ160" s="17">
        <v>0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0</v>
      </c>
      <c r="BG160" s="17">
        <v>99</v>
      </c>
      <c r="BH160" s="15">
        <v>93</v>
      </c>
      <c r="BI160" s="15">
        <v>130.4</v>
      </c>
      <c r="BJ160" s="15">
        <v>91</v>
      </c>
      <c r="BK160" s="15">
        <v>31.3</v>
      </c>
      <c r="BL160" s="17">
        <v>0</v>
      </c>
      <c r="BM160" s="17">
        <v>0</v>
      </c>
      <c r="BN160" s="17">
        <v>0</v>
      </c>
      <c r="BO160" s="17">
        <v>0</v>
      </c>
      <c r="BP160" s="17">
        <v>5</v>
      </c>
      <c r="BQ160" s="15">
        <v>0.81</v>
      </c>
      <c r="BR160" s="15">
        <v>0.94</v>
      </c>
      <c r="BS160" s="15">
        <v>1.75</v>
      </c>
      <c r="BT160" s="15">
        <v>8.89</v>
      </c>
      <c r="BU160" s="15"/>
      <c r="BV160" s="15"/>
      <c r="BW160" s="15"/>
      <c r="BX160" s="15"/>
      <c r="BY160" s="15"/>
      <c r="BZ160" s="15"/>
      <c r="CA160" s="15"/>
      <c r="CB160" s="15"/>
      <c r="CC160" s="17">
        <v>309</v>
      </c>
      <c r="CD160" s="17">
        <v>140</v>
      </c>
      <c r="CE160" s="17">
        <v>216</v>
      </c>
      <c r="CF160" s="17">
        <v>134</v>
      </c>
      <c r="CG160" s="17">
        <v>242</v>
      </c>
      <c r="CH160" s="17">
        <v>130</v>
      </c>
      <c r="CI160" s="17">
        <v>285</v>
      </c>
      <c r="CJ160" s="17">
        <v>138</v>
      </c>
      <c r="CK160" s="17">
        <v>0.15</v>
      </c>
      <c r="CL160" s="17">
        <v>0</v>
      </c>
      <c r="CM160" s="17">
        <v>0.17</v>
      </c>
      <c r="CN160" s="17">
        <v>0.32</v>
      </c>
      <c r="CO160" s="17">
        <v>1.65</v>
      </c>
      <c r="CP160" s="17">
        <v>1.3</v>
      </c>
      <c r="CQ160" s="17">
        <v>89</v>
      </c>
      <c r="CR160" s="17">
        <v>57</v>
      </c>
      <c r="CS160" s="17">
        <v>483</v>
      </c>
      <c r="CT160" s="17">
        <v>192</v>
      </c>
      <c r="CU160" s="17">
        <v>327</v>
      </c>
      <c r="CV160" s="17">
        <v>144</v>
      </c>
      <c r="CW160" s="17">
        <v>505</v>
      </c>
      <c r="CX160" s="17">
        <v>207</v>
      </c>
      <c r="CY160" s="17">
        <v>0.93</v>
      </c>
      <c r="CZ160" s="17">
        <v>0.19</v>
      </c>
      <c r="DA160" s="17">
        <v>0</v>
      </c>
      <c r="DB160" s="15"/>
      <c r="DC160" s="15"/>
      <c r="DD160" s="15"/>
      <c r="DE160" s="15"/>
      <c r="DF160" s="15"/>
      <c r="DG160" s="15"/>
      <c r="DH160" s="15"/>
    </row>
    <row r="161" spans="1:112" ht="27.75" thickBot="1">
      <c r="A161" s="18" t="b">
        <v>1</v>
      </c>
      <c r="B161" s="18" t="b">
        <v>1</v>
      </c>
      <c r="C161" s="15"/>
      <c r="D161" s="15"/>
      <c r="E161" s="17">
        <v>486672</v>
      </c>
      <c r="F161" s="17">
        <v>0</v>
      </c>
      <c r="G161" s="17">
        <v>0</v>
      </c>
      <c r="H161" s="17">
        <v>0</v>
      </c>
      <c r="I161" s="17">
        <v>0</v>
      </c>
      <c r="J161" s="15">
        <v>0</v>
      </c>
      <c r="K161" s="17">
        <v>0</v>
      </c>
      <c r="L161" s="17">
        <v>3</v>
      </c>
      <c r="M161" s="15">
        <v>2</v>
      </c>
      <c r="N161" s="15"/>
      <c r="O161" s="17">
        <v>0</v>
      </c>
      <c r="P161" s="15" t="s">
        <v>680</v>
      </c>
      <c r="Q161" s="15">
        <v>0</v>
      </c>
      <c r="R161" s="17">
        <v>159</v>
      </c>
      <c r="S161" s="18" t="b">
        <v>0</v>
      </c>
      <c r="T161" s="15"/>
      <c r="U161" s="15"/>
      <c r="V161" s="17">
        <v>55</v>
      </c>
      <c r="W161" s="15" t="s">
        <v>681</v>
      </c>
      <c r="X161" s="15">
        <v>3.3</v>
      </c>
      <c r="Y161" s="18" t="b">
        <v>0</v>
      </c>
      <c r="Z161" s="15" t="s">
        <v>682</v>
      </c>
      <c r="AA161" s="15">
        <v>3.6</v>
      </c>
      <c r="AB161" s="18" t="b">
        <v>0</v>
      </c>
      <c r="AC161" s="15"/>
      <c r="AD161" s="15" t="s">
        <v>519</v>
      </c>
      <c r="AE161" s="17">
        <v>6</v>
      </c>
      <c r="AF161" s="17">
        <v>8</v>
      </c>
      <c r="AG161" s="17">
        <v>110</v>
      </c>
      <c r="AH161" s="17">
        <v>0</v>
      </c>
      <c r="AI161" s="17">
        <v>0</v>
      </c>
      <c r="AJ161" s="17">
        <v>0</v>
      </c>
      <c r="AK161" s="17">
        <v>0</v>
      </c>
      <c r="AL161" s="15">
        <v>0</v>
      </c>
      <c r="AM161" s="15">
        <v>20</v>
      </c>
      <c r="AN161" s="15" t="s">
        <v>352</v>
      </c>
      <c r="AO161" s="15"/>
      <c r="AP161" s="15"/>
      <c r="AQ161" s="15"/>
      <c r="AR161" s="15"/>
      <c r="AS161" s="18" t="b">
        <v>0</v>
      </c>
      <c r="AT161" s="15" t="s">
        <v>2538</v>
      </c>
      <c r="AU161" s="17">
        <v>2796</v>
      </c>
      <c r="AV161" s="17">
        <v>3</v>
      </c>
      <c r="AW161" s="17">
        <v>1</v>
      </c>
      <c r="AX161" s="17">
        <v>6</v>
      </c>
      <c r="AY161" s="17">
        <v>47</v>
      </c>
      <c r="AZ161" s="17">
        <v>0</v>
      </c>
      <c r="BA161" s="17">
        <v>0</v>
      </c>
      <c r="BB161" s="17">
        <v>0</v>
      </c>
      <c r="BC161" s="17">
        <v>11</v>
      </c>
      <c r="BD161" s="17">
        <v>1</v>
      </c>
      <c r="BE161" s="17">
        <v>0</v>
      </c>
      <c r="BF161" s="17">
        <v>10</v>
      </c>
      <c r="BG161" s="17">
        <v>580</v>
      </c>
      <c r="BH161" s="15">
        <v>562.4</v>
      </c>
      <c r="BI161" s="15">
        <v>403.1</v>
      </c>
      <c r="BJ161" s="15">
        <v>128</v>
      </c>
      <c r="BK161" s="15">
        <v>109.2</v>
      </c>
      <c r="BL161" s="17">
        <v>0</v>
      </c>
      <c r="BM161" s="17">
        <v>0</v>
      </c>
      <c r="BN161" s="17">
        <v>0</v>
      </c>
      <c r="BO161" s="17">
        <v>0</v>
      </c>
      <c r="BP161" s="17">
        <v>32</v>
      </c>
      <c r="BQ161" s="15">
        <v>1.45</v>
      </c>
      <c r="BR161" s="15">
        <v>2.38</v>
      </c>
      <c r="BS161" s="15">
        <v>3.83</v>
      </c>
      <c r="BT161" s="15">
        <v>42.54</v>
      </c>
      <c r="BU161" s="15"/>
      <c r="BV161" s="15"/>
      <c r="BW161" s="15"/>
      <c r="BX161" s="15"/>
      <c r="BY161" s="15"/>
      <c r="BZ161" s="15"/>
      <c r="CA161" s="15"/>
      <c r="CB161" s="15"/>
      <c r="CC161" s="17">
        <v>88</v>
      </c>
      <c r="CD161" s="17">
        <v>28</v>
      </c>
      <c r="CE161" s="17">
        <v>75</v>
      </c>
      <c r="CF161" s="17">
        <v>57</v>
      </c>
      <c r="CG161" s="17">
        <v>208</v>
      </c>
      <c r="CH161" s="17">
        <v>115</v>
      </c>
      <c r="CI161" s="17">
        <v>107</v>
      </c>
      <c r="CJ161" s="17">
        <v>62</v>
      </c>
      <c r="CK161" s="17">
        <v>0.05</v>
      </c>
      <c r="CL161" s="17">
        <v>0</v>
      </c>
      <c r="CM161" s="17">
        <v>0.08</v>
      </c>
      <c r="CN161" s="17">
        <v>0.13</v>
      </c>
      <c r="CO161" s="17">
        <v>1.37</v>
      </c>
      <c r="CP161" s="17">
        <v>1.51</v>
      </c>
      <c r="CQ161" s="17">
        <v>183</v>
      </c>
      <c r="CR161" s="17">
        <v>112</v>
      </c>
      <c r="CS161" s="17">
        <v>420</v>
      </c>
      <c r="CT161" s="17">
        <v>155</v>
      </c>
      <c r="CU161" s="17">
        <v>131</v>
      </c>
      <c r="CV161" s="17">
        <v>53</v>
      </c>
      <c r="CW161" s="17">
        <v>92</v>
      </c>
      <c r="CX161" s="17">
        <v>31</v>
      </c>
      <c r="CY161" s="17">
        <v>1.03</v>
      </c>
      <c r="CZ161" s="17">
        <v>0.19</v>
      </c>
      <c r="DA161" s="17">
        <v>0</v>
      </c>
      <c r="DB161" s="15"/>
      <c r="DC161" s="15"/>
      <c r="DD161" s="15"/>
      <c r="DE161" s="15"/>
      <c r="DF161" s="15"/>
      <c r="DG161" s="15"/>
      <c r="DH161" s="15"/>
    </row>
    <row r="162" spans="1:112" ht="17.25" thickBot="1">
      <c r="A162" s="18" t="b">
        <v>1</v>
      </c>
      <c r="B162" s="18" t="b">
        <v>1</v>
      </c>
      <c r="C162" s="15"/>
      <c r="D162" s="15"/>
      <c r="E162" s="17">
        <v>514356</v>
      </c>
      <c r="F162" s="17">
        <v>0</v>
      </c>
      <c r="G162" s="17">
        <v>0</v>
      </c>
      <c r="H162" s="17">
        <v>0</v>
      </c>
      <c r="I162" s="17">
        <v>0</v>
      </c>
      <c r="J162" s="15">
        <v>0</v>
      </c>
      <c r="K162" s="17">
        <v>0</v>
      </c>
      <c r="L162" s="17">
        <v>3</v>
      </c>
      <c r="M162" s="15">
        <v>1.5</v>
      </c>
      <c r="N162" s="15"/>
      <c r="O162" s="17">
        <v>0</v>
      </c>
      <c r="P162" s="15" t="s">
        <v>1297</v>
      </c>
      <c r="Q162" s="15">
        <v>0</v>
      </c>
      <c r="R162" s="17">
        <v>161</v>
      </c>
      <c r="S162" s="18" t="b">
        <v>0</v>
      </c>
      <c r="T162" s="15"/>
      <c r="U162" s="15"/>
      <c r="V162" s="17">
        <v>50</v>
      </c>
      <c r="W162" s="15" t="s">
        <v>1298</v>
      </c>
      <c r="X162" s="15">
        <v>1.1000000000000001</v>
      </c>
      <c r="Y162" s="18" t="b">
        <v>0</v>
      </c>
      <c r="Z162" s="15" t="s">
        <v>1299</v>
      </c>
      <c r="AA162" s="15">
        <v>0.1</v>
      </c>
      <c r="AB162" s="18" t="b">
        <v>0</v>
      </c>
      <c r="AC162" s="15"/>
      <c r="AD162" s="15" t="s">
        <v>519</v>
      </c>
      <c r="AE162" s="17">
        <v>6</v>
      </c>
      <c r="AF162" s="17">
        <v>8</v>
      </c>
      <c r="AG162" s="17">
        <v>13</v>
      </c>
      <c r="AH162" s="17">
        <v>0</v>
      </c>
      <c r="AI162" s="17">
        <v>0</v>
      </c>
      <c r="AJ162" s="17">
        <v>0</v>
      </c>
      <c r="AK162" s="17">
        <v>0</v>
      </c>
      <c r="AL162" s="15">
        <v>0</v>
      </c>
      <c r="AM162" s="15">
        <v>2.6</v>
      </c>
      <c r="AN162" s="15" t="s">
        <v>1299</v>
      </c>
      <c r="AO162" s="15"/>
      <c r="AP162" s="15"/>
      <c r="AQ162" s="15"/>
      <c r="AR162" s="15"/>
      <c r="AS162" s="18" t="b">
        <v>0</v>
      </c>
      <c r="AT162" s="15" t="s">
        <v>2541</v>
      </c>
      <c r="AU162" s="17">
        <v>374</v>
      </c>
      <c r="AV162" s="17">
        <v>0</v>
      </c>
      <c r="AW162" s="17">
        <v>0</v>
      </c>
      <c r="AX162" s="17">
        <v>0</v>
      </c>
      <c r="AY162" s="17">
        <v>10</v>
      </c>
      <c r="AZ162" s="17">
        <v>0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</v>
      </c>
      <c r="BG162" s="17">
        <v>81</v>
      </c>
      <c r="BH162" s="15">
        <v>34.4</v>
      </c>
      <c r="BI162" s="15">
        <v>46.6</v>
      </c>
      <c r="BJ162" s="15">
        <v>14</v>
      </c>
      <c r="BK162" s="15">
        <v>9.5</v>
      </c>
      <c r="BL162" s="17">
        <v>0</v>
      </c>
      <c r="BM162" s="17">
        <v>0</v>
      </c>
      <c r="BN162" s="17">
        <v>0</v>
      </c>
      <c r="BO162" s="17">
        <v>0</v>
      </c>
      <c r="BP162" s="17">
        <v>4</v>
      </c>
      <c r="BQ162" s="15">
        <v>0.21</v>
      </c>
      <c r="BR162" s="15">
        <v>0.55000000000000004</v>
      </c>
      <c r="BS162" s="15">
        <v>0.76</v>
      </c>
      <c r="BT162" s="15">
        <v>8.5299999999999994</v>
      </c>
      <c r="BU162" s="15"/>
      <c r="BV162" s="15"/>
      <c r="BW162" s="15"/>
      <c r="BX162" s="15"/>
      <c r="BY162" s="15"/>
      <c r="BZ162" s="15"/>
      <c r="CA162" s="15"/>
      <c r="CB162" s="15"/>
      <c r="CC162" s="17">
        <v>344</v>
      </c>
      <c r="CD162" s="17">
        <v>159</v>
      </c>
      <c r="CE162" s="17">
        <v>292</v>
      </c>
      <c r="CF162" s="17">
        <v>156</v>
      </c>
      <c r="CG162" s="17">
        <v>321</v>
      </c>
      <c r="CH162" s="17">
        <v>163</v>
      </c>
      <c r="CI162" s="17">
        <v>340</v>
      </c>
      <c r="CJ162" s="17">
        <v>160</v>
      </c>
      <c r="CK162" s="17">
        <v>0.05</v>
      </c>
      <c r="CL162" s="17">
        <v>0</v>
      </c>
      <c r="CM162" s="17">
        <v>0.13</v>
      </c>
      <c r="CN162" s="17">
        <v>0.18</v>
      </c>
      <c r="CO162" s="17">
        <v>2.0499999999999998</v>
      </c>
      <c r="CP162" s="17">
        <v>2.41</v>
      </c>
      <c r="CQ162" s="17">
        <v>333</v>
      </c>
      <c r="CR162" s="17">
        <v>194</v>
      </c>
      <c r="CS162" s="17">
        <v>311</v>
      </c>
      <c r="CT162" s="17">
        <v>88</v>
      </c>
      <c r="CU162" s="17">
        <v>354</v>
      </c>
      <c r="CV162" s="17">
        <v>163</v>
      </c>
      <c r="CW162" s="17">
        <v>497</v>
      </c>
      <c r="CX162" s="17">
        <v>204</v>
      </c>
      <c r="CY162" s="17">
        <v>0.96</v>
      </c>
      <c r="CZ162" s="17">
        <v>0</v>
      </c>
      <c r="DA162" s="17">
        <v>0</v>
      </c>
      <c r="DB162" s="15"/>
      <c r="DC162" s="15"/>
      <c r="DD162" s="15"/>
      <c r="DE162" s="15"/>
      <c r="DF162" s="15"/>
      <c r="DG162" s="15"/>
      <c r="DH162" s="15"/>
    </row>
    <row r="163" spans="1:112" ht="27.75" thickBot="1">
      <c r="A163" s="18" t="b">
        <v>1</v>
      </c>
      <c r="B163" s="18" t="b">
        <v>1</v>
      </c>
      <c r="C163" s="15"/>
      <c r="D163" s="15"/>
      <c r="E163" s="17">
        <v>491007</v>
      </c>
      <c r="F163" s="17">
        <v>0</v>
      </c>
      <c r="G163" s="17">
        <v>0</v>
      </c>
      <c r="H163" s="17">
        <v>0</v>
      </c>
      <c r="I163" s="17">
        <v>0</v>
      </c>
      <c r="J163" s="15">
        <v>0</v>
      </c>
      <c r="K163" s="17">
        <v>0</v>
      </c>
      <c r="L163" s="17">
        <v>3</v>
      </c>
      <c r="M163" s="15">
        <v>1</v>
      </c>
      <c r="N163" s="15"/>
      <c r="O163" s="17">
        <v>0</v>
      </c>
      <c r="P163" s="15" t="s">
        <v>2545</v>
      </c>
      <c r="Q163" s="15">
        <v>0</v>
      </c>
      <c r="R163" s="17">
        <v>163</v>
      </c>
      <c r="S163" s="18" t="b">
        <v>0</v>
      </c>
      <c r="T163" s="15"/>
      <c r="U163" s="15"/>
      <c r="V163" s="17">
        <v>45</v>
      </c>
      <c r="W163" s="15" t="s">
        <v>2546</v>
      </c>
      <c r="X163" s="15">
        <v>0.3</v>
      </c>
      <c r="Y163" s="18" t="b">
        <v>0</v>
      </c>
      <c r="Z163" s="15" t="s">
        <v>2547</v>
      </c>
      <c r="AA163" s="15">
        <v>0.2</v>
      </c>
      <c r="AB163" s="18" t="b">
        <v>0</v>
      </c>
      <c r="AC163" s="15"/>
      <c r="AD163" s="15" t="s">
        <v>519</v>
      </c>
      <c r="AE163" s="17">
        <v>6</v>
      </c>
      <c r="AF163" s="17">
        <v>8</v>
      </c>
      <c r="AG163" s="17">
        <v>1</v>
      </c>
      <c r="AH163" s="17">
        <v>0</v>
      </c>
      <c r="AI163" s="17">
        <v>0</v>
      </c>
      <c r="AJ163" s="17">
        <v>0</v>
      </c>
      <c r="AK163" s="17">
        <v>0</v>
      </c>
      <c r="AL163" s="15">
        <v>0</v>
      </c>
      <c r="AM163" s="15">
        <v>0.2</v>
      </c>
      <c r="AN163" s="15" t="s">
        <v>2548</v>
      </c>
      <c r="AO163" s="15"/>
      <c r="AP163" s="15"/>
      <c r="AQ163" s="15"/>
      <c r="AR163" s="15"/>
      <c r="AS163" s="18" t="b">
        <v>0</v>
      </c>
      <c r="AT163" s="15" t="s">
        <v>2549</v>
      </c>
      <c r="AU163" s="17">
        <v>26</v>
      </c>
      <c r="AV163" s="17">
        <v>0</v>
      </c>
      <c r="AW163" s="17">
        <v>0</v>
      </c>
      <c r="AX163" s="17">
        <v>0</v>
      </c>
      <c r="AY163" s="17">
        <v>1</v>
      </c>
      <c r="AZ163" s="17">
        <v>0</v>
      </c>
      <c r="BA163" s="17">
        <v>0</v>
      </c>
      <c r="BB163" s="17">
        <v>0</v>
      </c>
      <c r="BC163" s="17">
        <v>2</v>
      </c>
      <c r="BD163" s="17">
        <v>0</v>
      </c>
      <c r="BE163" s="17">
        <v>0</v>
      </c>
      <c r="BF163" s="17">
        <v>0</v>
      </c>
      <c r="BG163" s="17">
        <v>7</v>
      </c>
      <c r="BH163" s="15">
        <v>11.4</v>
      </c>
      <c r="BI163" s="15">
        <v>2.1</v>
      </c>
      <c r="BJ163" s="15">
        <v>2</v>
      </c>
      <c r="BK163" s="15">
        <v>1.6</v>
      </c>
      <c r="BL163" s="17">
        <v>0</v>
      </c>
      <c r="BM163" s="17">
        <v>0</v>
      </c>
      <c r="BN163" s="17">
        <v>0</v>
      </c>
      <c r="BO163" s="17">
        <v>0</v>
      </c>
      <c r="BP163" s="17">
        <v>0</v>
      </c>
      <c r="BQ163" s="15">
        <v>0</v>
      </c>
      <c r="BR163" s="15">
        <v>0.01</v>
      </c>
      <c r="BS163" s="15">
        <v>0.01</v>
      </c>
      <c r="BT163" s="15">
        <v>0.55000000000000004</v>
      </c>
      <c r="BU163" s="15"/>
      <c r="BV163" s="15"/>
      <c r="BW163" s="15"/>
      <c r="BX163" s="15"/>
      <c r="BY163" s="15"/>
      <c r="BZ163" s="15"/>
      <c r="CA163" s="15"/>
      <c r="CB163" s="15"/>
      <c r="CC163" s="17">
        <v>369</v>
      </c>
      <c r="CD163" s="17">
        <v>169</v>
      </c>
      <c r="CE163" s="17">
        <v>365</v>
      </c>
      <c r="CF163" s="17">
        <v>181</v>
      </c>
      <c r="CG163" s="17">
        <v>351</v>
      </c>
      <c r="CH163" s="17">
        <v>178</v>
      </c>
      <c r="CI163" s="17">
        <v>376</v>
      </c>
      <c r="CJ163" s="17">
        <v>175</v>
      </c>
      <c r="CK163" s="17">
        <v>0</v>
      </c>
      <c r="CL163" s="17">
        <v>0</v>
      </c>
      <c r="CM163" s="17">
        <v>0.03</v>
      </c>
      <c r="CN163" s="17">
        <v>0.03</v>
      </c>
      <c r="CO163" s="17">
        <v>1.9</v>
      </c>
      <c r="CP163" s="17">
        <v>3.46</v>
      </c>
      <c r="CQ163" s="17">
        <v>447</v>
      </c>
      <c r="CR163" s="17">
        <v>232</v>
      </c>
      <c r="CS163" s="17">
        <v>146</v>
      </c>
      <c r="CT163" s="17">
        <v>11</v>
      </c>
      <c r="CU163" s="17">
        <v>400</v>
      </c>
      <c r="CV163" s="17">
        <v>188</v>
      </c>
      <c r="CW163" s="17">
        <v>338</v>
      </c>
      <c r="CX163" s="17">
        <v>123</v>
      </c>
      <c r="CY163" s="17">
        <v>0</v>
      </c>
      <c r="CZ163" s="17">
        <v>0</v>
      </c>
      <c r="DA163" s="17">
        <v>0</v>
      </c>
      <c r="DB163" s="15"/>
      <c r="DC163" s="15"/>
      <c r="DD163" s="15"/>
      <c r="DE163" s="15"/>
      <c r="DF163" s="15"/>
      <c r="DG163" s="15"/>
      <c r="DH163" s="15"/>
    </row>
    <row r="164" spans="1:112" ht="17.25" thickBot="1">
      <c r="A164" s="18" t="b">
        <v>1</v>
      </c>
      <c r="B164" s="18" t="b">
        <v>1</v>
      </c>
      <c r="C164" s="15"/>
      <c r="D164" s="15"/>
      <c r="E164" s="17">
        <v>593117</v>
      </c>
      <c r="F164" s="17">
        <v>0</v>
      </c>
      <c r="G164" s="17">
        <v>0</v>
      </c>
      <c r="H164" s="17">
        <v>0</v>
      </c>
      <c r="I164" s="17">
        <v>0</v>
      </c>
      <c r="J164" s="15">
        <v>0</v>
      </c>
      <c r="K164" s="17">
        <v>0</v>
      </c>
      <c r="L164" s="17">
        <v>3</v>
      </c>
      <c r="M164" s="15">
        <v>2</v>
      </c>
      <c r="N164" s="15"/>
      <c r="O164" s="17">
        <v>0</v>
      </c>
      <c r="P164" s="15" t="s">
        <v>5170</v>
      </c>
      <c r="Q164" s="15">
        <v>0</v>
      </c>
      <c r="R164" s="17">
        <v>164</v>
      </c>
      <c r="S164" s="18" t="b">
        <v>0</v>
      </c>
      <c r="T164" s="15"/>
      <c r="U164" s="15"/>
      <c r="V164" s="17">
        <v>55</v>
      </c>
      <c r="W164" s="15" t="s">
        <v>5171</v>
      </c>
      <c r="X164" s="15">
        <v>0</v>
      </c>
      <c r="Y164" s="18" t="b">
        <v>0</v>
      </c>
      <c r="Z164" s="15" t="s">
        <v>5172</v>
      </c>
      <c r="AA164" s="15">
        <v>0.1</v>
      </c>
      <c r="AB164" s="18" t="b">
        <v>0</v>
      </c>
      <c r="AC164" s="15"/>
      <c r="AD164" s="15" t="s">
        <v>519</v>
      </c>
      <c r="AE164" s="17">
        <v>6</v>
      </c>
      <c r="AF164" s="17">
        <v>8</v>
      </c>
      <c r="AG164" s="17">
        <v>0</v>
      </c>
      <c r="AH164" s="17">
        <v>0</v>
      </c>
      <c r="AI164" s="17">
        <v>0</v>
      </c>
      <c r="AJ164" s="17">
        <v>0</v>
      </c>
      <c r="AK164" s="17">
        <v>0</v>
      </c>
      <c r="AL164" s="15">
        <v>0</v>
      </c>
      <c r="AM164" s="15">
        <v>0</v>
      </c>
      <c r="AN164" s="15" t="s">
        <v>5172</v>
      </c>
      <c r="AO164" s="15"/>
      <c r="AP164" s="15"/>
      <c r="AQ164" s="15"/>
      <c r="AR164" s="15"/>
      <c r="AS164" s="18" t="b">
        <v>0</v>
      </c>
      <c r="AT164" s="15" t="s">
        <v>5173</v>
      </c>
      <c r="AU164" s="17">
        <v>0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0</v>
      </c>
      <c r="BG164" s="17">
        <v>0</v>
      </c>
      <c r="BH164" s="15">
        <v>0</v>
      </c>
      <c r="BI164" s="15">
        <v>0</v>
      </c>
      <c r="BJ164" s="15">
        <v>0</v>
      </c>
      <c r="BK164" s="15">
        <v>0</v>
      </c>
      <c r="BL164" s="17">
        <v>0</v>
      </c>
      <c r="BM164" s="17">
        <v>0</v>
      </c>
      <c r="BN164" s="17">
        <v>0</v>
      </c>
      <c r="BO164" s="17">
        <v>0</v>
      </c>
      <c r="BP164" s="17">
        <v>0</v>
      </c>
      <c r="BQ164" s="15">
        <v>0</v>
      </c>
      <c r="BR164" s="15">
        <v>0</v>
      </c>
      <c r="BS164" s="15">
        <v>0</v>
      </c>
      <c r="BT164" s="15">
        <v>0</v>
      </c>
      <c r="BU164" s="15"/>
      <c r="BV164" s="15"/>
      <c r="BW164" s="15"/>
      <c r="BX164" s="15"/>
      <c r="BY164" s="15"/>
      <c r="BZ164" s="15"/>
      <c r="CA164" s="15"/>
      <c r="CB164" s="15"/>
      <c r="CC164" s="17">
        <v>548</v>
      </c>
      <c r="CD164" s="17">
        <v>239</v>
      </c>
      <c r="CE164" s="17">
        <v>548</v>
      </c>
      <c r="CF164" s="17">
        <v>239</v>
      </c>
      <c r="CG164" s="17">
        <v>547</v>
      </c>
      <c r="CH164" s="17">
        <v>239</v>
      </c>
      <c r="CI164" s="17">
        <v>548</v>
      </c>
      <c r="CJ164" s="17">
        <v>239</v>
      </c>
      <c r="CK164" s="17">
        <v>0</v>
      </c>
      <c r="CL164" s="17">
        <v>0</v>
      </c>
      <c r="CM164" s="17">
        <v>0</v>
      </c>
      <c r="CN164" s="17">
        <v>0</v>
      </c>
      <c r="CO164" s="17">
        <v>0</v>
      </c>
      <c r="CP164" s="17">
        <v>0</v>
      </c>
      <c r="CQ164" s="17">
        <v>208</v>
      </c>
      <c r="CR164" s="17">
        <v>130</v>
      </c>
      <c r="CS164" s="17">
        <v>445</v>
      </c>
      <c r="CT164" s="17">
        <v>173</v>
      </c>
      <c r="CU164" s="17">
        <v>548</v>
      </c>
      <c r="CV164" s="17">
        <v>239</v>
      </c>
      <c r="CW164" s="17">
        <v>426</v>
      </c>
      <c r="CX164" s="17">
        <v>164</v>
      </c>
      <c r="CY164" s="17">
        <v>0</v>
      </c>
      <c r="CZ164" s="17">
        <v>0</v>
      </c>
      <c r="DA164" s="17">
        <v>0</v>
      </c>
      <c r="DB164" s="15"/>
      <c r="DC164" s="15"/>
      <c r="DD164" s="15"/>
      <c r="DE164" s="15"/>
      <c r="DF164" s="15"/>
      <c r="DG164" s="15"/>
      <c r="DH164" s="15"/>
    </row>
    <row r="165" spans="1:112" ht="27.75" thickBot="1">
      <c r="A165" s="18" t="b">
        <v>1</v>
      </c>
      <c r="B165" s="18" t="b">
        <v>1</v>
      </c>
      <c r="C165" s="15"/>
      <c r="D165" s="15"/>
      <c r="E165" s="17">
        <v>475168</v>
      </c>
      <c r="F165" s="17">
        <v>0</v>
      </c>
      <c r="G165" s="17">
        <v>0</v>
      </c>
      <c r="H165" s="17">
        <v>0</v>
      </c>
      <c r="I165" s="17">
        <v>0</v>
      </c>
      <c r="J165" s="15">
        <v>0</v>
      </c>
      <c r="K165" s="17">
        <v>0</v>
      </c>
      <c r="L165" s="17">
        <v>4</v>
      </c>
      <c r="M165" s="15">
        <v>2.2999999999999998</v>
      </c>
      <c r="N165" s="15"/>
      <c r="O165" s="17">
        <v>0</v>
      </c>
      <c r="P165" s="15" t="s">
        <v>1127</v>
      </c>
      <c r="Q165" s="15">
        <v>0</v>
      </c>
      <c r="R165" s="17">
        <v>165</v>
      </c>
      <c r="S165" s="18" t="b">
        <v>0</v>
      </c>
      <c r="T165" s="15"/>
      <c r="U165" s="15"/>
      <c r="V165" s="17">
        <v>75</v>
      </c>
      <c r="W165" s="15" t="s">
        <v>1128</v>
      </c>
      <c r="X165" s="15">
        <v>5.0999999999999996</v>
      </c>
      <c r="Y165" s="18" t="b">
        <v>0</v>
      </c>
      <c r="Z165" s="15" t="s">
        <v>1129</v>
      </c>
      <c r="AA165" s="15">
        <v>46</v>
      </c>
      <c r="AB165" s="18" t="b">
        <v>0</v>
      </c>
      <c r="AC165" s="15"/>
      <c r="AD165" s="15" t="s">
        <v>519</v>
      </c>
      <c r="AE165" s="17">
        <v>6</v>
      </c>
      <c r="AF165" s="17">
        <v>8</v>
      </c>
      <c r="AG165" s="17">
        <v>177</v>
      </c>
      <c r="AH165" s="17">
        <v>0</v>
      </c>
      <c r="AI165" s="17">
        <v>0</v>
      </c>
      <c r="AJ165" s="17">
        <v>0</v>
      </c>
      <c r="AK165" s="17">
        <v>0</v>
      </c>
      <c r="AL165" s="15">
        <v>0</v>
      </c>
      <c r="AM165" s="15">
        <v>23.6</v>
      </c>
      <c r="AN165" s="15" t="s">
        <v>1127</v>
      </c>
      <c r="AO165" s="15"/>
      <c r="AP165" s="15"/>
      <c r="AQ165" s="15"/>
      <c r="AR165" s="15"/>
      <c r="AS165" s="18" t="b">
        <v>0</v>
      </c>
      <c r="AT165" s="15" t="s">
        <v>2555</v>
      </c>
      <c r="AU165" s="17">
        <v>2658</v>
      </c>
      <c r="AV165" s="17">
        <v>15</v>
      </c>
      <c r="AW165" s="17">
        <v>9</v>
      </c>
      <c r="AX165" s="17">
        <v>10</v>
      </c>
      <c r="AY165" s="17">
        <v>36</v>
      </c>
      <c r="AZ165" s="17">
        <v>0</v>
      </c>
      <c r="BA165" s="17">
        <v>0</v>
      </c>
      <c r="BB165" s="17">
        <v>0</v>
      </c>
      <c r="BC165" s="17">
        <v>5</v>
      </c>
      <c r="BD165" s="17">
        <v>0</v>
      </c>
      <c r="BE165" s="17">
        <v>0</v>
      </c>
      <c r="BF165" s="17">
        <v>30</v>
      </c>
      <c r="BG165" s="17">
        <v>715</v>
      </c>
      <c r="BH165" s="15">
        <v>758.4</v>
      </c>
      <c r="BI165" s="15">
        <v>456.6</v>
      </c>
      <c r="BJ165" s="15">
        <v>909</v>
      </c>
      <c r="BK165" s="15">
        <v>212.1</v>
      </c>
      <c r="BL165" s="17">
        <v>0</v>
      </c>
      <c r="BM165" s="17">
        <v>0</v>
      </c>
      <c r="BN165" s="17">
        <v>0</v>
      </c>
      <c r="BO165" s="17">
        <v>0</v>
      </c>
      <c r="BP165" s="17">
        <v>31</v>
      </c>
      <c r="BQ165" s="15">
        <v>14.91</v>
      </c>
      <c r="BR165" s="15">
        <v>1.96</v>
      </c>
      <c r="BS165" s="15">
        <v>16.87</v>
      </c>
      <c r="BT165" s="15">
        <v>37.25</v>
      </c>
      <c r="BU165" s="15"/>
      <c r="BV165" s="15"/>
      <c r="BW165" s="15"/>
      <c r="BX165" s="15"/>
      <c r="BY165" s="15"/>
      <c r="BZ165" s="15"/>
      <c r="CA165" s="15"/>
      <c r="CB165" s="15"/>
      <c r="CC165" s="17">
        <v>35</v>
      </c>
      <c r="CD165" s="17">
        <v>3</v>
      </c>
      <c r="CE165" s="17">
        <v>59</v>
      </c>
      <c r="CF165" s="17">
        <v>1</v>
      </c>
      <c r="CG165" s="17">
        <v>6</v>
      </c>
      <c r="CH165" s="17">
        <v>5</v>
      </c>
      <c r="CI165" s="17">
        <v>15</v>
      </c>
      <c r="CJ165" s="17">
        <v>4</v>
      </c>
      <c r="CK165" s="17">
        <v>0.5</v>
      </c>
      <c r="CL165" s="17">
        <v>0</v>
      </c>
      <c r="CM165" s="17">
        <v>7.0000000000000007E-2</v>
      </c>
      <c r="CN165" s="17">
        <v>0.56999999999999995</v>
      </c>
      <c r="CO165" s="17">
        <v>1.26</v>
      </c>
      <c r="CP165" s="17">
        <v>1.22</v>
      </c>
      <c r="CQ165" s="17">
        <v>19</v>
      </c>
      <c r="CR165" s="17">
        <v>7</v>
      </c>
      <c r="CS165" s="17">
        <v>543</v>
      </c>
      <c r="CT165" s="17">
        <v>63</v>
      </c>
      <c r="CU165" s="17">
        <v>10</v>
      </c>
      <c r="CV165" s="17">
        <v>2</v>
      </c>
      <c r="CW165" s="17">
        <v>3</v>
      </c>
      <c r="CX165" s="17">
        <v>2</v>
      </c>
      <c r="CY165" s="17">
        <v>1.05</v>
      </c>
      <c r="CZ165" s="17">
        <v>0.34</v>
      </c>
      <c r="DA165" s="17">
        <v>0</v>
      </c>
      <c r="DB165" s="15"/>
      <c r="DC165" s="15"/>
      <c r="DD165" s="15"/>
      <c r="DE165" s="15"/>
      <c r="DF165" s="15"/>
      <c r="DG165" s="15"/>
      <c r="DH165" s="15"/>
    </row>
    <row r="166" spans="1:112" ht="17.25" thickBot="1">
      <c r="A166" s="18" t="b">
        <v>1</v>
      </c>
      <c r="B166" s="18" t="b">
        <v>1</v>
      </c>
      <c r="C166" s="15"/>
      <c r="D166" s="15"/>
      <c r="E166" s="17">
        <v>517052</v>
      </c>
      <c r="F166" s="17">
        <v>0</v>
      </c>
      <c r="G166" s="17">
        <v>0</v>
      </c>
      <c r="H166" s="17">
        <v>0</v>
      </c>
      <c r="I166" s="17">
        <v>0</v>
      </c>
      <c r="J166" s="15">
        <v>0</v>
      </c>
      <c r="K166" s="17">
        <v>0</v>
      </c>
      <c r="L166" s="17">
        <v>4</v>
      </c>
      <c r="M166" s="15">
        <v>2.1</v>
      </c>
      <c r="N166" s="15"/>
      <c r="O166" s="17">
        <v>0</v>
      </c>
      <c r="P166" s="15" t="s">
        <v>526</v>
      </c>
      <c r="Q166" s="15">
        <v>0</v>
      </c>
      <c r="R166" s="17">
        <v>166</v>
      </c>
      <c r="S166" s="18" t="b">
        <v>0</v>
      </c>
      <c r="T166" s="15"/>
      <c r="U166" s="15"/>
      <c r="V166" s="17">
        <v>65</v>
      </c>
      <c r="W166" s="15" t="s">
        <v>1141</v>
      </c>
      <c r="X166" s="15">
        <v>0</v>
      </c>
      <c r="Y166" s="18" t="b">
        <v>0</v>
      </c>
      <c r="Z166" s="15" t="s">
        <v>1003</v>
      </c>
      <c r="AA166" s="15">
        <v>0.4</v>
      </c>
      <c r="AB166" s="18" t="b">
        <v>0</v>
      </c>
      <c r="AC166" s="15"/>
      <c r="AD166" s="15" t="s">
        <v>519</v>
      </c>
      <c r="AE166" s="17">
        <v>6</v>
      </c>
      <c r="AF166" s="17">
        <v>8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5">
        <v>0</v>
      </c>
      <c r="AM166" s="15">
        <v>0</v>
      </c>
      <c r="AN166" s="15" t="s">
        <v>1142</v>
      </c>
      <c r="AO166" s="15"/>
      <c r="AP166" s="15"/>
      <c r="AQ166" s="15"/>
      <c r="AR166" s="15"/>
      <c r="AS166" s="18" t="b">
        <v>0</v>
      </c>
      <c r="AT166" s="15" t="s">
        <v>2557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5">
        <v>0</v>
      </c>
      <c r="BI166" s="15">
        <v>0</v>
      </c>
      <c r="BJ166" s="15">
        <v>0</v>
      </c>
      <c r="BK166" s="15">
        <v>0</v>
      </c>
      <c r="BL166" s="17">
        <v>0</v>
      </c>
      <c r="BM166" s="17">
        <v>0</v>
      </c>
      <c r="BN166" s="17">
        <v>0</v>
      </c>
      <c r="BO166" s="17">
        <v>0</v>
      </c>
      <c r="BP166" s="17">
        <v>0</v>
      </c>
      <c r="BQ166" s="15">
        <v>0</v>
      </c>
      <c r="BR166" s="15">
        <v>0</v>
      </c>
      <c r="BS166" s="15">
        <v>0</v>
      </c>
      <c r="BT166" s="15">
        <v>0</v>
      </c>
      <c r="BU166" s="15"/>
      <c r="BV166" s="15"/>
      <c r="BW166" s="15"/>
      <c r="BX166" s="15"/>
      <c r="BY166" s="15"/>
      <c r="BZ166" s="15"/>
      <c r="CA166" s="15"/>
      <c r="CB166" s="15"/>
      <c r="CC166" s="17">
        <v>556</v>
      </c>
      <c r="CD166" s="17">
        <v>68</v>
      </c>
      <c r="CE166" s="17">
        <v>556</v>
      </c>
      <c r="CF166" s="17">
        <v>68</v>
      </c>
      <c r="CG166" s="17">
        <v>556</v>
      </c>
      <c r="CH166" s="17">
        <v>68</v>
      </c>
      <c r="CI166" s="17">
        <v>556</v>
      </c>
      <c r="CJ166" s="17">
        <v>68</v>
      </c>
      <c r="CK166" s="17">
        <v>0</v>
      </c>
      <c r="CL166" s="17">
        <v>0</v>
      </c>
      <c r="CM166" s="17">
        <v>0</v>
      </c>
      <c r="CN166" s="17">
        <v>0</v>
      </c>
      <c r="CO166" s="17">
        <v>0</v>
      </c>
      <c r="CP166" s="17">
        <v>0</v>
      </c>
      <c r="CQ166" s="17">
        <v>52</v>
      </c>
      <c r="CR166" s="17">
        <v>12</v>
      </c>
      <c r="CS166" s="17">
        <v>525</v>
      </c>
      <c r="CT166" s="17">
        <v>58</v>
      </c>
      <c r="CU166" s="17">
        <v>556</v>
      </c>
      <c r="CV166" s="17">
        <v>68</v>
      </c>
      <c r="CW166" s="17">
        <v>284</v>
      </c>
      <c r="CX166" s="17">
        <v>51</v>
      </c>
      <c r="CY166" s="17">
        <v>0</v>
      </c>
      <c r="CZ166" s="17">
        <v>0</v>
      </c>
      <c r="DA166" s="17">
        <v>0</v>
      </c>
      <c r="DB166" s="15"/>
      <c r="DC166" s="15"/>
      <c r="DD166" s="15"/>
      <c r="DE166" s="15"/>
      <c r="DF166" s="15"/>
      <c r="DG166" s="15"/>
      <c r="DH166" s="15"/>
    </row>
    <row r="167" spans="1:112" ht="17.25" thickBot="1">
      <c r="A167" s="18" t="b">
        <v>1</v>
      </c>
      <c r="B167" s="18" t="b">
        <v>1</v>
      </c>
      <c r="C167" s="15"/>
      <c r="D167" s="15"/>
      <c r="E167" s="17">
        <v>463034</v>
      </c>
      <c r="F167" s="17">
        <v>0</v>
      </c>
      <c r="G167" s="17">
        <v>0</v>
      </c>
      <c r="H167" s="17">
        <v>0</v>
      </c>
      <c r="I167" s="17">
        <v>0</v>
      </c>
      <c r="J167" s="15">
        <v>0</v>
      </c>
      <c r="K167" s="17">
        <v>0</v>
      </c>
      <c r="L167" s="17">
        <v>4</v>
      </c>
      <c r="M167" s="15">
        <v>1.8</v>
      </c>
      <c r="N167" s="15"/>
      <c r="O167" s="17">
        <v>0</v>
      </c>
      <c r="P167" s="15" t="s">
        <v>1520</v>
      </c>
      <c r="Q167" s="15">
        <v>0</v>
      </c>
      <c r="R167" s="17">
        <v>167</v>
      </c>
      <c r="S167" s="18" t="b">
        <v>0</v>
      </c>
      <c r="T167" s="15"/>
      <c r="U167" s="15"/>
      <c r="V167" s="17">
        <v>55</v>
      </c>
      <c r="W167" s="15" t="s">
        <v>1521</v>
      </c>
      <c r="X167" s="15">
        <v>1.6</v>
      </c>
      <c r="Y167" s="18" t="b">
        <v>0</v>
      </c>
      <c r="Z167" s="15" t="s">
        <v>1522</v>
      </c>
      <c r="AA167" s="15">
        <v>0.5</v>
      </c>
      <c r="AB167" s="18" t="b">
        <v>0</v>
      </c>
      <c r="AC167" s="15"/>
      <c r="AD167" s="15" t="s">
        <v>519</v>
      </c>
      <c r="AE167" s="17">
        <v>6</v>
      </c>
      <c r="AF167" s="17">
        <v>8</v>
      </c>
      <c r="AG167" s="17">
        <v>45</v>
      </c>
      <c r="AH167" s="17">
        <v>0</v>
      </c>
      <c r="AI167" s="17">
        <v>0</v>
      </c>
      <c r="AJ167" s="17">
        <v>0</v>
      </c>
      <c r="AK167" s="17">
        <v>0</v>
      </c>
      <c r="AL167" s="15">
        <v>0</v>
      </c>
      <c r="AM167" s="15">
        <v>8.1999999999999993</v>
      </c>
      <c r="AN167" s="15" t="s">
        <v>1522</v>
      </c>
      <c r="AO167" s="15"/>
      <c r="AP167" s="15"/>
      <c r="AQ167" s="15"/>
      <c r="AR167" s="15"/>
      <c r="AS167" s="18" t="b">
        <v>0</v>
      </c>
      <c r="AT167" s="15" t="s">
        <v>2556</v>
      </c>
      <c r="AU167" s="17">
        <v>1092</v>
      </c>
      <c r="AV167" s="17">
        <v>1</v>
      </c>
      <c r="AW167" s="17">
        <v>2</v>
      </c>
      <c r="AX167" s="17">
        <v>2</v>
      </c>
      <c r="AY167" s="17">
        <v>18</v>
      </c>
      <c r="AZ167" s="17">
        <v>0</v>
      </c>
      <c r="BA167" s="17">
        <v>0</v>
      </c>
      <c r="BB167" s="17">
        <v>0</v>
      </c>
      <c r="BC167" s="17">
        <v>4</v>
      </c>
      <c r="BD167" s="17">
        <v>0</v>
      </c>
      <c r="BE167" s="17">
        <v>0</v>
      </c>
      <c r="BF167" s="17">
        <v>1</v>
      </c>
      <c r="BG167" s="17">
        <v>123</v>
      </c>
      <c r="BH167" s="15">
        <v>67.8</v>
      </c>
      <c r="BI167" s="15">
        <v>73.7</v>
      </c>
      <c r="BJ167" s="15">
        <v>349</v>
      </c>
      <c r="BK167" s="15">
        <v>47.3</v>
      </c>
      <c r="BL167" s="17">
        <v>0</v>
      </c>
      <c r="BM167" s="17">
        <v>0</v>
      </c>
      <c r="BN167" s="17">
        <v>0</v>
      </c>
      <c r="BO167" s="17">
        <v>0</v>
      </c>
      <c r="BP167" s="17">
        <v>12</v>
      </c>
      <c r="BQ167" s="15">
        <v>4.54</v>
      </c>
      <c r="BR167" s="15">
        <v>0.23</v>
      </c>
      <c r="BS167" s="15">
        <v>4.76</v>
      </c>
      <c r="BT167" s="15">
        <v>16.670000000000002</v>
      </c>
      <c r="BU167" s="15"/>
      <c r="BV167" s="15"/>
      <c r="BW167" s="15"/>
      <c r="BX167" s="15"/>
      <c r="BY167" s="17">
        <v>4</v>
      </c>
      <c r="BZ167" s="15"/>
      <c r="CA167" s="15"/>
      <c r="CB167" s="15"/>
      <c r="CC167" s="17">
        <v>323</v>
      </c>
      <c r="CD167" s="17">
        <v>36</v>
      </c>
      <c r="CE167" s="17">
        <v>263</v>
      </c>
      <c r="CF167" s="17">
        <v>31</v>
      </c>
      <c r="CG167" s="17">
        <v>77</v>
      </c>
      <c r="CH167" s="17">
        <v>22</v>
      </c>
      <c r="CI167" s="17">
        <v>254</v>
      </c>
      <c r="CJ167" s="17">
        <v>32</v>
      </c>
      <c r="CK167" s="17">
        <v>0.37</v>
      </c>
      <c r="CL167" s="17">
        <v>0</v>
      </c>
      <c r="CM167" s="17">
        <v>0.02</v>
      </c>
      <c r="CN167" s="17">
        <v>0.39</v>
      </c>
      <c r="CO167" s="17">
        <v>1.37</v>
      </c>
      <c r="CP167" s="17">
        <v>1.48</v>
      </c>
      <c r="CQ167" s="17">
        <v>168</v>
      </c>
      <c r="CR167" s="17">
        <v>38</v>
      </c>
      <c r="CS167" s="17">
        <v>405</v>
      </c>
      <c r="CT167" s="17">
        <v>35</v>
      </c>
      <c r="CU167" s="17">
        <v>326</v>
      </c>
      <c r="CV167" s="17">
        <v>36</v>
      </c>
      <c r="CW167" s="17">
        <v>261</v>
      </c>
      <c r="CX167" s="17">
        <v>47</v>
      </c>
      <c r="CY167" s="17">
        <v>0.99</v>
      </c>
      <c r="CZ167" s="17">
        <v>0.16</v>
      </c>
      <c r="DA167" s="17">
        <v>0</v>
      </c>
      <c r="DB167" s="15"/>
      <c r="DC167" s="15"/>
      <c r="DD167" s="15"/>
      <c r="DE167" s="15"/>
      <c r="DF167" s="15"/>
      <c r="DG167" s="15"/>
      <c r="DH167" s="15"/>
    </row>
    <row r="168" spans="1:112" ht="17.25" thickBot="1">
      <c r="A168" s="18" t="b">
        <v>1</v>
      </c>
      <c r="B168" s="18" t="b">
        <v>1</v>
      </c>
      <c r="C168" s="15"/>
      <c r="D168" s="15"/>
      <c r="E168" s="17">
        <v>499309</v>
      </c>
      <c r="F168" s="17">
        <v>0</v>
      </c>
      <c r="G168" s="17">
        <v>0</v>
      </c>
      <c r="H168" s="17">
        <v>0</v>
      </c>
      <c r="I168" s="17">
        <v>0</v>
      </c>
      <c r="J168" s="15">
        <v>0</v>
      </c>
      <c r="K168" s="17">
        <v>0</v>
      </c>
      <c r="L168" s="17">
        <v>4</v>
      </c>
      <c r="M168" s="15">
        <v>1.4</v>
      </c>
      <c r="N168" s="15"/>
      <c r="O168" s="17">
        <v>0</v>
      </c>
      <c r="P168" s="15" t="s">
        <v>700</v>
      </c>
      <c r="Q168" s="15">
        <v>0</v>
      </c>
      <c r="R168" s="17">
        <v>168</v>
      </c>
      <c r="S168" s="18" t="b">
        <v>0</v>
      </c>
      <c r="T168" s="15"/>
      <c r="U168" s="15"/>
      <c r="V168" s="17">
        <v>50</v>
      </c>
      <c r="W168" s="15" t="s">
        <v>1506</v>
      </c>
      <c r="X168" s="15">
        <v>1.3</v>
      </c>
      <c r="Y168" s="18" t="b">
        <v>0</v>
      </c>
      <c r="Z168" s="15" t="s">
        <v>1507</v>
      </c>
      <c r="AA168" s="15">
        <v>0.5</v>
      </c>
      <c r="AB168" s="18" t="b">
        <v>0</v>
      </c>
      <c r="AC168" s="15"/>
      <c r="AD168" s="15" t="s">
        <v>519</v>
      </c>
      <c r="AE168" s="17">
        <v>6</v>
      </c>
      <c r="AF168" s="17">
        <v>8</v>
      </c>
      <c r="AG168" s="17">
        <v>13</v>
      </c>
      <c r="AH168" s="17">
        <v>0</v>
      </c>
      <c r="AI168" s="17">
        <v>0</v>
      </c>
      <c r="AJ168" s="17">
        <v>0</v>
      </c>
      <c r="AK168" s="17">
        <v>0</v>
      </c>
      <c r="AL168" s="15">
        <v>0</v>
      </c>
      <c r="AM168" s="15">
        <v>2.6</v>
      </c>
      <c r="AN168" s="15" t="s">
        <v>1508</v>
      </c>
      <c r="AO168" s="15"/>
      <c r="AP168" s="15"/>
      <c r="AQ168" s="15"/>
      <c r="AR168" s="15"/>
      <c r="AS168" s="18" t="b">
        <v>0</v>
      </c>
      <c r="AT168" s="15" t="s">
        <v>2558</v>
      </c>
      <c r="AU168" s="17">
        <v>265</v>
      </c>
      <c r="AV168" s="17">
        <v>0</v>
      </c>
      <c r="AW168" s="17">
        <v>1</v>
      </c>
      <c r="AX168" s="17">
        <v>0</v>
      </c>
      <c r="AY168" s="17">
        <v>3</v>
      </c>
      <c r="AZ168" s="17">
        <v>0</v>
      </c>
      <c r="BA168" s="17">
        <v>0</v>
      </c>
      <c r="BB168" s="17">
        <v>0</v>
      </c>
      <c r="BC168" s="17">
        <v>1</v>
      </c>
      <c r="BD168" s="17">
        <v>0</v>
      </c>
      <c r="BE168" s="17">
        <v>0</v>
      </c>
      <c r="BF168" s="17">
        <v>0</v>
      </c>
      <c r="BG168" s="17">
        <v>19</v>
      </c>
      <c r="BH168" s="15">
        <v>24.6</v>
      </c>
      <c r="BI168" s="15">
        <v>40.1</v>
      </c>
      <c r="BJ168" s="15">
        <v>86</v>
      </c>
      <c r="BK168" s="15">
        <v>13.1</v>
      </c>
      <c r="BL168" s="17">
        <v>0</v>
      </c>
      <c r="BM168" s="17">
        <v>0</v>
      </c>
      <c r="BN168" s="17">
        <v>0</v>
      </c>
      <c r="BO168" s="17">
        <v>0</v>
      </c>
      <c r="BP168" s="17">
        <v>1</v>
      </c>
      <c r="BQ168" s="15">
        <v>1.54</v>
      </c>
      <c r="BR168" s="15">
        <v>0.28999999999999998</v>
      </c>
      <c r="BS168" s="15">
        <v>1.83</v>
      </c>
      <c r="BT168" s="15">
        <v>5.89</v>
      </c>
      <c r="BU168" s="15"/>
      <c r="BV168" s="15"/>
      <c r="BW168" s="15"/>
      <c r="BX168" s="15"/>
      <c r="BY168" s="15"/>
      <c r="BZ168" s="15"/>
      <c r="CA168" s="15"/>
      <c r="CB168" s="15"/>
      <c r="CC168" s="17">
        <v>353</v>
      </c>
      <c r="CD168" s="17">
        <v>39</v>
      </c>
      <c r="CE168" s="17">
        <v>297</v>
      </c>
      <c r="CF168" s="17">
        <v>36</v>
      </c>
      <c r="CG168" s="17">
        <v>247</v>
      </c>
      <c r="CH168" s="17">
        <v>39</v>
      </c>
      <c r="CI168" s="17">
        <v>325</v>
      </c>
      <c r="CJ168" s="17">
        <v>40</v>
      </c>
      <c r="CK168" s="17">
        <v>0.52</v>
      </c>
      <c r="CL168" s="17">
        <v>0</v>
      </c>
      <c r="CM168" s="17">
        <v>0.1</v>
      </c>
      <c r="CN168" s="17">
        <v>0.62</v>
      </c>
      <c r="CO168" s="17">
        <v>2</v>
      </c>
      <c r="CP168" s="17">
        <v>1.02</v>
      </c>
      <c r="CQ168" s="17">
        <v>322</v>
      </c>
      <c r="CR168" s="17">
        <v>53</v>
      </c>
      <c r="CS168" s="17">
        <v>300</v>
      </c>
      <c r="CT168" s="17">
        <v>20</v>
      </c>
      <c r="CU168" s="17">
        <v>344</v>
      </c>
      <c r="CV168" s="17">
        <v>38</v>
      </c>
      <c r="CW168" s="17">
        <v>267</v>
      </c>
      <c r="CX168" s="17">
        <v>48</v>
      </c>
      <c r="CY168" s="17">
        <v>0.34</v>
      </c>
      <c r="CZ168" s="17">
        <v>0</v>
      </c>
      <c r="DA168" s="17">
        <v>0</v>
      </c>
      <c r="DB168" s="15"/>
      <c r="DC168" s="15"/>
      <c r="DD168" s="15"/>
      <c r="DE168" s="15"/>
      <c r="DF168" s="15"/>
      <c r="DG168" s="15"/>
      <c r="DH168" s="15"/>
    </row>
    <row r="169" spans="1:112" ht="17.25" thickBot="1">
      <c r="A169" s="18" t="b">
        <v>1</v>
      </c>
      <c r="B169" s="18" t="b">
        <v>1</v>
      </c>
      <c r="C169" s="15"/>
      <c r="D169" s="15"/>
      <c r="E169" s="17">
        <v>567119</v>
      </c>
      <c r="F169" s="17">
        <v>0</v>
      </c>
      <c r="G169" s="17">
        <v>0</v>
      </c>
      <c r="H169" s="17">
        <v>0</v>
      </c>
      <c r="I169" s="17">
        <v>0</v>
      </c>
      <c r="J169" s="15">
        <v>0</v>
      </c>
      <c r="K169" s="17">
        <v>0</v>
      </c>
      <c r="L169" s="17">
        <v>4</v>
      </c>
      <c r="M169" s="15">
        <v>1</v>
      </c>
      <c r="N169" s="15"/>
      <c r="O169" s="17">
        <v>0</v>
      </c>
      <c r="P169" s="15" t="s">
        <v>5066</v>
      </c>
      <c r="Q169" s="15">
        <v>0</v>
      </c>
      <c r="R169" s="17">
        <v>169</v>
      </c>
      <c r="S169" s="18" t="b">
        <v>0</v>
      </c>
      <c r="T169" s="15"/>
      <c r="U169" s="15"/>
      <c r="V169" s="17">
        <v>45</v>
      </c>
      <c r="W169" s="15" t="s">
        <v>5067</v>
      </c>
      <c r="X169" s="15">
        <v>1</v>
      </c>
      <c r="Y169" s="18" t="b">
        <v>0</v>
      </c>
      <c r="Z169" s="15" t="s">
        <v>5068</v>
      </c>
      <c r="AA169" s="15">
        <v>0.4</v>
      </c>
      <c r="AB169" s="18" t="b">
        <v>0</v>
      </c>
      <c r="AC169" s="15"/>
      <c r="AD169" s="15" t="s">
        <v>519</v>
      </c>
      <c r="AE169" s="17">
        <v>6</v>
      </c>
      <c r="AF169" s="17">
        <v>8</v>
      </c>
      <c r="AG169" s="17">
        <v>1</v>
      </c>
      <c r="AH169" s="17">
        <v>0</v>
      </c>
      <c r="AI169" s="17">
        <v>0</v>
      </c>
      <c r="AJ169" s="17">
        <v>0</v>
      </c>
      <c r="AK169" s="17">
        <v>0</v>
      </c>
      <c r="AL169" s="15">
        <v>0</v>
      </c>
      <c r="AM169" s="15">
        <v>0.2</v>
      </c>
      <c r="AN169" s="15" t="s">
        <v>5068</v>
      </c>
      <c r="AO169" s="15"/>
      <c r="AP169" s="15"/>
      <c r="AQ169" s="15"/>
      <c r="AR169" s="15"/>
      <c r="AS169" s="18" t="b">
        <v>0</v>
      </c>
      <c r="AT169" s="15" t="s">
        <v>5069</v>
      </c>
      <c r="AU169" s="17">
        <v>1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3</v>
      </c>
      <c r="BH169" s="15">
        <v>2</v>
      </c>
      <c r="BI169" s="15">
        <v>0.3</v>
      </c>
      <c r="BJ169" s="15">
        <v>0</v>
      </c>
      <c r="BK169" s="15">
        <v>0.2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5">
        <v>0</v>
      </c>
      <c r="BR169" s="15">
        <v>0</v>
      </c>
      <c r="BS169" s="15">
        <v>0</v>
      </c>
      <c r="BT169" s="15">
        <v>0.05</v>
      </c>
      <c r="BU169" s="15"/>
      <c r="BV169" s="15"/>
      <c r="BW169" s="15"/>
      <c r="BX169" s="15"/>
      <c r="BY169" s="15"/>
      <c r="BZ169" s="15"/>
      <c r="CA169" s="15"/>
      <c r="CB169" s="15"/>
      <c r="CC169" s="17">
        <v>387</v>
      </c>
      <c r="CD169" s="17">
        <v>44</v>
      </c>
      <c r="CE169" s="17">
        <v>374</v>
      </c>
      <c r="CF169" s="17">
        <v>45</v>
      </c>
      <c r="CG169" s="17">
        <v>468</v>
      </c>
      <c r="CH169" s="17">
        <v>52</v>
      </c>
      <c r="CI169" s="17">
        <v>395</v>
      </c>
      <c r="CJ169" s="17">
        <v>46</v>
      </c>
      <c r="CK169" s="17">
        <v>0</v>
      </c>
      <c r="CL169" s="17">
        <v>0</v>
      </c>
      <c r="CM169" s="17">
        <v>0</v>
      </c>
      <c r="CN169" s="17">
        <v>0</v>
      </c>
      <c r="CO169" s="17">
        <v>4.5</v>
      </c>
      <c r="CP169" s="17">
        <v>0</v>
      </c>
      <c r="CQ169" s="17">
        <v>471</v>
      </c>
      <c r="CR169" s="17">
        <v>64</v>
      </c>
      <c r="CS169" s="17">
        <v>170</v>
      </c>
      <c r="CT169" s="17">
        <v>8</v>
      </c>
      <c r="CU169" s="17">
        <v>368</v>
      </c>
      <c r="CV169" s="17">
        <v>43</v>
      </c>
      <c r="CW169" s="17">
        <v>293</v>
      </c>
      <c r="CX169" s="17">
        <v>54</v>
      </c>
      <c r="CY169" s="17">
        <v>0</v>
      </c>
      <c r="CZ169" s="17">
        <v>0</v>
      </c>
      <c r="DA169" s="17">
        <v>0</v>
      </c>
      <c r="DB169" s="15"/>
      <c r="DC169" s="15"/>
      <c r="DD169" s="15"/>
      <c r="DE169" s="15"/>
      <c r="DF169" s="15"/>
      <c r="DG169" s="15"/>
      <c r="DH169" s="15"/>
    </row>
    <row r="170" spans="1:112" ht="17.25" thickBot="1">
      <c r="A170" s="18" t="b">
        <v>1</v>
      </c>
      <c r="B170" s="18" t="b">
        <v>1</v>
      </c>
      <c r="C170" s="15"/>
      <c r="D170" s="15"/>
      <c r="E170" s="17">
        <v>503037</v>
      </c>
      <c r="F170" s="17">
        <v>0</v>
      </c>
      <c r="G170" s="17">
        <v>0</v>
      </c>
      <c r="H170" s="17">
        <v>0</v>
      </c>
      <c r="I170" s="17">
        <v>0</v>
      </c>
      <c r="J170" s="15">
        <v>0</v>
      </c>
      <c r="K170" s="17">
        <v>0</v>
      </c>
      <c r="L170" s="17">
        <v>4</v>
      </c>
      <c r="M170" s="15">
        <v>1.4</v>
      </c>
      <c r="N170" s="15"/>
      <c r="O170" s="17">
        <v>0</v>
      </c>
      <c r="P170" s="15" t="s">
        <v>946</v>
      </c>
      <c r="Q170" s="15">
        <v>0</v>
      </c>
      <c r="R170" s="17">
        <v>170</v>
      </c>
      <c r="S170" s="18" t="b">
        <v>0</v>
      </c>
      <c r="T170" s="15"/>
      <c r="U170" s="15"/>
      <c r="V170" s="17">
        <v>50</v>
      </c>
      <c r="W170" s="15" t="s">
        <v>5174</v>
      </c>
      <c r="X170" s="15">
        <v>0</v>
      </c>
      <c r="Y170" s="18" t="b">
        <v>0</v>
      </c>
      <c r="Z170" s="15" t="s">
        <v>5175</v>
      </c>
      <c r="AA170" s="15">
        <v>0.6</v>
      </c>
      <c r="AB170" s="18" t="b">
        <v>0</v>
      </c>
      <c r="AC170" s="15"/>
      <c r="AD170" s="15" t="s">
        <v>519</v>
      </c>
      <c r="AE170" s="17">
        <v>6</v>
      </c>
      <c r="AF170" s="17">
        <v>8</v>
      </c>
      <c r="AG170" s="17">
        <v>0</v>
      </c>
      <c r="AH170" s="17">
        <v>0</v>
      </c>
      <c r="AI170" s="17">
        <v>0</v>
      </c>
      <c r="AJ170" s="17">
        <v>0</v>
      </c>
      <c r="AK170" s="17">
        <v>0</v>
      </c>
      <c r="AL170" s="15">
        <v>0</v>
      </c>
      <c r="AM170" s="15">
        <v>0</v>
      </c>
      <c r="AN170" s="15" t="s">
        <v>5175</v>
      </c>
      <c r="AO170" s="15"/>
      <c r="AP170" s="15"/>
      <c r="AQ170" s="15"/>
      <c r="AR170" s="15"/>
      <c r="AS170" s="18" t="b">
        <v>0</v>
      </c>
      <c r="AT170" s="15" t="s">
        <v>5176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0</v>
      </c>
      <c r="BB170" s="17">
        <v>0</v>
      </c>
      <c r="BC170" s="17">
        <v>0</v>
      </c>
      <c r="BD170" s="17">
        <v>0</v>
      </c>
      <c r="BE170" s="17">
        <v>0</v>
      </c>
      <c r="BF170" s="17">
        <v>0</v>
      </c>
      <c r="BG170" s="17">
        <v>0</v>
      </c>
      <c r="BH170" s="15">
        <v>0</v>
      </c>
      <c r="BI170" s="15">
        <v>0</v>
      </c>
      <c r="BJ170" s="15">
        <v>0</v>
      </c>
      <c r="BK170" s="15">
        <v>0</v>
      </c>
      <c r="BL170" s="17">
        <v>0</v>
      </c>
      <c r="BM170" s="17">
        <v>0</v>
      </c>
      <c r="BN170" s="17">
        <v>0</v>
      </c>
      <c r="BO170" s="17">
        <v>0</v>
      </c>
      <c r="BP170" s="17">
        <v>0</v>
      </c>
      <c r="BQ170" s="15">
        <v>0</v>
      </c>
      <c r="BR170" s="15">
        <v>0</v>
      </c>
      <c r="BS170" s="15">
        <v>0</v>
      </c>
      <c r="BT170" s="15">
        <v>0</v>
      </c>
      <c r="BU170" s="15"/>
      <c r="BV170" s="15"/>
      <c r="BW170" s="15"/>
      <c r="BX170" s="15"/>
      <c r="BY170" s="15"/>
      <c r="BZ170" s="15"/>
      <c r="CA170" s="15"/>
      <c r="CB170" s="15"/>
      <c r="CC170" s="17">
        <v>523</v>
      </c>
      <c r="CD170" s="17">
        <v>61</v>
      </c>
      <c r="CE170" s="17">
        <v>522</v>
      </c>
      <c r="CF170" s="17">
        <v>61</v>
      </c>
      <c r="CG170" s="17">
        <v>519</v>
      </c>
      <c r="CH170" s="17">
        <v>61</v>
      </c>
      <c r="CI170" s="17">
        <v>523</v>
      </c>
      <c r="CJ170" s="17">
        <v>61</v>
      </c>
      <c r="CK170" s="17">
        <v>0</v>
      </c>
      <c r="CL170" s="17">
        <v>0</v>
      </c>
      <c r="CM170" s="17">
        <v>0</v>
      </c>
      <c r="CN170" s="17">
        <v>0</v>
      </c>
      <c r="CO170" s="17">
        <v>0</v>
      </c>
      <c r="CP170" s="17">
        <v>0</v>
      </c>
      <c r="CQ170" s="17">
        <v>327</v>
      </c>
      <c r="CR170" s="17">
        <v>54</v>
      </c>
      <c r="CS170" s="17">
        <v>305</v>
      </c>
      <c r="CT170" s="17">
        <v>21</v>
      </c>
      <c r="CU170" s="17">
        <v>523</v>
      </c>
      <c r="CV170" s="17">
        <v>61</v>
      </c>
      <c r="CW170" s="17">
        <v>250</v>
      </c>
      <c r="CX170" s="17">
        <v>43</v>
      </c>
      <c r="CY170" s="17">
        <v>0</v>
      </c>
      <c r="CZ170" s="17">
        <v>0</v>
      </c>
      <c r="DA170" s="17">
        <v>0</v>
      </c>
      <c r="DB170" s="15"/>
      <c r="DC170" s="15"/>
      <c r="DD170" s="15"/>
      <c r="DE170" s="15"/>
      <c r="DF170" s="15"/>
      <c r="DG170" s="15"/>
      <c r="DH170" s="15"/>
    </row>
    <row r="171" spans="1:112" ht="17.25" thickBot="1">
      <c r="A171" s="18" t="b">
        <v>1</v>
      </c>
      <c r="B171" s="18" t="b">
        <v>1</v>
      </c>
      <c r="C171" s="15"/>
      <c r="D171" s="15"/>
      <c r="E171" s="17">
        <v>428580</v>
      </c>
      <c r="F171" s="17">
        <v>0</v>
      </c>
      <c r="G171" s="17">
        <v>0</v>
      </c>
      <c r="H171" s="17">
        <v>0</v>
      </c>
      <c r="I171" s="17">
        <v>0</v>
      </c>
      <c r="J171" s="15">
        <v>0</v>
      </c>
      <c r="K171" s="17">
        <v>0</v>
      </c>
      <c r="L171" s="17">
        <v>3</v>
      </c>
      <c r="M171" s="15">
        <v>1.5</v>
      </c>
      <c r="N171" s="15"/>
      <c r="O171" s="17">
        <v>0</v>
      </c>
      <c r="P171" s="15" t="s">
        <v>647</v>
      </c>
      <c r="Q171" s="15">
        <v>0</v>
      </c>
      <c r="R171" s="17">
        <v>104</v>
      </c>
      <c r="S171" s="18" t="b">
        <v>0</v>
      </c>
      <c r="T171" s="15"/>
      <c r="U171" s="15"/>
      <c r="V171" s="17">
        <v>50</v>
      </c>
      <c r="W171" s="15" t="s">
        <v>648</v>
      </c>
      <c r="X171" s="15">
        <v>2</v>
      </c>
      <c r="Y171" s="18" t="b">
        <v>0</v>
      </c>
      <c r="Z171" s="15" t="s">
        <v>366</v>
      </c>
      <c r="AA171" s="15">
        <v>0.2</v>
      </c>
      <c r="AB171" s="18" t="b">
        <v>0</v>
      </c>
      <c r="AC171" s="15"/>
      <c r="AD171" s="15" t="s">
        <v>519</v>
      </c>
      <c r="AE171" s="17">
        <v>7</v>
      </c>
      <c r="AF171" s="17">
        <v>9</v>
      </c>
      <c r="AG171" s="17">
        <v>12</v>
      </c>
      <c r="AH171" s="17">
        <v>0</v>
      </c>
      <c r="AI171" s="17">
        <v>0</v>
      </c>
      <c r="AJ171" s="17">
        <v>0</v>
      </c>
      <c r="AK171" s="17">
        <v>0</v>
      </c>
      <c r="AL171" s="15">
        <v>0</v>
      </c>
      <c r="AM171" s="15">
        <v>2.4</v>
      </c>
      <c r="AN171" s="15" t="s">
        <v>366</v>
      </c>
      <c r="AO171" s="15"/>
      <c r="AP171" s="15"/>
      <c r="AQ171" s="15"/>
      <c r="AR171" s="15"/>
      <c r="AS171" s="18" t="b">
        <v>0</v>
      </c>
      <c r="AT171" s="15" t="s">
        <v>2410</v>
      </c>
      <c r="AU171" s="17">
        <v>88</v>
      </c>
      <c r="AV171" s="17">
        <v>0</v>
      </c>
      <c r="AW171" s="17">
        <v>2</v>
      </c>
      <c r="AX171" s="17">
        <v>0</v>
      </c>
      <c r="AY171" s="17">
        <v>2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41</v>
      </c>
      <c r="BH171" s="15">
        <v>28.4</v>
      </c>
      <c r="BI171" s="15">
        <v>13.6</v>
      </c>
      <c r="BJ171" s="15">
        <v>4</v>
      </c>
      <c r="BK171" s="15">
        <v>4.5999999999999996</v>
      </c>
      <c r="BL171" s="17">
        <v>0</v>
      </c>
      <c r="BM171" s="17">
        <v>0</v>
      </c>
      <c r="BN171" s="17">
        <v>0</v>
      </c>
      <c r="BO171" s="17">
        <v>0</v>
      </c>
      <c r="BP171" s="17">
        <v>0</v>
      </c>
      <c r="BQ171" s="15">
        <v>0</v>
      </c>
      <c r="BR171" s="15">
        <v>0.36</v>
      </c>
      <c r="BS171" s="15">
        <v>0.36</v>
      </c>
      <c r="BT171" s="15">
        <v>2.02</v>
      </c>
      <c r="BU171" s="15"/>
      <c r="BV171" s="15"/>
      <c r="BW171" s="15"/>
      <c r="BX171" s="15"/>
      <c r="BY171" s="15"/>
      <c r="BZ171" s="15"/>
      <c r="CA171" s="15"/>
      <c r="CB171" s="15"/>
      <c r="CC171" s="17">
        <v>350</v>
      </c>
      <c r="CD171" s="17">
        <v>163</v>
      </c>
      <c r="CE171" s="17">
        <v>332</v>
      </c>
      <c r="CF171" s="17">
        <v>168</v>
      </c>
      <c r="CG171" s="17">
        <v>343</v>
      </c>
      <c r="CH171" s="17">
        <v>175</v>
      </c>
      <c r="CI171" s="17">
        <v>361</v>
      </c>
      <c r="CJ171" s="17">
        <v>168</v>
      </c>
      <c r="CK171" s="17">
        <v>0</v>
      </c>
      <c r="CL171" s="17">
        <v>0</v>
      </c>
      <c r="CM171" s="17">
        <v>0.37</v>
      </c>
      <c r="CN171" s="17">
        <v>0.37</v>
      </c>
      <c r="CO171" s="17">
        <v>2.0699999999999998</v>
      </c>
      <c r="CP171" s="17">
        <v>2.0499999999999998</v>
      </c>
      <c r="CQ171" s="17">
        <v>282</v>
      </c>
      <c r="CR171" s="17">
        <v>169</v>
      </c>
      <c r="CS171" s="17">
        <v>260</v>
      </c>
      <c r="CT171" s="17">
        <v>63</v>
      </c>
      <c r="CU171" s="17">
        <v>286</v>
      </c>
      <c r="CV171" s="17">
        <v>121</v>
      </c>
      <c r="CW171" s="17">
        <v>351</v>
      </c>
      <c r="CX171" s="17">
        <v>130</v>
      </c>
      <c r="CY171" s="17">
        <v>0</v>
      </c>
      <c r="CZ171" s="17">
        <v>0</v>
      </c>
      <c r="DA171" s="17">
        <v>0</v>
      </c>
      <c r="DB171" s="15"/>
      <c r="DC171" s="15"/>
      <c r="DD171" s="15"/>
      <c r="DE171" s="15"/>
      <c r="DF171" s="15"/>
      <c r="DG171" s="15"/>
      <c r="DH171" s="15"/>
    </row>
    <row r="172" spans="1:112" ht="17.25" thickBot="1">
      <c r="A172" s="18" t="b">
        <v>1</v>
      </c>
      <c r="B172" s="18" t="b">
        <v>1</v>
      </c>
      <c r="C172" s="15"/>
      <c r="D172" s="15"/>
      <c r="E172" s="17">
        <v>484389</v>
      </c>
      <c r="F172" s="17">
        <v>0</v>
      </c>
      <c r="G172" s="17">
        <v>0</v>
      </c>
      <c r="H172" s="17">
        <v>0</v>
      </c>
      <c r="I172" s="17">
        <v>0</v>
      </c>
      <c r="J172" s="15">
        <v>0</v>
      </c>
      <c r="K172" s="17">
        <v>0</v>
      </c>
      <c r="L172" s="17">
        <v>1</v>
      </c>
      <c r="M172" s="15">
        <v>1</v>
      </c>
      <c r="N172" s="15"/>
      <c r="O172" s="17">
        <v>0</v>
      </c>
      <c r="P172" s="15" t="s">
        <v>945</v>
      </c>
      <c r="Q172" s="15">
        <v>0</v>
      </c>
      <c r="R172" s="17">
        <v>171</v>
      </c>
      <c r="S172" s="18" t="b">
        <v>0</v>
      </c>
      <c r="T172" s="15"/>
      <c r="U172" s="15"/>
      <c r="V172" s="17">
        <v>40</v>
      </c>
      <c r="W172" s="15" t="s">
        <v>5177</v>
      </c>
      <c r="X172" s="15">
        <v>0</v>
      </c>
      <c r="Y172" s="18" t="b">
        <v>0</v>
      </c>
      <c r="Z172" s="15" t="s">
        <v>5178</v>
      </c>
      <c r="AA172" s="15">
        <v>4.0999999999999996</v>
      </c>
      <c r="AB172" s="18" t="b">
        <v>0</v>
      </c>
      <c r="AC172" s="15"/>
      <c r="AD172" s="15" t="s">
        <v>519</v>
      </c>
      <c r="AE172" s="17">
        <v>7</v>
      </c>
      <c r="AF172" s="17">
        <v>9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5">
        <v>0</v>
      </c>
      <c r="AM172" s="15">
        <v>0</v>
      </c>
      <c r="AN172" s="15" t="s">
        <v>5178</v>
      </c>
      <c r="AO172" s="15"/>
      <c r="AP172" s="15"/>
      <c r="AQ172" s="15"/>
      <c r="AR172" s="15"/>
      <c r="AS172" s="18" t="b">
        <v>0</v>
      </c>
      <c r="AT172" s="15" t="s">
        <v>5179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5">
        <v>0</v>
      </c>
      <c r="BI172" s="15">
        <v>0</v>
      </c>
      <c r="BJ172" s="15">
        <v>0</v>
      </c>
      <c r="BK172" s="15">
        <v>0</v>
      </c>
      <c r="BL172" s="17">
        <v>0</v>
      </c>
      <c r="BM172" s="17">
        <v>0</v>
      </c>
      <c r="BN172" s="17">
        <v>0</v>
      </c>
      <c r="BO172" s="17">
        <v>0</v>
      </c>
      <c r="BP172" s="17">
        <v>0</v>
      </c>
      <c r="BQ172" s="15">
        <v>0</v>
      </c>
      <c r="BR172" s="15">
        <v>0</v>
      </c>
      <c r="BS172" s="15">
        <v>0</v>
      </c>
      <c r="BT172" s="15">
        <v>0</v>
      </c>
      <c r="BU172" s="15"/>
      <c r="BV172" s="15"/>
      <c r="BW172" s="15"/>
      <c r="BX172" s="15"/>
      <c r="BY172" s="15"/>
      <c r="BZ172" s="15"/>
      <c r="CA172" s="15"/>
      <c r="CB172" s="15"/>
      <c r="CC172" s="17">
        <v>433</v>
      </c>
      <c r="CD172" s="17">
        <v>46</v>
      </c>
      <c r="CE172" s="17">
        <v>418</v>
      </c>
      <c r="CF172" s="17">
        <v>30</v>
      </c>
      <c r="CG172" s="17">
        <v>399</v>
      </c>
      <c r="CH172" s="17">
        <v>21</v>
      </c>
      <c r="CI172" s="17">
        <v>435</v>
      </c>
      <c r="CJ172" s="17">
        <v>46</v>
      </c>
      <c r="CK172" s="17">
        <v>0</v>
      </c>
      <c r="CL172" s="17">
        <v>0</v>
      </c>
      <c r="CM172" s="17">
        <v>0</v>
      </c>
      <c r="CN172" s="17">
        <v>0</v>
      </c>
      <c r="CO172" s="17">
        <v>0</v>
      </c>
      <c r="CP172" s="17">
        <v>0</v>
      </c>
      <c r="CQ172" s="17">
        <v>536</v>
      </c>
      <c r="CR172" s="17">
        <v>57</v>
      </c>
      <c r="CS172" s="17">
        <v>45</v>
      </c>
      <c r="CT172" s="17">
        <v>17</v>
      </c>
      <c r="CU172" s="17">
        <v>439</v>
      </c>
      <c r="CV172" s="17">
        <v>46</v>
      </c>
      <c r="CW172" s="17">
        <v>85</v>
      </c>
      <c r="CX172" s="17">
        <v>13</v>
      </c>
      <c r="CY172" s="17">
        <v>0</v>
      </c>
      <c r="CZ172" s="17">
        <v>0</v>
      </c>
      <c r="DA172" s="17">
        <v>0</v>
      </c>
      <c r="DB172" s="15"/>
      <c r="DC172" s="15"/>
      <c r="DD172" s="15"/>
      <c r="DE172" s="15"/>
      <c r="DF172" s="15"/>
      <c r="DG172" s="15"/>
      <c r="DH172" s="15"/>
    </row>
    <row r="173" spans="1:112" ht="17.25" thickBot="1">
      <c r="A173" s="18" t="b">
        <v>1</v>
      </c>
      <c r="B173" s="18" t="b">
        <v>1</v>
      </c>
      <c r="C173" s="15"/>
      <c r="D173" s="15"/>
      <c r="E173" s="17">
        <v>110690</v>
      </c>
      <c r="F173" s="17">
        <v>0</v>
      </c>
      <c r="G173" s="17">
        <v>0</v>
      </c>
      <c r="H173" s="17">
        <v>0</v>
      </c>
      <c r="I173" s="17">
        <v>0</v>
      </c>
      <c r="J173" s="15">
        <v>0</v>
      </c>
      <c r="K173" s="17">
        <v>0</v>
      </c>
      <c r="L173" s="17">
        <v>1</v>
      </c>
      <c r="M173" s="15">
        <v>2</v>
      </c>
      <c r="N173" s="15"/>
      <c r="O173" s="17">
        <v>0</v>
      </c>
      <c r="P173" s="15" t="s">
        <v>604</v>
      </c>
      <c r="Q173" s="15">
        <v>0</v>
      </c>
      <c r="R173" s="17">
        <v>172</v>
      </c>
      <c r="S173" s="18" t="b">
        <v>0</v>
      </c>
      <c r="T173" s="15"/>
      <c r="U173" s="15"/>
      <c r="V173" s="17">
        <v>45</v>
      </c>
      <c r="W173" s="15" t="s">
        <v>5180</v>
      </c>
      <c r="X173" s="15">
        <v>0</v>
      </c>
      <c r="Y173" s="18" t="b">
        <v>0</v>
      </c>
      <c r="Z173" s="15" t="s">
        <v>280</v>
      </c>
      <c r="AA173" s="15">
        <v>0.9</v>
      </c>
      <c r="AB173" s="18" t="b">
        <v>0</v>
      </c>
      <c r="AC173" s="15"/>
      <c r="AD173" s="15" t="s">
        <v>519</v>
      </c>
      <c r="AE173" s="17">
        <v>7</v>
      </c>
      <c r="AF173" s="17">
        <v>9</v>
      </c>
      <c r="AG173" s="17">
        <v>0</v>
      </c>
      <c r="AH173" s="17">
        <v>0</v>
      </c>
      <c r="AI173" s="17">
        <v>0</v>
      </c>
      <c r="AJ173" s="17">
        <v>0</v>
      </c>
      <c r="AK173" s="17">
        <v>0</v>
      </c>
      <c r="AL173" s="15">
        <v>0</v>
      </c>
      <c r="AM173" s="15">
        <v>0</v>
      </c>
      <c r="AN173" s="15" t="s">
        <v>280</v>
      </c>
      <c r="AO173" s="15"/>
      <c r="AP173" s="15"/>
      <c r="AQ173" s="15"/>
      <c r="AR173" s="15"/>
      <c r="AS173" s="18" t="b">
        <v>0</v>
      </c>
      <c r="AT173" s="15" t="s">
        <v>5181</v>
      </c>
      <c r="AU173" s="17">
        <v>0</v>
      </c>
      <c r="AV173" s="17">
        <v>0</v>
      </c>
      <c r="AW173" s="17">
        <v>0</v>
      </c>
      <c r="AX173" s="17">
        <v>0</v>
      </c>
      <c r="AY173" s="17">
        <v>0</v>
      </c>
      <c r="AZ173" s="17">
        <v>0</v>
      </c>
      <c r="BA173" s="17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0</v>
      </c>
      <c r="BG173" s="17">
        <v>0</v>
      </c>
      <c r="BH173" s="15">
        <v>0</v>
      </c>
      <c r="BI173" s="15">
        <v>0</v>
      </c>
      <c r="BJ173" s="15">
        <v>0</v>
      </c>
      <c r="BK173" s="15">
        <v>0</v>
      </c>
      <c r="BL173" s="17">
        <v>0</v>
      </c>
      <c r="BM173" s="17">
        <v>0</v>
      </c>
      <c r="BN173" s="17">
        <v>0</v>
      </c>
      <c r="BO173" s="17">
        <v>0</v>
      </c>
      <c r="BP173" s="17">
        <v>0</v>
      </c>
      <c r="BQ173" s="15">
        <v>0</v>
      </c>
      <c r="BR173" s="15">
        <v>0</v>
      </c>
      <c r="BS173" s="15">
        <v>0</v>
      </c>
      <c r="BT173" s="15">
        <v>0</v>
      </c>
      <c r="BU173" s="15"/>
      <c r="BV173" s="15"/>
      <c r="BW173" s="15"/>
      <c r="BX173" s="15"/>
      <c r="BY173" s="15"/>
      <c r="BZ173" s="15"/>
      <c r="CA173" s="15"/>
      <c r="CB173" s="15"/>
      <c r="CC173" s="17">
        <v>454</v>
      </c>
      <c r="CD173" s="17">
        <v>53</v>
      </c>
      <c r="CE173" s="17">
        <v>443</v>
      </c>
      <c r="CF173" s="17">
        <v>40</v>
      </c>
      <c r="CG173" s="17">
        <v>426</v>
      </c>
      <c r="CH173" s="17">
        <v>31</v>
      </c>
      <c r="CI173" s="17">
        <v>456</v>
      </c>
      <c r="CJ173" s="17">
        <v>53</v>
      </c>
      <c r="CK173" s="17">
        <v>0</v>
      </c>
      <c r="CL173" s="17">
        <v>0</v>
      </c>
      <c r="CM173" s="17">
        <v>0</v>
      </c>
      <c r="CN173" s="17">
        <v>0</v>
      </c>
      <c r="CO173" s="17">
        <v>0</v>
      </c>
      <c r="CP173" s="17">
        <v>0</v>
      </c>
      <c r="CQ173" s="17">
        <v>383</v>
      </c>
      <c r="CR173" s="17">
        <v>25</v>
      </c>
      <c r="CS173" s="17">
        <v>82</v>
      </c>
      <c r="CT173" s="17">
        <v>27</v>
      </c>
      <c r="CU173" s="17">
        <v>459</v>
      </c>
      <c r="CV173" s="17">
        <v>53</v>
      </c>
      <c r="CW173" s="17">
        <v>203</v>
      </c>
      <c r="CX173" s="17">
        <v>31</v>
      </c>
      <c r="CY173" s="17">
        <v>0</v>
      </c>
      <c r="CZ173" s="17">
        <v>0</v>
      </c>
      <c r="DA173" s="17">
        <v>0</v>
      </c>
      <c r="DB173" s="15"/>
      <c r="DC173" s="15"/>
      <c r="DD173" s="15"/>
      <c r="DE173" s="15"/>
      <c r="DF173" s="15"/>
      <c r="DG173" s="15"/>
      <c r="DH173" s="15"/>
    </row>
    <row r="174" spans="1:112" ht="17.25" thickBot="1">
      <c r="A174" s="18" t="b">
        <v>1</v>
      </c>
      <c r="B174" s="18" t="b">
        <v>1</v>
      </c>
      <c r="C174" s="15"/>
      <c r="D174" s="15"/>
      <c r="E174" s="17">
        <v>461102</v>
      </c>
      <c r="F174" s="17">
        <v>0</v>
      </c>
      <c r="G174" s="17">
        <v>0</v>
      </c>
      <c r="H174" s="17">
        <v>0</v>
      </c>
      <c r="I174" s="17">
        <v>0</v>
      </c>
      <c r="J174" s="15">
        <v>0</v>
      </c>
      <c r="K174" s="17">
        <v>0</v>
      </c>
      <c r="L174" s="17">
        <v>2</v>
      </c>
      <c r="M174" s="15">
        <v>1</v>
      </c>
      <c r="N174" s="15"/>
      <c r="O174" s="17">
        <v>0</v>
      </c>
      <c r="P174" s="15" t="s">
        <v>5182</v>
      </c>
      <c r="Q174" s="15">
        <v>0</v>
      </c>
      <c r="R174" s="17">
        <v>173</v>
      </c>
      <c r="S174" s="18" t="b">
        <v>0</v>
      </c>
      <c r="T174" s="15"/>
      <c r="U174" s="15"/>
      <c r="V174" s="17">
        <v>40</v>
      </c>
      <c r="W174" s="15" t="s">
        <v>5183</v>
      </c>
      <c r="X174" s="15">
        <v>0</v>
      </c>
      <c r="Y174" s="18" t="b">
        <v>0</v>
      </c>
      <c r="Z174" s="15" t="s">
        <v>5184</v>
      </c>
      <c r="AA174" s="15">
        <v>4.8</v>
      </c>
      <c r="AB174" s="18" t="b">
        <v>0</v>
      </c>
      <c r="AC174" s="15"/>
      <c r="AD174" s="15" t="s">
        <v>519</v>
      </c>
      <c r="AE174" s="17">
        <v>7</v>
      </c>
      <c r="AF174" s="17">
        <v>9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5">
        <v>0</v>
      </c>
      <c r="AM174" s="15">
        <v>0</v>
      </c>
      <c r="AN174" s="15" t="s">
        <v>5184</v>
      </c>
      <c r="AO174" s="15"/>
      <c r="AP174" s="15"/>
      <c r="AQ174" s="15"/>
      <c r="AR174" s="15"/>
      <c r="AS174" s="18" t="b">
        <v>0</v>
      </c>
      <c r="AT174" s="15" t="s">
        <v>5185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5">
        <v>0</v>
      </c>
      <c r="BI174" s="15">
        <v>0</v>
      </c>
      <c r="BJ174" s="15">
        <v>0</v>
      </c>
      <c r="BK174" s="15">
        <v>0</v>
      </c>
      <c r="BL174" s="17">
        <v>0</v>
      </c>
      <c r="BM174" s="17">
        <v>0</v>
      </c>
      <c r="BN174" s="17">
        <v>0</v>
      </c>
      <c r="BO174" s="17">
        <v>0</v>
      </c>
      <c r="BP174" s="17">
        <v>0</v>
      </c>
      <c r="BQ174" s="15">
        <v>0</v>
      </c>
      <c r="BR174" s="15">
        <v>0</v>
      </c>
      <c r="BS174" s="15">
        <v>0</v>
      </c>
      <c r="BT174" s="15">
        <v>0</v>
      </c>
      <c r="BU174" s="15"/>
      <c r="BV174" s="15"/>
      <c r="BW174" s="15"/>
      <c r="BX174" s="15"/>
      <c r="BY174" s="15"/>
      <c r="BZ174" s="15"/>
      <c r="CA174" s="15"/>
      <c r="CB174" s="15"/>
      <c r="CC174" s="17">
        <v>429</v>
      </c>
      <c r="CD174" s="17">
        <v>155</v>
      </c>
      <c r="CE174" s="17">
        <v>414</v>
      </c>
      <c r="CF174" s="17">
        <v>154</v>
      </c>
      <c r="CG174" s="17">
        <v>395</v>
      </c>
      <c r="CH174" s="17">
        <v>150</v>
      </c>
      <c r="CI174" s="17">
        <v>431</v>
      </c>
      <c r="CJ174" s="17">
        <v>155</v>
      </c>
      <c r="CK174" s="17">
        <v>0</v>
      </c>
      <c r="CL174" s="17">
        <v>0</v>
      </c>
      <c r="CM174" s="17">
        <v>0</v>
      </c>
      <c r="CN174" s="17">
        <v>0</v>
      </c>
      <c r="CO174" s="17">
        <v>0</v>
      </c>
      <c r="CP174" s="17">
        <v>0</v>
      </c>
      <c r="CQ174" s="17">
        <v>532</v>
      </c>
      <c r="CR174" s="17">
        <v>163</v>
      </c>
      <c r="CS174" s="17">
        <v>41</v>
      </c>
      <c r="CT174" s="17">
        <v>26</v>
      </c>
      <c r="CU174" s="17">
        <v>435</v>
      </c>
      <c r="CV174" s="17">
        <v>156</v>
      </c>
      <c r="CW174" s="17">
        <v>79</v>
      </c>
      <c r="CX174" s="17">
        <v>31</v>
      </c>
      <c r="CY174" s="17">
        <v>0</v>
      </c>
      <c r="CZ174" s="17">
        <v>0</v>
      </c>
      <c r="DA174" s="17">
        <v>0</v>
      </c>
      <c r="DB174" s="15"/>
      <c r="DC174" s="15"/>
      <c r="DD174" s="15"/>
      <c r="DE174" s="15"/>
      <c r="DF174" s="15"/>
      <c r="DG174" s="15"/>
      <c r="DH174" s="15"/>
    </row>
    <row r="175" spans="1:112" ht="17.25" thickBot="1">
      <c r="A175" s="18" t="b">
        <v>1</v>
      </c>
      <c r="B175" s="18" t="b">
        <v>1</v>
      </c>
      <c r="C175" s="15"/>
      <c r="D175" s="15"/>
      <c r="E175" s="17">
        <v>436761</v>
      </c>
      <c r="F175" s="17">
        <v>0</v>
      </c>
      <c r="G175" s="17">
        <v>0</v>
      </c>
      <c r="H175" s="17">
        <v>0</v>
      </c>
      <c r="I175" s="17">
        <v>0</v>
      </c>
      <c r="J175" s="15">
        <v>0</v>
      </c>
      <c r="K175" s="17">
        <v>0</v>
      </c>
      <c r="L175" s="17">
        <v>2</v>
      </c>
      <c r="M175" s="15">
        <v>1</v>
      </c>
      <c r="N175" s="15"/>
      <c r="O175" s="17">
        <v>0</v>
      </c>
      <c r="P175" s="15" t="s">
        <v>1520</v>
      </c>
      <c r="Q175" s="15">
        <v>0</v>
      </c>
      <c r="R175" s="17">
        <v>174</v>
      </c>
      <c r="S175" s="18" t="b">
        <v>0</v>
      </c>
      <c r="T175" s="15"/>
      <c r="U175" s="15"/>
      <c r="V175" s="17">
        <v>40</v>
      </c>
      <c r="W175" s="15" t="s">
        <v>5186</v>
      </c>
      <c r="X175" s="15">
        <v>0</v>
      </c>
      <c r="Y175" s="18" t="b">
        <v>0</v>
      </c>
      <c r="Z175" s="15" t="s">
        <v>5187</v>
      </c>
      <c r="AA175" s="15">
        <v>0.4</v>
      </c>
      <c r="AB175" s="18" t="b">
        <v>0</v>
      </c>
      <c r="AC175" s="15"/>
      <c r="AD175" s="15" t="s">
        <v>519</v>
      </c>
      <c r="AE175" s="17">
        <v>7</v>
      </c>
      <c r="AF175" s="17">
        <v>9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5">
        <v>0</v>
      </c>
      <c r="AM175" s="15">
        <v>0</v>
      </c>
      <c r="AN175" s="15" t="s">
        <v>5187</v>
      </c>
      <c r="AO175" s="15"/>
      <c r="AP175" s="15"/>
      <c r="AQ175" s="15"/>
      <c r="AR175" s="15"/>
      <c r="AS175" s="18" t="b">
        <v>0</v>
      </c>
      <c r="AT175" s="15" t="s">
        <v>5188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5">
        <v>0</v>
      </c>
      <c r="BI175" s="15">
        <v>0</v>
      </c>
      <c r="BJ175" s="15">
        <v>0</v>
      </c>
      <c r="BK175" s="15">
        <v>0</v>
      </c>
      <c r="BL175" s="17">
        <v>0</v>
      </c>
      <c r="BM175" s="17">
        <v>0</v>
      </c>
      <c r="BN175" s="17">
        <v>0</v>
      </c>
      <c r="BO175" s="17">
        <v>0</v>
      </c>
      <c r="BP175" s="17">
        <v>0</v>
      </c>
      <c r="BQ175" s="15">
        <v>0</v>
      </c>
      <c r="BR175" s="15">
        <v>0</v>
      </c>
      <c r="BS175" s="15">
        <v>0</v>
      </c>
      <c r="BT175" s="15">
        <v>0</v>
      </c>
      <c r="BU175" s="15"/>
      <c r="BV175" s="15"/>
      <c r="BW175" s="15"/>
      <c r="BX175" s="15"/>
      <c r="BY175" s="15"/>
      <c r="BZ175" s="15"/>
      <c r="CA175" s="15"/>
      <c r="CB175" s="15"/>
      <c r="CC175" s="17">
        <v>422</v>
      </c>
      <c r="CD175" s="17">
        <v>150</v>
      </c>
      <c r="CE175" s="17">
        <v>407</v>
      </c>
      <c r="CF175" s="17">
        <v>149</v>
      </c>
      <c r="CG175" s="17">
        <v>388</v>
      </c>
      <c r="CH175" s="17">
        <v>145</v>
      </c>
      <c r="CI175" s="17">
        <v>424</v>
      </c>
      <c r="CJ175" s="17">
        <v>150</v>
      </c>
      <c r="CK175" s="17">
        <v>0</v>
      </c>
      <c r="CL175" s="17">
        <v>0</v>
      </c>
      <c r="CM175" s="17">
        <v>0</v>
      </c>
      <c r="CN175" s="17">
        <v>0</v>
      </c>
      <c r="CO175" s="17">
        <v>0</v>
      </c>
      <c r="CP175" s="17">
        <v>0</v>
      </c>
      <c r="CQ175" s="17">
        <v>525</v>
      </c>
      <c r="CR175" s="17">
        <v>158</v>
      </c>
      <c r="CS175" s="17">
        <v>34</v>
      </c>
      <c r="CT175" s="17">
        <v>21</v>
      </c>
      <c r="CU175" s="17">
        <v>428</v>
      </c>
      <c r="CV175" s="17">
        <v>151</v>
      </c>
      <c r="CW175" s="17">
        <v>280</v>
      </c>
      <c r="CX175" s="17">
        <v>104</v>
      </c>
      <c r="CY175" s="17">
        <v>0</v>
      </c>
      <c r="CZ175" s="17">
        <v>0</v>
      </c>
      <c r="DA175" s="17">
        <v>0</v>
      </c>
      <c r="DB175" s="15"/>
      <c r="DC175" s="15"/>
      <c r="DD175" s="15"/>
      <c r="DE175" s="15"/>
      <c r="DF175" s="15"/>
      <c r="DG175" s="15"/>
      <c r="DH175" s="15"/>
    </row>
    <row r="176" spans="1:112" ht="17.25" thickBot="1">
      <c r="A176" s="18" t="b">
        <v>1</v>
      </c>
      <c r="B176" s="18" t="b">
        <v>1</v>
      </c>
      <c r="C176" s="15"/>
      <c r="D176" s="15"/>
      <c r="E176" s="17">
        <v>451284</v>
      </c>
      <c r="F176" s="17">
        <v>0</v>
      </c>
      <c r="G176" s="17">
        <v>0</v>
      </c>
      <c r="H176" s="17">
        <v>0</v>
      </c>
      <c r="I176" s="17">
        <v>0</v>
      </c>
      <c r="J176" s="15">
        <v>0</v>
      </c>
      <c r="K176" s="17">
        <v>0</v>
      </c>
      <c r="L176" s="17">
        <v>2</v>
      </c>
      <c r="M176" s="15">
        <v>1</v>
      </c>
      <c r="N176" s="15"/>
      <c r="O176" s="17">
        <v>0</v>
      </c>
      <c r="P176" s="15" t="s">
        <v>3043</v>
      </c>
      <c r="Q176" s="15">
        <v>0</v>
      </c>
      <c r="R176" s="17">
        <v>175</v>
      </c>
      <c r="S176" s="18" t="b">
        <v>0</v>
      </c>
      <c r="T176" s="15"/>
      <c r="U176" s="15"/>
      <c r="V176" s="17">
        <v>40</v>
      </c>
      <c r="W176" s="15" t="s">
        <v>5189</v>
      </c>
      <c r="X176" s="15">
        <v>0</v>
      </c>
      <c r="Y176" s="18" t="b">
        <v>0</v>
      </c>
      <c r="Z176" s="15" t="s">
        <v>5190</v>
      </c>
      <c r="AA176" s="15">
        <v>16.2</v>
      </c>
      <c r="AB176" s="18" t="b">
        <v>0</v>
      </c>
      <c r="AC176" s="15"/>
      <c r="AD176" s="15" t="s">
        <v>519</v>
      </c>
      <c r="AE176" s="17">
        <v>7</v>
      </c>
      <c r="AF176" s="17">
        <v>9</v>
      </c>
      <c r="AG176" s="17">
        <v>0</v>
      </c>
      <c r="AH176" s="17">
        <v>0</v>
      </c>
      <c r="AI176" s="17">
        <v>0</v>
      </c>
      <c r="AJ176" s="17">
        <v>0</v>
      </c>
      <c r="AK176" s="17">
        <v>0</v>
      </c>
      <c r="AL176" s="15">
        <v>0</v>
      </c>
      <c r="AM176" s="15">
        <v>0</v>
      </c>
      <c r="AN176" s="15" t="s">
        <v>5190</v>
      </c>
      <c r="AO176" s="15"/>
      <c r="AP176" s="15"/>
      <c r="AQ176" s="15"/>
      <c r="AR176" s="15"/>
      <c r="AS176" s="18" t="b">
        <v>0</v>
      </c>
      <c r="AT176" s="15" t="s">
        <v>5191</v>
      </c>
      <c r="AU176" s="17">
        <v>0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7">
        <v>0</v>
      </c>
      <c r="BH176" s="15">
        <v>0</v>
      </c>
      <c r="BI176" s="15">
        <v>0</v>
      </c>
      <c r="BJ176" s="15">
        <v>0</v>
      </c>
      <c r="BK176" s="15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5">
        <v>0</v>
      </c>
      <c r="BR176" s="15">
        <v>0</v>
      </c>
      <c r="BS176" s="15">
        <v>0</v>
      </c>
      <c r="BT176" s="15">
        <v>0</v>
      </c>
      <c r="BU176" s="15"/>
      <c r="BV176" s="15"/>
      <c r="BW176" s="15"/>
      <c r="BX176" s="15"/>
      <c r="BY176" s="15"/>
      <c r="BZ176" s="15"/>
      <c r="CA176" s="15"/>
      <c r="CB176" s="15"/>
      <c r="CC176" s="17">
        <v>427</v>
      </c>
      <c r="CD176" s="17">
        <v>153</v>
      </c>
      <c r="CE176" s="17">
        <v>412</v>
      </c>
      <c r="CF176" s="17">
        <v>152</v>
      </c>
      <c r="CG176" s="17">
        <v>393</v>
      </c>
      <c r="CH176" s="17">
        <v>148</v>
      </c>
      <c r="CI176" s="17">
        <v>429</v>
      </c>
      <c r="CJ176" s="17">
        <v>153</v>
      </c>
      <c r="CK176" s="17">
        <v>0</v>
      </c>
      <c r="CL176" s="17">
        <v>0</v>
      </c>
      <c r="CM176" s="17">
        <v>0</v>
      </c>
      <c r="CN176" s="17">
        <v>0</v>
      </c>
      <c r="CO176" s="17">
        <v>0</v>
      </c>
      <c r="CP176" s="17">
        <v>0</v>
      </c>
      <c r="CQ176" s="17">
        <v>530</v>
      </c>
      <c r="CR176" s="17">
        <v>161</v>
      </c>
      <c r="CS176" s="17">
        <v>39</v>
      </c>
      <c r="CT176" s="17">
        <v>24</v>
      </c>
      <c r="CU176" s="17">
        <v>433</v>
      </c>
      <c r="CV176" s="17">
        <v>154</v>
      </c>
      <c r="CW176" s="17">
        <v>22</v>
      </c>
      <c r="CX176" s="17">
        <v>7</v>
      </c>
      <c r="CY176" s="17">
        <v>0</v>
      </c>
      <c r="CZ176" s="17">
        <v>0</v>
      </c>
      <c r="DA176" s="17">
        <v>0</v>
      </c>
      <c r="DB176" s="15"/>
      <c r="DC176" s="15"/>
      <c r="DD176" s="15"/>
      <c r="DE176" s="15"/>
      <c r="DF176" s="15"/>
      <c r="DG176" s="15"/>
      <c r="DH176" s="15"/>
    </row>
    <row r="177" spans="1:112" ht="17.25" thickBot="1">
      <c r="A177" s="18" t="b">
        <v>1</v>
      </c>
      <c r="B177" s="18" t="b">
        <v>1</v>
      </c>
      <c r="C177" s="15"/>
      <c r="D177" s="15"/>
      <c r="E177" s="17">
        <v>173878</v>
      </c>
      <c r="F177" s="17">
        <v>0</v>
      </c>
      <c r="G177" s="17">
        <v>0</v>
      </c>
      <c r="H177" s="17">
        <v>0</v>
      </c>
      <c r="I177" s="17">
        <v>0</v>
      </c>
      <c r="J177" s="15">
        <v>0</v>
      </c>
      <c r="K177" s="17">
        <v>0</v>
      </c>
      <c r="L177" s="17">
        <v>2</v>
      </c>
      <c r="M177" s="15">
        <v>1</v>
      </c>
      <c r="N177" s="15"/>
      <c r="O177" s="17">
        <v>0</v>
      </c>
      <c r="P177" s="15" t="s">
        <v>797</v>
      </c>
      <c r="Q177" s="15">
        <v>0</v>
      </c>
      <c r="R177" s="17">
        <v>176</v>
      </c>
      <c r="S177" s="18" t="b">
        <v>0</v>
      </c>
      <c r="T177" s="15"/>
      <c r="U177" s="15"/>
      <c r="V177" s="17">
        <v>40</v>
      </c>
      <c r="W177" s="15" t="s">
        <v>5192</v>
      </c>
      <c r="X177" s="15">
        <v>0</v>
      </c>
      <c r="Y177" s="18" t="b">
        <v>0</v>
      </c>
      <c r="Z177" s="15" t="s">
        <v>4104</v>
      </c>
      <c r="AA177" s="15">
        <v>0.6</v>
      </c>
      <c r="AB177" s="18" t="b">
        <v>0</v>
      </c>
      <c r="AC177" s="15"/>
      <c r="AD177" s="15" t="s">
        <v>519</v>
      </c>
      <c r="AE177" s="17">
        <v>7</v>
      </c>
      <c r="AF177" s="17">
        <v>9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5">
        <v>0</v>
      </c>
      <c r="AM177" s="15">
        <v>0</v>
      </c>
      <c r="AN177" s="15" t="s">
        <v>4104</v>
      </c>
      <c r="AO177" s="15"/>
      <c r="AP177" s="15"/>
      <c r="AQ177" s="15"/>
      <c r="AR177" s="15"/>
      <c r="AS177" s="18" t="b">
        <v>0</v>
      </c>
      <c r="AT177" s="15" t="s">
        <v>5193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5">
        <v>0</v>
      </c>
      <c r="BI177" s="15">
        <v>0</v>
      </c>
      <c r="BJ177" s="15">
        <v>0</v>
      </c>
      <c r="BK177" s="15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5">
        <v>0</v>
      </c>
      <c r="BR177" s="15">
        <v>0</v>
      </c>
      <c r="BS177" s="15">
        <v>0</v>
      </c>
      <c r="BT177" s="15">
        <v>0</v>
      </c>
      <c r="BU177" s="15"/>
      <c r="BV177" s="15"/>
      <c r="BW177" s="15"/>
      <c r="BX177" s="15"/>
      <c r="BY177" s="15"/>
      <c r="BZ177" s="15"/>
      <c r="CA177" s="15"/>
      <c r="CB177" s="15"/>
      <c r="CC177" s="17">
        <v>408</v>
      </c>
      <c r="CD177" s="17">
        <v>139</v>
      </c>
      <c r="CE177" s="17">
        <v>393</v>
      </c>
      <c r="CF177" s="17">
        <v>138</v>
      </c>
      <c r="CG177" s="17">
        <v>374</v>
      </c>
      <c r="CH177" s="17">
        <v>134</v>
      </c>
      <c r="CI177" s="17">
        <v>410</v>
      </c>
      <c r="CJ177" s="17">
        <v>139</v>
      </c>
      <c r="CK177" s="17">
        <v>0</v>
      </c>
      <c r="CL177" s="17">
        <v>0</v>
      </c>
      <c r="CM177" s="17">
        <v>0</v>
      </c>
      <c r="CN177" s="17">
        <v>0</v>
      </c>
      <c r="CO177" s="17">
        <v>0</v>
      </c>
      <c r="CP177" s="17">
        <v>0</v>
      </c>
      <c r="CQ177" s="17">
        <v>510</v>
      </c>
      <c r="CR177" s="17">
        <v>146</v>
      </c>
      <c r="CS177" s="17">
        <v>19</v>
      </c>
      <c r="CT177" s="17">
        <v>9</v>
      </c>
      <c r="CU177" s="17">
        <v>414</v>
      </c>
      <c r="CV177" s="17">
        <v>140</v>
      </c>
      <c r="CW177" s="17">
        <v>252</v>
      </c>
      <c r="CX177" s="17">
        <v>91</v>
      </c>
      <c r="CY177" s="17">
        <v>0</v>
      </c>
      <c r="CZ177" s="17">
        <v>0</v>
      </c>
      <c r="DA177" s="17">
        <v>0</v>
      </c>
      <c r="DB177" s="15"/>
      <c r="DC177" s="15"/>
      <c r="DD177" s="15"/>
      <c r="DE177" s="15"/>
      <c r="DF177" s="15"/>
      <c r="DG177" s="15"/>
      <c r="DH177" s="15"/>
    </row>
    <row r="178" spans="1:112" ht="27.75" thickBot="1">
      <c r="A178" s="18" t="b">
        <v>1</v>
      </c>
      <c r="B178" s="18" t="b">
        <v>1</v>
      </c>
      <c r="C178" s="15"/>
      <c r="D178" s="15"/>
      <c r="E178" s="17">
        <v>465390</v>
      </c>
      <c r="F178" s="17">
        <v>0</v>
      </c>
      <c r="G178" s="17">
        <v>0</v>
      </c>
      <c r="H178" s="17">
        <v>0</v>
      </c>
      <c r="I178" s="17">
        <v>0</v>
      </c>
      <c r="J178" s="15">
        <v>0</v>
      </c>
      <c r="K178" s="17">
        <v>0</v>
      </c>
      <c r="L178" s="17">
        <v>2</v>
      </c>
      <c r="M178" s="15">
        <v>1</v>
      </c>
      <c r="N178" s="15"/>
      <c r="O178" s="17">
        <v>0</v>
      </c>
      <c r="P178" s="15" t="s">
        <v>5194</v>
      </c>
      <c r="Q178" s="15">
        <v>0</v>
      </c>
      <c r="R178" s="17">
        <v>177</v>
      </c>
      <c r="S178" s="18" t="b">
        <v>0</v>
      </c>
      <c r="T178" s="15"/>
      <c r="U178" s="15"/>
      <c r="V178" s="17">
        <v>40</v>
      </c>
      <c r="W178" s="15" t="s">
        <v>5195</v>
      </c>
      <c r="X178" s="15">
        <v>0</v>
      </c>
      <c r="Y178" s="18" t="b">
        <v>0</v>
      </c>
      <c r="Z178" s="15" t="s">
        <v>5196</v>
      </c>
      <c r="AA178" s="15">
        <v>0.2</v>
      </c>
      <c r="AB178" s="18" t="b">
        <v>0</v>
      </c>
      <c r="AC178" s="15"/>
      <c r="AD178" s="15" t="s">
        <v>519</v>
      </c>
      <c r="AE178" s="17">
        <v>7</v>
      </c>
      <c r="AF178" s="17">
        <v>9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5">
        <v>0</v>
      </c>
      <c r="AM178" s="15">
        <v>0</v>
      </c>
      <c r="AN178" s="15" t="s">
        <v>5196</v>
      </c>
      <c r="AO178" s="15"/>
      <c r="AP178" s="15"/>
      <c r="AQ178" s="15"/>
      <c r="AR178" s="15"/>
      <c r="AS178" s="18" t="b">
        <v>0</v>
      </c>
      <c r="AT178" s="15" t="s">
        <v>5197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5">
        <v>0</v>
      </c>
      <c r="BI178" s="15">
        <v>0</v>
      </c>
      <c r="BJ178" s="15">
        <v>0</v>
      </c>
      <c r="BK178" s="15">
        <v>0</v>
      </c>
      <c r="BL178" s="17">
        <v>0</v>
      </c>
      <c r="BM178" s="17">
        <v>0</v>
      </c>
      <c r="BN178" s="17">
        <v>0</v>
      </c>
      <c r="BO178" s="17">
        <v>0</v>
      </c>
      <c r="BP178" s="17">
        <v>0</v>
      </c>
      <c r="BQ178" s="15">
        <v>0</v>
      </c>
      <c r="BR178" s="15">
        <v>0</v>
      </c>
      <c r="BS178" s="15">
        <v>0</v>
      </c>
      <c r="BT178" s="15">
        <v>0</v>
      </c>
      <c r="BU178" s="15"/>
      <c r="BV178" s="15"/>
      <c r="BW178" s="15"/>
      <c r="BX178" s="15"/>
      <c r="BY178" s="15"/>
      <c r="BZ178" s="15"/>
      <c r="CA178" s="15"/>
      <c r="CB178" s="15"/>
      <c r="CC178" s="17">
        <v>431</v>
      </c>
      <c r="CD178" s="17">
        <v>156</v>
      </c>
      <c r="CE178" s="17">
        <v>416</v>
      </c>
      <c r="CF178" s="17">
        <v>155</v>
      </c>
      <c r="CG178" s="17">
        <v>397</v>
      </c>
      <c r="CH178" s="17">
        <v>151</v>
      </c>
      <c r="CI178" s="17">
        <v>433</v>
      </c>
      <c r="CJ178" s="17">
        <v>156</v>
      </c>
      <c r="CK178" s="17">
        <v>0</v>
      </c>
      <c r="CL178" s="17">
        <v>0</v>
      </c>
      <c r="CM178" s="17">
        <v>0</v>
      </c>
      <c r="CN178" s="17">
        <v>0</v>
      </c>
      <c r="CO178" s="17">
        <v>0</v>
      </c>
      <c r="CP178" s="17">
        <v>0</v>
      </c>
      <c r="CQ178" s="17">
        <v>534</v>
      </c>
      <c r="CR178" s="17">
        <v>164</v>
      </c>
      <c r="CS178" s="17">
        <v>43</v>
      </c>
      <c r="CT178" s="17">
        <v>27</v>
      </c>
      <c r="CU178" s="17">
        <v>437</v>
      </c>
      <c r="CV178" s="17">
        <v>157</v>
      </c>
      <c r="CW178" s="17">
        <v>389</v>
      </c>
      <c r="CX178" s="17">
        <v>139</v>
      </c>
      <c r="CY178" s="17">
        <v>0</v>
      </c>
      <c r="CZ178" s="17">
        <v>0</v>
      </c>
      <c r="DA178" s="17">
        <v>0</v>
      </c>
      <c r="DB178" s="15"/>
      <c r="DC178" s="15"/>
      <c r="DD178" s="15"/>
      <c r="DE178" s="15"/>
      <c r="DF178" s="15"/>
      <c r="DG178" s="15"/>
      <c r="DH178" s="15"/>
    </row>
    <row r="179" spans="1:112" ht="17.25" thickBot="1">
      <c r="A179" s="18" t="b">
        <v>1</v>
      </c>
      <c r="B179" s="18" t="b">
        <v>1</v>
      </c>
      <c r="C179" s="15"/>
      <c r="D179" s="15"/>
      <c r="E179" s="17">
        <v>80178</v>
      </c>
      <c r="F179" s="17">
        <v>0</v>
      </c>
      <c r="G179" s="17">
        <v>0</v>
      </c>
      <c r="H179" s="17">
        <v>0</v>
      </c>
      <c r="I179" s="17">
        <v>0</v>
      </c>
      <c r="J179" s="15">
        <v>0</v>
      </c>
      <c r="K179" s="17">
        <v>0</v>
      </c>
      <c r="L179" s="17">
        <v>2</v>
      </c>
      <c r="M179" s="15">
        <v>1</v>
      </c>
      <c r="N179" s="15"/>
      <c r="O179" s="17">
        <v>0</v>
      </c>
      <c r="P179" s="15" t="s">
        <v>1633</v>
      </c>
      <c r="Q179" s="15">
        <v>0</v>
      </c>
      <c r="R179" s="17">
        <v>178</v>
      </c>
      <c r="S179" s="18" t="b">
        <v>0</v>
      </c>
      <c r="T179" s="15"/>
      <c r="U179" s="15"/>
      <c r="V179" s="17">
        <v>40</v>
      </c>
      <c r="W179" s="15" t="s">
        <v>5198</v>
      </c>
      <c r="X179" s="15">
        <v>0</v>
      </c>
      <c r="Y179" s="18" t="b">
        <v>0</v>
      </c>
      <c r="Z179" s="15" t="s">
        <v>5199</v>
      </c>
      <c r="AA179" s="15">
        <v>0.2</v>
      </c>
      <c r="AB179" s="18" t="b">
        <v>0</v>
      </c>
      <c r="AC179" s="15"/>
      <c r="AD179" s="15" t="s">
        <v>519</v>
      </c>
      <c r="AE179" s="17">
        <v>7</v>
      </c>
      <c r="AF179" s="17">
        <v>9</v>
      </c>
      <c r="AG179" s="17">
        <v>0</v>
      </c>
      <c r="AH179" s="17">
        <v>0</v>
      </c>
      <c r="AI179" s="17">
        <v>0</v>
      </c>
      <c r="AJ179" s="17">
        <v>0</v>
      </c>
      <c r="AK179" s="17">
        <v>0</v>
      </c>
      <c r="AL179" s="15">
        <v>0</v>
      </c>
      <c r="AM179" s="15">
        <v>0</v>
      </c>
      <c r="AN179" s="15" t="s">
        <v>5199</v>
      </c>
      <c r="AO179" s="15"/>
      <c r="AP179" s="15"/>
      <c r="AQ179" s="15"/>
      <c r="AR179" s="15"/>
      <c r="AS179" s="18" t="b">
        <v>0</v>
      </c>
      <c r="AT179" s="15" t="s">
        <v>5200</v>
      </c>
      <c r="AU179" s="17">
        <v>0</v>
      </c>
      <c r="AV179" s="17">
        <v>0</v>
      </c>
      <c r="AW179" s="17">
        <v>0</v>
      </c>
      <c r="AX179" s="17">
        <v>0</v>
      </c>
      <c r="AY179" s="17">
        <v>0</v>
      </c>
      <c r="AZ179" s="17">
        <v>0</v>
      </c>
      <c r="BA179" s="17">
        <v>0</v>
      </c>
      <c r="BB179" s="17">
        <v>0</v>
      </c>
      <c r="BC179" s="17">
        <v>0</v>
      </c>
      <c r="BD179" s="17">
        <v>0</v>
      </c>
      <c r="BE179" s="17">
        <v>0</v>
      </c>
      <c r="BF179" s="17">
        <v>0</v>
      </c>
      <c r="BG179" s="17">
        <v>0</v>
      </c>
      <c r="BH179" s="15">
        <v>0</v>
      </c>
      <c r="BI179" s="15">
        <v>0</v>
      </c>
      <c r="BJ179" s="15">
        <v>0</v>
      </c>
      <c r="BK179" s="15">
        <v>0</v>
      </c>
      <c r="BL179" s="17">
        <v>0</v>
      </c>
      <c r="BM179" s="17">
        <v>0</v>
      </c>
      <c r="BN179" s="17">
        <v>0</v>
      </c>
      <c r="BO179" s="17">
        <v>0</v>
      </c>
      <c r="BP179" s="17">
        <v>0</v>
      </c>
      <c r="BQ179" s="15">
        <v>0</v>
      </c>
      <c r="BR179" s="15">
        <v>0</v>
      </c>
      <c r="BS179" s="15">
        <v>0</v>
      </c>
      <c r="BT179" s="15">
        <v>0</v>
      </c>
      <c r="BU179" s="15"/>
      <c r="BV179" s="15"/>
      <c r="BW179" s="15"/>
      <c r="BX179" s="15"/>
      <c r="BY179" s="15"/>
      <c r="BZ179" s="15"/>
      <c r="CA179" s="15"/>
      <c r="CB179" s="15"/>
      <c r="CC179" s="17">
        <v>399</v>
      </c>
      <c r="CD179" s="17">
        <v>134</v>
      </c>
      <c r="CE179" s="17">
        <v>383</v>
      </c>
      <c r="CF179" s="17">
        <v>133</v>
      </c>
      <c r="CG179" s="17">
        <v>364</v>
      </c>
      <c r="CH179" s="17">
        <v>129</v>
      </c>
      <c r="CI179" s="17">
        <v>401</v>
      </c>
      <c r="CJ179" s="17">
        <v>134</v>
      </c>
      <c r="CK179" s="17">
        <v>0</v>
      </c>
      <c r="CL179" s="17">
        <v>0</v>
      </c>
      <c r="CM179" s="17">
        <v>0</v>
      </c>
      <c r="CN179" s="17">
        <v>0</v>
      </c>
      <c r="CO179" s="17">
        <v>0</v>
      </c>
      <c r="CP179" s="17">
        <v>0</v>
      </c>
      <c r="CQ179" s="17">
        <v>497</v>
      </c>
      <c r="CR179" s="17">
        <v>138</v>
      </c>
      <c r="CS179" s="17">
        <v>6</v>
      </c>
      <c r="CT179" s="17">
        <v>1</v>
      </c>
      <c r="CU179" s="17">
        <v>405</v>
      </c>
      <c r="CV179" s="17">
        <v>135</v>
      </c>
      <c r="CW179" s="17">
        <v>384</v>
      </c>
      <c r="CX179" s="17">
        <v>136</v>
      </c>
      <c r="CY179" s="17">
        <v>0</v>
      </c>
      <c r="CZ179" s="17">
        <v>0</v>
      </c>
      <c r="DA179" s="17">
        <v>0</v>
      </c>
      <c r="DB179" s="15"/>
      <c r="DC179" s="15"/>
      <c r="DD179" s="15"/>
      <c r="DE179" s="15"/>
      <c r="DF179" s="15"/>
      <c r="DG179" s="15"/>
      <c r="DH179" s="15"/>
    </row>
    <row r="180" spans="1:112" ht="27.75" thickBot="1">
      <c r="A180" s="18" t="b">
        <v>1</v>
      </c>
      <c r="B180" s="18" t="b">
        <v>1</v>
      </c>
      <c r="C180" s="15"/>
      <c r="D180" s="15"/>
      <c r="E180" s="17">
        <v>204813</v>
      </c>
      <c r="F180" s="17">
        <v>0</v>
      </c>
      <c r="G180" s="17">
        <v>0</v>
      </c>
      <c r="H180" s="17">
        <v>0</v>
      </c>
      <c r="I180" s="17">
        <v>0</v>
      </c>
      <c r="J180" s="15">
        <v>0</v>
      </c>
      <c r="K180" s="17">
        <v>0</v>
      </c>
      <c r="L180" s="17">
        <v>2</v>
      </c>
      <c r="M180" s="15">
        <v>1</v>
      </c>
      <c r="N180" s="15"/>
      <c r="O180" s="17">
        <v>0</v>
      </c>
      <c r="P180" s="15" t="s">
        <v>5201</v>
      </c>
      <c r="Q180" s="15">
        <v>0</v>
      </c>
      <c r="R180" s="17">
        <v>179</v>
      </c>
      <c r="S180" s="18" t="b">
        <v>0</v>
      </c>
      <c r="T180" s="15"/>
      <c r="U180" s="15"/>
      <c r="V180" s="17">
        <v>40</v>
      </c>
      <c r="W180" s="15" t="s">
        <v>5202</v>
      </c>
      <c r="X180" s="15">
        <v>0</v>
      </c>
      <c r="Y180" s="18" t="b">
        <v>0</v>
      </c>
      <c r="Z180" s="15" t="s">
        <v>5203</v>
      </c>
      <c r="AA180" s="15">
        <v>0.2</v>
      </c>
      <c r="AB180" s="18" t="b">
        <v>0</v>
      </c>
      <c r="AC180" s="15"/>
      <c r="AD180" s="15" t="s">
        <v>519</v>
      </c>
      <c r="AE180" s="17">
        <v>7</v>
      </c>
      <c r="AF180" s="17">
        <v>9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5">
        <v>0</v>
      </c>
      <c r="AM180" s="15">
        <v>0</v>
      </c>
      <c r="AN180" s="15" t="s">
        <v>5203</v>
      </c>
      <c r="AO180" s="15"/>
      <c r="AP180" s="15"/>
      <c r="AQ180" s="15"/>
      <c r="AR180" s="15"/>
      <c r="AS180" s="18" t="b">
        <v>0</v>
      </c>
      <c r="AT180" s="15" t="s">
        <v>5204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5">
        <v>0</v>
      </c>
      <c r="BI180" s="15">
        <v>0</v>
      </c>
      <c r="BJ180" s="15">
        <v>0</v>
      </c>
      <c r="BK180" s="15">
        <v>0</v>
      </c>
      <c r="BL180" s="17">
        <v>0</v>
      </c>
      <c r="BM180" s="17">
        <v>0</v>
      </c>
      <c r="BN180" s="17">
        <v>0</v>
      </c>
      <c r="BO180" s="17">
        <v>0</v>
      </c>
      <c r="BP180" s="17">
        <v>0</v>
      </c>
      <c r="BQ180" s="15">
        <v>0</v>
      </c>
      <c r="BR180" s="15">
        <v>0</v>
      </c>
      <c r="BS180" s="15">
        <v>0</v>
      </c>
      <c r="BT180" s="15">
        <v>0</v>
      </c>
      <c r="BU180" s="15"/>
      <c r="BV180" s="15"/>
      <c r="BW180" s="15"/>
      <c r="BX180" s="15"/>
      <c r="BY180" s="15"/>
      <c r="BZ180" s="15"/>
      <c r="CA180" s="15"/>
      <c r="CB180" s="15"/>
      <c r="CC180" s="17">
        <v>412</v>
      </c>
      <c r="CD180" s="17">
        <v>143</v>
      </c>
      <c r="CE180" s="17">
        <v>397</v>
      </c>
      <c r="CF180" s="17">
        <v>142</v>
      </c>
      <c r="CG180" s="17">
        <v>378</v>
      </c>
      <c r="CH180" s="17">
        <v>138</v>
      </c>
      <c r="CI180" s="17">
        <v>414</v>
      </c>
      <c r="CJ180" s="17">
        <v>143</v>
      </c>
      <c r="CK180" s="17">
        <v>0</v>
      </c>
      <c r="CL180" s="17">
        <v>0</v>
      </c>
      <c r="CM180" s="17">
        <v>0</v>
      </c>
      <c r="CN180" s="17">
        <v>0</v>
      </c>
      <c r="CO180" s="17">
        <v>0</v>
      </c>
      <c r="CP180" s="17">
        <v>0</v>
      </c>
      <c r="CQ180" s="17">
        <v>514</v>
      </c>
      <c r="CR180" s="17">
        <v>150</v>
      </c>
      <c r="CS180" s="17">
        <v>23</v>
      </c>
      <c r="CT180" s="17">
        <v>13</v>
      </c>
      <c r="CU180" s="17">
        <v>418</v>
      </c>
      <c r="CV180" s="17">
        <v>144</v>
      </c>
      <c r="CW180" s="17">
        <v>386</v>
      </c>
      <c r="CX180" s="17">
        <v>137</v>
      </c>
      <c r="CY180" s="17">
        <v>0</v>
      </c>
      <c r="CZ180" s="17">
        <v>0</v>
      </c>
      <c r="DA180" s="17">
        <v>0</v>
      </c>
      <c r="DB180" s="15"/>
      <c r="DC180" s="15"/>
      <c r="DD180" s="15"/>
      <c r="DE180" s="15"/>
      <c r="DF180" s="15"/>
      <c r="DG180" s="15"/>
      <c r="DH180" s="15"/>
    </row>
    <row r="181" spans="1:112" ht="27.75" thickBot="1">
      <c r="A181" s="18" t="b">
        <v>1</v>
      </c>
      <c r="B181" s="18" t="b">
        <v>1</v>
      </c>
      <c r="C181" s="15"/>
      <c r="D181" s="15"/>
      <c r="E181" s="17">
        <v>220583</v>
      </c>
      <c r="F181" s="17">
        <v>0</v>
      </c>
      <c r="G181" s="17">
        <v>0</v>
      </c>
      <c r="H181" s="17">
        <v>0</v>
      </c>
      <c r="I181" s="17">
        <v>0</v>
      </c>
      <c r="J181" s="15">
        <v>0</v>
      </c>
      <c r="K181" s="17">
        <v>0</v>
      </c>
      <c r="L181" s="17">
        <v>2</v>
      </c>
      <c r="M181" s="15">
        <v>1</v>
      </c>
      <c r="N181" s="15"/>
      <c r="O181" s="17">
        <v>0</v>
      </c>
      <c r="P181" s="15" t="s">
        <v>755</v>
      </c>
      <c r="Q181" s="15">
        <v>0</v>
      </c>
      <c r="R181" s="17">
        <v>180</v>
      </c>
      <c r="S181" s="18" t="b">
        <v>0</v>
      </c>
      <c r="T181" s="15"/>
      <c r="U181" s="15"/>
      <c r="V181" s="17">
        <v>40</v>
      </c>
      <c r="W181" s="15" t="s">
        <v>5205</v>
      </c>
      <c r="X181" s="15">
        <v>0</v>
      </c>
      <c r="Y181" s="18" t="b">
        <v>0</v>
      </c>
      <c r="Z181" s="15" t="s">
        <v>5206</v>
      </c>
      <c r="AA181" s="15">
        <v>0.3</v>
      </c>
      <c r="AB181" s="18" t="b">
        <v>0</v>
      </c>
      <c r="AC181" s="15"/>
      <c r="AD181" s="15" t="s">
        <v>519</v>
      </c>
      <c r="AE181" s="17">
        <v>7</v>
      </c>
      <c r="AF181" s="17">
        <v>9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5">
        <v>0</v>
      </c>
      <c r="AM181" s="15">
        <v>0</v>
      </c>
      <c r="AN181" s="15" t="s">
        <v>5206</v>
      </c>
      <c r="AO181" s="15"/>
      <c r="AP181" s="15"/>
      <c r="AQ181" s="15"/>
      <c r="AR181" s="15"/>
      <c r="AS181" s="18" t="b">
        <v>0</v>
      </c>
      <c r="AT181" s="15" t="s">
        <v>5207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5">
        <v>0</v>
      </c>
      <c r="BI181" s="15">
        <v>0</v>
      </c>
      <c r="BJ181" s="15">
        <v>0</v>
      </c>
      <c r="BK181" s="15">
        <v>0</v>
      </c>
      <c r="BL181" s="17">
        <v>0</v>
      </c>
      <c r="BM181" s="17">
        <v>0</v>
      </c>
      <c r="BN181" s="17">
        <v>0</v>
      </c>
      <c r="BO181" s="17">
        <v>0</v>
      </c>
      <c r="BP181" s="17">
        <v>0</v>
      </c>
      <c r="BQ181" s="15">
        <v>0</v>
      </c>
      <c r="BR181" s="15">
        <v>0</v>
      </c>
      <c r="BS181" s="15">
        <v>0</v>
      </c>
      <c r="BT181" s="15">
        <v>0</v>
      </c>
      <c r="BU181" s="15"/>
      <c r="BV181" s="15"/>
      <c r="BW181" s="15"/>
      <c r="BX181" s="15"/>
      <c r="BY181" s="15"/>
      <c r="BZ181" s="15"/>
      <c r="CA181" s="15"/>
      <c r="CB181" s="15"/>
      <c r="CC181" s="17">
        <v>416</v>
      </c>
      <c r="CD181" s="17">
        <v>146</v>
      </c>
      <c r="CE181" s="17">
        <v>401</v>
      </c>
      <c r="CF181" s="17">
        <v>145</v>
      </c>
      <c r="CG181" s="17">
        <v>382</v>
      </c>
      <c r="CH181" s="17">
        <v>141</v>
      </c>
      <c r="CI181" s="17">
        <v>418</v>
      </c>
      <c r="CJ181" s="17">
        <v>146</v>
      </c>
      <c r="CK181" s="17">
        <v>0</v>
      </c>
      <c r="CL181" s="17">
        <v>0</v>
      </c>
      <c r="CM181" s="17">
        <v>0</v>
      </c>
      <c r="CN181" s="17">
        <v>0</v>
      </c>
      <c r="CO181" s="17">
        <v>0</v>
      </c>
      <c r="CP181" s="17">
        <v>0</v>
      </c>
      <c r="CQ181" s="17">
        <v>519</v>
      </c>
      <c r="CR181" s="17">
        <v>154</v>
      </c>
      <c r="CS181" s="17">
        <v>28</v>
      </c>
      <c r="CT181" s="17">
        <v>17</v>
      </c>
      <c r="CU181" s="17">
        <v>422</v>
      </c>
      <c r="CV181" s="17">
        <v>147</v>
      </c>
      <c r="CW181" s="17">
        <v>312</v>
      </c>
      <c r="CX181" s="17">
        <v>113</v>
      </c>
      <c r="CY181" s="17">
        <v>0</v>
      </c>
      <c r="CZ181" s="17">
        <v>0</v>
      </c>
      <c r="DA181" s="17">
        <v>0</v>
      </c>
      <c r="DB181" s="15"/>
      <c r="DC181" s="15"/>
      <c r="DD181" s="15"/>
      <c r="DE181" s="15"/>
      <c r="DF181" s="15"/>
      <c r="DG181" s="15"/>
      <c r="DH181" s="15"/>
    </row>
    <row r="182" spans="1:112" ht="17.25" thickBot="1">
      <c r="A182" s="18" t="b">
        <v>1</v>
      </c>
      <c r="B182" s="18" t="b">
        <v>1</v>
      </c>
      <c r="C182" s="15"/>
      <c r="D182" s="15"/>
      <c r="E182" s="17">
        <v>577411</v>
      </c>
      <c r="F182" s="17">
        <v>0</v>
      </c>
      <c r="G182" s="17">
        <v>0</v>
      </c>
      <c r="H182" s="17">
        <v>0</v>
      </c>
      <c r="I182" s="17">
        <v>0</v>
      </c>
      <c r="J182" s="15">
        <v>0</v>
      </c>
      <c r="K182" s="17">
        <v>0</v>
      </c>
      <c r="L182" s="17">
        <v>2</v>
      </c>
      <c r="M182" s="15">
        <v>1</v>
      </c>
      <c r="N182" s="15"/>
      <c r="O182" s="17">
        <v>0</v>
      </c>
      <c r="P182" s="15" t="s">
        <v>5208</v>
      </c>
      <c r="Q182" s="15">
        <v>0</v>
      </c>
      <c r="R182" s="17">
        <v>181</v>
      </c>
      <c r="S182" s="18" t="b">
        <v>0</v>
      </c>
      <c r="T182" s="15"/>
      <c r="U182" s="15"/>
      <c r="V182" s="17">
        <v>40</v>
      </c>
      <c r="W182" s="15" t="s">
        <v>5209</v>
      </c>
      <c r="X182" s="15">
        <v>0</v>
      </c>
      <c r="Y182" s="18" t="b">
        <v>0</v>
      </c>
      <c r="Z182" s="15" t="s">
        <v>5210</v>
      </c>
      <c r="AA182" s="15">
        <v>0.1</v>
      </c>
      <c r="AB182" s="18" t="b">
        <v>0</v>
      </c>
      <c r="AC182" s="15"/>
      <c r="AD182" s="15" t="s">
        <v>519</v>
      </c>
      <c r="AE182" s="17">
        <v>7</v>
      </c>
      <c r="AF182" s="17">
        <v>9</v>
      </c>
      <c r="AG182" s="17">
        <v>0</v>
      </c>
      <c r="AH182" s="17">
        <v>0</v>
      </c>
      <c r="AI182" s="17">
        <v>0</v>
      </c>
      <c r="AJ182" s="17">
        <v>0</v>
      </c>
      <c r="AK182" s="17">
        <v>0</v>
      </c>
      <c r="AL182" s="15">
        <v>0</v>
      </c>
      <c r="AM182" s="15">
        <v>0</v>
      </c>
      <c r="AN182" s="15" t="s">
        <v>5210</v>
      </c>
      <c r="AO182" s="15"/>
      <c r="AP182" s="15"/>
      <c r="AQ182" s="15"/>
      <c r="AR182" s="15"/>
      <c r="AS182" s="18" t="b">
        <v>0</v>
      </c>
      <c r="AT182" s="15" t="s">
        <v>5211</v>
      </c>
      <c r="AU182" s="17">
        <v>0</v>
      </c>
      <c r="AV182" s="17">
        <v>0</v>
      </c>
      <c r="AW182" s="17">
        <v>0</v>
      </c>
      <c r="AX182" s="17">
        <v>0</v>
      </c>
      <c r="AY182" s="17">
        <v>0</v>
      </c>
      <c r="AZ182" s="17">
        <v>0</v>
      </c>
      <c r="BA182" s="17">
        <v>0</v>
      </c>
      <c r="BB182" s="17">
        <v>0</v>
      </c>
      <c r="BC182" s="17">
        <v>0</v>
      </c>
      <c r="BD182" s="17">
        <v>0</v>
      </c>
      <c r="BE182" s="17">
        <v>0</v>
      </c>
      <c r="BF182" s="17">
        <v>0</v>
      </c>
      <c r="BG182" s="17">
        <v>0</v>
      </c>
      <c r="BH182" s="15">
        <v>0</v>
      </c>
      <c r="BI182" s="15">
        <v>0</v>
      </c>
      <c r="BJ182" s="15">
        <v>0</v>
      </c>
      <c r="BK182" s="15">
        <v>0</v>
      </c>
      <c r="BL182" s="17">
        <v>0</v>
      </c>
      <c r="BM182" s="17">
        <v>0</v>
      </c>
      <c r="BN182" s="17">
        <v>0</v>
      </c>
      <c r="BO182" s="17">
        <v>0</v>
      </c>
      <c r="BP182" s="17">
        <v>0</v>
      </c>
      <c r="BQ182" s="15">
        <v>0</v>
      </c>
      <c r="BR182" s="15">
        <v>0</v>
      </c>
      <c r="BS182" s="15">
        <v>0</v>
      </c>
      <c r="BT182" s="15">
        <v>0</v>
      </c>
      <c r="BU182" s="15"/>
      <c r="BV182" s="15"/>
      <c r="BW182" s="15"/>
      <c r="BX182" s="15"/>
      <c r="BY182" s="15"/>
      <c r="BZ182" s="15"/>
      <c r="CA182" s="15"/>
      <c r="CB182" s="15"/>
      <c r="CC182" s="17">
        <v>443</v>
      </c>
      <c r="CD182" s="17">
        <v>165</v>
      </c>
      <c r="CE182" s="17">
        <v>429</v>
      </c>
      <c r="CF182" s="17">
        <v>165</v>
      </c>
      <c r="CG182" s="17">
        <v>411</v>
      </c>
      <c r="CH182" s="17">
        <v>162</v>
      </c>
      <c r="CI182" s="17">
        <v>445</v>
      </c>
      <c r="CJ182" s="17">
        <v>165</v>
      </c>
      <c r="CK182" s="17">
        <v>0</v>
      </c>
      <c r="CL182" s="17">
        <v>0</v>
      </c>
      <c r="CM182" s="17">
        <v>0</v>
      </c>
      <c r="CN182" s="17">
        <v>0</v>
      </c>
      <c r="CO182" s="17">
        <v>0</v>
      </c>
      <c r="CP182" s="17">
        <v>0</v>
      </c>
      <c r="CQ182" s="17">
        <v>550</v>
      </c>
      <c r="CR182" s="17">
        <v>177</v>
      </c>
      <c r="CS182" s="17">
        <v>59</v>
      </c>
      <c r="CT182" s="17">
        <v>40</v>
      </c>
      <c r="CU182" s="17">
        <v>448</v>
      </c>
      <c r="CV182" s="17">
        <v>165</v>
      </c>
      <c r="CW182" s="17">
        <v>447</v>
      </c>
      <c r="CX182" s="17">
        <v>155</v>
      </c>
      <c r="CY182" s="17">
        <v>0</v>
      </c>
      <c r="CZ182" s="17">
        <v>0</v>
      </c>
      <c r="DA182" s="17">
        <v>0</v>
      </c>
      <c r="DB182" s="15"/>
      <c r="DC182" s="15"/>
      <c r="DD182" s="15"/>
      <c r="DE182" s="15"/>
      <c r="DF182" s="15"/>
      <c r="DG182" s="15"/>
      <c r="DH182" s="15"/>
    </row>
    <row r="183" spans="1:112" ht="17.25" thickBot="1">
      <c r="A183" s="18" t="b">
        <v>1</v>
      </c>
      <c r="B183" s="18" t="b">
        <v>1</v>
      </c>
      <c r="C183" s="15"/>
      <c r="D183" s="15"/>
      <c r="E183" s="17">
        <v>539142</v>
      </c>
      <c r="F183" s="17">
        <v>0</v>
      </c>
      <c r="G183" s="17">
        <v>0</v>
      </c>
      <c r="H183" s="17">
        <v>0</v>
      </c>
      <c r="I183" s="17">
        <v>0</v>
      </c>
      <c r="J183" s="15">
        <v>0</v>
      </c>
      <c r="K183" s="17">
        <v>0</v>
      </c>
      <c r="L183" s="17">
        <v>2</v>
      </c>
      <c r="M183" s="15">
        <v>1</v>
      </c>
      <c r="N183" s="15"/>
      <c r="O183" s="17">
        <v>0</v>
      </c>
      <c r="P183" s="15" t="s">
        <v>5212</v>
      </c>
      <c r="Q183" s="15">
        <v>0</v>
      </c>
      <c r="R183" s="17">
        <v>182</v>
      </c>
      <c r="S183" s="18" t="b">
        <v>0</v>
      </c>
      <c r="T183" s="15"/>
      <c r="U183" s="15"/>
      <c r="V183" s="17">
        <v>40</v>
      </c>
      <c r="W183" s="15" t="s">
        <v>5213</v>
      </c>
      <c r="X183" s="15">
        <v>0</v>
      </c>
      <c r="Y183" s="18" t="b">
        <v>0</v>
      </c>
      <c r="Z183" s="15" t="s">
        <v>5214</v>
      </c>
      <c r="AA183" s="15">
        <v>0.6</v>
      </c>
      <c r="AB183" s="18" t="b">
        <v>0</v>
      </c>
      <c r="AC183" s="15"/>
      <c r="AD183" s="15" t="s">
        <v>519</v>
      </c>
      <c r="AE183" s="17">
        <v>7</v>
      </c>
      <c r="AF183" s="17">
        <v>9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5">
        <v>0</v>
      </c>
      <c r="AM183" s="15">
        <v>0</v>
      </c>
      <c r="AN183" s="15" t="s">
        <v>5214</v>
      </c>
      <c r="AO183" s="15"/>
      <c r="AP183" s="15"/>
      <c r="AQ183" s="15"/>
      <c r="AR183" s="15"/>
      <c r="AS183" s="18" t="b">
        <v>0</v>
      </c>
      <c r="AT183" s="15" t="s">
        <v>5215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5">
        <v>0</v>
      </c>
      <c r="BI183" s="15">
        <v>0</v>
      </c>
      <c r="BJ183" s="15">
        <v>0</v>
      </c>
      <c r="BK183" s="15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5">
        <v>0</v>
      </c>
      <c r="BR183" s="15">
        <v>0</v>
      </c>
      <c r="BS183" s="15">
        <v>0</v>
      </c>
      <c r="BT183" s="15">
        <v>0</v>
      </c>
      <c r="BU183" s="15"/>
      <c r="BV183" s="15"/>
      <c r="BW183" s="15"/>
      <c r="BX183" s="15"/>
      <c r="BY183" s="15"/>
      <c r="BZ183" s="15"/>
      <c r="CA183" s="15"/>
      <c r="CB183" s="15"/>
      <c r="CC183" s="17">
        <v>442</v>
      </c>
      <c r="CD183" s="17">
        <v>164</v>
      </c>
      <c r="CE183" s="17">
        <v>427</v>
      </c>
      <c r="CF183" s="17">
        <v>163</v>
      </c>
      <c r="CG183" s="17">
        <v>408</v>
      </c>
      <c r="CH183" s="17">
        <v>159</v>
      </c>
      <c r="CI183" s="17">
        <v>444</v>
      </c>
      <c r="CJ183" s="17">
        <v>164</v>
      </c>
      <c r="CK183" s="17">
        <v>0</v>
      </c>
      <c r="CL183" s="17">
        <v>0</v>
      </c>
      <c r="CM183" s="17">
        <v>0</v>
      </c>
      <c r="CN183" s="17">
        <v>0</v>
      </c>
      <c r="CO183" s="17">
        <v>0</v>
      </c>
      <c r="CP183" s="17">
        <v>0</v>
      </c>
      <c r="CQ183" s="17">
        <v>545</v>
      </c>
      <c r="CR183" s="17">
        <v>172</v>
      </c>
      <c r="CS183" s="17">
        <v>54</v>
      </c>
      <c r="CT183" s="17">
        <v>35</v>
      </c>
      <c r="CU183" s="17">
        <v>447</v>
      </c>
      <c r="CV183" s="17">
        <v>164</v>
      </c>
      <c r="CW183" s="17">
        <v>254</v>
      </c>
      <c r="CX183" s="17">
        <v>93</v>
      </c>
      <c r="CY183" s="17">
        <v>0</v>
      </c>
      <c r="CZ183" s="17">
        <v>0</v>
      </c>
      <c r="DA183" s="17">
        <v>0</v>
      </c>
      <c r="DB183" s="15"/>
      <c r="DC183" s="15"/>
      <c r="DD183" s="15"/>
      <c r="DE183" s="15"/>
      <c r="DF183" s="15"/>
      <c r="DG183" s="15"/>
      <c r="DH183" s="15"/>
    </row>
    <row r="184" spans="1:112" ht="66" thickBot="1">
      <c r="A184" s="18" t="b">
        <v>1</v>
      </c>
      <c r="B184" s="18" t="b">
        <v>1</v>
      </c>
      <c r="C184" s="17">
        <v>75</v>
      </c>
      <c r="D184" s="15"/>
      <c r="E184" s="17">
        <v>480457</v>
      </c>
      <c r="F184" s="17">
        <v>0</v>
      </c>
      <c r="G184" s="17">
        <v>0</v>
      </c>
      <c r="H184" s="17">
        <v>0</v>
      </c>
      <c r="I184" s="17">
        <v>0</v>
      </c>
      <c r="J184" s="15">
        <v>0</v>
      </c>
      <c r="K184" s="17">
        <v>0</v>
      </c>
      <c r="L184" s="17">
        <v>3</v>
      </c>
      <c r="M184" s="15">
        <v>1.1000000000000001</v>
      </c>
      <c r="N184" s="15"/>
      <c r="O184" s="17">
        <v>0</v>
      </c>
      <c r="P184" s="15" t="s">
        <v>600</v>
      </c>
      <c r="Q184" s="15">
        <v>0</v>
      </c>
      <c r="R184" s="17">
        <v>183</v>
      </c>
      <c r="S184" s="18" t="b">
        <v>0</v>
      </c>
      <c r="T184" s="15" t="s">
        <v>5216</v>
      </c>
      <c r="U184" s="15" t="s">
        <v>5217</v>
      </c>
      <c r="V184" s="17">
        <v>50</v>
      </c>
      <c r="W184" s="15" t="s">
        <v>5218</v>
      </c>
      <c r="X184" s="15">
        <v>0</v>
      </c>
      <c r="Y184" s="18" t="b">
        <v>0</v>
      </c>
      <c r="Z184" s="15" t="s">
        <v>5219</v>
      </c>
      <c r="AA184" s="15">
        <v>0.3</v>
      </c>
      <c r="AB184" s="18" t="b">
        <v>0</v>
      </c>
      <c r="AC184" s="15"/>
      <c r="AD184" s="15" t="s">
        <v>1606</v>
      </c>
      <c r="AE184" s="17">
        <v>7</v>
      </c>
      <c r="AF184" s="17">
        <v>9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5">
        <v>0</v>
      </c>
      <c r="AM184" s="15">
        <v>0</v>
      </c>
      <c r="AN184" s="15" t="s">
        <v>5219</v>
      </c>
      <c r="AO184" s="15"/>
      <c r="AP184" s="15"/>
      <c r="AQ184" s="15"/>
      <c r="AR184" s="15"/>
      <c r="AS184" s="18" t="b">
        <v>0</v>
      </c>
      <c r="AT184" s="15" t="s">
        <v>5220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5">
        <v>0</v>
      </c>
      <c r="BI184" s="15">
        <v>0</v>
      </c>
      <c r="BJ184" s="15">
        <v>0</v>
      </c>
      <c r="BK184" s="15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5">
        <v>0</v>
      </c>
      <c r="BR184" s="15">
        <v>0</v>
      </c>
      <c r="BS184" s="15">
        <v>0</v>
      </c>
      <c r="BT184" s="15">
        <v>0</v>
      </c>
      <c r="BU184" s="17">
        <v>5</v>
      </c>
      <c r="BV184" s="15"/>
      <c r="BW184" s="17">
        <v>1</v>
      </c>
      <c r="BX184" s="15"/>
      <c r="BY184" s="15"/>
      <c r="BZ184" s="15"/>
      <c r="CA184" s="15"/>
      <c r="CB184" s="15"/>
      <c r="CC184" s="17">
        <v>516</v>
      </c>
      <c r="CD184" s="17">
        <v>217</v>
      </c>
      <c r="CE184" s="17">
        <v>515</v>
      </c>
      <c r="CF184" s="17">
        <v>217</v>
      </c>
      <c r="CG184" s="17">
        <v>511</v>
      </c>
      <c r="CH184" s="17">
        <v>216</v>
      </c>
      <c r="CI184" s="17">
        <v>516</v>
      </c>
      <c r="CJ184" s="17">
        <v>217</v>
      </c>
      <c r="CK184" s="17">
        <v>0</v>
      </c>
      <c r="CL184" s="17">
        <v>0</v>
      </c>
      <c r="CM184" s="17">
        <v>0</v>
      </c>
      <c r="CN184" s="17">
        <v>0</v>
      </c>
      <c r="CO184" s="17">
        <v>0</v>
      </c>
      <c r="CP184" s="17">
        <v>0</v>
      </c>
      <c r="CQ184" s="17">
        <v>304</v>
      </c>
      <c r="CR184" s="17">
        <v>177</v>
      </c>
      <c r="CS184" s="17">
        <v>282</v>
      </c>
      <c r="CT184" s="17">
        <v>71</v>
      </c>
      <c r="CU184" s="17">
        <v>516</v>
      </c>
      <c r="CV184" s="17">
        <v>217</v>
      </c>
      <c r="CW184" s="17">
        <v>305</v>
      </c>
      <c r="CX184" s="17">
        <v>103</v>
      </c>
      <c r="CY184" s="17">
        <v>0</v>
      </c>
      <c r="CZ184" s="17">
        <v>0</v>
      </c>
      <c r="DA184" s="17">
        <v>0</v>
      </c>
      <c r="DB184" s="15"/>
      <c r="DC184" s="15"/>
      <c r="DD184" s="15"/>
      <c r="DE184" s="15"/>
      <c r="DF184" s="15"/>
      <c r="DG184" s="15"/>
      <c r="DH184" s="15"/>
    </row>
    <row r="185" spans="1:112" ht="17.25" thickBot="1">
      <c r="A185" s="18" t="b">
        <v>1</v>
      </c>
      <c r="B185" s="18" t="b">
        <v>1</v>
      </c>
      <c r="C185" s="15"/>
      <c r="D185" s="15"/>
      <c r="E185" s="17">
        <v>168144</v>
      </c>
      <c r="F185" s="17">
        <v>0</v>
      </c>
      <c r="G185" s="17">
        <v>0</v>
      </c>
      <c r="H185" s="17">
        <v>0</v>
      </c>
      <c r="I185" s="17">
        <v>0</v>
      </c>
      <c r="J185" s="15">
        <v>0</v>
      </c>
      <c r="K185" s="17">
        <v>0</v>
      </c>
      <c r="L185" s="17">
        <v>3</v>
      </c>
      <c r="M185" s="15">
        <v>1.5</v>
      </c>
      <c r="N185" s="15"/>
      <c r="O185" s="17">
        <v>0</v>
      </c>
      <c r="P185" s="15" t="s">
        <v>544</v>
      </c>
      <c r="Q185" s="15">
        <v>0</v>
      </c>
      <c r="R185" s="17">
        <v>184</v>
      </c>
      <c r="S185" s="18" t="b">
        <v>0</v>
      </c>
      <c r="T185" s="15"/>
      <c r="U185" s="15"/>
      <c r="V185" s="17">
        <v>50</v>
      </c>
      <c r="W185" s="15" t="s">
        <v>5221</v>
      </c>
      <c r="X185" s="15">
        <v>0</v>
      </c>
      <c r="Y185" s="18" t="b">
        <v>0</v>
      </c>
      <c r="Z185" s="15" t="s">
        <v>5222</v>
      </c>
      <c r="AA185" s="15">
        <v>0.3</v>
      </c>
      <c r="AB185" s="18" t="b">
        <v>0</v>
      </c>
      <c r="AC185" s="15"/>
      <c r="AD185" s="15" t="s">
        <v>519</v>
      </c>
      <c r="AE185" s="17">
        <v>7</v>
      </c>
      <c r="AF185" s="17">
        <v>9</v>
      </c>
      <c r="AG185" s="17">
        <v>0</v>
      </c>
      <c r="AH185" s="17">
        <v>0</v>
      </c>
      <c r="AI185" s="17">
        <v>0</v>
      </c>
      <c r="AJ185" s="17">
        <v>0</v>
      </c>
      <c r="AK185" s="17">
        <v>0</v>
      </c>
      <c r="AL185" s="15">
        <v>0</v>
      </c>
      <c r="AM185" s="15">
        <v>0</v>
      </c>
      <c r="AN185" s="15" t="s">
        <v>5222</v>
      </c>
      <c r="AO185" s="15"/>
      <c r="AP185" s="15"/>
      <c r="AQ185" s="15"/>
      <c r="AR185" s="15"/>
      <c r="AS185" s="18" t="b">
        <v>0</v>
      </c>
      <c r="AT185" s="15" t="s">
        <v>5223</v>
      </c>
      <c r="AU185" s="17">
        <v>0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0</v>
      </c>
      <c r="BH185" s="15">
        <v>0</v>
      </c>
      <c r="BI185" s="15">
        <v>0</v>
      </c>
      <c r="BJ185" s="15">
        <v>0</v>
      </c>
      <c r="BK185" s="15">
        <v>0</v>
      </c>
      <c r="BL185" s="17">
        <v>0</v>
      </c>
      <c r="BM185" s="17">
        <v>0</v>
      </c>
      <c r="BN185" s="17">
        <v>0</v>
      </c>
      <c r="BO185" s="17">
        <v>0</v>
      </c>
      <c r="BP185" s="17">
        <v>0</v>
      </c>
      <c r="BQ185" s="15">
        <v>0</v>
      </c>
      <c r="BR185" s="15">
        <v>0</v>
      </c>
      <c r="BS185" s="15">
        <v>0</v>
      </c>
      <c r="BT185" s="15">
        <v>0</v>
      </c>
      <c r="BU185" s="17">
        <v>4</v>
      </c>
      <c r="BV185" s="15"/>
      <c r="BW185" s="15"/>
      <c r="BX185" s="15"/>
      <c r="BY185" s="17">
        <v>3</v>
      </c>
      <c r="BZ185" s="15"/>
      <c r="CA185" s="15"/>
      <c r="CB185" s="15"/>
      <c r="CC185" s="17">
        <v>494</v>
      </c>
      <c r="CD185" s="17">
        <v>203</v>
      </c>
      <c r="CE185" s="17">
        <v>490</v>
      </c>
      <c r="CF185" s="17">
        <v>203</v>
      </c>
      <c r="CG185" s="17">
        <v>484</v>
      </c>
      <c r="CH185" s="17">
        <v>202</v>
      </c>
      <c r="CI185" s="17">
        <v>494</v>
      </c>
      <c r="CJ185" s="17">
        <v>203</v>
      </c>
      <c r="CK185" s="17">
        <v>0</v>
      </c>
      <c r="CL185" s="17">
        <v>0</v>
      </c>
      <c r="CM185" s="17">
        <v>0</v>
      </c>
      <c r="CN185" s="17">
        <v>0</v>
      </c>
      <c r="CO185" s="17">
        <v>0</v>
      </c>
      <c r="CP185" s="17">
        <v>0</v>
      </c>
      <c r="CQ185" s="17">
        <v>234</v>
      </c>
      <c r="CR185" s="17">
        <v>143</v>
      </c>
      <c r="CS185" s="17">
        <v>212</v>
      </c>
      <c r="CT185" s="17">
        <v>37</v>
      </c>
      <c r="CU185" s="17">
        <v>494</v>
      </c>
      <c r="CV185" s="17">
        <v>203</v>
      </c>
      <c r="CW185" s="17">
        <v>321</v>
      </c>
      <c r="CX185" s="17">
        <v>114</v>
      </c>
      <c r="CY185" s="17">
        <v>0</v>
      </c>
      <c r="CZ185" s="17">
        <v>0</v>
      </c>
      <c r="DA185" s="17">
        <v>0</v>
      </c>
      <c r="DB185" s="15"/>
      <c r="DC185" s="15"/>
      <c r="DD185" s="15"/>
      <c r="DE185" s="15"/>
      <c r="DF185" s="15"/>
      <c r="DG185" s="15"/>
      <c r="DH185" s="15"/>
    </row>
    <row r="186" spans="1:112" ht="17.25" thickBot="1">
      <c r="A186" s="18" t="b">
        <v>1</v>
      </c>
      <c r="B186" s="18" t="b">
        <v>1</v>
      </c>
      <c r="C186" s="15"/>
      <c r="D186" s="15"/>
      <c r="E186" s="17">
        <v>501459</v>
      </c>
      <c r="F186" s="17">
        <v>0</v>
      </c>
      <c r="G186" s="17">
        <v>0</v>
      </c>
      <c r="H186" s="17">
        <v>0</v>
      </c>
      <c r="I186" s="17">
        <v>0</v>
      </c>
      <c r="J186" s="15">
        <v>0</v>
      </c>
      <c r="K186" s="17">
        <v>0</v>
      </c>
      <c r="L186" s="17">
        <v>3</v>
      </c>
      <c r="M186" s="15">
        <v>1.5</v>
      </c>
      <c r="N186" s="15"/>
      <c r="O186" s="17">
        <v>0</v>
      </c>
      <c r="P186" s="15" t="s">
        <v>5224</v>
      </c>
      <c r="Q186" s="15">
        <v>0</v>
      </c>
      <c r="R186" s="17">
        <v>185</v>
      </c>
      <c r="S186" s="18" t="b">
        <v>0</v>
      </c>
      <c r="T186" s="15"/>
      <c r="U186" s="15"/>
      <c r="V186" s="17">
        <v>50</v>
      </c>
      <c r="W186" s="15" t="s">
        <v>5225</v>
      </c>
      <c r="X186" s="15">
        <v>0</v>
      </c>
      <c r="Y186" s="18" t="b">
        <v>0</v>
      </c>
      <c r="Z186" s="15" t="s">
        <v>5226</v>
      </c>
      <c r="AA186" s="15">
        <v>0.2</v>
      </c>
      <c r="AB186" s="18" t="b">
        <v>0</v>
      </c>
      <c r="AC186" s="15"/>
      <c r="AD186" s="15" t="s">
        <v>519</v>
      </c>
      <c r="AE186" s="17">
        <v>7</v>
      </c>
      <c r="AF186" s="17">
        <v>9</v>
      </c>
      <c r="AG186" s="17">
        <v>0</v>
      </c>
      <c r="AH186" s="17">
        <v>0</v>
      </c>
      <c r="AI186" s="17">
        <v>0</v>
      </c>
      <c r="AJ186" s="17">
        <v>0</v>
      </c>
      <c r="AK186" s="17">
        <v>0</v>
      </c>
      <c r="AL186" s="15">
        <v>0</v>
      </c>
      <c r="AM186" s="15">
        <v>0</v>
      </c>
      <c r="AN186" s="15" t="s">
        <v>5226</v>
      </c>
      <c r="AO186" s="15"/>
      <c r="AP186" s="15"/>
      <c r="AQ186" s="15"/>
      <c r="AR186" s="15"/>
      <c r="AS186" s="18" t="b">
        <v>0</v>
      </c>
      <c r="AT186" s="15" t="s">
        <v>5227</v>
      </c>
      <c r="AU186" s="17">
        <v>0</v>
      </c>
      <c r="AV186" s="17">
        <v>0</v>
      </c>
      <c r="AW186" s="17">
        <v>0</v>
      </c>
      <c r="AX186" s="17">
        <v>0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0</v>
      </c>
      <c r="BG186" s="17">
        <v>0</v>
      </c>
      <c r="BH186" s="15">
        <v>0</v>
      </c>
      <c r="BI186" s="15">
        <v>0</v>
      </c>
      <c r="BJ186" s="15">
        <v>0</v>
      </c>
      <c r="BK186" s="15">
        <v>0</v>
      </c>
      <c r="BL186" s="17">
        <v>0</v>
      </c>
      <c r="BM186" s="17">
        <v>0</v>
      </c>
      <c r="BN186" s="17">
        <v>0</v>
      </c>
      <c r="BO186" s="17">
        <v>0</v>
      </c>
      <c r="BP186" s="17">
        <v>0</v>
      </c>
      <c r="BQ186" s="15">
        <v>0</v>
      </c>
      <c r="BR186" s="15">
        <v>0</v>
      </c>
      <c r="BS186" s="15">
        <v>0</v>
      </c>
      <c r="BT186" s="15">
        <v>0</v>
      </c>
      <c r="BU186" s="15"/>
      <c r="BV186" s="15"/>
      <c r="BW186" s="15"/>
      <c r="BX186" s="15"/>
      <c r="BY186" s="15"/>
      <c r="BZ186" s="15"/>
      <c r="CA186" s="15"/>
      <c r="CB186" s="15"/>
      <c r="CC186" s="17">
        <v>522</v>
      </c>
      <c r="CD186" s="17">
        <v>222</v>
      </c>
      <c r="CE186" s="17">
        <v>521</v>
      </c>
      <c r="CF186" s="17">
        <v>222</v>
      </c>
      <c r="CG186" s="17">
        <v>518</v>
      </c>
      <c r="CH186" s="17">
        <v>221</v>
      </c>
      <c r="CI186" s="17">
        <v>522</v>
      </c>
      <c r="CJ186" s="17">
        <v>222</v>
      </c>
      <c r="CK186" s="17">
        <v>0</v>
      </c>
      <c r="CL186" s="17">
        <v>0</v>
      </c>
      <c r="CM186" s="17">
        <v>0</v>
      </c>
      <c r="CN186" s="17">
        <v>0</v>
      </c>
      <c r="CO186" s="17">
        <v>0</v>
      </c>
      <c r="CP186" s="17">
        <v>0</v>
      </c>
      <c r="CQ186" s="17">
        <v>325</v>
      </c>
      <c r="CR186" s="17">
        <v>189</v>
      </c>
      <c r="CS186" s="17">
        <v>303</v>
      </c>
      <c r="CT186" s="17">
        <v>83</v>
      </c>
      <c r="CU186" s="17">
        <v>522</v>
      </c>
      <c r="CV186" s="17">
        <v>222</v>
      </c>
      <c r="CW186" s="17">
        <v>372</v>
      </c>
      <c r="CX186" s="17">
        <v>138</v>
      </c>
      <c r="CY186" s="17">
        <v>0</v>
      </c>
      <c r="CZ186" s="17">
        <v>0</v>
      </c>
      <c r="DA186" s="17">
        <v>0</v>
      </c>
      <c r="DB186" s="15"/>
      <c r="DC186" s="15"/>
      <c r="DD186" s="15"/>
      <c r="DE186" s="15"/>
      <c r="DF186" s="15"/>
      <c r="DG186" s="15"/>
      <c r="DH186" s="15"/>
    </row>
    <row r="187" spans="1:112" ht="27.75" thickBot="1">
      <c r="A187" s="18" t="b">
        <v>1</v>
      </c>
      <c r="B187" s="18" t="b">
        <v>1</v>
      </c>
      <c r="C187" s="15"/>
      <c r="D187" s="15"/>
      <c r="E187" s="17">
        <v>241293</v>
      </c>
      <c r="F187" s="17">
        <v>0</v>
      </c>
      <c r="G187" s="17">
        <v>0</v>
      </c>
      <c r="H187" s="17">
        <v>0</v>
      </c>
      <c r="I187" s="17">
        <v>0</v>
      </c>
      <c r="J187" s="15">
        <v>0</v>
      </c>
      <c r="K187" s="17">
        <v>0</v>
      </c>
      <c r="L187" s="17">
        <v>3</v>
      </c>
      <c r="M187" s="15">
        <v>2</v>
      </c>
      <c r="N187" s="15"/>
      <c r="O187" s="17">
        <v>0</v>
      </c>
      <c r="P187" s="15" t="s">
        <v>5228</v>
      </c>
      <c r="Q187" s="15">
        <v>0</v>
      </c>
      <c r="R187" s="17">
        <v>186</v>
      </c>
      <c r="S187" s="18" t="b">
        <v>0</v>
      </c>
      <c r="T187" s="15"/>
      <c r="U187" s="15"/>
      <c r="V187" s="17">
        <v>55</v>
      </c>
      <c r="W187" s="15" t="s">
        <v>5229</v>
      </c>
      <c r="X187" s="15">
        <v>0</v>
      </c>
      <c r="Y187" s="18" t="b">
        <v>0</v>
      </c>
      <c r="Z187" s="15" t="s">
        <v>5230</v>
      </c>
      <c r="AA187" s="15">
        <v>0.4</v>
      </c>
      <c r="AB187" s="18" t="b">
        <v>0</v>
      </c>
      <c r="AC187" s="15"/>
      <c r="AD187" s="15" t="s">
        <v>519</v>
      </c>
      <c r="AE187" s="17">
        <v>7</v>
      </c>
      <c r="AF187" s="17">
        <v>9</v>
      </c>
      <c r="AG187" s="17">
        <v>0</v>
      </c>
      <c r="AH187" s="17">
        <v>0</v>
      </c>
      <c r="AI187" s="17">
        <v>0</v>
      </c>
      <c r="AJ187" s="17">
        <v>0</v>
      </c>
      <c r="AK187" s="17">
        <v>0</v>
      </c>
      <c r="AL187" s="15">
        <v>0</v>
      </c>
      <c r="AM187" s="15">
        <v>0</v>
      </c>
      <c r="AN187" s="15" t="s">
        <v>5230</v>
      </c>
      <c r="AO187" s="15"/>
      <c r="AP187" s="15"/>
      <c r="AQ187" s="15"/>
      <c r="AR187" s="15"/>
      <c r="AS187" s="18" t="b">
        <v>0</v>
      </c>
      <c r="AT187" s="15" t="s">
        <v>5231</v>
      </c>
      <c r="AU187" s="17">
        <v>0</v>
      </c>
      <c r="AV187" s="17">
        <v>0</v>
      </c>
      <c r="AW187" s="17">
        <v>0</v>
      </c>
      <c r="AX187" s="17">
        <v>0</v>
      </c>
      <c r="AY187" s="17">
        <v>0</v>
      </c>
      <c r="AZ187" s="17">
        <v>0</v>
      </c>
      <c r="BA187" s="17">
        <v>0</v>
      </c>
      <c r="BB187" s="17">
        <v>0</v>
      </c>
      <c r="BC187" s="17">
        <v>0</v>
      </c>
      <c r="BD187" s="17">
        <v>0</v>
      </c>
      <c r="BE187" s="17">
        <v>0</v>
      </c>
      <c r="BF187" s="17">
        <v>0</v>
      </c>
      <c r="BG187" s="17">
        <v>0</v>
      </c>
      <c r="BH187" s="15">
        <v>0</v>
      </c>
      <c r="BI187" s="15">
        <v>0</v>
      </c>
      <c r="BJ187" s="15">
        <v>0</v>
      </c>
      <c r="BK187" s="15">
        <v>0</v>
      </c>
      <c r="BL187" s="17">
        <v>0</v>
      </c>
      <c r="BM187" s="17">
        <v>0</v>
      </c>
      <c r="BN187" s="17">
        <v>0</v>
      </c>
      <c r="BO187" s="17">
        <v>0</v>
      </c>
      <c r="BP187" s="17">
        <v>0</v>
      </c>
      <c r="BQ187" s="15">
        <v>0</v>
      </c>
      <c r="BR187" s="15">
        <v>0</v>
      </c>
      <c r="BS187" s="15">
        <v>0</v>
      </c>
      <c r="BT187" s="15">
        <v>0</v>
      </c>
      <c r="BU187" s="15"/>
      <c r="BV187" s="15"/>
      <c r="BW187" s="15"/>
      <c r="BX187" s="15"/>
      <c r="BY187" s="15"/>
      <c r="BZ187" s="15"/>
      <c r="CA187" s="15"/>
      <c r="CB187" s="15"/>
      <c r="CC187" s="17">
        <v>540</v>
      </c>
      <c r="CD187" s="17">
        <v>232</v>
      </c>
      <c r="CE187" s="17">
        <v>540</v>
      </c>
      <c r="CF187" s="17">
        <v>232</v>
      </c>
      <c r="CG187" s="17">
        <v>539</v>
      </c>
      <c r="CH187" s="17">
        <v>232</v>
      </c>
      <c r="CI187" s="17">
        <v>540</v>
      </c>
      <c r="CJ187" s="17">
        <v>232</v>
      </c>
      <c r="CK187" s="17">
        <v>0</v>
      </c>
      <c r="CL187" s="17">
        <v>0</v>
      </c>
      <c r="CM187" s="17">
        <v>0</v>
      </c>
      <c r="CN187" s="17">
        <v>0</v>
      </c>
      <c r="CO187" s="17">
        <v>0</v>
      </c>
      <c r="CP187" s="17">
        <v>0</v>
      </c>
      <c r="CQ187" s="17">
        <v>146</v>
      </c>
      <c r="CR187" s="17">
        <v>91</v>
      </c>
      <c r="CS187" s="17">
        <v>383</v>
      </c>
      <c r="CT187" s="17">
        <v>134</v>
      </c>
      <c r="CU187" s="17">
        <v>540</v>
      </c>
      <c r="CV187" s="17">
        <v>232</v>
      </c>
      <c r="CW187" s="17">
        <v>295</v>
      </c>
      <c r="CX187" s="17">
        <v>96</v>
      </c>
      <c r="CY187" s="17">
        <v>0</v>
      </c>
      <c r="CZ187" s="17">
        <v>0</v>
      </c>
      <c r="DA187" s="17">
        <v>0</v>
      </c>
      <c r="DB187" s="15"/>
      <c r="DC187" s="15"/>
      <c r="DD187" s="15"/>
      <c r="DE187" s="15"/>
      <c r="DF187" s="15"/>
      <c r="DG187" s="15"/>
      <c r="DH187" s="15"/>
    </row>
    <row r="188" spans="1:112" ht="17.25" thickBot="1">
      <c r="A188" s="18" t="b">
        <v>1</v>
      </c>
      <c r="B188" s="18" t="b">
        <v>1</v>
      </c>
      <c r="C188" s="15"/>
      <c r="D188" s="15"/>
      <c r="E188" s="17">
        <v>439668</v>
      </c>
      <c r="F188" s="17">
        <v>0</v>
      </c>
      <c r="G188" s="17">
        <v>0</v>
      </c>
      <c r="H188" s="17">
        <v>0</v>
      </c>
      <c r="I188" s="17">
        <v>0</v>
      </c>
      <c r="J188" s="15">
        <v>0</v>
      </c>
      <c r="K188" s="17">
        <v>0</v>
      </c>
      <c r="L188" s="17">
        <v>3</v>
      </c>
      <c r="M188" s="15">
        <v>1.5</v>
      </c>
      <c r="N188" s="15"/>
      <c r="O188" s="17">
        <v>0</v>
      </c>
      <c r="P188" s="15" t="s">
        <v>632</v>
      </c>
      <c r="Q188" s="15">
        <v>0</v>
      </c>
      <c r="R188" s="17">
        <v>187</v>
      </c>
      <c r="S188" s="18" t="b">
        <v>0</v>
      </c>
      <c r="T188" s="15"/>
      <c r="U188" s="15"/>
      <c r="V188" s="17">
        <v>50</v>
      </c>
      <c r="W188" s="15" t="s">
        <v>5232</v>
      </c>
      <c r="X188" s="15">
        <v>0</v>
      </c>
      <c r="Y188" s="18" t="b">
        <v>0</v>
      </c>
      <c r="Z188" s="15" t="s">
        <v>5233</v>
      </c>
      <c r="AA188" s="15">
        <v>0.1</v>
      </c>
      <c r="AB188" s="18" t="b">
        <v>0</v>
      </c>
      <c r="AC188" s="15"/>
      <c r="AD188" s="15" t="s">
        <v>519</v>
      </c>
      <c r="AE188" s="17">
        <v>7</v>
      </c>
      <c r="AF188" s="17">
        <v>9</v>
      </c>
      <c r="AG188" s="17">
        <v>0</v>
      </c>
      <c r="AH188" s="17">
        <v>0</v>
      </c>
      <c r="AI188" s="17">
        <v>0</v>
      </c>
      <c r="AJ188" s="17">
        <v>0</v>
      </c>
      <c r="AK188" s="17">
        <v>0</v>
      </c>
      <c r="AL188" s="15">
        <v>0</v>
      </c>
      <c r="AM188" s="15">
        <v>0</v>
      </c>
      <c r="AN188" s="15" t="s">
        <v>5233</v>
      </c>
      <c r="AO188" s="15"/>
      <c r="AP188" s="15"/>
      <c r="AQ188" s="15"/>
      <c r="AR188" s="15"/>
      <c r="AS188" s="18" t="b">
        <v>0</v>
      </c>
      <c r="AT188" s="15" t="s">
        <v>5234</v>
      </c>
      <c r="AU188" s="17">
        <v>0</v>
      </c>
      <c r="AV188" s="17">
        <v>0</v>
      </c>
      <c r="AW188" s="17">
        <v>0</v>
      </c>
      <c r="AX188" s="17">
        <v>0</v>
      </c>
      <c r="AY188" s="17">
        <v>0</v>
      </c>
      <c r="AZ188" s="17">
        <v>0</v>
      </c>
      <c r="BA188" s="17">
        <v>0</v>
      </c>
      <c r="BB188" s="17">
        <v>0</v>
      </c>
      <c r="BC188" s="17">
        <v>0</v>
      </c>
      <c r="BD188" s="17">
        <v>0</v>
      </c>
      <c r="BE188" s="17">
        <v>0</v>
      </c>
      <c r="BF188" s="17">
        <v>0</v>
      </c>
      <c r="BG188" s="17">
        <v>0</v>
      </c>
      <c r="BH188" s="15">
        <v>0</v>
      </c>
      <c r="BI188" s="15">
        <v>0</v>
      </c>
      <c r="BJ188" s="15">
        <v>0</v>
      </c>
      <c r="BK188" s="15">
        <v>0</v>
      </c>
      <c r="BL188" s="17">
        <v>0</v>
      </c>
      <c r="BM188" s="17">
        <v>0</v>
      </c>
      <c r="BN188" s="17">
        <v>0</v>
      </c>
      <c r="BO188" s="17">
        <v>0</v>
      </c>
      <c r="BP188" s="17">
        <v>0</v>
      </c>
      <c r="BQ188" s="15">
        <v>0</v>
      </c>
      <c r="BR188" s="15">
        <v>0</v>
      </c>
      <c r="BS188" s="15">
        <v>0</v>
      </c>
      <c r="BT188" s="15">
        <v>0</v>
      </c>
      <c r="BU188" s="15"/>
      <c r="BV188" s="15"/>
      <c r="BW188" s="15"/>
      <c r="BX188" s="15"/>
      <c r="BY188" s="15"/>
      <c r="BZ188" s="15"/>
      <c r="CA188" s="15"/>
      <c r="CB188" s="15"/>
      <c r="CC188" s="17">
        <v>510</v>
      </c>
      <c r="CD188" s="17">
        <v>213</v>
      </c>
      <c r="CE188" s="17">
        <v>507</v>
      </c>
      <c r="CF188" s="17">
        <v>213</v>
      </c>
      <c r="CG188" s="17">
        <v>504</v>
      </c>
      <c r="CH188" s="17">
        <v>212</v>
      </c>
      <c r="CI188" s="17">
        <v>510</v>
      </c>
      <c r="CJ188" s="17">
        <v>213</v>
      </c>
      <c r="CK188" s="17">
        <v>0</v>
      </c>
      <c r="CL188" s="17">
        <v>0</v>
      </c>
      <c r="CM188" s="17">
        <v>0</v>
      </c>
      <c r="CN188" s="17">
        <v>0</v>
      </c>
      <c r="CO188" s="17">
        <v>0</v>
      </c>
      <c r="CP188" s="17">
        <v>0</v>
      </c>
      <c r="CQ188" s="17">
        <v>287</v>
      </c>
      <c r="CR188" s="17">
        <v>171</v>
      </c>
      <c r="CS188" s="17">
        <v>265</v>
      </c>
      <c r="CT188" s="17">
        <v>65</v>
      </c>
      <c r="CU188" s="17">
        <v>510</v>
      </c>
      <c r="CV188" s="17">
        <v>213</v>
      </c>
      <c r="CW188" s="17">
        <v>467</v>
      </c>
      <c r="CX188" s="17">
        <v>188</v>
      </c>
      <c r="CY188" s="17">
        <v>0</v>
      </c>
      <c r="CZ188" s="17">
        <v>0</v>
      </c>
      <c r="DA188" s="17">
        <v>0</v>
      </c>
      <c r="DB188" s="15"/>
      <c r="DC188" s="15"/>
      <c r="DD188" s="15"/>
      <c r="DE188" s="15"/>
      <c r="DF188" s="15"/>
      <c r="DG188" s="15"/>
      <c r="DH188" s="15"/>
    </row>
    <row r="189" spans="1:112" ht="17.25" thickBot="1">
      <c r="A189" s="18" t="b">
        <v>1</v>
      </c>
      <c r="B189" s="18" t="b">
        <v>1</v>
      </c>
      <c r="C189" s="15"/>
      <c r="D189" s="15"/>
      <c r="E189" s="17">
        <v>226965</v>
      </c>
      <c r="F189" s="17">
        <v>0</v>
      </c>
      <c r="G189" s="17">
        <v>0</v>
      </c>
      <c r="H189" s="17">
        <v>0</v>
      </c>
      <c r="I189" s="17">
        <v>0</v>
      </c>
      <c r="J189" s="15">
        <v>0</v>
      </c>
      <c r="K189" s="17">
        <v>0</v>
      </c>
      <c r="L189" s="17">
        <v>3</v>
      </c>
      <c r="M189" s="15">
        <v>2</v>
      </c>
      <c r="N189" s="15"/>
      <c r="O189" s="17">
        <v>0</v>
      </c>
      <c r="P189" s="15" t="s">
        <v>3737</v>
      </c>
      <c r="Q189" s="15">
        <v>0</v>
      </c>
      <c r="R189" s="17">
        <v>188</v>
      </c>
      <c r="S189" s="18" t="b">
        <v>0</v>
      </c>
      <c r="T189" s="15"/>
      <c r="U189" s="15"/>
      <c r="V189" s="17">
        <v>55</v>
      </c>
      <c r="W189" s="15" t="s">
        <v>5235</v>
      </c>
      <c r="X189" s="15">
        <v>0</v>
      </c>
      <c r="Y189" s="18" t="b">
        <v>0</v>
      </c>
      <c r="Z189" s="15" t="s">
        <v>5236</v>
      </c>
      <c r="AA189" s="15">
        <v>0.2</v>
      </c>
      <c r="AB189" s="18" t="b">
        <v>0</v>
      </c>
      <c r="AC189" s="15"/>
      <c r="AD189" s="15" t="s">
        <v>519</v>
      </c>
      <c r="AE189" s="17">
        <v>7</v>
      </c>
      <c r="AF189" s="17">
        <v>9</v>
      </c>
      <c r="AG189" s="17">
        <v>0</v>
      </c>
      <c r="AH189" s="17">
        <v>0</v>
      </c>
      <c r="AI189" s="17">
        <v>0</v>
      </c>
      <c r="AJ189" s="17">
        <v>0</v>
      </c>
      <c r="AK189" s="17">
        <v>0</v>
      </c>
      <c r="AL189" s="15">
        <v>0</v>
      </c>
      <c r="AM189" s="15">
        <v>0</v>
      </c>
      <c r="AN189" s="15" t="s">
        <v>5236</v>
      </c>
      <c r="AO189" s="15"/>
      <c r="AP189" s="15"/>
      <c r="AQ189" s="15"/>
      <c r="AR189" s="15"/>
      <c r="AS189" s="18" t="b">
        <v>0</v>
      </c>
      <c r="AT189" s="15" t="s">
        <v>5237</v>
      </c>
      <c r="AU189" s="17">
        <v>0</v>
      </c>
      <c r="AV189" s="17">
        <v>0</v>
      </c>
      <c r="AW189" s="17">
        <v>0</v>
      </c>
      <c r="AX189" s="17">
        <v>0</v>
      </c>
      <c r="AY189" s="17">
        <v>0</v>
      </c>
      <c r="AZ189" s="17">
        <v>0</v>
      </c>
      <c r="BA189" s="17">
        <v>0</v>
      </c>
      <c r="BB189" s="17">
        <v>0</v>
      </c>
      <c r="BC189" s="17">
        <v>0</v>
      </c>
      <c r="BD189" s="17">
        <v>0</v>
      </c>
      <c r="BE189" s="17">
        <v>0</v>
      </c>
      <c r="BF189" s="17">
        <v>0</v>
      </c>
      <c r="BG189" s="17">
        <v>0</v>
      </c>
      <c r="BH189" s="15">
        <v>0</v>
      </c>
      <c r="BI189" s="15">
        <v>0</v>
      </c>
      <c r="BJ189" s="15">
        <v>0</v>
      </c>
      <c r="BK189" s="15">
        <v>0</v>
      </c>
      <c r="BL189" s="17">
        <v>0</v>
      </c>
      <c r="BM189" s="17">
        <v>0</v>
      </c>
      <c r="BN189" s="17">
        <v>0</v>
      </c>
      <c r="BO189" s="17">
        <v>0</v>
      </c>
      <c r="BP189" s="17">
        <v>0</v>
      </c>
      <c r="BQ189" s="15">
        <v>0</v>
      </c>
      <c r="BR189" s="15">
        <v>0</v>
      </c>
      <c r="BS189" s="15">
        <v>0</v>
      </c>
      <c r="BT189" s="15">
        <v>0</v>
      </c>
      <c r="BU189" s="17">
        <v>6</v>
      </c>
      <c r="BV189" s="15"/>
      <c r="BW189" s="17">
        <v>2</v>
      </c>
      <c r="BX189" s="15"/>
      <c r="BY189" s="17">
        <v>2</v>
      </c>
      <c r="BZ189" s="15"/>
      <c r="CA189" s="15"/>
      <c r="CB189" s="15"/>
      <c r="CC189" s="17">
        <v>539</v>
      </c>
      <c r="CD189" s="17">
        <v>231</v>
      </c>
      <c r="CE189" s="17">
        <v>539</v>
      </c>
      <c r="CF189" s="17">
        <v>231</v>
      </c>
      <c r="CG189" s="17">
        <v>538</v>
      </c>
      <c r="CH189" s="17">
        <v>231</v>
      </c>
      <c r="CI189" s="17">
        <v>539</v>
      </c>
      <c r="CJ189" s="17">
        <v>231</v>
      </c>
      <c r="CK189" s="17">
        <v>0</v>
      </c>
      <c r="CL189" s="17">
        <v>0</v>
      </c>
      <c r="CM189" s="17">
        <v>0</v>
      </c>
      <c r="CN189" s="17">
        <v>0</v>
      </c>
      <c r="CO189" s="17">
        <v>0</v>
      </c>
      <c r="CP189" s="17">
        <v>0</v>
      </c>
      <c r="CQ189" s="17">
        <v>143</v>
      </c>
      <c r="CR189" s="17">
        <v>89</v>
      </c>
      <c r="CS189" s="17">
        <v>380</v>
      </c>
      <c r="CT189" s="17">
        <v>132</v>
      </c>
      <c r="CU189" s="17">
        <v>539</v>
      </c>
      <c r="CV189" s="17">
        <v>231</v>
      </c>
      <c r="CW189" s="17">
        <v>349</v>
      </c>
      <c r="CX189" s="17">
        <v>128</v>
      </c>
      <c r="CY189" s="17">
        <v>0</v>
      </c>
      <c r="CZ189" s="17">
        <v>0</v>
      </c>
      <c r="DA189" s="17">
        <v>0</v>
      </c>
      <c r="DB189" s="15"/>
      <c r="DC189" s="15"/>
      <c r="DD189" s="15"/>
      <c r="DE189" s="15"/>
      <c r="DF189" s="15"/>
      <c r="DG189" s="15"/>
      <c r="DH189" s="15"/>
    </row>
    <row r="190" spans="1:112" ht="17.25" thickBot="1">
      <c r="A190" s="18" t="b">
        <v>1</v>
      </c>
      <c r="B190" s="18" t="b">
        <v>1</v>
      </c>
      <c r="C190" s="15"/>
      <c r="D190" s="15"/>
      <c r="E190" s="17">
        <v>684268</v>
      </c>
      <c r="F190" s="17">
        <v>0</v>
      </c>
      <c r="G190" s="17">
        <v>0</v>
      </c>
      <c r="H190" s="17">
        <v>0</v>
      </c>
      <c r="I190" s="17">
        <v>0</v>
      </c>
      <c r="J190" s="15">
        <v>0</v>
      </c>
      <c r="K190" s="17">
        <v>0</v>
      </c>
      <c r="L190" s="17">
        <v>3</v>
      </c>
      <c r="M190" s="15">
        <v>1</v>
      </c>
      <c r="N190" s="15"/>
      <c r="O190" s="17">
        <v>0</v>
      </c>
      <c r="P190" s="15" t="s">
        <v>1047</v>
      </c>
      <c r="Q190" s="15">
        <v>0</v>
      </c>
      <c r="R190" s="17">
        <v>189</v>
      </c>
      <c r="S190" s="18" t="b">
        <v>0</v>
      </c>
      <c r="T190" s="15"/>
      <c r="U190" s="15"/>
      <c r="V190" s="17">
        <v>45</v>
      </c>
      <c r="W190" s="15" t="s">
        <v>5238</v>
      </c>
      <c r="X190" s="15">
        <v>0</v>
      </c>
      <c r="Y190" s="18" t="b">
        <v>0</v>
      </c>
      <c r="Z190" s="15" t="s">
        <v>5239</v>
      </c>
      <c r="AA190" s="15">
        <v>0.3</v>
      </c>
      <c r="AB190" s="18" t="b">
        <v>0</v>
      </c>
      <c r="AC190" s="15"/>
      <c r="AD190" s="15" t="s">
        <v>519</v>
      </c>
      <c r="AE190" s="17">
        <v>7</v>
      </c>
      <c r="AF190" s="17">
        <v>9</v>
      </c>
      <c r="AG190" s="17">
        <v>0</v>
      </c>
      <c r="AH190" s="17">
        <v>0</v>
      </c>
      <c r="AI190" s="17">
        <v>0</v>
      </c>
      <c r="AJ190" s="17">
        <v>0</v>
      </c>
      <c r="AK190" s="17">
        <v>0</v>
      </c>
      <c r="AL190" s="15">
        <v>0</v>
      </c>
      <c r="AM190" s="15">
        <v>0</v>
      </c>
      <c r="AN190" s="15" t="s">
        <v>5239</v>
      </c>
      <c r="AO190" s="15"/>
      <c r="AP190" s="15"/>
      <c r="AQ190" s="15"/>
      <c r="AR190" s="15"/>
      <c r="AS190" s="18" t="b">
        <v>0</v>
      </c>
      <c r="AT190" s="15" t="s">
        <v>5240</v>
      </c>
      <c r="AU190" s="17">
        <v>0</v>
      </c>
      <c r="AV190" s="17">
        <v>0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5">
        <v>0</v>
      </c>
      <c r="BI190" s="15">
        <v>0</v>
      </c>
      <c r="BJ190" s="15">
        <v>0</v>
      </c>
      <c r="BK190" s="15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5">
        <v>0</v>
      </c>
      <c r="BR190" s="15">
        <v>0</v>
      </c>
      <c r="BS190" s="15">
        <v>0</v>
      </c>
      <c r="BT190" s="15">
        <v>0</v>
      </c>
      <c r="BU190" s="15"/>
      <c r="BV190" s="15"/>
      <c r="BW190" s="15"/>
      <c r="BX190" s="15"/>
      <c r="BY190" s="15"/>
      <c r="BZ190" s="15"/>
      <c r="CA190" s="15"/>
      <c r="CB190" s="15"/>
      <c r="CC190" s="17">
        <v>490</v>
      </c>
      <c r="CD190" s="17">
        <v>200</v>
      </c>
      <c r="CE190" s="17">
        <v>484</v>
      </c>
      <c r="CF190" s="17">
        <v>200</v>
      </c>
      <c r="CG190" s="17">
        <v>477</v>
      </c>
      <c r="CH190" s="17">
        <v>199</v>
      </c>
      <c r="CI190" s="17">
        <v>490</v>
      </c>
      <c r="CJ190" s="17">
        <v>200</v>
      </c>
      <c r="CK190" s="17">
        <v>0</v>
      </c>
      <c r="CL190" s="17">
        <v>0</v>
      </c>
      <c r="CM190" s="17">
        <v>0</v>
      </c>
      <c r="CN190" s="17">
        <v>0</v>
      </c>
      <c r="CO190" s="17">
        <v>0</v>
      </c>
      <c r="CP190" s="17">
        <v>0</v>
      </c>
      <c r="CQ190" s="17">
        <v>491</v>
      </c>
      <c r="CR190" s="17">
        <v>246</v>
      </c>
      <c r="CS190" s="17">
        <v>190</v>
      </c>
      <c r="CT190" s="17">
        <v>25</v>
      </c>
      <c r="CU190" s="17">
        <v>490</v>
      </c>
      <c r="CV190" s="17">
        <v>200</v>
      </c>
      <c r="CW190" s="17">
        <v>311</v>
      </c>
      <c r="CX190" s="17">
        <v>108</v>
      </c>
      <c r="CY190" s="17">
        <v>0</v>
      </c>
      <c r="CZ190" s="17">
        <v>0</v>
      </c>
      <c r="DA190" s="17">
        <v>0</v>
      </c>
      <c r="DB190" s="15"/>
      <c r="DC190" s="15"/>
      <c r="DD190" s="15"/>
      <c r="DE190" s="15"/>
      <c r="DF190" s="15"/>
      <c r="DG190" s="15"/>
      <c r="DH190" s="15"/>
    </row>
    <row r="191" spans="1:112" ht="17.25" thickBot="1">
      <c r="A191" s="18" t="b">
        <v>1</v>
      </c>
      <c r="B191" s="18" t="b">
        <v>1</v>
      </c>
      <c r="C191" s="15"/>
      <c r="D191" s="15"/>
      <c r="E191" s="17">
        <v>469272</v>
      </c>
      <c r="F191" s="17">
        <v>0</v>
      </c>
      <c r="G191" s="17">
        <v>0</v>
      </c>
      <c r="H191" s="17">
        <v>0</v>
      </c>
      <c r="I191" s="17">
        <v>0</v>
      </c>
      <c r="J191" s="15">
        <v>0</v>
      </c>
      <c r="K191" s="17">
        <v>0</v>
      </c>
      <c r="L191" s="17">
        <v>3</v>
      </c>
      <c r="M191" s="15">
        <v>2</v>
      </c>
      <c r="N191" s="15"/>
      <c r="O191" s="17">
        <v>0</v>
      </c>
      <c r="P191" s="15" t="s">
        <v>2288</v>
      </c>
      <c r="Q191" s="15">
        <v>0</v>
      </c>
      <c r="R191" s="17">
        <v>190</v>
      </c>
      <c r="S191" s="18" t="b">
        <v>0</v>
      </c>
      <c r="T191" s="15"/>
      <c r="U191" s="15"/>
      <c r="V191" s="17">
        <v>55</v>
      </c>
      <c r="W191" s="15" t="s">
        <v>2289</v>
      </c>
      <c r="X191" s="15">
        <v>0</v>
      </c>
      <c r="Y191" s="18" t="b">
        <v>0</v>
      </c>
      <c r="Z191" s="15" t="s">
        <v>2290</v>
      </c>
      <c r="AA191" s="15">
        <v>0.1</v>
      </c>
      <c r="AB191" s="18" t="b">
        <v>0</v>
      </c>
      <c r="AC191" s="15"/>
      <c r="AD191" s="15" t="s">
        <v>519</v>
      </c>
      <c r="AE191" s="17">
        <v>7</v>
      </c>
      <c r="AF191" s="17">
        <v>9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5">
        <v>0</v>
      </c>
      <c r="AM191" s="15">
        <v>0</v>
      </c>
      <c r="AN191" s="15" t="s">
        <v>2290</v>
      </c>
      <c r="AO191" s="15"/>
      <c r="AP191" s="15"/>
      <c r="AQ191" s="15"/>
      <c r="AR191" s="15"/>
      <c r="AS191" s="18" t="b">
        <v>0</v>
      </c>
      <c r="AT191" s="15" t="s">
        <v>2291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5">
        <v>0</v>
      </c>
      <c r="BI191" s="15">
        <v>0</v>
      </c>
      <c r="BJ191" s="15">
        <v>0</v>
      </c>
      <c r="BK191" s="15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5">
        <v>0</v>
      </c>
      <c r="BR191" s="15">
        <v>0</v>
      </c>
      <c r="BS191" s="15">
        <v>0</v>
      </c>
      <c r="BT191" s="15">
        <v>0</v>
      </c>
      <c r="BU191" s="15"/>
      <c r="BV191" s="15"/>
      <c r="BW191" s="15"/>
      <c r="BX191" s="15"/>
      <c r="BY191" s="15"/>
      <c r="BZ191" s="15"/>
      <c r="CA191" s="15"/>
      <c r="CB191" s="15"/>
      <c r="CC191" s="17">
        <v>544</v>
      </c>
      <c r="CD191" s="17">
        <v>236</v>
      </c>
      <c r="CE191" s="17">
        <v>544</v>
      </c>
      <c r="CF191" s="17">
        <v>236</v>
      </c>
      <c r="CG191" s="17">
        <v>543</v>
      </c>
      <c r="CH191" s="17">
        <v>236</v>
      </c>
      <c r="CI191" s="17">
        <v>544</v>
      </c>
      <c r="CJ191" s="17">
        <v>236</v>
      </c>
      <c r="CK191" s="17">
        <v>0</v>
      </c>
      <c r="CL191" s="17">
        <v>0</v>
      </c>
      <c r="CM191" s="17">
        <v>0</v>
      </c>
      <c r="CN191" s="17">
        <v>0</v>
      </c>
      <c r="CO191" s="17">
        <v>0</v>
      </c>
      <c r="CP191" s="17">
        <v>0</v>
      </c>
      <c r="CQ191" s="17">
        <v>174</v>
      </c>
      <c r="CR191" s="17">
        <v>106</v>
      </c>
      <c r="CS191" s="17">
        <v>411</v>
      </c>
      <c r="CT191" s="17">
        <v>149</v>
      </c>
      <c r="CU191" s="17">
        <v>544</v>
      </c>
      <c r="CV191" s="17">
        <v>236</v>
      </c>
      <c r="CW191" s="17">
        <v>432</v>
      </c>
      <c r="CX191" s="17">
        <v>165</v>
      </c>
      <c r="CY191" s="17">
        <v>0</v>
      </c>
      <c r="CZ191" s="17">
        <v>0</v>
      </c>
      <c r="DA191" s="17">
        <v>0</v>
      </c>
      <c r="DB191" s="15"/>
      <c r="DC191" s="15"/>
      <c r="DD191" s="15"/>
      <c r="DE191" s="15"/>
      <c r="DF191" s="15"/>
      <c r="DG191" s="15"/>
      <c r="DH191" s="15"/>
    </row>
    <row r="192" spans="1:112" ht="27.75" thickBot="1">
      <c r="A192" s="18" t="b">
        <v>1</v>
      </c>
      <c r="B192" s="18" t="b">
        <v>1</v>
      </c>
      <c r="C192" s="15"/>
      <c r="D192" s="15"/>
      <c r="E192" s="17">
        <v>492498</v>
      </c>
      <c r="F192" s="17">
        <v>0</v>
      </c>
      <c r="G192" s="17">
        <v>0</v>
      </c>
      <c r="H192" s="17">
        <v>0</v>
      </c>
      <c r="I192" s="17">
        <v>0</v>
      </c>
      <c r="J192" s="15">
        <v>0</v>
      </c>
      <c r="K192" s="17">
        <v>0</v>
      </c>
      <c r="L192" s="17">
        <v>3</v>
      </c>
      <c r="M192" s="15">
        <v>1</v>
      </c>
      <c r="N192" s="15"/>
      <c r="O192" s="17">
        <v>0</v>
      </c>
      <c r="P192" s="15" t="s">
        <v>5241</v>
      </c>
      <c r="Q192" s="15">
        <v>0</v>
      </c>
      <c r="R192" s="17">
        <v>191</v>
      </c>
      <c r="S192" s="18" t="b">
        <v>0</v>
      </c>
      <c r="T192" s="15"/>
      <c r="U192" s="15"/>
      <c r="V192" s="17">
        <v>45</v>
      </c>
      <c r="W192" s="15" t="s">
        <v>5242</v>
      </c>
      <c r="X192" s="15">
        <v>0</v>
      </c>
      <c r="Y192" s="18" t="b">
        <v>0</v>
      </c>
      <c r="Z192" s="15" t="s">
        <v>5243</v>
      </c>
      <c r="AA192" s="15">
        <v>0.2</v>
      </c>
      <c r="AB192" s="18" t="b">
        <v>0</v>
      </c>
      <c r="AC192" s="15"/>
      <c r="AD192" s="15" t="s">
        <v>519</v>
      </c>
      <c r="AE192" s="17">
        <v>7</v>
      </c>
      <c r="AF192" s="17">
        <v>9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5">
        <v>0</v>
      </c>
      <c r="AM192" s="15">
        <v>0</v>
      </c>
      <c r="AN192" s="16" t="s">
        <v>5243</v>
      </c>
      <c r="AO192" s="15"/>
      <c r="AP192" s="15"/>
      <c r="AQ192" s="15"/>
      <c r="AR192" s="15"/>
      <c r="AS192" s="18" t="b">
        <v>0</v>
      </c>
      <c r="AT192" s="15" t="s">
        <v>5244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5">
        <v>0</v>
      </c>
      <c r="BI192" s="15">
        <v>0</v>
      </c>
      <c r="BJ192" s="15">
        <v>0</v>
      </c>
      <c r="BK192" s="15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5">
        <v>0</v>
      </c>
      <c r="BR192" s="15">
        <v>0</v>
      </c>
      <c r="BS192" s="15">
        <v>0</v>
      </c>
      <c r="BT192" s="15">
        <v>0</v>
      </c>
      <c r="BU192" s="15"/>
      <c r="BV192" s="15"/>
      <c r="BW192" s="15"/>
      <c r="BX192" s="15"/>
      <c r="BY192" s="15"/>
      <c r="BZ192" s="15"/>
      <c r="CA192" s="15"/>
      <c r="CB192" s="15"/>
      <c r="CC192" s="17">
        <v>469</v>
      </c>
      <c r="CD192" s="17">
        <v>194</v>
      </c>
      <c r="CE192" s="17">
        <v>463</v>
      </c>
      <c r="CF192" s="17">
        <v>196</v>
      </c>
      <c r="CG192" s="17">
        <v>450</v>
      </c>
      <c r="CH192" s="17">
        <v>190</v>
      </c>
      <c r="CI192" s="17">
        <v>471</v>
      </c>
      <c r="CJ192" s="17">
        <v>195</v>
      </c>
      <c r="CK192" s="17">
        <v>0</v>
      </c>
      <c r="CL192" s="17">
        <v>0</v>
      </c>
      <c r="CM192" s="17">
        <v>0</v>
      </c>
      <c r="CN192" s="17">
        <v>0</v>
      </c>
      <c r="CO192" s="17">
        <v>0</v>
      </c>
      <c r="CP192" s="17">
        <v>0</v>
      </c>
      <c r="CQ192" s="17">
        <v>449</v>
      </c>
      <c r="CR192" s="17">
        <v>234</v>
      </c>
      <c r="CS192" s="17">
        <v>148</v>
      </c>
      <c r="CT192" s="17">
        <v>13</v>
      </c>
      <c r="CU192" s="17">
        <v>474</v>
      </c>
      <c r="CV192" s="17">
        <v>197</v>
      </c>
      <c r="CW192" s="17">
        <v>332</v>
      </c>
      <c r="CX192" s="17">
        <v>120</v>
      </c>
      <c r="CY192" s="17">
        <v>0</v>
      </c>
      <c r="CZ192" s="17">
        <v>0</v>
      </c>
      <c r="DA192" s="17">
        <v>0</v>
      </c>
      <c r="DB192" s="15"/>
      <c r="DC192" s="15"/>
      <c r="DD192" s="15"/>
      <c r="DE192" s="15"/>
      <c r="DF192" s="15"/>
      <c r="DG192" s="15"/>
      <c r="DH192" s="15"/>
    </row>
    <row r="193" spans="1:112" ht="17.25" thickBot="1">
      <c r="A193" s="18" t="b">
        <v>1</v>
      </c>
      <c r="B193" s="18" t="b">
        <v>1</v>
      </c>
      <c r="C193" s="15"/>
      <c r="D193" s="15"/>
      <c r="E193" s="17">
        <v>629397</v>
      </c>
      <c r="F193" s="17">
        <v>0</v>
      </c>
      <c r="G193" s="17">
        <v>0</v>
      </c>
      <c r="H193" s="17">
        <v>0</v>
      </c>
      <c r="I193" s="17">
        <v>0</v>
      </c>
      <c r="J193" s="15">
        <v>0</v>
      </c>
      <c r="K193" s="17">
        <v>0</v>
      </c>
      <c r="L193" s="17">
        <v>3</v>
      </c>
      <c r="M193" s="15">
        <v>1</v>
      </c>
      <c r="N193" s="15"/>
      <c r="O193" s="17">
        <v>0</v>
      </c>
      <c r="P193" s="15" t="s">
        <v>5194</v>
      </c>
      <c r="Q193" s="15">
        <v>0</v>
      </c>
      <c r="R193" s="17">
        <v>192</v>
      </c>
      <c r="S193" s="18" t="b">
        <v>0</v>
      </c>
      <c r="T193" s="15"/>
      <c r="U193" s="15"/>
      <c r="V193" s="17">
        <v>45</v>
      </c>
      <c r="W193" s="15" t="s">
        <v>5245</v>
      </c>
      <c r="X193" s="15">
        <v>0</v>
      </c>
      <c r="Y193" s="18" t="b">
        <v>0</v>
      </c>
      <c r="Z193" s="15" t="s">
        <v>5246</v>
      </c>
      <c r="AA193" s="15">
        <v>0.7</v>
      </c>
      <c r="AB193" s="18" t="b">
        <v>0</v>
      </c>
      <c r="AC193" s="15"/>
      <c r="AD193" s="15" t="s">
        <v>519</v>
      </c>
      <c r="AE193" s="17">
        <v>7</v>
      </c>
      <c r="AF193" s="17">
        <v>9</v>
      </c>
      <c r="AG193" s="17">
        <v>0</v>
      </c>
      <c r="AH193" s="17">
        <v>0</v>
      </c>
      <c r="AI193" s="17">
        <v>0</v>
      </c>
      <c r="AJ193" s="17">
        <v>0</v>
      </c>
      <c r="AK193" s="17">
        <v>0</v>
      </c>
      <c r="AL193" s="15">
        <v>0</v>
      </c>
      <c r="AM193" s="15">
        <v>0</v>
      </c>
      <c r="AN193" s="15" t="s">
        <v>5246</v>
      </c>
      <c r="AO193" s="15"/>
      <c r="AP193" s="15"/>
      <c r="AQ193" s="15"/>
      <c r="AR193" s="15"/>
      <c r="AS193" s="18" t="b">
        <v>0</v>
      </c>
      <c r="AT193" s="15" t="s">
        <v>5247</v>
      </c>
      <c r="AU193" s="17">
        <v>0</v>
      </c>
      <c r="AV193" s="17">
        <v>0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5">
        <v>0</v>
      </c>
      <c r="BI193" s="15">
        <v>0</v>
      </c>
      <c r="BJ193" s="15">
        <v>0</v>
      </c>
      <c r="BK193" s="15">
        <v>0</v>
      </c>
      <c r="BL193" s="17">
        <v>0</v>
      </c>
      <c r="BM193" s="17">
        <v>0</v>
      </c>
      <c r="BN193" s="17">
        <v>0</v>
      </c>
      <c r="BO193" s="17">
        <v>0</v>
      </c>
      <c r="BP193" s="17">
        <v>0</v>
      </c>
      <c r="BQ193" s="15">
        <v>0</v>
      </c>
      <c r="BR193" s="15">
        <v>0</v>
      </c>
      <c r="BS193" s="15">
        <v>0</v>
      </c>
      <c r="BT193" s="15">
        <v>0</v>
      </c>
      <c r="BU193" s="15"/>
      <c r="BV193" s="15"/>
      <c r="BW193" s="15"/>
      <c r="BX193" s="15"/>
      <c r="BY193" s="15"/>
      <c r="BZ193" s="15"/>
      <c r="CA193" s="15"/>
      <c r="CB193" s="15"/>
      <c r="CC193" s="17">
        <v>488</v>
      </c>
      <c r="CD193" s="17">
        <v>198</v>
      </c>
      <c r="CE193" s="17">
        <v>483</v>
      </c>
      <c r="CF193" s="17">
        <v>199</v>
      </c>
      <c r="CG193" s="17">
        <v>474</v>
      </c>
      <c r="CH193" s="17">
        <v>196</v>
      </c>
      <c r="CI193" s="17">
        <v>488</v>
      </c>
      <c r="CJ193" s="17">
        <v>198</v>
      </c>
      <c r="CK193" s="17">
        <v>0</v>
      </c>
      <c r="CL193" s="17">
        <v>0</v>
      </c>
      <c r="CM193" s="17">
        <v>0</v>
      </c>
      <c r="CN193" s="17">
        <v>0</v>
      </c>
      <c r="CO193" s="17">
        <v>0</v>
      </c>
      <c r="CP193" s="17">
        <v>0</v>
      </c>
      <c r="CQ193" s="17">
        <v>487</v>
      </c>
      <c r="CR193" s="17">
        <v>243</v>
      </c>
      <c r="CS193" s="17">
        <v>186</v>
      </c>
      <c r="CT193" s="17">
        <v>22</v>
      </c>
      <c r="CU193" s="17">
        <v>489</v>
      </c>
      <c r="CV193" s="17">
        <v>199</v>
      </c>
      <c r="CW193" s="17">
        <v>228</v>
      </c>
      <c r="CX193" s="17">
        <v>77</v>
      </c>
      <c r="CY193" s="17">
        <v>0</v>
      </c>
      <c r="CZ193" s="17">
        <v>0</v>
      </c>
      <c r="DA193" s="17">
        <v>0</v>
      </c>
      <c r="DB193" s="15"/>
      <c r="DC193" s="15"/>
      <c r="DD193" s="15"/>
      <c r="DE193" s="15"/>
      <c r="DF193" s="15"/>
      <c r="DG193" s="15"/>
      <c r="DH193" s="15"/>
    </row>
    <row r="194" spans="1:112" ht="17.25" thickBot="1">
      <c r="A194" s="18" t="b">
        <v>1</v>
      </c>
      <c r="B194" s="18" t="b">
        <v>1</v>
      </c>
      <c r="C194" s="15"/>
      <c r="D194" s="15"/>
      <c r="E194" s="17">
        <v>176412</v>
      </c>
      <c r="F194" s="17">
        <v>0</v>
      </c>
      <c r="G194" s="17">
        <v>0</v>
      </c>
      <c r="H194" s="17">
        <v>0</v>
      </c>
      <c r="I194" s="17">
        <v>0</v>
      </c>
      <c r="J194" s="15">
        <v>0</v>
      </c>
      <c r="K194" s="17">
        <v>0</v>
      </c>
      <c r="L194" s="17">
        <v>4</v>
      </c>
      <c r="M194" s="15">
        <v>1.8</v>
      </c>
      <c r="N194" s="15"/>
      <c r="O194" s="17">
        <v>0</v>
      </c>
      <c r="P194" s="15" t="s">
        <v>5248</v>
      </c>
      <c r="Q194" s="15">
        <v>0</v>
      </c>
      <c r="R194" s="17">
        <v>193</v>
      </c>
      <c r="S194" s="18" t="b">
        <v>0</v>
      </c>
      <c r="T194" s="15"/>
      <c r="U194" s="15"/>
      <c r="V194" s="17">
        <v>55</v>
      </c>
      <c r="W194" s="15" t="s">
        <v>5249</v>
      </c>
      <c r="X194" s="15">
        <v>0</v>
      </c>
      <c r="Y194" s="18" t="b">
        <v>0</v>
      </c>
      <c r="Z194" s="15" t="s">
        <v>3545</v>
      </c>
      <c r="AA194" s="15">
        <v>2.1</v>
      </c>
      <c r="AB194" s="18" t="b">
        <v>0</v>
      </c>
      <c r="AC194" s="15"/>
      <c r="AD194" s="15" t="s">
        <v>519</v>
      </c>
      <c r="AE194" s="17">
        <v>7</v>
      </c>
      <c r="AF194" s="17">
        <v>9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5">
        <v>0</v>
      </c>
      <c r="AM194" s="15">
        <v>0</v>
      </c>
      <c r="AN194" s="15" t="s">
        <v>3545</v>
      </c>
      <c r="AO194" s="15"/>
      <c r="AP194" s="15"/>
      <c r="AQ194" s="15"/>
      <c r="AR194" s="15"/>
      <c r="AS194" s="18" t="b">
        <v>0</v>
      </c>
      <c r="AT194" s="15" t="s">
        <v>5250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5">
        <v>0</v>
      </c>
      <c r="BI194" s="15">
        <v>0</v>
      </c>
      <c r="BJ194" s="15">
        <v>0</v>
      </c>
      <c r="BK194" s="15">
        <v>0</v>
      </c>
      <c r="BL194" s="17">
        <v>0</v>
      </c>
      <c r="BM194" s="17">
        <v>0</v>
      </c>
      <c r="BN194" s="17">
        <v>0</v>
      </c>
      <c r="BO194" s="17">
        <v>0</v>
      </c>
      <c r="BP194" s="17">
        <v>0</v>
      </c>
      <c r="BQ194" s="15">
        <v>0</v>
      </c>
      <c r="BR194" s="15">
        <v>0</v>
      </c>
      <c r="BS194" s="15">
        <v>0</v>
      </c>
      <c r="BT194" s="15">
        <v>0</v>
      </c>
      <c r="BU194" s="15"/>
      <c r="BV194" s="15"/>
      <c r="BW194" s="15"/>
      <c r="BX194" s="15"/>
      <c r="BY194" s="17">
        <v>1</v>
      </c>
      <c r="BZ194" s="15"/>
      <c r="CA194" s="15"/>
      <c r="CB194" s="15"/>
      <c r="CC194" s="17">
        <v>538</v>
      </c>
      <c r="CD194" s="17">
        <v>65</v>
      </c>
      <c r="CE194" s="17">
        <v>538</v>
      </c>
      <c r="CF194" s="17">
        <v>65</v>
      </c>
      <c r="CG194" s="17">
        <v>537</v>
      </c>
      <c r="CH194" s="17">
        <v>65</v>
      </c>
      <c r="CI194" s="17">
        <v>538</v>
      </c>
      <c r="CJ194" s="17">
        <v>65</v>
      </c>
      <c r="CK194" s="17">
        <v>0</v>
      </c>
      <c r="CL194" s="17">
        <v>0</v>
      </c>
      <c r="CM194" s="17">
        <v>0</v>
      </c>
      <c r="CN194" s="17">
        <v>0</v>
      </c>
      <c r="CO194" s="17">
        <v>0</v>
      </c>
      <c r="CP194" s="17">
        <v>0</v>
      </c>
      <c r="CQ194" s="17">
        <v>123</v>
      </c>
      <c r="CR194" s="17">
        <v>32</v>
      </c>
      <c r="CS194" s="17">
        <v>360</v>
      </c>
      <c r="CT194" s="17">
        <v>29</v>
      </c>
      <c r="CU194" s="17">
        <v>538</v>
      </c>
      <c r="CV194" s="17">
        <v>65</v>
      </c>
      <c r="CW194" s="17">
        <v>131</v>
      </c>
      <c r="CX194" s="17">
        <v>21</v>
      </c>
      <c r="CY194" s="17">
        <v>0</v>
      </c>
      <c r="CZ194" s="17">
        <v>0</v>
      </c>
      <c r="DA194" s="17">
        <v>0</v>
      </c>
      <c r="DB194" s="15"/>
      <c r="DC194" s="15"/>
      <c r="DD194" s="15"/>
      <c r="DE194" s="15"/>
      <c r="DF194" s="15"/>
      <c r="DG194" s="15"/>
      <c r="DH194" s="15"/>
    </row>
    <row r="195" spans="1:112" ht="27.75" thickBot="1">
      <c r="A195" s="18" t="b">
        <v>1</v>
      </c>
      <c r="B195" s="18" t="b">
        <v>1</v>
      </c>
      <c r="C195" s="15"/>
      <c r="D195" s="15"/>
      <c r="E195" s="17">
        <v>230730</v>
      </c>
      <c r="F195" s="17">
        <v>0</v>
      </c>
      <c r="G195" s="17">
        <v>0</v>
      </c>
      <c r="H195" s="17">
        <v>0</v>
      </c>
      <c r="I195" s="17">
        <v>0</v>
      </c>
      <c r="J195" s="15">
        <v>0</v>
      </c>
      <c r="K195" s="17">
        <v>0</v>
      </c>
      <c r="L195" s="17">
        <v>4</v>
      </c>
      <c r="M195" s="15">
        <v>1.4</v>
      </c>
      <c r="N195" s="15"/>
      <c r="O195" s="17">
        <v>0</v>
      </c>
      <c r="P195" s="15" t="s">
        <v>877</v>
      </c>
      <c r="Q195" s="15">
        <v>0</v>
      </c>
      <c r="R195" s="17">
        <v>194</v>
      </c>
      <c r="S195" s="18" t="b">
        <v>0</v>
      </c>
      <c r="T195" s="15"/>
      <c r="U195" s="15"/>
      <c r="V195" s="17">
        <v>50</v>
      </c>
      <c r="W195" s="15" t="s">
        <v>5251</v>
      </c>
      <c r="X195" s="15">
        <v>0</v>
      </c>
      <c r="Y195" s="18" t="b">
        <v>0</v>
      </c>
      <c r="Z195" s="15" t="s">
        <v>5252</v>
      </c>
      <c r="AA195" s="15">
        <v>1</v>
      </c>
      <c r="AB195" s="18" t="b">
        <v>0</v>
      </c>
      <c r="AC195" s="15"/>
      <c r="AD195" s="15" t="s">
        <v>519</v>
      </c>
      <c r="AE195" s="17">
        <v>7</v>
      </c>
      <c r="AF195" s="17">
        <v>9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5">
        <v>0</v>
      </c>
      <c r="AM195" s="15">
        <v>0</v>
      </c>
      <c r="AN195" s="15" t="s">
        <v>5252</v>
      </c>
      <c r="AO195" s="15"/>
      <c r="AP195" s="15"/>
      <c r="AQ195" s="15"/>
      <c r="AR195" s="15"/>
      <c r="AS195" s="18" t="b">
        <v>0</v>
      </c>
      <c r="AT195" s="15" t="s">
        <v>5253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5">
        <v>0</v>
      </c>
      <c r="BI195" s="15">
        <v>0</v>
      </c>
      <c r="BJ195" s="15">
        <v>0</v>
      </c>
      <c r="BK195" s="15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0</v>
      </c>
      <c r="BQ195" s="15">
        <v>0</v>
      </c>
      <c r="BR195" s="15">
        <v>0</v>
      </c>
      <c r="BS195" s="15">
        <v>0</v>
      </c>
      <c r="BT195" s="15">
        <v>0</v>
      </c>
      <c r="BU195" s="15"/>
      <c r="BV195" s="15"/>
      <c r="BW195" s="15"/>
      <c r="BX195" s="15"/>
      <c r="BY195" s="17">
        <v>4</v>
      </c>
      <c r="BZ195" s="15"/>
      <c r="CA195" s="15"/>
      <c r="CB195" s="15"/>
      <c r="CC195" s="17">
        <v>504</v>
      </c>
      <c r="CD195" s="17">
        <v>58</v>
      </c>
      <c r="CE195" s="17">
        <v>500</v>
      </c>
      <c r="CF195" s="17">
        <v>58</v>
      </c>
      <c r="CG195" s="17">
        <v>497</v>
      </c>
      <c r="CH195" s="17">
        <v>58</v>
      </c>
      <c r="CI195" s="17">
        <v>504</v>
      </c>
      <c r="CJ195" s="17">
        <v>58</v>
      </c>
      <c r="CK195" s="17">
        <v>0</v>
      </c>
      <c r="CL195" s="17">
        <v>0</v>
      </c>
      <c r="CM195" s="17">
        <v>0</v>
      </c>
      <c r="CN195" s="17">
        <v>0</v>
      </c>
      <c r="CO195" s="17">
        <v>0</v>
      </c>
      <c r="CP195" s="17">
        <v>0</v>
      </c>
      <c r="CQ195" s="17">
        <v>270</v>
      </c>
      <c r="CR195" s="17">
        <v>49</v>
      </c>
      <c r="CS195" s="17">
        <v>248</v>
      </c>
      <c r="CT195" s="17">
        <v>16</v>
      </c>
      <c r="CU195" s="17">
        <v>504</v>
      </c>
      <c r="CV195" s="17">
        <v>58</v>
      </c>
      <c r="CW195" s="17">
        <v>192</v>
      </c>
      <c r="CX195" s="17">
        <v>33</v>
      </c>
      <c r="CY195" s="17">
        <v>0</v>
      </c>
      <c r="CZ195" s="17">
        <v>0</v>
      </c>
      <c r="DA195" s="17">
        <v>0</v>
      </c>
      <c r="DB195" s="15"/>
      <c r="DC195" s="15"/>
      <c r="DD195" s="15"/>
      <c r="DE195" s="15"/>
      <c r="DF195" s="15"/>
      <c r="DG195" s="15"/>
      <c r="DH195" s="15"/>
    </row>
    <row r="196" spans="1:112" ht="17.25" thickBot="1">
      <c r="A196" s="18" t="b">
        <v>1</v>
      </c>
      <c r="B196" s="18" t="b">
        <v>1</v>
      </c>
      <c r="C196" s="15"/>
      <c r="D196" s="15"/>
      <c r="E196" s="17">
        <v>218997</v>
      </c>
      <c r="F196" s="17">
        <v>0</v>
      </c>
      <c r="G196" s="17">
        <v>0</v>
      </c>
      <c r="H196" s="17">
        <v>0</v>
      </c>
      <c r="I196" s="17">
        <v>0</v>
      </c>
      <c r="J196" s="15">
        <v>0</v>
      </c>
      <c r="K196" s="17">
        <v>0</v>
      </c>
      <c r="L196" s="17">
        <v>4</v>
      </c>
      <c r="M196" s="15">
        <v>1.4</v>
      </c>
      <c r="N196" s="15"/>
      <c r="O196" s="17">
        <v>0</v>
      </c>
      <c r="P196" s="15" t="s">
        <v>5254</v>
      </c>
      <c r="Q196" s="15">
        <v>0</v>
      </c>
      <c r="R196" s="17">
        <v>195</v>
      </c>
      <c r="S196" s="18" t="b">
        <v>0</v>
      </c>
      <c r="T196" s="15"/>
      <c r="U196" s="15"/>
      <c r="V196" s="17">
        <v>50</v>
      </c>
      <c r="W196" s="15" t="s">
        <v>5255</v>
      </c>
      <c r="X196" s="15">
        <v>0</v>
      </c>
      <c r="Y196" s="18" t="b">
        <v>0</v>
      </c>
      <c r="Z196" s="15" t="s">
        <v>5256</v>
      </c>
      <c r="AA196" s="15">
        <v>0.8</v>
      </c>
      <c r="AB196" s="18" t="b">
        <v>0</v>
      </c>
      <c r="AC196" s="15"/>
      <c r="AD196" s="15" t="s">
        <v>519</v>
      </c>
      <c r="AE196" s="17">
        <v>7</v>
      </c>
      <c r="AF196" s="17">
        <v>9</v>
      </c>
      <c r="AG196" s="17">
        <v>0</v>
      </c>
      <c r="AH196" s="17">
        <v>0</v>
      </c>
      <c r="AI196" s="17">
        <v>0</v>
      </c>
      <c r="AJ196" s="17">
        <v>0</v>
      </c>
      <c r="AK196" s="17">
        <v>0</v>
      </c>
      <c r="AL196" s="15">
        <v>0</v>
      </c>
      <c r="AM196" s="15">
        <v>0</v>
      </c>
      <c r="AN196" s="15" t="s">
        <v>5256</v>
      </c>
      <c r="AO196" s="15"/>
      <c r="AP196" s="15"/>
      <c r="AQ196" s="15"/>
      <c r="AR196" s="15"/>
      <c r="AS196" s="18" t="b">
        <v>0</v>
      </c>
      <c r="AT196" s="15" t="s">
        <v>5257</v>
      </c>
      <c r="AU196" s="17">
        <v>0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0</v>
      </c>
      <c r="BH196" s="15">
        <v>0</v>
      </c>
      <c r="BI196" s="15">
        <v>0</v>
      </c>
      <c r="BJ196" s="15">
        <v>0</v>
      </c>
      <c r="BK196" s="15">
        <v>0</v>
      </c>
      <c r="BL196" s="17">
        <v>0</v>
      </c>
      <c r="BM196" s="17">
        <v>0</v>
      </c>
      <c r="BN196" s="17">
        <v>0</v>
      </c>
      <c r="BO196" s="17">
        <v>0</v>
      </c>
      <c r="BP196" s="17">
        <v>0</v>
      </c>
      <c r="BQ196" s="15">
        <v>0</v>
      </c>
      <c r="BR196" s="15">
        <v>0</v>
      </c>
      <c r="BS196" s="15">
        <v>0</v>
      </c>
      <c r="BT196" s="15">
        <v>0</v>
      </c>
      <c r="BU196" s="15"/>
      <c r="BV196" s="15"/>
      <c r="BW196" s="15"/>
      <c r="BX196" s="15"/>
      <c r="BY196" s="15"/>
      <c r="BZ196" s="15"/>
      <c r="CA196" s="15"/>
      <c r="CB196" s="15"/>
      <c r="CC196" s="17">
        <v>500</v>
      </c>
      <c r="CD196" s="17">
        <v>56</v>
      </c>
      <c r="CE196" s="17">
        <v>496</v>
      </c>
      <c r="CF196" s="17">
        <v>56</v>
      </c>
      <c r="CG196" s="17">
        <v>493</v>
      </c>
      <c r="CH196" s="17">
        <v>56</v>
      </c>
      <c r="CI196" s="17">
        <v>500</v>
      </c>
      <c r="CJ196" s="17">
        <v>56</v>
      </c>
      <c r="CK196" s="17">
        <v>0</v>
      </c>
      <c r="CL196" s="17">
        <v>0</v>
      </c>
      <c r="CM196" s="17">
        <v>0</v>
      </c>
      <c r="CN196" s="17">
        <v>0</v>
      </c>
      <c r="CO196" s="17">
        <v>0</v>
      </c>
      <c r="CP196" s="17">
        <v>0</v>
      </c>
      <c r="CQ196" s="17">
        <v>259</v>
      </c>
      <c r="CR196" s="17">
        <v>47</v>
      </c>
      <c r="CS196" s="17">
        <v>237</v>
      </c>
      <c r="CT196" s="17">
        <v>14</v>
      </c>
      <c r="CU196" s="17">
        <v>500</v>
      </c>
      <c r="CV196" s="17">
        <v>56</v>
      </c>
      <c r="CW196" s="17">
        <v>211</v>
      </c>
      <c r="CX196" s="17">
        <v>37</v>
      </c>
      <c r="CY196" s="17">
        <v>0</v>
      </c>
      <c r="CZ196" s="17">
        <v>0</v>
      </c>
      <c r="DA196" s="17">
        <v>0</v>
      </c>
      <c r="DB196" s="15"/>
      <c r="DC196" s="15"/>
      <c r="DD196" s="15"/>
      <c r="DE196" s="15"/>
      <c r="DF196" s="15"/>
      <c r="DG196" s="15"/>
      <c r="DH196" s="15"/>
    </row>
    <row r="197" spans="1:112" ht="17.25" thickBot="1">
      <c r="A197" s="18" t="b">
        <v>1</v>
      </c>
      <c r="B197" s="18" t="b">
        <v>1</v>
      </c>
      <c r="C197" s="15"/>
      <c r="D197" s="15"/>
      <c r="E197" s="17">
        <v>551262</v>
      </c>
      <c r="F197" s="17">
        <v>0</v>
      </c>
      <c r="G197" s="17">
        <v>0</v>
      </c>
      <c r="H197" s="17">
        <v>0</v>
      </c>
      <c r="I197" s="17">
        <v>0</v>
      </c>
      <c r="J197" s="15">
        <v>0</v>
      </c>
      <c r="K197" s="17">
        <v>0</v>
      </c>
      <c r="L197" s="17">
        <v>4</v>
      </c>
      <c r="M197" s="15">
        <v>1.4</v>
      </c>
      <c r="N197" s="15"/>
      <c r="O197" s="17">
        <v>0</v>
      </c>
      <c r="P197" s="15" t="s">
        <v>5258</v>
      </c>
      <c r="Q197" s="15">
        <v>0</v>
      </c>
      <c r="R197" s="17">
        <v>196</v>
      </c>
      <c r="S197" s="18" t="b">
        <v>0</v>
      </c>
      <c r="T197" s="15"/>
      <c r="U197" s="15"/>
      <c r="V197" s="17">
        <v>50</v>
      </c>
      <c r="W197" s="15" t="s">
        <v>5259</v>
      </c>
      <c r="X197" s="15">
        <v>0</v>
      </c>
      <c r="Y197" s="18" t="b">
        <v>0</v>
      </c>
      <c r="Z197" s="15" t="s">
        <v>5260</v>
      </c>
      <c r="AA197" s="15">
        <v>0.1</v>
      </c>
      <c r="AB197" s="18" t="b">
        <v>0</v>
      </c>
      <c r="AC197" s="15"/>
      <c r="AD197" s="15" t="s">
        <v>519</v>
      </c>
      <c r="AE197" s="17">
        <v>7</v>
      </c>
      <c r="AF197" s="17">
        <v>9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5">
        <v>0</v>
      </c>
      <c r="AM197" s="15">
        <v>0</v>
      </c>
      <c r="AN197" s="15" t="s">
        <v>5260</v>
      </c>
      <c r="AO197" s="15"/>
      <c r="AP197" s="15"/>
      <c r="AQ197" s="15"/>
      <c r="AR197" s="15"/>
      <c r="AS197" s="18" t="b">
        <v>0</v>
      </c>
      <c r="AT197" s="15" t="s">
        <v>5261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5">
        <v>0</v>
      </c>
      <c r="BI197" s="15">
        <v>0</v>
      </c>
      <c r="BJ197" s="15">
        <v>0</v>
      </c>
      <c r="BK197" s="15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5">
        <v>0</v>
      </c>
      <c r="BR197" s="15">
        <v>0</v>
      </c>
      <c r="BS197" s="15">
        <v>0</v>
      </c>
      <c r="BT197" s="15">
        <v>0</v>
      </c>
      <c r="BU197" s="15"/>
      <c r="BV197" s="15"/>
      <c r="BW197" s="15"/>
      <c r="BX197" s="15"/>
      <c r="BY197" s="15"/>
      <c r="BZ197" s="15"/>
      <c r="CA197" s="15"/>
      <c r="CB197" s="15"/>
      <c r="CC197" s="17">
        <v>529</v>
      </c>
      <c r="CD197" s="17">
        <v>62</v>
      </c>
      <c r="CE197" s="17">
        <v>529</v>
      </c>
      <c r="CF197" s="17">
        <v>62</v>
      </c>
      <c r="CG197" s="17">
        <v>527</v>
      </c>
      <c r="CH197" s="17">
        <v>62</v>
      </c>
      <c r="CI197" s="17">
        <v>529</v>
      </c>
      <c r="CJ197" s="17">
        <v>62</v>
      </c>
      <c r="CK197" s="17">
        <v>0</v>
      </c>
      <c r="CL197" s="17">
        <v>0</v>
      </c>
      <c r="CM197" s="17">
        <v>0</v>
      </c>
      <c r="CN197" s="17">
        <v>0</v>
      </c>
      <c r="CO197" s="17">
        <v>0</v>
      </c>
      <c r="CP197" s="17">
        <v>0</v>
      </c>
      <c r="CQ197" s="17">
        <v>350</v>
      </c>
      <c r="CR197" s="17">
        <v>55</v>
      </c>
      <c r="CS197" s="17">
        <v>328</v>
      </c>
      <c r="CT197" s="17">
        <v>22</v>
      </c>
      <c r="CU197" s="17">
        <v>529</v>
      </c>
      <c r="CV197" s="17">
        <v>62</v>
      </c>
      <c r="CW197" s="17">
        <v>423</v>
      </c>
      <c r="CX197" s="17">
        <v>64</v>
      </c>
      <c r="CY197" s="17">
        <v>0</v>
      </c>
      <c r="CZ197" s="17">
        <v>0</v>
      </c>
      <c r="DA197" s="17">
        <v>0</v>
      </c>
      <c r="DB197" s="15"/>
      <c r="DC197" s="15"/>
      <c r="DD197" s="15"/>
      <c r="DE197" s="15"/>
      <c r="DF197" s="15"/>
      <c r="DG197" s="15"/>
      <c r="DH197" s="15"/>
    </row>
    <row r="198" spans="1:112" ht="17.25" thickBot="1">
      <c r="A198" s="18" t="b">
        <v>1</v>
      </c>
      <c r="B198" s="18" t="b">
        <v>1</v>
      </c>
      <c r="C198" s="15"/>
      <c r="D198" s="15"/>
      <c r="E198" s="17">
        <v>549653</v>
      </c>
      <c r="F198" s="17">
        <v>0</v>
      </c>
      <c r="G198" s="17">
        <v>0</v>
      </c>
      <c r="H198" s="17">
        <v>0</v>
      </c>
      <c r="I198" s="17">
        <v>0</v>
      </c>
      <c r="J198" s="15">
        <v>0</v>
      </c>
      <c r="K198" s="17">
        <v>0</v>
      </c>
      <c r="L198" s="17">
        <v>4</v>
      </c>
      <c r="M198" s="15">
        <v>1</v>
      </c>
      <c r="N198" s="15"/>
      <c r="O198" s="17">
        <v>0</v>
      </c>
      <c r="P198" s="15" t="s">
        <v>5262</v>
      </c>
      <c r="Q198" s="15">
        <v>0</v>
      </c>
      <c r="R198" s="17">
        <v>197</v>
      </c>
      <c r="S198" s="18" t="b">
        <v>0</v>
      </c>
      <c r="T198" s="15"/>
      <c r="U198" s="15"/>
      <c r="V198" s="17">
        <v>45</v>
      </c>
      <c r="W198" s="15" t="s">
        <v>5263</v>
      </c>
      <c r="X198" s="15">
        <v>0</v>
      </c>
      <c r="Y198" s="18" t="b">
        <v>0</v>
      </c>
      <c r="Z198" s="15" t="s">
        <v>5264</v>
      </c>
      <c r="AA198" s="15">
        <v>1.9</v>
      </c>
      <c r="AB198" s="18" t="b">
        <v>0</v>
      </c>
      <c r="AC198" s="15"/>
      <c r="AD198" s="15" t="s">
        <v>519</v>
      </c>
      <c r="AE198" s="17">
        <v>7</v>
      </c>
      <c r="AF198" s="17">
        <v>9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5">
        <v>0</v>
      </c>
      <c r="AM198" s="15">
        <v>0</v>
      </c>
      <c r="AN198" s="15" t="s">
        <v>5264</v>
      </c>
      <c r="AO198" s="15"/>
      <c r="AP198" s="15"/>
      <c r="AQ198" s="15"/>
      <c r="AR198" s="15"/>
      <c r="AS198" s="18" t="b">
        <v>0</v>
      </c>
      <c r="AT198" s="15" t="s">
        <v>5265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5">
        <v>0</v>
      </c>
      <c r="BI198" s="15">
        <v>0</v>
      </c>
      <c r="BJ198" s="15">
        <v>0</v>
      </c>
      <c r="BK198" s="15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5">
        <v>0</v>
      </c>
      <c r="BR198" s="15">
        <v>0</v>
      </c>
      <c r="BS198" s="15">
        <v>0</v>
      </c>
      <c r="BT198" s="15">
        <v>0</v>
      </c>
      <c r="BU198" s="15"/>
      <c r="BV198" s="15"/>
      <c r="BW198" s="15"/>
      <c r="BX198" s="15"/>
      <c r="BY198" s="15"/>
      <c r="BZ198" s="15"/>
      <c r="CA198" s="15"/>
      <c r="CB198" s="15"/>
      <c r="CC198" s="17">
        <v>476</v>
      </c>
      <c r="CD198" s="17">
        <v>49</v>
      </c>
      <c r="CE198" s="17">
        <v>472</v>
      </c>
      <c r="CF198" s="17">
        <v>49</v>
      </c>
      <c r="CG198" s="17">
        <v>462</v>
      </c>
      <c r="CH198" s="17">
        <v>49</v>
      </c>
      <c r="CI198" s="17">
        <v>478</v>
      </c>
      <c r="CJ198" s="17">
        <v>50</v>
      </c>
      <c r="CK198" s="17">
        <v>0</v>
      </c>
      <c r="CL198" s="17">
        <v>0</v>
      </c>
      <c r="CM198" s="17">
        <v>0</v>
      </c>
      <c r="CN198" s="17">
        <v>0</v>
      </c>
      <c r="CO198" s="17">
        <v>0</v>
      </c>
      <c r="CP198" s="17">
        <v>0</v>
      </c>
      <c r="CQ198" s="17">
        <v>463</v>
      </c>
      <c r="CR198" s="17">
        <v>61</v>
      </c>
      <c r="CS198" s="17">
        <v>162</v>
      </c>
      <c r="CT198" s="17">
        <v>5</v>
      </c>
      <c r="CU198" s="17">
        <v>481</v>
      </c>
      <c r="CV198" s="17">
        <v>51</v>
      </c>
      <c r="CW198" s="17">
        <v>136</v>
      </c>
      <c r="CX198" s="17">
        <v>23</v>
      </c>
      <c r="CY198" s="17">
        <v>0</v>
      </c>
      <c r="CZ198" s="17">
        <v>0</v>
      </c>
      <c r="DA198" s="17">
        <v>0</v>
      </c>
      <c r="DB198" s="15"/>
      <c r="DC198" s="15"/>
      <c r="DD198" s="15"/>
      <c r="DE198" s="15"/>
      <c r="DF198" s="15"/>
      <c r="DG198" s="15"/>
      <c r="DH198" s="15"/>
    </row>
    <row r="199" spans="1:112" ht="17.25" thickBot="1">
      <c r="A199" s="18" t="b">
        <v>1</v>
      </c>
      <c r="B199" s="18" t="b">
        <v>1</v>
      </c>
      <c r="C199" s="15"/>
      <c r="D199" s="15"/>
      <c r="E199" s="17">
        <v>172649</v>
      </c>
      <c r="F199" s="17">
        <v>0</v>
      </c>
      <c r="G199" s="17">
        <v>0</v>
      </c>
      <c r="H199" s="17">
        <v>0</v>
      </c>
      <c r="I199" s="17">
        <v>0</v>
      </c>
      <c r="J199" s="15">
        <v>0</v>
      </c>
      <c r="K199" s="17">
        <v>0</v>
      </c>
      <c r="L199" s="17">
        <v>1</v>
      </c>
      <c r="M199" s="15">
        <v>2.6</v>
      </c>
      <c r="N199" s="15"/>
      <c r="O199" s="17">
        <v>0</v>
      </c>
      <c r="P199" s="15" t="s">
        <v>937</v>
      </c>
      <c r="Q199" s="15">
        <v>0</v>
      </c>
      <c r="R199" s="17">
        <v>198</v>
      </c>
      <c r="S199" s="18" t="b">
        <v>0</v>
      </c>
      <c r="T199" s="15"/>
      <c r="U199" s="15"/>
      <c r="V199" s="17">
        <v>50</v>
      </c>
      <c r="W199" s="15" t="s">
        <v>938</v>
      </c>
      <c r="X199" s="15">
        <v>3.5</v>
      </c>
      <c r="Y199" s="18" t="b">
        <v>0</v>
      </c>
      <c r="Z199" s="15" t="s">
        <v>250</v>
      </c>
      <c r="AA199" s="15">
        <v>3.1</v>
      </c>
      <c r="AB199" s="18" t="b">
        <v>0</v>
      </c>
      <c r="AC199" s="15"/>
      <c r="AD199" s="15" t="s">
        <v>519</v>
      </c>
      <c r="AE199" s="17">
        <v>8</v>
      </c>
      <c r="AF199" s="17">
        <v>31</v>
      </c>
      <c r="AG199" s="17">
        <v>131</v>
      </c>
      <c r="AH199" s="17">
        <v>0</v>
      </c>
      <c r="AI199" s="17">
        <v>0</v>
      </c>
      <c r="AJ199" s="17">
        <v>0</v>
      </c>
      <c r="AK199" s="17">
        <v>0</v>
      </c>
      <c r="AL199" s="15">
        <v>0</v>
      </c>
      <c r="AM199" s="15">
        <v>26.2</v>
      </c>
      <c r="AN199" s="15" t="s">
        <v>250</v>
      </c>
      <c r="AO199" s="15"/>
      <c r="AP199" s="15"/>
      <c r="AQ199" s="15"/>
      <c r="AR199" s="15"/>
      <c r="AS199" s="18" t="b">
        <v>0</v>
      </c>
      <c r="AT199" s="15" t="s">
        <v>2559</v>
      </c>
      <c r="AU199" s="17">
        <v>3330</v>
      </c>
      <c r="AV199" s="17">
        <v>0</v>
      </c>
      <c r="AW199" s="17">
        <v>0</v>
      </c>
      <c r="AX199" s="17">
        <v>11</v>
      </c>
      <c r="AY199" s="17">
        <v>51</v>
      </c>
      <c r="AZ199" s="17">
        <v>0</v>
      </c>
      <c r="BA199" s="17">
        <v>1</v>
      </c>
      <c r="BB199" s="17">
        <v>0</v>
      </c>
      <c r="BC199" s="17">
        <v>5</v>
      </c>
      <c r="BD199" s="17">
        <v>0</v>
      </c>
      <c r="BE199" s="17">
        <v>106</v>
      </c>
      <c r="BF199" s="17">
        <v>7</v>
      </c>
      <c r="BG199" s="17">
        <v>538</v>
      </c>
      <c r="BH199" s="15">
        <v>837.8</v>
      </c>
      <c r="BI199" s="15">
        <v>10</v>
      </c>
      <c r="BJ199" s="15">
        <v>0</v>
      </c>
      <c r="BK199" s="15">
        <v>84.7</v>
      </c>
      <c r="BL199" s="17">
        <v>0</v>
      </c>
      <c r="BM199" s="17">
        <v>0</v>
      </c>
      <c r="BN199" s="17">
        <v>0</v>
      </c>
      <c r="BO199" s="17">
        <v>0</v>
      </c>
      <c r="BP199" s="17">
        <v>37</v>
      </c>
      <c r="BQ199" s="15">
        <v>0</v>
      </c>
      <c r="BR199" s="15">
        <v>0.11</v>
      </c>
      <c r="BS199" s="15">
        <v>0.11</v>
      </c>
      <c r="BT199" s="15">
        <v>51.4</v>
      </c>
      <c r="BU199" s="15"/>
      <c r="BV199" s="15"/>
      <c r="BW199" s="15"/>
      <c r="BX199" s="15"/>
      <c r="BY199" s="15"/>
      <c r="BZ199" s="15"/>
      <c r="CA199" s="15"/>
      <c r="CB199" s="15"/>
      <c r="CC199" s="17">
        <v>22</v>
      </c>
      <c r="CD199" s="17">
        <v>6</v>
      </c>
      <c r="CE199" s="17">
        <v>343</v>
      </c>
      <c r="CF199" s="17">
        <v>12</v>
      </c>
      <c r="CG199" s="17">
        <v>486</v>
      </c>
      <c r="CH199" s="17">
        <v>50</v>
      </c>
      <c r="CI199" s="17">
        <v>160</v>
      </c>
      <c r="CJ199" s="17">
        <v>7</v>
      </c>
      <c r="CK199" s="17">
        <v>0</v>
      </c>
      <c r="CL199" s="17">
        <v>2.86</v>
      </c>
      <c r="CM199" s="17">
        <v>0</v>
      </c>
      <c r="CN199" s="17">
        <v>0</v>
      </c>
      <c r="CO199" s="17">
        <v>1.39</v>
      </c>
      <c r="CP199" s="17">
        <v>1.38</v>
      </c>
      <c r="CQ199" s="17">
        <v>237</v>
      </c>
      <c r="CR199" s="17">
        <v>9</v>
      </c>
      <c r="CS199" s="17">
        <v>215</v>
      </c>
      <c r="CT199" s="17">
        <v>47</v>
      </c>
      <c r="CU199" s="17">
        <v>100</v>
      </c>
      <c r="CV199" s="17">
        <v>10</v>
      </c>
      <c r="CW199" s="17">
        <v>100</v>
      </c>
      <c r="CX199" s="17">
        <v>18</v>
      </c>
      <c r="CY199" s="17">
        <v>1</v>
      </c>
      <c r="CZ199" s="17">
        <v>0.3</v>
      </c>
      <c r="DA199" s="17">
        <v>0</v>
      </c>
      <c r="DB199" s="15"/>
      <c r="DC199" s="15"/>
      <c r="DD199" s="15"/>
      <c r="DE199" s="15"/>
      <c r="DF199" s="15"/>
      <c r="DG199" s="15"/>
      <c r="DH199" s="15"/>
    </row>
    <row r="200" spans="1:112" ht="17.25" thickBot="1">
      <c r="A200" s="18" t="b">
        <v>1</v>
      </c>
      <c r="B200" s="18" t="b">
        <v>1</v>
      </c>
      <c r="C200" s="15"/>
      <c r="D200" s="15"/>
      <c r="E200" s="17">
        <v>121709</v>
      </c>
      <c r="F200" s="17">
        <v>0</v>
      </c>
      <c r="G200" s="17">
        <v>0</v>
      </c>
      <c r="H200" s="17">
        <v>0</v>
      </c>
      <c r="I200" s="17">
        <v>0</v>
      </c>
      <c r="J200" s="15">
        <v>0</v>
      </c>
      <c r="K200" s="17">
        <v>0</v>
      </c>
      <c r="L200" s="17">
        <v>1</v>
      </c>
      <c r="M200" s="15">
        <v>2</v>
      </c>
      <c r="N200" s="15"/>
      <c r="O200" s="17">
        <v>0</v>
      </c>
      <c r="P200" s="15" t="s">
        <v>2560</v>
      </c>
      <c r="Q200" s="15">
        <v>0</v>
      </c>
      <c r="R200" s="17">
        <v>199</v>
      </c>
      <c r="S200" s="18" t="b">
        <v>0</v>
      </c>
      <c r="T200" s="15"/>
      <c r="U200" s="15"/>
      <c r="V200" s="17">
        <v>45</v>
      </c>
      <c r="W200" s="15" t="s">
        <v>2561</v>
      </c>
      <c r="X200" s="15">
        <v>7</v>
      </c>
      <c r="Y200" s="18" t="b">
        <v>0</v>
      </c>
      <c r="Z200" s="15" t="s">
        <v>2562</v>
      </c>
      <c r="AA200" s="15">
        <v>0.1</v>
      </c>
      <c r="AB200" s="18" t="b">
        <v>0</v>
      </c>
      <c r="AC200" s="15"/>
      <c r="AD200" s="15" t="s">
        <v>519</v>
      </c>
      <c r="AE200" s="17">
        <v>8</v>
      </c>
      <c r="AF200" s="17">
        <v>31</v>
      </c>
      <c r="AG200" s="17">
        <v>7</v>
      </c>
      <c r="AH200" s="17">
        <v>0</v>
      </c>
      <c r="AI200" s="17">
        <v>0</v>
      </c>
      <c r="AJ200" s="17">
        <v>0</v>
      </c>
      <c r="AK200" s="17">
        <v>0</v>
      </c>
      <c r="AL200" s="15">
        <v>0</v>
      </c>
      <c r="AM200" s="15">
        <v>1.6</v>
      </c>
      <c r="AN200" s="15" t="s">
        <v>2563</v>
      </c>
      <c r="AO200" s="15"/>
      <c r="AP200" s="15"/>
      <c r="AQ200" s="15"/>
      <c r="AR200" s="15"/>
      <c r="AS200" s="18" t="b">
        <v>0</v>
      </c>
      <c r="AT200" s="15" t="s">
        <v>2564</v>
      </c>
      <c r="AU200" s="17">
        <v>90</v>
      </c>
      <c r="AV200" s="17">
        <v>0</v>
      </c>
      <c r="AW200" s="17">
        <v>0</v>
      </c>
      <c r="AX200" s="17">
        <v>1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3</v>
      </c>
      <c r="BF200" s="17">
        <v>0</v>
      </c>
      <c r="BG200" s="17">
        <v>29</v>
      </c>
      <c r="BH200" s="15">
        <v>22.8</v>
      </c>
      <c r="BI200" s="15">
        <v>0</v>
      </c>
      <c r="BJ200" s="15">
        <v>0</v>
      </c>
      <c r="BK200" s="15">
        <v>2.2999999999999998</v>
      </c>
      <c r="BL200" s="17">
        <v>0</v>
      </c>
      <c r="BM200" s="17">
        <v>0</v>
      </c>
      <c r="BN200" s="17">
        <v>0</v>
      </c>
      <c r="BO200" s="17">
        <v>0</v>
      </c>
      <c r="BP200" s="17">
        <v>1</v>
      </c>
      <c r="BQ200" s="15">
        <v>0</v>
      </c>
      <c r="BR200" s="15">
        <v>0</v>
      </c>
      <c r="BS200" s="15">
        <v>0</v>
      </c>
      <c r="BT200" s="15">
        <v>1.1200000000000001</v>
      </c>
      <c r="BU200" s="15"/>
      <c r="BV200" s="15"/>
      <c r="BW200" s="15"/>
      <c r="BX200" s="15"/>
      <c r="BY200" s="15"/>
      <c r="BZ200" s="15"/>
      <c r="CA200" s="15"/>
      <c r="CB200" s="15"/>
      <c r="CC200" s="17">
        <v>355</v>
      </c>
      <c r="CD200" s="17">
        <v>29</v>
      </c>
      <c r="CE200" s="17">
        <v>444</v>
      </c>
      <c r="CF200" s="17">
        <v>41</v>
      </c>
      <c r="CG200" s="17">
        <v>427</v>
      </c>
      <c r="CH200" s="17">
        <v>32</v>
      </c>
      <c r="CI200" s="17">
        <v>370</v>
      </c>
      <c r="CJ200" s="17">
        <v>29</v>
      </c>
      <c r="CK200" s="17">
        <v>0</v>
      </c>
      <c r="CL200" s="17">
        <v>3</v>
      </c>
      <c r="CM200" s="17">
        <v>0</v>
      </c>
      <c r="CN200" s="17">
        <v>0</v>
      </c>
      <c r="CO200" s="17">
        <v>1.1200000000000001</v>
      </c>
      <c r="CP200" s="17">
        <v>0</v>
      </c>
      <c r="CQ200" s="17">
        <v>384</v>
      </c>
      <c r="CR200" s="17">
        <v>26</v>
      </c>
      <c r="CS200" s="17">
        <v>83</v>
      </c>
      <c r="CT200" s="17">
        <v>28</v>
      </c>
      <c r="CU200" s="17">
        <v>1</v>
      </c>
      <c r="CV200" s="17">
        <v>1</v>
      </c>
      <c r="CW200" s="17">
        <v>443</v>
      </c>
      <c r="CX200" s="17">
        <v>54</v>
      </c>
      <c r="CY200" s="17">
        <v>1</v>
      </c>
      <c r="CZ200" s="17">
        <v>1</v>
      </c>
      <c r="DA200" s="17">
        <v>0</v>
      </c>
      <c r="DB200" s="15"/>
      <c r="DC200" s="15"/>
      <c r="DD200" s="15"/>
      <c r="DE200" s="15"/>
      <c r="DF200" s="15"/>
      <c r="DG200" s="15"/>
      <c r="DH200" s="15"/>
    </row>
    <row r="201" spans="1:112" ht="17.25" thickBot="1">
      <c r="A201" s="18" t="b">
        <v>1</v>
      </c>
      <c r="B201" s="18" t="b">
        <v>1</v>
      </c>
      <c r="C201" s="15"/>
      <c r="D201" s="15"/>
      <c r="E201" s="17">
        <v>437499</v>
      </c>
      <c r="F201" s="17">
        <v>0</v>
      </c>
      <c r="G201" s="17">
        <v>0</v>
      </c>
      <c r="H201" s="17">
        <v>0</v>
      </c>
      <c r="I201" s="17">
        <v>0</v>
      </c>
      <c r="J201" s="15">
        <v>0</v>
      </c>
      <c r="K201" s="17">
        <v>0</v>
      </c>
      <c r="L201" s="17">
        <v>2</v>
      </c>
      <c r="M201" s="15">
        <v>2.8</v>
      </c>
      <c r="N201" s="15"/>
      <c r="O201" s="17">
        <v>0</v>
      </c>
      <c r="P201" s="15" t="s">
        <v>1783</v>
      </c>
      <c r="Q201" s="15">
        <v>0</v>
      </c>
      <c r="R201" s="17">
        <v>200</v>
      </c>
      <c r="S201" s="18" t="b">
        <v>0</v>
      </c>
      <c r="T201" s="15"/>
      <c r="U201" s="15"/>
      <c r="V201" s="17">
        <v>60</v>
      </c>
      <c r="W201" s="15" t="s">
        <v>1784</v>
      </c>
      <c r="X201" s="15">
        <v>4.4000000000000004</v>
      </c>
      <c r="Y201" s="18" t="b">
        <v>0</v>
      </c>
      <c r="Z201" s="15" t="s">
        <v>1785</v>
      </c>
      <c r="AA201" s="15">
        <v>13.4</v>
      </c>
      <c r="AB201" s="18" t="b">
        <v>0</v>
      </c>
      <c r="AC201" s="15"/>
      <c r="AD201" s="15" t="s">
        <v>519</v>
      </c>
      <c r="AE201" s="17">
        <v>8</v>
      </c>
      <c r="AF201" s="17">
        <v>31</v>
      </c>
      <c r="AG201" s="17">
        <v>154</v>
      </c>
      <c r="AH201" s="17">
        <v>0</v>
      </c>
      <c r="AI201" s="17">
        <v>0</v>
      </c>
      <c r="AJ201" s="17">
        <v>0</v>
      </c>
      <c r="AK201" s="17">
        <v>0</v>
      </c>
      <c r="AL201" s="15">
        <v>0</v>
      </c>
      <c r="AM201" s="15">
        <v>25.7</v>
      </c>
      <c r="AN201" s="15" t="s">
        <v>1785</v>
      </c>
      <c r="AO201" s="15"/>
      <c r="AP201" s="15"/>
      <c r="AQ201" s="15"/>
      <c r="AR201" s="15"/>
      <c r="AS201" s="18" t="b">
        <v>0</v>
      </c>
      <c r="AT201" s="15" t="s">
        <v>2568</v>
      </c>
      <c r="AU201" s="17">
        <v>3085</v>
      </c>
      <c r="AV201" s="17">
        <v>1</v>
      </c>
      <c r="AW201" s="17">
        <v>2</v>
      </c>
      <c r="AX201" s="17">
        <v>11</v>
      </c>
      <c r="AY201" s="17">
        <v>47</v>
      </c>
      <c r="AZ201" s="17">
        <v>0</v>
      </c>
      <c r="BA201" s="17">
        <v>0</v>
      </c>
      <c r="BB201" s="17">
        <v>0</v>
      </c>
      <c r="BC201" s="17">
        <v>4</v>
      </c>
      <c r="BD201" s="17">
        <v>1</v>
      </c>
      <c r="BE201" s="17">
        <v>0</v>
      </c>
      <c r="BF201" s="17">
        <v>11</v>
      </c>
      <c r="BG201" s="17">
        <v>529</v>
      </c>
      <c r="BH201" s="15">
        <v>822</v>
      </c>
      <c r="BI201" s="15">
        <v>106.4</v>
      </c>
      <c r="BJ201" s="15">
        <v>316</v>
      </c>
      <c r="BK201" s="15">
        <v>124.3</v>
      </c>
      <c r="BL201" s="17">
        <v>0</v>
      </c>
      <c r="BM201" s="17">
        <v>0</v>
      </c>
      <c r="BN201" s="17">
        <v>0</v>
      </c>
      <c r="BO201" s="17">
        <v>0</v>
      </c>
      <c r="BP201" s="17">
        <v>35</v>
      </c>
      <c r="BQ201" s="15">
        <v>2.4500000000000002</v>
      </c>
      <c r="BR201" s="15">
        <v>0.83</v>
      </c>
      <c r="BS201" s="15">
        <v>3.28</v>
      </c>
      <c r="BT201" s="15">
        <v>44.04</v>
      </c>
      <c r="BU201" s="15"/>
      <c r="BV201" s="15"/>
      <c r="BW201" s="15"/>
      <c r="BX201" s="15"/>
      <c r="BY201" s="15"/>
      <c r="BZ201" s="15"/>
      <c r="CA201" s="15"/>
      <c r="CB201" s="15"/>
      <c r="CC201" s="17">
        <v>28</v>
      </c>
      <c r="CD201" s="17">
        <v>10</v>
      </c>
      <c r="CE201" s="17">
        <v>236</v>
      </c>
      <c r="CF201" s="17">
        <v>74</v>
      </c>
      <c r="CG201" s="17">
        <v>89</v>
      </c>
      <c r="CH201" s="17">
        <v>11</v>
      </c>
      <c r="CI201" s="17">
        <v>82</v>
      </c>
      <c r="CJ201" s="17">
        <v>19</v>
      </c>
      <c r="CK201" s="17">
        <v>7.0000000000000007E-2</v>
      </c>
      <c r="CL201" s="17">
        <v>0</v>
      </c>
      <c r="CM201" s="17">
        <v>0.02</v>
      </c>
      <c r="CN201" s="17">
        <v>0.09</v>
      </c>
      <c r="CO201" s="17">
        <v>1.28</v>
      </c>
      <c r="CP201" s="17">
        <v>1.37</v>
      </c>
      <c r="CQ201" s="17">
        <v>80</v>
      </c>
      <c r="CR201" s="17">
        <v>8</v>
      </c>
      <c r="CS201" s="17">
        <v>474</v>
      </c>
      <c r="CT201" s="17">
        <v>178</v>
      </c>
      <c r="CU201" s="17">
        <v>33</v>
      </c>
      <c r="CV201" s="17">
        <v>12</v>
      </c>
      <c r="CW201" s="17">
        <v>34</v>
      </c>
      <c r="CX201" s="17">
        <v>13</v>
      </c>
      <c r="CY201" s="17">
        <v>1.02</v>
      </c>
      <c r="CZ201" s="17">
        <v>0.32</v>
      </c>
      <c r="DA201" s="17">
        <v>0</v>
      </c>
      <c r="DB201" s="15"/>
      <c r="DC201" s="15"/>
      <c r="DD201" s="15"/>
      <c r="DE201" s="15"/>
      <c r="DF201" s="15"/>
      <c r="DG201" s="15"/>
      <c r="DH201" s="15"/>
    </row>
    <row r="202" spans="1:112" ht="27.75" thickBot="1">
      <c r="A202" s="18" t="b">
        <v>1</v>
      </c>
      <c r="B202" s="18" t="b">
        <v>1</v>
      </c>
      <c r="C202" s="15"/>
      <c r="D202" s="15"/>
      <c r="E202" s="17">
        <v>247348</v>
      </c>
      <c r="F202" s="17">
        <v>0</v>
      </c>
      <c r="G202" s="17">
        <v>0</v>
      </c>
      <c r="H202" s="17">
        <v>0</v>
      </c>
      <c r="I202" s="17">
        <v>0</v>
      </c>
      <c r="J202" s="15">
        <v>0</v>
      </c>
      <c r="K202" s="17">
        <v>0</v>
      </c>
      <c r="L202" s="17">
        <v>2</v>
      </c>
      <c r="M202" s="15">
        <v>2.5</v>
      </c>
      <c r="N202" s="15"/>
      <c r="O202" s="17">
        <v>0</v>
      </c>
      <c r="P202" s="15" t="s">
        <v>625</v>
      </c>
      <c r="Q202" s="15">
        <v>0</v>
      </c>
      <c r="R202" s="17">
        <v>201</v>
      </c>
      <c r="S202" s="18" t="b">
        <v>0</v>
      </c>
      <c r="T202" s="15"/>
      <c r="U202" s="15"/>
      <c r="V202" s="17">
        <v>55</v>
      </c>
      <c r="W202" s="15" t="s">
        <v>1444</v>
      </c>
      <c r="X202" s="15">
        <v>4.7</v>
      </c>
      <c r="Y202" s="18" t="b">
        <v>0</v>
      </c>
      <c r="Z202" s="15" t="s">
        <v>2566</v>
      </c>
      <c r="AA202" s="15">
        <v>13.6</v>
      </c>
      <c r="AB202" s="18" t="b">
        <v>0</v>
      </c>
      <c r="AC202" s="15"/>
      <c r="AD202" s="15" t="s">
        <v>519</v>
      </c>
      <c r="AE202" s="17">
        <v>8</v>
      </c>
      <c r="AF202" s="17">
        <v>31</v>
      </c>
      <c r="AG202" s="17">
        <v>136</v>
      </c>
      <c r="AH202" s="17">
        <v>0</v>
      </c>
      <c r="AI202" s="17">
        <v>0</v>
      </c>
      <c r="AJ202" s="17">
        <v>0</v>
      </c>
      <c r="AK202" s="17">
        <v>0</v>
      </c>
      <c r="AL202" s="15">
        <v>0</v>
      </c>
      <c r="AM202" s="15">
        <v>24.7</v>
      </c>
      <c r="AN202" s="15" t="s">
        <v>1445</v>
      </c>
      <c r="AO202" s="15"/>
      <c r="AP202" s="15"/>
      <c r="AQ202" s="15"/>
      <c r="AR202" s="15"/>
      <c r="AS202" s="18" t="b">
        <v>0</v>
      </c>
      <c r="AT202" s="15" t="s">
        <v>2567</v>
      </c>
      <c r="AU202" s="17">
        <v>2400</v>
      </c>
      <c r="AV202" s="17">
        <v>4</v>
      </c>
      <c r="AW202" s="17">
        <v>4</v>
      </c>
      <c r="AX202" s="17">
        <v>10</v>
      </c>
      <c r="AY202" s="17">
        <v>33</v>
      </c>
      <c r="AZ202" s="17">
        <v>0</v>
      </c>
      <c r="BA202" s="17">
        <v>0</v>
      </c>
      <c r="BB202" s="17">
        <v>0</v>
      </c>
      <c r="BC202" s="17">
        <v>7</v>
      </c>
      <c r="BD202" s="17">
        <v>0</v>
      </c>
      <c r="BE202" s="17">
        <v>0</v>
      </c>
      <c r="BF202" s="17">
        <v>9</v>
      </c>
      <c r="BG202" s="17">
        <v>469</v>
      </c>
      <c r="BH202" s="15">
        <v>595</v>
      </c>
      <c r="BI202" s="15">
        <v>396.6</v>
      </c>
      <c r="BJ202" s="15">
        <v>404</v>
      </c>
      <c r="BK202" s="15">
        <v>139.5</v>
      </c>
      <c r="BL202" s="17">
        <v>0</v>
      </c>
      <c r="BM202" s="17">
        <v>0</v>
      </c>
      <c r="BN202" s="17">
        <v>0</v>
      </c>
      <c r="BO202" s="17">
        <v>0</v>
      </c>
      <c r="BP202" s="17">
        <v>29</v>
      </c>
      <c r="BQ202" s="15">
        <v>2.4500000000000002</v>
      </c>
      <c r="BR202" s="15">
        <v>3.94</v>
      </c>
      <c r="BS202" s="15">
        <v>6.39</v>
      </c>
      <c r="BT202" s="15">
        <v>34.28</v>
      </c>
      <c r="BU202" s="15"/>
      <c r="BV202" s="15"/>
      <c r="BW202" s="15"/>
      <c r="BX202" s="15"/>
      <c r="BY202" s="15"/>
      <c r="BZ202" s="15"/>
      <c r="CA202" s="15"/>
      <c r="CB202" s="15"/>
      <c r="CC202" s="17">
        <v>79</v>
      </c>
      <c r="CD202" s="17">
        <v>33</v>
      </c>
      <c r="CE202" s="17">
        <v>79</v>
      </c>
      <c r="CF202" s="17">
        <v>19</v>
      </c>
      <c r="CG202" s="17">
        <v>63</v>
      </c>
      <c r="CH202" s="17">
        <v>5</v>
      </c>
      <c r="CI202" s="17">
        <v>62</v>
      </c>
      <c r="CJ202" s="17">
        <v>10</v>
      </c>
      <c r="CK202" s="17">
        <v>0.09</v>
      </c>
      <c r="CL202" s="17">
        <v>0</v>
      </c>
      <c r="CM202" s="17">
        <v>0.15</v>
      </c>
      <c r="CN202" s="17">
        <v>0.24</v>
      </c>
      <c r="CO202" s="17">
        <v>1.29</v>
      </c>
      <c r="CP202" s="17">
        <v>1.24</v>
      </c>
      <c r="CQ202" s="17">
        <v>150</v>
      </c>
      <c r="CR202" s="17">
        <v>18</v>
      </c>
      <c r="CS202" s="17">
        <v>387</v>
      </c>
      <c r="CT202" s="17">
        <v>160</v>
      </c>
      <c r="CU202" s="17">
        <v>17</v>
      </c>
      <c r="CV202" s="17">
        <v>5</v>
      </c>
      <c r="CW202" s="17">
        <v>33</v>
      </c>
      <c r="CX202" s="17">
        <v>12</v>
      </c>
      <c r="CY202" s="17">
        <v>1.0900000000000001</v>
      </c>
      <c r="CZ202" s="17">
        <v>0.38</v>
      </c>
      <c r="DA202" s="17">
        <v>0</v>
      </c>
      <c r="DB202" s="15"/>
      <c r="DC202" s="15"/>
      <c r="DD202" s="15"/>
      <c r="DE202" s="15"/>
      <c r="DF202" s="15"/>
      <c r="DG202" s="15"/>
      <c r="DH202" s="15"/>
    </row>
    <row r="203" spans="1:112" ht="17.25" thickBot="1">
      <c r="A203" s="18" t="b">
        <v>1</v>
      </c>
      <c r="B203" s="18" t="b">
        <v>1</v>
      </c>
      <c r="C203" s="15"/>
      <c r="D203" s="15"/>
      <c r="E203" s="17">
        <v>427623</v>
      </c>
      <c r="F203" s="17">
        <v>0</v>
      </c>
      <c r="G203" s="17">
        <v>0</v>
      </c>
      <c r="H203" s="17">
        <v>0</v>
      </c>
      <c r="I203" s="17">
        <v>0</v>
      </c>
      <c r="J203" s="15">
        <v>0</v>
      </c>
      <c r="K203" s="17">
        <v>0</v>
      </c>
      <c r="L203" s="17">
        <v>2</v>
      </c>
      <c r="M203" s="15">
        <v>2.2000000000000002</v>
      </c>
      <c r="N203" s="15"/>
      <c r="O203" s="17">
        <v>0</v>
      </c>
      <c r="P203" s="15" t="s">
        <v>608</v>
      </c>
      <c r="Q203" s="15">
        <v>0</v>
      </c>
      <c r="R203" s="17">
        <v>202</v>
      </c>
      <c r="S203" s="18" t="b">
        <v>0</v>
      </c>
      <c r="T203" s="15"/>
      <c r="U203" s="15"/>
      <c r="V203" s="17">
        <v>50</v>
      </c>
      <c r="W203" s="15" t="s">
        <v>759</v>
      </c>
      <c r="X203" s="15">
        <v>3.9</v>
      </c>
      <c r="Y203" s="18" t="b">
        <v>0</v>
      </c>
      <c r="Z203" s="15" t="s">
        <v>294</v>
      </c>
      <c r="AA203" s="15">
        <v>0.9</v>
      </c>
      <c r="AB203" s="18" t="b">
        <v>0</v>
      </c>
      <c r="AC203" s="15"/>
      <c r="AD203" s="15" t="s">
        <v>519</v>
      </c>
      <c r="AE203" s="17">
        <v>8</v>
      </c>
      <c r="AF203" s="17">
        <v>31</v>
      </c>
      <c r="AG203" s="17">
        <v>128</v>
      </c>
      <c r="AH203" s="17">
        <v>0</v>
      </c>
      <c r="AI203" s="17">
        <v>0</v>
      </c>
      <c r="AJ203" s="17">
        <v>0</v>
      </c>
      <c r="AK203" s="17">
        <v>0</v>
      </c>
      <c r="AL203" s="15">
        <v>0</v>
      </c>
      <c r="AM203" s="15">
        <v>25.6</v>
      </c>
      <c r="AN203" s="15" t="s">
        <v>294</v>
      </c>
      <c r="AO203" s="15"/>
      <c r="AP203" s="15"/>
      <c r="AQ203" s="15"/>
      <c r="AR203" s="15"/>
      <c r="AS203" s="18" t="b">
        <v>0</v>
      </c>
      <c r="AT203" s="15" t="s">
        <v>2574</v>
      </c>
      <c r="AU203" s="17">
        <v>2825</v>
      </c>
      <c r="AV203" s="17">
        <v>1</v>
      </c>
      <c r="AW203" s="17">
        <v>0</v>
      </c>
      <c r="AX203" s="17">
        <v>11</v>
      </c>
      <c r="AY203" s="17">
        <v>42</v>
      </c>
      <c r="AZ203" s="17">
        <v>0</v>
      </c>
      <c r="BA203" s="17">
        <v>0</v>
      </c>
      <c r="BB203" s="17">
        <v>0</v>
      </c>
      <c r="BC203" s="17">
        <v>4</v>
      </c>
      <c r="BD203" s="17">
        <v>0</v>
      </c>
      <c r="BE203" s="17">
        <v>0</v>
      </c>
      <c r="BF203" s="17">
        <v>5</v>
      </c>
      <c r="BG203" s="17">
        <v>453</v>
      </c>
      <c r="BH203" s="15">
        <v>727.2</v>
      </c>
      <c r="BI203" s="15">
        <v>159.6</v>
      </c>
      <c r="BJ203" s="15">
        <v>185</v>
      </c>
      <c r="BK203" s="15">
        <v>107.6</v>
      </c>
      <c r="BL203" s="17">
        <v>0</v>
      </c>
      <c r="BM203" s="17">
        <v>0</v>
      </c>
      <c r="BN203" s="17">
        <v>0</v>
      </c>
      <c r="BO203" s="17">
        <v>0</v>
      </c>
      <c r="BP203" s="17">
        <v>31</v>
      </c>
      <c r="BQ203" s="15">
        <v>2.42</v>
      </c>
      <c r="BR203" s="15">
        <v>1.56</v>
      </c>
      <c r="BS203" s="15">
        <v>3.98</v>
      </c>
      <c r="BT203" s="15">
        <v>41.19</v>
      </c>
      <c r="BU203" s="15"/>
      <c r="BV203" s="15"/>
      <c r="BW203" s="15"/>
      <c r="BX203" s="15"/>
      <c r="BY203" s="15"/>
      <c r="BZ203" s="15"/>
      <c r="CA203" s="15"/>
      <c r="CB203" s="15"/>
      <c r="CC203" s="17">
        <v>40</v>
      </c>
      <c r="CD203" s="17">
        <v>16</v>
      </c>
      <c r="CE203" s="17">
        <v>196</v>
      </c>
      <c r="CF203" s="17">
        <v>51</v>
      </c>
      <c r="CG203" s="17">
        <v>167</v>
      </c>
      <c r="CH203" s="17">
        <v>47</v>
      </c>
      <c r="CI203" s="17">
        <v>109</v>
      </c>
      <c r="CJ203" s="17">
        <v>31</v>
      </c>
      <c r="CK203" s="17">
        <v>0.08</v>
      </c>
      <c r="CL203" s="17">
        <v>0</v>
      </c>
      <c r="CM203" s="17">
        <v>0.05</v>
      </c>
      <c r="CN203" s="17">
        <v>0.13</v>
      </c>
      <c r="CO203" s="17">
        <v>1.31</v>
      </c>
      <c r="CP203" s="17">
        <v>1.34</v>
      </c>
      <c r="CQ203" s="17">
        <v>281</v>
      </c>
      <c r="CR203" s="17">
        <v>51</v>
      </c>
      <c r="CS203" s="17">
        <v>259</v>
      </c>
      <c r="CT203" s="17">
        <v>130</v>
      </c>
      <c r="CU203" s="17">
        <v>65</v>
      </c>
      <c r="CV203" s="17">
        <v>25</v>
      </c>
      <c r="CW203" s="17">
        <v>207</v>
      </c>
      <c r="CX203" s="17">
        <v>73</v>
      </c>
      <c r="CY203" s="17">
        <v>0.99</v>
      </c>
      <c r="CZ203" s="17">
        <v>0.35</v>
      </c>
      <c r="DA203" s="17">
        <v>0</v>
      </c>
      <c r="DB203" s="15"/>
      <c r="DC203" s="15"/>
      <c r="DD203" s="15"/>
      <c r="DE203" s="15"/>
      <c r="DF203" s="15"/>
      <c r="DG203" s="15"/>
      <c r="DH203" s="15"/>
    </row>
    <row r="204" spans="1:112" ht="17.25" thickBot="1">
      <c r="A204" s="18" t="b">
        <v>1</v>
      </c>
      <c r="B204" s="18" t="b">
        <v>1</v>
      </c>
      <c r="C204" s="15"/>
      <c r="D204" s="15"/>
      <c r="E204" s="17">
        <v>651426</v>
      </c>
      <c r="F204" s="17">
        <v>0</v>
      </c>
      <c r="G204" s="17">
        <v>0</v>
      </c>
      <c r="H204" s="17">
        <v>0</v>
      </c>
      <c r="I204" s="17">
        <v>0</v>
      </c>
      <c r="J204" s="15">
        <v>0</v>
      </c>
      <c r="K204" s="17">
        <v>0</v>
      </c>
      <c r="L204" s="17">
        <v>2</v>
      </c>
      <c r="M204" s="15">
        <v>2.2000000000000002</v>
      </c>
      <c r="N204" s="15"/>
      <c r="O204" s="17">
        <v>0</v>
      </c>
      <c r="P204" s="15" t="s">
        <v>3836</v>
      </c>
      <c r="Q204" s="15">
        <v>0</v>
      </c>
      <c r="R204" s="17">
        <v>203</v>
      </c>
      <c r="S204" s="18" t="b">
        <v>0</v>
      </c>
      <c r="T204" s="15"/>
      <c r="U204" s="15"/>
      <c r="V204" s="17">
        <v>50</v>
      </c>
      <c r="W204" s="15" t="s">
        <v>3837</v>
      </c>
      <c r="X204" s="15">
        <v>3.6</v>
      </c>
      <c r="Y204" s="18" t="b">
        <v>0</v>
      </c>
      <c r="Z204" s="15" t="s">
        <v>3838</v>
      </c>
      <c r="AA204" s="15">
        <v>0.3</v>
      </c>
      <c r="AB204" s="18" t="b">
        <v>0</v>
      </c>
      <c r="AC204" s="15"/>
      <c r="AD204" s="15" t="s">
        <v>519</v>
      </c>
      <c r="AE204" s="17">
        <v>8</v>
      </c>
      <c r="AF204" s="17">
        <v>31</v>
      </c>
      <c r="AG204" s="17">
        <v>72</v>
      </c>
      <c r="AH204" s="17">
        <v>0</v>
      </c>
      <c r="AI204" s="17">
        <v>0</v>
      </c>
      <c r="AJ204" s="17">
        <v>0</v>
      </c>
      <c r="AK204" s="17">
        <v>0</v>
      </c>
      <c r="AL204" s="15">
        <v>0</v>
      </c>
      <c r="AM204" s="15">
        <v>14.4</v>
      </c>
      <c r="AN204" s="15" t="s">
        <v>3838</v>
      </c>
      <c r="AO204" s="15"/>
      <c r="AP204" s="15"/>
      <c r="AQ204" s="15"/>
      <c r="AR204" s="15"/>
      <c r="AS204" s="18" t="b">
        <v>0</v>
      </c>
      <c r="AT204" s="15" t="s">
        <v>3839</v>
      </c>
      <c r="AU204" s="17">
        <v>1331</v>
      </c>
      <c r="AV204" s="17">
        <v>0</v>
      </c>
      <c r="AW204" s="17">
        <v>0</v>
      </c>
      <c r="AX204" s="17">
        <v>5</v>
      </c>
      <c r="AY204" s="17">
        <v>23</v>
      </c>
      <c r="AZ204" s="17">
        <v>0</v>
      </c>
      <c r="BA204" s="17">
        <v>0</v>
      </c>
      <c r="BB204" s="17">
        <v>0</v>
      </c>
      <c r="BC204" s="17">
        <v>3</v>
      </c>
      <c r="BD204" s="17">
        <v>0</v>
      </c>
      <c r="BE204" s="17">
        <v>0</v>
      </c>
      <c r="BF204" s="17">
        <v>9</v>
      </c>
      <c r="BG204" s="17">
        <v>216</v>
      </c>
      <c r="BH204" s="15">
        <v>362.4</v>
      </c>
      <c r="BI204" s="15">
        <v>63.8</v>
      </c>
      <c r="BJ204" s="15">
        <v>56</v>
      </c>
      <c r="BK204" s="15">
        <v>48.1</v>
      </c>
      <c r="BL204" s="17">
        <v>0</v>
      </c>
      <c r="BM204" s="17">
        <v>0</v>
      </c>
      <c r="BN204" s="17">
        <v>0</v>
      </c>
      <c r="BO204" s="17">
        <v>0</v>
      </c>
      <c r="BP204" s="17">
        <v>14</v>
      </c>
      <c r="BQ204" s="15">
        <v>1.48</v>
      </c>
      <c r="BR204" s="15">
        <v>0.33</v>
      </c>
      <c r="BS204" s="15">
        <v>1.81</v>
      </c>
      <c r="BT204" s="15">
        <v>23.84</v>
      </c>
      <c r="BU204" s="15"/>
      <c r="BV204" s="15"/>
      <c r="BW204" s="15"/>
      <c r="BX204" s="15"/>
      <c r="BY204" s="15"/>
      <c r="BZ204" s="15"/>
      <c r="CA204" s="15"/>
      <c r="CB204" s="15"/>
      <c r="CC204" s="17">
        <v>168</v>
      </c>
      <c r="CD204" s="17">
        <v>70</v>
      </c>
      <c r="CE204" s="17">
        <v>271</v>
      </c>
      <c r="CF204" s="17">
        <v>90</v>
      </c>
      <c r="CG204" s="17">
        <v>272</v>
      </c>
      <c r="CH204" s="17">
        <v>87</v>
      </c>
      <c r="CI204" s="17">
        <v>248</v>
      </c>
      <c r="CJ204" s="17">
        <v>80</v>
      </c>
      <c r="CK204" s="17">
        <v>0.1</v>
      </c>
      <c r="CL204" s="17">
        <v>0</v>
      </c>
      <c r="CM204" s="17">
        <v>0.02</v>
      </c>
      <c r="CN204" s="17">
        <v>0.12</v>
      </c>
      <c r="CO204" s="17">
        <v>1.61</v>
      </c>
      <c r="CP204" s="17">
        <v>1.56</v>
      </c>
      <c r="CQ204" s="17">
        <v>364</v>
      </c>
      <c r="CR204" s="17">
        <v>73</v>
      </c>
      <c r="CS204" s="17">
        <v>342</v>
      </c>
      <c r="CT204" s="17">
        <v>152</v>
      </c>
      <c r="CU204" s="17">
        <v>90</v>
      </c>
      <c r="CV204" s="17">
        <v>37</v>
      </c>
      <c r="CW204" s="17">
        <v>303</v>
      </c>
      <c r="CX204" s="17">
        <v>112</v>
      </c>
      <c r="CY204" s="17">
        <v>0.95</v>
      </c>
      <c r="CZ204" s="17">
        <v>0.34</v>
      </c>
      <c r="DA204" s="17">
        <v>0</v>
      </c>
      <c r="DB204" s="15"/>
      <c r="DC204" s="15"/>
      <c r="DD204" s="15"/>
      <c r="DE204" s="15"/>
      <c r="DF204" s="15"/>
      <c r="DG204" s="15"/>
      <c r="DH204" s="15"/>
    </row>
    <row r="205" spans="1:112" ht="17.25" thickBot="1">
      <c r="A205" s="18" t="b">
        <v>1</v>
      </c>
      <c r="B205" s="18" t="b">
        <v>1</v>
      </c>
      <c r="C205" s="15"/>
      <c r="D205" s="15"/>
      <c r="E205" s="17">
        <v>244723</v>
      </c>
      <c r="F205" s="17">
        <v>0</v>
      </c>
      <c r="G205" s="17">
        <v>0</v>
      </c>
      <c r="H205" s="17">
        <v>0</v>
      </c>
      <c r="I205" s="17">
        <v>0</v>
      </c>
      <c r="J205" s="15">
        <v>0</v>
      </c>
      <c r="K205" s="17">
        <v>0</v>
      </c>
      <c r="L205" s="17">
        <v>2</v>
      </c>
      <c r="M205" s="15">
        <v>1.7</v>
      </c>
      <c r="N205" s="15"/>
      <c r="O205" s="17">
        <v>0</v>
      </c>
      <c r="P205" s="15" t="s">
        <v>747</v>
      </c>
      <c r="Q205" s="15">
        <v>0</v>
      </c>
      <c r="R205" s="17">
        <v>204</v>
      </c>
      <c r="S205" s="18" t="b">
        <v>0</v>
      </c>
      <c r="T205" s="15"/>
      <c r="U205" s="15"/>
      <c r="V205" s="17">
        <v>45</v>
      </c>
      <c r="W205" s="15" t="s">
        <v>748</v>
      </c>
      <c r="X205" s="15">
        <v>3.6</v>
      </c>
      <c r="Y205" s="18" t="b">
        <v>0</v>
      </c>
      <c r="Z205" s="15" t="s">
        <v>311</v>
      </c>
      <c r="AA205" s="15">
        <v>7.3</v>
      </c>
      <c r="AB205" s="18" t="b">
        <v>0</v>
      </c>
      <c r="AC205" s="15"/>
      <c r="AD205" s="15" t="s">
        <v>519</v>
      </c>
      <c r="AE205" s="17">
        <v>8</v>
      </c>
      <c r="AF205" s="17">
        <v>31</v>
      </c>
      <c r="AG205" s="17">
        <v>135</v>
      </c>
      <c r="AH205" s="17">
        <v>0</v>
      </c>
      <c r="AI205" s="17">
        <v>0</v>
      </c>
      <c r="AJ205" s="17">
        <v>0</v>
      </c>
      <c r="AK205" s="17">
        <v>0</v>
      </c>
      <c r="AL205" s="15">
        <v>0</v>
      </c>
      <c r="AM205" s="15">
        <v>30</v>
      </c>
      <c r="AN205" s="15" t="s">
        <v>311</v>
      </c>
      <c r="AO205" s="15"/>
      <c r="AP205" s="15"/>
      <c r="AQ205" s="15"/>
      <c r="AR205" s="15"/>
      <c r="AS205" s="18" t="b">
        <v>0</v>
      </c>
      <c r="AT205" s="15" t="s">
        <v>2569</v>
      </c>
      <c r="AU205" s="17">
        <v>3253</v>
      </c>
      <c r="AV205" s="17">
        <v>1</v>
      </c>
      <c r="AW205" s="17">
        <v>3</v>
      </c>
      <c r="AX205" s="17">
        <v>12</v>
      </c>
      <c r="AY205" s="17">
        <v>47</v>
      </c>
      <c r="AZ205" s="17">
        <v>0</v>
      </c>
      <c r="BA205" s="17">
        <v>0</v>
      </c>
      <c r="BB205" s="17">
        <v>0</v>
      </c>
      <c r="BC205" s="17">
        <v>6</v>
      </c>
      <c r="BD205" s="17">
        <v>0</v>
      </c>
      <c r="BE205" s="17">
        <v>0</v>
      </c>
      <c r="BF205" s="17">
        <v>8</v>
      </c>
      <c r="BG205" s="17">
        <v>498</v>
      </c>
      <c r="BH205" s="15">
        <v>649</v>
      </c>
      <c r="BI205" s="15">
        <v>467.3</v>
      </c>
      <c r="BJ205" s="15">
        <v>241</v>
      </c>
      <c r="BK205" s="15">
        <v>136</v>
      </c>
      <c r="BL205" s="17">
        <v>0</v>
      </c>
      <c r="BM205" s="17">
        <v>0</v>
      </c>
      <c r="BN205" s="17">
        <v>0</v>
      </c>
      <c r="BO205" s="17">
        <v>0</v>
      </c>
      <c r="BP205" s="17">
        <v>36</v>
      </c>
      <c r="BQ205" s="15">
        <v>1.59</v>
      </c>
      <c r="BR205" s="15">
        <v>2.5299999999999998</v>
      </c>
      <c r="BS205" s="15">
        <v>4.12</v>
      </c>
      <c r="BT205" s="15">
        <v>49.78</v>
      </c>
      <c r="BU205" s="15"/>
      <c r="BV205" s="15"/>
      <c r="BW205" s="15"/>
      <c r="BX205" s="15"/>
      <c r="BY205" s="15"/>
      <c r="BZ205" s="15"/>
      <c r="CA205" s="15"/>
      <c r="CB205" s="15"/>
      <c r="CC205" s="17">
        <v>64</v>
      </c>
      <c r="CD205" s="17">
        <v>28</v>
      </c>
      <c r="CE205" s="17">
        <v>56</v>
      </c>
      <c r="CF205" s="17">
        <v>9</v>
      </c>
      <c r="CG205" s="17">
        <v>124</v>
      </c>
      <c r="CH205" s="17">
        <v>24</v>
      </c>
      <c r="CI205" s="17">
        <v>70</v>
      </c>
      <c r="CJ205" s="17">
        <v>14</v>
      </c>
      <c r="CK205" s="17">
        <v>0.04</v>
      </c>
      <c r="CL205" s="17">
        <v>0</v>
      </c>
      <c r="CM205" s="17">
        <v>7.0000000000000007E-2</v>
      </c>
      <c r="CN205" s="17">
        <v>0.11</v>
      </c>
      <c r="CO205" s="17">
        <v>1.38</v>
      </c>
      <c r="CP205" s="17">
        <v>1.3</v>
      </c>
      <c r="CQ205" s="17">
        <v>424</v>
      </c>
      <c r="CR205" s="17">
        <v>109</v>
      </c>
      <c r="CS205" s="17">
        <v>123</v>
      </c>
      <c r="CT205" s="17">
        <v>83</v>
      </c>
      <c r="CU205" s="17">
        <v>85</v>
      </c>
      <c r="CV205" s="17">
        <v>33</v>
      </c>
      <c r="CW205" s="17">
        <v>58</v>
      </c>
      <c r="CX205" s="17">
        <v>22</v>
      </c>
      <c r="CY205" s="17">
        <v>1</v>
      </c>
      <c r="CZ205" s="17">
        <v>0.33</v>
      </c>
      <c r="DA205" s="17">
        <v>0</v>
      </c>
      <c r="DB205" s="15"/>
      <c r="DC205" s="15"/>
      <c r="DD205" s="15"/>
      <c r="DE205" s="15"/>
      <c r="DF205" s="15"/>
      <c r="DG205" s="15"/>
      <c r="DH205" s="15"/>
    </row>
    <row r="206" spans="1:112" ht="17.25" thickBot="1">
      <c r="A206" s="18" t="b">
        <v>1</v>
      </c>
      <c r="B206" s="18" t="b">
        <v>1</v>
      </c>
      <c r="C206" s="15"/>
      <c r="D206" s="15"/>
      <c r="E206" s="17">
        <v>218364</v>
      </c>
      <c r="F206" s="17">
        <v>0</v>
      </c>
      <c r="G206" s="17">
        <v>0</v>
      </c>
      <c r="H206" s="17">
        <v>0</v>
      </c>
      <c r="I206" s="17">
        <v>0</v>
      </c>
      <c r="J206" s="15">
        <v>0</v>
      </c>
      <c r="K206" s="17">
        <v>0</v>
      </c>
      <c r="L206" s="17">
        <v>2</v>
      </c>
      <c r="M206" s="15">
        <v>1.7</v>
      </c>
      <c r="N206" s="15"/>
      <c r="O206" s="17">
        <v>0</v>
      </c>
      <c r="P206" s="15" t="s">
        <v>2570</v>
      </c>
      <c r="Q206" s="15">
        <v>0</v>
      </c>
      <c r="R206" s="17">
        <v>205</v>
      </c>
      <c r="S206" s="18" t="b">
        <v>0</v>
      </c>
      <c r="T206" s="15"/>
      <c r="U206" s="15"/>
      <c r="V206" s="17">
        <v>45</v>
      </c>
      <c r="W206" s="15" t="s">
        <v>2571</v>
      </c>
      <c r="X206" s="15">
        <v>0.9</v>
      </c>
      <c r="Y206" s="18" t="b">
        <v>0</v>
      </c>
      <c r="Z206" s="15" t="s">
        <v>1695</v>
      </c>
      <c r="AA206" s="15">
        <v>0.1</v>
      </c>
      <c r="AB206" s="18" t="b">
        <v>0</v>
      </c>
      <c r="AC206" s="15"/>
      <c r="AD206" s="15" t="s">
        <v>519</v>
      </c>
      <c r="AE206" s="17">
        <v>8</v>
      </c>
      <c r="AF206" s="17">
        <v>31</v>
      </c>
      <c r="AG206" s="17">
        <v>6</v>
      </c>
      <c r="AH206" s="17">
        <v>0</v>
      </c>
      <c r="AI206" s="17">
        <v>0</v>
      </c>
      <c r="AJ206" s="17">
        <v>0</v>
      </c>
      <c r="AK206" s="17">
        <v>0</v>
      </c>
      <c r="AL206" s="15">
        <v>0</v>
      </c>
      <c r="AM206" s="15">
        <v>1.3</v>
      </c>
      <c r="AN206" s="15" t="s">
        <v>1695</v>
      </c>
      <c r="AO206" s="15"/>
      <c r="AP206" s="15"/>
      <c r="AQ206" s="15"/>
      <c r="AR206" s="15"/>
      <c r="AS206" s="18" t="b">
        <v>0</v>
      </c>
      <c r="AT206" s="15" t="s">
        <v>2572</v>
      </c>
      <c r="AU206" s="17">
        <v>99</v>
      </c>
      <c r="AV206" s="17">
        <v>0</v>
      </c>
      <c r="AW206" s="17">
        <v>0</v>
      </c>
      <c r="AX206" s="17">
        <v>0</v>
      </c>
      <c r="AY206" s="17">
        <v>2</v>
      </c>
      <c r="AZ206" s="17">
        <v>0</v>
      </c>
      <c r="BA206" s="17">
        <v>0</v>
      </c>
      <c r="BB206" s="17">
        <v>0</v>
      </c>
      <c r="BC206" s="17">
        <v>1</v>
      </c>
      <c r="BD206" s="17">
        <v>0</v>
      </c>
      <c r="BE206" s="17">
        <v>0</v>
      </c>
      <c r="BF206" s="17">
        <v>0</v>
      </c>
      <c r="BG206" s="17">
        <v>9</v>
      </c>
      <c r="BH206" s="15">
        <v>12.6</v>
      </c>
      <c r="BI206" s="15">
        <v>24.1</v>
      </c>
      <c r="BJ206" s="15">
        <v>8</v>
      </c>
      <c r="BK206" s="15">
        <v>4.5</v>
      </c>
      <c r="BL206" s="17">
        <v>0</v>
      </c>
      <c r="BM206" s="17">
        <v>0</v>
      </c>
      <c r="BN206" s="17">
        <v>0</v>
      </c>
      <c r="BO206" s="17">
        <v>0</v>
      </c>
      <c r="BP206" s="17">
        <v>0</v>
      </c>
      <c r="BQ206" s="15">
        <v>0.04</v>
      </c>
      <c r="BR206" s="15">
        <v>7.0000000000000007E-2</v>
      </c>
      <c r="BS206" s="15">
        <v>0.11</v>
      </c>
      <c r="BT206" s="15">
        <v>0.9</v>
      </c>
      <c r="BU206" s="15"/>
      <c r="BV206" s="15"/>
      <c r="BW206" s="15"/>
      <c r="BX206" s="15"/>
      <c r="BY206" s="15"/>
      <c r="BZ206" s="15"/>
      <c r="CA206" s="15"/>
      <c r="CB206" s="15"/>
      <c r="CC206" s="17">
        <v>367</v>
      </c>
      <c r="CD206" s="17">
        <v>128</v>
      </c>
      <c r="CE206" s="17">
        <v>317</v>
      </c>
      <c r="CF206" s="17">
        <v>110</v>
      </c>
      <c r="CG206" s="17">
        <v>330</v>
      </c>
      <c r="CH206" s="17">
        <v>119</v>
      </c>
      <c r="CI206" s="17">
        <v>362</v>
      </c>
      <c r="CJ206" s="17">
        <v>124</v>
      </c>
      <c r="CK206" s="17">
        <v>0.04</v>
      </c>
      <c r="CL206" s="17">
        <v>0</v>
      </c>
      <c r="CM206" s="17">
        <v>0.06</v>
      </c>
      <c r="CN206" s="17">
        <v>0.1</v>
      </c>
      <c r="CO206" s="17">
        <v>0.82</v>
      </c>
      <c r="CP206" s="17">
        <v>1.82</v>
      </c>
      <c r="CQ206" s="17">
        <v>406</v>
      </c>
      <c r="CR206" s="17">
        <v>94</v>
      </c>
      <c r="CS206" s="17">
        <v>105</v>
      </c>
      <c r="CT206" s="17">
        <v>68</v>
      </c>
      <c r="CU206" s="17">
        <v>390</v>
      </c>
      <c r="CV206" s="17">
        <v>129</v>
      </c>
      <c r="CW206" s="17">
        <v>500</v>
      </c>
      <c r="CX206" s="17">
        <v>170</v>
      </c>
      <c r="CY206" s="17">
        <v>0</v>
      </c>
      <c r="CZ206" s="17">
        <v>0</v>
      </c>
      <c r="DA206" s="17">
        <v>0</v>
      </c>
      <c r="DB206" s="15"/>
      <c r="DC206" s="15"/>
      <c r="DD206" s="15"/>
      <c r="DE206" s="15"/>
      <c r="DF206" s="15"/>
      <c r="DG206" s="15"/>
      <c r="DH206" s="15"/>
    </row>
    <row r="207" spans="1:112" ht="27.75" thickBot="1">
      <c r="A207" s="18" t="b">
        <v>1</v>
      </c>
      <c r="B207" s="18" t="b">
        <v>1</v>
      </c>
      <c r="C207" s="15"/>
      <c r="D207" s="15"/>
      <c r="E207" s="17">
        <v>515621</v>
      </c>
      <c r="F207" s="17">
        <v>0</v>
      </c>
      <c r="G207" s="17">
        <v>0</v>
      </c>
      <c r="H207" s="17">
        <v>0</v>
      </c>
      <c r="I207" s="17">
        <v>0</v>
      </c>
      <c r="J207" s="15">
        <v>0</v>
      </c>
      <c r="K207" s="17">
        <v>0</v>
      </c>
      <c r="L207" s="17">
        <v>2</v>
      </c>
      <c r="M207" s="15">
        <v>1.7</v>
      </c>
      <c r="N207" s="15"/>
      <c r="O207" s="17">
        <v>0</v>
      </c>
      <c r="P207" s="15" t="s">
        <v>1510</v>
      </c>
      <c r="Q207" s="15">
        <v>0</v>
      </c>
      <c r="R207" s="17">
        <v>206</v>
      </c>
      <c r="S207" s="18" t="b">
        <v>0</v>
      </c>
      <c r="T207" s="15"/>
      <c r="U207" s="15"/>
      <c r="V207" s="17">
        <v>45</v>
      </c>
      <c r="W207" s="15" t="s">
        <v>1511</v>
      </c>
      <c r="X207" s="15">
        <v>2.2000000000000002</v>
      </c>
      <c r="Y207" s="18" t="b">
        <v>0</v>
      </c>
      <c r="Z207" s="15" t="s">
        <v>1512</v>
      </c>
      <c r="AA207" s="15">
        <v>0.1</v>
      </c>
      <c r="AB207" s="18" t="b">
        <v>0</v>
      </c>
      <c r="AC207" s="15"/>
      <c r="AD207" s="15" t="s">
        <v>519</v>
      </c>
      <c r="AE207" s="17">
        <v>8</v>
      </c>
      <c r="AF207" s="17">
        <v>31</v>
      </c>
      <c r="AG207" s="17">
        <v>20</v>
      </c>
      <c r="AH207" s="17">
        <v>0</v>
      </c>
      <c r="AI207" s="17">
        <v>0</v>
      </c>
      <c r="AJ207" s="17">
        <v>0</v>
      </c>
      <c r="AK207" s="17">
        <v>0</v>
      </c>
      <c r="AL207" s="15">
        <v>0</v>
      </c>
      <c r="AM207" s="15">
        <v>4.4000000000000004</v>
      </c>
      <c r="AN207" s="15" t="s">
        <v>1513</v>
      </c>
      <c r="AO207" s="15"/>
      <c r="AP207" s="15"/>
      <c r="AQ207" s="15"/>
      <c r="AR207" s="15"/>
      <c r="AS207" s="18" t="b">
        <v>0</v>
      </c>
      <c r="AT207" s="15" t="s">
        <v>2575</v>
      </c>
      <c r="AU207" s="17">
        <v>550</v>
      </c>
      <c r="AV207" s="17">
        <v>0</v>
      </c>
      <c r="AW207" s="17">
        <v>1</v>
      </c>
      <c r="AX207" s="17">
        <v>1</v>
      </c>
      <c r="AY207" s="17">
        <v>8</v>
      </c>
      <c r="AZ207" s="17">
        <v>0</v>
      </c>
      <c r="BA207" s="17">
        <v>0</v>
      </c>
      <c r="BB207" s="17">
        <v>0</v>
      </c>
      <c r="BC207" s="17">
        <v>2</v>
      </c>
      <c r="BD207" s="17">
        <v>0</v>
      </c>
      <c r="BE207" s="17">
        <v>0</v>
      </c>
      <c r="BF207" s="17">
        <v>0</v>
      </c>
      <c r="BG207" s="17">
        <v>84</v>
      </c>
      <c r="BH207" s="15">
        <v>117.8</v>
      </c>
      <c r="BI207" s="15">
        <v>23.9</v>
      </c>
      <c r="BJ207" s="15">
        <v>41</v>
      </c>
      <c r="BK207" s="15">
        <v>18.3</v>
      </c>
      <c r="BL207" s="17">
        <v>0</v>
      </c>
      <c r="BM207" s="17">
        <v>0</v>
      </c>
      <c r="BN207" s="17">
        <v>0</v>
      </c>
      <c r="BO207" s="17">
        <v>0</v>
      </c>
      <c r="BP207" s="17">
        <v>6</v>
      </c>
      <c r="BQ207" s="15">
        <v>0.33</v>
      </c>
      <c r="BR207" s="15">
        <v>0.13</v>
      </c>
      <c r="BS207" s="15">
        <v>0.46</v>
      </c>
      <c r="BT207" s="15">
        <v>9.09</v>
      </c>
      <c r="BU207" s="15"/>
      <c r="BV207" s="15"/>
      <c r="BW207" s="15"/>
      <c r="BX207" s="15"/>
      <c r="BY207" s="15"/>
      <c r="BZ207" s="15"/>
      <c r="CA207" s="15"/>
      <c r="CB207" s="15"/>
      <c r="CC207" s="17">
        <v>296</v>
      </c>
      <c r="CD207" s="17">
        <v>106</v>
      </c>
      <c r="CE207" s="17">
        <v>318</v>
      </c>
      <c r="CF207" s="17">
        <v>111</v>
      </c>
      <c r="CG207" s="17">
        <v>283</v>
      </c>
      <c r="CH207" s="17">
        <v>93</v>
      </c>
      <c r="CI207" s="17">
        <v>312</v>
      </c>
      <c r="CJ207" s="17">
        <v>107</v>
      </c>
      <c r="CK207" s="17">
        <v>0.05</v>
      </c>
      <c r="CL207" s="17">
        <v>0</v>
      </c>
      <c r="CM207" s="17">
        <v>0.02</v>
      </c>
      <c r="CN207" s="17">
        <v>7.0000000000000007E-2</v>
      </c>
      <c r="CO207" s="17">
        <v>1.49</v>
      </c>
      <c r="CP207" s="17">
        <v>1.31</v>
      </c>
      <c r="CQ207" s="17">
        <v>457</v>
      </c>
      <c r="CR207" s="17">
        <v>125</v>
      </c>
      <c r="CS207" s="17">
        <v>156</v>
      </c>
      <c r="CT207" s="17">
        <v>99</v>
      </c>
      <c r="CU207" s="17">
        <v>264</v>
      </c>
      <c r="CV207" s="17">
        <v>102</v>
      </c>
      <c r="CW207" s="17">
        <v>434</v>
      </c>
      <c r="CX207" s="17">
        <v>152</v>
      </c>
      <c r="CY207" s="17">
        <v>0.98</v>
      </c>
      <c r="CZ207" s="17">
        <v>0.16</v>
      </c>
      <c r="DA207" s="17">
        <v>0</v>
      </c>
      <c r="DB207" s="15"/>
      <c r="DC207" s="15"/>
      <c r="DD207" s="15"/>
      <c r="DE207" s="15"/>
      <c r="DF207" s="15"/>
      <c r="DG207" s="15"/>
      <c r="DH207" s="15"/>
    </row>
    <row r="208" spans="1:112" ht="17.25" thickBot="1">
      <c r="A208" s="18" t="b">
        <v>1</v>
      </c>
      <c r="B208" s="18" t="b">
        <v>1</v>
      </c>
      <c r="C208" s="15"/>
      <c r="D208" s="15"/>
      <c r="E208" s="17">
        <v>242313</v>
      </c>
      <c r="F208" s="17">
        <v>0</v>
      </c>
      <c r="G208" s="17">
        <v>0</v>
      </c>
      <c r="H208" s="17">
        <v>0</v>
      </c>
      <c r="I208" s="17">
        <v>0</v>
      </c>
      <c r="J208" s="15">
        <v>0</v>
      </c>
      <c r="K208" s="17">
        <v>0</v>
      </c>
      <c r="L208" s="17">
        <v>2</v>
      </c>
      <c r="M208" s="15">
        <v>1.7</v>
      </c>
      <c r="N208" s="15"/>
      <c r="O208" s="17">
        <v>0</v>
      </c>
      <c r="P208" s="15" t="s">
        <v>1156</v>
      </c>
      <c r="Q208" s="15">
        <v>0</v>
      </c>
      <c r="R208" s="17">
        <v>207</v>
      </c>
      <c r="S208" s="18" t="b">
        <v>0</v>
      </c>
      <c r="T208" s="15"/>
      <c r="U208" s="15"/>
      <c r="V208" s="17">
        <v>45</v>
      </c>
      <c r="W208" s="15" t="s">
        <v>5266</v>
      </c>
      <c r="X208" s="15">
        <v>0</v>
      </c>
      <c r="Y208" s="18" t="b">
        <v>0</v>
      </c>
      <c r="Z208" s="15" t="s">
        <v>5267</v>
      </c>
      <c r="AA208" s="15">
        <v>0.1</v>
      </c>
      <c r="AB208" s="18" t="b">
        <v>0</v>
      </c>
      <c r="AC208" s="15"/>
      <c r="AD208" s="15" t="s">
        <v>519</v>
      </c>
      <c r="AE208" s="17">
        <v>8</v>
      </c>
      <c r="AF208" s="17">
        <v>31</v>
      </c>
      <c r="AG208" s="17">
        <v>0</v>
      </c>
      <c r="AH208" s="17">
        <v>0</v>
      </c>
      <c r="AI208" s="17">
        <v>0</v>
      </c>
      <c r="AJ208" s="17">
        <v>0</v>
      </c>
      <c r="AK208" s="17">
        <v>0</v>
      </c>
      <c r="AL208" s="15">
        <v>0</v>
      </c>
      <c r="AM208" s="15">
        <v>0</v>
      </c>
      <c r="AN208" s="15" t="s">
        <v>5267</v>
      </c>
      <c r="AO208" s="15"/>
      <c r="AP208" s="15"/>
      <c r="AQ208" s="15"/>
      <c r="AR208" s="15"/>
      <c r="AS208" s="18" t="b">
        <v>0</v>
      </c>
      <c r="AT208" s="15" t="s">
        <v>5268</v>
      </c>
      <c r="AU208" s="17">
        <v>0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7">
        <v>0</v>
      </c>
      <c r="BH208" s="15">
        <v>0</v>
      </c>
      <c r="BI208" s="15">
        <v>0</v>
      </c>
      <c r="BJ208" s="15">
        <v>0</v>
      </c>
      <c r="BK208" s="15">
        <v>0</v>
      </c>
      <c r="BL208" s="17">
        <v>0</v>
      </c>
      <c r="BM208" s="17">
        <v>0</v>
      </c>
      <c r="BN208" s="17">
        <v>0</v>
      </c>
      <c r="BO208" s="17">
        <v>0</v>
      </c>
      <c r="BP208" s="17">
        <v>0</v>
      </c>
      <c r="BQ208" s="15">
        <v>0</v>
      </c>
      <c r="BR208" s="15">
        <v>0</v>
      </c>
      <c r="BS208" s="15">
        <v>0</v>
      </c>
      <c r="BT208" s="15">
        <v>0</v>
      </c>
      <c r="BU208" s="15"/>
      <c r="BV208" s="15"/>
      <c r="BW208" s="15"/>
      <c r="BX208" s="15"/>
      <c r="BY208" s="15"/>
      <c r="BZ208" s="15"/>
      <c r="CA208" s="15"/>
      <c r="CB208" s="15"/>
      <c r="CC208" s="17">
        <v>460</v>
      </c>
      <c r="CD208" s="17">
        <v>172</v>
      </c>
      <c r="CE208" s="17">
        <v>452</v>
      </c>
      <c r="CF208" s="17">
        <v>172</v>
      </c>
      <c r="CG208" s="17">
        <v>437</v>
      </c>
      <c r="CH208" s="17">
        <v>171</v>
      </c>
      <c r="CI208" s="17">
        <v>462</v>
      </c>
      <c r="CJ208" s="17">
        <v>172</v>
      </c>
      <c r="CK208" s="17">
        <v>0</v>
      </c>
      <c r="CL208" s="17">
        <v>0</v>
      </c>
      <c r="CM208" s="17">
        <v>0</v>
      </c>
      <c r="CN208" s="17">
        <v>0</v>
      </c>
      <c r="CO208" s="17">
        <v>0</v>
      </c>
      <c r="CP208" s="17">
        <v>0</v>
      </c>
      <c r="CQ208" s="17">
        <v>419</v>
      </c>
      <c r="CR208" s="17">
        <v>105</v>
      </c>
      <c r="CS208" s="17">
        <v>118</v>
      </c>
      <c r="CT208" s="17">
        <v>79</v>
      </c>
      <c r="CU208" s="17">
        <v>465</v>
      </c>
      <c r="CV208" s="17">
        <v>172</v>
      </c>
      <c r="CW208" s="17">
        <v>395</v>
      </c>
      <c r="CX208" s="17">
        <v>141</v>
      </c>
      <c r="CY208" s="17">
        <v>0</v>
      </c>
      <c r="CZ208" s="17">
        <v>0</v>
      </c>
      <c r="DA208" s="17">
        <v>0</v>
      </c>
      <c r="DB208" s="15"/>
      <c r="DC208" s="15"/>
      <c r="DD208" s="15"/>
      <c r="DE208" s="15"/>
      <c r="DF208" s="15"/>
      <c r="DG208" s="15"/>
      <c r="DH208" s="15"/>
    </row>
    <row r="209" spans="1:112" ht="17.25" thickBot="1">
      <c r="A209" s="18" t="b">
        <v>1</v>
      </c>
      <c r="B209" s="18" t="b">
        <v>1</v>
      </c>
      <c r="C209" s="15"/>
      <c r="D209" s="15"/>
      <c r="E209" s="17">
        <v>232185</v>
      </c>
      <c r="F209" s="17">
        <v>0</v>
      </c>
      <c r="G209" s="17">
        <v>0</v>
      </c>
      <c r="H209" s="17">
        <v>0</v>
      </c>
      <c r="I209" s="17">
        <v>0</v>
      </c>
      <c r="J209" s="15">
        <v>0</v>
      </c>
      <c r="K209" s="17">
        <v>0</v>
      </c>
      <c r="L209" s="17">
        <v>3</v>
      </c>
      <c r="M209" s="15">
        <v>2.2999999999999998</v>
      </c>
      <c r="N209" s="15"/>
      <c r="O209" s="17">
        <v>0</v>
      </c>
      <c r="P209" s="15" t="s">
        <v>1631</v>
      </c>
      <c r="Q209" s="15">
        <v>0</v>
      </c>
      <c r="R209" s="17">
        <v>208</v>
      </c>
      <c r="S209" s="18" t="b">
        <v>0</v>
      </c>
      <c r="T209" s="15"/>
      <c r="U209" s="15"/>
      <c r="V209" s="17">
        <v>65</v>
      </c>
      <c r="W209" s="15" t="s">
        <v>1632</v>
      </c>
      <c r="X209" s="15">
        <v>4.2</v>
      </c>
      <c r="Y209" s="18" t="b">
        <v>0</v>
      </c>
      <c r="Z209" s="15" t="s">
        <v>409</v>
      </c>
      <c r="AA209" s="15">
        <v>10.199999999999999</v>
      </c>
      <c r="AB209" s="18" t="b">
        <v>0</v>
      </c>
      <c r="AC209" s="15"/>
      <c r="AD209" s="15" t="s">
        <v>519</v>
      </c>
      <c r="AE209" s="17">
        <v>8</v>
      </c>
      <c r="AF209" s="17">
        <v>31</v>
      </c>
      <c r="AG209" s="17">
        <v>117</v>
      </c>
      <c r="AH209" s="17">
        <v>0</v>
      </c>
      <c r="AI209" s="17">
        <v>0</v>
      </c>
      <c r="AJ209" s="17">
        <v>0</v>
      </c>
      <c r="AK209" s="17">
        <v>0</v>
      </c>
      <c r="AL209" s="15">
        <v>0</v>
      </c>
      <c r="AM209" s="15">
        <v>18</v>
      </c>
      <c r="AN209" s="15" t="s">
        <v>409</v>
      </c>
      <c r="AO209" s="15"/>
      <c r="AP209" s="15"/>
      <c r="AQ209" s="15"/>
      <c r="AR209" s="15"/>
      <c r="AS209" s="18" t="b">
        <v>0</v>
      </c>
      <c r="AT209" s="15" t="s">
        <v>2580</v>
      </c>
      <c r="AU209" s="17">
        <v>2173</v>
      </c>
      <c r="AV209" s="17">
        <v>9</v>
      </c>
      <c r="AW209" s="17">
        <v>2</v>
      </c>
      <c r="AX209" s="17">
        <v>9</v>
      </c>
      <c r="AY209" s="17">
        <v>29</v>
      </c>
      <c r="AZ209" s="17">
        <v>0</v>
      </c>
      <c r="BA209" s="17">
        <v>0</v>
      </c>
      <c r="BB209" s="17">
        <v>0</v>
      </c>
      <c r="BC209" s="17">
        <v>2</v>
      </c>
      <c r="BD209" s="17">
        <v>0</v>
      </c>
      <c r="BE209" s="17">
        <v>0</v>
      </c>
      <c r="BF209" s="17">
        <v>9</v>
      </c>
      <c r="BG209" s="17">
        <v>359</v>
      </c>
      <c r="BH209" s="15">
        <v>479.8</v>
      </c>
      <c r="BI209" s="15">
        <v>269.39999999999998</v>
      </c>
      <c r="BJ209" s="15">
        <v>601</v>
      </c>
      <c r="BK209" s="15">
        <v>135.1</v>
      </c>
      <c r="BL209" s="17">
        <v>0</v>
      </c>
      <c r="BM209" s="17">
        <v>0</v>
      </c>
      <c r="BN209" s="17">
        <v>0</v>
      </c>
      <c r="BO209" s="17">
        <v>0</v>
      </c>
      <c r="BP209" s="17">
        <v>24</v>
      </c>
      <c r="BQ209" s="15">
        <v>10.93</v>
      </c>
      <c r="BR209" s="15">
        <v>1.17</v>
      </c>
      <c r="BS209" s="15">
        <v>12.09</v>
      </c>
      <c r="BT209" s="15">
        <v>31.25</v>
      </c>
      <c r="BU209" s="15"/>
      <c r="BV209" s="15"/>
      <c r="BW209" s="15"/>
      <c r="BX209" s="15"/>
      <c r="BY209" s="17">
        <v>2</v>
      </c>
      <c r="BZ209" s="15"/>
      <c r="CA209" s="15"/>
      <c r="CB209" s="15"/>
      <c r="CC209" s="17">
        <v>121</v>
      </c>
      <c r="CD209" s="17">
        <v>43</v>
      </c>
      <c r="CE209" s="17">
        <v>134</v>
      </c>
      <c r="CF209" s="17">
        <v>91</v>
      </c>
      <c r="CG209" s="17">
        <v>32</v>
      </c>
      <c r="CH209" s="17">
        <v>18</v>
      </c>
      <c r="CI209" s="17">
        <v>71</v>
      </c>
      <c r="CJ209" s="17">
        <v>44</v>
      </c>
      <c r="CK209" s="17">
        <v>0.45</v>
      </c>
      <c r="CL209" s="17">
        <v>0</v>
      </c>
      <c r="CM209" s="17">
        <v>0.05</v>
      </c>
      <c r="CN209" s="17">
        <v>0.5</v>
      </c>
      <c r="CO209" s="17">
        <v>1.29</v>
      </c>
      <c r="CP209" s="17">
        <v>1.2</v>
      </c>
      <c r="CQ209" s="17">
        <v>40</v>
      </c>
      <c r="CR209" s="17">
        <v>27</v>
      </c>
      <c r="CS209" s="17">
        <v>513</v>
      </c>
      <c r="CT209" s="17">
        <v>215</v>
      </c>
      <c r="CU209" s="17">
        <v>43</v>
      </c>
      <c r="CV209" s="17">
        <v>19</v>
      </c>
      <c r="CW209" s="17">
        <v>48</v>
      </c>
      <c r="CX209" s="17">
        <v>17</v>
      </c>
      <c r="CY209" s="17">
        <v>0.99</v>
      </c>
      <c r="CZ209" s="17">
        <v>0.37</v>
      </c>
      <c r="DA209" s="17">
        <v>0</v>
      </c>
      <c r="DB209" s="15"/>
      <c r="DC209" s="15"/>
      <c r="DD209" s="15"/>
      <c r="DE209" s="15"/>
      <c r="DF209" s="15"/>
      <c r="DG209" s="15"/>
      <c r="DH209" s="15"/>
    </row>
    <row r="210" spans="1:112" ht="17.25" thickBot="1">
      <c r="A210" s="18" t="b">
        <v>1</v>
      </c>
      <c r="B210" s="18" t="b">
        <v>1</v>
      </c>
      <c r="C210" s="15"/>
      <c r="D210" s="15"/>
      <c r="E210" s="17">
        <v>242898</v>
      </c>
      <c r="F210" s="17">
        <v>0</v>
      </c>
      <c r="G210" s="17">
        <v>0</v>
      </c>
      <c r="H210" s="17">
        <v>0</v>
      </c>
      <c r="I210" s="17">
        <v>0</v>
      </c>
      <c r="J210" s="15">
        <v>0</v>
      </c>
      <c r="K210" s="17">
        <v>0</v>
      </c>
      <c r="L210" s="17">
        <v>3</v>
      </c>
      <c r="M210" s="15">
        <v>2.1</v>
      </c>
      <c r="N210" s="15"/>
      <c r="O210" s="17">
        <v>0</v>
      </c>
      <c r="P210" s="15" t="s">
        <v>933</v>
      </c>
      <c r="Q210" s="15">
        <v>0</v>
      </c>
      <c r="R210" s="17">
        <v>209</v>
      </c>
      <c r="S210" s="18" t="b">
        <v>0</v>
      </c>
      <c r="T210" s="15"/>
      <c r="U210" s="15"/>
      <c r="V210" s="17">
        <v>60</v>
      </c>
      <c r="W210" s="15" t="s">
        <v>934</v>
      </c>
      <c r="X210" s="15">
        <v>1.9</v>
      </c>
      <c r="Y210" s="18" t="b">
        <v>0</v>
      </c>
      <c r="Z210" s="15" t="s">
        <v>265</v>
      </c>
      <c r="AA210" s="15">
        <v>0.2</v>
      </c>
      <c r="AB210" s="18" t="b">
        <v>0</v>
      </c>
      <c r="AC210" s="15"/>
      <c r="AD210" s="15" t="s">
        <v>519</v>
      </c>
      <c r="AE210" s="17">
        <v>8</v>
      </c>
      <c r="AF210" s="17">
        <v>31</v>
      </c>
      <c r="AG210" s="17">
        <v>65</v>
      </c>
      <c r="AH210" s="17">
        <v>0</v>
      </c>
      <c r="AI210" s="17">
        <v>0</v>
      </c>
      <c r="AJ210" s="17">
        <v>0</v>
      </c>
      <c r="AK210" s="17">
        <v>0</v>
      </c>
      <c r="AL210" s="15">
        <v>0</v>
      </c>
      <c r="AM210" s="15">
        <v>10.8</v>
      </c>
      <c r="AN210" s="15" t="s">
        <v>265</v>
      </c>
      <c r="AO210" s="15"/>
      <c r="AP210" s="15"/>
      <c r="AQ210" s="15"/>
      <c r="AR210" s="15"/>
      <c r="AS210" s="18" t="b">
        <v>0</v>
      </c>
      <c r="AT210" s="15" t="s">
        <v>3141</v>
      </c>
      <c r="AU210" s="17">
        <v>1710</v>
      </c>
      <c r="AV210" s="17">
        <v>2</v>
      </c>
      <c r="AW210" s="17">
        <v>1</v>
      </c>
      <c r="AX210" s="17">
        <v>6</v>
      </c>
      <c r="AY210" s="17">
        <v>24</v>
      </c>
      <c r="AZ210" s="17">
        <v>0</v>
      </c>
      <c r="BA210" s="17">
        <v>0</v>
      </c>
      <c r="BB210" s="17">
        <v>0</v>
      </c>
      <c r="BC210" s="17">
        <v>6</v>
      </c>
      <c r="BD210" s="17">
        <v>0</v>
      </c>
      <c r="BE210" s="17">
        <v>0</v>
      </c>
      <c r="BF210" s="17">
        <v>2</v>
      </c>
      <c r="BG210" s="17">
        <v>217</v>
      </c>
      <c r="BH210" s="15">
        <v>223.4</v>
      </c>
      <c r="BI210" s="15">
        <v>311.10000000000002</v>
      </c>
      <c r="BJ210" s="15">
        <v>230</v>
      </c>
      <c r="BK210" s="15">
        <v>75.8</v>
      </c>
      <c r="BL210" s="17">
        <v>0</v>
      </c>
      <c r="BM210" s="17">
        <v>0</v>
      </c>
      <c r="BN210" s="17">
        <v>0</v>
      </c>
      <c r="BO210" s="17">
        <v>0</v>
      </c>
      <c r="BP210" s="17">
        <v>19</v>
      </c>
      <c r="BQ210" s="15">
        <v>2.4500000000000002</v>
      </c>
      <c r="BR210" s="15">
        <v>1.31</v>
      </c>
      <c r="BS210" s="15">
        <v>3.76</v>
      </c>
      <c r="BT210" s="15">
        <v>28.29</v>
      </c>
      <c r="BU210" s="15"/>
      <c r="BV210" s="15"/>
      <c r="BW210" s="17">
        <v>2</v>
      </c>
      <c r="BX210" s="15"/>
      <c r="BY210" s="15"/>
      <c r="BZ210" s="15"/>
      <c r="CA210" s="15"/>
      <c r="CB210" s="15"/>
      <c r="CC210" s="17">
        <v>237</v>
      </c>
      <c r="CD210" s="17">
        <v>107</v>
      </c>
      <c r="CE210" s="17">
        <v>118</v>
      </c>
      <c r="CF210" s="17">
        <v>82</v>
      </c>
      <c r="CG210" s="17">
        <v>132</v>
      </c>
      <c r="CH210" s="17">
        <v>76</v>
      </c>
      <c r="CI210" s="17">
        <v>181</v>
      </c>
      <c r="CJ210" s="17">
        <v>89</v>
      </c>
      <c r="CK210" s="17">
        <v>0.13</v>
      </c>
      <c r="CL210" s="17">
        <v>0</v>
      </c>
      <c r="CM210" s="17">
        <v>7.0000000000000007E-2</v>
      </c>
      <c r="CN210" s="17">
        <v>0.2</v>
      </c>
      <c r="CO210" s="17">
        <v>1.49</v>
      </c>
      <c r="CP210" s="17">
        <v>1.26</v>
      </c>
      <c r="CQ210" s="17">
        <v>76</v>
      </c>
      <c r="CR210" s="17">
        <v>49</v>
      </c>
      <c r="CS210" s="17">
        <v>470</v>
      </c>
      <c r="CT210" s="17">
        <v>184</v>
      </c>
      <c r="CU210" s="17">
        <v>297</v>
      </c>
      <c r="CV210" s="17">
        <v>129</v>
      </c>
      <c r="CW210" s="17">
        <v>377</v>
      </c>
      <c r="CX210" s="17">
        <v>140</v>
      </c>
      <c r="CY210" s="17">
        <v>1</v>
      </c>
      <c r="CZ210" s="17">
        <v>0.32</v>
      </c>
      <c r="DA210" s="17">
        <v>0</v>
      </c>
      <c r="DB210" s="15"/>
      <c r="DC210" s="15"/>
      <c r="DD210" s="15"/>
      <c r="DE210" s="15"/>
      <c r="DF210" s="15"/>
      <c r="DG210" s="15"/>
      <c r="DH210" s="15"/>
    </row>
    <row r="211" spans="1:112" ht="409.6" thickBot="1">
      <c r="A211" s="18" t="b">
        <v>1</v>
      </c>
      <c r="B211" s="18" t="b">
        <v>1</v>
      </c>
      <c r="C211" s="17">
        <v>75</v>
      </c>
      <c r="D211" s="15"/>
      <c r="E211" s="17">
        <v>496221</v>
      </c>
      <c r="F211" s="17">
        <v>0</v>
      </c>
      <c r="G211" s="17">
        <v>0</v>
      </c>
      <c r="H211" s="17">
        <v>0</v>
      </c>
      <c r="I211" s="17">
        <v>0</v>
      </c>
      <c r="J211" s="15">
        <v>0</v>
      </c>
      <c r="K211" s="17">
        <v>0</v>
      </c>
      <c r="L211" s="17">
        <v>3</v>
      </c>
      <c r="M211" s="15">
        <v>1.5</v>
      </c>
      <c r="N211" s="15"/>
      <c r="O211" s="17">
        <v>0</v>
      </c>
      <c r="P211" s="15" t="s">
        <v>592</v>
      </c>
      <c r="Q211" s="15">
        <v>0</v>
      </c>
      <c r="R211" s="17">
        <v>210</v>
      </c>
      <c r="S211" s="18" t="b">
        <v>0</v>
      </c>
      <c r="T211" s="15" t="s">
        <v>5269</v>
      </c>
      <c r="U211" s="15" t="s">
        <v>5270</v>
      </c>
      <c r="V211" s="17">
        <v>55</v>
      </c>
      <c r="W211" s="15" t="s">
        <v>1453</v>
      </c>
      <c r="X211" s="15">
        <v>3.3</v>
      </c>
      <c r="Y211" s="18" t="b">
        <v>0</v>
      </c>
      <c r="Z211" s="15" t="s">
        <v>1454</v>
      </c>
      <c r="AA211" s="15">
        <v>0.2</v>
      </c>
      <c r="AB211" s="18" t="b">
        <v>0</v>
      </c>
      <c r="AC211" s="15"/>
      <c r="AD211" s="15" t="s">
        <v>1606</v>
      </c>
      <c r="AE211" s="17">
        <v>8</v>
      </c>
      <c r="AF211" s="17">
        <v>31</v>
      </c>
      <c r="AG211" s="17">
        <v>112</v>
      </c>
      <c r="AH211" s="17">
        <v>0</v>
      </c>
      <c r="AI211" s="17">
        <v>0</v>
      </c>
      <c r="AJ211" s="17">
        <v>0</v>
      </c>
      <c r="AK211" s="17">
        <v>0</v>
      </c>
      <c r="AL211" s="15">
        <v>0</v>
      </c>
      <c r="AM211" s="15">
        <v>20.399999999999999</v>
      </c>
      <c r="AN211" s="15" t="s">
        <v>1454</v>
      </c>
      <c r="AO211" s="15"/>
      <c r="AP211" s="15"/>
      <c r="AQ211" s="15"/>
      <c r="AR211" s="15"/>
      <c r="AS211" s="18" t="b">
        <v>0</v>
      </c>
      <c r="AT211" s="15" t="s">
        <v>2586</v>
      </c>
      <c r="AU211" s="17">
        <v>2552</v>
      </c>
      <c r="AV211" s="17">
        <v>1</v>
      </c>
      <c r="AW211" s="17">
        <v>6</v>
      </c>
      <c r="AX211" s="17">
        <v>8</v>
      </c>
      <c r="AY211" s="17">
        <v>43</v>
      </c>
      <c r="AZ211" s="17">
        <v>0</v>
      </c>
      <c r="BA211" s="17">
        <v>0</v>
      </c>
      <c r="BB211" s="17">
        <v>0</v>
      </c>
      <c r="BC211" s="17">
        <v>4</v>
      </c>
      <c r="BD211" s="17">
        <v>1</v>
      </c>
      <c r="BE211" s="17">
        <v>0</v>
      </c>
      <c r="BF211" s="17">
        <v>8</v>
      </c>
      <c r="BG211" s="17">
        <v>511</v>
      </c>
      <c r="BH211" s="15">
        <v>494.4</v>
      </c>
      <c r="BI211" s="15">
        <v>720</v>
      </c>
      <c r="BJ211" s="15">
        <v>180</v>
      </c>
      <c r="BK211" s="15">
        <v>139.6</v>
      </c>
      <c r="BL211" s="17">
        <v>0</v>
      </c>
      <c r="BM211" s="17">
        <v>0</v>
      </c>
      <c r="BN211" s="17">
        <v>0</v>
      </c>
      <c r="BO211" s="17">
        <v>0</v>
      </c>
      <c r="BP211" s="17">
        <v>29</v>
      </c>
      <c r="BQ211" s="15">
        <v>1.52</v>
      </c>
      <c r="BR211" s="15">
        <v>7.47</v>
      </c>
      <c r="BS211" s="15">
        <v>8.98</v>
      </c>
      <c r="BT211" s="15">
        <v>39.08</v>
      </c>
      <c r="BU211" s="17">
        <v>5</v>
      </c>
      <c r="BV211" s="15"/>
      <c r="BW211" s="15"/>
      <c r="BX211" s="15"/>
      <c r="BY211" s="15"/>
      <c r="BZ211" s="15"/>
      <c r="CA211" s="15"/>
      <c r="CB211" s="113" t="s">
        <v>5271</v>
      </c>
      <c r="CC211" s="17">
        <v>115</v>
      </c>
      <c r="CD211" s="17">
        <v>39</v>
      </c>
      <c r="CE211" s="17">
        <v>21</v>
      </c>
      <c r="CF211" s="17">
        <v>20</v>
      </c>
      <c r="CG211" s="17">
        <v>174</v>
      </c>
      <c r="CH211" s="17">
        <v>93</v>
      </c>
      <c r="CI211" s="17">
        <v>61</v>
      </c>
      <c r="CJ211" s="17">
        <v>40</v>
      </c>
      <c r="CK211" s="17">
        <v>0.05</v>
      </c>
      <c r="CL211" s="17">
        <v>0</v>
      </c>
      <c r="CM211" s="17">
        <v>0.26</v>
      </c>
      <c r="CN211" s="17">
        <v>0.31</v>
      </c>
      <c r="CO211" s="17">
        <v>1.38</v>
      </c>
      <c r="CP211" s="17">
        <v>1.52</v>
      </c>
      <c r="CQ211" s="17">
        <v>186</v>
      </c>
      <c r="CR211" s="17">
        <v>114</v>
      </c>
      <c r="CS211" s="17">
        <v>423</v>
      </c>
      <c r="CT211" s="17">
        <v>157</v>
      </c>
      <c r="CU211" s="17">
        <v>132</v>
      </c>
      <c r="CV211" s="17">
        <v>54</v>
      </c>
      <c r="CW211" s="17">
        <v>339</v>
      </c>
      <c r="CX211" s="17">
        <v>124</v>
      </c>
      <c r="CY211" s="17">
        <v>1.02</v>
      </c>
      <c r="CZ211" s="17">
        <v>0.28000000000000003</v>
      </c>
      <c r="DA211" s="17">
        <v>0</v>
      </c>
      <c r="DB211" s="15"/>
      <c r="DC211" s="15"/>
      <c r="DD211" s="15"/>
      <c r="DE211" s="15"/>
      <c r="DF211" s="15"/>
      <c r="DG211" s="15"/>
      <c r="DH211" s="15"/>
    </row>
    <row r="212" spans="1:112" ht="27.75" thickBot="1">
      <c r="A212" s="18" t="b">
        <v>1</v>
      </c>
      <c r="B212" s="18" t="b">
        <v>1</v>
      </c>
      <c r="C212" s="15"/>
      <c r="D212" s="15"/>
      <c r="E212" s="17">
        <v>488024</v>
      </c>
      <c r="F212" s="17">
        <v>0</v>
      </c>
      <c r="G212" s="17">
        <v>0</v>
      </c>
      <c r="H212" s="17">
        <v>0</v>
      </c>
      <c r="I212" s="17">
        <v>0</v>
      </c>
      <c r="J212" s="15">
        <v>0</v>
      </c>
      <c r="K212" s="17">
        <v>0</v>
      </c>
      <c r="L212" s="17">
        <v>3</v>
      </c>
      <c r="M212" s="15">
        <v>2</v>
      </c>
      <c r="N212" s="15"/>
      <c r="O212" s="17">
        <v>0</v>
      </c>
      <c r="P212" s="15" t="s">
        <v>3745</v>
      </c>
      <c r="Q212" s="15">
        <v>0</v>
      </c>
      <c r="R212" s="17">
        <v>211</v>
      </c>
      <c r="S212" s="18" t="b">
        <v>0</v>
      </c>
      <c r="T212" s="15"/>
      <c r="U212" s="15"/>
      <c r="V212" s="17">
        <v>55</v>
      </c>
      <c r="W212" s="15" t="s">
        <v>3746</v>
      </c>
      <c r="X212" s="15">
        <v>2.2999999999999998</v>
      </c>
      <c r="Y212" s="18" t="b">
        <v>0</v>
      </c>
      <c r="Z212" s="15" t="s">
        <v>3747</v>
      </c>
      <c r="AA212" s="15">
        <v>0.2</v>
      </c>
      <c r="AB212" s="18" t="b">
        <v>0</v>
      </c>
      <c r="AC212" s="15"/>
      <c r="AD212" s="15" t="s">
        <v>519</v>
      </c>
      <c r="AE212" s="17">
        <v>8</v>
      </c>
      <c r="AF212" s="17">
        <v>31</v>
      </c>
      <c r="AG212" s="17">
        <v>77</v>
      </c>
      <c r="AH212" s="17">
        <v>0</v>
      </c>
      <c r="AI212" s="17">
        <v>0</v>
      </c>
      <c r="AJ212" s="17">
        <v>0</v>
      </c>
      <c r="AK212" s="17">
        <v>0</v>
      </c>
      <c r="AL212" s="15">
        <v>0</v>
      </c>
      <c r="AM212" s="15">
        <v>14</v>
      </c>
      <c r="AN212" s="15" t="s">
        <v>3748</v>
      </c>
      <c r="AO212" s="15"/>
      <c r="AP212" s="15"/>
      <c r="AQ212" s="15"/>
      <c r="AR212" s="15"/>
      <c r="AS212" s="18" t="b">
        <v>0</v>
      </c>
      <c r="AT212" s="15" t="s">
        <v>3749</v>
      </c>
      <c r="AU212" s="17">
        <v>2074</v>
      </c>
      <c r="AV212" s="17">
        <v>2</v>
      </c>
      <c r="AW212" s="17">
        <v>2</v>
      </c>
      <c r="AX212" s="17">
        <v>7</v>
      </c>
      <c r="AY212" s="17">
        <v>28</v>
      </c>
      <c r="AZ212" s="17">
        <v>0</v>
      </c>
      <c r="BA212" s="17">
        <v>0</v>
      </c>
      <c r="BB212" s="17">
        <v>0</v>
      </c>
      <c r="BC212" s="17">
        <v>4</v>
      </c>
      <c r="BD212" s="17">
        <v>0</v>
      </c>
      <c r="BE212" s="17">
        <v>0</v>
      </c>
      <c r="BF212" s="17">
        <v>3</v>
      </c>
      <c r="BG212" s="17">
        <v>331</v>
      </c>
      <c r="BH212" s="15">
        <v>325.8</v>
      </c>
      <c r="BI212" s="15">
        <v>718.4</v>
      </c>
      <c r="BJ212" s="15">
        <v>371</v>
      </c>
      <c r="BK212" s="15">
        <v>141.4</v>
      </c>
      <c r="BL212" s="17">
        <v>0</v>
      </c>
      <c r="BM212" s="17">
        <v>0</v>
      </c>
      <c r="BN212" s="17">
        <v>0</v>
      </c>
      <c r="BO212" s="17">
        <v>0</v>
      </c>
      <c r="BP212" s="17">
        <v>26</v>
      </c>
      <c r="BQ212" s="15">
        <v>4.53</v>
      </c>
      <c r="BR212" s="15">
        <v>6.12</v>
      </c>
      <c r="BS212" s="15">
        <v>10.65</v>
      </c>
      <c r="BT212" s="15">
        <v>30.01</v>
      </c>
      <c r="BU212" s="17">
        <v>6</v>
      </c>
      <c r="BV212" s="15"/>
      <c r="BW212" s="17">
        <v>1</v>
      </c>
      <c r="BX212" s="15"/>
      <c r="BY212" s="15"/>
      <c r="BZ212" s="15"/>
      <c r="CA212" s="15"/>
      <c r="CB212" s="15"/>
      <c r="CC212" s="17">
        <v>189</v>
      </c>
      <c r="CD212" s="17">
        <v>80</v>
      </c>
      <c r="CE212" s="17">
        <v>22</v>
      </c>
      <c r="CF212" s="17">
        <v>21</v>
      </c>
      <c r="CG212" s="17">
        <v>71</v>
      </c>
      <c r="CH212" s="17">
        <v>43</v>
      </c>
      <c r="CI212" s="17">
        <v>57</v>
      </c>
      <c r="CJ212" s="17">
        <v>36</v>
      </c>
      <c r="CK212" s="17">
        <v>0.2</v>
      </c>
      <c r="CL212" s="17">
        <v>0</v>
      </c>
      <c r="CM212" s="17">
        <v>0.27</v>
      </c>
      <c r="CN212" s="17">
        <v>0.47</v>
      </c>
      <c r="CO212" s="17">
        <v>1.3</v>
      </c>
      <c r="CP212" s="17">
        <v>1.22</v>
      </c>
      <c r="CQ212" s="17">
        <v>184</v>
      </c>
      <c r="CR212" s="17">
        <v>113</v>
      </c>
      <c r="CS212" s="17">
        <v>421</v>
      </c>
      <c r="CT212" s="17">
        <v>156</v>
      </c>
      <c r="CU212" s="17">
        <v>259</v>
      </c>
      <c r="CV212" s="17">
        <v>107</v>
      </c>
      <c r="CW212" s="17">
        <v>334</v>
      </c>
      <c r="CX212" s="17">
        <v>122</v>
      </c>
      <c r="CY212" s="17">
        <v>1.1299999999999999</v>
      </c>
      <c r="CZ212" s="17">
        <v>0.3</v>
      </c>
      <c r="DA212" s="17">
        <v>0</v>
      </c>
      <c r="DB212" s="15"/>
      <c r="DC212" s="15"/>
      <c r="DD212" s="15"/>
      <c r="DE212" s="15"/>
      <c r="DF212" s="15"/>
      <c r="DG212" s="15"/>
      <c r="DH212" s="15"/>
    </row>
    <row r="213" spans="1:112" ht="17.25" thickBot="1">
      <c r="A213" s="18" t="b">
        <v>1</v>
      </c>
      <c r="B213" s="18" t="b">
        <v>1</v>
      </c>
      <c r="C213" s="15"/>
      <c r="D213" s="15"/>
      <c r="E213" s="17">
        <v>108413</v>
      </c>
      <c r="F213" s="17">
        <v>0</v>
      </c>
      <c r="G213" s="17">
        <v>0</v>
      </c>
      <c r="H213" s="17">
        <v>0</v>
      </c>
      <c r="I213" s="17">
        <v>0</v>
      </c>
      <c r="J213" s="15">
        <v>0</v>
      </c>
      <c r="K213" s="17">
        <v>0</v>
      </c>
      <c r="L213" s="17">
        <v>3</v>
      </c>
      <c r="M213" s="15">
        <v>1</v>
      </c>
      <c r="N213" s="15"/>
      <c r="O213" s="17">
        <v>0</v>
      </c>
      <c r="P213" s="15" t="s">
        <v>615</v>
      </c>
      <c r="Q213" s="15">
        <v>0</v>
      </c>
      <c r="R213" s="17">
        <v>212</v>
      </c>
      <c r="S213" s="18" t="b">
        <v>0</v>
      </c>
      <c r="T213" s="15"/>
      <c r="U213" s="15"/>
      <c r="V213" s="17">
        <v>45</v>
      </c>
      <c r="W213" s="15" t="s">
        <v>737</v>
      </c>
      <c r="X213" s="15">
        <v>1.5</v>
      </c>
      <c r="Y213" s="18" t="b">
        <v>0</v>
      </c>
      <c r="Z213" s="15" t="s">
        <v>372</v>
      </c>
      <c r="AA213" s="15">
        <v>9.1</v>
      </c>
      <c r="AB213" s="18" t="b">
        <v>0</v>
      </c>
      <c r="AC213" s="15"/>
      <c r="AD213" s="15" t="s">
        <v>519</v>
      </c>
      <c r="AE213" s="17">
        <v>8</v>
      </c>
      <c r="AF213" s="17">
        <v>31</v>
      </c>
      <c r="AG213" s="17">
        <v>45</v>
      </c>
      <c r="AH213" s="17">
        <v>0</v>
      </c>
      <c r="AI213" s="17">
        <v>0</v>
      </c>
      <c r="AJ213" s="17">
        <v>0</v>
      </c>
      <c r="AK213" s="17">
        <v>0</v>
      </c>
      <c r="AL213" s="15">
        <v>0</v>
      </c>
      <c r="AM213" s="15">
        <v>10</v>
      </c>
      <c r="AN213" s="15" t="s">
        <v>372</v>
      </c>
      <c r="AO213" s="15"/>
      <c r="AP213" s="15"/>
      <c r="AQ213" s="15"/>
      <c r="AR213" s="15"/>
      <c r="AS213" s="18" t="b">
        <v>0</v>
      </c>
      <c r="AT213" s="15" t="s">
        <v>2583</v>
      </c>
      <c r="AU213" s="17">
        <v>1560</v>
      </c>
      <c r="AV213" s="17">
        <v>0</v>
      </c>
      <c r="AW213" s="17">
        <v>1</v>
      </c>
      <c r="AX213" s="17">
        <v>5</v>
      </c>
      <c r="AY213" s="17">
        <v>18</v>
      </c>
      <c r="AZ213" s="17">
        <v>0</v>
      </c>
      <c r="BA213" s="17">
        <v>0</v>
      </c>
      <c r="BB213" s="17">
        <v>0</v>
      </c>
      <c r="BC213" s="17">
        <v>7</v>
      </c>
      <c r="BD213" s="17">
        <v>0</v>
      </c>
      <c r="BE213" s="17">
        <v>0</v>
      </c>
      <c r="BF213" s="17">
        <v>0</v>
      </c>
      <c r="BG213" s="17">
        <v>217</v>
      </c>
      <c r="BH213" s="15">
        <v>198</v>
      </c>
      <c r="BI213" s="15">
        <v>322.89999999999998</v>
      </c>
      <c r="BJ213" s="15">
        <v>90</v>
      </c>
      <c r="BK213" s="15">
        <v>60.9</v>
      </c>
      <c r="BL213" s="17">
        <v>0</v>
      </c>
      <c r="BM213" s="17">
        <v>0</v>
      </c>
      <c r="BN213" s="17">
        <v>0</v>
      </c>
      <c r="BO213" s="17">
        <v>0</v>
      </c>
      <c r="BP213" s="17">
        <v>19</v>
      </c>
      <c r="BQ213" s="15">
        <v>1.1100000000000001</v>
      </c>
      <c r="BR213" s="15">
        <v>1.94</v>
      </c>
      <c r="BS213" s="15">
        <v>3.05</v>
      </c>
      <c r="BT213" s="15">
        <v>25.35</v>
      </c>
      <c r="BU213" s="17">
        <v>7</v>
      </c>
      <c r="BV213" s="15"/>
      <c r="BW213" s="15"/>
      <c r="BX213" s="15"/>
      <c r="BY213" s="15"/>
      <c r="BZ213" s="15"/>
      <c r="CA213" s="15"/>
      <c r="CB213" s="15"/>
      <c r="CC213" s="17">
        <v>253</v>
      </c>
      <c r="CD213" s="17">
        <v>115</v>
      </c>
      <c r="CE213" s="17">
        <v>110</v>
      </c>
      <c r="CF213" s="17">
        <v>79</v>
      </c>
      <c r="CG213" s="17">
        <v>243</v>
      </c>
      <c r="CH213" s="17">
        <v>131</v>
      </c>
      <c r="CI213" s="17">
        <v>220</v>
      </c>
      <c r="CJ213" s="17">
        <v>111</v>
      </c>
      <c r="CK213" s="17">
        <v>0.06</v>
      </c>
      <c r="CL213" s="17">
        <v>0</v>
      </c>
      <c r="CM213" s="17">
        <v>0.11</v>
      </c>
      <c r="CN213" s="17">
        <v>0.17</v>
      </c>
      <c r="CO213" s="17">
        <v>1.46</v>
      </c>
      <c r="CP213" s="17">
        <v>1.04</v>
      </c>
      <c r="CQ213" s="17">
        <v>380</v>
      </c>
      <c r="CR213" s="17">
        <v>223</v>
      </c>
      <c r="CS213" s="17">
        <v>79</v>
      </c>
      <c r="CT213" s="17">
        <v>2</v>
      </c>
      <c r="CU213" s="17">
        <v>328</v>
      </c>
      <c r="CV213" s="17">
        <v>145</v>
      </c>
      <c r="CW213" s="17">
        <v>50</v>
      </c>
      <c r="CX213" s="17">
        <v>18</v>
      </c>
      <c r="CY213" s="17">
        <v>1.1000000000000001</v>
      </c>
      <c r="CZ213" s="17">
        <v>0.28999999999999998</v>
      </c>
      <c r="DA213" s="17">
        <v>0</v>
      </c>
      <c r="DB213" s="15"/>
      <c r="DC213" s="15"/>
      <c r="DD213" s="15"/>
      <c r="DE213" s="15"/>
      <c r="DF213" s="15"/>
      <c r="DG213" s="15"/>
      <c r="DH213" s="15"/>
    </row>
    <row r="214" spans="1:112" ht="27.75" thickBot="1">
      <c r="A214" s="18" t="b">
        <v>1</v>
      </c>
      <c r="B214" s="18" t="b">
        <v>1</v>
      </c>
      <c r="C214" s="15"/>
      <c r="D214" s="15"/>
      <c r="E214" s="17">
        <v>152551</v>
      </c>
      <c r="F214" s="17">
        <v>0</v>
      </c>
      <c r="G214" s="17">
        <v>0</v>
      </c>
      <c r="H214" s="17">
        <v>0</v>
      </c>
      <c r="I214" s="17">
        <v>0</v>
      </c>
      <c r="J214" s="15">
        <v>0</v>
      </c>
      <c r="K214" s="17">
        <v>0</v>
      </c>
      <c r="L214" s="17">
        <v>3</v>
      </c>
      <c r="M214" s="15">
        <v>1.5</v>
      </c>
      <c r="N214" s="15"/>
      <c r="O214" s="17">
        <v>0</v>
      </c>
      <c r="P214" s="15" t="s">
        <v>597</v>
      </c>
      <c r="Q214" s="15">
        <v>0</v>
      </c>
      <c r="R214" s="17">
        <v>213</v>
      </c>
      <c r="S214" s="18" t="b">
        <v>0</v>
      </c>
      <c r="T214" s="15"/>
      <c r="U214" s="15"/>
      <c r="V214" s="17">
        <v>50</v>
      </c>
      <c r="W214" s="15" t="s">
        <v>598</v>
      </c>
      <c r="X214" s="15">
        <v>2.2000000000000002</v>
      </c>
      <c r="Y214" s="18" t="b">
        <v>0</v>
      </c>
      <c r="Z214" s="15" t="s">
        <v>599</v>
      </c>
      <c r="AA214" s="15">
        <v>0.1</v>
      </c>
      <c r="AB214" s="18" t="b">
        <v>0</v>
      </c>
      <c r="AC214" s="15"/>
      <c r="AD214" s="15" t="s">
        <v>519</v>
      </c>
      <c r="AE214" s="17">
        <v>8</v>
      </c>
      <c r="AF214" s="17">
        <v>31</v>
      </c>
      <c r="AG214" s="17">
        <v>69</v>
      </c>
      <c r="AH214" s="17">
        <v>0</v>
      </c>
      <c r="AI214" s="17">
        <v>0</v>
      </c>
      <c r="AJ214" s="17">
        <v>0</v>
      </c>
      <c r="AK214" s="17">
        <v>0</v>
      </c>
      <c r="AL214" s="15">
        <v>0</v>
      </c>
      <c r="AM214" s="15">
        <v>13.8</v>
      </c>
      <c r="AN214" s="15" t="s">
        <v>349</v>
      </c>
      <c r="AO214" s="15"/>
      <c r="AP214" s="15"/>
      <c r="AQ214" s="15"/>
      <c r="AR214" s="15"/>
      <c r="AS214" s="18" t="b">
        <v>0</v>
      </c>
      <c r="AT214" s="15" t="s">
        <v>2585</v>
      </c>
      <c r="AU214" s="17">
        <v>1722</v>
      </c>
      <c r="AV214" s="17">
        <v>0</v>
      </c>
      <c r="AW214" s="17">
        <v>5</v>
      </c>
      <c r="AX214" s="17">
        <v>7</v>
      </c>
      <c r="AY214" s="17">
        <v>25</v>
      </c>
      <c r="AZ214" s="17">
        <v>2</v>
      </c>
      <c r="BA214" s="17">
        <v>0</v>
      </c>
      <c r="BB214" s="17">
        <v>0</v>
      </c>
      <c r="BC214" s="17">
        <v>7</v>
      </c>
      <c r="BD214" s="17">
        <v>0</v>
      </c>
      <c r="BE214" s="17">
        <v>0</v>
      </c>
      <c r="BF214" s="17">
        <v>3</v>
      </c>
      <c r="BG214" s="17">
        <v>296</v>
      </c>
      <c r="BH214" s="15">
        <v>287.60000000000002</v>
      </c>
      <c r="BI214" s="15">
        <v>207.2</v>
      </c>
      <c r="BJ214" s="15">
        <v>233</v>
      </c>
      <c r="BK214" s="15">
        <v>72.5</v>
      </c>
      <c r="BL214" s="17">
        <v>0</v>
      </c>
      <c r="BM214" s="17">
        <v>0</v>
      </c>
      <c r="BN214" s="17">
        <v>0</v>
      </c>
      <c r="BO214" s="17">
        <v>0</v>
      </c>
      <c r="BP214" s="17">
        <v>18</v>
      </c>
      <c r="BQ214" s="15">
        <v>1.84</v>
      </c>
      <c r="BR214" s="15">
        <v>1.48</v>
      </c>
      <c r="BS214" s="15">
        <v>3.32</v>
      </c>
      <c r="BT214" s="15">
        <v>25.11</v>
      </c>
      <c r="BU214" s="15"/>
      <c r="BV214" s="15"/>
      <c r="BW214" s="15"/>
      <c r="BX214" s="15"/>
      <c r="BY214" s="15"/>
      <c r="BZ214" s="15"/>
      <c r="CA214" s="15"/>
      <c r="CB214" s="15"/>
      <c r="CC214" s="17">
        <v>209</v>
      </c>
      <c r="CD214" s="17">
        <v>93</v>
      </c>
      <c r="CE214" s="17">
        <v>161</v>
      </c>
      <c r="CF214" s="17">
        <v>107</v>
      </c>
      <c r="CG214" s="17">
        <v>129</v>
      </c>
      <c r="CH214" s="17">
        <v>74</v>
      </c>
      <c r="CI214" s="17">
        <v>193</v>
      </c>
      <c r="CJ214" s="17">
        <v>98</v>
      </c>
      <c r="CK214" s="17">
        <v>0.1</v>
      </c>
      <c r="CL214" s="17">
        <v>0</v>
      </c>
      <c r="CM214" s="17">
        <v>0.08</v>
      </c>
      <c r="CN214" s="17">
        <v>0.18</v>
      </c>
      <c r="CO214" s="17">
        <v>1.31</v>
      </c>
      <c r="CP214" s="17">
        <v>1.31</v>
      </c>
      <c r="CQ214" s="17">
        <v>229</v>
      </c>
      <c r="CR214" s="17">
        <v>138</v>
      </c>
      <c r="CS214" s="17">
        <v>207</v>
      </c>
      <c r="CT214" s="17">
        <v>32</v>
      </c>
      <c r="CU214" s="17">
        <v>265</v>
      </c>
      <c r="CV214" s="17">
        <v>110</v>
      </c>
      <c r="CW214" s="17">
        <v>425</v>
      </c>
      <c r="CX214" s="17">
        <v>163</v>
      </c>
      <c r="CY214" s="17">
        <v>0.94</v>
      </c>
      <c r="CZ214" s="17">
        <v>0.37</v>
      </c>
      <c r="DA214" s="17">
        <v>0</v>
      </c>
      <c r="DB214" s="15"/>
      <c r="DC214" s="15"/>
      <c r="DD214" s="15"/>
      <c r="DE214" s="15"/>
      <c r="DF214" s="15"/>
      <c r="DG214" s="15"/>
      <c r="DH214" s="15"/>
    </row>
    <row r="215" spans="1:112" ht="17.25" thickBot="1">
      <c r="A215" s="18" t="b">
        <v>1</v>
      </c>
      <c r="B215" s="18" t="b">
        <v>1</v>
      </c>
      <c r="C215" s="15"/>
      <c r="D215" s="15"/>
      <c r="E215" s="17">
        <v>209400</v>
      </c>
      <c r="F215" s="17">
        <v>0</v>
      </c>
      <c r="G215" s="17">
        <v>0</v>
      </c>
      <c r="H215" s="17">
        <v>0</v>
      </c>
      <c r="I215" s="17">
        <v>0</v>
      </c>
      <c r="J215" s="15">
        <v>0</v>
      </c>
      <c r="K215" s="17">
        <v>0</v>
      </c>
      <c r="L215" s="17">
        <v>3</v>
      </c>
      <c r="M215" s="15">
        <v>1.5</v>
      </c>
      <c r="N215" s="15"/>
      <c r="O215" s="17">
        <v>0</v>
      </c>
      <c r="P215" s="15" t="s">
        <v>1514</v>
      </c>
      <c r="Q215" s="15">
        <v>0</v>
      </c>
      <c r="R215" s="17">
        <v>214</v>
      </c>
      <c r="S215" s="18" t="b">
        <v>0</v>
      </c>
      <c r="T215" s="15"/>
      <c r="U215" s="15"/>
      <c r="V215" s="17">
        <v>50</v>
      </c>
      <c r="W215" s="15" t="s">
        <v>1515</v>
      </c>
      <c r="X215" s="15">
        <v>2.4</v>
      </c>
      <c r="Y215" s="18" t="b">
        <v>0</v>
      </c>
      <c r="Z215" s="15" t="s">
        <v>1516</v>
      </c>
      <c r="AA215" s="15">
        <v>0.3</v>
      </c>
      <c r="AB215" s="18" t="b">
        <v>0</v>
      </c>
      <c r="AC215" s="15"/>
      <c r="AD215" s="15" t="s">
        <v>519</v>
      </c>
      <c r="AE215" s="17">
        <v>8</v>
      </c>
      <c r="AF215" s="17">
        <v>31</v>
      </c>
      <c r="AG215" s="17">
        <v>67</v>
      </c>
      <c r="AH215" s="17">
        <v>0</v>
      </c>
      <c r="AI215" s="17">
        <v>0</v>
      </c>
      <c r="AJ215" s="17">
        <v>0</v>
      </c>
      <c r="AK215" s="17">
        <v>0</v>
      </c>
      <c r="AL215" s="15">
        <v>0</v>
      </c>
      <c r="AM215" s="15">
        <v>13.4</v>
      </c>
      <c r="AN215" s="15" t="s">
        <v>1516</v>
      </c>
      <c r="AO215" s="15"/>
      <c r="AP215" s="15"/>
      <c r="AQ215" s="15"/>
      <c r="AR215" s="15"/>
      <c r="AS215" s="18" t="b">
        <v>0</v>
      </c>
      <c r="AT215" s="15" t="s">
        <v>2584</v>
      </c>
      <c r="AU215" s="17">
        <v>1899</v>
      </c>
      <c r="AV215" s="17">
        <v>0</v>
      </c>
      <c r="AW215" s="17">
        <v>2</v>
      </c>
      <c r="AX215" s="17">
        <v>6</v>
      </c>
      <c r="AY215" s="17">
        <v>28</v>
      </c>
      <c r="AZ215" s="17">
        <v>0</v>
      </c>
      <c r="BA215" s="17">
        <v>0</v>
      </c>
      <c r="BB215" s="17">
        <v>0</v>
      </c>
      <c r="BC215" s="17">
        <v>3</v>
      </c>
      <c r="BD215" s="17">
        <v>0</v>
      </c>
      <c r="BE215" s="17">
        <v>0</v>
      </c>
      <c r="BF215" s="17">
        <v>0</v>
      </c>
      <c r="BG215" s="17">
        <v>331</v>
      </c>
      <c r="BH215" s="15">
        <v>239.2</v>
      </c>
      <c r="BI215" s="15">
        <v>350.1</v>
      </c>
      <c r="BJ215" s="15">
        <v>155</v>
      </c>
      <c r="BK215" s="15">
        <v>74.5</v>
      </c>
      <c r="BL215" s="17">
        <v>0</v>
      </c>
      <c r="BM215" s="17">
        <v>0</v>
      </c>
      <c r="BN215" s="17">
        <v>0</v>
      </c>
      <c r="BO215" s="17">
        <v>0</v>
      </c>
      <c r="BP215" s="17">
        <v>22</v>
      </c>
      <c r="BQ215" s="15">
        <v>1.64</v>
      </c>
      <c r="BR215" s="15">
        <v>3.24</v>
      </c>
      <c r="BS215" s="15">
        <v>4.88</v>
      </c>
      <c r="BT215" s="15">
        <v>26.04</v>
      </c>
      <c r="BU215" s="17">
        <v>8</v>
      </c>
      <c r="BV215" s="15"/>
      <c r="BW215" s="15"/>
      <c r="BX215" s="15"/>
      <c r="BY215" s="15"/>
      <c r="BZ215" s="15"/>
      <c r="CA215" s="15"/>
      <c r="CB215" s="15"/>
      <c r="CC215" s="17">
        <v>228</v>
      </c>
      <c r="CD215" s="17">
        <v>100</v>
      </c>
      <c r="CE215" s="17">
        <v>100</v>
      </c>
      <c r="CF215" s="17">
        <v>73</v>
      </c>
      <c r="CG215" s="17">
        <v>192</v>
      </c>
      <c r="CH215" s="17">
        <v>106</v>
      </c>
      <c r="CI215" s="17">
        <v>183</v>
      </c>
      <c r="CJ215" s="17">
        <v>91</v>
      </c>
      <c r="CK215" s="17">
        <v>0.08</v>
      </c>
      <c r="CL215" s="17">
        <v>0</v>
      </c>
      <c r="CM215" s="17">
        <v>0.15</v>
      </c>
      <c r="CN215" s="17">
        <v>0.23</v>
      </c>
      <c r="CO215" s="17">
        <v>1.23</v>
      </c>
      <c r="CP215" s="17">
        <v>1.33</v>
      </c>
      <c r="CQ215" s="17">
        <v>251</v>
      </c>
      <c r="CR215" s="17">
        <v>154</v>
      </c>
      <c r="CS215" s="17">
        <v>229</v>
      </c>
      <c r="CT215" s="17">
        <v>48</v>
      </c>
      <c r="CU215" s="17">
        <v>245</v>
      </c>
      <c r="CV215" s="17">
        <v>98</v>
      </c>
      <c r="CW215" s="17">
        <v>313</v>
      </c>
      <c r="CX215" s="17">
        <v>109</v>
      </c>
      <c r="CY215" s="17">
        <v>1.04</v>
      </c>
      <c r="CZ215" s="17">
        <v>0.28000000000000003</v>
      </c>
      <c r="DA215" s="17">
        <v>0</v>
      </c>
      <c r="DB215" s="15"/>
      <c r="DC215" s="15"/>
      <c r="DD215" s="15"/>
      <c r="DE215" s="15"/>
      <c r="DF215" s="15"/>
      <c r="DG215" s="15"/>
      <c r="DH215" s="15"/>
    </row>
    <row r="216" spans="1:112" ht="17.25" thickBot="1">
      <c r="A216" s="18" t="b">
        <v>1</v>
      </c>
      <c r="B216" s="18" t="b">
        <v>1</v>
      </c>
      <c r="C216" s="15"/>
      <c r="D216" s="15"/>
      <c r="E216" s="17">
        <v>489706</v>
      </c>
      <c r="F216" s="17">
        <v>0</v>
      </c>
      <c r="G216" s="17">
        <v>0</v>
      </c>
      <c r="H216" s="17">
        <v>0</v>
      </c>
      <c r="I216" s="17">
        <v>0</v>
      </c>
      <c r="J216" s="15">
        <v>0</v>
      </c>
      <c r="K216" s="17">
        <v>0</v>
      </c>
      <c r="L216" s="17">
        <v>3</v>
      </c>
      <c r="M216" s="15">
        <v>1.5</v>
      </c>
      <c r="N216" s="15"/>
      <c r="O216" s="17">
        <v>0</v>
      </c>
      <c r="P216" s="15" t="s">
        <v>332</v>
      </c>
      <c r="Q216" s="15">
        <v>0</v>
      </c>
      <c r="R216" s="17">
        <v>215</v>
      </c>
      <c r="S216" s="18" t="b">
        <v>0</v>
      </c>
      <c r="T216" s="15"/>
      <c r="U216" s="15"/>
      <c r="V216" s="17">
        <v>50</v>
      </c>
      <c r="W216" s="15" t="s">
        <v>1775</v>
      </c>
      <c r="X216" s="15">
        <v>1.7</v>
      </c>
      <c r="Y216" s="18" t="b">
        <v>0</v>
      </c>
      <c r="Z216" s="15" t="s">
        <v>1776</v>
      </c>
      <c r="AA216" s="15">
        <v>0</v>
      </c>
      <c r="AB216" s="18" t="b">
        <v>0</v>
      </c>
      <c r="AC216" s="15"/>
      <c r="AD216" s="15" t="s">
        <v>519</v>
      </c>
      <c r="AE216" s="17">
        <v>8</v>
      </c>
      <c r="AF216" s="17">
        <v>31</v>
      </c>
      <c r="AG216" s="17">
        <v>36</v>
      </c>
      <c r="AH216" s="17">
        <v>0</v>
      </c>
      <c r="AI216" s="17">
        <v>0</v>
      </c>
      <c r="AJ216" s="17">
        <v>0</v>
      </c>
      <c r="AK216" s="17">
        <v>0</v>
      </c>
      <c r="AL216" s="15">
        <v>0</v>
      </c>
      <c r="AM216" s="15">
        <v>7.2</v>
      </c>
      <c r="AN216" s="15" t="s">
        <v>1776</v>
      </c>
      <c r="AO216" s="15"/>
      <c r="AP216" s="15"/>
      <c r="AQ216" s="15"/>
      <c r="AR216" s="15"/>
      <c r="AS216" s="18" t="b">
        <v>0</v>
      </c>
      <c r="AT216" s="15" t="s">
        <v>2589</v>
      </c>
      <c r="AU216" s="17">
        <v>785</v>
      </c>
      <c r="AV216" s="17">
        <v>1</v>
      </c>
      <c r="AW216" s="17">
        <v>0</v>
      </c>
      <c r="AX216" s="17">
        <v>1</v>
      </c>
      <c r="AY216" s="17">
        <v>15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108</v>
      </c>
      <c r="BH216" s="15">
        <v>115</v>
      </c>
      <c r="BI216" s="15">
        <v>101.8</v>
      </c>
      <c r="BJ216" s="15">
        <v>168</v>
      </c>
      <c r="BK216" s="15">
        <v>38.4</v>
      </c>
      <c r="BL216" s="17">
        <v>0</v>
      </c>
      <c r="BM216" s="17">
        <v>0</v>
      </c>
      <c r="BN216" s="17">
        <v>0</v>
      </c>
      <c r="BO216" s="17">
        <v>0</v>
      </c>
      <c r="BP216" s="17">
        <v>7</v>
      </c>
      <c r="BQ216" s="15">
        <v>2.38</v>
      </c>
      <c r="BR216" s="15">
        <v>0.39</v>
      </c>
      <c r="BS216" s="15">
        <v>2.77</v>
      </c>
      <c r="BT216" s="15">
        <v>14.71</v>
      </c>
      <c r="BU216" s="15"/>
      <c r="BV216" s="15"/>
      <c r="BW216" s="17">
        <v>3</v>
      </c>
      <c r="BX216" s="15"/>
      <c r="BY216" s="17">
        <v>3</v>
      </c>
      <c r="BZ216" s="15"/>
      <c r="CA216" s="15"/>
      <c r="CB216" s="15"/>
      <c r="CC216" s="17">
        <v>297</v>
      </c>
      <c r="CD216" s="17">
        <v>136</v>
      </c>
      <c r="CE216" s="17">
        <v>238</v>
      </c>
      <c r="CF216" s="17">
        <v>139</v>
      </c>
      <c r="CG216" s="17">
        <v>179</v>
      </c>
      <c r="CH216" s="17">
        <v>97</v>
      </c>
      <c r="CI216" s="17">
        <v>271</v>
      </c>
      <c r="CJ216" s="17">
        <v>132</v>
      </c>
      <c r="CK216" s="17">
        <v>0.27</v>
      </c>
      <c r="CL216" s="17">
        <v>0</v>
      </c>
      <c r="CM216" s="17">
        <v>0.04</v>
      </c>
      <c r="CN216" s="17">
        <v>0.31</v>
      </c>
      <c r="CO216" s="17">
        <v>1.69</v>
      </c>
      <c r="CP216" s="17">
        <v>1.72</v>
      </c>
      <c r="CQ216" s="17">
        <v>311</v>
      </c>
      <c r="CR216" s="17">
        <v>180</v>
      </c>
      <c r="CS216" s="17">
        <v>289</v>
      </c>
      <c r="CT216" s="17">
        <v>74</v>
      </c>
      <c r="CU216" s="17">
        <v>315</v>
      </c>
      <c r="CV216" s="17">
        <v>138</v>
      </c>
      <c r="CW216" s="17">
        <v>522</v>
      </c>
      <c r="CX216" s="17">
        <v>219</v>
      </c>
      <c r="CY216" s="17">
        <v>0.8</v>
      </c>
      <c r="CZ216" s="17">
        <v>0.11</v>
      </c>
      <c r="DA216" s="17">
        <v>0</v>
      </c>
      <c r="DB216" s="15"/>
      <c r="DC216" s="15"/>
      <c r="DD216" s="15"/>
      <c r="DE216" s="15"/>
      <c r="DF216" s="15"/>
      <c r="DG216" s="15"/>
      <c r="DH216" s="15"/>
    </row>
    <row r="217" spans="1:112" ht="17.25" thickBot="1">
      <c r="A217" s="18" t="b">
        <v>1</v>
      </c>
      <c r="B217" s="18" t="b">
        <v>1</v>
      </c>
      <c r="C217" s="15"/>
      <c r="D217" s="15"/>
      <c r="E217" s="17">
        <v>606921</v>
      </c>
      <c r="F217" s="17">
        <v>0</v>
      </c>
      <c r="G217" s="17">
        <v>0</v>
      </c>
      <c r="H217" s="17">
        <v>0</v>
      </c>
      <c r="I217" s="17">
        <v>0</v>
      </c>
      <c r="J217" s="15">
        <v>0</v>
      </c>
      <c r="K217" s="17">
        <v>0</v>
      </c>
      <c r="L217" s="17">
        <v>3</v>
      </c>
      <c r="M217" s="15">
        <v>1.5</v>
      </c>
      <c r="N217" s="15"/>
      <c r="O217" s="17">
        <v>0</v>
      </c>
      <c r="P217" s="15" t="s">
        <v>1439</v>
      </c>
      <c r="Q217" s="15">
        <v>0</v>
      </c>
      <c r="R217" s="17">
        <v>216</v>
      </c>
      <c r="S217" s="18" t="b">
        <v>0</v>
      </c>
      <c r="T217" s="15"/>
      <c r="U217" s="15"/>
      <c r="V217" s="17">
        <v>50</v>
      </c>
      <c r="W217" s="15" t="s">
        <v>1985</v>
      </c>
      <c r="X217" s="15">
        <v>1</v>
      </c>
      <c r="Y217" s="18" t="b">
        <v>0</v>
      </c>
      <c r="Z217" s="15" t="s">
        <v>1986</v>
      </c>
      <c r="AA217" s="15">
        <v>0.1</v>
      </c>
      <c r="AB217" s="18" t="b">
        <v>0</v>
      </c>
      <c r="AC217" s="15"/>
      <c r="AD217" s="15" t="s">
        <v>519</v>
      </c>
      <c r="AE217" s="17">
        <v>8</v>
      </c>
      <c r="AF217" s="17">
        <v>31</v>
      </c>
      <c r="AG217" s="17">
        <v>4</v>
      </c>
      <c r="AH217" s="17">
        <v>0</v>
      </c>
      <c r="AI217" s="17">
        <v>0</v>
      </c>
      <c r="AJ217" s="17">
        <v>0</v>
      </c>
      <c r="AK217" s="17">
        <v>0</v>
      </c>
      <c r="AL217" s="15">
        <v>0</v>
      </c>
      <c r="AM217" s="15">
        <v>0.8</v>
      </c>
      <c r="AN217" s="15" t="s">
        <v>1986</v>
      </c>
      <c r="AO217" s="15"/>
      <c r="AP217" s="15"/>
      <c r="AQ217" s="15"/>
      <c r="AR217" s="15"/>
      <c r="AS217" s="18" t="b">
        <v>0</v>
      </c>
      <c r="AT217" s="15" t="s">
        <v>2582</v>
      </c>
      <c r="AU217" s="17">
        <v>40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12</v>
      </c>
      <c r="BH217" s="15">
        <v>6.8</v>
      </c>
      <c r="BI217" s="15">
        <v>2.7</v>
      </c>
      <c r="BJ217" s="15">
        <v>6</v>
      </c>
      <c r="BK217" s="15">
        <v>1.5</v>
      </c>
      <c r="BL217" s="17">
        <v>0</v>
      </c>
      <c r="BM217" s="17">
        <v>0</v>
      </c>
      <c r="BN217" s="17">
        <v>0</v>
      </c>
      <c r="BO217" s="17">
        <v>0</v>
      </c>
      <c r="BP217" s="17">
        <v>0</v>
      </c>
      <c r="BQ217" s="15">
        <v>0</v>
      </c>
      <c r="BR217" s="15">
        <v>0.04</v>
      </c>
      <c r="BS217" s="15">
        <v>0.04</v>
      </c>
      <c r="BT217" s="15">
        <v>1.74</v>
      </c>
      <c r="BU217" s="15"/>
      <c r="BV217" s="15"/>
      <c r="BW217" s="15"/>
      <c r="BX217" s="15"/>
      <c r="BY217" s="15"/>
      <c r="BZ217" s="15"/>
      <c r="CA217" s="15"/>
      <c r="CB217" s="15"/>
      <c r="CC217" s="17">
        <v>373</v>
      </c>
      <c r="CD217" s="17">
        <v>172</v>
      </c>
      <c r="CE217" s="17">
        <v>361</v>
      </c>
      <c r="CF217" s="17">
        <v>179</v>
      </c>
      <c r="CG217" s="17">
        <v>337</v>
      </c>
      <c r="CH217" s="17">
        <v>171</v>
      </c>
      <c r="CI217" s="17">
        <v>379</v>
      </c>
      <c r="CJ217" s="17">
        <v>178</v>
      </c>
      <c r="CK217" s="17">
        <v>0</v>
      </c>
      <c r="CL217" s="17">
        <v>0</v>
      </c>
      <c r="CM217" s="17">
        <v>0.09</v>
      </c>
      <c r="CN217" s="17">
        <v>0.09</v>
      </c>
      <c r="CO217" s="17">
        <v>3.92</v>
      </c>
      <c r="CP217" s="17">
        <v>0</v>
      </c>
      <c r="CQ217" s="17">
        <v>357</v>
      </c>
      <c r="CR217" s="17">
        <v>214</v>
      </c>
      <c r="CS217" s="17">
        <v>335</v>
      </c>
      <c r="CT217" s="17">
        <v>108</v>
      </c>
      <c r="CU217" s="17">
        <v>384</v>
      </c>
      <c r="CV217" s="17">
        <v>180</v>
      </c>
      <c r="CW217" s="17">
        <v>491</v>
      </c>
      <c r="CX217" s="17">
        <v>201</v>
      </c>
      <c r="CY217" s="17">
        <v>0</v>
      </c>
      <c r="CZ217" s="17">
        <v>0</v>
      </c>
      <c r="DA217" s="17">
        <v>0</v>
      </c>
      <c r="DB217" s="15"/>
      <c r="DC217" s="15"/>
      <c r="DD217" s="15"/>
      <c r="DE217" s="15"/>
      <c r="DF217" s="15"/>
      <c r="DG217" s="15"/>
      <c r="DH217" s="15"/>
    </row>
    <row r="218" spans="1:112" ht="27.75" thickBot="1">
      <c r="A218" s="18" t="b">
        <v>1</v>
      </c>
      <c r="B218" s="18" t="b">
        <v>1</v>
      </c>
      <c r="C218" s="15"/>
      <c r="D218" s="15"/>
      <c r="E218" s="17">
        <v>536694</v>
      </c>
      <c r="F218" s="17">
        <v>0</v>
      </c>
      <c r="G218" s="17">
        <v>0</v>
      </c>
      <c r="H218" s="17">
        <v>0</v>
      </c>
      <c r="I218" s="17">
        <v>0</v>
      </c>
      <c r="J218" s="15">
        <v>0</v>
      </c>
      <c r="K218" s="17">
        <v>0</v>
      </c>
      <c r="L218" s="17">
        <v>3</v>
      </c>
      <c r="M218" s="15">
        <v>1.5</v>
      </c>
      <c r="N218" s="15"/>
      <c r="O218" s="17">
        <v>0</v>
      </c>
      <c r="P218" s="15" t="s">
        <v>383</v>
      </c>
      <c r="Q218" s="15">
        <v>0</v>
      </c>
      <c r="R218" s="17">
        <v>217</v>
      </c>
      <c r="S218" s="18" t="b">
        <v>0</v>
      </c>
      <c r="T218" s="15"/>
      <c r="U218" s="15"/>
      <c r="V218" s="17">
        <v>50</v>
      </c>
      <c r="W218" s="15" t="s">
        <v>1202</v>
      </c>
      <c r="X218" s="15">
        <v>0</v>
      </c>
      <c r="Y218" s="18" t="b">
        <v>0</v>
      </c>
      <c r="Z218" s="15" t="s">
        <v>1203</v>
      </c>
      <c r="AA218" s="15">
        <v>0.1</v>
      </c>
      <c r="AB218" s="18" t="b">
        <v>0</v>
      </c>
      <c r="AC218" s="15"/>
      <c r="AD218" s="15" t="s">
        <v>519</v>
      </c>
      <c r="AE218" s="17">
        <v>8</v>
      </c>
      <c r="AF218" s="17">
        <v>31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5">
        <v>0</v>
      </c>
      <c r="AM218" s="15">
        <v>0</v>
      </c>
      <c r="AN218" s="15" t="s">
        <v>1517</v>
      </c>
      <c r="AO218" s="15"/>
      <c r="AP218" s="15"/>
      <c r="AQ218" s="15"/>
      <c r="AR218" s="15"/>
      <c r="AS218" s="18" t="b">
        <v>0</v>
      </c>
      <c r="AT218" s="15" t="s">
        <v>2593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5">
        <v>0</v>
      </c>
      <c r="BI218" s="15">
        <v>0</v>
      </c>
      <c r="BJ218" s="15">
        <v>0</v>
      </c>
      <c r="BK218" s="15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5">
        <v>0</v>
      </c>
      <c r="BR218" s="15">
        <v>0</v>
      </c>
      <c r="BS218" s="15">
        <v>0</v>
      </c>
      <c r="BT218" s="15">
        <v>0</v>
      </c>
      <c r="BU218" s="15"/>
      <c r="BV218" s="15"/>
      <c r="BW218" s="15"/>
      <c r="BX218" s="15"/>
      <c r="BY218" s="15"/>
      <c r="BZ218" s="15"/>
      <c r="CA218" s="15"/>
      <c r="CB218" s="15"/>
      <c r="CC218" s="17">
        <v>527</v>
      </c>
      <c r="CD218" s="17">
        <v>225</v>
      </c>
      <c r="CE218" s="17">
        <v>527</v>
      </c>
      <c r="CF218" s="17">
        <v>225</v>
      </c>
      <c r="CG218" s="17">
        <v>524</v>
      </c>
      <c r="CH218" s="17">
        <v>224</v>
      </c>
      <c r="CI218" s="17">
        <v>527</v>
      </c>
      <c r="CJ218" s="17">
        <v>225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342</v>
      </c>
      <c r="CR218" s="17">
        <v>202</v>
      </c>
      <c r="CS218" s="17">
        <v>320</v>
      </c>
      <c r="CT218" s="17">
        <v>96</v>
      </c>
      <c r="CU218" s="17">
        <v>527</v>
      </c>
      <c r="CV218" s="17">
        <v>225</v>
      </c>
      <c r="CW218" s="17">
        <v>441</v>
      </c>
      <c r="CX218" s="17">
        <v>171</v>
      </c>
      <c r="CY218" s="17">
        <v>0</v>
      </c>
      <c r="CZ218" s="17">
        <v>0</v>
      </c>
      <c r="DA218" s="17">
        <v>0</v>
      </c>
      <c r="DB218" s="15"/>
      <c r="DC218" s="15"/>
      <c r="DD218" s="15"/>
      <c r="DE218" s="15"/>
      <c r="DF218" s="15"/>
      <c r="DG218" s="15"/>
      <c r="DH218" s="15"/>
    </row>
    <row r="219" spans="1:112" ht="17.25" thickBot="1">
      <c r="A219" s="18" t="b">
        <v>1</v>
      </c>
      <c r="B219" s="18" t="b">
        <v>1</v>
      </c>
      <c r="C219" s="15"/>
      <c r="D219" s="15"/>
      <c r="E219" s="17">
        <v>438464</v>
      </c>
      <c r="F219" s="17">
        <v>0</v>
      </c>
      <c r="G219" s="17">
        <v>0</v>
      </c>
      <c r="H219" s="17">
        <v>0</v>
      </c>
      <c r="I219" s="17">
        <v>0</v>
      </c>
      <c r="J219" s="15">
        <v>0</v>
      </c>
      <c r="K219" s="17">
        <v>0</v>
      </c>
      <c r="L219" s="17">
        <v>3</v>
      </c>
      <c r="M219" s="15">
        <v>1.5</v>
      </c>
      <c r="N219" s="15"/>
      <c r="O219" s="17">
        <v>0</v>
      </c>
      <c r="P219" s="15" t="s">
        <v>756</v>
      </c>
      <c r="Q219" s="15">
        <v>0</v>
      </c>
      <c r="R219" s="17">
        <v>218</v>
      </c>
      <c r="S219" s="18" t="b">
        <v>0</v>
      </c>
      <c r="T219" s="15"/>
      <c r="U219" s="15"/>
      <c r="V219" s="17">
        <v>50</v>
      </c>
      <c r="W219" s="15" t="s">
        <v>757</v>
      </c>
      <c r="X219" s="15">
        <v>0</v>
      </c>
      <c r="Y219" s="18" t="b">
        <v>0</v>
      </c>
      <c r="Z219" s="15" t="s">
        <v>758</v>
      </c>
      <c r="AA219" s="15">
        <v>0.1</v>
      </c>
      <c r="AB219" s="18" t="b">
        <v>0</v>
      </c>
      <c r="AC219" s="15"/>
      <c r="AD219" s="15" t="s">
        <v>519</v>
      </c>
      <c r="AE219" s="17">
        <v>8</v>
      </c>
      <c r="AF219" s="17">
        <v>31</v>
      </c>
      <c r="AG219" s="17">
        <v>0</v>
      </c>
      <c r="AH219" s="17">
        <v>0</v>
      </c>
      <c r="AI219" s="17">
        <v>0</v>
      </c>
      <c r="AJ219" s="17">
        <v>0</v>
      </c>
      <c r="AK219" s="17">
        <v>0</v>
      </c>
      <c r="AL219" s="15">
        <v>0</v>
      </c>
      <c r="AM219" s="15">
        <v>0</v>
      </c>
      <c r="AN219" s="15" t="s">
        <v>758</v>
      </c>
      <c r="AO219" s="15"/>
      <c r="AP219" s="15"/>
      <c r="AQ219" s="15"/>
      <c r="AR219" s="15"/>
      <c r="AS219" s="18" t="b">
        <v>0</v>
      </c>
      <c r="AT219" s="15" t="s">
        <v>2581</v>
      </c>
      <c r="AU219" s="17">
        <v>0</v>
      </c>
      <c r="AV219" s="17">
        <v>0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7">
        <v>0</v>
      </c>
      <c r="BH219" s="15">
        <v>0</v>
      </c>
      <c r="BI219" s="15">
        <v>0</v>
      </c>
      <c r="BJ219" s="15">
        <v>0</v>
      </c>
      <c r="BK219" s="15">
        <v>0</v>
      </c>
      <c r="BL219" s="17">
        <v>0</v>
      </c>
      <c r="BM219" s="17">
        <v>0</v>
      </c>
      <c r="BN219" s="17">
        <v>0</v>
      </c>
      <c r="BO219" s="17">
        <v>0</v>
      </c>
      <c r="BP219" s="17">
        <v>0</v>
      </c>
      <c r="BQ219" s="15">
        <v>0</v>
      </c>
      <c r="BR219" s="15">
        <v>0</v>
      </c>
      <c r="BS219" s="15">
        <v>0</v>
      </c>
      <c r="BT219" s="15">
        <v>0</v>
      </c>
      <c r="BU219" s="15"/>
      <c r="BV219" s="15"/>
      <c r="BW219" s="15"/>
      <c r="BX219" s="15"/>
      <c r="BY219" s="15"/>
      <c r="BZ219" s="15"/>
      <c r="CA219" s="15"/>
      <c r="CB219" s="15"/>
      <c r="CC219" s="17">
        <v>509</v>
      </c>
      <c r="CD219" s="17">
        <v>212</v>
      </c>
      <c r="CE219" s="17">
        <v>506</v>
      </c>
      <c r="CF219" s="17">
        <v>212</v>
      </c>
      <c r="CG219" s="17">
        <v>503</v>
      </c>
      <c r="CH219" s="17">
        <v>211</v>
      </c>
      <c r="CI219" s="17">
        <v>509</v>
      </c>
      <c r="CJ219" s="17">
        <v>212</v>
      </c>
      <c r="CK219" s="17">
        <v>0</v>
      </c>
      <c r="CL219" s="17">
        <v>0</v>
      </c>
      <c r="CM219" s="17">
        <v>0</v>
      </c>
      <c r="CN219" s="17">
        <v>0</v>
      </c>
      <c r="CO219" s="17">
        <v>0</v>
      </c>
      <c r="CP219" s="17">
        <v>0</v>
      </c>
      <c r="CQ219" s="17">
        <v>286</v>
      </c>
      <c r="CR219" s="17">
        <v>170</v>
      </c>
      <c r="CS219" s="17">
        <v>264</v>
      </c>
      <c r="CT219" s="17">
        <v>64</v>
      </c>
      <c r="CU219" s="17">
        <v>509</v>
      </c>
      <c r="CV219" s="17">
        <v>212</v>
      </c>
      <c r="CW219" s="17">
        <v>479</v>
      </c>
      <c r="CX219" s="17">
        <v>193</v>
      </c>
      <c r="CY219" s="17">
        <v>0</v>
      </c>
      <c r="CZ219" s="17">
        <v>0</v>
      </c>
      <c r="DA219" s="17">
        <v>0</v>
      </c>
      <c r="DB219" s="15"/>
      <c r="DC219" s="15"/>
      <c r="DD219" s="15"/>
      <c r="DE219" s="15"/>
      <c r="DF219" s="15"/>
      <c r="DG219" s="15"/>
      <c r="DH219" s="15"/>
    </row>
    <row r="220" spans="1:112" ht="27.75" thickBot="1">
      <c r="A220" s="18" t="b">
        <v>1</v>
      </c>
      <c r="B220" s="18" t="b">
        <v>1</v>
      </c>
      <c r="C220" s="15"/>
      <c r="D220" s="15"/>
      <c r="E220" s="17">
        <v>450542</v>
      </c>
      <c r="F220" s="17">
        <v>0</v>
      </c>
      <c r="G220" s="17">
        <v>0</v>
      </c>
      <c r="H220" s="17">
        <v>0</v>
      </c>
      <c r="I220" s="17">
        <v>0</v>
      </c>
      <c r="J220" s="15">
        <v>0</v>
      </c>
      <c r="K220" s="17">
        <v>0</v>
      </c>
      <c r="L220" s="17">
        <v>3</v>
      </c>
      <c r="M220" s="15">
        <v>1.5</v>
      </c>
      <c r="N220" s="15"/>
      <c r="O220" s="17">
        <v>0</v>
      </c>
      <c r="P220" s="15" t="s">
        <v>1218</v>
      </c>
      <c r="Q220" s="15">
        <v>0</v>
      </c>
      <c r="R220" s="17">
        <v>219</v>
      </c>
      <c r="S220" s="18" t="b">
        <v>0</v>
      </c>
      <c r="T220" s="15"/>
      <c r="U220" s="15"/>
      <c r="V220" s="17">
        <v>50</v>
      </c>
      <c r="W220" s="15" t="s">
        <v>1219</v>
      </c>
      <c r="X220" s="15">
        <v>0</v>
      </c>
      <c r="Y220" s="18" t="b">
        <v>0</v>
      </c>
      <c r="Z220" s="15" t="s">
        <v>1220</v>
      </c>
      <c r="AA220" s="15">
        <v>0</v>
      </c>
      <c r="AB220" s="18" t="b">
        <v>0</v>
      </c>
      <c r="AC220" s="15"/>
      <c r="AD220" s="15" t="s">
        <v>519</v>
      </c>
      <c r="AE220" s="17">
        <v>8</v>
      </c>
      <c r="AF220" s="17">
        <v>31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5">
        <v>0</v>
      </c>
      <c r="AM220" s="15">
        <v>0</v>
      </c>
      <c r="AN220" s="15" t="s">
        <v>2591</v>
      </c>
      <c r="AO220" s="15"/>
      <c r="AP220" s="15"/>
      <c r="AQ220" s="15"/>
      <c r="AR220" s="15"/>
      <c r="AS220" s="18" t="b">
        <v>0</v>
      </c>
      <c r="AT220" s="15" t="s">
        <v>2592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5">
        <v>0</v>
      </c>
      <c r="BI220" s="15">
        <v>0</v>
      </c>
      <c r="BJ220" s="15">
        <v>0</v>
      </c>
      <c r="BK220" s="15">
        <v>0</v>
      </c>
      <c r="BL220" s="17">
        <v>0</v>
      </c>
      <c r="BM220" s="17">
        <v>0</v>
      </c>
      <c r="BN220" s="17">
        <v>0</v>
      </c>
      <c r="BO220" s="17">
        <v>0</v>
      </c>
      <c r="BP220" s="17">
        <v>0</v>
      </c>
      <c r="BQ220" s="15">
        <v>0</v>
      </c>
      <c r="BR220" s="15">
        <v>0</v>
      </c>
      <c r="BS220" s="15">
        <v>0</v>
      </c>
      <c r="BT220" s="15">
        <v>0</v>
      </c>
      <c r="BU220" s="15"/>
      <c r="BV220" s="15"/>
      <c r="BW220" s="15"/>
      <c r="BX220" s="15"/>
      <c r="BY220" s="15"/>
      <c r="BZ220" s="15"/>
      <c r="CA220" s="15"/>
      <c r="CB220" s="15"/>
      <c r="CC220" s="17">
        <v>511</v>
      </c>
      <c r="CD220" s="17">
        <v>214</v>
      </c>
      <c r="CE220" s="17">
        <v>509</v>
      </c>
      <c r="CF220" s="17">
        <v>214</v>
      </c>
      <c r="CG220" s="17">
        <v>506</v>
      </c>
      <c r="CH220" s="17">
        <v>213</v>
      </c>
      <c r="CI220" s="17">
        <v>511</v>
      </c>
      <c r="CJ220" s="17">
        <v>214</v>
      </c>
      <c r="CK220" s="17">
        <v>0</v>
      </c>
      <c r="CL220" s="17">
        <v>0</v>
      </c>
      <c r="CM220" s="17">
        <v>0</v>
      </c>
      <c r="CN220" s="17">
        <v>0</v>
      </c>
      <c r="CO220" s="17">
        <v>0</v>
      </c>
      <c r="CP220" s="17">
        <v>0</v>
      </c>
      <c r="CQ220" s="17">
        <v>293</v>
      </c>
      <c r="CR220" s="17">
        <v>173</v>
      </c>
      <c r="CS220" s="17">
        <v>271</v>
      </c>
      <c r="CT220" s="17">
        <v>67</v>
      </c>
      <c r="CU220" s="17">
        <v>511</v>
      </c>
      <c r="CV220" s="17">
        <v>214</v>
      </c>
      <c r="CW220" s="17">
        <v>534</v>
      </c>
      <c r="CX220" s="17">
        <v>228</v>
      </c>
      <c r="CY220" s="17">
        <v>0</v>
      </c>
      <c r="CZ220" s="17">
        <v>0</v>
      </c>
      <c r="DA220" s="17">
        <v>0</v>
      </c>
      <c r="DB220" s="15"/>
      <c r="DC220" s="15"/>
      <c r="DD220" s="15"/>
      <c r="DE220" s="15"/>
      <c r="DF220" s="15"/>
      <c r="DG220" s="15"/>
      <c r="DH220" s="15"/>
    </row>
    <row r="221" spans="1:112" ht="17.25" thickBot="1">
      <c r="A221" s="18" t="b">
        <v>1</v>
      </c>
      <c r="B221" s="18" t="b">
        <v>1</v>
      </c>
      <c r="C221" s="15"/>
      <c r="D221" s="15"/>
      <c r="E221" s="17">
        <v>590014</v>
      </c>
      <c r="F221" s="17">
        <v>0</v>
      </c>
      <c r="G221" s="17">
        <v>0</v>
      </c>
      <c r="H221" s="17">
        <v>0</v>
      </c>
      <c r="I221" s="17">
        <v>0</v>
      </c>
      <c r="J221" s="15">
        <v>0</v>
      </c>
      <c r="K221" s="17">
        <v>0</v>
      </c>
      <c r="L221" s="17">
        <v>2</v>
      </c>
      <c r="M221" s="15">
        <v>1.7</v>
      </c>
      <c r="N221" s="15"/>
      <c r="O221" s="17">
        <v>0</v>
      </c>
      <c r="P221" s="15" t="s">
        <v>3573</v>
      </c>
      <c r="Q221" s="15">
        <v>0</v>
      </c>
      <c r="R221" s="17">
        <v>220</v>
      </c>
      <c r="S221" s="18" t="b">
        <v>0</v>
      </c>
      <c r="T221" s="15"/>
      <c r="U221" s="15"/>
      <c r="V221" s="17">
        <v>45</v>
      </c>
      <c r="W221" s="15" t="s">
        <v>3574</v>
      </c>
      <c r="X221" s="15">
        <v>2</v>
      </c>
      <c r="Y221" s="18" t="b">
        <v>0</v>
      </c>
      <c r="Z221" s="15" t="s">
        <v>3575</v>
      </c>
      <c r="AA221" s="15">
        <v>0</v>
      </c>
      <c r="AB221" s="18" t="b">
        <v>0</v>
      </c>
      <c r="AC221" s="15"/>
      <c r="AD221" s="15" t="s">
        <v>519</v>
      </c>
      <c r="AE221" s="17">
        <v>8</v>
      </c>
      <c r="AF221" s="17">
        <v>31</v>
      </c>
      <c r="AG221" s="17">
        <v>2</v>
      </c>
      <c r="AH221" s="17">
        <v>0</v>
      </c>
      <c r="AI221" s="17">
        <v>0</v>
      </c>
      <c r="AJ221" s="17">
        <v>0</v>
      </c>
      <c r="AK221" s="17">
        <v>0</v>
      </c>
      <c r="AL221" s="15">
        <v>0</v>
      </c>
      <c r="AM221" s="15">
        <v>0.4</v>
      </c>
      <c r="AN221" s="15" t="s">
        <v>3575</v>
      </c>
      <c r="AO221" s="15"/>
      <c r="AP221" s="15"/>
      <c r="AQ221" s="15"/>
      <c r="AR221" s="15"/>
      <c r="AS221" s="18" t="b">
        <v>0</v>
      </c>
      <c r="AT221" s="15" t="s">
        <v>3576</v>
      </c>
      <c r="AU221" s="17">
        <v>90</v>
      </c>
      <c r="AV221" s="17">
        <v>0</v>
      </c>
      <c r="AW221" s="17">
        <v>0</v>
      </c>
      <c r="AX221" s="17">
        <v>0</v>
      </c>
      <c r="AY221" s="17">
        <v>2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21</v>
      </c>
      <c r="BH221" s="15">
        <v>15.2</v>
      </c>
      <c r="BI221" s="15">
        <v>30</v>
      </c>
      <c r="BJ221" s="15">
        <v>4</v>
      </c>
      <c r="BK221" s="15">
        <v>4.9000000000000004</v>
      </c>
      <c r="BL221" s="17">
        <v>0</v>
      </c>
      <c r="BM221" s="17">
        <v>0</v>
      </c>
      <c r="BN221" s="17">
        <v>0</v>
      </c>
      <c r="BO221" s="17">
        <v>0</v>
      </c>
      <c r="BP221" s="17">
        <v>1</v>
      </c>
      <c r="BQ221" s="15">
        <v>0.02</v>
      </c>
      <c r="BR221" s="15">
        <v>0.16</v>
      </c>
      <c r="BS221" s="15">
        <v>0.18</v>
      </c>
      <c r="BT221" s="15">
        <v>2.5299999999999998</v>
      </c>
      <c r="BU221" s="15"/>
      <c r="BV221" s="15"/>
      <c r="BW221" s="15"/>
      <c r="BX221" s="15"/>
      <c r="BY221" s="15"/>
      <c r="BZ221" s="15"/>
      <c r="CA221" s="15"/>
      <c r="CB221" s="15"/>
      <c r="CC221" s="17">
        <v>361</v>
      </c>
      <c r="CD221" s="17">
        <v>126</v>
      </c>
      <c r="CE221" s="17">
        <v>312</v>
      </c>
      <c r="CF221" s="17">
        <v>108</v>
      </c>
      <c r="CG221" s="17">
        <v>340</v>
      </c>
      <c r="CH221" s="17">
        <v>123</v>
      </c>
      <c r="CI221" s="17">
        <v>358</v>
      </c>
      <c r="CJ221" s="17">
        <v>122</v>
      </c>
      <c r="CK221" s="17">
        <v>0.02</v>
      </c>
      <c r="CL221" s="17">
        <v>0</v>
      </c>
      <c r="CM221" s="17">
        <v>0.16</v>
      </c>
      <c r="CN221" s="17">
        <v>0.18</v>
      </c>
      <c r="CO221" s="17">
        <v>2.5299999999999998</v>
      </c>
      <c r="CP221" s="17">
        <v>2</v>
      </c>
      <c r="CQ221" s="17">
        <v>478</v>
      </c>
      <c r="CR221" s="17">
        <v>134</v>
      </c>
      <c r="CS221" s="17">
        <v>177</v>
      </c>
      <c r="CT221" s="17">
        <v>108</v>
      </c>
      <c r="CU221" s="17">
        <v>284</v>
      </c>
      <c r="CV221" s="17">
        <v>109</v>
      </c>
      <c r="CW221" s="17">
        <v>507</v>
      </c>
      <c r="CX221" s="17">
        <v>174</v>
      </c>
      <c r="CY221" s="17">
        <v>1</v>
      </c>
      <c r="CZ221" s="17">
        <v>0</v>
      </c>
      <c r="DA221" s="17">
        <v>0</v>
      </c>
      <c r="DB221" s="15"/>
      <c r="DC221" s="15"/>
      <c r="DD221" s="15"/>
      <c r="DE221" s="15"/>
      <c r="DF221" s="15"/>
      <c r="DG221" s="15"/>
      <c r="DH221" s="15"/>
    </row>
    <row r="222" spans="1:112" ht="27.75" thickBot="1">
      <c r="A222" s="18" t="b">
        <v>1</v>
      </c>
      <c r="B222" s="18" t="b">
        <v>1</v>
      </c>
      <c r="C222" s="15"/>
      <c r="D222" s="15"/>
      <c r="E222" s="17">
        <v>672492</v>
      </c>
      <c r="F222" s="17">
        <v>0</v>
      </c>
      <c r="G222" s="17">
        <v>0</v>
      </c>
      <c r="H222" s="17">
        <v>0</v>
      </c>
      <c r="I222" s="17">
        <v>0</v>
      </c>
      <c r="J222" s="15">
        <v>0</v>
      </c>
      <c r="K222" s="17">
        <v>0</v>
      </c>
      <c r="L222" s="17">
        <v>3</v>
      </c>
      <c r="M222" s="15">
        <v>1</v>
      </c>
      <c r="N222" s="15"/>
      <c r="O222" s="17">
        <v>0</v>
      </c>
      <c r="P222" s="15" t="s">
        <v>4242</v>
      </c>
      <c r="Q222" s="15">
        <v>0</v>
      </c>
      <c r="R222" s="17">
        <v>221</v>
      </c>
      <c r="S222" s="18" t="b">
        <v>0</v>
      </c>
      <c r="T222" s="15"/>
      <c r="U222" s="15"/>
      <c r="V222" s="17">
        <v>45</v>
      </c>
      <c r="W222" s="15" t="s">
        <v>4243</v>
      </c>
      <c r="X222" s="15">
        <v>1</v>
      </c>
      <c r="Y222" s="18" t="b">
        <v>0</v>
      </c>
      <c r="Z222" s="15" t="s">
        <v>4244</v>
      </c>
      <c r="AA222" s="15">
        <v>0.1</v>
      </c>
      <c r="AB222" s="18" t="b">
        <v>0</v>
      </c>
      <c r="AC222" s="15"/>
      <c r="AD222" s="15" t="s">
        <v>519</v>
      </c>
      <c r="AE222" s="17">
        <v>8</v>
      </c>
      <c r="AF222" s="17">
        <v>31</v>
      </c>
      <c r="AG222" s="17">
        <v>2</v>
      </c>
      <c r="AH222" s="17">
        <v>0</v>
      </c>
      <c r="AI222" s="17">
        <v>0</v>
      </c>
      <c r="AJ222" s="17">
        <v>0</v>
      </c>
      <c r="AK222" s="17">
        <v>0</v>
      </c>
      <c r="AL222" s="15">
        <v>0</v>
      </c>
      <c r="AM222" s="15">
        <v>0.4</v>
      </c>
      <c r="AN222" s="15" t="s">
        <v>4244</v>
      </c>
      <c r="AO222" s="15"/>
      <c r="AP222" s="15"/>
      <c r="AQ222" s="15"/>
      <c r="AR222" s="15"/>
      <c r="AS222" s="18" t="b">
        <v>0</v>
      </c>
      <c r="AT222" s="15" t="s">
        <v>4245</v>
      </c>
      <c r="AU222" s="17">
        <v>7</v>
      </c>
      <c r="AV222" s="17">
        <v>0</v>
      </c>
      <c r="AW222" s="17">
        <v>0</v>
      </c>
      <c r="AX222" s="17">
        <v>0</v>
      </c>
      <c r="AY222" s="17">
        <v>1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7">
        <v>6</v>
      </c>
      <c r="BH222" s="15">
        <v>1.4</v>
      </c>
      <c r="BI222" s="15">
        <v>1</v>
      </c>
      <c r="BJ222" s="15">
        <v>0</v>
      </c>
      <c r="BK222" s="15">
        <v>0.3</v>
      </c>
      <c r="BL222" s="17">
        <v>0</v>
      </c>
      <c r="BM222" s="17">
        <v>0</v>
      </c>
      <c r="BN222" s="17">
        <v>0</v>
      </c>
      <c r="BO222" s="17">
        <v>0</v>
      </c>
      <c r="BP222" s="17">
        <v>0</v>
      </c>
      <c r="BQ222" s="15">
        <v>0</v>
      </c>
      <c r="BR222" s="15">
        <v>0</v>
      </c>
      <c r="BS222" s="15">
        <v>0</v>
      </c>
      <c r="BT222" s="15">
        <v>0.73</v>
      </c>
      <c r="BU222" s="15"/>
      <c r="BV222" s="15"/>
      <c r="BW222" s="15"/>
      <c r="BX222" s="15"/>
      <c r="BY222" s="15"/>
      <c r="BZ222" s="15"/>
      <c r="CA222" s="15"/>
      <c r="CB222" s="15"/>
      <c r="CC222" s="17">
        <v>389</v>
      </c>
      <c r="CD222" s="17">
        <v>182</v>
      </c>
      <c r="CE222" s="17">
        <v>371</v>
      </c>
      <c r="CF222" s="17">
        <v>186</v>
      </c>
      <c r="CG222" s="17">
        <v>476</v>
      </c>
      <c r="CH222" s="17">
        <v>198</v>
      </c>
      <c r="CI222" s="17">
        <v>393</v>
      </c>
      <c r="CJ222" s="17">
        <v>185</v>
      </c>
      <c r="CK222" s="17">
        <v>0</v>
      </c>
      <c r="CL222" s="17">
        <v>0</v>
      </c>
      <c r="CM222" s="17">
        <v>0</v>
      </c>
      <c r="CN222" s="17">
        <v>0</v>
      </c>
      <c r="CO222" s="17">
        <v>9.39</v>
      </c>
      <c r="CP222" s="17">
        <v>12.86</v>
      </c>
      <c r="CQ222" s="17">
        <v>490</v>
      </c>
      <c r="CR222" s="17">
        <v>245</v>
      </c>
      <c r="CS222" s="17">
        <v>189</v>
      </c>
      <c r="CT222" s="17">
        <v>24</v>
      </c>
      <c r="CU222" s="17">
        <v>376</v>
      </c>
      <c r="CV222" s="17">
        <v>172</v>
      </c>
      <c r="CW222" s="17">
        <v>450</v>
      </c>
      <c r="CX222" s="17">
        <v>176</v>
      </c>
      <c r="CY222" s="17">
        <v>0</v>
      </c>
      <c r="CZ222" s="17">
        <v>0</v>
      </c>
      <c r="DA222" s="17">
        <v>0</v>
      </c>
      <c r="DB222" s="15"/>
      <c r="DC222" s="15"/>
      <c r="DD222" s="15"/>
      <c r="DE222" s="15"/>
      <c r="DF222" s="15"/>
      <c r="DG222" s="15"/>
      <c r="DH222" s="15"/>
    </row>
    <row r="223" spans="1:112" ht="27.75" thickBot="1">
      <c r="A223" s="18" t="b">
        <v>1</v>
      </c>
      <c r="B223" s="18" t="b">
        <v>1</v>
      </c>
      <c r="C223" s="15"/>
      <c r="D223" s="15"/>
      <c r="E223" s="17">
        <v>247412</v>
      </c>
      <c r="F223" s="17">
        <v>0</v>
      </c>
      <c r="G223" s="17">
        <v>0</v>
      </c>
      <c r="H223" s="17">
        <v>0</v>
      </c>
      <c r="I223" s="17">
        <v>0</v>
      </c>
      <c r="J223" s="15">
        <v>0</v>
      </c>
      <c r="K223" s="17">
        <v>0</v>
      </c>
      <c r="L223" s="17">
        <v>4</v>
      </c>
      <c r="M223" s="15">
        <v>2</v>
      </c>
      <c r="N223" s="15"/>
      <c r="O223" s="17">
        <v>0</v>
      </c>
      <c r="P223" s="15" t="s">
        <v>1584</v>
      </c>
      <c r="Q223" s="15">
        <v>0</v>
      </c>
      <c r="R223" s="17">
        <v>222</v>
      </c>
      <c r="S223" s="18" t="b">
        <v>0</v>
      </c>
      <c r="T223" s="15"/>
      <c r="U223" s="15"/>
      <c r="V223" s="17">
        <v>60</v>
      </c>
      <c r="W223" s="15" t="s">
        <v>1585</v>
      </c>
      <c r="X223" s="15">
        <v>2.1</v>
      </c>
      <c r="Y223" s="18" t="b">
        <v>0</v>
      </c>
      <c r="Z223" s="15" t="s">
        <v>1586</v>
      </c>
      <c r="AA223" s="15">
        <v>0.7</v>
      </c>
      <c r="AB223" s="18" t="b">
        <v>0</v>
      </c>
      <c r="AC223" s="15"/>
      <c r="AD223" s="15" t="s">
        <v>519</v>
      </c>
      <c r="AE223" s="17">
        <v>8</v>
      </c>
      <c r="AF223" s="17">
        <v>31</v>
      </c>
      <c r="AG223" s="17">
        <v>75</v>
      </c>
      <c r="AH223" s="17">
        <v>0</v>
      </c>
      <c r="AI223" s="17">
        <v>0</v>
      </c>
      <c r="AJ223" s="17">
        <v>0</v>
      </c>
      <c r="AK223" s="17">
        <v>0</v>
      </c>
      <c r="AL223" s="15">
        <v>0</v>
      </c>
      <c r="AM223" s="15">
        <v>12.5</v>
      </c>
      <c r="AN223" s="15" t="s">
        <v>1586</v>
      </c>
      <c r="AO223" s="15"/>
      <c r="AP223" s="15"/>
      <c r="AQ223" s="15"/>
      <c r="AR223" s="15"/>
      <c r="AS223" s="18" t="b">
        <v>0</v>
      </c>
      <c r="AT223" s="15" t="s">
        <v>3237</v>
      </c>
      <c r="AU223" s="17">
        <v>2301</v>
      </c>
      <c r="AV223" s="17">
        <v>4</v>
      </c>
      <c r="AW223" s="17">
        <v>1</v>
      </c>
      <c r="AX223" s="17">
        <v>5</v>
      </c>
      <c r="AY223" s="17">
        <v>41</v>
      </c>
      <c r="AZ223" s="17">
        <v>0</v>
      </c>
      <c r="BA223" s="17">
        <v>0</v>
      </c>
      <c r="BB223" s="17">
        <v>1</v>
      </c>
      <c r="BC223" s="17">
        <v>4</v>
      </c>
      <c r="BD223" s="17">
        <v>0</v>
      </c>
      <c r="BE223" s="17">
        <v>0</v>
      </c>
      <c r="BF223" s="17">
        <v>3</v>
      </c>
      <c r="BG223" s="17">
        <v>215</v>
      </c>
      <c r="BH223" s="15">
        <v>265.2</v>
      </c>
      <c r="BI223" s="15">
        <v>203.1</v>
      </c>
      <c r="BJ223" s="15">
        <v>469</v>
      </c>
      <c r="BK223" s="15">
        <v>91.5</v>
      </c>
      <c r="BL223" s="17">
        <v>0</v>
      </c>
      <c r="BM223" s="17">
        <v>0</v>
      </c>
      <c r="BN223" s="17">
        <v>0</v>
      </c>
      <c r="BO223" s="17">
        <v>0</v>
      </c>
      <c r="BP223" s="17">
        <v>26</v>
      </c>
      <c r="BQ223" s="15">
        <v>5.3</v>
      </c>
      <c r="BR223" s="15">
        <v>1.1200000000000001</v>
      </c>
      <c r="BS223" s="15">
        <v>6.42</v>
      </c>
      <c r="BT223" s="15">
        <v>36.03</v>
      </c>
      <c r="BU223" s="15"/>
      <c r="BV223" s="15"/>
      <c r="BW223" s="15"/>
      <c r="BX223" s="15"/>
      <c r="BY223" s="15"/>
      <c r="BZ223" s="15"/>
      <c r="CA223" s="15"/>
      <c r="CB223" s="15"/>
      <c r="CC223" s="17">
        <v>218</v>
      </c>
      <c r="CD223" s="17">
        <v>20</v>
      </c>
      <c r="CE223" s="17">
        <v>165</v>
      </c>
      <c r="CF223" s="17">
        <v>15</v>
      </c>
      <c r="CG223" s="17">
        <v>46</v>
      </c>
      <c r="CH223" s="17">
        <v>17</v>
      </c>
      <c r="CI223" s="17">
        <v>147</v>
      </c>
      <c r="CJ223" s="17">
        <v>19</v>
      </c>
      <c r="CK223" s="17">
        <v>0.21</v>
      </c>
      <c r="CL223" s="17">
        <v>0</v>
      </c>
      <c r="CM223" s="17">
        <v>0.04</v>
      </c>
      <c r="CN223" s="17">
        <v>0.25</v>
      </c>
      <c r="CO223" s="17">
        <v>1.41</v>
      </c>
      <c r="CP223" s="17">
        <v>1.6</v>
      </c>
      <c r="CQ223" s="17">
        <v>77</v>
      </c>
      <c r="CR223" s="17">
        <v>20</v>
      </c>
      <c r="CS223" s="17">
        <v>471</v>
      </c>
      <c r="CT223" s="17">
        <v>50</v>
      </c>
      <c r="CU223" s="17">
        <v>280</v>
      </c>
      <c r="CV223" s="17">
        <v>28</v>
      </c>
      <c r="CW223" s="17">
        <v>225</v>
      </c>
      <c r="CX223" s="17">
        <v>38</v>
      </c>
      <c r="CY223" s="17">
        <v>1.02</v>
      </c>
      <c r="CZ223" s="17">
        <v>0.2</v>
      </c>
      <c r="DA223" s="17">
        <v>0</v>
      </c>
      <c r="DB223" s="15"/>
      <c r="DC223" s="15"/>
      <c r="DD223" s="15"/>
      <c r="DE223" s="15"/>
      <c r="DF223" s="15"/>
      <c r="DG223" s="15"/>
      <c r="DH223" s="15"/>
    </row>
    <row r="224" spans="1:112" ht="27.75" thickBot="1">
      <c r="A224" s="18" t="b">
        <v>1</v>
      </c>
      <c r="B224" s="18" t="b">
        <v>1</v>
      </c>
      <c r="C224" s="15"/>
      <c r="D224" s="15"/>
      <c r="E224" s="17">
        <v>231747</v>
      </c>
      <c r="F224" s="17">
        <v>0</v>
      </c>
      <c r="G224" s="17">
        <v>0</v>
      </c>
      <c r="H224" s="17">
        <v>0</v>
      </c>
      <c r="I224" s="17">
        <v>0</v>
      </c>
      <c r="J224" s="15">
        <v>0</v>
      </c>
      <c r="K224" s="17">
        <v>0</v>
      </c>
      <c r="L224" s="17">
        <v>4</v>
      </c>
      <c r="M224" s="15">
        <v>2.1</v>
      </c>
      <c r="N224" s="15"/>
      <c r="O224" s="17">
        <v>0</v>
      </c>
      <c r="P224" s="15" t="s">
        <v>743</v>
      </c>
      <c r="Q224" s="15">
        <v>0</v>
      </c>
      <c r="R224" s="17">
        <v>223</v>
      </c>
      <c r="S224" s="18" t="b">
        <v>0</v>
      </c>
      <c r="T224" s="15"/>
      <c r="U224" s="15"/>
      <c r="V224" s="17">
        <v>65</v>
      </c>
      <c r="W224" s="15" t="s">
        <v>744</v>
      </c>
      <c r="X224" s="15">
        <v>3.6</v>
      </c>
      <c r="Y224" s="18" t="b">
        <v>0</v>
      </c>
      <c r="Z224" s="15" t="s">
        <v>367</v>
      </c>
      <c r="AA224" s="15">
        <v>7.9</v>
      </c>
      <c r="AB224" s="18" t="b">
        <v>0</v>
      </c>
      <c r="AC224" s="15"/>
      <c r="AD224" s="15" t="s">
        <v>519</v>
      </c>
      <c r="AE224" s="17">
        <v>8</v>
      </c>
      <c r="AF224" s="17">
        <v>31</v>
      </c>
      <c r="AG224" s="17">
        <v>114</v>
      </c>
      <c r="AH224" s="17">
        <v>0</v>
      </c>
      <c r="AI224" s="17">
        <v>0</v>
      </c>
      <c r="AJ224" s="17">
        <v>0</v>
      </c>
      <c r="AK224" s="17">
        <v>0</v>
      </c>
      <c r="AL224" s="15">
        <v>0</v>
      </c>
      <c r="AM224" s="15">
        <v>17.5</v>
      </c>
      <c r="AN224" s="15" t="s">
        <v>367</v>
      </c>
      <c r="AO224" s="15"/>
      <c r="AP224" s="15"/>
      <c r="AQ224" s="15"/>
      <c r="AR224" s="15"/>
      <c r="AS224" s="18" t="b">
        <v>0</v>
      </c>
      <c r="AT224" s="15" t="s">
        <v>2598</v>
      </c>
      <c r="AU224" s="17">
        <v>2210</v>
      </c>
      <c r="AV224" s="17">
        <v>12</v>
      </c>
      <c r="AW224" s="17">
        <v>0</v>
      </c>
      <c r="AX224" s="17">
        <v>8</v>
      </c>
      <c r="AY224" s="17">
        <v>29</v>
      </c>
      <c r="AZ224" s="17">
        <v>0</v>
      </c>
      <c r="BA224" s="17">
        <v>0</v>
      </c>
      <c r="BB224" s="17">
        <v>0</v>
      </c>
      <c r="BC224" s="17">
        <v>2</v>
      </c>
      <c r="BD224" s="17">
        <v>0</v>
      </c>
      <c r="BE224" s="17">
        <v>0</v>
      </c>
      <c r="BF224" s="17">
        <v>13</v>
      </c>
      <c r="BG224" s="17">
        <v>397</v>
      </c>
      <c r="BH224" s="15">
        <v>567.20000000000005</v>
      </c>
      <c r="BI224" s="15">
        <v>160.6</v>
      </c>
      <c r="BJ224" s="15">
        <v>786</v>
      </c>
      <c r="BK224" s="15">
        <v>150.80000000000001</v>
      </c>
      <c r="BL224" s="17">
        <v>0</v>
      </c>
      <c r="BM224" s="17">
        <v>0</v>
      </c>
      <c r="BN224" s="17">
        <v>0</v>
      </c>
      <c r="BO224" s="17">
        <v>0</v>
      </c>
      <c r="BP224" s="17">
        <v>25</v>
      </c>
      <c r="BQ224" s="15">
        <v>14.42</v>
      </c>
      <c r="BR224" s="15">
        <v>1.32</v>
      </c>
      <c r="BS224" s="15">
        <v>15.74</v>
      </c>
      <c r="BT224" s="15">
        <v>31.77</v>
      </c>
      <c r="BU224" s="15"/>
      <c r="BV224" s="15"/>
      <c r="BW224" s="15"/>
      <c r="BX224" s="15"/>
      <c r="BY224" s="17">
        <v>1</v>
      </c>
      <c r="BZ224" s="15"/>
      <c r="CA224" s="15"/>
      <c r="CB224" s="15"/>
      <c r="CC224" s="17">
        <v>87</v>
      </c>
      <c r="CD224" s="17">
        <v>8</v>
      </c>
      <c r="CE224" s="17">
        <v>191</v>
      </c>
      <c r="CF224" s="17">
        <v>18</v>
      </c>
      <c r="CG224" s="17">
        <v>18</v>
      </c>
      <c r="CH224" s="17">
        <v>10</v>
      </c>
      <c r="CI224" s="17">
        <v>51</v>
      </c>
      <c r="CJ224" s="17">
        <v>11</v>
      </c>
      <c r="CK224" s="17">
        <v>0.59</v>
      </c>
      <c r="CL224" s="17">
        <v>0</v>
      </c>
      <c r="CM224" s="17">
        <v>0.05</v>
      </c>
      <c r="CN224" s="17">
        <v>0.64</v>
      </c>
      <c r="CO224" s="17">
        <v>1.29</v>
      </c>
      <c r="CP224" s="17">
        <v>1.18</v>
      </c>
      <c r="CQ224" s="17">
        <v>39</v>
      </c>
      <c r="CR224" s="17">
        <v>11</v>
      </c>
      <c r="CS224" s="17">
        <v>512</v>
      </c>
      <c r="CT224" s="17">
        <v>57</v>
      </c>
      <c r="CU224" s="17">
        <v>95</v>
      </c>
      <c r="CV224" s="17">
        <v>9</v>
      </c>
      <c r="CW224" s="17">
        <v>57</v>
      </c>
      <c r="CX224" s="17">
        <v>10</v>
      </c>
      <c r="CY224" s="17">
        <v>1.02</v>
      </c>
      <c r="CZ224" s="17">
        <v>0.33</v>
      </c>
      <c r="DA224" s="17">
        <v>0</v>
      </c>
      <c r="DB224" s="15"/>
      <c r="DC224" s="15"/>
      <c r="DD224" s="15"/>
      <c r="DE224" s="15"/>
      <c r="DF224" s="15"/>
      <c r="DG224" s="15"/>
      <c r="DH224" s="15"/>
    </row>
    <row r="225" spans="1:112" ht="17.25" thickBot="1">
      <c r="A225" s="18" t="b">
        <v>1</v>
      </c>
      <c r="B225" s="18" t="b">
        <v>1</v>
      </c>
      <c r="C225" s="15"/>
      <c r="D225" s="15"/>
      <c r="E225" s="17">
        <v>205533</v>
      </c>
      <c r="F225" s="17">
        <v>0</v>
      </c>
      <c r="G225" s="17">
        <v>0</v>
      </c>
      <c r="H225" s="17">
        <v>0</v>
      </c>
      <c r="I225" s="17">
        <v>0</v>
      </c>
      <c r="J225" s="15">
        <v>0</v>
      </c>
      <c r="K225" s="17">
        <v>0</v>
      </c>
      <c r="L225" s="17">
        <v>4</v>
      </c>
      <c r="M225" s="15">
        <v>1.8</v>
      </c>
      <c r="N225" s="15"/>
      <c r="O225" s="17">
        <v>0</v>
      </c>
      <c r="P225" s="15" t="s">
        <v>529</v>
      </c>
      <c r="Q225" s="15">
        <v>0</v>
      </c>
      <c r="R225" s="17">
        <v>224</v>
      </c>
      <c r="S225" s="18" t="b">
        <v>0</v>
      </c>
      <c r="T225" s="15"/>
      <c r="U225" s="15"/>
      <c r="V225" s="17">
        <v>55</v>
      </c>
      <c r="W225" s="15" t="s">
        <v>530</v>
      </c>
      <c r="X225" s="15">
        <v>1.9</v>
      </c>
      <c r="Y225" s="18" t="b">
        <v>0</v>
      </c>
      <c r="Z225" s="15" t="s">
        <v>220</v>
      </c>
      <c r="AA225" s="15">
        <v>0.4</v>
      </c>
      <c r="AB225" s="18" t="b">
        <v>0</v>
      </c>
      <c r="AC225" s="15"/>
      <c r="AD225" s="15" t="s">
        <v>519</v>
      </c>
      <c r="AE225" s="17">
        <v>8</v>
      </c>
      <c r="AF225" s="17">
        <v>31</v>
      </c>
      <c r="AG225" s="17">
        <v>23</v>
      </c>
      <c r="AH225" s="17">
        <v>0</v>
      </c>
      <c r="AI225" s="17">
        <v>0</v>
      </c>
      <c r="AJ225" s="17">
        <v>0</v>
      </c>
      <c r="AK225" s="17">
        <v>0</v>
      </c>
      <c r="AL225" s="15">
        <v>0</v>
      </c>
      <c r="AM225" s="15">
        <v>4.2</v>
      </c>
      <c r="AN225" s="15" t="s">
        <v>220</v>
      </c>
      <c r="AO225" s="15"/>
      <c r="AP225" s="15"/>
      <c r="AQ225" s="15"/>
      <c r="AR225" s="15"/>
      <c r="AS225" s="18" t="b">
        <v>0</v>
      </c>
      <c r="AT225" s="15" t="s">
        <v>2599</v>
      </c>
      <c r="AU225" s="17">
        <v>414</v>
      </c>
      <c r="AV225" s="17">
        <v>2</v>
      </c>
      <c r="AW225" s="17">
        <v>0</v>
      </c>
      <c r="AX225" s="17">
        <v>0</v>
      </c>
      <c r="AY225" s="17">
        <v>12</v>
      </c>
      <c r="AZ225" s="17">
        <v>0</v>
      </c>
      <c r="BA225" s="17">
        <v>0</v>
      </c>
      <c r="BB225" s="17">
        <v>0</v>
      </c>
      <c r="BC225" s="17">
        <v>2</v>
      </c>
      <c r="BD225" s="17">
        <v>0</v>
      </c>
      <c r="BE225" s="17">
        <v>0</v>
      </c>
      <c r="BF225" s="17">
        <v>3</v>
      </c>
      <c r="BG225" s="17">
        <v>100</v>
      </c>
      <c r="BH225" s="15">
        <v>120</v>
      </c>
      <c r="BI225" s="15">
        <v>84.6</v>
      </c>
      <c r="BJ225" s="15">
        <v>173</v>
      </c>
      <c r="BK225" s="15">
        <v>37.799999999999997</v>
      </c>
      <c r="BL225" s="17">
        <v>0</v>
      </c>
      <c r="BM225" s="17">
        <v>0</v>
      </c>
      <c r="BN225" s="17">
        <v>0</v>
      </c>
      <c r="BO225" s="17">
        <v>0</v>
      </c>
      <c r="BP225" s="17">
        <v>2</v>
      </c>
      <c r="BQ225" s="15">
        <v>1.77</v>
      </c>
      <c r="BR225" s="15">
        <v>0.46</v>
      </c>
      <c r="BS225" s="15">
        <v>2.23</v>
      </c>
      <c r="BT225" s="15">
        <v>9.49</v>
      </c>
      <c r="BU225" s="15"/>
      <c r="BV225" s="15"/>
      <c r="BW225" s="15"/>
      <c r="BX225" s="15"/>
      <c r="BY225" s="15"/>
      <c r="BZ225" s="15"/>
      <c r="CA225" s="15"/>
      <c r="CB225" s="15"/>
      <c r="CC225" s="17">
        <v>293</v>
      </c>
      <c r="CD225" s="17">
        <v>32</v>
      </c>
      <c r="CE225" s="17">
        <v>247</v>
      </c>
      <c r="CF225" s="17">
        <v>27</v>
      </c>
      <c r="CG225" s="17">
        <v>178</v>
      </c>
      <c r="CH225" s="17">
        <v>34</v>
      </c>
      <c r="CI225" s="17">
        <v>272</v>
      </c>
      <c r="CJ225" s="17">
        <v>33</v>
      </c>
      <c r="CK225" s="17">
        <v>0.38</v>
      </c>
      <c r="CL225" s="17">
        <v>0</v>
      </c>
      <c r="CM225" s="17">
        <v>0.1</v>
      </c>
      <c r="CN225" s="17">
        <v>0.48</v>
      </c>
      <c r="CO225" s="17">
        <v>2.06</v>
      </c>
      <c r="CP225" s="17">
        <v>2.61</v>
      </c>
      <c r="CQ225" s="17">
        <v>133</v>
      </c>
      <c r="CR225" s="17">
        <v>33</v>
      </c>
      <c r="CS225" s="17">
        <v>370</v>
      </c>
      <c r="CT225" s="17">
        <v>30</v>
      </c>
      <c r="CU225" s="17">
        <v>293</v>
      </c>
      <c r="CV225" s="17">
        <v>30</v>
      </c>
      <c r="CW225" s="17">
        <v>273</v>
      </c>
      <c r="CX225" s="17">
        <v>49</v>
      </c>
      <c r="CY225" s="17">
        <v>0.43</v>
      </c>
      <c r="CZ225" s="17">
        <v>0</v>
      </c>
      <c r="DA225" s="17">
        <v>0</v>
      </c>
      <c r="DB225" s="15"/>
      <c r="DC225" s="15"/>
      <c r="DD225" s="15"/>
      <c r="DE225" s="15"/>
      <c r="DF225" s="15"/>
      <c r="DG225" s="15"/>
      <c r="DH225" s="15"/>
    </row>
    <row r="226" spans="1:112" ht="40.5" thickBot="1">
      <c r="A226" s="18" t="b">
        <v>1</v>
      </c>
      <c r="B226" s="18" t="b">
        <v>0</v>
      </c>
      <c r="C226" s="17">
        <v>0</v>
      </c>
      <c r="D226" s="15"/>
      <c r="E226" s="17">
        <v>660392</v>
      </c>
      <c r="F226" s="17">
        <v>0</v>
      </c>
      <c r="G226" s="17">
        <v>0</v>
      </c>
      <c r="H226" s="17">
        <v>0</v>
      </c>
      <c r="I226" s="17">
        <v>0</v>
      </c>
      <c r="J226" s="15">
        <v>0</v>
      </c>
      <c r="K226" s="17">
        <v>0</v>
      </c>
      <c r="L226" s="17">
        <v>4</v>
      </c>
      <c r="M226" s="15">
        <v>0</v>
      </c>
      <c r="N226" s="15"/>
      <c r="O226" s="17">
        <v>0</v>
      </c>
      <c r="P226" s="15" t="s">
        <v>3840</v>
      </c>
      <c r="Q226" s="15">
        <v>0</v>
      </c>
      <c r="R226" s="17">
        <v>225</v>
      </c>
      <c r="S226" s="18" t="b">
        <v>0</v>
      </c>
      <c r="T226" s="15" t="s">
        <v>5272</v>
      </c>
      <c r="U226" s="15" t="s">
        <v>5273</v>
      </c>
      <c r="V226" s="17">
        <v>50</v>
      </c>
      <c r="W226" s="15" t="s">
        <v>3841</v>
      </c>
      <c r="X226" s="15">
        <v>1.2</v>
      </c>
      <c r="Y226" s="18" t="b">
        <v>0</v>
      </c>
      <c r="Z226" s="15" t="s">
        <v>3842</v>
      </c>
      <c r="AA226" s="15">
        <v>0</v>
      </c>
      <c r="AB226" s="18" t="b">
        <v>0</v>
      </c>
      <c r="AC226" s="15"/>
      <c r="AD226" s="15" t="s">
        <v>3257</v>
      </c>
      <c r="AE226" s="17">
        <v>8</v>
      </c>
      <c r="AF226" s="17">
        <v>31</v>
      </c>
      <c r="AG226" s="17">
        <v>17</v>
      </c>
      <c r="AH226" s="17">
        <v>0</v>
      </c>
      <c r="AI226" s="17">
        <v>0</v>
      </c>
      <c r="AJ226" s="17">
        <v>0</v>
      </c>
      <c r="AK226" s="17">
        <v>0</v>
      </c>
      <c r="AL226" s="15">
        <v>0</v>
      </c>
      <c r="AM226" s="15">
        <v>3.4</v>
      </c>
      <c r="AN226" s="15" t="s">
        <v>3842</v>
      </c>
      <c r="AO226" s="15"/>
      <c r="AP226" s="15"/>
      <c r="AQ226" s="15"/>
      <c r="AR226" s="15"/>
      <c r="AS226" s="18" t="b">
        <v>0</v>
      </c>
      <c r="AT226" s="15" t="s">
        <v>3843</v>
      </c>
      <c r="AU226" s="17">
        <v>159</v>
      </c>
      <c r="AV226" s="17">
        <v>0</v>
      </c>
      <c r="AW226" s="17">
        <v>1</v>
      </c>
      <c r="AX226" s="17">
        <v>0</v>
      </c>
      <c r="AY226" s="17">
        <v>4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42</v>
      </c>
      <c r="BH226" s="15">
        <v>13.2</v>
      </c>
      <c r="BI226" s="15">
        <v>7.1</v>
      </c>
      <c r="BJ226" s="15">
        <v>73</v>
      </c>
      <c r="BK226" s="15">
        <v>8.8000000000000007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5">
        <v>0.49</v>
      </c>
      <c r="BR226" s="15">
        <v>0.01</v>
      </c>
      <c r="BS226" s="15">
        <v>0.5</v>
      </c>
      <c r="BT226" s="15">
        <v>4.63</v>
      </c>
      <c r="BU226" s="15"/>
      <c r="BV226" s="15"/>
      <c r="BW226" s="15"/>
      <c r="BX226" s="15"/>
      <c r="BY226" s="15"/>
      <c r="BZ226" s="15"/>
      <c r="CA226" s="15"/>
      <c r="CB226" s="15"/>
      <c r="CC226" s="17">
        <v>364</v>
      </c>
      <c r="CD226" s="17">
        <v>41</v>
      </c>
      <c r="CE226" s="17">
        <v>348</v>
      </c>
      <c r="CF226" s="17">
        <v>43</v>
      </c>
      <c r="CG226" s="17">
        <v>257</v>
      </c>
      <c r="CH226" s="17">
        <v>40</v>
      </c>
      <c r="CI226" s="17">
        <v>343</v>
      </c>
      <c r="CJ226" s="17">
        <v>41</v>
      </c>
      <c r="CK226" s="17">
        <v>0.28000000000000003</v>
      </c>
      <c r="CL226" s="17">
        <v>0</v>
      </c>
      <c r="CM226" s="17">
        <v>0.01</v>
      </c>
      <c r="CN226" s="17">
        <v>0.28999999999999998</v>
      </c>
      <c r="CO226" s="17">
        <v>2.62</v>
      </c>
      <c r="CP226" s="17">
        <v>2.2599999999999998</v>
      </c>
      <c r="CQ226" s="17">
        <v>366</v>
      </c>
      <c r="CR226" s="17">
        <v>56</v>
      </c>
      <c r="CS226" s="17">
        <v>344</v>
      </c>
      <c r="CT226" s="17">
        <v>23</v>
      </c>
      <c r="CU226" s="17">
        <v>349</v>
      </c>
      <c r="CV226" s="17">
        <v>39</v>
      </c>
      <c r="CW226" s="17">
        <v>558</v>
      </c>
      <c r="CX226" s="17">
        <v>68</v>
      </c>
      <c r="CY226" s="17">
        <v>0</v>
      </c>
      <c r="CZ226" s="17">
        <v>0</v>
      </c>
      <c r="DA226" s="17">
        <v>0</v>
      </c>
      <c r="DB226" s="15"/>
      <c r="DC226" s="15"/>
      <c r="DD226" s="15"/>
      <c r="DE226" s="15"/>
      <c r="DF226" s="15"/>
      <c r="DG226" s="15"/>
      <c r="DH226" s="15"/>
    </row>
    <row r="227" spans="1:112" ht="17.25" thickBot="1">
      <c r="A227" s="18" t="b">
        <v>1</v>
      </c>
      <c r="B227" s="18" t="b">
        <v>1</v>
      </c>
      <c r="C227" s="15"/>
      <c r="D227" s="15"/>
      <c r="E227" s="17">
        <v>169593</v>
      </c>
      <c r="F227" s="17">
        <v>0</v>
      </c>
      <c r="G227" s="17">
        <v>0</v>
      </c>
      <c r="H227" s="17">
        <v>0</v>
      </c>
      <c r="I227" s="17">
        <v>0</v>
      </c>
      <c r="J227" s="15">
        <v>0</v>
      </c>
      <c r="K227" s="17">
        <v>0</v>
      </c>
      <c r="L227" s="17">
        <v>1</v>
      </c>
      <c r="M227" s="15">
        <v>1</v>
      </c>
      <c r="N227" s="15"/>
      <c r="O227" s="17">
        <v>0</v>
      </c>
      <c r="P227" s="15" t="s">
        <v>753</v>
      </c>
      <c r="Q227" s="15">
        <v>0</v>
      </c>
      <c r="R227" s="17">
        <v>555</v>
      </c>
      <c r="S227" s="18" t="b">
        <v>0</v>
      </c>
      <c r="T227" s="15"/>
      <c r="U227" s="15"/>
      <c r="V227" s="17">
        <v>40</v>
      </c>
      <c r="W227" s="15" t="s">
        <v>754</v>
      </c>
      <c r="X227" s="15">
        <v>0</v>
      </c>
      <c r="Y227" s="18" t="b">
        <v>0</v>
      </c>
      <c r="Z227" s="15" t="s">
        <v>401</v>
      </c>
      <c r="AA227" s="15">
        <v>1.6</v>
      </c>
      <c r="AB227" s="18" t="b">
        <v>0</v>
      </c>
      <c r="AC227" s="15"/>
      <c r="AD227" s="15" t="s">
        <v>519</v>
      </c>
      <c r="AE227" s="17">
        <v>8</v>
      </c>
      <c r="AF227" s="17">
        <v>31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5">
        <v>0</v>
      </c>
      <c r="AM227" s="15">
        <v>0</v>
      </c>
      <c r="AN227" s="15" t="s">
        <v>401</v>
      </c>
      <c r="AO227" s="15"/>
      <c r="AP227" s="17">
        <v>241</v>
      </c>
      <c r="AQ227" s="68">
        <v>44390</v>
      </c>
      <c r="AR227" s="68">
        <v>34375</v>
      </c>
      <c r="AS227" s="18" t="b">
        <v>0</v>
      </c>
      <c r="AT227" s="15" t="s">
        <v>2565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5">
        <v>0</v>
      </c>
      <c r="BI227" s="15">
        <v>0</v>
      </c>
      <c r="BJ227" s="15">
        <v>0</v>
      </c>
      <c r="BK227" s="15">
        <v>0</v>
      </c>
      <c r="BL227" s="17">
        <v>0</v>
      </c>
      <c r="BM227" s="17">
        <v>0</v>
      </c>
      <c r="BN227" s="17">
        <v>0</v>
      </c>
      <c r="BO227" s="17">
        <v>0</v>
      </c>
      <c r="BP227" s="17">
        <v>0</v>
      </c>
      <c r="BQ227" s="15">
        <v>0</v>
      </c>
      <c r="BR227" s="15">
        <v>0</v>
      </c>
      <c r="BS227" s="15">
        <v>0</v>
      </c>
      <c r="BT227" s="15">
        <v>0</v>
      </c>
      <c r="BU227" s="15"/>
      <c r="BV227" s="15"/>
      <c r="BW227" s="15"/>
      <c r="BX227" s="15"/>
      <c r="BY227" s="15"/>
      <c r="BZ227" s="15"/>
      <c r="CA227" s="15"/>
      <c r="CB227" s="15"/>
      <c r="CC227" s="17">
        <v>407</v>
      </c>
      <c r="CD227" s="17">
        <v>39</v>
      </c>
      <c r="CE227" s="17">
        <v>392</v>
      </c>
      <c r="CF227" s="17">
        <v>23</v>
      </c>
      <c r="CG227" s="17">
        <v>373</v>
      </c>
      <c r="CH227" s="17">
        <v>14</v>
      </c>
      <c r="CI227" s="17">
        <v>409</v>
      </c>
      <c r="CJ227" s="17">
        <v>39</v>
      </c>
      <c r="CK227" s="17">
        <v>0</v>
      </c>
      <c r="CL227" s="17">
        <v>0</v>
      </c>
      <c r="CM227" s="17">
        <v>0</v>
      </c>
      <c r="CN227" s="17">
        <v>0</v>
      </c>
      <c r="CO227" s="17">
        <v>0</v>
      </c>
      <c r="CP227" s="17">
        <v>0</v>
      </c>
      <c r="CQ227" s="17">
        <v>509</v>
      </c>
      <c r="CR227" s="17">
        <v>50</v>
      </c>
      <c r="CS227" s="17">
        <v>18</v>
      </c>
      <c r="CT227" s="17">
        <v>10</v>
      </c>
      <c r="CU227" s="17">
        <v>413</v>
      </c>
      <c r="CV227" s="17">
        <v>39</v>
      </c>
      <c r="CW227" s="17">
        <v>153</v>
      </c>
      <c r="CX227" s="17">
        <v>23</v>
      </c>
      <c r="CY227" s="17">
        <v>0</v>
      </c>
      <c r="CZ227" s="17">
        <v>0</v>
      </c>
      <c r="DA227" s="17">
        <v>0</v>
      </c>
      <c r="DB227" s="15"/>
      <c r="DC227" s="15"/>
      <c r="DD227" s="15"/>
      <c r="DE227" s="15"/>
      <c r="DF227" s="15"/>
      <c r="DG227" s="15"/>
      <c r="DH227" s="15"/>
    </row>
    <row r="228" spans="1:112" ht="17.25" thickBot="1">
      <c r="A228" s="18" t="b">
        <v>1</v>
      </c>
      <c r="B228" s="18" t="b">
        <v>1</v>
      </c>
      <c r="C228" s="15"/>
      <c r="D228" s="15"/>
      <c r="E228" s="17">
        <v>111234</v>
      </c>
      <c r="F228" s="17">
        <v>0</v>
      </c>
      <c r="G228" s="17">
        <v>0</v>
      </c>
      <c r="H228" s="17">
        <v>0</v>
      </c>
      <c r="I228" s="17">
        <v>0</v>
      </c>
      <c r="J228" s="15">
        <v>0</v>
      </c>
      <c r="K228" s="17">
        <v>0</v>
      </c>
      <c r="L228" s="17">
        <v>1</v>
      </c>
      <c r="M228" s="15">
        <v>3.3</v>
      </c>
      <c r="N228" s="15"/>
      <c r="O228" s="17">
        <v>0</v>
      </c>
      <c r="P228" s="15" t="s">
        <v>614</v>
      </c>
      <c r="Q228" s="15">
        <v>0</v>
      </c>
      <c r="R228" s="17">
        <v>226</v>
      </c>
      <c r="S228" s="18" t="b">
        <v>0</v>
      </c>
      <c r="T228" s="15"/>
      <c r="U228" s="15"/>
      <c r="V228" s="17">
        <v>55</v>
      </c>
      <c r="W228" s="15" t="s">
        <v>762</v>
      </c>
      <c r="X228" s="15">
        <v>3.6</v>
      </c>
      <c r="Y228" s="18" t="b">
        <v>0</v>
      </c>
      <c r="Z228" s="15" t="s">
        <v>313</v>
      </c>
      <c r="AA228" s="15">
        <v>9.6</v>
      </c>
      <c r="AB228" s="18" t="b">
        <v>0</v>
      </c>
      <c r="AC228" s="15"/>
      <c r="AD228" s="15" t="s">
        <v>519</v>
      </c>
      <c r="AE228" s="17">
        <v>9</v>
      </c>
      <c r="AF228" s="17">
        <v>11</v>
      </c>
      <c r="AG228" s="17">
        <v>135</v>
      </c>
      <c r="AH228" s="17">
        <v>0</v>
      </c>
      <c r="AI228" s="17">
        <v>0</v>
      </c>
      <c r="AJ228" s="17">
        <v>0</v>
      </c>
      <c r="AK228" s="17">
        <v>0</v>
      </c>
      <c r="AL228" s="15">
        <v>0</v>
      </c>
      <c r="AM228" s="15">
        <v>24.5</v>
      </c>
      <c r="AN228" s="15" t="s">
        <v>313</v>
      </c>
      <c r="AO228" s="15"/>
      <c r="AP228" s="15"/>
      <c r="AQ228" s="15"/>
      <c r="AR228" s="15"/>
      <c r="AS228" s="18" t="b">
        <v>0</v>
      </c>
      <c r="AT228" s="15" t="s">
        <v>2603</v>
      </c>
      <c r="AU228" s="17">
        <v>3420</v>
      </c>
      <c r="AV228" s="17">
        <v>0</v>
      </c>
      <c r="AW228" s="17">
        <v>0</v>
      </c>
      <c r="AX228" s="17">
        <v>11</v>
      </c>
      <c r="AY228" s="17">
        <v>50</v>
      </c>
      <c r="AZ228" s="17">
        <v>0</v>
      </c>
      <c r="BA228" s="17">
        <v>1</v>
      </c>
      <c r="BB228" s="17">
        <v>0</v>
      </c>
      <c r="BC228" s="17">
        <v>4</v>
      </c>
      <c r="BD228" s="17">
        <v>0</v>
      </c>
      <c r="BE228" s="17">
        <v>100</v>
      </c>
      <c r="BF228" s="17">
        <v>11</v>
      </c>
      <c r="BG228" s="17">
        <v>545</v>
      </c>
      <c r="BH228" s="15">
        <v>885.2</v>
      </c>
      <c r="BI228" s="15">
        <v>20.3</v>
      </c>
      <c r="BJ228" s="15">
        <v>2</v>
      </c>
      <c r="BK228" s="15">
        <v>90.8</v>
      </c>
      <c r="BL228" s="17">
        <v>0</v>
      </c>
      <c r="BM228" s="17">
        <v>0</v>
      </c>
      <c r="BN228" s="17">
        <v>0</v>
      </c>
      <c r="BO228" s="17">
        <v>0</v>
      </c>
      <c r="BP228" s="17">
        <v>38</v>
      </c>
      <c r="BQ228" s="15">
        <v>0</v>
      </c>
      <c r="BR228" s="15">
        <v>0.2</v>
      </c>
      <c r="BS228" s="15">
        <v>0.2</v>
      </c>
      <c r="BT228" s="15">
        <v>56.24</v>
      </c>
      <c r="BU228" s="15"/>
      <c r="BV228" s="15"/>
      <c r="BW228" s="15"/>
      <c r="BX228" s="15"/>
      <c r="BY228" s="15"/>
      <c r="BZ228" s="15"/>
      <c r="CA228" s="15"/>
      <c r="CB228" s="15"/>
      <c r="CC228" s="17">
        <v>15</v>
      </c>
      <c r="CD228" s="17">
        <v>4</v>
      </c>
      <c r="CE228" s="17">
        <v>323</v>
      </c>
      <c r="CF228" s="17">
        <v>6</v>
      </c>
      <c r="CG228" s="17">
        <v>357</v>
      </c>
      <c r="CH228" s="17">
        <v>3</v>
      </c>
      <c r="CI228" s="17">
        <v>149</v>
      </c>
      <c r="CJ228" s="17">
        <v>5</v>
      </c>
      <c r="CK228" s="17">
        <v>0</v>
      </c>
      <c r="CL228" s="17">
        <v>2.63</v>
      </c>
      <c r="CM228" s="17">
        <v>0.01</v>
      </c>
      <c r="CN228" s="17">
        <v>0.01</v>
      </c>
      <c r="CO228" s="17">
        <v>1.48</v>
      </c>
      <c r="CP228" s="17">
        <v>1.32</v>
      </c>
      <c r="CQ228" s="17">
        <v>114</v>
      </c>
      <c r="CR228" s="17">
        <v>2</v>
      </c>
      <c r="CS228" s="17">
        <v>351</v>
      </c>
      <c r="CT228" s="17">
        <v>57</v>
      </c>
      <c r="CU228" s="17">
        <v>92</v>
      </c>
      <c r="CV228" s="17">
        <v>9</v>
      </c>
      <c r="CW228" s="17">
        <v>49</v>
      </c>
      <c r="CX228" s="17">
        <v>7</v>
      </c>
      <c r="CY228" s="17">
        <v>1</v>
      </c>
      <c r="CZ228" s="17">
        <v>0.28999999999999998</v>
      </c>
      <c r="DA228" s="17">
        <v>0</v>
      </c>
      <c r="DB228" s="15"/>
      <c r="DC228" s="15"/>
      <c r="DD228" s="15"/>
      <c r="DE228" s="15"/>
      <c r="DF228" s="15"/>
      <c r="DG228" s="15"/>
      <c r="DH228" s="15"/>
    </row>
    <row r="229" spans="1:112" ht="17.25" thickBot="1">
      <c r="A229" s="18" t="b">
        <v>1</v>
      </c>
      <c r="B229" s="18" t="b">
        <v>1</v>
      </c>
      <c r="C229" s="15"/>
      <c r="D229" s="15"/>
      <c r="E229" s="17">
        <v>229600</v>
      </c>
      <c r="F229" s="17">
        <v>0</v>
      </c>
      <c r="G229" s="17">
        <v>0</v>
      </c>
      <c r="H229" s="17">
        <v>0</v>
      </c>
      <c r="I229" s="17">
        <v>0</v>
      </c>
      <c r="J229" s="15">
        <v>0</v>
      </c>
      <c r="K229" s="17">
        <v>0</v>
      </c>
      <c r="L229" s="17">
        <v>1</v>
      </c>
      <c r="M229" s="15">
        <v>2.6</v>
      </c>
      <c r="N229" s="15"/>
      <c r="O229" s="17">
        <v>0</v>
      </c>
      <c r="P229" s="15" t="s">
        <v>610</v>
      </c>
      <c r="Q229" s="15">
        <v>0</v>
      </c>
      <c r="R229" s="17">
        <v>227</v>
      </c>
      <c r="S229" s="18" t="b">
        <v>0</v>
      </c>
      <c r="T229" s="15"/>
      <c r="U229" s="15"/>
      <c r="V229" s="17">
        <v>50</v>
      </c>
      <c r="W229" s="15" t="s">
        <v>611</v>
      </c>
      <c r="X229" s="15">
        <v>0</v>
      </c>
      <c r="Y229" s="18" t="b">
        <v>0</v>
      </c>
      <c r="Z229" s="15" t="s">
        <v>335</v>
      </c>
      <c r="AA229" s="15">
        <v>0.1</v>
      </c>
      <c r="AB229" s="18" t="b">
        <v>0</v>
      </c>
      <c r="AC229" s="15"/>
      <c r="AD229" s="15" t="s">
        <v>519</v>
      </c>
      <c r="AE229" s="17">
        <v>9</v>
      </c>
      <c r="AF229" s="17">
        <v>11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5">
        <v>0</v>
      </c>
      <c r="AM229" s="15">
        <v>0</v>
      </c>
      <c r="AN229" s="15" t="s">
        <v>335</v>
      </c>
      <c r="AO229" s="15"/>
      <c r="AP229" s="15"/>
      <c r="AQ229" s="15"/>
      <c r="AR229" s="15"/>
      <c r="AS229" s="18" t="b">
        <v>0</v>
      </c>
      <c r="AT229" s="15" t="s">
        <v>2604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5">
        <v>0</v>
      </c>
      <c r="BI229" s="15">
        <v>0</v>
      </c>
      <c r="BJ229" s="15">
        <v>0</v>
      </c>
      <c r="BK229" s="15">
        <v>0</v>
      </c>
      <c r="BL229" s="17">
        <v>0</v>
      </c>
      <c r="BM229" s="17">
        <v>0</v>
      </c>
      <c r="BN229" s="17">
        <v>0</v>
      </c>
      <c r="BO229" s="17">
        <v>0</v>
      </c>
      <c r="BP229" s="17">
        <v>0</v>
      </c>
      <c r="BQ229" s="15">
        <v>0</v>
      </c>
      <c r="BR229" s="15">
        <v>0</v>
      </c>
      <c r="BS229" s="15">
        <v>0</v>
      </c>
      <c r="BT229" s="15">
        <v>0</v>
      </c>
      <c r="BU229" s="15"/>
      <c r="BV229" s="15"/>
      <c r="BW229" s="15"/>
      <c r="BX229" s="15"/>
      <c r="BY229" s="15"/>
      <c r="BZ229" s="15"/>
      <c r="CA229" s="15"/>
      <c r="CB229" s="15"/>
      <c r="CC229" s="17">
        <v>503</v>
      </c>
      <c r="CD229" s="17">
        <v>59</v>
      </c>
      <c r="CE229" s="17">
        <v>499</v>
      </c>
      <c r="CF229" s="17">
        <v>55</v>
      </c>
      <c r="CG229" s="17">
        <v>496</v>
      </c>
      <c r="CH229" s="17">
        <v>53</v>
      </c>
      <c r="CI229" s="17">
        <v>503</v>
      </c>
      <c r="CJ229" s="17">
        <v>59</v>
      </c>
      <c r="CK229" s="17">
        <v>0</v>
      </c>
      <c r="CL229" s="17">
        <v>0</v>
      </c>
      <c r="CM229" s="17">
        <v>0</v>
      </c>
      <c r="CN229" s="17">
        <v>0</v>
      </c>
      <c r="CO229" s="17">
        <v>0</v>
      </c>
      <c r="CP229" s="17">
        <v>0</v>
      </c>
      <c r="CQ229" s="17">
        <v>269</v>
      </c>
      <c r="CR229" s="17">
        <v>12</v>
      </c>
      <c r="CS229" s="17">
        <v>247</v>
      </c>
      <c r="CT229" s="17">
        <v>50</v>
      </c>
      <c r="CU229" s="17">
        <v>503</v>
      </c>
      <c r="CV229" s="17">
        <v>59</v>
      </c>
      <c r="CW229" s="17">
        <v>430</v>
      </c>
      <c r="CX229" s="17">
        <v>51</v>
      </c>
      <c r="CY229" s="17">
        <v>0</v>
      </c>
      <c r="CZ229" s="17">
        <v>0</v>
      </c>
      <c r="DA229" s="17">
        <v>0</v>
      </c>
      <c r="DB229" s="15"/>
      <c r="DC229" s="15"/>
      <c r="DD229" s="15"/>
      <c r="DE229" s="15"/>
      <c r="DF229" s="15"/>
      <c r="DG229" s="15"/>
      <c r="DH229" s="15"/>
    </row>
    <row r="230" spans="1:112" ht="17.25" thickBot="1">
      <c r="A230" s="18" t="b">
        <v>1</v>
      </c>
      <c r="B230" s="18" t="b">
        <v>1</v>
      </c>
      <c r="C230" s="15"/>
      <c r="D230" s="15"/>
      <c r="E230" s="17">
        <v>138001</v>
      </c>
      <c r="F230" s="17">
        <v>0</v>
      </c>
      <c r="G230" s="17">
        <v>0</v>
      </c>
      <c r="H230" s="17">
        <v>0</v>
      </c>
      <c r="I230" s="17">
        <v>0</v>
      </c>
      <c r="J230" s="15">
        <v>0</v>
      </c>
      <c r="K230" s="17">
        <v>0</v>
      </c>
      <c r="L230" s="17">
        <v>1</v>
      </c>
      <c r="M230" s="15">
        <v>2</v>
      </c>
      <c r="N230" s="15"/>
      <c r="O230" s="17">
        <v>0</v>
      </c>
      <c r="P230" s="15" t="s">
        <v>766</v>
      </c>
      <c r="Q230" s="15">
        <v>0</v>
      </c>
      <c r="R230" s="17">
        <v>228</v>
      </c>
      <c r="S230" s="18" t="b">
        <v>0</v>
      </c>
      <c r="T230" s="15"/>
      <c r="U230" s="15"/>
      <c r="V230" s="17">
        <v>45</v>
      </c>
      <c r="W230" s="15" t="s">
        <v>1197</v>
      </c>
      <c r="X230" s="15">
        <v>0</v>
      </c>
      <c r="Y230" s="18" t="b">
        <v>0</v>
      </c>
      <c r="Z230" s="15" t="s">
        <v>1198</v>
      </c>
      <c r="AA230" s="15">
        <v>0.1</v>
      </c>
      <c r="AB230" s="18" t="b">
        <v>0</v>
      </c>
      <c r="AC230" s="15"/>
      <c r="AD230" s="15" t="s">
        <v>519</v>
      </c>
      <c r="AE230" s="17">
        <v>9</v>
      </c>
      <c r="AF230" s="17">
        <v>11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5">
        <v>0</v>
      </c>
      <c r="AM230" s="15">
        <v>0</v>
      </c>
      <c r="AN230" s="15" t="s">
        <v>1198</v>
      </c>
      <c r="AO230" s="15"/>
      <c r="AP230" s="15"/>
      <c r="AQ230" s="15"/>
      <c r="AR230" s="15"/>
      <c r="AS230" s="18" t="b">
        <v>0</v>
      </c>
      <c r="AT230" s="15" t="s">
        <v>3205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5">
        <v>0</v>
      </c>
      <c r="BI230" s="15">
        <v>0</v>
      </c>
      <c r="BJ230" s="15">
        <v>0</v>
      </c>
      <c r="BK230" s="15">
        <v>0</v>
      </c>
      <c r="BL230" s="17">
        <v>0</v>
      </c>
      <c r="BM230" s="17">
        <v>0</v>
      </c>
      <c r="BN230" s="17">
        <v>0</v>
      </c>
      <c r="BO230" s="17">
        <v>0</v>
      </c>
      <c r="BP230" s="17">
        <v>0</v>
      </c>
      <c r="BQ230" s="15">
        <v>0</v>
      </c>
      <c r="BR230" s="15">
        <v>0</v>
      </c>
      <c r="BS230" s="15">
        <v>0</v>
      </c>
      <c r="BT230" s="15">
        <v>0</v>
      </c>
      <c r="BU230" s="15"/>
      <c r="BV230" s="15"/>
      <c r="BW230" s="15"/>
      <c r="BX230" s="15"/>
      <c r="BY230" s="15"/>
      <c r="BZ230" s="15"/>
      <c r="CA230" s="15"/>
      <c r="CB230" s="15"/>
      <c r="CC230" s="17">
        <v>456</v>
      </c>
      <c r="CD230" s="17">
        <v>55</v>
      </c>
      <c r="CE230" s="17">
        <v>446</v>
      </c>
      <c r="CF230" s="17">
        <v>43</v>
      </c>
      <c r="CG230" s="17">
        <v>429</v>
      </c>
      <c r="CH230" s="17">
        <v>34</v>
      </c>
      <c r="CI230" s="17">
        <v>458</v>
      </c>
      <c r="CJ230" s="17">
        <v>55</v>
      </c>
      <c r="CK230" s="17">
        <v>0</v>
      </c>
      <c r="CL230" s="17">
        <v>0</v>
      </c>
      <c r="CM230" s="17">
        <v>0</v>
      </c>
      <c r="CN230" s="17">
        <v>0</v>
      </c>
      <c r="CO230" s="17">
        <v>0</v>
      </c>
      <c r="CP230" s="17">
        <v>0</v>
      </c>
      <c r="CQ230" s="17">
        <v>387</v>
      </c>
      <c r="CR230" s="17">
        <v>28</v>
      </c>
      <c r="CS230" s="17">
        <v>86</v>
      </c>
      <c r="CT230" s="17">
        <v>30</v>
      </c>
      <c r="CU230" s="17">
        <v>461</v>
      </c>
      <c r="CV230" s="17">
        <v>55</v>
      </c>
      <c r="CW230" s="17">
        <v>476</v>
      </c>
      <c r="CX230" s="17">
        <v>58</v>
      </c>
      <c r="CY230" s="17">
        <v>0</v>
      </c>
      <c r="CZ230" s="17">
        <v>0</v>
      </c>
      <c r="DA230" s="17">
        <v>0</v>
      </c>
      <c r="DB230" s="15"/>
      <c r="DC230" s="15"/>
      <c r="DD230" s="15"/>
      <c r="DE230" s="15"/>
      <c r="DF230" s="15"/>
      <c r="DG230" s="15"/>
      <c r="DH230" s="15"/>
    </row>
    <row r="231" spans="1:112" ht="17.25" thickBot="1">
      <c r="A231" s="18" t="b">
        <v>1</v>
      </c>
      <c r="B231" s="18" t="b">
        <v>1</v>
      </c>
      <c r="C231" s="15"/>
      <c r="D231" s="15"/>
      <c r="E231" s="17">
        <v>17761</v>
      </c>
      <c r="F231" s="17">
        <v>0</v>
      </c>
      <c r="G231" s="17">
        <v>0</v>
      </c>
      <c r="H231" s="17">
        <v>0</v>
      </c>
      <c r="I231" s="17">
        <v>0</v>
      </c>
      <c r="J231" s="15">
        <v>0</v>
      </c>
      <c r="K231" s="17">
        <v>0</v>
      </c>
      <c r="L231" s="17">
        <v>2</v>
      </c>
      <c r="M231" s="15">
        <v>2.8</v>
      </c>
      <c r="N231" s="15"/>
      <c r="O231" s="17">
        <v>0</v>
      </c>
      <c r="P231" s="15" t="s">
        <v>279</v>
      </c>
      <c r="Q231" s="15">
        <v>0</v>
      </c>
      <c r="R231" s="17">
        <v>229</v>
      </c>
      <c r="S231" s="18" t="b">
        <v>0</v>
      </c>
      <c r="T231" s="15"/>
      <c r="U231" s="15"/>
      <c r="V231" s="17">
        <v>60</v>
      </c>
      <c r="W231" s="15" t="s">
        <v>773</v>
      </c>
      <c r="X231" s="15">
        <v>4.5999999999999996</v>
      </c>
      <c r="Y231" s="18" t="b">
        <v>0</v>
      </c>
      <c r="Z231" s="15" t="s">
        <v>336</v>
      </c>
      <c r="AA231" s="15">
        <v>11.7</v>
      </c>
      <c r="AB231" s="18" t="b">
        <v>0</v>
      </c>
      <c r="AC231" s="15"/>
      <c r="AD231" s="15" t="s">
        <v>519</v>
      </c>
      <c r="AE231" s="17">
        <v>9</v>
      </c>
      <c r="AF231" s="17">
        <v>11</v>
      </c>
      <c r="AG231" s="17">
        <v>170</v>
      </c>
      <c r="AH231" s="17">
        <v>0</v>
      </c>
      <c r="AI231" s="17">
        <v>0</v>
      </c>
      <c r="AJ231" s="17">
        <v>0</v>
      </c>
      <c r="AK231" s="17">
        <v>0</v>
      </c>
      <c r="AL231" s="15">
        <v>0</v>
      </c>
      <c r="AM231" s="15">
        <v>28.3</v>
      </c>
      <c r="AN231" s="15" t="s">
        <v>336</v>
      </c>
      <c r="AO231" s="15"/>
      <c r="AP231" s="15"/>
      <c r="AQ231" s="15"/>
      <c r="AR231" s="15"/>
      <c r="AS231" s="18" t="b">
        <v>0</v>
      </c>
      <c r="AT231" s="15" t="s">
        <v>2609</v>
      </c>
      <c r="AU231" s="17">
        <v>3330</v>
      </c>
      <c r="AV231" s="17">
        <v>2</v>
      </c>
      <c r="AW231" s="17">
        <v>3</v>
      </c>
      <c r="AX231" s="17">
        <v>11</v>
      </c>
      <c r="AY231" s="17">
        <v>48</v>
      </c>
      <c r="AZ231" s="17">
        <v>0</v>
      </c>
      <c r="BA231" s="17">
        <v>0</v>
      </c>
      <c r="BB231" s="17">
        <v>0</v>
      </c>
      <c r="BC231" s="17">
        <v>8</v>
      </c>
      <c r="BD231" s="17">
        <v>0</v>
      </c>
      <c r="BE231" s="17">
        <v>0</v>
      </c>
      <c r="BF231" s="17">
        <v>12</v>
      </c>
      <c r="BG231" s="17">
        <v>592</v>
      </c>
      <c r="BH231" s="15">
        <v>995.6</v>
      </c>
      <c r="BI231" s="15">
        <v>235.6</v>
      </c>
      <c r="BJ231" s="15">
        <v>422</v>
      </c>
      <c r="BK231" s="15">
        <v>165.7</v>
      </c>
      <c r="BL231" s="17">
        <v>0</v>
      </c>
      <c r="BM231" s="17">
        <v>0</v>
      </c>
      <c r="BN231" s="17">
        <v>0</v>
      </c>
      <c r="BO231" s="17">
        <v>0</v>
      </c>
      <c r="BP231" s="17">
        <v>37</v>
      </c>
      <c r="BQ231" s="15">
        <v>2.5299999999999998</v>
      </c>
      <c r="BR231" s="15">
        <v>2.1</v>
      </c>
      <c r="BS231" s="15">
        <v>4.63</v>
      </c>
      <c r="BT231" s="15">
        <v>53.54</v>
      </c>
      <c r="BU231" s="15"/>
      <c r="BV231" s="15"/>
      <c r="BW231" s="15"/>
      <c r="BX231" s="15"/>
      <c r="BY231" s="15"/>
      <c r="BZ231" s="15"/>
      <c r="CA231" s="15"/>
      <c r="CB231" s="15"/>
      <c r="CC231" s="17">
        <v>6</v>
      </c>
      <c r="CD231" s="17">
        <v>3</v>
      </c>
      <c r="CE231" s="17">
        <v>146</v>
      </c>
      <c r="CF231" s="17">
        <v>35</v>
      </c>
      <c r="CG231" s="17">
        <v>57</v>
      </c>
      <c r="CH231" s="17">
        <v>3</v>
      </c>
      <c r="CI231" s="17">
        <v>38</v>
      </c>
      <c r="CJ231" s="17">
        <v>5</v>
      </c>
      <c r="CK231" s="17">
        <v>7.0000000000000007E-2</v>
      </c>
      <c r="CL231" s="17">
        <v>0</v>
      </c>
      <c r="CM231" s="17">
        <v>0.06</v>
      </c>
      <c r="CN231" s="17">
        <v>0.13</v>
      </c>
      <c r="CO231" s="17">
        <v>1.45</v>
      </c>
      <c r="CP231" s="17">
        <v>1.3</v>
      </c>
      <c r="CQ231" s="17">
        <v>56</v>
      </c>
      <c r="CR231" s="17">
        <v>5</v>
      </c>
      <c r="CS231" s="17">
        <v>450</v>
      </c>
      <c r="CT231" s="17">
        <v>175</v>
      </c>
      <c r="CU231" s="17">
        <v>23</v>
      </c>
      <c r="CV231" s="17">
        <v>8</v>
      </c>
      <c r="CW231" s="17">
        <v>40</v>
      </c>
      <c r="CX231" s="17">
        <v>14</v>
      </c>
      <c r="CY231" s="17">
        <v>1</v>
      </c>
      <c r="CZ231" s="17">
        <v>0.3</v>
      </c>
      <c r="DA231" s="17">
        <v>0</v>
      </c>
      <c r="DB231" s="15"/>
      <c r="DC231" s="15"/>
      <c r="DD231" s="15"/>
      <c r="DE231" s="15"/>
      <c r="DF231" s="15"/>
      <c r="DG231" s="15"/>
      <c r="DH231" s="15"/>
    </row>
    <row r="232" spans="1:112" ht="27.75" thickBot="1">
      <c r="A232" s="18" t="b">
        <v>1</v>
      </c>
      <c r="B232" s="18" t="b">
        <v>1</v>
      </c>
      <c r="C232" s="15"/>
      <c r="D232" s="15"/>
      <c r="E232" s="17">
        <v>480455</v>
      </c>
      <c r="F232" s="17">
        <v>0</v>
      </c>
      <c r="G232" s="17">
        <v>0</v>
      </c>
      <c r="H232" s="17">
        <v>0</v>
      </c>
      <c r="I232" s="17">
        <v>0</v>
      </c>
      <c r="J232" s="15">
        <v>0</v>
      </c>
      <c r="K232" s="17">
        <v>0</v>
      </c>
      <c r="L232" s="17">
        <v>2</v>
      </c>
      <c r="M232" s="15">
        <v>2.5</v>
      </c>
      <c r="N232" s="15"/>
      <c r="O232" s="17">
        <v>0</v>
      </c>
      <c r="P232" s="15" t="s">
        <v>770</v>
      </c>
      <c r="Q232" s="15">
        <v>0</v>
      </c>
      <c r="R232" s="17">
        <v>230</v>
      </c>
      <c r="S232" s="18" t="b">
        <v>0</v>
      </c>
      <c r="T232" s="15"/>
      <c r="U232" s="15"/>
      <c r="V232" s="17">
        <v>55</v>
      </c>
      <c r="W232" s="15" t="s">
        <v>771</v>
      </c>
      <c r="X232" s="15">
        <v>3.2</v>
      </c>
      <c r="Y232" s="18" t="b">
        <v>0</v>
      </c>
      <c r="Z232" s="15" t="s">
        <v>405</v>
      </c>
      <c r="AA232" s="15">
        <v>2.2999999999999998</v>
      </c>
      <c r="AB232" s="18" t="b">
        <v>0</v>
      </c>
      <c r="AC232" s="15"/>
      <c r="AD232" s="15" t="s">
        <v>519</v>
      </c>
      <c r="AE232" s="17">
        <v>9</v>
      </c>
      <c r="AF232" s="17">
        <v>11</v>
      </c>
      <c r="AG232" s="17">
        <v>32</v>
      </c>
      <c r="AH232" s="17">
        <v>0</v>
      </c>
      <c r="AI232" s="17">
        <v>0</v>
      </c>
      <c r="AJ232" s="17">
        <v>0</v>
      </c>
      <c r="AK232" s="17">
        <v>0</v>
      </c>
      <c r="AL232" s="15">
        <v>0</v>
      </c>
      <c r="AM232" s="15">
        <v>5.8</v>
      </c>
      <c r="AN232" s="15" t="s">
        <v>405</v>
      </c>
      <c r="AO232" s="15"/>
      <c r="AP232" s="15"/>
      <c r="AQ232" s="15"/>
      <c r="AR232" s="15"/>
      <c r="AS232" s="18" t="b">
        <v>0</v>
      </c>
      <c r="AT232" s="15" t="s">
        <v>2608</v>
      </c>
      <c r="AU232" s="17">
        <v>678</v>
      </c>
      <c r="AV232" s="17">
        <v>1</v>
      </c>
      <c r="AW232" s="17">
        <v>1</v>
      </c>
      <c r="AX232" s="17">
        <v>1</v>
      </c>
      <c r="AY232" s="17">
        <v>9</v>
      </c>
      <c r="AZ232" s="17">
        <v>0</v>
      </c>
      <c r="BA232" s="17">
        <v>0</v>
      </c>
      <c r="BB232" s="17">
        <v>0</v>
      </c>
      <c r="BC232" s="17">
        <v>1</v>
      </c>
      <c r="BD232" s="17">
        <v>0</v>
      </c>
      <c r="BE232" s="17">
        <v>0</v>
      </c>
      <c r="BF232" s="17">
        <v>0</v>
      </c>
      <c r="BG232" s="17">
        <v>108</v>
      </c>
      <c r="BH232" s="15">
        <v>175</v>
      </c>
      <c r="BI232" s="15">
        <v>42.8</v>
      </c>
      <c r="BJ232" s="15">
        <v>75</v>
      </c>
      <c r="BK232" s="15">
        <v>29.3</v>
      </c>
      <c r="BL232" s="17">
        <v>0</v>
      </c>
      <c r="BM232" s="17">
        <v>0</v>
      </c>
      <c r="BN232" s="17">
        <v>0</v>
      </c>
      <c r="BO232" s="17">
        <v>0</v>
      </c>
      <c r="BP232" s="17">
        <v>7</v>
      </c>
      <c r="BQ232" s="15">
        <v>0.34</v>
      </c>
      <c r="BR232" s="15">
        <v>0.11</v>
      </c>
      <c r="BS232" s="15">
        <v>0.45</v>
      </c>
      <c r="BT232" s="15">
        <v>9.43</v>
      </c>
      <c r="BU232" s="15"/>
      <c r="BV232" s="15"/>
      <c r="BW232" s="15"/>
      <c r="BX232" s="15"/>
      <c r="BY232" s="15"/>
      <c r="BZ232" s="15"/>
      <c r="CA232" s="15"/>
      <c r="CB232" s="15"/>
      <c r="CC232" s="17">
        <v>261</v>
      </c>
      <c r="CD232" s="17">
        <v>98</v>
      </c>
      <c r="CE232" s="17">
        <v>295</v>
      </c>
      <c r="CF232" s="17">
        <v>100</v>
      </c>
      <c r="CG232" s="17">
        <v>255</v>
      </c>
      <c r="CH232" s="17">
        <v>80</v>
      </c>
      <c r="CI232" s="17">
        <v>291</v>
      </c>
      <c r="CJ232" s="17">
        <v>98</v>
      </c>
      <c r="CK232" s="17">
        <v>0.05</v>
      </c>
      <c r="CL232" s="17">
        <v>0</v>
      </c>
      <c r="CM232" s="17">
        <v>0.01</v>
      </c>
      <c r="CN232" s="17">
        <v>0.06</v>
      </c>
      <c r="CO232" s="17">
        <v>1.25</v>
      </c>
      <c r="CP232" s="17">
        <v>1.19</v>
      </c>
      <c r="CQ232" s="17">
        <v>178</v>
      </c>
      <c r="CR232" s="17">
        <v>26</v>
      </c>
      <c r="CS232" s="17">
        <v>415</v>
      </c>
      <c r="CT232" s="17">
        <v>168</v>
      </c>
      <c r="CU232" s="17">
        <v>149</v>
      </c>
      <c r="CV232" s="17">
        <v>59</v>
      </c>
      <c r="CW232" s="17">
        <v>125</v>
      </c>
      <c r="CX232" s="17">
        <v>48</v>
      </c>
      <c r="CY232" s="17">
        <v>0.93</v>
      </c>
      <c r="CZ232" s="17">
        <v>0.13</v>
      </c>
      <c r="DA232" s="17">
        <v>0</v>
      </c>
      <c r="DB232" s="15"/>
      <c r="DC232" s="15"/>
      <c r="DD232" s="15"/>
      <c r="DE232" s="15"/>
      <c r="DF232" s="15"/>
      <c r="DG232" s="15"/>
      <c r="DH232" s="15"/>
    </row>
    <row r="233" spans="1:112" ht="17.25" thickBot="1">
      <c r="A233" s="18" t="b">
        <v>1</v>
      </c>
      <c r="B233" s="18" t="b">
        <v>1</v>
      </c>
      <c r="C233" s="15"/>
      <c r="D233" s="15"/>
      <c r="E233" s="17">
        <v>106611</v>
      </c>
      <c r="F233" s="17">
        <v>0</v>
      </c>
      <c r="G233" s="17">
        <v>0</v>
      </c>
      <c r="H233" s="17">
        <v>0</v>
      </c>
      <c r="I233" s="17">
        <v>0</v>
      </c>
      <c r="J233" s="15">
        <v>0</v>
      </c>
      <c r="K233" s="17">
        <v>0</v>
      </c>
      <c r="L233" s="17">
        <v>2</v>
      </c>
      <c r="M233" s="15">
        <v>2.2000000000000002</v>
      </c>
      <c r="N233" s="15"/>
      <c r="O233" s="17">
        <v>0</v>
      </c>
      <c r="P233" s="15" t="s">
        <v>626</v>
      </c>
      <c r="Q233" s="15">
        <v>0</v>
      </c>
      <c r="R233" s="17">
        <v>231</v>
      </c>
      <c r="S233" s="18" t="b">
        <v>0</v>
      </c>
      <c r="T233" s="15"/>
      <c r="U233" s="15"/>
      <c r="V233" s="17">
        <v>50</v>
      </c>
      <c r="W233" s="15" t="s">
        <v>761</v>
      </c>
      <c r="X233" s="15">
        <v>4</v>
      </c>
      <c r="Y233" s="18" t="b">
        <v>0</v>
      </c>
      <c r="Z233" s="15" t="s">
        <v>403</v>
      </c>
      <c r="AA233" s="15">
        <v>1.5</v>
      </c>
      <c r="AB233" s="18" t="b">
        <v>0</v>
      </c>
      <c r="AC233" s="15"/>
      <c r="AD233" s="15" t="s">
        <v>519</v>
      </c>
      <c r="AE233" s="17">
        <v>9</v>
      </c>
      <c r="AF233" s="17">
        <v>11</v>
      </c>
      <c r="AG233" s="17">
        <v>131</v>
      </c>
      <c r="AH233" s="17">
        <v>0</v>
      </c>
      <c r="AI233" s="17">
        <v>0</v>
      </c>
      <c r="AJ233" s="17">
        <v>0</v>
      </c>
      <c r="AK233" s="17">
        <v>0</v>
      </c>
      <c r="AL233" s="15">
        <v>0</v>
      </c>
      <c r="AM233" s="15">
        <v>26.2</v>
      </c>
      <c r="AN233" s="15" t="s">
        <v>403</v>
      </c>
      <c r="AO233" s="15"/>
      <c r="AP233" s="15"/>
      <c r="AQ233" s="15"/>
      <c r="AR233" s="15"/>
      <c r="AS233" s="18" t="b">
        <v>0</v>
      </c>
      <c r="AT233" s="15" t="s">
        <v>2613</v>
      </c>
      <c r="AU233" s="17">
        <v>2588</v>
      </c>
      <c r="AV233" s="17">
        <v>3</v>
      </c>
      <c r="AW233" s="17">
        <v>1</v>
      </c>
      <c r="AX233" s="17">
        <v>7</v>
      </c>
      <c r="AY233" s="17">
        <v>42</v>
      </c>
      <c r="AZ233" s="17">
        <v>0</v>
      </c>
      <c r="BA233" s="17">
        <v>0</v>
      </c>
      <c r="BB233" s="17">
        <v>0</v>
      </c>
      <c r="BC233" s="17">
        <v>1</v>
      </c>
      <c r="BD233" s="17">
        <v>1</v>
      </c>
      <c r="BE233" s="17">
        <v>0</v>
      </c>
      <c r="BF233" s="17">
        <v>8</v>
      </c>
      <c r="BG233" s="17">
        <v>404</v>
      </c>
      <c r="BH233" s="15">
        <v>770.4</v>
      </c>
      <c r="BI233" s="15">
        <v>47.4</v>
      </c>
      <c r="BJ233" s="15">
        <v>299</v>
      </c>
      <c r="BK233" s="15">
        <v>111.7</v>
      </c>
      <c r="BL233" s="17">
        <v>0</v>
      </c>
      <c r="BM233" s="17">
        <v>0</v>
      </c>
      <c r="BN233" s="17">
        <v>0</v>
      </c>
      <c r="BO233" s="17">
        <v>0</v>
      </c>
      <c r="BP233" s="17">
        <v>29</v>
      </c>
      <c r="BQ233" s="15">
        <v>2.2999999999999998</v>
      </c>
      <c r="BR233" s="15">
        <v>0.49</v>
      </c>
      <c r="BS233" s="15">
        <v>2.79</v>
      </c>
      <c r="BT233" s="15">
        <v>44.52</v>
      </c>
      <c r="BU233" s="15"/>
      <c r="BV233" s="15"/>
      <c r="BW233" s="15"/>
      <c r="BX233" s="15"/>
      <c r="BY233" s="15"/>
      <c r="BZ233" s="15"/>
      <c r="CA233" s="15"/>
      <c r="CB233" s="15"/>
      <c r="CC233" s="17">
        <v>33</v>
      </c>
      <c r="CD233" s="17">
        <v>13</v>
      </c>
      <c r="CE233" s="17">
        <v>288</v>
      </c>
      <c r="CF233" s="17">
        <v>97</v>
      </c>
      <c r="CG233" s="17">
        <v>99</v>
      </c>
      <c r="CH233" s="17">
        <v>14</v>
      </c>
      <c r="CI233" s="17">
        <v>104</v>
      </c>
      <c r="CJ233" s="17">
        <v>28</v>
      </c>
      <c r="CK233" s="17">
        <v>0.08</v>
      </c>
      <c r="CL233" s="17">
        <v>0</v>
      </c>
      <c r="CM233" s="17">
        <v>0.02</v>
      </c>
      <c r="CN233" s="17">
        <v>0.1</v>
      </c>
      <c r="CO233" s="17">
        <v>1.55</v>
      </c>
      <c r="CP233" s="17">
        <v>1.46</v>
      </c>
      <c r="CQ233" s="17">
        <v>221</v>
      </c>
      <c r="CR233" s="17">
        <v>35</v>
      </c>
      <c r="CS233" s="17">
        <v>199</v>
      </c>
      <c r="CT233" s="17">
        <v>114</v>
      </c>
      <c r="CU233" s="17">
        <v>50</v>
      </c>
      <c r="CV233" s="17">
        <v>18</v>
      </c>
      <c r="CW233" s="17">
        <v>158</v>
      </c>
      <c r="CX233" s="17">
        <v>60</v>
      </c>
      <c r="CY233" s="17">
        <v>1.01</v>
      </c>
      <c r="CZ233" s="17">
        <v>0.24</v>
      </c>
      <c r="DA233" s="17">
        <v>0</v>
      </c>
      <c r="DB233" s="15"/>
      <c r="DC233" s="15"/>
      <c r="DD233" s="15"/>
      <c r="DE233" s="15"/>
      <c r="DF233" s="15"/>
      <c r="DG233" s="15"/>
      <c r="DH233" s="15"/>
    </row>
    <row r="234" spans="1:112" ht="17.25" thickBot="1">
      <c r="A234" s="18" t="b">
        <v>1</v>
      </c>
      <c r="B234" s="18" t="b">
        <v>1</v>
      </c>
      <c r="C234" s="15"/>
      <c r="D234" s="15"/>
      <c r="E234" s="17">
        <v>512462</v>
      </c>
      <c r="F234" s="17">
        <v>0</v>
      </c>
      <c r="G234" s="17">
        <v>0</v>
      </c>
      <c r="H234" s="17">
        <v>0</v>
      </c>
      <c r="I234" s="17">
        <v>0</v>
      </c>
      <c r="J234" s="15">
        <v>0</v>
      </c>
      <c r="K234" s="17">
        <v>0</v>
      </c>
      <c r="L234" s="17">
        <v>2</v>
      </c>
      <c r="M234" s="15">
        <v>2.2000000000000002</v>
      </c>
      <c r="N234" s="15"/>
      <c r="O234" s="17">
        <v>0</v>
      </c>
      <c r="P234" s="15" t="s">
        <v>1633</v>
      </c>
      <c r="Q234" s="15">
        <v>0</v>
      </c>
      <c r="R234" s="17">
        <v>232</v>
      </c>
      <c r="S234" s="18" t="b">
        <v>0</v>
      </c>
      <c r="T234" s="15"/>
      <c r="U234" s="15"/>
      <c r="V234" s="17">
        <v>50</v>
      </c>
      <c r="W234" s="15" t="s">
        <v>1634</v>
      </c>
      <c r="X234" s="15">
        <v>3.1</v>
      </c>
      <c r="Y234" s="18" t="b">
        <v>0</v>
      </c>
      <c r="Z234" s="15" t="s">
        <v>368</v>
      </c>
      <c r="AA234" s="15">
        <v>0.6</v>
      </c>
      <c r="AB234" s="18" t="b">
        <v>0</v>
      </c>
      <c r="AC234" s="15"/>
      <c r="AD234" s="15" t="s">
        <v>519</v>
      </c>
      <c r="AE234" s="17">
        <v>9</v>
      </c>
      <c r="AF234" s="17">
        <v>11</v>
      </c>
      <c r="AG234" s="17">
        <v>116</v>
      </c>
      <c r="AH234" s="17">
        <v>0</v>
      </c>
      <c r="AI234" s="17">
        <v>0</v>
      </c>
      <c r="AJ234" s="17">
        <v>0</v>
      </c>
      <c r="AK234" s="17">
        <v>0</v>
      </c>
      <c r="AL234" s="15">
        <v>0</v>
      </c>
      <c r="AM234" s="15">
        <v>23.2</v>
      </c>
      <c r="AN234" s="15" t="s">
        <v>368</v>
      </c>
      <c r="AO234" s="15"/>
      <c r="AP234" s="15"/>
      <c r="AQ234" s="15"/>
      <c r="AR234" s="15"/>
      <c r="AS234" s="18" t="b">
        <v>0</v>
      </c>
      <c r="AT234" s="15" t="s">
        <v>2611</v>
      </c>
      <c r="AU234" s="17">
        <v>3118</v>
      </c>
      <c r="AV234" s="17">
        <v>1</v>
      </c>
      <c r="AW234" s="17">
        <v>3</v>
      </c>
      <c r="AX234" s="17">
        <v>10</v>
      </c>
      <c r="AY234" s="17">
        <v>46</v>
      </c>
      <c r="AZ234" s="17">
        <v>0</v>
      </c>
      <c r="BA234" s="17">
        <v>0</v>
      </c>
      <c r="BB234" s="17">
        <v>0</v>
      </c>
      <c r="BC234" s="17">
        <v>6</v>
      </c>
      <c r="BD234" s="17">
        <v>1</v>
      </c>
      <c r="BE234" s="17">
        <v>0</v>
      </c>
      <c r="BF234" s="17">
        <v>2</v>
      </c>
      <c r="BG234" s="17">
        <v>368</v>
      </c>
      <c r="BH234" s="15">
        <v>582.79999999999995</v>
      </c>
      <c r="BI234" s="15">
        <v>282.89999999999998</v>
      </c>
      <c r="BJ234" s="15">
        <v>206</v>
      </c>
      <c r="BK234" s="15">
        <v>107.5</v>
      </c>
      <c r="BL234" s="17">
        <v>0</v>
      </c>
      <c r="BM234" s="17">
        <v>0</v>
      </c>
      <c r="BN234" s="17">
        <v>0</v>
      </c>
      <c r="BO234" s="17">
        <v>0</v>
      </c>
      <c r="BP234" s="17">
        <v>35</v>
      </c>
      <c r="BQ234" s="15">
        <v>1.67</v>
      </c>
      <c r="BR234" s="15">
        <v>1</v>
      </c>
      <c r="BS234" s="15">
        <v>2.67</v>
      </c>
      <c r="BT234" s="15">
        <v>53.49</v>
      </c>
      <c r="BU234" s="15"/>
      <c r="BV234" s="15"/>
      <c r="BW234" s="15"/>
      <c r="BX234" s="15"/>
      <c r="BY234" s="15"/>
      <c r="BZ234" s="15"/>
      <c r="CA234" s="15"/>
      <c r="CB234" s="15"/>
      <c r="CC234" s="17">
        <v>82</v>
      </c>
      <c r="CD234" s="17">
        <v>34</v>
      </c>
      <c r="CE234" s="17">
        <v>130</v>
      </c>
      <c r="CF234" s="17">
        <v>32</v>
      </c>
      <c r="CG234" s="17">
        <v>148</v>
      </c>
      <c r="CH234" s="17">
        <v>36</v>
      </c>
      <c r="CI234" s="17">
        <v>111</v>
      </c>
      <c r="CJ234" s="17">
        <v>32</v>
      </c>
      <c r="CK234" s="17">
        <v>0.05</v>
      </c>
      <c r="CL234" s="17">
        <v>0</v>
      </c>
      <c r="CM234" s="17">
        <v>0.03</v>
      </c>
      <c r="CN234" s="17">
        <v>0.08</v>
      </c>
      <c r="CO234" s="17">
        <v>1.54</v>
      </c>
      <c r="CP234" s="17">
        <v>1.33</v>
      </c>
      <c r="CQ234" s="17">
        <v>330</v>
      </c>
      <c r="CR234" s="17">
        <v>67</v>
      </c>
      <c r="CS234" s="17">
        <v>308</v>
      </c>
      <c r="CT234" s="17">
        <v>146</v>
      </c>
      <c r="CU234" s="17">
        <v>159</v>
      </c>
      <c r="CV234" s="17">
        <v>65</v>
      </c>
      <c r="CW234" s="17">
        <v>251</v>
      </c>
      <c r="CX234" s="17">
        <v>90</v>
      </c>
      <c r="CY234" s="17">
        <v>1.01</v>
      </c>
      <c r="CZ234" s="17">
        <v>0.28999999999999998</v>
      </c>
      <c r="DA234" s="17">
        <v>0</v>
      </c>
      <c r="DB234" s="15"/>
      <c r="DC234" s="15"/>
      <c r="DD234" s="15"/>
      <c r="DE234" s="15"/>
      <c r="DF234" s="15"/>
      <c r="DG234" s="15"/>
      <c r="DH234" s="15"/>
    </row>
    <row r="235" spans="1:112" ht="17.25" thickBot="1">
      <c r="A235" s="18" t="b">
        <v>1</v>
      </c>
      <c r="B235" s="18" t="b">
        <v>1</v>
      </c>
      <c r="C235" s="15"/>
      <c r="D235" s="15"/>
      <c r="E235" s="17">
        <v>224967</v>
      </c>
      <c r="F235" s="17">
        <v>0</v>
      </c>
      <c r="G235" s="17">
        <v>0</v>
      </c>
      <c r="H235" s="17">
        <v>0</v>
      </c>
      <c r="I235" s="17">
        <v>0</v>
      </c>
      <c r="J235" s="15">
        <v>0</v>
      </c>
      <c r="K235" s="17">
        <v>0</v>
      </c>
      <c r="L235" s="17">
        <v>2</v>
      </c>
      <c r="M235" s="15">
        <v>1.7</v>
      </c>
      <c r="N235" s="15"/>
      <c r="O235" s="17">
        <v>0</v>
      </c>
      <c r="P235" s="15" t="s">
        <v>767</v>
      </c>
      <c r="Q235" s="15">
        <v>0</v>
      </c>
      <c r="R235" s="17">
        <v>233</v>
      </c>
      <c r="S235" s="18" t="b">
        <v>0</v>
      </c>
      <c r="T235" s="15"/>
      <c r="U235" s="15"/>
      <c r="V235" s="17">
        <v>45</v>
      </c>
      <c r="W235" s="15" t="s">
        <v>768</v>
      </c>
      <c r="X235" s="15">
        <v>2.9</v>
      </c>
      <c r="Y235" s="18" t="b">
        <v>0</v>
      </c>
      <c r="Z235" s="15" t="s">
        <v>344</v>
      </c>
      <c r="AA235" s="15">
        <v>1.9</v>
      </c>
      <c r="AB235" s="18" t="b">
        <v>0</v>
      </c>
      <c r="AC235" s="15"/>
      <c r="AD235" s="15" t="s">
        <v>519</v>
      </c>
      <c r="AE235" s="17">
        <v>9</v>
      </c>
      <c r="AF235" s="17">
        <v>11</v>
      </c>
      <c r="AG235" s="17">
        <v>95</v>
      </c>
      <c r="AH235" s="17">
        <v>0</v>
      </c>
      <c r="AI235" s="17">
        <v>0</v>
      </c>
      <c r="AJ235" s="17">
        <v>0</v>
      </c>
      <c r="AK235" s="17">
        <v>0</v>
      </c>
      <c r="AL235" s="15">
        <v>0</v>
      </c>
      <c r="AM235" s="15">
        <v>21.1</v>
      </c>
      <c r="AN235" s="15" t="s">
        <v>344</v>
      </c>
      <c r="AO235" s="15"/>
      <c r="AP235" s="15"/>
      <c r="AQ235" s="15"/>
      <c r="AR235" s="15"/>
      <c r="AS235" s="18" t="b">
        <v>0</v>
      </c>
      <c r="AT235" s="15" t="s">
        <v>2610</v>
      </c>
      <c r="AU235" s="17">
        <v>2959</v>
      </c>
      <c r="AV235" s="17">
        <v>0</v>
      </c>
      <c r="AW235" s="17">
        <v>1</v>
      </c>
      <c r="AX235" s="17">
        <v>9</v>
      </c>
      <c r="AY235" s="17">
        <v>47</v>
      </c>
      <c r="AZ235" s="17">
        <v>1</v>
      </c>
      <c r="BA235" s="17">
        <v>0</v>
      </c>
      <c r="BB235" s="17">
        <v>0</v>
      </c>
      <c r="BC235" s="17">
        <v>6</v>
      </c>
      <c r="BD235" s="17">
        <v>0</v>
      </c>
      <c r="BE235" s="17">
        <v>0</v>
      </c>
      <c r="BF235" s="17">
        <v>2</v>
      </c>
      <c r="BG235" s="17">
        <v>350</v>
      </c>
      <c r="BH235" s="15">
        <v>559.20000000000005</v>
      </c>
      <c r="BI235" s="15">
        <v>394.1</v>
      </c>
      <c r="BJ235" s="15">
        <v>71</v>
      </c>
      <c r="BK235" s="15">
        <v>102.3</v>
      </c>
      <c r="BL235" s="17">
        <v>0</v>
      </c>
      <c r="BM235" s="17">
        <v>0</v>
      </c>
      <c r="BN235" s="17">
        <v>0</v>
      </c>
      <c r="BO235" s="17">
        <v>0</v>
      </c>
      <c r="BP235" s="17">
        <v>33</v>
      </c>
      <c r="BQ235" s="15">
        <v>0.28000000000000003</v>
      </c>
      <c r="BR235" s="15">
        <v>2.46</v>
      </c>
      <c r="BS235" s="15">
        <v>2.74</v>
      </c>
      <c r="BT235" s="15">
        <v>48.41</v>
      </c>
      <c r="BU235" s="15"/>
      <c r="BV235" s="15"/>
      <c r="BW235" s="15"/>
      <c r="BX235" s="15"/>
      <c r="BY235" s="15"/>
      <c r="BZ235" s="15"/>
      <c r="CA235" s="15"/>
      <c r="CB235" s="15"/>
      <c r="CC235" s="17">
        <v>91</v>
      </c>
      <c r="CD235" s="17">
        <v>40</v>
      </c>
      <c r="CE235" s="17">
        <v>81</v>
      </c>
      <c r="CF235" s="17">
        <v>20</v>
      </c>
      <c r="CG235" s="17">
        <v>260</v>
      </c>
      <c r="CH235" s="17">
        <v>83</v>
      </c>
      <c r="CI235" s="17">
        <v>124</v>
      </c>
      <c r="CJ235" s="17">
        <v>36</v>
      </c>
      <c r="CK235" s="17">
        <v>0.01</v>
      </c>
      <c r="CL235" s="17">
        <v>0</v>
      </c>
      <c r="CM235" s="17">
        <v>7.0000000000000007E-2</v>
      </c>
      <c r="CN235" s="17">
        <v>0.08</v>
      </c>
      <c r="CO235" s="17">
        <v>1.47</v>
      </c>
      <c r="CP235" s="17">
        <v>1.43</v>
      </c>
      <c r="CQ235" s="17">
        <v>411</v>
      </c>
      <c r="CR235" s="17">
        <v>98</v>
      </c>
      <c r="CS235" s="17">
        <v>110</v>
      </c>
      <c r="CT235" s="17">
        <v>72</v>
      </c>
      <c r="CU235" s="17">
        <v>181</v>
      </c>
      <c r="CV235" s="17">
        <v>75</v>
      </c>
      <c r="CW235" s="17">
        <v>135</v>
      </c>
      <c r="CX235" s="17">
        <v>53</v>
      </c>
      <c r="CY235" s="17">
        <v>1</v>
      </c>
      <c r="CZ235" s="17">
        <v>0.27</v>
      </c>
      <c r="DA235" s="17">
        <v>0</v>
      </c>
      <c r="DB235" s="15"/>
      <c r="DC235" s="15"/>
      <c r="DD235" s="15"/>
      <c r="DE235" s="15"/>
      <c r="DF235" s="15"/>
      <c r="DG235" s="15"/>
      <c r="DH235" s="15"/>
    </row>
    <row r="236" spans="1:112" ht="17.25" thickBot="1">
      <c r="A236" s="18" t="b">
        <v>1</v>
      </c>
      <c r="B236" s="18" t="b">
        <v>1</v>
      </c>
      <c r="C236" s="15"/>
      <c r="D236" s="15"/>
      <c r="E236" s="17">
        <v>243571</v>
      </c>
      <c r="F236" s="17">
        <v>0</v>
      </c>
      <c r="G236" s="17">
        <v>0</v>
      </c>
      <c r="H236" s="17">
        <v>0</v>
      </c>
      <c r="I236" s="17">
        <v>0</v>
      </c>
      <c r="J236" s="15">
        <v>0</v>
      </c>
      <c r="K236" s="17">
        <v>0</v>
      </c>
      <c r="L236" s="17">
        <v>2</v>
      </c>
      <c r="M236" s="15">
        <v>1.7</v>
      </c>
      <c r="N236" s="15"/>
      <c r="O236" s="17">
        <v>0</v>
      </c>
      <c r="P236" s="15" t="s">
        <v>560</v>
      </c>
      <c r="Q236" s="15">
        <v>0</v>
      </c>
      <c r="R236" s="17">
        <v>234</v>
      </c>
      <c r="S236" s="18" t="b">
        <v>0</v>
      </c>
      <c r="T236" s="15"/>
      <c r="U236" s="15"/>
      <c r="V236" s="17">
        <v>45</v>
      </c>
      <c r="W236" s="15" t="s">
        <v>772</v>
      </c>
      <c r="X236" s="15">
        <v>3.1</v>
      </c>
      <c r="Y236" s="18" t="b">
        <v>0</v>
      </c>
      <c r="Z236" s="15" t="s">
        <v>364</v>
      </c>
      <c r="AA236" s="15">
        <v>0.1</v>
      </c>
      <c r="AB236" s="18" t="b">
        <v>0</v>
      </c>
      <c r="AC236" s="15"/>
      <c r="AD236" s="15" t="s">
        <v>519</v>
      </c>
      <c r="AE236" s="17">
        <v>9</v>
      </c>
      <c r="AF236" s="17">
        <v>11</v>
      </c>
      <c r="AG236" s="17">
        <v>22</v>
      </c>
      <c r="AH236" s="17">
        <v>0</v>
      </c>
      <c r="AI236" s="17">
        <v>0</v>
      </c>
      <c r="AJ236" s="17">
        <v>0</v>
      </c>
      <c r="AK236" s="17">
        <v>0</v>
      </c>
      <c r="AL236" s="15">
        <v>0</v>
      </c>
      <c r="AM236" s="15">
        <v>4.9000000000000004</v>
      </c>
      <c r="AN236" s="15" t="s">
        <v>364</v>
      </c>
      <c r="AO236" s="15"/>
      <c r="AP236" s="15"/>
      <c r="AQ236" s="15"/>
      <c r="AR236" s="15"/>
      <c r="AS236" s="18" t="b">
        <v>0</v>
      </c>
      <c r="AT236" s="15" t="s">
        <v>2614</v>
      </c>
      <c r="AU236" s="17">
        <v>238</v>
      </c>
      <c r="AV236" s="17">
        <v>0</v>
      </c>
      <c r="AW236" s="17">
        <v>0</v>
      </c>
      <c r="AX236" s="17">
        <v>2</v>
      </c>
      <c r="AY236" s="17">
        <v>2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67</v>
      </c>
      <c r="BH236" s="15">
        <v>65.599999999999994</v>
      </c>
      <c r="BI236" s="15">
        <v>6.4</v>
      </c>
      <c r="BJ236" s="15">
        <v>17</v>
      </c>
      <c r="BK236" s="15">
        <v>8.8000000000000007</v>
      </c>
      <c r="BL236" s="17">
        <v>0</v>
      </c>
      <c r="BM236" s="17">
        <v>0</v>
      </c>
      <c r="BN236" s="17">
        <v>0</v>
      </c>
      <c r="BO236" s="17">
        <v>0</v>
      </c>
      <c r="BP236" s="17">
        <v>3</v>
      </c>
      <c r="BQ236" s="15">
        <v>0.03</v>
      </c>
      <c r="BR236" s="15">
        <v>0.04</v>
      </c>
      <c r="BS236" s="15">
        <v>7.0000000000000007E-2</v>
      </c>
      <c r="BT236" s="15">
        <v>3.67</v>
      </c>
      <c r="BU236" s="15"/>
      <c r="BV236" s="15"/>
      <c r="BW236" s="15"/>
      <c r="BX236" s="15"/>
      <c r="BY236" s="15"/>
      <c r="BZ236" s="15"/>
      <c r="CA236" s="15"/>
      <c r="CB236" s="15"/>
      <c r="CC236" s="17">
        <v>327</v>
      </c>
      <c r="CD236" s="17">
        <v>117</v>
      </c>
      <c r="CE236" s="17">
        <v>351</v>
      </c>
      <c r="CF236" s="17">
        <v>123</v>
      </c>
      <c r="CG236" s="17">
        <v>317</v>
      </c>
      <c r="CH236" s="17">
        <v>114</v>
      </c>
      <c r="CI236" s="17">
        <v>342</v>
      </c>
      <c r="CJ236" s="17">
        <v>117</v>
      </c>
      <c r="CK236" s="17">
        <v>0.01</v>
      </c>
      <c r="CL236" s="17">
        <v>0</v>
      </c>
      <c r="CM236" s="17">
        <v>0.02</v>
      </c>
      <c r="CN236" s="17">
        <v>0.03</v>
      </c>
      <c r="CO236" s="17">
        <v>1.39</v>
      </c>
      <c r="CP236" s="17">
        <v>0.76</v>
      </c>
      <c r="CQ236" s="17">
        <v>423</v>
      </c>
      <c r="CR236" s="17">
        <v>108</v>
      </c>
      <c r="CS236" s="17">
        <v>122</v>
      </c>
      <c r="CT236" s="17">
        <v>82</v>
      </c>
      <c r="CU236" s="17">
        <v>156</v>
      </c>
      <c r="CV236" s="17">
        <v>63</v>
      </c>
      <c r="CW236" s="17">
        <v>486</v>
      </c>
      <c r="CX236" s="17">
        <v>166</v>
      </c>
      <c r="CY236" s="17">
        <v>1.1299999999999999</v>
      </c>
      <c r="CZ236" s="17">
        <v>0.76</v>
      </c>
      <c r="DA236" s="17">
        <v>0</v>
      </c>
      <c r="DB236" s="15"/>
      <c r="DC236" s="15"/>
      <c r="DD236" s="15"/>
      <c r="DE236" s="15"/>
      <c r="DF236" s="15"/>
      <c r="DG236" s="15"/>
      <c r="DH236" s="15"/>
    </row>
    <row r="237" spans="1:112" ht="17.25" thickBot="1">
      <c r="A237" s="18" t="b">
        <v>1</v>
      </c>
      <c r="B237" s="18" t="b">
        <v>1</v>
      </c>
      <c r="C237" s="15"/>
      <c r="D237" s="15"/>
      <c r="E237" s="17">
        <v>499300</v>
      </c>
      <c r="F237" s="17">
        <v>0</v>
      </c>
      <c r="G237" s="17">
        <v>0</v>
      </c>
      <c r="H237" s="17">
        <v>0</v>
      </c>
      <c r="I237" s="17">
        <v>0</v>
      </c>
      <c r="J237" s="15">
        <v>0</v>
      </c>
      <c r="K237" s="17">
        <v>0</v>
      </c>
      <c r="L237" s="17">
        <v>2</v>
      </c>
      <c r="M237" s="15">
        <v>1</v>
      </c>
      <c r="N237" s="15"/>
      <c r="O237" s="17">
        <v>0</v>
      </c>
      <c r="P237" s="15" t="s">
        <v>592</v>
      </c>
      <c r="Q237" s="15">
        <v>0</v>
      </c>
      <c r="R237" s="17">
        <v>235</v>
      </c>
      <c r="S237" s="18" t="b">
        <v>0</v>
      </c>
      <c r="T237" s="15"/>
      <c r="U237" s="15"/>
      <c r="V237" s="17">
        <v>40</v>
      </c>
      <c r="W237" s="15" t="s">
        <v>3312</v>
      </c>
      <c r="X237" s="15">
        <v>0</v>
      </c>
      <c r="Y237" s="18" t="b">
        <v>0</v>
      </c>
      <c r="Z237" s="15" t="s">
        <v>3313</v>
      </c>
      <c r="AA237" s="15">
        <v>0.2</v>
      </c>
      <c r="AB237" s="18" t="b">
        <v>0</v>
      </c>
      <c r="AC237" s="15"/>
      <c r="AD237" s="15" t="s">
        <v>519</v>
      </c>
      <c r="AE237" s="17">
        <v>9</v>
      </c>
      <c r="AF237" s="17">
        <v>11</v>
      </c>
      <c r="AG237" s="17">
        <v>0</v>
      </c>
      <c r="AH237" s="17">
        <v>0</v>
      </c>
      <c r="AI237" s="17">
        <v>0</v>
      </c>
      <c r="AJ237" s="17">
        <v>0</v>
      </c>
      <c r="AK237" s="17">
        <v>0</v>
      </c>
      <c r="AL237" s="15">
        <v>0</v>
      </c>
      <c r="AM237" s="15">
        <v>0</v>
      </c>
      <c r="AN237" s="15" t="s">
        <v>3313</v>
      </c>
      <c r="AO237" s="15"/>
      <c r="AP237" s="15"/>
      <c r="AQ237" s="15"/>
      <c r="AR237" s="15"/>
      <c r="AS237" s="18" t="b">
        <v>0</v>
      </c>
      <c r="AT237" s="15" t="s">
        <v>3314</v>
      </c>
      <c r="AU237" s="17">
        <v>0</v>
      </c>
      <c r="AV237" s="17">
        <v>0</v>
      </c>
      <c r="AW237" s="17">
        <v>0</v>
      </c>
      <c r="AX237" s="17">
        <v>0</v>
      </c>
      <c r="AY237" s="17">
        <v>0</v>
      </c>
      <c r="AZ237" s="17">
        <v>0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0</v>
      </c>
      <c r="BG237" s="17">
        <v>0</v>
      </c>
      <c r="BH237" s="15">
        <v>0</v>
      </c>
      <c r="BI237" s="15">
        <v>0</v>
      </c>
      <c r="BJ237" s="15">
        <v>0</v>
      </c>
      <c r="BK237" s="15">
        <v>0</v>
      </c>
      <c r="BL237" s="17">
        <v>0</v>
      </c>
      <c r="BM237" s="17">
        <v>0</v>
      </c>
      <c r="BN237" s="17">
        <v>0</v>
      </c>
      <c r="BO237" s="17">
        <v>0</v>
      </c>
      <c r="BP237" s="17">
        <v>0</v>
      </c>
      <c r="BQ237" s="15">
        <v>0</v>
      </c>
      <c r="BR237" s="15">
        <v>0</v>
      </c>
      <c r="BS237" s="15">
        <v>0</v>
      </c>
      <c r="BT237" s="15">
        <v>0</v>
      </c>
      <c r="BU237" s="15"/>
      <c r="BV237" s="15"/>
      <c r="BW237" s="15"/>
      <c r="BX237" s="15"/>
      <c r="BY237" s="15"/>
      <c r="BZ237" s="15"/>
      <c r="CA237" s="15"/>
      <c r="CB237" s="15"/>
      <c r="CC237" s="17">
        <v>436</v>
      </c>
      <c r="CD237" s="17">
        <v>159</v>
      </c>
      <c r="CE237" s="17">
        <v>421</v>
      </c>
      <c r="CF237" s="17">
        <v>158</v>
      </c>
      <c r="CG237" s="17">
        <v>402</v>
      </c>
      <c r="CH237" s="17">
        <v>154</v>
      </c>
      <c r="CI237" s="17">
        <v>438</v>
      </c>
      <c r="CJ237" s="17">
        <v>159</v>
      </c>
      <c r="CK237" s="17">
        <v>0</v>
      </c>
      <c r="CL237" s="17">
        <v>0</v>
      </c>
      <c r="CM237" s="17">
        <v>0</v>
      </c>
      <c r="CN237" s="17">
        <v>0</v>
      </c>
      <c r="CO237" s="17">
        <v>0</v>
      </c>
      <c r="CP237" s="17">
        <v>0</v>
      </c>
      <c r="CQ237" s="17">
        <v>539</v>
      </c>
      <c r="CR237" s="17">
        <v>167</v>
      </c>
      <c r="CS237" s="17">
        <v>48</v>
      </c>
      <c r="CT237" s="17">
        <v>30</v>
      </c>
      <c r="CU237" s="17">
        <v>442</v>
      </c>
      <c r="CV237" s="17">
        <v>160</v>
      </c>
      <c r="CW237" s="17">
        <v>355</v>
      </c>
      <c r="CX237" s="17">
        <v>124</v>
      </c>
      <c r="CY237" s="17">
        <v>0</v>
      </c>
      <c r="CZ237" s="17">
        <v>0</v>
      </c>
      <c r="DA237" s="17">
        <v>0</v>
      </c>
      <c r="DB237" s="15"/>
      <c r="DC237" s="15"/>
      <c r="DD237" s="15"/>
      <c r="DE237" s="15"/>
      <c r="DF237" s="15"/>
      <c r="DG237" s="15"/>
      <c r="DH237" s="15"/>
    </row>
    <row r="238" spans="1:112" ht="27.75" thickBot="1">
      <c r="A238" s="18" t="b">
        <v>1</v>
      </c>
      <c r="B238" s="18" t="b">
        <v>1</v>
      </c>
      <c r="C238" s="15"/>
      <c r="D238" s="15"/>
      <c r="E238" s="17">
        <v>215413</v>
      </c>
      <c r="F238" s="17">
        <v>0</v>
      </c>
      <c r="G238" s="17">
        <v>0</v>
      </c>
      <c r="H238" s="17">
        <v>0</v>
      </c>
      <c r="I238" s="17">
        <v>0</v>
      </c>
      <c r="J238" s="15">
        <v>0</v>
      </c>
      <c r="K238" s="17">
        <v>0</v>
      </c>
      <c r="L238" s="17">
        <v>3</v>
      </c>
      <c r="M238" s="15">
        <v>2.2999999999999998</v>
      </c>
      <c r="N238" s="15"/>
      <c r="O238" s="17">
        <v>0</v>
      </c>
      <c r="P238" s="15" t="s">
        <v>1503</v>
      </c>
      <c r="Q238" s="15">
        <v>0</v>
      </c>
      <c r="R238" s="17">
        <v>236</v>
      </c>
      <c r="S238" s="18" t="b">
        <v>0</v>
      </c>
      <c r="T238" s="15"/>
      <c r="U238" s="15"/>
      <c r="V238" s="17">
        <v>65</v>
      </c>
      <c r="W238" s="15" t="s">
        <v>1504</v>
      </c>
      <c r="X238" s="15">
        <v>4.9000000000000004</v>
      </c>
      <c r="Y238" s="18" t="b">
        <v>0</v>
      </c>
      <c r="Z238" s="15" t="s">
        <v>1505</v>
      </c>
      <c r="AA238" s="15">
        <v>4.9000000000000004</v>
      </c>
      <c r="AB238" s="18" t="b">
        <v>0</v>
      </c>
      <c r="AC238" s="15"/>
      <c r="AD238" s="15" t="s">
        <v>519</v>
      </c>
      <c r="AE238" s="17">
        <v>9</v>
      </c>
      <c r="AF238" s="17">
        <v>11</v>
      </c>
      <c r="AG238" s="17">
        <v>151</v>
      </c>
      <c r="AH238" s="17">
        <v>0</v>
      </c>
      <c r="AI238" s="17">
        <v>0</v>
      </c>
      <c r="AJ238" s="17">
        <v>0</v>
      </c>
      <c r="AK238" s="17">
        <v>0</v>
      </c>
      <c r="AL238" s="15">
        <v>0</v>
      </c>
      <c r="AM238" s="15">
        <v>23.2</v>
      </c>
      <c r="AN238" s="15" t="s">
        <v>1505</v>
      </c>
      <c r="AO238" s="15"/>
      <c r="AP238" s="15"/>
      <c r="AQ238" s="15"/>
      <c r="AR238" s="15"/>
      <c r="AS238" s="18" t="b">
        <v>0</v>
      </c>
      <c r="AT238" s="15" t="s">
        <v>2539</v>
      </c>
      <c r="AU238" s="17">
        <v>2629</v>
      </c>
      <c r="AV238" s="17">
        <v>8</v>
      </c>
      <c r="AW238" s="17">
        <v>7</v>
      </c>
      <c r="AX238" s="17">
        <v>8</v>
      </c>
      <c r="AY238" s="17">
        <v>39</v>
      </c>
      <c r="AZ238" s="17">
        <v>0</v>
      </c>
      <c r="BA238" s="17">
        <v>0</v>
      </c>
      <c r="BB238" s="17">
        <v>0</v>
      </c>
      <c r="BC238" s="17">
        <v>6</v>
      </c>
      <c r="BD238" s="17">
        <v>0</v>
      </c>
      <c r="BE238" s="17">
        <v>0</v>
      </c>
      <c r="BF238" s="17">
        <v>18</v>
      </c>
      <c r="BG238" s="17">
        <v>598</v>
      </c>
      <c r="BH238" s="15">
        <v>619.4</v>
      </c>
      <c r="BI238" s="15">
        <v>601.1</v>
      </c>
      <c r="BJ238" s="15">
        <v>438</v>
      </c>
      <c r="BK238" s="15">
        <v>166</v>
      </c>
      <c r="BL238" s="17">
        <v>0</v>
      </c>
      <c r="BM238" s="17">
        <v>0</v>
      </c>
      <c r="BN238" s="17">
        <v>0</v>
      </c>
      <c r="BO238" s="17">
        <v>0</v>
      </c>
      <c r="BP238" s="17">
        <v>30</v>
      </c>
      <c r="BQ238" s="15">
        <v>4.3499999999999996</v>
      </c>
      <c r="BR238" s="15">
        <v>5.34</v>
      </c>
      <c r="BS238" s="15">
        <v>9.69</v>
      </c>
      <c r="BT238" s="15">
        <v>40.380000000000003</v>
      </c>
      <c r="BU238" s="17">
        <v>5</v>
      </c>
      <c r="BV238" s="15"/>
      <c r="BW238" s="15"/>
      <c r="BX238" s="15"/>
      <c r="BY238" s="15"/>
      <c r="BZ238" s="15"/>
      <c r="CA238" s="15"/>
      <c r="CB238" s="15"/>
      <c r="CC238" s="17">
        <v>70</v>
      </c>
      <c r="CD238" s="17">
        <v>21</v>
      </c>
      <c r="CE238" s="17">
        <v>34</v>
      </c>
      <c r="CF238" s="17">
        <v>33</v>
      </c>
      <c r="CG238" s="17">
        <v>50</v>
      </c>
      <c r="CH238" s="17">
        <v>29</v>
      </c>
      <c r="CI238" s="17">
        <v>37</v>
      </c>
      <c r="CJ238" s="17">
        <v>27</v>
      </c>
      <c r="CK238" s="17">
        <v>0.15</v>
      </c>
      <c r="CL238" s="17">
        <v>0</v>
      </c>
      <c r="CM238" s="17">
        <v>0.18</v>
      </c>
      <c r="CN238" s="17">
        <v>0.33</v>
      </c>
      <c r="CO238" s="17">
        <v>1.38</v>
      </c>
      <c r="CP238" s="17">
        <v>1.34</v>
      </c>
      <c r="CQ238" s="17">
        <v>37</v>
      </c>
      <c r="CR238" s="17">
        <v>25</v>
      </c>
      <c r="CS238" s="17">
        <v>510</v>
      </c>
      <c r="CT238" s="17">
        <v>213</v>
      </c>
      <c r="CU238" s="17">
        <v>14</v>
      </c>
      <c r="CV238" s="17">
        <v>7</v>
      </c>
      <c r="CW238" s="17">
        <v>78</v>
      </c>
      <c r="CX238" s="17">
        <v>26</v>
      </c>
      <c r="CY238" s="17">
        <v>1.03</v>
      </c>
      <c r="CZ238" s="17">
        <v>0.27</v>
      </c>
      <c r="DA238" s="17">
        <v>0</v>
      </c>
      <c r="DB238" s="15"/>
      <c r="DC238" s="15"/>
      <c r="DD238" s="15"/>
      <c r="DE238" s="15"/>
      <c r="DF238" s="15"/>
      <c r="DG238" s="15"/>
      <c r="DH238" s="15"/>
    </row>
    <row r="239" spans="1:112" ht="17.25" thickBot="1">
      <c r="A239" s="18" t="b">
        <v>1</v>
      </c>
      <c r="B239" s="18" t="b">
        <v>1</v>
      </c>
      <c r="C239" s="15"/>
      <c r="D239" s="15"/>
      <c r="E239" s="17">
        <v>440993</v>
      </c>
      <c r="F239" s="17">
        <v>0</v>
      </c>
      <c r="G239" s="17">
        <v>0</v>
      </c>
      <c r="H239" s="17">
        <v>0</v>
      </c>
      <c r="I239" s="17">
        <v>0</v>
      </c>
      <c r="J239" s="15">
        <v>0</v>
      </c>
      <c r="K239" s="17">
        <v>0</v>
      </c>
      <c r="L239" s="17">
        <v>3</v>
      </c>
      <c r="M239" s="15">
        <v>2.1</v>
      </c>
      <c r="N239" s="15"/>
      <c r="O239" s="17">
        <v>0</v>
      </c>
      <c r="P239" s="15" t="s">
        <v>1179</v>
      </c>
      <c r="Q239" s="15">
        <v>0</v>
      </c>
      <c r="R239" s="17">
        <v>237</v>
      </c>
      <c r="S239" s="18" t="b">
        <v>0</v>
      </c>
      <c r="T239" s="15"/>
      <c r="U239" s="15"/>
      <c r="V239" s="17">
        <v>60</v>
      </c>
      <c r="W239" s="15" t="s">
        <v>1180</v>
      </c>
      <c r="X239" s="15">
        <v>4</v>
      </c>
      <c r="Y239" s="18" t="b">
        <v>0</v>
      </c>
      <c r="Z239" s="15" t="s">
        <v>1181</v>
      </c>
      <c r="AA239" s="15">
        <v>18.7</v>
      </c>
      <c r="AB239" s="18" t="b">
        <v>0</v>
      </c>
      <c r="AC239" s="15"/>
      <c r="AD239" s="15" t="s">
        <v>519</v>
      </c>
      <c r="AE239" s="17">
        <v>9</v>
      </c>
      <c r="AF239" s="17">
        <v>11</v>
      </c>
      <c r="AG239" s="17">
        <v>128</v>
      </c>
      <c r="AH239" s="17">
        <v>0</v>
      </c>
      <c r="AI239" s="17">
        <v>0</v>
      </c>
      <c r="AJ239" s="17">
        <v>0</v>
      </c>
      <c r="AK239" s="17">
        <v>0</v>
      </c>
      <c r="AL239" s="15">
        <v>0</v>
      </c>
      <c r="AM239" s="15">
        <v>21.3</v>
      </c>
      <c r="AN239" s="15" t="s">
        <v>1181</v>
      </c>
      <c r="AO239" s="15"/>
      <c r="AP239" s="15"/>
      <c r="AQ239" s="15"/>
      <c r="AR239" s="15"/>
      <c r="AS239" s="18" t="b">
        <v>0</v>
      </c>
      <c r="AT239" s="15" t="s">
        <v>2619</v>
      </c>
      <c r="AU239" s="17">
        <v>2781</v>
      </c>
      <c r="AV239" s="17">
        <v>6</v>
      </c>
      <c r="AW239" s="17">
        <v>3</v>
      </c>
      <c r="AX239" s="17">
        <v>8</v>
      </c>
      <c r="AY239" s="17">
        <v>44</v>
      </c>
      <c r="AZ239" s="17">
        <v>0</v>
      </c>
      <c r="BA239" s="17">
        <v>0</v>
      </c>
      <c r="BB239" s="17">
        <v>0</v>
      </c>
      <c r="BC239" s="17">
        <v>2</v>
      </c>
      <c r="BD239" s="17">
        <v>0</v>
      </c>
      <c r="BE239" s="17">
        <v>0</v>
      </c>
      <c r="BF239" s="17">
        <v>7</v>
      </c>
      <c r="BG239" s="17">
        <v>540</v>
      </c>
      <c r="BH239" s="15">
        <v>605.79999999999995</v>
      </c>
      <c r="BI239" s="15">
        <v>479.2</v>
      </c>
      <c r="BJ239" s="15">
        <v>578</v>
      </c>
      <c r="BK239" s="15">
        <v>166.5</v>
      </c>
      <c r="BL239" s="17">
        <v>0</v>
      </c>
      <c r="BM239" s="17">
        <v>0</v>
      </c>
      <c r="BN239" s="17">
        <v>0</v>
      </c>
      <c r="BO239" s="17">
        <v>0</v>
      </c>
      <c r="BP239" s="17">
        <v>32</v>
      </c>
      <c r="BQ239" s="15">
        <v>6.68</v>
      </c>
      <c r="BR239" s="15">
        <v>4.41</v>
      </c>
      <c r="BS239" s="15">
        <v>11.09</v>
      </c>
      <c r="BT239" s="15">
        <v>42.68</v>
      </c>
      <c r="BU239" s="15"/>
      <c r="BV239" s="15"/>
      <c r="BW239" s="15"/>
      <c r="BX239" s="15"/>
      <c r="BY239" s="17">
        <v>1</v>
      </c>
      <c r="BZ239" s="15"/>
      <c r="CA239" s="15"/>
      <c r="CB239" s="15"/>
      <c r="CC239" s="17">
        <v>72</v>
      </c>
      <c r="CD239" s="17">
        <v>22</v>
      </c>
      <c r="CE239" s="17">
        <v>54</v>
      </c>
      <c r="CF239" s="17">
        <v>47</v>
      </c>
      <c r="CG239" s="17">
        <v>35</v>
      </c>
      <c r="CH239" s="17">
        <v>21</v>
      </c>
      <c r="CI239" s="17">
        <v>36</v>
      </c>
      <c r="CJ239" s="17">
        <v>26</v>
      </c>
      <c r="CK239" s="17">
        <v>0.22</v>
      </c>
      <c r="CL239" s="17">
        <v>0</v>
      </c>
      <c r="CM239" s="17">
        <v>0.14000000000000001</v>
      </c>
      <c r="CN239" s="17">
        <v>0.36</v>
      </c>
      <c r="CO239" s="17">
        <v>1.38</v>
      </c>
      <c r="CP239" s="17">
        <v>1.42</v>
      </c>
      <c r="CQ239" s="17">
        <v>81</v>
      </c>
      <c r="CR239" s="17">
        <v>52</v>
      </c>
      <c r="CS239" s="17">
        <v>475</v>
      </c>
      <c r="CT239" s="17">
        <v>187</v>
      </c>
      <c r="CU239" s="17">
        <v>58</v>
      </c>
      <c r="CV239" s="17">
        <v>25</v>
      </c>
      <c r="CW239" s="17">
        <v>18</v>
      </c>
      <c r="CX239" s="17">
        <v>6</v>
      </c>
      <c r="CY239" s="17">
        <v>1.04</v>
      </c>
      <c r="CZ239" s="17">
        <v>0.26</v>
      </c>
      <c r="DA239" s="17">
        <v>0</v>
      </c>
      <c r="DB239" s="15"/>
      <c r="DC239" s="15"/>
      <c r="DD239" s="15"/>
      <c r="DE239" s="15"/>
      <c r="DF239" s="15"/>
      <c r="DG239" s="15"/>
      <c r="DH239" s="15"/>
    </row>
    <row r="240" spans="1:112" ht="17.25" thickBot="1">
      <c r="A240" s="18" t="b">
        <v>1</v>
      </c>
      <c r="B240" s="18" t="b">
        <v>1</v>
      </c>
      <c r="C240" s="15"/>
      <c r="D240" s="15"/>
      <c r="E240" s="17">
        <v>232928</v>
      </c>
      <c r="F240" s="17">
        <v>0</v>
      </c>
      <c r="G240" s="17">
        <v>0</v>
      </c>
      <c r="H240" s="17">
        <v>0</v>
      </c>
      <c r="I240" s="17">
        <v>0</v>
      </c>
      <c r="J240" s="15">
        <v>0</v>
      </c>
      <c r="K240" s="17">
        <v>0</v>
      </c>
      <c r="L240" s="17">
        <v>3</v>
      </c>
      <c r="M240" s="15">
        <v>2.1</v>
      </c>
      <c r="N240" s="15"/>
      <c r="O240" s="17">
        <v>0</v>
      </c>
      <c r="P240" s="15" t="s">
        <v>279</v>
      </c>
      <c r="Q240" s="15">
        <v>0</v>
      </c>
      <c r="R240" s="17">
        <v>239</v>
      </c>
      <c r="S240" s="18" t="b">
        <v>0</v>
      </c>
      <c r="T240" s="15"/>
      <c r="U240" s="15"/>
      <c r="V240" s="17">
        <v>60</v>
      </c>
      <c r="W240" s="15" t="s">
        <v>777</v>
      </c>
      <c r="X240" s="15">
        <v>4.2</v>
      </c>
      <c r="Y240" s="18" t="b">
        <v>0</v>
      </c>
      <c r="Z240" s="15" t="s">
        <v>404</v>
      </c>
      <c r="AA240" s="15">
        <v>4</v>
      </c>
      <c r="AB240" s="18" t="b">
        <v>0</v>
      </c>
      <c r="AC240" s="15"/>
      <c r="AD240" s="15" t="s">
        <v>519</v>
      </c>
      <c r="AE240" s="17">
        <v>9</v>
      </c>
      <c r="AF240" s="17">
        <v>11</v>
      </c>
      <c r="AG240" s="17">
        <v>159</v>
      </c>
      <c r="AH240" s="17">
        <v>0</v>
      </c>
      <c r="AI240" s="17">
        <v>0</v>
      </c>
      <c r="AJ240" s="17">
        <v>0</v>
      </c>
      <c r="AK240" s="17">
        <v>0</v>
      </c>
      <c r="AL240" s="15">
        <v>0</v>
      </c>
      <c r="AM240" s="15">
        <v>26.5</v>
      </c>
      <c r="AN240" s="15" t="s">
        <v>404</v>
      </c>
      <c r="AO240" s="15"/>
      <c r="AP240" s="15"/>
      <c r="AQ240" s="15"/>
      <c r="AR240" s="15"/>
      <c r="AS240" s="18" t="b">
        <v>0</v>
      </c>
      <c r="AT240" s="15" t="s">
        <v>2624</v>
      </c>
      <c r="AU240" s="17">
        <v>3413</v>
      </c>
      <c r="AV240" s="17">
        <v>2</v>
      </c>
      <c r="AW240" s="17">
        <v>7</v>
      </c>
      <c r="AX240" s="17">
        <v>11</v>
      </c>
      <c r="AY240" s="17">
        <v>50</v>
      </c>
      <c r="AZ240" s="17">
        <v>0</v>
      </c>
      <c r="BA240" s="17">
        <v>0</v>
      </c>
      <c r="BB240" s="17">
        <v>0</v>
      </c>
      <c r="BC240" s="17">
        <v>12</v>
      </c>
      <c r="BD240" s="17">
        <v>0</v>
      </c>
      <c r="BE240" s="17">
        <v>0</v>
      </c>
      <c r="BF240" s="17">
        <v>13</v>
      </c>
      <c r="BG240" s="17">
        <v>818</v>
      </c>
      <c r="BH240" s="15">
        <v>887</v>
      </c>
      <c r="BI240" s="15">
        <v>958</v>
      </c>
      <c r="BJ240" s="15">
        <v>237</v>
      </c>
      <c r="BK240" s="15">
        <v>208.4</v>
      </c>
      <c r="BL240" s="17">
        <v>0</v>
      </c>
      <c r="BM240" s="17">
        <v>0</v>
      </c>
      <c r="BN240" s="17">
        <v>0</v>
      </c>
      <c r="BO240" s="17">
        <v>0</v>
      </c>
      <c r="BP240" s="17">
        <v>38</v>
      </c>
      <c r="BQ240" s="15">
        <v>2.1</v>
      </c>
      <c r="BR240" s="15">
        <v>6.18</v>
      </c>
      <c r="BS240" s="15">
        <v>8.2799999999999994</v>
      </c>
      <c r="BT240" s="15">
        <v>56.18</v>
      </c>
      <c r="BU240" s="17">
        <v>4</v>
      </c>
      <c r="BV240" s="15"/>
      <c r="BW240" s="17">
        <v>1</v>
      </c>
      <c r="BX240" s="15"/>
      <c r="BY240" s="17">
        <v>3</v>
      </c>
      <c r="BZ240" s="15"/>
      <c r="CA240" s="15"/>
      <c r="CB240" s="15"/>
      <c r="CC240" s="17">
        <v>14</v>
      </c>
      <c r="CD240" s="17">
        <v>4</v>
      </c>
      <c r="CE240" s="17">
        <v>7</v>
      </c>
      <c r="CF240" s="17">
        <v>7</v>
      </c>
      <c r="CG240" s="17">
        <v>125</v>
      </c>
      <c r="CH240" s="17">
        <v>71</v>
      </c>
      <c r="CI240" s="17">
        <v>17</v>
      </c>
      <c r="CJ240" s="17">
        <v>13</v>
      </c>
      <c r="CK240" s="17">
        <v>0.06</v>
      </c>
      <c r="CL240" s="17">
        <v>0</v>
      </c>
      <c r="CM240" s="17">
        <v>0.16</v>
      </c>
      <c r="CN240" s="17">
        <v>0.22</v>
      </c>
      <c r="CO240" s="17">
        <v>1.48</v>
      </c>
      <c r="CP240" s="17">
        <v>1.32</v>
      </c>
      <c r="CQ240" s="17">
        <v>75</v>
      </c>
      <c r="CR240" s="17">
        <v>48</v>
      </c>
      <c r="CS240" s="17">
        <v>469</v>
      </c>
      <c r="CT240" s="17">
        <v>183</v>
      </c>
      <c r="CU240" s="17">
        <v>42</v>
      </c>
      <c r="CV240" s="17">
        <v>18</v>
      </c>
      <c r="CW240" s="17">
        <v>87</v>
      </c>
      <c r="CX240" s="17">
        <v>29</v>
      </c>
      <c r="CY240" s="17">
        <v>1</v>
      </c>
      <c r="CZ240" s="17">
        <v>0.28999999999999998</v>
      </c>
      <c r="DA240" s="17">
        <v>0</v>
      </c>
      <c r="DB240" s="15"/>
      <c r="DC240" s="15"/>
      <c r="DD240" s="15"/>
      <c r="DE240" s="15"/>
      <c r="DF240" s="15"/>
      <c r="DG240" s="15"/>
      <c r="DH240" s="15"/>
    </row>
    <row r="241" spans="1:112" ht="27.75" thickBot="1">
      <c r="A241" s="18" t="b">
        <v>1</v>
      </c>
      <c r="B241" s="18" t="b">
        <v>1</v>
      </c>
      <c r="C241" s="15"/>
      <c r="D241" s="15"/>
      <c r="E241" s="17">
        <v>490094</v>
      </c>
      <c r="F241" s="17">
        <v>0</v>
      </c>
      <c r="G241" s="17">
        <v>0</v>
      </c>
      <c r="H241" s="17">
        <v>0</v>
      </c>
      <c r="I241" s="17">
        <v>0</v>
      </c>
      <c r="J241" s="15">
        <v>0</v>
      </c>
      <c r="K241" s="17">
        <v>0</v>
      </c>
      <c r="L241" s="17">
        <v>3</v>
      </c>
      <c r="M241" s="15">
        <v>1.5</v>
      </c>
      <c r="N241" s="15"/>
      <c r="O241" s="17">
        <v>0</v>
      </c>
      <c r="P241" s="15" t="s">
        <v>583</v>
      </c>
      <c r="Q241" s="15">
        <v>0</v>
      </c>
      <c r="R241" s="17">
        <v>240</v>
      </c>
      <c r="S241" s="18" t="b">
        <v>0</v>
      </c>
      <c r="T241" s="15"/>
      <c r="U241" s="15"/>
      <c r="V241" s="17">
        <v>50</v>
      </c>
      <c r="W241" s="15" t="s">
        <v>584</v>
      </c>
      <c r="X241" s="15">
        <v>2.2999999999999998</v>
      </c>
      <c r="Y241" s="18" t="b">
        <v>0</v>
      </c>
      <c r="Z241" s="15" t="s">
        <v>391</v>
      </c>
      <c r="AA241" s="15">
        <v>0.1</v>
      </c>
      <c r="AB241" s="18" t="b">
        <v>0</v>
      </c>
      <c r="AC241" s="15"/>
      <c r="AD241" s="15" t="s">
        <v>519</v>
      </c>
      <c r="AE241" s="17">
        <v>9</v>
      </c>
      <c r="AF241" s="17">
        <v>11</v>
      </c>
      <c r="AG241" s="17">
        <v>68</v>
      </c>
      <c r="AH241" s="17">
        <v>0</v>
      </c>
      <c r="AI241" s="17">
        <v>0</v>
      </c>
      <c r="AJ241" s="17">
        <v>0</v>
      </c>
      <c r="AK241" s="17">
        <v>0</v>
      </c>
      <c r="AL241" s="15">
        <v>0</v>
      </c>
      <c r="AM241" s="15">
        <v>13.6</v>
      </c>
      <c r="AN241" s="15" t="s">
        <v>391</v>
      </c>
      <c r="AO241" s="15"/>
      <c r="AP241" s="15"/>
      <c r="AQ241" s="15"/>
      <c r="AR241" s="15"/>
      <c r="AS241" s="18" t="b">
        <v>0</v>
      </c>
      <c r="AT241" s="15" t="s">
        <v>2625</v>
      </c>
      <c r="AU241" s="17">
        <v>1477</v>
      </c>
      <c r="AV241" s="17">
        <v>0</v>
      </c>
      <c r="AW241" s="17">
        <v>3</v>
      </c>
      <c r="AX241" s="17">
        <v>8</v>
      </c>
      <c r="AY241" s="17">
        <v>18</v>
      </c>
      <c r="AZ241" s="17">
        <v>0</v>
      </c>
      <c r="BA241" s="17">
        <v>0</v>
      </c>
      <c r="BB241" s="17">
        <v>0</v>
      </c>
      <c r="BC241" s="17">
        <v>9</v>
      </c>
      <c r="BD241" s="17">
        <v>0</v>
      </c>
      <c r="BE241" s="17">
        <v>0</v>
      </c>
      <c r="BF241" s="17">
        <v>1</v>
      </c>
      <c r="BG241" s="17">
        <v>225</v>
      </c>
      <c r="BH241" s="15">
        <v>255</v>
      </c>
      <c r="BI241" s="15">
        <v>125.2</v>
      </c>
      <c r="BJ241" s="15">
        <v>81</v>
      </c>
      <c r="BK241" s="15">
        <v>45.9</v>
      </c>
      <c r="BL241" s="17">
        <v>0</v>
      </c>
      <c r="BM241" s="17">
        <v>0</v>
      </c>
      <c r="BN241" s="17">
        <v>0</v>
      </c>
      <c r="BO241" s="17">
        <v>0</v>
      </c>
      <c r="BP241" s="17">
        <v>17</v>
      </c>
      <c r="BQ241" s="15">
        <v>0.54</v>
      </c>
      <c r="BR241" s="15">
        <v>0.71</v>
      </c>
      <c r="BS241" s="15">
        <v>1.25</v>
      </c>
      <c r="BT241" s="15">
        <v>24.64</v>
      </c>
      <c r="BU241" s="15"/>
      <c r="BV241" s="15"/>
      <c r="BW241" s="15"/>
      <c r="BX241" s="15"/>
      <c r="BY241" s="15"/>
      <c r="BZ241" s="15"/>
      <c r="CA241" s="15"/>
      <c r="CB241" s="15"/>
      <c r="CC241" s="17">
        <v>223</v>
      </c>
      <c r="CD241" s="17">
        <v>99</v>
      </c>
      <c r="CE241" s="17">
        <v>222</v>
      </c>
      <c r="CF241" s="17">
        <v>136</v>
      </c>
      <c r="CG241" s="17">
        <v>250</v>
      </c>
      <c r="CH241" s="17">
        <v>133</v>
      </c>
      <c r="CI241" s="17">
        <v>258</v>
      </c>
      <c r="CJ241" s="17">
        <v>125</v>
      </c>
      <c r="CK241" s="17">
        <v>0.03</v>
      </c>
      <c r="CL241" s="17">
        <v>0</v>
      </c>
      <c r="CM241" s="17">
        <v>0.04</v>
      </c>
      <c r="CN241" s="17">
        <v>7.0000000000000007E-2</v>
      </c>
      <c r="CO241" s="17">
        <v>1.5</v>
      </c>
      <c r="CP241" s="17">
        <v>1.1000000000000001</v>
      </c>
      <c r="CQ241" s="17">
        <v>313</v>
      </c>
      <c r="CR241" s="17">
        <v>182</v>
      </c>
      <c r="CS241" s="17">
        <v>291</v>
      </c>
      <c r="CT241" s="17">
        <v>76</v>
      </c>
      <c r="CU241" s="17">
        <v>256</v>
      </c>
      <c r="CV241" s="17">
        <v>105</v>
      </c>
      <c r="CW241" s="17">
        <v>477</v>
      </c>
      <c r="CX241" s="17">
        <v>191</v>
      </c>
      <c r="CY241" s="17">
        <v>1.04</v>
      </c>
      <c r="CZ241" s="17">
        <v>0.49</v>
      </c>
      <c r="DA241" s="17">
        <v>0</v>
      </c>
      <c r="DB241" s="15"/>
      <c r="DC241" s="15"/>
      <c r="DD241" s="15"/>
      <c r="DE241" s="15"/>
      <c r="DF241" s="15"/>
      <c r="DG241" s="15"/>
      <c r="DH241" s="15"/>
    </row>
    <row r="242" spans="1:112" ht="17.25" thickBot="1">
      <c r="A242" s="18" t="b">
        <v>1</v>
      </c>
      <c r="B242" s="18" t="b">
        <v>1</v>
      </c>
      <c r="C242" s="15"/>
      <c r="D242" s="15"/>
      <c r="E242" s="17">
        <v>433154</v>
      </c>
      <c r="F242" s="17">
        <v>0</v>
      </c>
      <c r="G242" s="17">
        <v>0</v>
      </c>
      <c r="H242" s="17">
        <v>0</v>
      </c>
      <c r="I242" s="17">
        <v>0</v>
      </c>
      <c r="J242" s="15">
        <v>0</v>
      </c>
      <c r="K242" s="17">
        <v>0</v>
      </c>
      <c r="L242" s="17">
        <v>3</v>
      </c>
      <c r="M242" s="15">
        <v>2</v>
      </c>
      <c r="N242" s="15"/>
      <c r="O242" s="17">
        <v>0</v>
      </c>
      <c r="P242" s="15" t="s">
        <v>775</v>
      </c>
      <c r="Q242" s="15">
        <v>0</v>
      </c>
      <c r="R242" s="17">
        <v>241</v>
      </c>
      <c r="S242" s="18" t="b">
        <v>0</v>
      </c>
      <c r="T242" s="15"/>
      <c r="U242" s="15"/>
      <c r="V242" s="17">
        <v>55</v>
      </c>
      <c r="W242" s="15" t="s">
        <v>776</v>
      </c>
      <c r="X242" s="15">
        <v>2.4</v>
      </c>
      <c r="Y242" s="18" t="b">
        <v>0</v>
      </c>
      <c r="Z242" s="15" t="s">
        <v>337</v>
      </c>
      <c r="AA242" s="15">
        <v>0.1</v>
      </c>
      <c r="AB242" s="18" t="b">
        <v>0</v>
      </c>
      <c r="AC242" s="15"/>
      <c r="AD242" s="15" t="s">
        <v>519</v>
      </c>
      <c r="AE242" s="17">
        <v>9</v>
      </c>
      <c r="AF242" s="17">
        <v>11</v>
      </c>
      <c r="AG242" s="17">
        <v>53</v>
      </c>
      <c r="AH242" s="17">
        <v>0</v>
      </c>
      <c r="AI242" s="17">
        <v>0</v>
      </c>
      <c r="AJ242" s="17">
        <v>0</v>
      </c>
      <c r="AK242" s="17">
        <v>0</v>
      </c>
      <c r="AL242" s="15">
        <v>0</v>
      </c>
      <c r="AM242" s="15">
        <v>9.6</v>
      </c>
      <c r="AN242" s="15" t="s">
        <v>337</v>
      </c>
      <c r="AO242" s="15"/>
      <c r="AP242" s="15"/>
      <c r="AQ242" s="15"/>
      <c r="AR242" s="15"/>
      <c r="AS242" s="18" t="b">
        <v>0</v>
      </c>
      <c r="AT242" s="15" t="s">
        <v>2620</v>
      </c>
      <c r="AU242" s="17">
        <v>1161</v>
      </c>
      <c r="AV242" s="17">
        <v>0</v>
      </c>
      <c r="AW242" s="17">
        <v>3</v>
      </c>
      <c r="AX242" s="17">
        <v>6</v>
      </c>
      <c r="AY242" s="17">
        <v>9</v>
      </c>
      <c r="AZ242" s="17">
        <v>0</v>
      </c>
      <c r="BA242" s="17">
        <v>0</v>
      </c>
      <c r="BB242" s="17">
        <v>0</v>
      </c>
      <c r="BC242" s="17">
        <v>1</v>
      </c>
      <c r="BD242" s="17">
        <v>0</v>
      </c>
      <c r="BE242" s="17">
        <v>0</v>
      </c>
      <c r="BF242" s="17">
        <v>1</v>
      </c>
      <c r="BG242" s="17">
        <v>186</v>
      </c>
      <c r="BH242" s="15">
        <v>140.6</v>
      </c>
      <c r="BI242" s="15">
        <v>242.4</v>
      </c>
      <c r="BJ242" s="15">
        <v>138</v>
      </c>
      <c r="BK242" s="15">
        <v>52.2</v>
      </c>
      <c r="BL242" s="17">
        <v>0</v>
      </c>
      <c r="BM242" s="17">
        <v>0</v>
      </c>
      <c r="BN242" s="17">
        <v>0</v>
      </c>
      <c r="BO242" s="17">
        <v>0</v>
      </c>
      <c r="BP242" s="17">
        <v>14</v>
      </c>
      <c r="BQ242" s="15">
        <v>1.37</v>
      </c>
      <c r="BR242" s="15">
        <v>1.91</v>
      </c>
      <c r="BS242" s="15">
        <v>3.28</v>
      </c>
      <c r="BT242" s="15">
        <v>18.8</v>
      </c>
      <c r="BU242" s="17">
        <v>6</v>
      </c>
      <c r="BV242" s="15"/>
      <c r="BW242" s="17">
        <v>2</v>
      </c>
      <c r="BX242" s="15"/>
      <c r="BY242" s="15"/>
      <c r="BZ242" s="15"/>
      <c r="CA242" s="15"/>
      <c r="CB242" s="15"/>
      <c r="CC242" s="17">
        <v>281</v>
      </c>
      <c r="CD242" s="17">
        <v>129</v>
      </c>
      <c r="CE242" s="17">
        <v>140</v>
      </c>
      <c r="CF242" s="17">
        <v>96</v>
      </c>
      <c r="CG242" s="17">
        <v>199</v>
      </c>
      <c r="CH242" s="17">
        <v>110</v>
      </c>
      <c r="CI242" s="17">
        <v>241</v>
      </c>
      <c r="CJ242" s="17">
        <v>123</v>
      </c>
      <c r="CK242" s="17">
        <v>0.11</v>
      </c>
      <c r="CL242" s="17">
        <v>0</v>
      </c>
      <c r="CM242" s="17">
        <v>0.15</v>
      </c>
      <c r="CN242" s="17">
        <v>0.26</v>
      </c>
      <c r="CO242" s="17">
        <v>1.46</v>
      </c>
      <c r="CP242" s="17">
        <v>0.7</v>
      </c>
      <c r="CQ242" s="17">
        <v>156</v>
      </c>
      <c r="CR242" s="17">
        <v>98</v>
      </c>
      <c r="CS242" s="17">
        <v>393</v>
      </c>
      <c r="CT242" s="17">
        <v>141</v>
      </c>
      <c r="CU242" s="17">
        <v>252</v>
      </c>
      <c r="CV242" s="17">
        <v>104</v>
      </c>
      <c r="CW242" s="17">
        <v>394</v>
      </c>
      <c r="CX242" s="17">
        <v>148</v>
      </c>
      <c r="CY242" s="17">
        <v>1.0900000000000001</v>
      </c>
      <c r="CZ242" s="17">
        <v>0.47</v>
      </c>
      <c r="DA242" s="17">
        <v>0</v>
      </c>
      <c r="DB242" s="15"/>
      <c r="DC242" s="15"/>
      <c r="DD242" s="15"/>
      <c r="DE242" s="15"/>
      <c r="DF242" s="15"/>
      <c r="DG242" s="15"/>
      <c r="DH242" s="15"/>
    </row>
    <row r="243" spans="1:112" ht="17.25" thickBot="1">
      <c r="A243" s="18" t="b">
        <v>1</v>
      </c>
      <c r="B243" s="18" t="b">
        <v>1</v>
      </c>
      <c r="C243" s="15"/>
      <c r="D243" s="15"/>
      <c r="E243" s="17">
        <v>550615</v>
      </c>
      <c r="F243" s="17">
        <v>0</v>
      </c>
      <c r="G243" s="17">
        <v>0</v>
      </c>
      <c r="H243" s="17">
        <v>0</v>
      </c>
      <c r="I243" s="17">
        <v>0</v>
      </c>
      <c r="J243" s="15">
        <v>0</v>
      </c>
      <c r="K243" s="17">
        <v>0</v>
      </c>
      <c r="L243" s="17">
        <v>3</v>
      </c>
      <c r="M243" s="15">
        <v>2</v>
      </c>
      <c r="N243" s="15"/>
      <c r="O243" s="17">
        <v>0</v>
      </c>
      <c r="P243" s="15" t="s">
        <v>1922</v>
      </c>
      <c r="Q243" s="15">
        <v>0</v>
      </c>
      <c r="R243" s="17">
        <v>242</v>
      </c>
      <c r="S243" s="18" t="b">
        <v>0</v>
      </c>
      <c r="T243" s="15"/>
      <c r="U243" s="15"/>
      <c r="V243" s="17">
        <v>55</v>
      </c>
      <c r="W243" s="15" t="s">
        <v>1923</v>
      </c>
      <c r="X243" s="15">
        <v>1.1000000000000001</v>
      </c>
      <c r="Y243" s="18" t="b">
        <v>0</v>
      </c>
      <c r="Z243" s="15" t="s">
        <v>1047</v>
      </c>
      <c r="AA243" s="15">
        <v>0.1</v>
      </c>
      <c r="AB243" s="18" t="b">
        <v>0</v>
      </c>
      <c r="AC243" s="15"/>
      <c r="AD243" s="15" t="s">
        <v>519</v>
      </c>
      <c r="AE243" s="17">
        <v>9</v>
      </c>
      <c r="AF243" s="17">
        <v>11</v>
      </c>
      <c r="AG243" s="17">
        <v>16</v>
      </c>
      <c r="AH243" s="17">
        <v>0</v>
      </c>
      <c r="AI243" s="17">
        <v>0</v>
      </c>
      <c r="AJ243" s="17">
        <v>0</v>
      </c>
      <c r="AK243" s="17">
        <v>0</v>
      </c>
      <c r="AL243" s="15">
        <v>0</v>
      </c>
      <c r="AM243" s="15">
        <v>2.9</v>
      </c>
      <c r="AN243" s="15" t="s">
        <v>1047</v>
      </c>
      <c r="AO243" s="15"/>
      <c r="AP243" s="15"/>
      <c r="AQ243" s="15"/>
      <c r="AR243" s="15"/>
      <c r="AS243" s="18" t="b">
        <v>0</v>
      </c>
      <c r="AT243" s="15" t="s">
        <v>2540</v>
      </c>
      <c r="AU243" s="17">
        <v>351</v>
      </c>
      <c r="AV243" s="17">
        <v>0</v>
      </c>
      <c r="AW243" s="17">
        <v>0</v>
      </c>
      <c r="AX243" s="17">
        <v>1</v>
      </c>
      <c r="AY243" s="17">
        <v>9</v>
      </c>
      <c r="AZ243" s="17">
        <v>0</v>
      </c>
      <c r="BA243" s="17">
        <v>0</v>
      </c>
      <c r="BB243" s="17">
        <v>0</v>
      </c>
      <c r="BC243" s="17">
        <v>2</v>
      </c>
      <c r="BD243" s="17">
        <v>0</v>
      </c>
      <c r="BE243" s="17">
        <v>0</v>
      </c>
      <c r="BF243" s="17">
        <v>0</v>
      </c>
      <c r="BG243" s="17">
        <v>55</v>
      </c>
      <c r="BH243" s="15">
        <v>44.2</v>
      </c>
      <c r="BI243" s="15">
        <v>66.2</v>
      </c>
      <c r="BJ243" s="15">
        <v>132</v>
      </c>
      <c r="BK243" s="15">
        <v>23.9</v>
      </c>
      <c r="BL243" s="17">
        <v>0</v>
      </c>
      <c r="BM243" s="17">
        <v>0</v>
      </c>
      <c r="BN243" s="17">
        <v>0</v>
      </c>
      <c r="BO243" s="17">
        <v>0</v>
      </c>
      <c r="BP243" s="17">
        <v>1</v>
      </c>
      <c r="BQ243" s="15">
        <v>0.64</v>
      </c>
      <c r="BR243" s="15">
        <v>1.19</v>
      </c>
      <c r="BS243" s="15">
        <v>1.83</v>
      </c>
      <c r="BT243" s="15">
        <v>6.49</v>
      </c>
      <c r="BU243" s="15"/>
      <c r="BV243" s="15"/>
      <c r="BW243" s="15"/>
      <c r="BX243" s="15"/>
      <c r="BY243" s="15"/>
      <c r="BZ243" s="15"/>
      <c r="CA243" s="15"/>
      <c r="CB243" s="15"/>
      <c r="CC243" s="17">
        <v>339</v>
      </c>
      <c r="CD243" s="17">
        <v>155</v>
      </c>
      <c r="CE243" s="17">
        <v>267</v>
      </c>
      <c r="CF243" s="17">
        <v>148</v>
      </c>
      <c r="CG243" s="17">
        <v>204</v>
      </c>
      <c r="CH243" s="17">
        <v>114</v>
      </c>
      <c r="CI243" s="17">
        <v>303</v>
      </c>
      <c r="CJ243" s="17">
        <v>145</v>
      </c>
      <c r="CK243" s="17">
        <v>0.16</v>
      </c>
      <c r="CL243" s="17">
        <v>0</v>
      </c>
      <c r="CM243" s="17">
        <v>0.31</v>
      </c>
      <c r="CN243" s="17">
        <v>0.47</v>
      </c>
      <c r="CO243" s="17">
        <v>1.66</v>
      </c>
      <c r="CP243" s="17">
        <v>2.31</v>
      </c>
      <c r="CQ243" s="17">
        <v>200</v>
      </c>
      <c r="CR243" s="17">
        <v>125</v>
      </c>
      <c r="CS243" s="17">
        <v>437</v>
      </c>
      <c r="CT243" s="17">
        <v>168</v>
      </c>
      <c r="CU243" s="17">
        <v>355</v>
      </c>
      <c r="CV243" s="17">
        <v>164</v>
      </c>
      <c r="CW243" s="17">
        <v>396</v>
      </c>
      <c r="CX243" s="17">
        <v>149</v>
      </c>
      <c r="CY243" s="17">
        <v>0.26</v>
      </c>
      <c r="CZ243" s="17">
        <v>0.26</v>
      </c>
      <c r="DA243" s="17">
        <v>0</v>
      </c>
      <c r="DB243" s="15"/>
      <c r="DC243" s="15"/>
      <c r="DD243" s="15"/>
      <c r="DE243" s="15"/>
      <c r="DF243" s="15"/>
      <c r="DG243" s="15"/>
      <c r="DH243" s="15"/>
    </row>
    <row r="244" spans="1:112" ht="27.75" thickBot="1">
      <c r="A244" s="18" t="b">
        <v>1</v>
      </c>
      <c r="B244" s="18" t="b">
        <v>1</v>
      </c>
      <c r="C244" s="15"/>
      <c r="D244" s="15"/>
      <c r="E244" s="17">
        <v>502697</v>
      </c>
      <c r="F244" s="17">
        <v>0</v>
      </c>
      <c r="G244" s="17">
        <v>0</v>
      </c>
      <c r="H244" s="17">
        <v>0</v>
      </c>
      <c r="I244" s="17">
        <v>0</v>
      </c>
      <c r="J244" s="15">
        <v>0</v>
      </c>
      <c r="K244" s="17">
        <v>0</v>
      </c>
      <c r="L244" s="17">
        <v>3</v>
      </c>
      <c r="M244" s="15">
        <v>1.5</v>
      </c>
      <c r="N244" s="15"/>
      <c r="O244" s="17">
        <v>0</v>
      </c>
      <c r="P244" s="15" t="s">
        <v>345</v>
      </c>
      <c r="Q244" s="15">
        <v>0</v>
      </c>
      <c r="R244" s="17">
        <v>243</v>
      </c>
      <c r="S244" s="18" t="b">
        <v>0</v>
      </c>
      <c r="T244" s="15"/>
      <c r="U244" s="15"/>
      <c r="V244" s="17">
        <v>50</v>
      </c>
      <c r="W244" s="15" t="s">
        <v>1559</v>
      </c>
      <c r="X244" s="15">
        <v>1.4</v>
      </c>
      <c r="Y244" s="18" t="b">
        <v>0</v>
      </c>
      <c r="Z244" s="15" t="s">
        <v>1560</v>
      </c>
      <c r="AA244" s="15">
        <v>0.1</v>
      </c>
      <c r="AB244" s="18" t="b">
        <v>0</v>
      </c>
      <c r="AC244" s="15"/>
      <c r="AD244" s="15" t="s">
        <v>519</v>
      </c>
      <c r="AE244" s="17">
        <v>9</v>
      </c>
      <c r="AF244" s="17">
        <v>11</v>
      </c>
      <c r="AG244" s="17">
        <v>29</v>
      </c>
      <c r="AH244" s="17">
        <v>0</v>
      </c>
      <c r="AI244" s="17">
        <v>0</v>
      </c>
      <c r="AJ244" s="17">
        <v>0</v>
      </c>
      <c r="AK244" s="17">
        <v>0</v>
      </c>
      <c r="AL244" s="15">
        <v>0</v>
      </c>
      <c r="AM244" s="15">
        <v>5.8</v>
      </c>
      <c r="AN244" s="15" t="s">
        <v>1561</v>
      </c>
      <c r="AO244" s="15"/>
      <c r="AP244" s="15"/>
      <c r="AQ244" s="15"/>
      <c r="AR244" s="15"/>
      <c r="AS244" s="18" t="b">
        <v>0</v>
      </c>
      <c r="AT244" s="15" t="s">
        <v>2621</v>
      </c>
      <c r="AU244" s="17">
        <v>679</v>
      </c>
      <c r="AV244" s="17">
        <v>0</v>
      </c>
      <c r="AW244" s="17">
        <v>1</v>
      </c>
      <c r="AX244" s="17">
        <v>3</v>
      </c>
      <c r="AY244" s="17">
        <v>10</v>
      </c>
      <c r="AZ244" s="17">
        <v>0</v>
      </c>
      <c r="BA244" s="17">
        <v>0</v>
      </c>
      <c r="BB244" s="17">
        <v>0</v>
      </c>
      <c r="BC244" s="17">
        <v>4</v>
      </c>
      <c r="BD244" s="17">
        <v>0</v>
      </c>
      <c r="BE244" s="17">
        <v>0</v>
      </c>
      <c r="BF244" s="17">
        <v>0</v>
      </c>
      <c r="BG244" s="17">
        <v>121</v>
      </c>
      <c r="BH244" s="15">
        <v>93.8</v>
      </c>
      <c r="BI244" s="15">
        <v>161.9</v>
      </c>
      <c r="BJ244" s="15">
        <v>162</v>
      </c>
      <c r="BK244" s="15">
        <v>41.8</v>
      </c>
      <c r="BL244" s="17">
        <v>0</v>
      </c>
      <c r="BM244" s="17">
        <v>0</v>
      </c>
      <c r="BN244" s="17">
        <v>0</v>
      </c>
      <c r="BO244" s="17">
        <v>0</v>
      </c>
      <c r="BP244" s="17">
        <v>6</v>
      </c>
      <c r="BQ244" s="15">
        <v>1.17</v>
      </c>
      <c r="BR244" s="15">
        <v>0.54</v>
      </c>
      <c r="BS244" s="15">
        <v>1.71</v>
      </c>
      <c r="BT244" s="15">
        <v>13.56</v>
      </c>
      <c r="BU244" s="15"/>
      <c r="BV244" s="15"/>
      <c r="BW244" s="15"/>
      <c r="BX244" s="15"/>
      <c r="BY244" s="15"/>
      <c r="BZ244" s="15"/>
      <c r="CA244" s="15"/>
      <c r="CB244" s="15"/>
      <c r="CC244" s="17">
        <v>308</v>
      </c>
      <c r="CD244" s="17">
        <v>139</v>
      </c>
      <c r="CE244" s="17">
        <v>188</v>
      </c>
      <c r="CF244" s="17">
        <v>124</v>
      </c>
      <c r="CG244" s="17">
        <v>186</v>
      </c>
      <c r="CH244" s="17">
        <v>102</v>
      </c>
      <c r="CI244" s="17">
        <v>266</v>
      </c>
      <c r="CJ244" s="17">
        <v>128</v>
      </c>
      <c r="CK244" s="17">
        <v>0.16</v>
      </c>
      <c r="CL244" s="17">
        <v>0</v>
      </c>
      <c r="CM244" s="17">
        <v>7.0000000000000007E-2</v>
      </c>
      <c r="CN244" s="17">
        <v>0.23</v>
      </c>
      <c r="CO244" s="17">
        <v>1.8</v>
      </c>
      <c r="CP244" s="17">
        <v>1.33</v>
      </c>
      <c r="CQ244" s="17">
        <v>326</v>
      </c>
      <c r="CR244" s="17">
        <v>190</v>
      </c>
      <c r="CS244" s="17">
        <v>304</v>
      </c>
      <c r="CT244" s="17">
        <v>84</v>
      </c>
      <c r="CU244" s="17">
        <v>338</v>
      </c>
      <c r="CV244" s="17">
        <v>152</v>
      </c>
      <c r="CW244" s="17">
        <v>456</v>
      </c>
      <c r="CX244" s="17">
        <v>181</v>
      </c>
      <c r="CY244" s="17">
        <v>0.8</v>
      </c>
      <c r="CZ244" s="17">
        <v>0.4</v>
      </c>
      <c r="DA244" s="17">
        <v>0</v>
      </c>
      <c r="DB244" s="15"/>
      <c r="DC244" s="15"/>
      <c r="DD244" s="15"/>
      <c r="DE244" s="15"/>
      <c r="DF244" s="15"/>
      <c r="DG244" s="15"/>
      <c r="DH244" s="15"/>
    </row>
    <row r="245" spans="1:112" ht="17.25" thickBot="1">
      <c r="A245" s="18" t="b">
        <v>1</v>
      </c>
      <c r="B245" s="18" t="b">
        <v>1</v>
      </c>
      <c r="C245" s="15"/>
      <c r="D245" s="15"/>
      <c r="E245" s="17">
        <v>609873</v>
      </c>
      <c r="F245" s="17">
        <v>0</v>
      </c>
      <c r="G245" s="17">
        <v>0</v>
      </c>
      <c r="H245" s="17">
        <v>0</v>
      </c>
      <c r="I245" s="17">
        <v>0</v>
      </c>
      <c r="J245" s="15">
        <v>0</v>
      </c>
      <c r="K245" s="17">
        <v>0</v>
      </c>
      <c r="L245" s="17">
        <v>3</v>
      </c>
      <c r="M245" s="15">
        <v>1.5</v>
      </c>
      <c r="N245" s="15"/>
      <c r="O245" s="17">
        <v>0</v>
      </c>
      <c r="P245" s="15" t="s">
        <v>295</v>
      </c>
      <c r="Q245" s="15">
        <v>0</v>
      </c>
      <c r="R245" s="17">
        <v>244</v>
      </c>
      <c r="S245" s="18" t="b">
        <v>0</v>
      </c>
      <c r="T245" s="15"/>
      <c r="U245" s="15"/>
      <c r="V245" s="17">
        <v>50</v>
      </c>
      <c r="W245" s="15" t="s">
        <v>1635</v>
      </c>
      <c r="X245" s="15">
        <v>1.6</v>
      </c>
      <c r="Y245" s="18" t="b">
        <v>0</v>
      </c>
      <c r="Z245" s="15" t="s">
        <v>1562</v>
      </c>
      <c r="AA245" s="15">
        <v>0.1</v>
      </c>
      <c r="AB245" s="18" t="b">
        <v>0</v>
      </c>
      <c r="AC245" s="15"/>
      <c r="AD245" s="15" t="s">
        <v>519</v>
      </c>
      <c r="AE245" s="17">
        <v>9</v>
      </c>
      <c r="AF245" s="17">
        <v>11</v>
      </c>
      <c r="AG245" s="17">
        <v>21</v>
      </c>
      <c r="AH245" s="17">
        <v>0</v>
      </c>
      <c r="AI245" s="17">
        <v>0</v>
      </c>
      <c r="AJ245" s="17">
        <v>0</v>
      </c>
      <c r="AK245" s="17">
        <v>0</v>
      </c>
      <c r="AL245" s="15">
        <v>0</v>
      </c>
      <c r="AM245" s="15">
        <v>4.2</v>
      </c>
      <c r="AN245" s="15" t="s">
        <v>1562</v>
      </c>
      <c r="AO245" s="15"/>
      <c r="AP245" s="15"/>
      <c r="AQ245" s="15"/>
      <c r="AR245" s="15"/>
      <c r="AS245" s="18" t="b">
        <v>0</v>
      </c>
      <c r="AT245" s="15" t="s">
        <v>2626</v>
      </c>
      <c r="AU245" s="17">
        <v>524</v>
      </c>
      <c r="AV245" s="17">
        <v>0</v>
      </c>
      <c r="AW245" s="17">
        <v>0</v>
      </c>
      <c r="AX245" s="17">
        <v>1</v>
      </c>
      <c r="AY245" s="17">
        <v>11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7">
        <v>84</v>
      </c>
      <c r="BH245" s="15">
        <v>60</v>
      </c>
      <c r="BI245" s="15">
        <v>69.7</v>
      </c>
      <c r="BJ245" s="15">
        <v>78</v>
      </c>
      <c r="BK245" s="15">
        <v>21</v>
      </c>
      <c r="BL245" s="17">
        <v>0</v>
      </c>
      <c r="BM245" s="17">
        <v>0</v>
      </c>
      <c r="BN245" s="17">
        <v>0</v>
      </c>
      <c r="BO245" s="17">
        <v>0</v>
      </c>
      <c r="BP245" s="17">
        <v>6</v>
      </c>
      <c r="BQ245" s="15">
        <v>0.79</v>
      </c>
      <c r="BR245" s="15">
        <v>0.22</v>
      </c>
      <c r="BS245" s="15">
        <v>1.01</v>
      </c>
      <c r="BT245" s="15">
        <v>10.93</v>
      </c>
      <c r="BU245" s="15"/>
      <c r="BV245" s="15"/>
      <c r="BW245" s="15"/>
      <c r="BX245" s="15"/>
      <c r="BY245" s="15"/>
      <c r="BZ245" s="15"/>
      <c r="CA245" s="15"/>
      <c r="CB245" s="15"/>
      <c r="CC245" s="17">
        <v>330</v>
      </c>
      <c r="CD245" s="17">
        <v>148</v>
      </c>
      <c r="CE245" s="17">
        <v>264</v>
      </c>
      <c r="CF245" s="17">
        <v>146</v>
      </c>
      <c r="CG245" s="17">
        <v>252</v>
      </c>
      <c r="CH245" s="17">
        <v>134</v>
      </c>
      <c r="CI245" s="17">
        <v>308</v>
      </c>
      <c r="CJ245" s="17">
        <v>146</v>
      </c>
      <c r="CK245" s="17">
        <v>0.14000000000000001</v>
      </c>
      <c r="CL245" s="17">
        <v>0</v>
      </c>
      <c r="CM245" s="17">
        <v>0.04</v>
      </c>
      <c r="CN245" s="17">
        <v>0.18</v>
      </c>
      <c r="CO245" s="17">
        <v>1.88</v>
      </c>
      <c r="CP245" s="17">
        <v>1.89</v>
      </c>
      <c r="CQ245" s="17">
        <v>358</v>
      </c>
      <c r="CR245" s="17">
        <v>215</v>
      </c>
      <c r="CS245" s="17">
        <v>336</v>
      </c>
      <c r="CT245" s="17">
        <v>109</v>
      </c>
      <c r="CU245" s="17">
        <v>324</v>
      </c>
      <c r="CV245" s="17">
        <v>142</v>
      </c>
      <c r="CW245" s="17">
        <v>488</v>
      </c>
      <c r="CX245" s="17">
        <v>198</v>
      </c>
      <c r="CY245" s="17">
        <v>1.03</v>
      </c>
      <c r="CZ245" s="17">
        <v>0.17</v>
      </c>
      <c r="DA245" s="17">
        <v>0</v>
      </c>
      <c r="DB245" s="15"/>
      <c r="DC245" s="15"/>
      <c r="DD245" s="15"/>
      <c r="DE245" s="15"/>
      <c r="DF245" s="15"/>
      <c r="DG245" s="15"/>
      <c r="DH245" s="15"/>
    </row>
    <row r="246" spans="1:112" ht="17.25" thickBot="1">
      <c r="A246" s="18" t="b">
        <v>1</v>
      </c>
      <c r="B246" s="18" t="b">
        <v>1</v>
      </c>
      <c r="C246" s="15"/>
      <c r="D246" s="15"/>
      <c r="E246" s="17">
        <v>496661</v>
      </c>
      <c r="F246" s="17">
        <v>0</v>
      </c>
      <c r="G246" s="17">
        <v>0</v>
      </c>
      <c r="H246" s="17">
        <v>0</v>
      </c>
      <c r="I246" s="17">
        <v>0</v>
      </c>
      <c r="J246" s="15">
        <v>0</v>
      </c>
      <c r="K246" s="17">
        <v>0</v>
      </c>
      <c r="L246" s="17">
        <v>3</v>
      </c>
      <c r="M246" s="15">
        <v>2</v>
      </c>
      <c r="N246" s="15"/>
      <c r="O246" s="17">
        <v>0</v>
      </c>
      <c r="P246" s="15" t="s">
        <v>1226</v>
      </c>
      <c r="Q246" s="15">
        <v>0</v>
      </c>
      <c r="R246" s="17">
        <v>245</v>
      </c>
      <c r="S246" s="18" t="b">
        <v>0</v>
      </c>
      <c r="T246" s="15"/>
      <c r="U246" s="15"/>
      <c r="V246" s="17">
        <v>55</v>
      </c>
      <c r="W246" s="15" t="s">
        <v>3697</v>
      </c>
      <c r="X246" s="15">
        <v>1.3</v>
      </c>
      <c r="Y246" s="18" t="b">
        <v>0</v>
      </c>
      <c r="Z246" s="15" t="s">
        <v>3698</v>
      </c>
      <c r="AA246" s="15">
        <v>0.1</v>
      </c>
      <c r="AB246" s="18" t="b">
        <v>0</v>
      </c>
      <c r="AC246" s="15"/>
      <c r="AD246" s="15" t="s">
        <v>519</v>
      </c>
      <c r="AE246" s="17">
        <v>9</v>
      </c>
      <c r="AF246" s="17">
        <v>11</v>
      </c>
      <c r="AG246" s="17">
        <v>18</v>
      </c>
      <c r="AH246" s="17">
        <v>0</v>
      </c>
      <c r="AI246" s="17">
        <v>0</v>
      </c>
      <c r="AJ246" s="17">
        <v>0</v>
      </c>
      <c r="AK246" s="17">
        <v>0</v>
      </c>
      <c r="AL246" s="15">
        <v>0</v>
      </c>
      <c r="AM246" s="15">
        <v>3.3</v>
      </c>
      <c r="AN246" s="15" t="s">
        <v>3698</v>
      </c>
      <c r="AO246" s="15"/>
      <c r="AP246" s="15"/>
      <c r="AQ246" s="15"/>
      <c r="AR246" s="15"/>
      <c r="AS246" s="18" t="b">
        <v>0</v>
      </c>
      <c r="AT246" s="15" t="s">
        <v>3699</v>
      </c>
      <c r="AU246" s="17">
        <v>349</v>
      </c>
      <c r="AV246" s="17">
        <v>0</v>
      </c>
      <c r="AW246" s="17">
        <v>0</v>
      </c>
      <c r="AX246" s="17">
        <v>2</v>
      </c>
      <c r="AY246" s="17">
        <v>2</v>
      </c>
      <c r="AZ246" s="17">
        <v>0</v>
      </c>
      <c r="BA246" s="17">
        <v>0</v>
      </c>
      <c r="BB246" s="17">
        <v>0</v>
      </c>
      <c r="BC246" s="17">
        <v>2</v>
      </c>
      <c r="BD246" s="17">
        <v>0</v>
      </c>
      <c r="BE246" s="17">
        <v>0</v>
      </c>
      <c r="BF246" s="17">
        <v>0</v>
      </c>
      <c r="BG246" s="17">
        <v>49</v>
      </c>
      <c r="BH246" s="15">
        <v>46</v>
      </c>
      <c r="BI246" s="15">
        <v>61</v>
      </c>
      <c r="BJ246" s="15">
        <v>32</v>
      </c>
      <c r="BK246" s="15">
        <v>13.6</v>
      </c>
      <c r="BL246" s="17">
        <v>0</v>
      </c>
      <c r="BM246" s="17">
        <v>0</v>
      </c>
      <c r="BN246" s="17">
        <v>0</v>
      </c>
      <c r="BO246" s="17">
        <v>0</v>
      </c>
      <c r="BP246" s="17">
        <v>4</v>
      </c>
      <c r="BQ246" s="15">
        <v>0.2</v>
      </c>
      <c r="BR246" s="15">
        <v>0.14000000000000001</v>
      </c>
      <c r="BS246" s="15">
        <v>0.34</v>
      </c>
      <c r="BT246" s="15">
        <v>6.65</v>
      </c>
      <c r="BU246" s="15"/>
      <c r="BV246" s="15"/>
      <c r="BW246" s="15"/>
      <c r="BX246" s="15"/>
      <c r="BY246" s="15"/>
      <c r="BZ246" s="15"/>
      <c r="CA246" s="15"/>
      <c r="CB246" s="15"/>
      <c r="CC246" s="17">
        <v>336</v>
      </c>
      <c r="CD246" s="17">
        <v>152</v>
      </c>
      <c r="CE246" s="17">
        <v>274</v>
      </c>
      <c r="CF246" s="17">
        <v>150</v>
      </c>
      <c r="CG246" s="17">
        <v>296</v>
      </c>
      <c r="CH246" s="17">
        <v>154</v>
      </c>
      <c r="CI246" s="17">
        <v>324</v>
      </c>
      <c r="CJ246" s="17">
        <v>153</v>
      </c>
      <c r="CK246" s="17">
        <v>0.05</v>
      </c>
      <c r="CL246" s="17">
        <v>0</v>
      </c>
      <c r="CM246" s="17">
        <v>0.04</v>
      </c>
      <c r="CN246" s="17">
        <v>0.09</v>
      </c>
      <c r="CO246" s="17">
        <v>1.71</v>
      </c>
      <c r="CP246" s="17">
        <v>0.52</v>
      </c>
      <c r="CQ246" s="17">
        <v>187</v>
      </c>
      <c r="CR246" s="17">
        <v>115</v>
      </c>
      <c r="CS246" s="17">
        <v>424</v>
      </c>
      <c r="CT246" s="17">
        <v>158</v>
      </c>
      <c r="CU246" s="17">
        <v>346</v>
      </c>
      <c r="CV246" s="17">
        <v>158</v>
      </c>
      <c r="CW246" s="17">
        <v>492</v>
      </c>
      <c r="CX246" s="17">
        <v>202</v>
      </c>
      <c r="CY246" s="17">
        <v>1.03</v>
      </c>
      <c r="CZ246" s="17">
        <v>0.52</v>
      </c>
      <c r="DA246" s="17">
        <v>0</v>
      </c>
      <c r="DB246" s="15"/>
      <c r="DC246" s="15"/>
      <c r="DD246" s="15"/>
      <c r="DE246" s="15"/>
      <c r="DF246" s="15"/>
      <c r="DG246" s="15"/>
      <c r="DH246" s="15"/>
    </row>
    <row r="247" spans="1:112" ht="17.25" thickBot="1">
      <c r="A247" s="18" t="b">
        <v>1</v>
      </c>
      <c r="B247" s="18" t="b">
        <v>1</v>
      </c>
      <c r="C247" s="15"/>
      <c r="D247" s="15"/>
      <c r="E247" s="17">
        <v>513466</v>
      </c>
      <c r="F247" s="17">
        <v>0</v>
      </c>
      <c r="G247" s="17">
        <v>0</v>
      </c>
      <c r="H247" s="17">
        <v>0</v>
      </c>
      <c r="I247" s="17">
        <v>0</v>
      </c>
      <c r="J247" s="15">
        <v>0</v>
      </c>
      <c r="K247" s="17">
        <v>0</v>
      </c>
      <c r="L247" s="17">
        <v>3</v>
      </c>
      <c r="M247" s="15">
        <v>1.5</v>
      </c>
      <c r="N247" s="15"/>
      <c r="O247" s="17">
        <v>0</v>
      </c>
      <c r="P247" s="15" t="s">
        <v>3851</v>
      </c>
      <c r="Q247" s="15">
        <v>0</v>
      </c>
      <c r="R247" s="17">
        <v>246</v>
      </c>
      <c r="S247" s="18" t="b">
        <v>0</v>
      </c>
      <c r="T247" s="15"/>
      <c r="U247" s="15"/>
      <c r="V247" s="17">
        <v>50</v>
      </c>
      <c r="W247" s="15" t="s">
        <v>3852</v>
      </c>
      <c r="X247" s="15">
        <v>2.2000000000000002</v>
      </c>
      <c r="Y247" s="18" t="b">
        <v>0</v>
      </c>
      <c r="Z247" s="15" t="s">
        <v>3853</v>
      </c>
      <c r="AA247" s="15">
        <v>0.1</v>
      </c>
      <c r="AB247" s="18" t="b">
        <v>0</v>
      </c>
      <c r="AC247" s="15"/>
      <c r="AD247" s="15" t="s">
        <v>519</v>
      </c>
      <c r="AE247" s="17">
        <v>9</v>
      </c>
      <c r="AF247" s="17">
        <v>11</v>
      </c>
      <c r="AG247" s="17">
        <v>36</v>
      </c>
      <c r="AH247" s="17">
        <v>0</v>
      </c>
      <c r="AI247" s="17">
        <v>0</v>
      </c>
      <c r="AJ247" s="17">
        <v>0</v>
      </c>
      <c r="AK247" s="17">
        <v>0</v>
      </c>
      <c r="AL247" s="15">
        <v>0</v>
      </c>
      <c r="AM247" s="15">
        <v>7.2</v>
      </c>
      <c r="AN247" s="15" t="s">
        <v>3853</v>
      </c>
      <c r="AO247" s="15"/>
      <c r="AP247" s="15"/>
      <c r="AQ247" s="15"/>
      <c r="AR247" s="15"/>
      <c r="AS247" s="18" t="b">
        <v>0</v>
      </c>
      <c r="AT247" s="15" t="s">
        <v>3854</v>
      </c>
      <c r="AU247" s="17">
        <v>675</v>
      </c>
      <c r="AV247" s="17">
        <v>1</v>
      </c>
      <c r="AW247" s="17">
        <v>1</v>
      </c>
      <c r="AX247" s="17">
        <v>2</v>
      </c>
      <c r="AY247" s="17">
        <v>13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2</v>
      </c>
      <c r="BG247" s="17">
        <v>98</v>
      </c>
      <c r="BH247" s="15">
        <v>113</v>
      </c>
      <c r="BI247" s="15">
        <v>87.4</v>
      </c>
      <c r="BJ247" s="15">
        <v>62</v>
      </c>
      <c r="BK247" s="15">
        <v>26.3</v>
      </c>
      <c r="BL247" s="17">
        <v>0</v>
      </c>
      <c r="BM247" s="17">
        <v>0</v>
      </c>
      <c r="BN247" s="17">
        <v>0</v>
      </c>
      <c r="BO247" s="17">
        <v>0</v>
      </c>
      <c r="BP247" s="17">
        <v>6</v>
      </c>
      <c r="BQ247" s="15">
        <v>0.67</v>
      </c>
      <c r="BR247" s="15">
        <v>0.35</v>
      </c>
      <c r="BS247" s="15">
        <v>1.02</v>
      </c>
      <c r="BT247" s="15">
        <v>13.31</v>
      </c>
      <c r="BU247" s="15"/>
      <c r="BV247" s="15"/>
      <c r="BW247" s="15"/>
      <c r="BX247" s="15"/>
      <c r="BY247" s="15"/>
      <c r="BZ247" s="15"/>
      <c r="CA247" s="15"/>
      <c r="CB247" s="15"/>
      <c r="CC247" s="17">
        <v>300</v>
      </c>
      <c r="CD247" s="17">
        <v>138</v>
      </c>
      <c r="CE247" s="17">
        <v>245</v>
      </c>
      <c r="CF247" s="17">
        <v>140</v>
      </c>
      <c r="CG247" s="17">
        <v>269</v>
      </c>
      <c r="CH247" s="17">
        <v>144</v>
      </c>
      <c r="CI247" s="17">
        <v>300</v>
      </c>
      <c r="CJ247" s="17">
        <v>144</v>
      </c>
      <c r="CK247" s="17">
        <v>0.09</v>
      </c>
      <c r="CL247" s="17">
        <v>0</v>
      </c>
      <c r="CM247" s="17">
        <v>0.05</v>
      </c>
      <c r="CN247" s="17">
        <v>0.14000000000000001</v>
      </c>
      <c r="CO247" s="17">
        <v>1.77</v>
      </c>
      <c r="CP247" s="17">
        <v>1.73</v>
      </c>
      <c r="CQ247" s="17">
        <v>331</v>
      </c>
      <c r="CR247" s="17">
        <v>192</v>
      </c>
      <c r="CS247" s="17">
        <v>309</v>
      </c>
      <c r="CT247" s="17">
        <v>86</v>
      </c>
      <c r="CU247" s="17">
        <v>270</v>
      </c>
      <c r="CV247" s="17">
        <v>115</v>
      </c>
      <c r="CW247" s="17">
        <v>483</v>
      </c>
      <c r="CX247" s="17">
        <v>195</v>
      </c>
      <c r="CY247" s="17">
        <v>0.8</v>
      </c>
      <c r="CZ247" s="17">
        <v>0.27</v>
      </c>
      <c r="DA247" s="17">
        <v>0</v>
      </c>
      <c r="DB247" s="15"/>
      <c r="DC247" s="15"/>
      <c r="DD247" s="15"/>
      <c r="DE247" s="15"/>
      <c r="DF247" s="15"/>
      <c r="DG247" s="15"/>
      <c r="DH247" s="15"/>
    </row>
    <row r="248" spans="1:112" ht="17.25" thickBot="1">
      <c r="A248" s="18" t="b">
        <v>1</v>
      </c>
      <c r="B248" s="18" t="b">
        <v>1</v>
      </c>
      <c r="C248" s="15"/>
      <c r="D248" s="15"/>
      <c r="E248" s="17">
        <v>244860</v>
      </c>
      <c r="F248" s="17">
        <v>0</v>
      </c>
      <c r="G248" s="17">
        <v>0</v>
      </c>
      <c r="H248" s="17">
        <v>0</v>
      </c>
      <c r="I248" s="17">
        <v>0</v>
      </c>
      <c r="J248" s="15">
        <v>0</v>
      </c>
      <c r="K248" s="17">
        <v>0</v>
      </c>
      <c r="L248" s="17">
        <v>3</v>
      </c>
      <c r="M248" s="15">
        <v>2</v>
      </c>
      <c r="N248" s="15"/>
      <c r="O248" s="17">
        <v>0</v>
      </c>
      <c r="P248" s="15" t="s">
        <v>1169</v>
      </c>
      <c r="Q248" s="15">
        <v>0</v>
      </c>
      <c r="R248" s="17">
        <v>247</v>
      </c>
      <c r="S248" s="18" t="b">
        <v>0</v>
      </c>
      <c r="T248" s="15"/>
      <c r="U248" s="15"/>
      <c r="V248" s="17">
        <v>55</v>
      </c>
      <c r="W248" s="15" t="s">
        <v>5274</v>
      </c>
      <c r="X248" s="15">
        <v>0</v>
      </c>
      <c r="Y248" s="18" t="b">
        <v>0</v>
      </c>
      <c r="Z248" s="15" t="s">
        <v>5275</v>
      </c>
      <c r="AA248" s="15">
        <v>0.4</v>
      </c>
      <c r="AB248" s="18" t="b">
        <v>0</v>
      </c>
      <c r="AC248" s="15"/>
      <c r="AD248" s="15" t="s">
        <v>519</v>
      </c>
      <c r="AE248" s="17">
        <v>9</v>
      </c>
      <c r="AF248" s="17">
        <v>11</v>
      </c>
      <c r="AG248" s="17">
        <v>0</v>
      </c>
      <c r="AH248" s="17">
        <v>0</v>
      </c>
      <c r="AI248" s="17">
        <v>0</v>
      </c>
      <c r="AJ248" s="17">
        <v>0</v>
      </c>
      <c r="AK248" s="17">
        <v>0</v>
      </c>
      <c r="AL248" s="15">
        <v>0</v>
      </c>
      <c r="AM248" s="15">
        <v>0</v>
      </c>
      <c r="AN248" s="15" t="s">
        <v>5275</v>
      </c>
      <c r="AO248" s="15"/>
      <c r="AP248" s="15"/>
      <c r="AQ248" s="15"/>
      <c r="AR248" s="15"/>
      <c r="AS248" s="18" t="b">
        <v>0</v>
      </c>
      <c r="AT248" s="15" t="s">
        <v>5276</v>
      </c>
      <c r="AU248" s="17">
        <v>0</v>
      </c>
      <c r="AV248" s="17">
        <v>0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5">
        <v>0</v>
      </c>
      <c r="BI248" s="15">
        <v>0</v>
      </c>
      <c r="BJ248" s="15">
        <v>0</v>
      </c>
      <c r="BK248" s="15">
        <v>0</v>
      </c>
      <c r="BL248" s="17">
        <v>0</v>
      </c>
      <c r="BM248" s="17">
        <v>0</v>
      </c>
      <c r="BN248" s="17">
        <v>0</v>
      </c>
      <c r="BO248" s="17">
        <v>0</v>
      </c>
      <c r="BP248" s="17">
        <v>0</v>
      </c>
      <c r="BQ248" s="15">
        <v>0</v>
      </c>
      <c r="BR248" s="15">
        <v>0</v>
      </c>
      <c r="BS248" s="15">
        <v>0</v>
      </c>
      <c r="BT248" s="15">
        <v>0</v>
      </c>
      <c r="BU248" s="15"/>
      <c r="BV248" s="15"/>
      <c r="BW248" s="15"/>
      <c r="BX248" s="15"/>
      <c r="BY248" s="15"/>
      <c r="BZ248" s="15"/>
      <c r="CA248" s="15"/>
      <c r="CB248" s="15"/>
      <c r="CC248" s="17">
        <v>541</v>
      </c>
      <c r="CD248" s="17">
        <v>233</v>
      </c>
      <c r="CE248" s="17">
        <v>541</v>
      </c>
      <c r="CF248" s="17">
        <v>233</v>
      </c>
      <c r="CG248" s="17">
        <v>540</v>
      </c>
      <c r="CH248" s="17">
        <v>233</v>
      </c>
      <c r="CI248" s="17">
        <v>541</v>
      </c>
      <c r="CJ248" s="17">
        <v>233</v>
      </c>
      <c r="CK248" s="17">
        <v>0</v>
      </c>
      <c r="CL248" s="17">
        <v>0</v>
      </c>
      <c r="CM248" s="17">
        <v>0</v>
      </c>
      <c r="CN248" s="17">
        <v>0</v>
      </c>
      <c r="CO248" s="17">
        <v>0</v>
      </c>
      <c r="CP248" s="17">
        <v>0</v>
      </c>
      <c r="CQ248" s="17">
        <v>149</v>
      </c>
      <c r="CR248" s="17">
        <v>93</v>
      </c>
      <c r="CS248" s="17">
        <v>386</v>
      </c>
      <c r="CT248" s="17">
        <v>136</v>
      </c>
      <c r="CU248" s="17">
        <v>541</v>
      </c>
      <c r="CV248" s="17">
        <v>233</v>
      </c>
      <c r="CW248" s="17">
        <v>299</v>
      </c>
      <c r="CX248" s="17">
        <v>100</v>
      </c>
      <c r="CY248" s="17">
        <v>0</v>
      </c>
      <c r="CZ248" s="17">
        <v>0</v>
      </c>
      <c r="DA248" s="17">
        <v>0</v>
      </c>
      <c r="DB248" s="15"/>
      <c r="DC248" s="15"/>
      <c r="DD248" s="15"/>
      <c r="DE248" s="15"/>
      <c r="DF248" s="15"/>
      <c r="DG248" s="15"/>
      <c r="DH248" s="15"/>
    </row>
    <row r="249" spans="1:112" ht="27.75" thickBot="1">
      <c r="A249" s="18" t="b">
        <v>1</v>
      </c>
      <c r="B249" s="18" t="b">
        <v>1</v>
      </c>
      <c r="C249" s="15"/>
      <c r="D249" s="15"/>
      <c r="E249" s="17">
        <v>486385</v>
      </c>
      <c r="F249" s="17">
        <v>0</v>
      </c>
      <c r="G249" s="17">
        <v>0</v>
      </c>
      <c r="H249" s="17">
        <v>0</v>
      </c>
      <c r="I249" s="17">
        <v>0</v>
      </c>
      <c r="J249" s="15">
        <v>0</v>
      </c>
      <c r="K249" s="17">
        <v>0</v>
      </c>
      <c r="L249" s="17">
        <v>4</v>
      </c>
      <c r="M249" s="15">
        <v>1.8</v>
      </c>
      <c r="N249" s="15"/>
      <c r="O249" s="17">
        <v>0</v>
      </c>
      <c r="P249" s="15" t="s">
        <v>1335</v>
      </c>
      <c r="Q249" s="15">
        <v>0</v>
      </c>
      <c r="R249" s="17">
        <v>248</v>
      </c>
      <c r="S249" s="18" t="b">
        <v>0</v>
      </c>
      <c r="T249" s="15"/>
      <c r="U249" s="15"/>
      <c r="V249" s="17">
        <v>55</v>
      </c>
      <c r="W249" s="15" t="s">
        <v>1336</v>
      </c>
      <c r="X249" s="15">
        <v>2.8</v>
      </c>
      <c r="Y249" s="18" t="b">
        <v>0</v>
      </c>
      <c r="Z249" s="15" t="s">
        <v>1337</v>
      </c>
      <c r="AA249" s="15">
        <v>3.4</v>
      </c>
      <c r="AB249" s="18" t="b">
        <v>0</v>
      </c>
      <c r="AC249" s="15"/>
      <c r="AD249" s="15" t="s">
        <v>519</v>
      </c>
      <c r="AE249" s="17">
        <v>9</v>
      </c>
      <c r="AF249" s="17">
        <v>11</v>
      </c>
      <c r="AG249" s="17">
        <v>104</v>
      </c>
      <c r="AH249" s="17">
        <v>0</v>
      </c>
      <c r="AI249" s="17">
        <v>0</v>
      </c>
      <c r="AJ249" s="17">
        <v>0</v>
      </c>
      <c r="AK249" s="17">
        <v>0</v>
      </c>
      <c r="AL249" s="15">
        <v>0</v>
      </c>
      <c r="AM249" s="15">
        <v>18.899999999999999</v>
      </c>
      <c r="AN249" s="15" t="s">
        <v>1338</v>
      </c>
      <c r="AO249" s="15"/>
      <c r="AP249" s="15"/>
      <c r="AQ249" s="15"/>
      <c r="AR249" s="15"/>
      <c r="AS249" s="18" t="b">
        <v>0</v>
      </c>
      <c r="AT249" s="15" t="s">
        <v>2635</v>
      </c>
      <c r="AU249" s="17">
        <v>1551</v>
      </c>
      <c r="AV249" s="17">
        <v>9</v>
      </c>
      <c r="AW249" s="17">
        <v>1</v>
      </c>
      <c r="AX249" s="17">
        <v>5</v>
      </c>
      <c r="AY249" s="17">
        <v>19</v>
      </c>
      <c r="AZ249" s="17">
        <v>0</v>
      </c>
      <c r="BA249" s="17">
        <v>0</v>
      </c>
      <c r="BB249" s="17">
        <v>0</v>
      </c>
      <c r="BC249" s="17">
        <v>3</v>
      </c>
      <c r="BD249" s="17">
        <v>0</v>
      </c>
      <c r="BE249" s="17">
        <v>0</v>
      </c>
      <c r="BF249" s="17">
        <v>15</v>
      </c>
      <c r="BG249" s="17">
        <v>343</v>
      </c>
      <c r="BH249" s="15">
        <v>445.8</v>
      </c>
      <c r="BI249" s="15">
        <v>159.80000000000001</v>
      </c>
      <c r="BJ249" s="15">
        <v>655</v>
      </c>
      <c r="BK249" s="15">
        <v>124.5</v>
      </c>
      <c r="BL249" s="17">
        <v>0</v>
      </c>
      <c r="BM249" s="17">
        <v>0</v>
      </c>
      <c r="BN249" s="17">
        <v>0</v>
      </c>
      <c r="BO249" s="17">
        <v>0</v>
      </c>
      <c r="BP249" s="17">
        <v>17</v>
      </c>
      <c r="BQ249" s="15">
        <v>8.9</v>
      </c>
      <c r="BR249" s="15">
        <v>0.23</v>
      </c>
      <c r="BS249" s="15">
        <v>9.1300000000000008</v>
      </c>
      <c r="BT249" s="15">
        <v>24.16</v>
      </c>
      <c r="BU249" s="15"/>
      <c r="BV249" s="15"/>
      <c r="BW249" s="15"/>
      <c r="BX249" s="15"/>
      <c r="BY249" s="17">
        <v>4</v>
      </c>
      <c r="BZ249" s="15"/>
      <c r="CA249" s="15"/>
      <c r="CB249" s="15"/>
      <c r="CC249" s="17">
        <v>131</v>
      </c>
      <c r="CD249" s="17">
        <v>13</v>
      </c>
      <c r="CE249" s="17">
        <v>194</v>
      </c>
      <c r="CF249" s="17">
        <v>19</v>
      </c>
      <c r="CG249" s="17">
        <v>26</v>
      </c>
      <c r="CH249" s="17">
        <v>14</v>
      </c>
      <c r="CI249" s="17">
        <v>81</v>
      </c>
      <c r="CJ249" s="17">
        <v>14</v>
      </c>
      <c r="CK249" s="17">
        <v>0.52</v>
      </c>
      <c r="CL249" s="17">
        <v>0</v>
      </c>
      <c r="CM249" s="17">
        <v>0.01</v>
      </c>
      <c r="CN249" s="17">
        <v>0.53</v>
      </c>
      <c r="CO249" s="17">
        <v>1.4</v>
      </c>
      <c r="CP249" s="17">
        <v>1.1000000000000001</v>
      </c>
      <c r="CQ249" s="17">
        <v>182</v>
      </c>
      <c r="CR249" s="17">
        <v>41</v>
      </c>
      <c r="CS249" s="17">
        <v>419</v>
      </c>
      <c r="CT249" s="17">
        <v>38</v>
      </c>
      <c r="CU249" s="17">
        <v>198</v>
      </c>
      <c r="CV249" s="17">
        <v>19</v>
      </c>
      <c r="CW249" s="17">
        <v>98</v>
      </c>
      <c r="CX249" s="17">
        <v>14</v>
      </c>
      <c r="CY249" s="17">
        <v>0.99</v>
      </c>
      <c r="CZ249" s="17">
        <v>0.28999999999999998</v>
      </c>
      <c r="DA249" s="17">
        <v>0</v>
      </c>
      <c r="DB249" s="15"/>
      <c r="DC249" s="15"/>
      <c r="DD249" s="15"/>
      <c r="DE249" s="15"/>
      <c r="DF249" s="15"/>
      <c r="DG249" s="15"/>
      <c r="DH249" s="15"/>
    </row>
    <row r="250" spans="1:112" ht="17.25" thickBot="1">
      <c r="A250" s="18" t="b">
        <v>1</v>
      </c>
      <c r="B250" s="18" t="b">
        <v>1</v>
      </c>
      <c r="C250" s="15"/>
      <c r="D250" s="15"/>
      <c r="E250" s="17">
        <v>586309</v>
      </c>
      <c r="F250" s="17">
        <v>0</v>
      </c>
      <c r="G250" s="17">
        <v>0</v>
      </c>
      <c r="H250" s="17">
        <v>0</v>
      </c>
      <c r="I250" s="17">
        <v>0</v>
      </c>
      <c r="J250" s="15">
        <v>0</v>
      </c>
      <c r="K250" s="17">
        <v>0</v>
      </c>
      <c r="L250" s="17">
        <v>4</v>
      </c>
      <c r="M250" s="15">
        <v>1.8</v>
      </c>
      <c r="N250" s="15"/>
      <c r="O250" s="17">
        <v>0</v>
      </c>
      <c r="P250" s="15" t="s">
        <v>2631</v>
      </c>
      <c r="Q250" s="15">
        <v>0</v>
      </c>
      <c r="R250" s="17">
        <v>249</v>
      </c>
      <c r="S250" s="18" t="b">
        <v>0</v>
      </c>
      <c r="T250" s="15"/>
      <c r="U250" s="15"/>
      <c r="V250" s="17">
        <v>55</v>
      </c>
      <c r="W250" s="15" t="s">
        <v>2632</v>
      </c>
      <c r="X250" s="15">
        <v>2.5</v>
      </c>
      <c r="Y250" s="18" t="b">
        <v>0</v>
      </c>
      <c r="Z250" s="15" t="s">
        <v>2633</v>
      </c>
      <c r="AA250" s="15">
        <v>1.1000000000000001</v>
      </c>
      <c r="AB250" s="18" t="b">
        <v>0</v>
      </c>
      <c r="AC250" s="15"/>
      <c r="AD250" s="15" t="s">
        <v>519</v>
      </c>
      <c r="AE250" s="17">
        <v>9</v>
      </c>
      <c r="AF250" s="17">
        <v>11</v>
      </c>
      <c r="AG250" s="17">
        <v>95</v>
      </c>
      <c r="AH250" s="17">
        <v>0</v>
      </c>
      <c r="AI250" s="17">
        <v>0</v>
      </c>
      <c r="AJ250" s="17">
        <v>0</v>
      </c>
      <c r="AK250" s="17">
        <v>0</v>
      </c>
      <c r="AL250" s="15">
        <v>0</v>
      </c>
      <c r="AM250" s="15">
        <v>17.3</v>
      </c>
      <c r="AN250" s="15" t="s">
        <v>2633</v>
      </c>
      <c r="AO250" s="15"/>
      <c r="AP250" s="15"/>
      <c r="AQ250" s="15"/>
      <c r="AR250" s="15"/>
      <c r="AS250" s="18" t="b">
        <v>0</v>
      </c>
      <c r="AT250" s="15" t="s">
        <v>2634</v>
      </c>
      <c r="AU250" s="17">
        <v>1898</v>
      </c>
      <c r="AV250" s="17">
        <v>8</v>
      </c>
      <c r="AW250" s="17">
        <v>0</v>
      </c>
      <c r="AX250" s="17">
        <v>7</v>
      </c>
      <c r="AY250" s="17">
        <v>34</v>
      </c>
      <c r="AZ250" s="17">
        <v>0</v>
      </c>
      <c r="BA250" s="17">
        <v>0</v>
      </c>
      <c r="BB250" s="17">
        <v>0</v>
      </c>
      <c r="BC250" s="17">
        <v>3</v>
      </c>
      <c r="BD250" s="17">
        <v>0</v>
      </c>
      <c r="BE250" s="17">
        <v>0</v>
      </c>
      <c r="BF250" s="17">
        <v>9</v>
      </c>
      <c r="BG250" s="17">
        <v>295</v>
      </c>
      <c r="BH250" s="15">
        <v>341</v>
      </c>
      <c r="BI250" s="15">
        <v>207.7</v>
      </c>
      <c r="BJ250" s="15">
        <v>501</v>
      </c>
      <c r="BK250" s="15">
        <v>102.5</v>
      </c>
      <c r="BL250" s="17">
        <v>0</v>
      </c>
      <c r="BM250" s="17">
        <v>0</v>
      </c>
      <c r="BN250" s="17">
        <v>0</v>
      </c>
      <c r="BO250" s="17">
        <v>0</v>
      </c>
      <c r="BP250" s="17">
        <v>21</v>
      </c>
      <c r="BQ250" s="15">
        <v>8.17</v>
      </c>
      <c r="BR250" s="15">
        <v>0.44</v>
      </c>
      <c r="BS250" s="15">
        <v>8.61</v>
      </c>
      <c r="BT250" s="15">
        <v>33.49</v>
      </c>
      <c r="BU250" s="15"/>
      <c r="BV250" s="15"/>
      <c r="BW250" s="15"/>
      <c r="BX250" s="15"/>
      <c r="BY250" s="17">
        <v>2</v>
      </c>
      <c r="BZ250" s="15"/>
      <c r="CA250" s="15"/>
      <c r="CB250" s="15"/>
      <c r="CC250" s="17">
        <v>177</v>
      </c>
      <c r="CD250" s="17">
        <v>16</v>
      </c>
      <c r="CE250" s="17">
        <v>160</v>
      </c>
      <c r="CF250" s="17">
        <v>14</v>
      </c>
      <c r="CG250" s="17">
        <v>42</v>
      </c>
      <c r="CH250" s="17">
        <v>16</v>
      </c>
      <c r="CI250" s="17">
        <v>123</v>
      </c>
      <c r="CJ250" s="17">
        <v>18</v>
      </c>
      <c r="CK250" s="17">
        <v>0.39</v>
      </c>
      <c r="CL250" s="17">
        <v>0</v>
      </c>
      <c r="CM250" s="17">
        <v>0.02</v>
      </c>
      <c r="CN250" s="17">
        <v>0.41</v>
      </c>
      <c r="CO250" s="17">
        <v>1.59</v>
      </c>
      <c r="CP250" s="17">
        <v>1.61</v>
      </c>
      <c r="CQ250" s="17">
        <v>207</v>
      </c>
      <c r="CR250" s="17">
        <v>43</v>
      </c>
      <c r="CS250" s="17">
        <v>444</v>
      </c>
      <c r="CT250" s="17">
        <v>40</v>
      </c>
      <c r="CU250" s="17">
        <v>238</v>
      </c>
      <c r="CV250" s="17">
        <v>25</v>
      </c>
      <c r="CW250" s="17">
        <v>186</v>
      </c>
      <c r="CX250" s="17">
        <v>32</v>
      </c>
      <c r="CY250" s="17">
        <v>1</v>
      </c>
      <c r="CZ250" s="17">
        <v>0.33</v>
      </c>
      <c r="DA250" s="17">
        <v>0</v>
      </c>
      <c r="DB250" s="15"/>
      <c r="DC250" s="15"/>
      <c r="DD250" s="15"/>
      <c r="DE250" s="15"/>
      <c r="DF250" s="15"/>
      <c r="DG250" s="15"/>
      <c r="DH250" s="15"/>
    </row>
    <row r="251" spans="1:112" ht="17.25" thickBot="1">
      <c r="A251" s="18" t="b">
        <v>1</v>
      </c>
      <c r="B251" s="18" t="b">
        <v>1</v>
      </c>
      <c r="C251" s="15"/>
      <c r="D251" s="15"/>
      <c r="E251" s="17">
        <v>80201</v>
      </c>
      <c r="F251" s="17">
        <v>0</v>
      </c>
      <c r="G251" s="17">
        <v>0</v>
      </c>
      <c r="H251" s="17">
        <v>0</v>
      </c>
      <c r="I251" s="17">
        <v>0</v>
      </c>
      <c r="J251" s="15">
        <v>0</v>
      </c>
      <c r="K251" s="17">
        <v>0</v>
      </c>
      <c r="L251" s="17">
        <v>1</v>
      </c>
      <c r="M251" s="15">
        <v>2</v>
      </c>
      <c r="N251" s="15"/>
      <c r="O251" s="17">
        <v>0</v>
      </c>
      <c r="P251" s="15" t="s">
        <v>784</v>
      </c>
      <c r="Q251" s="15">
        <v>0</v>
      </c>
      <c r="R251" s="17">
        <v>250</v>
      </c>
      <c r="S251" s="18" t="b">
        <v>0</v>
      </c>
      <c r="T251" s="15"/>
      <c r="U251" s="15"/>
      <c r="V251" s="17">
        <v>45</v>
      </c>
      <c r="W251" s="15" t="s">
        <v>785</v>
      </c>
      <c r="X251" s="15">
        <v>3.2</v>
      </c>
      <c r="Y251" s="18" t="b">
        <v>0</v>
      </c>
      <c r="Z251" s="15" t="s">
        <v>248</v>
      </c>
      <c r="AA251" s="15">
        <v>3.2</v>
      </c>
      <c r="AB251" s="18" t="b">
        <v>0</v>
      </c>
      <c r="AC251" s="15"/>
      <c r="AD251" s="15" t="s">
        <v>519</v>
      </c>
      <c r="AE251" s="17">
        <v>10</v>
      </c>
      <c r="AF251" s="17">
        <v>54</v>
      </c>
      <c r="AG251" s="17">
        <v>122</v>
      </c>
      <c r="AH251" s="17">
        <v>0</v>
      </c>
      <c r="AI251" s="17">
        <v>0</v>
      </c>
      <c r="AJ251" s="17">
        <v>0</v>
      </c>
      <c r="AK251" s="17">
        <v>0</v>
      </c>
      <c r="AL251" s="15">
        <v>0</v>
      </c>
      <c r="AM251" s="15">
        <v>27.1</v>
      </c>
      <c r="AN251" s="15" t="s">
        <v>248</v>
      </c>
      <c r="AO251" s="15"/>
      <c r="AP251" s="15"/>
      <c r="AQ251" s="15"/>
      <c r="AR251" s="15"/>
      <c r="AS251" s="18" t="b">
        <v>0</v>
      </c>
      <c r="AT251" s="15" t="s">
        <v>2639</v>
      </c>
      <c r="AU251" s="17">
        <v>3420</v>
      </c>
      <c r="AV251" s="17">
        <v>0</v>
      </c>
      <c r="AW251" s="17">
        <v>0</v>
      </c>
      <c r="AX251" s="17">
        <v>9</v>
      </c>
      <c r="AY251" s="17">
        <v>51</v>
      </c>
      <c r="AZ251" s="17">
        <v>1</v>
      </c>
      <c r="BA251" s="17">
        <v>0</v>
      </c>
      <c r="BB251" s="17">
        <v>0</v>
      </c>
      <c r="BC251" s="17">
        <v>3</v>
      </c>
      <c r="BD251" s="17">
        <v>0</v>
      </c>
      <c r="BE251" s="17">
        <v>98</v>
      </c>
      <c r="BF251" s="17">
        <v>8</v>
      </c>
      <c r="BG251" s="17">
        <v>556</v>
      </c>
      <c r="BH251" s="15">
        <v>816.2</v>
      </c>
      <c r="BI251" s="15">
        <v>0</v>
      </c>
      <c r="BJ251" s="15">
        <v>0</v>
      </c>
      <c r="BK251" s="15">
        <v>81.5</v>
      </c>
      <c r="BL251" s="17">
        <v>0</v>
      </c>
      <c r="BM251" s="17">
        <v>0</v>
      </c>
      <c r="BN251" s="17">
        <v>0</v>
      </c>
      <c r="BO251" s="17">
        <v>0</v>
      </c>
      <c r="BP251" s="17">
        <v>38</v>
      </c>
      <c r="BQ251" s="15">
        <v>0</v>
      </c>
      <c r="BR251" s="15">
        <v>0.02</v>
      </c>
      <c r="BS251" s="15">
        <v>0.02</v>
      </c>
      <c r="BT251" s="15">
        <v>52.73</v>
      </c>
      <c r="BU251" s="15"/>
      <c r="BV251" s="15"/>
      <c r="BW251" s="15"/>
      <c r="BX251" s="15"/>
      <c r="BY251" s="15"/>
      <c r="BZ251" s="15"/>
      <c r="CA251" s="15"/>
      <c r="CB251" s="15"/>
      <c r="CC251" s="17">
        <v>29</v>
      </c>
      <c r="CD251" s="17">
        <v>9</v>
      </c>
      <c r="CE251" s="17">
        <v>437</v>
      </c>
      <c r="CF251" s="17">
        <v>36</v>
      </c>
      <c r="CG251" s="17">
        <v>420</v>
      </c>
      <c r="CH251" s="17">
        <v>27</v>
      </c>
      <c r="CI251" s="17">
        <v>170</v>
      </c>
      <c r="CJ251" s="17">
        <v>9</v>
      </c>
      <c r="CK251" s="17">
        <v>0</v>
      </c>
      <c r="CL251" s="17">
        <v>2.58</v>
      </c>
      <c r="CM251" s="17">
        <v>0</v>
      </c>
      <c r="CN251" s="17">
        <v>0</v>
      </c>
      <c r="CO251" s="17">
        <v>1.39</v>
      </c>
      <c r="CP251" s="17">
        <v>1.34</v>
      </c>
      <c r="CQ251" s="17">
        <v>372</v>
      </c>
      <c r="CR251" s="17">
        <v>21</v>
      </c>
      <c r="CS251" s="17">
        <v>71</v>
      </c>
      <c r="CT251" s="17">
        <v>23</v>
      </c>
      <c r="CU251" s="17">
        <v>138</v>
      </c>
      <c r="CV251" s="17">
        <v>18</v>
      </c>
      <c r="CW251" s="17">
        <v>99</v>
      </c>
      <c r="CX251" s="17">
        <v>17</v>
      </c>
      <c r="CY251" s="17">
        <v>1</v>
      </c>
      <c r="CZ251" s="17">
        <v>0.24</v>
      </c>
      <c r="DA251" s="17">
        <v>0</v>
      </c>
      <c r="DB251" s="15"/>
      <c r="DC251" s="15"/>
      <c r="DD251" s="15"/>
      <c r="DE251" s="15"/>
      <c r="DF251" s="15"/>
      <c r="DG251" s="15"/>
      <c r="DH251" s="15"/>
    </row>
    <row r="252" spans="1:112" ht="17.25" thickBot="1">
      <c r="A252" s="18" t="b">
        <v>1</v>
      </c>
      <c r="B252" s="18" t="b">
        <v>1</v>
      </c>
      <c r="C252" s="15"/>
      <c r="D252" s="15"/>
      <c r="E252" s="17">
        <v>86873</v>
      </c>
      <c r="F252" s="17">
        <v>0</v>
      </c>
      <c r="G252" s="17">
        <v>0</v>
      </c>
      <c r="H252" s="17">
        <v>0</v>
      </c>
      <c r="I252" s="17">
        <v>0</v>
      </c>
      <c r="J252" s="15">
        <v>0</v>
      </c>
      <c r="K252" s="17">
        <v>0</v>
      </c>
      <c r="L252" s="17">
        <v>1</v>
      </c>
      <c r="M252" s="15">
        <v>1</v>
      </c>
      <c r="N252" s="15"/>
      <c r="O252" s="17">
        <v>0</v>
      </c>
      <c r="P252" s="15" t="s">
        <v>527</v>
      </c>
      <c r="Q252" s="15">
        <v>0</v>
      </c>
      <c r="R252" s="17">
        <v>251</v>
      </c>
      <c r="S252" s="18" t="b">
        <v>0</v>
      </c>
      <c r="T252" s="15"/>
      <c r="U252" s="15"/>
      <c r="V252" s="17">
        <v>40</v>
      </c>
      <c r="W252" s="15" t="s">
        <v>3317</v>
      </c>
      <c r="X252" s="15">
        <v>0</v>
      </c>
      <c r="Y252" s="18" t="b">
        <v>0</v>
      </c>
      <c r="Z252" s="15" t="s">
        <v>3318</v>
      </c>
      <c r="AA252" s="15">
        <v>1.8</v>
      </c>
      <c r="AB252" s="18" t="b">
        <v>0</v>
      </c>
      <c r="AC252" s="15"/>
      <c r="AD252" s="15" t="s">
        <v>519</v>
      </c>
      <c r="AE252" s="17">
        <v>10</v>
      </c>
      <c r="AF252" s="17">
        <v>54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5">
        <v>0</v>
      </c>
      <c r="AM252" s="15">
        <v>0</v>
      </c>
      <c r="AN252" s="15" t="s">
        <v>3318</v>
      </c>
      <c r="AO252" s="15"/>
      <c r="AP252" s="15"/>
      <c r="AQ252" s="15"/>
      <c r="AR252" s="15"/>
      <c r="AS252" s="18" t="b">
        <v>0</v>
      </c>
      <c r="AT252" s="15" t="s">
        <v>3319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5">
        <v>0</v>
      </c>
      <c r="BI252" s="15">
        <v>0</v>
      </c>
      <c r="BJ252" s="15">
        <v>0</v>
      </c>
      <c r="BK252" s="15">
        <v>0</v>
      </c>
      <c r="BL252" s="17">
        <v>0</v>
      </c>
      <c r="BM252" s="17">
        <v>0</v>
      </c>
      <c r="BN252" s="17">
        <v>0</v>
      </c>
      <c r="BO252" s="17">
        <v>0</v>
      </c>
      <c r="BP252" s="17">
        <v>0</v>
      </c>
      <c r="BQ252" s="15">
        <v>0</v>
      </c>
      <c r="BR252" s="15">
        <v>0</v>
      </c>
      <c r="BS252" s="15">
        <v>0</v>
      </c>
      <c r="BT252" s="15">
        <v>0</v>
      </c>
      <c r="BU252" s="15"/>
      <c r="BV252" s="15"/>
      <c r="BW252" s="15"/>
      <c r="BX252" s="15"/>
      <c r="BY252" s="15"/>
      <c r="BZ252" s="15"/>
      <c r="CA252" s="15"/>
      <c r="CB252" s="15"/>
      <c r="CC252" s="17">
        <v>400</v>
      </c>
      <c r="CD252" s="17">
        <v>36</v>
      </c>
      <c r="CE252" s="17">
        <v>384</v>
      </c>
      <c r="CF252" s="17">
        <v>19</v>
      </c>
      <c r="CG252" s="17">
        <v>365</v>
      </c>
      <c r="CH252" s="17">
        <v>10</v>
      </c>
      <c r="CI252" s="17">
        <v>402</v>
      </c>
      <c r="CJ252" s="17">
        <v>36</v>
      </c>
      <c r="CK252" s="17">
        <v>0</v>
      </c>
      <c r="CL252" s="17">
        <v>0</v>
      </c>
      <c r="CM252" s="17">
        <v>0</v>
      </c>
      <c r="CN252" s="17">
        <v>0</v>
      </c>
      <c r="CO252" s="17">
        <v>0</v>
      </c>
      <c r="CP252" s="17">
        <v>0</v>
      </c>
      <c r="CQ252" s="17">
        <v>498</v>
      </c>
      <c r="CR252" s="17">
        <v>46</v>
      </c>
      <c r="CS252" s="17">
        <v>7</v>
      </c>
      <c r="CT252" s="17">
        <v>6</v>
      </c>
      <c r="CU252" s="17">
        <v>406</v>
      </c>
      <c r="CV252" s="17">
        <v>36</v>
      </c>
      <c r="CW252" s="17">
        <v>148</v>
      </c>
      <c r="CX252" s="17">
        <v>22</v>
      </c>
      <c r="CY252" s="17">
        <v>0</v>
      </c>
      <c r="CZ252" s="17">
        <v>0</v>
      </c>
      <c r="DA252" s="17">
        <v>0</v>
      </c>
      <c r="DB252" s="15"/>
      <c r="DC252" s="15"/>
      <c r="DD252" s="15"/>
      <c r="DE252" s="15"/>
      <c r="DF252" s="15"/>
      <c r="DG252" s="15"/>
      <c r="DH252" s="15"/>
    </row>
    <row r="253" spans="1:112" ht="17.25" thickBot="1">
      <c r="A253" s="18" t="b">
        <v>1</v>
      </c>
      <c r="B253" s="18" t="b">
        <v>1</v>
      </c>
      <c r="C253" s="15"/>
      <c r="D253" s="15"/>
      <c r="E253" s="17">
        <v>505079</v>
      </c>
      <c r="F253" s="17">
        <v>0</v>
      </c>
      <c r="G253" s="17">
        <v>0</v>
      </c>
      <c r="H253" s="17">
        <v>0</v>
      </c>
      <c r="I253" s="17">
        <v>0</v>
      </c>
      <c r="J253" s="15">
        <v>0</v>
      </c>
      <c r="K253" s="17">
        <v>0</v>
      </c>
      <c r="L253" s="17">
        <v>1</v>
      </c>
      <c r="M253" s="15">
        <v>1</v>
      </c>
      <c r="N253" s="15"/>
      <c r="O253" s="17">
        <v>0</v>
      </c>
      <c r="P253" s="15" t="s">
        <v>963</v>
      </c>
      <c r="Q253" s="15">
        <v>0</v>
      </c>
      <c r="R253" s="17">
        <v>252</v>
      </c>
      <c r="S253" s="18" t="b">
        <v>0</v>
      </c>
      <c r="T253" s="15"/>
      <c r="U253" s="15"/>
      <c r="V253" s="17">
        <v>40</v>
      </c>
      <c r="W253" s="15" t="s">
        <v>4371</v>
      </c>
      <c r="X253" s="15">
        <v>0</v>
      </c>
      <c r="Y253" s="18" t="b">
        <v>0</v>
      </c>
      <c r="Z253" s="15" t="s">
        <v>4372</v>
      </c>
      <c r="AA253" s="15">
        <v>0.2</v>
      </c>
      <c r="AB253" s="18" t="b">
        <v>0</v>
      </c>
      <c r="AC253" s="15"/>
      <c r="AD253" s="15" t="s">
        <v>519</v>
      </c>
      <c r="AE253" s="17">
        <v>10</v>
      </c>
      <c r="AF253" s="17">
        <v>54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5">
        <v>0</v>
      </c>
      <c r="AM253" s="15">
        <v>0</v>
      </c>
      <c r="AN253" s="15" t="s">
        <v>4372</v>
      </c>
      <c r="AO253" s="15"/>
      <c r="AP253" s="15"/>
      <c r="AQ253" s="15"/>
      <c r="AR253" s="15"/>
      <c r="AS253" s="18" t="b">
        <v>0</v>
      </c>
      <c r="AT253" s="15" t="s">
        <v>4373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5">
        <v>0</v>
      </c>
      <c r="BI253" s="15">
        <v>0</v>
      </c>
      <c r="BJ253" s="15">
        <v>0</v>
      </c>
      <c r="BK253" s="15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5">
        <v>0</v>
      </c>
      <c r="BR253" s="15">
        <v>0</v>
      </c>
      <c r="BS253" s="15">
        <v>0</v>
      </c>
      <c r="BT253" s="15">
        <v>0</v>
      </c>
      <c r="BU253" s="15"/>
      <c r="BV253" s="15"/>
      <c r="BW253" s="15"/>
      <c r="BX253" s="15"/>
      <c r="BY253" s="15"/>
      <c r="BZ253" s="15"/>
      <c r="CA253" s="15"/>
      <c r="CB253" s="15"/>
      <c r="CC253" s="17">
        <v>439</v>
      </c>
      <c r="CD253" s="17">
        <v>48</v>
      </c>
      <c r="CE253" s="17">
        <v>424</v>
      </c>
      <c r="CF253" s="17">
        <v>32</v>
      </c>
      <c r="CG253" s="17">
        <v>405</v>
      </c>
      <c r="CH253" s="17">
        <v>23</v>
      </c>
      <c r="CI253" s="17">
        <v>441</v>
      </c>
      <c r="CJ253" s="17">
        <v>48</v>
      </c>
      <c r="CK253" s="17">
        <v>0</v>
      </c>
      <c r="CL253" s="17">
        <v>0</v>
      </c>
      <c r="CM253" s="17">
        <v>0</v>
      </c>
      <c r="CN253" s="17">
        <v>0</v>
      </c>
      <c r="CO253" s="17">
        <v>0</v>
      </c>
      <c r="CP253" s="17">
        <v>0</v>
      </c>
      <c r="CQ253" s="17">
        <v>542</v>
      </c>
      <c r="CR253" s="17">
        <v>59</v>
      </c>
      <c r="CS253" s="17">
        <v>51</v>
      </c>
      <c r="CT253" s="17">
        <v>19</v>
      </c>
      <c r="CU253" s="17">
        <v>444</v>
      </c>
      <c r="CV253" s="17">
        <v>48</v>
      </c>
      <c r="CW253" s="17">
        <v>385</v>
      </c>
      <c r="CX253" s="17">
        <v>45</v>
      </c>
      <c r="CY253" s="17">
        <v>0</v>
      </c>
      <c r="CZ253" s="17">
        <v>0</v>
      </c>
      <c r="DA253" s="17">
        <v>0</v>
      </c>
      <c r="DB253" s="15"/>
      <c r="DC253" s="15"/>
      <c r="DD253" s="15"/>
      <c r="DE253" s="15"/>
      <c r="DF253" s="15"/>
      <c r="DG253" s="15"/>
      <c r="DH253" s="15"/>
    </row>
    <row r="254" spans="1:112" ht="40.5" thickBot="1">
      <c r="A254" s="18" t="b">
        <v>1</v>
      </c>
      <c r="B254" s="18" t="b">
        <v>1</v>
      </c>
      <c r="C254" s="17">
        <v>0</v>
      </c>
      <c r="D254" s="15"/>
      <c r="E254" s="17">
        <v>174874</v>
      </c>
      <c r="F254" s="17">
        <v>0</v>
      </c>
      <c r="G254" s="17">
        <v>0</v>
      </c>
      <c r="H254" s="17">
        <v>0</v>
      </c>
      <c r="I254" s="17">
        <v>0</v>
      </c>
      <c r="J254" s="15">
        <v>0</v>
      </c>
      <c r="K254" s="17">
        <v>0</v>
      </c>
      <c r="L254" s="17">
        <v>2</v>
      </c>
      <c r="M254" s="15">
        <v>0</v>
      </c>
      <c r="N254" s="15"/>
      <c r="O254" s="17">
        <v>0</v>
      </c>
      <c r="P254" s="15" t="s">
        <v>738</v>
      </c>
      <c r="Q254" s="15">
        <v>0</v>
      </c>
      <c r="R254" s="17">
        <v>253</v>
      </c>
      <c r="S254" s="18" t="b">
        <v>0</v>
      </c>
      <c r="T254" s="15" t="s">
        <v>5017</v>
      </c>
      <c r="U254" s="15" t="s">
        <v>5277</v>
      </c>
      <c r="V254" s="17">
        <v>50</v>
      </c>
      <c r="W254" s="15" t="s">
        <v>739</v>
      </c>
      <c r="X254" s="15">
        <v>3.7</v>
      </c>
      <c r="Y254" s="18" t="b">
        <v>0</v>
      </c>
      <c r="Z254" s="15" t="s">
        <v>320</v>
      </c>
      <c r="AA254" s="15">
        <v>0.1</v>
      </c>
      <c r="AB254" s="18" t="b">
        <v>0</v>
      </c>
      <c r="AC254" s="15"/>
      <c r="AD254" s="15" t="s">
        <v>1056</v>
      </c>
      <c r="AE254" s="17">
        <v>10</v>
      </c>
      <c r="AF254" s="17">
        <v>54</v>
      </c>
      <c r="AG254" s="17">
        <v>123</v>
      </c>
      <c r="AH254" s="17">
        <v>0</v>
      </c>
      <c r="AI254" s="17">
        <v>0</v>
      </c>
      <c r="AJ254" s="17">
        <v>0</v>
      </c>
      <c r="AK254" s="17">
        <v>0</v>
      </c>
      <c r="AL254" s="15">
        <v>0</v>
      </c>
      <c r="AM254" s="15">
        <v>24.6</v>
      </c>
      <c r="AN254" s="15" t="s">
        <v>320</v>
      </c>
      <c r="AO254" s="15"/>
      <c r="AP254" s="15"/>
      <c r="AQ254" s="15"/>
      <c r="AR254" s="15"/>
      <c r="AS254" s="18" t="b">
        <v>0</v>
      </c>
      <c r="AT254" s="15" t="s">
        <v>2642</v>
      </c>
      <c r="AU254" s="17">
        <v>2882</v>
      </c>
      <c r="AV254" s="17">
        <v>0</v>
      </c>
      <c r="AW254" s="17">
        <v>1</v>
      </c>
      <c r="AX254" s="17">
        <v>8</v>
      </c>
      <c r="AY254" s="17">
        <v>45</v>
      </c>
      <c r="AZ254" s="17">
        <v>0</v>
      </c>
      <c r="BA254" s="17">
        <v>0</v>
      </c>
      <c r="BB254" s="17">
        <v>0</v>
      </c>
      <c r="BC254" s="17">
        <v>7</v>
      </c>
      <c r="BD254" s="17">
        <v>1</v>
      </c>
      <c r="BE254" s="17">
        <v>0</v>
      </c>
      <c r="BF254" s="17">
        <v>8</v>
      </c>
      <c r="BG254" s="17">
        <v>424</v>
      </c>
      <c r="BH254" s="15">
        <v>790.6</v>
      </c>
      <c r="BI254" s="15">
        <v>131</v>
      </c>
      <c r="BJ254" s="15">
        <v>148</v>
      </c>
      <c r="BK254" s="15">
        <v>107</v>
      </c>
      <c r="BL254" s="17">
        <v>0</v>
      </c>
      <c r="BM254" s="17">
        <v>0</v>
      </c>
      <c r="BN254" s="17">
        <v>0</v>
      </c>
      <c r="BO254" s="17">
        <v>0</v>
      </c>
      <c r="BP254" s="17">
        <v>33</v>
      </c>
      <c r="BQ254" s="15">
        <v>1.43</v>
      </c>
      <c r="BR254" s="15">
        <v>1.83</v>
      </c>
      <c r="BS254" s="15">
        <v>3.26</v>
      </c>
      <c r="BT254" s="15">
        <v>44.88</v>
      </c>
      <c r="BU254" s="15"/>
      <c r="BV254" s="15"/>
      <c r="BW254" s="15"/>
      <c r="BX254" s="15"/>
      <c r="BY254" s="15"/>
      <c r="BZ254" s="15"/>
      <c r="CA254" s="15"/>
      <c r="CB254" s="15"/>
      <c r="CC254" s="17">
        <v>31</v>
      </c>
      <c r="CD254" s="17">
        <v>12</v>
      </c>
      <c r="CE254" s="17">
        <v>215</v>
      </c>
      <c r="CF254" s="17">
        <v>59</v>
      </c>
      <c r="CG254" s="17">
        <v>195</v>
      </c>
      <c r="CH254" s="17">
        <v>53</v>
      </c>
      <c r="CI254" s="17">
        <v>112</v>
      </c>
      <c r="CJ254" s="17">
        <v>33</v>
      </c>
      <c r="CK254" s="17">
        <v>0.04</v>
      </c>
      <c r="CL254" s="17">
        <v>0</v>
      </c>
      <c r="CM254" s="17">
        <v>0.06</v>
      </c>
      <c r="CN254" s="17">
        <v>0.1</v>
      </c>
      <c r="CO254" s="17">
        <v>1.4</v>
      </c>
      <c r="CP254" s="17">
        <v>1.41</v>
      </c>
      <c r="CQ254" s="17">
        <v>238</v>
      </c>
      <c r="CR254" s="17">
        <v>39</v>
      </c>
      <c r="CS254" s="17">
        <v>216</v>
      </c>
      <c r="CT254" s="17">
        <v>118</v>
      </c>
      <c r="CU254" s="17">
        <v>78</v>
      </c>
      <c r="CV254" s="17">
        <v>31</v>
      </c>
      <c r="CW254" s="17">
        <v>398</v>
      </c>
      <c r="CX254" s="17">
        <v>142</v>
      </c>
      <c r="CY254" s="17">
        <v>1.03</v>
      </c>
      <c r="CZ254" s="17">
        <v>0.25</v>
      </c>
      <c r="DA254" s="17">
        <v>0</v>
      </c>
      <c r="DB254" s="15"/>
      <c r="DC254" s="15"/>
      <c r="DD254" s="15"/>
      <c r="DE254" s="15"/>
      <c r="DF254" s="15"/>
      <c r="DG254" s="15"/>
      <c r="DH254" s="15"/>
    </row>
    <row r="255" spans="1:112" ht="17.25" thickBot="1">
      <c r="A255" s="18" t="b">
        <v>1</v>
      </c>
      <c r="B255" s="18" t="b">
        <v>1</v>
      </c>
      <c r="C255" s="15"/>
      <c r="D255" s="15"/>
      <c r="E255" s="17">
        <v>169528</v>
      </c>
      <c r="F255" s="17">
        <v>0</v>
      </c>
      <c r="G255" s="17">
        <v>0</v>
      </c>
      <c r="H255" s="17">
        <v>0</v>
      </c>
      <c r="I255" s="17">
        <v>0</v>
      </c>
      <c r="J255" s="15">
        <v>0</v>
      </c>
      <c r="K255" s="17">
        <v>0</v>
      </c>
      <c r="L255" s="17">
        <v>2</v>
      </c>
      <c r="M255" s="15">
        <v>1.7</v>
      </c>
      <c r="N255" s="15"/>
      <c r="O255" s="17">
        <v>0</v>
      </c>
      <c r="P255" s="15" t="s">
        <v>793</v>
      </c>
      <c r="Q255" s="15">
        <v>0</v>
      </c>
      <c r="R255" s="17">
        <v>254</v>
      </c>
      <c r="S255" s="18" t="b">
        <v>0</v>
      </c>
      <c r="T255" s="15"/>
      <c r="U255" s="15"/>
      <c r="V255" s="17">
        <v>45</v>
      </c>
      <c r="W255" s="15" t="s">
        <v>794</v>
      </c>
      <c r="X255" s="15">
        <v>3</v>
      </c>
      <c r="Y255" s="18" t="b">
        <v>0</v>
      </c>
      <c r="Z255" s="15" t="s">
        <v>322</v>
      </c>
      <c r="AA255" s="15">
        <v>3.5</v>
      </c>
      <c r="AB255" s="18" t="b">
        <v>0</v>
      </c>
      <c r="AC255" s="15"/>
      <c r="AD255" s="15" t="s">
        <v>519</v>
      </c>
      <c r="AE255" s="17">
        <v>10</v>
      </c>
      <c r="AF255" s="17">
        <v>54</v>
      </c>
      <c r="AG255" s="17">
        <v>65</v>
      </c>
      <c r="AH255" s="17">
        <v>0</v>
      </c>
      <c r="AI255" s="17">
        <v>0</v>
      </c>
      <c r="AJ255" s="17">
        <v>0</v>
      </c>
      <c r="AK255" s="17">
        <v>0</v>
      </c>
      <c r="AL255" s="15">
        <v>0</v>
      </c>
      <c r="AM255" s="15">
        <v>14.4</v>
      </c>
      <c r="AN255" s="15" t="s">
        <v>322</v>
      </c>
      <c r="AO255" s="15"/>
      <c r="AP255" s="15"/>
      <c r="AQ255" s="15"/>
      <c r="AR255" s="15"/>
      <c r="AS255" s="18" t="b">
        <v>0</v>
      </c>
      <c r="AT255" s="15" t="s">
        <v>2641</v>
      </c>
      <c r="AU255" s="17">
        <v>1487</v>
      </c>
      <c r="AV255" s="17">
        <v>1</v>
      </c>
      <c r="AW255" s="17">
        <v>0</v>
      </c>
      <c r="AX255" s="17">
        <v>4</v>
      </c>
      <c r="AY255" s="17">
        <v>19</v>
      </c>
      <c r="AZ255" s="17">
        <v>0</v>
      </c>
      <c r="BA255" s="17">
        <v>0</v>
      </c>
      <c r="BB255" s="17">
        <v>0</v>
      </c>
      <c r="BC255" s="17">
        <v>5</v>
      </c>
      <c r="BD255" s="17">
        <v>0</v>
      </c>
      <c r="BE255" s="17">
        <v>0</v>
      </c>
      <c r="BF255" s="17">
        <v>7</v>
      </c>
      <c r="BG255" s="17">
        <v>280</v>
      </c>
      <c r="BH255" s="15">
        <v>375</v>
      </c>
      <c r="BI255" s="15">
        <v>334.6</v>
      </c>
      <c r="BJ255" s="15">
        <v>82</v>
      </c>
      <c r="BK255" s="15">
        <v>79.3</v>
      </c>
      <c r="BL255" s="17">
        <v>0</v>
      </c>
      <c r="BM255" s="17">
        <v>0</v>
      </c>
      <c r="BN255" s="17">
        <v>0</v>
      </c>
      <c r="BO255" s="17">
        <v>0</v>
      </c>
      <c r="BP255" s="17">
        <v>17</v>
      </c>
      <c r="BQ255" s="15">
        <v>1.07</v>
      </c>
      <c r="BR255" s="15">
        <v>1.58</v>
      </c>
      <c r="BS255" s="15">
        <v>2.65</v>
      </c>
      <c r="BT255" s="15">
        <v>24.12</v>
      </c>
      <c r="BU255" s="15"/>
      <c r="BV255" s="15"/>
      <c r="BW255" s="15"/>
      <c r="BX255" s="15"/>
      <c r="BY255" s="17">
        <v>1</v>
      </c>
      <c r="BZ255" s="15"/>
      <c r="CA255" s="15"/>
      <c r="CB255" s="15"/>
      <c r="CC255" s="17">
        <v>161</v>
      </c>
      <c r="CD255" s="17">
        <v>66</v>
      </c>
      <c r="CE255" s="17">
        <v>104</v>
      </c>
      <c r="CF255" s="17">
        <v>26</v>
      </c>
      <c r="CG255" s="17">
        <v>248</v>
      </c>
      <c r="CH255" s="17">
        <v>77</v>
      </c>
      <c r="CI255" s="17">
        <v>174</v>
      </c>
      <c r="CJ255" s="17">
        <v>61</v>
      </c>
      <c r="CK255" s="17">
        <v>0.06</v>
      </c>
      <c r="CL255" s="17">
        <v>0</v>
      </c>
      <c r="CM255" s="17">
        <v>0.1</v>
      </c>
      <c r="CN255" s="17">
        <v>0.16</v>
      </c>
      <c r="CO255" s="17">
        <v>1.46</v>
      </c>
      <c r="CP255" s="17">
        <v>1.1499999999999999</v>
      </c>
      <c r="CQ255" s="17">
        <v>393</v>
      </c>
      <c r="CR255" s="17">
        <v>85</v>
      </c>
      <c r="CS255" s="17">
        <v>92</v>
      </c>
      <c r="CT255" s="17">
        <v>59</v>
      </c>
      <c r="CU255" s="17">
        <v>166</v>
      </c>
      <c r="CV255" s="17">
        <v>69</v>
      </c>
      <c r="CW255" s="17">
        <v>93</v>
      </c>
      <c r="CX255" s="17">
        <v>35</v>
      </c>
      <c r="CY255" s="17">
        <v>1.03</v>
      </c>
      <c r="CZ255" s="17">
        <v>0.24</v>
      </c>
      <c r="DA255" s="17">
        <v>0</v>
      </c>
      <c r="DB255" s="15"/>
      <c r="DC255" s="15"/>
      <c r="DD255" s="15"/>
      <c r="DE255" s="15"/>
      <c r="DF255" s="15"/>
      <c r="DG255" s="15"/>
      <c r="DH255" s="15"/>
    </row>
    <row r="256" spans="1:112" ht="27.75" thickBot="1">
      <c r="A256" s="18" t="b">
        <v>1</v>
      </c>
      <c r="B256" s="18" t="b">
        <v>1</v>
      </c>
      <c r="C256" s="15"/>
      <c r="D256" s="15"/>
      <c r="E256" s="17">
        <v>246301</v>
      </c>
      <c r="F256" s="17">
        <v>0</v>
      </c>
      <c r="G256" s="17">
        <v>0</v>
      </c>
      <c r="H256" s="17">
        <v>0</v>
      </c>
      <c r="I256" s="17">
        <v>0</v>
      </c>
      <c r="J256" s="15">
        <v>0</v>
      </c>
      <c r="K256" s="17">
        <v>0</v>
      </c>
      <c r="L256" s="17">
        <v>2</v>
      </c>
      <c r="M256" s="15">
        <v>1.7</v>
      </c>
      <c r="N256" s="15"/>
      <c r="O256" s="17">
        <v>0</v>
      </c>
      <c r="P256" s="15" t="s">
        <v>1638</v>
      </c>
      <c r="Q256" s="15">
        <v>0</v>
      </c>
      <c r="R256" s="17">
        <v>255</v>
      </c>
      <c r="S256" s="18" t="b">
        <v>0</v>
      </c>
      <c r="T256" s="15"/>
      <c r="U256" s="15"/>
      <c r="V256" s="17">
        <v>45</v>
      </c>
      <c r="W256" s="15" t="s">
        <v>1639</v>
      </c>
      <c r="X256" s="15">
        <v>2.6</v>
      </c>
      <c r="Y256" s="18" t="b">
        <v>0</v>
      </c>
      <c r="Z256" s="15" t="s">
        <v>1640</v>
      </c>
      <c r="AA256" s="15">
        <v>0</v>
      </c>
      <c r="AB256" s="18" t="b">
        <v>0</v>
      </c>
      <c r="AC256" s="15"/>
      <c r="AD256" s="15" t="s">
        <v>519</v>
      </c>
      <c r="AE256" s="17">
        <v>10</v>
      </c>
      <c r="AF256" s="17">
        <v>54</v>
      </c>
      <c r="AG256" s="17">
        <v>39</v>
      </c>
      <c r="AH256" s="17">
        <v>0</v>
      </c>
      <c r="AI256" s="17">
        <v>0</v>
      </c>
      <c r="AJ256" s="17">
        <v>0</v>
      </c>
      <c r="AK256" s="17">
        <v>0</v>
      </c>
      <c r="AL256" s="15">
        <v>0</v>
      </c>
      <c r="AM256" s="15">
        <v>8.6999999999999993</v>
      </c>
      <c r="AN256" s="15" t="s">
        <v>1641</v>
      </c>
      <c r="AO256" s="15"/>
      <c r="AP256" s="15"/>
      <c r="AQ256" s="15"/>
      <c r="AR256" s="15"/>
      <c r="AS256" s="18" t="b">
        <v>0</v>
      </c>
      <c r="AT256" s="15" t="s">
        <v>2646</v>
      </c>
      <c r="AU256" s="17">
        <v>935</v>
      </c>
      <c r="AV256" s="17">
        <v>0</v>
      </c>
      <c r="AW256" s="17">
        <v>0</v>
      </c>
      <c r="AX256" s="17">
        <v>2</v>
      </c>
      <c r="AY256" s="17">
        <v>11</v>
      </c>
      <c r="AZ256" s="17">
        <v>0</v>
      </c>
      <c r="BA256" s="17">
        <v>0</v>
      </c>
      <c r="BB256" s="17">
        <v>0</v>
      </c>
      <c r="BC256" s="17">
        <v>6</v>
      </c>
      <c r="BD256" s="17">
        <v>0</v>
      </c>
      <c r="BE256" s="17">
        <v>0</v>
      </c>
      <c r="BF256" s="17">
        <v>1</v>
      </c>
      <c r="BG256" s="17">
        <v>155</v>
      </c>
      <c r="BH256" s="15">
        <v>249.6</v>
      </c>
      <c r="BI256" s="15">
        <v>47.2</v>
      </c>
      <c r="BJ256" s="15">
        <v>14</v>
      </c>
      <c r="BK256" s="15">
        <v>31.2</v>
      </c>
      <c r="BL256" s="17">
        <v>0</v>
      </c>
      <c r="BM256" s="17">
        <v>0</v>
      </c>
      <c r="BN256" s="17">
        <v>0</v>
      </c>
      <c r="BO256" s="17">
        <v>0</v>
      </c>
      <c r="BP256" s="17">
        <v>11</v>
      </c>
      <c r="BQ256" s="15">
        <v>0.05</v>
      </c>
      <c r="BR256" s="15">
        <v>0.53</v>
      </c>
      <c r="BS256" s="15">
        <v>0.57999999999999996</v>
      </c>
      <c r="BT256" s="15">
        <v>14.7</v>
      </c>
      <c r="BU256" s="15"/>
      <c r="BV256" s="15"/>
      <c r="BW256" s="15"/>
      <c r="BX256" s="15"/>
      <c r="BY256" s="15"/>
      <c r="BZ256" s="15"/>
      <c r="CA256" s="15"/>
      <c r="CB256" s="15"/>
      <c r="CC256" s="17">
        <v>224</v>
      </c>
      <c r="CD256" s="17">
        <v>84</v>
      </c>
      <c r="CE256" s="17">
        <v>289</v>
      </c>
      <c r="CF256" s="17">
        <v>98</v>
      </c>
      <c r="CG256" s="17">
        <v>320</v>
      </c>
      <c r="CH256" s="17">
        <v>115</v>
      </c>
      <c r="CI256" s="17">
        <v>286</v>
      </c>
      <c r="CJ256" s="17">
        <v>95</v>
      </c>
      <c r="CK256" s="17">
        <v>0</v>
      </c>
      <c r="CL256" s="17">
        <v>0</v>
      </c>
      <c r="CM256" s="17">
        <v>0.05</v>
      </c>
      <c r="CN256" s="17">
        <v>0.05</v>
      </c>
      <c r="CO256" s="17">
        <v>1.41</v>
      </c>
      <c r="CP256" s="17">
        <v>1.06</v>
      </c>
      <c r="CQ256" s="17">
        <v>426</v>
      </c>
      <c r="CR256" s="17">
        <v>111</v>
      </c>
      <c r="CS256" s="17">
        <v>125</v>
      </c>
      <c r="CT256" s="17">
        <v>85</v>
      </c>
      <c r="CU256" s="17">
        <v>220</v>
      </c>
      <c r="CV256" s="17">
        <v>89</v>
      </c>
      <c r="CW256" s="17">
        <v>511</v>
      </c>
      <c r="CX256" s="17">
        <v>175</v>
      </c>
      <c r="CY256" s="17">
        <v>1.06</v>
      </c>
      <c r="CZ256" s="17">
        <v>0.19</v>
      </c>
      <c r="DA256" s="17">
        <v>0</v>
      </c>
      <c r="DB256" s="15"/>
      <c r="DC256" s="15"/>
      <c r="DD256" s="15"/>
      <c r="DE256" s="15"/>
      <c r="DF256" s="15"/>
      <c r="DG256" s="15"/>
      <c r="DH256" s="15"/>
    </row>
    <row r="257" spans="1:112" ht="17.25" thickBot="1">
      <c r="A257" s="18" t="b">
        <v>1</v>
      </c>
      <c r="B257" s="18" t="b">
        <v>1</v>
      </c>
      <c r="C257" s="15"/>
      <c r="D257" s="15"/>
      <c r="E257" s="17">
        <v>167074</v>
      </c>
      <c r="F257" s="17">
        <v>0</v>
      </c>
      <c r="G257" s="17">
        <v>0</v>
      </c>
      <c r="H257" s="17">
        <v>0</v>
      </c>
      <c r="I257" s="17">
        <v>0</v>
      </c>
      <c r="J257" s="15">
        <v>0</v>
      </c>
      <c r="K257" s="17">
        <v>0</v>
      </c>
      <c r="L257" s="17">
        <v>2</v>
      </c>
      <c r="M257" s="15">
        <v>1.7</v>
      </c>
      <c r="N257" s="15"/>
      <c r="O257" s="17">
        <v>0</v>
      </c>
      <c r="P257" s="15" t="s">
        <v>791</v>
      </c>
      <c r="Q257" s="15">
        <v>0</v>
      </c>
      <c r="R257" s="17">
        <v>256</v>
      </c>
      <c r="S257" s="18" t="b">
        <v>0</v>
      </c>
      <c r="T257" s="15"/>
      <c r="U257" s="15"/>
      <c r="V257" s="17">
        <v>45</v>
      </c>
      <c r="W257" s="15" t="s">
        <v>792</v>
      </c>
      <c r="X257" s="15">
        <v>3.7</v>
      </c>
      <c r="Y257" s="18" t="b">
        <v>0</v>
      </c>
      <c r="Z257" s="15" t="s">
        <v>306</v>
      </c>
      <c r="AA257" s="15">
        <v>0.2</v>
      </c>
      <c r="AB257" s="18" t="b">
        <v>0</v>
      </c>
      <c r="AC257" s="15"/>
      <c r="AD257" s="15" t="s">
        <v>519</v>
      </c>
      <c r="AE257" s="17">
        <v>10</v>
      </c>
      <c r="AF257" s="17">
        <v>54</v>
      </c>
      <c r="AG257" s="17">
        <v>81</v>
      </c>
      <c r="AH257" s="17">
        <v>0</v>
      </c>
      <c r="AI257" s="17">
        <v>0</v>
      </c>
      <c r="AJ257" s="17">
        <v>0</v>
      </c>
      <c r="AK257" s="17">
        <v>0</v>
      </c>
      <c r="AL257" s="15">
        <v>0</v>
      </c>
      <c r="AM257" s="15">
        <v>18</v>
      </c>
      <c r="AN257" s="15" t="s">
        <v>306</v>
      </c>
      <c r="AO257" s="15"/>
      <c r="AP257" s="15"/>
      <c r="AQ257" s="15"/>
      <c r="AR257" s="15"/>
      <c r="AS257" s="18" t="b">
        <v>0</v>
      </c>
      <c r="AT257" s="15" t="s">
        <v>2647</v>
      </c>
      <c r="AU257" s="17">
        <v>1791</v>
      </c>
      <c r="AV257" s="17">
        <v>1</v>
      </c>
      <c r="AW257" s="17">
        <v>0</v>
      </c>
      <c r="AX257" s="17">
        <v>6</v>
      </c>
      <c r="AY257" s="17">
        <v>25</v>
      </c>
      <c r="AZ257" s="17">
        <v>0</v>
      </c>
      <c r="BA257" s="17">
        <v>0</v>
      </c>
      <c r="BB257" s="17">
        <v>0</v>
      </c>
      <c r="BC257" s="17">
        <v>2</v>
      </c>
      <c r="BD257" s="17">
        <v>0</v>
      </c>
      <c r="BE257" s="17">
        <v>0</v>
      </c>
      <c r="BF257" s="17">
        <v>5</v>
      </c>
      <c r="BG257" s="17">
        <v>318</v>
      </c>
      <c r="BH257" s="15">
        <v>416</v>
      </c>
      <c r="BI257" s="15">
        <v>214.1</v>
      </c>
      <c r="BJ257" s="15">
        <v>108</v>
      </c>
      <c r="BK257" s="15">
        <v>73.900000000000006</v>
      </c>
      <c r="BL257" s="17">
        <v>0</v>
      </c>
      <c r="BM257" s="17">
        <v>0</v>
      </c>
      <c r="BN257" s="17">
        <v>0</v>
      </c>
      <c r="BO257" s="17">
        <v>0</v>
      </c>
      <c r="BP257" s="17">
        <v>21</v>
      </c>
      <c r="BQ257" s="15">
        <v>0.92</v>
      </c>
      <c r="BR257" s="15">
        <v>1.46</v>
      </c>
      <c r="BS257" s="15">
        <v>2.38</v>
      </c>
      <c r="BT257" s="15">
        <v>25.79</v>
      </c>
      <c r="BU257" s="15"/>
      <c r="BV257" s="15"/>
      <c r="BW257" s="15"/>
      <c r="BX257" s="15"/>
      <c r="BY257" s="15"/>
      <c r="BZ257" s="15"/>
      <c r="CA257" s="15"/>
      <c r="CB257" s="15"/>
      <c r="CC257" s="17">
        <v>146</v>
      </c>
      <c r="CD257" s="17">
        <v>59</v>
      </c>
      <c r="CE257" s="17">
        <v>155</v>
      </c>
      <c r="CF257" s="17">
        <v>39</v>
      </c>
      <c r="CG257" s="17">
        <v>224</v>
      </c>
      <c r="CH257" s="17">
        <v>66</v>
      </c>
      <c r="CI257" s="17">
        <v>188</v>
      </c>
      <c r="CJ257" s="17">
        <v>64</v>
      </c>
      <c r="CK257" s="17">
        <v>0.05</v>
      </c>
      <c r="CL257" s="17">
        <v>0</v>
      </c>
      <c r="CM257" s="17">
        <v>7.0000000000000007E-2</v>
      </c>
      <c r="CN257" s="17">
        <v>0.12</v>
      </c>
      <c r="CO257" s="17">
        <v>1.3</v>
      </c>
      <c r="CP257" s="17">
        <v>1.26</v>
      </c>
      <c r="CQ257" s="17">
        <v>392</v>
      </c>
      <c r="CR257" s="17">
        <v>84</v>
      </c>
      <c r="CS257" s="17">
        <v>91</v>
      </c>
      <c r="CT257" s="17">
        <v>58</v>
      </c>
      <c r="CU257" s="17">
        <v>77</v>
      </c>
      <c r="CV257" s="17">
        <v>30</v>
      </c>
      <c r="CW257" s="17">
        <v>366</v>
      </c>
      <c r="CX257" s="17">
        <v>129</v>
      </c>
      <c r="CY257" s="17">
        <v>1.06</v>
      </c>
      <c r="CZ257" s="17">
        <v>0.3</v>
      </c>
      <c r="DA257" s="17">
        <v>0</v>
      </c>
      <c r="DB257" s="15"/>
      <c r="DC257" s="15"/>
      <c r="DD257" s="15"/>
      <c r="DE257" s="15"/>
      <c r="DF257" s="15"/>
      <c r="DG257" s="15"/>
      <c r="DH257" s="15"/>
    </row>
    <row r="258" spans="1:112" ht="17.25" thickBot="1">
      <c r="A258" s="18" t="b">
        <v>1</v>
      </c>
      <c r="B258" s="18" t="b">
        <v>1</v>
      </c>
      <c r="C258" s="15"/>
      <c r="D258" s="15"/>
      <c r="E258" s="17">
        <v>232892</v>
      </c>
      <c r="F258" s="17">
        <v>0</v>
      </c>
      <c r="G258" s="17">
        <v>0</v>
      </c>
      <c r="H258" s="17">
        <v>0</v>
      </c>
      <c r="I258" s="17">
        <v>0</v>
      </c>
      <c r="J258" s="15">
        <v>0</v>
      </c>
      <c r="K258" s="17">
        <v>0</v>
      </c>
      <c r="L258" s="17">
        <v>2</v>
      </c>
      <c r="M258" s="15">
        <v>1.7</v>
      </c>
      <c r="N258" s="15"/>
      <c r="O258" s="17">
        <v>0</v>
      </c>
      <c r="P258" s="15" t="s">
        <v>1204</v>
      </c>
      <c r="Q258" s="15">
        <v>0</v>
      </c>
      <c r="R258" s="17">
        <v>257</v>
      </c>
      <c r="S258" s="18" t="b">
        <v>0</v>
      </c>
      <c r="T258" s="15"/>
      <c r="U258" s="15"/>
      <c r="V258" s="17">
        <v>45</v>
      </c>
      <c r="W258" s="15" t="s">
        <v>1205</v>
      </c>
      <c r="X258" s="15">
        <v>3.4</v>
      </c>
      <c r="Y258" s="18" t="b">
        <v>0</v>
      </c>
      <c r="Z258" s="15" t="s">
        <v>1206</v>
      </c>
      <c r="AA258" s="15">
        <v>0.5</v>
      </c>
      <c r="AB258" s="18" t="b">
        <v>0</v>
      </c>
      <c r="AC258" s="15"/>
      <c r="AD258" s="15" t="s">
        <v>519</v>
      </c>
      <c r="AE258" s="17">
        <v>10</v>
      </c>
      <c r="AF258" s="17">
        <v>54</v>
      </c>
      <c r="AG258" s="17">
        <v>103</v>
      </c>
      <c r="AH258" s="17">
        <v>0</v>
      </c>
      <c r="AI258" s="17">
        <v>0</v>
      </c>
      <c r="AJ258" s="17">
        <v>0</v>
      </c>
      <c r="AK258" s="17">
        <v>0</v>
      </c>
      <c r="AL258" s="15">
        <v>0</v>
      </c>
      <c r="AM258" s="15">
        <v>22.9</v>
      </c>
      <c r="AN258" s="15" t="s">
        <v>1206</v>
      </c>
      <c r="AO258" s="15"/>
      <c r="AP258" s="15"/>
      <c r="AQ258" s="15"/>
      <c r="AR258" s="15"/>
      <c r="AS258" s="18" t="b">
        <v>0</v>
      </c>
      <c r="AT258" s="15" t="s">
        <v>2643</v>
      </c>
      <c r="AU258" s="17">
        <v>2532</v>
      </c>
      <c r="AV258" s="17">
        <v>1</v>
      </c>
      <c r="AW258" s="17">
        <v>1</v>
      </c>
      <c r="AX258" s="17">
        <v>7</v>
      </c>
      <c r="AY258" s="17">
        <v>40</v>
      </c>
      <c r="AZ258" s="17">
        <v>0</v>
      </c>
      <c r="BA258" s="17">
        <v>0</v>
      </c>
      <c r="BB258" s="17">
        <v>0</v>
      </c>
      <c r="BC258" s="17">
        <v>5</v>
      </c>
      <c r="BD258" s="17">
        <v>0</v>
      </c>
      <c r="BE258" s="17">
        <v>0</v>
      </c>
      <c r="BF258" s="17">
        <v>9</v>
      </c>
      <c r="BG258" s="17">
        <v>392</v>
      </c>
      <c r="BH258" s="15">
        <v>574</v>
      </c>
      <c r="BI258" s="15">
        <v>152.19999999999999</v>
      </c>
      <c r="BJ258" s="15">
        <v>115</v>
      </c>
      <c r="BK258" s="15">
        <v>84.5</v>
      </c>
      <c r="BL258" s="17">
        <v>0</v>
      </c>
      <c r="BM258" s="17">
        <v>0</v>
      </c>
      <c r="BN258" s="17">
        <v>0</v>
      </c>
      <c r="BO258" s="17">
        <v>0</v>
      </c>
      <c r="BP258" s="17">
        <v>28</v>
      </c>
      <c r="BQ258" s="15">
        <v>1.71</v>
      </c>
      <c r="BR258" s="15">
        <v>0.35</v>
      </c>
      <c r="BS258" s="15">
        <v>2.0499999999999998</v>
      </c>
      <c r="BT258" s="15">
        <v>38.01</v>
      </c>
      <c r="BU258" s="15"/>
      <c r="BV258" s="15"/>
      <c r="BW258" s="15"/>
      <c r="BX258" s="15"/>
      <c r="BY258" s="15"/>
      <c r="BZ258" s="15"/>
      <c r="CA258" s="15"/>
      <c r="CB258" s="15"/>
      <c r="CC258" s="17">
        <v>86</v>
      </c>
      <c r="CD258" s="17">
        <v>37</v>
      </c>
      <c r="CE258" s="17">
        <v>204</v>
      </c>
      <c r="CF258" s="17">
        <v>52</v>
      </c>
      <c r="CG258" s="17">
        <v>222</v>
      </c>
      <c r="CH258" s="17">
        <v>65</v>
      </c>
      <c r="CI258" s="17">
        <v>162</v>
      </c>
      <c r="CJ258" s="17">
        <v>56</v>
      </c>
      <c r="CK258" s="17">
        <v>0.06</v>
      </c>
      <c r="CL258" s="17">
        <v>0</v>
      </c>
      <c r="CM258" s="17">
        <v>0.01</v>
      </c>
      <c r="CN258" s="17">
        <v>7.0000000000000007E-2</v>
      </c>
      <c r="CO258" s="17">
        <v>1.35</v>
      </c>
      <c r="CP258" s="17">
        <v>1.42</v>
      </c>
      <c r="CQ258" s="17">
        <v>418</v>
      </c>
      <c r="CR258" s="17">
        <v>104</v>
      </c>
      <c r="CS258" s="17">
        <v>117</v>
      </c>
      <c r="CT258" s="17">
        <v>78</v>
      </c>
      <c r="CU258" s="17">
        <v>108</v>
      </c>
      <c r="CV258" s="17">
        <v>45</v>
      </c>
      <c r="CW258" s="17">
        <v>257</v>
      </c>
      <c r="CX258" s="17">
        <v>95</v>
      </c>
      <c r="CY258" s="17">
        <v>1</v>
      </c>
      <c r="CZ258" s="17">
        <v>0.25</v>
      </c>
      <c r="DA258" s="17">
        <v>0</v>
      </c>
      <c r="DB258" s="15"/>
      <c r="DC258" s="15"/>
      <c r="DD258" s="15"/>
      <c r="DE258" s="15"/>
      <c r="DF258" s="15"/>
      <c r="DG258" s="15"/>
      <c r="DH258" s="15"/>
    </row>
    <row r="259" spans="1:112" ht="17.25" thickBot="1">
      <c r="A259" s="18" t="b">
        <v>1</v>
      </c>
      <c r="B259" s="18" t="b">
        <v>1</v>
      </c>
      <c r="C259" s="15"/>
      <c r="D259" s="15"/>
      <c r="E259" s="17">
        <v>166477</v>
      </c>
      <c r="F259" s="17">
        <v>0</v>
      </c>
      <c r="G259" s="17">
        <v>0</v>
      </c>
      <c r="H259" s="17">
        <v>0</v>
      </c>
      <c r="I259" s="17">
        <v>0</v>
      </c>
      <c r="J259" s="15">
        <v>0</v>
      </c>
      <c r="K259" s="17">
        <v>0</v>
      </c>
      <c r="L259" s="17">
        <v>2</v>
      </c>
      <c r="M259" s="15">
        <v>1.7</v>
      </c>
      <c r="N259" s="15"/>
      <c r="O259" s="17">
        <v>0</v>
      </c>
      <c r="P259" s="15" t="s">
        <v>1339</v>
      </c>
      <c r="Q259" s="15">
        <v>0</v>
      </c>
      <c r="R259" s="17">
        <v>258</v>
      </c>
      <c r="S259" s="18" t="b">
        <v>0</v>
      </c>
      <c r="T259" s="15"/>
      <c r="U259" s="15"/>
      <c r="V259" s="17">
        <v>45</v>
      </c>
      <c r="W259" s="15" t="s">
        <v>1340</v>
      </c>
      <c r="X259" s="15">
        <v>2</v>
      </c>
      <c r="Y259" s="18" t="b">
        <v>0</v>
      </c>
      <c r="Z259" s="15" t="s">
        <v>1341</v>
      </c>
      <c r="AA259" s="15">
        <v>0.2</v>
      </c>
      <c r="AB259" s="18" t="b">
        <v>0</v>
      </c>
      <c r="AC259" s="15"/>
      <c r="AD259" s="15" t="s">
        <v>519</v>
      </c>
      <c r="AE259" s="17">
        <v>10</v>
      </c>
      <c r="AF259" s="17">
        <v>54</v>
      </c>
      <c r="AG259" s="17">
        <v>61</v>
      </c>
      <c r="AH259" s="17">
        <v>0</v>
      </c>
      <c r="AI259" s="17">
        <v>0</v>
      </c>
      <c r="AJ259" s="17">
        <v>0</v>
      </c>
      <c r="AK259" s="17">
        <v>0</v>
      </c>
      <c r="AL259" s="15">
        <v>0</v>
      </c>
      <c r="AM259" s="15">
        <v>13.6</v>
      </c>
      <c r="AN259" s="15" t="s">
        <v>1341</v>
      </c>
      <c r="AO259" s="15"/>
      <c r="AP259" s="15"/>
      <c r="AQ259" s="15"/>
      <c r="AR259" s="15"/>
      <c r="AS259" s="18" t="b">
        <v>0</v>
      </c>
      <c r="AT259" s="15" t="s">
        <v>2644</v>
      </c>
      <c r="AU259" s="17">
        <v>1838</v>
      </c>
      <c r="AV259" s="17">
        <v>0</v>
      </c>
      <c r="AW259" s="17">
        <v>2</v>
      </c>
      <c r="AX259" s="17">
        <v>3</v>
      </c>
      <c r="AY259" s="17">
        <v>31</v>
      </c>
      <c r="AZ259" s="17">
        <v>0</v>
      </c>
      <c r="BA259" s="17">
        <v>0</v>
      </c>
      <c r="BB259" s="17">
        <v>0</v>
      </c>
      <c r="BC259" s="17">
        <v>4</v>
      </c>
      <c r="BD259" s="17">
        <v>0</v>
      </c>
      <c r="BE259" s="17">
        <v>0</v>
      </c>
      <c r="BF259" s="17">
        <v>3</v>
      </c>
      <c r="BG259" s="17">
        <v>294</v>
      </c>
      <c r="BH259" s="15">
        <v>373</v>
      </c>
      <c r="BI259" s="15">
        <v>292.2</v>
      </c>
      <c r="BJ259" s="15">
        <v>195</v>
      </c>
      <c r="BK259" s="15">
        <v>86.2</v>
      </c>
      <c r="BL259" s="17">
        <v>0</v>
      </c>
      <c r="BM259" s="17">
        <v>0</v>
      </c>
      <c r="BN259" s="17">
        <v>0</v>
      </c>
      <c r="BO259" s="17">
        <v>0</v>
      </c>
      <c r="BP259" s="17">
        <v>20</v>
      </c>
      <c r="BQ259" s="15">
        <v>1.5</v>
      </c>
      <c r="BR259" s="15">
        <v>1.47</v>
      </c>
      <c r="BS259" s="15">
        <v>2.97</v>
      </c>
      <c r="BT259" s="15">
        <v>32.659999999999997</v>
      </c>
      <c r="BU259" s="15"/>
      <c r="BV259" s="15"/>
      <c r="BW259" s="15"/>
      <c r="BX259" s="15"/>
      <c r="BY259" s="15"/>
      <c r="BZ259" s="15"/>
      <c r="CA259" s="15"/>
      <c r="CB259" s="15"/>
      <c r="CC259" s="17">
        <v>163</v>
      </c>
      <c r="CD259" s="17">
        <v>67</v>
      </c>
      <c r="CE259" s="17">
        <v>127</v>
      </c>
      <c r="CF259" s="17">
        <v>30</v>
      </c>
      <c r="CG259" s="17">
        <v>159</v>
      </c>
      <c r="CH259" s="17">
        <v>42</v>
      </c>
      <c r="CI259" s="17">
        <v>158</v>
      </c>
      <c r="CJ259" s="17">
        <v>54</v>
      </c>
      <c r="CK259" s="17">
        <v>7.0000000000000007E-2</v>
      </c>
      <c r="CL259" s="17">
        <v>0</v>
      </c>
      <c r="CM259" s="17">
        <v>7.0000000000000007E-2</v>
      </c>
      <c r="CN259" s="17">
        <v>0.14000000000000001</v>
      </c>
      <c r="CO259" s="17">
        <v>1.6</v>
      </c>
      <c r="CP259" s="17">
        <v>1.52</v>
      </c>
      <c r="CQ259" s="17">
        <v>391</v>
      </c>
      <c r="CR259" s="17">
        <v>83</v>
      </c>
      <c r="CS259" s="17">
        <v>90</v>
      </c>
      <c r="CT259" s="17">
        <v>57</v>
      </c>
      <c r="CU259" s="17">
        <v>282</v>
      </c>
      <c r="CV259" s="17">
        <v>107</v>
      </c>
      <c r="CW259" s="17">
        <v>341</v>
      </c>
      <c r="CX259" s="17">
        <v>119</v>
      </c>
      <c r="CY259" s="17">
        <v>0.98</v>
      </c>
      <c r="CZ259" s="17">
        <v>0.15</v>
      </c>
      <c r="DA259" s="17">
        <v>0</v>
      </c>
      <c r="DB259" s="15"/>
      <c r="DC259" s="15"/>
      <c r="DD259" s="15"/>
      <c r="DE259" s="15"/>
      <c r="DF259" s="15"/>
      <c r="DG259" s="15"/>
      <c r="DH259" s="15"/>
    </row>
    <row r="260" spans="1:112" ht="17.25" thickBot="1">
      <c r="A260" s="18" t="b">
        <v>1</v>
      </c>
      <c r="B260" s="18" t="b">
        <v>1</v>
      </c>
      <c r="C260" s="15"/>
      <c r="D260" s="15"/>
      <c r="E260" s="17">
        <v>153133</v>
      </c>
      <c r="F260" s="17">
        <v>0</v>
      </c>
      <c r="G260" s="17">
        <v>0</v>
      </c>
      <c r="H260" s="17">
        <v>0</v>
      </c>
      <c r="I260" s="17">
        <v>0</v>
      </c>
      <c r="J260" s="15">
        <v>0</v>
      </c>
      <c r="K260" s="17">
        <v>0</v>
      </c>
      <c r="L260" s="17">
        <v>3</v>
      </c>
      <c r="M260" s="15">
        <v>2</v>
      </c>
      <c r="N260" s="15"/>
      <c r="O260" s="17">
        <v>0</v>
      </c>
      <c r="P260" s="15" t="s">
        <v>764</v>
      </c>
      <c r="Q260" s="15">
        <v>0</v>
      </c>
      <c r="R260" s="17">
        <v>261</v>
      </c>
      <c r="S260" s="18" t="b">
        <v>0</v>
      </c>
      <c r="T260" s="15"/>
      <c r="U260" s="15"/>
      <c r="V260" s="17">
        <v>55</v>
      </c>
      <c r="W260" s="15" t="s">
        <v>765</v>
      </c>
      <c r="X260" s="15">
        <v>3.6</v>
      </c>
      <c r="Y260" s="18" t="b">
        <v>0</v>
      </c>
      <c r="Z260" s="15" t="s">
        <v>310</v>
      </c>
      <c r="AA260" s="15">
        <v>0.9</v>
      </c>
      <c r="AB260" s="18" t="b">
        <v>0</v>
      </c>
      <c r="AC260" s="15"/>
      <c r="AD260" s="15" t="s">
        <v>519</v>
      </c>
      <c r="AE260" s="17">
        <v>10</v>
      </c>
      <c r="AF260" s="17">
        <v>54</v>
      </c>
      <c r="AG260" s="17">
        <v>103</v>
      </c>
      <c r="AH260" s="17">
        <v>0</v>
      </c>
      <c r="AI260" s="17">
        <v>0</v>
      </c>
      <c r="AJ260" s="17">
        <v>0</v>
      </c>
      <c r="AK260" s="17">
        <v>0</v>
      </c>
      <c r="AL260" s="15">
        <v>0</v>
      </c>
      <c r="AM260" s="15">
        <v>18.7</v>
      </c>
      <c r="AN260" s="15" t="s">
        <v>310</v>
      </c>
      <c r="AO260" s="15"/>
      <c r="AP260" s="15"/>
      <c r="AQ260" s="15"/>
      <c r="AR260" s="15"/>
      <c r="AS260" s="18" t="b">
        <v>0</v>
      </c>
      <c r="AT260" s="15" t="s">
        <v>2649</v>
      </c>
      <c r="AU260" s="17">
        <v>2420</v>
      </c>
      <c r="AV260" s="17">
        <v>4</v>
      </c>
      <c r="AW260" s="17">
        <v>3</v>
      </c>
      <c r="AX260" s="17">
        <v>5</v>
      </c>
      <c r="AY260" s="17">
        <v>40</v>
      </c>
      <c r="AZ260" s="17">
        <v>0</v>
      </c>
      <c r="BA260" s="17">
        <v>0</v>
      </c>
      <c r="BB260" s="17">
        <v>0</v>
      </c>
      <c r="BC260" s="17">
        <v>3</v>
      </c>
      <c r="BD260" s="17">
        <v>0</v>
      </c>
      <c r="BE260" s="17">
        <v>0</v>
      </c>
      <c r="BF260" s="17">
        <v>13</v>
      </c>
      <c r="BG260" s="17">
        <v>508</v>
      </c>
      <c r="BH260" s="15">
        <v>511.2</v>
      </c>
      <c r="BI260" s="15">
        <v>739.4</v>
      </c>
      <c r="BJ260" s="15">
        <v>343</v>
      </c>
      <c r="BK260" s="15">
        <v>159.4</v>
      </c>
      <c r="BL260" s="17">
        <v>0</v>
      </c>
      <c r="BM260" s="17">
        <v>0</v>
      </c>
      <c r="BN260" s="17">
        <v>0</v>
      </c>
      <c r="BO260" s="17">
        <v>0</v>
      </c>
      <c r="BP260" s="17">
        <v>29</v>
      </c>
      <c r="BQ260" s="15">
        <v>1.91</v>
      </c>
      <c r="BR260" s="15">
        <v>4.7</v>
      </c>
      <c r="BS260" s="15">
        <v>6.61</v>
      </c>
      <c r="BT260" s="15">
        <v>35.700000000000003</v>
      </c>
      <c r="BU260" s="17">
        <v>4</v>
      </c>
      <c r="BV260" s="15"/>
      <c r="BW260" s="17">
        <v>1</v>
      </c>
      <c r="BX260" s="15"/>
      <c r="BY260" s="17">
        <v>2</v>
      </c>
      <c r="BZ260" s="15"/>
      <c r="CA260" s="15"/>
      <c r="CB260" s="15"/>
      <c r="CC260" s="17">
        <v>111</v>
      </c>
      <c r="CD260" s="17">
        <v>37</v>
      </c>
      <c r="CE260" s="17">
        <v>20</v>
      </c>
      <c r="CF260" s="17">
        <v>19</v>
      </c>
      <c r="CG260" s="17">
        <v>79</v>
      </c>
      <c r="CH260" s="17">
        <v>48</v>
      </c>
      <c r="CI260" s="17">
        <v>45</v>
      </c>
      <c r="CJ260" s="17">
        <v>30</v>
      </c>
      <c r="CK260" s="17">
        <v>7.0000000000000007E-2</v>
      </c>
      <c r="CL260" s="17">
        <v>0</v>
      </c>
      <c r="CM260" s="17">
        <v>0.17</v>
      </c>
      <c r="CN260" s="17">
        <v>0.24</v>
      </c>
      <c r="CO260" s="17">
        <v>1.33</v>
      </c>
      <c r="CP260" s="17">
        <v>1.49</v>
      </c>
      <c r="CQ260" s="17">
        <v>117</v>
      </c>
      <c r="CR260" s="17">
        <v>77</v>
      </c>
      <c r="CS260" s="17">
        <v>354</v>
      </c>
      <c r="CT260" s="17">
        <v>120</v>
      </c>
      <c r="CU260" s="17">
        <v>93</v>
      </c>
      <c r="CV260" s="17">
        <v>39</v>
      </c>
      <c r="CW260" s="17">
        <v>206</v>
      </c>
      <c r="CX260" s="17">
        <v>68</v>
      </c>
      <c r="CY260" s="17">
        <v>1.08</v>
      </c>
      <c r="CZ260" s="17">
        <v>0.19</v>
      </c>
      <c r="DA260" s="17">
        <v>0</v>
      </c>
      <c r="DB260" s="15"/>
      <c r="DC260" s="15"/>
      <c r="DD260" s="15"/>
      <c r="DE260" s="15"/>
      <c r="DF260" s="15"/>
      <c r="DG260" s="15"/>
      <c r="DH260" s="15"/>
    </row>
    <row r="261" spans="1:112" ht="27.75" thickBot="1">
      <c r="A261" s="18" t="b">
        <v>1</v>
      </c>
      <c r="B261" s="18" t="b">
        <v>1</v>
      </c>
      <c r="C261" s="15"/>
      <c r="D261" s="15"/>
      <c r="E261" s="17">
        <v>209289</v>
      </c>
      <c r="F261" s="17">
        <v>0</v>
      </c>
      <c r="G261" s="17">
        <v>0</v>
      </c>
      <c r="H261" s="17">
        <v>0</v>
      </c>
      <c r="I261" s="17">
        <v>0</v>
      </c>
      <c r="J261" s="15">
        <v>0</v>
      </c>
      <c r="K261" s="17">
        <v>0</v>
      </c>
      <c r="L261" s="17">
        <v>3</v>
      </c>
      <c r="M261" s="15">
        <v>2</v>
      </c>
      <c r="N261" s="15"/>
      <c r="O261" s="17">
        <v>0</v>
      </c>
      <c r="P261" s="15" t="s">
        <v>531</v>
      </c>
      <c r="Q261" s="15">
        <v>0</v>
      </c>
      <c r="R261" s="17">
        <v>262</v>
      </c>
      <c r="S261" s="18" t="b">
        <v>0</v>
      </c>
      <c r="T261" s="15"/>
      <c r="U261" s="15"/>
      <c r="V261" s="17">
        <v>55</v>
      </c>
      <c r="W261" s="15" t="s">
        <v>532</v>
      </c>
      <c r="X261" s="15">
        <v>2.2000000000000002</v>
      </c>
      <c r="Y261" s="18" t="b">
        <v>0</v>
      </c>
      <c r="Z261" s="15" t="s">
        <v>415</v>
      </c>
      <c r="AA261" s="15">
        <v>0.4</v>
      </c>
      <c r="AB261" s="18" t="b">
        <v>0</v>
      </c>
      <c r="AC261" s="15"/>
      <c r="AD261" s="15" t="s">
        <v>519</v>
      </c>
      <c r="AE261" s="17">
        <v>10</v>
      </c>
      <c r="AF261" s="17">
        <v>54</v>
      </c>
      <c r="AG261" s="17">
        <v>80</v>
      </c>
      <c r="AH261" s="17">
        <v>0</v>
      </c>
      <c r="AI261" s="17">
        <v>0</v>
      </c>
      <c r="AJ261" s="17">
        <v>0</v>
      </c>
      <c r="AK261" s="17">
        <v>0</v>
      </c>
      <c r="AL261" s="15">
        <v>0</v>
      </c>
      <c r="AM261" s="15">
        <v>14.5</v>
      </c>
      <c r="AN261" s="15" t="s">
        <v>415</v>
      </c>
      <c r="AO261" s="15"/>
      <c r="AP261" s="15"/>
      <c r="AQ261" s="15"/>
      <c r="AR261" s="15"/>
      <c r="AS261" s="18" t="b">
        <v>0</v>
      </c>
      <c r="AT261" s="15" t="s">
        <v>2650</v>
      </c>
      <c r="AU261" s="17">
        <v>1909</v>
      </c>
      <c r="AV261" s="17">
        <v>3</v>
      </c>
      <c r="AW261" s="17">
        <v>1</v>
      </c>
      <c r="AX261" s="17">
        <v>6</v>
      </c>
      <c r="AY261" s="17">
        <v>27</v>
      </c>
      <c r="AZ261" s="17">
        <v>0</v>
      </c>
      <c r="BA261" s="17">
        <v>0</v>
      </c>
      <c r="BB261" s="17">
        <v>0</v>
      </c>
      <c r="BC261" s="17">
        <v>1</v>
      </c>
      <c r="BD261" s="17">
        <v>0</v>
      </c>
      <c r="BE261" s="17">
        <v>0</v>
      </c>
      <c r="BF261" s="17">
        <v>1</v>
      </c>
      <c r="BG261" s="17">
        <v>351</v>
      </c>
      <c r="BH261" s="15">
        <v>291.60000000000002</v>
      </c>
      <c r="BI261" s="15">
        <v>330</v>
      </c>
      <c r="BJ261" s="15">
        <v>404</v>
      </c>
      <c r="BK261" s="15">
        <v>102.6</v>
      </c>
      <c r="BL261" s="17">
        <v>0</v>
      </c>
      <c r="BM261" s="17">
        <v>0</v>
      </c>
      <c r="BN261" s="17">
        <v>0</v>
      </c>
      <c r="BO261" s="17">
        <v>0</v>
      </c>
      <c r="BP261" s="17">
        <v>22</v>
      </c>
      <c r="BQ261" s="15">
        <v>4.71</v>
      </c>
      <c r="BR261" s="15">
        <v>1.1200000000000001</v>
      </c>
      <c r="BS261" s="15">
        <v>5.83</v>
      </c>
      <c r="BT261" s="15">
        <v>31.27</v>
      </c>
      <c r="BU261" s="15"/>
      <c r="BV261" s="15"/>
      <c r="BW261" s="15"/>
      <c r="BX261" s="15"/>
      <c r="BY261" s="15"/>
      <c r="BZ261" s="15"/>
      <c r="CA261" s="15"/>
      <c r="CB261" s="15"/>
      <c r="CC261" s="17">
        <v>204</v>
      </c>
      <c r="CD261" s="17">
        <v>91</v>
      </c>
      <c r="CE261" s="17">
        <v>109</v>
      </c>
      <c r="CF261" s="17">
        <v>78</v>
      </c>
      <c r="CG261" s="17">
        <v>62</v>
      </c>
      <c r="CH261" s="17">
        <v>37</v>
      </c>
      <c r="CI261" s="17">
        <v>122</v>
      </c>
      <c r="CJ261" s="17">
        <v>70</v>
      </c>
      <c r="CK261" s="17">
        <v>0.22</v>
      </c>
      <c r="CL261" s="17">
        <v>0</v>
      </c>
      <c r="CM261" s="17">
        <v>0.05</v>
      </c>
      <c r="CN261" s="17">
        <v>0.27</v>
      </c>
      <c r="CO261" s="17">
        <v>1.47</v>
      </c>
      <c r="CP261" s="17">
        <v>1.27</v>
      </c>
      <c r="CQ261" s="17">
        <v>136</v>
      </c>
      <c r="CR261" s="17">
        <v>85</v>
      </c>
      <c r="CS261" s="17">
        <v>373</v>
      </c>
      <c r="CT261" s="17">
        <v>128</v>
      </c>
      <c r="CU261" s="17">
        <v>271</v>
      </c>
      <c r="CV261" s="17">
        <v>116</v>
      </c>
      <c r="CW261" s="17">
        <v>292</v>
      </c>
      <c r="CX261" s="17">
        <v>94</v>
      </c>
      <c r="CY261" s="17">
        <v>1.04</v>
      </c>
      <c r="CZ261" s="17">
        <v>0.28000000000000003</v>
      </c>
      <c r="DA261" s="17">
        <v>0</v>
      </c>
      <c r="DB261" s="15"/>
      <c r="DC261" s="15"/>
      <c r="DD261" s="15"/>
      <c r="DE261" s="15"/>
      <c r="DF261" s="15"/>
      <c r="DG261" s="15"/>
      <c r="DH261" s="15"/>
    </row>
    <row r="262" spans="1:112" ht="40.5" thickBot="1">
      <c r="A262" s="18" t="b">
        <v>1</v>
      </c>
      <c r="B262" s="18" t="b">
        <v>1</v>
      </c>
      <c r="C262" s="15"/>
      <c r="D262" s="15"/>
      <c r="E262" s="17">
        <v>560552</v>
      </c>
      <c r="F262" s="17">
        <v>0</v>
      </c>
      <c r="G262" s="17">
        <v>0</v>
      </c>
      <c r="H262" s="17">
        <v>0</v>
      </c>
      <c r="I262" s="17">
        <v>0</v>
      </c>
      <c r="J262" s="15">
        <v>0</v>
      </c>
      <c r="K262" s="17">
        <v>0</v>
      </c>
      <c r="L262" s="17">
        <v>3</v>
      </c>
      <c r="M262" s="15">
        <v>2</v>
      </c>
      <c r="N262" s="15"/>
      <c r="O262" s="17">
        <v>0</v>
      </c>
      <c r="P262" s="15" t="s">
        <v>655</v>
      </c>
      <c r="Q262" s="15">
        <v>0</v>
      </c>
      <c r="R262" s="17">
        <v>263</v>
      </c>
      <c r="S262" s="18" t="b">
        <v>0</v>
      </c>
      <c r="T262" s="15"/>
      <c r="U262" s="15"/>
      <c r="V262" s="17">
        <v>55</v>
      </c>
      <c r="W262" s="15" t="s">
        <v>3861</v>
      </c>
      <c r="X262" s="15">
        <v>1.9</v>
      </c>
      <c r="Y262" s="18" t="b">
        <v>0</v>
      </c>
      <c r="Z262" s="15" t="s">
        <v>3862</v>
      </c>
      <c r="AA262" s="15">
        <v>0.1</v>
      </c>
      <c r="AB262" s="18" t="b">
        <v>0</v>
      </c>
      <c r="AC262" s="15"/>
      <c r="AD262" s="15" t="s">
        <v>519</v>
      </c>
      <c r="AE262" s="17">
        <v>10</v>
      </c>
      <c r="AF262" s="17">
        <v>54</v>
      </c>
      <c r="AG262" s="17">
        <v>49</v>
      </c>
      <c r="AH262" s="17">
        <v>0</v>
      </c>
      <c r="AI262" s="17">
        <v>0</v>
      </c>
      <c r="AJ262" s="17">
        <v>0</v>
      </c>
      <c r="AK262" s="17">
        <v>0</v>
      </c>
      <c r="AL262" s="15">
        <v>0</v>
      </c>
      <c r="AM262" s="15">
        <v>8.9</v>
      </c>
      <c r="AN262" s="15" t="s">
        <v>655</v>
      </c>
      <c r="AO262" s="15"/>
      <c r="AP262" s="15"/>
      <c r="AQ262" s="15"/>
      <c r="AR262" s="15"/>
      <c r="AS262" s="18" t="b">
        <v>0</v>
      </c>
      <c r="AT262" s="15" t="s">
        <v>3863</v>
      </c>
      <c r="AU262" s="17">
        <v>1030</v>
      </c>
      <c r="AV262" s="17">
        <v>1</v>
      </c>
      <c r="AW262" s="17">
        <v>3</v>
      </c>
      <c r="AX262" s="17">
        <v>4</v>
      </c>
      <c r="AY262" s="17">
        <v>15</v>
      </c>
      <c r="AZ262" s="17">
        <v>0</v>
      </c>
      <c r="BA262" s="17">
        <v>0</v>
      </c>
      <c r="BB262" s="17">
        <v>0</v>
      </c>
      <c r="BC262" s="17">
        <v>1</v>
      </c>
      <c r="BD262" s="17">
        <v>0</v>
      </c>
      <c r="BE262" s="17">
        <v>0</v>
      </c>
      <c r="BF262" s="17">
        <v>0</v>
      </c>
      <c r="BG262" s="17">
        <v>183</v>
      </c>
      <c r="BH262" s="15">
        <v>216</v>
      </c>
      <c r="BI262" s="15">
        <v>246.6</v>
      </c>
      <c r="BJ262" s="15">
        <v>243</v>
      </c>
      <c r="BK262" s="15">
        <v>70.400000000000006</v>
      </c>
      <c r="BL262" s="17">
        <v>0</v>
      </c>
      <c r="BM262" s="17">
        <v>0</v>
      </c>
      <c r="BN262" s="17">
        <v>0</v>
      </c>
      <c r="BO262" s="17">
        <v>0</v>
      </c>
      <c r="BP262" s="17">
        <v>9</v>
      </c>
      <c r="BQ262" s="15">
        <v>1.21</v>
      </c>
      <c r="BR262" s="15">
        <v>1.47</v>
      </c>
      <c r="BS262" s="15">
        <v>2.68</v>
      </c>
      <c r="BT262" s="15">
        <v>14.57</v>
      </c>
      <c r="BU262" s="17">
        <v>6</v>
      </c>
      <c r="BV262" s="15"/>
      <c r="BW262" s="15"/>
      <c r="BX262" s="15"/>
      <c r="BY262" s="15"/>
      <c r="BZ262" s="15"/>
      <c r="CA262" s="15"/>
      <c r="CB262" s="15"/>
      <c r="CC262" s="17">
        <v>241</v>
      </c>
      <c r="CD262" s="17">
        <v>108</v>
      </c>
      <c r="CE262" s="17">
        <v>138</v>
      </c>
      <c r="CF262" s="17">
        <v>95</v>
      </c>
      <c r="CG262" s="17">
        <v>121</v>
      </c>
      <c r="CH262" s="17">
        <v>70</v>
      </c>
      <c r="CI262" s="17">
        <v>199</v>
      </c>
      <c r="CJ262" s="17">
        <v>99</v>
      </c>
      <c r="CK262" s="17">
        <v>0.11</v>
      </c>
      <c r="CL262" s="17">
        <v>0</v>
      </c>
      <c r="CM262" s="17">
        <v>0.13</v>
      </c>
      <c r="CN262" s="17">
        <v>0.24</v>
      </c>
      <c r="CO262" s="17">
        <v>1.27</v>
      </c>
      <c r="CP262" s="17">
        <v>1.31</v>
      </c>
      <c r="CQ262" s="17">
        <v>202</v>
      </c>
      <c r="CR262" s="17">
        <v>127</v>
      </c>
      <c r="CS262" s="17">
        <v>439</v>
      </c>
      <c r="CT262" s="17">
        <v>170</v>
      </c>
      <c r="CU262" s="17">
        <v>296</v>
      </c>
      <c r="CV262" s="17">
        <v>128</v>
      </c>
      <c r="CW262" s="17">
        <v>440</v>
      </c>
      <c r="CX262" s="17">
        <v>170</v>
      </c>
      <c r="CY262" s="17">
        <v>0.79</v>
      </c>
      <c r="CZ262" s="17">
        <v>0.35</v>
      </c>
      <c r="DA262" s="17">
        <v>0</v>
      </c>
      <c r="DB262" s="15"/>
      <c r="DC262" s="15"/>
      <c r="DD262" s="15"/>
      <c r="DE262" s="15"/>
      <c r="DF262" s="15"/>
      <c r="DG262" s="15"/>
      <c r="DH262" s="15"/>
    </row>
    <row r="263" spans="1:112" ht="17.25" thickBot="1">
      <c r="A263" s="18" t="b">
        <v>1</v>
      </c>
      <c r="B263" s="18" t="b">
        <v>1</v>
      </c>
      <c r="C263" s="15"/>
      <c r="D263" s="15"/>
      <c r="E263" s="17">
        <v>477555</v>
      </c>
      <c r="F263" s="17">
        <v>0</v>
      </c>
      <c r="G263" s="17">
        <v>0</v>
      </c>
      <c r="H263" s="17">
        <v>0</v>
      </c>
      <c r="I263" s="17">
        <v>0</v>
      </c>
      <c r="J263" s="15">
        <v>0</v>
      </c>
      <c r="K263" s="17">
        <v>0</v>
      </c>
      <c r="L263" s="17">
        <v>3</v>
      </c>
      <c r="M263" s="15">
        <v>2</v>
      </c>
      <c r="N263" s="15"/>
      <c r="O263" s="17">
        <v>0</v>
      </c>
      <c r="P263" s="15" t="s">
        <v>1156</v>
      </c>
      <c r="Q263" s="15">
        <v>0</v>
      </c>
      <c r="R263" s="17">
        <v>264</v>
      </c>
      <c r="S263" s="18" t="b">
        <v>0</v>
      </c>
      <c r="T263" s="15"/>
      <c r="U263" s="15"/>
      <c r="V263" s="17">
        <v>55</v>
      </c>
      <c r="W263" s="15" t="s">
        <v>1157</v>
      </c>
      <c r="X263" s="15">
        <v>1.8</v>
      </c>
      <c r="Y263" s="18" t="b">
        <v>0</v>
      </c>
      <c r="Z263" s="15" t="s">
        <v>1158</v>
      </c>
      <c r="AA263" s="15">
        <v>0.5</v>
      </c>
      <c r="AB263" s="18" t="b">
        <v>0</v>
      </c>
      <c r="AC263" s="15"/>
      <c r="AD263" s="15" t="s">
        <v>519</v>
      </c>
      <c r="AE263" s="17">
        <v>10</v>
      </c>
      <c r="AF263" s="17">
        <v>54</v>
      </c>
      <c r="AG263" s="17">
        <v>42</v>
      </c>
      <c r="AH263" s="17">
        <v>0</v>
      </c>
      <c r="AI263" s="17">
        <v>0</v>
      </c>
      <c r="AJ263" s="17">
        <v>0</v>
      </c>
      <c r="AK263" s="17">
        <v>0</v>
      </c>
      <c r="AL263" s="15">
        <v>0</v>
      </c>
      <c r="AM263" s="15">
        <v>7.6</v>
      </c>
      <c r="AN263" s="15" t="s">
        <v>1158</v>
      </c>
      <c r="AO263" s="15"/>
      <c r="AP263" s="15"/>
      <c r="AQ263" s="15"/>
      <c r="AR263" s="15"/>
      <c r="AS263" s="18" t="b">
        <v>0</v>
      </c>
      <c r="AT263" s="15" t="s">
        <v>2840</v>
      </c>
      <c r="AU263" s="17">
        <v>1030</v>
      </c>
      <c r="AV263" s="17">
        <v>0</v>
      </c>
      <c r="AW263" s="17">
        <v>2</v>
      </c>
      <c r="AX263" s="17">
        <v>4</v>
      </c>
      <c r="AY263" s="17">
        <v>13</v>
      </c>
      <c r="AZ263" s="17">
        <v>0</v>
      </c>
      <c r="BA263" s="17">
        <v>0</v>
      </c>
      <c r="BB263" s="17">
        <v>0</v>
      </c>
      <c r="BC263" s="17">
        <v>1</v>
      </c>
      <c r="BD263" s="17">
        <v>0</v>
      </c>
      <c r="BE263" s="17">
        <v>0</v>
      </c>
      <c r="BF263" s="17">
        <v>0</v>
      </c>
      <c r="BG263" s="17">
        <v>182</v>
      </c>
      <c r="BH263" s="15">
        <v>140.4</v>
      </c>
      <c r="BI263" s="15">
        <v>315.39999999999998</v>
      </c>
      <c r="BJ263" s="15">
        <v>205</v>
      </c>
      <c r="BK263" s="15">
        <v>66.400000000000006</v>
      </c>
      <c r="BL263" s="17">
        <v>0</v>
      </c>
      <c r="BM263" s="17">
        <v>0</v>
      </c>
      <c r="BN263" s="17">
        <v>0</v>
      </c>
      <c r="BO263" s="17">
        <v>0</v>
      </c>
      <c r="BP263" s="17">
        <v>11</v>
      </c>
      <c r="BQ263" s="15">
        <v>1.47</v>
      </c>
      <c r="BR263" s="15">
        <v>2.1</v>
      </c>
      <c r="BS263" s="15">
        <v>3.57</v>
      </c>
      <c r="BT263" s="15">
        <v>12.71</v>
      </c>
      <c r="BU263" s="15"/>
      <c r="BV263" s="15"/>
      <c r="BW263" s="15"/>
      <c r="BX263" s="15"/>
      <c r="BY263" s="15"/>
      <c r="BZ263" s="15"/>
      <c r="CA263" s="15"/>
      <c r="CB263" s="15"/>
      <c r="CC263" s="17">
        <v>282</v>
      </c>
      <c r="CD263" s="17">
        <v>130</v>
      </c>
      <c r="CE263" s="17">
        <v>114</v>
      </c>
      <c r="CF263" s="17">
        <v>81</v>
      </c>
      <c r="CG263" s="17">
        <v>150</v>
      </c>
      <c r="CH263" s="17">
        <v>81</v>
      </c>
      <c r="CI263" s="17">
        <v>207</v>
      </c>
      <c r="CJ263" s="17">
        <v>104</v>
      </c>
      <c r="CK263" s="17">
        <v>0.13</v>
      </c>
      <c r="CL263" s="17">
        <v>0</v>
      </c>
      <c r="CM263" s="17">
        <v>0.18</v>
      </c>
      <c r="CN263" s="17">
        <v>0.31</v>
      </c>
      <c r="CO263" s="17">
        <v>1.1100000000000001</v>
      </c>
      <c r="CP263" s="17">
        <v>1.1399999999999999</v>
      </c>
      <c r="CQ263" s="17">
        <v>177</v>
      </c>
      <c r="CR263" s="17">
        <v>108</v>
      </c>
      <c r="CS263" s="17">
        <v>414</v>
      </c>
      <c r="CT263" s="17">
        <v>151</v>
      </c>
      <c r="CU263" s="17">
        <v>308</v>
      </c>
      <c r="CV263" s="17">
        <v>134</v>
      </c>
      <c r="CW263" s="17">
        <v>263</v>
      </c>
      <c r="CX263" s="17">
        <v>87</v>
      </c>
      <c r="CY263" s="17">
        <v>0.96</v>
      </c>
      <c r="CZ263" s="17">
        <v>0.35</v>
      </c>
      <c r="DA263" s="17">
        <v>0</v>
      </c>
      <c r="DB263" s="15"/>
      <c r="DC263" s="15"/>
      <c r="DD263" s="15"/>
      <c r="DE263" s="15"/>
      <c r="DF263" s="15"/>
      <c r="DG263" s="15"/>
      <c r="DH263" s="15"/>
    </row>
    <row r="264" spans="1:112" ht="17.25" thickBot="1">
      <c r="A264" s="18" t="b">
        <v>1</v>
      </c>
      <c r="B264" s="18" t="b">
        <v>1</v>
      </c>
      <c r="C264" s="15"/>
      <c r="D264" s="15"/>
      <c r="E264" s="17">
        <v>207189</v>
      </c>
      <c r="F264" s="17">
        <v>0</v>
      </c>
      <c r="G264" s="17">
        <v>0</v>
      </c>
      <c r="H264" s="17">
        <v>0</v>
      </c>
      <c r="I264" s="17">
        <v>0</v>
      </c>
      <c r="J264" s="15">
        <v>0</v>
      </c>
      <c r="K264" s="17">
        <v>0</v>
      </c>
      <c r="L264" s="17">
        <v>3</v>
      </c>
      <c r="M264" s="15">
        <v>1.5</v>
      </c>
      <c r="N264" s="15"/>
      <c r="O264" s="17">
        <v>0</v>
      </c>
      <c r="P264" s="15" t="s">
        <v>1737</v>
      </c>
      <c r="Q264" s="15">
        <v>0</v>
      </c>
      <c r="R264" s="17">
        <v>265</v>
      </c>
      <c r="S264" s="18" t="b">
        <v>0</v>
      </c>
      <c r="T264" s="15"/>
      <c r="U264" s="15"/>
      <c r="V264" s="17">
        <v>50</v>
      </c>
      <c r="W264" s="15" t="s">
        <v>1738</v>
      </c>
      <c r="X264" s="15">
        <v>2.6</v>
      </c>
      <c r="Y264" s="18" t="b">
        <v>0</v>
      </c>
      <c r="Z264" s="15" t="s">
        <v>1739</v>
      </c>
      <c r="AA264" s="15">
        <v>0.5</v>
      </c>
      <c r="AB264" s="18" t="b">
        <v>0</v>
      </c>
      <c r="AC264" s="15"/>
      <c r="AD264" s="15" t="s">
        <v>519</v>
      </c>
      <c r="AE264" s="17">
        <v>10</v>
      </c>
      <c r="AF264" s="17">
        <v>54</v>
      </c>
      <c r="AG264" s="17">
        <v>91</v>
      </c>
      <c r="AH264" s="17">
        <v>0</v>
      </c>
      <c r="AI264" s="17">
        <v>0</v>
      </c>
      <c r="AJ264" s="17">
        <v>0</v>
      </c>
      <c r="AK264" s="17">
        <v>0</v>
      </c>
      <c r="AL264" s="15">
        <v>0</v>
      </c>
      <c r="AM264" s="15">
        <v>18.2</v>
      </c>
      <c r="AN264" s="15" t="s">
        <v>1739</v>
      </c>
      <c r="AO264" s="15"/>
      <c r="AP264" s="15"/>
      <c r="AQ264" s="15"/>
      <c r="AR264" s="15"/>
      <c r="AS264" s="18" t="b">
        <v>0</v>
      </c>
      <c r="AT264" s="15" t="s">
        <v>2656</v>
      </c>
      <c r="AU264" s="17">
        <v>2904</v>
      </c>
      <c r="AV264" s="17">
        <v>0</v>
      </c>
      <c r="AW264" s="17">
        <v>3</v>
      </c>
      <c r="AX264" s="17">
        <v>8</v>
      </c>
      <c r="AY264" s="17">
        <v>45</v>
      </c>
      <c r="AZ264" s="17">
        <v>1</v>
      </c>
      <c r="BA264" s="17">
        <v>0</v>
      </c>
      <c r="BB264" s="17">
        <v>0</v>
      </c>
      <c r="BC264" s="17">
        <v>5</v>
      </c>
      <c r="BD264" s="17">
        <v>0</v>
      </c>
      <c r="BE264" s="17">
        <v>0</v>
      </c>
      <c r="BF264" s="17">
        <v>3</v>
      </c>
      <c r="BG264" s="17">
        <v>503</v>
      </c>
      <c r="BH264" s="15">
        <v>437.8</v>
      </c>
      <c r="BI264" s="15">
        <v>365.1</v>
      </c>
      <c r="BJ264" s="15">
        <v>105</v>
      </c>
      <c r="BK264" s="15">
        <v>91</v>
      </c>
      <c r="BL264" s="17">
        <v>0</v>
      </c>
      <c r="BM264" s="17">
        <v>0</v>
      </c>
      <c r="BN264" s="17">
        <v>0</v>
      </c>
      <c r="BO264" s="17">
        <v>0</v>
      </c>
      <c r="BP264" s="17">
        <v>34</v>
      </c>
      <c r="BQ264" s="15">
        <v>1.54</v>
      </c>
      <c r="BR264" s="15">
        <v>1.5</v>
      </c>
      <c r="BS264" s="15">
        <v>3.04</v>
      </c>
      <c r="BT264" s="15">
        <v>43.09</v>
      </c>
      <c r="BU264" s="15"/>
      <c r="BV264" s="15"/>
      <c r="BW264" s="15"/>
      <c r="BX264" s="15"/>
      <c r="BY264" s="15"/>
      <c r="BZ264" s="15"/>
      <c r="CA264" s="15"/>
      <c r="CB264" s="15"/>
      <c r="CC264" s="17">
        <v>137</v>
      </c>
      <c r="CD264" s="17">
        <v>50</v>
      </c>
      <c r="CE264" s="17">
        <v>92</v>
      </c>
      <c r="CF264" s="17">
        <v>67</v>
      </c>
      <c r="CG264" s="17">
        <v>227</v>
      </c>
      <c r="CH264" s="17">
        <v>122</v>
      </c>
      <c r="CI264" s="17">
        <v>148</v>
      </c>
      <c r="CJ264" s="17">
        <v>77</v>
      </c>
      <c r="CK264" s="17">
        <v>0.05</v>
      </c>
      <c r="CL264" s="17">
        <v>0</v>
      </c>
      <c r="CM264" s="17">
        <v>0.05</v>
      </c>
      <c r="CN264" s="17">
        <v>0.1</v>
      </c>
      <c r="CO264" s="17">
        <v>1.34</v>
      </c>
      <c r="CP264" s="17">
        <v>1.39</v>
      </c>
      <c r="CQ264" s="17">
        <v>248</v>
      </c>
      <c r="CR264" s="17">
        <v>152</v>
      </c>
      <c r="CS264" s="17">
        <v>226</v>
      </c>
      <c r="CT264" s="17">
        <v>46</v>
      </c>
      <c r="CU264" s="17">
        <v>222</v>
      </c>
      <c r="CV264" s="17">
        <v>85</v>
      </c>
      <c r="CW264" s="17">
        <v>270</v>
      </c>
      <c r="CX264" s="17">
        <v>89</v>
      </c>
      <c r="CY264" s="17">
        <v>1.05</v>
      </c>
      <c r="CZ264" s="17">
        <v>0.25</v>
      </c>
      <c r="DA264" s="17">
        <v>0</v>
      </c>
      <c r="DB264" s="15"/>
      <c r="DC264" s="15"/>
      <c r="DD264" s="15"/>
      <c r="DE264" s="15"/>
      <c r="DF264" s="15"/>
      <c r="DG264" s="15"/>
      <c r="DH264" s="15"/>
    </row>
    <row r="265" spans="1:112" ht="17.25" thickBot="1">
      <c r="A265" s="18" t="b">
        <v>1</v>
      </c>
      <c r="B265" s="18" t="b">
        <v>1</v>
      </c>
      <c r="C265" s="15"/>
      <c r="D265" s="15"/>
      <c r="E265" s="17">
        <v>76357</v>
      </c>
      <c r="F265" s="17">
        <v>0</v>
      </c>
      <c r="G265" s="17">
        <v>0</v>
      </c>
      <c r="H265" s="17">
        <v>0</v>
      </c>
      <c r="I265" s="17">
        <v>0</v>
      </c>
      <c r="J265" s="15">
        <v>0</v>
      </c>
      <c r="K265" s="17">
        <v>0</v>
      </c>
      <c r="L265" s="17">
        <v>3</v>
      </c>
      <c r="M265" s="15">
        <v>1.5</v>
      </c>
      <c r="N265" s="15"/>
      <c r="O265" s="17">
        <v>0</v>
      </c>
      <c r="P265" s="15" t="s">
        <v>766</v>
      </c>
      <c r="Q265" s="15">
        <v>0</v>
      </c>
      <c r="R265" s="17">
        <v>266</v>
      </c>
      <c r="S265" s="18" t="b">
        <v>0</v>
      </c>
      <c r="T265" s="15"/>
      <c r="U265" s="15"/>
      <c r="V265" s="17">
        <v>50</v>
      </c>
      <c r="W265" s="15" t="s">
        <v>786</v>
      </c>
      <c r="X265" s="15">
        <v>1.7</v>
      </c>
      <c r="Y265" s="18" t="b">
        <v>0</v>
      </c>
      <c r="Z265" s="15" t="s">
        <v>315</v>
      </c>
      <c r="AA265" s="15">
        <v>0</v>
      </c>
      <c r="AB265" s="18" t="b">
        <v>0</v>
      </c>
      <c r="AC265" s="15"/>
      <c r="AD265" s="15" t="s">
        <v>519</v>
      </c>
      <c r="AE265" s="17">
        <v>10</v>
      </c>
      <c r="AF265" s="17">
        <v>54</v>
      </c>
      <c r="AG265" s="17">
        <v>41</v>
      </c>
      <c r="AH265" s="17">
        <v>0</v>
      </c>
      <c r="AI265" s="17">
        <v>0</v>
      </c>
      <c r="AJ265" s="17">
        <v>0</v>
      </c>
      <c r="AK265" s="17">
        <v>0</v>
      </c>
      <c r="AL265" s="15">
        <v>0</v>
      </c>
      <c r="AM265" s="15">
        <v>8.1999999999999993</v>
      </c>
      <c r="AN265" s="15" t="s">
        <v>315</v>
      </c>
      <c r="AO265" s="15"/>
      <c r="AP265" s="15"/>
      <c r="AQ265" s="15"/>
      <c r="AR265" s="15"/>
      <c r="AS265" s="18" t="b">
        <v>0</v>
      </c>
      <c r="AT265" s="15" t="s">
        <v>2657</v>
      </c>
      <c r="AU265" s="17">
        <v>756</v>
      </c>
      <c r="AV265" s="17">
        <v>2</v>
      </c>
      <c r="AW265" s="17">
        <v>0</v>
      </c>
      <c r="AX265" s="17">
        <v>2</v>
      </c>
      <c r="AY265" s="17">
        <v>10</v>
      </c>
      <c r="AZ265" s="17">
        <v>0</v>
      </c>
      <c r="BA265" s="17">
        <v>0</v>
      </c>
      <c r="BB265" s="17">
        <v>0</v>
      </c>
      <c r="BC265" s="17">
        <v>3</v>
      </c>
      <c r="BD265" s="17">
        <v>0</v>
      </c>
      <c r="BE265" s="17">
        <v>0</v>
      </c>
      <c r="BF265" s="17">
        <v>1</v>
      </c>
      <c r="BG265" s="17">
        <v>181</v>
      </c>
      <c r="BH265" s="15">
        <v>153.4</v>
      </c>
      <c r="BI265" s="15">
        <v>195.6</v>
      </c>
      <c r="BJ265" s="15">
        <v>64</v>
      </c>
      <c r="BK265" s="15">
        <v>41.4</v>
      </c>
      <c r="BL265" s="17">
        <v>0</v>
      </c>
      <c r="BM265" s="17">
        <v>0</v>
      </c>
      <c r="BN265" s="17">
        <v>0</v>
      </c>
      <c r="BO265" s="17">
        <v>0</v>
      </c>
      <c r="BP265" s="17">
        <v>6</v>
      </c>
      <c r="BQ265" s="15">
        <v>1.21</v>
      </c>
      <c r="BR265" s="15">
        <v>0.81</v>
      </c>
      <c r="BS265" s="15">
        <v>2.02</v>
      </c>
      <c r="BT265" s="15">
        <v>11.67</v>
      </c>
      <c r="BU265" s="15"/>
      <c r="BV265" s="15"/>
      <c r="BW265" s="15"/>
      <c r="BX265" s="15"/>
      <c r="BY265" s="15"/>
      <c r="BZ265" s="15"/>
      <c r="CA265" s="15"/>
      <c r="CB265" s="15"/>
      <c r="CC265" s="17">
        <v>273</v>
      </c>
      <c r="CD265" s="17">
        <v>126</v>
      </c>
      <c r="CE265" s="17">
        <v>174</v>
      </c>
      <c r="CF265" s="17">
        <v>116</v>
      </c>
      <c r="CG265" s="17">
        <v>265</v>
      </c>
      <c r="CH265" s="17">
        <v>141</v>
      </c>
      <c r="CI265" s="17">
        <v>268</v>
      </c>
      <c r="CJ265" s="17">
        <v>130</v>
      </c>
      <c r="CK265" s="17">
        <v>0.14000000000000001</v>
      </c>
      <c r="CL265" s="17">
        <v>0</v>
      </c>
      <c r="CM265" s="17">
        <v>0.1</v>
      </c>
      <c r="CN265" s="17">
        <v>0.24</v>
      </c>
      <c r="CO265" s="17">
        <v>1.39</v>
      </c>
      <c r="CP265" s="17">
        <v>1.19</v>
      </c>
      <c r="CQ265" s="17">
        <v>214</v>
      </c>
      <c r="CR265" s="17">
        <v>133</v>
      </c>
      <c r="CS265" s="17">
        <v>192</v>
      </c>
      <c r="CT265" s="17">
        <v>27</v>
      </c>
      <c r="CU265" s="17">
        <v>313</v>
      </c>
      <c r="CV265" s="17">
        <v>136</v>
      </c>
      <c r="CW265" s="17">
        <v>513</v>
      </c>
      <c r="CX265" s="17">
        <v>213</v>
      </c>
      <c r="CY265" s="17">
        <v>0.71</v>
      </c>
      <c r="CZ265" s="17">
        <v>0.24</v>
      </c>
      <c r="DA265" s="17">
        <v>0</v>
      </c>
      <c r="DB265" s="15"/>
      <c r="DC265" s="15"/>
      <c r="DD265" s="15"/>
      <c r="DE265" s="15"/>
      <c r="DF265" s="15"/>
      <c r="DG265" s="15"/>
      <c r="DH265" s="15"/>
    </row>
    <row r="266" spans="1:112" ht="17.25" thickBot="1">
      <c r="A266" s="18" t="b">
        <v>1</v>
      </c>
      <c r="B266" s="18" t="b">
        <v>1</v>
      </c>
      <c r="C266" s="15"/>
      <c r="D266" s="15"/>
      <c r="E266" s="17">
        <v>212314</v>
      </c>
      <c r="F266" s="17">
        <v>0</v>
      </c>
      <c r="G266" s="17">
        <v>0</v>
      </c>
      <c r="H266" s="17">
        <v>0</v>
      </c>
      <c r="I266" s="17">
        <v>0</v>
      </c>
      <c r="J266" s="15">
        <v>0</v>
      </c>
      <c r="K266" s="17">
        <v>0</v>
      </c>
      <c r="L266" s="17">
        <v>3</v>
      </c>
      <c r="M266" s="15">
        <v>1.5</v>
      </c>
      <c r="N266" s="15"/>
      <c r="O266" s="17">
        <v>0</v>
      </c>
      <c r="P266" s="15" t="s">
        <v>1151</v>
      </c>
      <c r="Q266" s="15">
        <v>0</v>
      </c>
      <c r="R266" s="17">
        <v>267</v>
      </c>
      <c r="S266" s="18" t="b">
        <v>0</v>
      </c>
      <c r="T266" s="15"/>
      <c r="U266" s="15"/>
      <c r="V266" s="17">
        <v>50</v>
      </c>
      <c r="W266" s="15" t="s">
        <v>1032</v>
      </c>
      <c r="X266" s="15">
        <v>2.6</v>
      </c>
      <c r="Y266" s="18" t="b">
        <v>0</v>
      </c>
      <c r="Z266" s="15" t="s">
        <v>1152</v>
      </c>
      <c r="AA266" s="15">
        <v>0.1</v>
      </c>
      <c r="AB266" s="18" t="b">
        <v>0</v>
      </c>
      <c r="AC266" s="15"/>
      <c r="AD266" s="15" t="s">
        <v>519</v>
      </c>
      <c r="AE266" s="17">
        <v>10</v>
      </c>
      <c r="AF266" s="17">
        <v>54</v>
      </c>
      <c r="AG266" s="17">
        <v>67</v>
      </c>
      <c r="AH266" s="17">
        <v>0</v>
      </c>
      <c r="AI266" s="17">
        <v>0</v>
      </c>
      <c r="AJ266" s="17">
        <v>0</v>
      </c>
      <c r="AK266" s="17">
        <v>0</v>
      </c>
      <c r="AL266" s="15">
        <v>0</v>
      </c>
      <c r="AM266" s="15">
        <v>13.4</v>
      </c>
      <c r="AN266" s="15" t="s">
        <v>1152</v>
      </c>
      <c r="AO266" s="15"/>
      <c r="AP266" s="15"/>
      <c r="AQ266" s="15"/>
      <c r="AR266" s="15"/>
      <c r="AS266" s="18" t="b">
        <v>0</v>
      </c>
      <c r="AT266" s="15" t="s">
        <v>2658</v>
      </c>
      <c r="AU266" s="17">
        <v>1730</v>
      </c>
      <c r="AV266" s="17">
        <v>1</v>
      </c>
      <c r="AW266" s="17">
        <v>4</v>
      </c>
      <c r="AX266" s="17">
        <v>6</v>
      </c>
      <c r="AY266" s="17">
        <v>22</v>
      </c>
      <c r="AZ266" s="17">
        <v>0</v>
      </c>
      <c r="BA266" s="17">
        <v>0</v>
      </c>
      <c r="BB266" s="17">
        <v>0</v>
      </c>
      <c r="BC266" s="17">
        <v>9</v>
      </c>
      <c r="BD266" s="17">
        <v>0</v>
      </c>
      <c r="BE266" s="17">
        <v>0</v>
      </c>
      <c r="BF266" s="17">
        <v>4</v>
      </c>
      <c r="BG266" s="17">
        <v>314</v>
      </c>
      <c r="BH266" s="15">
        <v>317.60000000000002</v>
      </c>
      <c r="BI266" s="15">
        <v>441.6</v>
      </c>
      <c r="BJ266" s="15">
        <v>176</v>
      </c>
      <c r="BK266" s="15">
        <v>93.4</v>
      </c>
      <c r="BL266" s="17">
        <v>0</v>
      </c>
      <c r="BM266" s="17">
        <v>0</v>
      </c>
      <c r="BN266" s="17">
        <v>0</v>
      </c>
      <c r="BO266" s="17">
        <v>0</v>
      </c>
      <c r="BP266" s="17">
        <v>20</v>
      </c>
      <c r="BQ266" s="15">
        <v>2.23</v>
      </c>
      <c r="BR266" s="15">
        <v>1.91</v>
      </c>
      <c r="BS266" s="15">
        <v>4.1399999999999997</v>
      </c>
      <c r="BT266" s="15">
        <v>27.64</v>
      </c>
      <c r="BU266" s="17">
        <v>5</v>
      </c>
      <c r="BV266" s="15"/>
      <c r="BW266" s="17">
        <v>2</v>
      </c>
      <c r="BX266" s="15"/>
      <c r="BY266" s="15"/>
      <c r="BZ266" s="15"/>
      <c r="CA266" s="15"/>
      <c r="CB266" s="15"/>
      <c r="CC266" s="17">
        <v>194</v>
      </c>
      <c r="CD266" s="17">
        <v>83</v>
      </c>
      <c r="CE266" s="17">
        <v>63</v>
      </c>
      <c r="CF266" s="17">
        <v>49</v>
      </c>
      <c r="CG266" s="17">
        <v>176</v>
      </c>
      <c r="CH266" s="17">
        <v>95</v>
      </c>
      <c r="CI266" s="17">
        <v>144</v>
      </c>
      <c r="CJ266" s="17">
        <v>76</v>
      </c>
      <c r="CK266" s="17">
        <v>0.12</v>
      </c>
      <c r="CL266" s="17">
        <v>0</v>
      </c>
      <c r="CM266" s="17">
        <v>0.1</v>
      </c>
      <c r="CN266" s="17">
        <v>0.22</v>
      </c>
      <c r="CO266" s="17">
        <v>1.44</v>
      </c>
      <c r="CP266" s="17">
        <v>1.1399999999999999</v>
      </c>
      <c r="CQ266" s="17">
        <v>253</v>
      </c>
      <c r="CR266" s="17">
        <v>156</v>
      </c>
      <c r="CS266" s="17">
        <v>231</v>
      </c>
      <c r="CT266" s="17">
        <v>50</v>
      </c>
      <c r="CU266" s="17">
        <v>223</v>
      </c>
      <c r="CV266" s="17">
        <v>86</v>
      </c>
      <c r="CW266" s="17">
        <v>461</v>
      </c>
      <c r="CX266" s="17">
        <v>183</v>
      </c>
      <c r="CY266" s="17">
        <v>1.04</v>
      </c>
      <c r="CZ266" s="17">
        <v>0.31</v>
      </c>
      <c r="DA266" s="17">
        <v>0</v>
      </c>
      <c r="DB266" s="15"/>
      <c r="DC266" s="15"/>
      <c r="DD266" s="15"/>
      <c r="DE266" s="15"/>
      <c r="DF266" s="15"/>
      <c r="DG266" s="15"/>
      <c r="DH266" s="15"/>
    </row>
    <row r="267" spans="1:112" ht="17.25" thickBot="1">
      <c r="A267" s="18" t="b">
        <v>1</v>
      </c>
      <c r="B267" s="18" t="b">
        <v>1</v>
      </c>
      <c r="C267" s="15"/>
      <c r="D267" s="15"/>
      <c r="E267" s="17">
        <v>577725</v>
      </c>
      <c r="F267" s="17">
        <v>0</v>
      </c>
      <c r="G267" s="17">
        <v>0</v>
      </c>
      <c r="H267" s="17">
        <v>0</v>
      </c>
      <c r="I267" s="17">
        <v>0</v>
      </c>
      <c r="J267" s="15">
        <v>0</v>
      </c>
      <c r="K267" s="17">
        <v>0</v>
      </c>
      <c r="L267" s="17">
        <v>3</v>
      </c>
      <c r="M267" s="15">
        <v>2</v>
      </c>
      <c r="N267" s="15"/>
      <c r="O267" s="17">
        <v>0</v>
      </c>
      <c r="P267" s="15" t="s">
        <v>632</v>
      </c>
      <c r="Q267" s="15">
        <v>0</v>
      </c>
      <c r="R267" s="17">
        <v>268</v>
      </c>
      <c r="S267" s="18" t="b">
        <v>0</v>
      </c>
      <c r="T267" s="15"/>
      <c r="U267" s="15"/>
      <c r="V267" s="17">
        <v>55</v>
      </c>
      <c r="W267" s="15" t="s">
        <v>1642</v>
      </c>
      <c r="X267" s="15">
        <v>2</v>
      </c>
      <c r="Y267" s="18" t="b">
        <v>0</v>
      </c>
      <c r="Z267" s="15" t="s">
        <v>1198</v>
      </c>
      <c r="AA267" s="15">
        <v>0.2</v>
      </c>
      <c r="AB267" s="18" t="b">
        <v>0</v>
      </c>
      <c r="AC267" s="15"/>
      <c r="AD267" s="15" t="s">
        <v>519</v>
      </c>
      <c r="AE267" s="17">
        <v>10</v>
      </c>
      <c r="AF267" s="17">
        <v>54</v>
      </c>
      <c r="AG267" s="17">
        <v>63</v>
      </c>
      <c r="AH267" s="17">
        <v>0</v>
      </c>
      <c r="AI267" s="17">
        <v>0</v>
      </c>
      <c r="AJ267" s="17">
        <v>0</v>
      </c>
      <c r="AK267" s="17">
        <v>0</v>
      </c>
      <c r="AL267" s="15">
        <v>0</v>
      </c>
      <c r="AM267" s="15">
        <v>11.5</v>
      </c>
      <c r="AN267" s="15" t="s">
        <v>1198</v>
      </c>
      <c r="AO267" s="15"/>
      <c r="AP267" s="15"/>
      <c r="AQ267" s="15"/>
      <c r="AR267" s="15"/>
      <c r="AS267" s="18" t="b">
        <v>0</v>
      </c>
      <c r="AT267" s="15" t="s">
        <v>2661</v>
      </c>
      <c r="AU267" s="17">
        <v>1290</v>
      </c>
      <c r="AV267" s="17">
        <v>1</v>
      </c>
      <c r="AW267" s="17">
        <v>3</v>
      </c>
      <c r="AX267" s="17">
        <v>5</v>
      </c>
      <c r="AY267" s="17">
        <v>18</v>
      </c>
      <c r="AZ267" s="17">
        <v>0</v>
      </c>
      <c r="BA267" s="17">
        <v>0</v>
      </c>
      <c r="BB267" s="17">
        <v>0</v>
      </c>
      <c r="BC267" s="17">
        <v>4</v>
      </c>
      <c r="BD267" s="17">
        <v>0</v>
      </c>
      <c r="BE267" s="17">
        <v>0</v>
      </c>
      <c r="BF267" s="17">
        <v>3</v>
      </c>
      <c r="BG267" s="17">
        <v>225</v>
      </c>
      <c r="BH267" s="15">
        <v>207.4</v>
      </c>
      <c r="BI267" s="15">
        <v>198.7</v>
      </c>
      <c r="BJ267" s="15">
        <v>336</v>
      </c>
      <c r="BK267" s="15">
        <v>73.3</v>
      </c>
      <c r="BL267" s="17">
        <v>0</v>
      </c>
      <c r="BM267" s="17">
        <v>0</v>
      </c>
      <c r="BN267" s="17">
        <v>0</v>
      </c>
      <c r="BO267" s="17">
        <v>0</v>
      </c>
      <c r="BP267" s="17">
        <v>15</v>
      </c>
      <c r="BQ267" s="15">
        <v>2.4700000000000002</v>
      </c>
      <c r="BR267" s="15">
        <v>0.66</v>
      </c>
      <c r="BS267" s="15">
        <v>3.13</v>
      </c>
      <c r="BT267" s="15">
        <v>18.97</v>
      </c>
      <c r="BU267" s="15"/>
      <c r="BV267" s="15"/>
      <c r="BW267" s="15"/>
      <c r="BX267" s="15"/>
      <c r="BY267" s="15"/>
      <c r="BZ267" s="15"/>
      <c r="CA267" s="15"/>
      <c r="CB267" s="15"/>
      <c r="CC267" s="17">
        <v>245</v>
      </c>
      <c r="CD267" s="17">
        <v>110</v>
      </c>
      <c r="CE267" s="17">
        <v>170</v>
      </c>
      <c r="CF267" s="17">
        <v>112</v>
      </c>
      <c r="CG267" s="17">
        <v>82</v>
      </c>
      <c r="CH267" s="17">
        <v>50</v>
      </c>
      <c r="CI267" s="17">
        <v>190</v>
      </c>
      <c r="CJ267" s="17">
        <v>95</v>
      </c>
      <c r="CK267" s="17">
        <v>0.17</v>
      </c>
      <c r="CL267" s="17">
        <v>0</v>
      </c>
      <c r="CM267" s="17">
        <v>0.05</v>
      </c>
      <c r="CN267" s="17">
        <v>0.22</v>
      </c>
      <c r="CO267" s="17">
        <v>1.32</v>
      </c>
      <c r="CP267" s="17">
        <v>1.26</v>
      </c>
      <c r="CQ267" s="17">
        <v>205</v>
      </c>
      <c r="CR267" s="17">
        <v>129</v>
      </c>
      <c r="CS267" s="17">
        <v>442</v>
      </c>
      <c r="CT267" s="17">
        <v>172</v>
      </c>
      <c r="CU267" s="17">
        <v>289</v>
      </c>
      <c r="CV267" s="17">
        <v>123</v>
      </c>
      <c r="CW267" s="17">
        <v>387</v>
      </c>
      <c r="CX267" s="17">
        <v>144</v>
      </c>
      <c r="CY267" s="17">
        <v>1.05</v>
      </c>
      <c r="CZ267" s="17">
        <v>0.35</v>
      </c>
      <c r="DA267" s="17">
        <v>0</v>
      </c>
      <c r="DB267" s="15"/>
      <c r="DC267" s="15"/>
      <c r="DD267" s="15"/>
      <c r="DE267" s="15"/>
      <c r="DF267" s="15"/>
      <c r="DG267" s="15"/>
      <c r="DH267" s="15"/>
    </row>
    <row r="268" spans="1:112" ht="17.25" thickBot="1">
      <c r="A268" s="18" t="b">
        <v>1</v>
      </c>
      <c r="B268" s="18" t="b">
        <v>1</v>
      </c>
      <c r="C268" s="15"/>
      <c r="D268" s="15"/>
      <c r="E268" s="17">
        <v>184349</v>
      </c>
      <c r="F268" s="17">
        <v>0</v>
      </c>
      <c r="G268" s="17">
        <v>0</v>
      </c>
      <c r="H268" s="17">
        <v>0</v>
      </c>
      <c r="I268" s="17">
        <v>0</v>
      </c>
      <c r="J268" s="15">
        <v>0</v>
      </c>
      <c r="K268" s="17">
        <v>0</v>
      </c>
      <c r="L268" s="17">
        <v>2</v>
      </c>
      <c r="M268" s="15">
        <v>1.7</v>
      </c>
      <c r="N268" s="15"/>
      <c r="O268" s="17">
        <v>0</v>
      </c>
      <c r="P268" s="15" t="s">
        <v>594</v>
      </c>
      <c r="Q268" s="15">
        <v>0</v>
      </c>
      <c r="R268" s="17">
        <v>269</v>
      </c>
      <c r="S268" s="18" t="b">
        <v>0</v>
      </c>
      <c r="T268" s="15"/>
      <c r="U268" s="15"/>
      <c r="V268" s="17">
        <v>45</v>
      </c>
      <c r="W268" s="15" t="s">
        <v>1636</v>
      </c>
      <c r="X268" s="15">
        <v>3.5</v>
      </c>
      <c r="Y268" s="18" t="b">
        <v>0</v>
      </c>
      <c r="Z268" s="15" t="s">
        <v>1637</v>
      </c>
      <c r="AA268" s="15">
        <v>0.4</v>
      </c>
      <c r="AB268" s="18" t="b">
        <v>0</v>
      </c>
      <c r="AC268" s="15"/>
      <c r="AD268" s="15" t="s">
        <v>519</v>
      </c>
      <c r="AE268" s="17">
        <v>10</v>
      </c>
      <c r="AF268" s="17">
        <v>54</v>
      </c>
      <c r="AG268" s="17">
        <v>95</v>
      </c>
      <c r="AH268" s="17">
        <v>0</v>
      </c>
      <c r="AI268" s="17">
        <v>0</v>
      </c>
      <c r="AJ268" s="17">
        <v>0</v>
      </c>
      <c r="AK268" s="17">
        <v>0</v>
      </c>
      <c r="AL268" s="15">
        <v>0</v>
      </c>
      <c r="AM268" s="15">
        <v>21.1</v>
      </c>
      <c r="AN268" s="15" t="s">
        <v>1637</v>
      </c>
      <c r="AO268" s="15"/>
      <c r="AP268" s="15"/>
      <c r="AQ268" s="15"/>
      <c r="AR268" s="15"/>
      <c r="AS268" s="18" t="b">
        <v>0</v>
      </c>
      <c r="AT268" s="15" t="s">
        <v>2654</v>
      </c>
      <c r="AU268" s="17">
        <v>1816</v>
      </c>
      <c r="AV268" s="17">
        <v>3</v>
      </c>
      <c r="AW268" s="17">
        <v>3</v>
      </c>
      <c r="AX268" s="17">
        <v>6</v>
      </c>
      <c r="AY268" s="17">
        <v>29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8</v>
      </c>
      <c r="BG268" s="17">
        <v>332</v>
      </c>
      <c r="BH268" s="15">
        <v>413.8</v>
      </c>
      <c r="BI268" s="15">
        <v>225</v>
      </c>
      <c r="BJ268" s="15">
        <v>229</v>
      </c>
      <c r="BK268" s="15">
        <v>86.7</v>
      </c>
      <c r="BL268" s="17">
        <v>0</v>
      </c>
      <c r="BM268" s="17">
        <v>0</v>
      </c>
      <c r="BN268" s="17">
        <v>0</v>
      </c>
      <c r="BO268" s="17">
        <v>0</v>
      </c>
      <c r="BP268" s="17">
        <v>20</v>
      </c>
      <c r="BQ268" s="15">
        <v>1.6</v>
      </c>
      <c r="BR268" s="15">
        <v>1.8</v>
      </c>
      <c r="BS268" s="15">
        <v>3.4</v>
      </c>
      <c r="BT268" s="15">
        <v>26.33</v>
      </c>
      <c r="BU268" s="15"/>
      <c r="BV268" s="15"/>
      <c r="BW268" s="15"/>
      <c r="BX268" s="15"/>
      <c r="BY268" s="15"/>
      <c r="BZ268" s="15"/>
      <c r="CA268" s="15"/>
      <c r="CB268" s="15"/>
      <c r="CC268" s="17">
        <v>147</v>
      </c>
      <c r="CD268" s="17">
        <v>60</v>
      </c>
      <c r="CE268" s="17">
        <v>150</v>
      </c>
      <c r="CF268" s="17">
        <v>36</v>
      </c>
      <c r="CG268" s="17">
        <v>133</v>
      </c>
      <c r="CH268" s="17">
        <v>26</v>
      </c>
      <c r="CI268" s="17">
        <v>155</v>
      </c>
      <c r="CJ268" s="17">
        <v>52</v>
      </c>
      <c r="CK268" s="17">
        <v>0.08</v>
      </c>
      <c r="CL268" s="17">
        <v>0</v>
      </c>
      <c r="CM268" s="17">
        <v>0.09</v>
      </c>
      <c r="CN268" s="17">
        <v>0.17</v>
      </c>
      <c r="CO268" s="17">
        <v>1.3</v>
      </c>
      <c r="CP268" s="17">
        <v>1.44</v>
      </c>
      <c r="CQ268" s="17">
        <v>396</v>
      </c>
      <c r="CR268" s="17">
        <v>86</v>
      </c>
      <c r="CS268" s="17">
        <v>95</v>
      </c>
      <c r="CT268" s="17">
        <v>60</v>
      </c>
      <c r="CU268" s="17">
        <v>98</v>
      </c>
      <c r="CV268" s="17">
        <v>38</v>
      </c>
      <c r="CW268" s="17">
        <v>276</v>
      </c>
      <c r="CX268" s="17">
        <v>101</v>
      </c>
      <c r="CY268" s="17">
        <v>0.99</v>
      </c>
      <c r="CZ268" s="17">
        <v>0.3</v>
      </c>
      <c r="DA268" s="17">
        <v>0</v>
      </c>
      <c r="DB268" s="15"/>
      <c r="DC268" s="15"/>
      <c r="DD268" s="15"/>
      <c r="DE268" s="15"/>
      <c r="DF268" s="15"/>
      <c r="DG268" s="15"/>
      <c r="DH268" s="15"/>
    </row>
    <row r="269" spans="1:112" ht="17.25" thickBot="1">
      <c r="A269" s="18" t="b">
        <v>1</v>
      </c>
      <c r="B269" s="18" t="b">
        <v>1</v>
      </c>
      <c r="C269" s="15"/>
      <c r="D269" s="15"/>
      <c r="E269" s="17">
        <v>153366</v>
      </c>
      <c r="F269" s="17">
        <v>0</v>
      </c>
      <c r="G269" s="17">
        <v>0</v>
      </c>
      <c r="H269" s="17">
        <v>0</v>
      </c>
      <c r="I269" s="17">
        <v>0</v>
      </c>
      <c r="J269" s="15">
        <v>0</v>
      </c>
      <c r="K269" s="17">
        <v>0</v>
      </c>
      <c r="L269" s="17">
        <v>3</v>
      </c>
      <c r="M269" s="15">
        <v>1</v>
      </c>
      <c r="N269" s="15"/>
      <c r="O269" s="17">
        <v>0</v>
      </c>
      <c r="P269" s="15" t="s">
        <v>295</v>
      </c>
      <c r="Q269" s="15">
        <v>0</v>
      </c>
      <c r="R269" s="17">
        <v>270</v>
      </c>
      <c r="S269" s="18" t="b">
        <v>0</v>
      </c>
      <c r="T269" s="15"/>
      <c r="U269" s="15"/>
      <c r="V269" s="17">
        <v>45</v>
      </c>
      <c r="W269" s="15" t="s">
        <v>788</v>
      </c>
      <c r="X269" s="15">
        <v>2.1</v>
      </c>
      <c r="Y269" s="18" t="b">
        <v>0</v>
      </c>
      <c r="Z269" s="15" t="s">
        <v>331</v>
      </c>
      <c r="AA269" s="15">
        <v>1.2</v>
      </c>
      <c r="AB269" s="18" t="b">
        <v>0</v>
      </c>
      <c r="AC269" s="15"/>
      <c r="AD269" s="15" t="s">
        <v>519</v>
      </c>
      <c r="AE269" s="17">
        <v>10</v>
      </c>
      <c r="AF269" s="17">
        <v>54</v>
      </c>
      <c r="AG269" s="17">
        <v>15</v>
      </c>
      <c r="AH269" s="17">
        <v>0</v>
      </c>
      <c r="AI269" s="17">
        <v>0</v>
      </c>
      <c r="AJ269" s="17">
        <v>0</v>
      </c>
      <c r="AK269" s="17">
        <v>0</v>
      </c>
      <c r="AL269" s="15">
        <v>0</v>
      </c>
      <c r="AM269" s="15">
        <v>3.3</v>
      </c>
      <c r="AN269" s="15" t="s">
        <v>331</v>
      </c>
      <c r="AO269" s="15"/>
      <c r="AP269" s="15"/>
      <c r="AQ269" s="15"/>
      <c r="AR269" s="15"/>
      <c r="AS269" s="18" t="b">
        <v>0</v>
      </c>
      <c r="AT269" s="15" t="s">
        <v>2662</v>
      </c>
      <c r="AU269" s="17">
        <v>89</v>
      </c>
      <c r="AV269" s="17">
        <v>1</v>
      </c>
      <c r="AW269" s="17">
        <v>0</v>
      </c>
      <c r="AX269" s="17">
        <v>0</v>
      </c>
      <c r="AY269" s="17">
        <v>4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2</v>
      </c>
      <c r="BG269" s="17">
        <v>48</v>
      </c>
      <c r="BH269" s="15">
        <v>42</v>
      </c>
      <c r="BI269" s="15">
        <v>44.4</v>
      </c>
      <c r="BJ269" s="15">
        <v>11</v>
      </c>
      <c r="BK269" s="15">
        <v>9.6999999999999993</v>
      </c>
      <c r="BL269" s="17">
        <v>0</v>
      </c>
      <c r="BM269" s="17">
        <v>0</v>
      </c>
      <c r="BN269" s="17">
        <v>0</v>
      </c>
      <c r="BO269" s="17">
        <v>0</v>
      </c>
      <c r="BP269" s="17">
        <v>1</v>
      </c>
      <c r="BQ269" s="15">
        <v>0.13</v>
      </c>
      <c r="BR269" s="15">
        <v>0.45</v>
      </c>
      <c r="BS269" s="15">
        <v>0.57999999999999996</v>
      </c>
      <c r="BT269" s="15">
        <v>3.43</v>
      </c>
      <c r="BU269" s="15"/>
      <c r="BV269" s="15"/>
      <c r="BW269" s="15"/>
      <c r="BX269" s="15"/>
      <c r="BY269" s="15"/>
      <c r="BZ269" s="15"/>
      <c r="CA269" s="15"/>
      <c r="CB269" s="15"/>
      <c r="CC269" s="17">
        <v>342</v>
      </c>
      <c r="CD269" s="17">
        <v>157</v>
      </c>
      <c r="CE269" s="17">
        <v>293</v>
      </c>
      <c r="CF269" s="17">
        <v>157</v>
      </c>
      <c r="CG269" s="17">
        <v>325</v>
      </c>
      <c r="CH269" s="17">
        <v>166</v>
      </c>
      <c r="CI269" s="17">
        <v>338</v>
      </c>
      <c r="CJ269" s="17">
        <v>158</v>
      </c>
      <c r="CK269" s="17">
        <v>0.13</v>
      </c>
      <c r="CL269" s="17">
        <v>0</v>
      </c>
      <c r="CM269" s="17">
        <v>0.46</v>
      </c>
      <c r="CN269" s="17">
        <v>0.59</v>
      </c>
      <c r="CO269" s="17">
        <v>3.47</v>
      </c>
      <c r="CP269" s="17">
        <v>4.04</v>
      </c>
      <c r="CQ269" s="17">
        <v>389</v>
      </c>
      <c r="CR269" s="17">
        <v>224</v>
      </c>
      <c r="CS269" s="17">
        <v>88</v>
      </c>
      <c r="CT269" s="17">
        <v>3</v>
      </c>
      <c r="CU269" s="17">
        <v>273</v>
      </c>
      <c r="CV269" s="17">
        <v>117</v>
      </c>
      <c r="CW269" s="17">
        <v>184</v>
      </c>
      <c r="CX269" s="17">
        <v>60</v>
      </c>
      <c r="CY269" s="17">
        <v>1.01</v>
      </c>
      <c r="CZ269" s="17">
        <v>0</v>
      </c>
      <c r="DA269" s="17">
        <v>0</v>
      </c>
      <c r="DB269" s="15"/>
      <c r="DC269" s="15"/>
      <c r="DD269" s="15"/>
      <c r="DE269" s="15"/>
      <c r="DF269" s="15"/>
      <c r="DG269" s="15"/>
      <c r="DH269" s="15"/>
    </row>
    <row r="270" spans="1:112" ht="27.75" thickBot="1">
      <c r="A270" s="18" t="b">
        <v>1</v>
      </c>
      <c r="B270" s="18" t="b">
        <v>1</v>
      </c>
      <c r="C270" s="15"/>
      <c r="D270" s="15"/>
      <c r="E270" s="17">
        <v>244042</v>
      </c>
      <c r="F270" s="17">
        <v>0</v>
      </c>
      <c r="G270" s="17">
        <v>0</v>
      </c>
      <c r="H270" s="17">
        <v>0</v>
      </c>
      <c r="I270" s="17">
        <v>0</v>
      </c>
      <c r="J270" s="15">
        <v>0</v>
      </c>
      <c r="K270" s="17">
        <v>0</v>
      </c>
      <c r="L270" s="17">
        <v>4</v>
      </c>
      <c r="M270" s="15">
        <v>1.8</v>
      </c>
      <c r="N270" s="15"/>
      <c r="O270" s="17">
        <v>0</v>
      </c>
      <c r="P270" s="15" t="s">
        <v>175</v>
      </c>
      <c r="Q270" s="15">
        <v>0</v>
      </c>
      <c r="R270" s="17">
        <v>271</v>
      </c>
      <c r="S270" s="18" t="b">
        <v>0</v>
      </c>
      <c r="T270" s="15"/>
      <c r="U270" s="15"/>
      <c r="V270" s="17">
        <v>55</v>
      </c>
      <c r="W270" s="15" t="s">
        <v>795</v>
      </c>
      <c r="X270" s="15">
        <v>1.7</v>
      </c>
      <c r="Y270" s="18" t="b">
        <v>0</v>
      </c>
      <c r="Z270" s="15" t="s">
        <v>796</v>
      </c>
      <c r="AA270" s="15">
        <v>0.8</v>
      </c>
      <c r="AB270" s="18" t="b">
        <v>0</v>
      </c>
      <c r="AC270" s="15"/>
      <c r="AD270" s="15" t="s">
        <v>519</v>
      </c>
      <c r="AE270" s="17">
        <v>10</v>
      </c>
      <c r="AF270" s="17">
        <v>54</v>
      </c>
      <c r="AG270" s="17">
        <v>36</v>
      </c>
      <c r="AH270" s="17">
        <v>0</v>
      </c>
      <c r="AI270" s="17">
        <v>0</v>
      </c>
      <c r="AJ270" s="17">
        <v>0</v>
      </c>
      <c r="AK270" s="17">
        <v>0</v>
      </c>
      <c r="AL270" s="15">
        <v>0</v>
      </c>
      <c r="AM270" s="15">
        <v>6.5</v>
      </c>
      <c r="AN270" s="15" t="s">
        <v>408</v>
      </c>
      <c r="AO270" s="15"/>
      <c r="AP270" s="15"/>
      <c r="AQ270" s="15"/>
      <c r="AR270" s="15"/>
      <c r="AS270" s="18" t="b">
        <v>0</v>
      </c>
      <c r="AT270" s="15" t="s">
        <v>2665</v>
      </c>
      <c r="AU270" s="17">
        <v>987</v>
      </c>
      <c r="AV270" s="17">
        <v>1</v>
      </c>
      <c r="AW270" s="17">
        <v>1</v>
      </c>
      <c r="AX270" s="17">
        <v>3</v>
      </c>
      <c r="AY270" s="17">
        <v>13</v>
      </c>
      <c r="AZ270" s="17">
        <v>1</v>
      </c>
      <c r="BA270" s="17">
        <v>0</v>
      </c>
      <c r="BB270" s="17">
        <v>0</v>
      </c>
      <c r="BC270" s="17">
        <v>2</v>
      </c>
      <c r="BD270" s="17">
        <v>0</v>
      </c>
      <c r="BE270" s="17">
        <v>0</v>
      </c>
      <c r="BF270" s="17">
        <v>3</v>
      </c>
      <c r="BG270" s="17">
        <v>94</v>
      </c>
      <c r="BH270" s="15">
        <v>113.2</v>
      </c>
      <c r="BI270" s="15">
        <v>93.2</v>
      </c>
      <c r="BJ270" s="15">
        <v>287</v>
      </c>
      <c r="BK270" s="15">
        <v>47.3</v>
      </c>
      <c r="BL270" s="17">
        <v>0</v>
      </c>
      <c r="BM270" s="17">
        <v>0</v>
      </c>
      <c r="BN270" s="17">
        <v>0</v>
      </c>
      <c r="BO270" s="17">
        <v>0</v>
      </c>
      <c r="BP270" s="17">
        <v>10</v>
      </c>
      <c r="BQ270" s="15">
        <v>3.3</v>
      </c>
      <c r="BR270" s="15">
        <v>0.15</v>
      </c>
      <c r="BS270" s="15">
        <v>3.45</v>
      </c>
      <c r="BT270" s="15">
        <v>13.83</v>
      </c>
      <c r="BU270" s="15"/>
      <c r="BV270" s="15"/>
      <c r="BW270" s="15"/>
      <c r="BX270" s="15"/>
      <c r="BY270" s="15"/>
      <c r="BZ270" s="15"/>
      <c r="CA270" s="15"/>
      <c r="CB270" s="15"/>
      <c r="CC270" s="17">
        <v>299</v>
      </c>
      <c r="CD270" s="17">
        <v>33</v>
      </c>
      <c r="CE270" s="17">
        <v>242</v>
      </c>
      <c r="CF270" s="17">
        <v>25</v>
      </c>
      <c r="CG270" s="17">
        <v>103</v>
      </c>
      <c r="CH270" s="17">
        <v>24</v>
      </c>
      <c r="CI270" s="17">
        <v>253</v>
      </c>
      <c r="CJ270" s="17">
        <v>31</v>
      </c>
      <c r="CK270" s="17">
        <v>0.3</v>
      </c>
      <c r="CL270" s="17">
        <v>0</v>
      </c>
      <c r="CM270" s="17">
        <v>0.01</v>
      </c>
      <c r="CN270" s="17">
        <v>0.31</v>
      </c>
      <c r="CO270" s="17">
        <v>1.26</v>
      </c>
      <c r="CP270" s="17">
        <v>1.19</v>
      </c>
      <c r="CQ270" s="17">
        <v>148</v>
      </c>
      <c r="CR270" s="17">
        <v>35</v>
      </c>
      <c r="CS270" s="17">
        <v>385</v>
      </c>
      <c r="CT270" s="17">
        <v>32</v>
      </c>
      <c r="CU270" s="17">
        <v>317</v>
      </c>
      <c r="CV270" s="17">
        <v>33</v>
      </c>
      <c r="CW270" s="17">
        <v>210</v>
      </c>
      <c r="CX270" s="17">
        <v>36</v>
      </c>
      <c r="CY270" s="17">
        <v>0.91</v>
      </c>
      <c r="CZ270" s="17">
        <v>0.27</v>
      </c>
      <c r="DA270" s="17">
        <v>0</v>
      </c>
      <c r="DB270" s="15"/>
      <c r="DC270" s="15"/>
      <c r="DD270" s="15"/>
      <c r="DE270" s="15"/>
      <c r="DF270" s="15"/>
      <c r="DG270" s="15"/>
      <c r="DH270" s="15"/>
    </row>
    <row r="271" spans="1:112" ht="17.25" thickBot="1">
      <c r="A271" s="18" t="b">
        <v>1</v>
      </c>
      <c r="B271" s="18" t="b">
        <v>1</v>
      </c>
      <c r="C271" s="15"/>
      <c r="D271" s="15"/>
      <c r="E271" s="17">
        <v>631786</v>
      </c>
      <c r="F271" s="17">
        <v>0</v>
      </c>
      <c r="G271" s="17">
        <v>0</v>
      </c>
      <c r="H271" s="17">
        <v>0</v>
      </c>
      <c r="I271" s="17">
        <v>0</v>
      </c>
      <c r="J271" s="15">
        <v>0</v>
      </c>
      <c r="K271" s="17">
        <v>0</v>
      </c>
      <c r="L271" s="17">
        <v>4</v>
      </c>
      <c r="M271" s="15">
        <v>1</v>
      </c>
      <c r="N271" s="15"/>
      <c r="O271" s="17">
        <v>0</v>
      </c>
      <c r="P271" s="15" t="s">
        <v>3864</v>
      </c>
      <c r="Q271" s="15">
        <v>0</v>
      </c>
      <c r="R271" s="17">
        <v>272</v>
      </c>
      <c r="S271" s="18" t="b">
        <v>0</v>
      </c>
      <c r="T271" s="15"/>
      <c r="U271" s="15"/>
      <c r="V271" s="17">
        <v>45</v>
      </c>
      <c r="W271" s="15" t="s">
        <v>3865</v>
      </c>
      <c r="X271" s="15">
        <v>0.9</v>
      </c>
      <c r="Y271" s="18" t="b">
        <v>0</v>
      </c>
      <c r="Z271" s="15" t="s">
        <v>3866</v>
      </c>
      <c r="AA271" s="15">
        <v>7.9</v>
      </c>
      <c r="AB271" s="18" t="b">
        <v>0</v>
      </c>
      <c r="AC271" s="15"/>
      <c r="AD271" s="15" t="s">
        <v>519</v>
      </c>
      <c r="AE271" s="17">
        <v>10</v>
      </c>
      <c r="AF271" s="17">
        <v>54</v>
      </c>
      <c r="AG271" s="17">
        <v>6</v>
      </c>
      <c r="AH271" s="17">
        <v>0</v>
      </c>
      <c r="AI271" s="17">
        <v>0</v>
      </c>
      <c r="AJ271" s="17">
        <v>0</v>
      </c>
      <c r="AK271" s="17">
        <v>0</v>
      </c>
      <c r="AL271" s="15">
        <v>0</v>
      </c>
      <c r="AM271" s="15">
        <v>1.3</v>
      </c>
      <c r="AN271" s="15" t="s">
        <v>3866</v>
      </c>
      <c r="AO271" s="15"/>
      <c r="AP271" s="15"/>
      <c r="AQ271" s="15"/>
      <c r="AR271" s="15"/>
      <c r="AS271" s="18" t="b">
        <v>0</v>
      </c>
      <c r="AT271" s="15" t="s">
        <v>3867</v>
      </c>
      <c r="AU271" s="17">
        <v>49</v>
      </c>
      <c r="AV271" s="17">
        <v>0</v>
      </c>
      <c r="AW271" s="17">
        <v>0</v>
      </c>
      <c r="AX271" s="17">
        <v>0</v>
      </c>
      <c r="AY271" s="17">
        <v>2</v>
      </c>
      <c r="AZ271" s="17">
        <v>0</v>
      </c>
      <c r="BA271" s="17">
        <v>0</v>
      </c>
      <c r="BB271" s="17">
        <v>0</v>
      </c>
      <c r="BC271" s="17">
        <v>1</v>
      </c>
      <c r="BD271" s="17">
        <v>0</v>
      </c>
      <c r="BE271" s="17">
        <v>0</v>
      </c>
      <c r="BF271" s="17">
        <v>0</v>
      </c>
      <c r="BG271" s="17">
        <v>19</v>
      </c>
      <c r="BH271" s="15">
        <v>3.2</v>
      </c>
      <c r="BI271" s="15">
        <v>12</v>
      </c>
      <c r="BJ271" s="15">
        <v>8</v>
      </c>
      <c r="BK271" s="15">
        <v>2.2999999999999998</v>
      </c>
      <c r="BL271" s="17">
        <v>0</v>
      </c>
      <c r="BM271" s="17">
        <v>0</v>
      </c>
      <c r="BN271" s="17">
        <v>0</v>
      </c>
      <c r="BO271" s="17">
        <v>0</v>
      </c>
      <c r="BP271" s="17">
        <v>0</v>
      </c>
      <c r="BQ271" s="15">
        <v>0</v>
      </c>
      <c r="BR271" s="15">
        <v>7.0000000000000007E-2</v>
      </c>
      <c r="BS271" s="15">
        <v>7.0000000000000007E-2</v>
      </c>
      <c r="BT271" s="15">
        <v>1.1000000000000001</v>
      </c>
      <c r="BU271" s="15"/>
      <c r="BV271" s="15"/>
      <c r="BW271" s="15"/>
      <c r="BX271" s="15"/>
      <c r="BY271" s="15"/>
      <c r="BZ271" s="15"/>
      <c r="CA271" s="15"/>
      <c r="CB271" s="15"/>
      <c r="CC271" s="17">
        <v>383</v>
      </c>
      <c r="CD271" s="17">
        <v>43</v>
      </c>
      <c r="CE271" s="17">
        <v>334</v>
      </c>
      <c r="CF271" s="17">
        <v>42</v>
      </c>
      <c r="CG271" s="17">
        <v>331</v>
      </c>
      <c r="CH271" s="17">
        <v>43</v>
      </c>
      <c r="CI271" s="17">
        <v>371</v>
      </c>
      <c r="CJ271" s="17">
        <v>43</v>
      </c>
      <c r="CK271" s="17">
        <v>0</v>
      </c>
      <c r="CL271" s="17">
        <v>0</v>
      </c>
      <c r="CM271" s="17">
        <v>0.13</v>
      </c>
      <c r="CN271" s="17">
        <v>0.13</v>
      </c>
      <c r="CO271" s="17">
        <v>2.02</v>
      </c>
      <c r="CP271" s="17">
        <v>3.67</v>
      </c>
      <c r="CQ271" s="17">
        <v>488</v>
      </c>
      <c r="CR271" s="17">
        <v>68</v>
      </c>
      <c r="CS271" s="17">
        <v>187</v>
      </c>
      <c r="CT271" s="17">
        <v>12</v>
      </c>
      <c r="CU271" s="17">
        <v>393</v>
      </c>
      <c r="CV271" s="17">
        <v>47</v>
      </c>
      <c r="CW271" s="17">
        <v>56</v>
      </c>
      <c r="CX271" s="17">
        <v>9</v>
      </c>
      <c r="CY271" s="17">
        <v>0</v>
      </c>
      <c r="CZ271" s="17">
        <v>0</v>
      </c>
      <c r="DA271" s="17">
        <v>0</v>
      </c>
      <c r="DB271" s="15"/>
      <c r="DC271" s="15"/>
      <c r="DD271" s="15"/>
      <c r="DE271" s="15"/>
      <c r="DF271" s="15"/>
      <c r="DG271" s="15"/>
      <c r="DH271" s="15"/>
    </row>
    <row r="272" spans="1:112" ht="17.25" thickBot="1">
      <c r="A272" s="18" t="b">
        <v>1</v>
      </c>
      <c r="B272" s="18" t="b">
        <v>1</v>
      </c>
      <c r="C272" s="15"/>
      <c r="D272" s="15"/>
      <c r="E272" s="17">
        <v>167825</v>
      </c>
      <c r="F272" s="17">
        <v>0</v>
      </c>
      <c r="G272" s="17">
        <v>0</v>
      </c>
      <c r="H272" s="17">
        <v>0</v>
      </c>
      <c r="I272" s="17">
        <v>0</v>
      </c>
      <c r="J272" s="15">
        <v>0</v>
      </c>
      <c r="K272" s="17">
        <v>0</v>
      </c>
      <c r="L272" s="17">
        <v>1</v>
      </c>
      <c r="M272" s="15">
        <v>1</v>
      </c>
      <c r="N272" s="15"/>
      <c r="O272" s="17">
        <v>0</v>
      </c>
      <c r="P272" s="15" t="s">
        <v>5278</v>
      </c>
      <c r="Q272" s="15">
        <v>0</v>
      </c>
      <c r="R272" s="17">
        <v>273</v>
      </c>
      <c r="S272" s="18" t="b">
        <v>0</v>
      </c>
      <c r="T272" s="15"/>
      <c r="U272" s="15"/>
      <c r="V272" s="17">
        <v>40</v>
      </c>
      <c r="W272" s="15" t="s">
        <v>5279</v>
      </c>
      <c r="X272" s="15">
        <v>0</v>
      </c>
      <c r="Y272" s="18" t="b">
        <v>0</v>
      </c>
      <c r="Z272" s="15" t="s">
        <v>395</v>
      </c>
      <c r="AA272" s="15">
        <v>2.9</v>
      </c>
      <c r="AB272" s="18" t="b">
        <v>0</v>
      </c>
      <c r="AC272" s="15"/>
      <c r="AD272" s="15" t="s">
        <v>519</v>
      </c>
      <c r="AE272" s="17">
        <v>11</v>
      </c>
      <c r="AF272" s="17">
        <v>88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5">
        <v>0</v>
      </c>
      <c r="AM272" s="15">
        <v>0</v>
      </c>
      <c r="AN272" s="15" t="s">
        <v>395</v>
      </c>
      <c r="AO272" s="15"/>
      <c r="AP272" s="15"/>
      <c r="AQ272" s="15"/>
      <c r="AR272" s="15"/>
      <c r="AS272" s="18" t="b">
        <v>0</v>
      </c>
      <c r="AT272" s="15" t="s">
        <v>5280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5">
        <v>0</v>
      </c>
      <c r="BI272" s="15">
        <v>0</v>
      </c>
      <c r="BJ272" s="15">
        <v>0</v>
      </c>
      <c r="BK272" s="15">
        <v>0</v>
      </c>
      <c r="BL272" s="17">
        <v>0</v>
      </c>
      <c r="BM272" s="17">
        <v>0</v>
      </c>
      <c r="BN272" s="17">
        <v>0</v>
      </c>
      <c r="BO272" s="17">
        <v>0</v>
      </c>
      <c r="BP272" s="17">
        <v>0</v>
      </c>
      <c r="BQ272" s="15">
        <v>0</v>
      </c>
      <c r="BR272" s="15">
        <v>0</v>
      </c>
      <c r="BS272" s="15">
        <v>0</v>
      </c>
      <c r="BT272" s="15">
        <v>0</v>
      </c>
      <c r="BU272" s="15"/>
      <c r="BV272" s="15"/>
      <c r="BW272" s="15"/>
      <c r="BX272" s="15"/>
      <c r="BY272" s="15"/>
      <c r="BZ272" s="15"/>
      <c r="CA272" s="15"/>
      <c r="CB272" s="15"/>
      <c r="CC272" s="17">
        <v>405</v>
      </c>
      <c r="CD272" s="17">
        <v>38</v>
      </c>
      <c r="CE272" s="17">
        <v>390</v>
      </c>
      <c r="CF272" s="17">
        <v>22</v>
      </c>
      <c r="CG272" s="17">
        <v>371</v>
      </c>
      <c r="CH272" s="17">
        <v>13</v>
      </c>
      <c r="CI272" s="17">
        <v>407</v>
      </c>
      <c r="CJ272" s="17">
        <v>38</v>
      </c>
      <c r="CK272" s="17">
        <v>0</v>
      </c>
      <c r="CL272" s="17">
        <v>0</v>
      </c>
      <c r="CM272" s="17">
        <v>0</v>
      </c>
      <c r="CN272" s="17">
        <v>0</v>
      </c>
      <c r="CO272" s="17">
        <v>0</v>
      </c>
      <c r="CP272" s="17">
        <v>0</v>
      </c>
      <c r="CQ272" s="17">
        <v>507</v>
      </c>
      <c r="CR272" s="17">
        <v>49</v>
      </c>
      <c r="CS272" s="17">
        <v>16</v>
      </c>
      <c r="CT272" s="17">
        <v>9</v>
      </c>
      <c r="CU272" s="17">
        <v>411</v>
      </c>
      <c r="CV272" s="17">
        <v>38</v>
      </c>
      <c r="CW272" s="17">
        <v>106</v>
      </c>
      <c r="CX272" s="17">
        <v>19</v>
      </c>
      <c r="CY272" s="17">
        <v>0</v>
      </c>
      <c r="CZ272" s="17">
        <v>0</v>
      </c>
      <c r="DA272" s="17">
        <v>0</v>
      </c>
      <c r="DB272" s="15"/>
      <c r="DC272" s="15"/>
      <c r="DD272" s="15"/>
      <c r="DE272" s="15"/>
      <c r="DF272" s="15"/>
      <c r="DG272" s="15"/>
      <c r="DH272" s="15"/>
    </row>
    <row r="273" spans="1:112" ht="17.25" thickBot="1">
      <c r="A273" s="18" t="b">
        <v>1</v>
      </c>
      <c r="B273" s="18" t="b">
        <v>1</v>
      </c>
      <c r="C273" s="15"/>
      <c r="D273" s="15"/>
      <c r="E273" s="17">
        <v>105666</v>
      </c>
      <c r="F273" s="17">
        <v>0</v>
      </c>
      <c r="G273" s="17">
        <v>0</v>
      </c>
      <c r="H273" s="17">
        <v>0</v>
      </c>
      <c r="I273" s="17">
        <v>0</v>
      </c>
      <c r="J273" s="15">
        <v>0</v>
      </c>
      <c r="K273" s="17">
        <v>0</v>
      </c>
      <c r="L273" s="17">
        <v>1</v>
      </c>
      <c r="M273" s="15">
        <v>2</v>
      </c>
      <c r="N273" s="15"/>
      <c r="O273" s="17">
        <v>0</v>
      </c>
      <c r="P273" s="15" t="s">
        <v>600</v>
      </c>
      <c r="Q273" s="15">
        <v>0</v>
      </c>
      <c r="R273" s="17">
        <v>274</v>
      </c>
      <c r="S273" s="18" t="b">
        <v>0</v>
      </c>
      <c r="T273" s="15"/>
      <c r="U273" s="15"/>
      <c r="V273" s="17">
        <v>45</v>
      </c>
      <c r="W273" s="15" t="s">
        <v>5281</v>
      </c>
      <c r="X273" s="15">
        <v>0</v>
      </c>
      <c r="Y273" s="18" t="b">
        <v>0</v>
      </c>
      <c r="Z273" s="15" t="s">
        <v>5282</v>
      </c>
      <c r="AA273" s="15">
        <v>1.3</v>
      </c>
      <c r="AB273" s="18" t="b">
        <v>0</v>
      </c>
      <c r="AC273" s="15"/>
      <c r="AD273" s="15" t="s">
        <v>519</v>
      </c>
      <c r="AE273" s="17">
        <v>11</v>
      </c>
      <c r="AF273" s="17">
        <v>88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5">
        <v>0</v>
      </c>
      <c r="AM273" s="15">
        <v>0</v>
      </c>
      <c r="AN273" s="15" t="s">
        <v>5282</v>
      </c>
      <c r="AO273" s="15"/>
      <c r="AP273" s="15"/>
      <c r="AQ273" s="15"/>
      <c r="AR273" s="15"/>
      <c r="AS273" s="18" t="b">
        <v>0</v>
      </c>
      <c r="AT273" s="15" t="s">
        <v>5283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5">
        <v>0</v>
      </c>
      <c r="BI273" s="15">
        <v>0</v>
      </c>
      <c r="BJ273" s="15">
        <v>0</v>
      </c>
      <c r="BK273" s="15">
        <v>0</v>
      </c>
      <c r="BL273" s="17">
        <v>0</v>
      </c>
      <c r="BM273" s="17">
        <v>0</v>
      </c>
      <c r="BN273" s="17">
        <v>0</v>
      </c>
      <c r="BO273" s="17">
        <v>0</v>
      </c>
      <c r="BP273" s="17">
        <v>0</v>
      </c>
      <c r="BQ273" s="15">
        <v>0</v>
      </c>
      <c r="BR273" s="15">
        <v>0</v>
      </c>
      <c r="BS273" s="15">
        <v>0</v>
      </c>
      <c r="BT273" s="15">
        <v>0</v>
      </c>
      <c r="BU273" s="15"/>
      <c r="BV273" s="15"/>
      <c r="BW273" s="15"/>
      <c r="BX273" s="15"/>
      <c r="BY273" s="15"/>
      <c r="BZ273" s="15"/>
      <c r="CA273" s="15"/>
      <c r="CB273" s="15"/>
      <c r="CC273" s="17">
        <v>452</v>
      </c>
      <c r="CD273" s="17">
        <v>51</v>
      </c>
      <c r="CE273" s="17">
        <v>441</v>
      </c>
      <c r="CF273" s="17">
        <v>38</v>
      </c>
      <c r="CG273" s="17">
        <v>424</v>
      </c>
      <c r="CH273" s="17">
        <v>29</v>
      </c>
      <c r="CI273" s="17">
        <v>454</v>
      </c>
      <c r="CJ273" s="17">
        <v>51</v>
      </c>
      <c r="CK273" s="17">
        <v>0</v>
      </c>
      <c r="CL273" s="17">
        <v>0</v>
      </c>
      <c r="CM273" s="17">
        <v>0</v>
      </c>
      <c r="CN273" s="17">
        <v>0</v>
      </c>
      <c r="CO273" s="17">
        <v>0</v>
      </c>
      <c r="CP273" s="17">
        <v>0</v>
      </c>
      <c r="CQ273" s="17">
        <v>378</v>
      </c>
      <c r="CR273" s="17">
        <v>23</v>
      </c>
      <c r="CS273" s="17">
        <v>77</v>
      </c>
      <c r="CT273" s="17">
        <v>25</v>
      </c>
      <c r="CU273" s="17">
        <v>457</v>
      </c>
      <c r="CV273" s="17">
        <v>51</v>
      </c>
      <c r="CW273" s="17">
        <v>175</v>
      </c>
      <c r="CX273" s="17">
        <v>25</v>
      </c>
      <c r="CY273" s="17">
        <v>0</v>
      </c>
      <c r="CZ273" s="17">
        <v>0</v>
      </c>
      <c r="DA273" s="17">
        <v>0</v>
      </c>
      <c r="DB273" s="15"/>
      <c r="DC273" s="15"/>
      <c r="DD273" s="15"/>
      <c r="DE273" s="15"/>
      <c r="DF273" s="15"/>
      <c r="DG273" s="15"/>
      <c r="DH273" s="15"/>
    </row>
    <row r="274" spans="1:112" ht="17.25" thickBot="1">
      <c r="A274" s="18" t="b">
        <v>1</v>
      </c>
      <c r="B274" s="18" t="b">
        <v>1</v>
      </c>
      <c r="C274" s="15"/>
      <c r="D274" s="15"/>
      <c r="E274" s="17">
        <v>494950</v>
      </c>
      <c r="F274" s="17">
        <v>0</v>
      </c>
      <c r="G274" s="17">
        <v>0</v>
      </c>
      <c r="H274" s="17">
        <v>0</v>
      </c>
      <c r="I274" s="17">
        <v>0</v>
      </c>
      <c r="J274" s="15">
        <v>0</v>
      </c>
      <c r="K274" s="17">
        <v>0</v>
      </c>
      <c r="L274" s="17">
        <v>1</v>
      </c>
      <c r="M274" s="15">
        <v>1</v>
      </c>
      <c r="N274" s="15"/>
      <c r="O274" s="17">
        <v>0</v>
      </c>
      <c r="P274" s="15" t="s">
        <v>719</v>
      </c>
      <c r="Q274" s="15">
        <v>0</v>
      </c>
      <c r="R274" s="17">
        <v>275</v>
      </c>
      <c r="S274" s="18" t="b">
        <v>0</v>
      </c>
      <c r="T274" s="15"/>
      <c r="U274" s="15"/>
      <c r="V274" s="17">
        <v>40</v>
      </c>
      <c r="W274" s="15" t="s">
        <v>5284</v>
      </c>
      <c r="X274" s="15">
        <v>0</v>
      </c>
      <c r="Y274" s="18" t="b">
        <v>0</v>
      </c>
      <c r="Z274" s="15" t="s">
        <v>5285</v>
      </c>
      <c r="AA274" s="15">
        <v>0.3</v>
      </c>
      <c r="AB274" s="18" t="b">
        <v>0</v>
      </c>
      <c r="AC274" s="15"/>
      <c r="AD274" s="15" t="s">
        <v>519</v>
      </c>
      <c r="AE274" s="17">
        <v>11</v>
      </c>
      <c r="AF274" s="17">
        <v>88</v>
      </c>
      <c r="AG274" s="17">
        <v>0</v>
      </c>
      <c r="AH274" s="17">
        <v>0</v>
      </c>
      <c r="AI274" s="17">
        <v>0</v>
      </c>
      <c r="AJ274" s="17">
        <v>0</v>
      </c>
      <c r="AK274" s="17">
        <v>0</v>
      </c>
      <c r="AL274" s="15">
        <v>0</v>
      </c>
      <c r="AM274" s="15">
        <v>0</v>
      </c>
      <c r="AN274" s="15" t="s">
        <v>5285</v>
      </c>
      <c r="AO274" s="15"/>
      <c r="AP274" s="15"/>
      <c r="AQ274" s="15"/>
      <c r="AR274" s="15"/>
      <c r="AS274" s="18" t="b">
        <v>0</v>
      </c>
      <c r="AT274" s="15" t="s">
        <v>5286</v>
      </c>
      <c r="AU274" s="17">
        <v>0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0</v>
      </c>
      <c r="BC274" s="17">
        <v>0</v>
      </c>
      <c r="BD274" s="17">
        <v>0</v>
      </c>
      <c r="BE274" s="17">
        <v>0</v>
      </c>
      <c r="BF274" s="17">
        <v>0</v>
      </c>
      <c r="BG274" s="17">
        <v>0</v>
      </c>
      <c r="BH274" s="15">
        <v>0</v>
      </c>
      <c r="BI274" s="15">
        <v>0</v>
      </c>
      <c r="BJ274" s="15">
        <v>0</v>
      </c>
      <c r="BK274" s="15">
        <v>0</v>
      </c>
      <c r="BL274" s="17">
        <v>0</v>
      </c>
      <c r="BM274" s="17">
        <v>0</v>
      </c>
      <c r="BN274" s="17">
        <v>0</v>
      </c>
      <c r="BO274" s="17">
        <v>0</v>
      </c>
      <c r="BP274" s="17">
        <v>0</v>
      </c>
      <c r="BQ274" s="15">
        <v>0</v>
      </c>
      <c r="BR274" s="15">
        <v>0</v>
      </c>
      <c r="BS274" s="15">
        <v>0</v>
      </c>
      <c r="BT274" s="15">
        <v>0</v>
      </c>
      <c r="BU274" s="15"/>
      <c r="BV274" s="15"/>
      <c r="BW274" s="15"/>
      <c r="BX274" s="15"/>
      <c r="BY274" s="15"/>
      <c r="BZ274" s="15"/>
      <c r="CA274" s="15"/>
      <c r="CB274" s="15"/>
      <c r="CC274" s="17">
        <v>435</v>
      </c>
      <c r="CD274" s="17">
        <v>47</v>
      </c>
      <c r="CE274" s="17">
        <v>420</v>
      </c>
      <c r="CF274" s="17">
        <v>31</v>
      </c>
      <c r="CG274" s="17">
        <v>401</v>
      </c>
      <c r="CH274" s="17">
        <v>22</v>
      </c>
      <c r="CI274" s="17">
        <v>437</v>
      </c>
      <c r="CJ274" s="17">
        <v>47</v>
      </c>
      <c r="CK274" s="17">
        <v>0</v>
      </c>
      <c r="CL274" s="17">
        <v>0</v>
      </c>
      <c r="CM274" s="17">
        <v>0</v>
      </c>
      <c r="CN274" s="17">
        <v>0</v>
      </c>
      <c r="CO274" s="17">
        <v>0</v>
      </c>
      <c r="CP274" s="17">
        <v>0</v>
      </c>
      <c r="CQ274" s="17">
        <v>538</v>
      </c>
      <c r="CR274" s="17">
        <v>58</v>
      </c>
      <c r="CS274" s="17">
        <v>47</v>
      </c>
      <c r="CT274" s="17">
        <v>18</v>
      </c>
      <c r="CU274" s="17">
        <v>441</v>
      </c>
      <c r="CV274" s="17">
        <v>47</v>
      </c>
      <c r="CW274" s="17">
        <v>309</v>
      </c>
      <c r="CX274" s="17">
        <v>36</v>
      </c>
      <c r="CY274" s="17">
        <v>0</v>
      </c>
      <c r="CZ274" s="17">
        <v>0</v>
      </c>
      <c r="DA274" s="17">
        <v>0</v>
      </c>
      <c r="DB274" s="15"/>
      <c r="DC274" s="15"/>
      <c r="DD274" s="15"/>
      <c r="DE274" s="15"/>
      <c r="DF274" s="15"/>
      <c r="DG274" s="15"/>
      <c r="DH274" s="15"/>
    </row>
    <row r="275" spans="1:112" ht="17.25" thickBot="1">
      <c r="A275" s="18" t="b">
        <v>1</v>
      </c>
      <c r="B275" s="18" t="b">
        <v>1</v>
      </c>
      <c r="C275" s="15"/>
      <c r="D275" s="15"/>
      <c r="E275" s="17">
        <v>444307</v>
      </c>
      <c r="F275" s="17">
        <v>0</v>
      </c>
      <c r="G275" s="17">
        <v>0</v>
      </c>
      <c r="H275" s="17">
        <v>0</v>
      </c>
      <c r="I275" s="17">
        <v>0</v>
      </c>
      <c r="J275" s="15">
        <v>0</v>
      </c>
      <c r="K275" s="17">
        <v>0</v>
      </c>
      <c r="L275" s="17">
        <v>1</v>
      </c>
      <c r="M275" s="15">
        <v>1</v>
      </c>
      <c r="N275" s="15"/>
      <c r="O275" s="17">
        <v>0</v>
      </c>
      <c r="P275" s="15" t="s">
        <v>5287</v>
      </c>
      <c r="Q275" s="15">
        <v>0</v>
      </c>
      <c r="R275" s="17">
        <v>276</v>
      </c>
      <c r="S275" s="18" t="b">
        <v>0</v>
      </c>
      <c r="T275" s="15"/>
      <c r="U275" s="15"/>
      <c r="V275" s="17">
        <v>40</v>
      </c>
      <c r="W275" s="15" t="s">
        <v>5288</v>
      </c>
      <c r="X275" s="15">
        <v>0</v>
      </c>
      <c r="Y275" s="18" t="b">
        <v>0</v>
      </c>
      <c r="Z275" s="15" t="s">
        <v>5289</v>
      </c>
      <c r="AA275" s="15">
        <v>0.3</v>
      </c>
      <c r="AB275" s="18" t="b">
        <v>0</v>
      </c>
      <c r="AC275" s="15"/>
      <c r="AD275" s="15" t="s">
        <v>519</v>
      </c>
      <c r="AE275" s="17">
        <v>11</v>
      </c>
      <c r="AF275" s="17">
        <v>88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5">
        <v>0</v>
      </c>
      <c r="AM275" s="15">
        <v>0</v>
      </c>
      <c r="AN275" s="15" t="s">
        <v>5289</v>
      </c>
      <c r="AO275" s="15"/>
      <c r="AP275" s="15"/>
      <c r="AQ275" s="15"/>
      <c r="AR275" s="15"/>
      <c r="AS275" s="18" t="b">
        <v>0</v>
      </c>
      <c r="AT275" s="15" t="s">
        <v>5290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5">
        <v>0</v>
      </c>
      <c r="BI275" s="15">
        <v>0</v>
      </c>
      <c r="BJ275" s="15">
        <v>0</v>
      </c>
      <c r="BK275" s="15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5">
        <v>0</v>
      </c>
      <c r="BR275" s="15">
        <v>0</v>
      </c>
      <c r="BS275" s="15">
        <v>0</v>
      </c>
      <c r="BT275" s="15">
        <v>0</v>
      </c>
      <c r="BU275" s="15"/>
      <c r="BV275" s="15"/>
      <c r="BW275" s="15"/>
      <c r="BX275" s="15"/>
      <c r="BY275" s="15"/>
      <c r="BZ275" s="15"/>
      <c r="CA275" s="15"/>
      <c r="CB275" s="15"/>
      <c r="CC275" s="17">
        <v>424</v>
      </c>
      <c r="CD275" s="17">
        <v>44</v>
      </c>
      <c r="CE275" s="17">
        <v>409</v>
      </c>
      <c r="CF275" s="17">
        <v>28</v>
      </c>
      <c r="CG275" s="17">
        <v>390</v>
      </c>
      <c r="CH275" s="17">
        <v>19</v>
      </c>
      <c r="CI275" s="17">
        <v>426</v>
      </c>
      <c r="CJ275" s="17">
        <v>44</v>
      </c>
      <c r="CK275" s="17">
        <v>0</v>
      </c>
      <c r="CL275" s="17">
        <v>0</v>
      </c>
      <c r="CM275" s="17">
        <v>0</v>
      </c>
      <c r="CN275" s="17">
        <v>0</v>
      </c>
      <c r="CO275" s="17">
        <v>0</v>
      </c>
      <c r="CP275" s="17">
        <v>0</v>
      </c>
      <c r="CQ275" s="17">
        <v>527</v>
      </c>
      <c r="CR275" s="17">
        <v>55</v>
      </c>
      <c r="CS275" s="17">
        <v>36</v>
      </c>
      <c r="CT275" s="17">
        <v>15</v>
      </c>
      <c r="CU275" s="17">
        <v>430</v>
      </c>
      <c r="CV275" s="17">
        <v>44</v>
      </c>
      <c r="CW275" s="17">
        <v>325</v>
      </c>
      <c r="CX275" s="17">
        <v>38</v>
      </c>
      <c r="CY275" s="17">
        <v>0</v>
      </c>
      <c r="CZ275" s="17">
        <v>0</v>
      </c>
      <c r="DA275" s="17">
        <v>0</v>
      </c>
      <c r="DB275" s="15"/>
      <c r="DC275" s="15"/>
      <c r="DD275" s="15"/>
      <c r="DE275" s="15"/>
      <c r="DF275" s="15"/>
      <c r="DG275" s="15"/>
      <c r="DH275" s="15"/>
    </row>
    <row r="276" spans="1:112" ht="17.25" thickBot="1">
      <c r="A276" s="18" t="b">
        <v>1</v>
      </c>
      <c r="B276" s="18" t="b">
        <v>1</v>
      </c>
      <c r="C276" s="15"/>
      <c r="D276" s="15"/>
      <c r="E276" s="17">
        <v>108416</v>
      </c>
      <c r="F276" s="17">
        <v>0</v>
      </c>
      <c r="G276" s="17">
        <v>0</v>
      </c>
      <c r="H276" s="17">
        <v>0</v>
      </c>
      <c r="I276" s="17">
        <v>0</v>
      </c>
      <c r="J276" s="15">
        <v>0</v>
      </c>
      <c r="K276" s="17">
        <v>0</v>
      </c>
      <c r="L276" s="17">
        <v>2</v>
      </c>
      <c r="M276" s="15">
        <v>1</v>
      </c>
      <c r="N276" s="15"/>
      <c r="O276" s="17">
        <v>0</v>
      </c>
      <c r="P276" s="15" t="s">
        <v>566</v>
      </c>
      <c r="Q276" s="15">
        <v>0</v>
      </c>
      <c r="R276" s="17">
        <v>277</v>
      </c>
      <c r="S276" s="18" t="b">
        <v>0</v>
      </c>
      <c r="T276" s="15"/>
      <c r="U276" s="15"/>
      <c r="V276" s="17">
        <v>40</v>
      </c>
      <c r="W276" s="15" t="s">
        <v>5291</v>
      </c>
      <c r="X276" s="15">
        <v>0</v>
      </c>
      <c r="Y276" s="18" t="b">
        <v>0</v>
      </c>
      <c r="Z276" s="15" t="s">
        <v>5292</v>
      </c>
      <c r="AA276" s="15">
        <v>1.1000000000000001</v>
      </c>
      <c r="AB276" s="18" t="b">
        <v>0</v>
      </c>
      <c r="AC276" s="15"/>
      <c r="AD276" s="15" t="s">
        <v>519</v>
      </c>
      <c r="AE276" s="17">
        <v>11</v>
      </c>
      <c r="AF276" s="17">
        <v>88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5">
        <v>0</v>
      </c>
      <c r="AM276" s="15">
        <v>0</v>
      </c>
      <c r="AN276" s="15" t="s">
        <v>5292</v>
      </c>
      <c r="AO276" s="15"/>
      <c r="AP276" s="15"/>
      <c r="AQ276" s="15"/>
      <c r="AR276" s="15"/>
      <c r="AS276" s="18" t="b">
        <v>0</v>
      </c>
      <c r="AT276" s="15" t="s">
        <v>5293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5">
        <v>0</v>
      </c>
      <c r="BI276" s="15">
        <v>0</v>
      </c>
      <c r="BJ276" s="15">
        <v>0</v>
      </c>
      <c r="BK276" s="15">
        <v>0</v>
      </c>
      <c r="BL276" s="17">
        <v>0</v>
      </c>
      <c r="BM276" s="17">
        <v>0</v>
      </c>
      <c r="BN276" s="17">
        <v>0</v>
      </c>
      <c r="BO276" s="17">
        <v>0</v>
      </c>
      <c r="BP276" s="17">
        <v>0</v>
      </c>
      <c r="BQ276" s="15">
        <v>0</v>
      </c>
      <c r="BR276" s="15">
        <v>0</v>
      </c>
      <c r="BS276" s="15">
        <v>0</v>
      </c>
      <c r="BT276" s="15">
        <v>0</v>
      </c>
      <c r="BU276" s="15"/>
      <c r="BV276" s="15"/>
      <c r="BW276" s="15"/>
      <c r="BX276" s="15"/>
      <c r="BY276" s="15"/>
      <c r="BZ276" s="15"/>
      <c r="CA276" s="15"/>
      <c r="CB276" s="15"/>
      <c r="CC276" s="17">
        <v>401</v>
      </c>
      <c r="CD276" s="17">
        <v>135</v>
      </c>
      <c r="CE276" s="17">
        <v>385</v>
      </c>
      <c r="CF276" s="17">
        <v>134</v>
      </c>
      <c r="CG276" s="17">
        <v>366</v>
      </c>
      <c r="CH276" s="17">
        <v>130</v>
      </c>
      <c r="CI276" s="17">
        <v>403</v>
      </c>
      <c r="CJ276" s="17">
        <v>135</v>
      </c>
      <c r="CK276" s="17">
        <v>0</v>
      </c>
      <c r="CL276" s="17">
        <v>0</v>
      </c>
      <c r="CM276" s="17">
        <v>0</v>
      </c>
      <c r="CN276" s="17">
        <v>0</v>
      </c>
      <c r="CO276" s="17">
        <v>0</v>
      </c>
      <c r="CP276" s="17">
        <v>0</v>
      </c>
      <c r="CQ276" s="17">
        <v>500</v>
      </c>
      <c r="CR276" s="17">
        <v>140</v>
      </c>
      <c r="CS276" s="17">
        <v>9</v>
      </c>
      <c r="CT276" s="17">
        <v>3</v>
      </c>
      <c r="CU276" s="17">
        <v>407</v>
      </c>
      <c r="CV276" s="17">
        <v>136</v>
      </c>
      <c r="CW276" s="17">
        <v>189</v>
      </c>
      <c r="CX276" s="17">
        <v>68</v>
      </c>
      <c r="CY276" s="17">
        <v>0</v>
      </c>
      <c r="CZ276" s="17">
        <v>0</v>
      </c>
      <c r="DA276" s="17">
        <v>0</v>
      </c>
      <c r="DB276" s="15"/>
      <c r="DC276" s="15"/>
      <c r="DD276" s="15"/>
      <c r="DE276" s="15"/>
      <c r="DF276" s="15"/>
      <c r="DG276" s="15"/>
      <c r="DH276" s="15"/>
    </row>
    <row r="277" spans="1:112" ht="17.25" thickBot="1">
      <c r="A277" s="18" t="b">
        <v>1</v>
      </c>
      <c r="B277" s="18" t="b">
        <v>1</v>
      </c>
      <c r="C277" s="15"/>
      <c r="D277" s="15"/>
      <c r="E277" s="17">
        <v>501902</v>
      </c>
      <c r="F277" s="17">
        <v>0</v>
      </c>
      <c r="G277" s="17">
        <v>0</v>
      </c>
      <c r="H277" s="17">
        <v>0</v>
      </c>
      <c r="I277" s="17">
        <v>0</v>
      </c>
      <c r="J277" s="15">
        <v>0</v>
      </c>
      <c r="K277" s="17">
        <v>0</v>
      </c>
      <c r="L277" s="17">
        <v>2</v>
      </c>
      <c r="M277" s="15">
        <v>1</v>
      </c>
      <c r="N277" s="15"/>
      <c r="O277" s="17">
        <v>0</v>
      </c>
      <c r="P277" s="15" t="s">
        <v>650</v>
      </c>
      <c r="Q277" s="15">
        <v>0</v>
      </c>
      <c r="R277" s="17">
        <v>278</v>
      </c>
      <c r="S277" s="18" t="b">
        <v>0</v>
      </c>
      <c r="T277" s="15"/>
      <c r="U277" s="15"/>
      <c r="V277" s="17">
        <v>40</v>
      </c>
      <c r="W277" s="15" t="s">
        <v>5294</v>
      </c>
      <c r="X277" s="15">
        <v>0</v>
      </c>
      <c r="Y277" s="18" t="b">
        <v>0</v>
      </c>
      <c r="Z277" s="15" t="s">
        <v>372</v>
      </c>
      <c r="AA277" s="15">
        <v>1.6</v>
      </c>
      <c r="AB277" s="18" t="b">
        <v>0</v>
      </c>
      <c r="AC277" s="15"/>
      <c r="AD277" s="15" t="s">
        <v>519</v>
      </c>
      <c r="AE277" s="17">
        <v>11</v>
      </c>
      <c r="AF277" s="17">
        <v>88</v>
      </c>
      <c r="AG277" s="17">
        <v>0</v>
      </c>
      <c r="AH277" s="17">
        <v>0</v>
      </c>
      <c r="AI277" s="17">
        <v>0</v>
      </c>
      <c r="AJ277" s="17">
        <v>0</v>
      </c>
      <c r="AK277" s="17">
        <v>0</v>
      </c>
      <c r="AL277" s="15">
        <v>0</v>
      </c>
      <c r="AM277" s="15">
        <v>0</v>
      </c>
      <c r="AN277" s="15" t="s">
        <v>372</v>
      </c>
      <c r="AO277" s="15"/>
      <c r="AP277" s="15"/>
      <c r="AQ277" s="15"/>
      <c r="AR277" s="15"/>
      <c r="AS277" s="18" t="b">
        <v>0</v>
      </c>
      <c r="AT277" s="15" t="s">
        <v>5295</v>
      </c>
      <c r="AU277" s="17">
        <v>0</v>
      </c>
      <c r="AV277" s="17">
        <v>0</v>
      </c>
      <c r="AW277" s="17">
        <v>0</v>
      </c>
      <c r="AX277" s="17">
        <v>0</v>
      </c>
      <c r="AY277" s="17">
        <v>0</v>
      </c>
      <c r="AZ277" s="17">
        <v>0</v>
      </c>
      <c r="BA277" s="17">
        <v>0</v>
      </c>
      <c r="BB277" s="17">
        <v>0</v>
      </c>
      <c r="BC277" s="17">
        <v>0</v>
      </c>
      <c r="BD277" s="17">
        <v>0</v>
      </c>
      <c r="BE277" s="17">
        <v>0</v>
      </c>
      <c r="BF277" s="17">
        <v>0</v>
      </c>
      <c r="BG277" s="17">
        <v>0</v>
      </c>
      <c r="BH277" s="15">
        <v>0</v>
      </c>
      <c r="BI277" s="15">
        <v>0</v>
      </c>
      <c r="BJ277" s="15">
        <v>0</v>
      </c>
      <c r="BK277" s="15">
        <v>0</v>
      </c>
      <c r="BL277" s="17">
        <v>0</v>
      </c>
      <c r="BM277" s="17">
        <v>0</v>
      </c>
      <c r="BN277" s="17">
        <v>0</v>
      </c>
      <c r="BO277" s="17">
        <v>0</v>
      </c>
      <c r="BP277" s="17">
        <v>0</v>
      </c>
      <c r="BQ277" s="15">
        <v>0</v>
      </c>
      <c r="BR277" s="15">
        <v>0</v>
      </c>
      <c r="BS277" s="15">
        <v>0</v>
      </c>
      <c r="BT277" s="15">
        <v>0</v>
      </c>
      <c r="BU277" s="15"/>
      <c r="BV277" s="15"/>
      <c r="BW277" s="15"/>
      <c r="BX277" s="15"/>
      <c r="BY277" s="15"/>
      <c r="BZ277" s="15"/>
      <c r="CA277" s="15"/>
      <c r="CB277" s="15"/>
      <c r="CC277" s="17">
        <v>438</v>
      </c>
      <c r="CD277" s="17">
        <v>161</v>
      </c>
      <c r="CE277" s="17">
        <v>423</v>
      </c>
      <c r="CF277" s="17">
        <v>160</v>
      </c>
      <c r="CG277" s="17">
        <v>404</v>
      </c>
      <c r="CH277" s="17">
        <v>156</v>
      </c>
      <c r="CI277" s="17">
        <v>440</v>
      </c>
      <c r="CJ277" s="17">
        <v>161</v>
      </c>
      <c r="CK277" s="17">
        <v>0</v>
      </c>
      <c r="CL277" s="17">
        <v>0</v>
      </c>
      <c r="CM277" s="17">
        <v>0</v>
      </c>
      <c r="CN277" s="17">
        <v>0</v>
      </c>
      <c r="CO277" s="17">
        <v>0</v>
      </c>
      <c r="CP277" s="17">
        <v>0</v>
      </c>
      <c r="CQ277" s="17">
        <v>541</v>
      </c>
      <c r="CR277" s="17">
        <v>169</v>
      </c>
      <c r="CS277" s="17">
        <v>50</v>
      </c>
      <c r="CT277" s="17">
        <v>32</v>
      </c>
      <c r="CU277" s="17">
        <v>443</v>
      </c>
      <c r="CV277" s="17">
        <v>161</v>
      </c>
      <c r="CW277" s="17">
        <v>156</v>
      </c>
      <c r="CX277" s="17">
        <v>59</v>
      </c>
      <c r="CY277" s="17">
        <v>0</v>
      </c>
      <c r="CZ277" s="17">
        <v>0</v>
      </c>
      <c r="DA277" s="17">
        <v>0</v>
      </c>
      <c r="DB277" s="15"/>
      <c r="DC277" s="15"/>
      <c r="DD277" s="15"/>
      <c r="DE277" s="15"/>
      <c r="DF277" s="15"/>
      <c r="DG277" s="15"/>
      <c r="DH277" s="15"/>
    </row>
    <row r="278" spans="1:112" ht="17.25" thickBot="1">
      <c r="A278" s="18" t="b">
        <v>1</v>
      </c>
      <c r="B278" s="18" t="b">
        <v>1</v>
      </c>
      <c r="C278" s="15"/>
      <c r="D278" s="15"/>
      <c r="E278" s="17">
        <v>146426</v>
      </c>
      <c r="F278" s="17">
        <v>0</v>
      </c>
      <c r="G278" s="17">
        <v>0</v>
      </c>
      <c r="H278" s="17">
        <v>0</v>
      </c>
      <c r="I278" s="17">
        <v>0</v>
      </c>
      <c r="J278" s="15">
        <v>0</v>
      </c>
      <c r="K278" s="17">
        <v>0</v>
      </c>
      <c r="L278" s="17">
        <v>2</v>
      </c>
      <c r="M278" s="15">
        <v>1</v>
      </c>
      <c r="N278" s="15"/>
      <c r="O278" s="17">
        <v>0</v>
      </c>
      <c r="P278" s="15" t="s">
        <v>5296</v>
      </c>
      <c r="Q278" s="15">
        <v>0</v>
      </c>
      <c r="R278" s="17">
        <v>279</v>
      </c>
      <c r="S278" s="18" t="b">
        <v>0</v>
      </c>
      <c r="T278" s="15"/>
      <c r="U278" s="15"/>
      <c r="V278" s="17">
        <v>40</v>
      </c>
      <c r="W278" s="15" t="s">
        <v>5297</v>
      </c>
      <c r="X278" s="15">
        <v>0</v>
      </c>
      <c r="Y278" s="18" t="b">
        <v>0</v>
      </c>
      <c r="Z278" s="15" t="s">
        <v>5298</v>
      </c>
      <c r="AA278" s="15">
        <v>0.8</v>
      </c>
      <c r="AB278" s="18" t="b">
        <v>0</v>
      </c>
      <c r="AC278" s="15"/>
      <c r="AD278" s="15" t="s">
        <v>519</v>
      </c>
      <c r="AE278" s="17">
        <v>11</v>
      </c>
      <c r="AF278" s="17">
        <v>88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5">
        <v>0</v>
      </c>
      <c r="AM278" s="15">
        <v>0</v>
      </c>
      <c r="AN278" s="15" t="s">
        <v>5298</v>
      </c>
      <c r="AO278" s="15"/>
      <c r="AP278" s="15"/>
      <c r="AQ278" s="15"/>
      <c r="AR278" s="15"/>
      <c r="AS278" s="18" t="b">
        <v>0</v>
      </c>
      <c r="AT278" s="15" t="s">
        <v>5299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5">
        <v>0</v>
      </c>
      <c r="BI278" s="15">
        <v>0</v>
      </c>
      <c r="BJ278" s="15">
        <v>0</v>
      </c>
      <c r="BK278" s="15">
        <v>0</v>
      </c>
      <c r="BL278" s="17">
        <v>0</v>
      </c>
      <c r="BM278" s="17">
        <v>0</v>
      </c>
      <c r="BN278" s="17">
        <v>0</v>
      </c>
      <c r="BO278" s="17">
        <v>0</v>
      </c>
      <c r="BP278" s="17">
        <v>0</v>
      </c>
      <c r="BQ278" s="15">
        <v>0</v>
      </c>
      <c r="BR278" s="15">
        <v>0</v>
      </c>
      <c r="BS278" s="15">
        <v>0</v>
      </c>
      <c r="BT278" s="15">
        <v>0</v>
      </c>
      <c r="BU278" s="15"/>
      <c r="BV278" s="15"/>
      <c r="BW278" s="15"/>
      <c r="BX278" s="15"/>
      <c r="BY278" s="15"/>
      <c r="BZ278" s="15"/>
      <c r="CA278" s="15"/>
      <c r="CB278" s="15"/>
      <c r="CC278" s="17">
        <v>403</v>
      </c>
      <c r="CD278" s="17">
        <v>136</v>
      </c>
      <c r="CE278" s="17">
        <v>387</v>
      </c>
      <c r="CF278" s="17">
        <v>135</v>
      </c>
      <c r="CG278" s="17">
        <v>368</v>
      </c>
      <c r="CH278" s="17">
        <v>131</v>
      </c>
      <c r="CI278" s="17">
        <v>405</v>
      </c>
      <c r="CJ278" s="17">
        <v>136</v>
      </c>
      <c r="CK278" s="17">
        <v>0</v>
      </c>
      <c r="CL278" s="17">
        <v>0</v>
      </c>
      <c r="CM278" s="17">
        <v>0</v>
      </c>
      <c r="CN278" s="17">
        <v>0</v>
      </c>
      <c r="CO278" s="17">
        <v>0</v>
      </c>
      <c r="CP278" s="17">
        <v>0</v>
      </c>
      <c r="CQ278" s="17">
        <v>503</v>
      </c>
      <c r="CR278" s="17">
        <v>142</v>
      </c>
      <c r="CS278" s="17">
        <v>12</v>
      </c>
      <c r="CT278" s="17">
        <v>5</v>
      </c>
      <c r="CU278" s="17">
        <v>409</v>
      </c>
      <c r="CV278" s="17">
        <v>137</v>
      </c>
      <c r="CW278" s="17">
        <v>219</v>
      </c>
      <c r="CX278" s="17">
        <v>76</v>
      </c>
      <c r="CY278" s="17">
        <v>0</v>
      </c>
      <c r="CZ278" s="17">
        <v>0</v>
      </c>
      <c r="DA278" s="17">
        <v>0</v>
      </c>
      <c r="DB278" s="15"/>
      <c r="DC278" s="15"/>
      <c r="DD278" s="15"/>
      <c r="DE278" s="15"/>
      <c r="DF278" s="15"/>
      <c r="DG278" s="15"/>
      <c r="DH278" s="15"/>
    </row>
    <row r="279" spans="1:112" ht="17.25" thickBot="1">
      <c r="A279" s="18" t="b">
        <v>1</v>
      </c>
      <c r="B279" s="18" t="b">
        <v>1</v>
      </c>
      <c r="C279" s="15"/>
      <c r="D279" s="15"/>
      <c r="E279" s="17">
        <v>193278</v>
      </c>
      <c r="F279" s="17">
        <v>0</v>
      </c>
      <c r="G279" s="17">
        <v>0</v>
      </c>
      <c r="H279" s="17">
        <v>0</v>
      </c>
      <c r="I279" s="17">
        <v>0</v>
      </c>
      <c r="J279" s="15">
        <v>0</v>
      </c>
      <c r="K279" s="17">
        <v>0</v>
      </c>
      <c r="L279" s="17">
        <v>2</v>
      </c>
      <c r="M279" s="15">
        <v>1</v>
      </c>
      <c r="N279" s="15"/>
      <c r="O279" s="17">
        <v>0</v>
      </c>
      <c r="P279" s="15" t="s">
        <v>5300</v>
      </c>
      <c r="Q279" s="15">
        <v>0</v>
      </c>
      <c r="R279" s="17">
        <v>280</v>
      </c>
      <c r="S279" s="18" t="b">
        <v>0</v>
      </c>
      <c r="T279" s="15"/>
      <c r="U279" s="15"/>
      <c r="V279" s="17">
        <v>40</v>
      </c>
      <c r="W279" s="15" t="s">
        <v>5301</v>
      </c>
      <c r="X279" s="15">
        <v>0</v>
      </c>
      <c r="Y279" s="18" t="b">
        <v>0</v>
      </c>
      <c r="Z279" s="15" t="s">
        <v>5302</v>
      </c>
      <c r="AA279" s="15">
        <v>0.4</v>
      </c>
      <c r="AB279" s="18" t="b">
        <v>0</v>
      </c>
      <c r="AC279" s="15"/>
      <c r="AD279" s="15" t="s">
        <v>519</v>
      </c>
      <c r="AE279" s="17">
        <v>11</v>
      </c>
      <c r="AF279" s="17">
        <v>88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5">
        <v>0</v>
      </c>
      <c r="AM279" s="15">
        <v>0</v>
      </c>
      <c r="AN279" s="15" t="s">
        <v>5302</v>
      </c>
      <c r="AO279" s="15"/>
      <c r="AP279" s="15"/>
      <c r="AQ279" s="15"/>
      <c r="AR279" s="15"/>
      <c r="AS279" s="18" t="b">
        <v>0</v>
      </c>
      <c r="AT279" s="15" t="s">
        <v>5303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5">
        <v>0</v>
      </c>
      <c r="BI279" s="15">
        <v>0</v>
      </c>
      <c r="BJ279" s="15">
        <v>0</v>
      </c>
      <c r="BK279" s="15">
        <v>0</v>
      </c>
      <c r="BL279" s="17">
        <v>0</v>
      </c>
      <c r="BM279" s="17">
        <v>0</v>
      </c>
      <c r="BN279" s="17">
        <v>0</v>
      </c>
      <c r="BO279" s="17">
        <v>0</v>
      </c>
      <c r="BP279" s="17">
        <v>0</v>
      </c>
      <c r="BQ279" s="15">
        <v>0</v>
      </c>
      <c r="BR279" s="15">
        <v>0</v>
      </c>
      <c r="BS279" s="15">
        <v>0</v>
      </c>
      <c r="BT279" s="15">
        <v>0</v>
      </c>
      <c r="BU279" s="15"/>
      <c r="BV279" s="15"/>
      <c r="BW279" s="15"/>
      <c r="BX279" s="15"/>
      <c r="BY279" s="15"/>
      <c r="BZ279" s="15"/>
      <c r="CA279" s="15"/>
      <c r="CB279" s="15"/>
      <c r="CC279" s="17">
        <v>411</v>
      </c>
      <c r="CD279" s="17">
        <v>142</v>
      </c>
      <c r="CE279" s="17">
        <v>396</v>
      </c>
      <c r="CF279" s="17">
        <v>141</v>
      </c>
      <c r="CG279" s="17">
        <v>377</v>
      </c>
      <c r="CH279" s="17">
        <v>137</v>
      </c>
      <c r="CI279" s="17">
        <v>413</v>
      </c>
      <c r="CJ279" s="17">
        <v>142</v>
      </c>
      <c r="CK279" s="17">
        <v>0</v>
      </c>
      <c r="CL279" s="17">
        <v>0</v>
      </c>
      <c r="CM279" s="17">
        <v>0</v>
      </c>
      <c r="CN279" s="17">
        <v>0</v>
      </c>
      <c r="CO279" s="17">
        <v>0</v>
      </c>
      <c r="CP279" s="17">
        <v>0</v>
      </c>
      <c r="CQ279" s="17">
        <v>513</v>
      </c>
      <c r="CR279" s="17">
        <v>149</v>
      </c>
      <c r="CS279" s="17">
        <v>22</v>
      </c>
      <c r="CT279" s="17">
        <v>12</v>
      </c>
      <c r="CU279" s="17">
        <v>417</v>
      </c>
      <c r="CV279" s="17">
        <v>143</v>
      </c>
      <c r="CW279" s="17">
        <v>281</v>
      </c>
      <c r="CX279" s="17">
        <v>105</v>
      </c>
      <c r="CY279" s="17">
        <v>0</v>
      </c>
      <c r="CZ279" s="17">
        <v>0</v>
      </c>
      <c r="DA279" s="17">
        <v>0</v>
      </c>
      <c r="DB279" s="15"/>
      <c r="DC279" s="15"/>
      <c r="DD279" s="15"/>
      <c r="DE279" s="15"/>
      <c r="DF279" s="15"/>
      <c r="DG279" s="15"/>
      <c r="DH279" s="15"/>
    </row>
    <row r="280" spans="1:112" ht="17.25" thickBot="1">
      <c r="A280" s="18" t="b">
        <v>1</v>
      </c>
      <c r="B280" s="18" t="b">
        <v>1</v>
      </c>
      <c r="C280" s="15"/>
      <c r="D280" s="15"/>
      <c r="E280" s="17">
        <v>433590</v>
      </c>
      <c r="F280" s="17">
        <v>0</v>
      </c>
      <c r="G280" s="17">
        <v>0</v>
      </c>
      <c r="H280" s="17">
        <v>0</v>
      </c>
      <c r="I280" s="17">
        <v>0</v>
      </c>
      <c r="J280" s="15">
        <v>0</v>
      </c>
      <c r="K280" s="17">
        <v>0</v>
      </c>
      <c r="L280" s="17">
        <v>2</v>
      </c>
      <c r="M280" s="15">
        <v>1</v>
      </c>
      <c r="N280" s="15"/>
      <c r="O280" s="17">
        <v>0</v>
      </c>
      <c r="P280" s="15" t="s">
        <v>810</v>
      </c>
      <c r="Q280" s="15">
        <v>0</v>
      </c>
      <c r="R280" s="17">
        <v>281</v>
      </c>
      <c r="S280" s="18" t="b">
        <v>0</v>
      </c>
      <c r="T280" s="15"/>
      <c r="U280" s="15"/>
      <c r="V280" s="17">
        <v>40</v>
      </c>
      <c r="W280" s="15" t="s">
        <v>5304</v>
      </c>
      <c r="X280" s="15">
        <v>0</v>
      </c>
      <c r="Y280" s="18" t="b">
        <v>0</v>
      </c>
      <c r="Z280" s="15" t="s">
        <v>5305</v>
      </c>
      <c r="AA280" s="15">
        <v>0.1</v>
      </c>
      <c r="AB280" s="18" t="b">
        <v>0</v>
      </c>
      <c r="AC280" s="15"/>
      <c r="AD280" s="15" t="s">
        <v>519</v>
      </c>
      <c r="AE280" s="17">
        <v>11</v>
      </c>
      <c r="AF280" s="17">
        <v>88</v>
      </c>
      <c r="AG280" s="17">
        <v>0</v>
      </c>
      <c r="AH280" s="17">
        <v>0</v>
      </c>
      <c r="AI280" s="17">
        <v>0</v>
      </c>
      <c r="AJ280" s="17">
        <v>0</v>
      </c>
      <c r="AK280" s="17">
        <v>0</v>
      </c>
      <c r="AL280" s="15">
        <v>0</v>
      </c>
      <c r="AM280" s="15">
        <v>0</v>
      </c>
      <c r="AN280" s="15" t="s">
        <v>5305</v>
      </c>
      <c r="AO280" s="15"/>
      <c r="AP280" s="15"/>
      <c r="AQ280" s="15"/>
      <c r="AR280" s="15"/>
      <c r="AS280" s="18" t="b">
        <v>0</v>
      </c>
      <c r="AT280" s="15" t="s">
        <v>5306</v>
      </c>
      <c r="AU280" s="17">
        <v>0</v>
      </c>
      <c r="AV280" s="17">
        <v>0</v>
      </c>
      <c r="AW280" s="17">
        <v>0</v>
      </c>
      <c r="AX280" s="17">
        <v>0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7">
        <v>0</v>
      </c>
      <c r="BH280" s="15">
        <v>0</v>
      </c>
      <c r="BI280" s="15">
        <v>0</v>
      </c>
      <c r="BJ280" s="15">
        <v>0</v>
      </c>
      <c r="BK280" s="15">
        <v>0</v>
      </c>
      <c r="BL280" s="17">
        <v>0</v>
      </c>
      <c r="BM280" s="17">
        <v>0</v>
      </c>
      <c r="BN280" s="17">
        <v>0</v>
      </c>
      <c r="BO280" s="17">
        <v>0</v>
      </c>
      <c r="BP280" s="17">
        <v>0</v>
      </c>
      <c r="BQ280" s="15">
        <v>0</v>
      </c>
      <c r="BR280" s="15">
        <v>0</v>
      </c>
      <c r="BS280" s="15">
        <v>0</v>
      </c>
      <c r="BT280" s="15">
        <v>0</v>
      </c>
      <c r="BU280" s="15"/>
      <c r="BV280" s="15"/>
      <c r="BW280" s="15"/>
      <c r="BX280" s="15"/>
      <c r="BY280" s="15"/>
      <c r="BZ280" s="15"/>
      <c r="CA280" s="15"/>
      <c r="CB280" s="15"/>
      <c r="CC280" s="17">
        <v>421</v>
      </c>
      <c r="CD280" s="17">
        <v>149</v>
      </c>
      <c r="CE280" s="17">
        <v>406</v>
      </c>
      <c r="CF280" s="17">
        <v>148</v>
      </c>
      <c r="CG280" s="17">
        <v>387</v>
      </c>
      <c r="CH280" s="17">
        <v>144</v>
      </c>
      <c r="CI280" s="17">
        <v>423</v>
      </c>
      <c r="CJ280" s="17">
        <v>149</v>
      </c>
      <c r="CK280" s="17">
        <v>0</v>
      </c>
      <c r="CL280" s="17">
        <v>0</v>
      </c>
      <c r="CM280" s="17">
        <v>0</v>
      </c>
      <c r="CN280" s="17">
        <v>0</v>
      </c>
      <c r="CO280" s="17">
        <v>0</v>
      </c>
      <c r="CP280" s="17">
        <v>0</v>
      </c>
      <c r="CQ280" s="17">
        <v>524</v>
      </c>
      <c r="CR280" s="17">
        <v>157</v>
      </c>
      <c r="CS280" s="17">
        <v>33</v>
      </c>
      <c r="CT280" s="17">
        <v>20</v>
      </c>
      <c r="CU280" s="17">
        <v>427</v>
      </c>
      <c r="CV280" s="17">
        <v>150</v>
      </c>
      <c r="CW280" s="17">
        <v>408</v>
      </c>
      <c r="CX280" s="17">
        <v>146</v>
      </c>
      <c r="CY280" s="17">
        <v>0</v>
      </c>
      <c r="CZ280" s="17">
        <v>0</v>
      </c>
      <c r="DA280" s="17">
        <v>0</v>
      </c>
      <c r="DB280" s="15"/>
      <c r="DC280" s="15"/>
      <c r="DD280" s="15"/>
      <c r="DE280" s="15"/>
      <c r="DF280" s="15"/>
      <c r="DG280" s="15"/>
      <c r="DH280" s="15"/>
    </row>
    <row r="281" spans="1:112" ht="17.25" thickBot="1">
      <c r="A281" s="18" t="b">
        <v>1</v>
      </c>
      <c r="B281" s="18" t="b">
        <v>1</v>
      </c>
      <c r="C281" s="15"/>
      <c r="D281" s="15"/>
      <c r="E281" s="17">
        <v>232351</v>
      </c>
      <c r="F281" s="17">
        <v>0</v>
      </c>
      <c r="G281" s="17">
        <v>0</v>
      </c>
      <c r="H281" s="17">
        <v>0</v>
      </c>
      <c r="I281" s="17">
        <v>0</v>
      </c>
      <c r="J281" s="15">
        <v>0</v>
      </c>
      <c r="K281" s="17">
        <v>0</v>
      </c>
      <c r="L281" s="17">
        <v>2</v>
      </c>
      <c r="M281" s="15">
        <v>1</v>
      </c>
      <c r="N281" s="15"/>
      <c r="O281" s="17">
        <v>0</v>
      </c>
      <c r="P281" s="15" t="s">
        <v>594</v>
      </c>
      <c r="Q281" s="15">
        <v>0</v>
      </c>
      <c r="R281" s="17">
        <v>282</v>
      </c>
      <c r="S281" s="18" t="b">
        <v>0</v>
      </c>
      <c r="T281" s="15"/>
      <c r="U281" s="15"/>
      <c r="V281" s="17">
        <v>40</v>
      </c>
      <c r="W281" s="15" t="s">
        <v>5307</v>
      </c>
      <c r="X281" s="15">
        <v>0</v>
      </c>
      <c r="Y281" s="18" t="b">
        <v>0</v>
      </c>
      <c r="Z281" s="15" t="s">
        <v>5308</v>
      </c>
      <c r="AA281" s="15">
        <v>0.7</v>
      </c>
      <c r="AB281" s="18" t="b">
        <v>0</v>
      </c>
      <c r="AC281" s="15"/>
      <c r="AD281" s="15" t="s">
        <v>519</v>
      </c>
      <c r="AE281" s="17">
        <v>11</v>
      </c>
      <c r="AF281" s="17">
        <v>88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5">
        <v>0</v>
      </c>
      <c r="AM281" s="15">
        <v>0</v>
      </c>
      <c r="AN281" s="15" t="s">
        <v>5308</v>
      </c>
      <c r="AO281" s="15"/>
      <c r="AP281" s="15"/>
      <c r="AQ281" s="15"/>
      <c r="AR281" s="15"/>
      <c r="AS281" s="18" t="b">
        <v>0</v>
      </c>
      <c r="AT281" s="15" t="s">
        <v>5309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5">
        <v>0</v>
      </c>
      <c r="BI281" s="15">
        <v>0</v>
      </c>
      <c r="BJ281" s="15">
        <v>0</v>
      </c>
      <c r="BK281" s="15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5">
        <v>0</v>
      </c>
      <c r="BR281" s="15">
        <v>0</v>
      </c>
      <c r="BS281" s="15">
        <v>0</v>
      </c>
      <c r="BT281" s="15">
        <v>0</v>
      </c>
      <c r="BU281" s="17">
        <v>4</v>
      </c>
      <c r="BV281" s="15"/>
      <c r="BW281" s="17">
        <v>1</v>
      </c>
      <c r="BX281" s="15"/>
      <c r="BY281" s="15"/>
      <c r="BZ281" s="15"/>
      <c r="CA281" s="15"/>
      <c r="CB281" s="15"/>
      <c r="CC281" s="17">
        <v>418</v>
      </c>
      <c r="CD281" s="17">
        <v>148</v>
      </c>
      <c r="CE281" s="17">
        <v>403</v>
      </c>
      <c r="CF281" s="17">
        <v>147</v>
      </c>
      <c r="CG281" s="17">
        <v>384</v>
      </c>
      <c r="CH281" s="17">
        <v>143</v>
      </c>
      <c r="CI281" s="17">
        <v>420</v>
      </c>
      <c r="CJ281" s="17">
        <v>148</v>
      </c>
      <c r="CK281" s="17">
        <v>0</v>
      </c>
      <c r="CL281" s="17">
        <v>0</v>
      </c>
      <c r="CM281" s="17">
        <v>0</v>
      </c>
      <c r="CN281" s="17">
        <v>0</v>
      </c>
      <c r="CO281" s="17">
        <v>0</v>
      </c>
      <c r="CP281" s="17">
        <v>0</v>
      </c>
      <c r="CQ281" s="17">
        <v>521</v>
      </c>
      <c r="CR281" s="17">
        <v>156</v>
      </c>
      <c r="CS281" s="17">
        <v>30</v>
      </c>
      <c r="CT281" s="17">
        <v>19</v>
      </c>
      <c r="CU281" s="17">
        <v>424</v>
      </c>
      <c r="CV281" s="17">
        <v>149</v>
      </c>
      <c r="CW281" s="17">
        <v>238</v>
      </c>
      <c r="CX281" s="17">
        <v>85</v>
      </c>
      <c r="CY281" s="17">
        <v>0</v>
      </c>
      <c r="CZ281" s="17">
        <v>0</v>
      </c>
      <c r="DA281" s="17">
        <v>0</v>
      </c>
      <c r="DB281" s="15"/>
      <c r="DC281" s="15"/>
      <c r="DD281" s="15"/>
      <c r="DE281" s="15"/>
      <c r="DF281" s="15"/>
      <c r="DG281" s="15"/>
      <c r="DH281" s="15"/>
    </row>
    <row r="282" spans="1:112" ht="17.25" thickBot="1">
      <c r="A282" s="18" t="b">
        <v>1</v>
      </c>
      <c r="B282" s="18" t="b">
        <v>1</v>
      </c>
      <c r="C282" s="15"/>
      <c r="D282" s="15"/>
      <c r="E282" s="17">
        <v>449428</v>
      </c>
      <c r="F282" s="17">
        <v>0</v>
      </c>
      <c r="G282" s="17">
        <v>0</v>
      </c>
      <c r="H282" s="17">
        <v>0</v>
      </c>
      <c r="I282" s="17">
        <v>0</v>
      </c>
      <c r="J282" s="15">
        <v>0</v>
      </c>
      <c r="K282" s="17">
        <v>0</v>
      </c>
      <c r="L282" s="17">
        <v>2</v>
      </c>
      <c r="M282" s="15">
        <v>1</v>
      </c>
      <c r="N282" s="15"/>
      <c r="O282" s="17">
        <v>0</v>
      </c>
      <c r="P282" s="15" t="s">
        <v>574</v>
      </c>
      <c r="Q282" s="15">
        <v>0</v>
      </c>
      <c r="R282" s="17">
        <v>283</v>
      </c>
      <c r="S282" s="18" t="b">
        <v>0</v>
      </c>
      <c r="T282" s="15"/>
      <c r="U282" s="15"/>
      <c r="V282" s="17">
        <v>40</v>
      </c>
      <c r="W282" s="15" t="s">
        <v>5310</v>
      </c>
      <c r="X282" s="15">
        <v>0</v>
      </c>
      <c r="Y282" s="18" t="b">
        <v>0</v>
      </c>
      <c r="Z282" s="15" t="s">
        <v>581</v>
      </c>
      <c r="AA282" s="15">
        <v>0.1</v>
      </c>
      <c r="AB282" s="18" t="b">
        <v>0</v>
      </c>
      <c r="AC282" s="15"/>
      <c r="AD282" s="15" t="s">
        <v>519</v>
      </c>
      <c r="AE282" s="17">
        <v>11</v>
      </c>
      <c r="AF282" s="17">
        <v>88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5">
        <v>0</v>
      </c>
      <c r="AM282" s="15">
        <v>0</v>
      </c>
      <c r="AN282" s="15" t="s">
        <v>581</v>
      </c>
      <c r="AO282" s="15"/>
      <c r="AP282" s="15"/>
      <c r="AQ282" s="15"/>
      <c r="AR282" s="15"/>
      <c r="AS282" s="18" t="b">
        <v>0</v>
      </c>
      <c r="AT282" s="15" t="s">
        <v>5311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5">
        <v>0</v>
      </c>
      <c r="BI282" s="15">
        <v>0</v>
      </c>
      <c r="BJ282" s="15">
        <v>0</v>
      </c>
      <c r="BK282" s="15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5">
        <v>0</v>
      </c>
      <c r="BR282" s="15">
        <v>0</v>
      </c>
      <c r="BS282" s="15">
        <v>0</v>
      </c>
      <c r="BT282" s="15">
        <v>0</v>
      </c>
      <c r="BU282" s="15"/>
      <c r="BV282" s="15"/>
      <c r="BW282" s="15"/>
      <c r="BX282" s="15"/>
      <c r="BY282" s="15"/>
      <c r="BZ282" s="15"/>
      <c r="CA282" s="15"/>
      <c r="CB282" s="15"/>
      <c r="CC282" s="17">
        <v>425</v>
      </c>
      <c r="CD282" s="17">
        <v>151</v>
      </c>
      <c r="CE282" s="17">
        <v>410</v>
      </c>
      <c r="CF282" s="17">
        <v>150</v>
      </c>
      <c r="CG282" s="17">
        <v>391</v>
      </c>
      <c r="CH282" s="17">
        <v>146</v>
      </c>
      <c r="CI282" s="17">
        <v>427</v>
      </c>
      <c r="CJ282" s="17">
        <v>151</v>
      </c>
      <c r="CK282" s="17">
        <v>0</v>
      </c>
      <c r="CL282" s="17">
        <v>0</v>
      </c>
      <c r="CM282" s="17">
        <v>0</v>
      </c>
      <c r="CN282" s="17">
        <v>0</v>
      </c>
      <c r="CO282" s="17">
        <v>0</v>
      </c>
      <c r="CP282" s="17">
        <v>0</v>
      </c>
      <c r="CQ282" s="17">
        <v>528</v>
      </c>
      <c r="CR282" s="17">
        <v>159</v>
      </c>
      <c r="CS282" s="17">
        <v>37</v>
      </c>
      <c r="CT282" s="17">
        <v>22</v>
      </c>
      <c r="CU282" s="17">
        <v>431</v>
      </c>
      <c r="CV282" s="17">
        <v>152</v>
      </c>
      <c r="CW282" s="17">
        <v>428</v>
      </c>
      <c r="CX282" s="17">
        <v>150</v>
      </c>
      <c r="CY282" s="17">
        <v>0</v>
      </c>
      <c r="CZ282" s="17">
        <v>0</v>
      </c>
      <c r="DA282" s="17">
        <v>0</v>
      </c>
      <c r="DB282" s="15"/>
      <c r="DC282" s="15"/>
      <c r="DD282" s="15"/>
      <c r="DE282" s="15"/>
      <c r="DF282" s="15"/>
      <c r="DG282" s="15"/>
      <c r="DH282" s="15"/>
    </row>
    <row r="283" spans="1:112" ht="17.25" thickBot="1">
      <c r="A283" s="18" t="b">
        <v>1</v>
      </c>
      <c r="B283" s="18" t="b">
        <v>1</v>
      </c>
      <c r="C283" s="15"/>
      <c r="D283" s="15"/>
      <c r="E283" s="17">
        <v>661800</v>
      </c>
      <c r="F283" s="17">
        <v>0</v>
      </c>
      <c r="G283" s="17">
        <v>0</v>
      </c>
      <c r="H283" s="17">
        <v>0</v>
      </c>
      <c r="I283" s="17">
        <v>0</v>
      </c>
      <c r="J283" s="15">
        <v>0</v>
      </c>
      <c r="K283" s="17">
        <v>0</v>
      </c>
      <c r="L283" s="17">
        <v>2</v>
      </c>
      <c r="M283" s="15">
        <v>1</v>
      </c>
      <c r="N283" s="15"/>
      <c r="O283" s="17">
        <v>0</v>
      </c>
      <c r="P283" s="15" t="s">
        <v>5312</v>
      </c>
      <c r="Q283" s="15">
        <v>0</v>
      </c>
      <c r="R283" s="17">
        <v>284</v>
      </c>
      <c r="S283" s="18" t="b">
        <v>0</v>
      </c>
      <c r="T283" s="15"/>
      <c r="U283" s="15"/>
      <c r="V283" s="17">
        <v>40</v>
      </c>
      <c r="W283" s="15" t="s">
        <v>5313</v>
      </c>
      <c r="X283" s="15">
        <v>0</v>
      </c>
      <c r="Y283" s="18" t="b">
        <v>0</v>
      </c>
      <c r="Z283" s="15" t="s">
        <v>5314</v>
      </c>
      <c r="AA283" s="15">
        <v>0.2</v>
      </c>
      <c r="AB283" s="18" t="b">
        <v>0</v>
      </c>
      <c r="AC283" s="15"/>
      <c r="AD283" s="15" t="s">
        <v>519</v>
      </c>
      <c r="AE283" s="17">
        <v>11</v>
      </c>
      <c r="AF283" s="17">
        <v>88</v>
      </c>
      <c r="AG283" s="17">
        <v>0</v>
      </c>
      <c r="AH283" s="17">
        <v>0</v>
      </c>
      <c r="AI283" s="17">
        <v>0</v>
      </c>
      <c r="AJ283" s="17">
        <v>0</v>
      </c>
      <c r="AK283" s="17">
        <v>0</v>
      </c>
      <c r="AL283" s="15">
        <v>0</v>
      </c>
      <c r="AM283" s="15">
        <v>0</v>
      </c>
      <c r="AN283" s="15" t="s">
        <v>5314</v>
      </c>
      <c r="AO283" s="15"/>
      <c r="AP283" s="15"/>
      <c r="AQ283" s="15"/>
      <c r="AR283" s="15"/>
      <c r="AS283" s="18" t="b">
        <v>0</v>
      </c>
      <c r="AT283" s="15" t="s">
        <v>5315</v>
      </c>
      <c r="AU283" s="17">
        <v>0</v>
      </c>
      <c r="AV283" s="17">
        <v>0</v>
      </c>
      <c r="AW283" s="17">
        <v>0</v>
      </c>
      <c r="AX283" s="17">
        <v>0</v>
      </c>
      <c r="AY283" s="17">
        <v>0</v>
      </c>
      <c r="AZ283" s="17">
        <v>0</v>
      </c>
      <c r="BA283" s="17">
        <v>0</v>
      </c>
      <c r="BB283" s="17">
        <v>0</v>
      </c>
      <c r="BC283" s="17">
        <v>0</v>
      </c>
      <c r="BD283" s="17">
        <v>0</v>
      </c>
      <c r="BE283" s="17">
        <v>0</v>
      </c>
      <c r="BF283" s="17">
        <v>0</v>
      </c>
      <c r="BG283" s="17">
        <v>0</v>
      </c>
      <c r="BH283" s="15">
        <v>0</v>
      </c>
      <c r="BI283" s="15">
        <v>0</v>
      </c>
      <c r="BJ283" s="15">
        <v>0</v>
      </c>
      <c r="BK283" s="15">
        <v>0</v>
      </c>
      <c r="BL283" s="17">
        <v>0</v>
      </c>
      <c r="BM283" s="17">
        <v>0</v>
      </c>
      <c r="BN283" s="17">
        <v>0</v>
      </c>
      <c r="BO283" s="17">
        <v>0</v>
      </c>
      <c r="BP283" s="17">
        <v>0</v>
      </c>
      <c r="BQ283" s="15">
        <v>0</v>
      </c>
      <c r="BR283" s="15">
        <v>0</v>
      </c>
      <c r="BS283" s="15">
        <v>0</v>
      </c>
      <c r="BT283" s="15">
        <v>0</v>
      </c>
      <c r="BU283" s="15"/>
      <c r="BV283" s="15"/>
      <c r="BW283" s="15"/>
      <c r="BX283" s="15"/>
      <c r="BY283" s="15"/>
      <c r="BZ283" s="15"/>
      <c r="CA283" s="15"/>
      <c r="CB283" s="15"/>
      <c r="CC283" s="17">
        <v>448</v>
      </c>
      <c r="CD283" s="17">
        <v>169</v>
      </c>
      <c r="CE283" s="17">
        <v>434</v>
      </c>
      <c r="CF283" s="17">
        <v>169</v>
      </c>
      <c r="CG283" s="17">
        <v>417</v>
      </c>
      <c r="CH283" s="17">
        <v>167</v>
      </c>
      <c r="CI283" s="17">
        <v>450</v>
      </c>
      <c r="CJ283" s="17">
        <v>169</v>
      </c>
      <c r="CK283" s="17">
        <v>0</v>
      </c>
      <c r="CL283" s="17">
        <v>0</v>
      </c>
      <c r="CM283" s="17">
        <v>0</v>
      </c>
      <c r="CN283" s="17">
        <v>0</v>
      </c>
      <c r="CO283" s="17">
        <v>0</v>
      </c>
      <c r="CP283" s="17">
        <v>0</v>
      </c>
      <c r="CQ283" s="17">
        <v>558</v>
      </c>
      <c r="CR283" s="17">
        <v>184</v>
      </c>
      <c r="CS283" s="17">
        <v>67</v>
      </c>
      <c r="CT283" s="17">
        <v>47</v>
      </c>
      <c r="CU283" s="17">
        <v>453</v>
      </c>
      <c r="CV283" s="17">
        <v>169</v>
      </c>
      <c r="CW283" s="17">
        <v>382</v>
      </c>
      <c r="CX283" s="17">
        <v>135</v>
      </c>
      <c r="CY283" s="17">
        <v>0</v>
      </c>
      <c r="CZ283" s="17">
        <v>0</v>
      </c>
      <c r="DA283" s="17">
        <v>0</v>
      </c>
      <c r="DB283" s="15"/>
      <c r="DC283" s="15"/>
      <c r="DD283" s="15"/>
      <c r="DE283" s="15"/>
      <c r="DF283" s="15"/>
      <c r="DG283" s="15"/>
      <c r="DH283" s="15"/>
    </row>
    <row r="284" spans="1:112" ht="17.25" thickBot="1">
      <c r="A284" s="18" t="b">
        <v>1</v>
      </c>
      <c r="B284" s="18" t="b">
        <v>1</v>
      </c>
      <c r="C284" s="15"/>
      <c r="D284" s="15"/>
      <c r="E284" s="17">
        <v>160817</v>
      </c>
      <c r="F284" s="17">
        <v>0</v>
      </c>
      <c r="G284" s="17">
        <v>0</v>
      </c>
      <c r="H284" s="17">
        <v>0</v>
      </c>
      <c r="I284" s="17">
        <v>0</v>
      </c>
      <c r="J284" s="15">
        <v>0</v>
      </c>
      <c r="K284" s="17">
        <v>0</v>
      </c>
      <c r="L284" s="17">
        <v>2</v>
      </c>
      <c r="M284" s="15">
        <v>1</v>
      </c>
      <c r="N284" s="15"/>
      <c r="O284" s="17">
        <v>0</v>
      </c>
      <c r="P284" s="15" t="s">
        <v>5316</v>
      </c>
      <c r="Q284" s="15">
        <v>0</v>
      </c>
      <c r="R284" s="17">
        <v>285</v>
      </c>
      <c r="S284" s="18" t="b">
        <v>0</v>
      </c>
      <c r="T284" s="15"/>
      <c r="U284" s="15"/>
      <c r="V284" s="17">
        <v>40</v>
      </c>
      <c r="W284" s="15" t="s">
        <v>5317</v>
      </c>
      <c r="X284" s="15">
        <v>0</v>
      </c>
      <c r="Y284" s="18" t="b">
        <v>0</v>
      </c>
      <c r="Z284" s="15" t="s">
        <v>5318</v>
      </c>
      <c r="AA284" s="15">
        <v>0.2</v>
      </c>
      <c r="AB284" s="18" t="b">
        <v>0</v>
      </c>
      <c r="AC284" s="15"/>
      <c r="AD284" s="15" t="s">
        <v>519</v>
      </c>
      <c r="AE284" s="17">
        <v>11</v>
      </c>
      <c r="AF284" s="17">
        <v>88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5">
        <v>0</v>
      </c>
      <c r="AM284" s="15">
        <v>0</v>
      </c>
      <c r="AN284" s="15" t="s">
        <v>5318</v>
      </c>
      <c r="AO284" s="15"/>
      <c r="AP284" s="15"/>
      <c r="AQ284" s="15"/>
      <c r="AR284" s="15"/>
      <c r="AS284" s="18" t="b">
        <v>0</v>
      </c>
      <c r="AT284" s="15" t="s">
        <v>5319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5">
        <v>0</v>
      </c>
      <c r="BI284" s="15">
        <v>0</v>
      </c>
      <c r="BJ284" s="15">
        <v>0</v>
      </c>
      <c r="BK284" s="15">
        <v>0</v>
      </c>
      <c r="BL284" s="17">
        <v>0</v>
      </c>
      <c r="BM284" s="17">
        <v>0</v>
      </c>
      <c r="BN284" s="17">
        <v>0</v>
      </c>
      <c r="BO284" s="17">
        <v>0</v>
      </c>
      <c r="BP284" s="17">
        <v>0</v>
      </c>
      <c r="BQ284" s="15">
        <v>0</v>
      </c>
      <c r="BR284" s="15">
        <v>0</v>
      </c>
      <c r="BS284" s="15">
        <v>0</v>
      </c>
      <c r="BT284" s="15">
        <v>0</v>
      </c>
      <c r="BU284" s="15"/>
      <c r="BV284" s="15"/>
      <c r="BW284" s="15"/>
      <c r="BX284" s="15"/>
      <c r="BY284" s="15"/>
      <c r="BZ284" s="15"/>
      <c r="CA284" s="15"/>
      <c r="CB284" s="15"/>
      <c r="CC284" s="17">
        <v>404</v>
      </c>
      <c r="CD284" s="17">
        <v>137</v>
      </c>
      <c r="CE284" s="17">
        <v>389</v>
      </c>
      <c r="CF284" s="17">
        <v>136</v>
      </c>
      <c r="CG284" s="17">
        <v>370</v>
      </c>
      <c r="CH284" s="17">
        <v>132</v>
      </c>
      <c r="CI284" s="17">
        <v>406</v>
      </c>
      <c r="CJ284" s="17">
        <v>137</v>
      </c>
      <c r="CK284" s="17">
        <v>0</v>
      </c>
      <c r="CL284" s="17">
        <v>0</v>
      </c>
      <c r="CM284" s="17">
        <v>0</v>
      </c>
      <c r="CN284" s="17">
        <v>0</v>
      </c>
      <c r="CO284" s="17">
        <v>0</v>
      </c>
      <c r="CP284" s="17">
        <v>0</v>
      </c>
      <c r="CQ284" s="17">
        <v>505</v>
      </c>
      <c r="CR284" s="17">
        <v>143</v>
      </c>
      <c r="CS284" s="17">
        <v>14</v>
      </c>
      <c r="CT284" s="17">
        <v>6</v>
      </c>
      <c r="CU284" s="17">
        <v>410</v>
      </c>
      <c r="CV284" s="17">
        <v>138</v>
      </c>
      <c r="CW284" s="17">
        <v>353</v>
      </c>
      <c r="CX284" s="17">
        <v>122</v>
      </c>
      <c r="CY284" s="17">
        <v>0</v>
      </c>
      <c r="CZ284" s="17">
        <v>0</v>
      </c>
      <c r="DA284" s="17">
        <v>0</v>
      </c>
      <c r="DB284" s="15"/>
      <c r="DC284" s="15"/>
      <c r="DD284" s="15"/>
      <c r="DE284" s="15"/>
      <c r="DF284" s="15"/>
      <c r="DG284" s="15"/>
      <c r="DH284" s="15"/>
    </row>
    <row r="285" spans="1:112" ht="17.25" thickBot="1">
      <c r="A285" s="18" t="b">
        <v>1</v>
      </c>
      <c r="B285" s="18" t="b">
        <v>1</v>
      </c>
      <c r="C285" s="15"/>
      <c r="D285" s="15"/>
      <c r="E285" s="17">
        <v>540324</v>
      </c>
      <c r="F285" s="17">
        <v>0</v>
      </c>
      <c r="G285" s="17">
        <v>0</v>
      </c>
      <c r="H285" s="17">
        <v>0</v>
      </c>
      <c r="I285" s="17">
        <v>0</v>
      </c>
      <c r="J285" s="15">
        <v>0</v>
      </c>
      <c r="K285" s="17">
        <v>0</v>
      </c>
      <c r="L285" s="17">
        <v>3</v>
      </c>
      <c r="M285" s="15">
        <v>1.5</v>
      </c>
      <c r="N285" s="15"/>
      <c r="O285" s="17">
        <v>0</v>
      </c>
      <c r="P285" s="15" t="s">
        <v>520</v>
      </c>
      <c r="Q285" s="15">
        <v>0</v>
      </c>
      <c r="R285" s="17">
        <v>286</v>
      </c>
      <c r="S285" s="18" t="b">
        <v>0</v>
      </c>
      <c r="T285" s="15"/>
      <c r="U285" s="15"/>
      <c r="V285" s="17">
        <v>50</v>
      </c>
      <c r="W285" s="15" t="s">
        <v>5320</v>
      </c>
      <c r="X285" s="15">
        <v>0</v>
      </c>
      <c r="Y285" s="18" t="b">
        <v>0</v>
      </c>
      <c r="Z285" s="15" t="s">
        <v>5321</v>
      </c>
      <c r="AA285" s="15">
        <v>0.7</v>
      </c>
      <c r="AB285" s="18" t="b">
        <v>0</v>
      </c>
      <c r="AC285" s="15"/>
      <c r="AD285" s="15" t="s">
        <v>519</v>
      </c>
      <c r="AE285" s="17">
        <v>11</v>
      </c>
      <c r="AF285" s="17">
        <v>88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5">
        <v>0</v>
      </c>
      <c r="AM285" s="15">
        <v>0</v>
      </c>
      <c r="AN285" s="15" t="s">
        <v>5321</v>
      </c>
      <c r="AO285" s="15"/>
      <c r="AP285" s="15"/>
      <c r="AQ285" s="15"/>
      <c r="AR285" s="15"/>
      <c r="AS285" s="18" t="b">
        <v>0</v>
      </c>
      <c r="AT285" s="15" t="s">
        <v>5322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0</v>
      </c>
      <c r="BH285" s="15">
        <v>0</v>
      </c>
      <c r="BI285" s="15">
        <v>0</v>
      </c>
      <c r="BJ285" s="15">
        <v>0</v>
      </c>
      <c r="BK285" s="15">
        <v>0</v>
      </c>
      <c r="BL285" s="17">
        <v>0</v>
      </c>
      <c r="BM285" s="17">
        <v>0</v>
      </c>
      <c r="BN285" s="17">
        <v>0</v>
      </c>
      <c r="BO285" s="17">
        <v>0</v>
      </c>
      <c r="BP285" s="17">
        <v>0</v>
      </c>
      <c r="BQ285" s="15">
        <v>0</v>
      </c>
      <c r="BR285" s="15">
        <v>0</v>
      </c>
      <c r="BS285" s="15">
        <v>0</v>
      </c>
      <c r="BT285" s="15">
        <v>0</v>
      </c>
      <c r="BU285" s="17">
        <v>5</v>
      </c>
      <c r="BV285" s="15"/>
      <c r="BW285" s="17">
        <v>2</v>
      </c>
      <c r="BX285" s="15"/>
      <c r="BY285" s="15"/>
      <c r="BZ285" s="15"/>
      <c r="CA285" s="15"/>
      <c r="CB285" s="15"/>
      <c r="CC285" s="17">
        <v>528</v>
      </c>
      <c r="CD285" s="17">
        <v>226</v>
      </c>
      <c r="CE285" s="17">
        <v>528</v>
      </c>
      <c r="CF285" s="17">
        <v>226</v>
      </c>
      <c r="CG285" s="17">
        <v>525</v>
      </c>
      <c r="CH285" s="17">
        <v>225</v>
      </c>
      <c r="CI285" s="17">
        <v>528</v>
      </c>
      <c r="CJ285" s="17">
        <v>226</v>
      </c>
      <c r="CK285" s="17">
        <v>0</v>
      </c>
      <c r="CL285" s="17">
        <v>0</v>
      </c>
      <c r="CM285" s="17">
        <v>0</v>
      </c>
      <c r="CN285" s="17">
        <v>0</v>
      </c>
      <c r="CO285" s="17">
        <v>0</v>
      </c>
      <c r="CP285" s="17">
        <v>0</v>
      </c>
      <c r="CQ285" s="17">
        <v>344</v>
      </c>
      <c r="CR285" s="17">
        <v>204</v>
      </c>
      <c r="CS285" s="17">
        <v>322</v>
      </c>
      <c r="CT285" s="17">
        <v>98</v>
      </c>
      <c r="CU285" s="17">
        <v>528</v>
      </c>
      <c r="CV285" s="17">
        <v>226</v>
      </c>
      <c r="CW285" s="17">
        <v>231</v>
      </c>
      <c r="CX285" s="17">
        <v>78</v>
      </c>
      <c r="CY285" s="17">
        <v>0</v>
      </c>
      <c r="CZ285" s="17">
        <v>0</v>
      </c>
      <c r="DA285" s="17">
        <v>0</v>
      </c>
      <c r="DB285" s="15"/>
      <c r="DC285" s="15"/>
      <c r="DD285" s="15"/>
      <c r="DE285" s="15"/>
      <c r="DF285" s="15"/>
      <c r="DG285" s="15"/>
      <c r="DH285" s="15"/>
    </row>
    <row r="286" spans="1:112" ht="17.25" thickBot="1">
      <c r="A286" s="18" t="b">
        <v>1</v>
      </c>
      <c r="B286" s="18" t="b">
        <v>1</v>
      </c>
      <c r="C286" s="15"/>
      <c r="D286" s="15"/>
      <c r="E286" s="17">
        <v>232905</v>
      </c>
      <c r="F286" s="17">
        <v>0</v>
      </c>
      <c r="G286" s="17">
        <v>0</v>
      </c>
      <c r="H286" s="17">
        <v>0</v>
      </c>
      <c r="I286" s="17">
        <v>0</v>
      </c>
      <c r="J286" s="15">
        <v>0</v>
      </c>
      <c r="K286" s="17">
        <v>0</v>
      </c>
      <c r="L286" s="17">
        <v>3</v>
      </c>
      <c r="M286" s="15">
        <v>1.5</v>
      </c>
      <c r="N286" s="15"/>
      <c r="O286" s="17">
        <v>0</v>
      </c>
      <c r="P286" s="15" t="s">
        <v>1520</v>
      </c>
      <c r="Q286" s="15">
        <v>0</v>
      </c>
      <c r="R286" s="17">
        <v>287</v>
      </c>
      <c r="S286" s="18" t="b">
        <v>0</v>
      </c>
      <c r="T286" s="15"/>
      <c r="U286" s="15"/>
      <c r="V286" s="17">
        <v>50</v>
      </c>
      <c r="W286" s="15" t="s">
        <v>5323</v>
      </c>
      <c r="X286" s="15">
        <v>0</v>
      </c>
      <c r="Y286" s="18" t="b">
        <v>0</v>
      </c>
      <c r="Z286" s="15" t="s">
        <v>5324</v>
      </c>
      <c r="AA286" s="15">
        <v>0.1</v>
      </c>
      <c r="AB286" s="18" t="b">
        <v>0</v>
      </c>
      <c r="AC286" s="15"/>
      <c r="AD286" s="15" t="s">
        <v>519</v>
      </c>
      <c r="AE286" s="17">
        <v>11</v>
      </c>
      <c r="AF286" s="17">
        <v>88</v>
      </c>
      <c r="AG286" s="17">
        <v>0</v>
      </c>
      <c r="AH286" s="17">
        <v>0</v>
      </c>
      <c r="AI286" s="17">
        <v>0</v>
      </c>
      <c r="AJ286" s="17">
        <v>0</v>
      </c>
      <c r="AK286" s="17">
        <v>0</v>
      </c>
      <c r="AL286" s="15">
        <v>0</v>
      </c>
      <c r="AM286" s="15">
        <v>0</v>
      </c>
      <c r="AN286" s="15" t="s">
        <v>5324</v>
      </c>
      <c r="AO286" s="15"/>
      <c r="AP286" s="15"/>
      <c r="AQ286" s="15"/>
      <c r="AR286" s="15"/>
      <c r="AS286" s="18" t="b">
        <v>0</v>
      </c>
      <c r="AT286" s="15" t="s">
        <v>5325</v>
      </c>
      <c r="AU286" s="17">
        <v>0</v>
      </c>
      <c r="AV286" s="17">
        <v>0</v>
      </c>
      <c r="AW286" s="17">
        <v>0</v>
      </c>
      <c r="AX286" s="17">
        <v>0</v>
      </c>
      <c r="AY286" s="17">
        <v>0</v>
      </c>
      <c r="AZ286" s="17">
        <v>0</v>
      </c>
      <c r="BA286" s="17">
        <v>0</v>
      </c>
      <c r="BB286" s="17">
        <v>0</v>
      </c>
      <c r="BC286" s="17">
        <v>0</v>
      </c>
      <c r="BD286" s="17">
        <v>0</v>
      </c>
      <c r="BE286" s="17">
        <v>0</v>
      </c>
      <c r="BF286" s="17">
        <v>0</v>
      </c>
      <c r="BG286" s="17">
        <v>0</v>
      </c>
      <c r="BH286" s="15">
        <v>0</v>
      </c>
      <c r="BI286" s="15">
        <v>0</v>
      </c>
      <c r="BJ286" s="15">
        <v>0</v>
      </c>
      <c r="BK286" s="15">
        <v>0</v>
      </c>
      <c r="BL286" s="17">
        <v>0</v>
      </c>
      <c r="BM286" s="17">
        <v>0</v>
      </c>
      <c r="BN286" s="17">
        <v>0</v>
      </c>
      <c r="BO286" s="17">
        <v>0</v>
      </c>
      <c r="BP286" s="17">
        <v>0</v>
      </c>
      <c r="BQ286" s="15">
        <v>0</v>
      </c>
      <c r="BR286" s="15">
        <v>0</v>
      </c>
      <c r="BS286" s="15">
        <v>0</v>
      </c>
      <c r="BT286" s="15">
        <v>0</v>
      </c>
      <c r="BU286" s="15"/>
      <c r="BV286" s="15"/>
      <c r="BW286" s="15"/>
      <c r="BX286" s="15"/>
      <c r="BY286" s="15"/>
      <c r="BZ286" s="15"/>
      <c r="CA286" s="15"/>
      <c r="CB286" s="15"/>
      <c r="CC286" s="17">
        <v>506</v>
      </c>
      <c r="CD286" s="17">
        <v>210</v>
      </c>
      <c r="CE286" s="17">
        <v>502</v>
      </c>
      <c r="CF286" s="17">
        <v>210</v>
      </c>
      <c r="CG286" s="17">
        <v>499</v>
      </c>
      <c r="CH286" s="17">
        <v>209</v>
      </c>
      <c r="CI286" s="17">
        <v>506</v>
      </c>
      <c r="CJ286" s="17">
        <v>210</v>
      </c>
      <c r="CK286" s="17">
        <v>0</v>
      </c>
      <c r="CL286" s="17">
        <v>0</v>
      </c>
      <c r="CM286" s="17">
        <v>0</v>
      </c>
      <c r="CN286" s="17">
        <v>0</v>
      </c>
      <c r="CO286" s="17">
        <v>0</v>
      </c>
      <c r="CP286" s="17">
        <v>0</v>
      </c>
      <c r="CQ286" s="17">
        <v>274</v>
      </c>
      <c r="CR286" s="17">
        <v>164</v>
      </c>
      <c r="CS286" s="17">
        <v>252</v>
      </c>
      <c r="CT286" s="17">
        <v>58</v>
      </c>
      <c r="CU286" s="17">
        <v>506</v>
      </c>
      <c r="CV286" s="17">
        <v>210</v>
      </c>
      <c r="CW286" s="17">
        <v>422</v>
      </c>
      <c r="CX286" s="17">
        <v>161</v>
      </c>
      <c r="CY286" s="17">
        <v>0</v>
      </c>
      <c r="CZ286" s="17">
        <v>0</v>
      </c>
      <c r="DA286" s="17">
        <v>0</v>
      </c>
      <c r="DB286" s="15"/>
      <c r="DC286" s="15"/>
      <c r="DD286" s="15"/>
      <c r="DE286" s="15"/>
      <c r="DF286" s="15"/>
      <c r="DG286" s="15"/>
      <c r="DH286" s="15"/>
    </row>
    <row r="287" spans="1:112" ht="17.25" thickBot="1">
      <c r="A287" s="18" t="b">
        <v>1</v>
      </c>
      <c r="B287" s="18" t="b">
        <v>1</v>
      </c>
      <c r="C287" s="15"/>
      <c r="D287" s="15"/>
      <c r="E287" s="17">
        <v>171270</v>
      </c>
      <c r="F287" s="17">
        <v>0</v>
      </c>
      <c r="G287" s="17">
        <v>0</v>
      </c>
      <c r="H287" s="17">
        <v>0</v>
      </c>
      <c r="I287" s="17">
        <v>0</v>
      </c>
      <c r="J287" s="15">
        <v>0</v>
      </c>
      <c r="K287" s="17">
        <v>0</v>
      </c>
      <c r="L287" s="17">
        <v>3</v>
      </c>
      <c r="M287" s="15">
        <v>1</v>
      </c>
      <c r="N287" s="15"/>
      <c r="O287" s="17">
        <v>0</v>
      </c>
      <c r="P287" s="15" t="s">
        <v>525</v>
      </c>
      <c r="Q287" s="15">
        <v>0</v>
      </c>
      <c r="R287" s="17">
        <v>288</v>
      </c>
      <c r="S287" s="18" t="b">
        <v>0</v>
      </c>
      <c r="T287" s="15"/>
      <c r="U287" s="15"/>
      <c r="V287" s="17">
        <v>45</v>
      </c>
      <c r="W287" s="15" t="s">
        <v>5326</v>
      </c>
      <c r="X287" s="15">
        <v>0</v>
      </c>
      <c r="Y287" s="18" t="b">
        <v>0</v>
      </c>
      <c r="Z287" s="15" t="s">
        <v>5327</v>
      </c>
      <c r="AA287" s="15">
        <v>0.8</v>
      </c>
      <c r="AB287" s="18" t="b">
        <v>0</v>
      </c>
      <c r="AC287" s="15"/>
      <c r="AD287" s="15" t="s">
        <v>519</v>
      </c>
      <c r="AE287" s="17">
        <v>11</v>
      </c>
      <c r="AF287" s="17">
        <v>88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5">
        <v>0</v>
      </c>
      <c r="AM287" s="15">
        <v>0</v>
      </c>
      <c r="AN287" s="15" t="s">
        <v>5327</v>
      </c>
      <c r="AO287" s="15"/>
      <c r="AP287" s="15"/>
      <c r="AQ287" s="15"/>
      <c r="AR287" s="15"/>
      <c r="AS287" s="18" t="b">
        <v>0</v>
      </c>
      <c r="AT287" s="15" t="s">
        <v>5328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5">
        <v>0</v>
      </c>
      <c r="BI287" s="15">
        <v>0</v>
      </c>
      <c r="BJ287" s="15">
        <v>0</v>
      </c>
      <c r="BK287" s="15">
        <v>0</v>
      </c>
      <c r="BL287" s="17">
        <v>0</v>
      </c>
      <c r="BM287" s="17">
        <v>0</v>
      </c>
      <c r="BN287" s="17">
        <v>0</v>
      </c>
      <c r="BO287" s="17">
        <v>0</v>
      </c>
      <c r="BP287" s="17">
        <v>0</v>
      </c>
      <c r="BQ287" s="15">
        <v>0</v>
      </c>
      <c r="BR287" s="15">
        <v>0</v>
      </c>
      <c r="BS287" s="15">
        <v>0</v>
      </c>
      <c r="BT287" s="15">
        <v>0</v>
      </c>
      <c r="BU287" s="15"/>
      <c r="BV287" s="15"/>
      <c r="BW287" s="15"/>
      <c r="BX287" s="15"/>
      <c r="BY287" s="15"/>
      <c r="BZ287" s="15"/>
      <c r="CA287" s="15"/>
      <c r="CB287" s="15"/>
      <c r="CC287" s="17">
        <v>457</v>
      </c>
      <c r="CD287" s="17">
        <v>187</v>
      </c>
      <c r="CE287" s="17">
        <v>447</v>
      </c>
      <c r="CF287" s="17">
        <v>189</v>
      </c>
      <c r="CG287" s="17">
        <v>430</v>
      </c>
      <c r="CH287" s="17">
        <v>183</v>
      </c>
      <c r="CI287" s="17">
        <v>459</v>
      </c>
      <c r="CJ287" s="17">
        <v>188</v>
      </c>
      <c r="CK287" s="17">
        <v>0</v>
      </c>
      <c r="CL287" s="17">
        <v>0</v>
      </c>
      <c r="CM287" s="17">
        <v>0</v>
      </c>
      <c r="CN287" s="17">
        <v>0</v>
      </c>
      <c r="CO287" s="17">
        <v>0</v>
      </c>
      <c r="CP287" s="17">
        <v>0</v>
      </c>
      <c r="CQ287" s="17">
        <v>394</v>
      </c>
      <c r="CR287" s="17">
        <v>225</v>
      </c>
      <c r="CS287" s="17">
        <v>93</v>
      </c>
      <c r="CT287" s="17">
        <v>4</v>
      </c>
      <c r="CU287" s="17">
        <v>462</v>
      </c>
      <c r="CV287" s="17">
        <v>190</v>
      </c>
      <c r="CW287" s="17">
        <v>217</v>
      </c>
      <c r="CX287" s="17">
        <v>73</v>
      </c>
      <c r="CY287" s="17">
        <v>0</v>
      </c>
      <c r="CZ287" s="17">
        <v>0</v>
      </c>
      <c r="DA287" s="17">
        <v>0</v>
      </c>
      <c r="DB287" s="15"/>
      <c r="DC287" s="15"/>
      <c r="DD287" s="15"/>
      <c r="DE287" s="15"/>
      <c r="DF287" s="15"/>
      <c r="DG287" s="15"/>
      <c r="DH287" s="15"/>
    </row>
    <row r="288" spans="1:112" ht="17.25" thickBot="1">
      <c r="A288" s="18" t="b">
        <v>1</v>
      </c>
      <c r="B288" s="18" t="b">
        <v>1</v>
      </c>
      <c r="C288" s="15"/>
      <c r="D288" s="15"/>
      <c r="E288" s="17">
        <v>101282</v>
      </c>
      <c r="F288" s="17">
        <v>0</v>
      </c>
      <c r="G288" s="17">
        <v>0</v>
      </c>
      <c r="H288" s="17">
        <v>0</v>
      </c>
      <c r="I288" s="17">
        <v>0</v>
      </c>
      <c r="J288" s="15">
        <v>0</v>
      </c>
      <c r="K288" s="17">
        <v>0</v>
      </c>
      <c r="L288" s="17">
        <v>3</v>
      </c>
      <c r="M288" s="15">
        <v>1</v>
      </c>
      <c r="N288" s="15"/>
      <c r="O288" s="17">
        <v>0</v>
      </c>
      <c r="P288" s="15" t="s">
        <v>544</v>
      </c>
      <c r="Q288" s="15">
        <v>0</v>
      </c>
      <c r="R288" s="17">
        <v>289</v>
      </c>
      <c r="S288" s="18" t="b">
        <v>0</v>
      </c>
      <c r="T288" s="15"/>
      <c r="U288" s="15"/>
      <c r="V288" s="17">
        <v>45</v>
      </c>
      <c r="W288" s="15" t="s">
        <v>5329</v>
      </c>
      <c r="X288" s="15">
        <v>0</v>
      </c>
      <c r="Y288" s="18" t="b">
        <v>0</v>
      </c>
      <c r="Z288" s="15" t="s">
        <v>5330</v>
      </c>
      <c r="AA288" s="15">
        <v>0.7</v>
      </c>
      <c r="AB288" s="18" t="b">
        <v>0</v>
      </c>
      <c r="AC288" s="15"/>
      <c r="AD288" s="15" t="s">
        <v>519</v>
      </c>
      <c r="AE288" s="17">
        <v>11</v>
      </c>
      <c r="AF288" s="17">
        <v>88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5">
        <v>0</v>
      </c>
      <c r="AM288" s="15">
        <v>0</v>
      </c>
      <c r="AN288" s="15" t="s">
        <v>5330</v>
      </c>
      <c r="AO288" s="15"/>
      <c r="AP288" s="15"/>
      <c r="AQ288" s="15"/>
      <c r="AR288" s="15"/>
      <c r="AS288" s="18" t="b">
        <v>0</v>
      </c>
      <c r="AT288" s="15" t="s">
        <v>5331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5">
        <v>0</v>
      </c>
      <c r="BI288" s="15">
        <v>0</v>
      </c>
      <c r="BJ288" s="15">
        <v>0</v>
      </c>
      <c r="BK288" s="15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5">
        <v>0</v>
      </c>
      <c r="BR288" s="15">
        <v>0</v>
      </c>
      <c r="BS288" s="15">
        <v>0</v>
      </c>
      <c r="BT288" s="15">
        <v>0</v>
      </c>
      <c r="BU288" s="15"/>
      <c r="BV288" s="15"/>
      <c r="BW288" s="15"/>
      <c r="BX288" s="15"/>
      <c r="BY288" s="17">
        <v>1</v>
      </c>
      <c r="BZ288" s="15"/>
      <c r="CA288" s="15"/>
      <c r="CB288" s="15"/>
      <c r="CC288" s="17">
        <v>451</v>
      </c>
      <c r="CD288" s="17">
        <v>186</v>
      </c>
      <c r="CE288" s="17">
        <v>440</v>
      </c>
      <c r="CF288" s="17">
        <v>188</v>
      </c>
      <c r="CG288" s="17">
        <v>423</v>
      </c>
      <c r="CH288" s="17">
        <v>182</v>
      </c>
      <c r="CI288" s="17">
        <v>453</v>
      </c>
      <c r="CJ288" s="17">
        <v>187</v>
      </c>
      <c r="CK288" s="17">
        <v>0</v>
      </c>
      <c r="CL288" s="17">
        <v>0</v>
      </c>
      <c r="CM288" s="17">
        <v>0</v>
      </c>
      <c r="CN288" s="17">
        <v>0</v>
      </c>
      <c r="CO288" s="17">
        <v>0</v>
      </c>
      <c r="CP288" s="17">
        <v>0</v>
      </c>
      <c r="CQ288" s="17">
        <v>377</v>
      </c>
      <c r="CR288" s="17">
        <v>222</v>
      </c>
      <c r="CS288" s="17">
        <v>76</v>
      </c>
      <c r="CT288" s="17">
        <v>1</v>
      </c>
      <c r="CU288" s="17">
        <v>456</v>
      </c>
      <c r="CV288" s="17">
        <v>189</v>
      </c>
      <c r="CW288" s="17">
        <v>240</v>
      </c>
      <c r="CX288" s="17">
        <v>81</v>
      </c>
      <c r="CY288" s="17">
        <v>0</v>
      </c>
      <c r="CZ288" s="17">
        <v>0</v>
      </c>
      <c r="DA288" s="17">
        <v>0</v>
      </c>
      <c r="DB288" s="15"/>
      <c r="DC288" s="15"/>
      <c r="DD288" s="15"/>
      <c r="DE288" s="15"/>
      <c r="DF288" s="15"/>
      <c r="DG288" s="15"/>
      <c r="DH288" s="15"/>
    </row>
    <row r="289" spans="1:112" ht="17.25" thickBot="1">
      <c r="A289" s="18" t="b">
        <v>1</v>
      </c>
      <c r="B289" s="18" t="b">
        <v>1</v>
      </c>
      <c r="C289" s="15"/>
      <c r="D289" s="15"/>
      <c r="E289" s="17">
        <v>243413</v>
      </c>
      <c r="F289" s="17">
        <v>0</v>
      </c>
      <c r="G289" s="17">
        <v>0</v>
      </c>
      <c r="H289" s="17">
        <v>0</v>
      </c>
      <c r="I289" s="17">
        <v>0</v>
      </c>
      <c r="J289" s="15">
        <v>0</v>
      </c>
      <c r="K289" s="17">
        <v>0</v>
      </c>
      <c r="L289" s="17">
        <v>3</v>
      </c>
      <c r="M289" s="15">
        <v>1</v>
      </c>
      <c r="N289" s="15"/>
      <c r="O289" s="17">
        <v>0</v>
      </c>
      <c r="P289" s="15" t="s">
        <v>5332</v>
      </c>
      <c r="Q289" s="15">
        <v>0</v>
      </c>
      <c r="R289" s="17">
        <v>290</v>
      </c>
      <c r="S289" s="18" t="b">
        <v>0</v>
      </c>
      <c r="T289" s="15"/>
      <c r="U289" s="15"/>
      <c r="V289" s="17">
        <v>45</v>
      </c>
      <c r="W289" s="15" t="s">
        <v>5333</v>
      </c>
      <c r="X289" s="15">
        <v>0</v>
      </c>
      <c r="Y289" s="18" t="b">
        <v>0</v>
      </c>
      <c r="Z289" s="15" t="s">
        <v>1907</v>
      </c>
      <c r="AA289" s="15">
        <v>0.4</v>
      </c>
      <c r="AB289" s="18" t="b">
        <v>0</v>
      </c>
      <c r="AC289" s="15"/>
      <c r="AD289" s="15" t="s">
        <v>519</v>
      </c>
      <c r="AE289" s="17">
        <v>11</v>
      </c>
      <c r="AF289" s="17">
        <v>88</v>
      </c>
      <c r="AG289" s="17">
        <v>0</v>
      </c>
      <c r="AH289" s="17">
        <v>0</v>
      </c>
      <c r="AI289" s="17">
        <v>0</v>
      </c>
      <c r="AJ289" s="17">
        <v>0</v>
      </c>
      <c r="AK289" s="17">
        <v>0</v>
      </c>
      <c r="AL289" s="15">
        <v>0</v>
      </c>
      <c r="AM289" s="15">
        <v>0</v>
      </c>
      <c r="AN289" s="15" t="s">
        <v>1907</v>
      </c>
      <c r="AO289" s="15"/>
      <c r="AP289" s="15"/>
      <c r="AQ289" s="15"/>
      <c r="AR289" s="15"/>
      <c r="AS289" s="18" t="b">
        <v>0</v>
      </c>
      <c r="AT289" s="15" t="s">
        <v>5334</v>
      </c>
      <c r="AU289" s="17">
        <v>0</v>
      </c>
      <c r="AV289" s="17">
        <v>0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0</v>
      </c>
      <c r="BG289" s="17">
        <v>0</v>
      </c>
      <c r="BH289" s="15">
        <v>0</v>
      </c>
      <c r="BI289" s="15">
        <v>0</v>
      </c>
      <c r="BJ289" s="15">
        <v>0</v>
      </c>
      <c r="BK289" s="15">
        <v>0</v>
      </c>
      <c r="BL289" s="17">
        <v>0</v>
      </c>
      <c r="BM289" s="17">
        <v>0</v>
      </c>
      <c r="BN289" s="17">
        <v>0</v>
      </c>
      <c r="BO289" s="17">
        <v>0</v>
      </c>
      <c r="BP289" s="17">
        <v>0</v>
      </c>
      <c r="BQ289" s="15">
        <v>0</v>
      </c>
      <c r="BR289" s="15">
        <v>0</v>
      </c>
      <c r="BS289" s="15">
        <v>0</v>
      </c>
      <c r="BT289" s="15">
        <v>0</v>
      </c>
      <c r="BU289" s="17">
        <v>6</v>
      </c>
      <c r="BV289" s="15"/>
      <c r="BW289" s="15"/>
      <c r="BX289" s="15"/>
      <c r="BY289" s="15"/>
      <c r="BZ289" s="15"/>
      <c r="CA289" s="15"/>
      <c r="CB289" s="15"/>
      <c r="CC289" s="17">
        <v>461</v>
      </c>
      <c r="CD289" s="17">
        <v>189</v>
      </c>
      <c r="CE289" s="17">
        <v>453</v>
      </c>
      <c r="CF289" s="17">
        <v>191</v>
      </c>
      <c r="CG289" s="17">
        <v>438</v>
      </c>
      <c r="CH289" s="17">
        <v>185</v>
      </c>
      <c r="CI289" s="17">
        <v>463</v>
      </c>
      <c r="CJ289" s="17">
        <v>190</v>
      </c>
      <c r="CK289" s="17">
        <v>0</v>
      </c>
      <c r="CL289" s="17">
        <v>0</v>
      </c>
      <c r="CM289" s="17">
        <v>0</v>
      </c>
      <c r="CN289" s="17">
        <v>0</v>
      </c>
      <c r="CO289" s="17">
        <v>0</v>
      </c>
      <c r="CP289" s="17">
        <v>0</v>
      </c>
      <c r="CQ289" s="17">
        <v>421</v>
      </c>
      <c r="CR289" s="17">
        <v>228</v>
      </c>
      <c r="CS289" s="17">
        <v>120</v>
      </c>
      <c r="CT289" s="17">
        <v>7</v>
      </c>
      <c r="CU289" s="17">
        <v>466</v>
      </c>
      <c r="CV289" s="17">
        <v>192</v>
      </c>
      <c r="CW289" s="17">
        <v>274</v>
      </c>
      <c r="CX289" s="17">
        <v>91</v>
      </c>
      <c r="CY289" s="17">
        <v>0</v>
      </c>
      <c r="CZ289" s="17">
        <v>0</v>
      </c>
      <c r="DA289" s="17">
        <v>0</v>
      </c>
      <c r="DB289" s="15"/>
      <c r="DC289" s="15"/>
      <c r="DD289" s="15"/>
      <c r="DE289" s="15"/>
      <c r="DF289" s="15"/>
      <c r="DG289" s="15"/>
      <c r="DH289" s="15"/>
    </row>
    <row r="290" spans="1:112" ht="40.5" thickBot="1">
      <c r="A290" s="18" t="b">
        <v>1</v>
      </c>
      <c r="B290" s="18" t="b">
        <v>1</v>
      </c>
      <c r="C290" s="17">
        <v>0</v>
      </c>
      <c r="D290" s="15"/>
      <c r="E290" s="17">
        <v>465525</v>
      </c>
      <c r="F290" s="17">
        <v>0</v>
      </c>
      <c r="G290" s="17">
        <v>0</v>
      </c>
      <c r="H290" s="17">
        <v>0</v>
      </c>
      <c r="I290" s="17">
        <v>0</v>
      </c>
      <c r="J290" s="15">
        <v>0</v>
      </c>
      <c r="K290" s="17">
        <v>0</v>
      </c>
      <c r="L290" s="17">
        <v>3</v>
      </c>
      <c r="M290" s="15">
        <v>0</v>
      </c>
      <c r="N290" s="15"/>
      <c r="O290" s="17">
        <v>0</v>
      </c>
      <c r="P290" s="15" t="s">
        <v>5335</v>
      </c>
      <c r="Q290" s="15">
        <v>0</v>
      </c>
      <c r="R290" s="17">
        <v>291</v>
      </c>
      <c r="S290" s="18" t="b">
        <v>0</v>
      </c>
      <c r="T290" s="15" t="s">
        <v>1607</v>
      </c>
      <c r="U290" s="15" t="s">
        <v>5336</v>
      </c>
      <c r="V290" s="17">
        <v>45</v>
      </c>
      <c r="W290" s="15" t="s">
        <v>5337</v>
      </c>
      <c r="X290" s="15">
        <v>0</v>
      </c>
      <c r="Y290" s="18" t="b">
        <v>0</v>
      </c>
      <c r="Z290" s="15" t="s">
        <v>5338</v>
      </c>
      <c r="AA290" s="15">
        <v>0</v>
      </c>
      <c r="AB290" s="18" t="b">
        <v>0</v>
      </c>
      <c r="AC290" s="15"/>
      <c r="AD290" s="15" t="s">
        <v>543</v>
      </c>
      <c r="AE290" s="17">
        <v>11</v>
      </c>
      <c r="AF290" s="17">
        <v>88</v>
      </c>
      <c r="AG290" s="17">
        <v>0</v>
      </c>
      <c r="AH290" s="17">
        <v>0</v>
      </c>
      <c r="AI290" s="17">
        <v>0</v>
      </c>
      <c r="AJ290" s="17">
        <v>0</v>
      </c>
      <c r="AK290" s="17">
        <v>0</v>
      </c>
      <c r="AL290" s="15">
        <v>0</v>
      </c>
      <c r="AM290" s="15">
        <v>0</v>
      </c>
      <c r="AN290" s="15" t="s">
        <v>5338</v>
      </c>
      <c r="AO290" s="15"/>
      <c r="AP290" s="15"/>
      <c r="AQ290" s="15"/>
      <c r="AR290" s="15"/>
      <c r="AS290" s="18" t="b">
        <v>0</v>
      </c>
      <c r="AT290" s="15" t="s">
        <v>5339</v>
      </c>
      <c r="AU290" s="17">
        <v>0</v>
      </c>
      <c r="AV290" s="17">
        <v>0</v>
      </c>
      <c r="AW290" s="17">
        <v>0</v>
      </c>
      <c r="AX290" s="17">
        <v>0</v>
      </c>
      <c r="AY290" s="17">
        <v>0</v>
      </c>
      <c r="AZ290" s="17">
        <v>0</v>
      </c>
      <c r="BA290" s="17">
        <v>0</v>
      </c>
      <c r="BB290" s="17">
        <v>0</v>
      </c>
      <c r="BC290" s="17">
        <v>0</v>
      </c>
      <c r="BD290" s="17">
        <v>0</v>
      </c>
      <c r="BE290" s="17">
        <v>0</v>
      </c>
      <c r="BF290" s="17">
        <v>0</v>
      </c>
      <c r="BG290" s="17">
        <v>0</v>
      </c>
      <c r="BH290" s="15">
        <v>0</v>
      </c>
      <c r="BI290" s="15">
        <v>0</v>
      </c>
      <c r="BJ290" s="15">
        <v>0</v>
      </c>
      <c r="BK290" s="15">
        <v>0</v>
      </c>
      <c r="BL290" s="17">
        <v>0</v>
      </c>
      <c r="BM290" s="17">
        <v>0</v>
      </c>
      <c r="BN290" s="17">
        <v>0</v>
      </c>
      <c r="BO290" s="17">
        <v>0</v>
      </c>
      <c r="BP290" s="17">
        <v>0</v>
      </c>
      <c r="BQ290" s="15">
        <v>0</v>
      </c>
      <c r="BR290" s="15">
        <v>0</v>
      </c>
      <c r="BS290" s="15">
        <v>0</v>
      </c>
      <c r="BT290" s="15">
        <v>0</v>
      </c>
      <c r="BU290" s="15"/>
      <c r="BV290" s="15"/>
      <c r="BW290" s="15"/>
      <c r="BX290" s="15"/>
      <c r="BY290" s="15"/>
      <c r="BZ290" s="15"/>
      <c r="CA290" s="15"/>
      <c r="CB290" s="15"/>
      <c r="CC290" s="17">
        <v>465</v>
      </c>
      <c r="CD290" s="17">
        <v>191</v>
      </c>
      <c r="CE290" s="17">
        <v>458</v>
      </c>
      <c r="CF290" s="17">
        <v>193</v>
      </c>
      <c r="CG290" s="17">
        <v>444</v>
      </c>
      <c r="CH290" s="17">
        <v>187</v>
      </c>
      <c r="CI290" s="17">
        <v>467</v>
      </c>
      <c r="CJ290" s="17">
        <v>192</v>
      </c>
      <c r="CK290" s="17">
        <v>0</v>
      </c>
      <c r="CL290" s="17">
        <v>0</v>
      </c>
      <c r="CM290" s="17">
        <v>0</v>
      </c>
      <c r="CN290" s="17">
        <v>0</v>
      </c>
      <c r="CO290" s="17">
        <v>0</v>
      </c>
      <c r="CP290" s="17">
        <v>0</v>
      </c>
      <c r="CQ290" s="17">
        <v>435</v>
      </c>
      <c r="CR290" s="17">
        <v>230</v>
      </c>
      <c r="CS290" s="17">
        <v>134</v>
      </c>
      <c r="CT290" s="17">
        <v>9</v>
      </c>
      <c r="CU290" s="17">
        <v>470</v>
      </c>
      <c r="CV290" s="17">
        <v>194</v>
      </c>
      <c r="CW290" s="17">
        <v>548</v>
      </c>
      <c r="CX290" s="17">
        <v>239</v>
      </c>
      <c r="CY290" s="17">
        <v>0</v>
      </c>
      <c r="CZ290" s="17">
        <v>0</v>
      </c>
      <c r="DA290" s="17">
        <v>0</v>
      </c>
      <c r="DB290" s="15"/>
      <c r="DC290" s="15"/>
      <c r="DD290" s="15"/>
      <c r="DE290" s="15"/>
      <c r="DF290" s="15"/>
      <c r="DG290" s="15"/>
      <c r="DH290" s="15"/>
    </row>
    <row r="291" spans="1:112" ht="17.25" thickBot="1">
      <c r="A291" s="18" t="b">
        <v>1</v>
      </c>
      <c r="B291" s="18" t="b">
        <v>1</v>
      </c>
      <c r="C291" s="15"/>
      <c r="D291" s="15"/>
      <c r="E291" s="17">
        <v>208481</v>
      </c>
      <c r="F291" s="17">
        <v>0</v>
      </c>
      <c r="G291" s="17">
        <v>0</v>
      </c>
      <c r="H291" s="17">
        <v>0</v>
      </c>
      <c r="I291" s="17">
        <v>0</v>
      </c>
      <c r="J291" s="15">
        <v>0</v>
      </c>
      <c r="K291" s="17">
        <v>0</v>
      </c>
      <c r="L291" s="17">
        <v>3</v>
      </c>
      <c r="M291" s="15">
        <v>1.5</v>
      </c>
      <c r="N291" s="15"/>
      <c r="O291" s="17">
        <v>0</v>
      </c>
      <c r="P291" s="15" t="s">
        <v>5340</v>
      </c>
      <c r="Q291" s="15">
        <v>0</v>
      </c>
      <c r="R291" s="17">
        <v>292</v>
      </c>
      <c r="S291" s="18" t="b">
        <v>0</v>
      </c>
      <c r="T291" s="15"/>
      <c r="U291" s="15"/>
      <c r="V291" s="17">
        <v>50</v>
      </c>
      <c r="W291" s="15" t="s">
        <v>5341</v>
      </c>
      <c r="X291" s="15">
        <v>0</v>
      </c>
      <c r="Y291" s="18" t="b">
        <v>0</v>
      </c>
      <c r="Z291" s="15" t="s">
        <v>5342</v>
      </c>
      <c r="AA291" s="15">
        <v>0.1</v>
      </c>
      <c r="AB291" s="18" t="b">
        <v>0</v>
      </c>
      <c r="AC291" s="15"/>
      <c r="AD291" s="15" t="s">
        <v>519</v>
      </c>
      <c r="AE291" s="17">
        <v>11</v>
      </c>
      <c r="AF291" s="17">
        <v>88</v>
      </c>
      <c r="AG291" s="17">
        <v>0</v>
      </c>
      <c r="AH291" s="17">
        <v>0</v>
      </c>
      <c r="AI291" s="17">
        <v>0</v>
      </c>
      <c r="AJ291" s="17">
        <v>0</v>
      </c>
      <c r="AK291" s="17">
        <v>0</v>
      </c>
      <c r="AL291" s="15">
        <v>0</v>
      </c>
      <c r="AM291" s="15">
        <v>0</v>
      </c>
      <c r="AN291" s="15" t="s">
        <v>5342</v>
      </c>
      <c r="AO291" s="15"/>
      <c r="AP291" s="15"/>
      <c r="AQ291" s="15"/>
      <c r="AR291" s="15"/>
      <c r="AS291" s="18" t="b">
        <v>0</v>
      </c>
      <c r="AT291" s="15" t="s">
        <v>5343</v>
      </c>
      <c r="AU291" s="17">
        <v>0</v>
      </c>
      <c r="AV291" s="17">
        <v>0</v>
      </c>
      <c r="AW291" s="17">
        <v>0</v>
      </c>
      <c r="AX291" s="17">
        <v>0</v>
      </c>
      <c r="AY291" s="17">
        <v>0</v>
      </c>
      <c r="AZ291" s="17">
        <v>0</v>
      </c>
      <c r="BA291" s="17">
        <v>0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  <c r="BG291" s="17">
        <v>0</v>
      </c>
      <c r="BH291" s="15">
        <v>0</v>
      </c>
      <c r="BI291" s="15">
        <v>0</v>
      </c>
      <c r="BJ291" s="15">
        <v>0</v>
      </c>
      <c r="BK291" s="15">
        <v>0</v>
      </c>
      <c r="BL291" s="17">
        <v>0</v>
      </c>
      <c r="BM291" s="17">
        <v>0</v>
      </c>
      <c r="BN291" s="17">
        <v>0</v>
      </c>
      <c r="BO291" s="17">
        <v>0</v>
      </c>
      <c r="BP291" s="17">
        <v>0</v>
      </c>
      <c r="BQ291" s="15">
        <v>0</v>
      </c>
      <c r="BR291" s="15">
        <v>0</v>
      </c>
      <c r="BS291" s="15">
        <v>0</v>
      </c>
      <c r="BT291" s="15">
        <v>0</v>
      </c>
      <c r="BU291" s="15"/>
      <c r="BV291" s="15"/>
      <c r="BW291" s="15"/>
      <c r="BX291" s="15"/>
      <c r="BY291" s="15"/>
      <c r="BZ291" s="15"/>
      <c r="CA291" s="15"/>
      <c r="CB291" s="15"/>
      <c r="CC291" s="17">
        <v>497</v>
      </c>
      <c r="CD291" s="17">
        <v>206</v>
      </c>
      <c r="CE291" s="17">
        <v>493</v>
      </c>
      <c r="CF291" s="17">
        <v>206</v>
      </c>
      <c r="CG291" s="17">
        <v>489</v>
      </c>
      <c r="CH291" s="17">
        <v>205</v>
      </c>
      <c r="CI291" s="17">
        <v>497</v>
      </c>
      <c r="CJ291" s="17">
        <v>206</v>
      </c>
      <c r="CK291" s="17">
        <v>0</v>
      </c>
      <c r="CL291" s="17">
        <v>0</v>
      </c>
      <c r="CM291" s="17">
        <v>0</v>
      </c>
      <c r="CN291" s="17">
        <v>0</v>
      </c>
      <c r="CO291" s="17">
        <v>0</v>
      </c>
      <c r="CP291" s="17">
        <v>0</v>
      </c>
      <c r="CQ291" s="17">
        <v>249</v>
      </c>
      <c r="CR291" s="17">
        <v>153</v>
      </c>
      <c r="CS291" s="17">
        <v>227</v>
      </c>
      <c r="CT291" s="17">
        <v>47</v>
      </c>
      <c r="CU291" s="17">
        <v>497</v>
      </c>
      <c r="CV291" s="17">
        <v>206</v>
      </c>
      <c r="CW291" s="17">
        <v>498</v>
      </c>
      <c r="CX291" s="17">
        <v>205</v>
      </c>
      <c r="CY291" s="17">
        <v>0</v>
      </c>
      <c r="CZ291" s="17">
        <v>0</v>
      </c>
      <c r="DA291" s="17">
        <v>0</v>
      </c>
      <c r="DB291" s="15"/>
      <c r="DC291" s="15"/>
      <c r="DD291" s="15"/>
      <c r="DE291" s="15"/>
      <c r="DF291" s="15"/>
      <c r="DG291" s="15"/>
      <c r="DH291" s="15"/>
    </row>
    <row r="292" spans="1:112" ht="17.25" thickBot="1">
      <c r="A292" s="18" t="b">
        <v>1</v>
      </c>
      <c r="B292" s="18" t="b">
        <v>1</v>
      </c>
      <c r="C292" s="15"/>
      <c r="D292" s="15"/>
      <c r="E292" s="17">
        <v>490161</v>
      </c>
      <c r="F292" s="17">
        <v>0</v>
      </c>
      <c r="G292" s="17">
        <v>0</v>
      </c>
      <c r="H292" s="17">
        <v>0</v>
      </c>
      <c r="I292" s="17">
        <v>0</v>
      </c>
      <c r="J292" s="15">
        <v>0</v>
      </c>
      <c r="K292" s="17">
        <v>0</v>
      </c>
      <c r="L292" s="17">
        <v>3</v>
      </c>
      <c r="M292" s="15">
        <v>1.5</v>
      </c>
      <c r="N292" s="15"/>
      <c r="O292" s="17">
        <v>0</v>
      </c>
      <c r="P292" s="15" t="s">
        <v>5344</v>
      </c>
      <c r="Q292" s="15">
        <v>0</v>
      </c>
      <c r="R292" s="17">
        <v>293</v>
      </c>
      <c r="S292" s="18" t="b">
        <v>0</v>
      </c>
      <c r="T292" s="15"/>
      <c r="U292" s="15"/>
      <c r="V292" s="17">
        <v>50</v>
      </c>
      <c r="W292" s="15" t="s">
        <v>5345</v>
      </c>
      <c r="X292" s="15">
        <v>0</v>
      </c>
      <c r="Y292" s="18" t="b">
        <v>0</v>
      </c>
      <c r="Z292" s="15" t="s">
        <v>353</v>
      </c>
      <c r="AA292" s="15">
        <v>0.1</v>
      </c>
      <c r="AB292" s="18" t="b">
        <v>0</v>
      </c>
      <c r="AC292" s="15"/>
      <c r="AD292" s="15" t="s">
        <v>519</v>
      </c>
      <c r="AE292" s="17">
        <v>11</v>
      </c>
      <c r="AF292" s="17">
        <v>88</v>
      </c>
      <c r="AG292" s="17">
        <v>0</v>
      </c>
      <c r="AH292" s="17">
        <v>0</v>
      </c>
      <c r="AI292" s="17">
        <v>0</v>
      </c>
      <c r="AJ292" s="17">
        <v>0</v>
      </c>
      <c r="AK292" s="17">
        <v>0</v>
      </c>
      <c r="AL292" s="15">
        <v>0</v>
      </c>
      <c r="AM292" s="15">
        <v>0</v>
      </c>
      <c r="AN292" s="15" t="s">
        <v>353</v>
      </c>
      <c r="AO292" s="15"/>
      <c r="AP292" s="15"/>
      <c r="AQ292" s="15"/>
      <c r="AR292" s="15"/>
      <c r="AS292" s="18" t="b">
        <v>0</v>
      </c>
      <c r="AT292" s="15" t="s">
        <v>5346</v>
      </c>
      <c r="AU292" s="17">
        <v>0</v>
      </c>
      <c r="AV292" s="17">
        <v>0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17">
        <v>0</v>
      </c>
      <c r="BD292" s="17">
        <v>0</v>
      </c>
      <c r="BE292" s="17">
        <v>0</v>
      </c>
      <c r="BF292" s="17">
        <v>0</v>
      </c>
      <c r="BG292" s="17">
        <v>0</v>
      </c>
      <c r="BH292" s="15">
        <v>0</v>
      </c>
      <c r="BI292" s="15">
        <v>0</v>
      </c>
      <c r="BJ292" s="15">
        <v>0</v>
      </c>
      <c r="BK292" s="15">
        <v>0</v>
      </c>
      <c r="BL292" s="17">
        <v>0</v>
      </c>
      <c r="BM292" s="17">
        <v>0</v>
      </c>
      <c r="BN292" s="17">
        <v>0</v>
      </c>
      <c r="BO292" s="17">
        <v>0</v>
      </c>
      <c r="BP292" s="17">
        <v>0</v>
      </c>
      <c r="BQ292" s="15">
        <v>0</v>
      </c>
      <c r="BR292" s="15">
        <v>0</v>
      </c>
      <c r="BS292" s="15">
        <v>0</v>
      </c>
      <c r="BT292" s="15">
        <v>0</v>
      </c>
      <c r="BU292" s="15"/>
      <c r="BV292" s="15"/>
      <c r="BW292" s="15"/>
      <c r="BX292" s="15"/>
      <c r="BY292" s="15"/>
      <c r="BZ292" s="15"/>
      <c r="CA292" s="15"/>
      <c r="CB292" s="15"/>
      <c r="CC292" s="17">
        <v>518</v>
      </c>
      <c r="CD292" s="17">
        <v>218</v>
      </c>
      <c r="CE292" s="17">
        <v>517</v>
      </c>
      <c r="CF292" s="17">
        <v>218</v>
      </c>
      <c r="CG292" s="17">
        <v>513</v>
      </c>
      <c r="CH292" s="17">
        <v>217</v>
      </c>
      <c r="CI292" s="17">
        <v>518</v>
      </c>
      <c r="CJ292" s="17">
        <v>218</v>
      </c>
      <c r="CK292" s="17">
        <v>0</v>
      </c>
      <c r="CL292" s="17">
        <v>0</v>
      </c>
      <c r="CM292" s="17">
        <v>0</v>
      </c>
      <c r="CN292" s="17">
        <v>0</v>
      </c>
      <c r="CO292" s="17">
        <v>0</v>
      </c>
      <c r="CP292" s="17">
        <v>0</v>
      </c>
      <c r="CQ292" s="17">
        <v>314</v>
      </c>
      <c r="CR292" s="17">
        <v>183</v>
      </c>
      <c r="CS292" s="17">
        <v>292</v>
      </c>
      <c r="CT292" s="17">
        <v>77</v>
      </c>
      <c r="CU292" s="17">
        <v>518</v>
      </c>
      <c r="CV292" s="17">
        <v>218</v>
      </c>
      <c r="CW292" s="17">
        <v>489</v>
      </c>
      <c r="CX292" s="17">
        <v>199</v>
      </c>
      <c r="CY292" s="17">
        <v>0</v>
      </c>
      <c r="CZ292" s="17">
        <v>0</v>
      </c>
      <c r="DA292" s="17">
        <v>0</v>
      </c>
      <c r="DB292" s="15"/>
      <c r="DC292" s="15"/>
      <c r="DD292" s="15"/>
      <c r="DE292" s="15"/>
      <c r="DF292" s="15"/>
      <c r="DG292" s="15"/>
      <c r="DH292" s="15"/>
    </row>
    <row r="293" spans="1:112" ht="17.25" thickBot="1">
      <c r="A293" s="18" t="b">
        <v>1</v>
      </c>
      <c r="B293" s="18" t="b">
        <v>1</v>
      </c>
      <c r="C293" s="15"/>
      <c r="D293" s="15"/>
      <c r="E293" s="17">
        <v>553783</v>
      </c>
      <c r="F293" s="17">
        <v>0</v>
      </c>
      <c r="G293" s="17">
        <v>0</v>
      </c>
      <c r="H293" s="17">
        <v>0</v>
      </c>
      <c r="I293" s="17">
        <v>0</v>
      </c>
      <c r="J293" s="15">
        <v>0</v>
      </c>
      <c r="K293" s="17">
        <v>0</v>
      </c>
      <c r="L293" s="17">
        <v>3</v>
      </c>
      <c r="M293" s="15">
        <v>1</v>
      </c>
      <c r="N293" s="15"/>
      <c r="O293" s="17">
        <v>0</v>
      </c>
      <c r="P293" s="15" t="s">
        <v>5347</v>
      </c>
      <c r="Q293" s="15">
        <v>0</v>
      </c>
      <c r="R293" s="17">
        <v>294</v>
      </c>
      <c r="S293" s="18" t="b">
        <v>0</v>
      </c>
      <c r="T293" s="15"/>
      <c r="U293" s="15"/>
      <c r="V293" s="17">
        <v>45</v>
      </c>
      <c r="W293" s="15" t="s">
        <v>5348</v>
      </c>
      <c r="X293" s="15">
        <v>0</v>
      </c>
      <c r="Y293" s="18" t="b">
        <v>0</v>
      </c>
      <c r="Z293" s="15" t="s">
        <v>5349</v>
      </c>
      <c r="AA293" s="15">
        <v>0.6</v>
      </c>
      <c r="AB293" s="18" t="b">
        <v>0</v>
      </c>
      <c r="AC293" s="15"/>
      <c r="AD293" s="15" t="s">
        <v>519</v>
      </c>
      <c r="AE293" s="17">
        <v>11</v>
      </c>
      <c r="AF293" s="17">
        <v>88</v>
      </c>
      <c r="AG293" s="17">
        <v>0</v>
      </c>
      <c r="AH293" s="17">
        <v>0</v>
      </c>
      <c r="AI293" s="17">
        <v>0</v>
      </c>
      <c r="AJ293" s="17">
        <v>0</v>
      </c>
      <c r="AK293" s="17">
        <v>0</v>
      </c>
      <c r="AL293" s="15">
        <v>0</v>
      </c>
      <c r="AM293" s="15">
        <v>0</v>
      </c>
      <c r="AN293" s="15" t="s">
        <v>5349</v>
      </c>
      <c r="AO293" s="15"/>
      <c r="AP293" s="15"/>
      <c r="AQ293" s="15"/>
      <c r="AR293" s="15"/>
      <c r="AS293" s="18" t="b">
        <v>0</v>
      </c>
      <c r="AT293" s="15" t="s">
        <v>5350</v>
      </c>
      <c r="AU293" s="17">
        <v>0</v>
      </c>
      <c r="AV293" s="17">
        <v>0</v>
      </c>
      <c r="AW293" s="17">
        <v>0</v>
      </c>
      <c r="AX293" s="17">
        <v>0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  <c r="BG293" s="17">
        <v>0</v>
      </c>
      <c r="BH293" s="15">
        <v>0</v>
      </c>
      <c r="BI293" s="15">
        <v>0</v>
      </c>
      <c r="BJ293" s="15">
        <v>0</v>
      </c>
      <c r="BK293" s="15">
        <v>0</v>
      </c>
      <c r="BL293" s="17">
        <v>0</v>
      </c>
      <c r="BM293" s="17">
        <v>0</v>
      </c>
      <c r="BN293" s="17">
        <v>0</v>
      </c>
      <c r="BO293" s="17">
        <v>0</v>
      </c>
      <c r="BP293" s="17">
        <v>0</v>
      </c>
      <c r="BQ293" s="15">
        <v>0</v>
      </c>
      <c r="BR293" s="15">
        <v>0</v>
      </c>
      <c r="BS293" s="15">
        <v>0</v>
      </c>
      <c r="BT293" s="15">
        <v>0</v>
      </c>
      <c r="BU293" s="15"/>
      <c r="BV293" s="15"/>
      <c r="BW293" s="15"/>
      <c r="BX293" s="15"/>
      <c r="BY293" s="15"/>
      <c r="BZ293" s="15"/>
      <c r="CA293" s="15"/>
      <c r="CB293" s="15"/>
      <c r="CC293" s="17">
        <v>477</v>
      </c>
      <c r="CD293" s="17">
        <v>195</v>
      </c>
      <c r="CE293" s="17">
        <v>473</v>
      </c>
      <c r="CF293" s="17">
        <v>197</v>
      </c>
      <c r="CG293" s="17">
        <v>463</v>
      </c>
      <c r="CH293" s="17">
        <v>193</v>
      </c>
      <c r="CI293" s="17">
        <v>479</v>
      </c>
      <c r="CJ293" s="17">
        <v>196</v>
      </c>
      <c r="CK293" s="17">
        <v>0</v>
      </c>
      <c r="CL293" s="17">
        <v>0</v>
      </c>
      <c r="CM293" s="17">
        <v>0</v>
      </c>
      <c r="CN293" s="17">
        <v>0</v>
      </c>
      <c r="CO293" s="17">
        <v>0</v>
      </c>
      <c r="CP293" s="17">
        <v>0</v>
      </c>
      <c r="CQ293" s="17">
        <v>466</v>
      </c>
      <c r="CR293" s="17">
        <v>237</v>
      </c>
      <c r="CS293" s="17">
        <v>165</v>
      </c>
      <c r="CT293" s="17">
        <v>16</v>
      </c>
      <c r="CU293" s="17">
        <v>482</v>
      </c>
      <c r="CV293" s="17">
        <v>198</v>
      </c>
      <c r="CW293" s="17">
        <v>242</v>
      </c>
      <c r="CX293" s="17">
        <v>82</v>
      </c>
      <c r="CY293" s="17">
        <v>0</v>
      </c>
      <c r="CZ293" s="17">
        <v>0</v>
      </c>
      <c r="DA293" s="17">
        <v>0</v>
      </c>
      <c r="DB293" s="15"/>
      <c r="DC293" s="15"/>
      <c r="DD293" s="15"/>
      <c r="DE293" s="15"/>
      <c r="DF293" s="15"/>
      <c r="DG293" s="15"/>
      <c r="DH293" s="15"/>
    </row>
    <row r="294" spans="1:112" ht="17.25" thickBot="1">
      <c r="A294" s="18" t="b">
        <v>1</v>
      </c>
      <c r="B294" s="18" t="b">
        <v>1</v>
      </c>
      <c r="C294" s="15"/>
      <c r="D294" s="15"/>
      <c r="E294" s="17">
        <v>169432</v>
      </c>
      <c r="F294" s="17">
        <v>0</v>
      </c>
      <c r="G294" s="17">
        <v>0</v>
      </c>
      <c r="H294" s="17">
        <v>0</v>
      </c>
      <c r="I294" s="17">
        <v>0</v>
      </c>
      <c r="J294" s="15">
        <v>0</v>
      </c>
      <c r="K294" s="17">
        <v>0</v>
      </c>
      <c r="L294" s="17">
        <v>4</v>
      </c>
      <c r="M294" s="15">
        <v>1.8</v>
      </c>
      <c r="N294" s="15"/>
      <c r="O294" s="17">
        <v>0</v>
      </c>
      <c r="P294" s="15" t="s">
        <v>5351</v>
      </c>
      <c r="Q294" s="15">
        <v>0</v>
      </c>
      <c r="R294" s="17">
        <v>295</v>
      </c>
      <c r="S294" s="18" t="b">
        <v>0</v>
      </c>
      <c r="T294" s="15"/>
      <c r="U294" s="15"/>
      <c r="V294" s="17">
        <v>55</v>
      </c>
      <c r="W294" s="15" t="s">
        <v>5352</v>
      </c>
      <c r="X294" s="15">
        <v>0</v>
      </c>
      <c r="Y294" s="18" t="b">
        <v>0</v>
      </c>
      <c r="Z294" s="15" t="s">
        <v>5353</v>
      </c>
      <c r="AA294" s="15">
        <v>2.5</v>
      </c>
      <c r="AB294" s="18" t="b">
        <v>0</v>
      </c>
      <c r="AC294" s="15"/>
      <c r="AD294" s="15" t="s">
        <v>519</v>
      </c>
      <c r="AE294" s="17">
        <v>11</v>
      </c>
      <c r="AF294" s="17">
        <v>88</v>
      </c>
      <c r="AG294" s="17">
        <v>0</v>
      </c>
      <c r="AH294" s="17">
        <v>0</v>
      </c>
      <c r="AI294" s="17">
        <v>0</v>
      </c>
      <c r="AJ294" s="17">
        <v>0</v>
      </c>
      <c r="AK294" s="17">
        <v>0</v>
      </c>
      <c r="AL294" s="15">
        <v>0</v>
      </c>
      <c r="AM294" s="15">
        <v>0</v>
      </c>
      <c r="AN294" s="15" t="s">
        <v>5353</v>
      </c>
      <c r="AO294" s="15"/>
      <c r="AP294" s="15"/>
      <c r="AQ294" s="15"/>
      <c r="AR294" s="15"/>
      <c r="AS294" s="18" t="b">
        <v>0</v>
      </c>
      <c r="AT294" s="15" t="s">
        <v>5354</v>
      </c>
      <c r="AU294" s="17">
        <v>0</v>
      </c>
      <c r="AV294" s="17">
        <v>0</v>
      </c>
      <c r="AW294" s="17">
        <v>0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7">
        <v>0</v>
      </c>
      <c r="BE294" s="17">
        <v>0</v>
      </c>
      <c r="BF294" s="17">
        <v>0</v>
      </c>
      <c r="BG294" s="17">
        <v>0</v>
      </c>
      <c r="BH294" s="15">
        <v>0</v>
      </c>
      <c r="BI294" s="15">
        <v>0</v>
      </c>
      <c r="BJ294" s="15">
        <v>0</v>
      </c>
      <c r="BK294" s="15">
        <v>0</v>
      </c>
      <c r="BL294" s="17">
        <v>0</v>
      </c>
      <c r="BM294" s="17">
        <v>0</v>
      </c>
      <c r="BN294" s="17">
        <v>0</v>
      </c>
      <c r="BO294" s="17">
        <v>0</v>
      </c>
      <c r="BP294" s="17">
        <v>0</v>
      </c>
      <c r="BQ294" s="15">
        <v>0</v>
      </c>
      <c r="BR294" s="15">
        <v>0</v>
      </c>
      <c r="BS294" s="15">
        <v>0</v>
      </c>
      <c r="BT294" s="15">
        <v>0</v>
      </c>
      <c r="BU294" s="15"/>
      <c r="BV294" s="15"/>
      <c r="BW294" s="15"/>
      <c r="BX294" s="15"/>
      <c r="BY294" s="17">
        <v>2</v>
      </c>
      <c r="BZ294" s="15"/>
      <c r="CA294" s="15"/>
      <c r="CB294" s="15"/>
      <c r="CC294" s="17">
        <v>537</v>
      </c>
      <c r="CD294" s="17">
        <v>64</v>
      </c>
      <c r="CE294" s="17">
        <v>537</v>
      </c>
      <c r="CF294" s="17">
        <v>64</v>
      </c>
      <c r="CG294" s="17">
        <v>536</v>
      </c>
      <c r="CH294" s="17">
        <v>64</v>
      </c>
      <c r="CI294" s="17">
        <v>537</v>
      </c>
      <c r="CJ294" s="17">
        <v>64</v>
      </c>
      <c r="CK294" s="17">
        <v>0</v>
      </c>
      <c r="CL294" s="17">
        <v>0</v>
      </c>
      <c r="CM294" s="17">
        <v>0</v>
      </c>
      <c r="CN294" s="17">
        <v>0</v>
      </c>
      <c r="CO294" s="17">
        <v>0</v>
      </c>
      <c r="CP294" s="17">
        <v>0</v>
      </c>
      <c r="CQ294" s="17">
        <v>119</v>
      </c>
      <c r="CR294" s="17">
        <v>29</v>
      </c>
      <c r="CS294" s="17">
        <v>356</v>
      </c>
      <c r="CT294" s="17">
        <v>26</v>
      </c>
      <c r="CU294" s="17">
        <v>537</v>
      </c>
      <c r="CV294" s="17">
        <v>64</v>
      </c>
      <c r="CW294" s="17">
        <v>116</v>
      </c>
      <c r="CX294" s="17">
        <v>18</v>
      </c>
      <c r="CY294" s="17">
        <v>0</v>
      </c>
      <c r="CZ294" s="17">
        <v>0</v>
      </c>
      <c r="DA294" s="17">
        <v>0</v>
      </c>
      <c r="DB294" s="15"/>
      <c r="DC294" s="15"/>
      <c r="DD294" s="15"/>
      <c r="DE294" s="15"/>
      <c r="DF294" s="15"/>
      <c r="DG294" s="15"/>
      <c r="DH294" s="15"/>
    </row>
    <row r="295" spans="1:112" ht="17.25" thickBot="1">
      <c r="A295" s="18" t="b">
        <v>1</v>
      </c>
      <c r="B295" s="18" t="b">
        <v>1</v>
      </c>
      <c r="C295" s="15"/>
      <c r="D295" s="15"/>
      <c r="E295" s="17">
        <v>213292</v>
      </c>
      <c r="F295" s="17">
        <v>0</v>
      </c>
      <c r="G295" s="17">
        <v>0</v>
      </c>
      <c r="H295" s="17">
        <v>0</v>
      </c>
      <c r="I295" s="17">
        <v>0</v>
      </c>
      <c r="J295" s="15">
        <v>0</v>
      </c>
      <c r="K295" s="17">
        <v>0</v>
      </c>
      <c r="L295" s="17">
        <v>3</v>
      </c>
      <c r="M295" s="15">
        <v>1.5</v>
      </c>
      <c r="N295" s="15"/>
      <c r="O295" s="17">
        <v>0</v>
      </c>
      <c r="P295" s="15" t="s">
        <v>595</v>
      </c>
      <c r="Q295" s="15">
        <v>0</v>
      </c>
      <c r="R295" s="17">
        <v>296</v>
      </c>
      <c r="S295" s="18" t="b">
        <v>0</v>
      </c>
      <c r="T295" s="15"/>
      <c r="U295" s="15"/>
      <c r="V295" s="17">
        <v>50</v>
      </c>
      <c r="W295" s="15" t="s">
        <v>5355</v>
      </c>
      <c r="X295" s="15">
        <v>0</v>
      </c>
      <c r="Y295" s="18" t="b">
        <v>0</v>
      </c>
      <c r="Z295" s="15" t="s">
        <v>5356</v>
      </c>
      <c r="AA295" s="15">
        <v>0.1</v>
      </c>
      <c r="AB295" s="18" t="b">
        <v>0</v>
      </c>
      <c r="AC295" s="15"/>
      <c r="AD295" s="15" t="s">
        <v>519</v>
      </c>
      <c r="AE295" s="17">
        <v>11</v>
      </c>
      <c r="AF295" s="17">
        <v>88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5">
        <v>0</v>
      </c>
      <c r="AM295" s="15">
        <v>0</v>
      </c>
      <c r="AN295" s="15" t="s">
        <v>5356</v>
      </c>
      <c r="AO295" s="15"/>
      <c r="AP295" s="15"/>
      <c r="AQ295" s="15"/>
      <c r="AR295" s="15"/>
      <c r="AS295" s="18" t="b">
        <v>0</v>
      </c>
      <c r="AT295" s="15" t="s">
        <v>5357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5">
        <v>0</v>
      </c>
      <c r="BI295" s="15">
        <v>0</v>
      </c>
      <c r="BJ295" s="15">
        <v>0</v>
      </c>
      <c r="BK295" s="15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0</v>
      </c>
      <c r="BQ295" s="15">
        <v>0</v>
      </c>
      <c r="BR295" s="15">
        <v>0</v>
      </c>
      <c r="BS295" s="15">
        <v>0</v>
      </c>
      <c r="BT295" s="15">
        <v>0</v>
      </c>
      <c r="BU295" s="15"/>
      <c r="BV295" s="15"/>
      <c r="BW295" s="15"/>
      <c r="BX295" s="15"/>
      <c r="BY295" s="15"/>
      <c r="BZ295" s="15"/>
      <c r="CA295" s="15"/>
      <c r="CB295" s="15"/>
      <c r="CC295" s="17">
        <v>498</v>
      </c>
      <c r="CD295" s="17">
        <v>207</v>
      </c>
      <c r="CE295" s="17">
        <v>494</v>
      </c>
      <c r="CF295" s="17">
        <v>207</v>
      </c>
      <c r="CG295" s="17">
        <v>490</v>
      </c>
      <c r="CH295" s="17">
        <v>206</v>
      </c>
      <c r="CI295" s="17">
        <v>498</v>
      </c>
      <c r="CJ295" s="17">
        <v>207</v>
      </c>
      <c r="CK295" s="17">
        <v>0</v>
      </c>
      <c r="CL295" s="17">
        <v>0</v>
      </c>
      <c r="CM295" s="17">
        <v>0</v>
      </c>
      <c r="CN295" s="17">
        <v>0</v>
      </c>
      <c r="CO295" s="17">
        <v>0</v>
      </c>
      <c r="CP295" s="17">
        <v>0</v>
      </c>
      <c r="CQ295" s="17">
        <v>254</v>
      </c>
      <c r="CR295" s="17">
        <v>157</v>
      </c>
      <c r="CS295" s="17">
        <v>232</v>
      </c>
      <c r="CT295" s="17">
        <v>51</v>
      </c>
      <c r="CU295" s="17">
        <v>498</v>
      </c>
      <c r="CV295" s="17">
        <v>207</v>
      </c>
      <c r="CW295" s="17">
        <v>481</v>
      </c>
      <c r="CX295" s="17">
        <v>194</v>
      </c>
      <c r="CY295" s="17">
        <v>0</v>
      </c>
      <c r="CZ295" s="17">
        <v>0</v>
      </c>
      <c r="DA295" s="17">
        <v>0</v>
      </c>
      <c r="DB295" s="15"/>
      <c r="DC295" s="15"/>
      <c r="DD295" s="15"/>
      <c r="DE295" s="15"/>
      <c r="DF295" s="15"/>
      <c r="DG295" s="15"/>
      <c r="DH295" s="15"/>
    </row>
    <row r="296" spans="1:112" ht="17.25" thickBot="1">
      <c r="A296" s="18" t="b">
        <v>1</v>
      </c>
      <c r="B296" s="18" t="b">
        <v>1</v>
      </c>
      <c r="C296" s="15"/>
      <c r="D296" s="15"/>
      <c r="E296" s="17">
        <v>470294</v>
      </c>
      <c r="F296" s="17">
        <v>0</v>
      </c>
      <c r="G296" s="17">
        <v>0</v>
      </c>
      <c r="H296" s="17">
        <v>0</v>
      </c>
      <c r="I296" s="17">
        <v>0</v>
      </c>
      <c r="J296" s="15">
        <v>0</v>
      </c>
      <c r="K296" s="17">
        <v>0</v>
      </c>
      <c r="L296" s="17">
        <v>3</v>
      </c>
      <c r="M296" s="15">
        <v>1</v>
      </c>
      <c r="N296" s="15"/>
      <c r="O296" s="17">
        <v>0</v>
      </c>
      <c r="P296" s="15" t="s">
        <v>2272</v>
      </c>
      <c r="Q296" s="15">
        <v>0</v>
      </c>
      <c r="R296" s="17">
        <v>297</v>
      </c>
      <c r="S296" s="18" t="b">
        <v>0</v>
      </c>
      <c r="T296" s="15"/>
      <c r="U296" s="15"/>
      <c r="V296" s="17">
        <v>45</v>
      </c>
      <c r="W296" s="15" t="s">
        <v>2737</v>
      </c>
      <c r="X296" s="15">
        <v>0</v>
      </c>
      <c r="Y296" s="18" t="b">
        <v>0</v>
      </c>
      <c r="Z296" s="15" t="s">
        <v>2738</v>
      </c>
      <c r="AA296" s="15">
        <v>0.3</v>
      </c>
      <c r="AB296" s="18" t="b">
        <v>0</v>
      </c>
      <c r="AC296" s="15"/>
      <c r="AD296" s="15" t="s">
        <v>519</v>
      </c>
      <c r="AE296" s="17">
        <v>11</v>
      </c>
      <c r="AF296" s="17">
        <v>88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5">
        <v>0</v>
      </c>
      <c r="AM296" s="15">
        <v>0</v>
      </c>
      <c r="AN296" s="15" t="s">
        <v>2738</v>
      </c>
      <c r="AO296" s="15"/>
      <c r="AP296" s="15"/>
      <c r="AQ296" s="15"/>
      <c r="AR296" s="15"/>
      <c r="AS296" s="18" t="b">
        <v>0</v>
      </c>
      <c r="AT296" s="15" t="s">
        <v>2739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5">
        <v>0</v>
      </c>
      <c r="BI296" s="15">
        <v>0</v>
      </c>
      <c r="BJ296" s="15">
        <v>0</v>
      </c>
      <c r="BK296" s="15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0</v>
      </c>
      <c r="BQ296" s="15">
        <v>0</v>
      </c>
      <c r="BR296" s="15">
        <v>0</v>
      </c>
      <c r="BS296" s="15">
        <v>0</v>
      </c>
      <c r="BT296" s="15">
        <v>0</v>
      </c>
      <c r="BU296" s="15"/>
      <c r="BV296" s="15"/>
      <c r="BW296" s="15"/>
      <c r="BX296" s="15"/>
      <c r="BY296" s="15"/>
      <c r="BZ296" s="15"/>
      <c r="CA296" s="15"/>
      <c r="CB296" s="15"/>
      <c r="CC296" s="17">
        <v>466</v>
      </c>
      <c r="CD296" s="17">
        <v>192</v>
      </c>
      <c r="CE296" s="17">
        <v>459</v>
      </c>
      <c r="CF296" s="17">
        <v>194</v>
      </c>
      <c r="CG296" s="17">
        <v>445</v>
      </c>
      <c r="CH296" s="17">
        <v>188</v>
      </c>
      <c r="CI296" s="17">
        <v>468</v>
      </c>
      <c r="CJ296" s="17">
        <v>193</v>
      </c>
      <c r="CK296" s="17">
        <v>0</v>
      </c>
      <c r="CL296" s="17">
        <v>0</v>
      </c>
      <c r="CM296" s="17">
        <v>0</v>
      </c>
      <c r="CN296" s="17">
        <v>0</v>
      </c>
      <c r="CO296" s="17">
        <v>0</v>
      </c>
      <c r="CP296" s="17">
        <v>0</v>
      </c>
      <c r="CQ296" s="17">
        <v>437</v>
      </c>
      <c r="CR296" s="17">
        <v>231</v>
      </c>
      <c r="CS296" s="17">
        <v>136</v>
      </c>
      <c r="CT296" s="17">
        <v>10</v>
      </c>
      <c r="CU296" s="17">
        <v>471</v>
      </c>
      <c r="CV296" s="17">
        <v>195</v>
      </c>
      <c r="CW296" s="17">
        <v>329</v>
      </c>
      <c r="CX296" s="17">
        <v>118</v>
      </c>
      <c r="CY296" s="17">
        <v>0</v>
      </c>
      <c r="CZ296" s="17">
        <v>0</v>
      </c>
      <c r="DA296" s="17">
        <v>0</v>
      </c>
      <c r="DB296" s="15"/>
      <c r="DC296" s="15"/>
      <c r="DD296" s="15"/>
      <c r="DE296" s="15"/>
      <c r="DF296" s="15"/>
      <c r="DG296" s="15"/>
      <c r="DH296" s="15"/>
    </row>
    <row r="297" spans="1:112" ht="17.25" thickBot="1">
      <c r="A297" s="18" t="b">
        <v>1</v>
      </c>
      <c r="B297" s="18" t="b">
        <v>1</v>
      </c>
      <c r="C297" s="15"/>
      <c r="D297" s="15"/>
      <c r="E297" s="17">
        <v>500957</v>
      </c>
      <c r="F297" s="17">
        <v>0</v>
      </c>
      <c r="G297" s="17">
        <v>0</v>
      </c>
      <c r="H297" s="17">
        <v>0</v>
      </c>
      <c r="I297" s="17">
        <v>0</v>
      </c>
      <c r="J297" s="15">
        <v>0</v>
      </c>
      <c r="K297" s="17">
        <v>0</v>
      </c>
      <c r="L297" s="17">
        <v>4</v>
      </c>
      <c r="M297" s="15">
        <v>1</v>
      </c>
      <c r="N297" s="15"/>
      <c r="O297" s="17">
        <v>0</v>
      </c>
      <c r="P297" s="15" t="s">
        <v>5358</v>
      </c>
      <c r="Q297" s="15">
        <v>0</v>
      </c>
      <c r="R297" s="17">
        <v>298</v>
      </c>
      <c r="S297" s="18" t="b">
        <v>0</v>
      </c>
      <c r="T297" s="15"/>
      <c r="U297" s="15"/>
      <c r="V297" s="17">
        <v>45</v>
      </c>
      <c r="W297" s="15" t="s">
        <v>5359</v>
      </c>
      <c r="X297" s="15">
        <v>0</v>
      </c>
      <c r="Y297" s="18" t="b">
        <v>0</v>
      </c>
      <c r="Z297" s="15" t="s">
        <v>5360</v>
      </c>
      <c r="AA297" s="15">
        <v>2.9</v>
      </c>
      <c r="AB297" s="18" t="b">
        <v>0</v>
      </c>
      <c r="AC297" s="15"/>
      <c r="AD297" s="15" t="s">
        <v>519</v>
      </c>
      <c r="AE297" s="17">
        <v>11</v>
      </c>
      <c r="AF297" s="17">
        <v>88</v>
      </c>
      <c r="AG297" s="17">
        <v>0</v>
      </c>
      <c r="AH297" s="17">
        <v>0</v>
      </c>
      <c r="AI297" s="17">
        <v>0</v>
      </c>
      <c r="AJ297" s="17">
        <v>0</v>
      </c>
      <c r="AK297" s="17">
        <v>0</v>
      </c>
      <c r="AL297" s="15">
        <v>0</v>
      </c>
      <c r="AM297" s="15">
        <v>0</v>
      </c>
      <c r="AN297" s="15" t="s">
        <v>5360</v>
      </c>
      <c r="AO297" s="15"/>
      <c r="AP297" s="15"/>
      <c r="AQ297" s="15"/>
      <c r="AR297" s="15"/>
      <c r="AS297" s="18" t="b">
        <v>0</v>
      </c>
      <c r="AT297" s="15" t="s">
        <v>5361</v>
      </c>
      <c r="AU297" s="17">
        <v>0</v>
      </c>
      <c r="AV297" s="17">
        <v>0</v>
      </c>
      <c r="AW297" s="17">
        <v>0</v>
      </c>
      <c r="AX297" s="17">
        <v>0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  <c r="BG297" s="17">
        <v>0</v>
      </c>
      <c r="BH297" s="15">
        <v>0</v>
      </c>
      <c r="BI297" s="15">
        <v>0</v>
      </c>
      <c r="BJ297" s="15">
        <v>0</v>
      </c>
      <c r="BK297" s="15">
        <v>0</v>
      </c>
      <c r="BL297" s="17">
        <v>0</v>
      </c>
      <c r="BM297" s="17">
        <v>0</v>
      </c>
      <c r="BN297" s="17">
        <v>0</v>
      </c>
      <c r="BO297" s="17">
        <v>0</v>
      </c>
      <c r="BP297" s="17">
        <v>0</v>
      </c>
      <c r="BQ297" s="15">
        <v>0</v>
      </c>
      <c r="BR297" s="15">
        <v>0</v>
      </c>
      <c r="BS297" s="15">
        <v>0</v>
      </c>
      <c r="BT297" s="15">
        <v>0</v>
      </c>
      <c r="BU297" s="15"/>
      <c r="BV297" s="15"/>
      <c r="BW297" s="15"/>
      <c r="BX297" s="15"/>
      <c r="BY297" s="15"/>
      <c r="BZ297" s="15"/>
      <c r="CA297" s="15"/>
      <c r="CB297" s="15"/>
      <c r="CC297" s="17">
        <v>471</v>
      </c>
      <c r="CD297" s="17">
        <v>47</v>
      </c>
      <c r="CE297" s="17">
        <v>465</v>
      </c>
      <c r="CF297" s="17">
        <v>47</v>
      </c>
      <c r="CG297" s="17">
        <v>453</v>
      </c>
      <c r="CH297" s="17">
        <v>47</v>
      </c>
      <c r="CI297" s="17">
        <v>473</v>
      </c>
      <c r="CJ297" s="17">
        <v>48</v>
      </c>
      <c r="CK297" s="17">
        <v>0</v>
      </c>
      <c r="CL297" s="17">
        <v>0</v>
      </c>
      <c r="CM297" s="17">
        <v>0</v>
      </c>
      <c r="CN297" s="17">
        <v>0</v>
      </c>
      <c r="CO297" s="17">
        <v>0</v>
      </c>
      <c r="CP297" s="17">
        <v>0</v>
      </c>
      <c r="CQ297" s="17">
        <v>453</v>
      </c>
      <c r="CR297" s="17">
        <v>59</v>
      </c>
      <c r="CS297" s="17">
        <v>152</v>
      </c>
      <c r="CT297" s="17">
        <v>3</v>
      </c>
      <c r="CU297" s="17">
        <v>476</v>
      </c>
      <c r="CV297" s="17">
        <v>49</v>
      </c>
      <c r="CW297" s="17">
        <v>108</v>
      </c>
      <c r="CX297" s="17">
        <v>17</v>
      </c>
      <c r="CY297" s="17">
        <v>0</v>
      </c>
      <c r="CZ297" s="17">
        <v>0</v>
      </c>
      <c r="DA297" s="17">
        <v>0</v>
      </c>
      <c r="DB297" s="15"/>
      <c r="DC297" s="15"/>
      <c r="DD297" s="15"/>
      <c r="DE297" s="15"/>
      <c r="DF297" s="15"/>
      <c r="DG297" s="15"/>
      <c r="DH297" s="15"/>
    </row>
    <row r="298" spans="1:112" ht="17.25" thickBot="1">
      <c r="A298" s="18" t="b">
        <v>1</v>
      </c>
      <c r="B298" s="18" t="b">
        <v>1</v>
      </c>
      <c r="C298" s="15"/>
      <c r="D298" s="15"/>
      <c r="E298" s="17">
        <v>534392</v>
      </c>
      <c r="F298" s="17">
        <v>0</v>
      </c>
      <c r="G298" s="17">
        <v>0</v>
      </c>
      <c r="H298" s="17">
        <v>0</v>
      </c>
      <c r="I298" s="17">
        <v>0</v>
      </c>
      <c r="J298" s="15">
        <v>0</v>
      </c>
      <c r="K298" s="17">
        <v>0</v>
      </c>
      <c r="L298" s="17">
        <v>4</v>
      </c>
      <c r="M298" s="15">
        <v>1</v>
      </c>
      <c r="N298" s="15"/>
      <c r="O298" s="17">
        <v>0</v>
      </c>
      <c r="P298" s="15" t="s">
        <v>708</v>
      </c>
      <c r="Q298" s="15">
        <v>0</v>
      </c>
      <c r="R298" s="17">
        <v>299</v>
      </c>
      <c r="S298" s="18" t="b">
        <v>0</v>
      </c>
      <c r="T298" s="15"/>
      <c r="U298" s="15"/>
      <c r="V298" s="17">
        <v>45</v>
      </c>
      <c r="W298" s="15" t="s">
        <v>5362</v>
      </c>
      <c r="X298" s="15">
        <v>0</v>
      </c>
      <c r="Y298" s="18" t="b">
        <v>0</v>
      </c>
      <c r="Z298" s="15" t="s">
        <v>5363</v>
      </c>
      <c r="AA298" s="15">
        <v>1.2</v>
      </c>
      <c r="AB298" s="18" t="b">
        <v>0</v>
      </c>
      <c r="AC298" s="15"/>
      <c r="AD298" s="15" t="s">
        <v>519</v>
      </c>
      <c r="AE298" s="17">
        <v>11</v>
      </c>
      <c r="AF298" s="17">
        <v>88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5">
        <v>0</v>
      </c>
      <c r="AM298" s="15">
        <v>0</v>
      </c>
      <c r="AN298" s="15" t="s">
        <v>5363</v>
      </c>
      <c r="AO298" s="15"/>
      <c r="AP298" s="15"/>
      <c r="AQ298" s="15"/>
      <c r="AR298" s="15"/>
      <c r="AS298" s="18" t="b">
        <v>0</v>
      </c>
      <c r="AT298" s="15" t="s">
        <v>5364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5">
        <v>0</v>
      </c>
      <c r="BI298" s="15">
        <v>0</v>
      </c>
      <c r="BJ298" s="15">
        <v>0</v>
      </c>
      <c r="BK298" s="15">
        <v>0</v>
      </c>
      <c r="BL298" s="17">
        <v>0</v>
      </c>
      <c r="BM298" s="17">
        <v>0</v>
      </c>
      <c r="BN298" s="17">
        <v>0</v>
      </c>
      <c r="BO298" s="17">
        <v>0</v>
      </c>
      <c r="BP298" s="17">
        <v>0</v>
      </c>
      <c r="BQ298" s="15">
        <v>0</v>
      </c>
      <c r="BR298" s="15">
        <v>0</v>
      </c>
      <c r="BS298" s="15">
        <v>0</v>
      </c>
      <c r="BT298" s="15">
        <v>0</v>
      </c>
      <c r="BU298" s="15"/>
      <c r="BV298" s="15"/>
      <c r="BW298" s="15"/>
      <c r="BX298" s="15"/>
      <c r="BY298" s="15"/>
      <c r="BZ298" s="15"/>
      <c r="CA298" s="15"/>
      <c r="CB298" s="15"/>
      <c r="CC298" s="17">
        <v>473</v>
      </c>
      <c r="CD298" s="17">
        <v>48</v>
      </c>
      <c r="CE298" s="17">
        <v>469</v>
      </c>
      <c r="CF298" s="17">
        <v>48</v>
      </c>
      <c r="CG298" s="17">
        <v>459</v>
      </c>
      <c r="CH298" s="17">
        <v>48</v>
      </c>
      <c r="CI298" s="17">
        <v>475</v>
      </c>
      <c r="CJ298" s="17">
        <v>49</v>
      </c>
      <c r="CK298" s="17">
        <v>0</v>
      </c>
      <c r="CL298" s="17">
        <v>0</v>
      </c>
      <c r="CM298" s="17">
        <v>0</v>
      </c>
      <c r="CN298" s="17">
        <v>0</v>
      </c>
      <c r="CO298" s="17">
        <v>0</v>
      </c>
      <c r="CP298" s="17">
        <v>0</v>
      </c>
      <c r="CQ298" s="17">
        <v>460</v>
      </c>
      <c r="CR298" s="17">
        <v>60</v>
      </c>
      <c r="CS298" s="17">
        <v>159</v>
      </c>
      <c r="CT298" s="17">
        <v>4</v>
      </c>
      <c r="CU298" s="17">
        <v>478</v>
      </c>
      <c r="CV298" s="17">
        <v>50</v>
      </c>
      <c r="CW298" s="17">
        <v>179</v>
      </c>
      <c r="CX298" s="17">
        <v>31</v>
      </c>
      <c r="CY298" s="17">
        <v>0</v>
      </c>
      <c r="CZ298" s="17">
        <v>0</v>
      </c>
      <c r="DA298" s="17">
        <v>0</v>
      </c>
      <c r="DB298" s="15"/>
      <c r="DC298" s="15"/>
      <c r="DD298" s="15"/>
      <c r="DE298" s="15"/>
      <c r="DF298" s="15"/>
      <c r="DG298" s="15"/>
      <c r="DH298" s="15"/>
    </row>
    <row r="299" spans="1:112" ht="17.25" thickBot="1">
      <c r="A299" s="18" t="b">
        <v>1</v>
      </c>
      <c r="B299" s="18" t="b">
        <v>1</v>
      </c>
      <c r="C299" s="15"/>
      <c r="D299" s="15"/>
      <c r="E299" s="17">
        <v>169359</v>
      </c>
      <c r="F299" s="17">
        <v>0</v>
      </c>
      <c r="G299" s="17">
        <v>0</v>
      </c>
      <c r="H299" s="17">
        <v>0</v>
      </c>
      <c r="I299" s="17">
        <v>0</v>
      </c>
      <c r="J299" s="15">
        <v>0</v>
      </c>
      <c r="K299" s="17">
        <v>0</v>
      </c>
      <c r="L299" s="17">
        <v>2</v>
      </c>
      <c r="M299" s="15">
        <v>1</v>
      </c>
      <c r="N299" s="15"/>
      <c r="O299" s="17">
        <v>0</v>
      </c>
      <c r="P299" s="15" t="s">
        <v>544</v>
      </c>
      <c r="Q299" s="15">
        <v>0</v>
      </c>
      <c r="R299" s="17">
        <v>556</v>
      </c>
      <c r="S299" s="18" t="b">
        <v>0</v>
      </c>
      <c r="T299" s="15"/>
      <c r="U299" s="15"/>
      <c r="V299" s="17">
        <v>40</v>
      </c>
      <c r="W299" s="15" t="s">
        <v>906</v>
      </c>
      <c r="X299" s="15">
        <v>0</v>
      </c>
      <c r="Y299" s="18" t="b">
        <v>0</v>
      </c>
      <c r="Z299" s="15" t="s">
        <v>266</v>
      </c>
      <c r="AA299" s="15">
        <v>0.3</v>
      </c>
      <c r="AB299" s="18" t="b">
        <v>0</v>
      </c>
      <c r="AC299" s="15"/>
      <c r="AD299" s="15" t="s">
        <v>519</v>
      </c>
      <c r="AE299" s="17">
        <v>11</v>
      </c>
      <c r="AF299" s="17">
        <v>88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5">
        <v>0</v>
      </c>
      <c r="AM299" s="15">
        <v>0</v>
      </c>
      <c r="AN299" s="15" t="s">
        <v>266</v>
      </c>
      <c r="AO299" s="15"/>
      <c r="AP299" s="17">
        <v>241</v>
      </c>
      <c r="AQ299" s="68">
        <v>46226</v>
      </c>
      <c r="AR299" s="68">
        <v>34960</v>
      </c>
      <c r="AS299" s="18" t="b">
        <v>0</v>
      </c>
      <c r="AT299" s="15" t="s">
        <v>2919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5">
        <v>0</v>
      </c>
      <c r="BI299" s="15">
        <v>0</v>
      </c>
      <c r="BJ299" s="15">
        <v>0</v>
      </c>
      <c r="BK299" s="15">
        <v>0</v>
      </c>
      <c r="BL299" s="17">
        <v>0</v>
      </c>
      <c r="BM299" s="17">
        <v>0</v>
      </c>
      <c r="BN299" s="17">
        <v>0</v>
      </c>
      <c r="BO299" s="17">
        <v>0</v>
      </c>
      <c r="BP299" s="17">
        <v>0</v>
      </c>
      <c r="BQ299" s="15">
        <v>0</v>
      </c>
      <c r="BR299" s="15">
        <v>0</v>
      </c>
      <c r="BS299" s="15">
        <v>0</v>
      </c>
      <c r="BT299" s="15">
        <v>0</v>
      </c>
      <c r="BU299" s="15"/>
      <c r="BV299" s="15"/>
      <c r="BW299" s="15"/>
      <c r="BX299" s="15"/>
      <c r="BY299" s="15"/>
      <c r="BZ299" s="15"/>
      <c r="CA299" s="15"/>
      <c r="CB299" s="15"/>
      <c r="CC299" s="17">
        <v>406</v>
      </c>
      <c r="CD299" s="17">
        <v>138</v>
      </c>
      <c r="CE299" s="17">
        <v>391</v>
      </c>
      <c r="CF299" s="17">
        <v>137</v>
      </c>
      <c r="CG299" s="17">
        <v>372</v>
      </c>
      <c r="CH299" s="17">
        <v>133</v>
      </c>
      <c r="CI299" s="17">
        <v>408</v>
      </c>
      <c r="CJ299" s="17">
        <v>138</v>
      </c>
      <c r="CK299" s="17">
        <v>0</v>
      </c>
      <c r="CL299" s="17">
        <v>0</v>
      </c>
      <c r="CM299" s="17">
        <v>0</v>
      </c>
      <c r="CN299" s="17">
        <v>0</v>
      </c>
      <c r="CO299" s="17">
        <v>0</v>
      </c>
      <c r="CP299" s="17">
        <v>0</v>
      </c>
      <c r="CQ299" s="17">
        <v>508</v>
      </c>
      <c r="CR299" s="17">
        <v>145</v>
      </c>
      <c r="CS299" s="17">
        <v>17</v>
      </c>
      <c r="CT299" s="17">
        <v>8</v>
      </c>
      <c r="CU299" s="17">
        <v>412</v>
      </c>
      <c r="CV299" s="17">
        <v>139</v>
      </c>
      <c r="CW299" s="17">
        <v>318</v>
      </c>
      <c r="CX299" s="17">
        <v>114</v>
      </c>
      <c r="CY299" s="17">
        <v>0</v>
      </c>
      <c r="CZ299" s="17">
        <v>0</v>
      </c>
      <c r="DA299" s="17">
        <v>0</v>
      </c>
      <c r="DB299" s="15"/>
      <c r="DC299" s="15"/>
      <c r="DD299" s="15"/>
      <c r="DE299" s="15"/>
      <c r="DF299" s="15"/>
      <c r="DG299" s="15"/>
      <c r="DH299" s="15"/>
    </row>
    <row r="300" spans="1:112" ht="17.25" thickBot="1">
      <c r="A300" s="18" t="b">
        <v>1</v>
      </c>
      <c r="B300" s="18" t="b">
        <v>1</v>
      </c>
      <c r="C300" s="15"/>
      <c r="D300" s="15"/>
      <c r="E300" s="17">
        <v>219924</v>
      </c>
      <c r="F300" s="17">
        <v>0</v>
      </c>
      <c r="G300" s="17">
        <v>0</v>
      </c>
      <c r="H300" s="17">
        <v>0</v>
      </c>
      <c r="I300" s="17">
        <v>0</v>
      </c>
      <c r="J300" s="15">
        <v>0</v>
      </c>
      <c r="K300" s="17">
        <v>0</v>
      </c>
      <c r="L300" s="17">
        <v>2</v>
      </c>
      <c r="M300" s="15">
        <v>1</v>
      </c>
      <c r="N300" s="15"/>
      <c r="O300" s="17">
        <v>0</v>
      </c>
      <c r="P300" s="15" t="s">
        <v>800</v>
      </c>
      <c r="Q300" s="15">
        <v>0</v>
      </c>
      <c r="R300" s="17">
        <v>259</v>
      </c>
      <c r="S300" s="18" t="b">
        <v>0</v>
      </c>
      <c r="T300" s="15"/>
      <c r="U300" s="15"/>
      <c r="V300" s="17">
        <v>40</v>
      </c>
      <c r="W300" s="15" t="s">
        <v>801</v>
      </c>
      <c r="X300" s="15">
        <v>2.4</v>
      </c>
      <c r="Y300" s="18" t="b">
        <v>0</v>
      </c>
      <c r="Z300" s="15" t="s">
        <v>291</v>
      </c>
      <c r="AA300" s="15">
        <v>21.5</v>
      </c>
      <c r="AB300" s="18" t="b">
        <v>0</v>
      </c>
      <c r="AC300" s="15"/>
      <c r="AD300" s="15" t="s">
        <v>519</v>
      </c>
      <c r="AE300" s="17">
        <v>12</v>
      </c>
      <c r="AF300" s="17">
        <v>40</v>
      </c>
      <c r="AG300" s="17">
        <v>31</v>
      </c>
      <c r="AH300" s="17">
        <v>0</v>
      </c>
      <c r="AI300" s="17">
        <v>0</v>
      </c>
      <c r="AJ300" s="17">
        <v>0</v>
      </c>
      <c r="AK300" s="17">
        <v>0</v>
      </c>
      <c r="AL300" s="15">
        <v>0</v>
      </c>
      <c r="AM300" s="15">
        <v>7.8</v>
      </c>
      <c r="AN300" s="15" t="s">
        <v>291</v>
      </c>
      <c r="AO300" s="15"/>
      <c r="AP300" s="15"/>
      <c r="AQ300" s="15"/>
      <c r="AR300" s="15"/>
      <c r="AS300" s="18" t="b">
        <v>0</v>
      </c>
      <c r="AT300" s="15" t="s">
        <v>2645</v>
      </c>
      <c r="AU300" s="17">
        <v>812</v>
      </c>
      <c r="AV300" s="17">
        <v>1</v>
      </c>
      <c r="AW300" s="17">
        <v>0</v>
      </c>
      <c r="AX300" s="17">
        <v>1</v>
      </c>
      <c r="AY300" s="17">
        <v>13</v>
      </c>
      <c r="AZ300" s="17">
        <v>0</v>
      </c>
      <c r="BA300" s="17">
        <v>0</v>
      </c>
      <c r="BB300" s="17">
        <v>0</v>
      </c>
      <c r="BC300" s="17">
        <v>2</v>
      </c>
      <c r="BD300" s="17">
        <v>0</v>
      </c>
      <c r="BE300" s="17">
        <v>0</v>
      </c>
      <c r="BF300" s="17">
        <v>3</v>
      </c>
      <c r="BG300" s="17">
        <v>103</v>
      </c>
      <c r="BH300" s="15">
        <v>190.8</v>
      </c>
      <c r="BI300" s="15">
        <v>8</v>
      </c>
      <c r="BJ300" s="15">
        <v>31</v>
      </c>
      <c r="BK300" s="15">
        <v>23</v>
      </c>
      <c r="BL300" s="17">
        <v>0</v>
      </c>
      <c r="BM300" s="17">
        <v>0</v>
      </c>
      <c r="BN300" s="17">
        <v>0</v>
      </c>
      <c r="BO300" s="17">
        <v>0</v>
      </c>
      <c r="BP300" s="17">
        <v>8</v>
      </c>
      <c r="BQ300" s="15">
        <v>0.8</v>
      </c>
      <c r="BR300" s="15">
        <v>0.05</v>
      </c>
      <c r="BS300" s="15">
        <v>0.85</v>
      </c>
      <c r="BT300" s="15">
        <v>12.42</v>
      </c>
      <c r="BU300" s="15"/>
      <c r="BV300" s="15"/>
      <c r="BW300" s="15"/>
      <c r="BX300" s="15"/>
      <c r="BY300" s="15"/>
      <c r="BZ300" s="15"/>
      <c r="CA300" s="15"/>
      <c r="CB300" s="15"/>
      <c r="CC300" s="17">
        <v>255</v>
      </c>
      <c r="CD300" s="17">
        <v>96</v>
      </c>
      <c r="CE300" s="17">
        <v>345</v>
      </c>
      <c r="CF300" s="17">
        <v>119</v>
      </c>
      <c r="CG300" s="17">
        <v>297</v>
      </c>
      <c r="CH300" s="17">
        <v>100</v>
      </c>
      <c r="CI300" s="17">
        <v>306</v>
      </c>
      <c r="CJ300" s="17">
        <v>105</v>
      </c>
      <c r="CK300" s="17">
        <v>0.09</v>
      </c>
      <c r="CL300" s="17">
        <v>0</v>
      </c>
      <c r="CM300" s="17">
        <v>0.01</v>
      </c>
      <c r="CN300" s="17">
        <v>0.1</v>
      </c>
      <c r="CO300" s="17">
        <v>1.38</v>
      </c>
      <c r="CP300" s="17">
        <v>1.44</v>
      </c>
      <c r="CQ300" s="17">
        <v>518</v>
      </c>
      <c r="CR300" s="17">
        <v>153</v>
      </c>
      <c r="CS300" s="17">
        <v>27</v>
      </c>
      <c r="CT300" s="17">
        <v>16</v>
      </c>
      <c r="CU300" s="17">
        <v>242</v>
      </c>
      <c r="CV300" s="17">
        <v>98</v>
      </c>
      <c r="CW300" s="17">
        <v>13</v>
      </c>
      <c r="CX300" s="17">
        <v>5</v>
      </c>
      <c r="CY300" s="17">
        <v>0.89</v>
      </c>
      <c r="CZ300" s="17">
        <v>0.11</v>
      </c>
      <c r="DA300" s="17">
        <v>0</v>
      </c>
      <c r="DB300" s="15"/>
      <c r="DC300" s="15"/>
      <c r="DD300" s="15"/>
      <c r="DE300" s="15"/>
      <c r="DF300" s="15"/>
      <c r="DG300" s="15"/>
      <c r="DH300" s="15"/>
    </row>
    <row r="301" spans="1:112" ht="17.25" thickBot="1">
      <c r="A301" s="18" t="b">
        <v>1</v>
      </c>
      <c r="B301" s="18" t="b">
        <v>1</v>
      </c>
      <c r="C301" s="15"/>
      <c r="D301" s="15"/>
      <c r="E301" s="17">
        <v>108813</v>
      </c>
      <c r="F301" s="17">
        <v>0</v>
      </c>
      <c r="G301" s="17">
        <v>0</v>
      </c>
      <c r="H301" s="17">
        <v>0</v>
      </c>
      <c r="I301" s="17">
        <v>0</v>
      </c>
      <c r="J301" s="15">
        <v>0</v>
      </c>
      <c r="K301" s="17">
        <v>0</v>
      </c>
      <c r="L301" s="17">
        <v>1</v>
      </c>
      <c r="M301" s="15">
        <v>2</v>
      </c>
      <c r="N301" s="15"/>
      <c r="O301" s="17">
        <v>0</v>
      </c>
      <c r="P301" s="15" t="s">
        <v>624</v>
      </c>
      <c r="Q301" s="15">
        <v>0</v>
      </c>
      <c r="R301" s="17">
        <v>300</v>
      </c>
      <c r="S301" s="18" t="b">
        <v>0</v>
      </c>
      <c r="T301" s="15"/>
      <c r="U301" s="15"/>
      <c r="V301" s="17">
        <v>45</v>
      </c>
      <c r="W301" s="15" t="s">
        <v>5365</v>
      </c>
      <c r="X301" s="15">
        <v>0</v>
      </c>
      <c r="Y301" s="18" t="b">
        <v>0</v>
      </c>
      <c r="Z301" s="15" t="s">
        <v>5366</v>
      </c>
      <c r="AA301" s="15">
        <v>0.9</v>
      </c>
      <c r="AB301" s="18" t="b">
        <v>0</v>
      </c>
      <c r="AC301" s="15"/>
      <c r="AD301" s="15" t="s">
        <v>519</v>
      </c>
      <c r="AE301" s="17">
        <v>12</v>
      </c>
      <c r="AF301" s="17">
        <v>40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5">
        <v>0</v>
      </c>
      <c r="AM301" s="15">
        <v>0</v>
      </c>
      <c r="AN301" s="15" t="s">
        <v>5366</v>
      </c>
      <c r="AO301" s="15"/>
      <c r="AP301" s="15"/>
      <c r="AQ301" s="15"/>
      <c r="AR301" s="15"/>
      <c r="AS301" s="18" t="b">
        <v>0</v>
      </c>
      <c r="AT301" s="15" t="s">
        <v>5367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5">
        <v>0</v>
      </c>
      <c r="BI301" s="15">
        <v>0</v>
      </c>
      <c r="BJ301" s="15">
        <v>0</v>
      </c>
      <c r="BK301" s="15">
        <v>0</v>
      </c>
      <c r="BL301" s="17">
        <v>0</v>
      </c>
      <c r="BM301" s="17">
        <v>0</v>
      </c>
      <c r="BN301" s="17">
        <v>0</v>
      </c>
      <c r="BO301" s="17">
        <v>0</v>
      </c>
      <c r="BP301" s="17">
        <v>0</v>
      </c>
      <c r="BQ301" s="15">
        <v>0</v>
      </c>
      <c r="BR301" s="15">
        <v>0</v>
      </c>
      <c r="BS301" s="15">
        <v>0</v>
      </c>
      <c r="BT301" s="15">
        <v>0</v>
      </c>
      <c r="BU301" s="15"/>
      <c r="BV301" s="15"/>
      <c r="BW301" s="15"/>
      <c r="BX301" s="15"/>
      <c r="BY301" s="15"/>
      <c r="BZ301" s="15"/>
      <c r="CA301" s="15"/>
      <c r="CB301" s="15"/>
      <c r="CC301" s="17">
        <v>453</v>
      </c>
      <c r="CD301" s="17">
        <v>52</v>
      </c>
      <c r="CE301" s="17">
        <v>442</v>
      </c>
      <c r="CF301" s="17">
        <v>39</v>
      </c>
      <c r="CG301" s="17">
        <v>425</v>
      </c>
      <c r="CH301" s="17">
        <v>30</v>
      </c>
      <c r="CI301" s="17">
        <v>455</v>
      </c>
      <c r="CJ301" s="17">
        <v>52</v>
      </c>
      <c r="CK301" s="17">
        <v>0</v>
      </c>
      <c r="CL301" s="17">
        <v>0</v>
      </c>
      <c r="CM301" s="17">
        <v>0</v>
      </c>
      <c r="CN301" s="17">
        <v>0</v>
      </c>
      <c r="CO301" s="17">
        <v>0</v>
      </c>
      <c r="CP301" s="17">
        <v>0</v>
      </c>
      <c r="CQ301" s="17">
        <v>381</v>
      </c>
      <c r="CR301" s="17">
        <v>24</v>
      </c>
      <c r="CS301" s="17">
        <v>80</v>
      </c>
      <c r="CT301" s="17">
        <v>26</v>
      </c>
      <c r="CU301" s="17">
        <v>458</v>
      </c>
      <c r="CV301" s="17">
        <v>52</v>
      </c>
      <c r="CW301" s="17">
        <v>208</v>
      </c>
      <c r="CX301" s="17">
        <v>32</v>
      </c>
      <c r="CY301" s="17">
        <v>0</v>
      </c>
      <c r="CZ301" s="17">
        <v>0</v>
      </c>
      <c r="DA301" s="17">
        <v>0</v>
      </c>
      <c r="DB301" s="15"/>
      <c r="DC301" s="15"/>
      <c r="DD301" s="15"/>
      <c r="DE301" s="15"/>
      <c r="DF301" s="15"/>
      <c r="DG301" s="15"/>
      <c r="DH301" s="15"/>
    </row>
    <row r="302" spans="1:112" ht="17.25" thickBot="1">
      <c r="A302" s="18" t="b">
        <v>1</v>
      </c>
      <c r="B302" s="18" t="b">
        <v>1</v>
      </c>
      <c r="C302" s="15"/>
      <c r="D302" s="15"/>
      <c r="E302" s="17">
        <v>112520</v>
      </c>
      <c r="F302" s="17">
        <v>0</v>
      </c>
      <c r="G302" s="17">
        <v>0</v>
      </c>
      <c r="H302" s="17">
        <v>0</v>
      </c>
      <c r="I302" s="17">
        <v>0</v>
      </c>
      <c r="J302" s="15">
        <v>0</v>
      </c>
      <c r="K302" s="17">
        <v>0</v>
      </c>
      <c r="L302" s="17">
        <v>1</v>
      </c>
      <c r="M302" s="15">
        <v>1</v>
      </c>
      <c r="N302" s="15"/>
      <c r="O302" s="17">
        <v>0</v>
      </c>
      <c r="P302" s="15" t="s">
        <v>764</v>
      </c>
      <c r="Q302" s="15">
        <v>0</v>
      </c>
      <c r="R302" s="17">
        <v>301</v>
      </c>
      <c r="S302" s="18" t="b">
        <v>0</v>
      </c>
      <c r="T302" s="15"/>
      <c r="U302" s="15"/>
      <c r="V302" s="17">
        <v>40</v>
      </c>
      <c r="W302" s="15" t="s">
        <v>5368</v>
      </c>
      <c r="X302" s="15">
        <v>0</v>
      </c>
      <c r="Y302" s="18" t="b">
        <v>0</v>
      </c>
      <c r="Z302" s="15" t="s">
        <v>421</v>
      </c>
      <c r="AA302" s="15">
        <v>7</v>
      </c>
      <c r="AB302" s="18" t="b">
        <v>0</v>
      </c>
      <c r="AC302" s="15"/>
      <c r="AD302" s="15" t="s">
        <v>519</v>
      </c>
      <c r="AE302" s="17">
        <v>12</v>
      </c>
      <c r="AF302" s="17">
        <v>40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5">
        <v>0</v>
      </c>
      <c r="AM302" s="15">
        <v>0</v>
      </c>
      <c r="AN302" s="15" t="s">
        <v>421</v>
      </c>
      <c r="AO302" s="15"/>
      <c r="AP302" s="15"/>
      <c r="AQ302" s="15"/>
      <c r="AR302" s="15"/>
      <c r="AS302" s="18" t="b">
        <v>0</v>
      </c>
      <c r="AT302" s="15" t="s">
        <v>5369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5">
        <v>0</v>
      </c>
      <c r="BI302" s="15">
        <v>0</v>
      </c>
      <c r="BJ302" s="15">
        <v>0</v>
      </c>
      <c r="BK302" s="15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0</v>
      </c>
      <c r="BQ302" s="15">
        <v>0</v>
      </c>
      <c r="BR302" s="15">
        <v>0</v>
      </c>
      <c r="BS302" s="15">
        <v>0</v>
      </c>
      <c r="BT302" s="15">
        <v>0</v>
      </c>
      <c r="BU302" s="15"/>
      <c r="BV302" s="15"/>
      <c r="BW302" s="15"/>
      <c r="BX302" s="15"/>
      <c r="BY302" s="15"/>
      <c r="BZ302" s="15"/>
      <c r="CA302" s="15"/>
      <c r="CB302" s="15"/>
      <c r="CC302" s="17">
        <v>402</v>
      </c>
      <c r="CD302" s="17">
        <v>37</v>
      </c>
      <c r="CE302" s="17">
        <v>386</v>
      </c>
      <c r="CF302" s="17">
        <v>20</v>
      </c>
      <c r="CG302" s="17">
        <v>367</v>
      </c>
      <c r="CH302" s="17">
        <v>11</v>
      </c>
      <c r="CI302" s="17">
        <v>404</v>
      </c>
      <c r="CJ302" s="17">
        <v>37</v>
      </c>
      <c r="CK302" s="17">
        <v>0</v>
      </c>
      <c r="CL302" s="17">
        <v>0</v>
      </c>
      <c r="CM302" s="17">
        <v>0</v>
      </c>
      <c r="CN302" s="17">
        <v>0</v>
      </c>
      <c r="CO302" s="17">
        <v>0</v>
      </c>
      <c r="CP302" s="17">
        <v>0</v>
      </c>
      <c r="CQ302" s="17">
        <v>501</v>
      </c>
      <c r="CR302" s="17">
        <v>47</v>
      </c>
      <c r="CS302" s="17">
        <v>10</v>
      </c>
      <c r="CT302" s="17">
        <v>7</v>
      </c>
      <c r="CU302" s="17">
        <v>408</v>
      </c>
      <c r="CV302" s="17">
        <v>37</v>
      </c>
      <c r="CW302" s="17">
        <v>61</v>
      </c>
      <c r="CX302" s="17">
        <v>8</v>
      </c>
      <c r="CY302" s="17">
        <v>0</v>
      </c>
      <c r="CZ302" s="17">
        <v>0</v>
      </c>
      <c r="DA302" s="17">
        <v>0</v>
      </c>
      <c r="DB302" s="15"/>
      <c r="DC302" s="15"/>
      <c r="DD302" s="15"/>
      <c r="DE302" s="15"/>
      <c r="DF302" s="15"/>
      <c r="DG302" s="15"/>
      <c r="DH302" s="15"/>
    </row>
    <row r="303" spans="1:112" ht="17.25" thickBot="1">
      <c r="A303" s="18" t="b">
        <v>1</v>
      </c>
      <c r="B303" s="18" t="b">
        <v>1</v>
      </c>
      <c r="C303" s="15"/>
      <c r="D303" s="15"/>
      <c r="E303" s="17">
        <v>50093</v>
      </c>
      <c r="F303" s="17">
        <v>0</v>
      </c>
      <c r="G303" s="17">
        <v>0</v>
      </c>
      <c r="H303" s="17">
        <v>0</v>
      </c>
      <c r="I303" s="17">
        <v>0</v>
      </c>
      <c r="J303" s="15">
        <v>0</v>
      </c>
      <c r="K303" s="17">
        <v>0</v>
      </c>
      <c r="L303" s="17">
        <v>1</v>
      </c>
      <c r="M303" s="15">
        <v>1</v>
      </c>
      <c r="N303" s="15"/>
      <c r="O303" s="17">
        <v>0</v>
      </c>
      <c r="P303" s="15" t="s">
        <v>595</v>
      </c>
      <c r="Q303" s="15">
        <v>0</v>
      </c>
      <c r="R303" s="17">
        <v>302</v>
      </c>
      <c r="S303" s="18" t="b">
        <v>0</v>
      </c>
      <c r="T303" s="15"/>
      <c r="U303" s="15"/>
      <c r="V303" s="17">
        <v>40</v>
      </c>
      <c r="W303" s="15" t="s">
        <v>5370</v>
      </c>
      <c r="X303" s="15">
        <v>0</v>
      </c>
      <c r="Y303" s="18" t="b">
        <v>0</v>
      </c>
      <c r="Z303" s="15" t="s">
        <v>5371</v>
      </c>
      <c r="AA303" s="15">
        <v>0.7</v>
      </c>
      <c r="AB303" s="18" t="b">
        <v>0</v>
      </c>
      <c r="AC303" s="15"/>
      <c r="AD303" s="15" t="s">
        <v>519</v>
      </c>
      <c r="AE303" s="17">
        <v>12</v>
      </c>
      <c r="AF303" s="17">
        <v>40</v>
      </c>
      <c r="AG303" s="17">
        <v>0</v>
      </c>
      <c r="AH303" s="17">
        <v>0</v>
      </c>
      <c r="AI303" s="17">
        <v>0</v>
      </c>
      <c r="AJ303" s="17">
        <v>0</v>
      </c>
      <c r="AK303" s="17">
        <v>0</v>
      </c>
      <c r="AL303" s="15">
        <v>0</v>
      </c>
      <c r="AM303" s="15">
        <v>0</v>
      </c>
      <c r="AN303" s="15" t="s">
        <v>5371</v>
      </c>
      <c r="AO303" s="15"/>
      <c r="AP303" s="15"/>
      <c r="AQ303" s="15"/>
      <c r="AR303" s="15"/>
      <c r="AS303" s="18" t="b">
        <v>0</v>
      </c>
      <c r="AT303" s="15" t="s">
        <v>5372</v>
      </c>
      <c r="AU303" s="17">
        <v>0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>
        <v>0</v>
      </c>
      <c r="BB303" s="17">
        <v>0</v>
      </c>
      <c r="BC303" s="17">
        <v>0</v>
      </c>
      <c r="BD303" s="17">
        <v>0</v>
      </c>
      <c r="BE303" s="17">
        <v>0</v>
      </c>
      <c r="BF303" s="17">
        <v>0</v>
      </c>
      <c r="BG303" s="17">
        <v>0</v>
      </c>
      <c r="BH303" s="15">
        <v>0</v>
      </c>
      <c r="BI303" s="15">
        <v>0</v>
      </c>
      <c r="BJ303" s="15">
        <v>0</v>
      </c>
      <c r="BK303" s="15">
        <v>0</v>
      </c>
      <c r="BL303" s="17">
        <v>0</v>
      </c>
      <c r="BM303" s="17">
        <v>0</v>
      </c>
      <c r="BN303" s="17">
        <v>0</v>
      </c>
      <c r="BO303" s="17">
        <v>0</v>
      </c>
      <c r="BP303" s="17">
        <v>0</v>
      </c>
      <c r="BQ303" s="15">
        <v>0</v>
      </c>
      <c r="BR303" s="15">
        <v>0</v>
      </c>
      <c r="BS303" s="15">
        <v>0</v>
      </c>
      <c r="BT303" s="15">
        <v>0</v>
      </c>
      <c r="BU303" s="15"/>
      <c r="BV303" s="15"/>
      <c r="BW303" s="15"/>
      <c r="BX303" s="15"/>
      <c r="BY303" s="15"/>
      <c r="BZ303" s="15"/>
      <c r="CA303" s="15"/>
      <c r="CB303" s="15"/>
      <c r="CC303" s="17">
        <v>398</v>
      </c>
      <c r="CD303" s="17">
        <v>35</v>
      </c>
      <c r="CE303" s="17">
        <v>381</v>
      </c>
      <c r="CF303" s="17">
        <v>17</v>
      </c>
      <c r="CG303" s="17">
        <v>362</v>
      </c>
      <c r="CH303" s="17">
        <v>8</v>
      </c>
      <c r="CI303" s="17">
        <v>400</v>
      </c>
      <c r="CJ303" s="17">
        <v>35</v>
      </c>
      <c r="CK303" s="17">
        <v>0</v>
      </c>
      <c r="CL303" s="17">
        <v>0</v>
      </c>
      <c r="CM303" s="17">
        <v>0</v>
      </c>
      <c r="CN303" s="17">
        <v>0</v>
      </c>
      <c r="CO303" s="17">
        <v>0</v>
      </c>
      <c r="CP303" s="17">
        <v>0</v>
      </c>
      <c r="CQ303" s="17">
        <v>495</v>
      </c>
      <c r="CR303" s="17">
        <v>44</v>
      </c>
      <c r="CS303" s="17">
        <v>4</v>
      </c>
      <c r="CT303" s="17">
        <v>4</v>
      </c>
      <c r="CU303" s="17">
        <v>404</v>
      </c>
      <c r="CV303" s="17">
        <v>35</v>
      </c>
      <c r="CW303" s="17">
        <v>234</v>
      </c>
      <c r="CX303" s="17">
        <v>33</v>
      </c>
      <c r="CY303" s="17">
        <v>0</v>
      </c>
      <c r="CZ303" s="17">
        <v>0</v>
      </c>
      <c r="DA303" s="17">
        <v>0</v>
      </c>
      <c r="DB303" s="15"/>
      <c r="DC303" s="15"/>
      <c r="DD303" s="15"/>
      <c r="DE303" s="15"/>
      <c r="DF303" s="15"/>
      <c r="DG303" s="15"/>
      <c r="DH303" s="15"/>
    </row>
    <row r="304" spans="1:112" ht="17.25" thickBot="1">
      <c r="A304" s="18" t="b">
        <v>1</v>
      </c>
      <c r="B304" s="18" t="b">
        <v>1</v>
      </c>
      <c r="C304" s="15"/>
      <c r="D304" s="15"/>
      <c r="E304" s="17">
        <v>183015</v>
      </c>
      <c r="F304" s="17">
        <v>0</v>
      </c>
      <c r="G304" s="17">
        <v>0</v>
      </c>
      <c r="H304" s="17">
        <v>0</v>
      </c>
      <c r="I304" s="17">
        <v>0</v>
      </c>
      <c r="J304" s="15">
        <v>0</v>
      </c>
      <c r="K304" s="17">
        <v>0</v>
      </c>
      <c r="L304" s="17">
        <v>2</v>
      </c>
      <c r="M304" s="15">
        <v>1</v>
      </c>
      <c r="N304" s="15"/>
      <c r="O304" s="17">
        <v>0</v>
      </c>
      <c r="P304" s="15" t="s">
        <v>5373</v>
      </c>
      <c r="Q304" s="15">
        <v>0</v>
      </c>
      <c r="R304" s="17">
        <v>303</v>
      </c>
      <c r="S304" s="18" t="b">
        <v>0</v>
      </c>
      <c r="T304" s="15"/>
      <c r="U304" s="15"/>
      <c r="V304" s="17">
        <v>40</v>
      </c>
      <c r="W304" s="15" t="s">
        <v>5374</v>
      </c>
      <c r="X304" s="15">
        <v>0</v>
      </c>
      <c r="Y304" s="18" t="b">
        <v>0</v>
      </c>
      <c r="Z304" s="15" t="s">
        <v>5375</v>
      </c>
      <c r="AA304" s="15">
        <v>0.4</v>
      </c>
      <c r="AB304" s="18" t="b">
        <v>0</v>
      </c>
      <c r="AC304" s="15"/>
      <c r="AD304" s="15" t="s">
        <v>519</v>
      </c>
      <c r="AE304" s="17">
        <v>12</v>
      </c>
      <c r="AF304" s="17">
        <v>40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5">
        <v>0</v>
      </c>
      <c r="AM304" s="15">
        <v>0</v>
      </c>
      <c r="AN304" s="15" t="s">
        <v>5375</v>
      </c>
      <c r="AO304" s="15"/>
      <c r="AP304" s="15"/>
      <c r="AQ304" s="15"/>
      <c r="AR304" s="15"/>
      <c r="AS304" s="18" t="b">
        <v>0</v>
      </c>
      <c r="AT304" s="15" t="s">
        <v>5376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5">
        <v>0</v>
      </c>
      <c r="BI304" s="15">
        <v>0</v>
      </c>
      <c r="BJ304" s="15">
        <v>0</v>
      </c>
      <c r="BK304" s="15">
        <v>0</v>
      </c>
      <c r="BL304" s="17">
        <v>0</v>
      </c>
      <c r="BM304" s="17">
        <v>0</v>
      </c>
      <c r="BN304" s="17">
        <v>0</v>
      </c>
      <c r="BO304" s="17">
        <v>0</v>
      </c>
      <c r="BP304" s="17">
        <v>0</v>
      </c>
      <c r="BQ304" s="15">
        <v>0</v>
      </c>
      <c r="BR304" s="15">
        <v>0</v>
      </c>
      <c r="BS304" s="15">
        <v>0</v>
      </c>
      <c r="BT304" s="15">
        <v>0</v>
      </c>
      <c r="BU304" s="15"/>
      <c r="BV304" s="15"/>
      <c r="BW304" s="15"/>
      <c r="BX304" s="15"/>
      <c r="BY304" s="15"/>
      <c r="BZ304" s="15"/>
      <c r="CA304" s="15"/>
      <c r="CB304" s="15"/>
      <c r="CC304" s="17">
        <v>410</v>
      </c>
      <c r="CD304" s="17">
        <v>141</v>
      </c>
      <c r="CE304" s="17">
        <v>395</v>
      </c>
      <c r="CF304" s="17">
        <v>140</v>
      </c>
      <c r="CG304" s="17">
        <v>376</v>
      </c>
      <c r="CH304" s="17">
        <v>136</v>
      </c>
      <c r="CI304" s="17">
        <v>412</v>
      </c>
      <c r="CJ304" s="17">
        <v>141</v>
      </c>
      <c r="CK304" s="17">
        <v>0</v>
      </c>
      <c r="CL304" s="17">
        <v>0</v>
      </c>
      <c r="CM304" s="17">
        <v>0</v>
      </c>
      <c r="CN304" s="17">
        <v>0</v>
      </c>
      <c r="CO304" s="17">
        <v>0</v>
      </c>
      <c r="CP304" s="17">
        <v>0</v>
      </c>
      <c r="CQ304" s="17">
        <v>512</v>
      </c>
      <c r="CR304" s="17">
        <v>148</v>
      </c>
      <c r="CS304" s="17">
        <v>21</v>
      </c>
      <c r="CT304" s="17">
        <v>11</v>
      </c>
      <c r="CU304" s="17">
        <v>416</v>
      </c>
      <c r="CV304" s="17">
        <v>142</v>
      </c>
      <c r="CW304" s="17">
        <v>288</v>
      </c>
      <c r="CX304" s="17">
        <v>108</v>
      </c>
      <c r="CY304" s="17">
        <v>0</v>
      </c>
      <c r="CZ304" s="17">
        <v>0</v>
      </c>
      <c r="DA304" s="17">
        <v>0</v>
      </c>
      <c r="DB304" s="15"/>
      <c r="DC304" s="15"/>
      <c r="DD304" s="15"/>
      <c r="DE304" s="15"/>
      <c r="DF304" s="15"/>
      <c r="DG304" s="15"/>
      <c r="DH304" s="15"/>
    </row>
    <row r="305" spans="1:112" ht="17.25" thickBot="1">
      <c r="A305" s="18" t="b">
        <v>1</v>
      </c>
      <c r="B305" s="18" t="b">
        <v>1</v>
      </c>
      <c r="C305" s="15"/>
      <c r="D305" s="15"/>
      <c r="E305" s="17">
        <v>216616</v>
      </c>
      <c r="F305" s="17">
        <v>0</v>
      </c>
      <c r="G305" s="17">
        <v>0</v>
      </c>
      <c r="H305" s="17">
        <v>0</v>
      </c>
      <c r="I305" s="17">
        <v>0</v>
      </c>
      <c r="J305" s="15">
        <v>0</v>
      </c>
      <c r="K305" s="17">
        <v>0</v>
      </c>
      <c r="L305" s="17">
        <v>2</v>
      </c>
      <c r="M305" s="15">
        <v>1</v>
      </c>
      <c r="N305" s="15"/>
      <c r="O305" s="17">
        <v>0</v>
      </c>
      <c r="P305" s="15" t="s">
        <v>5377</v>
      </c>
      <c r="Q305" s="15">
        <v>0</v>
      </c>
      <c r="R305" s="17">
        <v>304</v>
      </c>
      <c r="S305" s="18" t="b">
        <v>0</v>
      </c>
      <c r="T305" s="15"/>
      <c r="U305" s="15"/>
      <c r="V305" s="17">
        <v>40</v>
      </c>
      <c r="W305" s="15" t="s">
        <v>5378</v>
      </c>
      <c r="X305" s="15">
        <v>0</v>
      </c>
      <c r="Y305" s="18" t="b">
        <v>0</v>
      </c>
      <c r="Z305" s="15" t="s">
        <v>5379</v>
      </c>
      <c r="AA305" s="15">
        <v>1.3</v>
      </c>
      <c r="AB305" s="18" t="b">
        <v>0</v>
      </c>
      <c r="AC305" s="15"/>
      <c r="AD305" s="15" t="s">
        <v>519</v>
      </c>
      <c r="AE305" s="17">
        <v>12</v>
      </c>
      <c r="AF305" s="17">
        <v>40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5">
        <v>0</v>
      </c>
      <c r="AM305" s="15">
        <v>0</v>
      </c>
      <c r="AN305" s="15" t="s">
        <v>5379</v>
      </c>
      <c r="AO305" s="15"/>
      <c r="AP305" s="15"/>
      <c r="AQ305" s="15"/>
      <c r="AR305" s="15"/>
      <c r="AS305" s="18" t="b">
        <v>0</v>
      </c>
      <c r="AT305" s="15" t="s">
        <v>5380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0</v>
      </c>
      <c r="BH305" s="15">
        <v>0</v>
      </c>
      <c r="BI305" s="15">
        <v>0</v>
      </c>
      <c r="BJ305" s="15">
        <v>0</v>
      </c>
      <c r="BK305" s="15">
        <v>0</v>
      </c>
      <c r="BL305" s="17">
        <v>0</v>
      </c>
      <c r="BM305" s="17">
        <v>0</v>
      </c>
      <c r="BN305" s="17">
        <v>0</v>
      </c>
      <c r="BO305" s="17">
        <v>0</v>
      </c>
      <c r="BP305" s="17">
        <v>0</v>
      </c>
      <c r="BQ305" s="15">
        <v>0</v>
      </c>
      <c r="BR305" s="15">
        <v>0</v>
      </c>
      <c r="BS305" s="15">
        <v>0</v>
      </c>
      <c r="BT305" s="15">
        <v>0</v>
      </c>
      <c r="BU305" s="15"/>
      <c r="BV305" s="15"/>
      <c r="BW305" s="15"/>
      <c r="BX305" s="15"/>
      <c r="BY305" s="15"/>
      <c r="BZ305" s="15"/>
      <c r="CA305" s="15"/>
      <c r="CB305" s="15"/>
      <c r="CC305" s="17">
        <v>415</v>
      </c>
      <c r="CD305" s="17">
        <v>145</v>
      </c>
      <c r="CE305" s="17">
        <v>400</v>
      </c>
      <c r="CF305" s="17">
        <v>144</v>
      </c>
      <c r="CG305" s="17">
        <v>381</v>
      </c>
      <c r="CH305" s="17">
        <v>140</v>
      </c>
      <c r="CI305" s="17">
        <v>417</v>
      </c>
      <c r="CJ305" s="17">
        <v>145</v>
      </c>
      <c r="CK305" s="17">
        <v>0</v>
      </c>
      <c r="CL305" s="17">
        <v>0</v>
      </c>
      <c r="CM305" s="17">
        <v>0</v>
      </c>
      <c r="CN305" s="17">
        <v>0</v>
      </c>
      <c r="CO305" s="17">
        <v>0</v>
      </c>
      <c r="CP305" s="17">
        <v>0</v>
      </c>
      <c r="CQ305" s="17">
        <v>517</v>
      </c>
      <c r="CR305" s="17">
        <v>152</v>
      </c>
      <c r="CS305" s="17">
        <v>26</v>
      </c>
      <c r="CT305" s="17">
        <v>15</v>
      </c>
      <c r="CU305" s="17">
        <v>421</v>
      </c>
      <c r="CV305" s="17">
        <v>146</v>
      </c>
      <c r="CW305" s="17">
        <v>176</v>
      </c>
      <c r="CX305" s="17">
        <v>65</v>
      </c>
      <c r="CY305" s="17">
        <v>0</v>
      </c>
      <c r="CZ305" s="17">
        <v>0</v>
      </c>
      <c r="DA305" s="17">
        <v>0</v>
      </c>
      <c r="DB305" s="15"/>
      <c r="DC305" s="15"/>
      <c r="DD305" s="15"/>
      <c r="DE305" s="15"/>
      <c r="DF305" s="15"/>
      <c r="DG305" s="15"/>
      <c r="DH305" s="15"/>
    </row>
    <row r="306" spans="1:112" ht="17.25" thickBot="1">
      <c r="A306" s="18" t="b">
        <v>1</v>
      </c>
      <c r="B306" s="18" t="b">
        <v>1</v>
      </c>
      <c r="C306" s="15"/>
      <c r="D306" s="15"/>
      <c r="E306" s="17">
        <v>455084</v>
      </c>
      <c r="F306" s="17">
        <v>0</v>
      </c>
      <c r="G306" s="17">
        <v>0</v>
      </c>
      <c r="H306" s="17">
        <v>0</v>
      </c>
      <c r="I306" s="17">
        <v>0</v>
      </c>
      <c r="J306" s="15">
        <v>0</v>
      </c>
      <c r="K306" s="17">
        <v>0</v>
      </c>
      <c r="L306" s="17">
        <v>2</v>
      </c>
      <c r="M306" s="15">
        <v>1</v>
      </c>
      <c r="N306" s="15"/>
      <c r="O306" s="17">
        <v>0</v>
      </c>
      <c r="P306" s="15" t="s">
        <v>5381</v>
      </c>
      <c r="Q306" s="15">
        <v>0</v>
      </c>
      <c r="R306" s="17">
        <v>305</v>
      </c>
      <c r="S306" s="18" t="b">
        <v>0</v>
      </c>
      <c r="T306" s="15"/>
      <c r="U306" s="15"/>
      <c r="V306" s="17">
        <v>40</v>
      </c>
      <c r="W306" s="15" t="s">
        <v>5382</v>
      </c>
      <c r="X306" s="15">
        <v>0</v>
      </c>
      <c r="Y306" s="18" t="b">
        <v>0</v>
      </c>
      <c r="Z306" s="15" t="s">
        <v>5383</v>
      </c>
      <c r="AA306" s="15">
        <v>4.8</v>
      </c>
      <c r="AB306" s="18" t="b">
        <v>0</v>
      </c>
      <c r="AC306" s="15"/>
      <c r="AD306" s="15" t="s">
        <v>519</v>
      </c>
      <c r="AE306" s="17">
        <v>12</v>
      </c>
      <c r="AF306" s="17">
        <v>40</v>
      </c>
      <c r="AG306" s="17">
        <v>0</v>
      </c>
      <c r="AH306" s="17">
        <v>0</v>
      </c>
      <c r="AI306" s="17">
        <v>0</v>
      </c>
      <c r="AJ306" s="17">
        <v>0</v>
      </c>
      <c r="AK306" s="17">
        <v>0</v>
      </c>
      <c r="AL306" s="15">
        <v>0</v>
      </c>
      <c r="AM306" s="15">
        <v>0</v>
      </c>
      <c r="AN306" s="15" t="s">
        <v>5383</v>
      </c>
      <c r="AO306" s="15"/>
      <c r="AP306" s="15"/>
      <c r="AQ306" s="15"/>
      <c r="AR306" s="15"/>
      <c r="AS306" s="18" t="b">
        <v>0</v>
      </c>
      <c r="AT306" s="15" t="s">
        <v>5384</v>
      </c>
      <c r="AU306" s="17">
        <v>0</v>
      </c>
      <c r="AV306" s="17">
        <v>0</v>
      </c>
      <c r="AW306" s="17">
        <v>0</v>
      </c>
      <c r="AX306" s="17">
        <v>0</v>
      </c>
      <c r="AY306" s="17">
        <v>0</v>
      </c>
      <c r="AZ306" s="17">
        <v>0</v>
      </c>
      <c r="BA306" s="17">
        <v>0</v>
      </c>
      <c r="BB306" s="17">
        <v>0</v>
      </c>
      <c r="BC306" s="17">
        <v>0</v>
      </c>
      <c r="BD306" s="17">
        <v>0</v>
      </c>
      <c r="BE306" s="17">
        <v>0</v>
      </c>
      <c r="BF306" s="17">
        <v>0</v>
      </c>
      <c r="BG306" s="17">
        <v>0</v>
      </c>
      <c r="BH306" s="15">
        <v>0</v>
      </c>
      <c r="BI306" s="15">
        <v>0</v>
      </c>
      <c r="BJ306" s="15">
        <v>0</v>
      </c>
      <c r="BK306" s="15">
        <v>0</v>
      </c>
      <c r="BL306" s="17">
        <v>0</v>
      </c>
      <c r="BM306" s="17">
        <v>0</v>
      </c>
      <c r="BN306" s="17">
        <v>0</v>
      </c>
      <c r="BO306" s="17">
        <v>0</v>
      </c>
      <c r="BP306" s="17">
        <v>0</v>
      </c>
      <c r="BQ306" s="15">
        <v>0</v>
      </c>
      <c r="BR306" s="15">
        <v>0</v>
      </c>
      <c r="BS306" s="15">
        <v>0</v>
      </c>
      <c r="BT306" s="15">
        <v>0</v>
      </c>
      <c r="BU306" s="17">
        <v>6</v>
      </c>
      <c r="BV306" s="15"/>
      <c r="BW306" s="17">
        <v>2</v>
      </c>
      <c r="BX306" s="15"/>
      <c r="BY306" s="15"/>
      <c r="BZ306" s="15"/>
      <c r="CA306" s="15"/>
      <c r="CB306" s="15"/>
      <c r="CC306" s="17">
        <v>428</v>
      </c>
      <c r="CD306" s="17">
        <v>154</v>
      </c>
      <c r="CE306" s="17">
        <v>413</v>
      </c>
      <c r="CF306" s="17">
        <v>153</v>
      </c>
      <c r="CG306" s="17">
        <v>394</v>
      </c>
      <c r="CH306" s="17">
        <v>149</v>
      </c>
      <c r="CI306" s="17">
        <v>430</v>
      </c>
      <c r="CJ306" s="17">
        <v>154</v>
      </c>
      <c r="CK306" s="17">
        <v>0</v>
      </c>
      <c r="CL306" s="17">
        <v>0</v>
      </c>
      <c r="CM306" s="17">
        <v>0</v>
      </c>
      <c r="CN306" s="17">
        <v>0</v>
      </c>
      <c r="CO306" s="17">
        <v>0</v>
      </c>
      <c r="CP306" s="17">
        <v>0</v>
      </c>
      <c r="CQ306" s="17">
        <v>531</v>
      </c>
      <c r="CR306" s="17">
        <v>162</v>
      </c>
      <c r="CS306" s="17">
        <v>40</v>
      </c>
      <c r="CT306" s="17">
        <v>25</v>
      </c>
      <c r="CU306" s="17">
        <v>434</v>
      </c>
      <c r="CV306" s="17">
        <v>155</v>
      </c>
      <c r="CW306" s="17">
        <v>81</v>
      </c>
      <c r="CX306" s="17">
        <v>33</v>
      </c>
      <c r="CY306" s="17">
        <v>0</v>
      </c>
      <c r="CZ306" s="17">
        <v>0</v>
      </c>
      <c r="DA306" s="17">
        <v>0</v>
      </c>
      <c r="DB306" s="15"/>
      <c r="DC306" s="15"/>
      <c r="DD306" s="15"/>
      <c r="DE306" s="15"/>
      <c r="DF306" s="15"/>
      <c r="DG306" s="15"/>
      <c r="DH306" s="15"/>
    </row>
    <row r="307" spans="1:112" ht="17.25" thickBot="1">
      <c r="A307" s="18" t="b">
        <v>1</v>
      </c>
      <c r="B307" s="18" t="b">
        <v>1</v>
      </c>
      <c r="C307" s="15"/>
      <c r="D307" s="15"/>
      <c r="E307" s="17">
        <v>449429</v>
      </c>
      <c r="F307" s="17">
        <v>0</v>
      </c>
      <c r="G307" s="17">
        <v>0</v>
      </c>
      <c r="H307" s="17">
        <v>0</v>
      </c>
      <c r="I307" s="17">
        <v>0</v>
      </c>
      <c r="J307" s="15">
        <v>0</v>
      </c>
      <c r="K307" s="17">
        <v>0</v>
      </c>
      <c r="L307" s="17">
        <v>2</v>
      </c>
      <c r="M307" s="15">
        <v>1</v>
      </c>
      <c r="N307" s="15"/>
      <c r="O307" s="17">
        <v>0</v>
      </c>
      <c r="P307" s="15" t="s">
        <v>581</v>
      </c>
      <c r="Q307" s="15">
        <v>0</v>
      </c>
      <c r="R307" s="17">
        <v>306</v>
      </c>
      <c r="S307" s="18" t="b">
        <v>0</v>
      </c>
      <c r="T307" s="15"/>
      <c r="U307" s="15"/>
      <c r="V307" s="17">
        <v>40</v>
      </c>
      <c r="W307" s="15" t="s">
        <v>5385</v>
      </c>
      <c r="X307" s="15">
        <v>0</v>
      </c>
      <c r="Y307" s="18" t="b">
        <v>0</v>
      </c>
      <c r="Z307" s="15" t="s">
        <v>5386</v>
      </c>
      <c r="AA307" s="15">
        <v>0.7</v>
      </c>
      <c r="AB307" s="18" t="b">
        <v>0</v>
      </c>
      <c r="AC307" s="15"/>
      <c r="AD307" s="15" t="s">
        <v>519</v>
      </c>
      <c r="AE307" s="17">
        <v>12</v>
      </c>
      <c r="AF307" s="17">
        <v>40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5">
        <v>0</v>
      </c>
      <c r="AM307" s="15">
        <v>0</v>
      </c>
      <c r="AN307" s="15" t="s">
        <v>5386</v>
      </c>
      <c r="AO307" s="15"/>
      <c r="AP307" s="15"/>
      <c r="AQ307" s="15"/>
      <c r="AR307" s="15"/>
      <c r="AS307" s="18" t="b">
        <v>0</v>
      </c>
      <c r="AT307" s="15" t="s">
        <v>5387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0</v>
      </c>
      <c r="BH307" s="15">
        <v>0</v>
      </c>
      <c r="BI307" s="15">
        <v>0</v>
      </c>
      <c r="BJ307" s="15">
        <v>0</v>
      </c>
      <c r="BK307" s="15">
        <v>0</v>
      </c>
      <c r="BL307" s="17">
        <v>0</v>
      </c>
      <c r="BM307" s="17">
        <v>0</v>
      </c>
      <c r="BN307" s="17">
        <v>0</v>
      </c>
      <c r="BO307" s="17">
        <v>0</v>
      </c>
      <c r="BP307" s="17">
        <v>0</v>
      </c>
      <c r="BQ307" s="15">
        <v>0</v>
      </c>
      <c r="BR307" s="15">
        <v>0</v>
      </c>
      <c r="BS307" s="15">
        <v>0</v>
      </c>
      <c r="BT307" s="15">
        <v>0</v>
      </c>
      <c r="BU307" s="15"/>
      <c r="BV307" s="15"/>
      <c r="BW307" s="15"/>
      <c r="BX307" s="15"/>
      <c r="BY307" s="15"/>
      <c r="BZ307" s="15"/>
      <c r="CA307" s="15"/>
      <c r="CB307" s="15"/>
      <c r="CC307" s="17">
        <v>426</v>
      </c>
      <c r="CD307" s="17">
        <v>152</v>
      </c>
      <c r="CE307" s="17">
        <v>411</v>
      </c>
      <c r="CF307" s="17">
        <v>151</v>
      </c>
      <c r="CG307" s="17">
        <v>392</v>
      </c>
      <c r="CH307" s="17">
        <v>147</v>
      </c>
      <c r="CI307" s="17">
        <v>428</v>
      </c>
      <c r="CJ307" s="17">
        <v>152</v>
      </c>
      <c r="CK307" s="17">
        <v>0</v>
      </c>
      <c r="CL307" s="17">
        <v>0</v>
      </c>
      <c r="CM307" s="17">
        <v>0</v>
      </c>
      <c r="CN307" s="17">
        <v>0</v>
      </c>
      <c r="CO307" s="17">
        <v>0</v>
      </c>
      <c r="CP307" s="17">
        <v>0</v>
      </c>
      <c r="CQ307" s="17">
        <v>529</v>
      </c>
      <c r="CR307" s="17">
        <v>160</v>
      </c>
      <c r="CS307" s="17">
        <v>38</v>
      </c>
      <c r="CT307" s="17">
        <v>23</v>
      </c>
      <c r="CU307" s="17">
        <v>432</v>
      </c>
      <c r="CV307" s="17">
        <v>153</v>
      </c>
      <c r="CW307" s="17">
        <v>236</v>
      </c>
      <c r="CX307" s="17">
        <v>84</v>
      </c>
      <c r="CY307" s="17">
        <v>0</v>
      </c>
      <c r="CZ307" s="17">
        <v>0</v>
      </c>
      <c r="DA307" s="17">
        <v>0</v>
      </c>
      <c r="DB307" s="15"/>
      <c r="DC307" s="15"/>
      <c r="DD307" s="15"/>
      <c r="DE307" s="15"/>
      <c r="DF307" s="15"/>
      <c r="DG307" s="15"/>
      <c r="DH307" s="15"/>
    </row>
    <row r="308" spans="1:112" ht="17.25" thickBot="1">
      <c r="A308" s="18" t="b">
        <v>1</v>
      </c>
      <c r="B308" s="18" t="b">
        <v>1</v>
      </c>
      <c r="C308" s="15"/>
      <c r="D308" s="15"/>
      <c r="E308" s="17">
        <v>222018</v>
      </c>
      <c r="F308" s="17">
        <v>0</v>
      </c>
      <c r="G308" s="17">
        <v>0</v>
      </c>
      <c r="H308" s="17">
        <v>0</v>
      </c>
      <c r="I308" s="17">
        <v>0</v>
      </c>
      <c r="J308" s="15">
        <v>0</v>
      </c>
      <c r="K308" s="17">
        <v>0</v>
      </c>
      <c r="L308" s="17">
        <v>2</v>
      </c>
      <c r="M308" s="15">
        <v>1</v>
      </c>
      <c r="N308" s="15"/>
      <c r="O308" s="17">
        <v>0</v>
      </c>
      <c r="P308" s="15" t="s">
        <v>604</v>
      </c>
      <c r="Q308" s="15">
        <v>0</v>
      </c>
      <c r="R308" s="17">
        <v>307</v>
      </c>
      <c r="S308" s="18" t="b">
        <v>0</v>
      </c>
      <c r="T308" s="15"/>
      <c r="U308" s="15"/>
      <c r="V308" s="17">
        <v>40</v>
      </c>
      <c r="W308" s="15" t="s">
        <v>5388</v>
      </c>
      <c r="X308" s="15">
        <v>0</v>
      </c>
      <c r="Y308" s="18" t="b">
        <v>0</v>
      </c>
      <c r="Z308" s="15" t="s">
        <v>265</v>
      </c>
      <c r="AA308" s="15">
        <v>0.2</v>
      </c>
      <c r="AB308" s="18" t="b">
        <v>0</v>
      </c>
      <c r="AC308" s="15"/>
      <c r="AD308" s="15" t="s">
        <v>519</v>
      </c>
      <c r="AE308" s="17">
        <v>12</v>
      </c>
      <c r="AF308" s="17">
        <v>40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5">
        <v>0</v>
      </c>
      <c r="AM308" s="15">
        <v>0</v>
      </c>
      <c r="AN308" s="15" t="s">
        <v>265</v>
      </c>
      <c r="AO308" s="15"/>
      <c r="AP308" s="15"/>
      <c r="AQ308" s="15"/>
      <c r="AR308" s="15"/>
      <c r="AS308" s="18" t="b">
        <v>0</v>
      </c>
      <c r="AT308" s="15" t="s">
        <v>5389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0</v>
      </c>
      <c r="BH308" s="15">
        <v>0</v>
      </c>
      <c r="BI308" s="15">
        <v>0</v>
      </c>
      <c r="BJ308" s="15">
        <v>0</v>
      </c>
      <c r="BK308" s="15">
        <v>0</v>
      </c>
      <c r="BL308" s="17">
        <v>0</v>
      </c>
      <c r="BM308" s="17">
        <v>0</v>
      </c>
      <c r="BN308" s="17">
        <v>0</v>
      </c>
      <c r="BO308" s="17">
        <v>0</v>
      </c>
      <c r="BP308" s="17">
        <v>0</v>
      </c>
      <c r="BQ308" s="15">
        <v>0</v>
      </c>
      <c r="BR308" s="15">
        <v>0</v>
      </c>
      <c r="BS308" s="15">
        <v>0</v>
      </c>
      <c r="BT308" s="15">
        <v>0</v>
      </c>
      <c r="BU308" s="15"/>
      <c r="BV308" s="15"/>
      <c r="BW308" s="15"/>
      <c r="BX308" s="15"/>
      <c r="BY308" s="15"/>
      <c r="BZ308" s="15"/>
      <c r="CA308" s="15"/>
      <c r="CB308" s="15"/>
      <c r="CC308" s="17">
        <v>417</v>
      </c>
      <c r="CD308" s="17">
        <v>147</v>
      </c>
      <c r="CE308" s="17">
        <v>402</v>
      </c>
      <c r="CF308" s="17">
        <v>146</v>
      </c>
      <c r="CG308" s="17">
        <v>383</v>
      </c>
      <c r="CH308" s="17">
        <v>142</v>
      </c>
      <c r="CI308" s="17">
        <v>419</v>
      </c>
      <c r="CJ308" s="17">
        <v>147</v>
      </c>
      <c r="CK308" s="17">
        <v>0</v>
      </c>
      <c r="CL308" s="17">
        <v>0</v>
      </c>
      <c r="CM308" s="17">
        <v>0</v>
      </c>
      <c r="CN308" s="17">
        <v>0</v>
      </c>
      <c r="CO308" s="17">
        <v>0</v>
      </c>
      <c r="CP308" s="17">
        <v>0</v>
      </c>
      <c r="CQ308" s="17">
        <v>520</v>
      </c>
      <c r="CR308" s="17">
        <v>155</v>
      </c>
      <c r="CS308" s="17">
        <v>29</v>
      </c>
      <c r="CT308" s="17">
        <v>18</v>
      </c>
      <c r="CU308" s="17">
        <v>423</v>
      </c>
      <c r="CV308" s="17">
        <v>148</v>
      </c>
      <c r="CW308" s="17">
        <v>365</v>
      </c>
      <c r="CX308" s="17">
        <v>128</v>
      </c>
      <c r="CY308" s="17">
        <v>0</v>
      </c>
      <c r="CZ308" s="17">
        <v>0</v>
      </c>
      <c r="DA308" s="17">
        <v>0</v>
      </c>
      <c r="DB308" s="15"/>
      <c r="DC308" s="15"/>
      <c r="DD308" s="15"/>
      <c r="DE308" s="15"/>
      <c r="DF308" s="15"/>
      <c r="DG308" s="15"/>
      <c r="DH308" s="15"/>
    </row>
    <row r="309" spans="1:112" ht="17.25" thickBot="1">
      <c r="A309" s="18" t="b">
        <v>1</v>
      </c>
      <c r="B309" s="18" t="b">
        <v>1</v>
      </c>
      <c r="C309" s="15"/>
      <c r="D309" s="15"/>
      <c r="E309" s="17">
        <v>176420</v>
      </c>
      <c r="F309" s="17">
        <v>0</v>
      </c>
      <c r="G309" s="17">
        <v>0</v>
      </c>
      <c r="H309" s="17">
        <v>0</v>
      </c>
      <c r="I309" s="17">
        <v>0</v>
      </c>
      <c r="J309" s="15">
        <v>0</v>
      </c>
      <c r="K309" s="17">
        <v>0</v>
      </c>
      <c r="L309" s="17">
        <v>2</v>
      </c>
      <c r="M309" s="15">
        <v>1</v>
      </c>
      <c r="N309" s="15"/>
      <c r="O309" s="17">
        <v>0</v>
      </c>
      <c r="P309" s="15" t="s">
        <v>5390</v>
      </c>
      <c r="Q309" s="15">
        <v>0</v>
      </c>
      <c r="R309" s="17">
        <v>308</v>
      </c>
      <c r="S309" s="18" t="b">
        <v>0</v>
      </c>
      <c r="T309" s="15"/>
      <c r="U309" s="15"/>
      <c r="V309" s="17">
        <v>40</v>
      </c>
      <c r="W309" s="15" t="s">
        <v>5391</v>
      </c>
      <c r="X309" s="15">
        <v>0</v>
      </c>
      <c r="Y309" s="18" t="b">
        <v>0</v>
      </c>
      <c r="Z309" s="15" t="s">
        <v>5392</v>
      </c>
      <c r="AA309" s="15">
        <v>0.4</v>
      </c>
      <c r="AB309" s="18" t="b">
        <v>0</v>
      </c>
      <c r="AC309" s="15"/>
      <c r="AD309" s="15" t="s">
        <v>519</v>
      </c>
      <c r="AE309" s="17">
        <v>12</v>
      </c>
      <c r="AF309" s="17">
        <v>40</v>
      </c>
      <c r="AG309" s="17">
        <v>0</v>
      </c>
      <c r="AH309" s="17">
        <v>0</v>
      </c>
      <c r="AI309" s="17">
        <v>0</v>
      </c>
      <c r="AJ309" s="17">
        <v>0</v>
      </c>
      <c r="AK309" s="17">
        <v>0</v>
      </c>
      <c r="AL309" s="15">
        <v>0</v>
      </c>
      <c r="AM309" s="15">
        <v>0</v>
      </c>
      <c r="AN309" s="15" t="s">
        <v>5392</v>
      </c>
      <c r="AO309" s="15"/>
      <c r="AP309" s="15"/>
      <c r="AQ309" s="15"/>
      <c r="AR309" s="15"/>
      <c r="AS309" s="18" t="b">
        <v>0</v>
      </c>
      <c r="AT309" s="15" t="s">
        <v>5393</v>
      </c>
      <c r="AU309" s="17">
        <v>0</v>
      </c>
      <c r="AV309" s="17">
        <v>0</v>
      </c>
      <c r="AW309" s="17">
        <v>0</v>
      </c>
      <c r="AX309" s="17">
        <v>0</v>
      </c>
      <c r="AY309" s="17">
        <v>0</v>
      </c>
      <c r="AZ309" s="17">
        <v>0</v>
      </c>
      <c r="BA309" s="17">
        <v>0</v>
      </c>
      <c r="BB309" s="17">
        <v>0</v>
      </c>
      <c r="BC309" s="17">
        <v>0</v>
      </c>
      <c r="BD309" s="17">
        <v>0</v>
      </c>
      <c r="BE309" s="17">
        <v>0</v>
      </c>
      <c r="BF309" s="17">
        <v>0</v>
      </c>
      <c r="BG309" s="17">
        <v>0</v>
      </c>
      <c r="BH309" s="15">
        <v>0</v>
      </c>
      <c r="BI309" s="15">
        <v>0</v>
      </c>
      <c r="BJ309" s="15">
        <v>0</v>
      </c>
      <c r="BK309" s="15">
        <v>0</v>
      </c>
      <c r="BL309" s="17">
        <v>0</v>
      </c>
      <c r="BM309" s="17">
        <v>0</v>
      </c>
      <c r="BN309" s="17">
        <v>0</v>
      </c>
      <c r="BO309" s="17">
        <v>0</v>
      </c>
      <c r="BP309" s="17">
        <v>0</v>
      </c>
      <c r="BQ309" s="15">
        <v>0</v>
      </c>
      <c r="BR309" s="15">
        <v>0</v>
      </c>
      <c r="BS309" s="15">
        <v>0</v>
      </c>
      <c r="BT309" s="15">
        <v>0</v>
      </c>
      <c r="BU309" s="15"/>
      <c r="BV309" s="15"/>
      <c r="BW309" s="15"/>
      <c r="BX309" s="15"/>
      <c r="BY309" s="15"/>
      <c r="BZ309" s="15"/>
      <c r="CA309" s="15"/>
      <c r="CB309" s="15"/>
      <c r="CC309" s="17">
        <v>409</v>
      </c>
      <c r="CD309" s="17">
        <v>140</v>
      </c>
      <c r="CE309" s="17">
        <v>394</v>
      </c>
      <c r="CF309" s="17">
        <v>139</v>
      </c>
      <c r="CG309" s="17">
        <v>375</v>
      </c>
      <c r="CH309" s="17">
        <v>135</v>
      </c>
      <c r="CI309" s="17">
        <v>411</v>
      </c>
      <c r="CJ309" s="17">
        <v>140</v>
      </c>
      <c r="CK309" s="17">
        <v>0</v>
      </c>
      <c r="CL309" s="17">
        <v>0</v>
      </c>
      <c r="CM309" s="17">
        <v>0</v>
      </c>
      <c r="CN309" s="17">
        <v>0</v>
      </c>
      <c r="CO309" s="17">
        <v>0</v>
      </c>
      <c r="CP309" s="17">
        <v>0</v>
      </c>
      <c r="CQ309" s="17">
        <v>511</v>
      </c>
      <c r="CR309" s="17">
        <v>147</v>
      </c>
      <c r="CS309" s="17">
        <v>20</v>
      </c>
      <c r="CT309" s="17">
        <v>10</v>
      </c>
      <c r="CU309" s="17">
        <v>415</v>
      </c>
      <c r="CV309" s="17">
        <v>141</v>
      </c>
      <c r="CW309" s="17">
        <v>302</v>
      </c>
      <c r="CX309" s="17">
        <v>111</v>
      </c>
      <c r="CY309" s="17">
        <v>0</v>
      </c>
      <c r="CZ309" s="17">
        <v>0</v>
      </c>
      <c r="DA309" s="17">
        <v>0</v>
      </c>
      <c r="DB309" s="15"/>
      <c r="DC309" s="15"/>
      <c r="DD309" s="15"/>
      <c r="DE309" s="15"/>
      <c r="DF309" s="15"/>
      <c r="DG309" s="15"/>
      <c r="DH309" s="15"/>
    </row>
    <row r="310" spans="1:112" ht="17.25" thickBot="1">
      <c r="A310" s="18" t="b">
        <v>1</v>
      </c>
      <c r="B310" s="18" t="b">
        <v>1</v>
      </c>
      <c r="C310" s="15"/>
      <c r="D310" s="15"/>
      <c r="E310" s="17">
        <v>501390</v>
      </c>
      <c r="F310" s="17">
        <v>0</v>
      </c>
      <c r="G310" s="17">
        <v>0</v>
      </c>
      <c r="H310" s="17">
        <v>0</v>
      </c>
      <c r="I310" s="17">
        <v>0</v>
      </c>
      <c r="J310" s="15">
        <v>0</v>
      </c>
      <c r="K310" s="17">
        <v>0</v>
      </c>
      <c r="L310" s="17">
        <v>3</v>
      </c>
      <c r="M310" s="15">
        <v>1.5</v>
      </c>
      <c r="N310" s="15"/>
      <c r="O310" s="17">
        <v>0</v>
      </c>
      <c r="P310" s="15" t="s">
        <v>5394</v>
      </c>
      <c r="Q310" s="15">
        <v>0</v>
      </c>
      <c r="R310" s="17">
        <v>309</v>
      </c>
      <c r="S310" s="18" t="b">
        <v>0</v>
      </c>
      <c r="T310" s="15"/>
      <c r="U310" s="15"/>
      <c r="V310" s="17">
        <v>50</v>
      </c>
      <c r="W310" s="15" t="s">
        <v>5395</v>
      </c>
      <c r="X310" s="15">
        <v>0</v>
      </c>
      <c r="Y310" s="18" t="b">
        <v>0</v>
      </c>
      <c r="Z310" s="15" t="s">
        <v>5396</v>
      </c>
      <c r="AA310" s="15">
        <v>0.2</v>
      </c>
      <c r="AB310" s="18" t="b">
        <v>0</v>
      </c>
      <c r="AC310" s="15"/>
      <c r="AD310" s="15" t="s">
        <v>519</v>
      </c>
      <c r="AE310" s="17">
        <v>12</v>
      </c>
      <c r="AF310" s="17">
        <v>40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5">
        <v>0</v>
      </c>
      <c r="AM310" s="15">
        <v>0</v>
      </c>
      <c r="AN310" s="15" t="s">
        <v>5396</v>
      </c>
      <c r="AO310" s="15"/>
      <c r="AP310" s="15"/>
      <c r="AQ310" s="15"/>
      <c r="AR310" s="15"/>
      <c r="AS310" s="18" t="b">
        <v>0</v>
      </c>
      <c r="AT310" s="15" t="s">
        <v>5397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5">
        <v>0</v>
      </c>
      <c r="BI310" s="15">
        <v>0</v>
      </c>
      <c r="BJ310" s="15">
        <v>0</v>
      </c>
      <c r="BK310" s="15">
        <v>0</v>
      </c>
      <c r="BL310" s="17">
        <v>0</v>
      </c>
      <c r="BM310" s="17">
        <v>0</v>
      </c>
      <c r="BN310" s="17">
        <v>0</v>
      </c>
      <c r="BO310" s="17">
        <v>0</v>
      </c>
      <c r="BP310" s="17">
        <v>0</v>
      </c>
      <c r="BQ310" s="15">
        <v>0</v>
      </c>
      <c r="BR310" s="15">
        <v>0</v>
      </c>
      <c r="BS310" s="15">
        <v>0</v>
      </c>
      <c r="BT310" s="15">
        <v>0</v>
      </c>
      <c r="BU310" s="17">
        <v>7</v>
      </c>
      <c r="BV310" s="15"/>
      <c r="BW310" s="17">
        <v>1</v>
      </c>
      <c r="BX310" s="15"/>
      <c r="BY310" s="15"/>
      <c r="BZ310" s="15"/>
      <c r="CA310" s="15"/>
      <c r="CB310" s="15"/>
      <c r="CC310" s="17">
        <v>521</v>
      </c>
      <c r="CD310" s="17">
        <v>221</v>
      </c>
      <c r="CE310" s="17">
        <v>520</v>
      </c>
      <c r="CF310" s="17">
        <v>221</v>
      </c>
      <c r="CG310" s="17">
        <v>517</v>
      </c>
      <c r="CH310" s="17">
        <v>220</v>
      </c>
      <c r="CI310" s="17">
        <v>521</v>
      </c>
      <c r="CJ310" s="17">
        <v>221</v>
      </c>
      <c r="CK310" s="17">
        <v>0</v>
      </c>
      <c r="CL310" s="17">
        <v>0</v>
      </c>
      <c r="CM310" s="17">
        <v>0</v>
      </c>
      <c r="CN310" s="17">
        <v>0</v>
      </c>
      <c r="CO310" s="17">
        <v>0</v>
      </c>
      <c r="CP310" s="17">
        <v>0</v>
      </c>
      <c r="CQ310" s="17">
        <v>324</v>
      </c>
      <c r="CR310" s="17">
        <v>188</v>
      </c>
      <c r="CS310" s="17">
        <v>302</v>
      </c>
      <c r="CT310" s="17">
        <v>82</v>
      </c>
      <c r="CU310" s="17">
        <v>521</v>
      </c>
      <c r="CV310" s="17">
        <v>221</v>
      </c>
      <c r="CW310" s="17">
        <v>357</v>
      </c>
      <c r="CX310" s="17">
        <v>132</v>
      </c>
      <c r="CY310" s="17">
        <v>0</v>
      </c>
      <c r="CZ310" s="17">
        <v>0</v>
      </c>
      <c r="DA310" s="17">
        <v>0</v>
      </c>
      <c r="DB310" s="15"/>
      <c r="DC310" s="15"/>
      <c r="DD310" s="15"/>
      <c r="DE310" s="15"/>
      <c r="DF310" s="15"/>
      <c r="DG310" s="15"/>
      <c r="DH310" s="15"/>
    </row>
    <row r="311" spans="1:112" ht="17.25" thickBot="1">
      <c r="A311" s="18" t="b">
        <v>1</v>
      </c>
      <c r="B311" s="18" t="b">
        <v>1</v>
      </c>
      <c r="C311" s="15"/>
      <c r="D311" s="15"/>
      <c r="E311" s="17">
        <v>241117</v>
      </c>
      <c r="F311" s="17">
        <v>0</v>
      </c>
      <c r="G311" s="17">
        <v>0</v>
      </c>
      <c r="H311" s="17">
        <v>0</v>
      </c>
      <c r="I311" s="17">
        <v>0</v>
      </c>
      <c r="J311" s="15">
        <v>0</v>
      </c>
      <c r="K311" s="17">
        <v>0</v>
      </c>
      <c r="L311" s="17">
        <v>3</v>
      </c>
      <c r="M311" s="15">
        <v>1.5</v>
      </c>
      <c r="N311" s="15"/>
      <c r="O311" s="17">
        <v>0</v>
      </c>
      <c r="P311" s="15" t="s">
        <v>5398</v>
      </c>
      <c r="Q311" s="15">
        <v>0</v>
      </c>
      <c r="R311" s="17">
        <v>310</v>
      </c>
      <c r="S311" s="18" t="b">
        <v>0</v>
      </c>
      <c r="T311" s="15"/>
      <c r="U311" s="15"/>
      <c r="V311" s="17">
        <v>50</v>
      </c>
      <c r="W311" s="15" t="s">
        <v>5399</v>
      </c>
      <c r="X311" s="15">
        <v>0</v>
      </c>
      <c r="Y311" s="18" t="b">
        <v>0</v>
      </c>
      <c r="Z311" s="15" t="s">
        <v>5400</v>
      </c>
      <c r="AA311" s="15">
        <v>0.1</v>
      </c>
      <c r="AB311" s="18" t="b">
        <v>0</v>
      </c>
      <c r="AC311" s="15"/>
      <c r="AD311" s="15" t="s">
        <v>519</v>
      </c>
      <c r="AE311" s="17">
        <v>12</v>
      </c>
      <c r="AF311" s="17">
        <v>40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5">
        <v>0</v>
      </c>
      <c r="AM311" s="15">
        <v>0</v>
      </c>
      <c r="AN311" s="15" t="s">
        <v>5400</v>
      </c>
      <c r="AO311" s="15"/>
      <c r="AP311" s="15"/>
      <c r="AQ311" s="15"/>
      <c r="AR311" s="15"/>
      <c r="AS311" s="18" t="b">
        <v>0</v>
      </c>
      <c r="AT311" s="15" t="s">
        <v>5401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0</v>
      </c>
      <c r="BH311" s="15">
        <v>0</v>
      </c>
      <c r="BI311" s="15">
        <v>0</v>
      </c>
      <c r="BJ311" s="15">
        <v>0</v>
      </c>
      <c r="BK311" s="15">
        <v>0</v>
      </c>
      <c r="BL311" s="17">
        <v>0</v>
      </c>
      <c r="BM311" s="17">
        <v>0</v>
      </c>
      <c r="BN311" s="17">
        <v>0</v>
      </c>
      <c r="BO311" s="17">
        <v>0</v>
      </c>
      <c r="BP311" s="17">
        <v>0</v>
      </c>
      <c r="BQ311" s="15">
        <v>0</v>
      </c>
      <c r="BR311" s="15">
        <v>0</v>
      </c>
      <c r="BS311" s="15">
        <v>0</v>
      </c>
      <c r="BT311" s="15">
        <v>0</v>
      </c>
      <c r="BU311" s="15"/>
      <c r="BV311" s="15"/>
      <c r="BW311" s="15"/>
      <c r="BX311" s="15"/>
      <c r="BY311" s="15"/>
      <c r="BZ311" s="15"/>
      <c r="CA311" s="15"/>
      <c r="CB311" s="15"/>
      <c r="CC311" s="17">
        <v>507</v>
      </c>
      <c r="CD311" s="17">
        <v>211</v>
      </c>
      <c r="CE311" s="17">
        <v>503</v>
      </c>
      <c r="CF311" s="17">
        <v>211</v>
      </c>
      <c r="CG311" s="17">
        <v>500</v>
      </c>
      <c r="CH311" s="17">
        <v>210</v>
      </c>
      <c r="CI311" s="17">
        <v>507</v>
      </c>
      <c r="CJ311" s="17">
        <v>211</v>
      </c>
      <c r="CK311" s="17">
        <v>0</v>
      </c>
      <c r="CL311" s="17">
        <v>0</v>
      </c>
      <c r="CM311" s="17">
        <v>0</v>
      </c>
      <c r="CN311" s="17">
        <v>0</v>
      </c>
      <c r="CO311" s="17">
        <v>0</v>
      </c>
      <c r="CP311" s="17">
        <v>0</v>
      </c>
      <c r="CQ311" s="17">
        <v>276</v>
      </c>
      <c r="CR311" s="17">
        <v>165</v>
      </c>
      <c r="CS311" s="17">
        <v>254</v>
      </c>
      <c r="CT311" s="17">
        <v>59</v>
      </c>
      <c r="CU311" s="17">
        <v>507</v>
      </c>
      <c r="CV311" s="17">
        <v>211</v>
      </c>
      <c r="CW311" s="17">
        <v>449</v>
      </c>
      <c r="CX311" s="17">
        <v>175</v>
      </c>
      <c r="CY311" s="17">
        <v>0</v>
      </c>
      <c r="CZ311" s="17">
        <v>0</v>
      </c>
      <c r="DA311" s="17">
        <v>0</v>
      </c>
      <c r="DB311" s="15"/>
      <c r="DC311" s="15"/>
      <c r="DD311" s="15"/>
      <c r="DE311" s="15"/>
      <c r="DF311" s="15"/>
      <c r="DG311" s="15"/>
      <c r="DH311" s="15"/>
    </row>
    <row r="312" spans="1:112" ht="17.25" thickBot="1">
      <c r="A312" s="18" t="b">
        <v>1</v>
      </c>
      <c r="B312" s="18" t="b">
        <v>1</v>
      </c>
      <c r="C312" s="15"/>
      <c r="D312" s="15"/>
      <c r="E312" s="17">
        <v>149929</v>
      </c>
      <c r="F312" s="17">
        <v>0</v>
      </c>
      <c r="G312" s="17">
        <v>0</v>
      </c>
      <c r="H312" s="17">
        <v>0</v>
      </c>
      <c r="I312" s="17">
        <v>0</v>
      </c>
      <c r="J312" s="15">
        <v>0</v>
      </c>
      <c r="K312" s="17">
        <v>0</v>
      </c>
      <c r="L312" s="17">
        <v>3</v>
      </c>
      <c r="M312" s="15">
        <v>1.5</v>
      </c>
      <c r="N312" s="15"/>
      <c r="O312" s="17">
        <v>0</v>
      </c>
      <c r="P312" s="15" t="s">
        <v>1176</v>
      </c>
      <c r="Q312" s="15">
        <v>0</v>
      </c>
      <c r="R312" s="17">
        <v>311</v>
      </c>
      <c r="S312" s="18" t="b">
        <v>0</v>
      </c>
      <c r="T312" s="15"/>
      <c r="U312" s="15"/>
      <c r="V312" s="17">
        <v>50</v>
      </c>
      <c r="W312" s="15" t="s">
        <v>5402</v>
      </c>
      <c r="X312" s="15">
        <v>0</v>
      </c>
      <c r="Y312" s="18" t="b">
        <v>0</v>
      </c>
      <c r="Z312" s="15" t="s">
        <v>5403</v>
      </c>
      <c r="AA312" s="15">
        <v>0.1</v>
      </c>
      <c r="AB312" s="18" t="b">
        <v>0</v>
      </c>
      <c r="AC312" s="15"/>
      <c r="AD312" s="15" t="s">
        <v>519</v>
      </c>
      <c r="AE312" s="17">
        <v>12</v>
      </c>
      <c r="AF312" s="17">
        <v>40</v>
      </c>
      <c r="AG312" s="17">
        <v>0</v>
      </c>
      <c r="AH312" s="17">
        <v>0</v>
      </c>
      <c r="AI312" s="17">
        <v>0</v>
      </c>
      <c r="AJ312" s="17">
        <v>0</v>
      </c>
      <c r="AK312" s="17">
        <v>0</v>
      </c>
      <c r="AL312" s="15">
        <v>0</v>
      </c>
      <c r="AM312" s="15">
        <v>0</v>
      </c>
      <c r="AN312" s="15" t="s">
        <v>5403</v>
      </c>
      <c r="AO312" s="15"/>
      <c r="AP312" s="15"/>
      <c r="AQ312" s="15"/>
      <c r="AR312" s="15"/>
      <c r="AS312" s="18" t="b">
        <v>0</v>
      </c>
      <c r="AT312" s="15" t="s">
        <v>5404</v>
      </c>
      <c r="AU312" s="17">
        <v>0</v>
      </c>
      <c r="AV312" s="17">
        <v>0</v>
      </c>
      <c r="AW312" s="17">
        <v>0</v>
      </c>
      <c r="AX312" s="17">
        <v>0</v>
      </c>
      <c r="AY312" s="17">
        <v>0</v>
      </c>
      <c r="AZ312" s="17">
        <v>0</v>
      </c>
      <c r="BA312" s="17">
        <v>0</v>
      </c>
      <c r="BB312" s="17">
        <v>0</v>
      </c>
      <c r="BC312" s="17">
        <v>0</v>
      </c>
      <c r="BD312" s="17">
        <v>0</v>
      </c>
      <c r="BE312" s="17">
        <v>0</v>
      </c>
      <c r="BF312" s="17">
        <v>0</v>
      </c>
      <c r="BG312" s="17">
        <v>0</v>
      </c>
      <c r="BH312" s="15">
        <v>0</v>
      </c>
      <c r="BI312" s="15">
        <v>0</v>
      </c>
      <c r="BJ312" s="15">
        <v>0</v>
      </c>
      <c r="BK312" s="15">
        <v>0</v>
      </c>
      <c r="BL312" s="17">
        <v>0</v>
      </c>
      <c r="BM312" s="17">
        <v>0</v>
      </c>
      <c r="BN312" s="17">
        <v>0</v>
      </c>
      <c r="BO312" s="17">
        <v>0</v>
      </c>
      <c r="BP312" s="17">
        <v>0</v>
      </c>
      <c r="BQ312" s="15">
        <v>0</v>
      </c>
      <c r="BR312" s="15">
        <v>0</v>
      </c>
      <c r="BS312" s="15">
        <v>0</v>
      </c>
      <c r="BT312" s="15">
        <v>0</v>
      </c>
      <c r="BU312" s="15"/>
      <c r="BV312" s="15"/>
      <c r="BW312" s="15"/>
      <c r="BX312" s="15"/>
      <c r="BY312" s="15"/>
      <c r="BZ312" s="15"/>
      <c r="CA312" s="15"/>
      <c r="CB312" s="15"/>
      <c r="CC312" s="17">
        <v>492</v>
      </c>
      <c r="CD312" s="17">
        <v>201</v>
      </c>
      <c r="CE312" s="17">
        <v>488</v>
      </c>
      <c r="CF312" s="17">
        <v>201</v>
      </c>
      <c r="CG312" s="17">
        <v>482</v>
      </c>
      <c r="CH312" s="17">
        <v>200</v>
      </c>
      <c r="CI312" s="17">
        <v>492</v>
      </c>
      <c r="CJ312" s="17">
        <v>201</v>
      </c>
      <c r="CK312" s="17">
        <v>0</v>
      </c>
      <c r="CL312" s="17">
        <v>0</v>
      </c>
      <c r="CM312" s="17">
        <v>0</v>
      </c>
      <c r="CN312" s="17">
        <v>0</v>
      </c>
      <c r="CO312" s="17">
        <v>0</v>
      </c>
      <c r="CP312" s="17">
        <v>0</v>
      </c>
      <c r="CQ312" s="17">
        <v>228</v>
      </c>
      <c r="CR312" s="17">
        <v>137</v>
      </c>
      <c r="CS312" s="17">
        <v>206</v>
      </c>
      <c r="CT312" s="17">
        <v>31</v>
      </c>
      <c r="CU312" s="17">
        <v>492</v>
      </c>
      <c r="CV312" s="17">
        <v>201</v>
      </c>
      <c r="CW312" s="17">
        <v>487</v>
      </c>
      <c r="CX312" s="17">
        <v>197</v>
      </c>
      <c r="CY312" s="17">
        <v>0</v>
      </c>
      <c r="CZ312" s="17">
        <v>0</v>
      </c>
      <c r="DA312" s="17">
        <v>0</v>
      </c>
      <c r="DB312" s="15"/>
      <c r="DC312" s="15"/>
      <c r="DD312" s="15"/>
      <c r="DE312" s="15"/>
      <c r="DF312" s="15"/>
      <c r="DG312" s="15"/>
      <c r="DH312" s="15"/>
    </row>
    <row r="313" spans="1:112" ht="17.25" thickBot="1">
      <c r="A313" s="18" t="b">
        <v>1</v>
      </c>
      <c r="B313" s="18" t="b">
        <v>1</v>
      </c>
      <c r="C313" s="15"/>
      <c r="D313" s="15"/>
      <c r="E313" s="17">
        <v>231899</v>
      </c>
      <c r="F313" s="17">
        <v>0</v>
      </c>
      <c r="G313" s="17">
        <v>0</v>
      </c>
      <c r="H313" s="17">
        <v>0</v>
      </c>
      <c r="I313" s="17">
        <v>0</v>
      </c>
      <c r="J313" s="15">
        <v>0</v>
      </c>
      <c r="K313" s="17">
        <v>0</v>
      </c>
      <c r="L313" s="17">
        <v>3</v>
      </c>
      <c r="M313" s="15">
        <v>1</v>
      </c>
      <c r="N313" s="15"/>
      <c r="O313" s="17">
        <v>0</v>
      </c>
      <c r="P313" s="15" t="s">
        <v>600</v>
      </c>
      <c r="Q313" s="15">
        <v>0</v>
      </c>
      <c r="R313" s="17">
        <v>312</v>
      </c>
      <c r="S313" s="18" t="b">
        <v>0</v>
      </c>
      <c r="T313" s="15"/>
      <c r="U313" s="15"/>
      <c r="V313" s="17">
        <v>45</v>
      </c>
      <c r="W313" s="15" t="s">
        <v>5405</v>
      </c>
      <c r="X313" s="15">
        <v>0</v>
      </c>
      <c r="Y313" s="18" t="b">
        <v>0</v>
      </c>
      <c r="Z313" s="15" t="s">
        <v>5406</v>
      </c>
      <c r="AA313" s="15">
        <v>0.5</v>
      </c>
      <c r="AB313" s="18" t="b">
        <v>0</v>
      </c>
      <c r="AC313" s="15"/>
      <c r="AD313" s="15" t="s">
        <v>519</v>
      </c>
      <c r="AE313" s="17">
        <v>12</v>
      </c>
      <c r="AF313" s="17">
        <v>40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5">
        <v>0</v>
      </c>
      <c r="AM313" s="15">
        <v>0</v>
      </c>
      <c r="AN313" s="15" t="s">
        <v>5406</v>
      </c>
      <c r="AO313" s="15"/>
      <c r="AP313" s="15"/>
      <c r="AQ313" s="15"/>
      <c r="AR313" s="15"/>
      <c r="AS313" s="18" t="b">
        <v>0</v>
      </c>
      <c r="AT313" s="15" t="s">
        <v>5407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7">
        <v>0</v>
      </c>
      <c r="BB313" s="17">
        <v>0</v>
      </c>
      <c r="BC313" s="17">
        <v>0</v>
      </c>
      <c r="BD313" s="17">
        <v>0</v>
      </c>
      <c r="BE313" s="17">
        <v>0</v>
      </c>
      <c r="BF313" s="17">
        <v>0</v>
      </c>
      <c r="BG313" s="17">
        <v>0</v>
      </c>
      <c r="BH313" s="15">
        <v>0</v>
      </c>
      <c r="BI313" s="15">
        <v>0</v>
      </c>
      <c r="BJ313" s="15">
        <v>0</v>
      </c>
      <c r="BK313" s="15">
        <v>0</v>
      </c>
      <c r="BL313" s="17">
        <v>0</v>
      </c>
      <c r="BM313" s="17">
        <v>0</v>
      </c>
      <c r="BN313" s="17">
        <v>0</v>
      </c>
      <c r="BO313" s="17">
        <v>0</v>
      </c>
      <c r="BP313" s="17">
        <v>0</v>
      </c>
      <c r="BQ313" s="15">
        <v>0</v>
      </c>
      <c r="BR313" s="15">
        <v>0</v>
      </c>
      <c r="BS313" s="15">
        <v>0</v>
      </c>
      <c r="BT313" s="15">
        <v>0</v>
      </c>
      <c r="BU313" s="15"/>
      <c r="BV313" s="15"/>
      <c r="BW313" s="15"/>
      <c r="BX313" s="15"/>
      <c r="BY313" s="15"/>
      <c r="BZ313" s="15"/>
      <c r="CA313" s="15"/>
      <c r="CB313" s="15"/>
      <c r="CC313" s="17">
        <v>459</v>
      </c>
      <c r="CD313" s="17">
        <v>188</v>
      </c>
      <c r="CE313" s="17">
        <v>451</v>
      </c>
      <c r="CF313" s="17">
        <v>190</v>
      </c>
      <c r="CG313" s="17">
        <v>436</v>
      </c>
      <c r="CH313" s="17">
        <v>184</v>
      </c>
      <c r="CI313" s="17">
        <v>461</v>
      </c>
      <c r="CJ313" s="17">
        <v>189</v>
      </c>
      <c r="CK313" s="17">
        <v>0</v>
      </c>
      <c r="CL313" s="17">
        <v>0</v>
      </c>
      <c r="CM313" s="17">
        <v>0</v>
      </c>
      <c r="CN313" s="17">
        <v>0</v>
      </c>
      <c r="CO313" s="17">
        <v>0</v>
      </c>
      <c r="CP313" s="17">
        <v>0</v>
      </c>
      <c r="CQ313" s="17">
        <v>416</v>
      </c>
      <c r="CR313" s="17">
        <v>227</v>
      </c>
      <c r="CS313" s="17">
        <v>115</v>
      </c>
      <c r="CT313" s="17">
        <v>6</v>
      </c>
      <c r="CU313" s="17">
        <v>464</v>
      </c>
      <c r="CV313" s="17">
        <v>191</v>
      </c>
      <c r="CW313" s="17">
        <v>259</v>
      </c>
      <c r="CX313" s="17">
        <v>86</v>
      </c>
      <c r="CY313" s="17">
        <v>0</v>
      </c>
      <c r="CZ313" s="17">
        <v>0</v>
      </c>
      <c r="DA313" s="17">
        <v>0</v>
      </c>
      <c r="DB313" s="15"/>
      <c r="DC313" s="15"/>
      <c r="DD313" s="15"/>
      <c r="DE313" s="15"/>
      <c r="DF313" s="15"/>
      <c r="DG313" s="15"/>
      <c r="DH313" s="15"/>
    </row>
    <row r="314" spans="1:112" ht="17.25" thickBot="1">
      <c r="A314" s="18" t="b">
        <v>1</v>
      </c>
      <c r="B314" s="18" t="b">
        <v>1</v>
      </c>
      <c r="C314" s="15"/>
      <c r="D314" s="15"/>
      <c r="E314" s="17">
        <v>443261</v>
      </c>
      <c r="F314" s="17">
        <v>0</v>
      </c>
      <c r="G314" s="17">
        <v>0</v>
      </c>
      <c r="H314" s="17">
        <v>0</v>
      </c>
      <c r="I314" s="17">
        <v>0</v>
      </c>
      <c r="J314" s="15">
        <v>0</v>
      </c>
      <c r="K314" s="17">
        <v>0</v>
      </c>
      <c r="L314" s="17">
        <v>3</v>
      </c>
      <c r="M314" s="15">
        <v>2</v>
      </c>
      <c r="N314" s="15"/>
      <c r="O314" s="17">
        <v>0</v>
      </c>
      <c r="P314" s="15" t="s">
        <v>600</v>
      </c>
      <c r="Q314" s="15">
        <v>0</v>
      </c>
      <c r="R314" s="17">
        <v>313</v>
      </c>
      <c r="S314" s="18" t="b">
        <v>0</v>
      </c>
      <c r="T314" s="15"/>
      <c r="U314" s="15"/>
      <c r="V314" s="17">
        <v>55</v>
      </c>
      <c r="W314" s="15" t="s">
        <v>5408</v>
      </c>
      <c r="X314" s="15">
        <v>0</v>
      </c>
      <c r="Y314" s="18" t="b">
        <v>0</v>
      </c>
      <c r="Z314" s="15" t="s">
        <v>1519</v>
      </c>
      <c r="AA314" s="15">
        <v>0.4</v>
      </c>
      <c r="AB314" s="18" t="b">
        <v>0</v>
      </c>
      <c r="AC314" s="15"/>
      <c r="AD314" s="15" t="s">
        <v>519</v>
      </c>
      <c r="AE314" s="17">
        <v>12</v>
      </c>
      <c r="AF314" s="17">
        <v>40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5">
        <v>0</v>
      </c>
      <c r="AM314" s="15">
        <v>0</v>
      </c>
      <c r="AN314" s="15" t="s">
        <v>1519</v>
      </c>
      <c r="AO314" s="15"/>
      <c r="AP314" s="15"/>
      <c r="AQ314" s="15"/>
      <c r="AR314" s="15"/>
      <c r="AS314" s="18" t="b">
        <v>0</v>
      </c>
      <c r="AT314" s="15" t="s">
        <v>5409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  <c r="BG314" s="17">
        <v>0</v>
      </c>
      <c r="BH314" s="15">
        <v>0</v>
      </c>
      <c r="BI314" s="15">
        <v>0</v>
      </c>
      <c r="BJ314" s="15">
        <v>0</v>
      </c>
      <c r="BK314" s="15">
        <v>0</v>
      </c>
      <c r="BL314" s="17">
        <v>0</v>
      </c>
      <c r="BM314" s="17">
        <v>0</v>
      </c>
      <c r="BN314" s="17">
        <v>0</v>
      </c>
      <c r="BO314" s="17">
        <v>0</v>
      </c>
      <c r="BP314" s="17">
        <v>0</v>
      </c>
      <c r="BQ314" s="15">
        <v>0</v>
      </c>
      <c r="BR314" s="15">
        <v>0</v>
      </c>
      <c r="BS314" s="15">
        <v>0</v>
      </c>
      <c r="BT314" s="15">
        <v>0</v>
      </c>
      <c r="BU314" s="17">
        <v>8</v>
      </c>
      <c r="BV314" s="15"/>
      <c r="BW314" s="17">
        <v>3</v>
      </c>
      <c r="BX314" s="15"/>
      <c r="BY314" s="17">
        <v>2</v>
      </c>
      <c r="BZ314" s="15"/>
      <c r="CA314" s="15"/>
      <c r="CB314" s="15"/>
      <c r="CC314" s="17">
        <v>543</v>
      </c>
      <c r="CD314" s="17">
        <v>235</v>
      </c>
      <c r="CE314" s="17">
        <v>543</v>
      </c>
      <c r="CF314" s="17">
        <v>235</v>
      </c>
      <c r="CG314" s="17">
        <v>542</v>
      </c>
      <c r="CH314" s="17">
        <v>235</v>
      </c>
      <c r="CI314" s="17">
        <v>543</v>
      </c>
      <c r="CJ314" s="17">
        <v>235</v>
      </c>
      <c r="CK314" s="17">
        <v>0</v>
      </c>
      <c r="CL314" s="17">
        <v>0</v>
      </c>
      <c r="CM314" s="17">
        <v>0</v>
      </c>
      <c r="CN314" s="17">
        <v>0</v>
      </c>
      <c r="CO314" s="17">
        <v>0</v>
      </c>
      <c r="CP314" s="17">
        <v>0</v>
      </c>
      <c r="CQ314" s="17">
        <v>161</v>
      </c>
      <c r="CR314" s="17">
        <v>101</v>
      </c>
      <c r="CS314" s="17">
        <v>398</v>
      </c>
      <c r="CT314" s="17">
        <v>144</v>
      </c>
      <c r="CU314" s="17">
        <v>543</v>
      </c>
      <c r="CV314" s="17">
        <v>235</v>
      </c>
      <c r="CW314" s="17">
        <v>297</v>
      </c>
      <c r="CX314" s="17">
        <v>98</v>
      </c>
      <c r="CY314" s="17">
        <v>0</v>
      </c>
      <c r="CZ314" s="17">
        <v>0</v>
      </c>
      <c r="DA314" s="17">
        <v>0</v>
      </c>
      <c r="DB314" s="15"/>
      <c r="DC314" s="15"/>
      <c r="DD314" s="15"/>
      <c r="DE314" s="15"/>
      <c r="DF314" s="15"/>
      <c r="DG314" s="15"/>
      <c r="DH314" s="15"/>
    </row>
    <row r="315" spans="1:112" ht="17.25" thickBot="1">
      <c r="A315" s="18" t="b">
        <v>1</v>
      </c>
      <c r="B315" s="18" t="b">
        <v>1</v>
      </c>
      <c r="C315" s="15"/>
      <c r="D315" s="15"/>
      <c r="E315" s="17">
        <v>229164</v>
      </c>
      <c r="F315" s="17">
        <v>0</v>
      </c>
      <c r="G315" s="17">
        <v>0</v>
      </c>
      <c r="H315" s="17">
        <v>0</v>
      </c>
      <c r="I315" s="17">
        <v>0</v>
      </c>
      <c r="J315" s="15">
        <v>0</v>
      </c>
      <c r="K315" s="17">
        <v>0</v>
      </c>
      <c r="L315" s="17">
        <v>3</v>
      </c>
      <c r="M315" s="15">
        <v>1.5</v>
      </c>
      <c r="N315" s="15"/>
      <c r="O315" s="17">
        <v>0</v>
      </c>
      <c r="P315" s="15" t="s">
        <v>5410</v>
      </c>
      <c r="Q315" s="15">
        <v>0</v>
      </c>
      <c r="R315" s="17">
        <v>314</v>
      </c>
      <c r="S315" s="18" t="b">
        <v>0</v>
      </c>
      <c r="T315" s="15"/>
      <c r="U315" s="15"/>
      <c r="V315" s="17">
        <v>50</v>
      </c>
      <c r="W315" s="15" t="s">
        <v>5411</v>
      </c>
      <c r="X315" s="15">
        <v>0</v>
      </c>
      <c r="Y315" s="18" t="b">
        <v>0</v>
      </c>
      <c r="Z315" s="15" t="s">
        <v>5412</v>
      </c>
      <c r="AA315" s="15">
        <v>0</v>
      </c>
      <c r="AB315" s="18" t="b">
        <v>0</v>
      </c>
      <c r="AC315" s="15"/>
      <c r="AD315" s="15" t="s">
        <v>519</v>
      </c>
      <c r="AE315" s="17">
        <v>12</v>
      </c>
      <c r="AF315" s="17">
        <v>40</v>
      </c>
      <c r="AG315" s="17">
        <v>0</v>
      </c>
      <c r="AH315" s="17">
        <v>0</v>
      </c>
      <c r="AI315" s="17">
        <v>0</v>
      </c>
      <c r="AJ315" s="17">
        <v>0</v>
      </c>
      <c r="AK315" s="17">
        <v>0</v>
      </c>
      <c r="AL315" s="15">
        <v>0</v>
      </c>
      <c r="AM315" s="15">
        <v>0</v>
      </c>
      <c r="AN315" s="15" t="s">
        <v>5412</v>
      </c>
      <c r="AO315" s="15"/>
      <c r="AP315" s="15"/>
      <c r="AQ315" s="15"/>
      <c r="AR315" s="15"/>
      <c r="AS315" s="18" t="b">
        <v>0</v>
      </c>
      <c r="AT315" s="15" t="s">
        <v>5413</v>
      </c>
      <c r="AU315" s="17">
        <v>0</v>
      </c>
      <c r="AV315" s="17">
        <v>0</v>
      </c>
      <c r="AW315" s="17">
        <v>0</v>
      </c>
      <c r="AX315" s="17">
        <v>0</v>
      </c>
      <c r="AY315" s="17">
        <v>0</v>
      </c>
      <c r="AZ315" s="17">
        <v>0</v>
      </c>
      <c r="BA315" s="17">
        <v>0</v>
      </c>
      <c r="BB315" s="17">
        <v>0</v>
      </c>
      <c r="BC315" s="17">
        <v>0</v>
      </c>
      <c r="BD315" s="17">
        <v>0</v>
      </c>
      <c r="BE315" s="17">
        <v>0</v>
      </c>
      <c r="BF315" s="17">
        <v>0</v>
      </c>
      <c r="BG315" s="17">
        <v>0</v>
      </c>
      <c r="BH315" s="15">
        <v>0</v>
      </c>
      <c r="BI315" s="15">
        <v>0</v>
      </c>
      <c r="BJ315" s="15">
        <v>0</v>
      </c>
      <c r="BK315" s="15">
        <v>0</v>
      </c>
      <c r="BL315" s="17">
        <v>0</v>
      </c>
      <c r="BM315" s="17">
        <v>0</v>
      </c>
      <c r="BN315" s="17">
        <v>0</v>
      </c>
      <c r="BO315" s="17">
        <v>0</v>
      </c>
      <c r="BP315" s="17">
        <v>0</v>
      </c>
      <c r="BQ315" s="15">
        <v>0</v>
      </c>
      <c r="BR315" s="15">
        <v>0</v>
      </c>
      <c r="BS315" s="15">
        <v>0</v>
      </c>
      <c r="BT315" s="15">
        <v>0</v>
      </c>
      <c r="BU315" s="15"/>
      <c r="BV315" s="15"/>
      <c r="BW315" s="15"/>
      <c r="BX315" s="15"/>
      <c r="BY315" s="15"/>
      <c r="BZ315" s="15"/>
      <c r="CA315" s="15"/>
      <c r="CB315" s="15"/>
      <c r="CC315" s="17">
        <v>502</v>
      </c>
      <c r="CD315" s="17">
        <v>208</v>
      </c>
      <c r="CE315" s="17">
        <v>498</v>
      </c>
      <c r="CF315" s="17">
        <v>208</v>
      </c>
      <c r="CG315" s="17">
        <v>495</v>
      </c>
      <c r="CH315" s="17">
        <v>207</v>
      </c>
      <c r="CI315" s="17">
        <v>502</v>
      </c>
      <c r="CJ315" s="17">
        <v>208</v>
      </c>
      <c r="CK315" s="17">
        <v>0</v>
      </c>
      <c r="CL315" s="17">
        <v>0</v>
      </c>
      <c r="CM315" s="17">
        <v>0</v>
      </c>
      <c r="CN315" s="17">
        <v>0</v>
      </c>
      <c r="CO315" s="17">
        <v>0</v>
      </c>
      <c r="CP315" s="17">
        <v>0</v>
      </c>
      <c r="CQ315" s="17">
        <v>268</v>
      </c>
      <c r="CR315" s="17">
        <v>160</v>
      </c>
      <c r="CS315" s="17">
        <v>246</v>
      </c>
      <c r="CT315" s="17">
        <v>54</v>
      </c>
      <c r="CU315" s="17">
        <v>502</v>
      </c>
      <c r="CV315" s="17">
        <v>208</v>
      </c>
      <c r="CW315" s="17">
        <v>508</v>
      </c>
      <c r="CX315" s="17">
        <v>209</v>
      </c>
      <c r="CY315" s="17">
        <v>0</v>
      </c>
      <c r="CZ315" s="17">
        <v>0</v>
      </c>
      <c r="DA315" s="17">
        <v>0</v>
      </c>
      <c r="DB315" s="15"/>
      <c r="DC315" s="15"/>
      <c r="DD315" s="15"/>
      <c r="DE315" s="15"/>
      <c r="DF315" s="15"/>
      <c r="DG315" s="15"/>
      <c r="DH315" s="15"/>
    </row>
    <row r="316" spans="1:112" ht="17.25" thickBot="1">
      <c r="A316" s="18" t="b">
        <v>1</v>
      </c>
      <c r="B316" s="18" t="b">
        <v>1</v>
      </c>
      <c r="C316" s="15"/>
      <c r="D316" s="15"/>
      <c r="E316" s="17">
        <v>531442</v>
      </c>
      <c r="F316" s="17">
        <v>0</v>
      </c>
      <c r="G316" s="17">
        <v>0</v>
      </c>
      <c r="H316" s="17">
        <v>0</v>
      </c>
      <c r="I316" s="17">
        <v>0</v>
      </c>
      <c r="J316" s="15">
        <v>0</v>
      </c>
      <c r="K316" s="17">
        <v>0</v>
      </c>
      <c r="L316" s="17">
        <v>3</v>
      </c>
      <c r="M316" s="15">
        <v>2</v>
      </c>
      <c r="N316" s="15"/>
      <c r="O316" s="17">
        <v>0</v>
      </c>
      <c r="P316" s="15" t="s">
        <v>5414</v>
      </c>
      <c r="Q316" s="15">
        <v>0</v>
      </c>
      <c r="R316" s="17">
        <v>315</v>
      </c>
      <c r="S316" s="18" t="b">
        <v>0</v>
      </c>
      <c r="T316" s="15"/>
      <c r="U316" s="15"/>
      <c r="V316" s="17">
        <v>55</v>
      </c>
      <c r="W316" s="15" t="s">
        <v>5415</v>
      </c>
      <c r="X316" s="15">
        <v>0</v>
      </c>
      <c r="Y316" s="18" t="b">
        <v>0</v>
      </c>
      <c r="Z316" s="15" t="s">
        <v>5416</v>
      </c>
      <c r="AA316" s="15">
        <v>0.4</v>
      </c>
      <c r="AB316" s="18" t="b">
        <v>0</v>
      </c>
      <c r="AC316" s="15"/>
      <c r="AD316" s="15" t="s">
        <v>519</v>
      </c>
      <c r="AE316" s="17">
        <v>12</v>
      </c>
      <c r="AF316" s="17">
        <v>40</v>
      </c>
      <c r="AG316" s="17">
        <v>0</v>
      </c>
      <c r="AH316" s="17">
        <v>0</v>
      </c>
      <c r="AI316" s="17">
        <v>0</v>
      </c>
      <c r="AJ316" s="17">
        <v>0</v>
      </c>
      <c r="AK316" s="17">
        <v>0</v>
      </c>
      <c r="AL316" s="15">
        <v>0</v>
      </c>
      <c r="AM316" s="15">
        <v>0</v>
      </c>
      <c r="AN316" s="15" t="s">
        <v>5416</v>
      </c>
      <c r="AO316" s="15"/>
      <c r="AP316" s="15"/>
      <c r="AQ316" s="15"/>
      <c r="AR316" s="15"/>
      <c r="AS316" s="18" t="b">
        <v>0</v>
      </c>
      <c r="AT316" s="15" t="s">
        <v>5417</v>
      </c>
      <c r="AU316" s="17">
        <v>0</v>
      </c>
      <c r="AV316" s="17">
        <v>0</v>
      </c>
      <c r="AW316" s="17">
        <v>0</v>
      </c>
      <c r="AX316" s="17">
        <v>0</v>
      </c>
      <c r="AY316" s="17">
        <v>0</v>
      </c>
      <c r="AZ316" s="17">
        <v>0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  <c r="BG316" s="17">
        <v>0</v>
      </c>
      <c r="BH316" s="15">
        <v>0</v>
      </c>
      <c r="BI316" s="15">
        <v>0</v>
      </c>
      <c r="BJ316" s="15">
        <v>0</v>
      </c>
      <c r="BK316" s="15">
        <v>0</v>
      </c>
      <c r="BL316" s="17">
        <v>0</v>
      </c>
      <c r="BM316" s="17">
        <v>0</v>
      </c>
      <c r="BN316" s="17">
        <v>0</v>
      </c>
      <c r="BO316" s="17">
        <v>0</v>
      </c>
      <c r="BP316" s="17">
        <v>0</v>
      </c>
      <c r="BQ316" s="15">
        <v>0</v>
      </c>
      <c r="BR316" s="15">
        <v>0</v>
      </c>
      <c r="BS316" s="15">
        <v>0</v>
      </c>
      <c r="BT316" s="15">
        <v>0</v>
      </c>
      <c r="BU316" s="15"/>
      <c r="BV316" s="15"/>
      <c r="BW316" s="15"/>
      <c r="BX316" s="15"/>
      <c r="BY316" s="15"/>
      <c r="BZ316" s="15"/>
      <c r="CA316" s="15"/>
      <c r="CB316" s="15"/>
      <c r="CC316" s="17">
        <v>546</v>
      </c>
      <c r="CD316" s="17">
        <v>238</v>
      </c>
      <c r="CE316" s="17">
        <v>546</v>
      </c>
      <c r="CF316" s="17">
        <v>238</v>
      </c>
      <c r="CG316" s="17">
        <v>545</v>
      </c>
      <c r="CH316" s="17">
        <v>238</v>
      </c>
      <c r="CI316" s="17">
        <v>546</v>
      </c>
      <c r="CJ316" s="17">
        <v>238</v>
      </c>
      <c r="CK316" s="17">
        <v>0</v>
      </c>
      <c r="CL316" s="17">
        <v>0</v>
      </c>
      <c r="CM316" s="17">
        <v>0</v>
      </c>
      <c r="CN316" s="17">
        <v>0</v>
      </c>
      <c r="CO316" s="17">
        <v>0</v>
      </c>
      <c r="CP316" s="17">
        <v>0</v>
      </c>
      <c r="CQ316" s="17">
        <v>194</v>
      </c>
      <c r="CR316" s="17">
        <v>121</v>
      </c>
      <c r="CS316" s="17">
        <v>431</v>
      </c>
      <c r="CT316" s="17">
        <v>164</v>
      </c>
      <c r="CU316" s="17">
        <v>546</v>
      </c>
      <c r="CV316" s="17">
        <v>238</v>
      </c>
      <c r="CW316" s="17">
        <v>296</v>
      </c>
      <c r="CX316" s="17">
        <v>97</v>
      </c>
      <c r="CY316" s="17">
        <v>0</v>
      </c>
      <c r="CZ316" s="17">
        <v>0</v>
      </c>
      <c r="DA316" s="17">
        <v>0</v>
      </c>
      <c r="DB316" s="15"/>
      <c r="DC316" s="15"/>
      <c r="DD316" s="15"/>
      <c r="DE316" s="15"/>
      <c r="DF316" s="15"/>
      <c r="DG316" s="15"/>
      <c r="DH316" s="15"/>
    </row>
    <row r="317" spans="1:112" ht="27.75" thickBot="1">
      <c r="A317" s="18" t="b">
        <v>1</v>
      </c>
      <c r="B317" s="18" t="b">
        <v>1</v>
      </c>
      <c r="C317" s="15"/>
      <c r="D317" s="15"/>
      <c r="E317" s="17">
        <v>543968</v>
      </c>
      <c r="F317" s="17">
        <v>0</v>
      </c>
      <c r="G317" s="17">
        <v>0</v>
      </c>
      <c r="H317" s="17">
        <v>0</v>
      </c>
      <c r="I317" s="17">
        <v>0</v>
      </c>
      <c r="J317" s="15">
        <v>0</v>
      </c>
      <c r="K317" s="17">
        <v>0</v>
      </c>
      <c r="L317" s="17">
        <v>4</v>
      </c>
      <c r="M317" s="15">
        <v>1.8</v>
      </c>
      <c r="N317" s="15"/>
      <c r="O317" s="17">
        <v>0</v>
      </c>
      <c r="P317" s="15" t="s">
        <v>5418</v>
      </c>
      <c r="Q317" s="15">
        <v>0</v>
      </c>
      <c r="R317" s="17">
        <v>316</v>
      </c>
      <c r="S317" s="18" t="b">
        <v>0</v>
      </c>
      <c r="T317" s="15"/>
      <c r="U317" s="15"/>
      <c r="V317" s="17">
        <v>55</v>
      </c>
      <c r="W317" s="15" t="s">
        <v>5419</v>
      </c>
      <c r="X317" s="15">
        <v>0</v>
      </c>
      <c r="Y317" s="18" t="b">
        <v>0</v>
      </c>
      <c r="Z317" s="15" t="s">
        <v>5420</v>
      </c>
      <c r="AA317" s="15">
        <v>0.4</v>
      </c>
      <c r="AB317" s="18" t="b">
        <v>0</v>
      </c>
      <c r="AC317" s="15"/>
      <c r="AD317" s="15" t="s">
        <v>519</v>
      </c>
      <c r="AE317" s="17">
        <v>12</v>
      </c>
      <c r="AF317" s="17">
        <v>40</v>
      </c>
      <c r="AG317" s="17">
        <v>0</v>
      </c>
      <c r="AH317" s="17">
        <v>0</v>
      </c>
      <c r="AI317" s="17">
        <v>0</v>
      </c>
      <c r="AJ317" s="17">
        <v>0</v>
      </c>
      <c r="AK317" s="17">
        <v>0</v>
      </c>
      <c r="AL317" s="15">
        <v>0</v>
      </c>
      <c r="AM317" s="15">
        <v>0</v>
      </c>
      <c r="AN317" s="15" t="s">
        <v>5418</v>
      </c>
      <c r="AO317" s="15"/>
      <c r="AP317" s="15"/>
      <c r="AQ317" s="15"/>
      <c r="AR317" s="15"/>
      <c r="AS317" s="18" t="b">
        <v>0</v>
      </c>
      <c r="AT317" s="15" t="s">
        <v>5421</v>
      </c>
      <c r="AU317" s="17">
        <v>0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7">
        <v>0</v>
      </c>
      <c r="BH317" s="15">
        <v>0</v>
      </c>
      <c r="BI317" s="15">
        <v>0</v>
      </c>
      <c r="BJ317" s="15">
        <v>0</v>
      </c>
      <c r="BK317" s="15">
        <v>0</v>
      </c>
      <c r="BL317" s="17">
        <v>0</v>
      </c>
      <c r="BM317" s="17">
        <v>0</v>
      </c>
      <c r="BN317" s="17">
        <v>0</v>
      </c>
      <c r="BO317" s="17">
        <v>0</v>
      </c>
      <c r="BP317" s="17">
        <v>0</v>
      </c>
      <c r="BQ317" s="15">
        <v>0</v>
      </c>
      <c r="BR317" s="15">
        <v>0</v>
      </c>
      <c r="BS317" s="15">
        <v>0</v>
      </c>
      <c r="BT317" s="15">
        <v>0</v>
      </c>
      <c r="BU317" s="15"/>
      <c r="BV317" s="15"/>
      <c r="BW317" s="15"/>
      <c r="BX317" s="15"/>
      <c r="BY317" s="15"/>
      <c r="BZ317" s="15"/>
      <c r="CA317" s="15"/>
      <c r="CB317" s="15"/>
      <c r="CC317" s="17">
        <v>547</v>
      </c>
      <c r="CD317" s="17">
        <v>66</v>
      </c>
      <c r="CE317" s="17">
        <v>547</v>
      </c>
      <c r="CF317" s="17">
        <v>66</v>
      </c>
      <c r="CG317" s="17">
        <v>546</v>
      </c>
      <c r="CH317" s="17">
        <v>66</v>
      </c>
      <c r="CI317" s="17">
        <v>547</v>
      </c>
      <c r="CJ317" s="17">
        <v>66</v>
      </c>
      <c r="CK317" s="17">
        <v>0</v>
      </c>
      <c r="CL317" s="17">
        <v>0</v>
      </c>
      <c r="CM317" s="17">
        <v>0</v>
      </c>
      <c r="CN317" s="17">
        <v>0</v>
      </c>
      <c r="CO317" s="17">
        <v>0</v>
      </c>
      <c r="CP317" s="17">
        <v>0</v>
      </c>
      <c r="CQ317" s="17">
        <v>195</v>
      </c>
      <c r="CR317" s="17">
        <v>42</v>
      </c>
      <c r="CS317" s="17">
        <v>432</v>
      </c>
      <c r="CT317" s="17">
        <v>39</v>
      </c>
      <c r="CU317" s="17">
        <v>547</v>
      </c>
      <c r="CV317" s="17">
        <v>66</v>
      </c>
      <c r="CW317" s="17">
        <v>275</v>
      </c>
      <c r="CX317" s="17">
        <v>50</v>
      </c>
      <c r="CY317" s="17">
        <v>0</v>
      </c>
      <c r="CZ317" s="17">
        <v>0</v>
      </c>
      <c r="DA317" s="17">
        <v>0</v>
      </c>
      <c r="DB317" s="15"/>
      <c r="DC317" s="15"/>
      <c r="DD317" s="15"/>
      <c r="DE317" s="15"/>
      <c r="DF317" s="15"/>
      <c r="DG317" s="15"/>
      <c r="DH317" s="15"/>
    </row>
    <row r="318" spans="1:112" ht="17.25" thickBot="1">
      <c r="A318" s="18" t="b">
        <v>1</v>
      </c>
      <c r="B318" s="18" t="b">
        <v>1</v>
      </c>
      <c r="C318" s="15"/>
      <c r="D318" s="15"/>
      <c r="E318" s="17">
        <v>222625</v>
      </c>
      <c r="F318" s="17">
        <v>0</v>
      </c>
      <c r="G318" s="17">
        <v>0</v>
      </c>
      <c r="H318" s="17">
        <v>0</v>
      </c>
      <c r="I318" s="17">
        <v>0</v>
      </c>
      <c r="J318" s="15">
        <v>0</v>
      </c>
      <c r="K318" s="17">
        <v>0</v>
      </c>
      <c r="L318" s="17">
        <v>4</v>
      </c>
      <c r="M318" s="15">
        <v>1.4</v>
      </c>
      <c r="N318" s="15"/>
      <c r="O318" s="17">
        <v>0</v>
      </c>
      <c r="P318" s="15" t="s">
        <v>1047</v>
      </c>
      <c r="Q318" s="15">
        <v>0</v>
      </c>
      <c r="R318" s="17">
        <v>317</v>
      </c>
      <c r="S318" s="18" t="b">
        <v>0</v>
      </c>
      <c r="T318" s="15"/>
      <c r="U318" s="15"/>
      <c r="V318" s="17">
        <v>50</v>
      </c>
      <c r="W318" s="15" t="s">
        <v>5422</v>
      </c>
      <c r="X318" s="15">
        <v>0</v>
      </c>
      <c r="Y318" s="18" t="b">
        <v>0</v>
      </c>
      <c r="Z318" s="15" t="s">
        <v>5423</v>
      </c>
      <c r="AA318" s="15">
        <v>0.6</v>
      </c>
      <c r="AB318" s="18" t="b">
        <v>0</v>
      </c>
      <c r="AC318" s="15"/>
      <c r="AD318" s="15" t="s">
        <v>519</v>
      </c>
      <c r="AE318" s="17">
        <v>12</v>
      </c>
      <c r="AF318" s="17">
        <v>40</v>
      </c>
      <c r="AG318" s="17">
        <v>0</v>
      </c>
      <c r="AH318" s="17">
        <v>0</v>
      </c>
      <c r="AI318" s="17">
        <v>0</v>
      </c>
      <c r="AJ318" s="17">
        <v>0</v>
      </c>
      <c r="AK318" s="17">
        <v>0</v>
      </c>
      <c r="AL318" s="15">
        <v>0</v>
      </c>
      <c r="AM318" s="15">
        <v>0</v>
      </c>
      <c r="AN318" s="15" t="s">
        <v>5423</v>
      </c>
      <c r="AO318" s="15"/>
      <c r="AP318" s="15"/>
      <c r="AQ318" s="15"/>
      <c r="AR318" s="15"/>
      <c r="AS318" s="18" t="b">
        <v>0</v>
      </c>
      <c r="AT318" s="15" t="s">
        <v>5424</v>
      </c>
      <c r="AU318" s="17">
        <v>0</v>
      </c>
      <c r="AV318" s="17">
        <v>0</v>
      </c>
      <c r="AW318" s="17">
        <v>0</v>
      </c>
      <c r="AX318" s="17">
        <v>0</v>
      </c>
      <c r="AY318" s="17">
        <v>0</v>
      </c>
      <c r="AZ318" s="17">
        <v>0</v>
      </c>
      <c r="BA318" s="17">
        <v>0</v>
      </c>
      <c r="BB318" s="17">
        <v>0</v>
      </c>
      <c r="BC318" s="17">
        <v>0</v>
      </c>
      <c r="BD318" s="17">
        <v>0</v>
      </c>
      <c r="BE318" s="17">
        <v>0</v>
      </c>
      <c r="BF318" s="17">
        <v>0</v>
      </c>
      <c r="BG318" s="17">
        <v>0</v>
      </c>
      <c r="BH318" s="15">
        <v>0</v>
      </c>
      <c r="BI318" s="15">
        <v>0</v>
      </c>
      <c r="BJ318" s="15">
        <v>0</v>
      </c>
      <c r="BK318" s="15">
        <v>0</v>
      </c>
      <c r="BL318" s="17">
        <v>0</v>
      </c>
      <c r="BM318" s="17">
        <v>0</v>
      </c>
      <c r="BN318" s="17">
        <v>0</v>
      </c>
      <c r="BO318" s="17">
        <v>0</v>
      </c>
      <c r="BP318" s="17">
        <v>0</v>
      </c>
      <c r="BQ318" s="15">
        <v>0</v>
      </c>
      <c r="BR318" s="15">
        <v>0</v>
      </c>
      <c r="BS318" s="15">
        <v>0</v>
      </c>
      <c r="BT318" s="15">
        <v>0</v>
      </c>
      <c r="BU318" s="15"/>
      <c r="BV318" s="15"/>
      <c r="BW318" s="15"/>
      <c r="BX318" s="15"/>
      <c r="BY318" s="17">
        <v>1</v>
      </c>
      <c r="BZ318" s="15"/>
      <c r="CA318" s="15"/>
      <c r="CB318" s="15"/>
      <c r="CC318" s="17">
        <v>501</v>
      </c>
      <c r="CD318" s="17">
        <v>57</v>
      </c>
      <c r="CE318" s="17">
        <v>497</v>
      </c>
      <c r="CF318" s="17">
        <v>57</v>
      </c>
      <c r="CG318" s="17">
        <v>494</v>
      </c>
      <c r="CH318" s="17">
        <v>57</v>
      </c>
      <c r="CI318" s="17">
        <v>501</v>
      </c>
      <c r="CJ318" s="17">
        <v>57</v>
      </c>
      <c r="CK318" s="17">
        <v>0</v>
      </c>
      <c r="CL318" s="17">
        <v>0</v>
      </c>
      <c r="CM318" s="17">
        <v>0</v>
      </c>
      <c r="CN318" s="17">
        <v>0</v>
      </c>
      <c r="CO318" s="17">
        <v>0</v>
      </c>
      <c r="CP318" s="17">
        <v>0</v>
      </c>
      <c r="CQ318" s="17">
        <v>264</v>
      </c>
      <c r="CR318" s="17">
        <v>48</v>
      </c>
      <c r="CS318" s="17">
        <v>242</v>
      </c>
      <c r="CT318" s="17">
        <v>15</v>
      </c>
      <c r="CU318" s="17">
        <v>501</v>
      </c>
      <c r="CV318" s="17">
        <v>57</v>
      </c>
      <c r="CW318" s="17">
        <v>248</v>
      </c>
      <c r="CX318" s="17">
        <v>42</v>
      </c>
      <c r="CY318" s="17">
        <v>0</v>
      </c>
      <c r="CZ318" s="17">
        <v>0</v>
      </c>
      <c r="DA318" s="17">
        <v>0</v>
      </c>
      <c r="DB318" s="15"/>
      <c r="DC318" s="15"/>
      <c r="DD318" s="15"/>
      <c r="DE318" s="15"/>
      <c r="DF318" s="15"/>
      <c r="DG318" s="15"/>
      <c r="DH318" s="15"/>
    </row>
    <row r="319" spans="1:112" ht="17.25" thickBot="1">
      <c r="A319" s="18" t="b">
        <v>1</v>
      </c>
      <c r="B319" s="18" t="b">
        <v>1</v>
      </c>
      <c r="C319" s="15"/>
      <c r="D319" s="15"/>
      <c r="E319" s="17">
        <v>481624</v>
      </c>
      <c r="F319" s="17">
        <v>0</v>
      </c>
      <c r="G319" s="17">
        <v>0</v>
      </c>
      <c r="H319" s="17">
        <v>0</v>
      </c>
      <c r="I319" s="17">
        <v>0</v>
      </c>
      <c r="J319" s="15">
        <v>0</v>
      </c>
      <c r="K319" s="17">
        <v>0</v>
      </c>
      <c r="L319" s="17">
        <v>3</v>
      </c>
      <c r="M319" s="15">
        <v>2</v>
      </c>
      <c r="N319" s="15"/>
      <c r="O319" s="17">
        <v>0</v>
      </c>
      <c r="P319" s="15" t="s">
        <v>5425</v>
      </c>
      <c r="Q319" s="15">
        <v>0</v>
      </c>
      <c r="R319" s="17">
        <v>318</v>
      </c>
      <c r="S319" s="18" t="b">
        <v>0</v>
      </c>
      <c r="T319" s="15"/>
      <c r="U319" s="15"/>
      <c r="V319" s="17">
        <v>55</v>
      </c>
      <c r="W319" s="15" t="s">
        <v>5426</v>
      </c>
      <c r="X319" s="15">
        <v>0</v>
      </c>
      <c r="Y319" s="18" t="b">
        <v>0</v>
      </c>
      <c r="Z319" s="15" t="s">
        <v>5427</v>
      </c>
      <c r="AA319" s="15">
        <v>0.3</v>
      </c>
      <c r="AB319" s="18" t="b">
        <v>0</v>
      </c>
      <c r="AC319" s="15"/>
      <c r="AD319" s="15" t="s">
        <v>519</v>
      </c>
      <c r="AE319" s="17">
        <v>12</v>
      </c>
      <c r="AF319" s="17">
        <v>40</v>
      </c>
      <c r="AG319" s="17">
        <v>0</v>
      </c>
      <c r="AH319" s="17">
        <v>0</v>
      </c>
      <c r="AI319" s="17">
        <v>0</v>
      </c>
      <c r="AJ319" s="17">
        <v>0</v>
      </c>
      <c r="AK319" s="17">
        <v>0</v>
      </c>
      <c r="AL319" s="15">
        <v>0</v>
      </c>
      <c r="AM319" s="15">
        <v>0</v>
      </c>
      <c r="AN319" s="15" t="s">
        <v>5427</v>
      </c>
      <c r="AO319" s="15"/>
      <c r="AP319" s="15"/>
      <c r="AQ319" s="15"/>
      <c r="AR319" s="15"/>
      <c r="AS319" s="18" t="b">
        <v>0</v>
      </c>
      <c r="AT319" s="15" t="s">
        <v>5428</v>
      </c>
      <c r="AU319" s="17">
        <v>0</v>
      </c>
      <c r="AV319" s="17">
        <v>0</v>
      </c>
      <c r="AW319" s="17">
        <v>0</v>
      </c>
      <c r="AX319" s="17">
        <v>0</v>
      </c>
      <c r="AY319" s="17">
        <v>0</v>
      </c>
      <c r="AZ319" s="17">
        <v>0</v>
      </c>
      <c r="BA319" s="17">
        <v>0</v>
      </c>
      <c r="BB319" s="17">
        <v>0</v>
      </c>
      <c r="BC319" s="17">
        <v>0</v>
      </c>
      <c r="BD319" s="17">
        <v>0</v>
      </c>
      <c r="BE319" s="17">
        <v>0</v>
      </c>
      <c r="BF319" s="17">
        <v>0</v>
      </c>
      <c r="BG319" s="17">
        <v>0</v>
      </c>
      <c r="BH319" s="15">
        <v>0</v>
      </c>
      <c r="BI319" s="15">
        <v>0</v>
      </c>
      <c r="BJ319" s="15">
        <v>0</v>
      </c>
      <c r="BK319" s="15">
        <v>0</v>
      </c>
      <c r="BL319" s="17">
        <v>0</v>
      </c>
      <c r="BM319" s="17">
        <v>0</v>
      </c>
      <c r="BN319" s="17">
        <v>0</v>
      </c>
      <c r="BO319" s="17">
        <v>0</v>
      </c>
      <c r="BP319" s="17">
        <v>0</v>
      </c>
      <c r="BQ319" s="15">
        <v>0</v>
      </c>
      <c r="BR319" s="15">
        <v>0</v>
      </c>
      <c r="BS319" s="15">
        <v>0</v>
      </c>
      <c r="BT319" s="15">
        <v>0</v>
      </c>
      <c r="BU319" s="17">
        <v>5</v>
      </c>
      <c r="BV319" s="15"/>
      <c r="BW319" s="15"/>
      <c r="BX319" s="15"/>
      <c r="BY319" s="17">
        <v>3</v>
      </c>
      <c r="BZ319" s="15"/>
      <c r="CA319" s="15"/>
      <c r="CB319" s="15"/>
      <c r="CC319" s="17">
        <v>545</v>
      </c>
      <c r="CD319" s="17">
        <v>237</v>
      </c>
      <c r="CE319" s="17">
        <v>545</v>
      </c>
      <c r="CF319" s="17">
        <v>237</v>
      </c>
      <c r="CG319" s="17">
        <v>544</v>
      </c>
      <c r="CH319" s="17">
        <v>237</v>
      </c>
      <c r="CI319" s="17">
        <v>545</v>
      </c>
      <c r="CJ319" s="17">
        <v>237</v>
      </c>
      <c r="CK319" s="17">
        <v>0</v>
      </c>
      <c r="CL319" s="17">
        <v>0</v>
      </c>
      <c r="CM319" s="17">
        <v>0</v>
      </c>
      <c r="CN319" s="17">
        <v>0</v>
      </c>
      <c r="CO319" s="17">
        <v>0</v>
      </c>
      <c r="CP319" s="17">
        <v>0</v>
      </c>
      <c r="CQ319" s="17">
        <v>179</v>
      </c>
      <c r="CR319" s="17">
        <v>109</v>
      </c>
      <c r="CS319" s="17">
        <v>416</v>
      </c>
      <c r="CT319" s="17">
        <v>152</v>
      </c>
      <c r="CU319" s="17">
        <v>545</v>
      </c>
      <c r="CV319" s="17">
        <v>237</v>
      </c>
      <c r="CW319" s="17">
        <v>331</v>
      </c>
      <c r="CX319" s="17">
        <v>119</v>
      </c>
      <c r="CY319" s="17">
        <v>0</v>
      </c>
      <c r="CZ319" s="17">
        <v>0</v>
      </c>
      <c r="DA319" s="17">
        <v>0</v>
      </c>
      <c r="DB319" s="15"/>
      <c r="DC319" s="15"/>
      <c r="DD319" s="15"/>
      <c r="DE319" s="15"/>
      <c r="DF319" s="15"/>
      <c r="DG319" s="15"/>
      <c r="DH319" s="15"/>
    </row>
    <row r="320" spans="1:112" ht="17.25" thickBot="1">
      <c r="A320" s="18" t="b">
        <v>1</v>
      </c>
      <c r="B320" s="18" t="b">
        <v>1</v>
      </c>
      <c r="C320" s="15"/>
      <c r="D320" s="15"/>
      <c r="E320" s="17">
        <v>172453</v>
      </c>
      <c r="F320" s="17">
        <v>0</v>
      </c>
      <c r="G320" s="17">
        <v>0</v>
      </c>
      <c r="H320" s="17">
        <v>0</v>
      </c>
      <c r="I320" s="17">
        <v>0</v>
      </c>
      <c r="J320" s="15">
        <v>0</v>
      </c>
      <c r="K320" s="17">
        <v>0</v>
      </c>
      <c r="L320" s="17">
        <v>3</v>
      </c>
      <c r="M320" s="15">
        <v>1.5</v>
      </c>
      <c r="N320" s="15"/>
      <c r="O320" s="17">
        <v>0</v>
      </c>
      <c r="P320" s="15" t="s">
        <v>751</v>
      </c>
      <c r="Q320" s="15">
        <v>0</v>
      </c>
      <c r="R320" s="17">
        <v>319</v>
      </c>
      <c r="S320" s="18" t="b">
        <v>0</v>
      </c>
      <c r="T320" s="15"/>
      <c r="U320" s="15"/>
      <c r="V320" s="17">
        <v>50</v>
      </c>
      <c r="W320" s="15" t="s">
        <v>5429</v>
      </c>
      <c r="X320" s="15">
        <v>0</v>
      </c>
      <c r="Y320" s="18" t="b">
        <v>0</v>
      </c>
      <c r="Z320" s="15" t="s">
        <v>5430</v>
      </c>
      <c r="AA320" s="15">
        <v>0.1</v>
      </c>
      <c r="AB320" s="18" t="b">
        <v>0</v>
      </c>
      <c r="AC320" s="15"/>
      <c r="AD320" s="15" t="s">
        <v>519</v>
      </c>
      <c r="AE320" s="17">
        <v>12</v>
      </c>
      <c r="AF320" s="17">
        <v>40</v>
      </c>
      <c r="AG320" s="17">
        <v>0</v>
      </c>
      <c r="AH320" s="17">
        <v>0</v>
      </c>
      <c r="AI320" s="17">
        <v>0</v>
      </c>
      <c r="AJ320" s="17">
        <v>0</v>
      </c>
      <c r="AK320" s="17">
        <v>0</v>
      </c>
      <c r="AL320" s="15">
        <v>0</v>
      </c>
      <c r="AM320" s="15">
        <v>0</v>
      </c>
      <c r="AN320" s="15" t="s">
        <v>5430</v>
      </c>
      <c r="AO320" s="15"/>
      <c r="AP320" s="15"/>
      <c r="AQ320" s="15"/>
      <c r="AR320" s="15"/>
      <c r="AS320" s="18" t="b">
        <v>0</v>
      </c>
      <c r="AT320" s="15" t="s">
        <v>5431</v>
      </c>
      <c r="AU320" s="17">
        <v>0</v>
      </c>
      <c r="AV320" s="17">
        <v>0</v>
      </c>
      <c r="AW320" s="17">
        <v>0</v>
      </c>
      <c r="AX320" s="17">
        <v>0</v>
      </c>
      <c r="AY320" s="17">
        <v>0</v>
      </c>
      <c r="AZ320" s="17">
        <v>0</v>
      </c>
      <c r="BA320" s="17">
        <v>0</v>
      </c>
      <c r="BB320" s="17">
        <v>0</v>
      </c>
      <c r="BC320" s="17">
        <v>0</v>
      </c>
      <c r="BD320" s="17">
        <v>0</v>
      </c>
      <c r="BE320" s="17">
        <v>0</v>
      </c>
      <c r="BF320" s="17">
        <v>0</v>
      </c>
      <c r="BG320" s="17">
        <v>0</v>
      </c>
      <c r="BH320" s="15">
        <v>0</v>
      </c>
      <c r="BI320" s="15">
        <v>0</v>
      </c>
      <c r="BJ320" s="15">
        <v>0</v>
      </c>
      <c r="BK320" s="15">
        <v>0</v>
      </c>
      <c r="BL320" s="17">
        <v>0</v>
      </c>
      <c r="BM320" s="17">
        <v>0</v>
      </c>
      <c r="BN320" s="17">
        <v>0</v>
      </c>
      <c r="BO320" s="17">
        <v>0</v>
      </c>
      <c r="BP320" s="17">
        <v>0</v>
      </c>
      <c r="BQ320" s="15">
        <v>0</v>
      </c>
      <c r="BR320" s="15">
        <v>0</v>
      </c>
      <c r="BS320" s="15">
        <v>0</v>
      </c>
      <c r="BT320" s="15">
        <v>0</v>
      </c>
      <c r="BU320" s="15"/>
      <c r="BV320" s="15"/>
      <c r="BW320" s="15"/>
      <c r="BX320" s="15"/>
      <c r="BY320" s="15"/>
      <c r="BZ320" s="15"/>
      <c r="CA320" s="15"/>
      <c r="CB320" s="15"/>
      <c r="CC320" s="17">
        <v>495</v>
      </c>
      <c r="CD320" s="17">
        <v>204</v>
      </c>
      <c r="CE320" s="17">
        <v>491</v>
      </c>
      <c r="CF320" s="17">
        <v>204</v>
      </c>
      <c r="CG320" s="17">
        <v>485</v>
      </c>
      <c r="CH320" s="17">
        <v>203</v>
      </c>
      <c r="CI320" s="17">
        <v>495</v>
      </c>
      <c r="CJ320" s="17">
        <v>204</v>
      </c>
      <c r="CK320" s="17">
        <v>0</v>
      </c>
      <c r="CL320" s="17">
        <v>0</v>
      </c>
      <c r="CM320" s="17">
        <v>0</v>
      </c>
      <c r="CN320" s="17">
        <v>0</v>
      </c>
      <c r="CO320" s="17">
        <v>0</v>
      </c>
      <c r="CP320" s="17">
        <v>0</v>
      </c>
      <c r="CQ320" s="17">
        <v>236</v>
      </c>
      <c r="CR320" s="17">
        <v>144</v>
      </c>
      <c r="CS320" s="17">
        <v>214</v>
      </c>
      <c r="CT320" s="17">
        <v>38</v>
      </c>
      <c r="CU320" s="17">
        <v>495</v>
      </c>
      <c r="CV320" s="17">
        <v>204</v>
      </c>
      <c r="CW320" s="17">
        <v>397</v>
      </c>
      <c r="CX320" s="17">
        <v>150</v>
      </c>
      <c r="CY320" s="17">
        <v>0</v>
      </c>
      <c r="CZ320" s="17">
        <v>0</v>
      </c>
      <c r="DA320" s="17">
        <v>0</v>
      </c>
      <c r="DB320" s="15"/>
      <c r="DC320" s="15"/>
      <c r="DD320" s="15"/>
      <c r="DE320" s="15"/>
      <c r="DF320" s="15"/>
      <c r="DG320" s="15"/>
      <c r="DH320" s="15"/>
    </row>
    <row r="321" spans="1:112" ht="17.25" thickBot="1">
      <c r="A321" s="18" t="b">
        <v>1</v>
      </c>
      <c r="B321" s="18" t="b">
        <v>1</v>
      </c>
      <c r="C321" s="15"/>
      <c r="D321" s="15"/>
      <c r="E321" s="17">
        <v>147675</v>
      </c>
      <c r="F321" s="17">
        <v>0</v>
      </c>
      <c r="G321" s="17">
        <v>0</v>
      </c>
      <c r="H321" s="17">
        <v>0</v>
      </c>
      <c r="I321" s="17">
        <v>0</v>
      </c>
      <c r="J321" s="15">
        <v>0</v>
      </c>
      <c r="K321" s="17">
        <v>0</v>
      </c>
      <c r="L321" s="17">
        <v>4</v>
      </c>
      <c r="M321" s="15">
        <v>1.4</v>
      </c>
      <c r="N321" s="15"/>
      <c r="O321" s="17">
        <v>0</v>
      </c>
      <c r="P321" s="15" t="s">
        <v>5432</v>
      </c>
      <c r="Q321" s="15">
        <v>0</v>
      </c>
      <c r="R321" s="17">
        <v>320</v>
      </c>
      <c r="S321" s="18" t="b">
        <v>0</v>
      </c>
      <c r="T321" s="15"/>
      <c r="U321" s="15"/>
      <c r="V321" s="17">
        <v>50</v>
      </c>
      <c r="W321" s="15" t="s">
        <v>5433</v>
      </c>
      <c r="X321" s="15">
        <v>0</v>
      </c>
      <c r="Y321" s="18" t="b">
        <v>0</v>
      </c>
      <c r="Z321" s="15" t="s">
        <v>5434</v>
      </c>
      <c r="AA321" s="15">
        <v>0.5</v>
      </c>
      <c r="AB321" s="18" t="b">
        <v>0</v>
      </c>
      <c r="AC321" s="15"/>
      <c r="AD321" s="15" t="s">
        <v>519</v>
      </c>
      <c r="AE321" s="17">
        <v>12</v>
      </c>
      <c r="AF321" s="17">
        <v>40</v>
      </c>
      <c r="AG321" s="17">
        <v>0</v>
      </c>
      <c r="AH321" s="17">
        <v>0</v>
      </c>
      <c r="AI321" s="17">
        <v>0</v>
      </c>
      <c r="AJ321" s="17">
        <v>0</v>
      </c>
      <c r="AK321" s="17">
        <v>0</v>
      </c>
      <c r="AL321" s="15">
        <v>0</v>
      </c>
      <c r="AM321" s="15">
        <v>0</v>
      </c>
      <c r="AN321" s="15" t="s">
        <v>5434</v>
      </c>
      <c r="AO321" s="15"/>
      <c r="AP321" s="15"/>
      <c r="AQ321" s="15"/>
      <c r="AR321" s="15"/>
      <c r="AS321" s="18" t="b">
        <v>0</v>
      </c>
      <c r="AT321" s="15" t="s">
        <v>5435</v>
      </c>
      <c r="AU321" s="17">
        <v>0</v>
      </c>
      <c r="AV321" s="17">
        <v>0</v>
      </c>
      <c r="AW321" s="17">
        <v>0</v>
      </c>
      <c r="AX321" s="17">
        <v>0</v>
      </c>
      <c r="AY321" s="17">
        <v>0</v>
      </c>
      <c r="AZ321" s="17">
        <v>0</v>
      </c>
      <c r="BA321" s="17">
        <v>0</v>
      </c>
      <c r="BB321" s="17">
        <v>0</v>
      </c>
      <c r="BC321" s="17">
        <v>0</v>
      </c>
      <c r="BD321" s="17">
        <v>0</v>
      </c>
      <c r="BE321" s="17">
        <v>0</v>
      </c>
      <c r="BF321" s="17">
        <v>0</v>
      </c>
      <c r="BG321" s="17">
        <v>0</v>
      </c>
      <c r="BH321" s="15">
        <v>0</v>
      </c>
      <c r="BI321" s="15">
        <v>0</v>
      </c>
      <c r="BJ321" s="15">
        <v>0</v>
      </c>
      <c r="BK321" s="15">
        <v>0</v>
      </c>
      <c r="BL321" s="17">
        <v>0</v>
      </c>
      <c r="BM321" s="17">
        <v>0</v>
      </c>
      <c r="BN321" s="17">
        <v>0</v>
      </c>
      <c r="BO321" s="17">
        <v>0</v>
      </c>
      <c r="BP321" s="17">
        <v>0</v>
      </c>
      <c r="BQ321" s="15">
        <v>0</v>
      </c>
      <c r="BR321" s="15">
        <v>0</v>
      </c>
      <c r="BS321" s="15">
        <v>0</v>
      </c>
      <c r="BT321" s="15">
        <v>0</v>
      </c>
      <c r="BU321" s="15"/>
      <c r="BV321" s="15"/>
      <c r="BW321" s="15"/>
      <c r="BX321" s="15"/>
      <c r="BY321" s="15"/>
      <c r="BZ321" s="15"/>
      <c r="CA321" s="15"/>
      <c r="CB321" s="15"/>
      <c r="CC321" s="17">
        <v>491</v>
      </c>
      <c r="CD321" s="17">
        <v>55</v>
      </c>
      <c r="CE321" s="17">
        <v>487</v>
      </c>
      <c r="CF321" s="17">
        <v>55</v>
      </c>
      <c r="CG321" s="17">
        <v>481</v>
      </c>
      <c r="CH321" s="17">
        <v>55</v>
      </c>
      <c r="CI321" s="17">
        <v>491</v>
      </c>
      <c r="CJ321" s="17">
        <v>55</v>
      </c>
      <c r="CK321" s="17">
        <v>0</v>
      </c>
      <c r="CL321" s="17">
        <v>0</v>
      </c>
      <c r="CM321" s="17">
        <v>0</v>
      </c>
      <c r="CN321" s="17">
        <v>0</v>
      </c>
      <c r="CO321" s="17">
        <v>0</v>
      </c>
      <c r="CP321" s="17">
        <v>0</v>
      </c>
      <c r="CQ321" s="17">
        <v>227</v>
      </c>
      <c r="CR321" s="17">
        <v>46</v>
      </c>
      <c r="CS321" s="17">
        <v>205</v>
      </c>
      <c r="CT321" s="17">
        <v>13</v>
      </c>
      <c r="CU321" s="17">
        <v>491</v>
      </c>
      <c r="CV321" s="17">
        <v>55</v>
      </c>
      <c r="CW321" s="17">
        <v>260</v>
      </c>
      <c r="CX321" s="17">
        <v>46</v>
      </c>
      <c r="CY321" s="17">
        <v>0</v>
      </c>
      <c r="CZ321" s="17">
        <v>0</v>
      </c>
      <c r="DA321" s="17">
        <v>0</v>
      </c>
      <c r="DB321" s="15"/>
      <c r="DC321" s="15"/>
      <c r="DD321" s="15"/>
      <c r="DE321" s="15"/>
      <c r="DF321" s="15"/>
      <c r="DG321" s="15"/>
      <c r="DH321" s="15"/>
    </row>
    <row r="322" spans="1:112" ht="27.75" thickBot="1">
      <c r="A322" s="18" t="b">
        <v>1</v>
      </c>
      <c r="B322" s="18" t="b">
        <v>1</v>
      </c>
      <c r="C322" s="15"/>
      <c r="D322" s="15"/>
      <c r="E322" s="17">
        <v>557012</v>
      </c>
      <c r="F322" s="17">
        <v>0</v>
      </c>
      <c r="G322" s="17">
        <v>0</v>
      </c>
      <c r="H322" s="17">
        <v>0</v>
      </c>
      <c r="I322" s="17">
        <v>0</v>
      </c>
      <c r="J322" s="15">
        <v>0</v>
      </c>
      <c r="K322" s="17">
        <v>0</v>
      </c>
      <c r="L322" s="17">
        <v>4</v>
      </c>
      <c r="M322" s="15">
        <v>1</v>
      </c>
      <c r="N322" s="15"/>
      <c r="O322" s="17">
        <v>0</v>
      </c>
      <c r="P322" s="15" t="s">
        <v>5436</v>
      </c>
      <c r="Q322" s="15">
        <v>0</v>
      </c>
      <c r="R322" s="17">
        <v>321</v>
      </c>
      <c r="S322" s="18" t="b">
        <v>0</v>
      </c>
      <c r="T322" s="15"/>
      <c r="U322" s="15"/>
      <c r="V322" s="17">
        <v>45</v>
      </c>
      <c r="W322" s="15" t="s">
        <v>5437</v>
      </c>
      <c r="X322" s="15">
        <v>0</v>
      </c>
      <c r="Y322" s="18" t="b">
        <v>0</v>
      </c>
      <c r="Z322" s="15" t="s">
        <v>5438</v>
      </c>
      <c r="AA322" s="15">
        <v>2.4</v>
      </c>
      <c r="AB322" s="18" t="b">
        <v>0</v>
      </c>
      <c r="AC322" s="15"/>
      <c r="AD322" s="15" t="s">
        <v>519</v>
      </c>
      <c r="AE322" s="17">
        <v>12</v>
      </c>
      <c r="AF322" s="17">
        <v>40</v>
      </c>
      <c r="AG322" s="17">
        <v>0</v>
      </c>
      <c r="AH322" s="17">
        <v>0</v>
      </c>
      <c r="AI322" s="17">
        <v>0</v>
      </c>
      <c r="AJ322" s="17">
        <v>0</v>
      </c>
      <c r="AK322" s="17">
        <v>0</v>
      </c>
      <c r="AL322" s="15">
        <v>0</v>
      </c>
      <c r="AM322" s="15">
        <v>0</v>
      </c>
      <c r="AN322" s="15" t="s">
        <v>5438</v>
      </c>
      <c r="AO322" s="15"/>
      <c r="AP322" s="15"/>
      <c r="AQ322" s="15"/>
      <c r="AR322" s="15"/>
      <c r="AS322" s="18" t="b">
        <v>0</v>
      </c>
      <c r="AT322" s="15" t="s">
        <v>5439</v>
      </c>
      <c r="AU322" s="17">
        <v>0</v>
      </c>
      <c r="AV322" s="17">
        <v>0</v>
      </c>
      <c r="AW322" s="17">
        <v>0</v>
      </c>
      <c r="AX322" s="17">
        <v>0</v>
      </c>
      <c r="AY322" s="17">
        <v>0</v>
      </c>
      <c r="AZ322" s="17">
        <v>0</v>
      </c>
      <c r="BA322" s="17">
        <v>0</v>
      </c>
      <c r="BB322" s="17">
        <v>0</v>
      </c>
      <c r="BC322" s="17">
        <v>0</v>
      </c>
      <c r="BD322" s="17">
        <v>0</v>
      </c>
      <c r="BE322" s="17">
        <v>0</v>
      </c>
      <c r="BF322" s="17">
        <v>0</v>
      </c>
      <c r="BG322" s="17">
        <v>0</v>
      </c>
      <c r="BH322" s="15">
        <v>0</v>
      </c>
      <c r="BI322" s="15">
        <v>0</v>
      </c>
      <c r="BJ322" s="15">
        <v>0</v>
      </c>
      <c r="BK322" s="15">
        <v>0</v>
      </c>
      <c r="BL322" s="17">
        <v>0</v>
      </c>
      <c r="BM322" s="17">
        <v>0</v>
      </c>
      <c r="BN322" s="17">
        <v>0</v>
      </c>
      <c r="BO322" s="17">
        <v>0</v>
      </c>
      <c r="BP322" s="17">
        <v>0</v>
      </c>
      <c r="BQ322" s="15">
        <v>0</v>
      </c>
      <c r="BR322" s="15">
        <v>0</v>
      </c>
      <c r="BS322" s="15">
        <v>0</v>
      </c>
      <c r="BT322" s="15">
        <v>0</v>
      </c>
      <c r="BU322" s="15"/>
      <c r="BV322" s="15"/>
      <c r="BW322" s="15"/>
      <c r="BX322" s="15"/>
      <c r="BY322" s="15"/>
      <c r="BZ322" s="15"/>
      <c r="CA322" s="15"/>
      <c r="CB322" s="15"/>
      <c r="CC322" s="17">
        <v>480</v>
      </c>
      <c r="CD322" s="17">
        <v>50</v>
      </c>
      <c r="CE322" s="17">
        <v>476</v>
      </c>
      <c r="CF322" s="17">
        <v>50</v>
      </c>
      <c r="CG322" s="17">
        <v>466</v>
      </c>
      <c r="CH322" s="17">
        <v>50</v>
      </c>
      <c r="CI322" s="17">
        <v>482</v>
      </c>
      <c r="CJ322" s="17">
        <v>51</v>
      </c>
      <c r="CK322" s="17">
        <v>0</v>
      </c>
      <c r="CL322" s="17">
        <v>0</v>
      </c>
      <c r="CM322" s="17">
        <v>0</v>
      </c>
      <c r="CN322" s="17">
        <v>0</v>
      </c>
      <c r="CO322" s="17">
        <v>0</v>
      </c>
      <c r="CP322" s="17">
        <v>0</v>
      </c>
      <c r="CQ322" s="17">
        <v>469</v>
      </c>
      <c r="CR322" s="17">
        <v>62</v>
      </c>
      <c r="CS322" s="17">
        <v>168</v>
      </c>
      <c r="CT322" s="17">
        <v>6</v>
      </c>
      <c r="CU322" s="17">
        <v>484</v>
      </c>
      <c r="CV322" s="17">
        <v>52</v>
      </c>
      <c r="CW322" s="17">
        <v>121</v>
      </c>
      <c r="CX322" s="17">
        <v>19</v>
      </c>
      <c r="CY322" s="17">
        <v>0</v>
      </c>
      <c r="CZ322" s="17">
        <v>0</v>
      </c>
      <c r="DA322" s="17">
        <v>0</v>
      </c>
      <c r="DB322" s="15"/>
      <c r="DC322" s="15"/>
      <c r="DD322" s="15"/>
      <c r="DE322" s="15"/>
      <c r="DF322" s="15"/>
      <c r="DG322" s="15"/>
      <c r="DH322" s="15"/>
    </row>
    <row r="323" spans="1:112" ht="17.25" thickBot="1">
      <c r="A323" s="18" t="b">
        <v>1</v>
      </c>
      <c r="B323" s="18" t="b">
        <v>1</v>
      </c>
      <c r="C323" s="15"/>
      <c r="D323" s="15"/>
      <c r="E323" s="17">
        <v>462387</v>
      </c>
      <c r="F323" s="17">
        <v>0</v>
      </c>
      <c r="G323" s="17">
        <v>0</v>
      </c>
      <c r="H323" s="17">
        <v>0</v>
      </c>
      <c r="I323" s="17">
        <v>0</v>
      </c>
      <c r="J323" s="15">
        <v>0</v>
      </c>
      <c r="K323" s="17">
        <v>0</v>
      </c>
      <c r="L323" s="17">
        <v>4</v>
      </c>
      <c r="M323" s="15">
        <v>1.4</v>
      </c>
      <c r="N323" s="15"/>
      <c r="O323" s="17">
        <v>0</v>
      </c>
      <c r="P323" s="15" t="s">
        <v>5440</v>
      </c>
      <c r="Q323" s="15">
        <v>0</v>
      </c>
      <c r="R323" s="17">
        <v>322</v>
      </c>
      <c r="S323" s="18" t="b">
        <v>0</v>
      </c>
      <c r="T323" s="15"/>
      <c r="U323" s="15"/>
      <c r="V323" s="17">
        <v>50</v>
      </c>
      <c r="W323" s="15" t="s">
        <v>5441</v>
      </c>
      <c r="X323" s="15">
        <v>0</v>
      </c>
      <c r="Y323" s="18" t="b">
        <v>0</v>
      </c>
      <c r="Z323" s="15" t="s">
        <v>5442</v>
      </c>
      <c r="AA323" s="15">
        <v>0.2</v>
      </c>
      <c r="AB323" s="18" t="b">
        <v>0</v>
      </c>
      <c r="AC323" s="15"/>
      <c r="AD323" s="15" t="s">
        <v>519</v>
      </c>
      <c r="AE323" s="17">
        <v>12</v>
      </c>
      <c r="AF323" s="17">
        <v>40</v>
      </c>
      <c r="AG323" s="17">
        <v>0</v>
      </c>
      <c r="AH323" s="17">
        <v>0</v>
      </c>
      <c r="AI323" s="17">
        <v>0</v>
      </c>
      <c r="AJ323" s="17">
        <v>0</v>
      </c>
      <c r="AK323" s="17">
        <v>0</v>
      </c>
      <c r="AL323" s="15">
        <v>0</v>
      </c>
      <c r="AM323" s="15">
        <v>0</v>
      </c>
      <c r="AN323" s="15" t="s">
        <v>5442</v>
      </c>
      <c r="AO323" s="15"/>
      <c r="AP323" s="15"/>
      <c r="AQ323" s="15"/>
      <c r="AR323" s="15"/>
      <c r="AS323" s="18" t="b">
        <v>0</v>
      </c>
      <c r="AT323" s="15" t="s">
        <v>5443</v>
      </c>
      <c r="AU323" s="17">
        <v>0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7">
        <v>0</v>
      </c>
      <c r="BH323" s="15">
        <v>0</v>
      </c>
      <c r="BI323" s="15">
        <v>0</v>
      </c>
      <c r="BJ323" s="15">
        <v>0</v>
      </c>
      <c r="BK323" s="15">
        <v>0</v>
      </c>
      <c r="BL323" s="17">
        <v>0</v>
      </c>
      <c r="BM323" s="17">
        <v>0</v>
      </c>
      <c r="BN323" s="17">
        <v>0</v>
      </c>
      <c r="BO323" s="17">
        <v>0</v>
      </c>
      <c r="BP323" s="17">
        <v>0</v>
      </c>
      <c r="BQ323" s="15">
        <v>0</v>
      </c>
      <c r="BR323" s="15">
        <v>0</v>
      </c>
      <c r="BS323" s="15">
        <v>0</v>
      </c>
      <c r="BT323" s="15">
        <v>0</v>
      </c>
      <c r="BU323" s="15"/>
      <c r="BV323" s="15"/>
      <c r="BW323" s="15"/>
      <c r="BX323" s="15"/>
      <c r="BY323" s="15"/>
      <c r="BZ323" s="15"/>
      <c r="CA323" s="15"/>
      <c r="CB323" s="15"/>
      <c r="CC323" s="17">
        <v>513</v>
      </c>
      <c r="CD323" s="17">
        <v>59</v>
      </c>
      <c r="CE323" s="17">
        <v>511</v>
      </c>
      <c r="CF323" s="17">
        <v>59</v>
      </c>
      <c r="CG323" s="17">
        <v>508</v>
      </c>
      <c r="CH323" s="17">
        <v>59</v>
      </c>
      <c r="CI323" s="17">
        <v>513</v>
      </c>
      <c r="CJ323" s="17">
        <v>59</v>
      </c>
      <c r="CK323" s="17">
        <v>0</v>
      </c>
      <c r="CL323" s="17">
        <v>0</v>
      </c>
      <c r="CM323" s="17">
        <v>0</v>
      </c>
      <c r="CN323" s="17">
        <v>0</v>
      </c>
      <c r="CO323" s="17">
        <v>0</v>
      </c>
      <c r="CP323" s="17">
        <v>0</v>
      </c>
      <c r="CQ323" s="17">
        <v>297</v>
      </c>
      <c r="CR323" s="17">
        <v>51</v>
      </c>
      <c r="CS323" s="17">
        <v>275</v>
      </c>
      <c r="CT323" s="17">
        <v>18</v>
      </c>
      <c r="CU323" s="17">
        <v>513</v>
      </c>
      <c r="CV323" s="17">
        <v>59</v>
      </c>
      <c r="CW323" s="17">
        <v>345</v>
      </c>
      <c r="CX323" s="17">
        <v>60</v>
      </c>
      <c r="CY323" s="17">
        <v>0</v>
      </c>
      <c r="CZ323" s="17">
        <v>0</v>
      </c>
      <c r="DA323" s="17">
        <v>0</v>
      </c>
      <c r="DB323" s="15"/>
      <c r="DC323" s="15"/>
      <c r="DD323" s="15"/>
      <c r="DE323" s="15"/>
      <c r="DF323" s="15"/>
      <c r="DG323" s="15"/>
      <c r="DH323" s="15"/>
    </row>
    <row r="324" spans="1:112" ht="17.25" thickBot="1">
      <c r="A324" s="18" t="b">
        <v>1</v>
      </c>
      <c r="B324" s="18" t="b">
        <v>1</v>
      </c>
      <c r="C324" s="15"/>
      <c r="D324" s="15"/>
      <c r="E324" s="17">
        <v>461587</v>
      </c>
      <c r="F324" s="17">
        <v>0</v>
      </c>
      <c r="G324" s="17">
        <v>0</v>
      </c>
      <c r="H324" s="17">
        <v>0</v>
      </c>
      <c r="I324" s="17">
        <v>0</v>
      </c>
      <c r="J324" s="15">
        <v>0</v>
      </c>
      <c r="K324" s="17">
        <v>0</v>
      </c>
      <c r="L324" s="17">
        <v>3</v>
      </c>
      <c r="M324" s="15">
        <v>1</v>
      </c>
      <c r="N324" s="15"/>
      <c r="O324" s="17">
        <v>0</v>
      </c>
      <c r="P324" s="15" t="s">
        <v>5444</v>
      </c>
      <c r="Q324" s="15">
        <v>0</v>
      </c>
      <c r="R324" s="17">
        <v>323</v>
      </c>
      <c r="S324" s="18" t="b">
        <v>0</v>
      </c>
      <c r="T324" s="15"/>
      <c r="U324" s="15"/>
      <c r="V324" s="17">
        <v>45</v>
      </c>
      <c r="W324" s="15" t="s">
        <v>5445</v>
      </c>
      <c r="X324" s="15">
        <v>0</v>
      </c>
      <c r="Y324" s="18" t="b">
        <v>0</v>
      </c>
      <c r="Z324" s="15" t="s">
        <v>5446</v>
      </c>
      <c r="AA324" s="15">
        <v>2.2000000000000002</v>
      </c>
      <c r="AB324" s="18" t="b">
        <v>0</v>
      </c>
      <c r="AC324" s="15"/>
      <c r="AD324" s="15" t="s">
        <v>519</v>
      </c>
      <c r="AE324" s="17">
        <v>12</v>
      </c>
      <c r="AF324" s="17">
        <v>40</v>
      </c>
      <c r="AG324" s="17">
        <v>0</v>
      </c>
      <c r="AH324" s="17">
        <v>0</v>
      </c>
      <c r="AI324" s="17">
        <v>0</v>
      </c>
      <c r="AJ324" s="17">
        <v>0</v>
      </c>
      <c r="AK324" s="17">
        <v>0</v>
      </c>
      <c r="AL324" s="15">
        <v>0</v>
      </c>
      <c r="AM324" s="15">
        <v>0</v>
      </c>
      <c r="AN324" s="15" t="s">
        <v>5446</v>
      </c>
      <c r="AO324" s="15"/>
      <c r="AP324" s="15"/>
      <c r="AQ324" s="15"/>
      <c r="AR324" s="15"/>
      <c r="AS324" s="18" t="b">
        <v>0</v>
      </c>
      <c r="AT324" s="15" t="s">
        <v>5447</v>
      </c>
      <c r="AU324" s="17">
        <v>0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  <c r="BG324" s="17">
        <v>0</v>
      </c>
      <c r="BH324" s="15">
        <v>0</v>
      </c>
      <c r="BI324" s="15">
        <v>0</v>
      </c>
      <c r="BJ324" s="15">
        <v>0</v>
      </c>
      <c r="BK324" s="15">
        <v>0</v>
      </c>
      <c r="BL324" s="17">
        <v>0</v>
      </c>
      <c r="BM324" s="17">
        <v>0</v>
      </c>
      <c r="BN324" s="17">
        <v>0</v>
      </c>
      <c r="BO324" s="17">
        <v>0</v>
      </c>
      <c r="BP324" s="17">
        <v>0</v>
      </c>
      <c r="BQ324" s="15">
        <v>0</v>
      </c>
      <c r="BR324" s="15">
        <v>0</v>
      </c>
      <c r="BS324" s="15">
        <v>0</v>
      </c>
      <c r="BT324" s="15">
        <v>0</v>
      </c>
      <c r="BU324" s="15"/>
      <c r="BV324" s="15"/>
      <c r="BW324" s="15"/>
      <c r="BX324" s="15"/>
      <c r="BY324" s="15"/>
      <c r="BZ324" s="15"/>
      <c r="CA324" s="15"/>
      <c r="CB324" s="15"/>
      <c r="CC324" s="17">
        <v>464</v>
      </c>
      <c r="CD324" s="17">
        <v>190</v>
      </c>
      <c r="CE324" s="17">
        <v>457</v>
      </c>
      <c r="CF324" s="17">
        <v>192</v>
      </c>
      <c r="CG324" s="17">
        <v>443</v>
      </c>
      <c r="CH324" s="17">
        <v>186</v>
      </c>
      <c r="CI324" s="17">
        <v>466</v>
      </c>
      <c r="CJ324" s="17">
        <v>191</v>
      </c>
      <c r="CK324" s="17">
        <v>0</v>
      </c>
      <c r="CL324" s="17">
        <v>0</v>
      </c>
      <c r="CM324" s="17">
        <v>0</v>
      </c>
      <c r="CN324" s="17">
        <v>0</v>
      </c>
      <c r="CO324" s="17">
        <v>0</v>
      </c>
      <c r="CP324" s="17">
        <v>0</v>
      </c>
      <c r="CQ324" s="17">
        <v>434</v>
      </c>
      <c r="CR324" s="17">
        <v>229</v>
      </c>
      <c r="CS324" s="17">
        <v>133</v>
      </c>
      <c r="CT324" s="17">
        <v>8</v>
      </c>
      <c r="CU324" s="17">
        <v>469</v>
      </c>
      <c r="CV324" s="17">
        <v>193</v>
      </c>
      <c r="CW324" s="17">
        <v>126</v>
      </c>
      <c r="CX324" s="17">
        <v>39</v>
      </c>
      <c r="CY324" s="17">
        <v>0</v>
      </c>
      <c r="CZ324" s="17">
        <v>0</v>
      </c>
      <c r="DA324" s="17">
        <v>0</v>
      </c>
      <c r="DB324" s="15"/>
      <c r="DC324" s="15"/>
      <c r="DD324" s="15"/>
      <c r="DE324" s="15"/>
      <c r="DF324" s="15"/>
      <c r="DG324" s="15"/>
      <c r="DH324" s="15"/>
    </row>
    <row r="325" spans="1:112" ht="17.25" thickBot="1">
      <c r="A325" s="18" t="b">
        <v>1</v>
      </c>
      <c r="B325" s="18" t="b">
        <v>1</v>
      </c>
      <c r="C325" s="15"/>
      <c r="D325" s="15"/>
      <c r="E325" s="17">
        <v>232457</v>
      </c>
      <c r="F325" s="17">
        <v>0</v>
      </c>
      <c r="G325" s="17">
        <v>0</v>
      </c>
      <c r="H325" s="17">
        <v>0</v>
      </c>
      <c r="I325" s="17">
        <v>0</v>
      </c>
      <c r="J325" s="15">
        <v>0</v>
      </c>
      <c r="K325" s="17">
        <v>0</v>
      </c>
      <c r="L325" s="17">
        <v>3</v>
      </c>
      <c r="M325" s="15">
        <v>1.5</v>
      </c>
      <c r="N325" s="15"/>
      <c r="O325" s="17">
        <v>0</v>
      </c>
      <c r="P325" s="15" t="s">
        <v>5448</v>
      </c>
      <c r="Q325" s="15">
        <v>0</v>
      </c>
      <c r="R325" s="17">
        <v>324</v>
      </c>
      <c r="S325" s="18" t="b">
        <v>0</v>
      </c>
      <c r="T325" s="15"/>
      <c r="U325" s="15"/>
      <c r="V325" s="17">
        <v>50</v>
      </c>
      <c r="W325" s="15" t="s">
        <v>5449</v>
      </c>
      <c r="X325" s="15">
        <v>0</v>
      </c>
      <c r="Y325" s="18" t="b">
        <v>0</v>
      </c>
      <c r="Z325" s="15" t="s">
        <v>5450</v>
      </c>
      <c r="AA325" s="15">
        <v>0.1</v>
      </c>
      <c r="AB325" s="18" t="b">
        <v>0</v>
      </c>
      <c r="AC325" s="15"/>
      <c r="AD325" s="15" t="s">
        <v>519</v>
      </c>
      <c r="AE325" s="17">
        <v>12</v>
      </c>
      <c r="AF325" s="17">
        <v>40</v>
      </c>
      <c r="AG325" s="17">
        <v>0</v>
      </c>
      <c r="AH325" s="17">
        <v>0</v>
      </c>
      <c r="AI325" s="17">
        <v>0</v>
      </c>
      <c r="AJ325" s="17">
        <v>0</v>
      </c>
      <c r="AK325" s="17">
        <v>0</v>
      </c>
      <c r="AL325" s="15">
        <v>0</v>
      </c>
      <c r="AM325" s="15">
        <v>0</v>
      </c>
      <c r="AN325" s="15" t="s">
        <v>5450</v>
      </c>
      <c r="AO325" s="15"/>
      <c r="AP325" s="15"/>
      <c r="AQ325" s="15"/>
      <c r="AR325" s="15"/>
      <c r="AS325" s="18" t="b">
        <v>0</v>
      </c>
      <c r="AT325" s="15" t="s">
        <v>5451</v>
      </c>
      <c r="AU325" s="17">
        <v>0</v>
      </c>
      <c r="AV325" s="17">
        <v>0</v>
      </c>
      <c r="AW325" s="17">
        <v>0</v>
      </c>
      <c r="AX325" s="17">
        <v>0</v>
      </c>
      <c r="AY325" s="17">
        <v>0</v>
      </c>
      <c r="AZ325" s="17">
        <v>0</v>
      </c>
      <c r="BA325" s="17">
        <v>0</v>
      </c>
      <c r="BB325" s="17">
        <v>0</v>
      </c>
      <c r="BC325" s="17">
        <v>0</v>
      </c>
      <c r="BD325" s="17">
        <v>0</v>
      </c>
      <c r="BE325" s="17">
        <v>0</v>
      </c>
      <c r="BF325" s="17">
        <v>0</v>
      </c>
      <c r="BG325" s="17">
        <v>0</v>
      </c>
      <c r="BH325" s="15">
        <v>0</v>
      </c>
      <c r="BI325" s="15">
        <v>0</v>
      </c>
      <c r="BJ325" s="15">
        <v>0</v>
      </c>
      <c r="BK325" s="15">
        <v>0</v>
      </c>
      <c r="BL325" s="17">
        <v>0</v>
      </c>
      <c r="BM325" s="17">
        <v>0</v>
      </c>
      <c r="BN325" s="17">
        <v>0</v>
      </c>
      <c r="BO325" s="17">
        <v>0</v>
      </c>
      <c r="BP325" s="17">
        <v>0</v>
      </c>
      <c r="BQ325" s="15">
        <v>0</v>
      </c>
      <c r="BR325" s="15">
        <v>0</v>
      </c>
      <c r="BS325" s="15">
        <v>0</v>
      </c>
      <c r="BT325" s="15">
        <v>0</v>
      </c>
      <c r="BU325" s="15"/>
      <c r="BV325" s="15"/>
      <c r="BW325" s="15"/>
      <c r="BX325" s="15"/>
      <c r="BY325" s="15"/>
      <c r="BZ325" s="15"/>
      <c r="CA325" s="15"/>
      <c r="CB325" s="15"/>
      <c r="CC325" s="17">
        <v>505</v>
      </c>
      <c r="CD325" s="17">
        <v>209</v>
      </c>
      <c r="CE325" s="17">
        <v>501</v>
      </c>
      <c r="CF325" s="17">
        <v>209</v>
      </c>
      <c r="CG325" s="17">
        <v>498</v>
      </c>
      <c r="CH325" s="17">
        <v>208</v>
      </c>
      <c r="CI325" s="17">
        <v>505</v>
      </c>
      <c r="CJ325" s="17">
        <v>209</v>
      </c>
      <c r="CK325" s="17">
        <v>0</v>
      </c>
      <c r="CL325" s="17">
        <v>0</v>
      </c>
      <c r="CM325" s="17">
        <v>0</v>
      </c>
      <c r="CN325" s="17">
        <v>0</v>
      </c>
      <c r="CO325" s="17">
        <v>0</v>
      </c>
      <c r="CP325" s="17">
        <v>0</v>
      </c>
      <c r="CQ325" s="17">
        <v>272</v>
      </c>
      <c r="CR325" s="17">
        <v>162</v>
      </c>
      <c r="CS325" s="17">
        <v>250</v>
      </c>
      <c r="CT325" s="17">
        <v>56</v>
      </c>
      <c r="CU325" s="17">
        <v>505</v>
      </c>
      <c r="CV325" s="17">
        <v>209</v>
      </c>
      <c r="CW325" s="17">
        <v>451</v>
      </c>
      <c r="CX325" s="17">
        <v>177</v>
      </c>
      <c r="CY325" s="17">
        <v>0</v>
      </c>
      <c r="CZ325" s="17">
        <v>0</v>
      </c>
      <c r="DA325" s="17">
        <v>0</v>
      </c>
      <c r="DB325" s="15"/>
      <c r="DC325" s="15"/>
      <c r="DD325" s="15"/>
      <c r="DE325" s="15"/>
      <c r="DF325" s="15"/>
      <c r="DG325" s="15"/>
      <c r="DH325" s="15"/>
    </row>
    <row r="326" spans="1:112" ht="27.75" thickBot="1">
      <c r="A326" s="18" t="b">
        <v>1</v>
      </c>
      <c r="B326" s="18" t="b">
        <v>1</v>
      </c>
      <c r="C326" s="15"/>
      <c r="D326" s="15"/>
      <c r="E326" s="17">
        <v>546600</v>
      </c>
      <c r="F326" s="17">
        <v>0</v>
      </c>
      <c r="G326" s="17">
        <v>0</v>
      </c>
      <c r="H326" s="17">
        <v>0</v>
      </c>
      <c r="I326" s="17">
        <v>0</v>
      </c>
      <c r="J326" s="15">
        <v>0</v>
      </c>
      <c r="K326" s="17">
        <v>0</v>
      </c>
      <c r="L326" s="17">
        <v>1</v>
      </c>
      <c r="M326" s="15">
        <v>2</v>
      </c>
      <c r="N326" s="15"/>
      <c r="O326" s="17">
        <v>0</v>
      </c>
      <c r="P326" s="15" t="s">
        <v>5452</v>
      </c>
      <c r="Q326" s="15">
        <v>0</v>
      </c>
      <c r="R326" s="17">
        <v>554</v>
      </c>
      <c r="S326" s="18" t="b">
        <v>0</v>
      </c>
      <c r="T326" s="15"/>
      <c r="U326" s="15"/>
      <c r="V326" s="17">
        <v>45</v>
      </c>
      <c r="W326" s="15" t="s">
        <v>5453</v>
      </c>
      <c r="X326" s="15">
        <v>0</v>
      </c>
      <c r="Y326" s="18" t="b">
        <v>0</v>
      </c>
      <c r="Z326" s="15" t="s">
        <v>5454</v>
      </c>
      <c r="AA326" s="15">
        <v>0.2</v>
      </c>
      <c r="AB326" s="18" t="b">
        <v>0</v>
      </c>
      <c r="AC326" s="15"/>
      <c r="AD326" s="15" t="s">
        <v>519</v>
      </c>
      <c r="AE326" s="17">
        <v>12</v>
      </c>
      <c r="AF326" s="17">
        <v>40</v>
      </c>
      <c r="AG326" s="17">
        <v>0</v>
      </c>
      <c r="AH326" s="17">
        <v>0</v>
      </c>
      <c r="AI326" s="17">
        <v>0</v>
      </c>
      <c r="AJ326" s="17">
        <v>0</v>
      </c>
      <c r="AK326" s="17">
        <v>0</v>
      </c>
      <c r="AL326" s="15">
        <v>0</v>
      </c>
      <c r="AM326" s="15">
        <v>0</v>
      </c>
      <c r="AN326" s="15" t="s">
        <v>5455</v>
      </c>
      <c r="AO326" s="15"/>
      <c r="AP326" s="17">
        <v>152</v>
      </c>
      <c r="AQ326" s="68">
        <v>46224</v>
      </c>
      <c r="AR326" s="68">
        <v>37840</v>
      </c>
      <c r="AS326" s="18" t="b">
        <v>0</v>
      </c>
      <c r="AT326" s="15" t="s">
        <v>5456</v>
      </c>
      <c r="AU326" s="17">
        <v>0</v>
      </c>
      <c r="AV326" s="17">
        <v>0</v>
      </c>
      <c r="AW326" s="17">
        <v>0</v>
      </c>
      <c r="AX326" s="17">
        <v>0</v>
      </c>
      <c r="AY326" s="17">
        <v>0</v>
      </c>
      <c r="AZ326" s="17">
        <v>0</v>
      </c>
      <c r="BA326" s="17">
        <v>0</v>
      </c>
      <c r="BB326" s="17">
        <v>0</v>
      </c>
      <c r="BC326" s="17">
        <v>0</v>
      </c>
      <c r="BD326" s="17">
        <v>0</v>
      </c>
      <c r="BE326" s="17">
        <v>0</v>
      </c>
      <c r="BF326" s="17">
        <v>0</v>
      </c>
      <c r="BG326" s="17">
        <v>0</v>
      </c>
      <c r="BH326" s="15">
        <v>0</v>
      </c>
      <c r="BI326" s="15">
        <v>0</v>
      </c>
      <c r="BJ326" s="15">
        <v>0</v>
      </c>
      <c r="BK326" s="15">
        <v>0</v>
      </c>
      <c r="BL326" s="17">
        <v>0</v>
      </c>
      <c r="BM326" s="17">
        <v>0</v>
      </c>
      <c r="BN326" s="17">
        <v>0</v>
      </c>
      <c r="BO326" s="17">
        <v>0</v>
      </c>
      <c r="BP326" s="17">
        <v>0</v>
      </c>
      <c r="BQ326" s="15">
        <v>0</v>
      </c>
      <c r="BR326" s="15">
        <v>0</v>
      </c>
      <c r="BS326" s="15">
        <v>0</v>
      </c>
      <c r="BT326" s="15">
        <v>0</v>
      </c>
      <c r="BU326" s="15"/>
      <c r="BV326" s="15"/>
      <c r="BW326" s="15"/>
      <c r="BX326" s="15"/>
      <c r="BY326" s="15"/>
      <c r="BZ326" s="15"/>
      <c r="CA326" s="15"/>
      <c r="CB326" s="15"/>
      <c r="CC326" s="17">
        <v>474</v>
      </c>
      <c r="CD326" s="17">
        <v>57</v>
      </c>
      <c r="CE326" s="17">
        <v>470</v>
      </c>
      <c r="CF326" s="17">
        <v>51</v>
      </c>
      <c r="CG326" s="17">
        <v>460</v>
      </c>
      <c r="CH326" s="17">
        <v>45</v>
      </c>
      <c r="CI326" s="17">
        <v>476</v>
      </c>
      <c r="CJ326" s="17">
        <v>57</v>
      </c>
      <c r="CK326" s="17">
        <v>0</v>
      </c>
      <c r="CL326" s="17">
        <v>0</v>
      </c>
      <c r="CM326" s="17">
        <v>0</v>
      </c>
      <c r="CN326" s="17">
        <v>0</v>
      </c>
      <c r="CO326" s="17">
        <v>0</v>
      </c>
      <c r="CP326" s="17">
        <v>0</v>
      </c>
      <c r="CQ326" s="17">
        <v>461</v>
      </c>
      <c r="CR326" s="17">
        <v>39</v>
      </c>
      <c r="CS326" s="17">
        <v>160</v>
      </c>
      <c r="CT326" s="17">
        <v>41</v>
      </c>
      <c r="CU326" s="17">
        <v>479</v>
      </c>
      <c r="CV326" s="17">
        <v>57</v>
      </c>
      <c r="CW326" s="17">
        <v>374</v>
      </c>
      <c r="CX326" s="17">
        <v>42</v>
      </c>
      <c r="CY326" s="17">
        <v>0</v>
      </c>
      <c r="CZ326" s="17">
        <v>0</v>
      </c>
      <c r="DA326" s="17">
        <v>0</v>
      </c>
      <c r="DB326" s="15"/>
      <c r="DC326" s="15"/>
      <c r="DD326" s="15"/>
      <c r="DE326" s="15"/>
      <c r="DF326" s="15"/>
      <c r="DG326" s="15"/>
      <c r="DH326" s="15"/>
    </row>
    <row r="327" spans="1:112" ht="17.25" thickBot="1">
      <c r="A327" s="18" t="b">
        <v>1</v>
      </c>
      <c r="B327" s="18" t="b">
        <v>1</v>
      </c>
      <c r="C327" s="15"/>
      <c r="D327" s="15"/>
      <c r="E327" s="17">
        <v>153682</v>
      </c>
      <c r="F327" s="17">
        <v>0</v>
      </c>
      <c r="G327" s="17">
        <v>0</v>
      </c>
      <c r="H327" s="17">
        <v>0</v>
      </c>
      <c r="I327" s="17">
        <v>0</v>
      </c>
      <c r="J327" s="15">
        <v>0</v>
      </c>
      <c r="K327" s="17">
        <v>0</v>
      </c>
      <c r="L327" s="17">
        <v>3</v>
      </c>
      <c r="M327" s="15">
        <v>2.2999999999999998</v>
      </c>
      <c r="N327" s="15"/>
      <c r="O327" s="17">
        <v>0</v>
      </c>
      <c r="P327" s="15" t="s">
        <v>789</v>
      </c>
      <c r="Q327" s="15">
        <v>0</v>
      </c>
      <c r="R327" s="17">
        <v>260</v>
      </c>
      <c r="S327" s="18" t="b">
        <v>0</v>
      </c>
      <c r="T327" s="15"/>
      <c r="U327" s="15"/>
      <c r="V327" s="17">
        <v>65</v>
      </c>
      <c r="W327" s="15" t="s">
        <v>790</v>
      </c>
      <c r="X327" s="15">
        <v>4.7</v>
      </c>
      <c r="Y327" s="18" t="b">
        <v>0</v>
      </c>
      <c r="Z327" s="15" t="s">
        <v>280</v>
      </c>
      <c r="AA327" s="15">
        <v>10.3</v>
      </c>
      <c r="AB327" s="18" t="b">
        <v>0</v>
      </c>
      <c r="AC327" s="15"/>
      <c r="AD327" s="15" t="s">
        <v>519</v>
      </c>
      <c r="AE327" s="17">
        <v>13</v>
      </c>
      <c r="AF327" s="17">
        <v>2</v>
      </c>
      <c r="AG327" s="17">
        <v>168</v>
      </c>
      <c r="AH327" s="17">
        <v>0</v>
      </c>
      <c r="AI327" s="17">
        <v>0</v>
      </c>
      <c r="AJ327" s="17">
        <v>0</v>
      </c>
      <c r="AK327" s="17">
        <v>0</v>
      </c>
      <c r="AL327" s="15">
        <v>0</v>
      </c>
      <c r="AM327" s="15">
        <v>25.8</v>
      </c>
      <c r="AN327" s="15" t="s">
        <v>280</v>
      </c>
      <c r="AO327" s="15"/>
      <c r="AP327" s="15"/>
      <c r="AQ327" s="15"/>
      <c r="AR327" s="15"/>
      <c r="AS327" s="18" t="b">
        <v>0</v>
      </c>
      <c r="AT327" s="15" t="s">
        <v>2655</v>
      </c>
      <c r="AU327" s="17">
        <v>2674</v>
      </c>
      <c r="AV327" s="17">
        <v>10</v>
      </c>
      <c r="AW327" s="17">
        <v>9</v>
      </c>
      <c r="AX327" s="17">
        <v>9</v>
      </c>
      <c r="AY327" s="17">
        <v>38</v>
      </c>
      <c r="AZ327" s="17">
        <v>0</v>
      </c>
      <c r="BA327" s="17">
        <v>0</v>
      </c>
      <c r="BB327" s="17">
        <v>0</v>
      </c>
      <c r="BC327" s="17">
        <v>7</v>
      </c>
      <c r="BD327" s="17">
        <v>0</v>
      </c>
      <c r="BE327" s="17">
        <v>0</v>
      </c>
      <c r="BF327" s="17">
        <v>21</v>
      </c>
      <c r="BG327" s="17">
        <v>637</v>
      </c>
      <c r="BH327" s="15">
        <v>707.2</v>
      </c>
      <c r="BI327" s="15">
        <v>661.1</v>
      </c>
      <c r="BJ327" s="15">
        <v>601</v>
      </c>
      <c r="BK327" s="15">
        <v>196.9</v>
      </c>
      <c r="BL327" s="17">
        <v>0</v>
      </c>
      <c r="BM327" s="17">
        <v>0</v>
      </c>
      <c r="BN327" s="17">
        <v>0</v>
      </c>
      <c r="BO327" s="17">
        <v>0</v>
      </c>
      <c r="BP327" s="17">
        <v>32</v>
      </c>
      <c r="BQ327" s="15">
        <v>5.88</v>
      </c>
      <c r="BR327" s="15">
        <v>4.7699999999999996</v>
      </c>
      <c r="BS327" s="15">
        <v>10.65</v>
      </c>
      <c r="BT327" s="15">
        <v>40.14</v>
      </c>
      <c r="BU327" s="15"/>
      <c r="BV327" s="15"/>
      <c r="BW327" s="15"/>
      <c r="BX327" s="15"/>
      <c r="BY327" s="15"/>
      <c r="BZ327" s="15"/>
      <c r="CA327" s="15"/>
      <c r="CB327" s="15"/>
      <c r="CC327" s="17">
        <v>46</v>
      </c>
      <c r="CD327" s="17">
        <v>12</v>
      </c>
      <c r="CE327" s="17">
        <v>28</v>
      </c>
      <c r="CF327" s="17">
        <v>27</v>
      </c>
      <c r="CG327" s="17">
        <v>31</v>
      </c>
      <c r="CH327" s="17">
        <v>17</v>
      </c>
      <c r="CI327" s="17">
        <v>24</v>
      </c>
      <c r="CJ327" s="17">
        <v>20</v>
      </c>
      <c r="CK327" s="17">
        <v>0.2</v>
      </c>
      <c r="CL327" s="17">
        <v>0</v>
      </c>
      <c r="CM327" s="17">
        <v>0.16</v>
      </c>
      <c r="CN327" s="17">
        <v>0.36</v>
      </c>
      <c r="CO327" s="17">
        <v>1.35</v>
      </c>
      <c r="CP327" s="17">
        <v>1.28</v>
      </c>
      <c r="CQ327" s="17">
        <v>33</v>
      </c>
      <c r="CR327" s="17">
        <v>21</v>
      </c>
      <c r="CS327" s="17">
        <v>506</v>
      </c>
      <c r="CT327" s="17">
        <v>209</v>
      </c>
      <c r="CU327" s="17">
        <v>20</v>
      </c>
      <c r="CV327" s="17">
        <v>9</v>
      </c>
      <c r="CW327" s="17">
        <v>46</v>
      </c>
      <c r="CX327" s="17">
        <v>16</v>
      </c>
      <c r="CY327" s="17">
        <v>1.08</v>
      </c>
      <c r="CZ327" s="17">
        <v>0.3</v>
      </c>
      <c r="DA327" s="17">
        <v>0</v>
      </c>
      <c r="DB327" s="15"/>
      <c r="DC327" s="15"/>
      <c r="DD327" s="15"/>
      <c r="DE327" s="15"/>
      <c r="DF327" s="15"/>
      <c r="DG327" s="15"/>
      <c r="DH327" s="15"/>
    </row>
    <row r="328" spans="1:112" ht="27.75" thickBot="1">
      <c r="A328" s="18" t="b">
        <v>1</v>
      </c>
      <c r="B328" s="18" t="b">
        <v>1</v>
      </c>
      <c r="C328" s="15"/>
      <c r="D328" s="15"/>
      <c r="E328" s="17">
        <v>201595</v>
      </c>
      <c r="F328" s="17">
        <v>0</v>
      </c>
      <c r="G328" s="17">
        <v>0</v>
      </c>
      <c r="H328" s="17">
        <v>0</v>
      </c>
      <c r="I328" s="17">
        <v>0</v>
      </c>
      <c r="J328" s="15">
        <v>0</v>
      </c>
      <c r="K328" s="17">
        <v>0</v>
      </c>
      <c r="L328" s="17">
        <v>1</v>
      </c>
      <c r="M328" s="15">
        <v>2</v>
      </c>
      <c r="N328" s="15"/>
      <c r="O328" s="17">
        <v>0</v>
      </c>
      <c r="P328" s="15" t="s">
        <v>3330</v>
      </c>
      <c r="Q328" s="15">
        <v>0</v>
      </c>
      <c r="R328" s="17">
        <v>326</v>
      </c>
      <c r="S328" s="18" t="b">
        <v>0</v>
      </c>
      <c r="T328" s="15"/>
      <c r="U328" s="15"/>
      <c r="V328" s="17">
        <v>45</v>
      </c>
      <c r="W328" s="15" t="s">
        <v>3331</v>
      </c>
      <c r="X328" s="15">
        <v>2.7</v>
      </c>
      <c r="Y328" s="18" t="b">
        <v>0</v>
      </c>
      <c r="Z328" s="15" t="s">
        <v>3332</v>
      </c>
      <c r="AA328" s="15">
        <v>1</v>
      </c>
      <c r="AB328" s="18" t="b">
        <v>0</v>
      </c>
      <c r="AC328" s="15"/>
      <c r="AD328" s="15" t="s">
        <v>519</v>
      </c>
      <c r="AE328" s="17">
        <v>13</v>
      </c>
      <c r="AF328" s="17">
        <v>2</v>
      </c>
      <c r="AG328" s="17">
        <v>43</v>
      </c>
      <c r="AH328" s="17">
        <v>0</v>
      </c>
      <c r="AI328" s="17">
        <v>0</v>
      </c>
      <c r="AJ328" s="17">
        <v>0</v>
      </c>
      <c r="AK328" s="17">
        <v>0</v>
      </c>
      <c r="AL328" s="15">
        <v>0</v>
      </c>
      <c r="AM328" s="15">
        <v>9.6</v>
      </c>
      <c r="AN328" s="15" t="s">
        <v>3332</v>
      </c>
      <c r="AO328" s="15"/>
      <c r="AP328" s="15"/>
      <c r="AQ328" s="15"/>
      <c r="AR328" s="15"/>
      <c r="AS328" s="18" t="b">
        <v>0</v>
      </c>
      <c r="AT328" s="15" t="s">
        <v>3333</v>
      </c>
      <c r="AU328" s="17">
        <v>1440</v>
      </c>
      <c r="AV328" s="17">
        <v>0</v>
      </c>
      <c r="AW328" s="17">
        <v>0</v>
      </c>
      <c r="AX328" s="17">
        <v>3</v>
      </c>
      <c r="AY328" s="17">
        <v>29</v>
      </c>
      <c r="AZ328" s="17">
        <v>0</v>
      </c>
      <c r="BA328" s="17">
        <v>0</v>
      </c>
      <c r="BB328" s="17">
        <v>0</v>
      </c>
      <c r="BC328" s="17">
        <v>2</v>
      </c>
      <c r="BD328" s="17">
        <v>0</v>
      </c>
      <c r="BE328" s="17">
        <v>38</v>
      </c>
      <c r="BF328" s="17">
        <v>3</v>
      </c>
      <c r="BG328" s="17">
        <v>153</v>
      </c>
      <c r="BH328" s="15">
        <v>322.39999999999998</v>
      </c>
      <c r="BI328" s="15">
        <v>0</v>
      </c>
      <c r="BJ328" s="15">
        <v>0</v>
      </c>
      <c r="BK328" s="15">
        <v>32.200000000000003</v>
      </c>
      <c r="BL328" s="17">
        <v>0</v>
      </c>
      <c r="BM328" s="17">
        <v>0</v>
      </c>
      <c r="BN328" s="17">
        <v>0</v>
      </c>
      <c r="BO328" s="17">
        <v>0</v>
      </c>
      <c r="BP328" s="17">
        <v>16</v>
      </c>
      <c r="BQ328" s="15">
        <v>0</v>
      </c>
      <c r="BR328" s="15">
        <v>0</v>
      </c>
      <c r="BS328" s="15">
        <v>0</v>
      </c>
      <c r="BT328" s="15">
        <v>26.68</v>
      </c>
      <c r="BU328" s="15"/>
      <c r="BV328" s="15"/>
      <c r="BW328" s="15"/>
      <c r="BX328" s="15"/>
      <c r="BY328" s="15"/>
      <c r="BZ328" s="15"/>
      <c r="CA328" s="15"/>
      <c r="CB328" s="15"/>
      <c r="CC328" s="17">
        <v>192</v>
      </c>
      <c r="CD328" s="17">
        <v>19</v>
      </c>
      <c r="CE328" s="17">
        <v>448</v>
      </c>
      <c r="CF328" s="17">
        <v>44</v>
      </c>
      <c r="CG328" s="17">
        <v>432</v>
      </c>
      <c r="CH328" s="17">
        <v>36</v>
      </c>
      <c r="CI328" s="17">
        <v>284</v>
      </c>
      <c r="CJ328" s="17">
        <v>19</v>
      </c>
      <c r="CK328" s="17">
        <v>0</v>
      </c>
      <c r="CL328" s="17">
        <v>2.38</v>
      </c>
      <c r="CM328" s="17">
        <v>0</v>
      </c>
      <c r="CN328" s="17">
        <v>0</v>
      </c>
      <c r="CO328" s="17">
        <v>1.67</v>
      </c>
      <c r="CP328" s="17">
        <v>1.81</v>
      </c>
      <c r="CQ328" s="17">
        <v>402</v>
      </c>
      <c r="CR328" s="17">
        <v>30</v>
      </c>
      <c r="CS328" s="17">
        <v>101</v>
      </c>
      <c r="CT328" s="17">
        <v>32</v>
      </c>
      <c r="CU328" s="17">
        <v>203</v>
      </c>
      <c r="CV328" s="17">
        <v>24</v>
      </c>
      <c r="CW328" s="17">
        <v>197</v>
      </c>
      <c r="CX328" s="17">
        <v>29</v>
      </c>
      <c r="CY328" s="17">
        <v>1</v>
      </c>
      <c r="CZ328" s="17">
        <v>0.19</v>
      </c>
      <c r="DA328" s="17">
        <v>0</v>
      </c>
      <c r="DB328" s="15"/>
      <c r="DC328" s="15"/>
      <c r="DD328" s="15"/>
      <c r="DE328" s="15"/>
      <c r="DF328" s="15"/>
      <c r="DG328" s="15"/>
      <c r="DH328" s="15"/>
    </row>
    <row r="329" spans="1:112" ht="17.25" thickBot="1">
      <c r="A329" s="18" t="b">
        <v>1</v>
      </c>
      <c r="B329" s="18" t="b">
        <v>1</v>
      </c>
      <c r="C329" s="15"/>
      <c r="D329" s="15"/>
      <c r="E329" s="17">
        <v>434752</v>
      </c>
      <c r="F329" s="17">
        <v>0</v>
      </c>
      <c r="G329" s="17">
        <v>0</v>
      </c>
      <c r="H329" s="17">
        <v>0</v>
      </c>
      <c r="I329" s="17">
        <v>0</v>
      </c>
      <c r="J329" s="15">
        <v>0</v>
      </c>
      <c r="K329" s="17">
        <v>0</v>
      </c>
      <c r="L329" s="17">
        <v>2</v>
      </c>
      <c r="M329" s="15">
        <v>2.2000000000000002</v>
      </c>
      <c r="N329" s="15"/>
      <c r="O329" s="17">
        <v>0</v>
      </c>
      <c r="P329" s="15" t="s">
        <v>2682</v>
      </c>
      <c r="Q329" s="15">
        <v>0</v>
      </c>
      <c r="R329" s="17">
        <v>327</v>
      </c>
      <c r="S329" s="18" t="b">
        <v>0</v>
      </c>
      <c r="T329" s="15"/>
      <c r="U329" s="15"/>
      <c r="V329" s="17">
        <v>50</v>
      </c>
      <c r="W329" s="15" t="s">
        <v>2683</v>
      </c>
      <c r="X329" s="15">
        <v>4</v>
      </c>
      <c r="Y329" s="18" t="b">
        <v>0</v>
      </c>
      <c r="Z329" s="15" t="s">
        <v>2684</v>
      </c>
      <c r="AA329" s="15">
        <v>0.4</v>
      </c>
      <c r="AB329" s="18" t="b">
        <v>0</v>
      </c>
      <c r="AC329" s="15"/>
      <c r="AD329" s="15" t="s">
        <v>519</v>
      </c>
      <c r="AE329" s="17">
        <v>13</v>
      </c>
      <c r="AF329" s="17">
        <v>2</v>
      </c>
      <c r="AG329" s="17">
        <v>99</v>
      </c>
      <c r="AH329" s="17">
        <v>0</v>
      </c>
      <c r="AI329" s="17">
        <v>0</v>
      </c>
      <c r="AJ329" s="17">
        <v>0</v>
      </c>
      <c r="AK329" s="17">
        <v>0</v>
      </c>
      <c r="AL329" s="15">
        <v>0</v>
      </c>
      <c r="AM329" s="15">
        <v>19.8</v>
      </c>
      <c r="AN329" s="15" t="s">
        <v>2684</v>
      </c>
      <c r="AO329" s="15"/>
      <c r="AP329" s="15"/>
      <c r="AQ329" s="15"/>
      <c r="AR329" s="15"/>
      <c r="AS329" s="18" t="b">
        <v>0</v>
      </c>
      <c r="AT329" s="15" t="s">
        <v>2685</v>
      </c>
      <c r="AU329" s="17">
        <v>1888</v>
      </c>
      <c r="AV329" s="17">
        <v>1</v>
      </c>
      <c r="AW329" s="17">
        <v>3</v>
      </c>
      <c r="AX329" s="17">
        <v>5</v>
      </c>
      <c r="AY329" s="17">
        <v>26</v>
      </c>
      <c r="AZ329" s="17">
        <v>0</v>
      </c>
      <c r="BA329" s="17">
        <v>0</v>
      </c>
      <c r="BB329" s="17">
        <v>0</v>
      </c>
      <c r="BC329" s="17">
        <v>4</v>
      </c>
      <c r="BD329" s="17">
        <v>0</v>
      </c>
      <c r="BE329" s="17">
        <v>0</v>
      </c>
      <c r="BF329" s="17">
        <v>6</v>
      </c>
      <c r="BG329" s="17">
        <v>323</v>
      </c>
      <c r="BH329" s="15">
        <v>531.79999999999995</v>
      </c>
      <c r="BI329" s="15">
        <v>84.5</v>
      </c>
      <c r="BJ329" s="15">
        <v>243</v>
      </c>
      <c r="BK329" s="15">
        <v>86</v>
      </c>
      <c r="BL329" s="17">
        <v>0</v>
      </c>
      <c r="BM329" s="17">
        <v>0</v>
      </c>
      <c r="BN329" s="17">
        <v>0</v>
      </c>
      <c r="BO329" s="17">
        <v>0</v>
      </c>
      <c r="BP329" s="17">
        <v>21</v>
      </c>
      <c r="BQ329" s="15">
        <v>0.9</v>
      </c>
      <c r="BR329" s="15">
        <v>0.75</v>
      </c>
      <c r="BS329" s="15">
        <v>1.65</v>
      </c>
      <c r="BT329" s="15">
        <v>31.48</v>
      </c>
      <c r="BU329" s="15"/>
      <c r="BV329" s="15"/>
      <c r="BW329" s="15"/>
      <c r="BX329" s="15"/>
      <c r="BY329" s="15"/>
      <c r="BZ329" s="15"/>
      <c r="CA329" s="15"/>
      <c r="CB329" s="15"/>
      <c r="CC329" s="17">
        <v>104</v>
      </c>
      <c r="CD329" s="17">
        <v>46</v>
      </c>
      <c r="CE329" s="17">
        <v>248</v>
      </c>
      <c r="CF329" s="17">
        <v>81</v>
      </c>
      <c r="CG329" s="17">
        <v>120</v>
      </c>
      <c r="CH329" s="17">
        <v>21</v>
      </c>
      <c r="CI329" s="17">
        <v>159</v>
      </c>
      <c r="CJ329" s="17">
        <v>55</v>
      </c>
      <c r="CK329" s="17">
        <v>0.04</v>
      </c>
      <c r="CL329" s="17">
        <v>0</v>
      </c>
      <c r="CM329" s="17">
        <v>0.04</v>
      </c>
      <c r="CN329" s="17">
        <v>0.08</v>
      </c>
      <c r="CO329" s="17">
        <v>1.5</v>
      </c>
      <c r="CP329" s="17">
        <v>1.24</v>
      </c>
      <c r="CQ329" s="17">
        <v>284</v>
      </c>
      <c r="CR329" s="17">
        <v>52</v>
      </c>
      <c r="CS329" s="17">
        <v>262</v>
      </c>
      <c r="CT329" s="17">
        <v>131</v>
      </c>
      <c r="CU329" s="17">
        <v>53</v>
      </c>
      <c r="CV329" s="17">
        <v>21</v>
      </c>
      <c r="CW329" s="17">
        <v>283</v>
      </c>
      <c r="CX329" s="17">
        <v>106</v>
      </c>
      <c r="CY329" s="17">
        <v>1</v>
      </c>
      <c r="CZ329" s="17">
        <v>0.24</v>
      </c>
      <c r="DA329" s="17">
        <v>0</v>
      </c>
      <c r="DB329" s="15"/>
      <c r="DC329" s="15"/>
      <c r="DD329" s="15"/>
      <c r="DE329" s="15"/>
      <c r="DF329" s="15"/>
      <c r="DG329" s="15"/>
      <c r="DH329" s="15"/>
    </row>
    <row r="330" spans="1:112" ht="17.25" thickBot="1">
      <c r="A330" s="18" t="b">
        <v>1</v>
      </c>
      <c r="B330" s="18" t="b">
        <v>1</v>
      </c>
      <c r="C330" s="15"/>
      <c r="D330" s="15"/>
      <c r="E330" s="17">
        <v>214225</v>
      </c>
      <c r="F330" s="17">
        <v>0</v>
      </c>
      <c r="G330" s="17">
        <v>0</v>
      </c>
      <c r="H330" s="17">
        <v>0</v>
      </c>
      <c r="I330" s="17">
        <v>0</v>
      </c>
      <c r="J330" s="15">
        <v>0</v>
      </c>
      <c r="K330" s="17">
        <v>0</v>
      </c>
      <c r="L330" s="17">
        <v>2</v>
      </c>
      <c r="M330" s="15">
        <v>1.7</v>
      </c>
      <c r="N330" s="15"/>
      <c r="O330" s="17">
        <v>0</v>
      </c>
      <c r="P330" s="15" t="s">
        <v>616</v>
      </c>
      <c r="Q330" s="15">
        <v>0</v>
      </c>
      <c r="R330" s="17">
        <v>329</v>
      </c>
      <c r="S330" s="18" t="b">
        <v>0</v>
      </c>
      <c r="T330" s="15"/>
      <c r="U330" s="15"/>
      <c r="V330" s="17">
        <v>45</v>
      </c>
      <c r="W330" s="15" t="s">
        <v>2696</v>
      </c>
      <c r="X330" s="15">
        <v>3.1</v>
      </c>
      <c r="Y330" s="18" t="b">
        <v>0</v>
      </c>
      <c r="Z330" s="15" t="s">
        <v>2697</v>
      </c>
      <c r="AA330" s="15">
        <v>2.7</v>
      </c>
      <c r="AB330" s="18" t="b">
        <v>0</v>
      </c>
      <c r="AC330" s="15"/>
      <c r="AD330" s="15" t="s">
        <v>519</v>
      </c>
      <c r="AE330" s="17">
        <v>13</v>
      </c>
      <c r="AF330" s="17">
        <v>2</v>
      </c>
      <c r="AG330" s="17">
        <v>109</v>
      </c>
      <c r="AH330" s="17">
        <v>0</v>
      </c>
      <c r="AI330" s="17">
        <v>0</v>
      </c>
      <c r="AJ330" s="17">
        <v>0</v>
      </c>
      <c r="AK330" s="17">
        <v>0</v>
      </c>
      <c r="AL330" s="15">
        <v>0</v>
      </c>
      <c r="AM330" s="15">
        <v>24.2</v>
      </c>
      <c r="AN330" s="15" t="s">
        <v>2697</v>
      </c>
      <c r="AO330" s="15"/>
      <c r="AP330" s="15"/>
      <c r="AQ330" s="15"/>
      <c r="AR330" s="15"/>
      <c r="AS330" s="18" t="b">
        <v>0</v>
      </c>
      <c r="AT330" s="15" t="s">
        <v>2698</v>
      </c>
      <c r="AU330" s="17">
        <v>2952</v>
      </c>
      <c r="AV330" s="17">
        <v>2</v>
      </c>
      <c r="AW330" s="17">
        <v>0</v>
      </c>
      <c r="AX330" s="17">
        <v>6</v>
      </c>
      <c r="AY330" s="17">
        <v>53</v>
      </c>
      <c r="AZ330" s="17">
        <v>0</v>
      </c>
      <c r="BA330" s="17">
        <v>0</v>
      </c>
      <c r="BB330" s="17">
        <v>0</v>
      </c>
      <c r="BC330" s="17">
        <v>3</v>
      </c>
      <c r="BD330" s="17">
        <v>0</v>
      </c>
      <c r="BE330" s="17">
        <v>0</v>
      </c>
      <c r="BF330" s="17">
        <v>5</v>
      </c>
      <c r="BG330" s="17">
        <v>373</v>
      </c>
      <c r="BH330" s="15">
        <v>707.2</v>
      </c>
      <c r="BI330" s="15">
        <v>137.30000000000001</v>
      </c>
      <c r="BJ330" s="15">
        <v>242</v>
      </c>
      <c r="BK330" s="15">
        <v>109.1</v>
      </c>
      <c r="BL330" s="17">
        <v>0</v>
      </c>
      <c r="BM330" s="17">
        <v>0</v>
      </c>
      <c r="BN330" s="17">
        <v>0</v>
      </c>
      <c r="BO330" s="17">
        <v>0</v>
      </c>
      <c r="BP330" s="17">
        <v>33</v>
      </c>
      <c r="BQ330" s="15">
        <v>1.4</v>
      </c>
      <c r="BR330" s="15">
        <v>0.56000000000000005</v>
      </c>
      <c r="BS330" s="15">
        <v>1.96</v>
      </c>
      <c r="BT330" s="15">
        <v>48.54</v>
      </c>
      <c r="BU330" s="15"/>
      <c r="BV330" s="15"/>
      <c r="BW330" s="15"/>
      <c r="BX330" s="15"/>
      <c r="BY330" s="15"/>
      <c r="BZ330" s="15"/>
      <c r="CA330" s="15"/>
      <c r="CB330" s="15"/>
      <c r="CC330" s="17">
        <v>45</v>
      </c>
      <c r="CD330" s="17">
        <v>18</v>
      </c>
      <c r="CE330" s="17">
        <v>210</v>
      </c>
      <c r="CF330" s="17">
        <v>56</v>
      </c>
      <c r="CG330" s="17">
        <v>122</v>
      </c>
      <c r="CH330" s="17">
        <v>22</v>
      </c>
      <c r="CI330" s="17">
        <v>108</v>
      </c>
      <c r="CJ330" s="17">
        <v>30</v>
      </c>
      <c r="CK330" s="17">
        <v>0.04</v>
      </c>
      <c r="CL330" s="17">
        <v>0</v>
      </c>
      <c r="CM330" s="17">
        <v>0.02</v>
      </c>
      <c r="CN330" s="17">
        <v>0.06</v>
      </c>
      <c r="CO330" s="17">
        <v>1.48</v>
      </c>
      <c r="CP330" s="17">
        <v>1.62</v>
      </c>
      <c r="CQ330" s="17">
        <v>405</v>
      </c>
      <c r="CR330" s="17">
        <v>93</v>
      </c>
      <c r="CS330" s="17">
        <v>104</v>
      </c>
      <c r="CT330" s="17">
        <v>67</v>
      </c>
      <c r="CU330" s="17">
        <v>155</v>
      </c>
      <c r="CV330" s="17">
        <v>62</v>
      </c>
      <c r="CW330" s="17">
        <v>113</v>
      </c>
      <c r="CX330" s="17">
        <v>40</v>
      </c>
      <c r="CY330" s="17">
        <v>1.01</v>
      </c>
      <c r="CZ330" s="17">
        <v>0.18</v>
      </c>
      <c r="DA330" s="17">
        <v>0</v>
      </c>
      <c r="DB330" s="15"/>
      <c r="DC330" s="15"/>
      <c r="DD330" s="15"/>
      <c r="DE330" s="15"/>
      <c r="DF330" s="15"/>
      <c r="DG330" s="15"/>
      <c r="DH330" s="15"/>
    </row>
    <row r="331" spans="1:112" ht="17.25" thickBot="1">
      <c r="A331" s="18" t="b">
        <v>1</v>
      </c>
      <c r="B331" s="18" t="b">
        <v>1</v>
      </c>
      <c r="C331" s="15"/>
      <c r="D331" s="15"/>
      <c r="E331" s="17">
        <v>226182</v>
      </c>
      <c r="F331" s="17">
        <v>0</v>
      </c>
      <c r="G331" s="17">
        <v>0</v>
      </c>
      <c r="H331" s="17">
        <v>0</v>
      </c>
      <c r="I331" s="17">
        <v>0</v>
      </c>
      <c r="J331" s="15">
        <v>0</v>
      </c>
      <c r="K331" s="17">
        <v>0</v>
      </c>
      <c r="L331" s="17">
        <v>2</v>
      </c>
      <c r="M331" s="15">
        <v>1.7</v>
      </c>
      <c r="N331" s="15"/>
      <c r="O331" s="17">
        <v>0</v>
      </c>
      <c r="P331" s="15" t="s">
        <v>1764</v>
      </c>
      <c r="Q331" s="15">
        <v>0</v>
      </c>
      <c r="R331" s="17">
        <v>330</v>
      </c>
      <c r="S331" s="18" t="b">
        <v>0</v>
      </c>
      <c r="T331" s="15"/>
      <c r="U331" s="15"/>
      <c r="V331" s="17">
        <v>45</v>
      </c>
      <c r="W331" s="15" t="s">
        <v>2676</v>
      </c>
      <c r="X331" s="15">
        <v>2.8</v>
      </c>
      <c r="Y331" s="18" t="b">
        <v>0</v>
      </c>
      <c r="Z331" s="15" t="s">
        <v>2677</v>
      </c>
      <c r="AA331" s="15">
        <v>0.5</v>
      </c>
      <c r="AB331" s="18" t="b">
        <v>0</v>
      </c>
      <c r="AC331" s="15"/>
      <c r="AD331" s="15" t="s">
        <v>519</v>
      </c>
      <c r="AE331" s="17">
        <v>13</v>
      </c>
      <c r="AF331" s="17">
        <v>2</v>
      </c>
      <c r="AG331" s="17">
        <v>96</v>
      </c>
      <c r="AH331" s="17">
        <v>0</v>
      </c>
      <c r="AI331" s="17">
        <v>0</v>
      </c>
      <c r="AJ331" s="17">
        <v>0</v>
      </c>
      <c r="AK331" s="17">
        <v>0</v>
      </c>
      <c r="AL331" s="15">
        <v>0</v>
      </c>
      <c r="AM331" s="15">
        <v>21.3</v>
      </c>
      <c r="AN331" s="15" t="s">
        <v>2677</v>
      </c>
      <c r="AO331" s="15"/>
      <c r="AP331" s="15"/>
      <c r="AQ331" s="15"/>
      <c r="AR331" s="15"/>
      <c r="AS331" s="18" t="b">
        <v>0</v>
      </c>
      <c r="AT331" s="15" t="s">
        <v>2678</v>
      </c>
      <c r="AU331" s="17">
        <v>2795</v>
      </c>
      <c r="AV331" s="17">
        <v>1</v>
      </c>
      <c r="AW331" s="17">
        <v>5</v>
      </c>
      <c r="AX331" s="17">
        <v>6</v>
      </c>
      <c r="AY331" s="17">
        <v>44</v>
      </c>
      <c r="AZ331" s="17">
        <v>0</v>
      </c>
      <c r="BA331" s="17">
        <v>0</v>
      </c>
      <c r="BB331" s="17">
        <v>0</v>
      </c>
      <c r="BC331" s="17">
        <v>6</v>
      </c>
      <c r="BD331" s="17">
        <v>0</v>
      </c>
      <c r="BE331" s="17">
        <v>0</v>
      </c>
      <c r="BF331" s="17">
        <v>1</v>
      </c>
      <c r="BG331" s="17">
        <v>311</v>
      </c>
      <c r="BH331" s="15">
        <v>436</v>
      </c>
      <c r="BI331" s="15">
        <v>346.1</v>
      </c>
      <c r="BJ331" s="15">
        <v>218</v>
      </c>
      <c r="BK331" s="15">
        <v>100.3</v>
      </c>
      <c r="BL331" s="17">
        <v>0</v>
      </c>
      <c r="BM331" s="17">
        <v>0</v>
      </c>
      <c r="BN331" s="17">
        <v>0</v>
      </c>
      <c r="BO331" s="17">
        <v>0</v>
      </c>
      <c r="BP331" s="17">
        <v>32</v>
      </c>
      <c r="BQ331" s="15">
        <v>2.08</v>
      </c>
      <c r="BR331" s="15">
        <v>3.11</v>
      </c>
      <c r="BS331" s="15">
        <v>5.19</v>
      </c>
      <c r="BT331" s="15">
        <v>39.93</v>
      </c>
      <c r="BU331" s="15"/>
      <c r="BV331" s="15"/>
      <c r="BW331" s="15"/>
      <c r="BX331" s="15"/>
      <c r="BY331" s="15"/>
      <c r="BZ331" s="15"/>
      <c r="CA331" s="15"/>
      <c r="CB331" s="15"/>
      <c r="CC331" s="17">
        <v>139</v>
      </c>
      <c r="CD331" s="17">
        <v>57</v>
      </c>
      <c r="CE331" s="17">
        <v>103</v>
      </c>
      <c r="CF331" s="17">
        <v>25</v>
      </c>
      <c r="CG331" s="17">
        <v>141</v>
      </c>
      <c r="CH331" s="17">
        <v>30</v>
      </c>
      <c r="CI331" s="17">
        <v>128</v>
      </c>
      <c r="CJ331" s="17">
        <v>37</v>
      </c>
      <c r="CK331" s="17">
        <v>7.0000000000000007E-2</v>
      </c>
      <c r="CL331" s="17">
        <v>0</v>
      </c>
      <c r="CM331" s="17">
        <v>0.1</v>
      </c>
      <c r="CN331" s="17">
        <v>0.17</v>
      </c>
      <c r="CO331" s="17">
        <v>1.29</v>
      </c>
      <c r="CP331" s="17">
        <v>1.42</v>
      </c>
      <c r="CQ331" s="17">
        <v>412</v>
      </c>
      <c r="CR331" s="17">
        <v>99</v>
      </c>
      <c r="CS331" s="17">
        <v>111</v>
      </c>
      <c r="CT331" s="17">
        <v>73</v>
      </c>
      <c r="CU331" s="17">
        <v>190</v>
      </c>
      <c r="CV331" s="17">
        <v>78</v>
      </c>
      <c r="CW331" s="17">
        <v>268</v>
      </c>
      <c r="CX331" s="17">
        <v>98</v>
      </c>
      <c r="CY331" s="17">
        <v>1.03</v>
      </c>
      <c r="CZ331" s="17">
        <v>0.19</v>
      </c>
      <c r="DA331" s="17">
        <v>0</v>
      </c>
      <c r="DB331" s="15"/>
      <c r="DC331" s="15"/>
      <c r="DD331" s="15"/>
      <c r="DE331" s="15"/>
      <c r="DF331" s="15"/>
      <c r="DG331" s="15"/>
      <c r="DH331" s="15"/>
    </row>
    <row r="332" spans="1:112" ht="27.75" thickBot="1">
      <c r="A332" s="18" t="b">
        <v>1</v>
      </c>
      <c r="B332" s="18" t="b">
        <v>1</v>
      </c>
      <c r="C332" s="15"/>
      <c r="D332" s="15"/>
      <c r="E332" s="17">
        <v>243526</v>
      </c>
      <c r="F332" s="17">
        <v>0</v>
      </c>
      <c r="G332" s="17">
        <v>0</v>
      </c>
      <c r="H332" s="17">
        <v>0</v>
      </c>
      <c r="I332" s="17">
        <v>0</v>
      </c>
      <c r="J332" s="15">
        <v>0</v>
      </c>
      <c r="K332" s="17">
        <v>0</v>
      </c>
      <c r="L332" s="17">
        <v>2</v>
      </c>
      <c r="M332" s="15">
        <v>1.7</v>
      </c>
      <c r="N332" s="15"/>
      <c r="O332" s="17">
        <v>0</v>
      </c>
      <c r="P332" s="15" t="s">
        <v>237</v>
      </c>
      <c r="Q332" s="15">
        <v>0</v>
      </c>
      <c r="R332" s="17">
        <v>331</v>
      </c>
      <c r="S332" s="18" t="b">
        <v>0</v>
      </c>
      <c r="T332" s="15"/>
      <c r="U332" s="15"/>
      <c r="V332" s="17">
        <v>45</v>
      </c>
      <c r="W332" s="15" t="s">
        <v>2693</v>
      </c>
      <c r="X332" s="15">
        <v>2.1</v>
      </c>
      <c r="Y332" s="18" t="b">
        <v>0</v>
      </c>
      <c r="Z332" s="15" t="s">
        <v>2694</v>
      </c>
      <c r="AA332" s="15">
        <v>0.7</v>
      </c>
      <c r="AB332" s="18" t="b">
        <v>0</v>
      </c>
      <c r="AC332" s="15"/>
      <c r="AD332" s="15" t="s">
        <v>519</v>
      </c>
      <c r="AE332" s="17">
        <v>13</v>
      </c>
      <c r="AF332" s="17">
        <v>2</v>
      </c>
      <c r="AG332" s="17">
        <v>68</v>
      </c>
      <c r="AH332" s="17">
        <v>0</v>
      </c>
      <c r="AI332" s="17">
        <v>0</v>
      </c>
      <c r="AJ332" s="17">
        <v>0</v>
      </c>
      <c r="AK332" s="17">
        <v>0</v>
      </c>
      <c r="AL332" s="15">
        <v>0</v>
      </c>
      <c r="AM332" s="15">
        <v>15.1</v>
      </c>
      <c r="AN332" s="15" t="s">
        <v>2694</v>
      </c>
      <c r="AO332" s="15"/>
      <c r="AP332" s="15"/>
      <c r="AQ332" s="15"/>
      <c r="AR332" s="15"/>
      <c r="AS332" s="18" t="b">
        <v>0</v>
      </c>
      <c r="AT332" s="15" t="s">
        <v>2695</v>
      </c>
      <c r="AU332" s="17">
        <v>2637</v>
      </c>
      <c r="AV332" s="17">
        <v>0</v>
      </c>
      <c r="AW332" s="17">
        <v>0</v>
      </c>
      <c r="AX332" s="17">
        <v>5</v>
      </c>
      <c r="AY332" s="17">
        <v>45</v>
      </c>
      <c r="AZ332" s="17">
        <v>1</v>
      </c>
      <c r="BA332" s="17">
        <v>0</v>
      </c>
      <c r="BB332" s="17">
        <v>0</v>
      </c>
      <c r="BC332" s="17">
        <v>4</v>
      </c>
      <c r="BD332" s="17">
        <v>1</v>
      </c>
      <c r="BE332" s="17">
        <v>0</v>
      </c>
      <c r="BF332" s="17">
        <v>8</v>
      </c>
      <c r="BG332" s="17">
        <v>286</v>
      </c>
      <c r="BH332" s="15">
        <v>442.6</v>
      </c>
      <c r="BI332" s="15">
        <v>363.7</v>
      </c>
      <c r="BJ332" s="15">
        <v>158</v>
      </c>
      <c r="BK332" s="15">
        <v>96.4</v>
      </c>
      <c r="BL332" s="17">
        <v>0</v>
      </c>
      <c r="BM332" s="17">
        <v>0</v>
      </c>
      <c r="BN332" s="17">
        <v>0</v>
      </c>
      <c r="BO332" s="17">
        <v>0</v>
      </c>
      <c r="BP332" s="17">
        <v>31</v>
      </c>
      <c r="BQ332" s="15">
        <v>1.1000000000000001</v>
      </c>
      <c r="BR332" s="15">
        <v>2.89</v>
      </c>
      <c r="BS332" s="15">
        <v>3.98</v>
      </c>
      <c r="BT332" s="15">
        <v>41.06</v>
      </c>
      <c r="BU332" s="15"/>
      <c r="BV332" s="15"/>
      <c r="BW332" s="15"/>
      <c r="BX332" s="15"/>
      <c r="BY332" s="15"/>
      <c r="BZ332" s="15"/>
      <c r="CA332" s="15"/>
      <c r="CB332" s="15"/>
      <c r="CC332" s="17">
        <v>134</v>
      </c>
      <c r="CD332" s="17">
        <v>56</v>
      </c>
      <c r="CE332" s="17">
        <v>93</v>
      </c>
      <c r="CF332" s="17">
        <v>23</v>
      </c>
      <c r="CG332" s="17">
        <v>189</v>
      </c>
      <c r="CH332" s="17">
        <v>51</v>
      </c>
      <c r="CI332" s="17">
        <v>138</v>
      </c>
      <c r="CJ332" s="17">
        <v>46</v>
      </c>
      <c r="CK332" s="17">
        <v>0.04</v>
      </c>
      <c r="CL332" s="17">
        <v>0</v>
      </c>
      <c r="CM332" s="17">
        <v>0.1</v>
      </c>
      <c r="CN332" s="17">
        <v>0.14000000000000001</v>
      </c>
      <c r="CO332" s="17">
        <v>1.4</v>
      </c>
      <c r="CP332" s="17">
        <v>1.54</v>
      </c>
      <c r="CQ332" s="17">
        <v>422</v>
      </c>
      <c r="CR332" s="17">
        <v>107</v>
      </c>
      <c r="CS332" s="17">
        <v>121</v>
      </c>
      <c r="CT332" s="17">
        <v>81</v>
      </c>
      <c r="CU332" s="17">
        <v>275</v>
      </c>
      <c r="CV332" s="17">
        <v>105</v>
      </c>
      <c r="CW332" s="17">
        <v>230</v>
      </c>
      <c r="CX332" s="17">
        <v>81</v>
      </c>
      <c r="CY332" s="17">
        <v>1.06</v>
      </c>
      <c r="CZ332" s="17">
        <v>0.17</v>
      </c>
      <c r="DA332" s="17">
        <v>0</v>
      </c>
      <c r="DB332" s="15"/>
      <c r="DC332" s="15"/>
      <c r="DD332" s="15"/>
      <c r="DE332" s="15"/>
      <c r="DF332" s="15"/>
      <c r="DG332" s="15"/>
      <c r="DH332" s="15"/>
    </row>
    <row r="333" spans="1:112" ht="17.25" thickBot="1">
      <c r="A333" s="18" t="b">
        <v>1</v>
      </c>
      <c r="B333" s="18" t="b">
        <v>1</v>
      </c>
      <c r="C333" s="15"/>
      <c r="D333" s="15"/>
      <c r="E333" s="17">
        <v>220627</v>
      </c>
      <c r="F333" s="17">
        <v>0</v>
      </c>
      <c r="G333" s="17">
        <v>0</v>
      </c>
      <c r="H333" s="17">
        <v>0</v>
      </c>
      <c r="I333" s="17">
        <v>0</v>
      </c>
      <c r="J333" s="15">
        <v>0</v>
      </c>
      <c r="K333" s="17">
        <v>0</v>
      </c>
      <c r="L333" s="17">
        <v>2</v>
      </c>
      <c r="M333" s="15">
        <v>1.7</v>
      </c>
      <c r="N333" s="15"/>
      <c r="O333" s="17">
        <v>0</v>
      </c>
      <c r="P333" s="15" t="s">
        <v>279</v>
      </c>
      <c r="Q333" s="15">
        <v>0</v>
      </c>
      <c r="R333" s="17">
        <v>332</v>
      </c>
      <c r="S333" s="18" t="b">
        <v>0</v>
      </c>
      <c r="T333" s="15"/>
      <c r="U333" s="15"/>
      <c r="V333" s="17">
        <v>45</v>
      </c>
      <c r="W333" s="15" t="s">
        <v>3701</v>
      </c>
      <c r="X333" s="15">
        <v>3.2</v>
      </c>
      <c r="Y333" s="18" t="b">
        <v>0</v>
      </c>
      <c r="Z333" s="15" t="s">
        <v>332</v>
      </c>
      <c r="AA333" s="15">
        <v>0.6</v>
      </c>
      <c r="AB333" s="18" t="b">
        <v>0</v>
      </c>
      <c r="AC333" s="15"/>
      <c r="AD333" s="15" t="s">
        <v>519</v>
      </c>
      <c r="AE333" s="17">
        <v>13</v>
      </c>
      <c r="AF333" s="17">
        <v>2</v>
      </c>
      <c r="AG333" s="17">
        <v>94</v>
      </c>
      <c r="AH333" s="17">
        <v>0</v>
      </c>
      <c r="AI333" s="17">
        <v>0</v>
      </c>
      <c r="AJ333" s="17">
        <v>0</v>
      </c>
      <c r="AK333" s="17">
        <v>0</v>
      </c>
      <c r="AL333" s="15">
        <v>0</v>
      </c>
      <c r="AM333" s="15">
        <v>20.9</v>
      </c>
      <c r="AN333" s="15" t="s">
        <v>332</v>
      </c>
      <c r="AO333" s="15"/>
      <c r="AP333" s="15"/>
      <c r="AQ333" s="15"/>
      <c r="AR333" s="15"/>
      <c r="AS333" s="18" t="b">
        <v>0</v>
      </c>
      <c r="AT333" s="15" t="s">
        <v>3702</v>
      </c>
      <c r="AU333" s="17">
        <v>1893</v>
      </c>
      <c r="AV333" s="17">
        <v>2</v>
      </c>
      <c r="AW333" s="17">
        <v>1</v>
      </c>
      <c r="AX333" s="17">
        <v>6</v>
      </c>
      <c r="AY333" s="17">
        <v>26</v>
      </c>
      <c r="AZ333" s="17">
        <v>0</v>
      </c>
      <c r="BA333" s="17">
        <v>0</v>
      </c>
      <c r="BB333" s="17">
        <v>0</v>
      </c>
      <c r="BC333" s="17">
        <v>4</v>
      </c>
      <c r="BD333" s="17">
        <v>0</v>
      </c>
      <c r="BE333" s="17">
        <v>0</v>
      </c>
      <c r="BF333" s="17">
        <v>9</v>
      </c>
      <c r="BG333" s="17">
        <v>338</v>
      </c>
      <c r="BH333" s="15">
        <v>469.8</v>
      </c>
      <c r="BI333" s="15">
        <v>190.9</v>
      </c>
      <c r="BJ333" s="15">
        <v>220</v>
      </c>
      <c r="BK333" s="15">
        <v>88.3</v>
      </c>
      <c r="BL333" s="17">
        <v>0</v>
      </c>
      <c r="BM333" s="17">
        <v>0</v>
      </c>
      <c r="BN333" s="17">
        <v>0</v>
      </c>
      <c r="BO333" s="17">
        <v>0</v>
      </c>
      <c r="BP333" s="17">
        <v>21</v>
      </c>
      <c r="BQ333" s="15">
        <v>1.83</v>
      </c>
      <c r="BR333" s="15">
        <v>1.1599999999999999</v>
      </c>
      <c r="BS333" s="15">
        <v>2.99</v>
      </c>
      <c r="BT333" s="15">
        <v>33.01</v>
      </c>
      <c r="BU333" s="15"/>
      <c r="BV333" s="15"/>
      <c r="BW333" s="15"/>
      <c r="BX333" s="15"/>
      <c r="BY333" s="15"/>
      <c r="BZ333" s="15"/>
      <c r="CA333" s="15"/>
      <c r="CB333" s="15"/>
      <c r="CC333" s="17">
        <v>124</v>
      </c>
      <c r="CD333" s="17">
        <v>51</v>
      </c>
      <c r="CE333" s="17">
        <v>177</v>
      </c>
      <c r="CF333" s="17">
        <v>43</v>
      </c>
      <c r="CG333" s="17">
        <v>137</v>
      </c>
      <c r="CH333" s="17">
        <v>29</v>
      </c>
      <c r="CI333" s="17">
        <v>151</v>
      </c>
      <c r="CJ333" s="17">
        <v>49</v>
      </c>
      <c r="CK333" s="17">
        <v>0.09</v>
      </c>
      <c r="CL333" s="17">
        <v>0</v>
      </c>
      <c r="CM333" s="17">
        <v>0.06</v>
      </c>
      <c r="CN333" s="17">
        <v>0.15</v>
      </c>
      <c r="CO333" s="17">
        <v>1.57</v>
      </c>
      <c r="CP333" s="17">
        <v>1.24</v>
      </c>
      <c r="CQ333" s="17">
        <v>408</v>
      </c>
      <c r="CR333" s="17">
        <v>96</v>
      </c>
      <c r="CS333" s="17">
        <v>107</v>
      </c>
      <c r="CT333" s="17">
        <v>70</v>
      </c>
      <c r="CU333" s="17">
        <v>140</v>
      </c>
      <c r="CV333" s="17">
        <v>54</v>
      </c>
      <c r="CW333" s="17">
        <v>249</v>
      </c>
      <c r="CX333" s="17">
        <v>89</v>
      </c>
      <c r="CY333" s="17">
        <v>1</v>
      </c>
      <c r="CZ333" s="17">
        <v>0.28999999999999998</v>
      </c>
      <c r="DA333" s="17">
        <v>0</v>
      </c>
      <c r="DB333" s="15"/>
      <c r="DC333" s="15"/>
      <c r="DD333" s="15"/>
      <c r="DE333" s="15"/>
      <c r="DF333" s="15"/>
      <c r="DG333" s="15"/>
      <c r="DH333" s="15"/>
    </row>
    <row r="334" spans="1:112" ht="17.25" thickBot="1">
      <c r="A334" s="18" t="b">
        <v>1</v>
      </c>
      <c r="B334" s="18" t="b">
        <v>1</v>
      </c>
      <c r="C334" s="15"/>
      <c r="D334" s="15"/>
      <c r="E334" s="17">
        <v>437738</v>
      </c>
      <c r="F334" s="17">
        <v>0</v>
      </c>
      <c r="G334" s="17">
        <v>0</v>
      </c>
      <c r="H334" s="17">
        <v>0</v>
      </c>
      <c r="I334" s="17">
        <v>0</v>
      </c>
      <c r="J334" s="15">
        <v>0</v>
      </c>
      <c r="K334" s="17">
        <v>0</v>
      </c>
      <c r="L334" s="17">
        <v>2</v>
      </c>
      <c r="M334" s="15">
        <v>1.7</v>
      </c>
      <c r="N334" s="15"/>
      <c r="O334" s="17">
        <v>0</v>
      </c>
      <c r="P334" s="15" t="s">
        <v>2686</v>
      </c>
      <c r="Q334" s="15">
        <v>0</v>
      </c>
      <c r="R334" s="17">
        <v>333</v>
      </c>
      <c r="S334" s="18" t="b">
        <v>0</v>
      </c>
      <c r="T334" s="15"/>
      <c r="U334" s="15"/>
      <c r="V334" s="17">
        <v>45</v>
      </c>
      <c r="W334" s="15" t="s">
        <v>2687</v>
      </c>
      <c r="X334" s="15">
        <v>2.1</v>
      </c>
      <c r="Y334" s="18" t="b">
        <v>0</v>
      </c>
      <c r="Z334" s="15" t="s">
        <v>2688</v>
      </c>
      <c r="AA334" s="15">
        <v>0</v>
      </c>
      <c r="AB334" s="18" t="b">
        <v>0</v>
      </c>
      <c r="AC334" s="15"/>
      <c r="AD334" s="15" t="s">
        <v>519</v>
      </c>
      <c r="AE334" s="17">
        <v>13</v>
      </c>
      <c r="AF334" s="17">
        <v>2</v>
      </c>
      <c r="AG334" s="17">
        <v>25</v>
      </c>
      <c r="AH334" s="17">
        <v>0</v>
      </c>
      <c r="AI334" s="17">
        <v>0</v>
      </c>
      <c r="AJ334" s="17">
        <v>0</v>
      </c>
      <c r="AK334" s="17">
        <v>0</v>
      </c>
      <c r="AL334" s="15">
        <v>0</v>
      </c>
      <c r="AM334" s="15">
        <v>5.6</v>
      </c>
      <c r="AN334" s="15" t="s">
        <v>2688</v>
      </c>
      <c r="AO334" s="15"/>
      <c r="AP334" s="15"/>
      <c r="AQ334" s="15"/>
      <c r="AR334" s="15"/>
      <c r="AS334" s="18" t="b">
        <v>0</v>
      </c>
      <c r="AT334" s="15" t="s">
        <v>2689</v>
      </c>
      <c r="AU334" s="17">
        <v>429</v>
      </c>
      <c r="AV334" s="17">
        <v>0</v>
      </c>
      <c r="AW334" s="17">
        <v>0</v>
      </c>
      <c r="AX334" s="17">
        <v>2</v>
      </c>
      <c r="AY334" s="17">
        <v>5</v>
      </c>
      <c r="AZ334" s="17">
        <v>0</v>
      </c>
      <c r="BA334" s="17">
        <v>0</v>
      </c>
      <c r="BB334" s="17">
        <v>0</v>
      </c>
      <c r="BC334" s="17">
        <v>1</v>
      </c>
      <c r="BD334" s="17">
        <v>0</v>
      </c>
      <c r="BE334" s="17">
        <v>0</v>
      </c>
      <c r="BF334" s="17">
        <v>0</v>
      </c>
      <c r="BG334" s="17">
        <v>73</v>
      </c>
      <c r="BH334" s="15">
        <v>98.6</v>
      </c>
      <c r="BI334" s="15">
        <v>6.3</v>
      </c>
      <c r="BJ334" s="15">
        <v>19</v>
      </c>
      <c r="BK334" s="15">
        <v>12.2</v>
      </c>
      <c r="BL334" s="17">
        <v>0</v>
      </c>
      <c r="BM334" s="17">
        <v>0</v>
      </c>
      <c r="BN334" s="17">
        <v>0</v>
      </c>
      <c r="BO334" s="17">
        <v>0</v>
      </c>
      <c r="BP334" s="17">
        <v>5</v>
      </c>
      <c r="BQ334" s="15">
        <v>0.2</v>
      </c>
      <c r="BR334" s="15">
        <v>0.01</v>
      </c>
      <c r="BS334" s="15">
        <v>0.21</v>
      </c>
      <c r="BT334" s="15">
        <v>8.7100000000000009</v>
      </c>
      <c r="BU334" s="15"/>
      <c r="BV334" s="15"/>
      <c r="BW334" s="15"/>
      <c r="BX334" s="15"/>
      <c r="BY334" s="15"/>
      <c r="BZ334" s="15"/>
      <c r="CA334" s="15"/>
      <c r="CB334" s="15"/>
      <c r="CC334" s="17">
        <v>305</v>
      </c>
      <c r="CD334" s="17">
        <v>110</v>
      </c>
      <c r="CE334" s="17">
        <v>352</v>
      </c>
      <c r="CF334" s="17">
        <v>124</v>
      </c>
      <c r="CG334" s="17">
        <v>312</v>
      </c>
      <c r="CH334" s="17">
        <v>110</v>
      </c>
      <c r="CI334" s="17">
        <v>329</v>
      </c>
      <c r="CJ334" s="17">
        <v>113</v>
      </c>
      <c r="CK334" s="17">
        <v>0.04</v>
      </c>
      <c r="CL334" s="17">
        <v>0</v>
      </c>
      <c r="CM334" s="17">
        <v>0</v>
      </c>
      <c r="CN334" s="17">
        <v>0.04</v>
      </c>
      <c r="CO334" s="17">
        <v>1.83</v>
      </c>
      <c r="CP334" s="17">
        <v>1.05</v>
      </c>
      <c r="CQ334" s="17">
        <v>429</v>
      </c>
      <c r="CR334" s="17">
        <v>114</v>
      </c>
      <c r="CS334" s="17">
        <v>128</v>
      </c>
      <c r="CT334" s="17">
        <v>88</v>
      </c>
      <c r="CU334" s="17">
        <v>276</v>
      </c>
      <c r="CV334" s="17">
        <v>106</v>
      </c>
      <c r="CW334" s="17">
        <v>515</v>
      </c>
      <c r="CX334" s="17">
        <v>176</v>
      </c>
      <c r="CY334" s="17">
        <v>1.05</v>
      </c>
      <c r="CZ334" s="17">
        <v>0.42</v>
      </c>
      <c r="DA334" s="17">
        <v>0</v>
      </c>
      <c r="DB334" s="15"/>
      <c r="DC334" s="15"/>
      <c r="DD334" s="15"/>
      <c r="DE334" s="15"/>
      <c r="DF334" s="15"/>
      <c r="DG334" s="15"/>
      <c r="DH334" s="15"/>
    </row>
    <row r="335" spans="1:112" ht="27.75" thickBot="1">
      <c r="A335" s="18" t="b">
        <v>1</v>
      </c>
      <c r="B335" s="18" t="b">
        <v>1</v>
      </c>
      <c r="C335" s="15"/>
      <c r="D335" s="15"/>
      <c r="E335" s="17">
        <v>522047</v>
      </c>
      <c r="F335" s="17">
        <v>0</v>
      </c>
      <c r="G335" s="17">
        <v>0</v>
      </c>
      <c r="H335" s="17">
        <v>0</v>
      </c>
      <c r="I335" s="17">
        <v>0</v>
      </c>
      <c r="J335" s="15">
        <v>0</v>
      </c>
      <c r="K335" s="17">
        <v>0</v>
      </c>
      <c r="L335" s="17">
        <v>2</v>
      </c>
      <c r="M335" s="15">
        <v>2.2000000000000002</v>
      </c>
      <c r="N335" s="15"/>
      <c r="O335" s="17">
        <v>0</v>
      </c>
      <c r="P335" s="15" t="s">
        <v>5457</v>
      </c>
      <c r="Q335" s="15">
        <v>0</v>
      </c>
      <c r="R335" s="17">
        <v>334</v>
      </c>
      <c r="S335" s="18" t="b">
        <v>0</v>
      </c>
      <c r="T335" s="15"/>
      <c r="U335" s="15"/>
      <c r="V335" s="17">
        <v>50</v>
      </c>
      <c r="W335" s="15" t="s">
        <v>5458</v>
      </c>
      <c r="X335" s="15">
        <v>0</v>
      </c>
      <c r="Y335" s="18" t="b">
        <v>0</v>
      </c>
      <c r="Z335" s="15" t="s">
        <v>5459</v>
      </c>
      <c r="AA335" s="15">
        <v>0.7</v>
      </c>
      <c r="AB335" s="18" t="b">
        <v>0</v>
      </c>
      <c r="AC335" s="15"/>
      <c r="AD335" s="15" t="s">
        <v>519</v>
      </c>
      <c r="AE335" s="17">
        <v>13</v>
      </c>
      <c r="AF335" s="17">
        <v>2</v>
      </c>
      <c r="AG335" s="17">
        <v>0</v>
      </c>
      <c r="AH335" s="17">
        <v>0</v>
      </c>
      <c r="AI335" s="17">
        <v>0</v>
      </c>
      <c r="AJ335" s="17">
        <v>0</v>
      </c>
      <c r="AK335" s="17">
        <v>0</v>
      </c>
      <c r="AL335" s="15">
        <v>0</v>
      </c>
      <c r="AM335" s="15">
        <v>0</v>
      </c>
      <c r="AN335" s="15" t="s">
        <v>5459</v>
      </c>
      <c r="AO335" s="15"/>
      <c r="AP335" s="15"/>
      <c r="AQ335" s="15"/>
      <c r="AR335" s="15"/>
      <c r="AS335" s="18" t="b">
        <v>0</v>
      </c>
      <c r="AT335" s="15" t="s">
        <v>5460</v>
      </c>
      <c r="AU335" s="17">
        <v>0</v>
      </c>
      <c r="AV335" s="17">
        <v>0</v>
      </c>
      <c r="AW335" s="17">
        <v>0</v>
      </c>
      <c r="AX335" s="17">
        <v>0</v>
      </c>
      <c r="AY335" s="17">
        <v>0</v>
      </c>
      <c r="AZ335" s="17">
        <v>0</v>
      </c>
      <c r="BA335" s="17">
        <v>0</v>
      </c>
      <c r="BB335" s="17">
        <v>0</v>
      </c>
      <c r="BC335" s="17">
        <v>0</v>
      </c>
      <c r="BD335" s="17">
        <v>0</v>
      </c>
      <c r="BE335" s="17">
        <v>0</v>
      </c>
      <c r="BF335" s="17">
        <v>0</v>
      </c>
      <c r="BG335" s="17">
        <v>0</v>
      </c>
      <c r="BH335" s="15">
        <v>0</v>
      </c>
      <c r="BI335" s="15">
        <v>0</v>
      </c>
      <c r="BJ335" s="15">
        <v>0</v>
      </c>
      <c r="BK335" s="15">
        <v>0</v>
      </c>
      <c r="BL335" s="17">
        <v>0</v>
      </c>
      <c r="BM335" s="17">
        <v>0</v>
      </c>
      <c r="BN335" s="17">
        <v>0</v>
      </c>
      <c r="BO335" s="17">
        <v>0</v>
      </c>
      <c r="BP335" s="17">
        <v>0</v>
      </c>
      <c r="BQ335" s="15">
        <v>0</v>
      </c>
      <c r="BR335" s="15">
        <v>0</v>
      </c>
      <c r="BS335" s="15">
        <v>0</v>
      </c>
      <c r="BT335" s="15">
        <v>0</v>
      </c>
      <c r="BU335" s="15"/>
      <c r="BV335" s="15"/>
      <c r="BW335" s="15"/>
      <c r="BX335" s="15"/>
      <c r="BY335" s="15"/>
      <c r="BZ335" s="15"/>
      <c r="CA335" s="15"/>
      <c r="CB335" s="15"/>
      <c r="CC335" s="17">
        <v>525</v>
      </c>
      <c r="CD335" s="17">
        <v>181</v>
      </c>
      <c r="CE335" s="17">
        <v>525</v>
      </c>
      <c r="CF335" s="17">
        <v>181</v>
      </c>
      <c r="CG335" s="17">
        <v>522</v>
      </c>
      <c r="CH335" s="17">
        <v>181</v>
      </c>
      <c r="CI335" s="17">
        <v>525</v>
      </c>
      <c r="CJ335" s="17">
        <v>181</v>
      </c>
      <c r="CK335" s="17">
        <v>0</v>
      </c>
      <c r="CL335" s="17">
        <v>0</v>
      </c>
      <c r="CM335" s="17">
        <v>0</v>
      </c>
      <c r="CN335" s="17">
        <v>0</v>
      </c>
      <c r="CO335" s="17">
        <v>0</v>
      </c>
      <c r="CP335" s="17">
        <v>0</v>
      </c>
      <c r="CQ335" s="17">
        <v>336</v>
      </c>
      <c r="CR335" s="17">
        <v>68</v>
      </c>
      <c r="CS335" s="17">
        <v>314</v>
      </c>
      <c r="CT335" s="17">
        <v>147</v>
      </c>
      <c r="CU335" s="17">
        <v>525</v>
      </c>
      <c r="CV335" s="17">
        <v>181</v>
      </c>
      <c r="CW335" s="17">
        <v>224</v>
      </c>
      <c r="CX335" s="17">
        <v>80</v>
      </c>
      <c r="CY335" s="17">
        <v>0</v>
      </c>
      <c r="CZ335" s="17">
        <v>0</v>
      </c>
      <c r="DA335" s="17">
        <v>0</v>
      </c>
      <c r="DB335" s="15"/>
      <c r="DC335" s="15"/>
      <c r="DD335" s="15"/>
      <c r="DE335" s="15"/>
      <c r="DF335" s="15"/>
      <c r="DG335" s="15"/>
      <c r="DH335" s="15"/>
    </row>
    <row r="336" spans="1:112" ht="17.25" thickBot="1">
      <c r="A336" s="18" t="b">
        <v>1</v>
      </c>
      <c r="B336" s="18" t="b">
        <v>1</v>
      </c>
      <c r="C336" s="15"/>
      <c r="D336" s="15"/>
      <c r="E336" s="17">
        <v>466525</v>
      </c>
      <c r="F336" s="17">
        <v>0</v>
      </c>
      <c r="G336" s="17">
        <v>0</v>
      </c>
      <c r="H336" s="17">
        <v>0</v>
      </c>
      <c r="I336" s="17">
        <v>0</v>
      </c>
      <c r="J336" s="15">
        <v>0</v>
      </c>
      <c r="K336" s="17">
        <v>0</v>
      </c>
      <c r="L336" s="17">
        <v>3</v>
      </c>
      <c r="M336" s="15">
        <v>2.1</v>
      </c>
      <c r="N336" s="15"/>
      <c r="O336" s="17">
        <v>0</v>
      </c>
      <c r="P336" s="15" t="s">
        <v>3326</v>
      </c>
      <c r="Q336" s="15">
        <v>0</v>
      </c>
      <c r="R336" s="17">
        <v>335</v>
      </c>
      <c r="S336" s="18" t="b">
        <v>0</v>
      </c>
      <c r="T336" s="15"/>
      <c r="U336" s="15"/>
      <c r="V336" s="17">
        <v>60</v>
      </c>
      <c r="W336" s="15" t="s">
        <v>3327</v>
      </c>
      <c r="X336" s="15">
        <v>4.7</v>
      </c>
      <c r="Y336" s="18" t="b">
        <v>0</v>
      </c>
      <c r="Z336" s="15" t="s">
        <v>3328</v>
      </c>
      <c r="AA336" s="15">
        <v>1.3</v>
      </c>
      <c r="AB336" s="18" t="b">
        <v>0</v>
      </c>
      <c r="AC336" s="15"/>
      <c r="AD336" s="15" t="s">
        <v>519</v>
      </c>
      <c r="AE336" s="17">
        <v>13</v>
      </c>
      <c r="AF336" s="17">
        <v>2</v>
      </c>
      <c r="AG336" s="17">
        <v>137</v>
      </c>
      <c r="AH336" s="17">
        <v>0</v>
      </c>
      <c r="AI336" s="17">
        <v>0</v>
      </c>
      <c r="AJ336" s="17">
        <v>0</v>
      </c>
      <c r="AK336" s="17">
        <v>0</v>
      </c>
      <c r="AL336" s="15">
        <v>0</v>
      </c>
      <c r="AM336" s="15">
        <v>22.8</v>
      </c>
      <c r="AN336" s="15" t="s">
        <v>3328</v>
      </c>
      <c r="AO336" s="15"/>
      <c r="AP336" s="15"/>
      <c r="AQ336" s="15"/>
      <c r="AR336" s="15"/>
      <c r="AS336" s="18" t="b">
        <v>0</v>
      </c>
      <c r="AT336" s="15" t="s">
        <v>3329</v>
      </c>
      <c r="AU336" s="17">
        <v>2369</v>
      </c>
      <c r="AV336" s="17">
        <v>5</v>
      </c>
      <c r="AW336" s="17">
        <v>6</v>
      </c>
      <c r="AX336" s="17">
        <v>7</v>
      </c>
      <c r="AY336" s="17">
        <v>36</v>
      </c>
      <c r="AZ336" s="17">
        <v>0</v>
      </c>
      <c r="BA336" s="17">
        <v>0</v>
      </c>
      <c r="BB336" s="17">
        <v>0</v>
      </c>
      <c r="BC336" s="17">
        <v>3</v>
      </c>
      <c r="BD336" s="17">
        <v>0</v>
      </c>
      <c r="BE336" s="17">
        <v>0</v>
      </c>
      <c r="BF336" s="17">
        <v>14</v>
      </c>
      <c r="BG336" s="17">
        <v>550</v>
      </c>
      <c r="BH336" s="15">
        <v>650</v>
      </c>
      <c r="BI336" s="15">
        <v>921.4</v>
      </c>
      <c r="BJ336" s="15">
        <v>315</v>
      </c>
      <c r="BK336" s="15">
        <v>188.8</v>
      </c>
      <c r="BL336" s="17">
        <v>0</v>
      </c>
      <c r="BM336" s="17">
        <v>0</v>
      </c>
      <c r="BN336" s="17">
        <v>0</v>
      </c>
      <c r="BO336" s="17">
        <v>0</v>
      </c>
      <c r="BP336" s="17">
        <v>28</v>
      </c>
      <c r="BQ336" s="15">
        <v>2.88</v>
      </c>
      <c r="BR336" s="15">
        <v>4.47</v>
      </c>
      <c r="BS336" s="15">
        <v>7.35</v>
      </c>
      <c r="BT336" s="15">
        <v>34.049999999999997</v>
      </c>
      <c r="BU336" s="17">
        <v>4</v>
      </c>
      <c r="BV336" s="15"/>
      <c r="BW336" s="17">
        <v>1</v>
      </c>
      <c r="BX336" s="15"/>
      <c r="BY336" s="15"/>
      <c r="BZ336" s="15"/>
      <c r="CA336" s="15"/>
      <c r="CB336" s="15"/>
      <c r="CC336" s="17">
        <v>62</v>
      </c>
      <c r="CD336" s="17">
        <v>18</v>
      </c>
      <c r="CE336" s="17">
        <v>8</v>
      </c>
      <c r="CF336" s="17">
        <v>8</v>
      </c>
      <c r="CG336" s="17">
        <v>90</v>
      </c>
      <c r="CH336" s="17">
        <v>56</v>
      </c>
      <c r="CI336" s="17">
        <v>26</v>
      </c>
      <c r="CJ336" s="17">
        <v>21</v>
      </c>
      <c r="CK336" s="17">
        <v>0.11</v>
      </c>
      <c r="CL336" s="17">
        <v>0</v>
      </c>
      <c r="CM336" s="17">
        <v>0.17</v>
      </c>
      <c r="CN336" s="17">
        <v>0.28000000000000003</v>
      </c>
      <c r="CO336" s="17">
        <v>1.29</v>
      </c>
      <c r="CP336" s="17">
        <v>1.37</v>
      </c>
      <c r="CQ336" s="17">
        <v>91</v>
      </c>
      <c r="CR336" s="17">
        <v>58</v>
      </c>
      <c r="CS336" s="17">
        <v>485</v>
      </c>
      <c r="CT336" s="17">
        <v>193</v>
      </c>
      <c r="CU336" s="17">
        <v>19</v>
      </c>
      <c r="CV336" s="17">
        <v>8</v>
      </c>
      <c r="CW336" s="17">
        <v>170</v>
      </c>
      <c r="CX336" s="17">
        <v>54</v>
      </c>
      <c r="CY336" s="17">
        <v>1.06</v>
      </c>
      <c r="CZ336" s="17">
        <v>0.27</v>
      </c>
      <c r="DA336" s="17">
        <v>0</v>
      </c>
      <c r="DB336" s="15"/>
      <c r="DC336" s="15"/>
      <c r="DD336" s="15"/>
      <c r="DE336" s="15"/>
      <c r="DF336" s="15"/>
      <c r="DG336" s="15"/>
      <c r="DH336" s="15"/>
    </row>
    <row r="337" spans="1:112" ht="17.25" thickBot="1">
      <c r="A337" s="18" t="b">
        <v>1</v>
      </c>
      <c r="B337" s="18" t="b">
        <v>1</v>
      </c>
      <c r="C337" s="15"/>
      <c r="D337" s="15"/>
      <c r="E337" s="17">
        <v>435997</v>
      </c>
      <c r="F337" s="17">
        <v>0</v>
      </c>
      <c r="G337" s="17">
        <v>0</v>
      </c>
      <c r="H337" s="17">
        <v>0</v>
      </c>
      <c r="I337" s="17">
        <v>0</v>
      </c>
      <c r="J337" s="15">
        <v>0</v>
      </c>
      <c r="K337" s="17">
        <v>0</v>
      </c>
      <c r="L337" s="17">
        <v>3</v>
      </c>
      <c r="M337" s="15">
        <v>2.1</v>
      </c>
      <c r="N337" s="15"/>
      <c r="O337" s="17">
        <v>0</v>
      </c>
      <c r="P337" s="15" t="s">
        <v>3065</v>
      </c>
      <c r="Q337" s="15">
        <v>0</v>
      </c>
      <c r="R337" s="17">
        <v>336</v>
      </c>
      <c r="S337" s="18" t="b">
        <v>0</v>
      </c>
      <c r="T337" s="15"/>
      <c r="U337" s="15"/>
      <c r="V337" s="17">
        <v>60</v>
      </c>
      <c r="W337" s="15" t="s">
        <v>3579</v>
      </c>
      <c r="X337" s="15">
        <v>3.9</v>
      </c>
      <c r="Y337" s="18" t="b">
        <v>0</v>
      </c>
      <c r="Z337" s="15" t="s">
        <v>3580</v>
      </c>
      <c r="AA337" s="15">
        <v>1</v>
      </c>
      <c r="AB337" s="18" t="b">
        <v>0</v>
      </c>
      <c r="AC337" s="15"/>
      <c r="AD337" s="15" t="s">
        <v>519</v>
      </c>
      <c r="AE337" s="17">
        <v>13</v>
      </c>
      <c r="AF337" s="17">
        <v>2</v>
      </c>
      <c r="AG337" s="17">
        <v>109</v>
      </c>
      <c r="AH337" s="17">
        <v>0</v>
      </c>
      <c r="AI337" s="17">
        <v>0</v>
      </c>
      <c r="AJ337" s="17">
        <v>0</v>
      </c>
      <c r="AK337" s="17">
        <v>0</v>
      </c>
      <c r="AL337" s="15">
        <v>0</v>
      </c>
      <c r="AM337" s="15">
        <v>18.2</v>
      </c>
      <c r="AN337" s="15" t="s">
        <v>3580</v>
      </c>
      <c r="AO337" s="15"/>
      <c r="AP337" s="15"/>
      <c r="AQ337" s="15"/>
      <c r="AR337" s="15"/>
      <c r="AS337" s="18" t="b">
        <v>0</v>
      </c>
      <c r="AT337" s="15" t="s">
        <v>3581</v>
      </c>
      <c r="AU337" s="17">
        <v>1553</v>
      </c>
      <c r="AV337" s="17">
        <v>8</v>
      </c>
      <c r="AW337" s="17">
        <v>3</v>
      </c>
      <c r="AX337" s="17">
        <v>6</v>
      </c>
      <c r="AY337" s="17">
        <v>26</v>
      </c>
      <c r="AZ337" s="17">
        <v>0</v>
      </c>
      <c r="BA337" s="17">
        <v>0</v>
      </c>
      <c r="BB337" s="17">
        <v>0</v>
      </c>
      <c r="BC337" s="17">
        <v>3</v>
      </c>
      <c r="BD337" s="17">
        <v>0</v>
      </c>
      <c r="BE337" s="17">
        <v>0</v>
      </c>
      <c r="BF337" s="17">
        <v>11</v>
      </c>
      <c r="BG337" s="17">
        <v>354</v>
      </c>
      <c r="BH337" s="15">
        <v>438.8</v>
      </c>
      <c r="BI337" s="15">
        <v>275</v>
      </c>
      <c r="BJ337" s="15">
        <v>435</v>
      </c>
      <c r="BK337" s="15">
        <v>115</v>
      </c>
      <c r="BL337" s="17">
        <v>0</v>
      </c>
      <c r="BM337" s="17">
        <v>0</v>
      </c>
      <c r="BN337" s="17">
        <v>0</v>
      </c>
      <c r="BO337" s="17">
        <v>0</v>
      </c>
      <c r="BP337" s="17">
        <v>19</v>
      </c>
      <c r="BQ337" s="15">
        <v>5.25</v>
      </c>
      <c r="BR337" s="15">
        <v>1.32</v>
      </c>
      <c r="BS337" s="15">
        <v>6.57</v>
      </c>
      <c r="BT337" s="15">
        <v>24.54</v>
      </c>
      <c r="BU337" s="15"/>
      <c r="BV337" s="15"/>
      <c r="BW337" s="15"/>
      <c r="BX337" s="15"/>
      <c r="BY337" s="15"/>
      <c r="BZ337" s="15"/>
      <c r="CA337" s="15"/>
      <c r="CB337" s="15"/>
      <c r="CC337" s="17">
        <v>135</v>
      </c>
      <c r="CD337" s="17">
        <v>48</v>
      </c>
      <c r="CE337" s="17">
        <v>131</v>
      </c>
      <c r="CF337" s="17">
        <v>89</v>
      </c>
      <c r="CG337" s="17">
        <v>52</v>
      </c>
      <c r="CH337" s="17">
        <v>31</v>
      </c>
      <c r="CI337" s="17">
        <v>96</v>
      </c>
      <c r="CJ337" s="17">
        <v>55</v>
      </c>
      <c r="CK337" s="17">
        <v>0.3</v>
      </c>
      <c r="CL337" s="17">
        <v>0</v>
      </c>
      <c r="CM337" s="17">
        <v>0.08</v>
      </c>
      <c r="CN337" s="17">
        <v>0.38</v>
      </c>
      <c r="CO337" s="17">
        <v>1.42</v>
      </c>
      <c r="CP337" s="17">
        <v>1.51</v>
      </c>
      <c r="CQ337" s="17">
        <v>79</v>
      </c>
      <c r="CR337" s="17">
        <v>51</v>
      </c>
      <c r="CS337" s="17">
        <v>473</v>
      </c>
      <c r="CT337" s="17">
        <v>186</v>
      </c>
      <c r="CU337" s="17">
        <v>67</v>
      </c>
      <c r="CV337" s="17">
        <v>30</v>
      </c>
      <c r="CW337" s="17">
        <v>196</v>
      </c>
      <c r="CX337" s="17">
        <v>64</v>
      </c>
      <c r="CY337" s="17">
        <v>1.1000000000000001</v>
      </c>
      <c r="CZ337" s="17">
        <v>0.35</v>
      </c>
      <c r="DA337" s="17">
        <v>0</v>
      </c>
      <c r="DB337" s="15"/>
      <c r="DC337" s="15"/>
      <c r="DD337" s="15"/>
      <c r="DE337" s="15"/>
      <c r="DF337" s="15"/>
      <c r="DG337" s="15"/>
      <c r="DH337" s="15"/>
    </row>
    <row r="338" spans="1:112" ht="17.25" thickBot="1">
      <c r="A338" s="18" t="b">
        <v>1</v>
      </c>
      <c r="B338" s="18" t="b">
        <v>1</v>
      </c>
      <c r="C338" s="15"/>
      <c r="D338" s="15"/>
      <c r="E338" s="17">
        <v>427637</v>
      </c>
      <c r="F338" s="17">
        <v>0</v>
      </c>
      <c r="G338" s="17">
        <v>0</v>
      </c>
      <c r="H338" s="17">
        <v>0</v>
      </c>
      <c r="I338" s="17">
        <v>0</v>
      </c>
      <c r="J338" s="15">
        <v>0</v>
      </c>
      <c r="K338" s="17">
        <v>0</v>
      </c>
      <c r="L338" s="17">
        <v>3</v>
      </c>
      <c r="M338" s="15">
        <v>2</v>
      </c>
      <c r="N338" s="15"/>
      <c r="O338" s="17">
        <v>0</v>
      </c>
      <c r="P338" s="15" t="s">
        <v>2702</v>
      </c>
      <c r="Q338" s="15">
        <v>0</v>
      </c>
      <c r="R338" s="17">
        <v>337</v>
      </c>
      <c r="S338" s="18" t="b">
        <v>0</v>
      </c>
      <c r="T338" s="15"/>
      <c r="U338" s="15"/>
      <c r="V338" s="17">
        <v>55</v>
      </c>
      <c r="W338" s="15" t="s">
        <v>2703</v>
      </c>
      <c r="X338" s="15">
        <v>3.4</v>
      </c>
      <c r="Y338" s="18" t="b">
        <v>0</v>
      </c>
      <c r="Z338" s="15" t="s">
        <v>2704</v>
      </c>
      <c r="AA338" s="15">
        <v>0.7</v>
      </c>
      <c r="AB338" s="18" t="b">
        <v>0</v>
      </c>
      <c r="AC338" s="15"/>
      <c r="AD338" s="15" t="s">
        <v>519</v>
      </c>
      <c r="AE338" s="17">
        <v>13</v>
      </c>
      <c r="AF338" s="17">
        <v>2</v>
      </c>
      <c r="AG338" s="17">
        <v>126</v>
      </c>
      <c r="AH338" s="17">
        <v>0</v>
      </c>
      <c r="AI338" s="17">
        <v>0</v>
      </c>
      <c r="AJ338" s="17">
        <v>0</v>
      </c>
      <c r="AK338" s="17">
        <v>0</v>
      </c>
      <c r="AL338" s="15">
        <v>0</v>
      </c>
      <c r="AM338" s="15">
        <v>22.9</v>
      </c>
      <c r="AN338" s="15" t="s">
        <v>2704</v>
      </c>
      <c r="AO338" s="15"/>
      <c r="AP338" s="15"/>
      <c r="AQ338" s="15"/>
      <c r="AR338" s="15"/>
      <c r="AS338" s="18" t="b">
        <v>0</v>
      </c>
      <c r="AT338" s="15" t="s">
        <v>2705</v>
      </c>
      <c r="AU338" s="17">
        <v>2449</v>
      </c>
      <c r="AV338" s="17">
        <v>4</v>
      </c>
      <c r="AW338" s="17">
        <v>8</v>
      </c>
      <c r="AX338" s="17">
        <v>9</v>
      </c>
      <c r="AY338" s="17">
        <v>32</v>
      </c>
      <c r="AZ338" s="17">
        <v>0</v>
      </c>
      <c r="BA338" s="17">
        <v>0</v>
      </c>
      <c r="BB338" s="17">
        <v>0</v>
      </c>
      <c r="BC338" s="17">
        <v>3</v>
      </c>
      <c r="BD338" s="17">
        <v>0</v>
      </c>
      <c r="BE338" s="17">
        <v>0</v>
      </c>
      <c r="BF338" s="17">
        <v>5</v>
      </c>
      <c r="BG338" s="17">
        <v>446</v>
      </c>
      <c r="BH338" s="15">
        <v>482.8</v>
      </c>
      <c r="BI338" s="15">
        <v>486.7</v>
      </c>
      <c r="BJ338" s="15">
        <v>498</v>
      </c>
      <c r="BK338" s="15">
        <v>146.69999999999999</v>
      </c>
      <c r="BL338" s="17">
        <v>0</v>
      </c>
      <c r="BM338" s="17">
        <v>0</v>
      </c>
      <c r="BN338" s="17">
        <v>0</v>
      </c>
      <c r="BO338" s="17">
        <v>0</v>
      </c>
      <c r="BP338" s="17">
        <v>30</v>
      </c>
      <c r="BQ338" s="15">
        <v>4.53</v>
      </c>
      <c r="BR338" s="15">
        <v>3.6</v>
      </c>
      <c r="BS338" s="15">
        <v>8.1300000000000008</v>
      </c>
      <c r="BT338" s="15">
        <v>37.07</v>
      </c>
      <c r="BU338" s="15"/>
      <c r="BV338" s="15"/>
      <c r="BW338" s="17">
        <v>3</v>
      </c>
      <c r="BX338" s="15"/>
      <c r="BY338" s="15"/>
      <c r="BZ338" s="15"/>
      <c r="CA338" s="15"/>
      <c r="CB338" s="15"/>
      <c r="CC338" s="17">
        <v>119</v>
      </c>
      <c r="CD338" s="17">
        <v>42</v>
      </c>
      <c r="CE338" s="17">
        <v>51</v>
      </c>
      <c r="CF338" s="17">
        <v>45</v>
      </c>
      <c r="CG338" s="17">
        <v>43</v>
      </c>
      <c r="CH338" s="17">
        <v>26</v>
      </c>
      <c r="CI338" s="17">
        <v>54</v>
      </c>
      <c r="CJ338" s="17">
        <v>34</v>
      </c>
      <c r="CK338" s="17">
        <v>0.17</v>
      </c>
      <c r="CL338" s="17">
        <v>0</v>
      </c>
      <c r="CM338" s="17">
        <v>0.13</v>
      </c>
      <c r="CN338" s="17">
        <v>0.3</v>
      </c>
      <c r="CO338" s="17">
        <v>1.36</v>
      </c>
      <c r="CP338" s="17">
        <v>1.18</v>
      </c>
      <c r="CQ338" s="17">
        <v>152</v>
      </c>
      <c r="CR338" s="17">
        <v>95</v>
      </c>
      <c r="CS338" s="17">
        <v>389</v>
      </c>
      <c r="CT338" s="17">
        <v>138</v>
      </c>
      <c r="CU338" s="17">
        <v>115</v>
      </c>
      <c r="CV338" s="17">
        <v>45</v>
      </c>
      <c r="CW338" s="17">
        <v>237</v>
      </c>
      <c r="CX338" s="17">
        <v>80</v>
      </c>
      <c r="CY338" s="17">
        <v>1.1000000000000001</v>
      </c>
      <c r="CZ338" s="17">
        <v>0.33</v>
      </c>
      <c r="DA338" s="17">
        <v>0</v>
      </c>
      <c r="DB338" s="15"/>
      <c r="DC338" s="15"/>
      <c r="DD338" s="15"/>
      <c r="DE338" s="15"/>
      <c r="DF338" s="15"/>
      <c r="DG338" s="15"/>
      <c r="DH338" s="15"/>
    </row>
    <row r="339" spans="1:112" ht="17.25" thickBot="1">
      <c r="A339" s="18" t="b">
        <v>1</v>
      </c>
      <c r="B339" s="18" t="b">
        <v>1</v>
      </c>
      <c r="C339" s="15"/>
      <c r="D339" s="15"/>
      <c r="E339" s="17">
        <v>199598</v>
      </c>
      <c r="F339" s="17">
        <v>0</v>
      </c>
      <c r="G339" s="17">
        <v>0</v>
      </c>
      <c r="H339" s="17">
        <v>0</v>
      </c>
      <c r="I339" s="17">
        <v>0</v>
      </c>
      <c r="J339" s="15">
        <v>0</v>
      </c>
      <c r="K339" s="17">
        <v>0</v>
      </c>
      <c r="L339" s="17">
        <v>3</v>
      </c>
      <c r="M339" s="15">
        <v>2</v>
      </c>
      <c r="N339" s="15"/>
      <c r="O339" s="17">
        <v>0</v>
      </c>
      <c r="P339" s="15" t="s">
        <v>558</v>
      </c>
      <c r="Q339" s="15">
        <v>0</v>
      </c>
      <c r="R339" s="17">
        <v>338</v>
      </c>
      <c r="S339" s="18" t="b">
        <v>0</v>
      </c>
      <c r="T339" s="15"/>
      <c r="U339" s="15"/>
      <c r="V339" s="17">
        <v>55</v>
      </c>
      <c r="W339" s="15" t="s">
        <v>2713</v>
      </c>
      <c r="X339" s="15">
        <v>3.8</v>
      </c>
      <c r="Y339" s="18" t="b">
        <v>0</v>
      </c>
      <c r="Z339" s="15" t="s">
        <v>2714</v>
      </c>
      <c r="AA339" s="15">
        <v>1.3</v>
      </c>
      <c r="AB339" s="18" t="b">
        <v>0</v>
      </c>
      <c r="AC339" s="15"/>
      <c r="AD339" s="15" t="s">
        <v>519</v>
      </c>
      <c r="AE339" s="17">
        <v>13</v>
      </c>
      <c r="AF339" s="17">
        <v>2</v>
      </c>
      <c r="AG339" s="17">
        <v>134</v>
      </c>
      <c r="AH339" s="17">
        <v>0</v>
      </c>
      <c r="AI339" s="17">
        <v>0</v>
      </c>
      <c r="AJ339" s="17">
        <v>0</v>
      </c>
      <c r="AK339" s="17">
        <v>0</v>
      </c>
      <c r="AL339" s="15">
        <v>0</v>
      </c>
      <c r="AM339" s="15">
        <v>24.4</v>
      </c>
      <c r="AN339" s="15" t="s">
        <v>2714</v>
      </c>
      <c r="AO339" s="15"/>
      <c r="AP339" s="15"/>
      <c r="AQ339" s="15"/>
      <c r="AR339" s="15"/>
      <c r="AS339" s="18" t="b">
        <v>0</v>
      </c>
      <c r="AT339" s="15" t="s">
        <v>2715</v>
      </c>
      <c r="AU339" s="17">
        <v>3119</v>
      </c>
      <c r="AV339" s="17">
        <v>1</v>
      </c>
      <c r="AW339" s="17">
        <v>4</v>
      </c>
      <c r="AX339" s="17">
        <v>8</v>
      </c>
      <c r="AY339" s="17">
        <v>49</v>
      </c>
      <c r="AZ339" s="17">
        <v>0</v>
      </c>
      <c r="BA339" s="17">
        <v>0</v>
      </c>
      <c r="BB339" s="17">
        <v>0</v>
      </c>
      <c r="BC339" s="17">
        <v>10</v>
      </c>
      <c r="BD339" s="17">
        <v>0</v>
      </c>
      <c r="BE339" s="17">
        <v>0</v>
      </c>
      <c r="BF339" s="17">
        <v>11</v>
      </c>
      <c r="BG339" s="17">
        <v>586</v>
      </c>
      <c r="BH339" s="15">
        <v>592.20000000000005</v>
      </c>
      <c r="BI339" s="15">
        <v>384.8</v>
      </c>
      <c r="BJ339" s="15">
        <v>166</v>
      </c>
      <c r="BK339" s="15">
        <v>114.7</v>
      </c>
      <c r="BL339" s="17">
        <v>0</v>
      </c>
      <c r="BM339" s="17">
        <v>0</v>
      </c>
      <c r="BN339" s="17">
        <v>0</v>
      </c>
      <c r="BO339" s="17">
        <v>0</v>
      </c>
      <c r="BP339" s="17">
        <v>35</v>
      </c>
      <c r="BQ339" s="15">
        <v>2.4700000000000002</v>
      </c>
      <c r="BR339" s="15">
        <v>2.2000000000000002</v>
      </c>
      <c r="BS339" s="15">
        <v>4.67</v>
      </c>
      <c r="BT339" s="15">
        <v>48.66</v>
      </c>
      <c r="BU339" s="15"/>
      <c r="BV339" s="15"/>
      <c r="BW339" s="15"/>
      <c r="BX339" s="15"/>
      <c r="BY339" s="15"/>
      <c r="BZ339" s="15"/>
      <c r="CA339" s="15"/>
      <c r="CB339" s="15"/>
      <c r="CC339" s="17">
        <v>80</v>
      </c>
      <c r="CD339" s="17">
        <v>26</v>
      </c>
      <c r="CE339" s="17">
        <v>86</v>
      </c>
      <c r="CF339" s="17">
        <v>64</v>
      </c>
      <c r="CG339" s="17">
        <v>181</v>
      </c>
      <c r="CH339" s="17">
        <v>99</v>
      </c>
      <c r="CI339" s="17">
        <v>97</v>
      </c>
      <c r="CJ339" s="17">
        <v>56</v>
      </c>
      <c r="CK339" s="17">
        <v>7.0000000000000007E-2</v>
      </c>
      <c r="CL339" s="17">
        <v>0</v>
      </c>
      <c r="CM339" s="17">
        <v>0.06</v>
      </c>
      <c r="CN339" s="17">
        <v>0.13</v>
      </c>
      <c r="CO339" s="17">
        <v>1.4</v>
      </c>
      <c r="CP339" s="17">
        <v>1.41</v>
      </c>
      <c r="CQ339" s="17">
        <v>128</v>
      </c>
      <c r="CR339" s="17">
        <v>80</v>
      </c>
      <c r="CS339" s="17">
        <v>365</v>
      </c>
      <c r="CT339" s="17">
        <v>123</v>
      </c>
      <c r="CU339" s="17">
        <v>72</v>
      </c>
      <c r="CV339" s="17">
        <v>32</v>
      </c>
      <c r="CW339" s="17">
        <v>171</v>
      </c>
      <c r="CX339" s="17">
        <v>55</v>
      </c>
      <c r="CY339" s="17">
        <v>1.01</v>
      </c>
      <c r="CZ339" s="17">
        <v>0.23</v>
      </c>
      <c r="DA339" s="17">
        <v>0</v>
      </c>
      <c r="DB339" s="15"/>
      <c r="DC339" s="15"/>
      <c r="DD339" s="15"/>
      <c r="DE339" s="15"/>
      <c r="DF339" s="15"/>
      <c r="DG339" s="15"/>
      <c r="DH339" s="15"/>
    </row>
    <row r="340" spans="1:112" ht="17.25" thickBot="1">
      <c r="A340" s="18" t="b">
        <v>1</v>
      </c>
      <c r="B340" s="18" t="b">
        <v>1</v>
      </c>
      <c r="C340" s="15"/>
      <c r="D340" s="15"/>
      <c r="E340" s="17">
        <v>180135</v>
      </c>
      <c r="F340" s="17">
        <v>0</v>
      </c>
      <c r="G340" s="17">
        <v>0</v>
      </c>
      <c r="H340" s="17">
        <v>0</v>
      </c>
      <c r="I340" s="17">
        <v>0</v>
      </c>
      <c r="J340" s="15">
        <v>0</v>
      </c>
      <c r="K340" s="17">
        <v>0</v>
      </c>
      <c r="L340" s="17">
        <v>3</v>
      </c>
      <c r="M340" s="15">
        <v>1.5</v>
      </c>
      <c r="N340" s="15"/>
      <c r="O340" s="17">
        <v>0</v>
      </c>
      <c r="P340" s="15" t="s">
        <v>907</v>
      </c>
      <c r="Q340" s="15">
        <v>0</v>
      </c>
      <c r="R340" s="17">
        <v>339</v>
      </c>
      <c r="S340" s="18" t="b">
        <v>0</v>
      </c>
      <c r="T340" s="15"/>
      <c r="U340" s="15"/>
      <c r="V340" s="17">
        <v>50</v>
      </c>
      <c r="W340" s="15" t="s">
        <v>908</v>
      </c>
      <c r="X340" s="15">
        <v>2.4</v>
      </c>
      <c r="Y340" s="18" t="b">
        <v>0</v>
      </c>
      <c r="Z340" s="15" t="s">
        <v>909</v>
      </c>
      <c r="AA340" s="15">
        <v>0.2</v>
      </c>
      <c r="AB340" s="18" t="b">
        <v>0</v>
      </c>
      <c r="AC340" s="15"/>
      <c r="AD340" s="15" t="s">
        <v>519</v>
      </c>
      <c r="AE340" s="17">
        <v>13</v>
      </c>
      <c r="AF340" s="17">
        <v>2</v>
      </c>
      <c r="AG340" s="17">
        <v>56</v>
      </c>
      <c r="AH340" s="17">
        <v>0</v>
      </c>
      <c r="AI340" s="17">
        <v>0</v>
      </c>
      <c r="AJ340" s="17">
        <v>0</v>
      </c>
      <c r="AK340" s="17">
        <v>0</v>
      </c>
      <c r="AL340" s="15">
        <v>0</v>
      </c>
      <c r="AM340" s="15">
        <v>11.2</v>
      </c>
      <c r="AN340" s="15" t="s">
        <v>909</v>
      </c>
      <c r="AO340" s="15"/>
      <c r="AP340" s="15"/>
      <c r="AQ340" s="15"/>
      <c r="AR340" s="15"/>
      <c r="AS340" s="18" t="b">
        <v>0</v>
      </c>
      <c r="AT340" s="15" t="s">
        <v>2932</v>
      </c>
      <c r="AU340" s="17">
        <v>1003</v>
      </c>
      <c r="AV340" s="17">
        <v>2</v>
      </c>
      <c r="AW340" s="17">
        <v>2</v>
      </c>
      <c r="AX340" s="17">
        <v>1</v>
      </c>
      <c r="AY340" s="17">
        <v>20</v>
      </c>
      <c r="AZ340" s="17">
        <v>0</v>
      </c>
      <c r="BA340" s="17">
        <v>0</v>
      </c>
      <c r="BB340" s="17">
        <v>0</v>
      </c>
      <c r="BC340" s="17">
        <v>2</v>
      </c>
      <c r="BD340" s="17">
        <v>0</v>
      </c>
      <c r="BE340" s="17">
        <v>0</v>
      </c>
      <c r="BF340" s="17">
        <v>5</v>
      </c>
      <c r="BG340" s="17">
        <v>273</v>
      </c>
      <c r="BH340" s="15">
        <v>291.8</v>
      </c>
      <c r="BI340" s="15">
        <v>403.7</v>
      </c>
      <c r="BJ340" s="15">
        <v>116</v>
      </c>
      <c r="BK340" s="15">
        <v>81.2</v>
      </c>
      <c r="BL340" s="17">
        <v>0</v>
      </c>
      <c r="BM340" s="17">
        <v>0</v>
      </c>
      <c r="BN340" s="17">
        <v>0</v>
      </c>
      <c r="BO340" s="17">
        <v>0</v>
      </c>
      <c r="BP340" s="17">
        <v>10</v>
      </c>
      <c r="BQ340" s="15">
        <v>1.23</v>
      </c>
      <c r="BR340" s="15">
        <v>1.87</v>
      </c>
      <c r="BS340" s="15">
        <v>3.1</v>
      </c>
      <c r="BT340" s="15">
        <v>15.88</v>
      </c>
      <c r="BU340" s="17">
        <v>5</v>
      </c>
      <c r="BV340" s="15"/>
      <c r="BW340" s="17">
        <v>2</v>
      </c>
      <c r="BX340" s="15"/>
      <c r="BY340" s="15"/>
      <c r="BZ340" s="15"/>
      <c r="CA340" s="15"/>
      <c r="CB340" s="15"/>
      <c r="CC340" s="17">
        <v>203</v>
      </c>
      <c r="CD340" s="17">
        <v>90</v>
      </c>
      <c r="CE340" s="17">
        <v>74</v>
      </c>
      <c r="CF340" s="17">
        <v>56</v>
      </c>
      <c r="CG340" s="17">
        <v>220</v>
      </c>
      <c r="CH340" s="17">
        <v>120</v>
      </c>
      <c r="CI340" s="17">
        <v>171</v>
      </c>
      <c r="CJ340" s="17">
        <v>83</v>
      </c>
      <c r="CK340" s="17">
        <v>0.11</v>
      </c>
      <c r="CL340" s="17">
        <v>0</v>
      </c>
      <c r="CM340" s="17">
        <v>0.17</v>
      </c>
      <c r="CN340" s="17">
        <v>0.28000000000000003</v>
      </c>
      <c r="CO340" s="17">
        <v>1.42</v>
      </c>
      <c r="CP340" s="17">
        <v>1.79</v>
      </c>
      <c r="CQ340" s="17">
        <v>239</v>
      </c>
      <c r="CR340" s="17">
        <v>145</v>
      </c>
      <c r="CS340" s="17">
        <v>217</v>
      </c>
      <c r="CT340" s="17">
        <v>39</v>
      </c>
      <c r="CU340" s="17">
        <v>244</v>
      </c>
      <c r="CV340" s="17">
        <v>97</v>
      </c>
      <c r="CW340" s="17">
        <v>391</v>
      </c>
      <c r="CX340" s="17">
        <v>146</v>
      </c>
      <c r="CY340" s="17">
        <v>0.9</v>
      </c>
      <c r="CZ340" s="17">
        <v>0.09</v>
      </c>
      <c r="DA340" s="17">
        <v>0</v>
      </c>
      <c r="DB340" s="15"/>
      <c r="DC340" s="15"/>
      <c r="DD340" s="15"/>
      <c r="DE340" s="15"/>
      <c r="DF340" s="15"/>
      <c r="DG340" s="15"/>
      <c r="DH340" s="15"/>
    </row>
    <row r="341" spans="1:112" ht="17.25" thickBot="1">
      <c r="A341" s="18" t="b">
        <v>1</v>
      </c>
      <c r="B341" s="18" t="b">
        <v>1</v>
      </c>
      <c r="C341" s="15"/>
      <c r="D341" s="15"/>
      <c r="E341" s="17">
        <v>462635</v>
      </c>
      <c r="F341" s="17">
        <v>0</v>
      </c>
      <c r="G341" s="17">
        <v>0</v>
      </c>
      <c r="H341" s="17">
        <v>0</v>
      </c>
      <c r="I341" s="17">
        <v>0</v>
      </c>
      <c r="J341" s="15">
        <v>0</v>
      </c>
      <c r="K341" s="17">
        <v>0</v>
      </c>
      <c r="L341" s="17">
        <v>3</v>
      </c>
      <c r="M341" s="15">
        <v>1.5</v>
      </c>
      <c r="N341" s="15"/>
      <c r="O341" s="17">
        <v>0</v>
      </c>
      <c r="P341" s="15" t="s">
        <v>616</v>
      </c>
      <c r="Q341" s="15">
        <v>0</v>
      </c>
      <c r="R341" s="17">
        <v>340</v>
      </c>
      <c r="S341" s="18" t="b">
        <v>0</v>
      </c>
      <c r="T341" s="15"/>
      <c r="U341" s="15"/>
      <c r="V341" s="17">
        <v>50</v>
      </c>
      <c r="W341" s="15" t="s">
        <v>2734</v>
      </c>
      <c r="X341" s="15">
        <v>0</v>
      </c>
      <c r="Y341" s="18" t="b">
        <v>0</v>
      </c>
      <c r="Z341" s="15" t="s">
        <v>2735</v>
      </c>
      <c r="AA341" s="15">
        <v>0.1</v>
      </c>
      <c r="AB341" s="18" t="b">
        <v>0</v>
      </c>
      <c r="AC341" s="15"/>
      <c r="AD341" s="15" t="s">
        <v>519</v>
      </c>
      <c r="AE341" s="17">
        <v>13</v>
      </c>
      <c r="AF341" s="17">
        <v>2</v>
      </c>
      <c r="AG341" s="17">
        <v>0</v>
      </c>
      <c r="AH341" s="17">
        <v>0</v>
      </c>
      <c r="AI341" s="17">
        <v>0</v>
      </c>
      <c r="AJ341" s="17">
        <v>0</v>
      </c>
      <c r="AK341" s="17">
        <v>0</v>
      </c>
      <c r="AL341" s="15">
        <v>0</v>
      </c>
      <c r="AM341" s="15">
        <v>0</v>
      </c>
      <c r="AN341" s="15" t="s">
        <v>2735</v>
      </c>
      <c r="AO341" s="15"/>
      <c r="AP341" s="15"/>
      <c r="AQ341" s="15"/>
      <c r="AR341" s="15"/>
      <c r="AS341" s="18" t="b">
        <v>0</v>
      </c>
      <c r="AT341" s="15" t="s">
        <v>2736</v>
      </c>
      <c r="AU341" s="17">
        <v>0</v>
      </c>
      <c r="AV341" s="17">
        <v>0</v>
      </c>
      <c r="AW341" s="17">
        <v>0</v>
      </c>
      <c r="AX341" s="17">
        <v>0</v>
      </c>
      <c r="AY341" s="17">
        <v>0</v>
      </c>
      <c r="AZ341" s="17">
        <v>0</v>
      </c>
      <c r="BA341" s="17">
        <v>0</v>
      </c>
      <c r="BB341" s="17">
        <v>0</v>
      </c>
      <c r="BC341" s="17">
        <v>0</v>
      </c>
      <c r="BD341" s="17">
        <v>0</v>
      </c>
      <c r="BE341" s="17">
        <v>0</v>
      </c>
      <c r="BF341" s="17">
        <v>0</v>
      </c>
      <c r="BG341" s="17">
        <v>0</v>
      </c>
      <c r="BH341" s="15">
        <v>0</v>
      </c>
      <c r="BI341" s="15">
        <v>0</v>
      </c>
      <c r="BJ341" s="15">
        <v>0</v>
      </c>
      <c r="BK341" s="15">
        <v>0</v>
      </c>
      <c r="BL341" s="17">
        <v>0</v>
      </c>
      <c r="BM341" s="17">
        <v>0</v>
      </c>
      <c r="BN341" s="17">
        <v>0</v>
      </c>
      <c r="BO341" s="17">
        <v>0</v>
      </c>
      <c r="BP341" s="17">
        <v>0</v>
      </c>
      <c r="BQ341" s="15">
        <v>0</v>
      </c>
      <c r="BR341" s="15">
        <v>0</v>
      </c>
      <c r="BS341" s="15">
        <v>0</v>
      </c>
      <c r="BT341" s="15">
        <v>0</v>
      </c>
      <c r="BU341" s="15"/>
      <c r="BV341" s="15"/>
      <c r="BW341" s="15"/>
      <c r="BX341" s="15"/>
      <c r="BY341" s="15"/>
      <c r="BZ341" s="15"/>
      <c r="CA341" s="15"/>
      <c r="CB341" s="15"/>
      <c r="CC341" s="17">
        <v>514</v>
      </c>
      <c r="CD341" s="17">
        <v>215</v>
      </c>
      <c r="CE341" s="17">
        <v>512</v>
      </c>
      <c r="CF341" s="17">
        <v>215</v>
      </c>
      <c r="CG341" s="17">
        <v>509</v>
      </c>
      <c r="CH341" s="17">
        <v>214</v>
      </c>
      <c r="CI341" s="17">
        <v>514</v>
      </c>
      <c r="CJ341" s="17">
        <v>215</v>
      </c>
      <c r="CK341" s="17">
        <v>0</v>
      </c>
      <c r="CL341" s="17">
        <v>0</v>
      </c>
      <c r="CM341" s="17">
        <v>0</v>
      </c>
      <c r="CN341" s="17">
        <v>0</v>
      </c>
      <c r="CO341" s="17">
        <v>0</v>
      </c>
      <c r="CP341" s="17">
        <v>0</v>
      </c>
      <c r="CQ341" s="17">
        <v>298</v>
      </c>
      <c r="CR341" s="17">
        <v>175</v>
      </c>
      <c r="CS341" s="17">
        <v>276</v>
      </c>
      <c r="CT341" s="17">
        <v>69</v>
      </c>
      <c r="CU341" s="17">
        <v>514</v>
      </c>
      <c r="CV341" s="17">
        <v>215</v>
      </c>
      <c r="CW341" s="17">
        <v>484</v>
      </c>
      <c r="CX341" s="17">
        <v>196</v>
      </c>
      <c r="CY341" s="17">
        <v>0</v>
      </c>
      <c r="CZ341" s="17">
        <v>0</v>
      </c>
      <c r="DA341" s="17">
        <v>0</v>
      </c>
      <c r="DB341" s="15"/>
      <c r="DC341" s="15"/>
      <c r="DD341" s="15"/>
      <c r="DE341" s="15"/>
      <c r="DF341" s="15"/>
      <c r="DG341" s="15"/>
      <c r="DH341" s="15"/>
    </row>
    <row r="342" spans="1:112" ht="17.25" thickBot="1">
      <c r="A342" s="18" t="b">
        <v>1</v>
      </c>
      <c r="B342" s="18" t="b">
        <v>1</v>
      </c>
      <c r="C342" s="15"/>
      <c r="D342" s="15"/>
      <c r="E342" s="17">
        <v>492859</v>
      </c>
      <c r="F342" s="17">
        <v>0</v>
      </c>
      <c r="G342" s="17">
        <v>0</v>
      </c>
      <c r="H342" s="17">
        <v>0</v>
      </c>
      <c r="I342" s="17">
        <v>0</v>
      </c>
      <c r="J342" s="15">
        <v>0</v>
      </c>
      <c r="K342" s="17">
        <v>0</v>
      </c>
      <c r="L342" s="17">
        <v>3</v>
      </c>
      <c r="M342" s="15">
        <v>1.5</v>
      </c>
      <c r="N342" s="15"/>
      <c r="O342" s="17">
        <v>0</v>
      </c>
      <c r="P342" s="15" t="s">
        <v>2706</v>
      </c>
      <c r="Q342" s="15">
        <v>0</v>
      </c>
      <c r="R342" s="17">
        <v>341</v>
      </c>
      <c r="S342" s="18" t="b">
        <v>0</v>
      </c>
      <c r="T342" s="15"/>
      <c r="U342" s="15"/>
      <c r="V342" s="17">
        <v>50</v>
      </c>
      <c r="W342" s="15" t="s">
        <v>2707</v>
      </c>
      <c r="X342" s="15">
        <v>1.4</v>
      </c>
      <c r="Y342" s="18" t="b">
        <v>0</v>
      </c>
      <c r="Z342" s="15" t="s">
        <v>2708</v>
      </c>
      <c r="AA342" s="15">
        <v>0.1</v>
      </c>
      <c r="AB342" s="18" t="b">
        <v>0</v>
      </c>
      <c r="AC342" s="15"/>
      <c r="AD342" s="15" t="s">
        <v>519</v>
      </c>
      <c r="AE342" s="17">
        <v>13</v>
      </c>
      <c r="AF342" s="17">
        <v>2</v>
      </c>
      <c r="AG342" s="17">
        <v>32</v>
      </c>
      <c r="AH342" s="17">
        <v>0</v>
      </c>
      <c r="AI342" s="17">
        <v>0</v>
      </c>
      <c r="AJ342" s="17">
        <v>0</v>
      </c>
      <c r="AK342" s="17">
        <v>0</v>
      </c>
      <c r="AL342" s="15">
        <v>0</v>
      </c>
      <c r="AM342" s="15">
        <v>6.4</v>
      </c>
      <c r="AN342" s="15" t="s">
        <v>2708</v>
      </c>
      <c r="AO342" s="15"/>
      <c r="AP342" s="15"/>
      <c r="AQ342" s="15"/>
      <c r="AR342" s="15"/>
      <c r="AS342" s="18" t="b">
        <v>0</v>
      </c>
      <c r="AT342" s="15" t="s">
        <v>2709</v>
      </c>
      <c r="AU342" s="17">
        <v>521</v>
      </c>
      <c r="AV342" s="17">
        <v>0</v>
      </c>
      <c r="AW342" s="17">
        <v>3</v>
      </c>
      <c r="AX342" s="17">
        <v>1</v>
      </c>
      <c r="AY342" s="17">
        <v>14</v>
      </c>
      <c r="AZ342" s="17">
        <v>0</v>
      </c>
      <c r="BA342" s="17">
        <v>0</v>
      </c>
      <c r="BB342" s="17">
        <v>0</v>
      </c>
      <c r="BC342" s="17">
        <v>3</v>
      </c>
      <c r="BD342" s="17">
        <v>0</v>
      </c>
      <c r="BE342" s="17">
        <v>0</v>
      </c>
      <c r="BF342" s="17">
        <v>0</v>
      </c>
      <c r="BG342" s="17">
        <v>134</v>
      </c>
      <c r="BH342" s="15">
        <v>85.2</v>
      </c>
      <c r="BI342" s="15">
        <v>129.30000000000001</v>
      </c>
      <c r="BJ342" s="15">
        <v>61</v>
      </c>
      <c r="BK342" s="15">
        <v>27.5</v>
      </c>
      <c r="BL342" s="17">
        <v>0</v>
      </c>
      <c r="BM342" s="17">
        <v>0</v>
      </c>
      <c r="BN342" s="17">
        <v>0</v>
      </c>
      <c r="BO342" s="17">
        <v>0</v>
      </c>
      <c r="BP342" s="17">
        <v>4</v>
      </c>
      <c r="BQ342" s="15">
        <v>0.4</v>
      </c>
      <c r="BR342" s="15">
        <v>0.77</v>
      </c>
      <c r="BS342" s="15">
        <v>1.17</v>
      </c>
      <c r="BT342" s="15">
        <v>11.99</v>
      </c>
      <c r="BU342" s="15"/>
      <c r="BV342" s="15"/>
      <c r="BW342" s="15"/>
      <c r="BX342" s="15"/>
      <c r="BY342" s="15"/>
      <c r="BZ342" s="15"/>
      <c r="CA342" s="15"/>
      <c r="CB342" s="15"/>
      <c r="CC342" s="17">
        <v>313</v>
      </c>
      <c r="CD342" s="17">
        <v>142</v>
      </c>
      <c r="CE342" s="17">
        <v>218</v>
      </c>
      <c r="CF342" s="17">
        <v>135</v>
      </c>
      <c r="CG342" s="17">
        <v>270</v>
      </c>
      <c r="CH342" s="17">
        <v>145</v>
      </c>
      <c r="CI342" s="17">
        <v>294</v>
      </c>
      <c r="CJ342" s="17">
        <v>141</v>
      </c>
      <c r="CK342" s="17">
        <v>7.0000000000000007E-2</v>
      </c>
      <c r="CL342" s="17">
        <v>0</v>
      </c>
      <c r="CM342" s="17">
        <v>0.13</v>
      </c>
      <c r="CN342" s="17">
        <v>0.2</v>
      </c>
      <c r="CO342" s="17">
        <v>2.0699999999999998</v>
      </c>
      <c r="CP342" s="17">
        <v>2.42</v>
      </c>
      <c r="CQ342" s="17">
        <v>318</v>
      </c>
      <c r="CR342" s="17">
        <v>185</v>
      </c>
      <c r="CS342" s="17">
        <v>296</v>
      </c>
      <c r="CT342" s="17">
        <v>79</v>
      </c>
      <c r="CU342" s="17">
        <v>336</v>
      </c>
      <c r="CV342" s="17">
        <v>150</v>
      </c>
      <c r="CW342" s="17">
        <v>433</v>
      </c>
      <c r="CX342" s="17">
        <v>166</v>
      </c>
      <c r="CY342" s="17">
        <v>0.69</v>
      </c>
      <c r="CZ342" s="17">
        <v>0.17</v>
      </c>
      <c r="DA342" s="17">
        <v>0</v>
      </c>
      <c r="DB342" s="15"/>
      <c r="DC342" s="15"/>
      <c r="DD342" s="15"/>
      <c r="DE342" s="15"/>
      <c r="DF342" s="15"/>
      <c r="DG342" s="15"/>
      <c r="DH342" s="15"/>
    </row>
    <row r="343" spans="1:112" ht="17.25" thickBot="1">
      <c r="A343" s="18" t="b">
        <v>1</v>
      </c>
      <c r="B343" s="18" t="b">
        <v>1</v>
      </c>
      <c r="C343" s="15"/>
      <c r="D343" s="15"/>
      <c r="E343" s="17">
        <v>221399</v>
      </c>
      <c r="F343" s="17">
        <v>0</v>
      </c>
      <c r="G343" s="17">
        <v>0</v>
      </c>
      <c r="H343" s="17">
        <v>0</v>
      </c>
      <c r="I343" s="17">
        <v>0</v>
      </c>
      <c r="J343" s="15">
        <v>0</v>
      </c>
      <c r="K343" s="17">
        <v>0</v>
      </c>
      <c r="L343" s="17">
        <v>3</v>
      </c>
      <c r="M343" s="15">
        <v>1.5</v>
      </c>
      <c r="N343" s="15"/>
      <c r="O343" s="17">
        <v>0</v>
      </c>
      <c r="P343" s="15" t="s">
        <v>600</v>
      </c>
      <c r="Q343" s="15">
        <v>0</v>
      </c>
      <c r="R343" s="17">
        <v>342</v>
      </c>
      <c r="S343" s="18" t="b">
        <v>0</v>
      </c>
      <c r="T343" s="15"/>
      <c r="U343" s="15"/>
      <c r="V343" s="17">
        <v>50</v>
      </c>
      <c r="W343" s="15" t="s">
        <v>1227</v>
      </c>
      <c r="X343" s="15">
        <v>1.1000000000000001</v>
      </c>
      <c r="Y343" s="18" t="b">
        <v>0</v>
      </c>
      <c r="Z343" s="15" t="s">
        <v>295</v>
      </c>
      <c r="AA343" s="15">
        <v>0.1</v>
      </c>
      <c r="AB343" s="18" t="b">
        <v>0</v>
      </c>
      <c r="AC343" s="15"/>
      <c r="AD343" s="15" t="s">
        <v>519</v>
      </c>
      <c r="AE343" s="17">
        <v>13</v>
      </c>
      <c r="AF343" s="17">
        <v>2</v>
      </c>
      <c r="AG343" s="17">
        <v>12</v>
      </c>
      <c r="AH343" s="17">
        <v>0</v>
      </c>
      <c r="AI343" s="17">
        <v>0</v>
      </c>
      <c r="AJ343" s="17">
        <v>0</v>
      </c>
      <c r="AK343" s="17">
        <v>0</v>
      </c>
      <c r="AL343" s="15">
        <v>0</v>
      </c>
      <c r="AM343" s="15">
        <v>2.4</v>
      </c>
      <c r="AN343" s="15" t="s">
        <v>295</v>
      </c>
      <c r="AO343" s="15"/>
      <c r="AP343" s="15"/>
      <c r="AQ343" s="15"/>
      <c r="AR343" s="15"/>
      <c r="AS343" s="18" t="b">
        <v>0</v>
      </c>
      <c r="AT343" s="15" t="s">
        <v>2710</v>
      </c>
      <c r="AU343" s="17">
        <v>262</v>
      </c>
      <c r="AV343" s="17">
        <v>0</v>
      </c>
      <c r="AW343" s="17">
        <v>0</v>
      </c>
      <c r="AX343" s="17">
        <v>0</v>
      </c>
      <c r="AY343" s="17">
        <v>5</v>
      </c>
      <c r="AZ343" s="17">
        <v>0</v>
      </c>
      <c r="BA343" s="17">
        <v>0</v>
      </c>
      <c r="BB343" s="17">
        <v>0</v>
      </c>
      <c r="BC343" s="17">
        <v>0</v>
      </c>
      <c r="BD343" s="17">
        <v>0</v>
      </c>
      <c r="BE343" s="17">
        <v>0</v>
      </c>
      <c r="BF343" s="17">
        <v>0</v>
      </c>
      <c r="BG343" s="17">
        <v>51</v>
      </c>
      <c r="BH343" s="15">
        <v>30</v>
      </c>
      <c r="BI343" s="15">
        <v>49.4</v>
      </c>
      <c r="BJ343" s="15">
        <v>35</v>
      </c>
      <c r="BK343" s="15">
        <v>11.5</v>
      </c>
      <c r="BL343" s="17">
        <v>0</v>
      </c>
      <c r="BM343" s="17">
        <v>0</v>
      </c>
      <c r="BN343" s="17">
        <v>0</v>
      </c>
      <c r="BO343" s="17">
        <v>0</v>
      </c>
      <c r="BP343" s="17">
        <v>1</v>
      </c>
      <c r="BQ343" s="15">
        <v>0.28000000000000003</v>
      </c>
      <c r="BR343" s="15">
        <v>0.23</v>
      </c>
      <c r="BS343" s="15">
        <v>0.51</v>
      </c>
      <c r="BT343" s="15">
        <v>3.82</v>
      </c>
      <c r="BU343" s="15"/>
      <c r="BV343" s="15"/>
      <c r="BW343" s="15"/>
      <c r="BX343" s="15"/>
      <c r="BY343" s="15"/>
      <c r="BZ343" s="15"/>
      <c r="CA343" s="15"/>
      <c r="CB343" s="15"/>
      <c r="CC343" s="17">
        <v>348</v>
      </c>
      <c r="CD343" s="17">
        <v>161</v>
      </c>
      <c r="CE343" s="17">
        <v>285</v>
      </c>
      <c r="CF343" s="17">
        <v>154</v>
      </c>
      <c r="CG343" s="17">
        <v>294</v>
      </c>
      <c r="CH343" s="17">
        <v>153</v>
      </c>
      <c r="CI343" s="17">
        <v>332</v>
      </c>
      <c r="CJ343" s="17">
        <v>155</v>
      </c>
      <c r="CK343" s="17">
        <v>0.1</v>
      </c>
      <c r="CL343" s="17">
        <v>0</v>
      </c>
      <c r="CM343" s="17">
        <v>0.08</v>
      </c>
      <c r="CN343" s="17">
        <v>0.18</v>
      </c>
      <c r="CO343" s="17">
        <v>1.31</v>
      </c>
      <c r="CP343" s="17">
        <v>1.72</v>
      </c>
      <c r="CQ343" s="17">
        <v>261</v>
      </c>
      <c r="CR343" s="17">
        <v>158</v>
      </c>
      <c r="CS343" s="17">
        <v>239</v>
      </c>
      <c r="CT343" s="17">
        <v>52</v>
      </c>
      <c r="CU343" s="17">
        <v>352</v>
      </c>
      <c r="CV343" s="17">
        <v>162</v>
      </c>
      <c r="CW343" s="17">
        <v>474</v>
      </c>
      <c r="CX343" s="17">
        <v>190</v>
      </c>
      <c r="CY343" s="17">
        <v>0.34</v>
      </c>
      <c r="CZ343" s="17">
        <v>0</v>
      </c>
      <c r="DA343" s="17">
        <v>0</v>
      </c>
      <c r="DB343" s="15"/>
      <c r="DC343" s="15"/>
      <c r="DD343" s="15"/>
      <c r="DE343" s="15"/>
      <c r="DF343" s="15"/>
      <c r="DG343" s="15"/>
      <c r="DH343" s="15"/>
    </row>
    <row r="344" spans="1:112" ht="17.25" thickBot="1">
      <c r="A344" s="18" t="b">
        <v>1</v>
      </c>
      <c r="B344" s="18" t="b">
        <v>1</v>
      </c>
      <c r="C344" s="15"/>
      <c r="D344" s="15"/>
      <c r="E344" s="17">
        <v>200617</v>
      </c>
      <c r="F344" s="17">
        <v>0</v>
      </c>
      <c r="G344" s="17">
        <v>0</v>
      </c>
      <c r="H344" s="17">
        <v>0</v>
      </c>
      <c r="I344" s="17">
        <v>0</v>
      </c>
      <c r="J344" s="15">
        <v>0</v>
      </c>
      <c r="K344" s="17">
        <v>0</v>
      </c>
      <c r="L344" s="17">
        <v>3</v>
      </c>
      <c r="M344" s="15">
        <v>1.5</v>
      </c>
      <c r="N344" s="15"/>
      <c r="O344" s="17">
        <v>0</v>
      </c>
      <c r="P344" s="15" t="s">
        <v>625</v>
      </c>
      <c r="Q344" s="15">
        <v>0</v>
      </c>
      <c r="R344" s="17">
        <v>343</v>
      </c>
      <c r="S344" s="18" t="b">
        <v>0</v>
      </c>
      <c r="T344" s="15"/>
      <c r="U344" s="15"/>
      <c r="V344" s="17">
        <v>50</v>
      </c>
      <c r="W344" s="15" t="s">
        <v>2711</v>
      </c>
      <c r="X344" s="15">
        <v>1.2</v>
      </c>
      <c r="Y344" s="18" t="b">
        <v>0</v>
      </c>
      <c r="Z344" s="15" t="s">
        <v>279</v>
      </c>
      <c r="AA344" s="15">
        <v>0.1</v>
      </c>
      <c r="AB344" s="18" t="b">
        <v>0</v>
      </c>
      <c r="AC344" s="15"/>
      <c r="AD344" s="15" t="s">
        <v>519</v>
      </c>
      <c r="AE344" s="17">
        <v>13</v>
      </c>
      <c r="AF344" s="17">
        <v>2</v>
      </c>
      <c r="AG344" s="17">
        <v>23</v>
      </c>
      <c r="AH344" s="17">
        <v>0</v>
      </c>
      <c r="AI344" s="17">
        <v>0</v>
      </c>
      <c r="AJ344" s="17">
        <v>0</v>
      </c>
      <c r="AK344" s="17">
        <v>0</v>
      </c>
      <c r="AL344" s="15">
        <v>0</v>
      </c>
      <c r="AM344" s="15">
        <v>4.5999999999999996</v>
      </c>
      <c r="AN344" s="15" t="s">
        <v>279</v>
      </c>
      <c r="AO344" s="15"/>
      <c r="AP344" s="15"/>
      <c r="AQ344" s="15"/>
      <c r="AR344" s="15"/>
      <c r="AS344" s="18" t="b">
        <v>0</v>
      </c>
      <c r="AT344" s="15" t="s">
        <v>2712</v>
      </c>
      <c r="AU344" s="17">
        <v>547</v>
      </c>
      <c r="AV344" s="17">
        <v>0</v>
      </c>
      <c r="AW344" s="17">
        <v>0</v>
      </c>
      <c r="AX344" s="17">
        <v>1</v>
      </c>
      <c r="AY344" s="17">
        <v>16</v>
      </c>
      <c r="AZ344" s="17">
        <v>0</v>
      </c>
      <c r="BA344" s="17">
        <v>0</v>
      </c>
      <c r="BB344" s="17">
        <v>0</v>
      </c>
      <c r="BC344" s="17">
        <v>0</v>
      </c>
      <c r="BD344" s="17">
        <v>0</v>
      </c>
      <c r="BE344" s="17">
        <v>0</v>
      </c>
      <c r="BF344" s="17">
        <v>0</v>
      </c>
      <c r="BG344" s="17">
        <v>93</v>
      </c>
      <c r="BH344" s="15">
        <v>70.8</v>
      </c>
      <c r="BI344" s="15">
        <v>133.1</v>
      </c>
      <c r="BJ344" s="15">
        <v>133</v>
      </c>
      <c r="BK344" s="15">
        <v>33.9</v>
      </c>
      <c r="BL344" s="17">
        <v>0</v>
      </c>
      <c r="BM344" s="17">
        <v>0</v>
      </c>
      <c r="BN344" s="17">
        <v>0</v>
      </c>
      <c r="BO344" s="17">
        <v>0</v>
      </c>
      <c r="BP344" s="17">
        <v>6</v>
      </c>
      <c r="BQ344" s="15">
        <v>0.91</v>
      </c>
      <c r="BR344" s="15">
        <v>0.71</v>
      </c>
      <c r="BS344" s="15">
        <v>1.62</v>
      </c>
      <c r="BT344" s="15">
        <v>14.39</v>
      </c>
      <c r="BU344" s="15"/>
      <c r="BV344" s="15"/>
      <c r="BW344" s="15"/>
      <c r="BX344" s="15"/>
      <c r="BY344" s="15"/>
      <c r="BZ344" s="15"/>
      <c r="CA344" s="15"/>
      <c r="CB344" s="15"/>
      <c r="CC344" s="17">
        <v>321</v>
      </c>
      <c r="CD344" s="17">
        <v>146</v>
      </c>
      <c r="CE344" s="17">
        <v>214</v>
      </c>
      <c r="CF344" s="17">
        <v>133</v>
      </c>
      <c r="CG344" s="17">
        <v>203</v>
      </c>
      <c r="CH344" s="17">
        <v>113</v>
      </c>
      <c r="CI344" s="17">
        <v>281</v>
      </c>
      <c r="CJ344" s="17">
        <v>137</v>
      </c>
      <c r="CK344" s="17">
        <v>0.15</v>
      </c>
      <c r="CL344" s="17">
        <v>0</v>
      </c>
      <c r="CM344" s="17">
        <v>0.12</v>
      </c>
      <c r="CN344" s="17">
        <v>0.27</v>
      </c>
      <c r="CO344" s="17">
        <v>2.37</v>
      </c>
      <c r="CP344" s="17">
        <v>2.63</v>
      </c>
      <c r="CQ344" s="17">
        <v>242</v>
      </c>
      <c r="CR344" s="17">
        <v>148</v>
      </c>
      <c r="CS344" s="17">
        <v>220</v>
      </c>
      <c r="CT344" s="17">
        <v>42</v>
      </c>
      <c r="CU344" s="17">
        <v>348</v>
      </c>
      <c r="CV344" s="17">
        <v>160</v>
      </c>
      <c r="CW344" s="17">
        <v>439</v>
      </c>
      <c r="CX344" s="17">
        <v>169</v>
      </c>
      <c r="CY344" s="17">
        <v>0.99</v>
      </c>
      <c r="CZ344" s="17">
        <v>0.16</v>
      </c>
      <c r="DA344" s="17">
        <v>0</v>
      </c>
      <c r="DB344" s="15"/>
      <c r="DC344" s="15"/>
      <c r="DD344" s="15"/>
      <c r="DE344" s="15"/>
      <c r="DF344" s="15"/>
      <c r="DG344" s="15"/>
      <c r="DH344" s="15"/>
    </row>
    <row r="345" spans="1:112" ht="17.25" thickBot="1">
      <c r="A345" s="18" t="b">
        <v>1</v>
      </c>
      <c r="B345" s="18" t="b">
        <v>1</v>
      </c>
      <c r="C345" s="15"/>
      <c r="D345" s="15"/>
      <c r="E345" s="17">
        <v>486520</v>
      </c>
      <c r="F345" s="17">
        <v>0</v>
      </c>
      <c r="G345" s="17">
        <v>0</v>
      </c>
      <c r="H345" s="17">
        <v>0</v>
      </c>
      <c r="I345" s="17">
        <v>0</v>
      </c>
      <c r="J345" s="15">
        <v>0</v>
      </c>
      <c r="K345" s="17">
        <v>0</v>
      </c>
      <c r="L345" s="17">
        <v>3</v>
      </c>
      <c r="M345" s="15">
        <v>1.5</v>
      </c>
      <c r="N345" s="15"/>
      <c r="O345" s="17">
        <v>0</v>
      </c>
      <c r="P345" s="15" t="s">
        <v>2719</v>
      </c>
      <c r="Q345" s="15">
        <v>0</v>
      </c>
      <c r="R345" s="17">
        <v>344</v>
      </c>
      <c r="S345" s="18" t="b">
        <v>0</v>
      </c>
      <c r="T345" s="15"/>
      <c r="U345" s="15"/>
      <c r="V345" s="17">
        <v>50</v>
      </c>
      <c r="W345" s="15" t="s">
        <v>2720</v>
      </c>
      <c r="X345" s="15">
        <v>2.4</v>
      </c>
      <c r="Y345" s="18" t="b">
        <v>0</v>
      </c>
      <c r="Z345" s="15" t="s">
        <v>2721</v>
      </c>
      <c r="AA345" s="15">
        <v>0</v>
      </c>
      <c r="AB345" s="18" t="b">
        <v>0</v>
      </c>
      <c r="AC345" s="15"/>
      <c r="AD345" s="15" t="s">
        <v>519</v>
      </c>
      <c r="AE345" s="17">
        <v>13</v>
      </c>
      <c r="AF345" s="17">
        <v>2</v>
      </c>
      <c r="AG345" s="17">
        <v>56</v>
      </c>
      <c r="AH345" s="17">
        <v>0</v>
      </c>
      <c r="AI345" s="17">
        <v>0</v>
      </c>
      <c r="AJ345" s="17">
        <v>0</v>
      </c>
      <c r="AK345" s="17">
        <v>0</v>
      </c>
      <c r="AL345" s="15">
        <v>0</v>
      </c>
      <c r="AM345" s="15">
        <v>11.2</v>
      </c>
      <c r="AN345" s="15" t="s">
        <v>2721</v>
      </c>
      <c r="AO345" s="15"/>
      <c r="AP345" s="15"/>
      <c r="AQ345" s="15"/>
      <c r="AR345" s="15"/>
      <c r="AS345" s="18" t="b">
        <v>0</v>
      </c>
      <c r="AT345" s="15" t="s">
        <v>2722</v>
      </c>
      <c r="AU345" s="17">
        <v>1318</v>
      </c>
      <c r="AV345" s="17">
        <v>0</v>
      </c>
      <c r="AW345" s="17">
        <v>4</v>
      </c>
      <c r="AX345" s="17">
        <v>5</v>
      </c>
      <c r="AY345" s="17">
        <v>23</v>
      </c>
      <c r="AZ345" s="17">
        <v>0</v>
      </c>
      <c r="BA345" s="17">
        <v>0</v>
      </c>
      <c r="BB345" s="17">
        <v>0</v>
      </c>
      <c r="BC345" s="17">
        <v>3</v>
      </c>
      <c r="BD345" s="17">
        <v>0</v>
      </c>
      <c r="BE345" s="17">
        <v>0</v>
      </c>
      <c r="BF345" s="17">
        <v>3</v>
      </c>
      <c r="BG345" s="17">
        <v>245</v>
      </c>
      <c r="BH345" s="15">
        <v>199.4</v>
      </c>
      <c r="BI345" s="15">
        <v>171</v>
      </c>
      <c r="BJ345" s="15">
        <v>64</v>
      </c>
      <c r="BK345" s="15">
        <v>43.2</v>
      </c>
      <c r="BL345" s="17">
        <v>0</v>
      </c>
      <c r="BM345" s="17">
        <v>0</v>
      </c>
      <c r="BN345" s="17">
        <v>0</v>
      </c>
      <c r="BO345" s="17">
        <v>0</v>
      </c>
      <c r="BP345" s="17">
        <v>15</v>
      </c>
      <c r="BQ345" s="15">
        <v>0.49</v>
      </c>
      <c r="BR345" s="15">
        <v>0.86</v>
      </c>
      <c r="BS345" s="15">
        <v>1.35</v>
      </c>
      <c r="BT345" s="15">
        <v>25.27</v>
      </c>
      <c r="BU345" s="15"/>
      <c r="BV345" s="15"/>
      <c r="BW345" s="15"/>
      <c r="BX345" s="15"/>
      <c r="BY345" s="15"/>
      <c r="BZ345" s="15"/>
      <c r="CA345" s="15"/>
      <c r="CB345" s="15"/>
      <c r="CC345" s="17">
        <v>252</v>
      </c>
      <c r="CD345" s="17">
        <v>114</v>
      </c>
      <c r="CE345" s="17">
        <v>186</v>
      </c>
      <c r="CF345" s="17">
        <v>122</v>
      </c>
      <c r="CG345" s="17">
        <v>266</v>
      </c>
      <c r="CH345" s="17">
        <v>142</v>
      </c>
      <c r="CI345" s="17">
        <v>263</v>
      </c>
      <c r="CJ345" s="17">
        <v>126</v>
      </c>
      <c r="CK345" s="17">
        <v>0.03</v>
      </c>
      <c r="CL345" s="17">
        <v>0</v>
      </c>
      <c r="CM345" s="17">
        <v>0.06</v>
      </c>
      <c r="CN345" s="17">
        <v>0.09</v>
      </c>
      <c r="CO345" s="17">
        <v>1.73</v>
      </c>
      <c r="CP345" s="17">
        <v>1.57</v>
      </c>
      <c r="CQ345" s="17">
        <v>308</v>
      </c>
      <c r="CR345" s="17">
        <v>179</v>
      </c>
      <c r="CS345" s="17">
        <v>286</v>
      </c>
      <c r="CT345" s="17">
        <v>73</v>
      </c>
      <c r="CU345" s="17">
        <v>247</v>
      </c>
      <c r="CV345" s="17">
        <v>100</v>
      </c>
      <c r="CW345" s="17">
        <v>512</v>
      </c>
      <c r="CX345" s="17">
        <v>212</v>
      </c>
      <c r="CY345" s="17">
        <v>1.02</v>
      </c>
      <c r="CZ345" s="17">
        <v>0.34</v>
      </c>
      <c r="DA345" s="17">
        <v>0</v>
      </c>
      <c r="DB345" s="15"/>
      <c r="DC345" s="15"/>
      <c r="DD345" s="15"/>
      <c r="DE345" s="15"/>
      <c r="DF345" s="15"/>
      <c r="DG345" s="15"/>
      <c r="DH345" s="15"/>
    </row>
    <row r="346" spans="1:112" ht="17.25" thickBot="1">
      <c r="A346" s="18" t="b">
        <v>1</v>
      </c>
      <c r="B346" s="18" t="b">
        <v>1</v>
      </c>
      <c r="C346" s="15"/>
      <c r="D346" s="15"/>
      <c r="E346" s="17">
        <v>248056</v>
      </c>
      <c r="F346" s="17">
        <v>0</v>
      </c>
      <c r="G346" s="17">
        <v>0</v>
      </c>
      <c r="H346" s="17">
        <v>0</v>
      </c>
      <c r="I346" s="17">
        <v>0</v>
      </c>
      <c r="J346" s="15">
        <v>0</v>
      </c>
      <c r="K346" s="17">
        <v>0</v>
      </c>
      <c r="L346" s="17">
        <v>3</v>
      </c>
      <c r="M346" s="15">
        <v>1.5</v>
      </c>
      <c r="N346" s="15"/>
      <c r="O346" s="17">
        <v>0</v>
      </c>
      <c r="P346" s="15" t="s">
        <v>2727</v>
      </c>
      <c r="Q346" s="15">
        <v>0</v>
      </c>
      <c r="R346" s="17">
        <v>345</v>
      </c>
      <c r="S346" s="18" t="b">
        <v>0</v>
      </c>
      <c r="T346" s="15"/>
      <c r="U346" s="15"/>
      <c r="V346" s="17">
        <v>50</v>
      </c>
      <c r="W346" s="15" t="s">
        <v>2728</v>
      </c>
      <c r="X346" s="15">
        <v>2.4</v>
      </c>
      <c r="Y346" s="18" t="b">
        <v>0</v>
      </c>
      <c r="Z346" s="15" t="s">
        <v>2729</v>
      </c>
      <c r="AA346" s="15">
        <v>0.3</v>
      </c>
      <c r="AB346" s="18" t="b">
        <v>0</v>
      </c>
      <c r="AC346" s="15"/>
      <c r="AD346" s="15" t="s">
        <v>519</v>
      </c>
      <c r="AE346" s="17">
        <v>13</v>
      </c>
      <c r="AF346" s="17">
        <v>2</v>
      </c>
      <c r="AG346" s="17">
        <v>67</v>
      </c>
      <c r="AH346" s="17">
        <v>0</v>
      </c>
      <c r="AI346" s="17">
        <v>0</v>
      </c>
      <c r="AJ346" s="17">
        <v>0</v>
      </c>
      <c r="AK346" s="17">
        <v>0</v>
      </c>
      <c r="AL346" s="15">
        <v>0</v>
      </c>
      <c r="AM346" s="15">
        <v>13.4</v>
      </c>
      <c r="AN346" s="15" t="s">
        <v>2727</v>
      </c>
      <c r="AO346" s="15"/>
      <c r="AP346" s="15"/>
      <c r="AQ346" s="15"/>
      <c r="AR346" s="15"/>
      <c r="AS346" s="18" t="b">
        <v>0</v>
      </c>
      <c r="AT346" s="15" t="s">
        <v>2730</v>
      </c>
      <c r="AU346" s="17">
        <v>1307</v>
      </c>
      <c r="AV346" s="17">
        <v>2</v>
      </c>
      <c r="AW346" s="17">
        <v>1</v>
      </c>
      <c r="AX346" s="17">
        <v>3</v>
      </c>
      <c r="AY346" s="17">
        <v>22</v>
      </c>
      <c r="AZ346" s="17">
        <v>0</v>
      </c>
      <c r="BA346" s="17">
        <v>0</v>
      </c>
      <c r="BB346" s="17">
        <v>0</v>
      </c>
      <c r="BC346" s="17">
        <v>1</v>
      </c>
      <c r="BD346" s="17">
        <v>0</v>
      </c>
      <c r="BE346" s="17">
        <v>0</v>
      </c>
      <c r="BF346" s="17">
        <v>4</v>
      </c>
      <c r="BG346" s="17">
        <v>288</v>
      </c>
      <c r="BH346" s="15">
        <v>224.2</v>
      </c>
      <c r="BI346" s="15">
        <v>307.60000000000002</v>
      </c>
      <c r="BJ346" s="15">
        <v>104</v>
      </c>
      <c r="BK346" s="15">
        <v>63.6</v>
      </c>
      <c r="BL346" s="17">
        <v>0</v>
      </c>
      <c r="BM346" s="17">
        <v>0</v>
      </c>
      <c r="BN346" s="17">
        <v>0</v>
      </c>
      <c r="BO346" s="17">
        <v>0</v>
      </c>
      <c r="BP346" s="17">
        <v>14</v>
      </c>
      <c r="BQ346" s="15">
        <v>1.44</v>
      </c>
      <c r="BR346" s="15">
        <v>1.39</v>
      </c>
      <c r="BS346" s="15">
        <v>2.83</v>
      </c>
      <c r="BT346" s="15">
        <v>21.49</v>
      </c>
      <c r="BU346" s="17">
        <v>6</v>
      </c>
      <c r="BV346" s="15"/>
      <c r="BW346" s="15"/>
      <c r="BX346" s="15"/>
      <c r="BY346" s="15"/>
      <c r="BZ346" s="15"/>
      <c r="CA346" s="15"/>
      <c r="CB346" s="15"/>
      <c r="CC346" s="17">
        <v>236</v>
      </c>
      <c r="CD346" s="17">
        <v>106</v>
      </c>
      <c r="CE346" s="17">
        <v>120</v>
      </c>
      <c r="CF346" s="17">
        <v>83</v>
      </c>
      <c r="CG346" s="17">
        <v>228</v>
      </c>
      <c r="CH346" s="17">
        <v>123</v>
      </c>
      <c r="CI346" s="17">
        <v>214</v>
      </c>
      <c r="CJ346" s="17">
        <v>109</v>
      </c>
      <c r="CK346" s="17">
        <v>0.1</v>
      </c>
      <c r="CL346" s="17">
        <v>0</v>
      </c>
      <c r="CM346" s="17">
        <v>0.1</v>
      </c>
      <c r="CN346" s="17">
        <v>0.2</v>
      </c>
      <c r="CO346" s="17">
        <v>1.48</v>
      </c>
      <c r="CP346" s="17">
        <v>1.51</v>
      </c>
      <c r="CQ346" s="17">
        <v>279</v>
      </c>
      <c r="CR346" s="17">
        <v>167</v>
      </c>
      <c r="CS346" s="17">
        <v>257</v>
      </c>
      <c r="CT346" s="17">
        <v>61</v>
      </c>
      <c r="CU346" s="17">
        <v>246</v>
      </c>
      <c r="CV346" s="17">
        <v>99</v>
      </c>
      <c r="CW346" s="17">
        <v>323</v>
      </c>
      <c r="CX346" s="17">
        <v>115</v>
      </c>
      <c r="CY346" s="17">
        <v>0.96</v>
      </c>
      <c r="CZ346" s="17">
        <v>0.21</v>
      </c>
      <c r="DA346" s="17">
        <v>0</v>
      </c>
      <c r="DB346" s="15"/>
      <c r="DC346" s="15"/>
      <c r="DD346" s="15"/>
      <c r="DE346" s="15"/>
      <c r="DF346" s="15"/>
      <c r="DG346" s="15"/>
      <c r="DH346" s="15"/>
    </row>
    <row r="347" spans="1:112" ht="27.75" thickBot="1">
      <c r="A347" s="18" t="b">
        <v>1</v>
      </c>
      <c r="B347" s="18" t="b">
        <v>1</v>
      </c>
      <c r="C347" s="15"/>
      <c r="D347" s="15"/>
      <c r="E347" s="17">
        <v>177815</v>
      </c>
      <c r="F347" s="17">
        <v>0</v>
      </c>
      <c r="G347" s="17">
        <v>0</v>
      </c>
      <c r="H347" s="17">
        <v>0</v>
      </c>
      <c r="I347" s="17">
        <v>0</v>
      </c>
      <c r="J347" s="15">
        <v>0</v>
      </c>
      <c r="K347" s="17">
        <v>0</v>
      </c>
      <c r="L347" s="17">
        <v>4</v>
      </c>
      <c r="M347" s="15">
        <v>2</v>
      </c>
      <c r="N347" s="15"/>
      <c r="O347" s="17">
        <v>0</v>
      </c>
      <c r="P347" s="15" t="s">
        <v>601</v>
      </c>
      <c r="Q347" s="15">
        <v>0</v>
      </c>
      <c r="R347" s="17">
        <v>346</v>
      </c>
      <c r="S347" s="18" t="b">
        <v>0</v>
      </c>
      <c r="T347" s="15"/>
      <c r="U347" s="15"/>
      <c r="V347" s="17">
        <v>60</v>
      </c>
      <c r="W347" s="15" t="s">
        <v>3577</v>
      </c>
      <c r="X347" s="15">
        <v>4.0999999999999996</v>
      </c>
      <c r="Y347" s="18" t="b">
        <v>0</v>
      </c>
      <c r="Z347" s="15" t="s">
        <v>343</v>
      </c>
      <c r="AA347" s="15">
        <v>17.100000000000001</v>
      </c>
      <c r="AB347" s="18" t="b">
        <v>0</v>
      </c>
      <c r="AC347" s="15"/>
      <c r="AD347" s="15" t="s">
        <v>519</v>
      </c>
      <c r="AE347" s="17">
        <v>13</v>
      </c>
      <c r="AF347" s="17">
        <v>2</v>
      </c>
      <c r="AG347" s="17">
        <v>142</v>
      </c>
      <c r="AH347" s="17">
        <v>0</v>
      </c>
      <c r="AI347" s="17">
        <v>0</v>
      </c>
      <c r="AJ347" s="17">
        <v>0</v>
      </c>
      <c r="AK347" s="17">
        <v>0</v>
      </c>
      <c r="AL347" s="15">
        <v>0</v>
      </c>
      <c r="AM347" s="15">
        <v>23.7</v>
      </c>
      <c r="AN347" s="15" t="s">
        <v>343</v>
      </c>
      <c r="AO347" s="15"/>
      <c r="AP347" s="15"/>
      <c r="AQ347" s="15"/>
      <c r="AR347" s="15"/>
      <c r="AS347" s="18" t="b">
        <v>0</v>
      </c>
      <c r="AT347" s="15" t="s">
        <v>3578</v>
      </c>
      <c r="AU347" s="17">
        <v>2721</v>
      </c>
      <c r="AV347" s="17">
        <v>14</v>
      </c>
      <c r="AW347" s="17">
        <v>2</v>
      </c>
      <c r="AX347" s="17">
        <v>8</v>
      </c>
      <c r="AY347" s="17">
        <v>34</v>
      </c>
      <c r="AZ347" s="17">
        <v>0</v>
      </c>
      <c r="BA347" s="17">
        <v>0</v>
      </c>
      <c r="BB347" s="17">
        <v>1</v>
      </c>
      <c r="BC347" s="17">
        <v>3</v>
      </c>
      <c r="BD347" s="17">
        <v>0</v>
      </c>
      <c r="BE347" s="17">
        <v>0</v>
      </c>
      <c r="BF347" s="17">
        <v>20</v>
      </c>
      <c r="BG347" s="17">
        <v>472</v>
      </c>
      <c r="BH347" s="15">
        <v>619.6</v>
      </c>
      <c r="BI347" s="15">
        <v>311.10000000000002</v>
      </c>
      <c r="BJ347" s="15">
        <v>1026</v>
      </c>
      <c r="BK347" s="15">
        <v>194.7</v>
      </c>
      <c r="BL347" s="17">
        <v>0</v>
      </c>
      <c r="BM347" s="17">
        <v>0</v>
      </c>
      <c r="BN347" s="17">
        <v>0</v>
      </c>
      <c r="BO347" s="17">
        <v>0</v>
      </c>
      <c r="BP347" s="17">
        <v>30</v>
      </c>
      <c r="BQ347" s="15">
        <v>15.57</v>
      </c>
      <c r="BR347" s="15">
        <v>1.06</v>
      </c>
      <c r="BS347" s="15">
        <v>16.62</v>
      </c>
      <c r="BT347" s="15">
        <v>35.74</v>
      </c>
      <c r="BU347" s="15"/>
      <c r="BV347" s="15"/>
      <c r="BW347" s="15"/>
      <c r="BX347" s="15"/>
      <c r="BY347" s="17">
        <v>1</v>
      </c>
      <c r="BZ347" s="15"/>
      <c r="CA347" s="15"/>
      <c r="CB347" s="15"/>
      <c r="CC347" s="17">
        <v>69</v>
      </c>
      <c r="CD347" s="17">
        <v>5</v>
      </c>
      <c r="CE347" s="17">
        <v>117</v>
      </c>
      <c r="CF347" s="17">
        <v>8</v>
      </c>
      <c r="CG347" s="17">
        <v>5</v>
      </c>
      <c r="CH347" s="17">
        <v>4</v>
      </c>
      <c r="CI347" s="17">
        <v>25</v>
      </c>
      <c r="CJ347" s="17">
        <v>5</v>
      </c>
      <c r="CK347" s="17">
        <v>0.51</v>
      </c>
      <c r="CL347" s="17">
        <v>0</v>
      </c>
      <c r="CM347" s="17">
        <v>0.04</v>
      </c>
      <c r="CN347" s="17">
        <v>0.55000000000000004</v>
      </c>
      <c r="CO347" s="17">
        <v>1.18</v>
      </c>
      <c r="CP347" s="17">
        <v>1.1200000000000001</v>
      </c>
      <c r="CQ347" s="17">
        <v>63</v>
      </c>
      <c r="CR347" s="17">
        <v>16</v>
      </c>
      <c r="CS347" s="17">
        <v>457</v>
      </c>
      <c r="CT347" s="17">
        <v>46</v>
      </c>
      <c r="CU347" s="17">
        <v>47</v>
      </c>
      <c r="CV347" s="17">
        <v>6</v>
      </c>
      <c r="CW347" s="17">
        <v>21</v>
      </c>
      <c r="CX347" s="17">
        <v>5</v>
      </c>
      <c r="CY347" s="17">
        <v>0.99</v>
      </c>
      <c r="CZ347" s="17">
        <v>0.26</v>
      </c>
      <c r="DA347" s="17">
        <v>0</v>
      </c>
      <c r="DB347" s="15"/>
      <c r="DC347" s="15"/>
      <c r="DD347" s="15"/>
      <c r="DE347" s="15"/>
      <c r="DF347" s="15"/>
      <c r="DG347" s="15"/>
      <c r="DH347" s="15"/>
    </row>
    <row r="348" spans="1:112" ht="17.25" thickBot="1">
      <c r="A348" s="18" t="b">
        <v>1</v>
      </c>
      <c r="B348" s="18" t="b">
        <v>1</v>
      </c>
      <c r="C348" s="15"/>
      <c r="D348" s="15"/>
      <c r="E348" s="17">
        <v>174594</v>
      </c>
      <c r="F348" s="17">
        <v>0</v>
      </c>
      <c r="G348" s="17">
        <v>0</v>
      </c>
      <c r="H348" s="17">
        <v>0</v>
      </c>
      <c r="I348" s="17">
        <v>0</v>
      </c>
      <c r="J348" s="15">
        <v>0</v>
      </c>
      <c r="K348" s="17">
        <v>0</v>
      </c>
      <c r="L348" s="17">
        <v>4</v>
      </c>
      <c r="M348" s="15">
        <v>1.8</v>
      </c>
      <c r="N348" s="15"/>
      <c r="O348" s="17">
        <v>0</v>
      </c>
      <c r="P348" s="15" t="s">
        <v>2750</v>
      </c>
      <c r="Q348" s="15">
        <v>0</v>
      </c>
      <c r="R348" s="17">
        <v>347</v>
      </c>
      <c r="S348" s="18" t="b">
        <v>0</v>
      </c>
      <c r="T348" s="15"/>
      <c r="U348" s="15"/>
      <c r="V348" s="17">
        <v>55</v>
      </c>
      <c r="W348" s="15" t="s">
        <v>2751</v>
      </c>
      <c r="X348" s="15">
        <v>2.4</v>
      </c>
      <c r="Y348" s="18" t="b">
        <v>0</v>
      </c>
      <c r="Z348" s="15" t="s">
        <v>2752</v>
      </c>
      <c r="AA348" s="15">
        <v>0.7</v>
      </c>
      <c r="AB348" s="18" t="b">
        <v>0</v>
      </c>
      <c r="AC348" s="15"/>
      <c r="AD348" s="15" t="s">
        <v>519</v>
      </c>
      <c r="AE348" s="17">
        <v>13</v>
      </c>
      <c r="AF348" s="17">
        <v>2</v>
      </c>
      <c r="AG348" s="17">
        <v>73</v>
      </c>
      <c r="AH348" s="17">
        <v>0</v>
      </c>
      <c r="AI348" s="17">
        <v>0</v>
      </c>
      <c r="AJ348" s="17">
        <v>0</v>
      </c>
      <c r="AK348" s="17">
        <v>0</v>
      </c>
      <c r="AL348" s="15">
        <v>0</v>
      </c>
      <c r="AM348" s="15">
        <v>13.3</v>
      </c>
      <c r="AN348" s="15" t="s">
        <v>2752</v>
      </c>
      <c r="AO348" s="15"/>
      <c r="AP348" s="15"/>
      <c r="AQ348" s="15"/>
      <c r="AR348" s="15"/>
      <c r="AS348" s="18" t="b">
        <v>0</v>
      </c>
      <c r="AT348" s="15" t="s">
        <v>2753</v>
      </c>
      <c r="AU348" s="17">
        <v>1065</v>
      </c>
      <c r="AV348" s="17">
        <v>6</v>
      </c>
      <c r="AW348" s="17">
        <v>1</v>
      </c>
      <c r="AX348" s="17">
        <v>3</v>
      </c>
      <c r="AY348" s="17">
        <v>23</v>
      </c>
      <c r="AZ348" s="17">
        <v>0</v>
      </c>
      <c r="BA348" s="17">
        <v>0</v>
      </c>
      <c r="BB348" s="17">
        <v>1</v>
      </c>
      <c r="BC348" s="17">
        <v>0</v>
      </c>
      <c r="BD348" s="17">
        <v>0</v>
      </c>
      <c r="BE348" s="17">
        <v>0</v>
      </c>
      <c r="BF348" s="17">
        <v>8</v>
      </c>
      <c r="BG348" s="17">
        <v>268</v>
      </c>
      <c r="BH348" s="15">
        <v>290.39999999999998</v>
      </c>
      <c r="BI348" s="15">
        <v>153.5</v>
      </c>
      <c r="BJ348" s="15">
        <v>434</v>
      </c>
      <c r="BK348" s="15">
        <v>87.8</v>
      </c>
      <c r="BL348" s="17">
        <v>0</v>
      </c>
      <c r="BM348" s="17">
        <v>0</v>
      </c>
      <c r="BN348" s="17">
        <v>0</v>
      </c>
      <c r="BO348" s="17">
        <v>0</v>
      </c>
      <c r="BP348" s="17">
        <v>10</v>
      </c>
      <c r="BQ348" s="15">
        <v>7.25</v>
      </c>
      <c r="BR348" s="15">
        <v>1.58</v>
      </c>
      <c r="BS348" s="15">
        <v>8.83</v>
      </c>
      <c r="BT348" s="15">
        <v>21.84</v>
      </c>
      <c r="BU348" s="15"/>
      <c r="BV348" s="15"/>
      <c r="BW348" s="15"/>
      <c r="BX348" s="15"/>
      <c r="BY348" s="17">
        <v>2</v>
      </c>
      <c r="BZ348" s="15"/>
      <c r="CA348" s="15"/>
      <c r="CB348" s="15"/>
      <c r="CC348" s="17">
        <v>207</v>
      </c>
      <c r="CD348" s="17">
        <v>19</v>
      </c>
      <c r="CE348" s="17">
        <v>202</v>
      </c>
      <c r="CF348" s="17">
        <v>22</v>
      </c>
      <c r="CG348" s="17">
        <v>54</v>
      </c>
      <c r="CH348" s="17">
        <v>20</v>
      </c>
      <c r="CI348" s="17">
        <v>152</v>
      </c>
      <c r="CJ348" s="17">
        <v>20</v>
      </c>
      <c r="CK348" s="17">
        <v>0.61</v>
      </c>
      <c r="CL348" s="17">
        <v>0</v>
      </c>
      <c r="CM348" s="17">
        <v>0.13</v>
      </c>
      <c r="CN348" s="17">
        <v>0.74</v>
      </c>
      <c r="CO348" s="17">
        <v>1.85</v>
      </c>
      <c r="CP348" s="17">
        <v>1.94</v>
      </c>
      <c r="CQ348" s="17">
        <v>122</v>
      </c>
      <c r="CR348" s="17">
        <v>31</v>
      </c>
      <c r="CS348" s="17">
        <v>359</v>
      </c>
      <c r="CT348" s="17">
        <v>28</v>
      </c>
      <c r="CU348" s="17">
        <v>250</v>
      </c>
      <c r="CV348" s="17">
        <v>26</v>
      </c>
      <c r="CW348" s="17">
        <v>226</v>
      </c>
      <c r="CX348" s="17">
        <v>39</v>
      </c>
      <c r="CY348" s="17">
        <v>0.85</v>
      </c>
      <c r="CZ348" s="17">
        <v>0.25</v>
      </c>
      <c r="DA348" s="17">
        <v>0</v>
      </c>
      <c r="DB348" s="15"/>
      <c r="DC348" s="15"/>
      <c r="DD348" s="15"/>
      <c r="DE348" s="15"/>
      <c r="DF348" s="15"/>
      <c r="DG348" s="15"/>
      <c r="DH348" s="15"/>
    </row>
    <row r="349" spans="1:112" ht="17.25" thickBot="1">
      <c r="A349" s="18" t="b">
        <v>1</v>
      </c>
      <c r="B349" s="18" t="b">
        <v>1</v>
      </c>
      <c r="C349" s="15"/>
      <c r="D349" s="15"/>
      <c r="E349" s="17">
        <v>235826</v>
      </c>
      <c r="F349" s="17">
        <v>0</v>
      </c>
      <c r="G349" s="17">
        <v>0</v>
      </c>
      <c r="H349" s="17">
        <v>0</v>
      </c>
      <c r="I349" s="17">
        <v>0</v>
      </c>
      <c r="J349" s="15">
        <v>0</v>
      </c>
      <c r="K349" s="17">
        <v>0</v>
      </c>
      <c r="L349" s="17">
        <v>4</v>
      </c>
      <c r="M349" s="15">
        <v>1.4</v>
      </c>
      <c r="N349" s="15"/>
      <c r="O349" s="17">
        <v>0</v>
      </c>
      <c r="P349" s="15" t="s">
        <v>667</v>
      </c>
      <c r="Q349" s="15">
        <v>0</v>
      </c>
      <c r="R349" s="17">
        <v>348</v>
      </c>
      <c r="S349" s="18" t="b">
        <v>0</v>
      </c>
      <c r="T349" s="15"/>
      <c r="U349" s="15"/>
      <c r="V349" s="17">
        <v>50</v>
      </c>
      <c r="W349" s="15" t="s">
        <v>2740</v>
      </c>
      <c r="X349" s="15">
        <v>1.1000000000000001</v>
      </c>
      <c r="Y349" s="18" t="b">
        <v>0</v>
      </c>
      <c r="Z349" s="15" t="s">
        <v>2741</v>
      </c>
      <c r="AA349" s="15">
        <v>0.5</v>
      </c>
      <c r="AB349" s="18" t="b">
        <v>0</v>
      </c>
      <c r="AC349" s="15"/>
      <c r="AD349" s="15" t="s">
        <v>519</v>
      </c>
      <c r="AE349" s="17">
        <v>13</v>
      </c>
      <c r="AF349" s="17">
        <v>2</v>
      </c>
      <c r="AG349" s="17">
        <v>17</v>
      </c>
      <c r="AH349" s="17">
        <v>0</v>
      </c>
      <c r="AI349" s="17">
        <v>0</v>
      </c>
      <c r="AJ349" s="17">
        <v>0</v>
      </c>
      <c r="AK349" s="17">
        <v>0</v>
      </c>
      <c r="AL349" s="15">
        <v>0</v>
      </c>
      <c r="AM349" s="15">
        <v>3.4</v>
      </c>
      <c r="AN349" s="15" t="s">
        <v>2741</v>
      </c>
      <c r="AO349" s="15"/>
      <c r="AP349" s="15"/>
      <c r="AQ349" s="15"/>
      <c r="AR349" s="15"/>
      <c r="AS349" s="18" t="b">
        <v>0</v>
      </c>
      <c r="AT349" s="15" t="s">
        <v>2742</v>
      </c>
      <c r="AU349" s="17">
        <v>244</v>
      </c>
      <c r="AV349" s="17">
        <v>0</v>
      </c>
      <c r="AW349" s="17">
        <v>0</v>
      </c>
      <c r="AX349" s="17">
        <v>1</v>
      </c>
      <c r="AY349" s="17">
        <v>9</v>
      </c>
      <c r="AZ349" s="17">
        <v>0</v>
      </c>
      <c r="BA349" s="17">
        <v>0</v>
      </c>
      <c r="BB349" s="17">
        <v>0</v>
      </c>
      <c r="BC349" s="17">
        <v>0</v>
      </c>
      <c r="BD349" s="17">
        <v>0</v>
      </c>
      <c r="BE349" s="17">
        <v>0</v>
      </c>
      <c r="BF349" s="17">
        <v>0</v>
      </c>
      <c r="BG349" s="17">
        <v>42</v>
      </c>
      <c r="BH349" s="15">
        <v>13.6</v>
      </c>
      <c r="BI349" s="15">
        <v>38.1</v>
      </c>
      <c r="BJ349" s="15">
        <v>120</v>
      </c>
      <c r="BK349" s="15">
        <v>16.5</v>
      </c>
      <c r="BL349" s="17">
        <v>0</v>
      </c>
      <c r="BM349" s="17">
        <v>0</v>
      </c>
      <c r="BN349" s="17">
        <v>0</v>
      </c>
      <c r="BO349" s="17">
        <v>0</v>
      </c>
      <c r="BP349" s="17">
        <v>2</v>
      </c>
      <c r="BQ349" s="15">
        <v>0.9</v>
      </c>
      <c r="BR349" s="15">
        <v>0.13</v>
      </c>
      <c r="BS349" s="15">
        <v>1.03</v>
      </c>
      <c r="BT349" s="15">
        <v>6.81</v>
      </c>
      <c r="BU349" s="15"/>
      <c r="BV349" s="15"/>
      <c r="BW349" s="15"/>
      <c r="BX349" s="15"/>
      <c r="BY349" s="17">
        <v>3</v>
      </c>
      <c r="BZ349" s="15"/>
      <c r="CA349" s="15"/>
      <c r="CB349" s="15"/>
      <c r="CC349" s="17">
        <v>362</v>
      </c>
      <c r="CD349" s="17">
        <v>40</v>
      </c>
      <c r="CE349" s="17">
        <v>300</v>
      </c>
      <c r="CF349" s="17">
        <v>38</v>
      </c>
      <c r="CG349" s="17">
        <v>216</v>
      </c>
      <c r="CH349" s="17">
        <v>37</v>
      </c>
      <c r="CI349" s="17">
        <v>319</v>
      </c>
      <c r="CJ349" s="17">
        <v>39</v>
      </c>
      <c r="CK349" s="17">
        <v>0.33</v>
      </c>
      <c r="CL349" s="17">
        <v>0</v>
      </c>
      <c r="CM349" s="17">
        <v>0.05</v>
      </c>
      <c r="CN349" s="17">
        <v>0.38</v>
      </c>
      <c r="CO349" s="17">
        <v>2.5099999999999998</v>
      </c>
      <c r="CP349" s="17">
        <v>3.32</v>
      </c>
      <c r="CQ349" s="17">
        <v>275</v>
      </c>
      <c r="CR349" s="17">
        <v>50</v>
      </c>
      <c r="CS349" s="17">
        <v>253</v>
      </c>
      <c r="CT349" s="17">
        <v>17</v>
      </c>
      <c r="CU349" s="17">
        <v>353</v>
      </c>
      <c r="CV349" s="17">
        <v>41</v>
      </c>
      <c r="CW349" s="17">
        <v>256</v>
      </c>
      <c r="CX349" s="17">
        <v>44</v>
      </c>
      <c r="CY349" s="17">
        <v>0.74</v>
      </c>
      <c r="CZ349" s="17">
        <v>0.37</v>
      </c>
      <c r="DA349" s="17">
        <v>0</v>
      </c>
      <c r="DB349" s="15"/>
      <c r="DC349" s="15"/>
      <c r="DD349" s="15"/>
      <c r="DE349" s="15"/>
      <c r="DF349" s="15"/>
      <c r="DG349" s="15"/>
      <c r="DH349" s="15"/>
    </row>
    <row r="350" spans="1:112" ht="40.5" thickBot="1">
      <c r="A350" s="18" t="b">
        <v>1</v>
      </c>
      <c r="B350" s="18" t="b">
        <v>1</v>
      </c>
      <c r="C350" s="15"/>
      <c r="D350" s="15"/>
      <c r="E350" s="17">
        <v>565297</v>
      </c>
      <c r="F350" s="17">
        <v>0</v>
      </c>
      <c r="G350" s="17">
        <v>0</v>
      </c>
      <c r="H350" s="17">
        <v>0</v>
      </c>
      <c r="I350" s="17">
        <v>0</v>
      </c>
      <c r="J350" s="15">
        <v>0</v>
      </c>
      <c r="K350" s="17">
        <v>0</v>
      </c>
      <c r="L350" s="17">
        <v>4</v>
      </c>
      <c r="M350" s="15">
        <v>1</v>
      </c>
      <c r="N350" s="15"/>
      <c r="O350" s="17">
        <v>0</v>
      </c>
      <c r="P350" s="15" t="s">
        <v>703</v>
      </c>
      <c r="Q350" s="15">
        <v>0</v>
      </c>
      <c r="R350" s="17">
        <v>349</v>
      </c>
      <c r="S350" s="18" t="b">
        <v>0</v>
      </c>
      <c r="T350" s="15"/>
      <c r="U350" s="15"/>
      <c r="V350" s="17">
        <v>45</v>
      </c>
      <c r="W350" s="15" t="s">
        <v>2746</v>
      </c>
      <c r="X350" s="15">
        <v>0</v>
      </c>
      <c r="Y350" s="18" t="b">
        <v>0</v>
      </c>
      <c r="Z350" s="15" t="s">
        <v>2747</v>
      </c>
      <c r="AA350" s="15">
        <v>0.6</v>
      </c>
      <c r="AB350" s="18" t="b">
        <v>0</v>
      </c>
      <c r="AC350" s="15"/>
      <c r="AD350" s="15" t="s">
        <v>519</v>
      </c>
      <c r="AE350" s="17">
        <v>13</v>
      </c>
      <c r="AF350" s="17">
        <v>2</v>
      </c>
      <c r="AG350" s="17">
        <v>0</v>
      </c>
      <c r="AH350" s="17">
        <v>0</v>
      </c>
      <c r="AI350" s="17">
        <v>0</v>
      </c>
      <c r="AJ350" s="17">
        <v>0</v>
      </c>
      <c r="AK350" s="17">
        <v>0</v>
      </c>
      <c r="AL350" s="15">
        <v>0</v>
      </c>
      <c r="AM350" s="15">
        <v>0</v>
      </c>
      <c r="AN350" s="15" t="s">
        <v>2748</v>
      </c>
      <c r="AO350" s="15"/>
      <c r="AP350" s="15"/>
      <c r="AQ350" s="15"/>
      <c r="AR350" s="15"/>
      <c r="AS350" s="18" t="b">
        <v>0</v>
      </c>
      <c r="AT350" s="15" t="s">
        <v>2749</v>
      </c>
      <c r="AU350" s="17">
        <v>0</v>
      </c>
      <c r="AV350" s="17">
        <v>0</v>
      </c>
      <c r="AW350" s="17">
        <v>0</v>
      </c>
      <c r="AX350" s="17">
        <v>0</v>
      </c>
      <c r="AY350" s="17">
        <v>0</v>
      </c>
      <c r="AZ350" s="17">
        <v>0</v>
      </c>
      <c r="BA350" s="17">
        <v>0</v>
      </c>
      <c r="BB350" s="17">
        <v>0</v>
      </c>
      <c r="BC350" s="17">
        <v>0</v>
      </c>
      <c r="BD350" s="17">
        <v>0</v>
      </c>
      <c r="BE350" s="17">
        <v>0</v>
      </c>
      <c r="BF350" s="17">
        <v>0</v>
      </c>
      <c r="BG350" s="17">
        <v>0</v>
      </c>
      <c r="BH350" s="15">
        <v>0</v>
      </c>
      <c r="BI350" s="15">
        <v>0</v>
      </c>
      <c r="BJ350" s="15">
        <v>0</v>
      </c>
      <c r="BK350" s="15">
        <v>0</v>
      </c>
      <c r="BL350" s="17">
        <v>0</v>
      </c>
      <c r="BM350" s="17">
        <v>0</v>
      </c>
      <c r="BN350" s="17">
        <v>0</v>
      </c>
      <c r="BO350" s="17">
        <v>0</v>
      </c>
      <c r="BP350" s="17">
        <v>0</v>
      </c>
      <c r="BQ350" s="15">
        <v>0</v>
      </c>
      <c r="BR350" s="15">
        <v>0</v>
      </c>
      <c r="BS350" s="15">
        <v>0</v>
      </c>
      <c r="BT350" s="15">
        <v>0</v>
      </c>
      <c r="BU350" s="15"/>
      <c r="BV350" s="15"/>
      <c r="BW350" s="15"/>
      <c r="BX350" s="15"/>
      <c r="BY350" s="15"/>
      <c r="BZ350" s="15"/>
      <c r="CA350" s="15"/>
      <c r="CB350" s="15"/>
      <c r="CC350" s="17">
        <v>481</v>
      </c>
      <c r="CD350" s="17">
        <v>51</v>
      </c>
      <c r="CE350" s="17">
        <v>477</v>
      </c>
      <c r="CF350" s="17">
        <v>51</v>
      </c>
      <c r="CG350" s="17">
        <v>467</v>
      </c>
      <c r="CH350" s="17">
        <v>51</v>
      </c>
      <c r="CI350" s="17">
        <v>483</v>
      </c>
      <c r="CJ350" s="17">
        <v>52</v>
      </c>
      <c r="CK350" s="17">
        <v>0</v>
      </c>
      <c r="CL350" s="17">
        <v>0</v>
      </c>
      <c r="CM350" s="17">
        <v>0</v>
      </c>
      <c r="CN350" s="17">
        <v>0</v>
      </c>
      <c r="CO350" s="17">
        <v>0</v>
      </c>
      <c r="CP350" s="17">
        <v>0</v>
      </c>
      <c r="CQ350" s="17">
        <v>470</v>
      </c>
      <c r="CR350" s="17">
        <v>63</v>
      </c>
      <c r="CS350" s="17">
        <v>169</v>
      </c>
      <c r="CT350" s="17">
        <v>7</v>
      </c>
      <c r="CU350" s="17">
        <v>485</v>
      </c>
      <c r="CV350" s="17">
        <v>53</v>
      </c>
      <c r="CW350" s="17">
        <v>245</v>
      </c>
      <c r="CX350" s="17">
        <v>41</v>
      </c>
      <c r="CY350" s="17">
        <v>0</v>
      </c>
      <c r="CZ350" s="17">
        <v>0</v>
      </c>
      <c r="DA350" s="17">
        <v>0</v>
      </c>
      <c r="DB350" s="15"/>
      <c r="DC350" s="15"/>
      <c r="DD350" s="15"/>
      <c r="DE350" s="15"/>
      <c r="DF350" s="15"/>
      <c r="DG350" s="15"/>
      <c r="DH350" s="15"/>
    </row>
    <row r="351" spans="1:112" ht="17.25" thickBot="1">
      <c r="A351" s="18" t="b">
        <v>1</v>
      </c>
      <c r="B351" s="18" t="b">
        <v>1</v>
      </c>
      <c r="C351" s="15"/>
      <c r="D351" s="15"/>
      <c r="E351" s="17">
        <v>116535</v>
      </c>
      <c r="F351" s="17">
        <v>0</v>
      </c>
      <c r="G351" s="17">
        <v>0</v>
      </c>
      <c r="H351" s="17">
        <v>0</v>
      </c>
      <c r="I351" s="17">
        <v>0</v>
      </c>
      <c r="J351" s="15">
        <v>0</v>
      </c>
      <c r="K351" s="17">
        <v>0</v>
      </c>
      <c r="L351" s="17">
        <v>1</v>
      </c>
      <c r="M351" s="15">
        <v>3.3</v>
      </c>
      <c r="N351" s="15"/>
      <c r="O351" s="17">
        <v>0</v>
      </c>
      <c r="P351" s="15" t="s">
        <v>59</v>
      </c>
      <c r="Q351" s="15">
        <v>0</v>
      </c>
      <c r="R351" s="17">
        <v>350</v>
      </c>
      <c r="S351" s="18" t="b">
        <v>0</v>
      </c>
      <c r="T351" s="15"/>
      <c r="U351" s="15"/>
      <c r="V351" s="17">
        <v>55</v>
      </c>
      <c r="W351" s="15" t="s">
        <v>815</v>
      </c>
      <c r="X351" s="15">
        <v>3.5</v>
      </c>
      <c r="Y351" s="18" t="b">
        <v>0</v>
      </c>
      <c r="Z351" s="15" t="s">
        <v>2754</v>
      </c>
      <c r="AA351" s="15">
        <v>4.7</v>
      </c>
      <c r="AB351" s="18" t="b">
        <v>0</v>
      </c>
      <c r="AC351" s="15"/>
      <c r="AD351" s="15" t="s">
        <v>519</v>
      </c>
      <c r="AE351" s="17">
        <v>14</v>
      </c>
      <c r="AF351" s="17">
        <v>14</v>
      </c>
      <c r="AG351" s="17">
        <v>91</v>
      </c>
      <c r="AH351" s="17">
        <v>0</v>
      </c>
      <c r="AI351" s="17">
        <v>0</v>
      </c>
      <c r="AJ351" s="17">
        <v>0</v>
      </c>
      <c r="AK351" s="17">
        <v>0</v>
      </c>
      <c r="AL351" s="15">
        <v>0</v>
      </c>
      <c r="AM351" s="15">
        <v>16.5</v>
      </c>
      <c r="AN351" s="15" t="s">
        <v>1230</v>
      </c>
      <c r="AO351" s="15"/>
      <c r="AP351" s="15"/>
      <c r="AQ351" s="15"/>
      <c r="AR351" s="15"/>
      <c r="AS351" s="18" t="b">
        <v>0</v>
      </c>
      <c r="AT351" s="15" t="s">
        <v>2755</v>
      </c>
      <c r="AU351" s="17">
        <v>2340</v>
      </c>
      <c r="AV351" s="17">
        <v>0</v>
      </c>
      <c r="AW351" s="17">
        <v>0</v>
      </c>
      <c r="AX351" s="17">
        <v>8</v>
      </c>
      <c r="AY351" s="17">
        <v>31</v>
      </c>
      <c r="AZ351" s="17">
        <v>0</v>
      </c>
      <c r="BA351" s="17">
        <v>0</v>
      </c>
      <c r="BB351" s="17">
        <v>0</v>
      </c>
      <c r="BC351" s="17">
        <v>1</v>
      </c>
      <c r="BD351" s="17">
        <v>0</v>
      </c>
      <c r="BE351" s="17">
        <v>57</v>
      </c>
      <c r="BF351" s="17">
        <v>8</v>
      </c>
      <c r="BG351" s="17">
        <v>389</v>
      </c>
      <c r="BH351" s="15">
        <v>479.8</v>
      </c>
      <c r="BI351" s="15">
        <v>0.1</v>
      </c>
      <c r="BJ351" s="15">
        <v>0</v>
      </c>
      <c r="BK351" s="15">
        <v>47.8</v>
      </c>
      <c r="BL351" s="17">
        <v>0</v>
      </c>
      <c r="BM351" s="17">
        <v>0</v>
      </c>
      <c r="BN351" s="17">
        <v>0</v>
      </c>
      <c r="BO351" s="17">
        <v>0</v>
      </c>
      <c r="BP351" s="17">
        <v>26</v>
      </c>
      <c r="BQ351" s="15">
        <v>0</v>
      </c>
      <c r="BR351" s="15">
        <v>0.03</v>
      </c>
      <c r="BS351" s="15">
        <v>0.03</v>
      </c>
      <c r="BT351" s="15">
        <v>29.58</v>
      </c>
      <c r="BU351" s="15"/>
      <c r="BV351" s="15"/>
      <c r="BW351" s="15"/>
      <c r="BX351" s="15"/>
      <c r="BY351" s="15"/>
      <c r="BZ351" s="15"/>
      <c r="CA351" s="15"/>
      <c r="CB351" s="15"/>
      <c r="CC351" s="17">
        <v>120</v>
      </c>
      <c r="CD351" s="17">
        <v>18</v>
      </c>
      <c r="CE351" s="17">
        <v>377</v>
      </c>
      <c r="CF351" s="17">
        <v>13</v>
      </c>
      <c r="CG351" s="17">
        <v>535</v>
      </c>
      <c r="CH351" s="17">
        <v>59</v>
      </c>
      <c r="CI351" s="17">
        <v>250</v>
      </c>
      <c r="CJ351" s="17">
        <v>18</v>
      </c>
      <c r="CK351" s="17">
        <v>0</v>
      </c>
      <c r="CL351" s="17">
        <v>2.19</v>
      </c>
      <c r="CM351" s="17">
        <v>0</v>
      </c>
      <c r="CN351" s="17">
        <v>0</v>
      </c>
      <c r="CO351" s="17">
        <v>1.1399999999999999</v>
      </c>
      <c r="CP351" s="17">
        <v>1.19</v>
      </c>
      <c r="CQ351" s="17">
        <v>115</v>
      </c>
      <c r="CR351" s="17">
        <v>3</v>
      </c>
      <c r="CS351" s="17">
        <v>352</v>
      </c>
      <c r="CT351" s="17">
        <v>58</v>
      </c>
      <c r="CU351" s="17">
        <v>104</v>
      </c>
      <c r="CV351" s="17">
        <v>11</v>
      </c>
      <c r="CW351" s="17">
        <v>82</v>
      </c>
      <c r="CX351" s="17">
        <v>12</v>
      </c>
      <c r="CY351" s="17">
        <v>1</v>
      </c>
      <c r="CZ351" s="17">
        <v>0.31</v>
      </c>
      <c r="DA351" s="17">
        <v>0</v>
      </c>
      <c r="DB351" s="15"/>
      <c r="DC351" s="15"/>
      <c r="DD351" s="15"/>
      <c r="DE351" s="15"/>
      <c r="DF351" s="15"/>
      <c r="DG351" s="15"/>
      <c r="DH351" s="15"/>
    </row>
    <row r="352" spans="1:112" ht="27.75" thickBot="1">
      <c r="A352" s="18" t="b">
        <v>1</v>
      </c>
      <c r="B352" s="18" t="b">
        <v>1</v>
      </c>
      <c r="C352" s="15"/>
      <c r="D352" s="15"/>
      <c r="E352" s="17">
        <v>449027</v>
      </c>
      <c r="F352" s="17">
        <v>0</v>
      </c>
      <c r="G352" s="17">
        <v>0</v>
      </c>
      <c r="H352" s="17">
        <v>0</v>
      </c>
      <c r="I352" s="17">
        <v>0</v>
      </c>
      <c r="J352" s="15">
        <v>0</v>
      </c>
      <c r="K352" s="17">
        <v>0</v>
      </c>
      <c r="L352" s="17">
        <v>1</v>
      </c>
      <c r="M352" s="15">
        <v>2.6</v>
      </c>
      <c r="N352" s="15"/>
      <c r="O352" s="17">
        <v>0</v>
      </c>
      <c r="P352" s="15" t="s">
        <v>2756</v>
      </c>
      <c r="Q352" s="15">
        <v>0</v>
      </c>
      <c r="R352" s="17">
        <v>351</v>
      </c>
      <c r="S352" s="18" t="b">
        <v>0</v>
      </c>
      <c r="T352" s="15"/>
      <c r="U352" s="15"/>
      <c r="V352" s="17">
        <v>50</v>
      </c>
      <c r="W352" s="15" t="s">
        <v>2757</v>
      </c>
      <c r="X352" s="15">
        <v>3.4</v>
      </c>
      <c r="Y352" s="18" t="b">
        <v>0</v>
      </c>
      <c r="Z352" s="15" t="s">
        <v>2758</v>
      </c>
      <c r="AA352" s="15">
        <v>0.2</v>
      </c>
      <c r="AB352" s="18" t="b">
        <v>0</v>
      </c>
      <c r="AC352" s="15"/>
      <c r="AD352" s="15" t="s">
        <v>519</v>
      </c>
      <c r="AE352" s="17">
        <v>14</v>
      </c>
      <c r="AF352" s="17">
        <v>14</v>
      </c>
      <c r="AG352" s="17">
        <v>34</v>
      </c>
      <c r="AH352" s="17">
        <v>0</v>
      </c>
      <c r="AI352" s="17">
        <v>0</v>
      </c>
      <c r="AJ352" s="17">
        <v>0</v>
      </c>
      <c r="AK352" s="17">
        <v>0</v>
      </c>
      <c r="AL352" s="15">
        <v>0</v>
      </c>
      <c r="AM352" s="15">
        <v>6.8</v>
      </c>
      <c r="AN352" s="15" t="s">
        <v>2758</v>
      </c>
      <c r="AO352" s="15"/>
      <c r="AP352" s="15"/>
      <c r="AQ352" s="15"/>
      <c r="AR352" s="15"/>
      <c r="AS352" s="18" t="b">
        <v>0</v>
      </c>
      <c r="AT352" s="15" t="s">
        <v>2759</v>
      </c>
      <c r="AU352" s="17">
        <v>867</v>
      </c>
      <c r="AV352" s="17">
        <v>0</v>
      </c>
      <c r="AW352" s="17">
        <v>0</v>
      </c>
      <c r="AX352" s="17">
        <v>2</v>
      </c>
      <c r="AY352" s="17">
        <v>18</v>
      </c>
      <c r="AZ352" s="17">
        <v>0</v>
      </c>
      <c r="BA352" s="17">
        <v>1</v>
      </c>
      <c r="BB352" s="17">
        <v>0</v>
      </c>
      <c r="BC352" s="17">
        <v>0</v>
      </c>
      <c r="BD352" s="17">
        <v>0</v>
      </c>
      <c r="BE352" s="17">
        <v>34</v>
      </c>
      <c r="BF352" s="17">
        <v>2</v>
      </c>
      <c r="BG352" s="17">
        <v>139</v>
      </c>
      <c r="BH352" s="15">
        <v>275.60000000000002</v>
      </c>
      <c r="BI352" s="15">
        <v>0</v>
      </c>
      <c r="BJ352" s="15">
        <v>0</v>
      </c>
      <c r="BK352" s="15">
        <v>27.5</v>
      </c>
      <c r="BL352" s="17">
        <v>0</v>
      </c>
      <c r="BM352" s="17">
        <v>0</v>
      </c>
      <c r="BN352" s="17">
        <v>0</v>
      </c>
      <c r="BO352" s="17">
        <v>0</v>
      </c>
      <c r="BP352" s="17">
        <v>10</v>
      </c>
      <c r="BQ352" s="15">
        <v>0</v>
      </c>
      <c r="BR352" s="15">
        <v>0</v>
      </c>
      <c r="BS352" s="15">
        <v>0</v>
      </c>
      <c r="BT352" s="15">
        <v>13.29</v>
      </c>
      <c r="BU352" s="15"/>
      <c r="BV352" s="15"/>
      <c r="BW352" s="15"/>
      <c r="BX352" s="15"/>
      <c r="BY352" s="15"/>
      <c r="BZ352" s="15"/>
      <c r="CA352" s="15"/>
      <c r="CB352" s="15"/>
      <c r="CC352" s="17">
        <v>215</v>
      </c>
      <c r="CD352" s="17">
        <v>20</v>
      </c>
      <c r="CE352" s="17">
        <v>508</v>
      </c>
      <c r="CF352" s="17">
        <v>58</v>
      </c>
      <c r="CG352" s="17">
        <v>505</v>
      </c>
      <c r="CH352" s="17">
        <v>56</v>
      </c>
      <c r="CI352" s="17">
        <v>293</v>
      </c>
      <c r="CJ352" s="17">
        <v>20</v>
      </c>
      <c r="CK352" s="17">
        <v>0</v>
      </c>
      <c r="CL352" s="17">
        <v>3.53</v>
      </c>
      <c r="CM352" s="17">
        <v>0</v>
      </c>
      <c r="CN352" s="17">
        <v>0</v>
      </c>
      <c r="CO352" s="17">
        <v>1.38</v>
      </c>
      <c r="CP352" s="17">
        <v>1.87</v>
      </c>
      <c r="CQ352" s="17">
        <v>291</v>
      </c>
      <c r="CR352" s="17">
        <v>15</v>
      </c>
      <c r="CS352" s="17">
        <v>269</v>
      </c>
      <c r="CT352" s="17">
        <v>53</v>
      </c>
      <c r="CU352" s="17">
        <v>112</v>
      </c>
      <c r="CV352" s="17">
        <v>14</v>
      </c>
      <c r="CW352" s="17">
        <v>356</v>
      </c>
      <c r="CX352" s="17">
        <v>41</v>
      </c>
      <c r="CY352" s="17">
        <v>1.04</v>
      </c>
      <c r="CZ352" s="17">
        <v>0.21</v>
      </c>
      <c r="DA352" s="17">
        <v>0</v>
      </c>
      <c r="DB352" s="15"/>
      <c r="DC352" s="15"/>
      <c r="DD352" s="15"/>
      <c r="DE352" s="15"/>
      <c r="DF352" s="15"/>
      <c r="DG352" s="15"/>
      <c r="DH352" s="15"/>
    </row>
    <row r="353" spans="1:112" ht="17.25" thickBot="1">
      <c r="A353" s="18" t="b">
        <v>1</v>
      </c>
      <c r="B353" s="18" t="b">
        <v>1</v>
      </c>
      <c r="C353" s="15"/>
      <c r="D353" s="15"/>
      <c r="E353" s="17">
        <v>155503</v>
      </c>
      <c r="F353" s="17">
        <v>0</v>
      </c>
      <c r="G353" s="17">
        <v>0</v>
      </c>
      <c r="H353" s="17">
        <v>0</v>
      </c>
      <c r="I353" s="17">
        <v>0</v>
      </c>
      <c r="J353" s="15">
        <v>0</v>
      </c>
      <c r="K353" s="17">
        <v>0</v>
      </c>
      <c r="L353" s="17">
        <v>1</v>
      </c>
      <c r="M353" s="15">
        <v>1</v>
      </c>
      <c r="N353" s="15"/>
      <c r="O353" s="17">
        <v>0</v>
      </c>
      <c r="P353" s="15" t="s">
        <v>1523</v>
      </c>
      <c r="Q353" s="15">
        <v>0</v>
      </c>
      <c r="R353" s="17">
        <v>352</v>
      </c>
      <c r="S353" s="18" t="b">
        <v>0</v>
      </c>
      <c r="T353" s="15"/>
      <c r="U353" s="15"/>
      <c r="V353" s="17">
        <v>40</v>
      </c>
      <c r="W353" s="15" t="s">
        <v>2764</v>
      </c>
      <c r="X353" s="15">
        <v>2</v>
      </c>
      <c r="Y353" s="18" t="b">
        <v>0</v>
      </c>
      <c r="Z353" s="15" t="s">
        <v>2765</v>
      </c>
      <c r="AA353" s="15">
        <v>1.2</v>
      </c>
      <c r="AB353" s="18" t="b">
        <v>0</v>
      </c>
      <c r="AC353" s="15"/>
      <c r="AD353" s="15" t="s">
        <v>519</v>
      </c>
      <c r="AE353" s="17">
        <v>14</v>
      </c>
      <c r="AF353" s="17">
        <v>14</v>
      </c>
      <c r="AG353" s="17">
        <v>6</v>
      </c>
      <c r="AH353" s="17">
        <v>0</v>
      </c>
      <c r="AI353" s="17">
        <v>0</v>
      </c>
      <c r="AJ353" s="17">
        <v>0</v>
      </c>
      <c r="AK353" s="17">
        <v>0</v>
      </c>
      <c r="AL353" s="15">
        <v>0</v>
      </c>
      <c r="AM353" s="15">
        <v>1.5</v>
      </c>
      <c r="AN353" s="15" t="s">
        <v>2765</v>
      </c>
      <c r="AO353" s="15"/>
      <c r="AP353" s="15"/>
      <c r="AQ353" s="15"/>
      <c r="AR353" s="15"/>
      <c r="AS353" s="18" t="b">
        <v>0</v>
      </c>
      <c r="AT353" s="15" t="s">
        <v>2766</v>
      </c>
      <c r="AU353" s="17">
        <v>212</v>
      </c>
      <c r="AV353" s="17">
        <v>0</v>
      </c>
      <c r="AW353" s="17">
        <v>0</v>
      </c>
      <c r="AX353" s="17">
        <v>0</v>
      </c>
      <c r="AY353" s="17">
        <v>4</v>
      </c>
      <c r="AZ353" s="17">
        <v>0</v>
      </c>
      <c r="BA353" s="17">
        <v>0</v>
      </c>
      <c r="BB353" s="17">
        <v>0</v>
      </c>
      <c r="BC353" s="17">
        <v>0</v>
      </c>
      <c r="BD353" s="17">
        <v>0</v>
      </c>
      <c r="BE353" s="17">
        <v>9</v>
      </c>
      <c r="BF353" s="17">
        <v>0</v>
      </c>
      <c r="BG353" s="17">
        <v>34</v>
      </c>
      <c r="BH353" s="15">
        <v>83.8</v>
      </c>
      <c r="BI353" s="15">
        <v>0</v>
      </c>
      <c r="BJ353" s="15">
        <v>0</v>
      </c>
      <c r="BK353" s="15">
        <v>8.4</v>
      </c>
      <c r="BL353" s="17">
        <v>0</v>
      </c>
      <c r="BM353" s="17">
        <v>0</v>
      </c>
      <c r="BN353" s="17">
        <v>0</v>
      </c>
      <c r="BO353" s="17">
        <v>0</v>
      </c>
      <c r="BP353" s="17">
        <v>2</v>
      </c>
      <c r="BQ353" s="15">
        <v>0</v>
      </c>
      <c r="BR353" s="15">
        <v>0</v>
      </c>
      <c r="BS353" s="15">
        <v>0</v>
      </c>
      <c r="BT353" s="15">
        <v>4.76</v>
      </c>
      <c r="BU353" s="15"/>
      <c r="BV353" s="15"/>
      <c r="BW353" s="15"/>
      <c r="BX353" s="15"/>
      <c r="BY353" s="15"/>
      <c r="BZ353" s="15"/>
      <c r="CA353" s="15"/>
      <c r="CB353" s="15"/>
      <c r="CC353" s="17">
        <v>314</v>
      </c>
      <c r="CD353" s="17">
        <v>25</v>
      </c>
      <c r="CE353" s="17">
        <v>388</v>
      </c>
      <c r="CF353" s="17">
        <v>21</v>
      </c>
      <c r="CG353" s="17">
        <v>369</v>
      </c>
      <c r="CH353" s="17">
        <v>12</v>
      </c>
      <c r="CI353" s="17">
        <v>344</v>
      </c>
      <c r="CJ353" s="17">
        <v>25</v>
      </c>
      <c r="CK353" s="17">
        <v>0</v>
      </c>
      <c r="CL353" s="17">
        <v>3.82</v>
      </c>
      <c r="CM353" s="17">
        <v>0</v>
      </c>
      <c r="CN353" s="17">
        <v>0</v>
      </c>
      <c r="CO353" s="17">
        <v>2.02</v>
      </c>
      <c r="CP353" s="17">
        <v>1.7</v>
      </c>
      <c r="CQ353" s="17">
        <v>504</v>
      </c>
      <c r="CR353" s="17">
        <v>48</v>
      </c>
      <c r="CS353" s="17">
        <v>13</v>
      </c>
      <c r="CT353" s="17">
        <v>8</v>
      </c>
      <c r="CU353" s="17">
        <v>281</v>
      </c>
      <c r="CV353" s="17">
        <v>27</v>
      </c>
      <c r="CW353" s="17">
        <v>182</v>
      </c>
      <c r="CX353" s="17">
        <v>26</v>
      </c>
      <c r="CY353" s="17">
        <v>0.85</v>
      </c>
      <c r="CZ353" s="17">
        <v>0</v>
      </c>
      <c r="DA353" s="17">
        <v>0</v>
      </c>
      <c r="DB353" s="15"/>
      <c r="DC353" s="15"/>
      <c r="DD353" s="15"/>
      <c r="DE353" s="15"/>
      <c r="DF353" s="15"/>
      <c r="DG353" s="15"/>
      <c r="DH353" s="15"/>
    </row>
    <row r="354" spans="1:112" ht="17.25" thickBot="1">
      <c r="A354" s="18" t="b">
        <v>1</v>
      </c>
      <c r="B354" s="18" t="b">
        <v>1</v>
      </c>
      <c r="C354" s="15"/>
      <c r="D354" s="15"/>
      <c r="E354" s="17">
        <v>586268</v>
      </c>
      <c r="F354" s="17">
        <v>0</v>
      </c>
      <c r="G354" s="17">
        <v>0</v>
      </c>
      <c r="H354" s="17">
        <v>0</v>
      </c>
      <c r="I354" s="17">
        <v>0</v>
      </c>
      <c r="J354" s="15">
        <v>0</v>
      </c>
      <c r="K354" s="17">
        <v>0</v>
      </c>
      <c r="L354" s="17">
        <v>1</v>
      </c>
      <c r="M354" s="15">
        <v>1</v>
      </c>
      <c r="N354" s="15"/>
      <c r="O354" s="17">
        <v>0</v>
      </c>
      <c r="P354" s="15" t="s">
        <v>5461</v>
      </c>
      <c r="Q354" s="15">
        <v>0</v>
      </c>
      <c r="R354" s="17">
        <v>353</v>
      </c>
      <c r="S354" s="18" t="b">
        <v>0</v>
      </c>
      <c r="T354" s="15"/>
      <c r="U354" s="15"/>
      <c r="V354" s="17">
        <v>40</v>
      </c>
      <c r="W354" s="15" t="s">
        <v>2761</v>
      </c>
      <c r="X354" s="15">
        <v>0</v>
      </c>
      <c r="Y354" s="18" t="b">
        <v>0</v>
      </c>
      <c r="Z354" s="15" t="s">
        <v>5462</v>
      </c>
      <c r="AA354" s="15">
        <v>0.1</v>
      </c>
      <c r="AB354" s="18" t="b">
        <v>0</v>
      </c>
      <c r="AC354" s="15"/>
      <c r="AD354" s="15" t="s">
        <v>519</v>
      </c>
      <c r="AE354" s="17">
        <v>14</v>
      </c>
      <c r="AF354" s="17">
        <v>14</v>
      </c>
      <c r="AG354" s="17">
        <v>0</v>
      </c>
      <c r="AH354" s="17">
        <v>0</v>
      </c>
      <c r="AI354" s="17">
        <v>0</v>
      </c>
      <c r="AJ354" s="17">
        <v>0</v>
      </c>
      <c r="AK354" s="17">
        <v>0</v>
      </c>
      <c r="AL354" s="15">
        <v>0</v>
      </c>
      <c r="AM354" s="15">
        <v>0</v>
      </c>
      <c r="AN354" s="15" t="s">
        <v>5462</v>
      </c>
      <c r="AO354" s="15"/>
      <c r="AP354" s="15"/>
      <c r="AQ354" s="15"/>
      <c r="AR354" s="15"/>
      <c r="AS354" s="18" t="b">
        <v>0</v>
      </c>
      <c r="AT354" s="15" t="s">
        <v>2763</v>
      </c>
      <c r="AU354" s="17">
        <v>0</v>
      </c>
      <c r="AV354" s="17">
        <v>0</v>
      </c>
      <c r="AW354" s="17">
        <v>0</v>
      </c>
      <c r="AX354" s="17">
        <v>0</v>
      </c>
      <c r="AY354" s="17">
        <v>0</v>
      </c>
      <c r="AZ354" s="17">
        <v>0</v>
      </c>
      <c r="BA354" s="17">
        <v>0</v>
      </c>
      <c r="BB354" s="17">
        <v>0</v>
      </c>
      <c r="BC354" s="17">
        <v>0</v>
      </c>
      <c r="BD354" s="17">
        <v>0</v>
      </c>
      <c r="BE354" s="17">
        <v>0</v>
      </c>
      <c r="BF354" s="17">
        <v>0</v>
      </c>
      <c r="BG354" s="17">
        <v>0</v>
      </c>
      <c r="BH354" s="15">
        <v>0</v>
      </c>
      <c r="BI354" s="15">
        <v>0</v>
      </c>
      <c r="BJ354" s="15">
        <v>0</v>
      </c>
      <c r="BK354" s="15">
        <v>0</v>
      </c>
      <c r="BL354" s="17">
        <v>0</v>
      </c>
      <c r="BM354" s="17">
        <v>0</v>
      </c>
      <c r="BN354" s="17">
        <v>0</v>
      </c>
      <c r="BO354" s="17">
        <v>0</v>
      </c>
      <c r="BP354" s="17">
        <v>0</v>
      </c>
      <c r="BQ354" s="15">
        <v>0</v>
      </c>
      <c r="BR354" s="15">
        <v>0</v>
      </c>
      <c r="BS354" s="15">
        <v>0</v>
      </c>
      <c r="BT354" s="15">
        <v>0</v>
      </c>
      <c r="BU354" s="15"/>
      <c r="BV354" s="15"/>
      <c r="BW354" s="15"/>
      <c r="BX354" s="15"/>
      <c r="BY354" s="15"/>
      <c r="BZ354" s="15"/>
      <c r="CA354" s="15"/>
      <c r="CB354" s="15"/>
      <c r="CC354" s="17">
        <v>446</v>
      </c>
      <c r="CD354" s="17">
        <v>49</v>
      </c>
      <c r="CE354" s="17">
        <v>432</v>
      </c>
      <c r="CF354" s="17">
        <v>33</v>
      </c>
      <c r="CG354" s="17">
        <v>414</v>
      </c>
      <c r="CH354" s="17">
        <v>24</v>
      </c>
      <c r="CI354" s="17">
        <v>448</v>
      </c>
      <c r="CJ354" s="17">
        <v>49</v>
      </c>
      <c r="CK354" s="17">
        <v>0</v>
      </c>
      <c r="CL354" s="17">
        <v>0</v>
      </c>
      <c r="CM354" s="17">
        <v>0</v>
      </c>
      <c r="CN354" s="17">
        <v>0</v>
      </c>
      <c r="CO354" s="17">
        <v>0</v>
      </c>
      <c r="CP354" s="17">
        <v>0</v>
      </c>
      <c r="CQ354" s="17">
        <v>553</v>
      </c>
      <c r="CR354" s="17">
        <v>60</v>
      </c>
      <c r="CS354" s="17">
        <v>62</v>
      </c>
      <c r="CT354" s="17">
        <v>20</v>
      </c>
      <c r="CU354" s="17">
        <v>451</v>
      </c>
      <c r="CV354" s="17">
        <v>49</v>
      </c>
      <c r="CW354" s="17">
        <v>438</v>
      </c>
      <c r="CX354" s="17">
        <v>53</v>
      </c>
      <c r="CY354" s="17">
        <v>0</v>
      </c>
      <c r="CZ354" s="17">
        <v>0</v>
      </c>
      <c r="DA354" s="17">
        <v>0</v>
      </c>
      <c r="DB354" s="15"/>
      <c r="DC354" s="15"/>
      <c r="DD354" s="15"/>
      <c r="DE354" s="15"/>
      <c r="DF354" s="15"/>
      <c r="DG354" s="15"/>
      <c r="DH354" s="15"/>
    </row>
    <row r="355" spans="1:112" ht="17.25" thickBot="1">
      <c r="A355" s="18" t="b">
        <v>1</v>
      </c>
      <c r="B355" s="18" t="b">
        <v>1</v>
      </c>
      <c r="C355" s="15"/>
      <c r="D355" s="15"/>
      <c r="E355" s="17">
        <v>432987</v>
      </c>
      <c r="F355" s="17">
        <v>0</v>
      </c>
      <c r="G355" s="17">
        <v>0</v>
      </c>
      <c r="H355" s="17">
        <v>0</v>
      </c>
      <c r="I355" s="17">
        <v>0</v>
      </c>
      <c r="J355" s="15">
        <v>0</v>
      </c>
      <c r="K355" s="17">
        <v>0</v>
      </c>
      <c r="L355" s="17">
        <v>1</v>
      </c>
      <c r="M355" s="15">
        <v>1</v>
      </c>
      <c r="N355" s="15"/>
      <c r="O355" s="17">
        <v>0</v>
      </c>
      <c r="P355" s="15" t="s">
        <v>5463</v>
      </c>
      <c r="Q355" s="15">
        <v>0</v>
      </c>
      <c r="R355" s="17">
        <v>354</v>
      </c>
      <c r="S355" s="18" t="b">
        <v>0</v>
      </c>
      <c r="T355" s="15"/>
      <c r="U355" s="15"/>
      <c r="V355" s="17">
        <v>40</v>
      </c>
      <c r="W355" s="15" t="s">
        <v>5464</v>
      </c>
      <c r="X355" s="15">
        <v>0</v>
      </c>
      <c r="Y355" s="18" t="b">
        <v>0</v>
      </c>
      <c r="Z355" s="15" t="s">
        <v>5465</v>
      </c>
      <c r="AA355" s="15">
        <v>0.1</v>
      </c>
      <c r="AB355" s="18" t="b">
        <v>0</v>
      </c>
      <c r="AC355" s="15"/>
      <c r="AD355" s="15" t="s">
        <v>519</v>
      </c>
      <c r="AE355" s="17">
        <v>14</v>
      </c>
      <c r="AF355" s="17">
        <v>14</v>
      </c>
      <c r="AG355" s="17">
        <v>0</v>
      </c>
      <c r="AH355" s="17">
        <v>0</v>
      </c>
      <c r="AI355" s="17">
        <v>0</v>
      </c>
      <c r="AJ355" s="17">
        <v>0</v>
      </c>
      <c r="AK355" s="17">
        <v>0</v>
      </c>
      <c r="AL355" s="15">
        <v>0</v>
      </c>
      <c r="AM355" s="15">
        <v>0</v>
      </c>
      <c r="AN355" s="15" t="s">
        <v>5465</v>
      </c>
      <c r="AO355" s="15"/>
      <c r="AP355" s="15"/>
      <c r="AQ355" s="15"/>
      <c r="AR355" s="15"/>
      <c r="AS355" s="18" t="b">
        <v>0</v>
      </c>
      <c r="AT355" s="15" t="s">
        <v>5466</v>
      </c>
      <c r="AU355" s="17">
        <v>0</v>
      </c>
      <c r="AV355" s="17">
        <v>0</v>
      </c>
      <c r="AW355" s="17">
        <v>0</v>
      </c>
      <c r="AX355" s="17">
        <v>0</v>
      </c>
      <c r="AY355" s="17">
        <v>0</v>
      </c>
      <c r="AZ355" s="17">
        <v>0</v>
      </c>
      <c r="BA355" s="17">
        <v>0</v>
      </c>
      <c r="BB355" s="17">
        <v>0</v>
      </c>
      <c r="BC355" s="17">
        <v>0</v>
      </c>
      <c r="BD355" s="17">
        <v>0</v>
      </c>
      <c r="BE355" s="17">
        <v>0</v>
      </c>
      <c r="BF355" s="17">
        <v>0</v>
      </c>
      <c r="BG355" s="17">
        <v>0</v>
      </c>
      <c r="BH355" s="15">
        <v>0</v>
      </c>
      <c r="BI355" s="15">
        <v>0</v>
      </c>
      <c r="BJ355" s="15">
        <v>0</v>
      </c>
      <c r="BK355" s="15">
        <v>0</v>
      </c>
      <c r="BL355" s="17">
        <v>0</v>
      </c>
      <c r="BM355" s="17">
        <v>0</v>
      </c>
      <c r="BN355" s="17">
        <v>0</v>
      </c>
      <c r="BO355" s="17">
        <v>0</v>
      </c>
      <c r="BP355" s="17">
        <v>0</v>
      </c>
      <c r="BQ355" s="15">
        <v>0</v>
      </c>
      <c r="BR355" s="15">
        <v>0</v>
      </c>
      <c r="BS355" s="15">
        <v>0</v>
      </c>
      <c r="BT355" s="15">
        <v>0</v>
      </c>
      <c r="BU355" s="15"/>
      <c r="BV355" s="15"/>
      <c r="BW355" s="15"/>
      <c r="BX355" s="15"/>
      <c r="BY355" s="15"/>
      <c r="BZ355" s="15"/>
      <c r="CA355" s="15"/>
      <c r="CB355" s="15"/>
      <c r="CC355" s="17">
        <v>420</v>
      </c>
      <c r="CD355" s="17">
        <v>42</v>
      </c>
      <c r="CE355" s="17">
        <v>405</v>
      </c>
      <c r="CF355" s="17">
        <v>26</v>
      </c>
      <c r="CG355" s="17">
        <v>386</v>
      </c>
      <c r="CH355" s="17">
        <v>17</v>
      </c>
      <c r="CI355" s="17">
        <v>422</v>
      </c>
      <c r="CJ355" s="17">
        <v>42</v>
      </c>
      <c r="CK355" s="17">
        <v>0</v>
      </c>
      <c r="CL355" s="17">
        <v>0</v>
      </c>
      <c r="CM355" s="17">
        <v>0</v>
      </c>
      <c r="CN355" s="17">
        <v>0</v>
      </c>
      <c r="CO355" s="17">
        <v>0</v>
      </c>
      <c r="CP355" s="17">
        <v>0</v>
      </c>
      <c r="CQ355" s="17">
        <v>523</v>
      </c>
      <c r="CR355" s="17">
        <v>53</v>
      </c>
      <c r="CS355" s="17">
        <v>32</v>
      </c>
      <c r="CT355" s="17">
        <v>13</v>
      </c>
      <c r="CU355" s="17">
        <v>426</v>
      </c>
      <c r="CV355" s="17">
        <v>42</v>
      </c>
      <c r="CW355" s="17">
        <v>475</v>
      </c>
      <c r="CX355" s="17">
        <v>57</v>
      </c>
      <c r="CY355" s="17">
        <v>0</v>
      </c>
      <c r="CZ355" s="17">
        <v>0</v>
      </c>
      <c r="DA355" s="17">
        <v>0</v>
      </c>
      <c r="DB355" s="15"/>
      <c r="DC355" s="15"/>
      <c r="DD355" s="15"/>
      <c r="DE355" s="15"/>
      <c r="DF355" s="15"/>
      <c r="DG355" s="15"/>
      <c r="DH355" s="15"/>
    </row>
    <row r="356" spans="1:112" ht="17.25" thickBot="1">
      <c r="A356" s="18" t="b">
        <v>1</v>
      </c>
      <c r="B356" s="18" t="b">
        <v>1</v>
      </c>
      <c r="C356" s="15"/>
      <c r="D356" s="15"/>
      <c r="E356" s="17">
        <v>464353</v>
      </c>
      <c r="F356" s="17">
        <v>0</v>
      </c>
      <c r="G356" s="17">
        <v>0</v>
      </c>
      <c r="H356" s="17">
        <v>0</v>
      </c>
      <c r="I356" s="17">
        <v>0</v>
      </c>
      <c r="J356" s="15">
        <v>0</v>
      </c>
      <c r="K356" s="17">
        <v>0</v>
      </c>
      <c r="L356" s="17">
        <v>1</v>
      </c>
      <c r="M356" s="15">
        <v>1</v>
      </c>
      <c r="N356" s="15"/>
      <c r="O356" s="17">
        <v>0</v>
      </c>
      <c r="P356" s="15" t="s">
        <v>719</v>
      </c>
      <c r="Q356" s="15">
        <v>0</v>
      </c>
      <c r="R356" s="17">
        <v>355</v>
      </c>
      <c r="S356" s="18" t="b">
        <v>0</v>
      </c>
      <c r="T356" s="15"/>
      <c r="U356" s="15"/>
      <c r="V356" s="17">
        <v>40</v>
      </c>
      <c r="W356" s="15" t="s">
        <v>5467</v>
      </c>
      <c r="X356" s="15">
        <v>0</v>
      </c>
      <c r="Y356" s="18" t="b">
        <v>0</v>
      </c>
      <c r="Z356" s="15" t="s">
        <v>376</v>
      </c>
      <c r="AA356" s="15">
        <v>0.1</v>
      </c>
      <c r="AB356" s="18" t="b">
        <v>0</v>
      </c>
      <c r="AC356" s="15"/>
      <c r="AD356" s="15" t="s">
        <v>519</v>
      </c>
      <c r="AE356" s="17">
        <v>14</v>
      </c>
      <c r="AF356" s="17">
        <v>14</v>
      </c>
      <c r="AG356" s="17">
        <v>0</v>
      </c>
      <c r="AH356" s="17">
        <v>0</v>
      </c>
      <c r="AI356" s="17">
        <v>0</v>
      </c>
      <c r="AJ356" s="17">
        <v>0</v>
      </c>
      <c r="AK356" s="17">
        <v>0</v>
      </c>
      <c r="AL356" s="15">
        <v>0</v>
      </c>
      <c r="AM356" s="15">
        <v>0</v>
      </c>
      <c r="AN356" s="15" t="s">
        <v>376</v>
      </c>
      <c r="AO356" s="15"/>
      <c r="AP356" s="15"/>
      <c r="AQ356" s="15"/>
      <c r="AR356" s="15"/>
      <c r="AS356" s="18" t="b">
        <v>0</v>
      </c>
      <c r="AT356" s="15" t="s">
        <v>5468</v>
      </c>
      <c r="AU356" s="17">
        <v>0</v>
      </c>
      <c r="AV356" s="17">
        <v>0</v>
      </c>
      <c r="AW356" s="17">
        <v>0</v>
      </c>
      <c r="AX356" s="17">
        <v>0</v>
      </c>
      <c r="AY356" s="17">
        <v>0</v>
      </c>
      <c r="AZ356" s="17">
        <v>0</v>
      </c>
      <c r="BA356" s="17">
        <v>0</v>
      </c>
      <c r="BB356" s="17">
        <v>0</v>
      </c>
      <c r="BC356" s="17">
        <v>0</v>
      </c>
      <c r="BD356" s="17">
        <v>0</v>
      </c>
      <c r="BE356" s="17">
        <v>0</v>
      </c>
      <c r="BF356" s="17">
        <v>0</v>
      </c>
      <c r="BG356" s="17">
        <v>0</v>
      </c>
      <c r="BH356" s="15">
        <v>0</v>
      </c>
      <c r="BI356" s="15">
        <v>0</v>
      </c>
      <c r="BJ356" s="15">
        <v>0</v>
      </c>
      <c r="BK356" s="15">
        <v>0</v>
      </c>
      <c r="BL356" s="17">
        <v>0</v>
      </c>
      <c r="BM356" s="17">
        <v>0</v>
      </c>
      <c r="BN356" s="17">
        <v>0</v>
      </c>
      <c r="BO356" s="17">
        <v>0</v>
      </c>
      <c r="BP356" s="17">
        <v>0</v>
      </c>
      <c r="BQ356" s="15">
        <v>0</v>
      </c>
      <c r="BR356" s="15">
        <v>0</v>
      </c>
      <c r="BS356" s="15">
        <v>0</v>
      </c>
      <c r="BT356" s="15">
        <v>0</v>
      </c>
      <c r="BU356" s="15"/>
      <c r="BV356" s="15"/>
      <c r="BW356" s="15"/>
      <c r="BX356" s="15"/>
      <c r="BY356" s="15"/>
      <c r="BZ356" s="15"/>
      <c r="CA356" s="15"/>
      <c r="CB356" s="15"/>
      <c r="CC356" s="17">
        <v>430</v>
      </c>
      <c r="CD356" s="17">
        <v>45</v>
      </c>
      <c r="CE356" s="17">
        <v>415</v>
      </c>
      <c r="CF356" s="17">
        <v>29</v>
      </c>
      <c r="CG356" s="17">
        <v>396</v>
      </c>
      <c r="CH356" s="17">
        <v>20</v>
      </c>
      <c r="CI356" s="17">
        <v>432</v>
      </c>
      <c r="CJ356" s="17">
        <v>45</v>
      </c>
      <c r="CK356" s="17">
        <v>0</v>
      </c>
      <c r="CL356" s="17">
        <v>0</v>
      </c>
      <c r="CM356" s="17">
        <v>0</v>
      </c>
      <c r="CN356" s="17">
        <v>0</v>
      </c>
      <c r="CO356" s="17">
        <v>0</v>
      </c>
      <c r="CP356" s="17">
        <v>0</v>
      </c>
      <c r="CQ356" s="17">
        <v>533</v>
      </c>
      <c r="CR356" s="17">
        <v>56</v>
      </c>
      <c r="CS356" s="17">
        <v>42</v>
      </c>
      <c r="CT356" s="17">
        <v>16</v>
      </c>
      <c r="CU356" s="17">
        <v>436</v>
      </c>
      <c r="CV356" s="17">
        <v>45</v>
      </c>
      <c r="CW356" s="17">
        <v>418</v>
      </c>
      <c r="CX356" s="17">
        <v>50</v>
      </c>
      <c r="CY356" s="17">
        <v>0</v>
      </c>
      <c r="CZ356" s="17">
        <v>0</v>
      </c>
      <c r="DA356" s="17">
        <v>0</v>
      </c>
      <c r="DB356" s="15"/>
      <c r="DC356" s="15"/>
      <c r="DD356" s="15"/>
      <c r="DE356" s="15"/>
      <c r="DF356" s="15"/>
      <c r="DG356" s="15"/>
      <c r="DH356" s="15"/>
    </row>
    <row r="357" spans="1:112" ht="17.25" thickBot="1">
      <c r="A357" s="18" t="b">
        <v>1</v>
      </c>
      <c r="B357" s="18" t="b">
        <v>1</v>
      </c>
      <c r="C357" s="15"/>
      <c r="D357" s="15"/>
      <c r="E357" s="17">
        <v>97032</v>
      </c>
      <c r="F357" s="17">
        <v>0</v>
      </c>
      <c r="G357" s="17">
        <v>0</v>
      </c>
      <c r="H357" s="17">
        <v>0</v>
      </c>
      <c r="I357" s="17">
        <v>0</v>
      </c>
      <c r="J357" s="15">
        <v>0</v>
      </c>
      <c r="K357" s="17">
        <v>0</v>
      </c>
      <c r="L357" s="17">
        <v>2</v>
      </c>
      <c r="M357" s="15">
        <v>3.1</v>
      </c>
      <c r="N357" s="15"/>
      <c r="O357" s="17">
        <v>0</v>
      </c>
      <c r="P357" s="15" t="s">
        <v>812</v>
      </c>
      <c r="Q357" s="15">
        <v>0</v>
      </c>
      <c r="R357" s="17">
        <v>356</v>
      </c>
      <c r="S357" s="18" t="b">
        <v>0</v>
      </c>
      <c r="T357" s="15"/>
      <c r="U357" s="15"/>
      <c r="V357" s="17">
        <v>65</v>
      </c>
      <c r="W357" s="15" t="s">
        <v>813</v>
      </c>
      <c r="X357" s="15">
        <v>4.5999999999999996</v>
      </c>
      <c r="Y357" s="18" t="b">
        <v>0</v>
      </c>
      <c r="Z357" s="15" t="s">
        <v>814</v>
      </c>
      <c r="AA357" s="15">
        <v>15.3</v>
      </c>
      <c r="AB357" s="18" t="b">
        <v>0</v>
      </c>
      <c r="AC357" s="15"/>
      <c r="AD357" s="15" t="s">
        <v>519</v>
      </c>
      <c r="AE357" s="17">
        <v>14</v>
      </c>
      <c r="AF357" s="17">
        <v>14</v>
      </c>
      <c r="AG357" s="17">
        <v>175</v>
      </c>
      <c r="AH357" s="17">
        <v>0</v>
      </c>
      <c r="AI357" s="17">
        <v>0</v>
      </c>
      <c r="AJ357" s="17">
        <v>0</v>
      </c>
      <c r="AK357" s="17">
        <v>0</v>
      </c>
      <c r="AL357" s="15">
        <v>0</v>
      </c>
      <c r="AM357" s="15">
        <v>26.9</v>
      </c>
      <c r="AN357" s="15" t="s">
        <v>812</v>
      </c>
      <c r="AO357" s="15"/>
      <c r="AP357" s="15"/>
      <c r="AQ357" s="15"/>
      <c r="AR357" s="15"/>
      <c r="AS357" s="18" t="b">
        <v>0</v>
      </c>
      <c r="AT357" s="15" t="s">
        <v>2773</v>
      </c>
      <c r="AU357" s="17">
        <v>3420</v>
      </c>
      <c r="AV357" s="17">
        <v>6</v>
      </c>
      <c r="AW357" s="17">
        <v>1</v>
      </c>
      <c r="AX357" s="17">
        <v>10</v>
      </c>
      <c r="AY357" s="17">
        <v>53</v>
      </c>
      <c r="AZ357" s="17">
        <v>0</v>
      </c>
      <c r="BA357" s="17">
        <v>0</v>
      </c>
      <c r="BB357" s="17">
        <v>0</v>
      </c>
      <c r="BC357" s="17">
        <v>4</v>
      </c>
      <c r="BD357" s="17">
        <v>0</v>
      </c>
      <c r="BE357" s="17">
        <v>0</v>
      </c>
      <c r="BF357" s="17">
        <v>10</v>
      </c>
      <c r="BG357" s="17">
        <v>593</v>
      </c>
      <c r="BH357" s="15">
        <v>1169.4000000000001</v>
      </c>
      <c r="BI357" s="15">
        <v>215.9</v>
      </c>
      <c r="BJ357" s="15">
        <v>490</v>
      </c>
      <c r="BK357" s="15">
        <v>187.6</v>
      </c>
      <c r="BL357" s="17">
        <v>0</v>
      </c>
      <c r="BM357" s="17">
        <v>0</v>
      </c>
      <c r="BN357" s="17">
        <v>0</v>
      </c>
      <c r="BO357" s="17">
        <v>0</v>
      </c>
      <c r="BP357" s="17">
        <v>38</v>
      </c>
      <c r="BQ357" s="15">
        <v>3.77</v>
      </c>
      <c r="BR357" s="15">
        <v>1.44</v>
      </c>
      <c r="BS357" s="15">
        <v>5.21</v>
      </c>
      <c r="BT357" s="15">
        <v>47.63</v>
      </c>
      <c r="BU357" s="15"/>
      <c r="BV357" s="15"/>
      <c r="BW357" s="15"/>
      <c r="BX357" s="15"/>
      <c r="BY357" s="15"/>
      <c r="BZ357" s="15"/>
      <c r="CA357" s="15"/>
      <c r="CB357" s="15"/>
      <c r="CC357" s="17">
        <v>3</v>
      </c>
      <c r="CD357" s="17">
        <v>1</v>
      </c>
      <c r="CE357" s="17">
        <v>154</v>
      </c>
      <c r="CF357" s="17">
        <v>38</v>
      </c>
      <c r="CG357" s="17">
        <v>44</v>
      </c>
      <c r="CH357" s="17">
        <v>2</v>
      </c>
      <c r="CI357" s="17">
        <v>27</v>
      </c>
      <c r="CJ357" s="17">
        <v>1</v>
      </c>
      <c r="CK357" s="17">
        <v>0.1</v>
      </c>
      <c r="CL357" s="17">
        <v>0</v>
      </c>
      <c r="CM357" s="17">
        <v>0.04</v>
      </c>
      <c r="CN357" s="17">
        <v>0.14000000000000001</v>
      </c>
      <c r="CO357" s="17">
        <v>1.25</v>
      </c>
      <c r="CP357" s="17">
        <v>1.39</v>
      </c>
      <c r="CQ357" s="17">
        <v>31</v>
      </c>
      <c r="CR357" s="17">
        <v>2</v>
      </c>
      <c r="CS357" s="17">
        <v>504</v>
      </c>
      <c r="CT357" s="17">
        <v>181</v>
      </c>
      <c r="CU357" s="17">
        <v>24</v>
      </c>
      <c r="CV357" s="17">
        <v>9</v>
      </c>
      <c r="CW357" s="17">
        <v>26</v>
      </c>
      <c r="CX357" s="17">
        <v>9</v>
      </c>
      <c r="CY357" s="17">
        <v>1</v>
      </c>
      <c r="CZ357" s="17">
        <v>0.26</v>
      </c>
      <c r="DA357" s="17">
        <v>0</v>
      </c>
      <c r="DB357" s="15"/>
      <c r="DC357" s="15"/>
      <c r="DD357" s="15"/>
      <c r="DE357" s="15"/>
      <c r="DF357" s="15"/>
      <c r="DG357" s="15"/>
      <c r="DH357" s="15"/>
    </row>
    <row r="358" spans="1:112" ht="17.25" thickBot="1">
      <c r="A358" s="18" t="b">
        <v>1</v>
      </c>
      <c r="B358" s="18" t="b">
        <v>1</v>
      </c>
      <c r="C358" s="15"/>
      <c r="D358" s="15"/>
      <c r="E358" s="17">
        <v>216094</v>
      </c>
      <c r="F358" s="17">
        <v>0</v>
      </c>
      <c r="G358" s="17">
        <v>0</v>
      </c>
      <c r="H358" s="17">
        <v>0</v>
      </c>
      <c r="I358" s="17">
        <v>0</v>
      </c>
      <c r="J358" s="15">
        <v>0</v>
      </c>
      <c r="K358" s="17">
        <v>0</v>
      </c>
      <c r="L358" s="17">
        <v>2</v>
      </c>
      <c r="M358" s="15">
        <v>2.5</v>
      </c>
      <c r="N358" s="15"/>
      <c r="O358" s="17">
        <v>0</v>
      </c>
      <c r="P358" s="15" t="s">
        <v>2767</v>
      </c>
      <c r="Q358" s="15">
        <v>0</v>
      </c>
      <c r="R358" s="17">
        <v>357</v>
      </c>
      <c r="S358" s="18" t="b">
        <v>0</v>
      </c>
      <c r="T358" s="15"/>
      <c r="U358" s="15"/>
      <c r="V358" s="17">
        <v>55</v>
      </c>
      <c r="W358" s="15" t="s">
        <v>2768</v>
      </c>
      <c r="X358" s="15">
        <v>3</v>
      </c>
      <c r="Y358" s="18" t="b">
        <v>0</v>
      </c>
      <c r="Z358" s="15" t="s">
        <v>2769</v>
      </c>
      <c r="AA358" s="15">
        <v>3</v>
      </c>
      <c r="AB358" s="18" t="b">
        <v>0</v>
      </c>
      <c r="AC358" s="15"/>
      <c r="AD358" s="15" t="s">
        <v>519</v>
      </c>
      <c r="AE358" s="17">
        <v>14</v>
      </c>
      <c r="AF358" s="17">
        <v>14</v>
      </c>
      <c r="AG358" s="17">
        <v>63</v>
      </c>
      <c r="AH358" s="17">
        <v>0</v>
      </c>
      <c r="AI358" s="17">
        <v>0</v>
      </c>
      <c r="AJ358" s="17">
        <v>0</v>
      </c>
      <c r="AK358" s="17">
        <v>0</v>
      </c>
      <c r="AL358" s="15">
        <v>0</v>
      </c>
      <c r="AM358" s="15">
        <v>11.5</v>
      </c>
      <c r="AN358" s="15" t="s">
        <v>2769</v>
      </c>
      <c r="AO358" s="15"/>
      <c r="AP358" s="15"/>
      <c r="AQ358" s="15"/>
      <c r="AR358" s="15"/>
      <c r="AS358" s="18" t="b">
        <v>0</v>
      </c>
      <c r="AT358" s="15" t="s">
        <v>2770</v>
      </c>
      <c r="AU358" s="17">
        <v>1032</v>
      </c>
      <c r="AV358" s="17">
        <v>0</v>
      </c>
      <c r="AW358" s="17">
        <v>5</v>
      </c>
      <c r="AX358" s="17">
        <v>5</v>
      </c>
      <c r="AY358" s="17">
        <v>13</v>
      </c>
      <c r="AZ358" s="17">
        <v>0</v>
      </c>
      <c r="BA358" s="17">
        <v>0</v>
      </c>
      <c r="BB358" s="17">
        <v>0</v>
      </c>
      <c r="BC358" s="17">
        <v>1</v>
      </c>
      <c r="BD358" s="17">
        <v>0</v>
      </c>
      <c r="BE358" s="17">
        <v>0</v>
      </c>
      <c r="BF358" s="17">
        <v>1</v>
      </c>
      <c r="BG358" s="17">
        <v>237</v>
      </c>
      <c r="BH358" s="15">
        <v>133.19999999999999</v>
      </c>
      <c r="BI358" s="15">
        <v>244.6</v>
      </c>
      <c r="BJ358" s="15">
        <v>186</v>
      </c>
      <c r="BK358" s="15">
        <v>56.5</v>
      </c>
      <c r="BL358" s="17">
        <v>0</v>
      </c>
      <c r="BM358" s="17">
        <v>0</v>
      </c>
      <c r="BN358" s="17">
        <v>0</v>
      </c>
      <c r="BO358" s="17">
        <v>0</v>
      </c>
      <c r="BP358" s="17">
        <v>12</v>
      </c>
      <c r="BQ358" s="15">
        <v>0.5</v>
      </c>
      <c r="BR358" s="15">
        <v>1.55</v>
      </c>
      <c r="BS358" s="15">
        <v>2.0499999999999998</v>
      </c>
      <c r="BT358" s="15">
        <v>12.97</v>
      </c>
      <c r="BU358" s="15"/>
      <c r="BV358" s="15"/>
      <c r="BW358" s="15"/>
      <c r="BX358" s="15"/>
      <c r="BY358" s="15"/>
      <c r="BZ358" s="15"/>
      <c r="CA358" s="15"/>
      <c r="CB358" s="15"/>
      <c r="CC358" s="17">
        <v>287</v>
      </c>
      <c r="CD358" s="17">
        <v>103</v>
      </c>
      <c r="CE358" s="17">
        <v>139</v>
      </c>
      <c r="CF358" s="17">
        <v>33</v>
      </c>
      <c r="CG358" s="17">
        <v>166</v>
      </c>
      <c r="CH358" s="17">
        <v>46</v>
      </c>
      <c r="CI358" s="17">
        <v>231</v>
      </c>
      <c r="CJ358" s="17">
        <v>72</v>
      </c>
      <c r="CK358" s="17">
        <v>0.04</v>
      </c>
      <c r="CL358" s="17">
        <v>0</v>
      </c>
      <c r="CM358" s="17">
        <v>0.14000000000000001</v>
      </c>
      <c r="CN358" s="17">
        <v>0.18</v>
      </c>
      <c r="CO358" s="17">
        <v>1.1299999999999999</v>
      </c>
      <c r="CP358" s="17">
        <v>1.1299999999999999</v>
      </c>
      <c r="CQ358" s="17">
        <v>139</v>
      </c>
      <c r="CR358" s="17">
        <v>15</v>
      </c>
      <c r="CS358" s="17">
        <v>376</v>
      </c>
      <c r="CT358" s="17">
        <v>157</v>
      </c>
      <c r="CU358" s="17">
        <v>172</v>
      </c>
      <c r="CV358" s="17">
        <v>72</v>
      </c>
      <c r="CW358" s="17">
        <v>105</v>
      </c>
      <c r="CX358" s="17">
        <v>37</v>
      </c>
      <c r="CY358" s="17">
        <v>1.05</v>
      </c>
      <c r="CZ358" s="17">
        <v>0.44</v>
      </c>
      <c r="DA358" s="17">
        <v>0</v>
      </c>
      <c r="DB358" s="15"/>
      <c r="DC358" s="15"/>
      <c r="DD358" s="15"/>
      <c r="DE358" s="15"/>
      <c r="DF358" s="15"/>
      <c r="DG358" s="15"/>
      <c r="DH358" s="15"/>
    </row>
    <row r="359" spans="1:112" ht="17.25" thickBot="1">
      <c r="A359" s="18" t="b">
        <v>1</v>
      </c>
      <c r="B359" s="18" t="b">
        <v>1</v>
      </c>
      <c r="C359" s="15"/>
      <c r="D359" s="15"/>
      <c r="E359" s="17">
        <v>544877</v>
      </c>
      <c r="F359" s="17">
        <v>0</v>
      </c>
      <c r="G359" s="17">
        <v>0</v>
      </c>
      <c r="H359" s="17">
        <v>0</v>
      </c>
      <c r="I359" s="17">
        <v>0</v>
      </c>
      <c r="J359" s="15">
        <v>0</v>
      </c>
      <c r="K359" s="17">
        <v>0</v>
      </c>
      <c r="L359" s="17">
        <v>2</v>
      </c>
      <c r="M359" s="15">
        <v>2.5</v>
      </c>
      <c r="N359" s="15"/>
      <c r="O359" s="17">
        <v>0</v>
      </c>
      <c r="P359" s="15" t="s">
        <v>1118</v>
      </c>
      <c r="Q359" s="15">
        <v>0</v>
      </c>
      <c r="R359" s="17">
        <v>358</v>
      </c>
      <c r="S359" s="18" t="b">
        <v>0</v>
      </c>
      <c r="T359" s="15"/>
      <c r="U359" s="15"/>
      <c r="V359" s="17">
        <v>55</v>
      </c>
      <c r="W359" s="15" t="s">
        <v>1119</v>
      </c>
      <c r="X359" s="15">
        <v>2.5</v>
      </c>
      <c r="Y359" s="18" t="b">
        <v>0</v>
      </c>
      <c r="Z359" s="15" t="s">
        <v>1120</v>
      </c>
      <c r="AA359" s="15">
        <v>7.1</v>
      </c>
      <c r="AB359" s="18" t="b">
        <v>0</v>
      </c>
      <c r="AC359" s="15"/>
      <c r="AD359" s="15" t="s">
        <v>519</v>
      </c>
      <c r="AE359" s="17">
        <v>14</v>
      </c>
      <c r="AF359" s="17">
        <v>14</v>
      </c>
      <c r="AG359" s="17">
        <v>85</v>
      </c>
      <c r="AH359" s="17">
        <v>0</v>
      </c>
      <c r="AI359" s="17">
        <v>0</v>
      </c>
      <c r="AJ359" s="17">
        <v>0</v>
      </c>
      <c r="AK359" s="17">
        <v>0</v>
      </c>
      <c r="AL359" s="15">
        <v>0</v>
      </c>
      <c r="AM359" s="15">
        <v>15.5</v>
      </c>
      <c r="AN359" s="15" t="s">
        <v>1120</v>
      </c>
      <c r="AO359" s="15"/>
      <c r="AP359" s="15"/>
      <c r="AQ359" s="15"/>
      <c r="AR359" s="15"/>
      <c r="AS359" s="18" t="b">
        <v>0</v>
      </c>
      <c r="AT359" s="15" t="s">
        <v>2771</v>
      </c>
      <c r="AU359" s="17">
        <v>2251</v>
      </c>
      <c r="AV359" s="17">
        <v>2</v>
      </c>
      <c r="AW359" s="17">
        <v>1</v>
      </c>
      <c r="AX359" s="17">
        <v>6</v>
      </c>
      <c r="AY359" s="17">
        <v>37</v>
      </c>
      <c r="AZ359" s="17">
        <v>0</v>
      </c>
      <c r="BA359" s="17">
        <v>0</v>
      </c>
      <c r="BB359" s="17">
        <v>0</v>
      </c>
      <c r="BC359" s="17">
        <v>4</v>
      </c>
      <c r="BD359" s="17">
        <v>0</v>
      </c>
      <c r="BE359" s="17">
        <v>0</v>
      </c>
      <c r="BF359" s="17">
        <v>4</v>
      </c>
      <c r="BG359" s="17">
        <v>357</v>
      </c>
      <c r="BH359" s="15">
        <v>434.6</v>
      </c>
      <c r="BI359" s="15">
        <v>415.8</v>
      </c>
      <c r="BJ359" s="15">
        <v>141</v>
      </c>
      <c r="BK359" s="15">
        <v>99.4</v>
      </c>
      <c r="BL359" s="17">
        <v>0</v>
      </c>
      <c r="BM359" s="17">
        <v>0</v>
      </c>
      <c r="BN359" s="17">
        <v>0</v>
      </c>
      <c r="BO359" s="17">
        <v>0</v>
      </c>
      <c r="BP359" s="17">
        <v>27</v>
      </c>
      <c r="BQ359" s="15">
        <v>1.5</v>
      </c>
      <c r="BR359" s="15">
        <v>0.69</v>
      </c>
      <c r="BS359" s="15">
        <v>2.19</v>
      </c>
      <c r="BT359" s="15">
        <v>30.1</v>
      </c>
      <c r="BU359" s="15"/>
      <c r="BV359" s="15"/>
      <c r="BW359" s="15"/>
      <c r="BX359" s="15"/>
      <c r="BY359" s="15"/>
      <c r="BZ359" s="15"/>
      <c r="CA359" s="15"/>
      <c r="CB359" s="15"/>
      <c r="CC359" s="17">
        <v>141</v>
      </c>
      <c r="CD359" s="17">
        <v>58</v>
      </c>
      <c r="CE359" s="17">
        <v>69</v>
      </c>
      <c r="CF359" s="17">
        <v>16</v>
      </c>
      <c r="CG359" s="17">
        <v>197</v>
      </c>
      <c r="CH359" s="17">
        <v>54</v>
      </c>
      <c r="CI359" s="17">
        <v>131</v>
      </c>
      <c r="CJ359" s="17">
        <v>40</v>
      </c>
      <c r="CK359" s="17">
        <v>0.06</v>
      </c>
      <c r="CL359" s="17">
        <v>0</v>
      </c>
      <c r="CM359" s="17">
        <v>0.03</v>
      </c>
      <c r="CN359" s="17">
        <v>0.09</v>
      </c>
      <c r="CO359" s="17">
        <v>1.2</v>
      </c>
      <c r="CP359" s="17">
        <v>1.48</v>
      </c>
      <c r="CQ359" s="17">
        <v>196</v>
      </c>
      <c r="CR359" s="17">
        <v>29</v>
      </c>
      <c r="CS359" s="17">
        <v>433</v>
      </c>
      <c r="CT359" s="17">
        <v>171</v>
      </c>
      <c r="CU359" s="17">
        <v>237</v>
      </c>
      <c r="CV359" s="17">
        <v>97</v>
      </c>
      <c r="CW359" s="17">
        <v>60</v>
      </c>
      <c r="CX359" s="17">
        <v>23</v>
      </c>
      <c r="CY359" s="17">
        <v>1.08</v>
      </c>
      <c r="CZ359" s="17">
        <v>0.24</v>
      </c>
      <c r="DA359" s="17">
        <v>0</v>
      </c>
      <c r="DB359" s="15"/>
      <c r="DC359" s="15"/>
      <c r="DD359" s="15"/>
      <c r="DE359" s="15"/>
      <c r="DF359" s="15"/>
      <c r="DG359" s="15"/>
      <c r="DH359" s="15"/>
    </row>
    <row r="360" spans="1:112" ht="17.25" thickBot="1">
      <c r="A360" s="18" t="b">
        <v>1</v>
      </c>
      <c r="B360" s="18" t="b">
        <v>1</v>
      </c>
      <c r="C360" s="15"/>
      <c r="D360" s="15"/>
      <c r="E360" s="17">
        <v>171287</v>
      </c>
      <c r="F360" s="17">
        <v>0</v>
      </c>
      <c r="G360" s="17">
        <v>0</v>
      </c>
      <c r="H360" s="17">
        <v>0</v>
      </c>
      <c r="I360" s="17">
        <v>0</v>
      </c>
      <c r="J360" s="15">
        <v>0</v>
      </c>
      <c r="K360" s="17">
        <v>0</v>
      </c>
      <c r="L360" s="17">
        <v>2</v>
      </c>
      <c r="M360" s="15">
        <v>2.2000000000000002</v>
      </c>
      <c r="N360" s="15"/>
      <c r="O360" s="17">
        <v>0</v>
      </c>
      <c r="P360" s="15" t="s">
        <v>616</v>
      </c>
      <c r="Q360" s="15">
        <v>0</v>
      </c>
      <c r="R360" s="17">
        <v>359</v>
      </c>
      <c r="S360" s="18" t="b">
        <v>0</v>
      </c>
      <c r="T360" s="15"/>
      <c r="U360" s="15"/>
      <c r="V360" s="17">
        <v>50</v>
      </c>
      <c r="W360" s="15" t="s">
        <v>818</v>
      </c>
      <c r="X360" s="15">
        <v>1.6</v>
      </c>
      <c r="Y360" s="18" t="b">
        <v>0</v>
      </c>
      <c r="Z360" s="15" t="s">
        <v>270</v>
      </c>
      <c r="AA360" s="15">
        <v>0.2</v>
      </c>
      <c r="AB360" s="18" t="b">
        <v>0</v>
      </c>
      <c r="AC360" s="15"/>
      <c r="AD360" s="15" t="s">
        <v>519</v>
      </c>
      <c r="AE360" s="17">
        <v>14</v>
      </c>
      <c r="AF360" s="17">
        <v>14</v>
      </c>
      <c r="AG360" s="17">
        <v>33</v>
      </c>
      <c r="AH360" s="17">
        <v>0</v>
      </c>
      <c r="AI360" s="17">
        <v>0</v>
      </c>
      <c r="AJ360" s="17">
        <v>0</v>
      </c>
      <c r="AK360" s="17">
        <v>0</v>
      </c>
      <c r="AL360" s="15">
        <v>0</v>
      </c>
      <c r="AM360" s="15">
        <v>6.6</v>
      </c>
      <c r="AN360" s="15" t="s">
        <v>270</v>
      </c>
      <c r="AO360" s="15"/>
      <c r="AP360" s="15"/>
      <c r="AQ360" s="15"/>
      <c r="AR360" s="15"/>
      <c r="AS360" s="18" t="b">
        <v>0</v>
      </c>
      <c r="AT360" s="15" t="s">
        <v>2776</v>
      </c>
      <c r="AU360" s="17">
        <v>594</v>
      </c>
      <c r="AV360" s="17">
        <v>0</v>
      </c>
      <c r="AW360" s="17">
        <v>2</v>
      </c>
      <c r="AX360" s="17">
        <v>2</v>
      </c>
      <c r="AY360" s="17">
        <v>14</v>
      </c>
      <c r="AZ360" s="17">
        <v>0</v>
      </c>
      <c r="BA360" s="17">
        <v>0</v>
      </c>
      <c r="BB360" s="17">
        <v>0</v>
      </c>
      <c r="BC360" s="17">
        <v>4</v>
      </c>
      <c r="BD360" s="17">
        <v>0</v>
      </c>
      <c r="BE360" s="17">
        <v>0</v>
      </c>
      <c r="BF360" s="17">
        <v>2</v>
      </c>
      <c r="BG360" s="17">
        <v>94</v>
      </c>
      <c r="BH360" s="15">
        <v>122.8</v>
      </c>
      <c r="BI360" s="15">
        <v>77.8</v>
      </c>
      <c r="BJ360" s="15">
        <v>31</v>
      </c>
      <c r="BK360" s="15">
        <v>23.2</v>
      </c>
      <c r="BL360" s="17">
        <v>0</v>
      </c>
      <c r="BM360" s="17">
        <v>0</v>
      </c>
      <c r="BN360" s="17">
        <v>0</v>
      </c>
      <c r="BO360" s="17">
        <v>0</v>
      </c>
      <c r="BP360" s="17">
        <v>7</v>
      </c>
      <c r="BQ360" s="15">
        <v>0.28000000000000003</v>
      </c>
      <c r="BR360" s="15">
        <v>0.64</v>
      </c>
      <c r="BS360" s="15">
        <v>0.92</v>
      </c>
      <c r="BT360" s="15">
        <v>9.31</v>
      </c>
      <c r="BU360" s="15"/>
      <c r="BV360" s="15"/>
      <c r="BW360" s="15"/>
      <c r="BX360" s="15"/>
      <c r="BY360" s="15"/>
      <c r="BZ360" s="15"/>
      <c r="CA360" s="15"/>
      <c r="CB360" s="15"/>
      <c r="CC360" s="17">
        <v>291</v>
      </c>
      <c r="CD360" s="17">
        <v>105</v>
      </c>
      <c r="CE360" s="17">
        <v>259</v>
      </c>
      <c r="CF360" s="17">
        <v>86</v>
      </c>
      <c r="CG360" s="17">
        <v>298</v>
      </c>
      <c r="CH360" s="17">
        <v>101</v>
      </c>
      <c r="CI360" s="17">
        <v>305</v>
      </c>
      <c r="CJ360" s="17">
        <v>104</v>
      </c>
      <c r="CK360" s="17">
        <v>0.04</v>
      </c>
      <c r="CL360" s="17">
        <v>0</v>
      </c>
      <c r="CM360" s="17">
        <v>0.1</v>
      </c>
      <c r="CN360" s="17">
        <v>0.14000000000000001</v>
      </c>
      <c r="CO360" s="17">
        <v>1.41</v>
      </c>
      <c r="CP360" s="17">
        <v>2.12</v>
      </c>
      <c r="CQ360" s="17">
        <v>235</v>
      </c>
      <c r="CR360" s="17">
        <v>38</v>
      </c>
      <c r="CS360" s="17">
        <v>213</v>
      </c>
      <c r="CT360" s="17">
        <v>117</v>
      </c>
      <c r="CU360" s="17">
        <v>321</v>
      </c>
      <c r="CV360" s="17">
        <v>117</v>
      </c>
      <c r="CW360" s="17">
        <v>340</v>
      </c>
      <c r="CX360" s="17">
        <v>118</v>
      </c>
      <c r="CY360" s="17">
        <v>1.06</v>
      </c>
      <c r="CZ360" s="17">
        <v>0.3</v>
      </c>
      <c r="DA360" s="17">
        <v>0</v>
      </c>
      <c r="DB360" s="15"/>
      <c r="DC360" s="15"/>
      <c r="DD360" s="15"/>
      <c r="DE360" s="15"/>
      <c r="DF360" s="15"/>
      <c r="DG360" s="15"/>
      <c r="DH360" s="15"/>
    </row>
    <row r="361" spans="1:112" ht="53.25" thickBot="1">
      <c r="A361" s="18" t="b">
        <v>1</v>
      </c>
      <c r="B361" s="18" t="b">
        <v>1</v>
      </c>
      <c r="C361" s="17">
        <v>0</v>
      </c>
      <c r="D361" s="15"/>
      <c r="E361" s="17">
        <v>492777</v>
      </c>
      <c r="F361" s="17">
        <v>0</v>
      </c>
      <c r="G361" s="17">
        <v>0</v>
      </c>
      <c r="H361" s="17">
        <v>0</v>
      </c>
      <c r="I361" s="17">
        <v>0</v>
      </c>
      <c r="J361" s="15">
        <v>0</v>
      </c>
      <c r="K361" s="17">
        <v>0</v>
      </c>
      <c r="L361" s="17">
        <v>2</v>
      </c>
      <c r="M361" s="15">
        <v>0</v>
      </c>
      <c r="N361" s="15"/>
      <c r="O361" s="17">
        <v>0</v>
      </c>
      <c r="P361" s="15" t="s">
        <v>716</v>
      </c>
      <c r="Q361" s="15">
        <v>0</v>
      </c>
      <c r="R361" s="17">
        <v>360</v>
      </c>
      <c r="S361" s="18" t="b">
        <v>0</v>
      </c>
      <c r="T361" s="15" t="s">
        <v>5469</v>
      </c>
      <c r="U361" s="15" t="s">
        <v>5470</v>
      </c>
      <c r="V361" s="17">
        <v>50</v>
      </c>
      <c r="W361" s="15" t="s">
        <v>1422</v>
      </c>
      <c r="X361" s="15">
        <v>2.8</v>
      </c>
      <c r="Y361" s="18" t="b">
        <v>0</v>
      </c>
      <c r="Z361" s="15" t="s">
        <v>1412</v>
      </c>
      <c r="AA361" s="15">
        <v>0</v>
      </c>
      <c r="AB361" s="18" t="b">
        <v>0</v>
      </c>
      <c r="AC361" s="15"/>
      <c r="AD361" s="15" t="s">
        <v>543</v>
      </c>
      <c r="AE361" s="17">
        <v>14</v>
      </c>
      <c r="AF361" s="17">
        <v>14</v>
      </c>
      <c r="AG361" s="17">
        <v>42</v>
      </c>
      <c r="AH361" s="17">
        <v>0</v>
      </c>
      <c r="AI361" s="17">
        <v>0</v>
      </c>
      <c r="AJ361" s="17">
        <v>0</v>
      </c>
      <c r="AK361" s="17">
        <v>0</v>
      </c>
      <c r="AL361" s="15">
        <v>0</v>
      </c>
      <c r="AM361" s="15">
        <v>8.4</v>
      </c>
      <c r="AN361" s="15" t="s">
        <v>1412</v>
      </c>
      <c r="AO361" s="15"/>
      <c r="AP361" s="15"/>
      <c r="AQ361" s="15"/>
      <c r="AR361" s="15"/>
      <c r="AS361" s="18" t="b">
        <v>0</v>
      </c>
      <c r="AT361" s="15" t="s">
        <v>2775</v>
      </c>
      <c r="AU361" s="17">
        <v>928</v>
      </c>
      <c r="AV361" s="17">
        <v>0</v>
      </c>
      <c r="AW361" s="17">
        <v>2</v>
      </c>
      <c r="AX361" s="17">
        <v>4</v>
      </c>
      <c r="AY361" s="17">
        <v>13</v>
      </c>
      <c r="AZ361" s="17">
        <v>0</v>
      </c>
      <c r="BA361" s="17">
        <v>0</v>
      </c>
      <c r="BB361" s="17">
        <v>0</v>
      </c>
      <c r="BC361" s="17">
        <v>5</v>
      </c>
      <c r="BD361" s="17">
        <v>0</v>
      </c>
      <c r="BE361" s="17">
        <v>0</v>
      </c>
      <c r="BF361" s="17">
        <v>2</v>
      </c>
      <c r="BG361" s="17">
        <v>157</v>
      </c>
      <c r="BH361" s="15">
        <v>157.4</v>
      </c>
      <c r="BI361" s="15">
        <v>105.2</v>
      </c>
      <c r="BJ361" s="15">
        <v>62</v>
      </c>
      <c r="BK361" s="15">
        <v>32.299999999999997</v>
      </c>
      <c r="BL361" s="17">
        <v>0</v>
      </c>
      <c r="BM361" s="17">
        <v>0</v>
      </c>
      <c r="BN361" s="17">
        <v>0</v>
      </c>
      <c r="BO361" s="17">
        <v>0</v>
      </c>
      <c r="BP361" s="17">
        <v>12</v>
      </c>
      <c r="BQ361" s="15">
        <v>0.18</v>
      </c>
      <c r="BR361" s="15">
        <v>0.84</v>
      </c>
      <c r="BS361" s="15">
        <v>1.02</v>
      </c>
      <c r="BT361" s="15">
        <v>10.77</v>
      </c>
      <c r="BU361" s="15"/>
      <c r="BV361" s="15"/>
      <c r="BW361" s="15"/>
      <c r="BX361" s="15"/>
      <c r="BY361" s="15"/>
      <c r="BZ361" s="15"/>
      <c r="CA361" s="15"/>
      <c r="CB361" s="15"/>
      <c r="CC361" s="17">
        <v>271</v>
      </c>
      <c r="CD361" s="17">
        <v>100</v>
      </c>
      <c r="CE361" s="17">
        <v>237</v>
      </c>
      <c r="CF361" s="17">
        <v>75</v>
      </c>
      <c r="CG361" s="17">
        <v>268</v>
      </c>
      <c r="CH361" s="17">
        <v>85</v>
      </c>
      <c r="CI361" s="17">
        <v>283</v>
      </c>
      <c r="CJ361" s="17">
        <v>94</v>
      </c>
      <c r="CK361" s="17">
        <v>0.02</v>
      </c>
      <c r="CL361" s="17">
        <v>0</v>
      </c>
      <c r="CM361" s="17">
        <v>0.08</v>
      </c>
      <c r="CN361" s="17">
        <v>0.1</v>
      </c>
      <c r="CO361" s="17">
        <v>1.04</v>
      </c>
      <c r="CP361" s="17">
        <v>1.26</v>
      </c>
      <c r="CQ361" s="17">
        <v>317</v>
      </c>
      <c r="CR361" s="17">
        <v>65</v>
      </c>
      <c r="CS361" s="17">
        <v>295</v>
      </c>
      <c r="CT361" s="17">
        <v>144</v>
      </c>
      <c r="CU361" s="17">
        <v>195</v>
      </c>
      <c r="CV361" s="17">
        <v>83</v>
      </c>
      <c r="CW361" s="17">
        <v>547</v>
      </c>
      <c r="CX361" s="17">
        <v>182</v>
      </c>
      <c r="CY361" s="17">
        <v>1.1599999999999999</v>
      </c>
      <c r="CZ361" s="17">
        <v>0.39</v>
      </c>
      <c r="DA361" s="17">
        <v>0</v>
      </c>
      <c r="DB361" s="15"/>
      <c r="DC361" s="15"/>
      <c r="DD361" s="15"/>
      <c r="DE361" s="15"/>
      <c r="DF361" s="15"/>
      <c r="DG361" s="15"/>
      <c r="DH361" s="15"/>
    </row>
    <row r="362" spans="1:112" ht="17.25" thickBot="1">
      <c r="A362" s="18" t="b">
        <v>1</v>
      </c>
      <c r="B362" s="18" t="b">
        <v>1</v>
      </c>
      <c r="C362" s="15"/>
      <c r="D362" s="15"/>
      <c r="E362" s="17">
        <v>519440</v>
      </c>
      <c r="F362" s="17">
        <v>0</v>
      </c>
      <c r="G362" s="17">
        <v>0</v>
      </c>
      <c r="H362" s="17">
        <v>0</v>
      </c>
      <c r="I362" s="17">
        <v>0</v>
      </c>
      <c r="J362" s="15">
        <v>0</v>
      </c>
      <c r="K362" s="17">
        <v>0</v>
      </c>
      <c r="L362" s="17">
        <v>2</v>
      </c>
      <c r="M362" s="15">
        <v>1</v>
      </c>
      <c r="N362" s="15"/>
      <c r="O362" s="17">
        <v>0</v>
      </c>
      <c r="P362" s="15" t="s">
        <v>4219</v>
      </c>
      <c r="Q362" s="15">
        <v>0</v>
      </c>
      <c r="R362" s="17">
        <v>361</v>
      </c>
      <c r="S362" s="18" t="b">
        <v>0</v>
      </c>
      <c r="T362" s="15"/>
      <c r="U362" s="15"/>
      <c r="V362" s="17">
        <v>40</v>
      </c>
      <c r="W362" s="15" t="s">
        <v>4220</v>
      </c>
      <c r="X362" s="15">
        <v>0</v>
      </c>
      <c r="Y362" s="18" t="b">
        <v>0</v>
      </c>
      <c r="Z362" s="15" t="s">
        <v>4221</v>
      </c>
      <c r="AA362" s="15">
        <v>0.2</v>
      </c>
      <c r="AB362" s="18" t="b">
        <v>0</v>
      </c>
      <c r="AC362" s="15"/>
      <c r="AD362" s="15" t="s">
        <v>519</v>
      </c>
      <c r="AE362" s="17">
        <v>14</v>
      </c>
      <c r="AF362" s="17">
        <v>14</v>
      </c>
      <c r="AG362" s="17">
        <v>0</v>
      </c>
      <c r="AH362" s="17">
        <v>0</v>
      </c>
      <c r="AI362" s="17">
        <v>0</v>
      </c>
      <c r="AJ362" s="17">
        <v>0</v>
      </c>
      <c r="AK362" s="17">
        <v>0</v>
      </c>
      <c r="AL362" s="15">
        <v>0</v>
      </c>
      <c r="AM362" s="15">
        <v>0</v>
      </c>
      <c r="AN362" s="15" t="s">
        <v>4221</v>
      </c>
      <c r="AO362" s="15"/>
      <c r="AP362" s="15"/>
      <c r="AQ362" s="15"/>
      <c r="AR362" s="15"/>
      <c r="AS362" s="18" t="b">
        <v>0</v>
      </c>
      <c r="AT362" s="15" t="s">
        <v>4222</v>
      </c>
      <c r="AU362" s="17">
        <v>0</v>
      </c>
      <c r="AV362" s="17">
        <v>0</v>
      </c>
      <c r="AW362" s="17">
        <v>0</v>
      </c>
      <c r="AX362" s="17">
        <v>0</v>
      </c>
      <c r="AY362" s="17">
        <v>0</v>
      </c>
      <c r="AZ362" s="17">
        <v>0</v>
      </c>
      <c r="BA362" s="17">
        <v>0</v>
      </c>
      <c r="BB362" s="17">
        <v>0</v>
      </c>
      <c r="BC362" s="17">
        <v>0</v>
      </c>
      <c r="BD362" s="17">
        <v>0</v>
      </c>
      <c r="BE362" s="17">
        <v>0</v>
      </c>
      <c r="BF362" s="17">
        <v>0</v>
      </c>
      <c r="BG362" s="17">
        <v>0</v>
      </c>
      <c r="BH362" s="15">
        <v>0</v>
      </c>
      <c r="BI362" s="15">
        <v>0</v>
      </c>
      <c r="BJ362" s="15">
        <v>0</v>
      </c>
      <c r="BK362" s="15">
        <v>0</v>
      </c>
      <c r="BL362" s="17">
        <v>0</v>
      </c>
      <c r="BM362" s="17">
        <v>0</v>
      </c>
      <c r="BN362" s="17">
        <v>0</v>
      </c>
      <c r="BO362" s="17">
        <v>0</v>
      </c>
      <c r="BP362" s="17">
        <v>0</v>
      </c>
      <c r="BQ362" s="15">
        <v>0</v>
      </c>
      <c r="BR362" s="15">
        <v>0</v>
      </c>
      <c r="BS362" s="15">
        <v>0</v>
      </c>
      <c r="BT362" s="15">
        <v>0</v>
      </c>
      <c r="BU362" s="15"/>
      <c r="BV362" s="15"/>
      <c r="BW362" s="15"/>
      <c r="BX362" s="15"/>
      <c r="BY362" s="15"/>
      <c r="BZ362" s="15"/>
      <c r="CA362" s="15"/>
      <c r="CB362" s="15"/>
      <c r="CC362" s="17">
        <v>440</v>
      </c>
      <c r="CD362" s="17">
        <v>162</v>
      </c>
      <c r="CE362" s="17">
        <v>425</v>
      </c>
      <c r="CF362" s="17">
        <v>161</v>
      </c>
      <c r="CG362" s="17">
        <v>406</v>
      </c>
      <c r="CH362" s="17">
        <v>157</v>
      </c>
      <c r="CI362" s="17">
        <v>442</v>
      </c>
      <c r="CJ362" s="17">
        <v>162</v>
      </c>
      <c r="CK362" s="17">
        <v>0</v>
      </c>
      <c r="CL362" s="17">
        <v>0</v>
      </c>
      <c r="CM362" s="17">
        <v>0</v>
      </c>
      <c r="CN362" s="17">
        <v>0</v>
      </c>
      <c r="CO362" s="17">
        <v>0</v>
      </c>
      <c r="CP362" s="17">
        <v>0</v>
      </c>
      <c r="CQ362" s="17">
        <v>543</v>
      </c>
      <c r="CR362" s="17">
        <v>170</v>
      </c>
      <c r="CS362" s="17">
        <v>52</v>
      </c>
      <c r="CT362" s="17">
        <v>33</v>
      </c>
      <c r="CU362" s="17">
        <v>445</v>
      </c>
      <c r="CV362" s="17">
        <v>162</v>
      </c>
      <c r="CW362" s="17">
        <v>388</v>
      </c>
      <c r="CX362" s="17">
        <v>138</v>
      </c>
      <c r="CY362" s="17">
        <v>0</v>
      </c>
      <c r="CZ362" s="17">
        <v>0</v>
      </c>
      <c r="DA362" s="17">
        <v>0</v>
      </c>
      <c r="DB362" s="15"/>
      <c r="DC362" s="15"/>
      <c r="DD362" s="15"/>
      <c r="DE362" s="15"/>
      <c r="DF362" s="15"/>
      <c r="DG362" s="15"/>
      <c r="DH362" s="15"/>
    </row>
    <row r="363" spans="1:112" ht="66" thickBot="1">
      <c r="A363" s="18" t="b">
        <v>1</v>
      </c>
      <c r="B363" s="18" t="b">
        <v>1</v>
      </c>
      <c r="C363" s="17">
        <v>75</v>
      </c>
      <c r="D363" s="15"/>
      <c r="E363" s="17">
        <v>606702</v>
      </c>
      <c r="F363" s="17">
        <v>0</v>
      </c>
      <c r="G363" s="17">
        <v>0</v>
      </c>
      <c r="H363" s="17">
        <v>0</v>
      </c>
      <c r="I363" s="17">
        <v>0</v>
      </c>
      <c r="J363" s="15">
        <v>0</v>
      </c>
      <c r="K363" s="17">
        <v>0</v>
      </c>
      <c r="L363" s="17">
        <v>2</v>
      </c>
      <c r="M363" s="15">
        <v>1.6</v>
      </c>
      <c r="N363" s="15"/>
      <c r="O363" s="17">
        <v>0</v>
      </c>
      <c r="P363" s="15" t="s">
        <v>677</v>
      </c>
      <c r="Q363" s="15">
        <v>0</v>
      </c>
      <c r="R363" s="17">
        <v>362</v>
      </c>
      <c r="S363" s="18" t="b">
        <v>0</v>
      </c>
      <c r="T363" s="15" t="s">
        <v>5216</v>
      </c>
      <c r="U363" s="15" t="s">
        <v>5471</v>
      </c>
      <c r="V363" s="17">
        <v>50</v>
      </c>
      <c r="W363" s="15" t="s">
        <v>5472</v>
      </c>
      <c r="X363" s="15">
        <v>0</v>
      </c>
      <c r="Y363" s="18" t="b">
        <v>0</v>
      </c>
      <c r="Z363" s="15" t="s">
        <v>5473</v>
      </c>
      <c r="AA363" s="15">
        <v>1.8</v>
      </c>
      <c r="AB363" s="18" t="b">
        <v>0</v>
      </c>
      <c r="AC363" s="15"/>
      <c r="AD363" s="15" t="s">
        <v>1606</v>
      </c>
      <c r="AE363" s="17">
        <v>14</v>
      </c>
      <c r="AF363" s="17">
        <v>14</v>
      </c>
      <c r="AG363" s="17">
        <v>0</v>
      </c>
      <c r="AH363" s="17">
        <v>0</v>
      </c>
      <c r="AI363" s="17">
        <v>0</v>
      </c>
      <c r="AJ363" s="17">
        <v>0</v>
      </c>
      <c r="AK363" s="17">
        <v>0</v>
      </c>
      <c r="AL363" s="15">
        <v>0</v>
      </c>
      <c r="AM363" s="15">
        <v>0</v>
      </c>
      <c r="AN363" s="15" t="s">
        <v>5473</v>
      </c>
      <c r="AO363" s="15"/>
      <c r="AP363" s="15"/>
      <c r="AQ363" s="15"/>
      <c r="AR363" s="15"/>
      <c r="AS363" s="18" t="b">
        <v>0</v>
      </c>
      <c r="AT363" s="15" t="s">
        <v>5474</v>
      </c>
      <c r="AU363" s="17">
        <v>0</v>
      </c>
      <c r="AV363" s="17">
        <v>0</v>
      </c>
      <c r="AW363" s="17">
        <v>0</v>
      </c>
      <c r="AX363" s="17">
        <v>0</v>
      </c>
      <c r="AY363" s="17">
        <v>0</v>
      </c>
      <c r="AZ363" s="17">
        <v>0</v>
      </c>
      <c r="BA363" s="17">
        <v>0</v>
      </c>
      <c r="BB363" s="17">
        <v>0</v>
      </c>
      <c r="BC363" s="17">
        <v>0</v>
      </c>
      <c r="BD363" s="17">
        <v>0</v>
      </c>
      <c r="BE363" s="17">
        <v>0</v>
      </c>
      <c r="BF363" s="17">
        <v>0</v>
      </c>
      <c r="BG363" s="17">
        <v>0</v>
      </c>
      <c r="BH363" s="15">
        <v>0</v>
      </c>
      <c r="BI363" s="15">
        <v>0</v>
      </c>
      <c r="BJ363" s="15">
        <v>0</v>
      </c>
      <c r="BK363" s="15">
        <v>0</v>
      </c>
      <c r="BL363" s="17">
        <v>0</v>
      </c>
      <c r="BM363" s="17">
        <v>0</v>
      </c>
      <c r="BN363" s="17">
        <v>0</v>
      </c>
      <c r="BO363" s="17">
        <v>0</v>
      </c>
      <c r="BP363" s="17">
        <v>0</v>
      </c>
      <c r="BQ363" s="15">
        <v>0</v>
      </c>
      <c r="BR363" s="15">
        <v>0</v>
      </c>
      <c r="BS363" s="15">
        <v>0</v>
      </c>
      <c r="BT363" s="15">
        <v>0</v>
      </c>
      <c r="BU363" s="15"/>
      <c r="BV363" s="15"/>
      <c r="BW363" s="15"/>
      <c r="BX363" s="15"/>
      <c r="BY363" s="15"/>
      <c r="BZ363" s="15"/>
      <c r="CA363" s="15"/>
      <c r="CB363" s="15"/>
      <c r="CC363" s="17">
        <v>531</v>
      </c>
      <c r="CD363" s="17">
        <v>182</v>
      </c>
      <c r="CE363" s="17">
        <v>531</v>
      </c>
      <c r="CF363" s="17">
        <v>182</v>
      </c>
      <c r="CG363" s="17">
        <v>529</v>
      </c>
      <c r="CH363" s="17">
        <v>182</v>
      </c>
      <c r="CI363" s="17">
        <v>531</v>
      </c>
      <c r="CJ363" s="17">
        <v>182</v>
      </c>
      <c r="CK363" s="17">
        <v>0</v>
      </c>
      <c r="CL363" s="17">
        <v>0</v>
      </c>
      <c r="CM363" s="17">
        <v>0</v>
      </c>
      <c r="CN363" s="17">
        <v>0</v>
      </c>
      <c r="CO363" s="17">
        <v>0</v>
      </c>
      <c r="CP363" s="17">
        <v>0</v>
      </c>
      <c r="CQ363" s="17">
        <v>356</v>
      </c>
      <c r="CR363" s="17">
        <v>70</v>
      </c>
      <c r="CS363" s="17">
        <v>334</v>
      </c>
      <c r="CT363" s="17">
        <v>149</v>
      </c>
      <c r="CU363" s="17">
        <v>531</v>
      </c>
      <c r="CV363" s="17">
        <v>182</v>
      </c>
      <c r="CW363" s="17">
        <v>146</v>
      </c>
      <c r="CX363" s="17">
        <v>57</v>
      </c>
      <c r="CY363" s="17">
        <v>0</v>
      </c>
      <c r="CZ363" s="17">
        <v>0</v>
      </c>
      <c r="DA363" s="17">
        <v>0</v>
      </c>
      <c r="DB363" s="15"/>
      <c r="DC363" s="15"/>
      <c r="DD363" s="15"/>
      <c r="DE363" s="15"/>
      <c r="DF363" s="15"/>
      <c r="DG363" s="15"/>
      <c r="DH363" s="15"/>
    </row>
    <row r="364" spans="1:112" ht="409.6" thickBot="1">
      <c r="A364" s="18" t="b">
        <v>1</v>
      </c>
      <c r="B364" s="18" t="b">
        <v>1</v>
      </c>
      <c r="C364" s="17">
        <v>0</v>
      </c>
      <c r="D364" s="15"/>
      <c r="E364" s="17">
        <v>647681</v>
      </c>
      <c r="F364" s="17">
        <v>0</v>
      </c>
      <c r="G364" s="17">
        <v>0</v>
      </c>
      <c r="H364" s="17">
        <v>0</v>
      </c>
      <c r="I364" s="17">
        <v>0</v>
      </c>
      <c r="J364" s="15">
        <v>0</v>
      </c>
      <c r="K364" s="17">
        <v>0</v>
      </c>
      <c r="L364" s="17">
        <v>2</v>
      </c>
      <c r="M364" s="15">
        <v>0</v>
      </c>
      <c r="N364" s="15"/>
      <c r="O364" s="17">
        <v>0</v>
      </c>
      <c r="P364" s="15" t="s">
        <v>3585</v>
      </c>
      <c r="Q364" s="15">
        <v>0</v>
      </c>
      <c r="R364" s="17">
        <v>363</v>
      </c>
      <c r="S364" s="18" t="b">
        <v>0</v>
      </c>
      <c r="T364" s="15" t="s">
        <v>1607</v>
      </c>
      <c r="U364" s="15" t="s">
        <v>5475</v>
      </c>
      <c r="V364" s="17">
        <v>40</v>
      </c>
      <c r="W364" s="15" t="s">
        <v>3586</v>
      </c>
      <c r="X364" s="15">
        <v>0</v>
      </c>
      <c r="Y364" s="18" t="b">
        <v>0</v>
      </c>
      <c r="Z364" s="15" t="s">
        <v>3587</v>
      </c>
      <c r="AA364" s="15">
        <v>0.1</v>
      </c>
      <c r="AB364" s="18" t="b">
        <v>0</v>
      </c>
      <c r="AC364" s="15"/>
      <c r="AD364" s="15" t="s">
        <v>543</v>
      </c>
      <c r="AE364" s="17">
        <v>14</v>
      </c>
      <c r="AF364" s="17">
        <v>14</v>
      </c>
      <c r="AG364" s="17">
        <v>0</v>
      </c>
      <c r="AH364" s="17">
        <v>0</v>
      </c>
      <c r="AI364" s="17">
        <v>0</v>
      </c>
      <c r="AJ364" s="17">
        <v>0</v>
      </c>
      <c r="AK364" s="17">
        <v>0</v>
      </c>
      <c r="AL364" s="15">
        <v>0</v>
      </c>
      <c r="AM364" s="15">
        <v>0</v>
      </c>
      <c r="AN364" s="15" t="s">
        <v>3587</v>
      </c>
      <c r="AO364" s="15"/>
      <c r="AP364" s="15"/>
      <c r="AQ364" s="15"/>
      <c r="AR364" s="15"/>
      <c r="AS364" s="18" t="b">
        <v>0</v>
      </c>
      <c r="AT364" s="15" t="s">
        <v>3588</v>
      </c>
      <c r="AU364" s="17">
        <v>0</v>
      </c>
      <c r="AV364" s="17">
        <v>0</v>
      </c>
      <c r="AW364" s="17">
        <v>0</v>
      </c>
      <c r="AX364" s="17">
        <v>0</v>
      </c>
      <c r="AY364" s="17">
        <v>0</v>
      </c>
      <c r="AZ364" s="17">
        <v>0</v>
      </c>
      <c r="BA364" s="17">
        <v>0</v>
      </c>
      <c r="BB364" s="17">
        <v>0</v>
      </c>
      <c r="BC364" s="17">
        <v>0</v>
      </c>
      <c r="BD364" s="17">
        <v>0</v>
      </c>
      <c r="BE364" s="17">
        <v>0</v>
      </c>
      <c r="BF364" s="17">
        <v>0</v>
      </c>
      <c r="BG364" s="17">
        <v>0</v>
      </c>
      <c r="BH364" s="15">
        <v>0</v>
      </c>
      <c r="BI364" s="15">
        <v>0</v>
      </c>
      <c r="BJ364" s="15">
        <v>0</v>
      </c>
      <c r="BK364" s="15">
        <v>0</v>
      </c>
      <c r="BL364" s="17">
        <v>0</v>
      </c>
      <c r="BM364" s="17">
        <v>0</v>
      </c>
      <c r="BN364" s="17">
        <v>0</v>
      </c>
      <c r="BO364" s="17">
        <v>0</v>
      </c>
      <c r="BP364" s="17">
        <v>0</v>
      </c>
      <c r="BQ364" s="15">
        <v>0</v>
      </c>
      <c r="BR364" s="15">
        <v>0</v>
      </c>
      <c r="BS364" s="15">
        <v>0</v>
      </c>
      <c r="BT364" s="15">
        <v>0</v>
      </c>
      <c r="BU364" s="15"/>
      <c r="BV364" s="15"/>
      <c r="BW364" s="15"/>
      <c r="BX364" s="15"/>
      <c r="BY364" s="15"/>
      <c r="BZ364" s="15"/>
      <c r="CA364" s="15"/>
      <c r="CB364" s="113" t="s">
        <v>5476</v>
      </c>
      <c r="CC364" s="17">
        <v>447</v>
      </c>
      <c r="CD364" s="17">
        <v>168</v>
      </c>
      <c r="CE364" s="17">
        <v>433</v>
      </c>
      <c r="CF364" s="17">
        <v>168</v>
      </c>
      <c r="CG364" s="17">
        <v>416</v>
      </c>
      <c r="CH364" s="17">
        <v>166</v>
      </c>
      <c r="CI364" s="17">
        <v>449</v>
      </c>
      <c r="CJ364" s="17">
        <v>168</v>
      </c>
      <c r="CK364" s="17">
        <v>0</v>
      </c>
      <c r="CL364" s="17">
        <v>0</v>
      </c>
      <c r="CM364" s="17">
        <v>0</v>
      </c>
      <c r="CN364" s="17">
        <v>0</v>
      </c>
      <c r="CO364" s="17">
        <v>0</v>
      </c>
      <c r="CP364" s="17">
        <v>0</v>
      </c>
      <c r="CQ364" s="17">
        <v>557</v>
      </c>
      <c r="CR364" s="17">
        <v>183</v>
      </c>
      <c r="CS364" s="17">
        <v>66</v>
      </c>
      <c r="CT364" s="17">
        <v>46</v>
      </c>
      <c r="CU364" s="17">
        <v>452</v>
      </c>
      <c r="CV364" s="17">
        <v>168</v>
      </c>
      <c r="CW364" s="17">
        <v>414</v>
      </c>
      <c r="CX364" s="17">
        <v>147</v>
      </c>
      <c r="CY364" s="17">
        <v>0</v>
      </c>
      <c r="CZ364" s="17">
        <v>0</v>
      </c>
      <c r="DA364" s="17">
        <v>0</v>
      </c>
      <c r="DB364" s="15"/>
      <c r="DC364" s="15"/>
      <c r="DD364" s="15"/>
      <c r="DE364" s="15"/>
      <c r="DF364" s="15"/>
      <c r="DG364" s="15"/>
      <c r="DH364" s="15"/>
    </row>
    <row r="365" spans="1:112" ht="17.25" thickBot="1">
      <c r="A365" s="18" t="b">
        <v>1</v>
      </c>
      <c r="B365" s="18" t="b">
        <v>1</v>
      </c>
      <c r="C365" s="15"/>
      <c r="D365" s="15"/>
      <c r="E365" s="17">
        <v>214285</v>
      </c>
      <c r="F365" s="17">
        <v>0</v>
      </c>
      <c r="G365" s="17">
        <v>0</v>
      </c>
      <c r="H365" s="17">
        <v>0</v>
      </c>
      <c r="I365" s="17">
        <v>0</v>
      </c>
      <c r="J365" s="15">
        <v>0</v>
      </c>
      <c r="K365" s="17">
        <v>0</v>
      </c>
      <c r="L365" s="17">
        <v>2</v>
      </c>
      <c r="M365" s="15">
        <v>2.2000000000000002</v>
      </c>
      <c r="N365" s="15"/>
      <c r="O365" s="17">
        <v>0</v>
      </c>
      <c r="P365" s="15" t="s">
        <v>5477</v>
      </c>
      <c r="Q365" s="15">
        <v>0</v>
      </c>
      <c r="R365" s="17">
        <v>364</v>
      </c>
      <c r="S365" s="18" t="b">
        <v>0</v>
      </c>
      <c r="T365" s="15"/>
      <c r="U365" s="15"/>
      <c r="V365" s="17">
        <v>50</v>
      </c>
      <c r="W365" s="15" t="s">
        <v>826</v>
      </c>
      <c r="X365" s="15">
        <v>0</v>
      </c>
      <c r="Y365" s="18" t="b">
        <v>0</v>
      </c>
      <c r="Z365" s="15" t="s">
        <v>314</v>
      </c>
      <c r="AA365" s="15">
        <v>0.1</v>
      </c>
      <c r="AB365" s="18" t="b">
        <v>0</v>
      </c>
      <c r="AC365" s="15"/>
      <c r="AD365" s="15" t="s">
        <v>519</v>
      </c>
      <c r="AE365" s="17">
        <v>14</v>
      </c>
      <c r="AF365" s="17">
        <v>14</v>
      </c>
      <c r="AG365" s="17">
        <v>0</v>
      </c>
      <c r="AH365" s="17">
        <v>0</v>
      </c>
      <c r="AI365" s="17">
        <v>0</v>
      </c>
      <c r="AJ365" s="17">
        <v>0</v>
      </c>
      <c r="AK365" s="17">
        <v>0</v>
      </c>
      <c r="AL365" s="15">
        <v>0</v>
      </c>
      <c r="AM365" s="15">
        <v>0</v>
      </c>
      <c r="AN365" s="15" t="s">
        <v>314</v>
      </c>
      <c r="AO365" s="15"/>
      <c r="AP365" s="15"/>
      <c r="AQ365" s="15"/>
      <c r="AR365" s="15"/>
      <c r="AS365" s="18" t="b">
        <v>0</v>
      </c>
      <c r="AT365" s="15" t="s">
        <v>2777</v>
      </c>
      <c r="AU365" s="17">
        <v>0</v>
      </c>
      <c r="AV365" s="17">
        <v>0</v>
      </c>
      <c r="AW365" s="17">
        <v>0</v>
      </c>
      <c r="AX365" s="17">
        <v>0</v>
      </c>
      <c r="AY365" s="17">
        <v>0</v>
      </c>
      <c r="AZ365" s="17">
        <v>0</v>
      </c>
      <c r="BA365" s="17">
        <v>0</v>
      </c>
      <c r="BB365" s="17">
        <v>0</v>
      </c>
      <c r="BC365" s="17">
        <v>0</v>
      </c>
      <c r="BD365" s="17">
        <v>0</v>
      </c>
      <c r="BE365" s="17">
        <v>0</v>
      </c>
      <c r="BF365" s="17">
        <v>0</v>
      </c>
      <c r="BG365" s="17">
        <v>0</v>
      </c>
      <c r="BH365" s="15">
        <v>0</v>
      </c>
      <c r="BI365" s="15">
        <v>0</v>
      </c>
      <c r="BJ365" s="15">
        <v>0</v>
      </c>
      <c r="BK365" s="15">
        <v>0</v>
      </c>
      <c r="BL365" s="17">
        <v>0</v>
      </c>
      <c r="BM365" s="17">
        <v>0</v>
      </c>
      <c r="BN365" s="17">
        <v>0</v>
      </c>
      <c r="BO365" s="17">
        <v>0</v>
      </c>
      <c r="BP365" s="17">
        <v>0</v>
      </c>
      <c r="BQ365" s="15">
        <v>0</v>
      </c>
      <c r="BR365" s="15">
        <v>0</v>
      </c>
      <c r="BS365" s="15">
        <v>0</v>
      </c>
      <c r="BT365" s="15">
        <v>0</v>
      </c>
      <c r="BU365" s="15"/>
      <c r="BV365" s="15"/>
      <c r="BW365" s="15"/>
      <c r="BX365" s="15"/>
      <c r="BY365" s="15"/>
      <c r="BZ365" s="15"/>
      <c r="CA365" s="15"/>
      <c r="CB365" s="15"/>
      <c r="CC365" s="17">
        <v>499</v>
      </c>
      <c r="CD365" s="17">
        <v>179</v>
      </c>
      <c r="CE365" s="17">
        <v>495</v>
      </c>
      <c r="CF365" s="17">
        <v>179</v>
      </c>
      <c r="CG365" s="17">
        <v>491</v>
      </c>
      <c r="CH365" s="17">
        <v>179</v>
      </c>
      <c r="CI365" s="17">
        <v>499</v>
      </c>
      <c r="CJ365" s="17">
        <v>179</v>
      </c>
      <c r="CK365" s="17">
        <v>0</v>
      </c>
      <c r="CL365" s="17">
        <v>0</v>
      </c>
      <c r="CM365" s="17">
        <v>0</v>
      </c>
      <c r="CN365" s="17">
        <v>0</v>
      </c>
      <c r="CO365" s="17">
        <v>0</v>
      </c>
      <c r="CP365" s="17">
        <v>0</v>
      </c>
      <c r="CQ365" s="17">
        <v>255</v>
      </c>
      <c r="CR365" s="17">
        <v>42</v>
      </c>
      <c r="CS365" s="17">
        <v>233</v>
      </c>
      <c r="CT365" s="17">
        <v>121</v>
      </c>
      <c r="CU365" s="17">
        <v>499</v>
      </c>
      <c r="CV365" s="17">
        <v>179</v>
      </c>
      <c r="CW365" s="17">
        <v>457</v>
      </c>
      <c r="CX365" s="17">
        <v>157</v>
      </c>
      <c r="CY365" s="17">
        <v>0</v>
      </c>
      <c r="CZ365" s="17">
        <v>0</v>
      </c>
      <c r="DA365" s="17">
        <v>0</v>
      </c>
      <c r="DB365" s="15"/>
      <c r="DC365" s="15"/>
      <c r="DD365" s="15"/>
      <c r="DE365" s="15"/>
      <c r="DF365" s="15"/>
      <c r="DG365" s="15"/>
      <c r="DH365" s="15"/>
    </row>
    <row r="366" spans="1:112" ht="17.25" thickBot="1">
      <c r="A366" s="18" t="b">
        <v>1</v>
      </c>
      <c r="B366" s="18" t="b">
        <v>1</v>
      </c>
      <c r="C366" s="15"/>
      <c r="D366" s="15"/>
      <c r="E366" s="17">
        <v>489580</v>
      </c>
      <c r="F366" s="17">
        <v>0</v>
      </c>
      <c r="G366" s="17">
        <v>0</v>
      </c>
      <c r="H366" s="17">
        <v>0</v>
      </c>
      <c r="I366" s="17">
        <v>0</v>
      </c>
      <c r="J366" s="15">
        <v>0</v>
      </c>
      <c r="K366" s="17">
        <v>0</v>
      </c>
      <c r="L366" s="17">
        <v>2</v>
      </c>
      <c r="M366" s="15">
        <v>1</v>
      </c>
      <c r="N366" s="15"/>
      <c r="O366" s="17">
        <v>0</v>
      </c>
      <c r="P366" s="15" t="s">
        <v>1204</v>
      </c>
      <c r="Q366" s="15">
        <v>0</v>
      </c>
      <c r="R366" s="17">
        <v>365</v>
      </c>
      <c r="S366" s="18" t="b">
        <v>0</v>
      </c>
      <c r="T366" s="15"/>
      <c r="U366" s="15"/>
      <c r="V366" s="17">
        <v>40</v>
      </c>
      <c r="W366" s="15" t="s">
        <v>2780</v>
      </c>
      <c r="X366" s="15">
        <v>0</v>
      </c>
      <c r="Y366" s="18" t="b">
        <v>0</v>
      </c>
      <c r="Z366" s="15" t="s">
        <v>2781</v>
      </c>
      <c r="AA366" s="15">
        <v>0.2</v>
      </c>
      <c r="AB366" s="18" t="b">
        <v>0</v>
      </c>
      <c r="AC366" s="15"/>
      <c r="AD366" s="15" t="s">
        <v>519</v>
      </c>
      <c r="AE366" s="17">
        <v>14</v>
      </c>
      <c r="AF366" s="17">
        <v>14</v>
      </c>
      <c r="AG366" s="17">
        <v>0</v>
      </c>
      <c r="AH366" s="17">
        <v>0</v>
      </c>
      <c r="AI366" s="17">
        <v>0</v>
      </c>
      <c r="AJ366" s="17">
        <v>0</v>
      </c>
      <c r="AK366" s="17">
        <v>0</v>
      </c>
      <c r="AL366" s="15">
        <v>0</v>
      </c>
      <c r="AM366" s="15">
        <v>0</v>
      </c>
      <c r="AN366" s="15" t="s">
        <v>2781</v>
      </c>
      <c r="AO366" s="15"/>
      <c r="AP366" s="15"/>
      <c r="AQ366" s="15"/>
      <c r="AR366" s="15"/>
      <c r="AS366" s="18" t="b">
        <v>0</v>
      </c>
      <c r="AT366" s="15" t="s">
        <v>2782</v>
      </c>
      <c r="AU366" s="17">
        <v>0</v>
      </c>
      <c r="AV366" s="17">
        <v>0</v>
      </c>
      <c r="AW366" s="17">
        <v>0</v>
      </c>
      <c r="AX366" s="17">
        <v>0</v>
      </c>
      <c r="AY366" s="17">
        <v>0</v>
      </c>
      <c r="AZ366" s="17">
        <v>0</v>
      </c>
      <c r="BA366" s="17">
        <v>0</v>
      </c>
      <c r="BB366" s="17">
        <v>0</v>
      </c>
      <c r="BC366" s="17">
        <v>0</v>
      </c>
      <c r="BD366" s="17">
        <v>0</v>
      </c>
      <c r="BE366" s="17">
        <v>0</v>
      </c>
      <c r="BF366" s="17">
        <v>0</v>
      </c>
      <c r="BG366" s="17">
        <v>0</v>
      </c>
      <c r="BH366" s="15">
        <v>0</v>
      </c>
      <c r="BI366" s="15">
        <v>0</v>
      </c>
      <c r="BJ366" s="15">
        <v>0</v>
      </c>
      <c r="BK366" s="15">
        <v>0</v>
      </c>
      <c r="BL366" s="17">
        <v>0</v>
      </c>
      <c r="BM366" s="17">
        <v>0</v>
      </c>
      <c r="BN366" s="17">
        <v>0</v>
      </c>
      <c r="BO366" s="17">
        <v>0</v>
      </c>
      <c r="BP366" s="17">
        <v>0</v>
      </c>
      <c r="BQ366" s="15">
        <v>0</v>
      </c>
      <c r="BR366" s="15">
        <v>0</v>
      </c>
      <c r="BS366" s="15">
        <v>0</v>
      </c>
      <c r="BT366" s="15">
        <v>0</v>
      </c>
      <c r="BU366" s="15"/>
      <c r="BV366" s="15"/>
      <c r="BW366" s="15"/>
      <c r="BX366" s="15"/>
      <c r="BY366" s="15"/>
      <c r="BZ366" s="15"/>
      <c r="CA366" s="15"/>
      <c r="CB366" s="15"/>
      <c r="CC366" s="17">
        <v>434</v>
      </c>
      <c r="CD366" s="17">
        <v>158</v>
      </c>
      <c r="CE366" s="17">
        <v>419</v>
      </c>
      <c r="CF366" s="17">
        <v>157</v>
      </c>
      <c r="CG366" s="17">
        <v>400</v>
      </c>
      <c r="CH366" s="17">
        <v>153</v>
      </c>
      <c r="CI366" s="17">
        <v>436</v>
      </c>
      <c r="CJ366" s="17">
        <v>158</v>
      </c>
      <c r="CK366" s="17">
        <v>0</v>
      </c>
      <c r="CL366" s="17">
        <v>0</v>
      </c>
      <c r="CM366" s="17">
        <v>0</v>
      </c>
      <c r="CN366" s="17">
        <v>0</v>
      </c>
      <c r="CO366" s="17">
        <v>0</v>
      </c>
      <c r="CP366" s="17">
        <v>0</v>
      </c>
      <c r="CQ366" s="17">
        <v>537</v>
      </c>
      <c r="CR366" s="17">
        <v>166</v>
      </c>
      <c r="CS366" s="17">
        <v>46</v>
      </c>
      <c r="CT366" s="17">
        <v>29</v>
      </c>
      <c r="CU366" s="17">
        <v>440</v>
      </c>
      <c r="CV366" s="17">
        <v>159</v>
      </c>
      <c r="CW366" s="17">
        <v>354</v>
      </c>
      <c r="CX366" s="17">
        <v>123</v>
      </c>
      <c r="CY366" s="17">
        <v>0</v>
      </c>
      <c r="CZ366" s="17">
        <v>0</v>
      </c>
      <c r="DA366" s="17">
        <v>0</v>
      </c>
      <c r="DB366" s="15"/>
      <c r="DC366" s="15"/>
      <c r="DD366" s="15"/>
      <c r="DE366" s="15"/>
      <c r="DF366" s="15"/>
      <c r="DG366" s="15"/>
      <c r="DH366" s="15"/>
    </row>
    <row r="367" spans="1:112" ht="17.25" thickBot="1">
      <c r="A367" s="18" t="b">
        <v>1</v>
      </c>
      <c r="B367" s="18" t="b">
        <v>1</v>
      </c>
      <c r="C367" s="15"/>
      <c r="D367" s="15"/>
      <c r="E367" s="17">
        <v>494595</v>
      </c>
      <c r="F367" s="17">
        <v>0</v>
      </c>
      <c r="G367" s="17">
        <v>0</v>
      </c>
      <c r="H367" s="17">
        <v>0</v>
      </c>
      <c r="I367" s="17">
        <v>0</v>
      </c>
      <c r="J367" s="15">
        <v>0</v>
      </c>
      <c r="K367" s="17">
        <v>0</v>
      </c>
      <c r="L367" s="17">
        <v>3</v>
      </c>
      <c r="M367" s="15">
        <v>2.6</v>
      </c>
      <c r="N367" s="15"/>
      <c r="O367" s="17">
        <v>0</v>
      </c>
      <c r="P367" s="15" t="s">
        <v>2784</v>
      </c>
      <c r="Q367" s="15">
        <v>0</v>
      </c>
      <c r="R367" s="17">
        <v>366</v>
      </c>
      <c r="S367" s="18" t="b">
        <v>0</v>
      </c>
      <c r="T367" s="15"/>
      <c r="U367" s="15"/>
      <c r="V367" s="17">
        <v>75</v>
      </c>
      <c r="W367" s="15" t="s">
        <v>2785</v>
      </c>
      <c r="X367" s="15">
        <v>3.8</v>
      </c>
      <c r="Y367" s="18" t="b">
        <v>0</v>
      </c>
      <c r="Z367" s="15" t="s">
        <v>2786</v>
      </c>
      <c r="AA367" s="15">
        <v>13.4</v>
      </c>
      <c r="AB367" s="18" t="b">
        <v>0</v>
      </c>
      <c r="AC367" s="15"/>
      <c r="AD367" s="15" t="s">
        <v>519</v>
      </c>
      <c r="AE367" s="17">
        <v>14</v>
      </c>
      <c r="AF367" s="17">
        <v>14</v>
      </c>
      <c r="AG367" s="17">
        <v>125</v>
      </c>
      <c r="AH367" s="17">
        <v>0</v>
      </c>
      <c r="AI367" s="17">
        <v>0</v>
      </c>
      <c r="AJ367" s="17">
        <v>0</v>
      </c>
      <c r="AK367" s="17">
        <v>0</v>
      </c>
      <c r="AL367" s="15">
        <v>0</v>
      </c>
      <c r="AM367" s="15">
        <v>16.7</v>
      </c>
      <c r="AN367" s="15" t="s">
        <v>2786</v>
      </c>
      <c r="AO367" s="15"/>
      <c r="AP367" s="15"/>
      <c r="AQ367" s="15"/>
      <c r="AR367" s="15"/>
      <c r="AS367" s="18" t="b">
        <v>0</v>
      </c>
      <c r="AT367" s="15" t="s">
        <v>2787</v>
      </c>
      <c r="AU367" s="17">
        <v>2374</v>
      </c>
      <c r="AV367" s="17">
        <v>5</v>
      </c>
      <c r="AW367" s="17">
        <v>4</v>
      </c>
      <c r="AX367" s="17">
        <v>10</v>
      </c>
      <c r="AY367" s="17">
        <v>32</v>
      </c>
      <c r="AZ367" s="17">
        <v>0</v>
      </c>
      <c r="BA367" s="17">
        <v>0</v>
      </c>
      <c r="BB367" s="17">
        <v>0</v>
      </c>
      <c r="BC367" s="17">
        <v>1</v>
      </c>
      <c r="BD367" s="17">
        <v>0</v>
      </c>
      <c r="BE367" s="17">
        <v>0</v>
      </c>
      <c r="BF367" s="17">
        <v>17</v>
      </c>
      <c r="BG367" s="17">
        <v>521</v>
      </c>
      <c r="BH367" s="15">
        <v>526.4</v>
      </c>
      <c r="BI367" s="15">
        <v>908.2</v>
      </c>
      <c r="BJ367" s="15">
        <v>665</v>
      </c>
      <c r="BK367" s="15">
        <v>210</v>
      </c>
      <c r="BL367" s="17">
        <v>0</v>
      </c>
      <c r="BM367" s="17">
        <v>0</v>
      </c>
      <c r="BN367" s="17">
        <v>0</v>
      </c>
      <c r="BO367" s="17">
        <v>0</v>
      </c>
      <c r="BP367" s="17">
        <v>27</v>
      </c>
      <c r="BQ367" s="15">
        <v>6.83</v>
      </c>
      <c r="BR367" s="15">
        <v>5.14</v>
      </c>
      <c r="BS367" s="15">
        <v>11.96</v>
      </c>
      <c r="BT367" s="15">
        <v>33.99</v>
      </c>
      <c r="BU367" s="17">
        <v>6</v>
      </c>
      <c r="BV367" s="15"/>
      <c r="BW367" s="17">
        <v>2</v>
      </c>
      <c r="BX367" s="15"/>
      <c r="BY367" s="17">
        <v>4</v>
      </c>
      <c r="BZ367" s="15"/>
      <c r="CA367" s="15"/>
      <c r="CB367" s="15"/>
      <c r="CC367" s="17">
        <v>107</v>
      </c>
      <c r="CD367" s="17">
        <v>35</v>
      </c>
      <c r="CE367" s="17">
        <v>10</v>
      </c>
      <c r="CF367" s="17">
        <v>10</v>
      </c>
      <c r="CG367" s="17">
        <v>25</v>
      </c>
      <c r="CH367" s="17">
        <v>12</v>
      </c>
      <c r="CI367" s="17">
        <v>16</v>
      </c>
      <c r="CJ367" s="17">
        <v>12</v>
      </c>
      <c r="CK367" s="17">
        <v>0.26</v>
      </c>
      <c r="CL367" s="17">
        <v>0</v>
      </c>
      <c r="CM367" s="17">
        <v>0.19</v>
      </c>
      <c r="CN367" s="17">
        <v>0.45</v>
      </c>
      <c r="CO367" s="17">
        <v>1.29</v>
      </c>
      <c r="CP367" s="17">
        <v>1.21</v>
      </c>
      <c r="CQ367" s="17">
        <v>20</v>
      </c>
      <c r="CR367" s="17">
        <v>12</v>
      </c>
      <c r="CS367" s="17">
        <v>544</v>
      </c>
      <c r="CT367" s="17">
        <v>238</v>
      </c>
      <c r="CU367" s="17">
        <v>75</v>
      </c>
      <c r="CV367" s="17">
        <v>34</v>
      </c>
      <c r="CW367" s="17">
        <v>35</v>
      </c>
      <c r="CX367" s="17">
        <v>10</v>
      </c>
      <c r="CY367" s="17">
        <v>1.02</v>
      </c>
      <c r="CZ367" s="17">
        <v>0.38</v>
      </c>
      <c r="DA367" s="17">
        <v>0</v>
      </c>
      <c r="DB367" s="15"/>
      <c r="DC367" s="15"/>
      <c r="DD367" s="15"/>
      <c r="DE367" s="15"/>
      <c r="DF367" s="15"/>
      <c r="DG367" s="15"/>
      <c r="DH367" s="15"/>
    </row>
    <row r="368" spans="1:112" ht="17.25" thickBot="1">
      <c r="A368" s="18" t="b">
        <v>1</v>
      </c>
      <c r="B368" s="18" t="b">
        <v>1</v>
      </c>
      <c r="C368" s="15"/>
      <c r="D368" s="15"/>
      <c r="E368" s="17">
        <v>243298</v>
      </c>
      <c r="F368" s="17">
        <v>0</v>
      </c>
      <c r="G368" s="17">
        <v>0</v>
      </c>
      <c r="H368" s="17">
        <v>0</v>
      </c>
      <c r="I368" s="17">
        <v>0</v>
      </c>
      <c r="J368" s="15">
        <v>0</v>
      </c>
      <c r="K368" s="17">
        <v>0</v>
      </c>
      <c r="L368" s="17">
        <v>3</v>
      </c>
      <c r="M368" s="15">
        <v>2.4</v>
      </c>
      <c r="N368" s="15"/>
      <c r="O368" s="17">
        <v>0</v>
      </c>
      <c r="P368" s="15" t="s">
        <v>810</v>
      </c>
      <c r="Q368" s="15">
        <v>0</v>
      </c>
      <c r="R368" s="17">
        <v>367</v>
      </c>
      <c r="S368" s="18" t="b">
        <v>0</v>
      </c>
      <c r="T368" s="15"/>
      <c r="U368" s="15"/>
      <c r="V368" s="17">
        <v>70</v>
      </c>
      <c r="W368" s="15" t="s">
        <v>837</v>
      </c>
      <c r="X368" s="15">
        <v>3.6</v>
      </c>
      <c r="Y368" s="18" t="b">
        <v>0</v>
      </c>
      <c r="Z368" s="15" t="s">
        <v>838</v>
      </c>
      <c r="AA368" s="15">
        <v>4.0999999999999996</v>
      </c>
      <c r="AB368" s="18" t="b">
        <v>0</v>
      </c>
      <c r="AC368" s="15"/>
      <c r="AD368" s="15" t="s">
        <v>519</v>
      </c>
      <c r="AE368" s="17">
        <v>14</v>
      </c>
      <c r="AF368" s="17">
        <v>14</v>
      </c>
      <c r="AG368" s="17">
        <v>131</v>
      </c>
      <c r="AH368" s="17">
        <v>0</v>
      </c>
      <c r="AI368" s="17">
        <v>0</v>
      </c>
      <c r="AJ368" s="17">
        <v>0</v>
      </c>
      <c r="AK368" s="17">
        <v>0</v>
      </c>
      <c r="AL368" s="15">
        <v>0</v>
      </c>
      <c r="AM368" s="15">
        <v>18.7</v>
      </c>
      <c r="AN368" s="15" t="s">
        <v>838</v>
      </c>
      <c r="AO368" s="15"/>
      <c r="AP368" s="15"/>
      <c r="AQ368" s="15"/>
      <c r="AR368" s="15"/>
      <c r="AS368" s="18" t="b">
        <v>0</v>
      </c>
      <c r="AT368" s="15" t="s">
        <v>2790</v>
      </c>
      <c r="AU368" s="17">
        <v>2736</v>
      </c>
      <c r="AV368" s="17">
        <v>7</v>
      </c>
      <c r="AW368" s="17">
        <v>5</v>
      </c>
      <c r="AX368" s="17">
        <v>10</v>
      </c>
      <c r="AY368" s="17">
        <v>39</v>
      </c>
      <c r="AZ368" s="17">
        <v>0</v>
      </c>
      <c r="BA368" s="17">
        <v>0</v>
      </c>
      <c r="BB368" s="17">
        <v>0</v>
      </c>
      <c r="BC368" s="17">
        <v>3</v>
      </c>
      <c r="BD368" s="17">
        <v>0</v>
      </c>
      <c r="BE368" s="17">
        <v>0</v>
      </c>
      <c r="BF368" s="17">
        <v>5</v>
      </c>
      <c r="BG368" s="17">
        <v>449</v>
      </c>
      <c r="BH368" s="15">
        <v>540.4</v>
      </c>
      <c r="BI368" s="15">
        <v>714.7</v>
      </c>
      <c r="BJ368" s="15">
        <v>831</v>
      </c>
      <c r="BK368" s="15">
        <v>208.4</v>
      </c>
      <c r="BL368" s="17">
        <v>0</v>
      </c>
      <c r="BM368" s="17">
        <v>0</v>
      </c>
      <c r="BN368" s="17">
        <v>0</v>
      </c>
      <c r="BO368" s="17">
        <v>0</v>
      </c>
      <c r="BP368" s="17">
        <v>32</v>
      </c>
      <c r="BQ368" s="15">
        <v>8.35</v>
      </c>
      <c r="BR368" s="15">
        <v>4.67</v>
      </c>
      <c r="BS368" s="15">
        <v>13.02</v>
      </c>
      <c r="BT368" s="15">
        <v>34.94</v>
      </c>
      <c r="BU368" s="17">
        <v>5</v>
      </c>
      <c r="BV368" s="15"/>
      <c r="BW368" s="15"/>
      <c r="BX368" s="15"/>
      <c r="BY368" s="17">
        <v>3</v>
      </c>
      <c r="BZ368" s="15"/>
      <c r="CA368" s="15"/>
      <c r="CB368" s="15"/>
      <c r="CC368" s="17">
        <v>97</v>
      </c>
      <c r="CD368" s="17">
        <v>29</v>
      </c>
      <c r="CE368" s="17">
        <v>23</v>
      </c>
      <c r="CF368" s="17">
        <v>22</v>
      </c>
      <c r="CG368" s="17">
        <v>10</v>
      </c>
      <c r="CH368" s="17">
        <v>5</v>
      </c>
      <c r="CI368" s="17">
        <v>18</v>
      </c>
      <c r="CJ368" s="17">
        <v>14</v>
      </c>
      <c r="CK368" s="17">
        <v>0.27</v>
      </c>
      <c r="CL368" s="17">
        <v>0</v>
      </c>
      <c r="CM368" s="17">
        <v>0.15</v>
      </c>
      <c r="CN368" s="17">
        <v>0.42</v>
      </c>
      <c r="CO368" s="17">
        <v>1.1499999999999999</v>
      </c>
      <c r="CP368" s="17">
        <v>1.28</v>
      </c>
      <c r="CQ368" s="17">
        <v>26</v>
      </c>
      <c r="CR368" s="17">
        <v>17</v>
      </c>
      <c r="CS368" s="17">
        <v>532</v>
      </c>
      <c r="CT368" s="17">
        <v>231</v>
      </c>
      <c r="CU368" s="17">
        <v>96</v>
      </c>
      <c r="CV368" s="17">
        <v>41</v>
      </c>
      <c r="CW368" s="17">
        <v>86</v>
      </c>
      <c r="CX368" s="17">
        <v>28</v>
      </c>
      <c r="CY368" s="17">
        <v>1.05</v>
      </c>
      <c r="CZ368" s="17">
        <v>0.33</v>
      </c>
      <c r="DA368" s="17">
        <v>0</v>
      </c>
      <c r="DB368" s="15"/>
      <c r="DC368" s="15"/>
      <c r="DD368" s="15"/>
      <c r="DE368" s="15"/>
      <c r="DF368" s="15"/>
      <c r="DG368" s="15"/>
      <c r="DH368" s="15"/>
    </row>
    <row r="369" spans="1:112" ht="17.25" thickBot="1">
      <c r="A369" s="18" t="b">
        <v>1</v>
      </c>
      <c r="B369" s="18" t="b">
        <v>1</v>
      </c>
      <c r="C369" s="15"/>
      <c r="D369" s="15"/>
      <c r="E369" s="17">
        <v>424876</v>
      </c>
      <c r="F369" s="17">
        <v>0</v>
      </c>
      <c r="G369" s="17">
        <v>0</v>
      </c>
      <c r="H369" s="17">
        <v>0</v>
      </c>
      <c r="I369" s="17">
        <v>0</v>
      </c>
      <c r="J369" s="15">
        <v>0</v>
      </c>
      <c r="K369" s="17">
        <v>0</v>
      </c>
      <c r="L369" s="17">
        <v>3</v>
      </c>
      <c r="M369" s="15">
        <v>2.4</v>
      </c>
      <c r="N369" s="15"/>
      <c r="O369" s="17">
        <v>0</v>
      </c>
      <c r="P369" s="15" t="s">
        <v>1153</v>
      </c>
      <c r="Q369" s="15">
        <v>0</v>
      </c>
      <c r="R369" s="17">
        <v>368</v>
      </c>
      <c r="S369" s="18" t="b">
        <v>0</v>
      </c>
      <c r="T369" s="15"/>
      <c r="U369" s="15"/>
      <c r="V369" s="17">
        <v>70</v>
      </c>
      <c r="W369" s="15" t="s">
        <v>1154</v>
      </c>
      <c r="X369" s="15">
        <v>4.4000000000000004</v>
      </c>
      <c r="Y369" s="18" t="b">
        <v>0</v>
      </c>
      <c r="Z369" s="15" t="s">
        <v>1155</v>
      </c>
      <c r="AA369" s="15">
        <v>38.299999999999997</v>
      </c>
      <c r="AB369" s="18" t="b">
        <v>0</v>
      </c>
      <c r="AC369" s="15"/>
      <c r="AD369" s="15" t="s">
        <v>519</v>
      </c>
      <c r="AE369" s="17">
        <v>14</v>
      </c>
      <c r="AF369" s="17">
        <v>14</v>
      </c>
      <c r="AG369" s="17">
        <v>160</v>
      </c>
      <c r="AH369" s="17">
        <v>0</v>
      </c>
      <c r="AI369" s="17">
        <v>0</v>
      </c>
      <c r="AJ369" s="17">
        <v>0</v>
      </c>
      <c r="AK369" s="17">
        <v>0</v>
      </c>
      <c r="AL369" s="15">
        <v>0</v>
      </c>
      <c r="AM369" s="15">
        <v>22.9</v>
      </c>
      <c r="AN369" s="15" t="s">
        <v>1155</v>
      </c>
      <c r="AO369" s="15"/>
      <c r="AP369" s="15"/>
      <c r="AQ369" s="15"/>
      <c r="AR369" s="15"/>
      <c r="AS369" s="18" t="b">
        <v>0</v>
      </c>
      <c r="AT369" s="15" t="s">
        <v>2793</v>
      </c>
      <c r="AU369" s="17">
        <v>3232</v>
      </c>
      <c r="AV369" s="17">
        <v>6</v>
      </c>
      <c r="AW369" s="17">
        <v>7</v>
      </c>
      <c r="AX369" s="17">
        <v>9</v>
      </c>
      <c r="AY369" s="17">
        <v>52</v>
      </c>
      <c r="AZ369" s="17">
        <v>0</v>
      </c>
      <c r="BA369" s="17">
        <v>0</v>
      </c>
      <c r="BB369" s="17">
        <v>1</v>
      </c>
      <c r="BC369" s="17">
        <v>8</v>
      </c>
      <c r="BD369" s="17">
        <v>1</v>
      </c>
      <c r="BE369" s="17">
        <v>0</v>
      </c>
      <c r="BF369" s="17">
        <v>21</v>
      </c>
      <c r="BG369" s="17">
        <v>780</v>
      </c>
      <c r="BH369" s="15">
        <v>867.8</v>
      </c>
      <c r="BI369" s="15">
        <v>1324.6</v>
      </c>
      <c r="BJ369" s="15">
        <v>417</v>
      </c>
      <c r="BK369" s="15">
        <v>260.89999999999998</v>
      </c>
      <c r="BL369" s="17">
        <v>0</v>
      </c>
      <c r="BM369" s="17">
        <v>0</v>
      </c>
      <c r="BN369" s="17">
        <v>0</v>
      </c>
      <c r="BO369" s="17">
        <v>0</v>
      </c>
      <c r="BP369" s="17">
        <v>36</v>
      </c>
      <c r="BQ369" s="15">
        <v>4.76</v>
      </c>
      <c r="BR369" s="15">
        <v>6.83</v>
      </c>
      <c r="BS369" s="15">
        <v>11.59</v>
      </c>
      <c r="BT369" s="15">
        <v>45.63</v>
      </c>
      <c r="BU369" s="17">
        <v>4</v>
      </c>
      <c r="BV369" s="15"/>
      <c r="BW369" s="17">
        <v>1</v>
      </c>
      <c r="BX369" s="15"/>
      <c r="BY369" s="17">
        <v>2</v>
      </c>
      <c r="BZ369" s="15"/>
      <c r="CA369" s="15"/>
      <c r="CB369" s="15"/>
      <c r="CC369" s="17">
        <v>18</v>
      </c>
      <c r="CD369" s="17">
        <v>5</v>
      </c>
      <c r="CE369" s="17">
        <v>2</v>
      </c>
      <c r="CF369" s="17">
        <v>2</v>
      </c>
      <c r="CG369" s="17">
        <v>58</v>
      </c>
      <c r="CH369" s="17">
        <v>34</v>
      </c>
      <c r="CI369" s="17">
        <v>4</v>
      </c>
      <c r="CJ369" s="17">
        <v>3</v>
      </c>
      <c r="CK369" s="17">
        <v>0.13</v>
      </c>
      <c r="CL369" s="17">
        <v>0</v>
      </c>
      <c r="CM369" s="17">
        <v>0.19</v>
      </c>
      <c r="CN369" s="17">
        <v>0.32</v>
      </c>
      <c r="CO369" s="17">
        <v>1.27</v>
      </c>
      <c r="CP369" s="17">
        <v>1.45</v>
      </c>
      <c r="CQ369" s="17">
        <v>27</v>
      </c>
      <c r="CR369" s="17">
        <v>18</v>
      </c>
      <c r="CS369" s="17">
        <v>533</v>
      </c>
      <c r="CT369" s="17">
        <v>232</v>
      </c>
      <c r="CU369" s="17">
        <v>35</v>
      </c>
      <c r="CV369" s="17">
        <v>14</v>
      </c>
      <c r="CW369" s="17">
        <v>4</v>
      </c>
      <c r="CX369" s="17">
        <v>2</v>
      </c>
      <c r="CY369" s="17">
        <v>1</v>
      </c>
      <c r="CZ369" s="17">
        <v>0.25</v>
      </c>
      <c r="DA369" s="17">
        <v>0</v>
      </c>
      <c r="DB369" s="15"/>
      <c r="DC369" s="15"/>
      <c r="DD369" s="15"/>
      <c r="DE369" s="15"/>
      <c r="DF369" s="15"/>
      <c r="DG369" s="15"/>
      <c r="DH369" s="15"/>
    </row>
    <row r="370" spans="1:112" ht="17.25" thickBot="1">
      <c r="A370" s="18" t="b">
        <v>1</v>
      </c>
      <c r="B370" s="18" t="b">
        <v>1</v>
      </c>
      <c r="C370" s="15"/>
      <c r="D370" s="15"/>
      <c r="E370" s="17">
        <v>611922</v>
      </c>
      <c r="F370" s="17">
        <v>0</v>
      </c>
      <c r="G370" s="17">
        <v>0</v>
      </c>
      <c r="H370" s="17">
        <v>0</v>
      </c>
      <c r="I370" s="17">
        <v>0</v>
      </c>
      <c r="J370" s="15">
        <v>0</v>
      </c>
      <c r="K370" s="17">
        <v>0</v>
      </c>
      <c r="L370" s="17">
        <v>3</v>
      </c>
      <c r="M370" s="15">
        <v>2.1</v>
      </c>
      <c r="N370" s="15"/>
      <c r="O370" s="17">
        <v>0</v>
      </c>
      <c r="P370" s="15" t="s">
        <v>3573</v>
      </c>
      <c r="Q370" s="15">
        <v>0</v>
      </c>
      <c r="R370" s="17">
        <v>369</v>
      </c>
      <c r="S370" s="18" t="b">
        <v>0</v>
      </c>
      <c r="T370" s="15"/>
      <c r="U370" s="15"/>
      <c r="V370" s="17">
        <v>60</v>
      </c>
      <c r="W370" s="15" t="s">
        <v>3582</v>
      </c>
      <c r="X370" s="15">
        <v>2.2999999999999998</v>
      </c>
      <c r="Y370" s="18" t="b">
        <v>0</v>
      </c>
      <c r="Z370" s="15" t="s">
        <v>3583</v>
      </c>
      <c r="AA370" s="15">
        <v>1.8</v>
      </c>
      <c r="AB370" s="18" t="b">
        <v>0</v>
      </c>
      <c r="AC370" s="15"/>
      <c r="AD370" s="15" t="s">
        <v>519</v>
      </c>
      <c r="AE370" s="17">
        <v>14</v>
      </c>
      <c r="AF370" s="17">
        <v>14</v>
      </c>
      <c r="AG370" s="17">
        <v>43</v>
      </c>
      <c r="AH370" s="17">
        <v>0</v>
      </c>
      <c r="AI370" s="17">
        <v>0</v>
      </c>
      <c r="AJ370" s="17">
        <v>0</v>
      </c>
      <c r="AK370" s="17">
        <v>0</v>
      </c>
      <c r="AL370" s="15">
        <v>0</v>
      </c>
      <c r="AM370" s="15">
        <v>7.2</v>
      </c>
      <c r="AN370" s="15" t="s">
        <v>3583</v>
      </c>
      <c r="AO370" s="15"/>
      <c r="AP370" s="15"/>
      <c r="AQ370" s="15"/>
      <c r="AR370" s="15"/>
      <c r="AS370" s="18" t="b">
        <v>0</v>
      </c>
      <c r="AT370" s="15" t="s">
        <v>3584</v>
      </c>
      <c r="AU370" s="17">
        <v>547</v>
      </c>
      <c r="AV370" s="17">
        <v>2</v>
      </c>
      <c r="AW370" s="17">
        <v>1</v>
      </c>
      <c r="AX370" s="17">
        <v>2</v>
      </c>
      <c r="AY370" s="17">
        <v>12</v>
      </c>
      <c r="AZ370" s="17">
        <v>0</v>
      </c>
      <c r="BA370" s="17">
        <v>0</v>
      </c>
      <c r="BB370" s="17">
        <v>0</v>
      </c>
      <c r="BC370" s="17">
        <v>0</v>
      </c>
      <c r="BD370" s="17">
        <v>0</v>
      </c>
      <c r="BE370" s="17">
        <v>0</v>
      </c>
      <c r="BF370" s="17">
        <v>4</v>
      </c>
      <c r="BG370" s="17">
        <v>188</v>
      </c>
      <c r="BH370" s="15">
        <v>176</v>
      </c>
      <c r="BI370" s="15">
        <v>222.8</v>
      </c>
      <c r="BJ370" s="15">
        <v>203</v>
      </c>
      <c r="BK370" s="15">
        <v>60.1</v>
      </c>
      <c r="BL370" s="17">
        <v>0</v>
      </c>
      <c r="BM370" s="17">
        <v>0</v>
      </c>
      <c r="BN370" s="17">
        <v>0</v>
      </c>
      <c r="BO370" s="17">
        <v>0</v>
      </c>
      <c r="BP370" s="17">
        <v>5</v>
      </c>
      <c r="BQ370" s="15">
        <v>1.34</v>
      </c>
      <c r="BR370" s="15">
        <v>2.0099999999999998</v>
      </c>
      <c r="BS370" s="15">
        <v>3.35</v>
      </c>
      <c r="BT370" s="15">
        <v>8.92</v>
      </c>
      <c r="BU370" s="15"/>
      <c r="BV370" s="15"/>
      <c r="BW370" s="15"/>
      <c r="BX370" s="15"/>
      <c r="BY370" s="15"/>
      <c r="BZ370" s="15"/>
      <c r="CA370" s="15"/>
      <c r="CB370" s="15"/>
      <c r="CC370" s="17">
        <v>260</v>
      </c>
      <c r="CD370" s="17">
        <v>118</v>
      </c>
      <c r="CE370" s="17">
        <v>151</v>
      </c>
      <c r="CF370" s="17">
        <v>102</v>
      </c>
      <c r="CG370" s="17">
        <v>152</v>
      </c>
      <c r="CH370" s="17">
        <v>83</v>
      </c>
      <c r="CI370" s="17">
        <v>222</v>
      </c>
      <c r="CJ370" s="17">
        <v>112</v>
      </c>
      <c r="CK370" s="17">
        <v>0.22</v>
      </c>
      <c r="CL370" s="17">
        <v>0</v>
      </c>
      <c r="CM370" s="17">
        <v>0.33</v>
      </c>
      <c r="CN370" s="17">
        <v>0.55000000000000004</v>
      </c>
      <c r="CO370" s="17">
        <v>1.47</v>
      </c>
      <c r="CP370" s="17">
        <v>1.97</v>
      </c>
      <c r="CQ370" s="17">
        <v>108</v>
      </c>
      <c r="CR370" s="17">
        <v>71</v>
      </c>
      <c r="CS370" s="17">
        <v>502</v>
      </c>
      <c r="CT370" s="17">
        <v>206</v>
      </c>
      <c r="CU370" s="17">
        <v>261</v>
      </c>
      <c r="CV370" s="17">
        <v>109</v>
      </c>
      <c r="CW370" s="17">
        <v>144</v>
      </c>
      <c r="CX370" s="17">
        <v>44</v>
      </c>
      <c r="CY370" s="17">
        <v>0.82</v>
      </c>
      <c r="CZ370" s="17">
        <v>0.33</v>
      </c>
      <c r="DA370" s="17">
        <v>0</v>
      </c>
      <c r="DB370" s="15"/>
      <c r="DC370" s="15"/>
      <c r="DD370" s="15"/>
      <c r="DE370" s="15"/>
      <c r="DF370" s="15"/>
      <c r="DG370" s="15"/>
      <c r="DH370" s="15"/>
    </row>
    <row r="371" spans="1:112" ht="17.25" thickBot="1">
      <c r="A371" s="18" t="b">
        <v>1</v>
      </c>
      <c r="B371" s="18" t="b">
        <v>1</v>
      </c>
      <c r="C371" s="15"/>
      <c r="D371" s="15"/>
      <c r="E371" s="17">
        <v>223541</v>
      </c>
      <c r="F371" s="17">
        <v>0</v>
      </c>
      <c r="G371" s="17">
        <v>0</v>
      </c>
      <c r="H371" s="17">
        <v>0</v>
      </c>
      <c r="I371" s="17">
        <v>0</v>
      </c>
      <c r="J371" s="15">
        <v>0</v>
      </c>
      <c r="K371" s="17">
        <v>0</v>
      </c>
      <c r="L371" s="17">
        <v>3</v>
      </c>
      <c r="M371" s="15">
        <v>2</v>
      </c>
      <c r="N371" s="15"/>
      <c r="O371" s="17">
        <v>0</v>
      </c>
      <c r="P371" s="15" t="s">
        <v>1786</v>
      </c>
      <c r="Q371" s="15">
        <v>0</v>
      </c>
      <c r="R371" s="17">
        <v>370</v>
      </c>
      <c r="S371" s="18" t="b">
        <v>0</v>
      </c>
      <c r="T371" s="15"/>
      <c r="U371" s="15"/>
      <c r="V371" s="17">
        <v>55</v>
      </c>
      <c r="W371" s="15" t="s">
        <v>1787</v>
      </c>
      <c r="X371" s="15">
        <v>1.4</v>
      </c>
      <c r="Y371" s="18" t="b">
        <v>0</v>
      </c>
      <c r="Z371" s="15" t="s">
        <v>1788</v>
      </c>
      <c r="AA371" s="15">
        <v>0.1</v>
      </c>
      <c r="AB371" s="18" t="b">
        <v>0</v>
      </c>
      <c r="AC371" s="15"/>
      <c r="AD371" s="15" t="s">
        <v>519</v>
      </c>
      <c r="AE371" s="17">
        <v>14</v>
      </c>
      <c r="AF371" s="17">
        <v>14</v>
      </c>
      <c r="AG371" s="17">
        <v>37</v>
      </c>
      <c r="AH371" s="17">
        <v>0</v>
      </c>
      <c r="AI371" s="17">
        <v>0</v>
      </c>
      <c r="AJ371" s="17">
        <v>0</v>
      </c>
      <c r="AK371" s="17">
        <v>0</v>
      </c>
      <c r="AL371" s="15">
        <v>0</v>
      </c>
      <c r="AM371" s="15">
        <v>6.7</v>
      </c>
      <c r="AN371" s="15" t="s">
        <v>1788</v>
      </c>
      <c r="AO371" s="15"/>
      <c r="AP371" s="15"/>
      <c r="AQ371" s="15"/>
      <c r="AR371" s="15"/>
      <c r="AS371" s="18" t="b">
        <v>0</v>
      </c>
      <c r="AT371" s="15" t="s">
        <v>2791</v>
      </c>
      <c r="AU371" s="17">
        <v>317</v>
      </c>
      <c r="AV371" s="17">
        <v>2</v>
      </c>
      <c r="AW371" s="17">
        <v>1</v>
      </c>
      <c r="AX371" s="17">
        <v>0</v>
      </c>
      <c r="AY371" s="17">
        <v>9</v>
      </c>
      <c r="AZ371" s="17">
        <v>0</v>
      </c>
      <c r="BA371" s="17">
        <v>0</v>
      </c>
      <c r="BB371" s="17">
        <v>0</v>
      </c>
      <c r="BC371" s="17">
        <v>3</v>
      </c>
      <c r="BD371" s="17">
        <v>0</v>
      </c>
      <c r="BE371" s="17">
        <v>0</v>
      </c>
      <c r="BF371" s="17">
        <v>0</v>
      </c>
      <c r="BG371" s="17">
        <v>135</v>
      </c>
      <c r="BH371" s="15">
        <v>122</v>
      </c>
      <c r="BI371" s="15">
        <v>47.5</v>
      </c>
      <c r="BJ371" s="15">
        <v>182</v>
      </c>
      <c r="BK371" s="15">
        <v>34.9</v>
      </c>
      <c r="BL371" s="17">
        <v>0</v>
      </c>
      <c r="BM371" s="17">
        <v>0</v>
      </c>
      <c r="BN371" s="17">
        <v>0</v>
      </c>
      <c r="BO371" s="17">
        <v>0</v>
      </c>
      <c r="BP371" s="17">
        <v>1</v>
      </c>
      <c r="BQ371" s="15">
        <v>1.45</v>
      </c>
      <c r="BR371" s="15">
        <v>0.61</v>
      </c>
      <c r="BS371" s="15">
        <v>2.06</v>
      </c>
      <c r="BT371" s="15">
        <v>6.5</v>
      </c>
      <c r="BU371" s="15"/>
      <c r="BV371" s="15"/>
      <c r="BW371" s="15"/>
      <c r="BX371" s="15"/>
      <c r="BY371" s="15"/>
      <c r="BZ371" s="15"/>
      <c r="CA371" s="15"/>
      <c r="CB371" s="15"/>
      <c r="CC371" s="17">
        <v>292</v>
      </c>
      <c r="CD371" s="17">
        <v>135</v>
      </c>
      <c r="CE371" s="17">
        <v>287</v>
      </c>
      <c r="CF371" s="17">
        <v>155</v>
      </c>
      <c r="CG371" s="17">
        <v>172</v>
      </c>
      <c r="CH371" s="17">
        <v>91</v>
      </c>
      <c r="CI371" s="17">
        <v>278</v>
      </c>
      <c r="CJ371" s="17">
        <v>136</v>
      </c>
      <c r="CK371" s="17">
        <v>0.41</v>
      </c>
      <c r="CL371" s="17">
        <v>0</v>
      </c>
      <c r="CM371" s="17">
        <v>0.17</v>
      </c>
      <c r="CN371" s="17">
        <v>0.57999999999999996</v>
      </c>
      <c r="CO371" s="17">
        <v>1.85</v>
      </c>
      <c r="CP371" s="17">
        <v>2.56</v>
      </c>
      <c r="CQ371" s="17">
        <v>141</v>
      </c>
      <c r="CR371" s="17">
        <v>88</v>
      </c>
      <c r="CS371" s="17">
        <v>378</v>
      </c>
      <c r="CT371" s="17">
        <v>131</v>
      </c>
      <c r="CU371" s="17">
        <v>340</v>
      </c>
      <c r="CV371" s="17">
        <v>154</v>
      </c>
      <c r="CW371" s="17">
        <v>420</v>
      </c>
      <c r="CX371" s="17">
        <v>159</v>
      </c>
      <c r="CY371" s="17">
        <v>0.28000000000000003</v>
      </c>
      <c r="CZ371" s="17">
        <v>0</v>
      </c>
      <c r="DA371" s="17">
        <v>0</v>
      </c>
      <c r="DB371" s="15"/>
      <c r="DC371" s="15"/>
      <c r="DD371" s="15"/>
      <c r="DE371" s="15"/>
      <c r="DF371" s="15"/>
      <c r="DG371" s="15"/>
      <c r="DH371" s="15"/>
    </row>
    <row r="372" spans="1:112" ht="27.75" thickBot="1">
      <c r="A372" s="18" t="b">
        <v>1</v>
      </c>
      <c r="B372" s="18" t="b">
        <v>1</v>
      </c>
      <c r="C372" s="15"/>
      <c r="D372" s="15"/>
      <c r="E372" s="17">
        <v>441266</v>
      </c>
      <c r="F372" s="17">
        <v>0</v>
      </c>
      <c r="G372" s="17">
        <v>0</v>
      </c>
      <c r="H372" s="17">
        <v>0</v>
      </c>
      <c r="I372" s="17">
        <v>0</v>
      </c>
      <c r="J372" s="15">
        <v>0</v>
      </c>
      <c r="K372" s="17">
        <v>0</v>
      </c>
      <c r="L372" s="17">
        <v>3</v>
      </c>
      <c r="M372" s="15">
        <v>2.1</v>
      </c>
      <c r="N372" s="15"/>
      <c r="O372" s="17">
        <v>0</v>
      </c>
      <c r="P372" s="15" t="s">
        <v>594</v>
      </c>
      <c r="Q372" s="15">
        <v>0</v>
      </c>
      <c r="R372" s="17">
        <v>371</v>
      </c>
      <c r="S372" s="18" t="b">
        <v>0</v>
      </c>
      <c r="T372" s="15"/>
      <c r="U372" s="15"/>
      <c r="V372" s="17">
        <v>60</v>
      </c>
      <c r="W372" s="15" t="s">
        <v>1371</v>
      </c>
      <c r="X372" s="15">
        <v>4</v>
      </c>
      <c r="Y372" s="18" t="b">
        <v>0</v>
      </c>
      <c r="Z372" s="15" t="s">
        <v>1372</v>
      </c>
      <c r="AA372" s="15">
        <v>1.6</v>
      </c>
      <c r="AB372" s="18" t="b">
        <v>0</v>
      </c>
      <c r="AC372" s="15"/>
      <c r="AD372" s="15" t="s">
        <v>519</v>
      </c>
      <c r="AE372" s="17">
        <v>14</v>
      </c>
      <c r="AF372" s="17">
        <v>14</v>
      </c>
      <c r="AG372" s="17">
        <v>144</v>
      </c>
      <c r="AH372" s="17">
        <v>0</v>
      </c>
      <c r="AI372" s="17">
        <v>0</v>
      </c>
      <c r="AJ372" s="17">
        <v>0</v>
      </c>
      <c r="AK372" s="17">
        <v>0</v>
      </c>
      <c r="AL372" s="15">
        <v>0</v>
      </c>
      <c r="AM372" s="15">
        <v>24</v>
      </c>
      <c r="AN372" s="15" t="s">
        <v>1372</v>
      </c>
      <c r="AO372" s="15"/>
      <c r="AP372" s="15"/>
      <c r="AQ372" s="15"/>
      <c r="AR372" s="15"/>
      <c r="AS372" s="18" t="b">
        <v>0</v>
      </c>
      <c r="AT372" s="15" t="s">
        <v>2797</v>
      </c>
      <c r="AU372" s="17">
        <v>2991</v>
      </c>
      <c r="AV372" s="17">
        <v>5</v>
      </c>
      <c r="AW372" s="17">
        <v>5</v>
      </c>
      <c r="AX372" s="17">
        <v>9</v>
      </c>
      <c r="AY372" s="17">
        <v>42</v>
      </c>
      <c r="AZ372" s="17">
        <v>0</v>
      </c>
      <c r="BA372" s="17">
        <v>0</v>
      </c>
      <c r="BB372" s="17">
        <v>0</v>
      </c>
      <c r="BC372" s="17">
        <v>5</v>
      </c>
      <c r="BD372" s="17">
        <v>0</v>
      </c>
      <c r="BE372" s="17">
        <v>0</v>
      </c>
      <c r="BF372" s="17">
        <v>17</v>
      </c>
      <c r="BG372" s="17">
        <v>671</v>
      </c>
      <c r="BH372" s="15">
        <v>687</v>
      </c>
      <c r="BI372" s="15">
        <v>497.2</v>
      </c>
      <c r="BJ372" s="15">
        <v>220</v>
      </c>
      <c r="BK372" s="15">
        <v>140.1</v>
      </c>
      <c r="BL372" s="17">
        <v>0</v>
      </c>
      <c r="BM372" s="17">
        <v>0</v>
      </c>
      <c r="BN372" s="17">
        <v>0</v>
      </c>
      <c r="BO372" s="17">
        <v>0</v>
      </c>
      <c r="BP372" s="17">
        <v>34</v>
      </c>
      <c r="BQ372" s="15">
        <v>1.89</v>
      </c>
      <c r="BR372" s="15">
        <v>2.2599999999999998</v>
      </c>
      <c r="BS372" s="15">
        <v>4.1500000000000004</v>
      </c>
      <c r="BT372" s="15">
        <v>38.409999999999997</v>
      </c>
      <c r="BU372" s="15"/>
      <c r="BV372" s="15"/>
      <c r="BW372" s="15"/>
      <c r="BX372" s="15"/>
      <c r="BY372" s="15"/>
      <c r="BZ372" s="15"/>
      <c r="CA372" s="15"/>
      <c r="CB372" s="15"/>
      <c r="CC372" s="17">
        <v>50</v>
      </c>
      <c r="CD372" s="17">
        <v>13</v>
      </c>
      <c r="CE372" s="17">
        <v>50</v>
      </c>
      <c r="CF372" s="17">
        <v>44</v>
      </c>
      <c r="CG372" s="17">
        <v>140</v>
      </c>
      <c r="CH372" s="17">
        <v>80</v>
      </c>
      <c r="CI372" s="17">
        <v>58</v>
      </c>
      <c r="CJ372" s="17">
        <v>37</v>
      </c>
      <c r="CK372" s="17">
        <v>0.06</v>
      </c>
      <c r="CL372" s="17">
        <v>0</v>
      </c>
      <c r="CM372" s="17">
        <v>7.0000000000000007E-2</v>
      </c>
      <c r="CN372" s="17">
        <v>0.13</v>
      </c>
      <c r="CO372" s="17">
        <v>1.1599999999999999</v>
      </c>
      <c r="CP372" s="17">
        <v>1.26</v>
      </c>
      <c r="CQ372" s="17">
        <v>83</v>
      </c>
      <c r="CR372" s="17">
        <v>53</v>
      </c>
      <c r="CS372" s="17">
        <v>477</v>
      </c>
      <c r="CT372" s="17">
        <v>188</v>
      </c>
      <c r="CU372" s="17">
        <v>59</v>
      </c>
      <c r="CV372" s="17">
        <v>26</v>
      </c>
      <c r="CW372" s="17">
        <v>154</v>
      </c>
      <c r="CX372" s="17">
        <v>48</v>
      </c>
      <c r="CY372" s="17">
        <v>1.02</v>
      </c>
      <c r="CZ372" s="17">
        <v>0.27</v>
      </c>
      <c r="DA372" s="17">
        <v>0</v>
      </c>
      <c r="DB372" s="15"/>
      <c r="DC372" s="15"/>
      <c r="DD372" s="15"/>
      <c r="DE372" s="15"/>
      <c r="DF372" s="15"/>
      <c r="DG372" s="15"/>
      <c r="DH372" s="15"/>
    </row>
    <row r="373" spans="1:112" ht="27.75" thickBot="1">
      <c r="A373" s="18" t="b">
        <v>1</v>
      </c>
      <c r="B373" s="18" t="b">
        <v>1</v>
      </c>
      <c r="C373" s="15"/>
      <c r="D373" s="15"/>
      <c r="E373" s="17">
        <v>243016</v>
      </c>
      <c r="F373" s="17">
        <v>0</v>
      </c>
      <c r="G373" s="17">
        <v>0</v>
      </c>
      <c r="H373" s="17">
        <v>0</v>
      </c>
      <c r="I373" s="17">
        <v>0</v>
      </c>
      <c r="J373" s="15">
        <v>0</v>
      </c>
      <c r="K373" s="17">
        <v>0</v>
      </c>
      <c r="L373" s="17">
        <v>3</v>
      </c>
      <c r="M373" s="15">
        <v>2</v>
      </c>
      <c r="N373" s="15"/>
      <c r="O373" s="17">
        <v>0</v>
      </c>
      <c r="P373" s="15" t="s">
        <v>674</v>
      </c>
      <c r="Q373" s="15">
        <v>0</v>
      </c>
      <c r="R373" s="17">
        <v>372</v>
      </c>
      <c r="S373" s="18" t="b">
        <v>0</v>
      </c>
      <c r="T373" s="15"/>
      <c r="U373" s="15"/>
      <c r="V373" s="17">
        <v>55</v>
      </c>
      <c r="W373" s="15" t="s">
        <v>675</v>
      </c>
      <c r="X373" s="15">
        <v>2.9</v>
      </c>
      <c r="Y373" s="18" t="b">
        <v>0</v>
      </c>
      <c r="Z373" s="15" t="s">
        <v>292</v>
      </c>
      <c r="AA373" s="15">
        <v>1.8</v>
      </c>
      <c r="AB373" s="18" t="b">
        <v>0</v>
      </c>
      <c r="AC373" s="15"/>
      <c r="AD373" s="15" t="s">
        <v>519</v>
      </c>
      <c r="AE373" s="17">
        <v>14</v>
      </c>
      <c r="AF373" s="17">
        <v>14</v>
      </c>
      <c r="AG373" s="17">
        <v>108</v>
      </c>
      <c r="AH373" s="17">
        <v>0</v>
      </c>
      <c r="AI373" s="17">
        <v>0</v>
      </c>
      <c r="AJ373" s="17">
        <v>0</v>
      </c>
      <c r="AK373" s="17">
        <v>0</v>
      </c>
      <c r="AL373" s="15">
        <v>0</v>
      </c>
      <c r="AM373" s="15">
        <v>19.600000000000001</v>
      </c>
      <c r="AN373" s="15" t="s">
        <v>292</v>
      </c>
      <c r="AO373" s="15"/>
      <c r="AP373" s="15"/>
      <c r="AQ373" s="15"/>
      <c r="AR373" s="15"/>
      <c r="AS373" s="18" t="b">
        <v>0</v>
      </c>
      <c r="AT373" s="15" t="s">
        <v>2792</v>
      </c>
      <c r="AU373" s="17">
        <v>2654</v>
      </c>
      <c r="AV373" s="17">
        <v>2</v>
      </c>
      <c r="AW373" s="17">
        <v>5</v>
      </c>
      <c r="AX373" s="17">
        <v>7</v>
      </c>
      <c r="AY373" s="17">
        <v>41</v>
      </c>
      <c r="AZ373" s="17">
        <v>0</v>
      </c>
      <c r="BA373" s="17">
        <v>0</v>
      </c>
      <c r="BB373" s="17">
        <v>0</v>
      </c>
      <c r="BC373" s="17">
        <v>7</v>
      </c>
      <c r="BD373" s="17">
        <v>0</v>
      </c>
      <c r="BE373" s="17">
        <v>0</v>
      </c>
      <c r="BF373" s="17">
        <v>9</v>
      </c>
      <c r="BG373" s="17">
        <v>490</v>
      </c>
      <c r="BH373" s="15">
        <v>475.4</v>
      </c>
      <c r="BI373" s="15">
        <v>562.20000000000005</v>
      </c>
      <c r="BJ373" s="15">
        <v>365</v>
      </c>
      <c r="BK373" s="15">
        <v>139.9</v>
      </c>
      <c r="BL373" s="17">
        <v>0</v>
      </c>
      <c r="BM373" s="17">
        <v>0</v>
      </c>
      <c r="BN373" s="17">
        <v>0</v>
      </c>
      <c r="BO373" s="17">
        <v>0</v>
      </c>
      <c r="BP373" s="17">
        <v>31</v>
      </c>
      <c r="BQ373" s="15">
        <v>3.89</v>
      </c>
      <c r="BR373" s="15">
        <v>1.69</v>
      </c>
      <c r="BS373" s="15">
        <v>5.58</v>
      </c>
      <c r="BT373" s="15">
        <v>36.97</v>
      </c>
      <c r="BU373" s="15"/>
      <c r="BV373" s="15"/>
      <c r="BW373" s="15"/>
      <c r="BX373" s="15"/>
      <c r="BY373" s="17">
        <v>5</v>
      </c>
      <c r="BZ373" s="15"/>
      <c r="CA373" s="15"/>
      <c r="CB373" s="15"/>
      <c r="CC373" s="17">
        <v>123</v>
      </c>
      <c r="CD373" s="17">
        <v>44</v>
      </c>
      <c r="CE373" s="17">
        <v>40</v>
      </c>
      <c r="CF373" s="17">
        <v>37</v>
      </c>
      <c r="CG373" s="17">
        <v>73</v>
      </c>
      <c r="CH373" s="17">
        <v>44</v>
      </c>
      <c r="CI373" s="17">
        <v>59</v>
      </c>
      <c r="CJ373" s="17">
        <v>38</v>
      </c>
      <c r="CK373" s="17">
        <v>0.13</v>
      </c>
      <c r="CL373" s="17">
        <v>0</v>
      </c>
      <c r="CM373" s="17">
        <v>0.06</v>
      </c>
      <c r="CN373" s="17">
        <v>0.19</v>
      </c>
      <c r="CO373" s="17">
        <v>1.25</v>
      </c>
      <c r="CP373" s="17">
        <v>1.39</v>
      </c>
      <c r="CQ373" s="17">
        <v>147</v>
      </c>
      <c r="CR373" s="17">
        <v>92</v>
      </c>
      <c r="CS373" s="17">
        <v>384</v>
      </c>
      <c r="CT373" s="17">
        <v>135</v>
      </c>
      <c r="CU373" s="17">
        <v>184</v>
      </c>
      <c r="CV373" s="17">
        <v>69</v>
      </c>
      <c r="CW373" s="17">
        <v>139</v>
      </c>
      <c r="CX373" s="17">
        <v>42</v>
      </c>
      <c r="CY373" s="17">
        <v>1.05</v>
      </c>
      <c r="CZ373" s="17">
        <v>0.24</v>
      </c>
      <c r="DA373" s="17">
        <v>0</v>
      </c>
      <c r="DB373" s="15"/>
      <c r="DC373" s="15"/>
      <c r="DD373" s="15"/>
      <c r="DE373" s="15"/>
      <c r="DF373" s="15"/>
      <c r="DG373" s="15"/>
      <c r="DH373" s="15"/>
    </row>
    <row r="374" spans="1:112" ht="17.25" thickBot="1">
      <c r="A374" s="18" t="b">
        <v>1</v>
      </c>
      <c r="B374" s="18" t="b">
        <v>1</v>
      </c>
      <c r="C374" s="15"/>
      <c r="D374" s="15"/>
      <c r="E374" s="17">
        <v>206915</v>
      </c>
      <c r="F374" s="17">
        <v>0</v>
      </c>
      <c r="G374" s="17">
        <v>0</v>
      </c>
      <c r="H374" s="17">
        <v>0</v>
      </c>
      <c r="I374" s="17">
        <v>0</v>
      </c>
      <c r="J374" s="15">
        <v>0</v>
      </c>
      <c r="K374" s="17">
        <v>0</v>
      </c>
      <c r="L374" s="17">
        <v>3</v>
      </c>
      <c r="M374" s="15">
        <v>2</v>
      </c>
      <c r="N374" s="15"/>
      <c r="O374" s="17">
        <v>0</v>
      </c>
      <c r="P374" s="15" t="s">
        <v>823</v>
      </c>
      <c r="Q374" s="15">
        <v>0</v>
      </c>
      <c r="R374" s="17">
        <v>373</v>
      </c>
      <c r="S374" s="18" t="b">
        <v>0</v>
      </c>
      <c r="T374" s="15"/>
      <c r="U374" s="15"/>
      <c r="V374" s="17">
        <v>55</v>
      </c>
      <c r="W374" s="15" t="s">
        <v>824</v>
      </c>
      <c r="X374" s="15">
        <v>2.4</v>
      </c>
      <c r="Y374" s="18" t="b">
        <v>0</v>
      </c>
      <c r="Z374" s="15" t="s">
        <v>371</v>
      </c>
      <c r="AA374" s="15">
        <v>0.1</v>
      </c>
      <c r="AB374" s="18" t="b">
        <v>0</v>
      </c>
      <c r="AC374" s="15"/>
      <c r="AD374" s="15" t="s">
        <v>519</v>
      </c>
      <c r="AE374" s="17">
        <v>14</v>
      </c>
      <c r="AF374" s="17">
        <v>14</v>
      </c>
      <c r="AG374" s="17">
        <v>81</v>
      </c>
      <c r="AH374" s="17">
        <v>0</v>
      </c>
      <c r="AI374" s="17">
        <v>0</v>
      </c>
      <c r="AJ374" s="17">
        <v>0</v>
      </c>
      <c r="AK374" s="17">
        <v>0</v>
      </c>
      <c r="AL374" s="15">
        <v>0</v>
      </c>
      <c r="AM374" s="15">
        <v>14.7</v>
      </c>
      <c r="AN374" s="15" t="s">
        <v>2794</v>
      </c>
      <c r="AO374" s="15"/>
      <c r="AP374" s="15"/>
      <c r="AQ374" s="15"/>
      <c r="AR374" s="15"/>
      <c r="AS374" s="18" t="b">
        <v>0</v>
      </c>
      <c r="AT374" s="15" t="s">
        <v>2795</v>
      </c>
      <c r="AU374" s="17">
        <v>1923</v>
      </c>
      <c r="AV374" s="17">
        <v>1</v>
      </c>
      <c r="AW374" s="17">
        <v>3</v>
      </c>
      <c r="AX374" s="17">
        <v>3</v>
      </c>
      <c r="AY374" s="17">
        <v>37</v>
      </c>
      <c r="AZ374" s="17">
        <v>0</v>
      </c>
      <c r="BA374" s="17">
        <v>0</v>
      </c>
      <c r="BB374" s="17">
        <v>0</v>
      </c>
      <c r="BC374" s="17">
        <v>2</v>
      </c>
      <c r="BD374" s="17">
        <v>0</v>
      </c>
      <c r="BE374" s="17">
        <v>0</v>
      </c>
      <c r="BF374" s="17">
        <v>6</v>
      </c>
      <c r="BG374" s="17">
        <v>447</v>
      </c>
      <c r="BH374" s="15">
        <v>407.4</v>
      </c>
      <c r="BI374" s="15">
        <v>412.1</v>
      </c>
      <c r="BJ374" s="15">
        <v>227</v>
      </c>
      <c r="BK374" s="15">
        <v>104.6</v>
      </c>
      <c r="BL374" s="17">
        <v>0</v>
      </c>
      <c r="BM374" s="17">
        <v>0</v>
      </c>
      <c r="BN374" s="17">
        <v>0</v>
      </c>
      <c r="BO374" s="17">
        <v>0</v>
      </c>
      <c r="BP374" s="17">
        <v>18</v>
      </c>
      <c r="BQ374" s="15">
        <v>2.21</v>
      </c>
      <c r="BR374" s="15">
        <v>2.77</v>
      </c>
      <c r="BS374" s="15">
        <v>4.9800000000000004</v>
      </c>
      <c r="BT374" s="15">
        <v>31.44</v>
      </c>
      <c r="BU374" s="15"/>
      <c r="BV374" s="15"/>
      <c r="BW374" s="15"/>
      <c r="BX374" s="15"/>
      <c r="BY374" s="15"/>
      <c r="BZ374" s="15"/>
      <c r="CA374" s="15"/>
      <c r="CB374" s="15"/>
      <c r="CC374" s="17">
        <v>149</v>
      </c>
      <c r="CD374" s="17">
        <v>57</v>
      </c>
      <c r="CE374" s="17">
        <v>72</v>
      </c>
      <c r="CF374" s="17">
        <v>54</v>
      </c>
      <c r="CG374" s="17">
        <v>134</v>
      </c>
      <c r="CH374" s="17">
        <v>77</v>
      </c>
      <c r="CI374" s="17">
        <v>119</v>
      </c>
      <c r="CJ374" s="17">
        <v>67</v>
      </c>
      <c r="CK374" s="17">
        <v>0.1</v>
      </c>
      <c r="CL374" s="17">
        <v>0</v>
      </c>
      <c r="CM374" s="17">
        <v>0.13</v>
      </c>
      <c r="CN374" s="17">
        <v>0.23</v>
      </c>
      <c r="CO374" s="17">
        <v>1.47</v>
      </c>
      <c r="CP374" s="17">
        <v>1.73</v>
      </c>
      <c r="CQ374" s="17">
        <v>134</v>
      </c>
      <c r="CR374" s="17">
        <v>83</v>
      </c>
      <c r="CS374" s="17">
        <v>371</v>
      </c>
      <c r="CT374" s="17">
        <v>126</v>
      </c>
      <c r="CU374" s="17">
        <v>251</v>
      </c>
      <c r="CV374" s="17">
        <v>103</v>
      </c>
      <c r="CW374" s="17">
        <v>417</v>
      </c>
      <c r="CX374" s="17">
        <v>158</v>
      </c>
      <c r="CY374" s="17">
        <v>0.84</v>
      </c>
      <c r="CZ374" s="17">
        <v>0.14000000000000001</v>
      </c>
      <c r="DA374" s="17">
        <v>0</v>
      </c>
      <c r="DB374" s="15"/>
      <c r="DC374" s="15"/>
      <c r="DD374" s="15"/>
      <c r="DE374" s="15"/>
      <c r="DF374" s="15"/>
      <c r="DG374" s="15"/>
      <c r="DH374" s="15"/>
    </row>
    <row r="375" spans="1:112" ht="409.6" thickBot="1">
      <c r="A375" s="18" t="b">
        <v>1</v>
      </c>
      <c r="B375" s="18" t="b">
        <v>1</v>
      </c>
      <c r="C375" s="17">
        <v>75</v>
      </c>
      <c r="D375" s="15"/>
      <c r="E375" s="17">
        <v>158983</v>
      </c>
      <c r="F375" s="17">
        <v>0</v>
      </c>
      <c r="G375" s="17">
        <v>0</v>
      </c>
      <c r="H375" s="17">
        <v>0</v>
      </c>
      <c r="I375" s="17">
        <v>0</v>
      </c>
      <c r="J375" s="15">
        <v>0</v>
      </c>
      <c r="K375" s="17">
        <v>0</v>
      </c>
      <c r="L375" s="17">
        <v>3</v>
      </c>
      <c r="M375" s="15">
        <v>1.1000000000000001</v>
      </c>
      <c r="N375" s="15"/>
      <c r="O375" s="17">
        <v>0</v>
      </c>
      <c r="P375" s="15" t="s">
        <v>1303</v>
      </c>
      <c r="Q375" s="15">
        <v>0</v>
      </c>
      <c r="R375" s="17">
        <v>374</v>
      </c>
      <c r="S375" s="18" t="b">
        <v>0</v>
      </c>
      <c r="T375" s="15" t="s">
        <v>5269</v>
      </c>
      <c r="U375" s="15" t="s">
        <v>5478</v>
      </c>
      <c r="V375" s="17">
        <v>50</v>
      </c>
      <c r="W375" s="15" t="s">
        <v>1302</v>
      </c>
      <c r="X375" s="15">
        <v>1.5</v>
      </c>
      <c r="Y375" s="18" t="b">
        <v>0</v>
      </c>
      <c r="Z375" s="15" t="s">
        <v>1301</v>
      </c>
      <c r="AA375" s="15">
        <v>0</v>
      </c>
      <c r="AB375" s="18" t="b">
        <v>0</v>
      </c>
      <c r="AC375" s="15"/>
      <c r="AD375" s="15" t="s">
        <v>1606</v>
      </c>
      <c r="AE375" s="17">
        <v>14</v>
      </c>
      <c r="AF375" s="17">
        <v>14</v>
      </c>
      <c r="AG375" s="17">
        <v>12</v>
      </c>
      <c r="AH375" s="17">
        <v>0</v>
      </c>
      <c r="AI375" s="17">
        <v>0</v>
      </c>
      <c r="AJ375" s="17">
        <v>0</v>
      </c>
      <c r="AK375" s="17">
        <v>0</v>
      </c>
      <c r="AL375" s="15">
        <v>0</v>
      </c>
      <c r="AM375" s="15">
        <v>2.4</v>
      </c>
      <c r="AN375" s="15" t="s">
        <v>1303</v>
      </c>
      <c r="AO375" s="15"/>
      <c r="AP375" s="15"/>
      <c r="AQ375" s="15"/>
      <c r="AR375" s="15"/>
      <c r="AS375" s="18" t="b">
        <v>0</v>
      </c>
      <c r="AT375" s="15" t="s">
        <v>2799</v>
      </c>
      <c r="AU375" s="17">
        <v>170</v>
      </c>
      <c r="AV375" s="17">
        <v>0</v>
      </c>
      <c r="AW375" s="17">
        <v>1</v>
      </c>
      <c r="AX375" s="17">
        <v>1</v>
      </c>
      <c r="AY375" s="17">
        <v>5</v>
      </c>
      <c r="AZ375" s="17">
        <v>0</v>
      </c>
      <c r="BA375" s="17">
        <v>0</v>
      </c>
      <c r="BB375" s="17">
        <v>0</v>
      </c>
      <c r="BC375" s="17">
        <v>1</v>
      </c>
      <c r="BD375" s="17">
        <v>0</v>
      </c>
      <c r="BE375" s="17">
        <v>0</v>
      </c>
      <c r="BF375" s="17">
        <v>0</v>
      </c>
      <c r="BG375" s="17">
        <v>49</v>
      </c>
      <c r="BH375" s="15">
        <v>56</v>
      </c>
      <c r="BI375" s="15">
        <v>18.100000000000001</v>
      </c>
      <c r="BJ375" s="15">
        <v>6</v>
      </c>
      <c r="BK375" s="15">
        <v>8</v>
      </c>
      <c r="BL375" s="17">
        <v>0</v>
      </c>
      <c r="BM375" s="17">
        <v>0</v>
      </c>
      <c r="BN375" s="17">
        <v>0</v>
      </c>
      <c r="BO375" s="17">
        <v>0</v>
      </c>
      <c r="BP375" s="17">
        <v>1</v>
      </c>
      <c r="BQ375" s="15">
        <v>0.04</v>
      </c>
      <c r="BR375" s="15">
        <v>0.05</v>
      </c>
      <c r="BS375" s="15">
        <v>0.09</v>
      </c>
      <c r="BT375" s="15">
        <v>4.1100000000000003</v>
      </c>
      <c r="BU375" s="15"/>
      <c r="BV375" s="15"/>
      <c r="BW375" s="15"/>
      <c r="BX375" s="15"/>
      <c r="BY375" s="15"/>
      <c r="BZ375" s="15"/>
      <c r="CA375" s="15"/>
      <c r="CB375" s="113" t="s">
        <v>5476</v>
      </c>
      <c r="CC375" s="17">
        <v>333</v>
      </c>
      <c r="CD375" s="17">
        <v>149</v>
      </c>
      <c r="CE375" s="17">
        <v>325</v>
      </c>
      <c r="CF375" s="17">
        <v>166</v>
      </c>
      <c r="CG375" s="17">
        <v>335</v>
      </c>
      <c r="CH375" s="17">
        <v>170</v>
      </c>
      <c r="CI375" s="17">
        <v>346</v>
      </c>
      <c r="CJ375" s="17">
        <v>163</v>
      </c>
      <c r="CK375" s="17">
        <v>0.02</v>
      </c>
      <c r="CL375" s="17">
        <v>0</v>
      </c>
      <c r="CM375" s="17">
        <v>0.03</v>
      </c>
      <c r="CN375" s="17">
        <v>0.05</v>
      </c>
      <c r="CO375" s="17">
        <v>2.1800000000000002</v>
      </c>
      <c r="CP375" s="17">
        <v>2.65</v>
      </c>
      <c r="CQ375" s="17">
        <v>233</v>
      </c>
      <c r="CR375" s="17">
        <v>142</v>
      </c>
      <c r="CS375" s="17">
        <v>211</v>
      </c>
      <c r="CT375" s="17">
        <v>36</v>
      </c>
      <c r="CU375" s="17">
        <v>330</v>
      </c>
      <c r="CV375" s="17">
        <v>146</v>
      </c>
      <c r="CW375" s="17">
        <v>551</v>
      </c>
      <c r="CX375" s="17">
        <v>241</v>
      </c>
      <c r="CY375" s="17">
        <v>0.53</v>
      </c>
      <c r="CZ375" s="17">
        <v>0.53</v>
      </c>
      <c r="DA375" s="17">
        <v>0</v>
      </c>
      <c r="DB375" s="15"/>
      <c r="DC375" s="15"/>
      <c r="DD375" s="15"/>
      <c r="DE375" s="15"/>
      <c r="DF375" s="15"/>
      <c r="DG375" s="15"/>
      <c r="DH375" s="15"/>
    </row>
    <row r="376" spans="1:112" ht="17.25" thickBot="1">
      <c r="A376" s="18" t="b">
        <v>1</v>
      </c>
      <c r="B376" s="18" t="b">
        <v>1</v>
      </c>
      <c r="C376" s="15"/>
      <c r="D376" s="15"/>
      <c r="E376" s="17">
        <v>591386</v>
      </c>
      <c r="F376" s="17">
        <v>0</v>
      </c>
      <c r="G376" s="17">
        <v>0</v>
      </c>
      <c r="H376" s="17">
        <v>0</v>
      </c>
      <c r="I376" s="17">
        <v>0</v>
      </c>
      <c r="J376" s="15">
        <v>0</v>
      </c>
      <c r="K376" s="17">
        <v>0</v>
      </c>
      <c r="L376" s="17">
        <v>3</v>
      </c>
      <c r="M376" s="15">
        <v>1.5</v>
      </c>
      <c r="N376" s="15"/>
      <c r="O376" s="17">
        <v>0</v>
      </c>
      <c r="P376" s="15" t="s">
        <v>2803</v>
      </c>
      <c r="Q376" s="15">
        <v>0</v>
      </c>
      <c r="R376" s="17">
        <v>375</v>
      </c>
      <c r="S376" s="18" t="b">
        <v>0</v>
      </c>
      <c r="T376" s="15"/>
      <c r="U376" s="15"/>
      <c r="V376" s="17">
        <v>50</v>
      </c>
      <c r="W376" s="15" t="s">
        <v>1910</v>
      </c>
      <c r="X376" s="15">
        <v>1</v>
      </c>
      <c r="Y376" s="18" t="b">
        <v>0</v>
      </c>
      <c r="Z376" s="15" t="s">
        <v>1911</v>
      </c>
      <c r="AA376" s="15">
        <v>0</v>
      </c>
      <c r="AB376" s="18" t="b">
        <v>0</v>
      </c>
      <c r="AC376" s="15"/>
      <c r="AD376" s="15" t="s">
        <v>519</v>
      </c>
      <c r="AE376" s="17">
        <v>14</v>
      </c>
      <c r="AF376" s="17">
        <v>14</v>
      </c>
      <c r="AG376" s="17">
        <v>6</v>
      </c>
      <c r="AH376" s="17">
        <v>0</v>
      </c>
      <c r="AI376" s="17">
        <v>0</v>
      </c>
      <c r="AJ376" s="17">
        <v>0</v>
      </c>
      <c r="AK376" s="17">
        <v>0</v>
      </c>
      <c r="AL376" s="15">
        <v>0</v>
      </c>
      <c r="AM376" s="15">
        <v>1.2</v>
      </c>
      <c r="AN376" s="15" t="s">
        <v>1911</v>
      </c>
      <c r="AO376" s="15"/>
      <c r="AP376" s="15"/>
      <c r="AQ376" s="15"/>
      <c r="AR376" s="15"/>
      <c r="AS376" s="18" t="b">
        <v>0</v>
      </c>
      <c r="AT376" s="15" t="s">
        <v>2804</v>
      </c>
      <c r="AU376" s="17">
        <v>21</v>
      </c>
      <c r="AV376" s="17">
        <v>0</v>
      </c>
      <c r="AW376" s="17">
        <v>0</v>
      </c>
      <c r="AX376" s="17">
        <v>0</v>
      </c>
      <c r="AY376" s="17">
        <v>1</v>
      </c>
      <c r="AZ376" s="17">
        <v>0</v>
      </c>
      <c r="BA376" s="17">
        <v>0</v>
      </c>
      <c r="BB376" s="17">
        <v>0</v>
      </c>
      <c r="BC376" s="17">
        <v>0</v>
      </c>
      <c r="BD376" s="17">
        <v>0</v>
      </c>
      <c r="BE376" s="17">
        <v>0</v>
      </c>
      <c r="BF376" s="17">
        <v>0</v>
      </c>
      <c r="BG376" s="17">
        <v>11</v>
      </c>
      <c r="BH376" s="15">
        <v>4.2</v>
      </c>
      <c r="BI376" s="15">
        <v>13.4</v>
      </c>
      <c r="BJ376" s="15">
        <v>4</v>
      </c>
      <c r="BK376" s="15">
        <v>2.1</v>
      </c>
      <c r="BL376" s="17">
        <v>0</v>
      </c>
      <c r="BM376" s="17">
        <v>0</v>
      </c>
      <c r="BN376" s="17">
        <v>0</v>
      </c>
      <c r="BO376" s="17">
        <v>0</v>
      </c>
      <c r="BP376" s="17">
        <v>0</v>
      </c>
      <c r="BQ376" s="15">
        <v>0.37</v>
      </c>
      <c r="BR376" s="15">
        <v>0.02</v>
      </c>
      <c r="BS376" s="15">
        <v>0.39</v>
      </c>
      <c r="BT376" s="15">
        <v>0.85</v>
      </c>
      <c r="BU376" s="15"/>
      <c r="BV376" s="15"/>
      <c r="BW376" s="15"/>
      <c r="BX376" s="15"/>
      <c r="BY376" s="15"/>
      <c r="BZ376" s="15"/>
      <c r="CA376" s="15"/>
      <c r="CB376" s="15"/>
      <c r="CC376" s="17">
        <v>378</v>
      </c>
      <c r="CD376" s="17">
        <v>175</v>
      </c>
      <c r="CE376" s="17">
        <v>333</v>
      </c>
      <c r="CF376" s="17">
        <v>169</v>
      </c>
      <c r="CG376" s="17">
        <v>344</v>
      </c>
      <c r="CH376" s="17">
        <v>176</v>
      </c>
      <c r="CI376" s="17">
        <v>372</v>
      </c>
      <c r="CJ376" s="17">
        <v>172</v>
      </c>
      <c r="CK376" s="17">
        <v>1.59</v>
      </c>
      <c r="CL376" s="17">
        <v>0</v>
      </c>
      <c r="CM376" s="17">
        <v>0.09</v>
      </c>
      <c r="CN376" s="17">
        <v>1.68</v>
      </c>
      <c r="CO376" s="17">
        <v>3.64</v>
      </c>
      <c r="CP376" s="17">
        <v>4.29</v>
      </c>
      <c r="CQ376" s="17">
        <v>355</v>
      </c>
      <c r="CR376" s="17">
        <v>213</v>
      </c>
      <c r="CS376" s="17">
        <v>333</v>
      </c>
      <c r="CT376" s="17">
        <v>107</v>
      </c>
      <c r="CU376" s="17">
        <v>383</v>
      </c>
      <c r="CV376" s="17">
        <v>179</v>
      </c>
      <c r="CW376" s="17">
        <v>510</v>
      </c>
      <c r="CX376" s="17">
        <v>211</v>
      </c>
      <c r="CY376" s="17">
        <v>0</v>
      </c>
      <c r="CZ376" s="17">
        <v>0</v>
      </c>
      <c r="DA376" s="17">
        <v>0</v>
      </c>
      <c r="DB376" s="15"/>
      <c r="DC376" s="15"/>
      <c r="DD376" s="15"/>
      <c r="DE376" s="15"/>
      <c r="DF376" s="15"/>
      <c r="DG376" s="15"/>
      <c r="DH376" s="15"/>
    </row>
    <row r="377" spans="1:112" ht="409.6" thickBot="1">
      <c r="A377" s="18" t="b">
        <v>1</v>
      </c>
      <c r="B377" s="18" t="b">
        <v>1</v>
      </c>
      <c r="C377" s="17">
        <v>0</v>
      </c>
      <c r="D377" s="15"/>
      <c r="E377" s="17">
        <v>535928</v>
      </c>
      <c r="F377" s="17">
        <v>0</v>
      </c>
      <c r="G377" s="17">
        <v>0</v>
      </c>
      <c r="H377" s="17">
        <v>0</v>
      </c>
      <c r="I377" s="17">
        <v>0</v>
      </c>
      <c r="J377" s="15">
        <v>0</v>
      </c>
      <c r="K377" s="17">
        <v>0</v>
      </c>
      <c r="L377" s="17">
        <v>3</v>
      </c>
      <c r="M377" s="15">
        <v>0</v>
      </c>
      <c r="N377" s="15"/>
      <c r="O377" s="17">
        <v>0</v>
      </c>
      <c r="P377" s="15" t="s">
        <v>804</v>
      </c>
      <c r="Q377" s="15">
        <v>0</v>
      </c>
      <c r="R377" s="17">
        <v>376</v>
      </c>
      <c r="S377" s="18" t="b">
        <v>0</v>
      </c>
      <c r="T377" s="15" t="s">
        <v>5479</v>
      </c>
      <c r="U377" s="15" t="s">
        <v>5480</v>
      </c>
      <c r="V377" s="17">
        <v>50</v>
      </c>
      <c r="W377" s="15" t="s">
        <v>836</v>
      </c>
      <c r="X377" s="15">
        <v>0</v>
      </c>
      <c r="Y377" s="18" t="b">
        <v>0</v>
      </c>
      <c r="Z377" s="15" t="s">
        <v>1526</v>
      </c>
      <c r="AA377" s="15">
        <v>0</v>
      </c>
      <c r="AB377" s="18" t="b">
        <v>0</v>
      </c>
      <c r="AC377" s="15"/>
      <c r="AD377" s="15" t="s">
        <v>543</v>
      </c>
      <c r="AE377" s="17">
        <v>14</v>
      </c>
      <c r="AF377" s="17">
        <v>14</v>
      </c>
      <c r="AG377" s="17">
        <v>0</v>
      </c>
      <c r="AH377" s="17">
        <v>0</v>
      </c>
      <c r="AI377" s="17">
        <v>0</v>
      </c>
      <c r="AJ377" s="17">
        <v>0</v>
      </c>
      <c r="AK377" s="17">
        <v>0</v>
      </c>
      <c r="AL377" s="15">
        <v>0</v>
      </c>
      <c r="AM377" s="15">
        <v>0</v>
      </c>
      <c r="AN377" s="15" t="s">
        <v>396</v>
      </c>
      <c r="AO377" s="15"/>
      <c r="AP377" s="15"/>
      <c r="AQ377" s="15"/>
      <c r="AR377" s="15"/>
      <c r="AS377" s="18" t="b">
        <v>0</v>
      </c>
      <c r="AT377" s="15" t="s">
        <v>2800</v>
      </c>
      <c r="AU377" s="17">
        <v>0</v>
      </c>
      <c r="AV377" s="17">
        <v>0</v>
      </c>
      <c r="AW377" s="17">
        <v>0</v>
      </c>
      <c r="AX377" s="17">
        <v>0</v>
      </c>
      <c r="AY377" s="17">
        <v>0</v>
      </c>
      <c r="AZ377" s="17">
        <v>0</v>
      </c>
      <c r="BA377" s="17">
        <v>0</v>
      </c>
      <c r="BB377" s="17">
        <v>0</v>
      </c>
      <c r="BC377" s="17">
        <v>0</v>
      </c>
      <c r="BD377" s="17">
        <v>0</v>
      </c>
      <c r="BE377" s="17">
        <v>0</v>
      </c>
      <c r="BF377" s="17">
        <v>0</v>
      </c>
      <c r="BG377" s="17">
        <v>0</v>
      </c>
      <c r="BH377" s="15">
        <v>0</v>
      </c>
      <c r="BI377" s="15">
        <v>0</v>
      </c>
      <c r="BJ377" s="15">
        <v>0</v>
      </c>
      <c r="BK377" s="15">
        <v>0</v>
      </c>
      <c r="BL377" s="17">
        <v>0</v>
      </c>
      <c r="BM377" s="17">
        <v>0</v>
      </c>
      <c r="BN377" s="17">
        <v>0</v>
      </c>
      <c r="BO377" s="17">
        <v>0</v>
      </c>
      <c r="BP377" s="17">
        <v>0</v>
      </c>
      <c r="BQ377" s="15">
        <v>0</v>
      </c>
      <c r="BR377" s="15">
        <v>0</v>
      </c>
      <c r="BS377" s="15">
        <v>0</v>
      </c>
      <c r="BT377" s="15">
        <v>0</v>
      </c>
      <c r="BU377" s="15"/>
      <c r="BV377" s="15"/>
      <c r="BW377" s="15"/>
      <c r="BX377" s="15"/>
      <c r="BY377" s="15"/>
      <c r="BZ377" s="15"/>
      <c r="CA377" s="15"/>
      <c r="CB377" s="113" t="s">
        <v>5476</v>
      </c>
      <c r="CC377" s="17">
        <v>526</v>
      </c>
      <c r="CD377" s="17">
        <v>224</v>
      </c>
      <c r="CE377" s="17">
        <v>526</v>
      </c>
      <c r="CF377" s="17">
        <v>224</v>
      </c>
      <c r="CG377" s="17">
        <v>523</v>
      </c>
      <c r="CH377" s="17">
        <v>223</v>
      </c>
      <c r="CI377" s="17">
        <v>526</v>
      </c>
      <c r="CJ377" s="17">
        <v>224</v>
      </c>
      <c r="CK377" s="17">
        <v>0</v>
      </c>
      <c r="CL377" s="17">
        <v>0</v>
      </c>
      <c r="CM377" s="17">
        <v>0</v>
      </c>
      <c r="CN377" s="17">
        <v>0</v>
      </c>
      <c r="CO377" s="17">
        <v>0</v>
      </c>
      <c r="CP377" s="17">
        <v>0</v>
      </c>
      <c r="CQ377" s="17">
        <v>340</v>
      </c>
      <c r="CR377" s="17">
        <v>200</v>
      </c>
      <c r="CS377" s="17">
        <v>318</v>
      </c>
      <c r="CT377" s="17">
        <v>94</v>
      </c>
      <c r="CU377" s="17">
        <v>526</v>
      </c>
      <c r="CV377" s="17">
        <v>224</v>
      </c>
      <c r="CW377" s="17">
        <v>554</v>
      </c>
      <c r="CX377" s="17">
        <v>244</v>
      </c>
      <c r="CY377" s="17">
        <v>0</v>
      </c>
      <c r="CZ377" s="17">
        <v>0</v>
      </c>
      <c r="DA377" s="17">
        <v>0</v>
      </c>
      <c r="DB377" s="15"/>
      <c r="DC377" s="15"/>
      <c r="DD377" s="15"/>
      <c r="DE377" s="15"/>
      <c r="DF377" s="15"/>
      <c r="DG377" s="15"/>
      <c r="DH377" s="15"/>
    </row>
    <row r="378" spans="1:112" ht="17.25" thickBot="1">
      <c r="A378" s="18" t="b">
        <v>1</v>
      </c>
      <c r="B378" s="18" t="b">
        <v>1</v>
      </c>
      <c r="C378" s="15"/>
      <c r="D378" s="15"/>
      <c r="E378" s="17">
        <v>551499</v>
      </c>
      <c r="F378" s="17">
        <v>0</v>
      </c>
      <c r="G378" s="17">
        <v>0</v>
      </c>
      <c r="H378" s="17">
        <v>0</v>
      </c>
      <c r="I378" s="17">
        <v>0</v>
      </c>
      <c r="J378" s="15">
        <v>0</v>
      </c>
      <c r="K378" s="17">
        <v>0</v>
      </c>
      <c r="L378" s="17">
        <v>3</v>
      </c>
      <c r="M378" s="15">
        <v>2.2999999999999998</v>
      </c>
      <c r="N378" s="15"/>
      <c r="O378" s="17">
        <v>0</v>
      </c>
      <c r="P378" s="15" t="s">
        <v>3737</v>
      </c>
      <c r="Q378" s="15">
        <v>0</v>
      </c>
      <c r="R378" s="17">
        <v>377</v>
      </c>
      <c r="S378" s="18" t="b">
        <v>0</v>
      </c>
      <c r="T378" s="15"/>
      <c r="U378" s="15"/>
      <c r="V378" s="17">
        <v>65</v>
      </c>
      <c r="W378" s="15" t="s">
        <v>5481</v>
      </c>
      <c r="X378" s="15">
        <v>0</v>
      </c>
      <c r="Y378" s="18" t="b">
        <v>0</v>
      </c>
      <c r="Z378" s="15" t="s">
        <v>5482</v>
      </c>
      <c r="AA378" s="15">
        <v>1</v>
      </c>
      <c r="AB378" s="18" t="b">
        <v>0</v>
      </c>
      <c r="AC378" s="15"/>
      <c r="AD378" s="15" t="s">
        <v>519</v>
      </c>
      <c r="AE378" s="17">
        <v>14</v>
      </c>
      <c r="AF378" s="17">
        <v>14</v>
      </c>
      <c r="AG378" s="17">
        <v>0</v>
      </c>
      <c r="AH378" s="17">
        <v>0</v>
      </c>
      <c r="AI378" s="17">
        <v>0</v>
      </c>
      <c r="AJ378" s="17">
        <v>0</v>
      </c>
      <c r="AK378" s="17">
        <v>0</v>
      </c>
      <c r="AL378" s="15">
        <v>0</v>
      </c>
      <c r="AM378" s="15">
        <v>0</v>
      </c>
      <c r="AN378" s="15" t="s">
        <v>5482</v>
      </c>
      <c r="AO378" s="15"/>
      <c r="AP378" s="15"/>
      <c r="AQ378" s="15"/>
      <c r="AR378" s="15"/>
      <c r="AS378" s="18" t="b">
        <v>0</v>
      </c>
      <c r="AT378" s="15" t="s">
        <v>5483</v>
      </c>
      <c r="AU378" s="17">
        <v>0</v>
      </c>
      <c r="AV378" s="17">
        <v>0</v>
      </c>
      <c r="AW378" s="17">
        <v>0</v>
      </c>
      <c r="AX378" s="17">
        <v>0</v>
      </c>
      <c r="AY378" s="17">
        <v>0</v>
      </c>
      <c r="AZ378" s="17">
        <v>0</v>
      </c>
      <c r="BA378" s="17">
        <v>0</v>
      </c>
      <c r="BB378" s="17">
        <v>0</v>
      </c>
      <c r="BC378" s="17">
        <v>0</v>
      </c>
      <c r="BD378" s="17">
        <v>0</v>
      </c>
      <c r="BE378" s="17">
        <v>0</v>
      </c>
      <c r="BF378" s="17">
        <v>0</v>
      </c>
      <c r="BG378" s="17">
        <v>0</v>
      </c>
      <c r="BH378" s="15">
        <v>0</v>
      </c>
      <c r="BI378" s="15">
        <v>0</v>
      </c>
      <c r="BJ378" s="15">
        <v>0</v>
      </c>
      <c r="BK378" s="15">
        <v>0</v>
      </c>
      <c r="BL378" s="17">
        <v>0</v>
      </c>
      <c r="BM378" s="17">
        <v>0</v>
      </c>
      <c r="BN378" s="17">
        <v>0</v>
      </c>
      <c r="BO378" s="17">
        <v>0</v>
      </c>
      <c r="BP378" s="17">
        <v>0</v>
      </c>
      <c r="BQ378" s="15">
        <v>0</v>
      </c>
      <c r="BR378" s="15">
        <v>0</v>
      </c>
      <c r="BS378" s="15">
        <v>0</v>
      </c>
      <c r="BT378" s="15">
        <v>0</v>
      </c>
      <c r="BU378" s="15"/>
      <c r="BV378" s="15"/>
      <c r="BW378" s="15"/>
      <c r="BX378" s="15"/>
      <c r="BY378" s="15"/>
      <c r="BZ378" s="15"/>
      <c r="CA378" s="15"/>
      <c r="CB378" s="15"/>
      <c r="CC378" s="17">
        <v>557</v>
      </c>
      <c r="CD378" s="17">
        <v>245</v>
      </c>
      <c r="CE378" s="17">
        <v>557</v>
      </c>
      <c r="CF378" s="17">
        <v>245</v>
      </c>
      <c r="CG378" s="17">
        <v>557</v>
      </c>
      <c r="CH378" s="17">
        <v>245</v>
      </c>
      <c r="CI378" s="17">
        <v>557</v>
      </c>
      <c r="CJ378" s="17">
        <v>245</v>
      </c>
      <c r="CK378" s="17">
        <v>0</v>
      </c>
      <c r="CL378" s="17">
        <v>0</v>
      </c>
      <c r="CM378" s="17">
        <v>0</v>
      </c>
      <c r="CN378" s="17">
        <v>0</v>
      </c>
      <c r="CO378" s="17">
        <v>0</v>
      </c>
      <c r="CP378" s="17">
        <v>0</v>
      </c>
      <c r="CQ378" s="17">
        <v>54</v>
      </c>
      <c r="CR378" s="17">
        <v>38</v>
      </c>
      <c r="CS378" s="17">
        <v>527</v>
      </c>
      <c r="CT378" s="17">
        <v>226</v>
      </c>
      <c r="CU378" s="17">
        <v>557</v>
      </c>
      <c r="CV378" s="17">
        <v>245</v>
      </c>
      <c r="CW378" s="17">
        <v>195</v>
      </c>
      <c r="CX378" s="17">
        <v>63</v>
      </c>
      <c r="CY378" s="17">
        <v>0</v>
      </c>
      <c r="CZ378" s="17">
        <v>0</v>
      </c>
      <c r="DA378" s="17">
        <v>0</v>
      </c>
      <c r="DB378" s="15"/>
      <c r="DC378" s="15"/>
      <c r="DD378" s="15"/>
      <c r="DE378" s="15"/>
      <c r="DF378" s="15"/>
      <c r="DG378" s="15"/>
      <c r="DH378" s="15"/>
    </row>
    <row r="379" spans="1:112" ht="17.25" thickBot="1">
      <c r="A379" s="18" t="b">
        <v>1</v>
      </c>
      <c r="B379" s="18" t="b">
        <v>1</v>
      </c>
      <c r="C379" s="15"/>
      <c r="D379" s="15"/>
      <c r="E379" s="17">
        <v>491501</v>
      </c>
      <c r="F379" s="17">
        <v>0</v>
      </c>
      <c r="G379" s="17">
        <v>0</v>
      </c>
      <c r="H379" s="17">
        <v>0</v>
      </c>
      <c r="I379" s="17">
        <v>0</v>
      </c>
      <c r="J379" s="15">
        <v>0</v>
      </c>
      <c r="K379" s="17">
        <v>0</v>
      </c>
      <c r="L379" s="17">
        <v>3</v>
      </c>
      <c r="M379" s="15">
        <v>1</v>
      </c>
      <c r="N379" s="15"/>
      <c r="O379" s="17">
        <v>0</v>
      </c>
      <c r="P379" s="15" t="s">
        <v>279</v>
      </c>
      <c r="Q379" s="15">
        <v>0</v>
      </c>
      <c r="R379" s="17">
        <v>378</v>
      </c>
      <c r="S379" s="18" t="b">
        <v>0</v>
      </c>
      <c r="T379" s="15"/>
      <c r="U379" s="15"/>
      <c r="V379" s="17">
        <v>45</v>
      </c>
      <c r="W379" s="15" t="s">
        <v>1232</v>
      </c>
      <c r="X379" s="15">
        <v>0</v>
      </c>
      <c r="Y379" s="18" t="b">
        <v>0</v>
      </c>
      <c r="Z379" s="15" t="s">
        <v>1233</v>
      </c>
      <c r="AA379" s="15">
        <v>0.2</v>
      </c>
      <c r="AB379" s="18" t="b">
        <v>0</v>
      </c>
      <c r="AC379" s="15"/>
      <c r="AD379" s="15" t="s">
        <v>519</v>
      </c>
      <c r="AE379" s="17">
        <v>14</v>
      </c>
      <c r="AF379" s="17">
        <v>14</v>
      </c>
      <c r="AG379" s="17">
        <v>0</v>
      </c>
      <c r="AH379" s="17">
        <v>0</v>
      </c>
      <c r="AI379" s="17">
        <v>0</v>
      </c>
      <c r="AJ379" s="17">
        <v>0</v>
      </c>
      <c r="AK379" s="17">
        <v>0</v>
      </c>
      <c r="AL379" s="15">
        <v>0</v>
      </c>
      <c r="AM379" s="15">
        <v>0</v>
      </c>
      <c r="AN379" s="15" t="s">
        <v>1233</v>
      </c>
      <c r="AO379" s="15"/>
      <c r="AP379" s="15"/>
      <c r="AQ379" s="15"/>
      <c r="AR379" s="15"/>
      <c r="AS379" s="18" t="b">
        <v>0</v>
      </c>
      <c r="AT379" s="15" t="s">
        <v>2801</v>
      </c>
      <c r="AU379" s="17">
        <v>0</v>
      </c>
      <c r="AV379" s="17">
        <v>0</v>
      </c>
      <c r="AW379" s="17">
        <v>0</v>
      </c>
      <c r="AX379" s="17">
        <v>0</v>
      </c>
      <c r="AY379" s="17">
        <v>0</v>
      </c>
      <c r="AZ379" s="17">
        <v>0</v>
      </c>
      <c r="BA379" s="17">
        <v>0</v>
      </c>
      <c r="BB379" s="17">
        <v>0</v>
      </c>
      <c r="BC379" s="17">
        <v>0</v>
      </c>
      <c r="BD379" s="17">
        <v>0</v>
      </c>
      <c r="BE379" s="17">
        <v>0</v>
      </c>
      <c r="BF379" s="17">
        <v>0</v>
      </c>
      <c r="BG379" s="17">
        <v>0</v>
      </c>
      <c r="BH379" s="15">
        <v>0</v>
      </c>
      <c r="BI379" s="15">
        <v>0</v>
      </c>
      <c r="BJ379" s="15">
        <v>0</v>
      </c>
      <c r="BK379" s="15">
        <v>0</v>
      </c>
      <c r="BL379" s="17">
        <v>0</v>
      </c>
      <c r="BM379" s="17">
        <v>0</v>
      </c>
      <c r="BN379" s="17">
        <v>0</v>
      </c>
      <c r="BO379" s="17">
        <v>0</v>
      </c>
      <c r="BP379" s="17">
        <v>0</v>
      </c>
      <c r="BQ379" s="15">
        <v>0</v>
      </c>
      <c r="BR379" s="15">
        <v>0</v>
      </c>
      <c r="BS379" s="15">
        <v>0</v>
      </c>
      <c r="BT379" s="15">
        <v>0</v>
      </c>
      <c r="BU379" s="15"/>
      <c r="BV379" s="15"/>
      <c r="BW379" s="15"/>
      <c r="BX379" s="15"/>
      <c r="BY379" s="15"/>
      <c r="BZ379" s="15"/>
      <c r="CA379" s="15"/>
      <c r="CB379" s="15"/>
      <c r="CC379" s="17">
        <v>468</v>
      </c>
      <c r="CD379" s="17">
        <v>193</v>
      </c>
      <c r="CE379" s="17">
        <v>462</v>
      </c>
      <c r="CF379" s="17">
        <v>195</v>
      </c>
      <c r="CG379" s="17">
        <v>449</v>
      </c>
      <c r="CH379" s="17">
        <v>189</v>
      </c>
      <c r="CI379" s="17">
        <v>470</v>
      </c>
      <c r="CJ379" s="17">
        <v>194</v>
      </c>
      <c r="CK379" s="17">
        <v>0</v>
      </c>
      <c r="CL379" s="17">
        <v>0</v>
      </c>
      <c r="CM379" s="17">
        <v>0</v>
      </c>
      <c r="CN379" s="17">
        <v>0</v>
      </c>
      <c r="CO379" s="17">
        <v>0</v>
      </c>
      <c r="CP379" s="17">
        <v>0</v>
      </c>
      <c r="CQ379" s="17">
        <v>448</v>
      </c>
      <c r="CR379" s="17">
        <v>233</v>
      </c>
      <c r="CS379" s="17">
        <v>147</v>
      </c>
      <c r="CT379" s="17">
        <v>12</v>
      </c>
      <c r="CU379" s="17">
        <v>473</v>
      </c>
      <c r="CV379" s="17">
        <v>196</v>
      </c>
      <c r="CW379" s="17">
        <v>368</v>
      </c>
      <c r="CX379" s="17">
        <v>137</v>
      </c>
      <c r="CY379" s="17">
        <v>0</v>
      </c>
      <c r="CZ379" s="17">
        <v>0</v>
      </c>
      <c r="DA379" s="17">
        <v>0</v>
      </c>
      <c r="DB379" s="15"/>
      <c r="DC379" s="15"/>
      <c r="DD379" s="15"/>
      <c r="DE379" s="15"/>
      <c r="DF379" s="15"/>
      <c r="DG379" s="15"/>
      <c r="DH379" s="15"/>
    </row>
    <row r="380" spans="1:112" ht="17.25" thickBot="1">
      <c r="A380" s="18" t="b">
        <v>1</v>
      </c>
      <c r="B380" s="18" t="b">
        <v>1</v>
      </c>
      <c r="C380" s="15"/>
      <c r="D380" s="15"/>
      <c r="E380" s="17">
        <v>219168</v>
      </c>
      <c r="F380" s="17">
        <v>0</v>
      </c>
      <c r="G380" s="17">
        <v>0</v>
      </c>
      <c r="H380" s="17">
        <v>0</v>
      </c>
      <c r="I380" s="17">
        <v>0</v>
      </c>
      <c r="J380" s="15">
        <v>0</v>
      </c>
      <c r="K380" s="17">
        <v>0</v>
      </c>
      <c r="L380" s="17">
        <v>4</v>
      </c>
      <c r="M380" s="15">
        <v>2.7</v>
      </c>
      <c r="N380" s="15"/>
      <c r="O380" s="17">
        <v>0</v>
      </c>
      <c r="P380" s="15" t="s">
        <v>922</v>
      </c>
      <c r="Q380" s="15">
        <v>0</v>
      </c>
      <c r="R380" s="17">
        <v>379</v>
      </c>
      <c r="S380" s="18" t="b">
        <v>0</v>
      </c>
      <c r="T380" s="15"/>
      <c r="U380" s="15"/>
      <c r="V380" s="17">
        <v>90</v>
      </c>
      <c r="W380" s="15" t="s">
        <v>923</v>
      </c>
      <c r="X380" s="15">
        <v>2.9</v>
      </c>
      <c r="Y380" s="18" t="b">
        <v>0</v>
      </c>
      <c r="Z380" s="15" t="s">
        <v>924</v>
      </c>
      <c r="AA380" s="15">
        <v>13.1</v>
      </c>
      <c r="AB380" s="18" t="b">
        <v>0</v>
      </c>
      <c r="AC380" s="15"/>
      <c r="AD380" s="15" t="s">
        <v>519</v>
      </c>
      <c r="AE380" s="17">
        <v>14</v>
      </c>
      <c r="AF380" s="17">
        <v>14</v>
      </c>
      <c r="AG380" s="17">
        <v>41</v>
      </c>
      <c r="AH380" s="17">
        <v>0</v>
      </c>
      <c r="AI380" s="17">
        <v>0</v>
      </c>
      <c r="AJ380" s="17">
        <v>0</v>
      </c>
      <c r="AK380" s="17">
        <v>0</v>
      </c>
      <c r="AL380" s="15">
        <v>0</v>
      </c>
      <c r="AM380" s="15">
        <v>4.5999999999999996</v>
      </c>
      <c r="AN380" s="15" t="s">
        <v>924</v>
      </c>
      <c r="AO380" s="15"/>
      <c r="AP380" s="15"/>
      <c r="AQ380" s="15"/>
      <c r="AR380" s="15"/>
      <c r="AS380" s="18" t="b">
        <v>0</v>
      </c>
      <c r="AT380" s="15" t="s">
        <v>2939</v>
      </c>
      <c r="AU380" s="17">
        <v>694</v>
      </c>
      <c r="AV380" s="17">
        <v>3</v>
      </c>
      <c r="AW380" s="17">
        <v>1</v>
      </c>
      <c r="AX380" s="17">
        <v>1</v>
      </c>
      <c r="AY380" s="17">
        <v>9</v>
      </c>
      <c r="AZ380" s="17">
        <v>0</v>
      </c>
      <c r="BA380" s="17">
        <v>0</v>
      </c>
      <c r="BB380" s="17">
        <v>0</v>
      </c>
      <c r="BC380" s="17">
        <v>0</v>
      </c>
      <c r="BD380" s="17">
        <v>0</v>
      </c>
      <c r="BE380" s="17">
        <v>0</v>
      </c>
      <c r="BF380" s="17">
        <v>4</v>
      </c>
      <c r="BG380" s="17">
        <v>140</v>
      </c>
      <c r="BH380" s="15">
        <v>146.4</v>
      </c>
      <c r="BI380" s="15">
        <v>39.200000000000003</v>
      </c>
      <c r="BJ380" s="15">
        <v>191</v>
      </c>
      <c r="BK380" s="15">
        <v>36.9</v>
      </c>
      <c r="BL380" s="17">
        <v>0</v>
      </c>
      <c r="BM380" s="17">
        <v>0</v>
      </c>
      <c r="BN380" s="17">
        <v>0</v>
      </c>
      <c r="BO380" s="17">
        <v>0</v>
      </c>
      <c r="BP380" s="17">
        <v>8</v>
      </c>
      <c r="BQ380" s="15">
        <v>2.59</v>
      </c>
      <c r="BR380" s="15">
        <v>0.08</v>
      </c>
      <c r="BS380" s="15">
        <v>2.67</v>
      </c>
      <c r="BT380" s="15">
        <v>8.3800000000000008</v>
      </c>
      <c r="BU380" s="15"/>
      <c r="BV380" s="15"/>
      <c r="BW380" s="15"/>
      <c r="BX380" s="15"/>
      <c r="BY380" s="17">
        <v>1</v>
      </c>
      <c r="BZ380" s="15"/>
      <c r="CA380" s="15"/>
      <c r="CB380" s="15"/>
      <c r="CC380" s="17">
        <v>277</v>
      </c>
      <c r="CD380" s="17">
        <v>28</v>
      </c>
      <c r="CE380" s="17">
        <v>299</v>
      </c>
      <c r="CF380" s="17">
        <v>37</v>
      </c>
      <c r="CG380" s="17">
        <v>162</v>
      </c>
      <c r="CH380" s="17">
        <v>33</v>
      </c>
      <c r="CI380" s="17">
        <v>273</v>
      </c>
      <c r="CJ380" s="17">
        <v>34</v>
      </c>
      <c r="CK380" s="17">
        <v>0.34</v>
      </c>
      <c r="CL380" s="17">
        <v>0</v>
      </c>
      <c r="CM380" s="17">
        <v>0.01</v>
      </c>
      <c r="CN380" s="17">
        <v>0.35</v>
      </c>
      <c r="CO380" s="17">
        <v>1.0900000000000001</v>
      </c>
      <c r="CP380" s="17">
        <v>1.17</v>
      </c>
      <c r="CQ380" s="17">
        <v>5</v>
      </c>
      <c r="CR380" s="17">
        <v>2</v>
      </c>
      <c r="CS380" s="17">
        <v>554</v>
      </c>
      <c r="CT380" s="17">
        <v>67</v>
      </c>
      <c r="CU380" s="17">
        <v>188</v>
      </c>
      <c r="CV380" s="17">
        <v>18</v>
      </c>
      <c r="CW380" s="17">
        <v>37</v>
      </c>
      <c r="CX380" s="17">
        <v>8</v>
      </c>
      <c r="CY380" s="17">
        <v>1.04</v>
      </c>
      <c r="CZ380" s="17">
        <v>0.13</v>
      </c>
      <c r="DA380" s="17">
        <v>0</v>
      </c>
      <c r="DB380" s="15"/>
      <c r="DC380" s="15"/>
      <c r="DD380" s="15"/>
      <c r="DE380" s="15"/>
      <c r="DF380" s="15"/>
      <c r="DG380" s="15"/>
      <c r="DH380" s="15"/>
    </row>
    <row r="381" spans="1:112" ht="66" thickBot="1">
      <c r="A381" s="18" t="b">
        <v>1</v>
      </c>
      <c r="B381" s="18" t="b">
        <v>1</v>
      </c>
      <c r="C381" s="17">
        <v>0</v>
      </c>
      <c r="D381" s="15"/>
      <c r="E381" s="17">
        <v>510663</v>
      </c>
      <c r="F381" s="17">
        <v>0</v>
      </c>
      <c r="G381" s="17">
        <v>0</v>
      </c>
      <c r="H381" s="17">
        <v>0</v>
      </c>
      <c r="I381" s="17">
        <v>0</v>
      </c>
      <c r="J381" s="15">
        <v>0</v>
      </c>
      <c r="K381" s="17">
        <v>0</v>
      </c>
      <c r="L381" s="17">
        <v>4</v>
      </c>
      <c r="M381" s="15">
        <v>0</v>
      </c>
      <c r="N381" s="15"/>
      <c r="O381" s="17">
        <v>0</v>
      </c>
      <c r="P381" s="15" t="s">
        <v>948</v>
      </c>
      <c r="Q381" s="15">
        <v>0</v>
      </c>
      <c r="R381" s="17">
        <v>380</v>
      </c>
      <c r="S381" s="18" t="b">
        <v>0</v>
      </c>
      <c r="T381" s="15" t="s">
        <v>5484</v>
      </c>
      <c r="U381" s="15" t="s">
        <v>5485</v>
      </c>
      <c r="V381" s="17">
        <v>75</v>
      </c>
      <c r="W381" s="15" t="s">
        <v>3340</v>
      </c>
      <c r="X381" s="15">
        <v>4.5</v>
      </c>
      <c r="Y381" s="18" t="b">
        <v>0</v>
      </c>
      <c r="Z381" s="15" t="s">
        <v>3341</v>
      </c>
      <c r="AA381" s="15">
        <v>0.2</v>
      </c>
      <c r="AB381" s="18" t="b">
        <v>0</v>
      </c>
      <c r="AC381" s="15"/>
      <c r="AD381" s="15" t="s">
        <v>543</v>
      </c>
      <c r="AE381" s="17">
        <v>14</v>
      </c>
      <c r="AF381" s="17">
        <v>14</v>
      </c>
      <c r="AG381" s="17">
        <v>125</v>
      </c>
      <c r="AH381" s="17">
        <v>0</v>
      </c>
      <c r="AI381" s="17">
        <v>0</v>
      </c>
      <c r="AJ381" s="17">
        <v>0</v>
      </c>
      <c r="AK381" s="17">
        <v>0</v>
      </c>
      <c r="AL381" s="15">
        <v>0</v>
      </c>
      <c r="AM381" s="15">
        <v>16.7</v>
      </c>
      <c r="AN381" s="15" t="s">
        <v>3341</v>
      </c>
      <c r="AO381" s="15"/>
      <c r="AP381" s="15"/>
      <c r="AQ381" s="15"/>
      <c r="AR381" s="15"/>
      <c r="AS381" s="18" t="b">
        <v>0</v>
      </c>
      <c r="AT381" s="15" t="s">
        <v>3342</v>
      </c>
      <c r="AU381" s="17">
        <v>1797</v>
      </c>
      <c r="AV381" s="17">
        <v>11</v>
      </c>
      <c r="AW381" s="17">
        <v>4</v>
      </c>
      <c r="AX381" s="17">
        <v>7</v>
      </c>
      <c r="AY381" s="17">
        <v>25</v>
      </c>
      <c r="AZ381" s="17">
        <v>0</v>
      </c>
      <c r="BA381" s="17">
        <v>0</v>
      </c>
      <c r="BB381" s="17">
        <v>0</v>
      </c>
      <c r="BC381" s="17">
        <v>0</v>
      </c>
      <c r="BD381" s="17">
        <v>0</v>
      </c>
      <c r="BE381" s="17">
        <v>0</v>
      </c>
      <c r="BF381" s="17">
        <v>22</v>
      </c>
      <c r="BG381" s="17">
        <v>433</v>
      </c>
      <c r="BH381" s="15">
        <v>525.79999999999995</v>
      </c>
      <c r="BI381" s="15">
        <v>307.2</v>
      </c>
      <c r="BJ381" s="15">
        <v>739</v>
      </c>
      <c r="BK381" s="15">
        <v>156.19999999999999</v>
      </c>
      <c r="BL381" s="17">
        <v>0</v>
      </c>
      <c r="BM381" s="17">
        <v>0</v>
      </c>
      <c r="BN381" s="17">
        <v>0</v>
      </c>
      <c r="BO381" s="17">
        <v>0</v>
      </c>
      <c r="BP381" s="17">
        <v>21</v>
      </c>
      <c r="BQ381" s="15">
        <v>10.1</v>
      </c>
      <c r="BR381" s="15">
        <v>2.4500000000000002</v>
      </c>
      <c r="BS381" s="15">
        <v>12.55</v>
      </c>
      <c r="BT381" s="15">
        <v>26.11</v>
      </c>
      <c r="BU381" s="15"/>
      <c r="BV381" s="15"/>
      <c r="BW381" s="15"/>
      <c r="BX381" s="15"/>
      <c r="BY381" s="15"/>
      <c r="BZ381" s="15"/>
      <c r="CA381" s="15"/>
      <c r="CB381" s="15"/>
      <c r="CC381" s="17">
        <v>109</v>
      </c>
      <c r="CD381" s="17">
        <v>10</v>
      </c>
      <c r="CE381" s="17">
        <v>121</v>
      </c>
      <c r="CF381" s="17">
        <v>10</v>
      </c>
      <c r="CG381" s="17">
        <v>21</v>
      </c>
      <c r="CH381" s="17">
        <v>12</v>
      </c>
      <c r="CI381" s="17">
        <v>47</v>
      </c>
      <c r="CJ381" s="17">
        <v>9</v>
      </c>
      <c r="CK381" s="17">
        <v>0.51</v>
      </c>
      <c r="CL381" s="17">
        <v>0</v>
      </c>
      <c r="CM381" s="17">
        <v>0.12</v>
      </c>
      <c r="CN381" s="17">
        <v>0.63</v>
      </c>
      <c r="CO381" s="17">
        <v>1.31</v>
      </c>
      <c r="CP381" s="17">
        <v>1.25</v>
      </c>
      <c r="CQ381" s="17">
        <v>21</v>
      </c>
      <c r="CR381" s="17">
        <v>8</v>
      </c>
      <c r="CS381" s="17">
        <v>545</v>
      </c>
      <c r="CT381" s="17">
        <v>64</v>
      </c>
      <c r="CU381" s="17">
        <v>28</v>
      </c>
      <c r="CV381" s="17">
        <v>4</v>
      </c>
      <c r="CW381" s="17">
        <v>371</v>
      </c>
      <c r="CX381" s="17">
        <v>61</v>
      </c>
      <c r="CY381" s="17">
        <v>1.05</v>
      </c>
      <c r="CZ381" s="17">
        <v>0.35</v>
      </c>
      <c r="DA381" s="17">
        <v>0</v>
      </c>
      <c r="DB381" s="15"/>
      <c r="DC381" s="15"/>
      <c r="DD381" s="15"/>
      <c r="DE381" s="15"/>
      <c r="DF381" s="15"/>
      <c r="DG381" s="15"/>
      <c r="DH381" s="15"/>
    </row>
    <row r="382" spans="1:112" ht="17.25" thickBot="1">
      <c r="A382" s="18" t="b">
        <v>1</v>
      </c>
      <c r="B382" s="18" t="b">
        <v>1</v>
      </c>
      <c r="C382" s="15"/>
      <c r="D382" s="15"/>
      <c r="E382" s="17">
        <v>514514</v>
      </c>
      <c r="F382" s="17">
        <v>0</v>
      </c>
      <c r="G382" s="17">
        <v>0</v>
      </c>
      <c r="H382" s="17">
        <v>0</v>
      </c>
      <c r="I382" s="17">
        <v>0</v>
      </c>
      <c r="J382" s="15">
        <v>0</v>
      </c>
      <c r="K382" s="17">
        <v>0</v>
      </c>
      <c r="L382" s="17">
        <v>3</v>
      </c>
      <c r="M382" s="15">
        <v>1.5</v>
      </c>
      <c r="N382" s="15"/>
      <c r="O382" s="17">
        <v>0</v>
      </c>
      <c r="P382" s="15" t="s">
        <v>296</v>
      </c>
      <c r="Q382" s="15">
        <v>0</v>
      </c>
      <c r="R382" s="17">
        <v>381</v>
      </c>
      <c r="S382" s="18" t="b">
        <v>0</v>
      </c>
      <c r="T382" s="15"/>
      <c r="U382" s="15"/>
      <c r="V382" s="17">
        <v>50</v>
      </c>
      <c r="W382" s="15" t="s">
        <v>5486</v>
      </c>
      <c r="X382" s="15">
        <v>0</v>
      </c>
      <c r="Y382" s="18" t="b">
        <v>0</v>
      </c>
      <c r="Z382" s="15" t="s">
        <v>5487</v>
      </c>
      <c r="AA382" s="15">
        <v>0</v>
      </c>
      <c r="AB382" s="18" t="b">
        <v>0</v>
      </c>
      <c r="AC382" s="15"/>
      <c r="AD382" s="15" t="s">
        <v>519</v>
      </c>
      <c r="AE382" s="17">
        <v>14</v>
      </c>
      <c r="AF382" s="17">
        <v>14</v>
      </c>
      <c r="AG382" s="17">
        <v>0</v>
      </c>
      <c r="AH382" s="17">
        <v>0</v>
      </c>
      <c r="AI382" s="17">
        <v>0</v>
      </c>
      <c r="AJ382" s="17">
        <v>0</v>
      </c>
      <c r="AK382" s="17">
        <v>0</v>
      </c>
      <c r="AL382" s="15">
        <v>0</v>
      </c>
      <c r="AM382" s="15">
        <v>0</v>
      </c>
      <c r="AN382" s="15" t="s">
        <v>5487</v>
      </c>
      <c r="AO382" s="15"/>
      <c r="AP382" s="15"/>
      <c r="AQ382" s="15"/>
      <c r="AR382" s="15"/>
      <c r="AS382" s="18" t="b">
        <v>0</v>
      </c>
      <c r="AT382" s="15" t="s">
        <v>5488</v>
      </c>
      <c r="AU382" s="17">
        <v>0</v>
      </c>
      <c r="AV382" s="17">
        <v>0</v>
      </c>
      <c r="AW382" s="17">
        <v>0</v>
      </c>
      <c r="AX382" s="17">
        <v>0</v>
      </c>
      <c r="AY382" s="17">
        <v>0</v>
      </c>
      <c r="AZ382" s="17">
        <v>0</v>
      </c>
      <c r="BA382" s="17">
        <v>0</v>
      </c>
      <c r="BB382" s="17">
        <v>0</v>
      </c>
      <c r="BC382" s="17">
        <v>0</v>
      </c>
      <c r="BD382" s="17">
        <v>0</v>
      </c>
      <c r="BE382" s="17">
        <v>0</v>
      </c>
      <c r="BF382" s="17">
        <v>0</v>
      </c>
      <c r="BG382" s="17">
        <v>0</v>
      </c>
      <c r="BH382" s="15">
        <v>0</v>
      </c>
      <c r="BI382" s="15">
        <v>0</v>
      </c>
      <c r="BJ382" s="15">
        <v>0</v>
      </c>
      <c r="BK382" s="15">
        <v>0</v>
      </c>
      <c r="BL382" s="17">
        <v>0</v>
      </c>
      <c r="BM382" s="17">
        <v>0</v>
      </c>
      <c r="BN382" s="17">
        <v>0</v>
      </c>
      <c r="BO382" s="17">
        <v>0</v>
      </c>
      <c r="BP382" s="17">
        <v>0</v>
      </c>
      <c r="BQ382" s="15">
        <v>0</v>
      </c>
      <c r="BR382" s="15">
        <v>0</v>
      </c>
      <c r="BS382" s="15">
        <v>0</v>
      </c>
      <c r="BT382" s="15">
        <v>0</v>
      </c>
      <c r="BU382" s="15"/>
      <c r="BV382" s="15"/>
      <c r="BW382" s="15"/>
      <c r="BX382" s="15"/>
      <c r="BY382" s="15"/>
      <c r="BZ382" s="15"/>
      <c r="CA382" s="15"/>
      <c r="CB382" s="15"/>
      <c r="CC382" s="17">
        <v>524</v>
      </c>
      <c r="CD382" s="17">
        <v>223</v>
      </c>
      <c r="CE382" s="17">
        <v>524</v>
      </c>
      <c r="CF382" s="17">
        <v>223</v>
      </c>
      <c r="CG382" s="17">
        <v>521</v>
      </c>
      <c r="CH382" s="17">
        <v>222</v>
      </c>
      <c r="CI382" s="17">
        <v>524</v>
      </c>
      <c r="CJ382" s="17">
        <v>223</v>
      </c>
      <c r="CK382" s="17">
        <v>0</v>
      </c>
      <c r="CL382" s="17">
        <v>0</v>
      </c>
      <c r="CM382" s="17">
        <v>0</v>
      </c>
      <c r="CN382" s="17">
        <v>0</v>
      </c>
      <c r="CO382" s="17">
        <v>0</v>
      </c>
      <c r="CP382" s="17">
        <v>0</v>
      </c>
      <c r="CQ382" s="17">
        <v>334</v>
      </c>
      <c r="CR382" s="17">
        <v>195</v>
      </c>
      <c r="CS382" s="17">
        <v>312</v>
      </c>
      <c r="CT382" s="17">
        <v>89</v>
      </c>
      <c r="CU382" s="17">
        <v>524</v>
      </c>
      <c r="CV382" s="17">
        <v>223</v>
      </c>
      <c r="CW382" s="17">
        <v>529</v>
      </c>
      <c r="CX382" s="17">
        <v>224</v>
      </c>
      <c r="CY382" s="17">
        <v>0</v>
      </c>
      <c r="CZ382" s="17">
        <v>0</v>
      </c>
      <c r="DA382" s="17">
        <v>0</v>
      </c>
      <c r="DB382" s="15"/>
      <c r="DC382" s="15"/>
      <c r="DD382" s="15"/>
      <c r="DE382" s="15"/>
      <c r="DF382" s="15"/>
      <c r="DG382" s="15"/>
      <c r="DH382" s="15"/>
    </row>
    <row r="383" spans="1:112" ht="409.6" thickBot="1">
      <c r="A383" s="18" t="b">
        <v>1</v>
      </c>
      <c r="B383" s="18" t="b">
        <v>1</v>
      </c>
      <c r="C383" s="17">
        <v>75</v>
      </c>
      <c r="D383" s="15"/>
      <c r="E383" s="17">
        <v>500058</v>
      </c>
      <c r="F383" s="17">
        <v>0</v>
      </c>
      <c r="G383" s="17">
        <v>0</v>
      </c>
      <c r="H383" s="17">
        <v>0</v>
      </c>
      <c r="I383" s="17">
        <v>0</v>
      </c>
      <c r="J383" s="15">
        <v>0</v>
      </c>
      <c r="K383" s="17">
        <v>0</v>
      </c>
      <c r="L383" s="17">
        <v>4</v>
      </c>
      <c r="M383" s="15">
        <v>0.8</v>
      </c>
      <c r="N383" s="15"/>
      <c r="O383" s="17">
        <v>0</v>
      </c>
      <c r="P383" s="15" t="s">
        <v>1764</v>
      </c>
      <c r="Q383" s="15">
        <v>0</v>
      </c>
      <c r="R383" s="17">
        <v>382</v>
      </c>
      <c r="S383" s="18" t="b">
        <v>0</v>
      </c>
      <c r="T383" s="15" t="s">
        <v>5099</v>
      </c>
      <c r="U383" s="15" t="s">
        <v>5489</v>
      </c>
      <c r="V383" s="17">
        <v>45</v>
      </c>
      <c r="W383" s="15" t="s">
        <v>1936</v>
      </c>
      <c r="X383" s="15">
        <v>0</v>
      </c>
      <c r="Y383" s="18" t="b">
        <v>0</v>
      </c>
      <c r="Z383" s="15" t="s">
        <v>1937</v>
      </c>
      <c r="AA383" s="15">
        <v>0.1</v>
      </c>
      <c r="AB383" s="18" t="b">
        <v>0</v>
      </c>
      <c r="AC383" s="15"/>
      <c r="AD383" s="15" t="s">
        <v>1606</v>
      </c>
      <c r="AE383" s="17">
        <v>14</v>
      </c>
      <c r="AF383" s="17">
        <v>14</v>
      </c>
      <c r="AG383" s="17">
        <v>0</v>
      </c>
      <c r="AH383" s="17">
        <v>0</v>
      </c>
      <c r="AI383" s="17">
        <v>0</v>
      </c>
      <c r="AJ383" s="17">
        <v>0</v>
      </c>
      <c r="AK383" s="17">
        <v>0</v>
      </c>
      <c r="AL383" s="15">
        <v>0</v>
      </c>
      <c r="AM383" s="15">
        <v>0</v>
      </c>
      <c r="AN383" s="15" t="s">
        <v>1937</v>
      </c>
      <c r="AO383" s="15"/>
      <c r="AP383" s="15"/>
      <c r="AQ383" s="15"/>
      <c r="AR383" s="15"/>
      <c r="AS383" s="18" t="b">
        <v>0</v>
      </c>
      <c r="AT383" s="15" t="s">
        <v>2806</v>
      </c>
      <c r="AU383" s="17">
        <v>0</v>
      </c>
      <c r="AV383" s="17">
        <v>0</v>
      </c>
      <c r="AW383" s="17">
        <v>0</v>
      </c>
      <c r="AX383" s="17">
        <v>0</v>
      </c>
      <c r="AY383" s="17">
        <v>0</v>
      </c>
      <c r="AZ383" s="17">
        <v>0</v>
      </c>
      <c r="BA383" s="17">
        <v>0</v>
      </c>
      <c r="BB383" s="17">
        <v>0</v>
      </c>
      <c r="BC383" s="17">
        <v>0</v>
      </c>
      <c r="BD383" s="17">
        <v>0</v>
      </c>
      <c r="BE383" s="17">
        <v>0</v>
      </c>
      <c r="BF383" s="17">
        <v>0</v>
      </c>
      <c r="BG383" s="17">
        <v>0</v>
      </c>
      <c r="BH383" s="15">
        <v>0</v>
      </c>
      <c r="BI383" s="15">
        <v>0</v>
      </c>
      <c r="BJ383" s="15">
        <v>0</v>
      </c>
      <c r="BK383" s="15">
        <v>0</v>
      </c>
      <c r="BL383" s="17">
        <v>0</v>
      </c>
      <c r="BM383" s="17">
        <v>0</v>
      </c>
      <c r="BN383" s="17">
        <v>0</v>
      </c>
      <c r="BO383" s="17">
        <v>0</v>
      </c>
      <c r="BP383" s="17">
        <v>0</v>
      </c>
      <c r="BQ383" s="15">
        <v>0</v>
      </c>
      <c r="BR383" s="15">
        <v>0</v>
      </c>
      <c r="BS383" s="15">
        <v>0</v>
      </c>
      <c r="BT383" s="15">
        <v>0</v>
      </c>
      <c r="BU383" s="15"/>
      <c r="BV383" s="15"/>
      <c r="BW383" s="15"/>
      <c r="BX383" s="15"/>
      <c r="BY383" s="15"/>
      <c r="BZ383" s="15"/>
      <c r="CA383" s="15"/>
      <c r="CB383" s="113" t="s">
        <v>5476</v>
      </c>
      <c r="CC383" s="17">
        <v>470</v>
      </c>
      <c r="CD383" s="17">
        <v>46</v>
      </c>
      <c r="CE383" s="17">
        <v>464</v>
      </c>
      <c r="CF383" s="17">
        <v>46</v>
      </c>
      <c r="CG383" s="17">
        <v>452</v>
      </c>
      <c r="CH383" s="17">
        <v>46</v>
      </c>
      <c r="CI383" s="17">
        <v>472</v>
      </c>
      <c r="CJ383" s="17">
        <v>47</v>
      </c>
      <c r="CK383" s="17">
        <v>0</v>
      </c>
      <c r="CL383" s="17">
        <v>0</v>
      </c>
      <c r="CM383" s="17">
        <v>0</v>
      </c>
      <c r="CN383" s="17">
        <v>0</v>
      </c>
      <c r="CO383" s="17">
        <v>0</v>
      </c>
      <c r="CP383" s="17">
        <v>0</v>
      </c>
      <c r="CQ383" s="17">
        <v>451</v>
      </c>
      <c r="CR383" s="17">
        <v>58</v>
      </c>
      <c r="CS383" s="17">
        <v>150</v>
      </c>
      <c r="CT383" s="17">
        <v>2</v>
      </c>
      <c r="CU383" s="17">
        <v>475</v>
      </c>
      <c r="CV383" s="17">
        <v>48</v>
      </c>
      <c r="CW383" s="17">
        <v>473</v>
      </c>
      <c r="CX383" s="17">
        <v>65</v>
      </c>
      <c r="CY383" s="17">
        <v>0</v>
      </c>
      <c r="CZ383" s="17">
        <v>0</v>
      </c>
      <c r="DA383" s="17">
        <v>0</v>
      </c>
      <c r="DB383" s="15"/>
      <c r="DC383" s="15"/>
      <c r="DD383" s="15"/>
      <c r="DE383" s="15"/>
      <c r="DF383" s="15"/>
      <c r="DG383" s="15"/>
      <c r="DH383" s="15"/>
    </row>
    <row r="384" spans="1:112" ht="17.25" thickBot="1">
      <c r="A384" s="18" t="b">
        <v>1</v>
      </c>
      <c r="B384" s="18" t="b">
        <v>1</v>
      </c>
      <c r="C384" s="15"/>
      <c r="D384" s="15"/>
      <c r="E384" s="17">
        <v>444884</v>
      </c>
      <c r="F384" s="17">
        <v>0</v>
      </c>
      <c r="G384" s="17">
        <v>0</v>
      </c>
      <c r="H384" s="17">
        <v>0</v>
      </c>
      <c r="I384" s="17">
        <v>0</v>
      </c>
      <c r="J384" s="15">
        <v>0</v>
      </c>
      <c r="K384" s="17">
        <v>0</v>
      </c>
      <c r="L384" s="17">
        <v>3</v>
      </c>
      <c r="M384" s="15">
        <v>2</v>
      </c>
      <c r="N384" s="15"/>
      <c r="O384" s="17">
        <v>0</v>
      </c>
      <c r="P384" s="15" t="s">
        <v>719</v>
      </c>
      <c r="Q384" s="15">
        <v>0</v>
      </c>
      <c r="R384" s="17">
        <v>383</v>
      </c>
      <c r="S384" s="18" t="b">
        <v>0</v>
      </c>
      <c r="T384" s="15"/>
      <c r="U384" s="15"/>
      <c r="V384" s="17">
        <v>55</v>
      </c>
      <c r="W384" s="15" t="s">
        <v>828</v>
      </c>
      <c r="X384" s="15">
        <v>1</v>
      </c>
      <c r="Y384" s="18" t="b">
        <v>0</v>
      </c>
      <c r="Z384" s="15" t="s">
        <v>338</v>
      </c>
      <c r="AA384" s="15">
        <v>0.1</v>
      </c>
      <c r="AB384" s="18" t="b">
        <v>0</v>
      </c>
      <c r="AC384" s="15"/>
      <c r="AD384" s="15" t="s">
        <v>519</v>
      </c>
      <c r="AE384" s="17">
        <v>14</v>
      </c>
      <c r="AF384" s="17">
        <v>14</v>
      </c>
      <c r="AG384" s="17">
        <v>5</v>
      </c>
      <c r="AH384" s="17">
        <v>0</v>
      </c>
      <c r="AI384" s="17">
        <v>0</v>
      </c>
      <c r="AJ384" s="17">
        <v>0</v>
      </c>
      <c r="AK384" s="17">
        <v>0</v>
      </c>
      <c r="AL384" s="15">
        <v>0</v>
      </c>
      <c r="AM384" s="15">
        <v>0.9</v>
      </c>
      <c r="AN384" s="15" t="s">
        <v>338</v>
      </c>
      <c r="AO384" s="15"/>
      <c r="AP384" s="15"/>
      <c r="AQ384" s="15"/>
      <c r="AR384" s="15"/>
      <c r="AS384" s="18" t="b">
        <v>0</v>
      </c>
      <c r="AT384" s="15" t="s">
        <v>2796</v>
      </c>
      <c r="AU384" s="17">
        <v>110</v>
      </c>
      <c r="AV384" s="17">
        <v>0</v>
      </c>
      <c r="AW384" s="17">
        <v>0</v>
      </c>
      <c r="AX384" s="17">
        <v>0</v>
      </c>
      <c r="AY384" s="17">
        <v>2</v>
      </c>
      <c r="AZ384" s="17">
        <v>0</v>
      </c>
      <c r="BA384" s="17">
        <v>0</v>
      </c>
      <c r="BB384" s="17">
        <v>0</v>
      </c>
      <c r="BC384" s="17">
        <v>0</v>
      </c>
      <c r="BD384" s="17">
        <v>0</v>
      </c>
      <c r="BE384" s="17">
        <v>0</v>
      </c>
      <c r="BF384" s="17">
        <v>0</v>
      </c>
      <c r="BG384" s="17">
        <v>17</v>
      </c>
      <c r="BH384" s="15">
        <v>11.8</v>
      </c>
      <c r="BI384" s="15">
        <v>31.7</v>
      </c>
      <c r="BJ384" s="15">
        <v>31</v>
      </c>
      <c r="BK384" s="15">
        <v>7.4</v>
      </c>
      <c r="BL384" s="17">
        <v>0</v>
      </c>
      <c r="BM384" s="17">
        <v>0</v>
      </c>
      <c r="BN384" s="17">
        <v>0</v>
      </c>
      <c r="BO384" s="17">
        <v>0</v>
      </c>
      <c r="BP384" s="17">
        <v>1</v>
      </c>
      <c r="BQ384" s="15">
        <v>0.28999999999999998</v>
      </c>
      <c r="BR384" s="15">
        <v>0.08</v>
      </c>
      <c r="BS384" s="15">
        <v>0.37</v>
      </c>
      <c r="BT384" s="15">
        <v>1.74</v>
      </c>
      <c r="BU384" s="15"/>
      <c r="BV384" s="15"/>
      <c r="BW384" s="15"/>
      <c r="BX384" s="15"/>
      <c r="BY384" s="15"/>
      <c r="BZ384" s="15"/>
      <c r="CA384" s="15"/>
      <c r="CB384" s="15"/>
      <c r="CC384" s="17">
        <v>368</v>
      </c>
      <c r="CD384" s="17">
        <v>168</v>
      </c>
      <c r="CE384" s="17">
        <v>309</v>
      </c>
      <c r="CF384" s="17">
        <v>162</v>
      </c>
      <c r="CG384" s="17">
        <v>299</v>
      </c>
      <c r="CH384" s="17">
        <v>155</v>
      </c>
      <c r="CI384" s="17">
        <v>352</v>
      </c>
      <c r="CJ384" s="17">
        <v>165</v>
      </c>
      <c r="CK384" s="17">
        <v>0.24</v>
      </c>
      <c r="CL384" s="17">
        <v>0</v>
      </c>
      <c r="CM384" s="17">
        <v>7.0000000000000007E-2</v>
      </c>
      <c r="CN384" s="17">
        <v>0.31</v>
      </c>
      <c r="CO384" s="17">
        <v>1.42</v>
      </c>
      <c r="CP384" s="17">
        <v>1.64</v>
      </c>
      <c r="CQ384" s="17">
        <v>162</v>
      </c>
      <c r="CR384" s="17">
        <v>102</v>
      </c>
      <c r="CS384" s="17">
        <v>399</v>
      </c>
      <c r="CT384" s="17">
        <v>145</v>
      </c>
      <c r="CU384" s="17">
        <v>387</v>
      </c>
      <c r="CV384" s="17">
        <v>183</v>
      </c>
      <c r="CW384" s="17">
        <v>454</v>
      </c>
      <c r="CX384" s="17">
        <v>179</v>
      </c>
      <c r="CY384" s="17">
        <v>0.82</v>
      </c>
      <c r="CZ384" s="17">
        <v>0</v>
      </c>
      <c r="DA384" s="17">
        <v>0</v>
      </c>
      <c r="DB384" s="15"/>
      <c r="DC384" s="15"/>
      <c r="DD384" s="15"/>
      <c r="DE384" s="15"/>
      <c r="DF384" s="15"/>
      <c r="DG384" s="15"/>
      <c r="DH384" s="15"/>
    </row>
    <row r="385" spans="1:112" ht="17.25" thickBot="1">
      <c r="A385" s="18" t="b">
        <v>1</v>
      </c>
      <c r="B385" s="18" t="b">
        <v>1</v>
      </c>
      <c r="C385" s="15"/>
      <c r="D385" s="15"/>
      <c r="E385" s="17">
        <v>114283</v>
      </c>
      <c r="F385" s="17">
        <v>0</v>
      </c>
      <c r="G385" s="17">
        <v>0</v>
      </c>
      <c r="H385" s="17">
        <v>0</v>
      </c>
      <c r="I385" s="17">
        <v>0</v>
      </c>
      <c r="J385" s="15">
        <v>0</v>
      </c>
      <c r="K385" s="17">
        <v>0</v>
      </c>
      <c r="L385" s="17">
        <v>3</v>
      </c>
      <c r="M385" s="15">
        <v>2.2999999999999998</v>
      </c>
      <c r="N385" s="15"/>
      <c r="O385" s="17">
        <v>0</v>
      </c>
      <c r="P385" s="15" t="s">
        <v>600</v>
      </c>
      <c r="Q385" s="15">
        <v>0</v>
      </c>
      <c r="R385" s="17">
        <v>238</v>
      </c>
      <c r="S385" s="18" t="b">
        <v>0</v>
      </c>
      <c r="T385" s="15"/>
      <c r="U385" s="15"/>
      <c r="V385" s="17">
        <v>65</v>
      </c>
      <c r="W385" s="15" t="s">
        <v>841</v>
      </c>
      <c r="X385" s="15">
        <v>4</v>
      </c>
      <c r="Y385" s="18" t="b">
        <v>0</v>
      </c>
      <c r="Z385" s="15" t="s">
        <v>242</v>
      </c>
      <c r="AA385" s="15">
        <v>0.4</v>
      </c>
      <c r="AB385" s="18" t="b">
        <v>0</v>
      </c>
      <c r="AC385" s="15"/>
      <c r="AD385" s="15" t="s">
        <v>519</v>
      </c>
      <c r="AE385" s="17">
        <v>15</v>
      </c>
      <c r="AF385" s="17">
        <v>43</v>
      </c>
      <c r="AG385" s="17">
        <v>79</v>
      </c>
      <c r="AH385" s="17">
        <v>0</v>
      </c>
      <c r="AI385" s="17">
        <v>0</v>
      </c>
      <c r="AJ385" s="17">
        <v>0</v>
      </c>
      <c r="AK385" s="17">
        <v>0</v>
      </c>
      <c r="AL385" s="15">
        <v>0</v>
      </c>
      <c r="AM385" s="15">
        <v>12.2</v>
      </c>
      <c r="AN385" s="15" t="s">
        <v>242</v>
      </c>
      <c r="AO385" s="15"/>
      <c r="AP385" s="15"/>
      <c r="AQ385" s="15"/>
      <c r="AR385" s="15"/>
      <c r="AS385" s="18" t="b">
        <v>0</v>
      </c>
      <c r="AT385" s="15" t="s">
        <v>2831</v>
      </c>
      <c r="AU385" s="17">
        <v>1627</v>
      </c>
      <c r="AV385" s="17">
        <v>2</v>
      </c>
      <c r="AW385" s="17">
        <v>6</v>
      </c>
      <c r="AX385" s="17">
        <v>7</v>
      </c>
      <c r="AY385" s="17">
        <v>23</v>
      </c>
      <c r="AZ385" s="17">
        <v>0</v>
      </c>
      <c r="BA385" s="17">
        <v>0</v>
      </c>
      <c r="BB385" s="17">
        <v>0</v>
      </c>
      <c r="BC385" s="17">
        <v>3</v>
      </c>
      <c r="BD385" s="17">
        <v>1</v>
      </c>
      <c r="BE385" s="17">
        <v>0</v>
      </c>
      <c r="BF385" s="17">
        <v>12</v>
      </c>
      <c r="BG385" s="17">
        <v>356</v>
      </c>
      <c r="BH385" s="15">
        <v>374.2</v>
      </c>
      <c r="BI385" s="15">
        <v>520.5</v>
      </c>
      <c r="BJ385" s="15">
        <v>397</v>
      </c>
      <c r="BK385" s="15">
        <v>129.19999999999999</v>
      </c>
      <c r="BL385" s="17">
        <v>0</v>
      </c>
      <c r="BM385" s="17">
        <v>0</v>
      </c>
      <c r="BN385" s="17">
        <v>0</v>
      </c>
      <c r="BO385" s="17">
        <v>0</v>
      </c>
      <c r="BP385" s="17">
        <v>18</v>
      </c>
      <c r="BQ385" s="15">
        <v>2.0499999999999998</v>
      </c>
      <c r="BR385" s="15">
        <v>3.37</v>
      </c>
      <c r="BS385" s="15">
        <v>5.41</v>
      </c>
      <c r="BT385" s="15">
        <v>25.81</v>
      </c>
      <c r="BU385" s="15"/>
      <c r="BV385" s="15"/>
      <c r="BW385" s="15"/>
      <c r="BX385" s="15"/>
      <c r="BY385" s="15"/>
      <c r="BZ385" s="15"/>
      <c r="CA385" s="15"/>
      <c r="CB385" s="15"/>
      <c r="CC385" s="17">
        <v>162</v>
      </c>
      <c r="CD385" s="17">
        <v>64</v>
      </c>
      <c r="CE385" s="17">
        <v>46</v>
      </c>
      <c r="CF385" s="17">
        <v>42</v>
      </c>
      <c r="CG385" s="17">
        <v>68</v>
      </c>
      <c r="CH385" s="17">
        <v>41</v>
      </c>
      <c r="CI385" s="17">
        <v>75</v>
      </c>
      <c r="CJ385" s="17">
        <v>46</v>
      </c>
      <c r="CK385" s="17">
        <v>0.11</v>
      </c>
      <c r="CL385" s="17">
        <v>0</v>
      </c>
      <c r="CM385" s="17">
        <v>0.19</v>
      </c>
      <c r="CN385" s="17">
        <v>0.3</v>
      </c>
      <c r="CO385" s="17">
        <v>1.43</v>
      </c>
      <c r="CP385" s="17">
        <v>1.27</v>
      </c>
      <c r="CQ385" s="17">
        <v>32</v>
      </c>
      <c r="CR385" s="17">
        <v>20</v>
      </c>
      <c r="CS385" s="17">
        <v>505</v>
      </c>
      <c r="CT385" s="17">
        <v>208</v>
      </c>
      <c r="CU385" s="17">
        <v>60</v>
      </c>
      <c r="CV385" s="17">
        <v>27</v>
      </c>
      <c r="CW385" s="17">
        <v>298</v>
      </c>
      <c r="CX385" s="17">
        <v>99</v>
      </c>
      <c r="CY385" s="17">
        <v>1</v>
      </c>
      <c r="CZ385" s="17">
        <v>0.39</v>
      </c>
      <c r="DA385" s="17">
        <v>0</v>
      </c>
      <c r="DB385" s="15"/>
      <c r="DC385" s="15"/>
      <c r="DD385" s="15"/>
      <c r="DE385" s="15"/>
      <c r="DF385" s="15"/>
      <c r="DG385" s="15"/>
      <c r="DH385" s="15"/>
    </row>
    <row r="386" spans="1:112" ht="27.75" thickBot="1">
      <c r="A386" s="18" t="b">
        <v>1</v>
      </c>
      <c r="B386" s="18" t="b">
        <v>1</v>
      </c>
      <c r="C386" s="15"/>
      <c r="D386" s="15"/>
      <c r="E386" s="17">
        <v>204936</v>
      </c>
      <c r="F386" s="17">
        <v>0</v>
      </c>
      <c r="G386" s="17">
        <v>0</v>
      </c>
      <c r="H386" s="17">
        <v>0</v>
      </c>
      <c r="I386" s="17">
        <v>0</v>
      </c>
      <c r="J386" s="15">
        <v>0</v>
      </c>
      <c r="K386" s="17">
        <v>0</v>
      </c>
      <c r="L386" s="17">
        <v>1</v>
      </c>
      <c r="M386" s="15">
        <v>3.3</v>
      </c>
      <c r="N386" s="15"/>
      <c r="O386" s="17">
        <v>0</v>
      </c>
      <c r="P386" s="15" t="s">
        <v>3887</v>
      </c>
      <c r="Q386" s="15">
        <v>0</v>
      </c>
      <c r="R386" s="17">
        <v>384</v>
      </c>
      <c r="S386" s="18" t="b">
        <v>0</v>
      </c>
      <c r="T386" s="15"/>
      <c r="U386" s="15"/>
      <c r="V386" s="17">
        <v>55</v>
      </c>
      <c r="W386" s="15" t="s">
        <v>3888</v>
      </c>
      <c r="X386" s="15">
        <v>4</v>
      </c>
      <c r="Y386" s="18" t="b">
        <v>0</v>
      </c>
      <c r="Z386" s="15" t="s">
        <v>3889</v>
      </c>
      <c r="AA386" s="15">
        <v>11.1</v>
      </c>
      <c r="AB386" s="18" t="b">
        <v>0</v>
      </c>
      <c r="AC386" s="15"/>
      <c r="AD386" s="15" t="s">
        <v>519</v>
      </c>
      <c r="AE386" s="17">
        <v>15</v>
      </c>
      <c r="AF386" s="17">
        <v>43</v>
      </c>
      <c r="AG386" s="17">
        <v>135</v>
      </c>
      <c r="AH386" s="17">
        <v>0</v>
      </c>
      <c r="AI386" s="17">
        <v>0</v>
      </c>
      <c r="AJ386" s="17">
        <v>0</v>
      </c>
      <c r="AK386" s="17">
        <v>0</v>
      </c>
      <c r="AL386" s="15">
        <v>0</v>
      </c>
      <c r="AM386" s="15">
        <v>24.5</v>
      </c>
      <c r="AN386" s="15" t="s">
        <v>3889</v>
      </c>
      <c r="AO386" s="15"/>
      <c r="AP386" s="15"/>
      <c r="AQ386" s="15"/>
      <c r="AR386" s="15"/>
      <c r="AS386" s="18" t="b">
        <v>0</v>
      </c>
      <c r="AT386" s="15" t="s">
        <v>3890</v>
      </c>
      <c r="AU386" s="17">
        <v>3060</v>
      </c>
      <c r="AV386" s="17">
        <v>0</v>
      </c>
      <c r="AW386" s="17">
        <v>0</v>
      </c>
      <c r="AX386" s="17">
        <v>15</v>
      </c>
      <c r="AY386" s="17">
        <v>29</v>
      </c>
      <c r="AZ386" s="17">
        <v>0</v>
      </c>
      <c r="BA386" s="17">
        <v>1</v>
      </c>
      <c r="BB386" s="17">
        <v>0</v>
      </c>
      <c r="BC386" s="17">
        <v>8</v>
      </c>
      <c r="BD386" s="17">
        <v>0</v>
      </c>
      <c r="BE386" s="17">
        <v>78</v>
      </c>
      <c r="BF386" s="17">
        <v>5</v>
      </c>
      <c r="BG386" s="17">
        <v>567</v>
      </c>
      <c r="BH386" s="15">
        <v>666.6</v>
      </c>
      <c r="BI386" s="15">
        <v>10.3</v>
      </c>
      <c r="BJ386" s="15">
        <v>2</v>
      </c>
      <c r="BK386" s="15">
        <v>68</v>
      </c>
      <c r="BL386" s="17">
        <v>0</v>
      </c>
      <c r="BM386" s="17">
        <v>0</v>
      </c>
      <c r="BN386" s="17">
        <v>0</v>
      </c>
      <c r="BO386" s="17">
        <v>0</v>
      </c>
      <c r="BP386" s="17">
        <v>34</v>
      </c>
      <c r="BQ386" s="15">
        <v>0</v>
      </c>
      <c r="BR386" s="15">
        <v>0.13</v>
      </c>
      <c r="BS386" s="15">
        <v>0.13</v>
      </c>
      <c r="BT386" s="15">
        <v>38.5</v>
      </c>
      <c r="BU386" s="15"/>
      <c r="BV386" s="15"/>
      <c r="BW386" s="15"/>
      <c r="BX386" s="15"/>
      <c r="BY386" s="15"/>
      <c r="BZ386" s="15"/>
      <c r="CA386" s="15"/>
      <c r="CB386" s="15"/>
      <c r="CC386" s="17">
        <v>56</v>
      </c>
      <c r="CD386" s="17">
        <v>14</v>
      </c>
      <c r="CE386" s="17">
        <v>338</v>
      </c>
      <c r="CF386" s="17">
        <v>7</v>
      </c>
      <c r="CG386" s="17">
        <v>358</v>
      </c>
      <c r="CH386" s="17">
        <v>4</v>
      </c>
      <c r="CI386" s="17">
        <v>204</v>
      </c>
      <c r="CJ386" s="17">
        <v>14</v>
      </c>
      <c r="CK386" s="17">
        <v>0</v>
      </c>
      <c r="CL386" s="17">
        <v>2.29</v>
      </c>
      <c r="CM386" s="17">
        <v>0</v>
      </c>
      <c r="CN386" s="17">
        <v>0</v>
      </c>
      <c r="CO386" s="17">
        <v>1.1299999999999999</v>
      </c>
      <c r="CP386" s="17">
        <v>0.85</v>
      </c>
      <c r="CQ386" s="17">
        <v>132</v>
      </c>
      <c r="CR386" s="17">
        <v>4</v>
      </c>
      <c r="CS386" s="17">
        <v>369</v>
      </c>
      <c r="CT386" s="17">
        <v>59</v>
      </c>
      <c r="CU386" s="17">
        <v>55</v>
      </c>
      <c r="CV386" s="17">
        <v>4</v>
      </c>
      <c r="CW386" s="17">
        <v>43</v>
      </c>
      <c r="CX386" s="17">
        <v>6</v>
      </c>
      <c r="CY386" s="17">
        <v>1</v>
      </c>
      <c r="CZ386" s="17">
        <v>0.44</v>
      </c>
      <c r="DA386" s="17">
        <v>0</v>
      </c>
      <c r="DB386" s="15"/>
      <c r="DC386" s="15"/>
      <c r="DD386" s="15"/>
      <c r="DE386" s="15"/>
      <c r="DF386" s="15"/>
      <c r="DG386" s="15"/>
      <c r="DH386" s="15"/>
    </row>
    <row r="387" spans="1:112" ht="17.25" thickBot="1">
      <c r="A387" s="18" t="b">
        <v>1</v>
      </c>
      <c r="B387" s="18" t="b">
        <v>1</v>
      </c>
      <c r="C387" s="15"/>
      <c r="D387" s="15"/>
      <c r="E387" s="17">
        <v>432720</v>
      </c>
      <c r="F387" s="17">
        <v>0</v>
      </c>
      <c r="G387" s="17">
        <v>0</v>
      </c>
      <c r="H387" s="17">
        <v>0</v>
      </c>
      <c r="I387" s="17">
        <v>0</v>
      </c>
      <c r="J387" s="15">
        <v>0</v>
      </c>
      <c r="K387" s="17">
        <v>0</v>
      </c>
      <c r="L387" s="17">
        <v>1</v>
      </c>
      <c r="M387" s="15">
        <v>2.6</v>
      </c>
      <c r="N387" s="15"/>
      <c r="O387" s="17">
        <v>0</v>
      </c>
      <c r="P387" s="15" t="s">
        <v>279</v>
      </c>
      <c r="Q387" s="15">
        <v>0</v>
      </c>
      <c r="R387" s="17">
        <v>385</v>
      </c>
      <c r="S387" s="18" t="b">
        <v>0</v>
      </c>
      <c r="T387" s="15"/>
      <c r="U387" s="15"/>
      <c r="V387" s="17">
        <v>50</v>
      </c>
      <c r="W387" s="15" t="s">
        <v>2200</v>
      </c>
      <c r="X387" s="15">
        <v>3.2</v>
      </c>
      <c r="Y387" s="18" t="b">
        <v>0</v>
      </c>
      <c r="Z387" s="15" t="s">
        <v>2201</v>
      </c>
      <c r="AA387" s="15">
        <v>1</v>
      </c>
      <c r="AB387" s="18" t="b">
        <v>0</v>
      </c>
      <c r="AC387" s="15"/>
      <c r="AD387" s="15" t="s">
        <v>519</v>
      </c>
      <c r="AE387" s="17">
        <v>15</v>
      </c>
      <c r="AF387" s="17">
        <v>43</v>
      </c>
      <c r="AG387" s="17">
        <v>13</v>
      </c>
      <c r="AH387" s="17">
        <v>0</v>
      </c>
      <c r="AI387" s="17">
        <v>0</v>
      </c>
      <c r="AJ387" s="17">
        <v>0</v>
      </c>
      <c r="AK387" s="17">
        <v>0</v>
      </c>
      <c r="AL387" s="15">
        <v>0</v>
      </c>
      <c r="AM387" s="15">
        <v>2.6</v>
      </c>
      <c r="AN387" s="15" t="s">
        <v>2201</v>
      </c>
      <c r="AO387" s="15"/>
      <c r="AP387" s="15"/>
      <c r="AQ387" s="15"/>
      <c r="AR387" s="15"/>
      <c r="AS387" s="18" t="b">
        <v>0</v>
      </c>
      <c r="AT387" s="15" t="s">
        <v>2202</v>
      </c>
      <c r="AU387" s="17">
        <v>360</v>
      </c>
      <c r="AV387" s="17">
        <v>0</v>
      </c>
      <c r="AW387" s="17">
        <v>0</v>
      </c>
      <c r="AX387" s="17">
        <v>1</v>
      </c>
      <c r="AY387" s="17">
        <v>6</v>
      </c>
      <c r="AZ387" s="17">
        <v>0</v>
      </c>
      <c r="BA387" s="17">
        <v>0</v>
      </c>
      <c r="BB387" s="17">
        <v>0</v>
      </c>
      <c r="BC387" s="17">
        <v>0</v>
      </c>
      <c r="BD387" s="17">
        <v>0</v>
      </c>
      <c r="BE387" s="17">
        <v>14</v>
      </c>
      <c r="BF387" s="17">
        <v>0</v>
      </c>
      <c r="BG387" s="17">
        <v>67</v>
      </c>
      <c r="BH387" s="15">
        <v>118</v>
      </c>
      <c r="BI387" s="15">
        <v>0</v>
      </c>
      <c r="BJ387" s="15">
        <v>0</v>
      </c>
      <c r="BK387" s="15">
        <v>11.9</v>
      </c>
      <c r="BL387" s="17">
        <v>0</v>
      </c>
      <c r="BM387" s="17">
        <v>0</v>
      </c>
      <c r="BN387" s="17">
        <v>0</v>
      </c>
      <c r="BO387" s="17">
        <v>0</v>
      </c>
      <c r="BP387" s="17">
        <v>4</v>
      </c>
      <c r="BQ387" s="15">
        <v>0</v>
      </c>
      <c r="BR387" s="15">
        <v>0</v>
      </c>
      <c r="BS387" s="15">
        <v>0</v>
      </c>
      <c r="BT387" s="15">
        <v>5.74</v>
      </c>
      <c r="BU387" s="15"/>
      <c r="BV387" s="15"/>
      <c r="BW387" s="15"/>
      <c r="BX387" s="15"/>
      <c r="BY387" s="15"/>
      <c r="BZ387" s="15"/>
      <c r="CA387" s="15"/>
      <c r="CB387" s="15"/>
      <c r="CC387" s="17">
        <v>295</v>
      </c>
      <c r="CD387" s="17">
        <v>23</v>
      </c>
      <c r="CE387" s="17">
        <v>504</v>
      </c>
      <c r="CF387" s="17">
        <v>56</v>
      </c>
      <c r="CG387" s="17">
        <v>501</v>
      </c>
      <c r="CH387" s="17">
        <v>54</v>
      </c>
      <c r="CI387" s="17">
        <v>331</v>
      </c>
      <c r="CJ387" s="17">
        <v>23</v>
      </c>
      <c r="CK387" s="17">
        <v>0</v>
      </c>
      <c r="CL387" s="17">
        <v>3.5</v>
      </c>
      <c r="CM387" s="17">
        <v>0</v>
      </c>
      <c r="CN387" s="17">
        <v>0</v>
      </c>
      <c r="CO387" s="17">
        <v>1.44</v>
      </c>
      <c r="CP387" s="17">
        <v>1.5</v>
      </c>
      <c r="CQ387" s="17">
        <v>283</v>
      </c>
      <c r="CR387" s="17">
        <v>13</v>
      </c>
      <c r="CS387" s="17">
        <v>261</v>
      </c>
      <c r="CT387" s="17">
        <v>51</v>
      </c>
      <c r="CU387" s="17">
        <v>147</v>
      </c>
      <c r="CV387" s="17">
        <v>20</v>
      </c>
      <c r="CW387" s="17">
        <v>198</v>
      </c>
      <c r="CX387" s="17">
        <v>30</v>
      </c>
      <c r="CY387" s="17">
        <v>1</v>
      </c>
      <c r="CZ387" s="17">
        <v>0.25</v>
      </c>
      <c r="DA387" s="17">
        <v>0</v>
      </c>
      <c r="DB387" s="15"/>
      <c r="DC387" s="15"/>
      <c r="DD387" s="15"/>
      <c r="DE387" s="15"/>
      <c r="DF387" s="15"/>
      <c r="DG387" s="15"/>
      <c r="DH387" s="15"/>
    </row>
    <row r="388" spans="1:112" ht="17.25" thickBot="1">
      <c r="A388" s="18" t="b">
        <v>1</v>
      </c>
      <c r="B388" s="18" t="b">
        <v>1</v>
      </c>
      <c r="C388" s="15"/>
      <c r="D388" s="15"/>
      <c r="E388" s="17">
        <v>122074</v>
      </c>
      <c r="F388" s="17">
        <v>0</v>
      </c>
      <c r="G388" s="17">
        <v>0</v>
      </c>
      <c r="H388" s="17">
        <v>0</v>
      </c>
      <c r="I388" s="17">
        <v>0</v>
      </c>
      <c r="J388" s="15">
        <v>0</v>
      </c>
      <c r="K388" s="17">
        <v>0</v>
      </c>
      <c r="L388" s="17">
        <v>1</v>
      </c>
      <c r="M388" s="15">
        <v>2</v>
      </c>
      <c r="N388" s="15"/>
      <c r="O388" s="17">
        <v>0</v>
      </c>
      <c r="P388" s="15" t="s">
        <v>551</v>
      </c>
      <c r="Q388" s="15">
        <v>0</v>
      </c>
      <c r="R388" s="17">
        <v>386</v>
      </c>
      <c r="S388" s="18" t="b">
        <v>0</v>
      </c>
      <c r="T388" s="15"/>
      <c r="U388" s="15"/>
      <c r="V388" s="17">
        <v>45</v>
      </c>
      <c r="W388" s="15" t="s">
        <v>720</v>
      </c>
      <c r="X388" s="15">
        <v>0</v>
      </c>
      <c r="Y388" s="18" t="b">
        <v>0</v>
      </c>
      <c r="Z388" s="15" t="s">
        <v>721</v>
      </c>
      <c r="AA388" s="15">
        <v>0.1</v>
      </c>
      <c r="AB388" s="18" t="b">
        <v>0</v>
      </c>
      <c r="AC388" s="15"/>
      <c r="AD388" s="15" t="s">
        <v>519</v>
      </c>
      <c r="AE388" s="17">
        <v>15</v>
      </c>
      <c r="AF388" s="17">
        <v>43</v>
      </c>
      <c r="AG388" s="17">
        <v>0</v>
      </c>
      <c r="AH388" s="17">
        <v>0</v>
      </c>
      <c r="AI388" s="17">
        <v>0</v>
      </c>
      <c r="AJ388" s="17">
        <v>0</v>
      </c>
      <c r="AK388" s="17">
        <v>0</v>
      </c>
      <c r="AL388" s="15">
        <v>0</v>
      </c>
      <c r="AM388" s="15">
        <v>0</v>
      </c>
      <c r="AN388" s="15" t="s">
        <v>721</v>
      </c>
      <c r="AO388" s="15"/>
      <c r="AP388" s="15"/>
      <c r="AQ388" s="15"/>
      <c r="AR388" s="15"/>
      <c r="AS388" s="18" t="b">
        <v>0</v>
      </c>
      <c r="AT388" s="15" t="s">
        <v>2809</v>
      </c>
      <c r="AU388" s="17">
        <v>0</v>
      </c>
      <c r="AV388" s="17">
        <v>0</v>
      </c>
      <c r="AW388" s="17">
        <v>0</v>
      </c>
      <c r="AX388" s="17">
        <v>0</v>
      </c>
      <c r="AY388" s="17">
        <v>0</v>
      </c>
      <c r="AZ388" s="17">
        <v>0</v>
      </c>
      <c r="BA388" s="17">
        <v>0</v>
      </c>
      <c r="BB388" s="17">
        <v>0</v>
      </c>
      <c r="BC388" s="17">
        <v>0</v>
      </c>
      <c r="BD388" s="17">
        <v>0</v>
      </c>
      <c r="BE388" s="17">
        <v>0</v>
      </c>
      <c r="BF388" s="17">
        <v>0</v>
      </c>
      <c r="BG388" s="17">
        <v>0</v>
      </c>
      <c r="BH388" s="15">
        <v>0</v>
      </c>
      <c r="BI388" s="15">
        <v>0</v>
      </c>
      <c r="BJ388" s="15">
        <v>0</v>
      </c>
      <c r="BK388" s="15">
        <v>0</v>
      </c>
      <c r="BL388" s="17">
        <v>0</v>
      </c>
      <c r="BM388" s="17">
        <v>0</v>
      </c>
      <c r="BN388" s="17">
        <v>0</v>
      </c>
      <c r="BO388" s="17">
        <v>0</v>
      </c>
      <c r="BP388" s="17">
        <v>0</v>
      </c>
      <c r="BQ388" s="15">
        <v>0</v>
      </c>
      <c r="BR388" s="15">
        <v>0</v>
      </c>
      <c r="BS388" s="15">
        <v>0</v>
      </c>
      <c r="BT388" s="15">
        <v>0</v>
      </c>
      <c r="BU388" s="15"/>
      <c r="BV388" s="15"/>
      <c r="BW388" s="15"/>
      <c r="BX388" s="15"/>
      <c r="BY388" s="15"/>
      <c r="BZ388" s="15"/>
      <c r="CA388" s="15"/>
      <c r="CB388" s="15"/>
      <c r="CC388" s="17">
        <v>455</v>
      </c>
      <c r="CD388" s="17">
        <v>54</v>
      </c>
      <c r="CE388" s="17">
        <v>445</v>
      </c>
      <c r="CF388" s="17">
        <v>42</v>
      </c>
      <c r="CG388" s="17">
        <v>428</v>
      </c>
      <c r="CH388" s="17">
        <v>33</v>
      </c>
      <c r="CI388" s="17">
        <v>457</v>
      </c>
      <c r="CJ388" s="17">
        <v>54</v>
      </c>
      <c r="CK388" s="17">
        <v>0</v>
      </c>
      <c r="CL388" s="17">
        <v>0</v>
      </c>
      <c r="CM388" s="17">
        <v>0</v>
      </c>
      <c r="CN388" s="17">
        <v>0</v>
      </c>
      <c r="CO388" s="17">
        <v>0</v>
      </c>
      <c r="CP388" s="17">
        <v>0</v>
      </c>
      <c r="CQ388" s="17">
        <v>385</v>
      </c>
      <c r="CR388" s="17">
        <v>27</v>
      </c>
      <c r="CS388" s="17">
        <v>84</v>
      </c>
      <c r="CT388" s="17">
        <v>29</v>
      </c>
      <c r="CU388" s="17">
        <v>460</v>
      </c>
      <c r="CV388" s="17">
        <v>54</v>
      </c>
      <c r="CW388" s="17">
        <v>493</v>
      </c>
      <c r="CX388" s="17">
        <v>60</v>
      </c>
      <c r="CY388" s="17">
        <v>0</v>
      </c>
      <c r="CZ388" s="17">
        <v>0</v>
      </c>
      <c r="DA388" s="17">
        <v>0</v>
      </c>
      <c r="DB388" s="15"/>
      <c r="DC388" s="15"/>
      <c r="DD388" s="15"/>
      <c r="DE388" s="15"/>
      <c r="DF388" s="15"/>
      <c r="DG388" s="15"/>
      <c r="DH388" s="15"/>
    </row>
    <row r="389" spans="1:112" ht="17.25" thickBot="1">
      <c r="A389" s="18" t="b">
        <v>1</v>
      </c>
      <c r="B389" s="18" t="b">
        <v>1</v>
      </c>
      <c r="C389" s="15"/>
      <c r="D389" s="15"/>
      <c r="E389" s="17">
        <v>472769</v>
      </c>
      <c r="F389" s="17">
        <v>0</v>
      </c>
      <c r="G389" s="17">
        <v>0</v>
      </c>
      <c r="H389" s="17">
        <v>0</v>
      </c>
      <c r="I389" s="17">
        <v>0</v>
      </c>
      <c r="J389" s="15">
        <v>0</v>
      </c>
      <c r="K389" s="17">
        <v>0</v>
      </c>
      <c r="L389" s="17">
        <v>2</v>
      </c>
      <c r="M389" s="15">
        <v>3.1</v>
      </c>
      <c r="N389" s="15"/>
      <c r="O389" s="17">
        <v>0</v>
      </c>
      <c r="P389" s="15" t="s">
        <v>1646</v>
      </c>
      <c r="Q389" s="15">
        <v>0</v>
      </c>
      <c r="R389" s="17">
        <v>387</v>
      </c>
      <c r="S389" s="18" t="b">
        <v>0</v>
      </c>
      <c r="T389" s="15"/>
      <c r="U389" s="15"/>
      <c r="V389" s="17">
        <v>65</v>
      </c>
      <c r="W389" s="15" t="s">
        <v>1647</v>
      </c>
      <c r="X389" s="15">
        <v>4.7</v>
      </c>
      <c r="Y389" s="18" t="b">
        <v>0</v>
      </c>
      <c r="Z389" s="15" t="s">
        <v>1648</v>
      </c>
      <c r="AA389" s="15">
        <v>25.2</v>
      </c>
      <c r="AB389" s="18" t="b">
        <v>0</v>
      </c>
      <c r="AC389" s="15"/>
      <c r="AD389" s="15" t="s">
        <v>519</v>
      </c>
      <c r="AE389" s="17">
        <v>15</v>
      </c>
      <c r="AF389" s="17">
        <v>43</v>
      </c>
      <c r="AG389" s="17">
        <v>160</v>
      </c>
      <c r="AH389" s="17">
        <v>0</v>
      </c>
      <c r="AI389" s="17">
        <v>0</v>
      </c>
      <c r="AJ389" s="17">
        <v>0</v>
      </c>
      <c r="AK389" s="17">
        <v>0</v>
      </c>
      <c r="AL389" s="15">
        <v>0</v>
      </c>
      <c r="AM389" s="15">
        <v>24.6</v>
      </c>
      <c r="AN389" s="15" t="s">
        <v>1648</v>
      </c>
      <c r="AO389" s="15"/>
      <c r="AP389" s="15"/>
      <c r="AQ389" s="15"/>
      <c r="AR389" s="15"/>
      <c r="AS389" s="18" t="b">
        <v>0</v>
      </c>
      <c r="AT389" s="15" t="s">
        <v>2820</v>
      </c>
      <c r="AU389" s="17">
        <v>2643</v>
      </c>
      <c r="AV389" s="17">
        <v>5</v>
      </c>
      <c r="AW389" s="17">
        <v>4</v>
      </c>
      <c r="AX389" s="17">
        <v>14</v>
      </c>
      <c r="AY389" s="17">
        <v>25</v>
      </c>
      <c r="AZ389" s="17">
        <v>0</v>
      </c>
      <c r="BA389" s="17">
        <v>0</v>
      </c>
      <c r="BB389" s="17">
        <v>0</v>
      </c>
      <c r="BC389" s="17">
        <v>5</v>
      </c>
      <c r="BD389" s="17">
        <v>0</v>
      </c>
      <c r="BE389" s="17">
        <v>0</v>
      </c>
      <c r="BF389" s="17">
        <v>10</v>
      </c>
      <c r="BG389" s="17">
        <v>567</v>
      </c>
      <c r="BH389" s="15">
        <v>653.79999999999995</v>
      </c>
      <c r="BI389" s="15">
        <v>413.9</v>
      </c>
      <c r="BJ389" s="15">
        <v>573</v>
      </c>
      <c r="BK389" s="15">
        <v>164.1</v>
      </c>
      <c r="BL389" s="17">
        <v>0</v>
      </c>
      <c r="BM389" s="17">
        <v>0</v>
      </c>
      <c r="BN389" s="17">
        <v>0</v>
      </c>
      <c r="BO389" s="17">
        <v>0</v>
      </c>
      <c r="BP389" s="17">
        <v>29</v>
      </c>
      <c r="BQ389" s="15">
        <v>6.12</v>
      </c>
      <c r="BR389" s="15">
        <v>2.67</v>
      </c>
      <c r="BS389" s="15">
        <v>8.7899999999999991</v>
      </c>
      <c r="BT389" s="15">
        <v>34.97</v>
      </c>
      <c r="BU389" s="15"/>
      <c r="BV389" s="15"/>
      <c r="BW389" s="15"/>
      <c r="BX389" s="15"/>
      <c r="BY389" s="15"/>
      <c r="BZ389" s="15"/>
      <c r="CA389" s="15"/>
      <c r="CB389" s="15"/>
      <c r="CC389" s="17">
        <v>61</v>
      </c>
      <c r="CD389" s="17">
        <v>26</v>
      </c>
      <c r="CE389" s="17">
        <v>70</v>
      </c>
      <c r="CF389" s="17">
        <v>17</v>
      </c>
      <c r="CG389" s="17">
        <v>36</v>
      </c>
      <c r="CH389" s="17">
        <v>1</v>
      </c>
      <c r="CI389" s="17">
        <v>40</v>
      </c>
      <c r="CJ389" s="17">
        <v>6</v>
      </c>
      <c r="CK389" s="17">
        <v>0.21</v>
      </c>
      <c r="CL389" s="17">
        <v>0</v>
      </c>
      <c r="CM389" s="17">
        <v>0.09</v>
      </c>
      <c r="CN389" s="17">
        <v>0.3</v>
      </c>
      <c r="CO389" s="17">
        <v>1.19</v>
      </c>
      <c r="CP389" s="17">
        <v>0.85</v>
      </c>
      <c r="CQ389" s="17">
        <v>49</v>
      </c>
      <c r="CR389" s="17">
        <v>4</v>
      </c>
      <c r="CS389" s="17">
        <v>522</v>
      </c>
      <c r="CT389" s="17">
        <v>183</v>
      </c>
      <c r="CU389" s="17">
        <v>22</v>
      </c>
      <c r="CV389" s="17">
        <v>7</v>
      </c>
      <c r="CW389" s="17">
        <v>8</v>
      </c>
      <c r="CX389" s="17">
        <v>2</v>
      </c>
      <c r="CY389" s="17">
        <v>0.99</v>
      </c>
      <c r="CZ389" s="17">
        <v>0.48</v>
      </c>
      <c r="DA389" s="17">
        <v>0</v>
      </c>
      <c r="DB389" s="15"/>
      <c r="DC389" s="15"/>
      <c r="DD389" s="15"/>
      <c r="DE389" s="15"/>
      <c r="DF389" s="15"/>
      <c r="DG389" s="15"/>
      <c r="DH389" s="15"/>
    </row>
    <row r="390" spans="1:112" ht="17.25" thickBot="1">
      <c r="A390" s="18" t="b">
        <v>1</v>
      </c>
      <c r="B390" s="18" t="b">
        <v>1</v>
      </c>
      <c r="C390" s="15"/>
      <c r="D390" s="15"/>
      <c r="E390" s="17">
        <v>209036</v>
      </c>
      <c r="F390" s="17">
        <v>0</v>
      </c>
      <c r="G390" s="17">
        <v>0</v>
      </c>
      <c r="H390" s="17">
        <v>0</v>
      </c>
      <c r="I390" s="17">
        <v>0</v>
      </c>
      <c r="J390" s="15">
        <v>0</v>
      </c>
      <c r="K390" s="17">
        <v>0</v>
      </c>
      <c r="L390" s="17">
        <v>2</v>
      </c>
      <c r="M390" s="15">
        <v>2.8</v>
      </c>
      <c r="N390" s="15"/>
      <c r="O390" s="17">
        <v>0</v>
      </c>
      <c r="P390" s="15" t="s">
        <v>700</v>
      </c>
      <c r="Q390" s="15">
        <v>0</v>
      </c>
      <c r="R390" s="17">
        <v>388</v>
      </c>
      <c r="S390" s="18" t="b">
        <v>0</v>
      </c>
      <c r="T390" s="15"/>
      <c r="U390" s="15"/>
      <c r="V390" s="17">
        <v>60</v>
      </c>
      <c r="W390" s="15" t="s">
        <v>742</v>
      </c>
      <c r="X390" s="15">
        <v>5.0999999999999996</v>
      </c>
      <c r="Y390" s="18" t="b">
        <v>0</v>
      </c>
      <c r="Z390" s="15" t="s">
        <v>328</v>
      </c>
      <c r="AA390" s="15">
        <v>25.7</v>
      </c>
      <c r="AB390" s="18" t="b">
        <v>0</v>
      </c>
      <c r="AC390" s="15"/>
      <c r="AD390" s="15" t="s">
        <v>519</v>
      </c>
      <c r="AE390" s="17">
        <v>15</v>
      </c>
      <c r="AF390" s="17">
        <v>43</v>
      </c>
      <c r="AG390" s="17">
        <v>179</v>
      </c>
      <c r="AH390" s="17">
        <v>0</v>
      </c>
      <c r="AI390" s="17">
        <v>0</v>
      </c>
      <c r="AJ390" s="17">
        <v>0</v>
      </c>
      <c r="AK390" s="17">
        <v>0</v>
      </c>
      <c r="AL390" s="15">
        <v>0</v>
      </c>
      <c r="AM390" s="15">
        <v>29.8</v>
      </c>
      <c r="AN390" s="15" t="s">
        <v>328</v>
      </c>
      <c r="AO390" s="15"/>
      <c r="AP390" s="15"/>
      <c r="AQ390" s="15"/>
      <c r="AR390" s="15"/>
      <c r="AS390" s="18" t="b">
        <v>0</v>
      </c>
      <c r="AT390" s="15" t="s">
        <v>2573</v>
      </c>
      <c r="AU390" s="17">
        <v>3150</v>
      </c>
      <c r="AV390" s="17">
        <v>3</v>
      </c>
      <c r="AW390" s="17">
        <v>5</v>
      </c>
      <c r="AX390" s="17">
        <v>14</v>
      </c>
      <c r="AY390" s="17">
        <v>35</v>
      </c>
      <c r="AZ390" s="17">
        <v>0</v>
      </c>
      <c r="BA390" s="17">
        <v>0</v>
      </c>
      <c r="BB390" s="17">
        <v>0</v>
      </c>
      <c r="BC390" s="17">
        <v>6</v>
      </c>
      <c r="BD390" s="17">
        <v>0</v>
      </c>
      <c r="BE390" s="17">
        <v>0</v>
      </c>
      <c r="BF390" s="17">
        <v>14</v>
      </c>
      <c r="BG390" s="17">
        <v>688</v>
      </c>
      <c r="BH390" s="15">
        <v>901.6</v>
      </c>
      <c r="BI390" s="15">
        <v>304.60000000000002</v>
      </c>
      <c r="BJ390" s="15">
        <v>402</v>
      </c>
      <c r="BK390" s="15">
        <v>160.9</v>
      </c>
      <c r="BL390" s="17">
        <v>0</v>
      </c>
      <c r="BM390" s="17">
        <v>0</v>
      </c>
      <c r="BN390" s="17">
        <v>0</v>
      </c>
      <c r="BO390" s="17">
        <v>0</v>
      </c>
      <c r="BP390" s="17">
        <v>35</v>
      </c>
      <c r="BQ390" s="15">
        <v>4.05</v>
      </c>
      <c r="BR390" s="15">
        <v>2.37</v>
      </c>
      <c r="BS390" s="15">
        <v>6.42</v>
      </c>
      <c r="BT390" s="15">
        <v>44.58</v>
      </c>
      <c r="BU390" s="15"/>
      <c r="BV390" s="15"/>
      <c r="BW390" s="15"/>
      <c r="BX390" s="15"/>
      <c r="BY390" s="15"/>
      <c r="BZ390" s="15"/>
      <c r="CA390" s="15"/>
      <c r="CB390" s="15"/>
      <c r="CC390" s="17">
        <v>13</v>
      </c>
      <c r="CD390" s="17">
        <v>5</v>
      </c>
      <c r="CE390" s="17">
        <v>125</v>
      </c>
      <c r="CF390" s="17">
        <v>29</v>
      </c>
      <c r="CG390" s="17">
        <v>65</v>
      </c>
      <c r="CH390" s="17">
        <v>6</v>
      </c>
      <c r="CI390" s="17">
        <v>44</v>
      </c>
      <c r="CJ390" s="17">
        <v>8</v>
      </c>
      <c r="CK390" s="17">
        <v>0.12</v>
      </c>
      <c r="CL390" s="17">
        <v>0</v>
      </c>
      <c r="CM390" s="17">
        <v>7.0000000000000007E-2</v>
      </c>
      <c r="CN390" s="17">
        <v>0.19</v>
      </c>
      <c r="CO390" s="17">
        <v>1.27</v>
      </c>
      <c r="CP390" s="17">
        <v>1</v>
      </c>
      <c r="CQ390" s="17">
        <v>69</v>
      </c>
      <c r="CR390" s="17">
        <v>6</v>
      </c>
      <c r="CS390" s="17">
        <v>463</v>
      </c>
      <c r="CT390" s="17">
        <v>176</v>
      </c>
      <c r="CU390" s="17">
        <v>8</v>
      </c>
      <c r="CV390" s="17">
        <v>2</v>
      </c>
      <c r="CW390" s="17">
        <v>7</v>
      </c>
      <c r="CX390" s="17">
        <v>1</v>
      </c>
      <c r="CY390" s="17">
        <v>1</v>
      </c>
      <c r="CZ390" s="17">
        <v>0.4</v>
      </c>
      <c r="DA390" s="17">
        <v>0</v>
      </c>
      <c r="DB390" s="15"/>
      <c r="DC390" s="15"/>
      <c r="DD390" s="15"/>
      <c r="DE390" s="15"/>
      <c r="DF390" s="15"/>
      <c r="DG390" s="15"/>
      <c r="DH390" s="15"/>
    </row>
    <row r="391" spans="1:112" ht="27.75" thickBot="1">
      <c r="A391" s="18" t="b">
        <v>1</v>
      </c>
      <c r="B391" s="18" t="b">
        <v>1</v>
      </c>
      <c r="C391" s="15"/>
      <c r="D391" s="15"/>
      <c r="E391" s="17">
        <v>465351</v>
      </c>
      <c r="F391" s="17">
        <v>0</v>
      </c>
      <c r="G391" s="17">
        <v>0</v>
      </c>
      <c r="H391" s="17">
        <v>0</v>
      </c>
      <c r="I391" s="17">
        <v>0</v>
      </c>
      <c r="J391" s="15">
        <v>0</v>
      </c>
      <c r="K391" s="17">
        <v>0</v>
      </c>
      <c r="L391" s="17">
        <v>2</v>
      </c>
      <c r="M391" s="15">
        <v>2.8</v>
      </c>
      <c r="N391" s="15"/>
      <c r="O391" s="17">
        <v>0</v>
      </c>
      <c r="P391" s="15" t="s">
        <v>383</v>
      </c>
      <c r="Q391" s="15">
        <v>0</v>
      </c>
      <c r="R391" s="17">
        <v>389</v>
      </c>
      <c r="S391" s="18" t="b">
        <v>0</v>
      </c>
      <c r="T391" s="15"/>
      <c r="U391" s="15"/>
      <c r="V391" s="17">
        <v>60</v>
      </c>
      <c r="W391" s="15" t="s">
        <v>1010</v>
      </c>
      <c r="X391" s="15">
        <v>4.5</v>
      </c>
      <c r="Y391" s="18" t="b">
        <v>0</v>
      </c>
      <c r="Z391" s="15" t="s">
        <v>384</v>
      </c>
      <c r="AA391" s="15">
        <v>6.7</v>
      </c>
      <c r="AB391" s="18" t="b">
        <v>0</v>
      </c>
      <c r="AC391" s="15"/>
      <c r="AD391" s="15" t="s">
        <v>519</v>
      </c>
      <c r="AE391" s="17">
        <v>15</v>
      </c>
      <c r="AF391" s="17">
        <v>43</v>
      </c>
      <c r="AG391" s="17">
        <v>154</v>
      </c>
      <c r="AH391" s="17">
        <v>0</v>
      </c>
      <c r="AI391" s="17">
        <v>0</v>
      </c>
      <c r="AJ391" s="17">
        <v>0</v>
      </c>
      <c r="AK391" s="17">
        <v>0</v>
      </c>
      <c r="AL391" s="15">
        <v>0</v>
      </c>
      <c r="AM391" s="15">
        <v>25.7</v>
      </c>
      <c r="AN391" s="15" t="s">
        <v>1199</v>
      </c>
      <c r="AO391" s="15"/>
      <c r="AP391" s="15"/>
      <c r="AQ391" s="15"/>
      <c r="AR391" s="15"/>
      <c r="AS391" s="18" t="b">
        <v>0</v>
      </c>
      <c r="AT391" s="15" t="s">
        <v>2815</v>
      </c>
      <c r="AU391" s="17">
        <v>2861</v>
      </c>
      <c r="AV391" s="17">
        <v>1</v>
      </c>
      <c r="AW391" s="17">
        <v>8</v>
      </c>
      <c r="AX391" s="17">
        <v>12</v>
      </c>
      <c r="AY391" s="17">
        <v>28</v>
      </c>
      <c r="AZ391" s="17">
        <v>0</v>
      </c>
      <c r="BA391" s="17">
        <v>0</v>
      </c>
      <c r="BB391" s="17">
        <v>0</v>
      </c>
      <c r="BC391" s="17">
        <v>5</v>
      </c>
      <c r="BD391" s="17">
        <v>0</v>
      </c>
      <c r="BE391" s="17">
        <v>0</v>
      </c>
      <c r="BF391" s="17">
        <v>16</v>
      </c>
      <c r="BG391" s="17">
        <v>676</v>
      </c>
      <c r="BH391" s="15">
        <v>696</v>
      </c>
      <c r="BI391" s="15">
        <v>545</v>
      </c>
      <c r="BJ391" s="15">
        <v>131</v>
      </c>
      <c r="BK391" s="15">
        <v>137.6</v>
      </c>
      <c r="BL391" s="17">
        <v>0</v>
      </c>
      <c r="BM391" s="17">
        <v>0</v>
      </c>
      <c r="BN391" s="17">
        <v>0</v>
      </c>
      <c r="BO391" s="17">
        <v>0</v>
      </c>
      <c r="BP391" s="17">
        <v>32</v>
      </c>
      <c r="BQ391" s="15">
        <v>0.34</v>
      </c>
      <c r="BR391" s="15">
        <v>2.23</v>
      </c>
      <c r="BS391" s="15">
        <v>2.57</v>
      </c>
      <c r="BT391" s="15">
        <v>34.89</v>
      </c>
      <c r="BU391" s="15"/>
      <c r="BV391" s="15"/>
      <c r="BW391" s="15"/>
      <c r="BX391" s="15"/>
      <c r="BY391" s="17">
        <v>5</v>
      </c>
      <c r="BZ391" s="15"/>
      <c r="CA391" s="15"/>
      <c r="CB391" s="15"/>
      <c r="CC391" s="17">
        <v>48</v>
      </c>
      <c r="CD391" s="17">
        <v>20</v>
      </c>
      <c r="CE391" s="17">
        <v>42</v>
      </c>
      <c r="CF391" s="17">
        <v>4</v>
      </c>
      <c r="CG391" s="17">
        <v>205</v>
      </c>
      <c r="CH391" s="17">
        <v>55</v>
      </c>
      <c r="CI391" s="17">
        <v>66</v>
      </c>
      <c r="CJ391" s="17">
        <v>12</v>
      </c>
      <c r="CK391" s="17">
        <v>0.01</v>
      </c>
      <c r="CL391" s="17">
        <v>0</v>
      </c>
      <c r="CM391" s="17">
        <v>7.0000000000000007E-2</v>
      </c>
      <c r="CN391" s="17">
        <v>0.08</v>
      </c>
      <c r="CO391" s="17">
        <v>1.1000000000000001</v>
      </c>
      <c r="CP391" s="17">
        <v>0.88</v>
      </c>
      <c r="CQ391" s="17">
        <v>90</v>
      </c>
      <c r="CR391" s="17">
        <v>10</v>
      </c>
      <c r="CS391" s="17">
        <v>484</v>
      </c>
      <c r="CT391" s="17">
        <v>180</v>
      </c>
      <c r="CU391" s="17">
        <v>26</v>
      </c>
      <c r="CV391" s="17">
        <v>10</v>
      </c>
      <c r="CW391" s="17">
        <v>63</v>
      </c>
      <c r="CX391" s="17">
        <v>24</v>
      </c>
      <c r="CY391" s="17">
        <v>1.01</v>
      </c>
      <c r="CZ391" s="17">
        <v>0.38</v>
      </c>
      <c r="DA391" s="17">
        <v>0</v>
      </c>
      <c r="DB391" s="15"/>
      <c r="DC391" s="15"/>
      <c r="DD391" s="15"/>
      <c r="DE391" s="15"/>
      <c r="DF391" s="15"/>
      <c r="DG391" s="15"/>
      <c r="DH391" s="15"/>
    </row>
    <row r="392" spans="1:112" ht="53.25" thickBot="1">
      <c r="A392" s="18" t="b">
        <v>1</v>
      </c>
      <c r="B392" s="18" t="b">
        <v>1</v>
      </c>
      <c r="C392" s="15"/>
      <c r="D392" s="15"/>
      <c r="E392" s="17">
        <v>171314</v>
      </c>
      <c r="F392" s="17">
        <v>0</v>
      </c>
      <c r="G392" s="17">
        <v>0</v>
      </c>
      <c r="H392" s="17">
        <v>0</v>
      </c>
      <c r="I392" s="17">
        <v>0</v>
      </c>
      <c r="J392" s="15">
        <v>0</v>
      </c>
      <c r="K392" s="17">
        <v>0</v>
      </c>
      <c r="L392" s="17">
        <v>2</v>
      </c>
      <c r="M392" s="15">
        <v>2.5</v>
      </c>
      <c r="N392" s="15"/>
      <c r="O392" s="17">
        <v>0</v>
      </c>
      <c r="P392" s="15" t="s">
        <v>774</v>
      </c>
      <c r="Q392" s="15">
        <v>0</v>
      </c>
      <c r="R392" s="17">
        <v>390</v>
      </c>
      <c r="S392" s="18" t="b">
        <v>0</v>
      </c>
      <c r="T392" s="15"/>
      <c r="U392" s="15"/>
      <c r="V392" s="17">
        <v>55</v>
      </c>
      <c r="W392" s="15" t="s">
        <v>846</v>
      </c>
      <c r="X392" s="15">
        <v>4.3</v>
      </c>
      <c r="Y392" s="18" t="b">
        <v>0</v>
      </c>
      <c r="Z392" s="15" t="s">
        <v>2816</v>
      </c>
      <c r="AA392" s="15">
        <v>1.3</v>
      </c>
      <c r="AB392" s="18" t="b">
        <v>0</v>
      </c>
      <c r="AC392" s="15"/>
      <c r="AD392" s="15" t="s">
        <v>519</v>
      </c>
      <c r="AE392" s="17">
        <v>15</v>
      </c>
      <c r="AF392" s="17">
        <v>43</v>
      </c>
      <c r="AG392" s="17">
        <v>113</v>
      </c>
      <c r="AH392" s="17">
        <v>0</v>
      </c>
      <c r="AI392" s="17">
        <v>0</v>
      </c>
      <c r="AJ392" s="17">
        <v>0</v>
      </c>
      <c r="AK392" s="17">
        <v>0</v>
      </c>
      <c r="AL392" s="15">
        <v>0</v>
      </c>
      <c r="AM392" s="15">
        <v>20.5</v>
      </c>
      <c r="AN392" s="15" t="s">
        <v>774</v>
      </c>
      <c r="AO392" s="15"/>
      <c r="AP392" s="15"/>
      <c r="AQ392" s="15"/>
      <c r="AR392" s="15"/>
      <c r="AS392" s="18" t="b">
        <v>0</v>
      </c>
      <c r="AT392" s="15" t="s">
        <v>2817</v>
      </c>
      <c r="AU392" s="17">
        <v>2139</v>
      </c>
      <c r="AV392" s="17">
        <v>2</v>
      </c>
      <c r="AW392" s="17">
        <v>0</v>
      </c>
      <c r="AX392" s="17">
        <v>12</v>
      </c>
      <c r="AY392" s="17">
        <v>22</v>
      </c>
      <c r="AZ392" s="17">
        <v>0</v>
      </c>
      <c r="BA392" s="17">
        <v>0</v>
      </c>
      <c r="BB392" s="17">
        <v>0</v>
      </c>
      <c r="BC392" s="17">
        <v>3</v>
      </c>
      <c r="BD392" s="17">
        <v>0</v>
      </c>
      <c r="BE392" s="17">
        <v>0</v>
      </c>
      <c r="BF392" s="17">
        <v>4</v>
      </c>
      <c r="BG392" s="17">
        <v>453</v>
      </c>
      <c r="BH392" s="15">
        <v>560.79999999999995</v>
      </c>
      <c r="BI392" s="15">
        <v>152.19999999999999</v>
      </c>
      <c r="BJ392" s="15">
        <v>96</v>
      </c>
      <c r="BK392" s="15">
        <v>81</v>
      </c>
      <c r="BL392" s="17">
        <v>0</v>
      </c>
      <c r="BM392" s="17">
        <v>0</v>
      </c>
      <c r="BN392" s="17">
        <v>0</v>
      </c>
      <c r="BO392" s="17">
        <v>0</v>
      </c>
      <c r="BP392" s="17">
        <v>24</v>
      </c>
      <c r="BQ392" s="15">
        <v>0.56999999999999995</v>
      </c>
      <c r="BR392" s="15">
        <v>0.65</v>
      </c>
      <c r="BS392" s="15">
        <v>1.22</v>
      </c>
      <c r="BT392" s="15">
        <v>26.07</v>
      </c>
      <c r="BU392" s="15"/>
      <c r="BV392" s="15"/>
      <c r="BW392" s="15"/>
      <c r="BX392" s="15"/>
      <c r="BY392" s="15"/>
      <c r="BZ392" s="15"/>
      <c r="CA392" s="15"/>
      <c r="CB392" s="15"/>
      <c r="CC392" s="17">
        <v>89</v>
      </c>
      <c r="CD392" s="17">
        <v>38</v>
      </c>
      <c r="CE392" s="17">
        <v>205</v>
      </c>
      <c r="CF392" s="17">
        <v>53</v>
      </c>
      <c r="CG392" s="17">
        <v>237</v>
      </c>
      <c r="CH392" s="17">
        <v>73</v>
      </c>
      <c r="CI392" s="17">
        <v>172</v>
      </c>
      <c r="CJ392" s="17">
        <v>60</v>
      </c>
      <c r="CK392" s="17">
        <v>0.02</v>
      </c>
      <c r="CL392" s="17">
        <v>0</v>
      </c>
      <c r="CM392" s="17">
        <v>0.03</v>
      </c>
      <c r="CN392" s="17">
        <v>0.05</v>
      </c>
      <c r="CO392" s="17">
        <v>1.1000000000000001</v>
      </c>
      <c r="CP392" s="17">
        <v>0.93</v>
      </c>
      <c r="CQ392" s="17">
        <v>120</v>
      </c>
      <c r="CR392" s="17">
        <v>11</v>
      </c>
      <c r="CS392" s="17">
        <v>357</v>
      </c>
      <c r="CT392" s="17">
        <v>153</v>
      </c>
      <c r="CU392" s="17">
        <v>38</v>
      </c>
      <c r="CV392" s="17">
        <v>14</v>
      </c>
      <c r="CW392" s="17">
        <v>174</v>
      </c>
      <c r="CX392" s="17">
        <v>64</v>
      </c>
      <c r="CY392" s="17">
        <v>1.01</v>
      </c>
      <c r="CZ392" s="17">
        <v>0.5</v>
      </c>
      <c r="DA392" s="17">
        <v>0</v>
      </c>
      <c r="DB392" s="15"/>
      <c r="DC392" s="15"/>
      <c r="DD392" s="15"/>
      <c r="DE392" s="15"/>
      <c r="DF392" s="15"/>
      <c r="DG392" s="15"/>
      <c r="DH392" s="15"/>
    </row>
    <row r="393" spans="1:112" ht="17.25" thickBot="1">
      <c r="A393" s="18" t="b">
        <v>1</v>
      </c>
      <c r="B393" s="18" t="b">
        <v>1</v>
      </c>
      <c r="C393" s="15"/>
      <c r="D393" s="15"/>
      <c r="E393" s="17">
        <v>477424</v>
      </c>
      <c r="F393" s="17">
        <v>0</v>
      </c>
      <c r="G393" s="17">
        <v>0</v>
      </c>
      <c r="H393" s="17">
        <v>0</v>
      </c>
      <c r="I393" s="17">
        <v>0</v>
      </c>
      <c r="J393" s="15">
        <v>0</v>
      </c>
      <c r="K393" s="17">
        <v>0</v>
      </c>
      <c r="L393" s="17">
        <v>2</v>
      </c>
      <c r="M393" s="15">
        <v>2.5</v>
      </c>
      <c r="N393" s="15"/>
      <c r="O393" s="17">
        <v>0</v>
      </c>
      <c r="P393" s="15" t="s">
        <v>1207</v>
      </c>
      <c r="Q393" s="15">
        <v>0</v>
      </c>
      <c r="R393" s="17">
        <v>391</v>
      </c>
      <c r="S393" s="18" t="b">
        <v>0</v>
      </c>
      <c r="T393" s="15"/>
      <c r="U393" s="15"/>
      <c r="V393" s="17">
        <v>55</v>
      </c>
      <c r="W393" s="15" t="s">
        <v>1208</v>
      </c>
      <c r="X393" s="15">
        <v>4.4000000000000004</v>
      </c>
      <c r="Y393" s="18" t="b">
        <v>0</v>
      </c>
      <c r="Z393" s="15" t="s">
        <v>1209</v>
      </c>
      <c r="AA393" s="15">
        <v>6.2</v>
      </c>
      <c r="AB393" s="18" t="b">
        <v>0</v>
      </c>
      <c r="AC393" s="15"/>
      <c r="AD393" s="15" t="s">
        <v>519</v>
      </c>
      <c r="AE393" s="17">
        <v>15</v>
      </c>
      <c r="AF393" s="17">
        <v>43</v>
      </c>
      <c r="AG393" s="17">
        <v>79</v>
      </c>
      <c r="AH393" s="17">
        <v>0</v>
      </c>
      <c r="AI393" s="17">
        <v>0</v>
      </c>
      <c r="AJ393" s="17">
        <v>0</v>
      </c>
      <c r="AK393" s="17">
        <v>0</v>
      </c>
      <c r="AL393" s="15">
        <v>0</v>
      </c>
      <c r="AM393" s="15">
        <v>14.4</v>
      </c>
      <c r="AN393" s="15" t="s">
        <v>1209</v>
      </c>
      <c r="AO393" s="15"/>
      <c r="AP393" s="15"/>
      <c r="AQ393" s="15"/>
      <c r="AR393" s="15"/>
      <c r="AS393" s="18" t="b">
        <v>0</v>
      </c>
      <c r="AT393" s="15" t="s">
        <v>2811</v>
      </c>
      <c r="AU393" s="17">
        <v>1370</v>
      </c>
      <c r="AV393" s="17">
        <v>2</v>
      </c>
      <c r="AW393" s="17">
        <v>2</v>
      </c>
      <c r="AX393" s="17">
        <v>6</v>
      </c>
      <c r="AY393" s="17">
        <v>13</v>
      </c>
      <c r="AZ393" s="17">
        <v>0</v>
      </c>
      <c r="BA393" s="17">
        <v>0</v>
      </c>
      <c r="BB393" s="17">
        <v>0</v>
      </c>
      <c r="BC393" s="17">
        <v>2</v>
      </c>
      <c r="BD393" s="17">
        <v>0</v>
      </c>
      <c r="BE393" s="17">
        <v>0</v>
      </c>
      <c r="BF393" s="17">
        <v>5</v>
      </c>
      <c r="BG393" s="17">
        <v>303</v>
      </c>
      <c r="BH393" s="15">
        <v>369</v>
      </c>
      <c r="BI393" s="15">
        <v>109.5</v>
      </c>
      <c r="BJ393" s="15">
        <v>218</v>
      </c>
      <c r="BK393" s="15">
        <v>69.8</v>
      </c>
      <c r="BL393" s="17">
        <v>0</v>
      </c>
      <c r="BM393" s="17">
        <v>0</v>
      </c>
      <c r="BN393" s="17">
        <v>0</v>
      </c>
      <c r="BO393" s="17">
        <v>0</v>
      </c>
      <c r="BP393" s="17">
        <v>16</v>
      </c>
      <c r="BQ393" s="15">
        <v>2.25</v>
      </c>
      <c r="BR393" s="15">
        <v>0.7</v>
      </c>
      <c r="BS393" s="15">
        <v>2.95</v>
      </c>
      <c r="BT393" s="15">
        <v>16.05</v>
      </c>
      <c r="BU393" s="15"/>
      <c r="BV393" s="15"/>
      <c r="BW393" s="15"/>
      <c r="BX393" s="15"/>
      <c r="BY393" s="15"/>
      <c r="BZ393" s="15"/>
      <c r="CA393" s="15"/>
      <c r="CB393" s="15"/>
      <c r="CC393" s="17">
        <v>165</v>
      </c>
      <c r="CD393" s="17">
        <v>69</v>
      </c>
      <c r="CE393" s="17">
        <v>232</v>
      </c>
      <c r="CF393" s="17">
        <v>71</v>
      </c>
      <c r="CG393" s="17">
        <v>143</v>
      </c>
      <c r="CH393" s="17">
        <v>32</v>
      </c>
      <c r="CI393" s="17">
        <v>200</v>
      </c>
      <c r="CJ393" s="17">
        <v>67</v>
      </c>
      <c r="CK393" s="17">
        <v>0.15</v>
      </c>
      <c r="CL393" s="17">
        <v>0</v>
      </c>
      <c r="CM393" s="17">
        <v>0.05</v>
      </c>
      <c r="CN393" s="17">
        <v>0.2</v>
      </c>
      <c r="CO393" s="17">
        <v>1.05</v>
      </c>
      <c r="CP393" s="17">
        <v>0.85</v>
      </c>
      <c r="CQ393" s="17">
        <v>176</v>
      </c>
      <c r="CR393" s="17">
        <v>25</v>
      </c>
      <c r="CS393" s="17">
        <v>413</v>
      </c>
      <c r="CT393" s="17">
        <v>167</v>
      </c>
      <c r="CU393" s="17">
        <v>31</v>
      </c>
      <c r="CV393" s="17">
        <v>11</v>
      </c>
      <c r="CW393" s="17">
        <v>66</v>
      </c>
      <c r="CX393" s="17">
        <v>26</v>
      </c>
      <c r="CY393" s="17">
        <v>1.05</v>
      </c>
      <c r="CZ393" s="17">
        <v>0.39</v>
      </c>
      <c r="DA393" s="17">
        <v>0</v>
      </c>
      <c r="DB393" s="15"/>
      <c r="DC393" s="15"/>
      <c r="DD393" s="15"/>
      <c r="DE393" s="15"/>
      <c r="DF393" s="15"/>
      <c r="DG393" s="15"/>
      <c r="DH393" s="15"/>
    </row>
    <row r="394" spans="1:112" ht="17.25" thickBot="1">
      <c r="A394" s="18" t="b">
        <v>1</v>
      </c>
      <c r="B394" s="18" t="b">
        <v>1</v>
      </c>
      <c r="C394" s="15"/>
      <c r="D394" s="15"/>
      <c r="E394" s="17">
        <v>448514</v>
      </c>
      <c r="F394" s="17">
        <v>0</v>
      </c>
      <c r="G394" s="17">
        <v>0</v>
      </c>
      <c r="H394" s="17">
        <v>0</v>
      </c>
      <c r="I394" s="17">
        <v>0</v>
      </c>
      <c r="J394" s="15">
        <v>0</v>
      </c>
      <c r="K394" s="17">
        <v>0</v>
      </c>
      <c r="L394" s="17">
        <v>2</v>
      </c>
      <c r="M394" s="15">
        <v>2.5</v>
      </c>
      <c r="N394" s="15"/>
      <c r="O394" s="17">
        <v>0</v>
      </c>
      <c r="P394" s="15" t="s">
        <v>998</v>
      </c>
      <c r="Q394" s="15">
        <v>0</v>
      </c>
      <c r="R394" s="17">
        <v>392</v>
      </c>
      <c r="S394" s="18" t="b">
        <v>0</v>
      </c>
      <c r="T394" s="15"/>
      <c r="U394" s="15"/>
      <c r="V394" s="17">
        <v>55</v>
      </c>
      <c r="W394" s="15" t="s">
        <v>999</v>
      </c>
      <c r="X394" s="15">
        <v>3.5</v>
      </c>
      <c r="Y394" s="18" t="b">
        <v>0</v>
      </c>
      <c r="Z394" s="15" t="s">
        <v>286</v>
      </c>
      <c r="AA394" s="15">
        <v>1</v>
      </c>
      <c r="AB394" s="18" t="b">
        <v>0</v>
      </c>
      <c r="AC394" s="15"/>
      <c r="AD394" s="15" t="s">
        <v>519</v>
      </c>
      <c r="AE394" s="17">
        <v>15</v>
      </c>
      <c r="AF394" s="17">
        <v>43</v>
      </c>
      <c r="AG394" s="17">
        <v>60</v>
      </c>
      <c r="AH394" s="17">
        <v>0</v>
      </c>
      <c r="AI394" s="17">
        <v>0</v>
      </c>
      <c r="AJ394" s="17">
        <v>0</v>
      </c>
      <c r="AK394" s="17">
        <v>0</v>
      </c>
      <c r="AL394" s="15">
        <v>0</v>
      </c>
      <c r="AM394" s="15">
        <v>10.9</v>
      </c>
      <c r="AN394" s="15" t="s">
        <v>286</v>
      </c>
      <c r="AO394" s="15"/>
      <c r="AP394" s="15"/>
      <c r="AQ394" s="15"/>
      <c r="AR394" s="15"/>
      <c r="AS394" s="18" t="b">
        <v>0</v>
      </c>
      <c r="AT394" s="15" t="s">
        <v>2810</v>
      </c>
      <c r="AU394" s="17">
        <v>971</v>
      </c>
      <c r="AV394" s="17">
        <v>0</v>
      </c>
      <c r="AW394" s="17">
        <v>2</v>
      </c>
      <c r="AX394" s="17">
        <v>5</v>
      </c>
      <c r="AY394" s="17">
        <v>8</v>
      </c>
      <c r="AZ394" s="17">
        <v>0</v>
      </c>
      <c r="BA394" s="17">
        <v>0</v>
      </c>
      <c r="BB394" s="17">
        <v>0</v>
      </c>
      <c r="BC394" s="17">
        <v>2</v>
      </c>
      <c r="BD394" s="17">
        <v>0</v>
      </c>
      <c r="BE394" s="17">
        <v>0</v>
      </c>
      <c r="BF394" s="17">
        <v>9</v>
      </c>
      <c r="BG394" s="17">
        <v>237</v>
      </c>
      <c r="BH394" s="15">
        <v>195.6</v>
      </c>
      <c r="BI394" s="15">
        <v>216.4</v>
      </c>
      <c r="BJ394" s="15">
        <v>90</v>
      </c>
      <c r="BK394" s="15">
        <v>50.2</v>
      </c>
      <c r="BL394" s="17">
        <v>0</v>
      </c>
      <c r="BM394" s="17">
        <v>0</v>
      </c>
      <c r="BN394" s="17">
        <v>0</v>
      </c>
      <c r="BO394" s="17">
        <v>0</v>
      </c>
      <c r="BP394" s="17">
        <v>12</v>
      </c>
      <c r="BQ394" s="15">
        <v>0.53</v>
      </c>
      <c r="BR394" s="15">
        <v>2.0099999999999998</v>
      </c>
      <c r="BS394" s="15">
        <v>2.54</v>
      </c>
      <c r="BT394" s="15">
        <v>12.25</v>
      </c>
      <c r="BU394" s="15"/>
      <c r="BV394" s="15"/>
      <c r="BW394" s="15"/>
      <c r="BX394" s="15"/>
      <c r="BY394" s="15"/>
      <c r="BZ394" s="15"/>
      <c r="CA394" s="15"/>
      <c r="CB394" s="15"/>
      <c r="CC394" s="17">
        <v>254</v>
      </c>
      <c r="CD394" s="17">
        <v>95</v>
      </c>
      <c r="CE394" s="17">
        <v>153</v>
      </c>
      <c r="CF394" s="17">
        <v>37</v>
      </c>
      <c r="CG394" s="17">
        <v>244</v>
      </c>
      <c r="CH394" s="17">
        <v>75</v>
      </c>
      <c r="CI394" s="17">
        <v>244</v>
      </c>
      <c r="CJ394" s="17">
        <v>78</v>
      </c>
      <c r="CK394" s="17">
        <v>0.05</v>
      </c>
      <c r="CL394" s="17">
        <v>0</v>
      </c>
      <c r="CM394" s="17">
        <v>0.19</v>
      </c>
      <c r="CN394" s="17">
        <v>0.24</v>
      </c>
      <c r="CO394" s="17">
        <v>1.1399999999999999</v>
      </c>
      <c r="CP394" s="17">
        <v>0.74</v>
      </c>
      <c r="CQ394" s="17">
        <v>165</v>
      </c>
      <c r="CR394" s="17">
        <v>22</v>
      </c>
      <c r="CS394" s="17">
        <v>402</v>
      </c>
      <c r="CT394" s="17">
        <v>164</v>
      </c>
      <c r="CU394" s="17">
        <v>106</v>
      </c>
      <c r="CV394" s="17">
        <v>44</v>
      </c>
      <c r="CW394" s="17">
        <v>200</v>
      </c>
      <c r="CX394" s="17">
        <v>71</v>
      </c>
      <c r="CY394" s="17">
        <v>1.1100000000000001</v>
      </c>
      <c r="CZ394" s="17">
        <v>0.46</v>
      </c>
      <c r="DA394" s="17">
        <v>0</v>
      </c>
      <c r="DB394" s="15"/>
      <c r="DC394" s="15"/>
      <c r="DD394" s="15"/>
      <c r="DE394" s="15"/>
      <c r="DF394" s="15"/>
      <c r="DG394" s="15"/>
      <c r="DH394" s="15"/>
    </row>
    <row r="395" spans="1:112" ht="17.25" thickBot="1">
      <c r="A395" s="18" t="b">
        <v>1</v>
      </c>
      <c r="B395" s="18" t="b">
        <v>1</v>
      </c>
      <c r="C395" s="15"/>
      <c r="D395" s="15"/>
      <c r="E395" s="17">
        <v>578153</v>
      </c>
      <c r="F395" s="17">
        <v>0</v>
      </c>
      <c r="G395" s="17">
        <v>0</v>
      </c>
      <c r="H395" s="17">
        <v>0</v>
      </c>
      <c r="I395" s="17">
        <v>0</v>
      </c>
      <c r="J395" s="15">
        <v>0</v>
      </c>
      <c r="K395" s="17">
        <v>0</v>
      </c>
      <c r="L395" s="17">
        <v>2</v>
      </c>
      <c r="M395" s="15">
        <v>2.5</v>
      </c>
      <c r="N395" s="15"/>
      <c r="O395" s="17">
        <v>0</v>
      </c>
      <c r="P395" s="15" t="s">
        <v>1987</v>
      </c>
      <c r="Q395" s="15">
        <v>0</v>
      </c>
      <c r="R395" s="17">
        <v>393</v>
      </c>
      <c r="S395" s="18" t="b">
        <v>0</v>
      </c>
      <c r="T395" s="15"/>
      <c r="U395" s="15"/>
      <c r="V395" s="17">
        <v>55</v>
      </c>
      <c r="W395" s="15" t="s">
        <v>1988</v>
      </c>
      <c r="X395" s="15">
        <v>3.2</v>
      </c>
      <c r="Y395" s="18" t="b">
        <v>0</v>
      </c>
      <c r="Z395" s="15" t="s">
        <v>1989</v>
      </c>
      <c r="AA395" s="15">
        <v>2.2000000000000002</v>
      </c>
      <c r="AB395" s="18" t="b">
        <v>0</v>
      </c>
      <c r="AC395" s="15"/>
      <c r="AD395" s="15" t="s">
        <v>519</v>
      </c>
      <c r="AE395" s="17">
        <v>15</v>
      </c>
      <c r="AF395" s="17">
        <v>43</v>
      </c>
      <c r="AG395" s="17">
        <v>67</v>
      </c>
      <c r="AH395" s="17">
        <v>0</v>
      </c>
      <c r="AI395" s="17">
        <v>0</v>
      </c>
      <c r="AJ395" s="17">
        <v>0</v>
      </c>
      <c r="AK395" s="17">
        <v>0</v>
      </c>
      <c r="AL395" s="15">
        <v>0</v>
      </c>
      <c r="AM395" s="15">
        <v>12.2</v>
      </c>
      <c r="AN395" s="15" t="s">
        <v>1989</v>
      </c>
      <c r="AO395" s="15"/>
      <c r="AP395" s="15"/>
      <c r="AQ395" s="15"/>
      <c r="AR395" s="15"/>
      <c r="AS395" s="18" t="b">
        <v>0</v>
      </c>
      <c r="AT395" s="15" t="s">
        <v>2814</v>
      </c>
      <c r="AU395" s="17">
        <v>1427</v>
      </c>
      <c r="AV395" s="17">
        <v>0</v>
      </c>
      <c r="AW395" s="17">
        <v>0</v>
      </c>
      <c r="AX395" s="17">
        <v>6</v>
      </c>
      <c r="AY395" s="17">
        <v>13</v>
      </c>
      <c r="AZ395" s="17">
        <v>0</v>
      </c>
      <c r="BA395" s="17">
        <v>0</v>
      </c>
      <c r="BB395" s="17">
        <v>0</v>
      </c>
      <c r="BC395" s="17">
        <v>2</v>
      </c>
      <c r="BD395" s="17">
        <v>0</v>
      </c>
      <c r="BE395" s="17">
        <v>0</v>
      </c>
      <c r="BF395" s="17">
        <v>3</v>
      </c>
      <c r="BG395" s="17">
        <v>293</v>
      </c>
      <c r="BH395" s="15">
        <v>299</v>
      </c>
      <c r="BI395" s="15">
        <v>112.2</v>
      </c>
      <c r="BJ395" s="15">
        <v>26</v>
      </c>
      <c r="BK395" s="15">
        <v>43.9</v>
      </c>
      <c r="BL395" s="17">
        <v>0</v>
      </c>
      <c r="BM395" s="17">
        <v>0</v>
      </c>
      <c r="BN395" s="17">
        <v>0</v>
      </c>
      <c r="BO395" s="17">
        <v>0</v>
      </c>
      <c r="BP395" s="17">
        <v>15</v>
      </c>
      <c r="BQ395" s="15">
        <v>0.65</v>
      </c>
      <c r="BR395" s="15">
        <v>1.21</v>
      </c>
      <c r="BS395" s="15">
        <v>1.86</v>
      </c>
      <c r="BT395" s="15">
        <v>20.89</v>
      </c>
      <c r="BU395" s="15"/>
      <c r="BV395" s="15"/>
      <c r="BW395" s="15"/>
      <c r="BX395" s="15"/>
      <c r="BY395" s="15"/>
      <c r="BZ395" s="15"/>
      <c r="CA395" s="15"/>
      <c r="CB395" s="15"/>
      <c r="CC395" s="17">
        <v>202</v>
      </c>
      <c r="CD395" s="17">
        <v>76</v>
      </c>
      <c r="CE395" s="17">
        <v>230</v>
      </c>
      <c r="CF395" s="17">
        <v>69</v>
      </c>
      <c r="CG395" s="17">
        <v>305</v>
      </c>
      <c r="CH395" s="17">
        <v>105</v>
      </c>
      <c r="CI395" s="17">
        <v>261</v>
      </c>
      <c r="CJ395" s="17">
        <v>86</v>
      </c>
      <c r="CK395" s="17">
        <v>0.04</v>
      </c>
      <c r="CL395" s="17">
        <v>0</v>
      </c>
      <c r="CM395" s="17">
        <v>0.08</v>
      </c>
      <c r="CN395" s="17">
        <v>0.12</v>
      </c>
      <c r="CO395" s="17">
        <v>1.32</v>
      </c>
      <c r="CP395" s="17">
        <v>0.82</v>
      </c>
      <c r="CQ395" s="17">
        <v>206</v>
      </c>
      <c r="CR395" s="17">
        <v>31</v>
      </c>
      <c r="CS395" s="17">
        <v>443</v>
      </c>
      <c r="CT395" s="17">
        <v>173</v>
      </c>
      <c r="CU395" s="17">
        <v>151</v>
      </c>
      <c r="CV395" s="17">
        <v>60</v>
      </c>
      <c r="CW395" s="17">
        <v>130</v>
      </c>
      <c r="CX395" s="17">
        <v>52</v>
      </c>
      <c r="CY395" s="17">
        <v>0.95</v>
      </c>
      <c r="CZ395" s="17">
        <v>0.38</v>
      </c>
      <c r="DA395" s="17">
        <v>0</v>
      </c>
      <c r="DB395" s="15"/>
      <c r="DC395" s="15"/>
      <c r="DD395" s="15"/>
      <c r="DE395" s="15"/>
      <c r="DF395" s="15"/>
      <c r="DG395" s="15"/>
      <c r="DH395" s="15"/>
    </row>
    <row r="396" spans="1:112" ht="17.25" thickBot="1">
      <c r="A396" s="18" t="b">
        <v>1</v>
      </c>
      <c r="B396" s="18" t="b">
        <v>1</v>
      </c>
      <c r="C396" s="15"/>
      <c r="D396" s="15"/>
      <c r="E396" s="17">
        <v>494307</v>
      </c>
      <c r="F396" s="17">
        <v>0</v>
      </c>
      <c r="G396" s="17">
        <v>0</v>
      </c>
      <c r="H396" s="17">
        <v>0</v>
      </c>
      <c r="I396" s="17">
        <v>0</v>
      </c>
      <c r="J396" s="15">
        <v>0</v>
      </c>
      <c r="K396" s="17">
        <v>0</v>
      </c>
      <c r="L396" s="17">
        <v>2</v>
      </c>
      <c r="M396" s="15">
        <v>2.2000000000000002</v>
      </c>
      <c r="N396" s="15"/>
      <c r="O396" s="17">
        <v>0</v>
      </c>
      <c r="P396" s="15" t="s">
        <v>993</v>
      </c>
      <c r="Q396" s="15">
        <v>0</v>
      </c>
      <c r="R396" s="17">
        <v>394</v>
      </c>
      <c r="S396" s="18" t="b">
        <v>0</v>
      </c>
      <c r="T396" s="15"/>
      <c r="U396" s="15"/>
      <c r="V396" s="17">
        <v>50</v>
      </c>
      <c r="W396" s="15" t="s">
        <v>4428</v>
      </c>
      <c r="X396" s="15">
        <v>2.5</v>
      </c>
      <c r="Y396" s="18" t="b">
        <v>0</v>
      </c>
      <c r="Z396" s="15" t="s">
        <v>4429</v>
      </c>
      <c r="AA396" s="15">
        <v>0.1</v>
      </c>
      <c r="AB396" s="18" t="b">
        <v>0</v>
      </c>
      <c r="AC396" s="15"/>
      <c r="AD396" s="15" t="s">
        <v>519</v>
      </c>
      <c r="AE396" s="17">
        <v>15</v>
      </c>
      <c r="AF396" s="17">
        <v>43</v>
      </c>
      <c r="AG396" s="17">
        <v>5</v>
      </c>
      <c r="AH396" s="17">
        <v>0</v>
      </c>
      <c r="AI396" s="17">
        <v>0</v>
      </c>
      <c r="AJ396" s="17">
        <v>0</v>
      </c>
      <c r="AK396" s="17">
        <v>0</v>
      </c>
      <c r="AL396" s="15">
        <v>0</v>
      </c>
      <c r="AM396" s="15">
        <v>1</v>
      </c>
      <c r="AN396" s="15" t="s">
        <v>4429</v>
      </c>
      <c r="AO396" s="15"/>
      <c r="AP396" s="15"/>
      <c r="AQ396" s="15"/>
      <c r="AR396" s="15"/>
      <c r="AS396" s="18" t="b">
        <v>0</v>
      </c>
      <c r="AT396" s="15" t="s">
        <v>4430</v>
      </c>
      <c r="AU396" s="17">
        <v>135</v>
      </c>
      <c r="AV396" s="17">
        <v>0</v>
      </c>
      <c r="AW396" s="17">
        <v>0</v>
      </c>
      <c r="AX396" s="17">
        <v>0</v>
      </c>
      <c r="AY396" s="17">
        <v>1</v>
      </c>
      <c r="AZ396" s="17">
        <v>0</v>
      </c>
      <c r="BA396" s="17">
        <v>0</v>
      </c>
      <c r="BB396" s="17">
        <v>0</v>
      </c>
      <c r="BC396" s="17">
        <v>0</v>
      </c>
      <c r="BD396" s="17">
        <v>0</v>
      </c>
      <c r="BE396" s="17">
        <v>0</v>
      </c>
      <c r="BF396" s="17">
        <v>0</v>
      </c>
      <c r="BG396" s="17">
        <v>27</v>
      </c>
      <c r="BH396" s="15">
        <v>34</v>
      </c>
      <c r="BI396" s="15">
        <v>14.8</v>
      </c>
      <c r="BJ396" s="15">
        <v>26</v>
      </c>
      <c r="BK396" s="15">
        <v>7.5</v>
      </c>
      <c r="BL396" s="17">
        <v>0</v>
      </c>
      <c r="BM396" s="17">
        <v>0</v>
      </c>
      <c r="BN396" s="17">
        <v>0</v>
      </c>
      <c r="BO396" s="17">
        <v>0</v>
      </c>
      <c r="BP396" s="17">
        <v>2</v>
      </c>
      <c r="BQ396" s="15">
        <v>0.26</v>
      </c>
      <c r="BR396" s="15">
        <v>0.06</v>
      </c>
      <c r="BS396" s="15">
        <v>0.32</v>
      </c>
      <c r="BT396" s="15">
        <v>1.54</v>
      </c>
      <c r="BU396" s="15"/>
      <c r="BV396" s="15"/>
      <c r="BW396" s="15"/>
      <c r="BX396" s="15"/>
      <c r="BY396" s="15"/>
      <c r="BZ396" s="15"/>
      <c r="CA396" s="15"/>
      <c r="CB396" s="15"/>
      <c r="CC396" s="17">
        <v>345</v>
      </c>
      <c r="CD396" s="17">
        <v>120</v>
      </c>
      <c r="CE396" s="17">
        <v>330</v>
      </c>
      <c r="CF396" s="17">
        <v>116</v>
      </c>
      <c r="CG396" s="17">
        <v>304</v>
      </c>
      <c r="CH396" s="17">
        <v>104</v>
      </c>
      <c r="CI396" s="17">
        <v>349</v>
      </c>
      <c r="CJ396" s="17">
        <v>119</v>
      </c>
      <c r="CK396" s="17">
        <v>0.17</v>
      </c>
      <c r="CL396" s="17">
        <v>0</v>
      </c>
      <c r="CM396" s="17">
        <v>0.04</v>
      </c>
      <c r="CN396" s="17">
        <v>0.21</v>
      </c>
      <c r="CO396" s="17">
        <v>1.03</v>
      </c>
      <c r="CP396" s="17">
        <v>0.67</v>
      </c>
      <c r="CQ396" s="17">
        <v>319</v>
      </c>
      <c r="CR396" s="17">
        <v>66</v>
      </c>
      <c r="CS396" s="17">
        <v>297</v>
      </c>
      <c r="CT396" s="17">
        <v>145</v>
      </c>
      <c r="CU396" s="17">
        <v>232</v>
      </c>
      <c r="CV396" s="17">
        <v>96</v>
      </c>
      <c r="CW396" s="17">
        <v>499</v>
      </c>
      <c r="CX396" s="17">
        <v>169</v>
      </c>
      <c r="CY396" s="17">
        <v>1.33</v>
      </c>
      <c r="CZ396" s="17">
        <v>0</v>
      </c>
      <c r="DA396" s="17">
        <v>0</v>
      </c>
      <c r="DB396" s="15"/>
      <c r="DC396" s="15"/>
      <c r="DD396" s="15"/>
      <c r="DE396" s="15"/>
      <c r="DF396" s="15"/>
      <c r="DG396" s="15"/>
      <c r="DH396" s="15"/>
    </row>
    <row r="397" spans="1:112" ht="17.25" thickBot="1">
      <c r="A397" s="18" t="b">
        <v>1</v>
      </c>
      <c r="B397" s="18" t="b">
        <v>1</v>
      </c>
      <c r="C397" s="15"/>
      <c r="D397" s="15"/>
      <c r="E397" s="17">
        <v>477064</v>
      </c>
      <c r="F397" s="17">
        <v>0</v>
      </c>
      <c r="G397" s="17">
        <v>0</v>
      </c>
      <c r="H397" s="17">
        <v>0</v>
      </c>
      <c r="I397" s="17">
        <v>0</v>
      </c>
      <c r="J397" s="15">
        <v>0</v>
      </c>
      <c r="K397" s="17">
        <v>0</v>
      </c>
      <c r="L397" s="17">
        <v>2</v>
      </c>
      <c r="M397" s="15">
        <v>1.7</v>
      </c>
      <c r="N397" s="15"/>
      <c r="O397" s="17">
        <v>0</v>
      </c>
      <c r="P397" s="15" t="s">
        <v>635</v>
      </c>
      <c r="Q397" s="15">
        <v>0</v>
      </c>
      <c r="R397" s="17">
        <v>395</v>
      </c>
      <c r="S397" s="18" t="b">
        <v>0</v>
      </c>
      <c r="T397" s="15"/>
      <c r="U397" s="15"/>
      <c r="V397" s="17">
        <v>45</v>
      </c>
      <c r="W397" s="15" t="s">
        <v>861</v>
      </c>
      <c r="X397" s="15">
        <v>1.7</v>
      </c>
      <c r="Y397" s="18" t="b">
        <v>0</v>
      </c>
      <c r="Z397" s="15" t="s">
        <v>296</v>
      </c>
      <c r="AA397" s="15">
        <v>0.2</v>
      </c>
      <c r="AB397" s="18" t="b">
        <v>0</v>
      </c>
      <c r="AC397" s="15"/>
      <c r="AD397" s="15" t="s">
        <v>519</v>
      </c>
      <c r="AE397" s="17">
        <v>15</v>
      </c>
      <c r="AF397" s="17">
        <v>43</v>
      </c>
      <c r="AG397" s="17">
        <v>19</v>
      </c>
      <c r="AH397" s="17">
        <v>0</v>
      </c>
      <c r="AI397" s="17">
        <v>0</v>
      </c>
      <c r="AJ397" s="17">
        <v>0</v>
      </c>
      <c r="AK397" s="17">
        <v>0</v>
      </c>
      <c r="AL397" s="15">
        <v>0</v>
      </c>
      <c r="AM397" s="15">
        <v>4.2</v>
      </c>
      <c r="AN397" s="15" t="s">
        <v>296</v>
      </c>
      <c r="AO397" s="15"/>
      <c r="AP397" s="15"/>
      <c r="AQ397" s="15"/>
      <c r="AR397" s="15"/>
      <c r="AS397" s="18" t="b">
        <v>0</v>
      </c>
      <c r="AT397" s="15" t="s">
        <v>2819</v>
      </c>
      <c r="AU397" s="17">
        <v>401</v>
      </c>
      <c r="AV397" s="17">
        <v>0</v>
      </c>
      <c r="AW397" s="17">
        <v>1</v>
      </c>
      <c r="AX397" s="17">
        <v>1</v>
      </c>
      <c r="AY397" s="17">
        <v>7</v>
      </c>
      <c r="AZ397" s="17">
        <v>0</v>
      </c>
      <c r="BA397" s="17">
        <v>0</v>
      </c>
      <c r="BB397" s="17">
        <v>0</v>
      </c>
      <c r="BC397" s="17">
        <v>2</v>
      </c>
      <c r="BD397" s="17">
        <v>0</v>
      </c>
      <c r="BE397" s="17">
        <v>0</v>
      </c>
      <c r="BF397" s="17">
        <v>2</v>
      </c>
      <c r="BG397" s="17">
        <v>72</v>
      </c>
      <c r="BH397" s="15">
        <v>70.8</v>
      </c>
      <c r="BI397" s="15">
        <v>112.5</v>
      </c>
      <c r="BJ397" s="15">
        <v>55</v>
      </c>
      <c r="BK397" s="15">
        <v>23.8</v>
      </c>
      <c r="BL397" s="17">
        <v>0</v>
      </c>
      <c r="BM397" s="17">
        <v>0</v>
      </c>
      <c r="BN397" s="17">
        <v>0</v>
      </c>
      <c r="BO397" s="17">
        <v>0</v>
      </c>
      <c r="BP397" s="17">
        <v>4</v>
      </c>
      <c r="BQ397" s="15">
        <v>0.19</v>
      </c>
      <c r="BR397" s="15">
        <v>1.39</v>
      </c>
      <c r="BS397" s="15">
        <v>1.58</v>
      </c>
      <c r="BT397" s="15">
        <v>6.81</v>
      </c>
      <c r="BU397" s="15"/>
      <c r="BV397" s="15"/>
      <c r="BW397" s="15"/>
      <c r="BX397" s="15"/>
      <c r="BY397" s="15"/>
      <c r="BZ397" s="15"/>
      <c r="CA397" s="15"/>
      <c r="CB397" s="15"/>
      <c r="CC397" s="17">
        <v>320</v>
      </c>
      <c r="CD397" s="17">
        <v>114</v>
      </c>
      <c r="CE397" s="17">
        <v>229</v>
      </c>
      <c r="CF397" s="17">
        <v>68</v>
      </c>
      <c r="CG397" s="17">
        <v>274</v>
      </c>
      <c r="CH397" s="17">
        <v>88</v>
      </c>
      <c r="CI397" s="17">
        <v>304</v>
      </c>
      <c r="CJ397" s="17">
        <v>103</v>
      </c>
      <c r="CK397" s="17">
        <v>0.04</v>
      </c>
      <c r="CL397" s="17">
        <v>0</v>
      </c>
      <c r="CM397" s="17">
        <v>0.31</v>
      </c>
      <c r="CN397" s="17">
        <v>0.35</v>
      </c>
      <c r="CO397" s="17">
        <v>1.53</v>
      </c>
      <c r="CP397" s="17">
        <v>1.57</v>
      </c>
      <c r="CQ397" s="17">
        <v>441</v>
      </c>
      <c r="CR397" s="17">
        <v>120</v>
      </c>
      <c r="CS397" s="17">
        <v>140</v>
      </c>
      <c r="CT397" s="17">
        <v>94</v>
      </c>
      <c r="CU397" s="17">
        <v>312</v>
      </c>
      <c r="CV397" s="17">
        <v>115</v>
      </c>
      <c r="CW397" s="17">
        <v>370</v>
      </c>
      <c r="CX397" s="17">
        <v>132</v>
      </c>
      <c r="CY397" s="17">
        <v>0.9</v>
      </c>
      <c r="CZ397" s="17">
        <v>0.22</v>
      </c>
      <c r="DA397" s="17">
        <v>0</v>
      </c>
      <c r="DB397" s="15"/>
      <c r="DC397" s="15"/>
      <c r="DD397" s="15"/>
      <c r="DE397" s="15"/>
      <c r="DF397" s="15"/>
      <c r="DG397" s="15"/>
      <c r="DH397" s="15"/>
    </row>
    <row r="398" spans="1:112" ht="40.5" thickBot="1">
      <c r="A398" s="18" t="b">
        <v>1</v>
      </c>
      <c r="B398" s="18" t="b">
        <v>1</v>
      </c>
      <c r="C398" s="15"/>
      <c r="D398" s="15"/>
      <c r="E398" s="17">
        <v>616222</v>
      </c>
      <c r="F398" s="17">
        <v>0</v>
      </c>
      <c r="G398" s="17">
        <v>0</v>
      </c>
      <c r="H398" s="17">
        <v>0</v>
      </c>
      <c r="I398" s="17">
        <v>0</v>
      </c>
      <c r="J398" s="15">
        <v>0</v>
      </c>
      <c r="K398" s="17">
        <v>0</v>
      </c>
      <c r="L398" s="17">
        <v>2</v>
      </c>
      <c r="M398" s="15">
        <v>1.7</v>
      </c>
      <c r="N398" s="15"/>
      <c r="O398" s="17">
        <v>0</v>
      </c>
      <c r="P398" s="15" t="s">
        <v>1990</v>
      </c>
      <c r="Q398" s="15">
        <v>0</v>
      </c>
      <c r="R398" s="17">
        <v>396</v>
      </c>
      <c r="S398" s="18" t="b">
        <v>0</v>
      </c>
      <c r="T398" s="15"/>
      <c r="U398" s="15"/>
      <c r="V398" s="17">
        <v>45</v>
      </c>
      <c r="W398" s="15" t="s">
        <v>1991</v>
      </c>
      <c r="X398" s="15">
        <v>0</v>
      </c>
      <c r="Y398" s="18" t="b">
        <v>0</v>
      </c>
      <c r="Z398" s="15" t="s">
        <v>1992</v>
      </c>
      <c r="AA398" s="15">
        <v>0</v>
      </c>
      <c r="AB398" s="18" t="b">
        <v>0</v>
      </c>
      <c r="AC398" s="15"/>
      <c r="AD398" s="15" t="s">
        <v>519</v>
      </c>
      <c r="AE398" s="17">
        <v>15</v>
      </c>
      <c r="AF398" s="17">
        <v>43</v>
      </c>
      <c r="AG398" s="17">
        <v>0</v>
      </c>
      <c r="AH398" s="17">
        <v>0</v>
      </c>
      <c r="AI398" s="17">
        <v>0</v>
      </c>
      <c r="AJ398" s="17">
        <v>0</v>
      </c>
      <c r="AK398" s="17">
        <v>0</v>
      </c>
      <c r="AL398" s="15">
        <v>0</v>
      </c>
      <c r="AM398" s="15">
        <v>0</v>
      </c>
      <c r="AN398" s="15" t="s">
        <v>1993</v>
      </c>
      <c r="AO398" s="15"/>
      <c r="AP398" s="15"/>
      <c r="AQ398" s="15"/>
      <c r="AR398" s="15"/>
      <c r="AS398" s="18" t="b">
        <v>0</v>
      </c>
      <c r="AT398" s="15" t="s">
        <v>2821</v>
      </c>
      <c r="AU398" s="17">
        <v>0</v>
      </c>
      <c r="AV398" s="17">
        <v>0</v>
      </c>
      <c r="AW398" s="17">
        <v>0</v>
      </c>
      <c r="AX398" s="17">
        <v>0</v>
      </c>
      <c r="AY398" s="17">
        <v>0</v>
      </c>
      <c r="AZ398" s="17">
        <v>0</v>
      </c>
      <c r="BA398" s="17">
        <v>0</v>
      </c>
      <c r="BB398" s="17">
        <v>0</v>
      </c>
      <c r="BC398" s="17">
        <v>0</v>
      </c>
      <c r="BD398" s="17">
        <v>0</v>
      </c>
      <c r="BE398" s="17">
        <v>0</v>
      </c>
      <c r="BF398" s="17">
        <v>0</v>
      </c>
      <c r="BG398" s="17">
        <v>0</v>
      </c>
      <c r="BH398" s="15">
        <v>0</v>
      </c>
      <c r="BI398" s="15">
        <v>0</v>
      </c>
      <c r="BJ398" s="15">
        <v>0</v>
      </c>
      <c r="BK398" s="15">
        <v>0</v>
      </c>
      <c r="BL398" s="17">
        <v>0</v>
      </c>
      <c r="BM398" s="17">
        <v>0</v>
      </c>
      <c r="BN398" s="17">
        <v>0</v>
      </c>
      <c r="BO398" s="17">
        <v>0</v>
      </c>
      <c r="BP398" s="17">
        <v>0</v>
      </c>
      <c r="BQ398" s="15">
        <v>0</v>
      </c>
      <c r="BR398" s="15">
        <v>0</v>
      </c>
      <c r="BS398" s="15">
        <v>0</v>
      </c>
      <c r="BT398" s="15">
        <v>0</v>
      </c>
      <c r="BU398" s="15"/>
      <c r="BV398" s="15"/>
      <c r="BW398" s="15"/>
      <c r="BX398" s="15"/>
      <c r="BY398" s="15"/>
      <c r="BZ398" s="15"/>
      <c r="CA398" s="15"/>
      <c r="CB398" s="15"/>
      <c r="CC398" s="17">
        <v>487</v>
      </c>
      <c r="CD398" s="17">
        <v>178</v>
      </c>
      <c r="CE398" s="17">
        <v>482</v>
      </c>
      <c r="CF398" s="17">
        <v>178</v>
      </c>
      <c r="CG398" s="17">
        <v>473</v>
      </c>
      <c r="CH398" s="17">
        <v>178</v>
      </c>
      <c r="CI398" s="17">
        <v>487</v>
      </c>
      <c r="CJ398" s="17">
        <v>178</v>
      </c>
      <c r="CK398" s="17">
        <v>0</v>
      </c>
      <c r="CL398" s="17">
        <v>0</v>
      </c>
      <c r="CM398" s="17">
        <v>0</v>
      </c>
      <c r="CN398" s="17">
        <v>0</v>
      </c>
      <c r="CO398" s="17">
        <v>0</v>
      </c>
      <c r="CP398" s="17">
        <v>0</v>
      </c>
      <c r="CQ398" s="17">
        <v>486</v>
      </c>
      <c r="CR398" s="17">
        <v>137</v>
      </c>
      <c r="CS398" s="17">
        <v>185</v>
      </c>
      <c r="CT398" s="17">
        <v>111</v>
      </c>
      <c r="CU398" s="17">
        <v>488</v>
      </c>
      <c r="CV398" s="17">
        <v>178</v>
      </c>
      <c r="CW398" s="17">
        <v>517</v>
      </c>
      <c r="CX398" s="17">
        <v>178</v>
      </c>
      <c r="CY398" s="17">
        <v>0</v>
      </c>
      <c r="CZ398" s="17">
        <v>0</v>
      </c>
      <c r="DA398" s="17">
        <v>0</v>
      </c>
      <c r="DB398" s="15"/>
      <c r="DC398" s="15"/>
      <c r="DD398" s="15"/>
      <c r="DE398" s="15"/>
      <c r="DF398" s="15"/>
      <c r="DG398" s="15"/>
      <c r="DH398" s="15"/>
    </row>
    <row r="399" spans="1:112" ht="17.25" thickBot="1">
      <c r="A399" s="18" t="b">
        <v>1</v>
      </c>
      <c r="B399" s="18" t="b">
        <v>1</v>
      </c>
      <c r="C399" s="15"/>
      <c r="D399" s="15"/>
      <c r="E399" s="17">
        <v>437730</v>
      </c>
      <c r="F399" s="17">
        <v>0</v>
      </c>
      <c r="G399" s="17">
        <v>0</v>
      </c>
      <c r="H399" s="17">
        <v>0</v>
      </c>
      <c r="I399" s="17">
        <v>0</v>
      </c>
      <c r="J399" s="15">
        <v>0</v>
      </c>
      <c r="K399" s="17">
        <v>0</v>
      </c>
      <c r="L399" s="17">
        <v>3</v>
      </c>
      <c r="M399" s="15">
        <v>2.9</v>
      </c>
      <c r="N399" s="15"/>
      <c r="O399" s="17">
        <v>0</v>
      </c>
      <c r="P399" s="15" t="s">
        <v>1018</v>
      </c>
      <c r="Q399" s="15">
        <v>0</v>
      </c>
      <c r="R399" s="17">
        <v>397</v>
      </c>
      <c r="S399" s="18" t="b">
        <v>0</v>
      </c>
      <c r="T399" s="15"/>
      <c r="U399" s="15"/>
      <c r="V399" s="17">
        <v>85</v>
      </c>
      <c r="W399" s="15" t="s">
        <v>1019</v>
      </c>
      <c r="X399" s="15">
        <v>5.5</v>
      </c>
      <c r="Y399" s="18" t="b">
        <v>0</v>
      </c>
      <c r="Z399" s="15" t="s">
        <v>1020</v>
      </c>
      <c r="AA399" s="15">
        <v>20.2</v>
      </c>
      <c r="AB399" s="18" t="b">
        <v>0</v>
      </c>
      <c r="AC399" s="15"/>
      <c r="AD399" s="15" t="s">
        <v>519</v>
      </c>
      <c r="AE399" s="17">
        <v>15</v>
      </c>
      <c r="AF399" s="17">
        <v>43</v>
      </c>
      <c r="AG399" s="17">
        <v>202</v>
      </c>
      <c r="AH399" s="17">
        <v>0</v>
      </c>
      <c r="AI399" s="17">
        <v>0</v>
      </c>
      <c r="AJ399" s="17">
        <v>0</v>
      </c>
      <c r="AK399" s="17">
        <v>0</v>
      </c>
      <c r="AL399" s="15">
        <v>0</v>
      </c>
      <c r="AM399" s="15">
        <v>23.8</v>
      </c>
      <c r="AN399" s="15" t="s">
        <v>1020</v>
      </c>
      <c r="AO399" s="15"/>
      <c r="AP399" s="15"/>
      <c r="AQ399" s="15"/>
      <c r="AR399" s="15"/>
      <c r="AS399" s="18" t="b">
        <v>0</v>
      </c>
      <c r="AT399" s="15" t="s">
        <v>2348</v>
      </c>
      <c r="AU399" s="17">
        <v>3200</v>
      </c>
      <c r="AV399" s="17">
        <v>17</v>
      </c>
      <c r="AW399" s="17">
        <v>6</v>
      </c>
      <c r="AX399" s="17">
        <v>12</v>
      </c>
      <c r="AY399" s="17">
        <v>52</v>
      </c>
      <c r="AZ399" s="17">
        <v>0</v>
      </c>
      <c r="BA399" s="17">
        <v>0</v>
      </c>
      <c r="BB399" s="17">
        <v>1</v>
      </c>
      <c r="BC399" s="17">
        <v>7</v>
      </c>
      <c r="BD399" s="17">
        <v>0</v>
      </c>
      <c r="BE399" s="17">
        <v>0</v>
      </c>
      <c r="BF399" s="17">
        <v>18</v>
      </c>
      <c r="BG399" s="17">
        <v>678</v>
      </c>
      <c r="BH399" s="15">
        <v>923.2</v>
      </c>
      <c r="BI399" s="15">
        <v>607.4</v>
      </c>
      <c r="BJ399" s="15">
        <v>1047</v>
      </c>
      <c r="BK399" s="15">
        <v>257.7</v>
      </c>
      <c r="BL399" s="17">
        <v>0</v>
      </c>
      <c r="BM399" s="17">
        <v>0</v>
      </c>
      <c r="BN399" s="17">
        <v>0</v>
      </c>
      <c r="BO399" s="17">
        <v>0</v>
      </c>
      <c r="BP399" s="17">
        <v>37</v>
      </c>
      <c r="BQ399" s="15">
        <v>11.1</v>
      </c>
      <c r="BR399" s="15">
        <v>3.12</v>
      </c>
      <c r="BS399" s="15">
        <v>14.21</v>
      </c>
      <c r="BT399" s="15">
        <v>47.67</v>
      </c>
      <c r="BU399" s="15"/>
      <c r="BV399" s="15"/>
      <c r="BW399" s="15"/>
      <c r="BX399" s="15"/>
      <c r="BY399" s="17">
        <v>3</v>
      </c>
      <c r="BZ399" s="15"/>
      <c r="CA399" s="15"/>
      <c r="CB399" s="15"/>
      <c r="CC399" s="17">
        <v>10</v>
      </c>
      <c r="CD399" s="17">
        <v>2</v>
      </c>
      <c r="CE399" s="17">
        <v>32</v>
      </c>
      <c r="CF399" s="17">
        <v>31</v>
      </c>
      <c r="CG399" s="17">
        <v>4</v>
      </c>
      <c r="CH399" s="17">
        <v>1</v>
      </c>
      <c r="CI399" s="17">
        <v>5</v>
      </c>
      <c r="CJ399" s="17">
        <v>4</v>
      </c>
      <c r="CK399" s="17">
        <v>0.31</v>
      </c>
      <c r="CL399" s="17">
        <v>0</v>
      </c>
      <c r="CM399" s="17">
        <v>0.09</v>
      </c>
      <c r="CN399" s="17">
        <v>0.4</v>
      </c>
      <c r="CO399" s="17">
        <v>1.34</v>
      </c>
      <c r="CP399" s="17">
        <v>1.46</v>
      </c>
      <c r="CQ399" s="17">
        <v>6</v>
      </c>
      <c r="CR399" s="17">
        <v>4</v>
      </c>
      <c r="CS399" s="17">
        <v>553</v>
      </c>
      <c r="CT399" s="17">
        <v>243</v>
      </c>
      <c r="CU399" s="17">
        <v>5</v>
      </c>
      <c r="CV399" s="17">
        <v>2</v>
      </c>
      <c r="CW399" s="17">
        <v>14</v>
      </c>
      <c r="CX399" s="17">
        <v>5</v>
      </c>
      <c r="CY399" s="17">
        <v>1.04</v>
      </c>
      <c r="CZ399" s="17">
        <v>0.34</v>
      </c>
      <c r="DA399" s="17">
        <v>0</v>
      </c>
      <c r="DB399" s="15"/>
      <c r="DC399" s="15"/>
      <c r="DD399" s="15"/>
      <c r="DE399" s="15"/>
      <c r="DF399" s="15"/>
      <c r="DG399" s="15"/>
      <c r="DH399" s="15"/>
    </row>
    <row r="400" spans="1:112" ht="17.25" thickBot="1">
      <c r="A400" s="18" t="b">
        <v>1</v>
      </c>
      <c r="B400" s="18" t="b">
        <v>1</v>
      </c>
      <c r="C400" s="15"/>
      <c r="D400" s="15"/>
      <c r="E400" s="17">
        <v>209244</v>
      </c>
      <c r="F400" s="17">
        <v>0</v>
      </c>
      <c r="G400" s="17">
        <v>0</v>
      </c>
      <c r="H400" s="17">
        <v>0</v>
      </c>
      <c r="I400" s="17">
        <v>0</v>
      </c>
      <c r="J400" s="15">
        <v>0</v>
      </c>
      <c r="K400" s="17">
        <v>0</v>
      </c>
      <c r="L400" s="17">
        <v>3</v>
      </c>
      <c r="M400" s="15">
        <v>2.4</v>
      </c>
      <c r="N400" s="15"/>
      <c r="O400" s="17">
        <v>0</v>
      </c>
      <c r="P400" s="15" t="s">
        <v>847</v>
      </c>
      <c r="Q400" s="15">
        <v>0</v>
      </c>
      <c r="R400" s="17">
        <v>398</v>
      </c>
      <c r="S400" s="18" t="b">
        <v>0</v>
      </c>
      <c r="T400" s="15"/>
      <c r="U400" s="15"/>
      <c r="V400" s="17">
        <v>70</v>
      </c>
      <c r="W400" s="15" t="s">
        <v>848</v>
      </c>
      <c r="X400" s="15">
        <v>4</v>
      </c>
      <c r="Y400" s="18" t="b">
        <v>0</v>
      </c>
      <c r="Z400" s="15" t="s">
        <v>261</v>
      </c>
      <c r="AA400" s="15">
        <v>5</v>
      </c>
      <c r="AB400" s="18" t="b">
        <v>0</v>
      </c>
      <c r="AC400" s="15"/>
      <c r="AD400" s="15" t="s">
        <v>519</v>
      </c>
      <c r="AE400" s="17">
        <v>15</v>
      </c>
      <c r="AF400" s="17">
        <v>43</v>
      </c>
      <c r="AG400" s="17">
        <v>131</v>
      </c>
      <c r="AH400" s="17">
        <v>0</v>
      </c>
      <c r="AI400" s="17">
        <v>0</v>
      </c>
      <c r="AJ400" s="17">
        <v>0</v>
      </c>
      <c r="AK400" s="17">
        <v>0</v>
      </c>
      <c r="AL400" s="15">
        <v>0</v>
      </c>
      <c r="AM400" s="15">
        <v>18.7</v>
      </c>
      <c r="AN400" s="15" t="s">
        <v>261</v>
      </c>
      <c r="AO400" s="15"/>
      <c r="AP400" s="15"/>
      <c r="AQ400" s="15"/>
      <c r="AR400" s="15"/>
      <c r="AS400" s="18" t="b">
        <v>0</v>
      </c>
      <c r="AT400" s="15" t="s">
        <v>2823</v>
      </c>
      <c r="AU400" s="17">
        <v>2078</v>
      </c>
      <c r="AV400" s="17">
        <v>7</v>
      </c>
      <c r="AW400" s="17">
        <v>5</v>
      </c>
      <c r="AX400" s="17">
        <v>11</v>
      </c>
      <c r="AY400" s="17">
        <v>19</v>
      </c>
      <c r="AZ400" s="17">
        <v>0</v>
      </c>
      <c r="BA400" s="17">
        <v>0</v>
      </c>
      <c r="BB400" s="17">
        <v>0</v>
      </c>
      <c r="BC400" s="17">
        <v>4</v>
      </c>
      <c r="BD400" s="17">
        <v>0</v>
      </c>
      <c r="BE400" s="17">
        <v>0</v>
      </c>
      <c r="BF400" s="17">
        <v>13</v>
      </c>
      <c r="BG400" s="17">
        <v>563</v>
      </c>
      <c r="BH400" s="15">
        <v>583.20000000000005</v>
      </c>
      <c r="BI400" s="15">
        <v>918.8</v>
      </c>
      <c r="BJ400" s="15">
        <v>520</v>
      </c>
      <c r="BK400" s="15">
        <v>201.9</v>
      </c>
      <c r="BL400" s="17">
        <v>0</v>
      </c>
      <c r="BM400" s="17">
        <v>0</v>
      </c>
      <c r="BN400" s="17">
        <v>0</v>
      </c>
      <c r="BO400" s="17">
        <v>0</v>
      </c>
      <c r="BP400" s="17">
        <v>23</v>
      </c>
      <c r="BQ400" s="15">
        <v>6.03</v>
      </c>
      <c r="BR400" s="15">
        <v>4.76</v>
      </c>
      <c r="BS400" s="15">
        <v>10.79</v>
      </c>
      <c r="BT400" s="15">
        <v>27.38</v>
      </c>
      <c r="BU400" s="17">
        <v>4</v>
      </c>
      <c r="BV400" s="15"/>
      <c r="BW400" s="17">
        <v>3</v>
      </c>
      <c r="BX400" s="15"/>
      <c r="BY400" s="15"/>
      <c r="BZ400" s="15"/>
      <c r="CA400" s="15"/>
      <c r="CB400" s="15"/>
      <c r="CC400" s="17">
        <v>81</v>
      </c>
      <c r="CD400" s="17">
        <v>27</v>
      </c>
      <c r="CE400" s="17">
        <v>9</v>
      </c>
      <c r="CF400" s="17">
        <v>9</v>
      </c>
      <c r="CG400" s="17">
        <v>40</v>
      </c>
      <c r="CH400" s="17">
        <v>24</v>
      </c>
      <c r="CI400" s="17">
        <v>23</v>
      </c>
      <c r="CJ400" s="17">
        <v>19</v>
      </c>
      <c r="CK400" s="17">
        <v>0.26</v>
      </c>
      <c r="CL400" s="17">
        <v>0</v>
      </c>
      <c r="CM400" s="17">
        <v>0.21</v>
      </c>
      <c r="CN400" s="17">
        <v>0.47</v>
      </c>
      <c r="CO400" s="17">
        <v>1.19</v>
      </c>
      <c r="CP400" s="17">
        <v>0.82</v>
      </c>
      <c r="CQ400" s="17">
        <v>25</v>
      </c>
      <c r="CR400" s="17">
        <v>16</v>
      </c>
      <c r="CS400" s="17">
        <v>531</v>
      </c>
      <c r="CT400" s="17">
        <v>230</v>
      </c>
      <c r="CU400" s="17">
        <v>61</v>
      </c>
      <c r="CV400" s="17">
        <v>28</v>
      </c>
      <c r="CW400" s="17">
        <v>77</v>
      </c>
      <c r="CX400" s="17">
        <v>25</v>
      </c>
      <c r="CY400" s="17">
        <v>1</v>
      </c>
      <c r="CZ400" s="17">
        <v>0.48</v>
      </c>
      <c r="DA400" s="17">
        <v>0</v>
      </c>
      <c r="DB400" s="15"/>
      <c r="DC400" s="15"/>
      <c r="DD400" s="15"/>
      <c r="DE400" s="15"/>
      <c r="DF400" s="15"/>
      <c r="DG400" s="15"/>
      <c r="DH400" s="15"/>
    </row>
    <row r="401" spans="1:112" ht="17.25" thickBot="1">
      <c r="A401" s="18" t="b">
        <v>1</v>
      </c>
      <c r="B401" s="18" t="b">
        <v>1</v>
      </c>
      <c r="C401" s="15"/>
      <c r="D401" s="15"/>
      <c r="E401" s="17">
        <v>466052</v>
      </c>
      <c r="F401" s="17">
        <v>0</v>
      </c>
      <c r="G401" s="17">
        <v>0</v>
      </c>
      <c r="H401" s="17">
        <v>0</v>
      </c>
      <c r="I401" s="17">
        <v>0</v>
      </c>
      <c r="J401" s="15">
        <v>0</v>
      </c>
      <c r="K401" s="17">
        <v>0</v>
      </c>
      <c r="L401" s="17">
        <v>3</v>
      </c>
      <c r="M401" s="15">
        <v>2.6</v>
      </c>
      <c r="N401" s="15"/>
      <c r="O401" s="17">
        <v>0</v>
      </c>
      <c r="P401" s="15" t="s">
        <v>998</v>
      </c>
      <c r="Q401" s="15">
        <v>0</v>
      </c>
      <c r="R401" s="17">
        <v>399</v>
      </c>
      <c r="S401" s="18" t="b">
        <v>0</v>
      </c>
      <c r="T401" s="15"/>
      <c r="U401" s="15"/>
      <c r="V401" s="17">
        <v>75</v>
      </c>
      <c r="W401" s="15" t="s">
        <v>2827</v>
      </c>
      <c r="X401" s="15">
        <v>4.0999999999999996</v>
      </c>
      <c r="Y401" s="18" t="b">
        <v>0</v>
      </c>
      <c r="Z401" s="15" t="s">
        <v>2828</v>
      </c>
      <c r="AA401" s="15">
        <v>10.7</v>
      </c>
      <c r="AB401" s="18" t="b">
        <v>0</v>
      </c>
      <c r="AC401" s="15"/>
      <c r="AD401" s="15" t="s">
        <v>519</v>
      </c>
      <c r="AE401" s="17">
        <v>15</v>
      </c>
      <c r="AF401" s="17">
        <v>43</v>
      </c>
      <c r="AG401" s="17">
        <v>135</v>
      </c>
      <c r="AH401" s="17">
        <v>0</v>
      </c>
      <c r="AI401" s="17">
        <v>0</v>
      </c>
      <c r="AJ401" s="17">
        <v>0</v>
      </c>
      <c r="AK401" s="17">
        <v>0</v>
      </c>
      <c r="AL401" s="15">
        <v>0</v>
      </c>
      <c r="AM401" s="15">
        <v>18</v>
      </c>
      <c r="AN401" s="15" t="s">
        <v>2828</v>
      </c>
      <c r="AO401" s="15"/>
      <c r="AP401" s="15"/>
      <c r="AQ401" s="15"/>
      <c r="AR401" s="15"/>
      <c r="AS401" s="18" t="b">
        <v>0</v>
      </c>
      <c r="AT401" s="15" t="s">
        <v>2829</v>
      </c>
      <c r="AU401" s="17">
        <v>1772</v>
      </c>
      <c r="AV401" s="17">
        <v>4</v>
      </c>
      <c r="AW401" s="17">
        <v>13</v>
      </c>
      <c r="AX401" s="17">
        <v>8</v>
      </c>
      <c r="AY401" s="17">
        <v>18</v>
      </c>
      <c r="AZ401" s="17">
        <v>0</v>
      </c>
      <c r="BA401" s="17">
        <v>0</v>
      </c>
      <c r="BB401" s="17">
        <v>0</v>
      </c>
      <c r="BC401" s="17">
        <v>1</v>
      </c>
      <c r="BD401" s="17">
        <v>0</v>
      </c>
      <c r="BE401" s="17">
        <v>0</v>
      </c>
      <c r="BF401" s="17">
        <v>16</v>
      </c>
      <c r="BG401" s="17">
        <v>580</v>
      </c>
      <c r="BH401" s="15">
        <v>604.20000000000005</v>
      </c>
      <c r="BI401" s="15">
        <v>996.6</v>
      </c>
      <c r="BJ401" s="15">
        <v>579</v>
      </c>
      <c r="BK401" s="15">
        <v>218.1</v>
      </c>
      <c r="BL401" s="17">
        <v>0</v>
      </c>
      <c r="BM401" s="17">
        <v>0</v>
      </c>
      <c r="BN401" s="17">
        <v>0</v>
      </c>
      <c r="BO401" s="17">
        <v>0</v>
      </c>
      <c r="BP401" s="17">
        <v>19</v>
      </c>
      <c r="BQ401" s="15">
        <v>4.28</v>
      </c>
      <c r="BR401" s="15">
        <v>8.8699999999999992</v>
      </c>
      <c r="BS401" s="15">
        <v>13.14</v>
      </c>
      <c r="BT401" s="15">
        <v>25.23</v>
      </c>
      <c r="BU401" s="17">
        <v>5</v>
      </c>
      <c r="BV401" s="15"/>
      <c r="BW401" s="17">
        <v>1</v>
      </c>
      <c r="BX401" s="15"/>
      <c r="BY401" s="15"/>
      <c r="BZ401" s="15"/>
      <c r="CA401" s="15"/>
      <c r="CB401" s="15"/>
      <c r="CC401" s="17">
        <v>73</v>
      </c>
      <c r="CD401" s="17">
        <v>23</v>
      </c>
      <c r="CE401" s="17">
        <v>5</v>
      </c>
      <c r="CF401" s="17">
        <v>5</v>
      </c>
      <c r="CG401" s="17">
        <v>34</v>
      </c>
      <c r="CH401" s="17">
        <v>20</v>
      </c>
      <c r="CI401" s="17">
        <v>13</v>
      </c>
      <c r="CJ401" s="17">
        <v>10</v>
      </c>
      <c r="CK401" s="17">
        <v>0.22</v>
      </c>
      <c r="CL401" s="17">
        <v>0</v>
      </c>
      <c r="CM401" s="17">
        <v>0.45</v>
      </c>
      <c r="CN401" s="17">
        <v>0.67</v>
      </c>
      <c r="CO401" s="17">
        <v>1.28</v>
      </c>
      <c r="CP401" s="17">
        <v>0.91</v>
      </c>
      <c r="CQ401" s="17">
        <v>18</v>
      </c>
      <c r="CR401" s="17">
        <v>11</v>
      </c>
      <c r="CS401" s="17">
        <v>542</v>
      </c>
      <c r="CT401" s="17">
        <v>237</v>
      </c>
      <c r="CU401" s="17">
        <v>49</v>
      </c>
      <c r="CV401" s="17">
        <v>23</v>
      </c>
      <c r="CW401" s="17">
        <v>45</v>
      </c>
      <c r="CX401" s="17">
        <v>15</v>
      </c>
      <c r="CY401" s="17">
        <v>0.97</v>
      </c>
      <c r="CZ401" s="17">
        <v>0.41</v>
      </c>
      <c r="DA401" s="17">
        <v>0</v>
      </c>
      <c r="DB401" s="15"/>
      <c r="DC401" s="15"/>
      <c r="DD401" s="15"/>
      <c r="DE401" s="15"/>
      <c r="DF401" s="15"/>
      <c r="DG401" s="15"/>
      <c r="DH401" s="15"/>
    </row>
    <row r="402" spans="1:112" ht="17.25" thickBot="1">
      <c r="A402" s="18" t="b">
        <v>1</v>
      </c>
      <c r="B402" s="18" t="b">
        <v>1</v>
      </c>
      <c r="C402" s="15"/>
      <c r="D402" s="15"/>
      <c r="E402" s="17">
        <v>248875</v>
      </c>
      <c r="F402" s="17">
        <v>0</v>
      </c>
      <c r="G402" s="17">
        <v>0</v>
      </c>
      <c r="H402" s="17">
        <v>0</v>
      </c>
      <c r="I402" s="17">
        <v>0</v>
      </c>
      <c r="J402" s="15">
        <v>0</v>
      </c>
      <c r="K402" s="17">
        <v>0</v>
      </c>
      <c r="L402" s="17">
        <v>3</v>
      </c>
      <c r="M402" s="15">
        <v>2.6</v>
      </c>
      <c r="N402" s="15"/>
      <c r="O402" s="17">
        <v>0</v>
      </c>
      <c r="P402" s="15" t="s">
        <v>1322</v>
      </c>
      <c r="Q402" s="15">
        <v>0</v>
      </c>
      <c r="R402" s="17">
        <v>400</v>
      </c>
      <c r="S402" s="18" t="b">
        <v>0</v>
      </c>
      <c r="T402" s="15"/>
      <c r="U402" s="15"/>
      <c r="V402" s="17">
        <v>75</v>
      </c>
      <c r="W402" s="15" t="s">
        <v>1323</v>
      </c>
      <c r="X402" s="15">
        <v>4</v>
      </c>
      <c r="Y402" s="18" t="b">
        <v>0</v>
      </c>
      <c r="Z402" s="15" t="s">
        <v>1324</v>
      </c>
      <c r="AA402" s="15">
        <v>7.2</v>
      </c>
      <c r="AB402" s="18" t="b">
        <v>0</v>
      </c>
      <c r="AC402" s="15"/>
      <c r="AD402" s="15" t="s">
        <v>519</v>
      </c>
      <c r="AE402" s="17">
        <v>15</v>
      </c>
      <c r="AF402" s="17">
        <v>43</v>
      </c>
      <c r="AG402" s="17">
        <v>120</v>
      </c>
      <c r="AH402" s="17">
        <v>0</v>
      </c>
      <c r="AI402" s="17">
        <v>0</v>
      </c>
      <c r="AJ402" s="17">
        <v>0</v>
      </c>
      <c r="AK402" s="17">
        <v>0</v>
      </c>
      <c r="AL402" s="15">
        <v>0</v>
      </c>
      <c r="AM402" s="15">
        <v>16</v>
      </c>
      <c r="AN402" s="15" t="s">
        <v>1324</v>
      </c>
      <c r="AO402" s="15"/>
      <c r="AP402" s="15"/>
      <c r="AQ402" s="15"/>
      <c r="AR402" s="15"/>
      <c r="AS402" s="18" t="b">
        <v>0</v>
      </c>
      <c r="AT402" s="15" t="s">
        <v>2830</v>
      </c>
      <c r="AU402" s="17">
        <v>1773</v>
      </c>
      <c r="AV402" s="17">
        <v>5</v>
      </c>
      <c r="AW402" s="17">
        <v>8</v>
      </c>
      <c r="AX402" s="17">
        <v>8</v>
      </c>
      <c r="AY402" s="17">
        <v>18</v>
      </c>
      <c r="AZ402" s="17">
        <v>0</v>
      </c>
      <c r="BA402" s="17">
        <v>0</v>
      </c>
      <c r="BB402" s="17">
        <v>0</v>
      </c>
      <c r="BC402" s="17">
        <v>0</v>
      </c>
      <c r="BD402" s="17">
        <v>0</v>
      </c>
      <c r="BE402" s="17">
        <v>0</v>
      </c>
      <c r="BF402" s="17">
        <v>15</v>
      </c>
      <c r="BG402" s="17">
        <v>526</v>
      </c>
      <c r="BH402" s="15">
        <v>540.20000000000005</v>
      </c>
      <c r="BI402" s="15">
        <v>841.6</v>
      </c>
      <c r="BJ402" s="15">
        <v>645</v>
      </c>
      <c r="BK402" s="15">
        <v>202.5</v>
      </c>
      <c r="BL402" s="17">
        <v>0</v>
      </c>
      <c r="BM402" s="17">
        <v>0</v>
      </c>
      <c r="BN402" s="17">
        <v>0</v>
      </c>
      <c r="BO402" s="17">
        <v>0</v>
      </c>
      <c r="BP402" s="17">
        <v>19</v>
      </c>
      <c r="BQ402" s="15">
        <v>2.87</v>
      </c>
      <c r="BR402" s="15">
        <v>5.86</v>
      </c>
      <c r="BS402" s="15">
        <v>8.73</v>
      </c>
      <c r="BT402" s="15">
        <v>23.2</v>
      </c>
      <c r="BU402" s="15"/>
      <c r="BV402" s="15"/>
      <c r="BW402" s="15"/>
      <c r="BX402" s="15"/>
      <c r="BY402" s="17">
        <v>4</v>
      </c>
      <c r="BZ402" s="15"/>
      <c r="CA402" s="15"/>
      <c r="CB402" s="15"/>
      <c r="CC402" s="17">
        <v>98</v>
      </c>
      <c r="CD402" s="17">
        <v>30</v>
      </c>
      <c r="CE402" s="17">
        <v>13</v>
      </c>
      <c r="CF402" s="17">
        <v>12</v>
      </c>
      <c r="CG402" s="17">
        <v>27</v>
      </c>
      <c r="CH402" s="17">
        <v>13</v>
      </c>
      <c r="CI402" s="17">
        <v>21</v>
      </c>
      <c r="CJ402" s="17">
        <v>17</v>
      </c>
      <c r="CK402" s="17">
        <v>0.15</v>
      </c>
      <c r="CL402" s="17">
        <v>0</v>
      </c>
      <c r="CM402" s="17">
        <v>0.3</v>
      </c>
      <c r="CN402" s="17">
        <v>0.45</v>
      </c>
      <c r="CO402" s="17">
        <v>1.18</v>
      </c>
      <c r="CP402" s="17">
        <v>0.91</v>
      </c>
      <c r="CQ402" s="17">
        <v>17</v>
      </c>
      <c r="CR402" s="17">
        <v>10</v>
      </c>
      <c r="CS402" s="17">
        <v>541</v>
      </c>
      <c r="CT402" s="17">
        <v>236</v>
      </c>
      <c r="CU402" s="17">
        <v>62</v>
      </c>
      <c r="CV402" s="17">
        <v>29</v>
      </c>
      <c r="CW402" s="17">
        <v>59</v>
      </c>
      <c r="CX402" s="17">
        <v>20</v>
      </c>
      <c r="CY402" s="17">
        <v>0.96</v>
      </c>
      <c r="CZ402" s="17">
        <v>0.41</v>
      </c>
      <c r="DA402" s="17">
        <v>0</v>
      </c>
      <c r="DB402" s="15"/>
      <c r="DC402" s="15"/>
      <c r="DD402" s="15"/>
      <c r="DE402" s="15"/>
      <c r="DF402" s="15"/>
      <c r="DG402" s="15"/>
      <c r="DH402" s="15"/>
    </row>
    <row r="403" spans="1:112" ht="17.25" thickBot="1">
      <c r="A403" s="18" t="b">
        <v>1</v>
      </c>
      <c r="B403" s="18" t="b">
        <v>1</v>
      </c>
      <c r="C403" s="15"/>
      <c r="D403" s="15"/>
      <c r="E403" s="17">
        <v>438234</v>
      </c>
      <c r="F403" s="17">
        <v>0</v>
      </c>
      <c r="G403" s="17">
        <v>0</v>
      </c>
      <c r="H403" s="17">
        <v>0</v>
      </c>
      <c r="I403" s="17">
        <v>0</v>
      </c>
      <c r="J403" s="15">
        <v>0</v>
      </c>
      <c r="K403" s="17">
        <v>0</v>
      </c>
      <c r="L403" s="17">
        <v>4</v>
      </c>
      <c r="M403" s="15">
        <v>2.2000000000000002</v>
      </c>
      <c r="N403" s="15"/>
      <c r="O403" s="17">
        <v>0</v>
      </c>
      <c r="P403" s="15" t="s">
        <v>942</v>
      </c>
      <c r="Q403" s="15">
        <v>0</v>
      </c>
      <c r="R403" s="17">
        <v>401</v>
      </c>
      <c r="S403" s="18" t="b">
        <v>0</v>
      </c>
      <c r="T403" s="15"/>
      <c r="U403" s="15"/>
      <c r="V403" s="17">
        <v>70</v>
      </c>
      <c r="W403" s="15" t="s">
        <v>1994</v>
      </c>
      <c r="X403" s="15">
        <v>2.7</v>
      </c>
      <c r="Y403" s="18" t="b">
        <v>0</v>
      </c>
      <c r="Z403" s="15" t="s">
        <v>1995</v>
      </c>
      <c r="AA403" s="15">
        <v>0.5</v>
      </c>
      <c r="AB403" s="18" t="b">
        <v>0</v>
      </c>
      <c r="AC403" s="15"/>
      <c r="AD403" s="15" t="s">
        <v>519</v>
      </c>
      <c r="AE403" s="17">
        <v>15</v>
      </c>
      <c r="AF403" s="17">
        <v>43</v>
      </c>
      <c r="AG403" s="17">
        <v>56</v>
      </c>
      <c r="AH403" s="17">
        <v>0</v>
      </c>
      <c r="AI403" s="17">
        <v>0</v>
      </c>
      <c r="AJ403" s="17">
        <v>0</v>
      </c>
      <c r="AK403" s="17">
        <v>0</v>
      </c>
      <c r="AL403" s="15">
        <v>0</v>
      </c>
      <c r="AM403" s="15">
        <v>8</v>
      </c>
      <c r="AN403" s="15" t="s">
        <v>1995</v>
      </c>
      <c r="AO403" s="15"/>
      <c r="AP403" s="15"/>
      <c r="AQ403" s="15"/>
      <c r="AR403" s="15"/>
      <c r="AS403" s="18" t="b">
        <v>0</v>
      </c>
      <c r="AT403" s="15" t="s">
        <v>2822</v>
      </c>
      <c r="AU403" s="17">
        <v>691</v>
      </c>
      <c r="AV403" s="17">
        <v>3</v>
      </c>
      <c r="AW403" s="17">
        <v>3</v>
      </c>
      <c r="AX403" s="17">
        <v>4</v>
      </c>
      <c r="AY403" s="17">
        <v>5</v>
      </c>
      <c r="AZ403" s="17">
        <v>0</v>
      </c>
      <c r="BA403" s="17">
        <v>0</v>
      </c>
      <c r="BB403" s="17">
        <v>0</v>
      </c>
      <c r="BC403" s="17">
        <v>3</v>
      </c>
      <c r="BD403" s="17">
        <v>0</v>
      </c>
      <c r="BE403" s="17">
        <v>0</v>
      </c>
      <c r="BF403" s="17">
        <v>5</v>
      </c>
      <c r="BG403" s="17">
        <v>182</v>
      </c>
      <c r="BH403" s="15">
        <v>203.2</v>
      </c>
      <c r="BI403" s="15">
        <v>159.80000000000001</v>
      </c>
      <c r="BJ403" s="15">
        <v>284</v>
      </c>
      <c r="BK403" s="15">
        <v>64.400000000000006</v>
      </c>
      <c r="BL403" s="17">
        <v>0</v>
      </c>
      <c r="BM403" s="17">
        <v>0</v>
      </c>
      <c r="BN403" s="17">
        <v>0</v>
      </c>
      <c r="BO403" s="17">
        <v>0</v>
      </c>
      <c r="BP403" s="17">
        <v>8</v>
      </c>
      <c r="BQ403" s="15">
        <v>2.78</v>
      </c>
      <c r="BR403" s="15">
        <v>0.77</v>
      </c>
      <c r="BS403" s="15">
        <v>3.55</v>
      </c>
      <c r="BT403" s="15">
        <v>7.92</v>
      </c>
      <c r="BU403" s="15"/>
      <c r="BV403" s="15"/>
      <c r="BW403" s="17">
        <v>2</v>
      </c>
      <c r="BX403" s="15"/>
      <c r="BY403" s="17">
        <v>2</v>
      </c>
      <c r="BZ403" s="15"/>
      <c r="CA403" s="15"/>
      <c r="CB403" s="15"/>
      <c r="CC403" s="17">
        <v>250</v>
      </c>
      <c r="CD403" s="17">
        <v>24</v>
      </c>
      <c r="CE403" s="17">
        <v>195</v>
      </c>
      <c r="CF403" s="17">
        <v>20</v>
      </c>
      <c r="CG403" s="17">
        <v>106</v>
      </c>
      <c r="CH403" s="17">
        <v>26</v>
      </c>
      <c r="CI403" s="17">
        <v>211</v>
      </c>
      <c r="CJ403" s="17">
        <v>22</v>
      </c>
      <c r="CK403" s="17">
        <v>0.36</v>
      </c>
      <c r="CL403" s="17">
        <v>0</v>
      </c>
      <c r="CM403" s="17">
        <v>0.1</v>
      </c>
      <c r="CN403" s="17">
        <v>0.46</v>
      </c>
      <c r="CO403" s="17">
        <v>1.03</v>
      </c>
      <c r="CP403" s="17">
        <v>0.65</v>
      </c>
      <c r="CQ403" s="17">
        <v>28</v>
      </c>
      <c r="CR403" s="17">
        <v>9</v>
      </c>
      <c r="CS403" s="17">
        <v>534</v>
      </c>
      <c r="CT403" s="17">
        <v>59</v>
      </c>
      <c r="CU403" s="17">
        <v>216</v>
      </c>
      <c r="CV403" s="17">
        <v>23</v>
      </c>
      <c r="CW403" s="17">
        <v>258</v>
      </c>
      <c r="CX403" s="17">
        <v>45</v>
      </c>
      <c r="CY403" s="17">
        <v>1.04</v>
      </c>
      <c r="CZ403" s="17">
        <v>0.52</v>
      </c>
      <c r="DA403" s="17">
        <v>0</v>
      </c>
      <c r="DB403" s="15"/>
      <c r="DC403" s="15"/>
      <c r="DD403" s="15"/>
      <c r="DE403" s="15"/>
      <c r="DF403" s="15"/>
      <c r="DG403" s="15"/>
      <c r="DH403" s="15"/>
    </row>
    <row r="404" spans="1:112" ht="40.5" thickBot="1">
      <c r="A404" s="18" t="b">
        <v>1</v>
      </c>
      <c r="B404" s="18" t="b">
        <v>1</v>
      </c>
      <c r="C404" s="17">
        <v>0</v>
      </c>
      <c r="D404" s="15"/>
      <c r="E404" s="17">
        <v>220566</v>
      </c>
      <c r="F404" s="17">
        <v>0</v>
      </c>
      <c r="G404" s="17">
        <v>0</v>
      </c>
      <c r="H404" s="17">
        <v>0</v>
      </c>
      <c r="I404" s="17">
        <v>0</v>
      </c>
      <c r="J404" s="15">
        <v>0</v>
      </c>
      <c r="K404" s="17">
        <v>0</v>
      </c>
      <c r="L404" s="17">
        <v>3</v>
      </c>
      <c r="M404" s="15">
        <v>0</v>
      </c>
      <c r="N404" s="15"/>
      <c r="O404" s="17">
        <v>0</v>
      </c>
      <c r="P404" s="15" t="s">
        <v>1535</v>
      </c>
      <c r="Q404" s="15">
        <v>0</v>
      </c>
      <c r="R404" s="17">
        <v>402</v>
      </c>
      <c r="S404" s="18" t="b">
        <v>0</v>
      </c>
      <c r="T404" s="15" t="s">
        <v>5115</v>
      </c>
      <c r="U404" s="15" t="s">
        <v>5490</v>
      </c>
      <c r="V404" s="17">
        <v>65</v>
      </c>
      <c r="W404" s="15" t="s">
        <v>849</v>
      </c>
      <c r="X404" s="15">
        <v>3.3</v>
      </c>
      <c r="Y404" s="18" t="b">
        <v>0</v>
      </c>
      <c r="Z404" s="15" t="s">
        <v>2835</v>
      </c>
      <c r="AA404" s="15">
        <v>0.1</v>
      </c>
      <c r="AB404" s="18" t="b">
        <v>0</v>
      </c>
      <c r="AC404" s="15"/>
      <c r="AD404" s="15" t="s">
        <v>543</v>
      </c>
      <c r="AE404" s="17">
        <v>15</v>
      </c>
      <c r="AF404" s="17">
        <v>43</v>
      </c>
      <c r="AG404" s="17">
        <v>69</v>
      </c>
      <c r="AH404" s="17">
        <v>0</v>
      </c>
      <c r="AI404" s="17">
        <v>0</v>
      </c>
      <c r="AJ404" s="17">
        <v>0</v>
      </c>
      <c r="AK404" s="17">
        <v>0</v>
      </c>
      <c r="AL404" s="15">
        <v>0</v>
      </c>
      <c r="AM404" s="15">
        <v>10.6</v>
      </c>
      <c r="AN404" s="15" t="s">
        <v>175</v>
      </c>
      <c r="AO404" s="15"/>
      <c r="AP404" s="15"/>
      <c r="AQ404" s="15"/>
      <c r="AR404" s="15"/>
      <c r="AS404" s="18" t="b">
        <v>0</v>
      </c>
      <c r="AT404" s="15" t="s">
        <v>2836</v>
      </c>
      <c r="AU404" s="17">
        <v>1510</v>
      </c>
      <c r="AV404" s="17">
        <v>1</v>
      </c>
      <c r="AW404" s="17">
        <v>1</v>
      </c>
      <c r="AX404" s="17">
        <v>5</v>
      </c>
      <c r="AY404" s="17">
        <v>15</v>
      </c>
      <c r="AZ404" s="17">
        <v>0</v>
      </c>
      <c r="BA404" s="17">
        <v>0</v>
      </c>
      <c r="BB404" s="17">
        <v>0</v>
      </c>
      <c r="BC404" s="17">
        <v>3</v>
      </c>
      <c r="BD404" s="17">
        <v>0</v>
      </c>
      <c r="BE404" s="17">
        <v>0</v>
      </c>
      <c r="BF404" s="17">
        <v>6</v>
      </c>
      <c r="BG404" s="17">
        <v>350</v>
      </c>
      <c r="BH404" s="15">
        <v>358</v>
      </c>
      <c r="BI404" s="15">
        <v>421.5</v>
      </c>
      <c r="BJ404" s="15">
        <v>122</v>
      </c>
      <c r="BK404" s="15">
        <v>90.3</v>
      </c>
      <c r="BL404" s="17">
        <v>0</v>
      </c>
      <c r="BM404" s="17">
        <v>0</v>
      </c>
      <c r="BN404" s="17">
        <v>0</v>
      </c>
      <c r="BO404" s="17">
        <v>0</v>
      </c>
      <c r="BP404" s="17">
        <v>17</v>
      </c>
      <c r="BQ404" s="15">
        <v>1.1499999999999999</v>
      </c>
      <c r="BR404" s="15">
        <v>2.4500000000000002</v>
      </c>
      <c r="BS404" s="15">
        <v>3.6</v>
      </c>
      <c r="BT404" s="15">
        <v>20.74</v>
      </c>
      <c r="BU404" s="15"/>
      <c r="BV404" s="15"/>
      <c r="BW404" s="15"/>
      <c r="BX404" s="15"/>
      <c r="BY404" s="15"/>
      <c r="BZ404" s="15"/>
      <c r="CA404" s="15"/>
      <c r="CB404" s="15"/>
      <c r="CC404" s="17">
        <v>170</v>
      </c>
      <c r="CD404" s="17">
        <v>68</v>
      </c>
      <c r="CE404" s="17">
        <v>67</v>
      </c>
      <c r="CF404" s="17">
        <v>52</v>
      </c>
      <c r="CG404" s="17">
        <v>214</v>
      </c>
      <c r="CH404" s="17">
        <v>118</v>
      </c>
      <c r="CI404" s="17">
        <v>150</v>
      </c>
      <c r="CJ404" s="17">
        <v>78</v>
      </c>
      <c r="CK404" s="17">
        <v>7.0000000000000007E-2</v>
      </c>
      <c r="CL404" s="17">
        <v>0</v>
      </c>
      <c r="CM404" s="17">
        <v>0.15</v>
      </c>
      <c r="CN404" s="17">
        <v>0.22</v>
      </c>
      <c r="CO404" s="17">
        <v>1.24</v>
      </c>
      <c r="CP404" s="17">
        <v>0.89</v>
      </c>
      <c r="CQ404" s="17">
        <v>38</v>
      </c>
      <c r="CR404" s="17">
        <v>26</v>
      </c>
      <c r="CS404" s="17">
        <v>511</v>
      </c>
      <c r="CT404" s="17">
        <v>214</v>
      </c>
      <c r="CU404" s="17">
        <v>136</v>
      </c>
      <c r="CV404" s="17">
        <v>56</v>
      </c>
      <c r="CW404" s="17">
        <v>400</v>
      </c>
      <c r="CX404" s="17">
        <v>151</v>
      </c>
      <c r="CY404" s="17">
        <v>1.01</v>
      </c>
      <c r="CZ404" s="17">
        <v>0.3</v>
      </c>
      <c r="DA404" s="17">
        <v>0</v>
      </c>
      <c r="DB404" s="15"/>
      <c r="DC404" s="15"/>
      <c r="DD404" s="15"/>
      <c r="DE404" s="15"/>
      <c r="DF404" s="15"/>
      <c r="DG404" s="15"/>
      <c r="DH404" s="15"/>
    </row>
    <row r="405" spans="1:112" ht="27.75" thickBot="1">
      <c r="A405" s="18" t="b">
        <v>1</v>
      </c>
      <c r="B405" s="18" t="b">
        <v>1</v>
      </c>
      <c r="C405" s="15"/>
      <c r="D405" s="15"/>
      <c r="E405" s="17">
        <v>510281</v>
      </c>
      <c r="F405" s="17">
        <v>0</v>
      </c>
      <c r="G405" s="17">
        <v>0</v>
      </c>
      <c r="H405" s="17">
        <v>0</v>
      </c>
      <c r="I405" s="17">
        <v>0</v>
      </c>
      <c r="J405" s="15">
        <v>0</v>
      </c>
      <c r="K405" s="17">
        <v>0</v>
      </c>
      <c r="L405" s="17">
        <v>3</v>
      </c>
      <c r="M405" s="15">
        <v>2.2999999999999998</v>
      </c>
      <c r="N405" s="15"/>
      <c r="O405" s="17">
        <v>0</v>
      </c>
      <c r="P405" s="15" t="s">
        <v>1538</v>
      </c>
      <c r="Q405" s="15">
        <v>0</v>
      </c>
      <c r="R405" s="17">
        <v>403</v>
      </c>
      <c r="S405" s="18" t="b">
        <v>0</v>
      </c>
      <c r="T405" s="15"/>
      <c r="U405" s="15"/>
      <c r="V405" s="17">
        <v>65</v>
      </c>
      <c r="W405" s="15" t="s">
        <v>1536</v>
      </c>
      <c r="X405" s="15">
        <v>1.8</v>
      </c>
      <c r="Y405" s="18" t="b">
        <v>0</v>
      </c>
      <c r="Z405" s="15" t="s">
        <v>1537</v>
      </c>
      <c r="AA405" s="15">
        <v>0.1</v>
      </c>
      <c r="AB405" s="18" t="b">
        <v>0</v>
      </c>
      <c r="AC405" s="15"/>
      <c r="AD405" s="15" t="s">
        <v>519</v>
      </c>
      <c r="AE405" s="17">
        <v>15</v>
      </c>
      <c r="AF405" s="17">
        <v>43</v>
      </c>
      <c r="AG405" s="17">
        <v>43</v>
      </c>
      <c r="AH405" s="17">
        <v>0</v>
      </c>
      <c r="AI405" s="17">
        <v>0</v>
      </c>
      <c r="AJ405" s="17">
        <v>0</v>
      </c>
      <c r="AK405" s="17">
        <v>0</v>
      </c>
      <c r="AL405" s="15">
        <v>0</v>
      </c>
      <c r="AM405" s="15">
        <v>6.6</v>
      </c>
      <c r="AN405" s="15" t="s">
        <v>1959</v>
      </c>
      <c r="AO405" s="15"/>
      <c r="AP405" s="15"/>
      <c r="AQ405" s="15"/>
      <c r="AR405" s="15"/>
      <c r="AS405" s="18" t="b">
        <v>0</v>
      </c>
      <c r="AT405" s="15" t="s">
        <v>2824</v>
      </c>
      <c r="AU405" s="17">
        <v>817</v>
      </c>
      <c r="AV405" s="17">
        <v>1</v>
      </c>
      <c r="AW405" s="17">
        <v>2</v>
      </c>
      <c r="AX405" s="17">
        <v>3</v>
      </c>
      <c r="AY405" s="17">
        <v>7</v>
      </c>
      <c r="AZ405" s="17">
        <v>0</v>
      </c>
      <c r="BA405" s="17">
        <v>0</v>
      </c>
      <c r="BB405" s="17">
        <v>0</v>
      </c>
      <c r="BC405" s="17">
        <v>2</v>
      </c>
      <c r="BD405" s="17">
        <v>0</v>
      </c>
      <c r="BE405" s="17">
        <v>0</v>
      </c>
      <c r="BF405" s="17">
        <v>1</v>
      </c>
      <c r="BG405" s="17">
        <v>140</v>
      </c>
      <c r="BH405" s="15">
        <v>138.6</v>
      </c>
      <c r="BI405" s="15">
        <v>198.4</v>
      </c>
      <c r="BJ405" s="15">
        <v>321</v>
      </c>
      <c r="BK405" s="15">
        <v>65.8</v>
      </c>
      <c r="BL405" s="17">
        <v>0</v>
      </c>
      <c r="BM405" s="17">
        <v>0</v>
      </c>
      <c r="BN405" s="17">
        <v>0</v>
      </c>
      <c r="BO405" s="17">
        <v>0</v>
      </c>
      <c r="BP405" s="17">
        <v>7</v>
      </c>
      <c r="BQ405" s="15">
        <v>2.5</v>
      </c>
      <c r="BR405" s="15">
        <v>1.59</v>
      </c>
      <c r="BS405" s="15">
        <v>4.09</v>
      </c>
      <c r="BT405" s="15">
        <v>11.24</v>
      </c>
      <c r="BU405" s="15"/>
      <c r="BV405" s="15"/>
      <c r="BW405" s="15"/>
      <c r="BX405" s="15"/>
      <c r="BY405" s="15"/>
      <c r="BZ405" s="15"/>
      <c r="CA405" s="15"/>
      <c r="CB405" s="15"/>
      <c r="CC405" s="17">
        <v>286</v>
      </c>
      <c r="CD405" s="17">
        <v>132</v>
      </c>
      <c r="CE405" s="17">
        <v>171</v>
      </c>
      <c r="CF405" s="17">
        <v>113</v>
      </c>
      <c r="CG405" s="17">
        <v>88</v>
      </c>
      <c r="CH405" s="17">
        <v>55</v>
      </c>
      <c r="CI405" s="17">
        <v>209</v>
      </c>
      <c r="CJ405" s="17">
        <v>106</v>
      </c>
      <c r="CK405" s="17">
        <v>0.28000000000000003</v>
      </c>
      <c r="CL405" s="17">
        <v>0</v>
      </c>
      <c r="CM405" s="17">
        <v>0.18</v>
      </c>
      <c r="CN405" s="17">
        <v>0.46</v>
      </c>
      <c r="CO405" s="17">
        <v>1.24</v>
      </c>
      <c r="CP405" s="17">
        <v>0.77</v>
      </c>
      <c r="CQ405" s="17">
        <v>51</v>
      </c>
      <c r="CR405" s="17">
        <v>36</v>
      </c>
      <c r="CS405" s="17">
        <v>524</v>
      </c>
      <c r="CT405" s="17">
        <v>224</v>
      </c>
      <c r="CU405" s="17">
        <v>310</v>
      </c>
      <c r="CV405" s="17">
        <v>135</v>
      </c>
      <c r="CW405" s="17">
        <v>458</v>
      </c>
      <c r="CX405" s="17">
        <v>182</v>
      </c>
      <c r="CY405" s="17">
        <v>0.77</v>
      </c>
      <c r="CZ405" s="17">
        <v>0.33</v>
      </c>
      <c r="DA405" s="17">
        <v>0</v>
      </c>
      <c r="DB405" s="15"/>
      <c r="DC405" s="15"/>
      <c r="DD405" s="15"/>
      <c r="DE405" s="15"/>
      <c r="DF405" s="15"/>
      <c r="DG405" s="15"/>
      <c r="DH405" s="15"/>
    </row>
    <row r="406" spans="1:112" ht="17.25" thickBot="1">
      <c r="A406" s="18" t="b">
        <v>1</v>
      </c>
      <c r="B406" s="18" t="b">
        <v>1</v>
      </c>
      <c r="C406" s="15"/>
      <c r="D406" s="15"/>
      <c r="E406" s="17">
        <v>433036</v>
      </c>
      <c r="F406" s="17">
        <v>0</v>
      </c>
      <c r="G406" s="17">
        <v>0</v>
      </c>
      <c r="H406" s="17">
        <v>0</v>
      </c>
      <c r="I406" s="17">
        <v>0</v>
      </c>
      <c r="J406" s="15">
        <v>0</v>
      </c>
      <c r="K406" s="17">
        <v>0</v>
      </c>
      <c r="L406" s="17">
        <v>3</v>
      </c>
      <c r="M406" s="15">
        <v>2.1</v>
      </c>
      <c r="N406" s="15"/>
      <c r="O406" s="17">
        <v>0</v>
      </c>
      <c r="P406" s="15" t="s">
        <v>2843</v>
      </c>
      <c r="Q406" s="15">
        <v>0</v>
      </c>
      <c r="R406" s="17">
        <v>404</v>
      </c>
      <c r="S406" s="18" t="b">
        <v>0</v>
      </c>
      <c r="T406" s="15"/>
      <c r="U406" s="15"/>
      <c r="V406" s="17">
        <v>60</v>
      </c>
      <c r="W406" s="15" t="s">
        <v>2844</v>
      </c>
      <c r="X406" s="15">
        <v>3.3</v>
      </c>
      <c r="Y406" s="18" t="b">
        <v>0</v>
      </c>
      <c r="Z406" s="15" t="s">
        <v>2845</v>
      </c>
      <c r="AA406" s="15">
        <v>0.3</v>
      </c>
      <c r="AB406" s="18" t="b">
        <v>0</v>
      </c>
      <c r="AC406" s="15"/>
      <c r="AD406" s="15" t="s">
        <v>519</v>
      </c>
      <c r="AE406" s="17">
        <v>15</v>
      </c>
      <c r="AF406" s="17">
        <v>43</v>
      </c>
      <c r="AG406" s="17">
        <v>92</v>
      </c>
      <c r="AH406" s="17">
        <v>0</v>
      </c>
      <c r="AI406" s="17">
        <v>0</v>
      </c>
      <c r="AJ406" s="17">
        <v>0</v>
      </c>
      <c r="AK406" s="17">
        <v>0</v>
      </c>
      <c r="AL406" s="15">
        <v>0</v>
      </c>
      <c r="AM406" s="15">
        <v>15.3</v>
      </c>
      <c r="AN406" s="15" t="s">
        <v>2845</v>
      </c>
      <c r="AO406" s="15"/>
      <c r="AP406" s="15"/>
      <c r="AQ406" s="15"/>
      <c r="AR406" s="15"/>
      <c r="AS406" s="18" t="b">
        <v>0</v>
      </c>
      <c r="AT406" s="15" t="s">
        <v>2846</v>
      </c>
      <c r="AU406" s="17">
        <v>1623</v>
      </c>
      <c r="AV406" s="17">
        <v>5</v>
      </c>
      <c r="AW406" s="17">
        <v>3</v>
      </c>
      <c r="AX406" s="17">
        <v>7</v>
      </c>
      <c r="AY406" s="17">
        <v>18</v>
      </c>
      <c r="AZ406" s="17">
        <v>0</v>
      </c>
      <c r="BA406" s="17">
        <v>0</v>
      </c>
      <c r="BB406" s="17">
        <v>0</v>
      </c>
      <c r="BC406" s="17">
        <v>2</v>
      </c>
      <c r="BD406" s="17">
        <v>0</v>
      </c>
      <c r="BE406" s="17">
        <v>0</v>
      </c>
      <c r="BF406" s="17">
        <v>6</v>
      </c>
      <c r="BG406" s="17">
        <v>337</v>
      </c>
      <c r="BH406" s="15">
        <v>340</v>
      </c>
      <c r="BI406" s="15">
        <v>347.8</v>
      </c>
      <c r="BJ406" s="15">
        <v>435</v>
      </c>
      <c r="BK406" s="15">
        <v>111.2</v>
      </c>
      <c r="BL406" s="17">
        <v>0</v>
      </c>
      <c r="BM406" s="17">
        <v>0</v>
      </c>
      <c r="BN406" s="17">
        <v>0</v>
      </c>
      <c r="BO406" s="17">
        <v>0</v>
      </c>
      <c r="BP406" s="17">
        <v>19</v>
      </c>
      <c r="BQ406" s="15">
        <v>4.6100000000000003</v>
      </c>
      <c r="BR406" s="15">
        <v>2.35</v>
      </c>
      <c r="BS406" s="15">
        <v>6.96</v>
      </c>
      <c r="BT406" s="15">
        <v>18.82</v>
      </c>
      <c r="BU406" s="17">
        <v>6</v>
      </c>
      <c r="BV406" s="15"/>
      <c r="BW406" s="17">
        <v>4</v>
      </c>
      <c r="BX406" s="15"/>
      <c r="BY406" s="15"/>
      <c r="BZ406" s="15"/>
      <c r="CA406" s="15"/>
      <c r="CB406" s="15"/>
      <c r="CC406" s="17">
        <v>178</v>
      </c>
      <c r="CD406" s="17">
        <v>74</v>
      </c>
      <c r="CE406" s="17">
        <v>102</v>
      </c>
      <c r="CF406" s="17">
        <v>74</v>
      </c>
      <c r="CG406" s="17">
        <v>51</v>
      </c>
      <c r="CH406" s="17">
        <v>30</v>
      </c>
      <c r="CI406" s="17">
        <v>105</v>
      </c>
      <c r="CJ406" s="17">
        <v>61</v>
      </c>
      <c r="CK406" s="17">
        <v>0.26</v>
      </c>
      <c r="CL406" s="17">
        <v>0</v>
      </c>
      <c r="CM406" s="17">
        <v>0.13</v>
      </c>
      <c r="CN406" s="17">
        <v>0.39</v>
      </c>
      <c r="CO406" s="17">
        <v>1.04</v>
      </c>
      <c r="CP406" s="17">
        <v>1</v>
      </c>
      <c r="CQ406" s="17">
        <v>78</v>
      </c>
      <c r="CR406" s="17">
        <v>50</v>
      </c>
      <c r="CS406" s="17">
        <v>472</v>
      </c>
      <c r="CT406" s="17">
        <v>185</v>
      </c>
      <c r="CU406" s="17">
        <v>134</v>
      </c>
      <c r="CV406" s="17">
        <v>55</v>
      </c>
      <c r="CW406" s="17">
        <v>308</v>
      </c>
      <c r="CX406" s="17">
        <v>106</v>
      </c>
      <c r="CY406" s="17">
        <v>1.05</v>
      </c>
      <c r="CZ406" s="17">
        <v>0.39</v>
      </c>
      <c r="DA406" s="17">
        <v>0</v>
      </c>
      <c r="DB406" s="15"/>
      <c r="DC406" s="15"/>
      <c r="DD406" s="15"/>
      <c r="DE406" s="15"/>
      <c r="DF406" s="15"/>
      <c r="DG406" s="15"/>
      <c r="DH406" s="15"/>
    </row>
    <row r="407" spans="1:112" ht="27.75" thickBot="1">
      <c r="A407" s="18" t="b">
        <v>1</v>
      </c>
      <c r="B407" s="18" t="b">
        <v>1</v>
      </c>
      <c r="C407" s="15"/>
      <c r="D407" s="15"/>
      <c r="E407" s="17">
        <v>465694</v>
      </c>
      <c r="F407" s="17">
        <v>0</v>
      </c>
      <c r="G407" s="17">
        <v>0</v>
      </c>
      <c r="H407" s="17">
        <v>0</v>
      </c>
      <c r="I407" s="17">
        <v>0</v>
      </c>
      <c r="J407" s="15">
        <v>0</v>
      </c>
      <c r="K407" s="17">
        <v>0</v>
      </c>
      <c r="L407" s="17">
        <v>3</v>
      </c>
      <c r="M407" s="15">
        <v>2</v>
      </c>
      <c r="N407" s="15"/>
      <c r="O407" s="17">
        <v>0</v>
      </c>
      <c r="P407" s="15" t="s">
        <v>1646</v>
      </c>
      <c r="Q407" s="15">
        <v>0</v>
      </c>
      <c r="R407" s="17">
        <v>405</v>
      </c>
      <c r="S407" s="18" t="b">
        <v>0</v>
      </c>
      <c r="T407" s="15"/>
      <c r="U407" s="15"/>
      <c r="V407" s="17">
        <v>55</v>
      </c>
      <c r="W407" s="15" t="s">
        <v>2023</v>
      </c>
      <c r="X407" s="15">
        <v>2.5</v>
      </c>
      <c r="Y407" s="18" t="b">
        <v>0</v>
      </c>
      <c r="Z407" s="15" t="s">
        <v>2838</v>
      </c>
      <c r="AA407" s="15">
        <v>0.1</v>
      </c>
      <c r="AB407" s="18" t="b">
        <v>0</v>
      </c>
      <c r="AC407" s="15"/>
      <c r="AD407" s="15" t="s">
        <v>519</v>
      </c>
      <c r="AE407" s="17">
        <v>15</v>
      </c>
      <c r="AF407" s="17">
        <v>43</v>
      </c>
      <c r="AG407" s="17">
        <v>63</v>
      </c>
      <c r="AH407" s="17">
        <v>0</v>
      </c>
      <c r="AI407" s="17">
        <v>0</v>
      </c>
      <c r="AJ407" s="17">
        <v>0</v>
      </c>
      <c r="AK407" s="17">
        <v>0</v>
      </c>
      <c r="AL407" s="15">
        <v>0</v>
      </c>
      <c r="AM407" s="15">
        <v>11.5</v>
      </c>
      <c r="AN407" s="15" t="s">
        <v>2024</v>
      </c>
      <c r="AO407" s="15"/>
      <c r="AP407" s="15"/>
      <c r="AQ407" s="15"/>
      <c r="AR407" s="15"/>
      <c r="AS407" s="18" t="b">
        <v>0</v>
      </c>
      <c r="AT407" s="15" t="s">
        <v>2839</v>
      </c>
      <c r="AU407" s="17">
        <v>1561</v>
      </c>
      <c r="AV407" s="17">
        <v>1</v>
      </c>
      <c r="AW407" s="17">
        <v>0</v>
      </c>
      <c r="AX407" s="17">
        <v>7</v>
      </c>
      <c r="AY407" s="17">
        <v>18</v>
      </c>
      <c r="AZ407" s="17">
        <v>0</v>
      </c>
      <c r="BA407" s="17">
        <v>0</v>
      </c>
      <c r="BB407" s="17">
        <v>0</v>
      </c>
      <c r="BC407" s="17">
        <v>6</v>
      </c>
      <c r="BD407" s="17">
        <v>0</v>
      </c>
      <c r="BE407" s="17">
        <v>0</v>
      </c>
      <c r="BF407" s="17">
        <v>1</v>
      </c>
      <c r="BG407" s="17">
        <v>337</v>
      </c>
      <c r="BH407" s="15">
        <v>309.8</v>
      </c>
      <c r="BI407" s="15">
        <v>234.1</v>
      </c>
      <c r="BJ407" s="15">
        <v>72</v>
      </c>
      <c r="BK407" s="15">
        <v>61.5</v>
      </c>
      <c r="BL407" s="17">
        <v>0</v>
      </c>
      <c r="BM407" s="17">
        <v>0</v>
      </c>
      <c r="BN407" s="17">
        <v>0</v>
      </c>
      <c r="BO407" s="17">
        <v>0</v>
      </c>
      <c r="BP407" s="17">
        <v>17</v>
      </c>
      <c r="BQ407" s="15">
        <v>0.68</v>
      </c>
      <c r="BR407" s="15">
        <v>1.1200000000000001</v>
      </c>
      <c r="BS407" s="15">
        <v>1.8</v>
      </c>
      <c r="BT407" s="15">
        <v>20.350000000000001</v>
      </c>
      <c r="BU407" s="15"/>
      <c r="BV407" s="15"/>
      <c r="BW407" s="15"/>
      <c r="BX407" s="15"/>
      <c r="BY407" s="15"/>
      <c r="BZ407" s="15"/>
      <c r="CA407" s="15"/>
      <c r="CB407" s="15"/>
      <c r="CC407" s="17">
        <v>197</v>
      </c>
      <c r="CD407" s="17">
        <v>86</v>
      </c>
      <c r="CE407" s="17">
        <v>147</v>
      </c>
      <c r="CF407" s="17">
        <v>99</v>
      </c>
      <c r="CG407" s="17">
        <v>259</v>
      </c>
      <c r="CH407" s="17">
        <v>137</v>
      </c>
      <c r="CI407" s="17">
        <v>219</v>
      </c>
      <c r="CJ407" s="17">
        <v>110</v>
      </c>
      <c r="CK407" s="17">
        <v>0.04</v>
      </c>
      <c r="CL407" s="17">
        <v>0</v>
      </c>
      <c r="CM407" s="17">
        <v>0.06</v>
      </c>
      <c r="CN407" s="17">
        <v>0.1</v>
      </c>
      <c r="CO407" s="17">
        <v>1.17</v>
      </c>
      <c r="CP407" s="17">
        <v>1.04</v>
      </c>
      <c r="CQ407" s="17">
        <v>172</v>
      </c>
      <c r="CR407" s="17">
        <v>105</v>
      </c>
      <c r="CS407" s="17">
        <v>409</v>
      </c>
      <c r="CT407" s="17">
        <v>148</v>
      </c>
      <c r="CU407" s="17">
        <v>236</v>
      </c>
      <c r="CV407" s="17">
        <v>92</v>
      </c>
      <c r="CW407" s="17">
        <v>462</v>
      </c>
      <c r="CX407" s="17">
        <v>184</v>
      </c>
      <c r="CY407" s="17">
        <v>0.98</v>
      </c>
      <c r="CZ407" s="17">
        <v>0.4</v>
      </c>
      <c r="DA407" s="17">
        <v>0</v>
      </c>
      <c r="DB407" s="15"/>
      <c r="DC407" s="15"/>
      <c r="DD407" s="15"/>
      <c r="DE407" s="15"/>
      <c r="DF407" s="15"/>
      <c r="DG407" s="15"/>
      <c r="DH407" s="15"/>
    </row>
    <row r="408" spans="1:112" ht="17.25" thickBot="1">
      <c r="A408" s="18" t="b">
        <v>1</v>
      </c>
      <c r="B408" s="18" t="b">
        <v>1</v>
      </c>
      <c r="C408" s="15"/>
      <c r="D408" s="15"/>
      <c r="E408" s="17">
        <v>91651</v>
      </c>
      <c r="F408" s="17">
        <v>0</v>
      </c>
      <c r="G408" s="17">
        <v>0</v>
      </c>
      <c r="H408" s="17">
        <v>0</v>
      </c>
      <c r="I408" s="17">
        <v>0</v>
      </c>
      <c r="J408" s="15">
        <v>0</v>
      </c>
      <c r="K408" s="17">
        <v>0</v>
      </c>
      <c r="L408" s="17">
        <v>3</v>
      </c>
      <c r="M408" s="15">
        <v>2</v>
      </c>
      <c r="N408" s="15"/>
      <c r="O408" s="17">
        <v>0</v>
      </c>
      <c r="P408" s="15" t="s">
        <v>703</v>
      </c>
      <c r="Q408" s="15">
        <v>0</v>
      </c>
      <c r="R408" s="17">
        <v>406</v>
      </c>
      <c r="S408" s="18" t="b">
        <v>0</v>
      </c>
      <c r="T408" s="15"/>
      <c r="U408" s="15"/>
      <c r="V408" s="17">
        <v>55</v>
      </c>
      <c r="W408" s="15" t="s">
        <v>704</v>
      </c>
      <c r="X408" s="15">
        <v>1.5</v>
      </c>
      <c r="Y408" s="18" t="b">
        <v>0</v>
      </c>
      <c r="Z408" s="15" t="s">
        <v>1161</v>
      </c>
      <c r="AA408" s="15">
        <v>0</v>
      </c>
      <c r="AB408" s="18" t="b">
        <v>0</v>
      </c>
      <c r="AC408" s="15"/>
      <c r="AD408" s="15" t="s">
        <v>519</v>
      </c>
      <c r="AE408" s="17">
        <v>15</v>
      </c>
      <c r="AF408" s="17">
        <v>43</v>
      </c>
      <c r="AG408" s="17">
        <v>9</v>
      </c>
      <c r="AH408" s="17">
        <v>0</v>
      </c>
      <c r="AI408" s="17">
        <v>0</v>
      </c>
      <c r="AJ408" s="17">
        <v>0</v>
      </c>
      <c r="AK408" s="17">
        <v>0</v>
      </c>
      <c r="AL408" s="15">
        <v>0</v>
      </c>
      <c r="AM408" s="15">
        <v>1.6</v>
      </c>
      <c r="AN408" s="15" t="s">
        <v>1161</v>
      </c>
      <c r="AO408" s="15"/>
      <c r="AP408" s="15"/>
      <c r="AQ408" s="15"/>
      <c r="AR408" s="15"/>
      <c r="AS408" s="18" t="b">
        <v>0</v>
      </c>
      <c r="AT408" s="15" t="s">
        <v>2837</v>
      </c>
      <c r="AU408" s="17">
        <v>125</v>
      </c>
      <c r="AV408" s="17">
        <v>0</v>
      </c>
      <c r="AW408" s="17">
        <v>1</v>
      </c>
      <c r="AX408" s="17">
        <v>0</v>
      </c>
      <c r="AY408" s="17">
        <v>3</v>
      </c>
      <c r="AZ408" s="17">
        <v>0</v>
      </c>
      <c r="BA408" s="17">
        <v>0</v>
      </c>
      <c r="BB408" s="17">
        <v>0</v>
      </c>
      <c r="BC408" s="17">
        <v>0</v>
      </c>
      <c r="BD408" s="17">
        <v>0</v>
      </c>
      <c r="BE408" s="17">
        <v>0</v>
      </c>
      <c r="BF408" s="17">
        <v>0</v>
      </c>
      <c r="BG408" s="17">
        <v>41</v>
      </c>
      <c r="BH408" s="15">
        <v>46</v>
      </c>
      <c r="BI408" s="15">
        <v>65.5</v>
      </c>
      <c r="BJ408" s="15">
        <v>3</v>
      </c>
      <c r="BK408" s="15">
        <v>11.5</v>
      </c>
      <c r="BL408" s="17">
        <v>0</v>
      </c>
      <c r="BM408" s="17">
        <v>0</v>
      </c>
      <c r="BN408" s="17">
        <v>0</v>
      </c>
      <c r="BO408" s="17">
        <v>0</v>
      </c>
      <c r="BP408" s="17">
        <v>1</v>
      </c>
      <c r="BQ408" s="15">
        <v>0.13</v>
      </c>
      <c r="BR408" s="15">
        <v>0.42</v>
      </c>
      <c r="BS408" s="15">
        <v>0.55000000000000004</v>
      </c>
      <c r="BT408" s="15">
        <v>4</v>
      </c>
      <c r="BU408" s="15"/>
      <c r="BV408" s="15"/>
      <c r="BW408" s="15"/>
      <c r="BX408" s="15"/>
      <c r="BY408" s="15"/>
      <c r="BZ408" s="15"/>
      <c r="CA408" s="15"/>
      <c r="CB408" s="15"/>
      <c r="CC408" s="17">
        <v>335</v>
      </c>
      <c r="CD408" s="17">
        <v>151</v>
      </c>
      <c r="CE408" s="17">
        <v>270</v>
      </c>
      <c r="CF408" s="17">
        <v>149</v>
      </c>
      <c r="CG408" s="17">
        <v>345</v>
      </c>
      <c r="CH408" s="17">
        <v>177</v>
      </c>
      <c r="CI408" s="17">
        <v>333</v>
      </c>
      <c r="CJ408" s="17">
        <v>156</v>
      </c>
      <c r="CK408" s="17">
        <v>0.09</v>
      </c>
      <c r="CL408" s="17">
        <v>0</v>
      </c>
      <c r="CM408" s="17">
        <v>0.3</v>
      </c>
      <c r="CN408" s="17">
        <v>0.39</v>
      </c>
      <c r="CO408" s="17">
        <v>2.88</v>
      </c>
      <c r="CP408" s="17">
        <v>2.16</v>
      </c>
      <c r="CQ408" s="17">
        <v>113</v>
      </c>
      <c r="CR408" s="17">
        <v>75</v>
      </c>
      <c r="CS408" s="17">
        <v>350</v>
      </c>
      <c r="CT408" s="17">
        <v>118</v>
      </c>
      <c r="CU408" s="17">
        <v>331</v>
      </c>
      <c r="CV408" s="17">
        <v>147</v>
      </c>
      <c r="CW408" s="17">
        <v>506</v>
      </c>
      <c r="CX408" s="17">
        <v>208</v>
      </c>
      <c r="CY408" s="17">
        <v>0.72</v>
      </c>
      <c r="CZ408" s="17">
        <v>0</v>
      </c>
      <c r="DA408" s="17">
        <v>0</v>
      </c>
      <c r="DB408" s="15"/>
      <c r="DC408" s="15"/>
      <c r="DD408" s="15"/>
      <c r="DE408" s="15"/>
      <c r="DF408" s="15"/>
      <c r="DG408" s="15"/>
      <c r="DH408" s="15"/>
    </row>
    <row r="409" spans="1:112" ht="17.25" thickBot="1">
      <c r="A409" s="18" t="b">
        <v>1</v>
      </c>
      <c r="B409" s="18" t="b">
        <v>1</v>
      </c>
      <c r="C409" s="15"/>
      <c r="D409" s="15"/>
      <c r="E409" s="17">
        <v>575204</v>
      </c>
      <c r="F409" s="17">
        <v>0</v>
      </c>
      <c r="G409" s="17">
        <v>0</v>
      </c>
      <c r="H409" s="17">
        <v>0</v>
      </c>
      <c r="I409" s="17">
        <v>0</v>
      </c>
      <c r="J409" s="15">
        <v>0</v>
      </c>
      <c r="K409" s="17">
        <v>0</v>
      </c>
      <c r="L409" s="17">
        <v>3</v>
      </c>
      <c r="M409" s="15">
        <v>1.5</v>
      </c>
      <c r="N409" s="15"/>
      <c r="O409" s="17">
        <v>0</v>
      </c>
      <c r="P409" s="15" t="s">
        <v>2064</v>
      </c>
      <c r="Q409" s="15">
        <v>0</v>
      </c>
      <c r="R409" s="17">
        <v>407</v>
      </c>
      <c r="S409" s="18" t="b">
        <v>0</v>
      </c>
      <c r="T409" s="15"/>
      <c r="U409" s="15"/>
      <c r="V409" s="17">
        <v>50</v>
      </c>
      <c r="W409" s="15" t="s">
        <v>2065</v>
      </c>
      <c r="X409" s="15">
        <v>0</v>
      </c>
      <c r="Y409" s="18" t="b">
        <v>0</v>
      </c>
      <c r="Z409" s="15" t="s">
        <v>2066</v>
      </c>
      <c r="AA409" s="15">
        <v>0</v>
      </c>
      <c r="AB409" s="18" t="b">
        <v>0</v>
      </c>
      <c r="AC409" s="15"/>
      <c r="AD409" s="15" t="s">
        <v>519</v>
      </c>
      <c r="AE409" s="17">
        <v>15</v>
      </c>
      <c r="AF409" s="17">
        <v>43</v>
      </c>
      <c r="AG409" s="17">
        <v>0</v>
      </c>
      <c r="AH409" s="17">
        <v>0</v>
      </c>
      <c r="AI409" s="17">
        <v>0</v>
      </c>
      <c r="AJ409" s="17">
        <v>0</v>
      </c>
      <c r="AK409" s="17">
        <v>0</v>
      </c>
      <c r="AL409" s="15">
        <v>0</v>
      </c>
      <c r="AM409" s="15">
        <v>0</v>
      </c>
      <c r="AN409" s="15" t="s">
        <v>2066</v>
      </c>
      <c r="AO409" s="15"/>
      <c r="AP409" s="15"/>
      <c r="AQ409" s="15"/>
      <c r="AR409" s="15"/>
      <c r="AS409" s="18" t="b">
        <v>0</v>
      </c>
      <c r="AT409" s="15" t="s">
        <v>2841</v>
      </c>
      <c r="AU409" s="17">
        <v>0</v>
      </c>
      <c r="AV409" s="17">
        <v>0</v>
      </c>
      <c r="AW409" s="17">
        <v>0</v>
      </c>
      <c r="AX409" s="17">
        <v>0</v>
      </c>
      <c r="AY409" s="17">
        <v>0</v>
      </c>
      <c r="AZ409" s="17">
        <v>0</v>
      </c>
      <c r="BA409" s="17">
        <v>0</v>
      </c>
      <c r="BB409" s="17">
        <v>0</v>
      </c>
      <c r="BC409" s="17">
        <v>0</v>
      </c>
      <c r="BD409" s="17">
        <v>0</v>
      </c>
      <c r="BE409" s="17">
        <v>0</v>
      </c>
      <c r="BF409" s="17">
        <v>0</v>
      </c>
      <c r="BG409" s="17">
        <v>0</v>
      </c>
      <c r="BH409" s="15">
        <v>0</v>
      </c>
      <c r="BI409" s="15">
        <v>0</v>
      </c>
      <c r="BJ409" s="15">
        <v>0</v>
      </c>
      <c r="BK409" s="15">
        <v>0</v>
      </c>
      <c r="BL409" s="17">
        <v>0</v>
      </c>
      <c r="BM409" s="17">
        <v>0</v>
      </c>
      <c r="BN409" s="17">
        <v>0</v>
      </c>
      <c r="BO409" s="17">
        <v>0</v>
      </c>
      <c r="BP409" s="17">
        <v>0</v>
      </c>
      <c r="BQ409" s="15">
        <v>0</v>
      </c>
      <c r="BR409" s="15">
        <v>0</v>
      </c>
      <c r="BS409" s="15">
        <v>0</v>
      </c>
      <c r="BT409" s="15">
        <v>0</v>
      </c>
      <c r="BU409" s="15"/>
      <c r="BV409" s="15"/>
      <c r="BW409" s="15"/>
      <c r="BX409" s="15"/>
      <c r="BY409" s="15"/>
      <c r="BZ409" s="15"/>
      <c r="CA409" s="15"/>
      <c r="CB409" s="15"/>
      <c r="CC409" s="17">
        <v>530</v>
      </c>
      <c r="CD409" s="17">
        <v>227</v>
      </c>
      <c r="CE409" s="17">
        <v>530</v>
      </c>
      <c r="CF409" s="17">
        <v>227</v>
      </c>
      <c r="CG409" s="17">
        <v>528</v>
      </c>
      <c r="CH409" s="17">
        <v>227</v>
      </c>
      <c r="CI409" s="17">
        <v>530</v>
      </c>
      <c r="CJ409" s="17">
        <v>227</v>
      </c>
      <c r="CK409" s="17">
        <v>0</v>
      </c>
      <c r="CL409" s="17">
        <v>0</v>
      </c>
      <c r="CM409" s="17">
        <v>0</v>
      </c>
      <c r="CN409" s="17">
        <v>0</v>
      </c>
      <c r="CO409" s="17">
        <v>0</v>
      </c>
      <c r="CP409" s="17">
        <v>0</v>
      </c>
      <c r="CQ409" s="17">
        <v>352</v>
      </c>
      <c r="CR409" s="17">
        <v>210</v>
      </c>
      <c r="CS409" s="17">
        <v>330</v>
      </c>
      <c r="CT409" s="17">
        <v>104</v>
      </c>
      <c r="CU409" s="17">
        <v>530</v>
      </c>
      <c r="CV409" s="17">
        <v>227</v>
      </c>
      <c r="CW409" s="17">
        <v>530</v>
      </c>
      <c r="CX409" s="17">
        <v>225</v>
      </c>
      <c r="CY409" s="17">
        <v>0</v>
      </c>
      <c r="CZ409" s="17">
        <v>0</v>
      </c>
      <c r="DA409" s="17">
        <v>0</v>
      </c>
      <c r="DB409" s="15"/>
      <c r="DC409" s="15"/>
      <c r="DD409" s="15"/>
      <c r="DE409" s="15"/>
      <c r="DF409" s="15"/>
      <c r="DG409" s="15"/>
      <c r="DH409" s="15"/>
    </row>
    <row r="410" spans="1:112" ht="17.25" thickBot="1">
      <c r="A410" s="18" t="b">
        <v>1</v>
      </c>
      <c r="B410" s="18" t="b">
        <v>1</v>
      </c>
      <c r="C410" s="15"/>
      <c r="D410" s="15"/>
      <c r="E410" s="17">
        <v>155405</v>
      </c>
      <c r="F410" s="17">
        <v>0</v>
      </c>
      <c r="G410" s="17">
        <v>0</v>
      </c>
      <c r="H410" s="17">
        <v>0</v>
      </c>
      <c r="I410" s="17">
        <v>0</v>
      </c>
      <c r="J410" s="15">
        <v>0</v>
      </c>
      <c r="K410" s="17">
        <v>0</v>
      </c>
      <c r="L410" s="17">
        <v>3</v>
      </c>
      <c r="M410" s="15">
        <v>1.5</v>
      </c>
      <c r="N410" s="15"/>
      <c r="O410" s="17">
        <v>0</v>
      </c>
      <c r="P410" s="15" t="s">
        <v>858</v>
      </c>
      <c r="Q410" s="15">
        <v>0</v>
      </c>
      <c r="R410" s="17">
        <v>408</v>
      </c>
      <c r="S410" s="18" t="b">
        <v>0</v>
      </c>
      <c r="T410" s="15"/>
      <c r="U410" s="15"/>
      <c r="V410" s="17">
        <v>50</v>
      </c>
      <c r="W410" s="15" t="s">
        <v>859</v>
      </c>
      <c r="X410" s="15">
        <v>0</v>
      </c>
      <c r="Y410" s="18" t="b">
        <v>0</v>
      </c>
      <c r="Z410" s="15" t="s">
        <v>395</v>
      </c>
      <c r="AA410" s="15">
        <v>0</v>
      </c>
      <c r="AB410" s="18" t="b">
        <v>0</v>
      </c>
      <c r="AC410" s="15"/>
      <c r="AD410" s="15" t="s">
        <v>519</v>
      </c>
      <c r="AE410" s="17">
        <v>15</v>
      </c>
      <c r="AF410" s="17">
        <v>43</v>
      </c>
      <c r="AG410" s="17">
        <v>0</v>
      </c>
      <c r="AH410" s="17">
        <v>0</v>
      </c>
      <c r="AI410" s="17">
        <v>0</v>
      </c>
      <c r="AJ410" s="17">
        <v>0</v>
      </c>
      <c r="AK410" s="17">
        <v>0</v>
      </c>
      <c r="AL410" s="15">
        <v>0</v>
      </c>
      <c r="AM410" s="15">
        <v>0</v>
      </c>
      <c r="AN410" s="15" t="s">
        <v>395</v>
      </c>
      <c r="AO410" s="15"/>
      <c r="AP410" s="15"/>
      <c r="AQ410" s="15"/>
      <c r="AR410" s="15"/>
      <c r="AS410" s="18" t="b">
        <v>0</v>
      </c>
      <c r="AT410" s="15" t="s">
        <v>2851</v>
      </c>
      <c r="AU410" s="17">
        <v>0</v>
      </c>
      <c r="AV410" s="17">
        <v>0</v>
      </c>
      <c r="AW410" s="17">
        <v>0</v>
      </c>
      <c r="AX410" s="17">
        <v>0</v>
      </c>
      <c r="AY410" s="17">
        <v>0</v>
      </c>
      <c r="AZ410" s="17">
        <v>0</v>
      </c>
      <c r="BA410" s="17">
        <v>0</v>
      </c>
      <c r="BB410" s="17">
        <v>0</v>
      </c>
      <c r="BC410" s="17">
        <v>0</v>
      </c>
      <c r="BD410" s="17">
        <v>0</v>
      </c>
      <c r="BE410" s="17">
        <v>0</v>
      </c>
      <c r="BF410" s="17">
        <v>0</v>
      </c>
      <c r="BG410" s="17">
        <v>0</v>
      </c>
      <c r="BH410" s="15">
        <v>0</v>
      </c>
      <c r="BI410" s="15">
        <v>0</v>
      </c>
      <c r="BJ410" s="15">
        <v>0</v>
      </c>
      <c r="BK410" s="15">
        <v>0</v>
      </c>
      <c r="BL410" s="17">
        <v>0</v>
      </c>
      <c r="BM410" s="17">
        <v>0</v>
      </c>
      <c r="BN410" s="17">
        <v>0</v>
      </c>
      <c r="BO410" s="17">
        <v>0</v>
      </c>
      <c r="BP410" s="17">
        <v>0</v>
      </c>
      <c r="BQ410" s="15">
        <v>0</v>
      </c>
      <c r="BR410" s="15">
        <v>0</v>
      </c>
      <c r="BS410" s="15">
        <v>0</v>
      </c>
      <c r="BT410" s="15">
        <v>0</v>
      </c>
      <c r="BU410" s="15"/>
      <c r="BV410" s="15"/>
      <c r="BW410" s="15"/>
      <c r="BX410" s="15"/>
      <c r="BY410" s="15"/>
      <c r="BZ410" s="15"/>
      <c r="CA410" s="15"/>
      <c r="CB410" s="15"/>
      <c r="CC410" s="17">
        <v>493</v>
      </c>
      <c r="CD410" s="17">
        <v>202</v>
      </c>
      <c r="CE410" s="17">
        <v>489</v>
      </c>
      <c r="CF410" s="17">
        <v>202</v>
      </c>
      <c r="CG410" s="17">
        <v>483</v>
      </c>
      <c r="CH410" s="17">
        <v>201</v>
      </c>
      <c r="CI410" s="17">
        <v>493</v>
      </c>
      <c r="CJ410" s="17">
        <v>202</v>
      </c>
      <c r="CK410" s="17">
        <v>0</v>
      </c>
      <c r="CL410" s="17">
        <v>0</v>
      </c>
      <c r="CM410" s="17">
        <v>0</v>
      </c>
      <c r="CN410" s="17">
        <v>0</v>
      </c>
      <c r="CO410" s="17">
        <v>0</v>
      </c>
      <c r="CP410" s="17">
        <v>0</v>
      </c>
      <c r="CQ410" s="17">
        <v>230</v>
      </c>
      <c r="CR410" s="17">
        <v>139</v>
      </c>
      <c r="CS410" s="17">
        <v>208</v>
      </c>
      <c r="CT410" s="17">
        <v>33</v>
      </c>
      <c r="CU410" s="17">
        <v>493</v>
      </c>
      <c r="CV410" s="17">
        <v>202</v>
      </c>
      <c r="CW410" s="17">
        <v>521</v>
      </c>
      <c r="CX410" s="17">
        <v>218</v>
      </c>
      <c r="CY410" s="17">
        <v>0</v>
      </c>
      <c r="CZ410" s="17">
        <v>0</v>
      </c>
      <c r="DA410" s="17">
        <v>0</v>
      </c>
      <c r="DB410" s="15"/>
      <c r="DC410" s="15"/>
      <c r="DD410" s="15"/>
      <c r="DE410" s="15"/>
      <c r="DF410" s="15"/>
      <c r="DG410" s="15"/>
      <c r="DH410" s="15"/>
    </row>
    <row r="411" spans="1:112" ht="17.25" thickBot="1">
      <c r="A411" s="18" t="b">
        <v>1</v>
      </c>
      <c r="B411" s="18" t="b">
        <v>1</v>
      </c>
      <c r="C411" s="15"/>
      <c r="D411" s="15"/>
      <c r="E411" s="17">
        <v>590039</v>
      </c>
      <c r="F411" s="17">
        <v>0</v>
      </c>
      <c r="G411" s="17">
        <v>0</v>
      </c>
      <c r="H411" s="17">
        <v>0</v>
      </c>
      <c r="I411" s="17">
        <v>0</v>
      </c>
      <c r="J411" s="15">
        <v>0</v>
      </c>
      <c r="K411" s="17">
        <v>0</v>
      </c>
      <c r="L411" s="17">
        <v>3</v>
      </c>
      <c r="M411" s="15">
        <v>1</v>
      </c>
      <c r="N411" s="15"/>
      <c r="O411" s="17">
        <v>0</v>
      </c>
      <c r="P411" s="15" t="s">
        <v>3891</v>
      </c>
      <c r="Q411" s="15">
        <v>0</v>
      </c>
      <c r="R411" s="17">
        <v>409</v>
      </c>
      <c r="S411" s="18" t="b">
        <v>0</v>
      </c>
      <c r="T411" s="15"/>
      <c r="U411" s="15"/>
      <c r="V411" s="17">
        <v>45</v>
      </c>
      <c r="W411" s="15" t="s">
        <v>3892</v>
      </c>
      <c r="X411" s="15">
        <v>1</v>
      </c>
      <c r="Y411" s="18" t="b">
        <v>0</v>
      </c>
      <c r="Z411" s="15" t="s">
        <v>3893</v>
      </c>
      <c r="AA411" s="15">
        <v>0.1</v>
      </c>
      <c r="AB411" s="18" t="b">
        <v>0</v>
      </c>
      <c r="AC411" s="15"/>
      <c r="AD411" s="15" t="s">
        <v>519</v>
      </c>
      <c r="AE411" s="17">
        <v>15</v>
      </c>
      <c r="AF411" s="17">
        <v>43</v>
      </c>
      <c r="AG411" s="17">
        <v>2</v>
      </c>
      <c r="AH411" s="17">
        <v>0</v>
      </c>
      <c r="AI411" s="17">
        <v>0</v>
      </c>
      <c r="AJ411" s="17">
        <v>0</v>
      </c>
      <c r="AK411" s="17">
        <v>0</v>
      </c>
      <c r="AL411" s="15">
        <v>0</v>
      </c>
      <c r="AM411" s="15">
        <v>0.4</v>
      </c>
      <c r="AN411" s="15" t="s">
        <v>3893</v>
      </c>
      <c r="AO411" s="15"/>
      <c r="AP411" s="15"/>
      <c r="AQ411" s="15"/>
      <c r="AR411" s="15"/>
      <c r="AS411" s="18" t="b">
        <v>0</v>
      </c>
      <c r="AT411" s="15" t="s">
        <v>3894</v>
      </c>
      <c r="AU411" s="17">
        <v>25</v>
      </c>
      <c r="AV411" s="17">
        <v>0</v>
      </c>
      <c r="AW411" s="17">
        <v>0</v>
      </c>
      <c r="AX411" s="17">
        <v>0</v>
      </c>
      <c r="AY411" s="17">
        <v>0</v>
      </c>
      <c r="AZ411" s="17">
        <v>0</v>
      </c>
      <c r="BA411" s="17">
        <v>0</v>
      </c>
      <c r="BB411" s="17">
        <v>0</v>
      </c>
      <c r="BC411" s="17">
        <v>0</v>
      </c>
      <c r="BD411" s="17">
        <v>0</v>
      </c>
      <c r="BE411" s="17">
        <v>0</v>
      </c>
      <c r="BF411" s="17">
        <v>0</v>
      </c>
      <c r="BG411" s="17">
        <v>5</v>
      </c>
      <c r="BH411" s="15">
        <v>4.2</v>
      </c>
      <c r="BI411" s="15">
        <v>28.3</v>
      </c>
      <c r="BJ411" s="15">
        <v>4</v>
      </c>
      <c r="BK411" s="15">
        <v>3.7</v>
      </c>
      <c r="BL411" s="17">
        <v>0</v>
      </c>
      <c r="BM411" s="17">
        <v>0</v>
      </c>
      <c r="BN411" s="17">
        <v>0</v>
      </c>
      <c r="BO411" s="17">
        <v>0</v>
      </c>
      <c r="BP411" s="17">
        <v>0</v>
      </c>
      <c r="BQ411" s="15">
        <v>0</v>
      </c>
      <c r="BR411" s="15">
        <v>0.21</v>
      </c>
      <c r="BS411" s="15">
        <v>0.21</v>
      </c>
      <c r="BT411" s="15">
        <v>0.34</v>
      </c>
      <c r="BU411" s="15"/>
      <c r="BV411" s="15"/>
      <c r="BW411" s="15"/>
      <c r="BX411" s="15"/>
      <c r="BY411" s="15"/>
      <c r="BZ411" s="15"/>
      <c r="CA411" s="15"/>
      <c r="CB411" s="15"/>
      <c r="CC411" s="17">
        <v>377</v>
      </c>
      <c r="CD411" s="17">
        <v>174</v>
      </c>
      <c r="CE411" s="17">
        <v>313</v>
      </c>
      <c r="CF411" s="17">
        <v>163</v>
      </c>
      <c r="CG411" s="17">
        <v>341</v>
      </c>
      <c r="CH411" s="17">
        <v>173</v>
      </c>
      <c r="CI411" s="17">
        <v>364</v>
      </c>
      <c r="CJ411" s="17">
        <v>170</v>
      </c>
      <c r="CK411" s="17">
        <v>0</v>
      </c>
      <c r="CL411" s="17">
        <v>0</v>
      </c>
      <c r="CM411" s="17">
        <v>0.76</v>
      </c>
      <c r="CN411" s="17">
        <v>0.76</v>
      </c>
      <c r="CO411" s="17">
        <v>1.22</v>
      </c>
      <c r="CP411" s="17">
        <v>0</v>
      </c>
      <c r="CQ411" s="17">
        <v>479</v>
      </c>
      <c r="CR411" s="17">
        <v>241</v>
      </c>
      <c r="CS411" s="17">
        <v>178</v>
      </c>
      <c r="CT411" s="17">
        <v>20</v>
      </c>
      <c r="CU411" s="17">
        <v>372</v>
      </c>
      <c r="CV411" s="17">
        <v>170</v>
      </c>
      <c r="CW411" s="17">
        <v>416</v>
      </c>
      <c r="CX411" s="17">
        <v>157</v>
      </c>
      <c r="CY411" s="17">
        <v>0</v>
      </c>
      <c r="CZ411" s="17">
        <v>0</v>
      </c>
      <c r="DA411" s="17">
        <v>0</v>
      </c>
      <c r="DB411" s="15"/>
      <c r="DC411" s="15"/>
      <c r="DD411" s="15"/>
      <c r="DE411" s="15"/>
      <c r="DF411" s="15"/>
      <c r="DG411" s="15"/>
      <c r="DH411" s="15"/>
    </row>
    <row r="412" spans="1:112" ht="17.25" thickBot="1">
      <c r="A412" s="18" t="b">
        <v>1</v>
      </c>
      <c r="B412" s="18" t="b">
        <v>1</v>
      </c>
      <c r="C412" s="15"/>
      <c r="D412" s="15"/>
      <c r="E412" s="17">
        <v>649208</v>
      </c>
      <c r="F412" s="17">
        <v>0</v>
      </c>
      <c r="G412" s="17">
        <v>0</v>
      </c>
      <c r="H412" s="17">
        <v>0</v>
      </c>
      <c r="I412" s="17">
        <v>0</v>
      </c>
      <c r="J412" s="15">
        <v>0</v>
      </c>
      <c r="K412" s="17">
        <v>0</v>
      </c>
      <c r="L412" s="17">
        <v>3</v>
      </c>
      <c r="M412" s="15">
        <v>1.5</v>
      </c>
      <c r="N412" s="15"/>
      <c r="O412" s="17">
        <v>0</v>
      </c>
      <c r="P412" s="15" t="s">
        <v>677</v>
      </c>
      <c r="Q412" s="15">
        <v>0</v>
      </c>
      <c r="R412" s="17">
        <v>410</v>
      </c>
      <c r="S412" s="18" t="b">
        <v>0</v>
      </c>
      <c r="T412" s="15"/>
      <c r="U412" s="15"/>
      <c r="V412" s="17">
        <v>50</v>
      </c>
      <c r="W412" s="15" t="s">
        <v>5491</v>
      </c>
      <c r="X412" s="15">
        <v>0</v>
      </c>
      <c r="Y412" s="18" t="b">
        <v>0</v>
      </c>
      <c r="Z412" s="15" t="s">
        <v>5492</v>
      </c>
      <c r="AA412" s="15">
        <v>0</v>
      </c>
      <c r="AB412" s="18" t="b">
        <v>0</v>
      </c>
      <c r="AC412" s="15"/>
      <c r="AD412" s="15" t="s">
        <v>519</v>
      </c>
      <c r="AE412" s="17">
        <v>15</v>
      </c>
      <c r="AF412" s="17">
        <v>43</v>
      </c>
      <c r="AG412" s="17">
        <v>0</v>
      </c>
      <c r="AH412" s="17">
        <v>0</v>
      </c>
      <c r="AI412" s="17">
        <v>0</v>
      </c>
      <c r="AJ412" s="17">
        <v>0</v>
      </c>
      <c r="AK412" s="17">
        <v>0</v>
      </c>
      <c r="AL412" s="15">
        <v>0</v>
      </c>
      <c r="AM412" s="15">
        <v>0</v>
      </c>
      <c r="AN412" s="15" t="s">
        <v>5492</v>
      </c>
      <c r="AO412" s="15"/>
      <c r="AP412" s="15"/>
      <c r="AQ412" s="15"/>
      <c r="AR412" s="15"/>
      <c r="AS412" s="18" t="b">
        <v>0</v>
      </c>
      <c r="AT412" s="15" t="s">
        <v>5493</v>
      </c>
      <c r="AU412" s="17">
        <v>0</v>
      </c>
      <c r="AV412" s="17">
        <v>0</v>
      </c>
      <c r="AW412" s="17">
        <v>0</v>
      </c>
      <c r="AX412" s="17">
        <v>0</v>
      </c>
      <c r="AY412" s="17">
        <v>0</v>
      </c>
      <c r="AZ412" s="17">
        <v>0</v>
      </c>
      <c r="BA412" s="17">
        <v>0</v>
      </c>
      <c r="BB412" s="17">
        <v>0</v>
      </c>
      <c r="BC412" s="17">
        <v>0</v>
      </c>
      <c r="BD412" s="17">
        <v>0</v>
      </c>
      <c r="BE412" s="17">
        <v>0</v>
      </c>
      <c r="BF412" s="17">
        <v>0</v>
      </c>
      <c r="BG412" s="17">
        <v>0</v>
      </c>
      <c r="BH412" s="15">
        <v>0</v>
      </c>
      <c r="BI412" s="15">
        <v>0</v>
      </c>
      <c r="BJ412" s="15">
        <v>0</v>
      </c>
      <c r="BK412" s="15">
        <v>0</v>
      </c>
      <c r="BL412" s="17">
        <v>0</v>
      </c>
      <c r="BM412" s="17">
        <v>0</v>
      </c>
      <c r="BN412" s="17">
        <v>0</v>
      </c>
      <c r="BO412" s="17">
        <v>0</v>
      </c>
      <c r="BP412" s="17">
        <v>0</v>
      </c>
      <c r="BQ412" s="15">
        <v>0</v>
      </c>
      <c r="BR412" s="15">
        <v>0</v>
      </c>
      <c r="BS412" s="15">
        <v>0</v>
      </c>
      <c r="BT412" s="15">
        <v>0</v>
      </c>
      <c r="BU412" s="15"/>
      <c r="BV412" s="15"/>
      <c r="BW412" s="15"/>
      <c r="BX412" s="15"/>
      <c r="BY412" s="15"/>
      <c r="BZ412" s="15"/>
      <c r="CA412" s="15"/>
      <c r="CB412" s="15"/>
      <c r="CC412" s="17">
        <v>534</v>
      </c>
      <c r="CD412" s="17">
        <v>229</v>
      </c>
      <c r="CE412" s="17">
        <v>534</v>
      </c>
      <c r="CF412" s="17">
        <v>229</v>
      </c>
      <c r="CG412" s="17">
        <v>532</v>
      </c>
      <c r="CH412" s="17">
        <v>229</v>
      </c>
      <c r="CI412" s="17">
        <v>534</v>
      </c>
      <c r="CJ412" s="17">
        <v>229</v>
      </c>
      <c r="CK412" s="17">
        <v>0</v>
      </c>
      <c r="CL412" s="17">
        <v>0</v>
      </c>
      <c r="CM412" s="17">
        <v>0</v>
      </c>
      <c r="CN412" s="17">
        <v>0</v>
      </c>
      <c r="CO412" s="17">
        <v>0</v>
      </c>
      <c r="CP412" s="17">
        <v>0</v>
      </c>
      <c r="CQ412" s="17">
        <v>363</v>
      </c>
      <c r="CR412" s="17">
        <v>218</v>
      </c>
      <c r="CS412" s="17">
        <v>341</v>
      </c>
      <c r="CT412" s="17">
        <v>112</v>
      </c>
      <c r="CU412" s="17">
        <v>534</v>
      </c>
      <c r="CV412" s="17">
        <v>229</v>
      </c>
      <c r="CW412" s="17">
        <v>520</v>
      </c>
      <c r="CX412" s="17">
        <v>217</v>
      </c>
      <c r="CY412" s="17">
        <v>0</v>
      </c>
      <c r="CZ412" s="17">
        <v>0</v>
      </c>
      <c r="DA412" s="17">
        <v>0</v>
      </c>
      <c r="DB412" s="15"/>
      <c r="DC412" s="15"/>
      <c r="DD412" s="15"/>
      <c r="DE412" s="15"/>
      <c r="DF412" s="15"/>
      <c r="DG412" s="15"/>
      <c r="DH412" s="15"/>
    </row>
    <row r="413" spans="1:112" ht="17.25" thickBot="1">
      <c r="A413" s="18" t="b">
        <v>1</v>
      </c>
      <c r="B413" s="18" t="b">
        <v>1</v>
      </c>
      <c r="C413" s="15"/>
      <c r="D413" s="15"/>
      <c r="E413" s="17">
        <v>223094</v>
      </c>
      <c r="F413" s="17">
        <v>0</v>
      </c>
      <c r="G413" s="17">
        <v>0</v>
      </c>
      <c r="H413" s="17">
        <v>0</v>
      </c>
      <c r="I413" s="17">
        <v>0</v>
      </c>
      <c r="J413" s="15">
        <v>0</v>
      </c>
      <c r="K413" s="17">
        <v>0</v>
      </c>
      <c r="L413" s="17">
        <v>4</v>
      </c>
      <c r="M413" s="15">
        <v>4</v>
      </c>
      <c r="N413" s="15"/>
      <c r="O413" s="17">
        <v>0</v>
      </c>
      <c r="P413" s="15" t="s">
        <v>853</v>
      </c>
      <c r="Q413" s="15">
        <v>0</v>
      </c>
      <c r="R413" s="17">
        <v>411</v>
      </c>
      <c r="S413" s="18" t="b">
        <v>0</v>
      </c>
      <c r="T413" s="15"/>
      <c r="U413" s="15"/>
      <c r="V413" s="17">
        <v>155</v>
      </c>
      <c r="W413" s="15" t="s">
        <v>854</v>
      </c>
      <c r="X413" s="15">
        <v>6.8</v>
      </c>
      <c r="Y413" s="18" t="b">
        <v>0</v>
      </c>
      <c r="Z413" s="15" t="s">
        <v>216</v>
      </c>
      <c r="AA413" s="15">
        <v>72.2</v>
      </c>
      <c r="AB413" s="18" t="b">
        <v>0</v>
      </c>
      <c r="AC413" s="15"/>
      <c r="AD413" s="15" t="s">
        <v>519</v>
      </c>
      <c r="AE413" s="17">
        <v>15</v>
      </c>
      <c r="AF413" s="17">
        <v>43</v>
      </c>
      <c r="AG413" s="17">
        <v>239</v>
      </c>
      <c r="AH413" s="17">
        <v>0</v>
      </c>
      <c r="AI413" s="17">
        <v>0</v>
      </c>
      <c r="AJ413" s="17">
        <v>0</v>
      </c>
      <c r="AK413" s="17">
        <v>0</v>
      </c>
      <c r="AL413" s="15">
        <v>0</v>
      </c>
      <c r="AM413" s="15">
        <v>15.4</v>
      </c>
      <c r="AN413" s="15" t="s">
        <v>216</v>
      </c>
      <c r="AO413" s="15"/>
      <c r="AP413" s="15"/>
      <c r="AQ413" s="15"/>
      <c r="AR413" s="15"/>
      <c r="AS413" s="18" t="b">
        <v>0</v>
      </c>
      <c r="AT413" s="15" t="s">
        <v>2852</v>
      </c>
      <c r="AU413" s="17">
        <v>2953</v>
      </c>
      <c r="AV413" s="17">
        <v>27</v>
      </c>
      <c r="AW413" s="17">
        <v>8</v>
      </c>
      <c r="AX413" s="17">
        <v>13</v>
      </c>
      <c r="AY413" s="17">
        <v>32</v>
      </c>
      <c r="AZ413" s="17">
        <v>0</v>
      </c>
      <c r="BA413" s="17">
        <v>0</v>
      </c>
      <c r="BB413" s="17">
        <v>1</v>
      </c>
      <c r="BC413" s="17">
        <v>2</v>
      </c>
      <c r="BD413" s="17">
        <v>0</v>
      </c>
      <c r="BE413" s="17">
        <v>0</v>
      </c>
      <c r="BF413" s="17">
        <v>43</v>
      </c>
      <c r="BG413" s="17">
        <v>952</v>
      </c>
      <c r="BH413" s="15">
        <v>1180.4000000000001</v>
      </c>
      <c r="BI413" s="15">
        <v>320.10000000000002</v>
      </c>
      <c r="BJ413" s="15">
        <v>1520</v>
      </c>
      <c r="BK413" s="15">
        <v>302.3</v>
      </c>
      <c r="BL413" s="17">
        <v>0</v>
      </c>
      <c r="BM413" s="17">
        <v>0</v>
      </c>
      <c r="BN413" s="17">
        <v>0</v>
      </c>
      <c r="BO413" s="17">
        <v>0</v>
      </c>
      <c r="BP413" s="17">
        <v>34</v>
      </c>
      <c r="BQ413" s="15">
        <v>25.5</v>
      </c>
      <c r="BR413" s="15">
        <v>2.67</v>
      </c>
      <c r="BS413" s="15">
        <v>28.17</v>
      </c>
      <c r="BT413" s="15">
        <v>38.6</v>
      </c>
      <c r="BU413" s="15"/>
      <c r="BV413" s="15"/>
      <c r="BW413" s="15"/>
      <c r="BX413" s="15"/>
      <c r="BY413" s="17">
        <v>1</v>
      </c>
      <c r="BZ413" s="15"/>
      <c r="CA413" s="15"/>
      <c r="CB413" s="15"/>
      <c r="CC413" s="17">
        <v>2</v>
      </c>
      <c r="CD413" s="17">
        <v>1</v>
      </c>
      <c r="CE413" s="17">
        <v>111</v>
      </c>
      <c r="CF413" s="17">
        <v>6</v>
      </c>
      <c r="CG413" s="17">
        <v>1</v>
      </c>
      <c r="CH413" s="17">
        <v>1</v>
      </c>
      <c r="CI413" s="17">
        <v>2</v>
      </c>
      <c r="CJ413" s="17">
        <v>1</v>
      </c>
      <c r="CK413" s="17">
        <v>0.78</v>
      </c>
      <c r="CL413" s="17">
        <v>0</v>
      </c>
      <c r="CM413" s="17">
        <v>0.08</v>
      </c>
      <c r="CN413" s="17">
        <v>0.86</v>
      </c>
      <c r="CO413" s="17">
        <v>1.18</v>
      </c>
      <c r="CP413" s="17">
        <v>0.98</v>
      </c>
      <c r="CQ413" s="17">
        <v>1</v>
      </c>
      <c r="CR413" s="17">
        <v>1</v>
      </c>
      <c r="CS413" s="17">
        <v>558</v>
      </c>
      <c r="CT413" s="17">
        <v>68</v>
      </c>
      <c r="CU413" s="17">
        <v>2</v>
      </c>
      <c r="CV413" s="17">
        <v>1</v>
      </c>
      <c r="CW413" s="17">
        <v>1</v>
      </c>
      <c r="CX413" s="17">
        <v>1</v>
      </c>
      <c r="CY413" s="17">
        <v>1.04</v>
      </c>
      <c r="CZ413" s="17">
        <v>0.4</v>
      </c>
      <c r="DA413" s="17">
        <v>0</v>
      </c>
      <c r="DB413" s="15"/>
      <c r="DC413" s="15"/>
      <c r="DD413" s="15"/>
      <c r="DE413" s="15"/>
      <c r="DF413" s="15"/>
      <c r="DG413" s="15"/>
      <c r="DH413" s="15"/>
    </row>
    <row r="414" spans="1:112" ht="17.25" thickBot="1">
      <c r="A414" s="18" t="b">
        <v>1</v>
      </c>
      <c r="B414" s="18" t="b">
        <v>1</v>
      </c>
      <c r="C414" s="15"/>
      <c r="D414" s="15"/>
      <c r="E414" s="17">
        <v>215379</v>
      </c>
      <c r="F414" s="17">
        <v>0</v>
      </c>
      <c r="G414" s="17">
        <v>0</v>
      </c>
      <c r="H414" s="17">
        <v>0</v>
      </c>
      <c r="I414" s="17">
        <v>0</v>
      </c>
      <c r="J414" s="15">
        <v>0</v>
      </c>
      <c r="K414" s="17">
        <v>0</v>
      </c>
      <c r="L414" s="17">
        <v>3</v>
      </c>
      <c r="M414" s="15">
        <v>2.2999999999999998</v>
      </c>
      <c r="N414" s="15"/>
      <c r="O414" s="17">
        <v>0</v>
      </c>
      <c r="P414" s="15" t="s">
        <v>920</v>
      </c>
      <c r="Q414" s="15">
        <v>0</v>
      </c>
      <c r="R414" s="17">
        <v>481</v>
      </c>
      <c r="S414" s="18" t="b">
        <v>0</v>
      </c>
      <c r="T414" s="15"/>
      <c r="U414" s="15"/>
      <c r="V414" s="17">
        <v>65</v>
      </c>
      <c r="W414" s="15" t="s">
        <v>921</v>
      </c>
      <c r="X414" s="15">
        <v>4.7</v>
      </c>
      <c r="Y414" s="18" t="b">
        <v>0</v>
      </c>
      <c r="Z414" s="15" t="s">
        <v>319</v>
      </c>
      <c r="AA414" s="15">
        <v>12.5</v>
      </c>
      <c r="AB414" s="18" t="b">
        <v>0</v>
      </c>
      <c r="AC414" s="15"/>
      <c r="AD414" s="15" t="s">
        <v>519</v>
      </c>
      <c r="AE414" s="17">
        <v>15</v>
      </c>
      <c r="AF414" s="17">
        <v>43</v>
      </c>
      <c r="AG414" s="17">
        <v>180</v>
      </c>
      <c r="AH414" s="17">
        <v>0</v>
      </c>
      <c r="AI414" s="17">
        <v>0</v>
      </c>
      <c r="AJ414" s="17">
        <v>0</v>
      </c>
      <c r="AK414" s="17">
        <v>0</v>
      </c>
      <c r="AL414" s="15">
        <v>0</v>
      </c>
      <c r="AM414" s="15">
        <v>27.7</v>
      </c>
      <c r="AN414" s="15" t="s">
        <v>319</v>
      </c>
      <c r="AO414" s="15"/>
      <c r="AP414" s="15"/>
      <c r="AQ414" s="15"/>
      <c r="AR414" s="15"/>
      <c r="AS414" s="18" t="b">
        <v>0</v>
      </c>
      <c r="AT414" s="15" t="s">
        <v>2965</v>
      </c>
      <c r="AU414" s="17">
        <v>3332</v>
      </c>
      <c r="AV414" s="17">
        <v>4</v>
      </c>
      <c r="AW414" s="17">
        <v>5</v>
      </c>
      <c r="AX414" s="17">
        <v>10</v>
      </c>
      <c r="AY414" s="17">
        <v>50</v>
      </c>
      <c r="AZ414" s="17">
        <v>0</v>
      </c>
      <c r="BA414" s="17">
        <v>0</v>
      </c>
      <c r="BB414" s="17">
        <v>0</v>
      </c>
      <c r="BC414" s="17">
        <v>8</v>
      </c>
      <c r="BD414" s="17">
        <v>0</v>
      </c>
      <c r="BE414" s="17">
        <v>0</v>
      </c>
      <c r="BF414" s="17">
        <v>16</v>
      </c>
      <c r="BG414" s="17">
        <v>795</v>
      </c>
      <c r="BH414" s="15">
        <v>915.2</v>
      </c>
      <c r="BI414" s="15">
        <v>961.5</v>
      </c>
      <c r="BJ414" s="15">
        <v>310</v>
      </c>
      <c r="BK414" s="15">
        <v>219</v>
      </c>
      <c r="BL414" s="17">
        <v>0</v>
      </c>
      <c r="BM414" s="17">
        <v>0</v>
      </c>
      <c r="BN414" s="17">
        <v>0</v>
      </c>
      <c r="BO414" s="17">
        <v>0</v>
      </c>
      <c r="BP414" s="17">
        <v>37</v>
      </c>
      <c r="BQ414" s="15">
        <v>2.94</v>
      </c>
      <c r="BR414" s="15">
        <v>4.79</v>
      </c>
      <c r="BS414" s="15">
        <v>7.73</v>
      </c>
      <c r="BT414" s="15">
        <v>53.65</v>
      </c>
      <c r="BU414" s="15"/>
      <c r="BV414" s="15"/>
      <c r="BW414" s="15"/>
      <c r="BX414" s="15"/>
      <c r="BY414" s="15"/>
      <c r="BZ414" s="15"/>
      <c r="CA414" s="15"/>
      <c r="CB414" s="15"/>
      <c r="CC414" s="17">
        <v>11</v>
      </c>
      <c r="CD414" s="17">
        <v>3</v>
      </c>
      <c r="CE414" s="17">
        <v>6</v>
      </c>
      <c r="CF414" s="17">
        <v>6</v>
      </c>
      <c r="CG414" s="17">
        <v>95</v>
      </c>
      <c r="CH414" s="17">
        <v>60</v>
      </c>
      <c r="CI414" s="17">
        <v>12</v>
      </c>
      <c r="CJ414" s="17">
        <v>9</v>
      </c>
      <c r="CK414" s="17">
        <v>0.08</v>
      </c>
      <c r="CL414" s="17">
        <v>0</v>
      </c>
      <c r="CM414" s="17">
        <v>0.13</v>
      </c>
      <c r="CN414" s="17">
        <v>0.21</v>
      </c>
      <c r="CO414" s="17">
        <v>1.45</v>
      </c>
      <c r="CP414" s="17">
        <v>1.35</v>
      </c>
      <c r="CQ414" s="17">
        <v>36</v>
      </c>
      <c r="CR414" s="17">
        <v>24</v>
      </c>
      <c r="CS414" s="17">
        <v>509</v>
      </c>
      <c r="CT414" s="17">
        <v>212</v>
      </c>
      <c r="CU414" s="17">
        <v>21</v>
      </c>
      <c r="CV414" s="17">
        <v>10</v>
      </c>
      <c r="CW414" s="17">
        <v>39</v>
      </c>
      <c r="CX414" s="17">
        <v>13</v>
      </c>
      <c r="CY414" s="17">
        <v>1</v>
      </c>
      <c r="CZ414" s="17">
        <v>0.27</v>
      </c>
      <c r="DA414" s="17">
        <v>0</v>
      </c>
      <c r="DB414" s="15"/>
      <c r="DC414" s="15"/>
      <c r="DD414" s="15"/>
      <c r="DE414" s="15"/>
      <c r="DF414" s="15"/>
      <c r="DG414" s="15"/>
      <c r="DH414" s="15"/>
    </row>
    <row r="415" spans="1:112" ht="66" thickBot="1">
      <c r="A415" s="18" t="b">
        <v>1</v>
      </c>
      <c r="B415" s="18" t="b">
        <v>1</v>
      </c>
      <c r="C415" s="17">
        <v>75</v>
      </c>
      <c r="D415" s="15"/>
      <c r="E415" s="17">
        <v>166989</v>
      </c>
      <c r="F415" s="17">
        <v>0</v>
      </c>
      <c r="G415" s="17">
        <v>0</v>
      </c>
      <c r="H415" s="17">
        <v>0</v>
      </c>
      <c r="I415" s="17">
        <v>0</v>
      </c>
      <c r="J415" s="15">
        <v>0</v>
      </c>
      <c r="K415" s="17">
        <v>0</v>
      </c>
      <c r="L415" s="17">
        <v>3</v>
      </c>
      <c r="M415" s="15">
        <v>1.6</v>
      </c>
      <c r="N415" s="15"/>
      <c r="O415" s="17">
        <v>0</v>
      </c>
      <c r="P415" s="15" t="s">
        <v>805</v>
      </c>
      <c r="Q415" s="15">
        <v>0</v>
      </c>
      <c r="R415" s="17">
        <v>43</v>
      </c>
      <c r="S415" s="18" t="b">
        <v>0</v>
      </c>
      <c r="T415" s="15" t="s">
        <v>5099</v>
      </c>
      <c r="U415" s="15" t="s">
        <v>5494</v>
      </c>
      <c r="V415" s="17">
        <v>60</v>
      </c>
      <c r="W415" s="15" t="s">
        <v>806</v>
      </c>
      <c r="X415" s="15">
        <v>2.7</v>
      </c>
      <c r="Y415" s="18" t="b">
        <v>0</v>
      </c>
      <c r="Z415" s="15" t="s">
        <v>305</v>
      </c>
      <c r="AA415" s="15">
        <v>1</v>
      </c>
      <c r="AB415" s="18" t="b">
        <v>0</v>
      </c>
      <c r="AC415" s="15"/>
      <c r="AD415" s="15" t="s">
        <v>1606</v>
      </c>
      <c r="AE415" s="17">
        <v>16</v>
      </c>
      <c r="AF415" s="17">
        <v>1</v>
      </c>
      <c r="AG415" s="17">
        <v>68</v>
      </c>
      <c r="AH415" s="17">
        <v>0</v>
      </c>
      <c r="AI415" s="17">
        <v>0</v>
      </c>
      <c r="AJ415" s="17">
        <v>0</v>
      </c>
      <c r="AK415" s="17">
        <v>0</v>
      </c>
      <c r="AL415" s="15">
        <v>0</v>
      </c>
      <c r="AM415" s="15">
        <v>11.3</v>
      </c>
      <c r="AN415" s="15" t="s">
        <v>305</v>
      </c>
      <c r="AO415" s="15"/>
      <c r="AP415" s="15"/>
      <c r="AQ415" s="15"/>
      <c r="AR415" s="15"/>
      <c r="AS415" s="18" t="b">
        <v>0</v>
      </c>
      <c r="AT415" s="15" t="s">
        <v>2176</v>
      </c>
      <c r="AU415" s="17">
        <v>1857</v>
      </c>
      <c r="AV415" s="17">
        <v>0</v>
      </c>
      <c r="AW415" s="17">
        <v>4</v>
      </c>
      <c r="AX415" s="17">
        <v>4</v>
      </c>
      <c r="AY415" s="17">
        <v>27</v>
      </c>
      <c r="AZ415" s="17">
        <v>0</v>
      </c>
      <c r="BA415" s="17">
        <v>0</v>
      </c>
      <c r="BB415" s="17">
        <v>0</v>
      </c>
      <c r="BC415" s="17">
        <v>0</v>
      </c>
      <c r="BD415" s="17">
        <v>0</v>
      </c>
      <c r="BE415" s="17">
        <v>0</v>
      </c>
      <c r="BF415" s="17">
        <v>3</v>
      </c>
      <c r="BG415" s="17">
        <v>417</v>
      </c>
      <c r="BH415" s="15">
        <v>432</v>
      </c>
      <c r="BI415" s="15">
        <v>513.6</v>
      </c>
      <c r="BJ415" s="15">
        <v>184</v>
      </c>
      <c r="BK415" s="15">
        <v>113.1</v>
      </c>
      <c r="BL415" s="17">
        <v>0</v>
      </c>
      <c r="BM415" s="17">
        <v>0</v>
      </c>
      <c r="BN415" s="17">
        <v>0</v>
      </c>
      <c r="BO415" s="17">
        <v>0</v>
      </c>
      <c r="BP415" s="17">
        <v>21</v>
      </c>
      <c r="BQ415" s="15">
        <v>1.1399999999999999</v>
      </c>
      <c r="BR415" s="15">
        <v>3.26</v>
      </c>
      <c r="BS415" s="15">
        <v>4.4000000000000004</v>
      </c>
      <c r="BT415" s="15">
        <v>31.34</v>
      </c>
      <c r="BU415" s="15"/>
      <c r="BV415" s="15"/>
      <c r="BW415" s="15"/>
      <c r="BX415" s="15"/>
      <c r="BY415" s="17">
        <v>3</v>
      </c>
      <c r="BZ415" s="15"/>
      <c r="CA415" s="15"/>
      <c r="CB415" s="15"/>
      <c r="CC415" s="17">
        <v>143</v>
      </c>
      <c r="CD415" s="17">
        <v>54</v>
      </c>
      <c r="CE415" s="17">
        <v>48</v>
      </c>
      <c r="CF415" s="17">
        <v>43</v>
      </c>
      <c r="CG415" s="17">
        <v>170</v>
      </c>
      <c r="CH415" s="17">
        <v>89</v>
      </c>
      <c r="CI415" s="17">
        <v>102</v>
      </c>
      <c r="CJ415" s="17">
        <v>59</v>
      </c>
      <c r="CK415" s="17">
        <v>0.06</v>
      </c>
      <c r="CL415" s="17">
        <v>0</v>
      </c>
      <c r="CM415" s="17">
        <v>0.16</v>
      </c>
      <c r="CN415" s="17">
        <v>0.22</v>
      </c>
      <c r="CO415" s="17">
        <v>1.52</v>
      </c>
      <c r="CP415" s="17">
        <v>1.31</v>
      </c>
      <c r="CQ415" s="17">
        <v>62</v>
      </c>
      <c r="CR415" s="17">
        <v>41</v>
      </c>
      <c r="CS415" s="17">
        <v>456</v>
      </c>
      <c r="CT415" s="17">
        <v>176</v>
      </c>
      <c r="CU415" s="17">
        <v>215</v>
      </c>
      <c r="CV415" s="17">
        <v>84</v>
      </c>
      <c r="CW415" s="17">
        <v>191</v>
      </c>
      <c r="CX415" s="17">
        <v>62</v>
      </c>
      <c r="CY415" s="17">
        <v>1.02</v>
      </c>
      <c r="CZ415" s="17">
        <v>0.19</v>
      </c>
      <c r="DA415" s="17">
        <v>0</v>
      </c>
      <c r="DB415" s="15"/>
      <c r="DC415" s="15"/>
      <c r="DD415" s="15"/>
      <c r="DE415" s="15"/>
      <c r="DF415" s="15"/>
      <c r="DG415" s="15"/>
      <c r="DH415" s="15"/>
    </row>
    <row r="416" spans="1:112" ht="40.5" thickBot="1">
      <c r="A416" s="18" t="b">
        <v>1</v>
      </c>
      <c r="B416" s="18" t="b">
        <v>1</v>
      </c>
      <c r="C416" s="15"/>
      <c r="D416" s="15"/>
      <c r="E416" s="17">
        <v>532605</v>
      </c>
      <c r="F416" s="17">
        <v>0</v>
      </c>
      <c r="G416" s="17">
        <v>0</v>
      </c>
      <c r="H416" s="17">
        <v>0</v>
      </c>
      <c r="I416" s="17">
        <v>0</v>
      </c>
      <c r="J416" s="15">
        <v>0</v>
      </c>
      <c r="K416" s="17">
        <v>0</v>
      </c>
      <c r="L416" s="17">
        <v>3</v>
      </c>
      <c r="M416" s="15">
        <v>1.5</v>
      </c>
      <c r="N416" s="15"/>
      <c r="O416" s="17">
        <v>0</v>
      </c>
      <c r="P416" s="15" t="s">
        <v>729</v>
      </c>
      <c r="Q416" s="15">
        <v>0</v>
      </c>
      <c r="R416" s="17">
        <v>162</v>
      </c>
      <c r="S416" s="18" t="b">
        <v>0</v>
      </c>
      <c r="T416" s="15"/>
      <c r="U416" s="15"/>
      <c r="V416" s="17">
        <v>50</v>
      </c>
      <c r="W416" s="15" t="s">
        <v>730</v>
      </c>
      <c r="X416" s="15">
        <v>1.7</v>
      </c>
      <c r="Y416" s="18" t="b">
        <v>0</v>
      </c>
      <c r="Z416" s="15" t="s">
        <v>731</v>
      </c>
      <c r="AA416" s="15">
        <v>1.6</v>
      </c>
      <c r="AB416" s="18" t="b">
        <v>0</v>
      </c>
      <c r="AC416" s="15"/>
      <c r="AD416" s="15" t="s">
        <v>519</v>
      </c>
      <c r="AE416" s="17">
        <v>16</v>
      </c>
      <c r="AF416" s="17">
        <v>1</v>
      </c>
      <c r="AG416" s="17">
        <v>47</v>
      </c>
      <c r="AH416" s="17">
        <v>0</v>
      </c>
      <c r="AI416" s="17">
        <v>0</v>
      </c>
      <c r="AJ416" s="17">
        <v>0</v>
      </c>
      <c r="AK416" s="17">
        <v>0</v>
      </c>
      <c r="AL416" s="15">
        <v>0</v>
      </c>
      <c r="AM416" s="15">
        <v>9.4</v>
      </c>
      <c r="AN416" s="15" t="s">
        <v>1275</v>
      </c>
      <c r="AO416" s="15"/>
      <c r="AP416" s="15"/>
      <c r="AQ416" s="15"/>
      <c r="AR416" s="15"/>
      <c r="AS416" s="18" t="b">
        <v>0</v>
      </c>
      <c r="AT416" s="15" t="s">
        <v>2544</v>
      </c>
      <c r="AU416" s="17">
        <v>1247</v>
      </c>
      <c r="AV416" s="17">
        <v>1</v>
      </c>
      <c r="AW416" s="17">
        <v>0</v>
      </c>
      <c r="AX416" s="17">
        <v>1</v>
      </c>
      <c r="AY416" s="17">
        <v>18</v>
      </c>
      <c r="AZ416" s="17">
        <v>0</v>
      </c>
      <c r="BA416" s="17">
        <v>0</v>
      </c>
      <c r="BB416" s="17">
        <v>0</v>
      </c>
      <c r="BC416" s="17">
        <v>4</v>
      </c>
      <c r="BD416" s="17">
        <v>0</v>
      </c>
      <c r="BE416" s="17">
        <v>0</v>
      </c>
      <c r="BF416" s="17">
        <v>3</v>
      </c>
      <c r="BG416" s="17">
        <v>257</v>
      </c>
      <c r="BH416" s="15">
        <v>229.6</v>
      </c>
      <c r="BI416" s="15">
        <v>153.9</v>
      </c>
      <c r="BJ416" s="15">
        <v>91</v>
      </c>
      <c r="BK416" s="15">
        <v>47.5</v>
      </c>
      <c r="BL416" s="17">
        <v>0</v>
      </c>
      <c r="BM416" s="17">
        <v>0</v>
      </c>
      <c r="BN416" s="17">
        <v>0</v>
      </c>
      <c r="BO416" s="17">
        <v>0</v>
      </c>
      <c r="BP416" s="17">
        <v>13</v>
      </c>
      <c r="BQ416" s="15">
        <v>2</v>
      </c>
      <c r="BR416" s="15">
        <v>0.88</v>
      </c>
      <c r="BS416" s="15">
        <v>2.88</v>
      </c>
      <c r="BT416" s="15">
        <v>18.91</v>
      </c>
      <c r="BU416" s="15"/>
      <c r="BV416" s="15"/>
      <c r="BW416" s="15"/>
      <c r="BX416" s="15"/>
      <c r="BY416" s="15"/>
      <c r="BZ416" s="15"/>
      <c r="CA416" s="15"/>
      <c r="CB416" s="15"/>
      <c r="CC416" s="17">
        <v>233</v>
      </c>
      <c r="CD416" s="17">
        <v>103</v>
      </c>
      <c r="CE416" s="17">
        <v>200</v>
      </c>
      <c r="CF416" s="17">
        <v>128</v>
      </c>
      <c r="CG416" s="17">
        <v>241</v>
      </c>
      <c r="CH416" s="17">
        <v>129</v>
      </c>
      <c r="CI416" s="17">
        <v>251</v>
      </c>
      <c r="CJ416" s="17">
        <v>124</v>
      </c>
      <c r="CK416" s="17">
        <v>0.14000000000000001</v>
      </c>
      <c r="CL416" s="17">
        <v>0</v>
      </c>
      <c r="CM416" s="17">
        <v>0.06</v>
      </c>
      <c r="CN416" s="17">
        <v>0.2</v>
      </c>
      <c r="CO416" s="17">
        <v>1.36</v>
      </c>
      <c r="CP416" s="17">
        <v>1.3</v>
      </c>
      <c r="CQ416" s="17">
        <v>337</v>
      </c>
      <c r="CR416" s="17">
        <v>197</v>
      </c>
      <c r="CS416" s="17">
        <v>315</v>
      </c>
      <c r="CT416" s="17">
        <v>91</v>
      </c>
      <c r="CU416" s="17">
        <v>316</v>
      </c>
      <c r="CV416" s="17">
        <v>139</v>
      </c>
      <c r="CW416" s="17">
        <v>157</v>
      </c>
      <c r="CX416" s="17">
        <v>49</v>
      </c>
      <c r="CY416" s="17">
        <v>0.94</v>
      </c>
      <c r="CZ416" s="17">
        <v>7.0000000000000007E-2</v>
      </c>
      <c r="DA416" s="17">
        <v>0</v>
      </c>
      <c r="DB416" s="15"/>
      <c r="DC416" s="15"/>
      <c r="DD416" s="15"/>
      <c r="DE416" s="15"/>
      <c r="DF416" s="15"/>
      <c r="DG416" s="15"/>
      <c r="DH416" s="15"/>
    </row>
    <row r="417" spans="1:112" ht="66" thickBot="1">
      <c r="A417" s="18" t="b">
        <v>1</v>
      </c>
      <c r="B417" s="18" t="b">
        <v>1</v>
      </c>
      <c r="C417" s="17">
        <v>75</v>
      </c>
      <c r="D417" s="15"/>
      <c r="E417" s="17">
        <v>59735</v>
      </c>
      <c r="F417" s="17">
        <v>0</v>
      </c>
      <c r="G417" s="17">
        <v>0</v>
      </c>
      <c r="H417" s="17">
        <v>0</v>
      </c>
      <c r="I417" s="17">
        <v>0</v>
      </c>
      <c r="J417" s="15">
        <v>0</v>
      </c>
      <c r="K417" s="17">
        <v>0</v>
      </c>
      <c r="L417" s="17">
        <v>1</v>
      </c>
      <c r="M417" s="15">
        <v>1.5</v>
      </c>
      <c r="N417" s="15"/>
      <c r="O417" s="17">
        <v>0</v>
      </c>
      <c r="P417" s="15" t="s">
        <v>559</v>
      </c>
      <c r="Q417" s="15">
        <v>0</v>
      </c>
      <c r="R417" s="17">
        <v>325</v>
      </c>
      <c r="S417" s="18" t="b">
        <v>0</v>
      </c>
      <c r="T417" s="15" t="s">
        <v>5495</v>
      </c>
      <c r="U417" s="15" t="s">
        <v>5496</v>
      </c>
      <c r="V417" s="17">
        <v>45</v>
      </c>
      <c r="W417" s="15" t="s">
        <v>2673</v>
      </c>
      <c r="X417" s="15">
        <v>3.2</v>
      </c>
      <c r="Y417" s="18" t="b">
        <v>0</v>
      </c>
      <c r="Z417" s="15" t="s">
        <v>2674</v>
      </c>
      <c r="AA417" s="15">
        <v>0.1</v>
      </c>
      <c r="AB417" s="18" t="b">
        <v>0</v>
      </c>
      <c r="AC417" s="15"/>
      <c r="AD417" s="15" t="s">
        <v>1606</v>
      </c>
      <c r="AE417" s="17">
        <v>16</v>
      </c>
      <c r="AF417" s="17">
        <v>1</v>
      </c>
      <c r="AG417" s="17">
        <v>71</v>
      </c>
      <c r="AH417" s="17">
        <v>0</v>
      </c>
      <c r="AI417" s="17">
        <v>0</v>
      </c>
      <c r="AJ417" s="17">
        <v>0</v>
      </c>
      <c r="AK417" s="17">
        <v>0</v>
      </c>
      <c r="AL417" s="15">
        <v>0</v>
      </c>
      <c r="AM417" s="15">
        <v>15.8</v>
      </c>
      <c r="AN417" s="15" t="s">
        <v>2674</v>
      </c>
      <c r="AO417" s="15"/>
      <c r="AP417" s="15"/>
      <c r="AQ417" s="15"/>
      <c r="AR417" s="15"/>
      <c r="AS417" s="18" t="b">
        <v>0</v>
      </c>
      <c r="AT417" s="15" t="s">
        <v>2675</v>
      </c>
      <c r="AU417" s="17">
        <v>1980</v>
      </c>
      <c r="AV417" s="17">
        <v>0</v>
      </c>
      <c r="AW417" s="17">
        <v>0</v>
      </c>
      <c r="AX417" s="17">
        <v>5</v>
      </c>
      <c r="AY417" s="17">
        <v>27</v>
      </c>
      <c r="AZ417" s="17">
        <v>0</v>
      </c>
      <c r="BA417" s="17">
        <v>0</v>
      </c>
      <c r="BB417" s="17">
        <v>0</v>
      </c>
      <c r="BC417" s="17">
        <v>1</v>
      </c>
      <c r="BD417" s="17">
        <v>0</v>
      </c>
      <c r="BE417" s="17">
        <v>63</v>
      </c>
      <c r="BF417" s="17">
        <v>3</v>
      </c>
      <c r="BG417" s="17">
        <v>334</v>
      </c>
      <c r="BH417" s="15">
        <v>531.4</v>
      </c>
      <c r="BI417" s="15">
        <v>0</v>
      </c>
      <c r="BJ417" s="15">
        <v>0</v>
      </c>
      <c r="BK417" s="15">
        <v>53.4</v>
      </c>
      <c r="BL417" s="17">
        <v>0</v>
      </c>
      <c r="BM417" s="17">
        <v>0</v>
      </c>
      <c r="BN417" s="17">
        <v>0</v>
      </c>
      <c r="BO417" s="17">
        <v>0</v>
      </c>
      <c r="BP417" s="17">
        <v>22</v>
      </c>
      <c r="BQ417" s="15">
        <v>0</v>
      </c>
      <c r="BR417" s="15">
        <v>0.05</v>
      </c>
      <c r="BS417" s="15">
        <v>0.05</v>
      </c>
      <c r="BT417" s="15">
        <v>28.36</v>
      </c>
      <c r="BU417" s="15"/>
      <c r="BV417" s="15"/>
      <c r="BW417" s="15"/>
      <c r="BX417" s="15"/>
      <c r="BY417" s="15"/>
      <c r="BZ417" s="15"/>
      <c r="CA417" s="15"/>
      <c r="CB417" s="15"/>
      <c r="CC417" s="17">
        <v>105</v>
      </c>
      <c r="CD417" s="17">
        <v>17</v>
      </c>
      <c r="CE417" s="17">
        <v>435</v>
      </c>
      <c r="CF417" s="17">
        <v>34</v>
      </c>
      <c r="CG417" s="17">
        <v>418</v>
      </c>
      <c r="CH417" s="17">
        <v>25</v>
      </c>
      <c r="CI417" s="17">
        <v>238</v>
      </c>
      <c r="CJ417" s="17">
        <v>17</v>
      </c>
      <c r="CK417" s="17">
        <v>0</v>
      </c>
      <c r="CL417" s="17">
        <v>2.86</v>
      </c>
      <c r="CM417" s="17">
        <v>0</v>
      </c>
      <c r="CN417" s="17">
        <v>0</v>
      </c>
      <c r="CO417" s="17">
        <v>1.29</v>
      </c>
      <c r="CP417" s="17">
        <v>1.23</v>
      </c>
      <c r="CQ417" s="17">
        <v>370</v>
      </c>
      <c r="CR417" s="17">
        <v>19</v>
      </c>
      <c r="CS417" s="17">
        <v>69</v>
      </c>
      <c r="CT417" s="17">
        <v>21</v>
      </c>
      <c r="CU417" s="17">
        <v>137</v>
      </c>
      <c r="CV417" s="17">
        <v>17</v>
      </c>
      <c r="CW417" s="17">
        <v>470</v>
      </c>
      <c r="CX417" s="17">
        <v>56</v>
      </c>
      <c r="CY417" s="17">
        <v>1</v>
      </c>
      <c r="CZ417" s="17">
        <v>0.23</v>
      </c>
      <c r="DA417" s="17">
        <v>0</v>
      </c>
      <c r="DB417" s="15"/>
      <c r="DC417" s="15"/>
      <c r="DD417" s="15"/>
      <c r="DE417" s="15"/>
      <c r="DF417" s="15"/>
      <c r="DG417" s="15"/>
      <c r="DH417" s="15"/>
    </row>
    <row r="418" spans="1:112" ht="17.25" thickBot="1">
      <c r="A418" s="18" t="b">
        <v>1</v>
      </c>
      <c r="B418" s="18" t="b">
        <v>1</v>
      </c>
      <c r="C418" s="15"/>
      <c r="D418" s="15"/>
      <c r="E418" s="17">
        <v>465247</v>
      </c>
      <c r="F418" s="17">
        <v>0</v>
      </c>
      <c r="G418" s="17">
        <v>0</v>
      </c>
      <c r="H418" s="17">
        <v>0</v>
      </c>
      <c r="I418" s="17">
        <v>0</v>
      </c>
      <c r="J418" s="15">
        <v>0</v>
      </c>
      <c r="K418" s="17">
        <v>0</v>
      </c>
      <c r="L418" s="17">
        <v>1</v>
      </c>
      <c r="M418" s="15">
        <v>2.6</v>
      </c>
      <c r="N418" s="15"/>
      <c r="O418" s="17">
        <v>0</v>
      </c>
      <c r="P418" s="15" t="s">
        <v>3906</v>
      </c>
      <c r="Q418" s="15">
        <v>0</v>
      </c>
      <c r="R418" s="17">
        <v>412</v>
      </c>
      <c r="S418" s="18" t="b">
        <v>0</v>
      </c>
      <c r="T418" s="15"/>
      <c r="U418" s="15"/>
      <c r="V418" s="17">
        <v>50</v>
      </c>
      <c r="W418" s="15" t="s">
        <v>3907</v>
      </c>
      <c r="X418" s="15">
        <v>3.4</v>
      </c>
      <c r="Y418" s="18" t="b">
        <v>0</v>
      </c>
      <c r="Z418" s="15" t="s">
        <v>3908</v>
      </c>
      <c r="AA418" s="15">
        <v>19.3</v>
      </c>
      <c r="AB418" s="18" t="b">
        <v>0</v>
      </c>
      <c r="AC418" s="15"/>
      <c r="AD418" s="15" t="s">
        <v>519</v>
      </c>
      <c r="AE418" s="17">
        <v>16</v>
      </c>
      <c r="AF418" s="17">
        <v>1</v>
      </c>
      <c r="AG418" s="17">
        <v>109</v>
      </c>
      <c r="AH418" s="17">
        <v>0</v>
      </c>
      <c r="AI418" s="17">
        <v>0</v>
      </c>
      <c r="AJ418" s="17">
        <v>0</v>
      </c>
      <c r="AK418" s="17">
        <v>0</v>
      </c>
      <c r="AL418" s="15">
        <v>0</v>
      </c>
      <c r="AM418" s="15">
        <v>21.8</v>
      </c>
      <c r="AN418" s="15" t="s">
        <v>3908</v>
      </c>
      <c r="AO418" s="15"/>
      <c r="AP418" s="15"/>
      <c r="AQ418" s="15"/>
      <c r="AR418" s="15"/>
      <c r="AS418" s="18" t="b">
        <v>0</v>
      </c>
      <c r="AT418" s="15" t="s">
        <v>3909</v>
      </c>
      <c r="AU418" s="17">
        <v>2880</v>
      </c>
      <c r="AV418" s="17">
        <v>0</v>
      </c>
      <c r="AW418" s="17">
        <v>0</v>
      </c>
      <c r="AX418" s="17">
        <v>8</v>
      </c>
      <c r="AY418" s="17">
        <v>39</v>
      </c>
      <c r="AZ418" s="17">
        <v>0</v>
      </c>
      <c r="BA418" s="17">
        <v>0</v>
      </c>
      <c r="BB418" s="17">
        <v>0</v>
      </c>
      <c r="BC418" s="17">
        <v>0</v>
      </c>
      <c r="BD418" s="17">
        <v>0</v>
      </c>
      <c r="BE418" s="17">
        <v>79</v>
      </c>
      <c r="BF418" s="17">
        <v>11</v>
      </c>
      <c r="BG418" s="17">
        <v>413</v>
      </c>
      <c r="BH418" s="15">
        <v>635.6</v>
      </c>
      <c r="BI418" s="15">
        <v>0</v>
      </c>
      <c r="BJ418" s="15">
        <v>2</v>
      </c>
      <c r="BK418" s="15">
        <v>63.7</v>
      </c>
      <c r="BL418" s="17">
        <v>0</v>
      </c>
      <c r="BM418" s="17">
        <v>0</v>
      </c>
      <c r="BN418" s="17">
        <v>0</v>
      </c>
      <c r="BO418" s="17">
        <v>0</v>
      </c>
      <c r="BP418" s="17">
        <v>32</v>
      </c>
      <c r="BQ418" s="15">
        <v>0</v>
      </c>
      <c r="BR418" s="15">
        <v>0</v>
      </c>
      <c r="BS418" s="15">
        <v>0</v>
      </c>
      <c r="BT418" s="15">
        <v>39.25</v>
      </c>
      <c r="BU418" s="15"/>
      <c r="BV418" s="15"/>
      <c r="BW418" s="15"/>
      <c r="BX418" s="15"/>
      <c r="BY418" s="15"/>
      <c r="BZ418" s="15"/>
      <c r="CA418" s="15"/>
      <c r="CB418" s="15"/>
      <c r="CC418" s="17">
        <v>66</v>
      </c>
      <c r="CD418" s="17">
        <v>15</v>
      </c>
      <c r="CE418" s="17">
        <v>513</v>
      </c>
      <c r="CF418" s="17">
        <v>59</v>
      </c>
      <c r="CG418" s="17">
        <v>355</v>
      </c>
      <c r="CH418" s="17">
        <v>2</v>
      </c>
      <c r="CI418" s="17">
        <v>213</v>
      </c>
      <c r="CJ418" s="17">
        <v>15</v>
      </c>
      <c r="CK418" s="17">
        <v>0</v>
      </c>
      <c r="CL418" s="17">
        <v>2.4700000000000002</v>
      </c>
      <c r="CM418" s="17">
        <v>0</v>
      </c>
      <c r="CN418" s="17">
        <v>0</v>
      </c>
      <c r="CO418" s="17">
        <v>1.23</v>
      </c>
      <c r="CP418" s="17">
        <v>1.22</v>
      </c>
      <c r="CQ418" s="17">
        <v>299</v>
      </c>
      <c r="CR418" s="17">
        <v>16</v>
      </c>
      <c r="CS418" s="17">
        <v>277</v>
      </c>
      <c r="CT418" s="17">
        <v>54</v>
      </c>
      <c r="CU418" s="17">
        <v>113</v>
      </c>
      <c r="CV418" s="17">
        <v>15</v>
      </c>
      <c r="CW418" s="17">
        <v>16</v>
      </c>
      <c r="CX418" s="17">
        <v>3</v>
      </c>
      <c r="CY418" s="17">
        <v>1</v>
      </c>
      <c r="CZ418" s="17">
        <v>0.25</v>
      </c>
      <c r="DA418" s="17">
        <v>0</v>
      </c>
      <c r="DB418" s="15"/>
      <c r="DC418" s="15"/>
      <c r="DD418" s="15"/>
      <c r="DE418" s="15"/>
      <c r="DF418" s="15"/>
      <c r="DG418" s="15"/>
      <c r="DH418" s="15"/>
    </row>
    <row r="419" spans="1:112" ht="17.25" thickBot="1">
      <c r="A419" s="18" t="b">
        <v>1</v>
      </c>
      <c r="B419" s="18" t="b">
        <v>1</v>
      </c>
      <c r="C419" s="15"/>
      <c r="D419" s="15"/>
      <c r="E419" s="17">
        <v>451302</v>
      </c>
      <c r="F419" s="17">
        <v>0</v>
      </c>
      <c r="G419" s="17">
        <v>0</v>
      </c>
      <c r="H419" s="17">
        <v>0</v>
      </c>
      <c r="I419" s="17">
        <v>0</v>
      </c>
      <c r="J419" s="15">
        <v>0</v>
      </c>
      <c r="K419" s="17">
        <v>0</v>
      </c>
      <c r="L419" s="17">
        <v>1</v>
      </c>
      <c r="M419" s="15">
        <v>2</v>
      </c>
      <c r="N419" s="15"/>
      <c r="O419" s="17">
        <v>0</v>
      </c>
      <c r="P419" s="15" t="s">
        <v>1344</v>
      </c>
      <c r="Q419" s="15">
        <v>0</v>
      </c>
      <c r="R419" s="17">
        <v>413</v>
      </c>
      <c r="S419" s="18" t="b">
        <v>0</v>
      </c>
      <c r="T419" s="15"/>
      <c r="U419" s="15"/>
      <c r="V419" s="17">
        <v>45</v>
      </c>
      <c r="W419" s="15" t="s">
        <v>1345</v>
      </c>
      <c r="X419" s="15">
        <v>1.8</v>
      </c>
      <c r="Y419" s="18" t="b">
        <v>0</v>
      </c>
      <c r="Z419" s="15" t="s">
        <v>2853</v>
      </c>
      <c r="AA419" s="15">
        <v>0.2</v>
      </c>
      <c r="AB419" s="18" t="b">
        <v>0</v>
      </c>
      <c r="AC419" s="15"/>
      <c r="AD419" s="15" t="s">
        <v>519</v>
      </c>
      <c r="AE419" s="17">
        <v>16</v>
      </c>
      <c r="AF419" s="17">
        <v>1</v>
      </c>
      <c r="AG419" s="17">
        <v>11</v>
      </c>
      <c r="AH419" s="17">
        <v>0</v>
      </c>
      <c r="AI419" s="17">
        <v>0</v>
      </c>
      <c r="AJ419" s="17">
        <v>0</v>
      </c>
      <c r="AK419" s="17">
        <v>0</v>
      </c>
      <c r="AL419" s="15">
        <v>0</v>
      </c>
      <c r="AM419" s="15">
        <v>2.4</v>
      </c>
      <c r="AN419" s="15" t="s">
        <v>1346</v>
      </c>
      <c r="AO419" s="15"/>
      <c r="AP419" s="15"/>
      <c r="AQ419" s="15"/>
      <c r="AR419" s="15"/>
      <c r="AS419" s="18" t="b">
        <v>0</v>
      </c>
      <c r="AT419" s="15" t="s">
        <v>2854</v>
      </c>
      <c r="AU419" s="17">
        <v>540</v>
      </c>
      <c r="AV419" s="17">
        <v>0</v>
      </c>
      <c r="AW419" s="17">
        <v>0</v>
      </c>
      <c r="AX419" s="17">
        <v>0</v>
      </c>
      <c r="AY419" s="17">
        <v>11</v>
      </c>
      <c r="AZ419" s="17">
        <v>0</v>
      </c>
      <c r="BA419" s="17">
        <v>0</v>
      </c>
      <c r="BB419" s="17">
        <v>0</v>
      </c>
      <c r="BC419" s="17">
        <v>0</v>
      </c>
      <c r="BD419" s="17">
        <v>0</v>
      </c>
      <c r="BE419" s="17">
        <v>13</v>
      </c>
      <c r="BF419" s="17">
        <v>0</v>
      </c>
      <c r="BG419" s="17">
        <v>49</v>
      </c>
      <c r="BH419" s="15">
        <v>118.4</v>
      </c>
      <c r="BI419" s="15">
        <v>10</v>
      </c>
      <c r="BJ419" s="15">
        <v>0</v>
      </c>
      <c r="BK419" s="15">
        <v>12.8</v>
      </c>
      <c r="BL419" s="17">
        <v>0</v>
      </c>
      <c r="BM419" s="17">
        <v>0</v>
      </c>
      <c r="BN419" s="17">
        <v>0</v>
      </c>
      <c r="BO419" s="17">
        <v>0</v>
      </c>
      <c r="BP419" s="17">
        <v>6</v>
      </c>
      <c r="BQ419" s="15">
        <v>0</v>
      </c>
      <c r="BR419" s="15">
        <v>0.05</v>
      </c>
      <c r="BS419" s="15">
        <v>0.05</v>
      </c>
      <c r="BT419" s="15">
        <v>9.24</v>
      </c>
      <c r="BU419" s="15"/>
      <c r="BV419" s="15"/>
      <c r="BW419" s="15"/>
      <c r="BX419" s="15"/>
      <c r="BY419" s="15"/>
      <c r="BZ419" s="15"/>
      <c r="CA419" s="15"/>
      <c r="CB419" s="15"/>
      <c r="CC419" s="17">
        <v>294</v>
      </c>
      <c r="CD419" s="17">
        <v>22</v>
      </c>
      <c r="CE419" s="17">
        <v>340</v>
      </c>
      <c r="CF419" s="17">
        <v>9</v>
      </c>
      <c r="CG419" s="17">
        <v>440</v>
      </c>
      <c r="CH419" s="17">
        <v>38</v>
      </c>
      <c r="CI419" s="17">
        <v>326</v>
      </c>
      <c r="CJ419" s="17">
        <v>22</v>
      </c>
      <c r="CK419" s="17">
        <v>0</v>
      </c>
      <c r="CL419" s="17">
        <v>2.17</v>
      </c>
      <c r="CM419" s="17">
        <v>0.01</v>
      </c>
      <c r="CN419" s="17">
        <v>0.01</v>
      </c>
      <c r="CO419" s="17">
        <v>1.54</v>
      </c>
      <c r="CP419" s="17">
        <v>1.83</v>
      </c>
      <c r="CQ419" s="17">
        <v>431</v>
      </c>
      <c r="CR419" s="17">
        <v>32</v>
      </c>
      <c r="CS419" s="17">
        <v>130</v>
      </c>
      <c r="CT419" s="17">
        <v>34</v>
      </c>
      <c r="CU419" s="17">
        <v>300</v>
      </c>
      <c r="CV419" s="17">
        <v>29</v>
      </c>
      <c r="CW419" s="17">
        <v>376</v>
      </c>
      <c r="CX419" s="17">
        <v>43</v>
      </c>
      <c r="CY419" s="17">
        <v>1</v>
      </c>
      <c r="CZ419" s="17">
        <v>0</v>
      </c>
      <c r="DA419" s="17">
        <v>0</v>
      </c>
      <c r="DB419" s="15"/>
      <c r="DC419" s="15"/>
      <c r="DD419" s="15"/>
      <c r="DE419" s="15"/>
      <c r="DF419" s="15"/>
      <c r="DG419" s="15"/>
      <c r="DH419" s="15"/>
    </row>
    <row r="420" spans="1:112" ht="17.25" thickBot="1">
      <c r="A420" s="18" t="b">
        <v>1</v>
      </c>
      <c r="B420" s="18" t="b">
        <v>1</v>
      </c>
      <c r="C420" s="15"/>
      <c r="D420" s="15"/>
      <c r="E420" s="17">
        <v>21205</v>
      </c>
      <c r="F420" s="17">
        <v>0</v>
      </c>
      <c r="G420" s="17">
        <v>0</v>
      </c>
      <c r="H420" s="17">
        <v>0</v>
      </c>
      <c r="I420" s="17">
        <v>0</v>
      </c>
      <c r="J420" s="15">
        <v>0</v>
      </c>
      <c r="K420" s="17">
        <v>0</v>
      </c>
      <c r="L420" s="17">
        <v>1</v>
      </c>
      <c r="M420" s="15">
        <v>1</v>
      </c>
      <c r="N420" s="15"/>
      <c r="O420" s="17">
        <v>0</v>
      </c>
      <c r="P420" s="15" t="s">
        <v>766</v>
      </c>
      <c r="Q420" s="15">
        <v>0</v>
      </c>
      <c r="R420" s="17">
        <v>414</v>
      </c>
      <c r="S420" s="18" t="b">
        <v>0</v>
      </c>
      <c r="T420" s="15"/>
      <c r="U420" s="15"/>
      <c r="V420" s="17">
        <v>40</v>
      </c>
      <c r="W420" s="15" t="s">
        <v>879</v>
      </c>
      <c r="X420" s="15">
        <v>0</v>
      </c>
      <c r="Y420" s="18" t="b">
        <v>0</v>
      </c>
      <c r="Z420" s="15" t="s">
        <v>424</v>
      </c>
      <c r="AA420" s="15">
        <v>0.3</v>
      </c>
      <c r="AB420" s="18" t="b">
        <v>0</v>
      </c>
      <c r="AC420" s="15"/>
      <c r="AD420" s="15" t="s">
        <v>519</v>
      </c>
      <c r="AE420" s="17">
        <v>16</v>
      </c>
      <c r="AF420" s="17">
        <v>1</v>
      </c>
      <c r="AG420" s="17">
        <v>0</v>
      </c>
      <c r="AH420" s="17">
        <v>0</v>
      </c>
      <c r="AI420" s="17">
        <v>0</v>
      </c>
      <c r="AJ420" s="17">
        <v>0</v>
      </c>
      <c r="AK420" s="17">
        <v>0</v>
      </c>
      <c r="AL420" s="15">
        <v>0</v>
      </c>
      <c r="AM420" s="15">
        <v>0</v>
      </c>
      <c r="AN420" s="15" t="s">
        <v>424</v>
      </c>
      <c r="AO420" s="15"/>
      <c r="AP420" s="15"/>
      <c r="AQ420" s="15"/>
      <c r="AR420" s="15"/>
      <c r="AS420" s="18" t="b">
        <v>0</v>
      </c>
      <c r="AT420" s="15" t="s">
        <v>2857</v>
      </c>
      <c r="AU420" s="17">
        <v>0</v>
      </c>
      <c r="AV420" s="17">
        <v>0</v>
      </c>
      <c r="AW420" s="17">
        <v>0</v>
      </c>
      <c r="AX420" s="17">
        <v>0</v>
      </c>
      <c r="AY420" s="17">
        <v>0</v>
      </c>
      <c r="AZ420" s="17">
        <v>0</v>
      </c>
      <c r="BA420" s="17">
        <v>0</v>
      </c>
      <c r="BB420" s="17">
        <v>0</v>
      </c>
      <c r="BC420" s="17">
        <v>0</v>
      </c>
      <c r="BD420" s="17">
        <v>0</v>
      </c>
      <c r="BE420" s="17">
        <v>0</v>
      </c>
      <c r="BF420" s="17">
        <v>0</v>
      </c>
      <c r="BG420" s="17">
        <v>0</v>
      </c>
      <c r="BH420" s="15">
        <v>0</v>
      </c>
      <c r="BI420" s="15">
        <v>0</v>
      </c>
      <c r="BJ420" s="15">
        <v>0</v>
      </c>
      <c r="BK420" s="15">
        <v>0</v>
      </c>
      <c r="BL420" s="17">
        <v>0</v>
      </c>
      <c r="BM420" s="17">
        <v>0</v>
      </c>
      <c r="BN420" s="17">
        <v>0</v>
      </c>
      <c r="BO420" s="17">
        <v>0</v>
      </c>
      <c r="BP420" s="17">
        <v>0</v>
      </c>
      <c r="BQ420" s="15">
        <v>0</v>
      </c>
      <c r="BR420" s="15">
        <v>0</v>
      </c>
      <c r="BS420" s="15">
        <v>0</v>
      </c>
      <c r="BT420" s="15">
        <v>0</v>
      </c>
      <c r="BU420" s="15"/>
      <c r="BV420" s="15"/>
      <c r="BW420" s="15"/>
      <c r="BX420" s="15"/>
      <c r="BY420" s="15"/>
      <c r="BZ420" s="15"/>
      <c r="CA420" s="15"/>
      <c r="CB420" s="15"/>
      <c r="CC420" s="17">
        <v>395</v>
      </c>
      <c r="CD420" s="17">
        <v>32</v>
      </c>
      <c r="CE420" s="17">
        <v>378</v>
      </c>
      <c r="CF420" s="17">
        <v>14</v>
      </c>
      <c r="CG420" s="17">
        <v>359</v>
      </c>
      <c r="CH420" s="17">
        <v>5</v>
      </c>
      <c r="CI420" s="17">
        <v>397</v>
      </c>
      <c r="CJ420" s="17">
        <v>32</v>
      </c>
      <c r="CK420" s="17">
        <v>0</v>
      </c>
      <c r="CL420" s="17">
        <v>0</v>
      </c>
      <c r="CM420" s="17">
        <v>0</v>
      </c>
      <c r="CN420" s="17">
        <v>0</v>
      </c>
      <c r="CO420" s="17">
        <v>0</v>
      </c>
      <c r="CP420" s="17">
        <v>0</v>
      </c>
      <c r="CQ420" s="17">
        <v>492</v>
      </c>
      <c r="CR420" s="17">
        <v>41</v>
      </c>
      <c r="CS420" s="17">
        <v>1</v>
      </c>
      <c r="CT420" s="17">
        <v>1</v>
      </c>
      <c r="CU420" s="17">
        <v>401</v>
      </c>
      <c r="CV420" s="17">
        <v>32</v>
      </c>
      <c r="CW420" s="17">
        <v>326</v>
      </c>
      <c r="CX420" s="17">
        <v>39</v>
      </c>
      <c r="CY420" s="17">
        <v>0</v>
      </c>
      <c r="CZ420" s="17">
        <v>0</v>
      </c>
      <c r="DA420" s="17">
        <v>0</v>
      </c>
      <c r="DB420" s="15"/>
      <c r="DC420" s="15"/>
      <c r="DD420" s="15"/>
      <c r="DE420" s="15"/>
      <c r="DF420" s="15"/>
      <c r="DG420" s="15"/>
      <c r="DH420" s="15"/>
    </row>
    <row r="421" spans="1:112" ht="17.25" thickBot="1">
      <c r="A421" s="18" t="b">
        <v>1</v>
      </c>
      <c r="B421" s="18" t="b">
        <v>1</v>
      </c>
      <c r="C421" s="15"/>
      <c r="D421" s="15"/>
      <c r="E421" s="17">
        <v>596777</v>
      </c>
      <c r="F421" s="17">
        <v>0</v>
      </c>
      <c r="G421" s="17">
        <v>0</v>
      </c>
      <c r="H421" s="17">
        <v>0</v>
      </c>
      <c r="I421" s="17">
        <v>0</v>
      </c>
      <c r="J421" s="15">
        <v>0</v>
      </c>
      <c r="K421" s="17">
        <v>0</v>
      </c>
      <c r="L421" s="17">
        <v>3</v>
      </c>
      <c r="M421" s="15">
        <v>2.1</v>
      </c>
      <c r="N421" s="15"/>
      <c r="O421" s="17">
        <v>0</v>
      </c>
      <c r="P421" s="15" t="s">
        <v>2025</v>
      </c>
      <c r="Q421" s="15">
        <v>0</v>
      </c>
      <c r="R421" s="17">
        <v>415</v>
      </c>
      <c r="S421" s="18" t="b">
        <v>0</v>
      </c>
      <c r="T421" s="15"/>
      <c r="U421" s="15"/>
      <c r="V421" s="17">
        <v>60</v>
      </c>
      <c r="W421" s="15" t="s">
        <v>2026</v>
      </c>
      <c r="X421" s="15">
        <v>3.7</v>
      </c>
      <c r="Y421" s="18" t="b">
        <v>0</v>
      </c>
      <c r="Z421" s="15" t="s">
        <v>2027</v>
      </c>
      <c r="AA421" s="15">
        <v>2</v>
      </c>
      <c r="AB421" s="18" t="b">
        <v>0</v>
      </c>
      <c r="AC421" s="15"/>
      <c r="AD421" s="15" t="s">
        <v>519</v>
      </c>
      <c r="AE421" s="17">
        <v>16</v>
      </c>
      <c r="AF421" s="17">
        <v>1</v>
      </c>
      <c r="AG421" s="17">
        <v>95</v>
      </c>
      <c r="AH421" s="17">
        <v>0</v>
      </c>
      <c r="AI421" s="17">
        <v>0</v>
      </c>
      <c r="AJ421" s="17">
        <v>0</v>
      </c>
      <c r="AK421" s="17">
        <v>0</v>
      </c>
      <c r="AL421" s="15">
        <v>0</v>
      </c>
      <c r="AM421" s="15">
        <v>15.8</v>
      </c>
      <c r="AN421" s="15" t="s">
        <v>2027</v>
      </c>
      <c r="AO421" s="15"/>
      <c r="AP421" s="15"/>
      <c r="AQ421" s="15"/>
      <c r="AR421" s="15"/>
      <c r="AS421" s="18" t="b">
        <v>0</v>
      </c>
      <c r="AT421" s="15" t="s">
        <v>2867</v>
      </c>
      <c r="AU421" s="17">
        <v>1440</v>
      </c>
      <c r="AV421" s="17">
        <v>4</v>
      </c>
      <c r="AW421" s="17">
        <v>4</v>
      </c>
      <c r="AX421" s="17">
        <v>4</v>
      </c>
      <c r="AY421" s="17">
        <v>20</v>
      </c>
      <c r="AZ421" s="17">
        <v>0</v>
      </c>
      <c r="BA421" s="17">
        <v>0</v>
      </c>
      <c r="BB421" s="17">
        <v>0</v>
      </c>
      <c r="BC421" s="17">
        <v>5</v>
      </c>
      <c r="BD421" s="17">
        <v>0</v>
      </c>
      <c r="BE421" s="17">
        <v>0</v>
      </c>
      <c r="BF421" s="17">
        <v>11</v>
      </c>
      <c r="BG421" s="17">
        <v>321</v>
      </c>
      <c r="BH421" s="15">
        <v>469</v>
      </c>
      <c r="BI421" s="15">
        <v>394.2</v>
      </c>
      <c r="BJ421" s="15">
        <v>341</v>
      </c>
      <c r="BK421" s="15">
        <v>120.3</v>
      </c>
      <c r="BL421" s="17">
        <v>0</v>
      </c>
      <c r="BM421" s="17">
        <v>0</v>
      </c>
      <c r="BN421" s="17">
        <v>0</v>
      </c>
      <c r="BO421" s="17">
        <v>0</v>
      </c>
      <c r="BP421" s="17">
        <v>15</v>
      </c>
      <c r="BQ421" s="15">
        <v>2.39</v>
      </c>
      <c r="BR421" s="15">
        <v>1.84</v>
      </c>
      <c r="BS421" s="15">
        <v>4.2300000000000004</v>
      </c>
      <c r="BT421" s="15">
        <v>19.61</v>
      </c>
      <c r="BU421" s="15"/>
      <c r="BV421" s="15"/>
      <c r="BW421" s="15"/>
      <c r="BX421" s="15"/>
      <c r="BY421" s="15"/>
      <c r="BZ421" s="15"/>
      <c r="CA421" s="15"/>
      <c r="CB421" s="15"/>
      <c r="CC421" s="17">
        <v>125</v>
      </c>
      <c r="CD421" s="17">
        <v>45</v>
      </c>
      <c r="CE421" s="17">
        <v>80</v>
      </c>
      <c r="CF421" s="17">
        <v>59</v>
      </c>
      <c r="CG421" s="17">
        <v>80</v>
      </c>
      <c r="CH421" s="17">
        <v>49</v>
      </c>
      <c r="CI421" s="17">
        <v>89</v>
      </c>
      <c r="CJ421" s="17">
        <v>52</v>
      </c>
      <c r="CK421" s="17">
        <v>0.15</v>
      </c>
      <c r="CL421" s="17">
        <v>0</v>
      </c>
      <c r="CM421" s="17">
        <v>0.12</v>
      </c>
      <c r="CN421" s="17">
        <v>0.27</v>
      </c>
      <c r="CO421" s="17">
        <v>1.23</v>
      </c>
      <c r="CP421" s="17">
        <v>1.25</v>
      </c>
      <c r="CQ421" s="17">
        <v>106</v>
      </c>
      <c r="CR421" s="17">
        <v>69</v>
      </c>
      <c r="CS421" s="17">
        <v>500</v>
      </c>
      <c r="CT421" s="17">
        <v>204</v>
      </c>
      <c r="CU421" s="17">
        <v>82</v>
      </c>
      <c r="CV421" s="17">
        <v>36</v>
      </c>
      <c r="CW421" s="17">
        <v>133</v>
      </c>
      <c r="CX421" s="17">
        <v>40</v>
      </c>
      <c r="CY421" s="17">
        <v>0.94</v>
      </c>
      <c r="CZ421" s="17">
        <v>0.25</v>
      </c>
      <c r="DA421" s="17">
        <v>0</v>
      </c>
      <c r="DB421" s="15"/>
      <c r="DC421" s="15"/>
      <c r="DD421" s="15"/>
      <c r="DE421" s="15"/>
      <c r="DF421" s="15"/>
      <c r="DG421" s="15"/>
      <c r="DH421" s="15"/>
    </row>
    <row r="422" spans="1:112" ht="409.6" thickBot="1">
      <c r="A422" s="18" t="b">
        <v>1</v>
      </c>
      <c r="B422" s="18" t="b">
        <v>1</v>
      </c>
      <c r="C422" s="17">
        <v>0</v>
      </c>
      <c r="D422" s="15"/>
      <c r="E422" s="17">
        <v>209365</v>
      </c>
      <c r="F422" s="17">
        <v>0</v>
      </c>
      <c r="G422" s="17">
        <v>0</v>
      </c>
      <c r="H422" s="17">
        <v>0</v>
      </c>
      <c r="I422" s="17">
        <v>0</v>
      </c>
      <c r="J422" s="15">
        <v>0</v>
      </c>
      <c r="K422" s="17">
        <v>0</v>
      </c>
      <c r="L422" s="17">
        <v>2</v>
      </c>
      <c r="M422" s="15">
        <v>0</v>
      </c>
      <c r="N422" s="15"/>
      <c r="O422" s="17">
        <v>0</v>
      </c>
      <c r="P422" s="15" t="s">
        <v>1649</v>
      </c>
      <c r="Q422" s="15">
        <v>0</v>
      </c>
      <c r="R422" s="17">
        <v>416</v>
      </c>
      <c r="S422" s="18" t="b">
        <v>0</v>
      </c>
      <c r="T422" s="15" t="s">
        <v>5115</v>
      </c>
      <c r="U422" s="15" t="s">
        <v>5497</v>
      </c>
      <c r="V422" s="17">
        <v>50</v>
      </c>
      <c r="W422" s="15" t="s">
        <v>1650</v>
      </c>
      <c r="X422" s="15">
        <v>3.3</v>
      </c>
      <c r="Y422" s="18" t="b">
        <v>0</v>
      </c>
      <c r="Z422" s="15" t="s">
        <v>1651</v>
      </c>
      <c r="AA422" s="15">
        <v>0</v>
      </c>
      <c r="AB422" s="18" t="b">
        <v>0</v>
      </c>
      <c r="AC422" s="15"/>
      <c r="AD422" s="15" t="s">
        <v>543</v>
      </c>
      <c r="AE422" s="17">
        <v>16</v>
      </c>
      <c r="AF422" s="17">
        <v>1</v>
      </c>
      <c r="AG422" s="17">
        <v>43</v>
      </c>
      <c r="AH422" s="17">
        <v>0</v>
      </c>
      <c r="AI422" s="17">
        <v>0</v>
      </c>
      <c r="AJ422" s="17">
        <v>0</v>
      </c>
      <c r="AK422" s="17">
        <v>0</v>
      </c>
      <c r="AL422" s="15">
        <v>0</v>
      </c>
      <c r="AM422" s="15">
        <v>8.6</v>
      </c>
      <c r="AN422" s="15" t="s">
        <v>1652</v>
      </c>
      <c r="AO422" s="15"/>
      <c r="AP422" s="15"/>
      <c r="AQ422" s="15"/>
      <c r="AR422" s="15"/>
      <c r="AS422" s="18" t="b">
        <v>0</v>
      </c>
      <c r="AT422" s="15" t="s">
        <v>2859</v>
      </c>
      <c r="AU422" s="17">
        <v>1170</v>
      </c>
      <c r="AV422" s="17">
        <v>1</v>
      </c>
      <c r="AW422" s="17">
        <v>0</v>
      </c>
      <c r="AX422" s="17">
        <v>1</v>
      </c>
      <c r="AY422" s="17">
        <v>20</v>
      </c>
      <c r="AZ422" s="17">
        <v>0</v>
      </c>
      <c r="BA422" s="17">
        <v>0</v>
      </c>
      <c r="BB422" s="17">
        <v>0</v>
      </c>
      <c r="BC422" s="17">
        <v>0</v>
      </c>
      <c r="BD422" s="17">
        <v>0</v>
      </c>
      <c r="BE422" s="17">
        <v>0</v>
      </c>
      <c r="BF422" s="17">
        <v>5</v>
      </c>
      <c r="BG422" s="17">
        <v>169</v>
      </c>
      <c r="BH422" s="15">
        <v>276.60000000000002</v>
      </c>
      <c r="BI422" s="15">
        <v>60.2</v>
      </c>
      <c r="BJ422" s="15">
        <v>122</v>
      </c>
      <c r="BK422" s="15">
        <v>45.7</v>
      </c>
      <c r="BL422" s="17">
        <v>0</v>
      </c>
      <c r="BM422" s="17">
        <v>0</v>
      </c>
      <c r="BN422" s="17">
        <v>0</v>
      </c>
      <c r="BO422" s="17">
        <v>0</v>
      </c>
      <c r="BP422" s="17">
        <v>13</v>
      </c>
      <c r="BQ422" s="15">
        <v>1.38</v>
      </c>
      <c r="BR422" s="15">
        <v>0.83</v>
      </c>
      <c r="BS422" s="15">
        <v>2.21</v>
      </c>
      <c r="BT422" s="15">
        <v>18.73</v>
      </c>
      <c r="BU422" s="15"/>
      <c r="BV422" s="15"/>
      <c r="BW422" s="15"/>
      <c r="BX422" s="15"/>
      <c r="BY422" s="15"/>
      <c r="BZ422" s="15"/>
      <c r="CA422" s="15"/>
      <c r="CB422" s="113" t="s">
        <v>5498</v>
      </c>
      <c r="CC422" s="17">
        <v>214</v>
      </c>
      <c r="CD422" s="17">
        <v>82</v>
      </c>
      <c r="CE422" s="17">
        <v>275</v>
      </c>
      <c r="CF422" s="17">
        <v>93</v>
      </c>
      <c r="CG422" s="17">
        <v>213</v>
      </c>
      <c r="CH422" s="17">
        <v>60</v>
      </c>
      <c r="CI422" s="17">
        <v>259</v>
      </c>
      <c r="CJ422" s="17">
        <v>84</v>
      </c>
      <c r="CK422" s="17">
        <v>0.11</v>
      </c>
      <c r="CL422" s="17">
        <v>0</v>
      </c>
      <c r="CM422" s="17">
        <v>0.06</v>
      </c>
      <c r="CN422" s="17">
        <v>0.17</v>
      </c>
      <c r="CO422" s="17">
        <v>1.44</v>
      </c>
      <c r="CP422" s="17">
        <v>1.54</v>
      </c>
      <c r="CQ422" s="17">
        <v>250</v>
      </c>
      <c r="CR422" s="17">
        <v>41</v>
      </c>
      <c r="CS422" s="17">
        <v>228</v>
      </c>
      <c r="CT422" s="17">
        <v>120</v>
      </c>
      <c r="CU422" s="17">
        <v>127</v>
      </c>
      <c r="CV422" s="17">
        <v>49</v>
      </c>
      <c r="CW422" s="17">
        <v>541</v>
      </c>
      <c r="CX422" s="17">
        <v>180</v>
      </c>
      <c r="CY422" s="17">
        <v>1</v>
      </c>
      <c r="CZ422" s="17">
        <v>0.08</v>
      </c>
      <c r="DA422" s="17">
        <v>0</v>
      </c>
      <c r="DB422" s="15"/>
      <c r="DC422" s="15"/>
      <c r="DD422" s="15"/>
      <c r="DE422" s="15"/>
      <c r="DF422" s="15"/>
      <c r="DG422" s="15"/>
      <c r="DH422" s="15"/>
    </row>
    <row r="423" spans="1:112" ht="27.75" thickBot="1">
      <c r="A423" s="18" t="b">
        <v>1</v>
      </c>
      <c r="B423" s="18" t="b">
        <v>1</v>
      </c>
      <c r="C423" s="15"/>
      <c r="D423" s="15"/>
      <c r="E423" s="17">
        <v>216051</v>
      </c>
      <c r="F423" s="17">
        <v>0</v>
      </c>
      <c r="G423" s="17">
        <v>0</v>
      </c>
      <c r="H423" s="17">
        <v>0</v>
      </c>
      <c r="I423" s="17">
        <v>0</v>
      </c>
      <c r="J423" s="15">
        <v>0</v>
      </c>
      <c r="K423" s="17">
        <v>0</v>
      </c>
      <c r="L423" s="17">
        <v>2</v>
      </c>
      <c r="M423" s="15">
        <v>2.2000000000000002</v>
      </c>
      <c r="N423" s="15"/>
      <c r="O423" s="17">
        <v>0</v>
      </c>
      <c r="P423" s="15" t="s">
        <v>819</v>
      </c>
      <c r="Q423" s="15">
        <v>0</v>
      </c>
      <c r="R423" s="17">
        <v>417</v>
      </c>
      <c r="S423" s="18" t="b">
        <v>0</v>
      </c>
      <c r="T423" s="15"/>
      <c r="U423" s="15"/>
      <c r="V423" s="17">
        <v>50</v>
      </c>
      <c r="W423" s="15" t="s">
        <v>875</v>
      </c>
      <c r="X423" s="15">
        <v>3.3</v>
      </c>
      <c r="Y423" s="18" t="b">
        <v>0</v>
      </c>
      <c r="Z423" s="15" t="s">
        <v>876</v>
      </c>
      <c r="AA423" s="15">
        <v>3.5</v>
      </c>
      <c r="AB423" s="18" t="b">
        <v>0</v>
      </c>
      <c r="AC423" s="15"/>
      <c r="AD423" s="15" t="s">
        <v>519</v>
      </c>
      <c r="AE423" s="17">
        <v>16</v>
      </c>
      <c r="AF423" s="17">
        <v>1</v>
      </c>
      <c r="AG423" s="17">
        <v>111</v>
      </c>
      <c r="AH423" s="17">
        <v>0</v>
      </c>
      <c r="AI423" s="17">
        <v>0</v>
      </c>
      <c r="AJ423" s="17">
        <v>0</v>
      </c>
      <c r="AK423" s="17">
        <v>0</v>
      </c>
      <c r="AL423" s="15">
        <v>0</v>
      </c>
      <c r="AM423" s="15">
        <v>22.2</v>
      </c>
      <c r="AN423" s="15" t="s">
        <v>276</v>
      </c>
      <c r="AO423" s="15"/>
      <c r="AP423" s="15"/>
      <c r="AQ423" s="15"/>
      <c r="AR423" s="15"/>
      <c r="AS423" s="18" t="b">
        <v>0</v>
      </c>
      <c r="AT423" s="15" t="s">
        <v>2866</v>
      </c>
      <c r="AU423" s="17">
        <v>2609</v>
      </c>
      <c r="AV423" s="17">
        <v>1</v>
      </c>
      <c r="AW423" s="17">
        <v>6</v>
      </c>
      <c r="AX423" s="17">
        <v>7</v>
      </c>
      <c r="AY423" s="17">
        <v>40</v>
      </c>
      <c r="AZ423" s="17">
        <v>0</v>
      </c>
      <c r="BA423" s="17">
        <v>0</v>
      </c>
      <c r="BB423" s="17">
        <v>0</v>
      </c>
      <c r="BC423" s="17">
        <v>5</v>
      </c>
      <c r="BD423" s="17">
        <v>0</v>
      </c>
      <c r="BE423" s="17">
        <v>0</v>
      </c>
      <c r="BF423" s="17">
        <v>9</v>
      </c>
      <c r="BG423" s="17">
        <v>414</v>
      </c>
      <c r="BH423" s="15">
        <v>535.79999999999995</v>
      </c>
      <c r="BI423" s="15">
        <v>458.5</v>
      </c>
      <c r="BJ423" s="15">
        <v>202</v>
      </c>
      <c r="BK423" s="15">
        <v>119.6</v>
      </c>
      <c r="BL423" s="17">
        <v>0</v>
      </c>
      <c r="BM423" s="17">
        <v>0</v>
      </c>
      <c r="BN423" s="17">
        <v>0</v>
      </c>
      <c r="BO423" s="17">
        <v>0</v>
      </c>
      <c r="BP423" s="17">
        <v>29</v>
      </c>
      <c r="BQ423" s="15">
        <v>1.93</v>
      </c>
      <c r="BR423" s="15">
        <v>2.57</v>
      </c>
      <c r="BS423" s="15">
        <v>4.5</v>
      </c>
      <c r="BT423" s="15">
        <v>36.57</v>
      </c>
      <c r="BU423" s="15"/>
      <c r="BV423" s="15"/>
      <c r="BW423" s="15"/>
      <c r="BX423" s="15"/>
      <c r="BY423" s="15"/>
      <c r="BZ423" s="15"/>
      <c r="CA423" s="15"/>
      <c r="CB423" s="15"/>
      <c r="CC423" s="17">
        <v>102</v>
      </c>
      <c r="CD423" s="17">
        <v>45</v>
      </c>
      <c r="CE423" s="17">
        <v>57</v>
      </c>
      <c r="CF423" s="17">
        <v>10</v>
      </c>
      <c r="CG423" s="17">
        <v>153</v>
      </c>
      <c r="CH423" s="17">
        <v>38</v>
      </c>
      <c r="CI423" s="17">
        <v>90</v>
      </c>
      <c r="CJ423" s="17">
        <v>24</v>
      </c>
      <c r="CK423" s="17">
        <v>7.0000000000000007E-2</v>
      </c>
      <c r="CL423" s="17">
        <v>0</v>
      </c>
      <c r="CM423" s="17">
        <v>0.09</v>
      </c>
      <c r="CN423" s="17">
        <v>0.16</v>
      </c>
      <c r="CO423" s="17">
        <v>1.26</v>
      </c>
      <c r="CP423" s="17">
        <v>1.38</v>
      </c>
      <c r="CQ423" s="17">
        <v>258</v>
      </c>
      <c r="CR423" s="17">
        <v>44</v>
      </c>
      <c r="CS423" s="17">
        <v>236</v>
      </c>
      <c r="CT423" s="17">
        <v>123</v>
      </c>
      <c r="CU423" s="17">
        <v>128</v>
      </c>
      <c r="CV423" s="17">
        <v>50</v>
      </c>
      <c r="CW423" s="17">
        <v>94</v>
      </c>
      <c r="CX423" s="17">
        <v>36</v>
      </c>
      <c r="CY423" s="17">
        <v>1</v>
      </c>
      <c r="CZ423" s="17">
        <v>0.24</v>
      </c>
      <c r="DA423" s="17">
        <v>0</v>
      </c>
      <c r="DB423" s="15"/>
      <c r="DC423" s="15"/>
      <c r="DD423" s="15"/>
      <c r="DE423" s="15"/>
      <c r="DF423" s="15"/>
      <c r="DG423" s="15"/>
      <c r="DH423" s="15"/>
    </row>
    <row r="424" spans="1:112" ht="17.25" thickBot="1">
      <c r="A424" s="18" t="b">
        <v>1</v>
      </c>
      <c r="B424" s="18" t="b">
        <v>1</v>
      </c>
      <c r="C424" s="15"/>
      <c r="D424" s="15"/>
      <c r="E424" s="17">
        <v>95658</v>
      </c>
      <c r="F424" s="17">
        <v>0</v>
      </c>
      <c r="G424" s="17">
        <v>0</v>
      </c>
      <c r="H424" s="17">
        <v>0</v>
      </c>
      <c r="I424" s="17">
        <v>0</v>
      </c>
      <c r="J424" s="15">
        <v>0</v>
      </c>
      <c r="K424" s="17">
        <v>0</v>
      </c>
      <c r="L424" s="17">
        <v>2</v>
      </c>
      <c r="M424" s="15">
        <v>2.2000000000000002</v>
      </c>
      <c r="N424" s="15"/>
      <c r="O424" s="17">
        <v>0</v>
      </c>
      <c r="P424" s="15" t="s">
        <v>789</v>
      </c>
      <c r="Q424" s="15">
        <v>0</v>
      </c>
      <c r="R424" s="17">
        <v>418</v>
      </c>
      <c r="S424" s="18" t="b">
        <v>0</v>
      </c>
      <c r="T424" s="15"/>
      <c r="U424" s="15"/>
      <c r="V424" s="17">
        <v>50</v>
      </c>
      <c r="W424" s="15" t="s">
        <v>865</v>
      </c>
      <c r="X424" s="15">
        <v>3.9</v>
      </c>
      <c r="Y424" s="18" t="b">
        <v>0</v>
      </c>
      <c r="Z424" s="15" t="s">
        <v>308</v>
      </c>
      <c r="AA424" s="15">
        <v>6.2</v>
      </c>
      <c r="AB424" s="18" t="b">
        <v>0</v>
      </c>
      <c r="AC424" s="15"/>
      <c r="AD424" s="15" t="s">
        <v>519</v>
      </c>
      <c r="AE424" s="17">
        <v>16</v>
      </c>
      <c r="AF424" s="17">
        <v>1</v>
      </c>
      <c r="AG424" s="17">
        <v>90</v>
      </c>
      <c r="AH424" s="17">
        <v>0</v>
      </c>
      <c r="AI424" s="17">
        <v>0</v>
      </c>
      <c r="AJ424" s="17">
        <v>0</v>
      </c>
      <c r="AK424" s="17">
        <v>0</v>
      </c>
      <c r="AL424" s="15">
        <v>0</v>
      </c>
      <c r="AM424" s="15">
        <v>18</v>
      </c>
      <c r="AN424" s="15" t="s">
        <v>308</v>
      </c>
      <c r="AO424" s="15"/>
      <c r="AP424" s="15"/>
      <c r="AQ424" s="15"/>
      <c r="AR424" s="15"/>
      <c r="AS424" s="18" t="b">
        <v>0</v>
      </c>
      <c r="AT424" s="15" t="s">
        <v>2868</v>
      </c>
      <c r="AU424" s="17">
        <v>1649</v>
      </c>
      <c r="AV424" s="17">
        <v>1</v>
      </c>
      <c r="AW424" s="17">
        <v>2</v>
      </c>
      <c r="AX424" s="17">
        <v>7</v>
      </c>
      <c r="AY424" s="17">
        <v>20</v>
      </c>
      <c r="AZ424" s="17">
        <v>0</v>
      </c>
      <c r="BA424" s="17">
        <v>0</v>
      </c>
      <c r="BB424" s="17">
        <v>0</v>
      </c>
      <c r="BC424" s="17">
        <v>3</v>
      </c>
      <c r="BD424" s="17">
        <v>1</v>
      </c>
      <c r="BE424" s="17">
        <v>0</v>
      </c>
      <c r="BF424" s="17">
        <v>5</v>
      </c>
      <c r="BG424" s="17">
        <v>315</v>
      </c>
      <c r="BH424" s="15">
        <v>381.6</v>
      </c>
      <c r="BI424" s="15">
        <v>62.5</v>
      </c>
      <c r="BJ424" s="15">
        <v>184</v>
      </c>
      <c r="BK424" s="15">
        <v>63</v>
      </c>
      <c r="BL424" s="17">
        <v>0</v>
      </c>
      <c r="BM424" s="17">
        <v>0</v>
      </c>
      <c r="BN424" s="17">
        <v>0</v>
      </c>
      <c r="BO424" s="17">
        <v>0</v>
      </c>
      <c r="BP424" s="17">
        <v>19</v>
      </c>
      <c r="BQ424" s="15">
        <v>1.1200000000000001</v>
      </c>
      <c r="BR424" s="15">
        <v>0.5</v>
      </c>
      <c r="BS424" s="15">
        <v>1.62</v>
      </c>
      <c r="BT424" s="15">
        <v>22.95</v>
      </c>
      <c r="BU424" s="15"/>
      <c r="BV424" s="15"/>
      <c r="BW424" s="15"/>
      <c r="BX424" s="15"/>
      <c r="BY424" s="15"/>
      <c r="BZ424" s="15"/>
      <c r="CA424" s="15"/>
      <c r="CB424" s="15"/>
      <c r="CC424" s="17">
        <v>158</v>
      </c>
      <c r="CD424" s="17">
        <v>64</v>
      </c>
      <c r="CE424" s="17">
        <v>273</v>
      </c>
      <c r="CF424" s="17">
        <v>92</v>
      </c>
      <c r="CG424" s="17">
        <v>169</v>
      </c>
      <c r="CH424" s="17">
        <v>48</v>
      </c>
      <c r="CI424" s="17">
        <v>215</v>
      </c>
      <c r="CJ424" s="17">
        <v>69</v>
      </c>
      <c r="CK424" s="17">
        <v>0.06</v>
      </c>
      <c r="CL424" s="17">
        <v>0</v>
      </c>
      <c r="CM424" s="17">
        <v>0.03</v>
      </c>
      <c r="CN424" s="17">
        <v>0.09</v>
      </c>
      <c r="CO424" s="17">
        <v>1.25</v>
      </c>
      <c r="CP424" s="17">
        <v>1.0900000000000001</v>
      </c>
      <c r="CQ424" s="17">
        <v>218</v>
      </c>
      <c r="CR424" s="17">
        <v>34</v>
      </c>
      <c r="CS424" s="17">
        <v>196</v>
      </c>
      <c r="CT424" s="17">
        <v>113</v>
      </c>
      <c r="CU424" s="17">
        <v>63</v>
      </c>
      <c r="CV424" s="17">
        <v>24</v>
      </c>
      <c r="CW424" s="17">
        <v>65</v>
      </c>
      <c r="CX424" s="17">
        <v>25</v>
      </c>
      <c r="CY424" s="17">
        <v>1.04</v>
      </c>
      <c r="CZ424" s="17">
        <v>0.38</v>
      </c>
      <c r="DA424" s="17">
        <v>0</v>
      </c>
      <c r="DB424" s="15"/>
      <c r="DC424" s="15"/>
      <c r="DD424" s="15"/>
      <c r="DE424" s="15"/>
      <c r="DF424" s="15"/>
      <c r="DG424" s="15"/>
      <c r="DH424" s="15"/>
    </row>
    <row r="425" spans="1:112" ht="17.25" thickBot="1">
      <c r="A425" s="18" t="b">
        <v>1</v>
      </c>
      <c r="B425" s="18" t="b">
        <v>1</v>
      </c>
      <c r="C425" s="15"/>
      <c r="D425" s="15"/>
      <c r="E425" s="17">
        <v>221820</v>
      </c>
      <c r="F425" s="17">
        <v>0</v>
      </c>
      <c r="G425" s="17">
        <v>0</v>
      </c>
      <c r="H425" s="17">
        <v>0</v>
      </c>
      <c r="I425" s="17">
        <v>0</v>
      </c>
      <c r="J425" s="15">
        <v>0</v>
      </c>
      <c r="K425" s="17">
        <v>0</v>
      </c>
      <c r="L425" s="17">
        <v>2</v>
      </c>
      <c r="M425" s="15">
        <v>2.2000000000000002</v>
      </c>
      <c r="N425" s="15"/>
      <c r="O425" s="17">
        <v>0</v>
      </c>
      <c r="P425" s="15" t="s">
        <v>882</v>
      </c>
      <c r="Q425" s="15">
        <v>0</v>
      </c>
      <c r="R425" s="17">
        <v>419</v>
      </c>
      <c r="S425" s="18" t="b">
        <v>0</v>
      </c>
      <c r="T425" s="15"/>
      <c r="U425" s="15"/>
      <c r="V425" s="17">
        <v>50</v>
      </c>
      <c r="W425" s="15" t="s">
        <v>883</v>
      </c>
      <c r="X425" s="15">
        <v>2.8</v>
      </c>
      <c r="Y425" s="18" t="b">
        <v>0</v>
      </c>
      <c r="Z425" s="15" t="s">
        <v>281</v>
      </c>
      <c r="AA425" s="15">
        <v>2.5</v>
      </c>
      <c r="AB425" s="18" t="b">
        <v>0</v>
      </c>
      <c r="AC425" s="15"/>
      <c r="AD425" s="15" t="s">
        <v>519</v>
      </c>
      <c r="AE425" s="17">
        <v>16</v>
      </c>
      <c r="AF425" s="17">
        <v>1</v>
      </c>
      <c r="AG425" s="17">
        <v>51</v>
      </c>
      <c r="AH425" s="17">
        <v>0</v>
      </c>
      <c r="AI425" s="17">
        <v>0</v>
      </c>
      <c r="AJ425" s="17">
        <v>0</v>
      </c>
      <c r="AK425" s="17">
        <v>0</v>
      </c>
      <c r="AL425" s="15">
        <v>0</v>
      </c>
      <c r="AM425" s="15">
        <v>10.199999999999999</v>
      </c>
      <c r="AN425" s="15" t="s">
        <v>1111</v>
      </c>
      <c r="AO425" s="15"/>
      <c r="AP425" s="15"/>
      <c r="AQ425" s="15"/>
      <c r="AR425" s="15"/>
      <c r="AS425" s="18" t="b">
        <v>0</v>
      </c>
      <c r="AT425" s="15" t="s">
        <v>2860</v>
      </c>
      <c r="AU425" s="17">
        <v>1229</v>
      </c>
      <c r="AV425" s="17">
        <v>0</v>
      </c>
      <c r="AW425" s="17">
        <v>0</v>
      </c>
      <c r="AX425" s="17">
        <v>5</v>
      </c>
      <c r="AY425" s="17">
        <v>15</v>
      </c>
      <c r="AZ425" s="17">
        <v>1</v>
      </c>
      <c r="BA425" s="17">
        <v>0</v>
      </c>
      <c r="BB425" s="17">
        <v>0</v>
      </c>
      <c r="BC425" s="17">
        <v>0</v>
      </c>
      <c r="BD425" s="17">
        <v>1</v>
      </c>
      <c r="BE425" s="17">
        <v>0</v>
      </c>
      <c r="BF425" s="17">
        <v>3</v>
      </c>
      <c r="BG425" s="17">
        <v>241</v>
      </c>
      <c r="BH425" s="15">
        <v>302.8</v>
      </c>
      <c r="BI425" s="15">
        <v>94.9</v>
      </c>
      <c r="BJ425" s="15">
        <v>19</v>
      </c>
      <c r="BK425" s="15">
        <v>42</v>
      </c>
      <c r="BL425" s="17">
        <v>0</v>
      </c>
      <c r="BM425" s="17">
        <v>0</v>
      </c>
      <c r="BN425" s="17">
        <v>0</v>
      </c>
      <c r="BO425" s="17">
        <v>0</v>
      </c>
      <c r="BP425" s="17">
        <v>13</v>
      </c>
      <c r="BQ425" s="15">
        <v>0.15</v>
      </c>
      <c r="BR425" s="15">
        <v>0.6</v>
      </c>
      <c r="BS425" s="15">
        <v>0.75</v>
      </c>
      <c r="BT425" s="15">
        <v>15.22</v>
      </c>
      <c r="BU425" s="15"/>
      <c r="BV425" s="15"/>
      <c r="BW425" s="15"/>
      <c r="BX425" s="15"/>
      <c r="BY425" s="15"/>
      <c r="BZ425" s="15"/>
      <c r="CA425" s="15"/>
      <c r="CB425" s="15"/>
      <c r="CC425" s="17">
        <v>201</v>
      </c>
      <c r="CD425" s="17">
        <v>75</v>
      </c>
      <c r="CE425" s="17">
        <v>241</v>
      </c>
      <c r="CF425" s="17">
        <v>78</v>
      </c>
      <c r="CG425" s="17">
        <v>313</v>
      </c>
      <c r="CH425" s="17">
        <v>111</v>
      </c>
      <c r="CI425" s="17">
        <v>264</v>
      </c>
      <c r="CJ425" s="17">
        <v>88</v>
      </c>
      <c r="CK425" s="17">
        <v>0.01</v>
      </c>
      <c r="CL425" s="17">
        <v>0</v>
      </c>
      <c r="CM425" s="17">
        <v>0.04</v>
      </c>
      <c r="CN425" s="17">
        <v>0.05</v>
      </c>
      <c r="CO425" s="17">
        <v>1.1100000000000001</v>
      </c>
      <c r="CP425" s="17">
        <v>1.1000000000000001</v>
      </c>
      <c r="CQ425" s="17">
        <v>263</v>
      </c>
      <c r="CR425" s="17">
        <v>47</v>
      </c>
      <c r="CS425" s="17">
        <v>241</v>
      </c>
      <c r="CT425" s="17">
        <v>126</v>
      </c>
      <c r="CU425" s="17">
        <v>193</v>
      </c>
      <c r="CV425" s="17">
        <v>81</v>
      </c>
      <c r="CW425" s="17">
        <v>114</v>
      </c>
      <c r="CX425" s="17">
        <v>41</v>
      </c>
      <c r="CY425" s="17">
        <v>0.95</v>
      </c>
      <c r="CZ425" s="17">
        <v>0.37</v>
      </c>
      <c r="DA425" s="17">
        <v>0</v>
      </c>
      <c r="DB425" s="15"/>
      <c r="DC425" s="15"/>
      <c r="DD425" s="15"/>
      <c r="DE425" s="15"/>
      <c r="DF425" s="15"/>
      <c r="DG425" s="15"/>
      <c r="DH425" s="15"/>
    </row>
    <row r="426" spans="1:112" ht="17.25" thickBot="1">
      <c r="A426" s="18" t="b">
        <v>1</v>
      </c>
      <c r="B426" s="18" t="b">
        <v>1</v>
      </c>
      <c r="C426" s="15"/>
      <c r="D426" s="15"/>
      <c r="E426" s="17">
        <v>550864</v>
      </c>
      <c r="F426" s="17">
        <v>0</v>
      </c>
      <c r="G426" s="17">
        <v>0</v>
      </c>
      <c r="H426" s="17">
        <v>0</v>
      </c>
      <c r="I426" s="17">
        <v>0</v>
      </c>
      <c r="J426" s="15">
        <v>0</v>
      </c>
      <c r="K426" s="17">
        <v>0</v>
      </c>
      <c r="L426" s="17">
        <v>2</v>
      </c>
      <c r="M426" s="15">
        <v>2.2000000000000002</v>
      </c>
      <c r="N426" s="15"/>
      <c r="O426" s="17">
        <v>0</v>
      </c>
      <c r="P426" s="15" t="s">
        <v>1541</v>
      </c>
      <c r="Q426" s="15">
        <v>0</v>
      </c>
      <c r="R426" s="17">
        <v>420</v>
      </c>
      <c r="S426" s="18" t="b">
        <v>0</v>
      </c>
      <c r="T426" s="15"/>
      <c r="U426" s="15"/>
      <c r="V426" s="17">
        <v>50</v>
      </c>
      <c r="W426" s="15" t="s">
        <v>1542</v>
      </c>
      <c r="X426" s="15">
        <v>1.8</v>
      </c>
      <c r="Y426" s="18" t="b">
        <v>0</v>
      </c>
      <c r="Z426" s="15" t="s">
        <v>1543</v>
      </c>
      <c r="AA426" s="15">
        <v>0.5</v>
      </c>
      <c r="AB426" s="18" t="b">
        <v>0</v>
      </c>
      <c r="AC426" s="15"/>
      <c r="AD426" s="15" t="s">
        <v>519</v>
      </c>
      <c r="AE426" s="17">
        <v>16</v>
      </c>
      <c r="AF426" s="17">
        <v>1</v>
      </c>
      <c r="AG426" s="17">
        <v>56</v>
      </c>
      <c r="AH426" s="17">
        <v>0</v>
      </c>
      <c r="AI426" s="17">
        <v>0</v>
      </c>
      <c r="AJ426" s="17">
        <v>0</v>
      </c>
      <c r="AK426" s="17">
        <v>0</v>
      </c>
      <c r="AL426" s="15">
        <v>0</v>
      </c>
      <c r="AM426" s="15">
        <v>11.2</v>
      </c>
      <c r="AN426" s="15" t="s">
        <v>1543</v>
      </c>
      <c r="AO426" s="15"/>
      <c r="AP426" s="15"/>
      <c r="AQ426" s="15"/>
      <c r="AR426" s="15"/>
      <c r="AS426" s="18" t="b">
        <v>0</v>
      </c>
      <c r="AT426" s="15" t="s">
        <v>2870</v>
      </c>
      <c r="AU426" s="17">
        <v>1730</v>
      </c>
      <c r="AV426" s="17">
        <v>0</v>
      </c>
      <c r="AW426" s="17">
        <v>1</v>
      </c>
      <c r="AX426" s="17">
        <v>2</v>
      </c>
      <c r="AY426" s="17">
        <v>33</v>
      </c>
      <c r="AZ426" s="17">
        <v>0</v>
      </c>
      <c r="BA426" s="17">
        <v>0</v>
      </c>
      <c r="BB426" s="17">
        <v>0</v>
      </c>
      <c r="BC426" s="17">
        <v>1</v>
      </c>
      <c r="BD426" s="17">
        <v>0</v>
      </c>
      <c r="BE426" s="17">
        <v>0</v>
      </c>
      <c r="BF426" s="17">
        <v>1</v>
      </c>
      <c r="BG426" s="17">
        <v>191</v>
      </c>
      <c r="BH426" s="15">
        <v>327</v>
      </c>
      <c r="BI426" s="15">
        <v>83.1</v>
      </c>
      <c r="BJ426" s="15">
        <v>124</v>
      </c>
      <c r="BK426" s="15">
        <v>53.2</v>
      </c>
      <c r="BL426" s="17">
        <v>0</v>
      </c>
      <c r="BM426" s="17">
        <v>0</v>
      </c>
      <c r="BN426" s="17">
        <v>0</v>
      </c>
      <c r="BO426" s="17">
        <v>0</v>
      </c>
      <c r="BP426" s="17">
        <v>18</v>
      </c>
      <c r="BQ426" s="15">
        <v>1.34</v>
      </c>
      <c r="BR426" s="15">
        <v>0.59</v>
      </c>
      <c r="BS426" s="15">
        <v>1.93</v>
      </c>
      <c r="BT426" s="15">
        <v>26.83</v>
      </c>
      <c r="BU426" s="15"/>
      <c r="BV426" s="15"/>
      <c r="BW426" s="15"/>
      <c r="BX426" s="15"/>
      <c r="BY426" s="15"/>
      <c r="BZ426" s="15"/>
      <c r="CA426" s="15"/>
      <c r="CB426" s="15"/>
      <c r="CC426" s="17">
        <v>188</v>
      </c>
      <c r="CD426" s="17">
        <v>73</v>
      </c>
      <c r="CE426" s="17">
        <v>251</v>
      </c>
      <c r="CF426" s="17">
        <v>82</v>
      </c>
      <c r="CG426" s="17">
        <v>211</v>
      </c>
      <c r="CH426" s="17">
        <v>59</v>
      </c>
      <c r="CI426" s="17">
        <v>239</v>
      </c>
      <c r="CJ426" s="17">
        <v>75</v>
      </c>
      <c r="CK426" s="17">
        <v>7.0000000000000007E-2</v>
      </c>
      <c r="CL426" s="17">
        <v>0</v>
      </c>
      <c r="CM426" s="17">
        <v>0.03</v>
      </c>
      <c r="CN426" s="17">
        <v>0.1</v>
      </c>
      <c r="CO426" s="17">
        <v>1.4</v>
      </c>
      <c r="CP426" s="17">
        <v>1.72</v>
      </c>
      <c r="CQ426" s="17">
        <v>349</v>
      </c>
      <c r="CR426" s="17">
        <v>69</v>
      </c>
      <c r="CS426" s="17">
        <v>327</v>
      </c>
      <c r="CT426" s="17">
        <v>148</v>
      </c>
      <c r="CU426" s="17">
        <v>306</v>
      </c>
      <c r="CV426" s="17">
        <v>113</v>
      </c>
      <c r="CW426" s="17">
        <v>262</v>
      </c>
      <c r="CX426" s="17">
        <v>96</v>
      </c>
      <c r="CY426" s="17">
        <v>0.94</v>
      </c>
      <c r="CZ426" s="17">
        <v>0.1</v>
      </c>
      <c r="DA426" s="17">
        <v>0</v>
      </c>
      <c r="DB426" s="15"/>
      <c r="DC426" s="15"/>
      <c r="DD426" s="15"/>
      <c r="DE426" s="15"/>
      <c r="DF426" s="15"/>
      <c r="DG426" s="15"/>
      <c r="DH426" s="15"/>
    </row>
    <row r="427" spans="1:112" ht="17.25" thickBot="1">
      <c r="A427" s="18" t="b">
        <v>1</v>
      </c>
      <c r="B427" s="18" t="b">
        <v>1</v>
      </c>
      <c r="C427" s="15"/>
      <c r="D427" s="15"/>
      <c r="E427" s="17">
        <v>606745</v>
      </c>
      <c r="F427" s="17">
        <v>0</v>
      </c>
      <c r="G427" s="17">
        <v>0</v>
      </c>
      <c r="H427" s="17">
        <v>0</v>
      </c>
      <c r="I427" s="17">
        <v>0</v>
      </c>
      <c r="J427" s="15">
        <v>0</v>
      </c>
      <c r="K427" s="17">
        <v>0</v>
      </c>
      <c r="L427" s="17">
        <v>2</v>
      </c>
      <c r="M427" s="15">
        <v>1.7</v>
      </c>
      <c r="N427" s="15"/>
      <c r="O427" s="17">
        <v>0</v>
      </c>
      <c r="P427" s="15" t="s">
        <v>1825</v>
      </c>
      <c r="Q427" s="15">
        <v>0</v>
      </c>
      <c r="R427" s="17">
        <v>421</v>
      </c>
      <c r="S427" s="18" t="b">
        <v>0</v>
      </c>
      <c r="T427" s="15"/>
      <c r="U427" s="15"/>
      <c r="V427" s="17">
        <v>45</v>
      </c>
      <c r="W427" s="15" t="s">
        <v>1826</v>
      </c>
      <c r="X427" s="15">
        <v>2.5</v>
      </c>
      <c r="Y427" s="18" t="b">
        <v>0</v>
      </c>
      <c r="Z427" s="15" t="s">
        <v>1827</v>
      </c>
      <c r="AA427" s="15">
        <v>0.4</v>
      </c>
      <c r="AB427" s="18" t="b">
        <v>0</v>
      </c>
      <c r="AC427" s="15"/>
      <c r="AD427" s="15" t="s">
        <v>519</v>
      </c>
      <c r="AE427" s="17">
        <v>16</v>
      </c>
      <c r="AF427" s="17">
        <v>1</v>
      </c>
      <c r="AG427" s="17">
        <v>42</v>
      </c>
      <c r="AH427" s="17">
        <v>0</v>
      </c>
      <c r="AI427" s="17">
        <v>0</v>
      </c>
      <c r="AJ427" s="17">
        <v>0</v>
      </c>
      <c r="AK427" s="17">
        <v>0</v>
      </c>
      <c r="AL427" s="15">
        <v>0</v>
      </c>
      <c r="AM427" s="15">
        <v>9.3000000000000007</v>
      </c>
      <c r="AN427" s="15" t="s">
        <v>1827</v>
      </c>
      <c r="AO427" s="15"/>
      <c r="AP427" s="15"/>
      <c r="AQ427" s="15"/>
      <c r="AR427" s="15"/>
      <c r="AS427" s="18" t="b">
        <v>0</v>
      </c>
      <c r="AT427" s="15" t="s">
        <v>2873</v>
      </c>
      <c r="AU427" s="17">
        <v>920</v>
      </c>
      <c r="AV427" s="17">
        <v>0</v>
      </c>
      <c r="AW427" s="17">
        <v>1</v>
      </c>
      <c r="AX427" s="17">
        <v>2</v>
      </c>
      <c r="AY427" s="17">
        <v>15</v>
      </c>
      <c r="AZ427" s="17">
        <v>1</v>
      </c>
      <c r="BA427" s="17">
        <v>0</v>
      </c>
      <c r="BB427" s="17">
        <v>0</v>
      </c>
      <c r="BC427" s="17">
        <v>2</v>
      </c>
      <c r="BD427" s="17">
        <v>0</v>
      </c>
      <c r="BE427" s="17">
        <v>0</v>
      </c>
      <c r="BF427" s="17">
        <v>3</v>
      </c>
      <c r="BG427" s="17">
        <v>164</v>
      </c>
      <c r="BH427" s="15">
        <v>233.6</v>
      </c>
      <c r="BI427" s="15">
        <v>32</v>
      </c>
      <c r="BJ427" s="15">
        <v>26</v>
      </c>
      <c r="BK427" s="15">
        <v>29.1</v>
      </c>
      <c r="BL427" s="17">
        <v>0</v>
      </c>
      <c r="BM427" s="17">
        <v>0</v>
      </c>
      <c r="BN427" s="17">
        <v>0</v>
      </c>
      <c r="BO427" s="17">
        <v>0</v>
      </c>
      <c r="BP427" s="17">
        <v>11</v>
      </c>
      <c r="BQ427" s="15">
        <v>0.34</v>
      </c>
      <c r="BR427" s="15">
        <v>0.18</v>
      </c>
      <c r="BS427" s="15">
        <v>0.52</v>
      </c>
      <c r="BT427" s="15">
        <v>11.95</v>
      </c>
      <c r="BU427" s="15"/>
      <c r="BV427" s="15"/>
      <c r="BW427" s="15"/>
      <c r="BX427" s="15"/>
      <c r="BY427" s="15"/>
      <c r="BZ427" s="15"/>
      <c r="CA427" s="15"/>
      <c r="CB427" s="15"/>
      <c r="CC427" s="17">
        <v>231</v>
      </c>
      <c r="CD427" s="17">
        <v>87</v>
      </c>
      <c r="CE427" s="17">
        <v>307</v>
      </c>
      <c r="CF427" s="17">
        <v>105</v>
      </c>
      <c r="CG427" s="17">
        <v>303</v>
      </c>
      <c r="CH427" s="17">
        <v>103</v>
      </c>
      <c r="CI427" s="17">
        <v>292</v>
      </c>
      <c r="CJ427" s="17">
        <v>99</v>
      </c>
      <c r="CK427" s="17">
        <v>0.03</v>
      </c>
      <c r="CL427" s="17">
        <v>0</v>
      </c>
      <c r="CM427" s="17">
        <v>0.02</v>
      </c>
      <c r="CN427" s="17">
        <v>0.05</v>
      </c>
      <c r="CO427" s="17">
        <v>1.17</v>
      </c>
      <c r="CP427" s="17">
        <v>1.47</v>
      </c>
      <c r="CQ427" s="17">
        <v>484</v>
      </c>
      <c r="CR427" s="17">
        <v>135</v>
      </c>
      <c r="CS427" s="17">
        <v>183</v>
      </c>
      <c r="CT427" s="17">
        <v>109</v>
      </c>
      <c r="CU427" s="17">
        <v>230</v>
      </c>
      <c r="CV427" s="17">
        <v>94</v>
      </c>
      <c r="CW427" s="17">
        <v>286</v>
      </c>
      <c r="CX427" s="17">
        <v>107</v>
      </c>
      <c r="CY427" s="17">
        <v>1.08</v>
      </c>
      <c r="CZ427" s="17">
        <v>0.2</v>
      </c>
      <c r="DA427" s="17">
        <v>0</v>
      </c>
      <c r="DB427" s="15"/>
      <c r="DC427" s="15"/>
      <c r="DD427" s="15"/>
      <c r="DE427" s="15"/>
      <c r="DF427" s="15"/>
      <c r="DG427" s="15"/>
      <c r="DH427" s="15"/>
    </row>
    <row r="428" spans="1:112" ht="17.25" thickBot="1">
      <c r="A428" s="18" t="b">
        <v>1</v>
      </c>
      <c r="B428" s="18" t="b">
        <v>1</v>
      </c>
      <c r="C428" s="15"/>
      <c r="D428" s="15"/>
      <c r="E428" s="17">
        <v>230001</v>
      </c>
      <c r="F428" s="17">
        <v>0</v>
      </c>
      <c r="G428" s="17">
        <v>0</v>
      </c>
      <c r="H428" s="17">
        <v>0</v>
      </c>
      <c r="I428" s="17">
        <v>0</v>
      </c>
      <c r="J428" s="15">
        <v>0</v>
      </c>
      <c r="K428" s="17">
        <v>0</v>
      </c>
      <c r="L428" s="17">
        <v>2</v>
      </c>
      <c r="M428" s="15">
        <v>1.7</v>
      </c>
      <c r="N428" s="15"/>
      <c r="O428" s="17">
        <v>0</v>
      </c>
      <c r="P428" s="15" t="s">
        <v>1653</v>
      </c>
      <c r="Q428" s="15">
        <v>0</v>
      </c>
      <c r="R428" s="17">
        <v>422</v>
      </c>
      <c r="S428" s="18" t="b">
        <v>0</v>
      </c>
      <c r="T428" s="15"/>
      <c r="U428" s="15"/>
      <c r="V428" s="17">
        <v>45</v>
      </c>
      <c r="W428" s="15" t="s">
        <v>1654</v>
      </c>
      <c r="X428" s="15">
        <v>2.6</v>
      </c>
      <c r="Y428" s="18" t="b">
        <v>0</v>
      </c>
      <c r="Z428" s="15" t="s">
        <v>1655</v>
      </c>
      <c r="AA428" s="15">
        <v>0.8</v>
      </c>
      <c r="AB428" s="18" t="b">
        <v>0</v>
      </c>
      <c r="AC428" s="15"/>
      <c r="AD428" s="15" t="s">
        <v>519</v>
      </c>
      <c r="AE428" s="17">
        <v>16</v>
      </c>
      <c r="AF428" s="17">
        <v>1</v>
      </c>
      <c r="AG428" s="17">
        <v>53</v>
      </c>
      <c r="AH428" s="17">
        <v>0</v>
      </c>
      <c r="AI428" s="17">
        <v>0</v>
      </c>
      <c r="AJ428" s="17">
        <v>0</v>
      </c>
      <c r="AK428" s="17">
        <v>0</v>
      </c>
      <c r="AL428" s="15">
        <v>0</v>
      </c>
      <c r="AM428" s="15">
        <v>11.8</v>
      </c>
      <c r="AN428" s="15" t="s">
        <v>1655</v>
      </c>
      <c r="AO428" s="15"/>
      <c r="AP428" s="15"/>
      <c r="AQ428" s="15"/>
      <c r="AR428" s="15"/>
      <c r="AS428" s="18" t="b">
        <v>0</v>
      </c>
      <c r="AT428" s="15" t="s">
        <v>2861</v>
      </c>
      <c r="AU428" s="17">
        <v>977</v>
      </c>
      <c r="AV428" s="17">
        <v>0</v>
      </c>
      <c r="AW428" s="17">
        <v>0</v>
      </c>
      <c r="AX428" s="17">
        <v>5</v>
      </c>
      <c r="AY428" s="17">
        <v>10</v>
      </c>
      <c r="AZ428" s="17">
        <v>0</v>
      </c>
      <c r="BA428" s="17">
        <v>0</v>
      </c>
      <c r="BB428" s="17">
        <v>0</v>
      </c>
      <c r="BC428" s="17">
        <v>3</v>
      </c>
      <c r="BD428" s="17">
        <v>0</v>
      </c>
      <c r="BE428" s="17">
        <v>0</v>
      </c>
      <c r="BF428" s="17">
        <v>6</v>
      </c>
      <c r="BG428" s="17">
        <v>233</v>
      </c>
      <c r="BH428" s="15">
        <v>209</v>
      </c>
      <c r="BI428" s="15">
        <v>122.4</v>
      </c>
      <c r="BJ428" s="15">
        <v>37</v>
      </c>
      <c r="BK428" s="15">
        <v>36.799999999999997</v>
      </c>
      <c r="BL428" s="17">
        <v>0</v>
      </c>
      <c r="BM428" s="17">
        <v>0</v>
      </c>
      <c r="BN428" s="17">
        <v>0</v>
      </c>
      <c r="BO428" s="17">
        <v>0</v>
      </c>
      <c r="BP428" s="17">
        <v>11</v>
      </c>
      <c r="BQ428" s="15">
        <v>0.19</v>
      </c>
      <c r="BR428" s="15">
        <v>0.35</v>
      </c>
      <c r="BS428" s="15">
        <v>0.53</v>
      </c>
      <c r="BT428" s="15">
        <v>12.99</v>
      </c>
      <c r="BU428" s="15"/>
      <c r="BV428" s="15"/>
      <c r="BW428" s="15"/>
      <c r="BX428" s="15"/>
      <c r="BY428" s="15"/>
      <c r="BZ428" s="15"/>
      <c r="CA428" s="15"/>
      <c r="CB428" s="15"/>
      <c r="CC428" s="17">
        <v>244</v>
      </c>
      <c r="CD428" s="17">
        <v>93</v>
      </c>
      <c r="CE428" s="17">
        <v>224</v>
      </c>
      <c r="CF428" s="17">
        <v>64</v>
      </c>
      <c r="CG428" s="17">
        <v>289</v>
      </c>
      <c r="CH428" s="17">
        <v>96</v>
      </c>
      <c r="CI428" s="17">
        <v>274</v>
      </c>
      <c r="CJ428" s="17">
        <v>90</v>
      </c>
      <c r="CK428" s="17">
        <v>0.02</v>
      </c>
      <c r="CL428" s="17">
        <v>0</v>
      </c>
      <c r="CM428" s="17">
        <v>0.03</v>
      </c>
      <c r="CN428" s="17">
        <v>0.05</v>
      </c>
      <c r="CO428" s="17">
        <v>1.2</v>
      </c>
      <c r="CP428" s="17">
        <v>0.92</v>
      </c>
      <c r="CQ428" s="17">
        <v>413</v>
      </c>
      <c r="CR428" s="17">
        <v>100</v>
      </c>
      <c r="CS428" s="17">
        <v>112</v>
      </c>
      <c r="CT428" s="17">
        <v>74</v>
      </c>
      <c r="CU428" s="17">
        <v>218</v>
      </c>
      <c r="CV428" s="17">
        <v>87</v>
      </c>
      <c r="CW428" s="17">
        <v>212</v>
      </c>
      <c r="CX428" s="17">
        <v>75</v>
      </c>
      <c r="CY428" s="17">
        <v>1.01</v>
      </c>
      <c r="CZ428" s="17">
        <v>0.46</v>
      </c>
      <c r="DA428" s="17">
        <v>0</v>
      </c>
      <c r="DB428" s="15"/>
      <c r="DC428" s="15"/>
      <c r="DD428" s="15"/>
      <c r="DE428" s="15"/>
      <c r="DF428" s="15"/>
      <c r="DG428" s="15"/>
      <c r="DH428" s="15"/>
    </row>
    <row r="429" spans="1:112" ht="17.25" thickBot="1">
      <c r="A429" s="18" t="b">
        <v>1</v>
      </c>
      <c r="B429" s="18" t="b">
        <v>1</v>
      </c>
      <c r="C429" s="15"/>
      <c r="D429" s="15"/>
      <c r="E429" s="17">
        <v>106760</v>
      </c>
      <c r="F429" s="17">
        <v>0</v>
      </c>
      <c r="G429" s="17">
        <v>0</v>
      </c>
      <c r="H429" s="17">
        <v>0</v>
      </c>
      <c r="I429" s="17">
        <v>0</v>
      </c>
      <c r="J429" s="15">
        <v>0</v>
      </c>
      <c r="K429" s="17">
        <v>0</v>
      </c>
      <c r="L429" s="17">
        <v>2</v>
      </c>
      <c r="M429" s="15">
        <v>1.7</v>
      </c>
      <c r="N429" s="15"/>
      <c r="O429" s="17">
        <v>0</v>
      </c>
      <c r="P429" s="15" t="s">
        <v>755</v>
      </c>
      <c r="Q429" s="15">
        <v>0</v>
      </c>
      <c r="R429" s="17">
        <v>423</v>
      </c>
      <c r="S429" s="18" t="b">
        <v>0</v>
      </c>
      <c r="T429" s="15"/>
      <c r="U429" s="15"/>
      <c r="V429" s="17">
        <v>45</v>
      </c>
      <c r="W429" s="15" t="s">
        <v>866</v>
      </c>
      <c r="X429" s="15">
        <v>3</v>
      </c>
      <c r="Y429" s="18" t="b">
        <v>0</v>
      </c>
      <c r="Z429" s="15" t="s">
        <v>231</v>
      </c>
      <c r="AA429" s="15">
        <v>15.6</v>
      </c>
      <c r="AB429" s="18" t="b">
        <v>0</v>
      </c>
      <c r="AC429" s="15"/>
      <c r="AD429" s="15" t="s">
        <v>519</v>
      </c>
      <c r="AE429" s="17">
        <v>16</v>
      </c>
      <c r="AF429" s="17">
        <v>1</v>
      </c>
      <c r="AG429" s="17">
        <v>113</v>
      </c>
      <c r="AH429" s="17">
        <v>0</v>
      </c>
      <c r="AI429" s="17">
        <v>0</v>
      </c>
      <c r="AJ429" s="17">
        <v>0</v>
      </c>
      <c r="AK429" s="17">
        <v>0</v>
      </c>
      <c r="AL429" s="15">
        <v>0</v>
      </c>
      <c r="AM429" s="15">
        <v>25.1</v>
      </c>
      <c r="AN429" s="15" t="s">
        <v>231</v>
      </c>
      <c r="AO429" s="15"/>
      <c r="AP429" s="15"/>
      <c r="AQ429" s="15"/>
      <c r="AR429" s="15"/>
      <c r="AS429" s="18" t="b">
        <v>0</v>
      </c>
      <c r="AT429" s="15" t="s">
        <v>2869</v>
      </c>
      <c r="AU429" s="17">
        <v>3220</v>
      </c>
      <c r="AV429" s="17">
        <v>1</v>
      </c>
      <c r="AW429" s="17">
        <v>1</v>
      </c>
      <c r="AX429" s="17">
        <v>10</v>
      </c>
      <c r="AY429" s="17">
        <v>45</v>
      </c>
      <c r="AZ429" s="17">
        <v>0</v>
      </c>
      <c r="BA429" s="17">
        <v>0</v>
      </c>
      <c r="BB429" s="17">
        <v>0</v>
      </c>
      <c r="BC429" s="17">
        <v>9</v>
      </c>
      <c r="BD429" s="17">
        <v>0</v>
      </c>
      <c r="BE429" s="17">
        <v>0</v>
      </c>
      <c r="BF429" s="17">
        <v>3</v>
      </c>
      <c r="BG429" s="17">
        <v>449</v>
      </c>
      <c r="BH429" s="15">
        <v>560.20000000000005</v>
      </c>
      <c r="BI429" s="15">
        <v>314.8</v>
      </c>
      <c r="BJ429" s="15">
        <v>97</v>
      </c>
      <c r="BK429" s="15">
        <v>97.4</v>
      </c>
      <c r="BL429" s="17">
        <v>0</v>
      </c>
      <c r="BM429" s="17">
        <v>0</v>
      </c>
      <c r="BN429" s="17">
        <v>0</v>
      </c>
      <c r="BO429" s="17">
        <v>0</v>
      </c>
      <c r="BP429" s="17">
        <v>38</v>
      </c>
      <c r="BQ429" s="15">
        <v>0.72</v>
      </c>
      <c r="BR429" s="15">
        <v>1.98</v>
      </c>
      <c r="BS429" s="15">
        <v>2.69</v>
      </c>
      <c r="BT429" s="15">
        <v>44.9</v>
      </c>
      <c r="BU429" s="15"/>
      <c r="BV429" s="15"/>
      <c r="BW429" s="15"/>
      <c r="BX429" s="15"/>
      <c r="BY429" s="15"/>
      <c r="BZ429" s="15"/>
      <c r="CA429" s="15"/>
      <c r="CB429" s="15"/>
      <c r="CC429" s="17">
        <v>90</v>
      </c>
      <c r="CD429" s="17">
        <v>39</v>
      </c>
      <c r="CE429" s="17">
        <v>115</v>
      </c>
      <c r="CF429" s="17">
        <v>28</v>
      </c>
      <c r="CG429" s="17">
        <v>233</v>
      </c>
      <c r="CH429" s="17">
        <v>70</v>
      </c>
      <c r="CI429" s="17">
        <v>137</v>
      </c>
      <c r="CJ429" s="17">
        <v>45</v>
      </c>
      <c r="CK429" s="17">
        <v>0.02</v>
      </c>
      <c r="CL429" s="17">
        <v>0</v>
      </c>
      <c r="CM429" s="17">
        <v>0.06</v>
      </c>
      <c r="CN429" s="17">
        <v>0.08</v>
      </c>
      <c r="CO429" s="17">
        <v>1.25</v>
      </c>
      <c r="CP429" s="17">
        <v>1.26</v>
      </c>
      <c r="CQ429" s="17">
        <v>379</v>
      </c>
      <c r="CR429" s="17">
        <v>78</v>
      </c>
      <c r="CS429" s="17">
        <v>78</v>
      </c>
      <c r="CT429" s="17">
        <v>52</v>
      </c>
      <c r="CU429" s="17">
        <v>165</v>
      </c>
      <c r="CV429" s="17">
        <v>68</v>
      </c>
      <c r="CW429" s="17">
        <v>25</v>
      </c>
      <c r="CX429" s="17">
        <v>8</v>
      </c>
      <c r="CY429" s="17">
        <v>1.06</v>
      </c>
      <c r="CZ429" s="17">
        <v>0.28000000000000003</v>
      </c>
      <c r="DA429" s="17">
        <v>0</v>
      </c>
      <c r="DB429" s="15"/>
      <c r="DC429" s="15"/>
      <c r="DD429" s="15"/>
      <c r="DE429" s="15"/>
      <c r="DF429" s="15"/>
      <c r="DG429" s="15"/>
      <c r="DH429" s="15"/>
    </row>
    <row r="430" spans="1:112" ht="17.25" thickBot="1">
      <c r="A430" s="18" t="b">
        <v>1</v>
      </c>
      <c r="B430" s="18" t="b">
        <v>1</v>
      </c>
      <c r="C430" s="15"/>
      <c r="D430" s="15"/>
      <c r="E430" s="17">
        <v>577974</v>
      </c>
      <c r="F430" s="17">
        <v>0</v>
      </c>
      <c r="G430" s="17">
        <v>0</v>
      </c>
      <c r="H430" s="17">
        <v>0</v>
      </c>
      <c r="I430" s="17">
        <v>0</v>
      </c>
      <c r="J430" s="15">
        <v>0</v>
      </c>
      <c r="K430" s="17">
        <v>0</v>
      </c>
      <c r="L430" s="17">
        <v>2</v>
      </c>
      <c r="M430" s="15">
        <v>1</v>
      </c>
      <c r="N430" s="15"/>
      <c r="O430" s="17">
        <v>0</v>
      </c>
      <c r="P430" s="15" t="s">
        <v>789</v>
      </c>
      <c r="Q430" s="15">
        <v>0</v>
      </c>
      <c r="R430" s="17">
        <v>424</v>
      </c>
      <c r="S430" s="18" t="b">
        <v>0</v>
      </c>
      <c r="T430" s="15"/>
      <c r="U430" s="15"/>
      <c r="V430" s="17">
        <v>40</v>
      </c>
      <c r="W430" s="15" t="s">
        <v>1861</v>
      </c>
      <c r="X430" s="15">
        <v>0</v>
      </c>
      <c r="Y430" s="18" t="b">
        <v>0</v>
      </c>
      <c r="Z430" s="15" t="s">
        <v>1862</v>
      </c>
      <c r="AA430" s="15">
        <v>0.2</v>
      </c>
      <c r="AB430" s="18" t="b">
        <v>0</v>
      </c>
      <c r="AC430" s="15"/>
      <c r="AD430" s="15" t="s">
        <v>519</v>
      </c>
      <c r="AE430" s="17">
        <v>16</v>
      </c>
      <c r="AF430" s="17">
        <v>1</v>
      </c>
      <c r="AG430" s="17">
        <v>0</v>
      </c>
      <c r="AH430" s="17">
        <v>0</v>
      </c>
      <c r="AI430" s="17">
        <v>0</v>
      </c>
      <c r="AJ430" s="17">
        <v>0</v>
      </c>
      <c r="AK430" s="17">
        <v>0</v>
      </c>
      <c r="AL430" s="15">
        <v>0</v>
      </c>
      <c r="AM430" s="15">
        <v>0</v>
      </c>
      <c r="AN430" s="15" t="s">
        <v>1862</v>
      </c>
      <c r="AO430" s="15"/>
      <c r="AP430" s="15"/>
      <c r="AQ430" s="15"/>
      <c r="AR430" s="15"/>
      <c r="AS430" s="18" t="b">
        <v>0</v>
      </c>
      <c r="AT430" s="15" t="s">
        <v>2871</v>
      </c>
      <c r="AU430" s="17">
        <v>0</v>
      </c>
      <c r="AV430" s="17">
        <v>0</v>
      </c>
      <c r="AW430" s="17">
        <v>0</v>
      </c>
      <c r="AX430" s="17">
        <v>0</v>
      </c>
      <c r="AY430" s="17">
        <v>0</v>
      </c>
      <c r="AZ430" s="17">
        <v>0</v>
      </c>
      <c r="BA430" s="17">
        <v>0</v>
      </c>
      <c r="BB430" s="17">
        <v>0</v>
      </c>
      <c r="BC430" s="17">
        <v>0</v>
      </c>
      <c r="BD430" s="17">
        <v>0</v>
      </c>
      <c r="BE430" s="17">
        <v>0</v>
      </c>
      <c r="BF430" s="17">
        <v>0</v>
      </c>
      <c r="BG430" s="17">
        <v>0</v>
      </c>
      <c r="BH430" s="15">
        <v>0</v>
      </c>
      <c r="BI430" s="15">
        <v>0</v>
      </c>
      <c r="BJ430" s="15">
        <v>0</v>
      </c>
      <c r="BK430" s="15">
        <v>0</v>
      </c>
      <c r="BL430" s="17">
        <v>0</v>
      </c>
      <c r="BM430" s="17">
        <v>0</v>
      </c>
      <c r="BN430" s="17">
        <v>0</v>
      </c>
      <c r="BO430" s="17">
        <v>0</v>
      </c>
      <c r="BP430" s="17">
        <v>0</v>
      </c>
      <c r="BQ430" s="15">
        <v>0</v>
      </c>
      <c r="BR430" s="15">
        <v>0</v>
      </c>
      <c r="BS430" s="15">
        <v>0</v>
      </c>
      <c r="BT430" s="15">
        <v>0</v>
      </c>
      <c r="BU430" s="15"/>
      <c r="BV430" s="15"/>
      <c r="BW430" s="15"/>
      <c r="BX430" s="15"/>
      <c r="BY430" s="15"/>
      <c r="BZ430" s="15"/>
      <c r="CA430" s="15"/>
      <c r="CB430" s="15"/>
      <c r="CC430" s="17">
        <v>444</v>
      </c>
      <c r="CD430" s="17">
        <v>166</v>
      </c>
      <c r="CE430" s="17">
        <v>430</v>
      </c>
      <c r="CF430" s="17">
        <v>166</v>
      </c>
      <c r="CG430" s="17">
        <v>412</v>
      </c>
      <c r="CH430" s="17">
        <v>163</v>
      </c>
      <c r="CI430" s="17">
        <v>446</v>
      </c>
      <c r="CJ430" s="17">
        <v>166</v>
      </c>
      <c r="CK430" s="17">
        <v>0</v>
      </c>
      <c r="CL430" s="17">
        <v>0</v>
      </c>
      <c r="CM430" s="17">
        <v>0</v>
      </c>
      <c r="CN430" s="17">
        <v>0</v>
      </c>
      <c r="CO430" s="17">
        <v>0</v>
      </c>
      <c r="CP430" s="17">
        <v>0</v>
      </c>
      <c r="CQ430" s="17">
        <v>551</v>
      </c>
      <c r="CR430" s="17">
        <v>178</v>
      </c>
      <c r="CS430" s="17">
        <v>60</v>
      </c>
      <c r="CT430" s="17">
        <v>41</v>
      </c>
      <c r="CU430" s="17">
        <v>449</v>
      </c>
      <c r="CV430" s="17">
        <v>166</v>
      </c>
      <c r="CW430" s="17">
        <v>359</v>
      </c>
      <c r="CX430" s="17">
        <v>126</v>
      </c>
      <c r="CY430" s="17">
        <v>0</v>
      </c>
      <c r="CZ430" s="17">
        <v>0</v>
      </c>
      <c r="DA430" s="17">
        <v>0</v>
      </c>
      <c r="DB430" s="15"/>
      <c r="DC430" s="15"/>
      <c r="DD430" s="15"/>
      <c r="DE430" s="15"/>
      <c r="DF430" s="15"/>
      <c r="DG430" s="15"/>
      <c r="DH430" s="15"/>
    </row>
    <row r="431" spans="1:112" ht="17.25" thickBot="1">
      <c r="A431" s="18" t="b">
        <v>1</v>
      </c>
      <c r="B431" s="18" t="b">
        <v>1</v>
      </c>
      <c r="C431" s="15"/>
      <c r="D431" s="15"/>
      <c r="E431" s="17">
        <v>547676</v>
      </c>
      <c r="F431" s="17">
        <v>0</v>
      </c>
      <c r="G431" s="17">
        <v>0</v>
      </c>
      <c r="H431" s="17">
        <v>0</v>
      </c>
      <c r="I431" s="17">
        <v>0</v>
      </c>
      <c r="J431" s="15">
        <v>0</v>
      </c>
      <c r="K431" s="17">
        <v>0</v>
      </c>
      <c r="L431" s="17">
        <v>2</v>
      </c>
      <c r="M431" s="15">
        <v>1</v>
      </c>
      <c r="N431" s="15"/>
      <c r="O431" s="17">
        <v>0</v>
      </c>
      <c r="P431" s="15" t="s">
        <v>1226</v>
      </c>
      <c r="Q431" s="15">
        <v>0</v>
      </c>
      <c r="R431" s="17">
        <v>425</v>
      </c>
      <c r="S431" s="18" t="b">
        <v>0</v>
      </c>
      <c r="T431" s="15"/>
      <c r="U431" s="15"/>
      <c r="V431" s="17">
        <v>40</v>
      </c>
      <c r="W431" s="15" t="s">
        <v>2044</v>
      </c>
      <c r="X431" s="15">
        <v>1</v>
      </c>
      <c r="Y431" s="18" t="b">
        <v>0</v>
      </c>
      <c r="Z431" s="15" t="s">
        <v>2045</v>
      </c>
      <c r="AA431" s="15">
        <v>0.1</v>
      </c>
      <c r="AB431" s="18" t="b">
        <v>0</v>
      </c>
      <c r="AC431" s="15"/>
      <c r="AD431" s="15" t="s">
        <v>519</v>
      </c>
      <c r="AE431" s="17">
        <v>16</v>
      </c>
      <c r="AF431" s="17">
        <v>1</v>
      </c>
      <c r="AG431" s="17">
        <v>1</v>
      </c>
      <c r="AH431" s="17">
        <v>0</v>
      </c>
      <c r="AI431" s="17">
        <v>0</v>
      </c>
      <c r="AJ431" s="17">
        <v>0</v>
      </c>
      <c r="AK431" s="17">
        <v>0</v>
      </c>
      <c r="AL431" s="15">
        <v>0</v>
      </c>
      <c r="AM431" s="15">
        <v>0.2</v>
      </c>
      <c r="AN431" s="15" t="s">
        <v>2045</v>
      </c>
      <c r="AO431" s="15"/>
      <c r="AP431" s="15"/>
      <c r="AQ431" s="15"/>
      <c r="AR431" s="15"/>
      <c r="AS431" s="18" t="b">
        <v>0</v>
      </c>
      <c r="AT431" s="15" t="s">
        <v>2872</v>
      </c>
      <c r="AU431" s="17">
        <v>2</v>
      </c>
      <c r="AV431" s="17">
        <v>0</v>
      </c>
      <c r="AW431" s="17">
        <v>0</v>
      </c>
      <c r="AX431" s="17">
        <v>0</v>
      </c>
      <c r="AY431" s="17">
        <v>0</v>
      </c>
      <c r="AZ431" s="17">
        <v>0</v>
      </c>
      <c r="BA431" s="17">
        <v>0</v>
      </c>
      <c r="BB431" s="17">
        <v>0</v>
      </c>
      <c r="BC431" s="17">
        <v>0</v>
      </c>
      <c r="BD431" s="17">
        <v>0</v>
      </c>
      <c r="BE431" s="17">
        <v>0</v>
      </c>
      <c r="BF431" s="17">
        <v>0</v>
      </c>
      <c r="BG431" s="17">
        <v>4</v>
      </c>
      <c r="BH431" s="15">
        <v>4</v>
      </c>
      <c r="BI431" s="15">
        <v>0</v>
      </c>
      <c r="BJ431" s="15">
        <v>0</v>
      </c>
      <c r="BK431" s="15">
        <v>0.4</v>
      </c>
      <c r="BL431" s="17">
        <v>0</v>
      </c>
      <c r="BM431" s="17">
        <v>0</v>
      </c>
      <c r="BN431" s="17">
        <v>0</v>
      </c>
      <c r="BO431" s="17">
        <v>0</v>
      </c>
      <c r="BP431" s="17">
        <v>0</v>
      </c>
      <c r="BQ431" s="15">
        <v>0</v>
      </c>
      <c r="BR431" s="15">
        <v>0</v>
      </c>
      <c r="BS431" s="15">
        <v>0</v>
      </c>
      <c r="BT431" s="15">
        <v>0.3</v>
      </c>
      <c r="BU431" s="15"/>
      <c r="BV431" s="15"/>
      <c r="BW431" s="15"/>
      <c r="BX431" s="15"/>
      <c r="BY431" s="15"/>
      <c r="BZ431" s="15"/>
      <c r="CA431" s="15"/>
      <c r="CB431" s="15"/>
      <c r="CC431" s="17">
        <v>379</v>
      </c>
      <c r="CD431" s="17">
        <v>131</v>
      </c>
      <c r="CE431" s="17">
        <v>428</v>
      </c>
      <c r="CF431" s="17">
        <v>164</v>
      </c>
      <c r="CG431" s="17">
        <v>409</v>
      </c>
      <c r="CH431" s="17">
        <v>160</v>
      </c>
      <c r="CI431" s="17">
        <v>390</v>
      </c>
      <c r="CJ431" s="17">
        <v>132</v>
      </c>
      <c r="CK431" s="17">
        <v>0</v>
      </c>
      <c r="CL431" s="17">
        <v>0</v>
      </c>
      <c r="CM431" s="17">
        <v>0</v>
      </c>
      <c r="CN431" s="17">
        <v>0</v>
      </c>
      <c r="CO431" s="17">
        <v>13.5</v>
      </c>
      <c r="CP431" s="17">
        <v>0</v>
      </c>
      <c r="CQ431" s="17">
        <v>547</v>
      </c>
      <c r="CR431" s="17">
        <v>174</v>
      </c>
      <c r="CS431" s="17">
        <v>56</v>
      </c>
      <c r="CT431" s="17">
        <v>37</v>
      </c>
      <c r="CU431" s="17">
        <v>358</v>
      </c>
      <c r="CV431" s="17">
        <v>123</v>
      </c>
      <c r="CW431" s="17">
        <v>448</v>
      </c>
      <c r="CX431" s="17">
        <v>156</v>
      </c>
      <c r="CY431" s="17">
        <v>0</v>
      </c>
      <c r="CZ431" s="17">
        <v>0</v>
      </c>
      <c r="DA431" s="17">
        <v>0</v>
      </c>
      <c r="DB431" s="15"/>
      <c r="DC431" s="15"/>
      <c r="DD431" s="15"/>
      <c r="DE431" s="15"/>
      <c r="DF431" s="15"/>
      <c r="DG431" s="15"/>
      <c r="DH431" s="15"/>
    </row>
    <row r="432" spans="1:112" ht="27.75" thickBot="1">
      <c r="A432" s="18" t="b">
        <v>1</v>
      </c>
      <c r="B432" s="18" t="b">
        <v>1</v>
      </c>
      <c r="C432" s="15"/>
      <c r="D432" s="15"/>
      <c r="E432" s="17">
        <v>141746</v>
      </c>
      <c r="F432" s="17">
        <v>0</v>
      </c>
      <c r="G432" s="17">
        <v>0</v>
      </c>
      <c r="H432" s="17">
        <v>0</v>
      </c>
      <c r="I432" s="17">
        <v>0</v>
      </c>
      <c r="J432" s="15">
        <v>0</v>
      </c>
      <c r="K432" s="17">
        <v>0</v>
      </c>
      <c r="L432" s="17">
        <v>3</v>
      </c>
      <c r="M432" s="15">
        <v>4</v>
      </c>
      <c r="N432" s="15"/>
      <c r="O432" s="17">
        <v>0</v>
      </c>
      <c r="P432" s="15" t="s">
        <v>867</v>
      </c>
      <c r="Q432" s="15">
        <v>0</v>
      </c>
      <c r="R432" s="17">
        <v>426</v>
      </c>
      <c r="S432" s="18" t="b">
        <v>0</v>
      </c>
      <c r="T432" s="15"/>
      <c r="U432" s="15"/>
      <c r="V432" s="17">
        <v>120</v>
      </c>
      <c r="W432" s="15" t="s">
        <v>868</v>
      </c>
      <c r="X432" s="15">
        <v>6.7</v>
      </c>
      <c r="Y432" s="18" t="b">
        <v>0</v>
      </c>
      <c r="Z432" s="15" t="s">
        <v>869</v>
      </c>
      <c r="AA432" s="15">
        <v>46.8</v>
      </c>
      <c r="AB432" s="18" t="b">
        <v>0</v>
      </c>
      <c r="AC432" s="15"/>
      <c r="AD432" s="15" t="s">
        <v>519</v>
      </c>
      <c r="AE432" s="17">
        <v>16</v>
      </c>
      <c r="AF432" s="17">
        <v>1</v>
      </c>
      <c r="AG432" s="17">
        <v>235</v>
      </c>
      <c r="AH432" s="17">
        <v>0</v>
      </c>
      <c r="AI432" s="17">
        <v>0</v>
      </c>
      <c r="AJ432" s="17">
        <v>0</v>
      </c>
      <c r="AK432" s="17">
        <v>0</v>
      </c>
      <c r="AL432" s="15">
        <v>0</v>
      </c>
      <c r="AM432" s="15">
        <v>19.600000000000001</v>
      </c>
      <c r="AN432" s="15" t="s">
        <v>1162</v>
      </c>
      <c r="AO432" s="15"/>
      <c r="AP432" s="15"/>
      <c r="AQ432" s="15"/>
      <c r="AR432" s="15"/>
      <c r="AS432" s="18" t="b">
        <v>0</v>
      </c>
      <c r="AT432" s="15" t="s">
        <v>2875</v>
      </c>
      <c r="AU432" s="17">
        <v>3065</v>
      </c>
      <c r="AV432" s="17">
        <v>9</v>
      </c>
      <c r="AW432" s="17">
        <v>24</v>
      </c>
      <c r="AX432" s="17">
        <v>7</v>
      </c>
      <c r="AY432" s="17">
        <v>46</v>
      </c>
      <c r="AZ432" s="17">
        <v>0</v>
      </c>
      <c r="BA432" s="17">
        <v>0</v>
      </c>
      <c r="BB432" s="17">
        <v>2</v>
      </c>
      <c r="BC432" s="17">
        <v>5</v>
      </c>
      <c r="BD432" s="17">
        <v>0</v>
      </c>
      <c r="BE432" s="17">
        <v>0</v>
      </c>
      <c r="BF432" s="17">
        <v>41</v>
      </c>
      <c r="BG432" s="17">
        <v>1008</v>
      </c>
      <c r="BH432" s="15">
        <v>1258</v>
      </c>
      <c r="BI432" s="15">
        <v>1938.5</v>
      </c>
      <c r="BJ432" s="15">
        <v>614</v>
      </c>
      <c r="BK432" s="15">
        <v>381.4</v>
      </c>
      <c r="BL432" s="17">
        <v>0</v>
      </c>
      <c r="BM432" s="17">
        <v>0</v>
      </c>
      <c r="BN432" s="17">
        <v>0</v>
      </c>
      <c r="BO432" s="17">
        <v>0</v>
      </c>
      <c r="BP432" s="17">
        <v>35</v>
      </c>
      <c r="BQ432" s="15">
        <v>10.79</v>
      </c>
      <c r="BR432" s="15">
        <v>12.28</v>
      </c>
      <c r="BS432" s="15">
        <v>23.07</v>
      </c>
      <c r="BT432" s="15">
        <v>44.42</v>
      </c>
      <c r="BU432" s="17">
        <v>4</v>
      </c>
      <c r="BV432" s="15"/>
      <c r="BW432" s="17">
        <v>1</v>
      </c>
      <c r="BX432" s="15"/>
      <c r="BY432" s="17">
        <v>1</v>
      </c>
      <c r="BZ432" s="15"/>
      <c r="CA432" s="15"/>
      <c r="CB432" s="15"/>
      <c r="CC432" s="17">
        <v>1</v>
      </c>
      <c r="CD432" s="17">
        <v>1</v>
      </c>
      <c r="CE432" s="17">
        <v>1</v>
      </c>
      <c r="CF432" s="17">
        <v>1</v>
      </c>
      <c r="CG432" s="17">
        <v>29</v>
      </c>
      <c r="CH432" s="17">
        <v>15</v>
      </c>
      <c r="CI432" s="17">
        <v>1</v>
      </c>
      <c r="CJ432" s="17">
        <v>1</v>
      </c>
      <c r="CK432" s="17">
        <v>0.32</v>
      </c>
      <c r="CL432" s="17">
        <v>0</v>
      </c>
      <c r="CM432" s="17">
        <v>0.36</v>
      </c>
      <c r="CN432" s="17">
        <v>0.68</v>
      </c>
      <c r="CO432" s="17">
        <v>1.3</v>
      </c>
      <c r="CP432" s="17">
        <v>1.35</v>
      </c>
      <c r="CQ432" s="17">
        <v>2</v>
      </c>
      <c r="CR432" s="17">
        <v>1</v>
      </c>
      <c r="CS432" s="17">
        <v>557</v>
      </c>
      <c r="CT432" s="17">
        <v>246</v>
      </c>
      <c r="CU432" s="17">
        <v>3</v>
      </c>
      <c r="CV432" s="17">
        <v>1</v>
      </c>
      <c r="CW432" s="17">
        <v>2</v>
      </c>
      <c r="CX432" s="17">
        <v>1</v>
      </c>
      <c r="CY432" s="17">
        <v>1.03</v>
      </c>
      <c r="CZ432" s="17">
        <v>0.21</v>
      </c>
      <c r="DA432" s="17">
        <v>0</v>
      </c>
      <c r="DB432" s="15"/>
      <c r="DC432" s="15"/>
      <c r="DD432" s="15"/>
      <c r="DE432" s="15"/>
      <c r="DF432" s="15"/>
      <c r="DG432" s="15"/>
      <c r="DH432" s="15"/>
    </row>
    <row r="433" spans="1:112" ht="17.25" thickBot="1">
      <c r="A433" s="18" t="b">
        <v>1</v>
      </c>
      <c r="B433" s="18" t="b">
        <v>1</v>
      </c>
      <c r="C433" s="15"/>
      <c r="D433" s="15"/>
      <c r="E433" s="17">
        <v>446008</v>
      </c>
      <c r="F433" s="17">
        <v>0</v>
      </c>
      <c r="G433" s="17">
        <v>0</v>
      </c>
      <c r="H433" s="17">
        <v>0</v>
      </c>
      <c r="I433" s="17">
        <v>0</v>
      </c>
      <c r="J433" s="15">
        <v>0</v>
      </c>
      <c r="K433" s="17">
        <v>0</v>
      </c>
      <c r="L433" s="17">
        <v>3</v>
      </c>
      <c r="M433" s="15">
        <v>2.8</v>
      </c>
      <c r="N433" s="15"/>
      <c r="O433" s="17">
        <v>0</v>
      </c>
      <c r="P433" s="15" t="s">
        <v>88</v>
      </c>
      <c r="Q433" s="15">
        <v>0</v>
      </c>
      <c r="R433" s="17">
        <v>427</v>
      </c>
      <c r="S433" s="18" t="b">
        <v>0</v>
      </c>
      <c r="T433" s="15"/>
      <c r="U433" s="15"/>
      <c r="V433" s="17">
        <v>80</v>
      </c>
      <c r="W433" s="15" t="s">
        <v>649</v>
      </c>
      <c r="X433" s="15">
        <v>4.5</v>
      </c>
      <c r="Y433" s="18" t="b">
        <v>0</v>
      </c>
      <c r="Z433" s="15" t="s">
        <v>299</v>
      </c>
      <c r="AA433" s="15">
        <v>13.6</v>
      </c>
      <c r="AB433" s="18" t="b">
        <v>0</v>
      </c>
      <c r="AC433" s="15"/>
      <c r="AD433" s="15" t="s">
        <v>519</v>
      </c>
      <c r="AE433" s="17">
        <v>16</v>
      </c>
      <c r="AF433" s="17">
        <v>1</v>
      </c>
      <c r="AG433" s="17">
        <v>148</v>
      </c>
      <c r="AH433" s="17">
        <v>0</v>
      </c>
      <c r="AI433" s="17">
        <v>0</v>
      </c>
      <c r="AJ433" s="17">
        <v>0</v>
      </c>
      <c r="AK433" s="17">
        <v>0</v>
      </c>
      <c r="AL433" s="15">
        <v>0</v>
      </c>
      <c r="AM433" s="15">
        <v>18.5</v>
      </c>
      <c r="AN433" s="15" t="s">
        <v>299</v>
      </c>
      <c r="AO433" s="15"/>
      <c r="AP433" s="15"/>
      <c r="AQ433" s="15"/>
      <c r="AR433" s="15"/>
      <c r="AS433" s="18" t="b">
        <v>0</v>
      </c>
      <c r="AT433" s="15" t="s">
        <v>2397</v>
      </c>
      <c r="AU433" s="17">
        <v>2611</v>
      </c>
      <c r="AV433" s="17">
        <v>11</v>
      </c>
      <c r="AW433" s="17">
        <v>3</v>
      </c>
      <c r="AX433" s="17">
        <v>8</v>
      </c>
      <c r="AY433" s="17">
        <v>37</v>
      </c>
      <c r="AZ433" s="17">
        <v>0</v>
      </c>
      <c r="BA433" s="17">
        <v>0</v>
      </c>
      <c r="BB433" s="17">
        <v>0</v>
      </c>
      <c r="BC433" s="17">
        <v>4</v>
      </c>
      <c r="BD433" s="17">
        <v>0</v>
      </c>
      <c r="BE433" s="17">
        <v>0</v>
      </c>
      <c r="BF433" s="17">
        <v>16</v>
      </c>
      <c r="BG433" s="17">
        <v>528</v>
      </c>
      <c r="BH433" s="15">
        <v>628.79999999999995</v>
      </c>
      <c r="BI433" s="15">
        <v>803.1</v>
      </c>
      <c r="BJ433" s="15">
        <v>882</v>
      </c>
      <c r="BK433" s="15">
        <v>231.4</v>
      </c>
      <c r="BL433" s="17">
        <v>0</v>
      </c>
      <c r="BM433" s="17">
        <v>0</v>
      </c>
      <c r="BN433" s="17">
        <v>0</v>
      </c>
      <c r="BO433" s="17">
        <v>0</v>
      </c>
      <c r="BP433" s="17">
        <v>31</v>
      </c>
      <c r="BQ433" s="15">
        <v>11.98</v>
      </c>
      <c r="BR433" s="15">
        <v>4.99</v>
      </c>
      <c r="BS433" s="15">
        <v>16.97</v>
      </c>
      <c r="BT433" s="15">
        <v>35.869999999999997</v>
      </c>
      <c r="BU433" s="17">
        <v>5</v>
      </c>
      <c r="BV433" s="15"/>
      <c r="BW433" s="17">
        <v>2</v>
      </c>
      <c r="BX433" s="15"/>
      <c r="BY433" s="17">
        <v>2</v>
      </c>
      <c r="BZ433" s="15"/>
      <c r="CA433" s="15"/>
      <c r="CB433" s="15"/>
      <c r="CC433" s="17">
        <v>67</v>
      </c>
      <c r="CD433" s="17">
        <v>19</v>
      </c>
      <c r="CE433" s="17">
        <v>17</v>
      </c>
      <c r="CF433" s="17">
        <v>16</v>
      </c>
      <c r="CG433" s="17">
        <v>7</v>
      </c>
      <c r="CH433" s="17">
        <v>2</v>
      </c>
      <c r="CI433" s="17">
        <v>9</v>
      </c>
      <c r="CJ433" s="17">
        <v>7</v>
      </c>
      <c r="CK433" s="17">
        <v>0.41</v>
      </c>
      <c r="CL433" s="17">
        <v>0</v>
      </c>
      <c r="CM433" s="17">
        <v>0.17</v>
      </c>
      <c r="CN433" s="17">
        <v>0.57999999999999996</v>
      </c>
      <c r="CO433" s="17">
        <v>1.24</v>
      </c>
      <c r="CP433" s="17">
        <v>1.28</v>
      </c>
      <c r="CQ433" s="17">
        <v>11</v>
      </c>
      <c r="CR433" s="17">
        <v>7</v>
      </c>
      <c r="CS433" s="17">
        <v>551</v>
      </c>
      <c r="CT433" s="17">
        <v>242</v>
      </c>
      <c r="CU433" s="17">
        <v>30</v>
      </c>
      <c r="CV433" s="17">
        <v>13</v>
      </c>
      <c r="CW433" s="17">
        <v>32</v>
      </c>
      <c r="CX433" s="17">
        <v>9</v>
      </c>
      <c r="CY433" s="17">
        <v>1.07</v>
      </c>
      <c r="CZ433" s="17">
        <v>0.28000000000000003</v>
      </c>
      <c r="DA433" s="17">
        <v>0</v>
      </c>
      <c r="DB433" s="15"/>
      <c r="DC433" s="15"/>
      <c r="DD433" s="15"/>
      <c r="DE433" s="15"/>
      <c r="DF433" s="15"/>
      <c r="DG433" s="15"/>
      <c r="DH433" s="15"/>
    </row>
    <row r="434" spans="1:112" ht="40.5" thickBot="1">
      <c r="A434" s="18" t="b">
        <v>1</v>
      </c>
      <c r="B434" s="18" t="b">
        <v>1</v>
      </c>
      <c r="C434" s="15"/>
      <c r="D434" s="15"/>
      <c r="E434" s="17">
        <v>430871</v>
      </c>
      <c r="F434" s="17">
        <v>0</v>
      </c>
      <c r="G434" s="17">
        <v>0</v>
      </c>
      <c r="H434" s="17">
        <v>0</v>
      </c>
      <c r="I434" s="17">
        <v>0</v>
      </c>
      <c r="J434" s="15">
        <v>0</v>
      </c>
      <c r="K434" s="17">
        <v>0</v>
      </c>
      <c r="L434" s="17">
        <v>3</v>
      </c>
      <c r="M434" s="15">
        <v>2.8</v>
      </c>
      <c r="N434" s="15"/>
      <c r="O434" s="17">
        <v>0</v>
      </c>
      <c r="P434" s="15" t="s">
        <v>383</v>
      </c>
      <c r="Q434" s="15">
        <v>0</v>
      </c>
      <c r="R434" s="17">
        <v>428</v>
      </c>
      <c r="S434" s="18" t="b">
        <v>0</v>
      </c>
      <c r="T434" s="15"/>
      <c r="U434" s="15"/>
      <c r="V434" s="17">
        <v>80</v>
      </c>
      <c r="W434" s="15" t="s">
        <v>1014</v>
      </c>
      <c r="X434" s="15">
        <v>4.3</v>
      </c>
      <c r="Y434" s="18" t="b">
        <v>0</v>
      </c>
      <c r="Z434" s="15" t="s">
        <v>2876</v>
      </c>
      <c r="AA434" s="15">
        <v>14.6</v>
      </c>
      <c r="AB434" s="18" t="b">
        <v>0</v>
      </c>
      <c r="AC434" s="15"/>
      <c r="AD434" s="15" t="s">
        <v>519</v>
      </c>
      <c r="AE434" s="17">
        <v>16</v>
      </c>
      <c r="AF434" s="17">
        <v>1</v>
      </c>
      <c r="AG434" s="17">
        <v>143</v>
      </c>
      <c r="AH434" s="17">
        <v>0</v>
      </c>
      <c r="AI434" s="17">
        <v>0</v>
      </c>
      <c r="AJ434" s="17">
        <v>0</v>
      </c>
      <c r="AK434" s="17">
        <v>0</v>
      </c>
      <c r="AL434" s="15">
        <v>0</v>
      </c>
      <c r="AM434" s="15">
        <v>17.899999999999999</v>
      </c>
      <c r="AN434" s="15" t="s">
        <v>1015</v>
      </c>
      <c r="AO434" s="15"/>
      <c r="AP434" s="15"/>
      <c r="AQ434" s="15"/>
      <c r="AR434" s="15"/>
      <c r="AS434" s="18" t="b">
        <v>0</v>
      </c>
      <c r="AT434" s="15" t="s">
        <v>2877</v>
      </c>
      <c r="AU434" s="17">
        <v>2493</v>
      </c>
      <c r="AV434" s="17">
        <v>10</v>
      </c>
      <c r="AW434" s="17">
        <v>4</v>
      </c>
      <c r="AX434" s="17">
        <v>8</v>
      </c>
      <c r="AY434" s="17">
        <v>35</v>
      </c>
      <c r="AZ434" s="17">
        <v>0</v>
      </c>
      <c r="BA434" s="17">
        <v>0</v>
      </c>
      <c r="BB434" s="17">
        <v>0</v>
      </c>
      <c r="BC434" s="17">
        <v>4</v>
      </c>
      <c r="BD434" s="17">
        <v>0</v>
      </c>
      <c r="BE434" s="17">
        <v>0</v>
      </c>
      <c r="BF434" s="17">
        <v>14</v>
      </c>
      <c r="BG434" s="17">
        <v>591</v>
      </c>
      <c r="BH434" s="15">
        <v>675.8</v>
      </c>
      <c r="BI434" s="15">
        <v>545.4</v>
      </c>
      <c r="BJ434" s="15">
        <v>801</v>
      </c>
      <c r="BK434" s="15">
        <v>202.5</v>
      </c>
      <c r="BL434" s="17">
        <v>0</v>
      </c>
      <c r="BM434" s="17">
        <v>0</v>
      </c>
      <c r="BN434" s="17">
        <v>0</v>
      </c>
      <c r="BO434" s="17">
        <v>0</v>
      </c>
      <c r="BP434" s="17">
        <v>29</v>
      </c>
      <c r="BQ434" s="15">
        <v>6.9</v>
      </c>
      <c r="BR434" s="15">
        <v>3.36</v>
      </c>
      <c r="BS434" s="15">
        <v>10.26</v>
      </c>
      <c r="BT434" s="15">
        <v>35.75</v>
      </c>
      <c r="BU434" s="15"/>
      <c r="BV434" s="15"/>
      <c r="BW434" s="15"/>
      <c r="BX434" s="15"/>
      <c r="BY434" s="15"/>
      <c r="BZ434" s="15"/>
      <c r="CA434" s="15"/>
      <c r="CB434" s="15"/>
      <c r="CC434" s="17">
        <v>54</v>
      </c>
      <c r="CD434" s="17">
        <v>15</v>
      </c>
      <c r="CE434" s="17">
        <v>41</v>
      </c>
      <c r="CF434" s="17">
        <v>38</v>
      </c>
      <c r="CG434" s="17">
        <v>17</v>
      </c>
      <c r="CH434" s="17">
        <v>8</v>
      </c>
      <c r="CI434" s="17">
        <v>22</v>
      </c>
      <c r="CJ434" s="17">
        <v>18</v>
      </c>
      <c r="CK434" s="17">
        <v>0.25</v>
      </c>
      <c r="CL434" s="17">
        <v>0</v>
      </c>
      <c r="CM434" s="17">
        <v>0.12</v>
      </c>
      <c r="CN434" s="17">
        <v>0.37</v>
      </c>
      <c r="CO434" s="17">
        <v>1.29</v>
      </c>
      <c r="CP434" s="17">
        <v>1.26</v>
      </c>
      <c r="CQ434" s="17">
        <v>10</v>
      </c>
      <c r="CR434" s="17">
        <v>6</v>
      </c>
      <c r="CS434" s="17">
        <v>550</v>
      </c>
      <c r="CT434" s="17">
        <v>241</v>
      </c>
      <c r="CU434" s="17">
        <v>40</v>
      </c>
      <c r="CV434" s="17">
        <v>17</v>
      </c>
      <c r="CW434" s="17">
        <v>28</v>
      </c>
      <c r="CX434" s="17">
        <v>8</v>
      </c>
      <c r="CY434" s="17">
        <v>1.05</v>
      </c>
      <c r="CZ434" s="17">
        <v>0.28999999999999998</v>
      </c>
      <c r="DA434" s="17">
        <v>0</v>
      </c>
      <c r="DB434" s="15"/>
      <c r="DC434" s="15"/>
      <c r="DD434" s="15"/>
      <c r="DE434" s="15"/>
      <c r="DF434" s="15"/>
      <c r="DG434" s="15"/>
      <c r="DH434" s="15"/>
    </row>
    <row r="435" spans="1:112" ht="17.25" thickBot="1">
      <c r="A435" s="18" t="b">
        <v>1</v>
      </c>
      <c r="B435" s="18" t="b">
        <v>1</v>
      </c>
      <c r="C435" s="15"/>
      <c r="D435" s="15"/>
      <c r="E435" s="17">
        <v>176297</v>
      </c>
      <c r="F435" s="17">
        <v>0</v>
      </c>
      <c r="G435" s="17">
        <v>0</v>
      </c>
      <c r="H435" s="17">
        <v>0</v>
      </c>
      <c r="I435" s="17">
        <v>0</v>
      </c>
      <c r="J435" s="15">
        <v>0</v>
      </c>
      <c r="K435" s="17">
        <v>0</v>
      </c>
      <c r="L435" s="17">
        <v>3</v>
      </c>
      <c r="M435" s="15">
        <v>2.4</v>
      </c>
      <c r="N435" s="15"/>
      <c r="O435" s="17">
        <v>0</v>
      </c>
      <c r="P435" s="15" t="s">
        <v>551</v>
      </c>
      <c r="Q435" s="15">
        <v>0</v>
      </c>
      <c r="R435" s="17">
        <v>429</v>
      </c>
      <c r="S435" s="18" t="b">
        <v>0</v>
      </c>
      <c r="T435" s="15"/>
      <c r="U435" s="15"/>
      <c r="V435" s="17">
        <v>70</v>
      </c>
      <c r="W435" s="15" t="s">
        <v>870</v>
      </c>
      <c r="X435" s="15">
        <v>0</v>
      </c>
      <c r="Y435" s="18" t="b">
        <v>0</v>
      </c>
      <c r="Z435" s="15" t="s">
        <v>219</v>
      </c>
      <c r="AA435" s="15">
        <v>1.4</v>
      </c>
      <c r="AB435" s="18" t="b">
        <v>0</v>
      </c>
      <c r="AC435" s="15"/>
      <c r="AD435" s="15" t="s">
        <v>519</v>
      </c>
      <c r="AE435" s="17">
        <v>16</v>
      </c>
      <c r="AF435" s="17">
        <v>1</v>
      </c>
      <c r="AG435" s="17">
        <v>0</v>
      </c>
      <c r="AH435" s="17">
        <v>0</v>
      </c>
      <c r="AI435" s="17">
        <v>0</v>
      </c>
      <c r="AJ435" s="17">
        <v>0</v>
      </c>
      <c r="AK435" s="17">
        <v>0</v>
      </c>
      <c r="AL435" s="15">
        <v>0</v>
      </c>
      <c r="AM435" s="15">
        <v>0</v>
      </c>
      <c r="AN435" s="15" t="s">
        <v>219</v>
      </c>
      <c r="AO435" s="15"/>
      <c r="AP435" s="15"/>
      <c r="AQ435" s="15"/>
      <c r="AR435" s="15"/>
      <c r="AS435" s="18" t="b">
        <v>0</v>
      </c>
      <c r="AT435" s="15" t="s">
        <v>2878</v>
      </c>
      <c r="AU435" s="17">
        <v>0</v>
      </c>
      <c r="AV435" s="17">
        <v>0</v>
      </c>
      <c r="AW435" s="17">
        <v>0</v>
      </c>
      <c r="AX435" s="17">
        <v>0</v>
      </c>
      <c r="AY435" s="17">
        <v>0</v>
      </c>
      <c r="AZ435" s="17">
        <v>0</v>
      </c>
      <c r="BA435" s="17">
        <v>0</v>
      </c>
      <c r="BB435" s="17">
        <v>0</v>
      </c>
      <c r="BC435" s="17">
        <v>0</v>
      </c>
      <c r="BD435" s="17">
        <v>0</v>
      </c>
      <c r="BE435" s="17">
        <v>0</v>
      </c>
      <c r="BF435" s="17">
        <v>0</v>
      </c>
      <c r="BG435" s="17">
        <v>0</v>
      </c>
      <c r="BH435" s="15">
        <v>0</v>
      </c>
      <c r="BI435" s="15">
        <v>0</v>
      </c>
      <c r="BJ435" s="15">
        <v>0</v>
      </c>
      <c r="BK435" s="15">
        <v>0</v>
      </c>
      <c r="BL435" s="17">
        <v>0</v>
      </c>
      <c r="BM435" s="17">
        <v>0</v>
      </c>
      <c r="BN435" s="17">
        <v>0</v>
      </c>
      <c r="BO435" s="17">
        <v>0</v>
      </c>
      <c r="BP435" s="17">
        <v>0</v>
      </c>
      <c r="BQ435" s="15">
        <v>0</v>
      </c>
      <c r="BR435" s="15">
        <v>0</v>
      </c>
      <c r="BS435" s="15">
        <v>0</v>
      </c>
      <c r="BT435" s="15">
        <v>0</v>
      </c>
      <c r="BU435" s="15"/>
      <c r="BV435" s="15"/>
      <c r="BW435" s="15"/>
      <c r="BX435" s="15"/>
      <c r="BY435" s="15"/>
      <c r="BZ435" s="15"/>
      <c r="CA435" s="15"/>
      <c r="CB435" s="15"/>
      <c r="CC435" s="17">
        <v>558</v>
      </c>
      <c r="CD435" s="17">
        <v>246</v>
      </c>
      <c r="CE435" s="17">
        <v>558</v>
      </c>
      <c r="CF435" s="17">
        <v>246</v>
      </c>
      <c r="CG435" s="17">
        <v>558</v>
      </c>
      <c r="CH435" s="17">
        <v>246</v>
      </c>
      <c r="CI435" s="17">
        <v>558</v>
      </c>
      <c r="CJ435" s="17">
        <v>246</v>
      </c>
      <c r="CK435" s="17">
        <v>0</v>
      </c>
      <c r="CL435" s="17">
        <v>0</v>
      </c>
      <c r="CM435" s="17">
        <v>0</v>
      </c>
      <c r="CN435" s="17">
        <v>0</v>
      </c>
      <c r="CO435" s="17">
        <v>0</v>
      </c>
      <c r="CP435" s="17">
        <v>0</v>
      </c>
      <c r="CQ435" s="17">
        <v>23</v>
      </c>
      <c r="CR435" s="17">
        <v>14</v>
      </c>
      <c r="CS435" s="17">
        <v>529</v>
      </c>
      <c r="CT435" s="17">
        <v>228</v>
      </c>
      <c r="CU435" s="17">
        <v>558</v>
      </c>
      <c r="CV435" s="17">
        <v>246</v>
      </c>
      <c r="CW435" s="17">
        <v>166</v>
      </c>
      <c r="CX435" s="17">
        <v>51</v>
      </c>
      <c r="CY435" s="17">
        <v>0</v>
      </c>
      <c r="CZ435" s="17">
        <v>0</v>
      </c>
      <c r="DA435" s="17">
        <v>0</v>
      </c>
      <c r="DB435" s="15"/>
      <c r="DC435" s="15"/>
      <c r="DD435" s="15"/>
      <c r="DE435" s="15"/>
      <c r="DF435" s="15"/>
      <c r="DG435" s="15"/>
      <c r="DH435" s="15"/>
    </row>
    <row r="436" spans="1:112" ht="17.25" thickBot="1">
      <c r="A436" s="18" t="b">
        <v>1</v>
      </c>
      <c r="B436" s="18" t="b">
        <v>1</v>
      </c>
      <c r="C436" s="15"/>
      <c r="D436" s="15"/>
      <c r="E436" s="17">
        <v>184341</v>
      </c>
      <c r="F436" s="17">
        <v>0</v>
      </c>
      <c r="G436" s="17">
        <v>0</v>
      </c>
      <c r="H436" s="17">
        <v>0</v>
      </c>
      <c r="I436" s="17">
        <v>0</v>
      </c>
      <c r="J436" s="15">
        <v>0</v>
      </c>
      <c r="K436" s="17">
        <v>0</v>
      </c>
      <c r="L436" s="17">
        <v>3</v>
      </c>
      <c r="M436" s="15">
        <v>2</v>
      </c>
      <c r="N436" s="15"/>
      <c r="O436" s="17">
        <v>0</v>
      </c>
      <c r="P436" s="15" t="s">
        <v>708</v>
      </c>
      <c r="Q436" s="15">
        <v>0</v>
      </c>
      <c r="R436" s="17">
        <v>430</v>
      </c>
      <c r="S436" s="18" t="b">
        <v>0</v>
      </c>
      <c r="T436" s="15"/>
      <c r="U436" s="15"/>
      <c r="V436" s="17">
        <v>55</v>
      </c>
      <c r="W436" s="15" t="s">
        <v>709</v>
      </c>
      <c r="X436" s="15">
        <v>2.5</v>
      </c>
      <c r="Y436" s="18" t="b">
        <v>0</v>
      </c>
      <c r="Z436" s="15" t="s">
        <v>269</v>
      </c>
      <c r="AA436" s="15">
        <v>0.1</v>
      </c>
      <c r="AB436" s="18" t="b">
        <v>0</v>
      </c>
      <c r="AC436" s="15"/>
      <c r="AD436" s="15" t="s">
        <v>519</v>
      </c>
      <c r="AE436" s="17">
        <v>16</v>
      </c>
      <c r="AF436" s="17">
        <v>1</v>
      </c>
      <c r="AG436" s="17">
        <v>58</v>
      </c>
      <c r="AH436" s="17">
        <v>0</v>
      </c>
      <c r="AI436" s="17">
        <v>0</v>
      </c>
      <c r="AJ436" s="17">
        <v>0</v>
      </c>
      <c r="AK436" s="17">
        <v>0</v>
      </c>
      <c r="AL436" s="15">
        <v>0</v>
      </c>
      <c r="AM436" s="15">
        <v>10.5</v>
      </c>
      <c r="AN436" s="15" t="s">
        <v>269</v>
      </c>
      <c r="AO436" s="15"/>
      <c r="AP436" s="15"/>
      <c r="AQ436" s="15"/>
      <c r="AR436" s="15"/>
      <c r="AS436" s="18" t="b">
        <v>0</v>
      </c>
      <c r="AT436" s="15" t="s">
        <v>2883</v>
      </c>
      <c r="AU436" s="17">
        <v>1010</v>
      </c>
      <c r="AV436" s="17">
        <v>3</v>
      </c>
      <c r="AW436" s="17">
        <v>0</v>
      </c>
      <c r="AX436" s="17">
        <v>5</v>
      </c>
      <c r="AY436" s="17">
        <v>15</v>
      </c>
      <c r="AZ436" s="17">
        <v>0</v>
      </c>
      <c r="BA436" s="17">
        <v>0</v>
      </c>
      <c r="BB436" s="17">
        <v>0</v>
      </c>
      <c r="BC436" s="17">
        <v>2</v>
      </c>
      <c r="BD436" s="17">
        <v>0</v>
      </c>
      <c r="BE436" s="17">
        <v>0</v>
      </c>
      <c r="BF436" s="17">
        <v>3</v>
      </c>
      <c r="BG436" s="17">
        <v>201</v>
      </c>
      <c r="BH436" s="15">
        <v>201.2</v>
      </c>
      <c r="BI436" s="15">
        <v>214.1</v>
      </c>
      <c r="BJ436" s="15">
        <v>165</v>
      </c>
      <c r="BK436" s="15">
        <v>58</v>
      </c>
      <c r="BL436" s="17">
        <v>0</v>
      </c>
      <c r="BM436" s="17">
        <v>0</v>
      </c>
      <c r="BN436" s="17">
        <v>0</v>
      </c>
      <c r="BO436" s="17">
        <v>0</v>
      </c>
      <c r="BP436" s="17">
        <v>12</v>
      </c>
      <c r="BQ436" s="15">
        <v>1.56</v>
      </c>
      <c r="BR436" s="15">
        <v>1.62</v>
      </c>
      <c r="BS436" s="15">
        <v>3.18</v>
      </c>
      <c r="BT436" s="15">
        <v>12.46</v>
      </c>
      <c r="BU436" s="15"/>
      <c r="BV436" s="15"/>
      <c r="BW436" s="17">
        <v>3</v>
      </c>
      <c r="BX436" s="15"/>
      <c r="BY436" s="15"/>
      <c r="BZ436" s="15"/>
      <c r="CA436" s="15"/>
      <c r="CB436" s="15"/>
      <c r="CC436" s="17">
        <v>251</v>
      </c>
      <c r="CD436" s="17">
        <v>113</v>
      </c>
      <c r="CE436" s="17">
        <v>156</v>
      </c>
      <c r="CF436" s="17">
        <v>104</v>
      </c>
      <c r="CG436" s="17">
        <v>184</v>
      </c>
      <c r="CH436" s="17">
        <v>101</v>
      </c>
      <c r="CI436" s="17">
        <v>227</v>
      </c>
      <c r="CJ436" s="17">
        <v>116</v>
      </c>
      <c r="CK436" s="17">
        <v>0.14000000000000001</v>
      </c>
      <c r="CL436" s="17">
        <v>0</v>
      </c>
      <c r="CM436" s="17">
        <v>0.14000000000000001</v>
      </c>
      <c r="CN436" s="17">
        <v>0.28000000000000003</v>
      </c>
      <c r="CO436" s="17">
        <v>1.1100000000000001</v>
      </c>
      <c r="CP436" s="17">
        <v>1.34</v>
      </c>
      <c r="CQ436" s="17">
        <v>126</v>
      </c>
      <c r="CR436" s="17">
        <v>79</v>
      </c>
      <c r="CS436" s="17">
        <v>363</v>
      </c>
      <c r="CT436" s="17">
        <v>122</v>
      </c>
      <c r="CU436" s="17">
        <v>234</v>
      </c>
      <c r="CV436" s="17">
        <v>91</v>
      </c>
      <c r="CW436" s="17">
        <v>469</v>
      </c>
      <c r="CX436" s="17">
        <v>189</v>
      </c>
      <c r="CY436" s="17">
        <v>1.07</v>
      </c>
      <c r="CZ436" s="17">
        <v>0.45</v>
      </c>
      <c r="DA436" s="17">
        <v>0</v>
      </c>
      <c r="DB436" s="15"/>
      <c r="DC436" s="15"/>
      <c r="DD436" s="15"/>
      <c r="DE436" s="15"/>
      <c r="DF436" s="15"/>
      <c r="DG436" s="15"/>
      <c r="DH436" s="15"/>
    </row>
    <row r="437" spans="1:112" ht="17.25" thickBot="1">
      <c r="A437" s="18" t="b">
        <v>1</v>
      </c>
      <c r="B437" s="18" t="b">
        <v>1</v>
      </c>
      <c r="C437" s="15"/>
      <c r="D437" s="15"/>
      <c r="E437" s="17">
        <v>493250</v>
      </c>
      <c r="F437" s="17">
        <v>0</v>
      </c>
      <c r="G437" s="17">
        <v>0</v>
      </c>
      <c r="H437" s="17">
        <v>0</v>
      </c>
      <c r="I437" s="17">
        <v>0</v>
      </c>
      <c r="J437" s="15">
        <v>0</v>
      </c>
      <c r="K437" s="17">
        <v>0</v>
      </c>
      <c r="L437" s="17">
        <v>3</v>
      </c>
      <c r="M437" s="15">
        <v>2.1</v>
      </c>
      <c r="N437" s="15"/>
      <c r="O437" s="17">
        <v>0</v>
      </c>
      <c r="P437" s="15" t="s">
        <v>423</v>
      </c>
      <c r="Q437" s="15">
        <v>0</v>
      </c>
      <c r="R437" s="17">
        <v>431</v>
      </c>
      <c r="S437" s="18" t="b">
        <v>0</v>
      </c>
      <c r="T437" s="15"/>
      <c r="U437" s="15"/>
      <c r="V437" s="17">
        <v>60</v>
      </c>
      <c r="W437" s="15" t="s">
        <v>884</v>
      </c>
      <c r="X437" s="15">
        <v>2.8</v>
      </c>
      <c r="Y437" s="18" t="b">
        <v>0</v>
      </c>
      <c r="Z437" s="15" t="s">
        <v>377</v>
      </c>
      <c r="AA437" s="15">
        <v>1.4</v>
      </c>
      <c r="AB437" s="18" t="b">
        <v>0</v>
      </c>
      <c r="AC437" s="15"/>
      <c r="AD437" s="15" t="s">
        <v>519</v>
      </c>
      <c r="AE437" s="17">
        <v>16</v>
      </c>
      <c r="AF437" s="17">
        <v>1</v>
      </c>
      <c r="AG437" s="17">
        <v>91</v>
      </c>
      <c r="AH437" s="17">
        <v>0</v>
      </c>
      <c r="AI437" s="17">
        <v>0</v>
      </c>
      <c r="AJ437" s="17">
        <v>0</v>
      </c>
      <c r="AK437" s="17">
        <v>0</v>
      </c>
      <c r="AL437" s="15">
        <v>0</v>
      </c>
      <c r="AM437" s="15">
        <v>15.2</v>
      </c>
      <c r="AN437" s="15" t="s">
        <v>423</v>
      </c>
      <c r="AO437" s="15"/>
      <c r="AP437" s="15"/>
      <c r="AQ437" s="15"/>
      <c r="AR437" s="15"/>
      <c r="AS437" s="18" t="b">
        <v>0</v>
      </c>
      <c r="AT437" s="15" t="s">
        <v>2879</v>
      </c>
      <c r="AU437" s="17">
        <v>2339</v>
      </c>
      <c r="AV437" s="17">
        <v>2</v>
      </c>
      <c r="AW437" s="17">
        <v>5</v>
      </c>
      <c r="AX437" s="17">
        <v>6</v>
      </c>
      <c r="AY437" s="17">
        <v>33</v>
      </c>
      <c r="AZ437" s="17">
        <v>0</v>
      </c>
      <c r="BA437" s="17">
        <v>0</v>
      </c>
      <c r="BB437" s="17">
        <v>0</v>
      </c>
      <c r="BC437" s="17">
        <v>2</v>
      </c>
      <c r="BD437" s="17">
        <v>0</v>
      </c>
      <c r="BE437" s="17">
        <v>0</v>
      </c>
      <c r="BF437" s="17">
        <v>7</v>
      </c>
      <c r="BG437" s="17">
        <v>463</v>
      </c>
      <c r="BH437" s="15">
        <v>436.6</v>
      </c>
      <c r="BI437" s="15">
        <v>596.1</v>
      </c>
      <c r="BJ437" s="15">
        <v>600</v>
      </c>
      <c r="BK437" s="15">
        <v>163.5</v>
      </c>
      <c r="BL437" s="17">
        <v>0</v>
      </c>
      <c r="BM437" s="17">
        <v>0</v>
      </c>
      <c r="BN437" s="17">
        <v>0</v>
      </c>
      <c r="BO437" s="17">
        <v>0</v>
      </c>
      <c r="BP437" s="17">
        <v>27</v>
      </c>
      <c r="BQ437" s="15">
        <v>5.46</v>
      </c>
      <c r="BR437" s="15">
        <v>4.74</v>
      </c>
      <c r="BS437" s="15">
        <v>10.199999999999999</v>
      </c>
      <c r="BT437" s="15">
        <v>31.69</v>
      </c>
      <c r="BU437" s="17">
        <v>6</v>
      </c>
      <c r="BV437" s="15"/>
      <c r="BW437" s="15"/>
      <c r="BX437" s="15"/>
      <c r="BY437" s="15"/>
      <c r="BZ437" s="15"/>
      <c r="CA437" s="15"/>
      <c r="CB437" s="15"/>
      <c r="CC437" s="17">
        <v>138</v>
      </c>
      <c r="CD437" s="17">
        <v>51</v>
      </c>
      <c r="CE437" s="17">
        <v>35</v>
      </c>
      <c r="CF437" s="17">
        <v>34</v>
      </c>
      <c r="CG437" s="17">
        <v>33</v>
      </c>
      <c r="CH437" s="17">
        <v>19</v>
      </c>
      <c r="CI437" s="17">
        <v>41</v>
      </c>
      <c r="CJ437" s="17">
        <v>28</v>
      </c>
      <c r="CK437" s="17">
        <v>0.21</v>
      </c>
      <c r="CL437" s="17">
        <v>0</v>
      </c>
      <c r="CM437" s="17">
        <v>0.18</v>
      </c>
      <c r="CN437" s="17">
        <v>0.39</v>
      </c>
      <c r="CO437" s="17">
        <v>1.22</v>
      </c>
      <c r="CP437" s="17">
        <v>1.27</v>
      </c>
      <c r="CQ437" s="17">
        <v>96</v>
      </c>
      <c r="CR437" s="17">
        <v>61</v>
      </c>
      <c r="CS437" s="17">
        <v>490</v>
      </c>
      <c r="CT437" s="17">
        <v>196</v>
      </c>
      <c r="CU437" s="17">
        <v>200</v>
      </c>
      <c r="CV437" s="17">
        <v>76</v>
      </c>
      <c r="CW437" s="17">
        <v>167</v>
      </c>
      <c r="CX437" s="17">
        <v>52</v>
      </c>
      <c r="CY437" s="17">
        <v>1.04</v>
      </c>
      <c r="CZ437" s="17">
        <v>0.23</v>
      </c>
      <c r="DA437" s="17">
        <v>0</v>
      </c>
      <c r="DB437" s="15"/>
      <c r="DC437" s="15"/>
      <c r="DD437" s="15"/>
      <c r="DE437" s="15"/>
      <c r="DF437" s="15"/>
      <c r="DG437" s="15"/>
      <c r="DH437" s="15"/>
    </row>
    <row r="438" spans="1:112" ht="17.25" thickBot="1">
      <c r="A438" s="18" t="b">
        <v>1</v>
      </c>
      <c r="B438" s="18" t="b">
        <v>1</v>
      </c>
      <c r="C438" s="15"/>
      <c r="D438" s="15"/>
      <c r="E438" s="17">
        <v>516895</v>
      </c>
      <c r="F438" s="17">
        <v>0</v>
      </c>
      <c r="G438" s="17">
        <v>0</v>
      </c>
      <c r="H438" s="17">
        <v>0</v>
      </c>
      <c r="I438" s="17">
        <v>0</v>
      </c>
      <c r="J438" s="15">
        <v>0</v>
      </c>
      <c r="K438" s="17">
        <v>0</v>
      </c>
      <c r="L438" s="17">
        <v>3</v>
      </c>
      <c r="M438" s="15">
        <v>2</v>
      </c>
      <c r="N438" s="15"/>
      <c r="O438" s="17">
        <v>0</v>
      </c>
      <c r="P438" s="15" t="s">
        <v>892</v>
      </c>
      <c r="Q438" s="15">
        <v>0</v>
      </c>
      <c r="R438" s="17">
        <v>432</v>
      </c>
      <c r="S438" s="18" t="b">
        <v>0</v>
      </c>
      <c r="T438" s="15"/>
      <c r="U438" s="15"/>
      <c r="V438" s="17">
        <v>55</v>
      </c>
      <c r="W438" s="15" t="s">
        <v>893</v>
      </c>
      <c r="X438" s="15">
        <v>2.6</v>
      </c>
      <c r="Y438" s="18" t="b">
        <v>0</v>
      </c>
      <c r="Z438" s="15" t="s">
        <v>894</v>
      </c>
      <c r="AA438" s="15">
        <v>1.3</v>
      </c>
      <c r="AB438" s="18" t="b">
        <v>0</v>
      </c>
      <c r="AC438" s="15"/>
      <c r="AD438" s="15" t="s">
        <v>519</v>
      </c>
      <c r="AE438" s="17">
        <v>16</v>
      </c>
      <c r="AF438" s="17">
        <v>1</v>
      </c>
      <c r="AG438" s="17">
        <v>73</v>
      </c>
      <c r="AH438" s="17">
        <v>0</v>
      </c>
      <c r="AI438" s="17">
        <v>0</v>
      </c>
      <c r="AJ438" s="17">
        <v>0</v>
      </c>
      <c r="AK438" s="17">
        <v>0</v>
      </c>
      <c r="AL438" s="15">
        <v>0</v>
      </c>
      <c r="AM438" s="15">
        <v>13.3</v>
      </c>
      <c r="AN438" s="15" t="s">
        <v>894</v>
      </c>
      <c r="AO438" s="15"/>
      <c r="AP438" s="15"/>
      <c r="AQ438" s="15"/>
      <c r="AR438" s="15"/>
      <c r="AS438" s="18" t="b">
        <v>0</v>
      </c>
      <c r="AT438" s="15" t="s">
        <v>2886</v>
      </c>
      <c r="AU438" s="17">
        <v>1653</v>
      </c>
      <c r="AV438" s="17">
        <v>1</v>
      </c>
      <c r="AW438" s="17">
        <v>2</v>
      </c>
      <c r="AX438" s="17">
        <v>6</v>
      </c>
      <c r="AY438" s="17">
        <v>22</v>
      </c>
      <c r="AZ438" s="17">
        <v>0</v>
      </c>
      <c r="BA438" s="17">
        <v>0</v>
      </c>
      <c r="BB438" s="17">
        <v>0</v>
      </c>
      <c r="BC438" s="17">
        <v>2</v>
      </c>
      <c r="BD438" s="17">
        <v>0</v>
      </c>
      <c r="BE438" s="17">
        <v>0</v>
      </c>
      <c r="BF438" s="17">
        <v>2</v>
      </c>
      <c r="BG438" s="17">
        <v>340</v>
      </c>
      <c r="BH438" s="15">
        <v>365</v>
      </c>
      <c r="BI438" s="15">
        <v>360.1</v>
      </c>
      <c r="BJ438" s="15">
        <v>94</v>
      </c>
      <c r="BK438" s="15">
        <v>82.1</v>
      </c>
      <c r="BL438" s="17">
        <v>0</v>
      </c>
      <c r="BM438" s="17">
        <v>0</v>
      </c>
      <c r="BN438" s="17">
        <v>0</v>
      </c>
      <c r="BO438" s="17">
        <v>0</v>
      </c>
      <c r="BP438" s="17">
        <v>16</v>
      </c>
      <c r="BQ438" s="15">
        <v>0.48</v>
      </c>
      <c r="BR438" s="15">
        <v>1.27</v>
      </c>
      <c r="BS438" s="15">
        <v>1.75</v>
      </c>
      <c r="BT438" s="15">
        <v>22.88</v>
      </c>
      <c r="BU438" s="15"/>
      <c r="BV438" s="15"/>
      <c r="BW438" s="15"/>
      <c r="BX438" s="15"/>
      <c r="BY438" s="15"/>
      <c r="BZ438" s="15"/>
      <c r="CA438" s="15"/>
      <c r="CB438" s="15"/>
      <c r="CC438" s="17">
        <v>167</v>
      </c>
      <c r="CD438" s="17">
        <v>66</v>
      </c>
      <c r="CE438" s="17">
        <v>94</v>
      </c>
      <c r="CF438" s="17">
        <v>68</v>
      </c>
      <c r="CG438" s="17">
        <v>240</v>
      </c>
      <c r="CH438" s="17">
        <v>128</v>
      </c>
      <c r="CI438" s="17">
        <v>169</v>
      </c>
      <c r="CJ438" s="17">
        <v>82</v>
      </c>
      <c r="CK438" s="17">
        <v>0.03</v>
      </c>
      <c r="CL438" s="17">
        <v>0</v>
      </c>
      <c r="CM438" s="17">
        <v>7.0000000000000007E-2</v>
      </c>
      <c r="CN438" s="17">
        <v>0.1</v>
      </c>
      <c r="CO438" s="17">
        <v>1.25</v>
      </c>
      <c r="CP438" s="17">
        <v>1.2</v>
      </c>
      <c r="CQ438" s="17">
        <v>193</v>
      </c>
      <c r="CR438" s="17">
        <v>120</v>
      </c>
      <c r="CS438" s="17">
        <v>430</v>
      </c>
      <c r="CT438" s="17">
        <v>163</v>
      </c>
      <c r="CU438" s="17">
        <v>228</v>
      </c>
      <c r="CV438" s="17">
        <v>88</v>
      </c>
      <c r="CW438" s="17">
        <v>172</v>
      </c>
      <c r="CX438" s="17">
        <v>56</v>
      </c>
      <c r="CY438" s="17">
        <v>0.87</v>
      </c>
      <c r="CZ438" s="17">
        <v>0.33</v>
      </c>
      <c r="DA438" s="17">
        <v>0</v>
      </c>
      <c r="DB438" s="15"/>
      <c r="DC438" s="15"/>
      <c r="DD438" s="15"/>
      <c r="DE438" s="15"/>
      <c r="DF438" s="15"/>
      <c r="DG438" s="15"/>
      <c r="DH438" s="15"/>
    </row>
    <row r="439" spans="1:112" ht="165.75" thickBot="1">
      <c r="A439" s="18" t="b">
        <v>1</v>
      </c>
      <c r="B439" s="18" t="b">
        <v>1</v>
      </c>
      <c r="C439" s="17">
        <v>0</v>
      </c>
      <c r="D439" s="15"/>
      <c r="E439" s="17">
        <v>232112</v>
      </c>
      <c r="F439" s="17">
        <v>0</v>
      </c>
      <c r="G439" s="17">
        <v>0</v>
      </c>
      <c r="H439" s="17">
        <v>0</v>
      </c>
      <c r="I439" s="17">
        <v>0</v>
      </c>
      <c r="J439" s="15">
        <v>0</v>
      </c>
      <c r="K439" s="17">
        <v>0</v>
      </c>
      <c r="L439" s="17">
        <v>3</v>
      </c>
      <c r="M439" s="15">
        <v>0</v>
      </c>
      <c r="N439" s="15"/>
      <c r="O439" s="17">
        <v>0</v>
      </c>
      <c r="P439" s="15" t="s">
        <v>862</v>
      </c>
      <c r="Q439" s="15">
        <v>0</v>
      </c>
      <c r="R439" s="17">
        <v>433</v>
      </c>
      <c r="S439" s="18" t="b">
        <v>0</v>
      </c>
      <c r="T439" s="15" t="s">
        <v>1607</v>
      </c>
      <c r="U439" s="15" t="s">
        <v>5499</v>
      </c>
      <c r="V439" s="17">
        <v>50</v>
      </c>
      <c r="W439" s="15" t="s">
        <v>1791</v>
      </c>
      <c r="X439" s="15">
        <v>1.7</v>
      </c>
      <c r="Y439" s="18" t="b">
        <v>0</v>
      </c>
      <c r="Z439" s="15" t="s">
        <v>2887</v>
      </c>
      <c r="AA439" s="15">
        <v>0</v>
      </c>
      <c r="AB439" s="18" t="b">
        <v>0</v>
      </c>
      <c r="AC439" s="15"/>
      <c r="AD439" s="15" t="s">
        <v>543</v>
      </c>
      <c r="AE439" s="17">
        <v>16</v>
      </c>
      <c r="AF439" s="17">
        <v>1</v>
      </c>
      <c r="AG439" s="17">
        <v>38</v>
      </c>
      <c r="AH439" s="17">
        <v>0</v>
      </c>
      <c r="AI439" s="17">
        <v>0</v>
      </c>
      <c r="AJ439" s="17">
        <v>0</v>
      </c>
      <c r="AK439" s="17">
        <v>0</v>
      </c>
      <c r="AL439" s="15">
        <v>0</v>
      </c>
      <c r="AM439" s="15">
        <v>7.6</v>
      </c>
      <c r="AN439" s="15" t="s">
        <v>1792</v>
      </c>
      <c r="AO439" s="15"/>
      <c r="AP439" s="15"/>
      <c r="AQ439" s="15"/>
      <c r="AR439" s="15"/>
      <c r="AS439" s="18" t="b">
        <v>0</v>
      </c>
      <c r="AT439" s="15" t="s">
        <v>2888</v>
      </c>
      <c r="AU439" s="17">
        <v>876</v>
      </c>
      <c r="AV439" s="17">
        <v>0</v>
      </c>
      <c r="AW439" s="17">
        <v>0</v>
      </c>
      <c r="AX439" s="17">
        <v>1</v>
      </c>
      <c r="AY439" s="17">
        <v>23</v>
      </c>
      <c r="AZ439" s="17">
        <v>0</v>
      </c>
      <c r="BA439" s="17">
        <v>0</v>
      </c>
      <c r="BB439" s="17">
        <v>0</v>
      </c>
      <c r="BC439" s="17">
        <v>1</v>
      </c>
      <c r="BD439" s="17">
        <v>0</v>
      </c>
      <c r="BE439" s="17">
        <v>0</v>
      </c>
      <c r="BF439" s="17">
        <v>0</v>
      </c>
      <c r="BG439" s="17">
        <v>183</v>
      </c>
      <c r="BH439" s="15">
        <v>167.2</v>
      </c>
      <c r="BI439" s="15">
        <v>83.6</v>
      </c>
      <c r="BJ439" s="15">
        <v>48</v>
      </c>
      <c r="BK439" s="15">
        <v>29.8</v>
      </c>
      <c r="BL439" s="17">
        <v>0</v>
      </c>
      <c r="BM439" s="17">
        <v>0</v>
      </c>
      <c r="BN439" s="17">
        <v>0</v>
      </c>
      <c r="BO439" s="17">
        <v>0</v>
      </c>
      <c r="BP439" s="17">
        <v>8</v>
      </c>
      <c r="BQ439" s="15">
        <v>0.72</v>
      </c>
      <c r="BR439" s="15">
        <v>0.16</v>
      </c>
      <c r="BS439" s="15">
        <v>0.88</v>
      </c>
      <c r="BT439" s="15">
        <v>18.22</v>
      </c>
      <c r="BU439" s="15"/>
      <c r="BV439" s="15"/>
      <c r="BW439" s="15"/>
      <c r="BX439" s="15"/>
      <c r="BY439" s="15"/>
      <c r="BZ439" s="15"/>
      <c r="CA439" s="15"/>
      <c r="CB439" s="113" t="s">
        <v>5500</v>
      </c>
      <c r="CC439" s="17">
        <v>263</v>
      </c>
      <c r="CD439" s="17">
        <v>119</v>
      </c>
      <c r="CE439" s="17">
        <v>250</v>
      </c>
      <c r="CF439" s="17">
        <v>141</v>
      </c>
      <c r="CG439" s="17">
        <v>278</v>
      </c>
      <c r="CH439" s="17">
        <v>148</v>
      </c>
      <c r="CI439" s="17">
        <v>289</v>
      </c>
      <c r="CJ439" s="17">
        <v>140</v>
      </c>
      <c r="CK439" s="17">
        <v>7.0000000000000007E-2</v>
      </c>
      <c r="CL439" s="17">
        <v>0</v>
      </c>
      <c r="CM439" s="17">
        <v>0.02</v>
      </c>
      <c r="CN439" s="17">
        <v>0.09</v>
      </c>
      <c r="CO439" s="17">
        <v>1.87</v>
      </c>
      <c r="CP439" s="17">
        <v>2.36</v>
      </c>
      <c r="CQ439" s="17">
        <v>271</v>
      </c>
      <c r="CR439" s="17">
        <v>161</v>
      </c>
      <c r="CS439" s="17">
        <v>249</v>
      </c>
      <c r="CT439" s="17">
        <v>55</v>
      </c>
      <c r="CU439" s="17">
        <v>314</v>
      </c>
      <c r="CV439" s="17">
        <v>137</v>
      </c>
      <c r="CW439" s="17">
        <v>552</v>
      </c>
      <c r="CX439" s="17">
        <v>242</v>
      </c>
      <c r="CY439" s="17">
        <v>0.82</v>
      </c>
      <c r="CZ439" s="17">
        <v>0.1</v>
      </c>
      <c r="DA439" s="17">
        <v>0</v>
      </c>
      <c r="DB439" s="15"/>
      <c r="DC439" s="15"/>
      <c r="DD439" s="15"/>
      <c r="DE439" s="15"/>
      <c r="DF439" s="15"/>
      <c r="DG439" s="15"/>
      <c r="DH439" s="15"/>
    </row>
    <row r="440" spans="1:112" ht="17.25" thickBot="1">
      <c r="A440" s="18" t="b">
        <v>1</v>
      </c>
      <c r="B440" s="18" t="b">
        <v>1</v>
      </c>
      <c r="C440" s="15"/>
      <c r="D440" s="15"/>
      <c r="E440" s="17">
        <v>547037</v>
      </c>
      <c r="F440" s="17">
        <v>0</v>
      </c>
      <c r="G440" s="17">
        <v>0</v>
      </c>
      <c r="H440" s="17">
        <v>0</v>
      </c>
      <c r="I440" s="17">
        <v>0</v>
      </c>
      <c r="J440" s="15">
        <v>0</v>
      </c>
      <c r="K440" s="17">
        <v>0</v>
      </c>
      <c r="L440" s="17">
        <v>3</v>
      </c>
      <c r="M440" s="15">
        <v>1.5</v>
      </c>
      <c r="N440" s="15"/>
      <c r="O440" s="17">
        <v>0</v>
      </c>
      <c r="P440" s="15" t="s">
        <v>600</v>
      </c>
      <c r="Q440" s="15">
        <v>0</v>
      </c>
      <c r="R440" s="17">
        <v>434</v>
      </c>
      <c r="S440" s="18" t="b">
        <v>0</v>
      </c>
      <c r="T440" s="15"/>
      <c r="U440" s="15"/>
      <c r="V440" s="17">
        <v>50</v>
      </c>
      <c r="W440" s="15" t="s">
        <v>1852</v>
      </c>
      <c r="X440" s="15">
        <v>1</v>
      </c>
      <c r="Y440" s="18" t="b">
        <v>0</v>
      </c>
      <c r="Z440" s="15" t="s">
        <v>1853</v>
      </c>
      <c r="AA440" s="15">
        <v>0</v>
      </c>
      <c r="AB440" s="18" t="b">
        <v>0</v>
      </c>
      <c r="AC440" s="15"/>
      <c r="AD440" s="15" t="s">
        <v>519</v>
      </c>
      <c r="AE440" s="17">
        <v>16</v>
      </c>
      <c r="AF440" s="17">
        <v>1</v>
      </c>
      <c r="AG440" s="17">
        <v>3</v>
      </c>
      <c r="AH440" s="17">
        <v>0</v>
      </c>
      <c r="AI440" s="17">
        <v>0</v>
      </c>
      <c r="AJ440" s="17">
        <v>0</v>
      </c>
      <c r="AK440" s="17">
        <v>0</v>
      </c>
      <c r="AL440" s="15">
        <v>0</v>
      </c>
      <c r="AM440" s="15">
        <v>0.6</v>
      </c>
      <c r="AN440" s="15" t="s">
        <v>2891</v>
      </c>
      <c r="AO440" s="15"/>
      <c r="AP440" s="15"/>
      <c r="AQ440" s="15"/>
      <c r="AR440" s="15"/>
      <c r="AS440" s="18" t="b">
        <v>0</v>
      </c>
      <c r="AT440" s="15" t="s">
        <v>2892</v>
      </c>
      <c r="AU440" s="17">
        <v>107</v>
      </c>
      <c r="AV440" s="17">
        <v>0</v>
      </c>
      <c r="AW440" s="17">
        <v>0</v>
      </c>
      <c r="AX440" s="17">
        <v>0</v>
      </c>
      <c r="AY440" s="17">
        <v>0</v>
      </c>
      <c r="AZ440" s="17">
        <v>0</v>
      </c>
      <c r="BA440" s="17">
        <v>0</v>
      </c>
      <c r="BB440" s="17">
        <v>0</v>
      </c>
      <c r="BC440" s="17">
        <v>0</v>
      </c>
      <c r="BD440" s="17">
        <v>0</v>
      </c>
      <c r="BE440" s="17">
        <v>0</v>
      </c>
      <c r="BF440" s="17">
        <v>0</v>
      </c>
      <c r="BG440" s="17">
        <v>10</v>
      </c>
      <c r="BH440" s="15">
        <v>18.600000000000001</v>
      </c>
      <c r="BI440" s="15">
        <v>24.4</v>
      </c>
      <c r="BJ440" s="15">
        <v>5</v>
      </c>
      <c r="BK440" s="15">
        <v>4.8</v>
      </c>
      <c r="BL440" s="17">
        <v>0</v>
      </c>
      <c r="BM440" s="17">
        <v>0</v>
      </c>
      <c r="BN440" s="17">
        <v>0</v>
      </c>
      <c r="BO440" s="17">
        <v>0</v>
      </c>
      <c r="BP440" s="17">
        <v>0</v>
      </c>
      <c r="BQ440" s="15">
        <v>0.03</v>
      </c>
      <c r="BR440" s="15">
        <v>0.02</v>
      </c>
      <c r="BS440" s="15">
        <v>0.05</v>
      </c>
      <c r="BT440" s="15">
        <v>1.86</v>
      </c>
      <c r="BU440" s="15"/>
      <c r="BV440" s="15"/>
      <c r="BW440" s="15"/>
      <c r="BX440" s="15"/>
      <c r="BY440" s="15"/>
      <c r="BZ440" s="15"/>
      <c r="CA440" s="15"/>
      <c r="CB440" s="15"/>
      <c r="CC440" s="17">
        <v>358</v>
      </c>
      <c r="CD440" s="17">
        <v>165</v>
      </c>
      <c r="CE440" s="17">
        <v>316</v>
      </c>
      <c r="CF440" s="17">
        <v>164</v>
      </c>
      <c r="CG440" s="17">
        <v>339</v>
      </c>
      <c r="CH440" s="17">
        <v>172</v>
      </c>
      <c r="CI440" s="17">
        <v>360</v>
      </c>
      <c r="CJ440" s="17">
        <v>167</v>
      </c>
      <c r="CK440" s="17">
        <v>0.03</v>
      </c>
      <c r="CL440" s="17">
        <v>0</v>
      </c>
      <c r="CM440" s="17">
        <v>0.02</v>
      </c>
      <c r="CN440" s="17">
        <v>0.05</v>
      </c>
      <c r="CO440" s="17">
        <v>1.56</v>
      </c>
      <c r="CP440" s="17">
        <v>0</v>
      </c>
      <c r="CQ440" s="17">
        <v>346</v>
      </c>
      <c r="CR440" s="17">
        <v>206</v>
      </c>
      <c r="CS440" s="17">
        <v>324</v>
      </c>
      <c r="CT440" s="17">
        <v>100</v>
      </c>
      <c r="CU440" s="17">
        <v>381</v>
      </c>
      <c r="CV440" s="17">
        <v>177</v>
      </c>
      <c r="CW440" s="17">
        <v>535</v>
      </c>
      <c r="CX440" s="17">
        <v>229</v>
      </c>
      <c r="CY440" s="17">
        <v>0</v>
      </c>
      <c r="CZ440" s="17">
        <v>0</v>
      </c>
      <c r="DA440" s="17">
        <v>0</v>
      </c>
      <c r="DB440" s="15"/>
      <c r="DC440" s="15"/>
      <c r="DD440" s="15"/>
      <c r="DE440" s="15"/>
      <c r="DF440" s="15"/>
      <c r="DG440" s="15"/>
      <c r="DH440" s="15"/>
    </row>
    <row r="441" spans="1:112" ht="17.25" thickBot="1">
      <c r="A441" s="18" t="b">
        <v>1</v>
      </c>
      <c r="B441" s="18" t="b">
        <v>1</v>
      </c>
      <c r="C441" s="15"/>
      <c r="D441" s="15"/>
      <c r="E441" s="17">
        <v>576628</v>
      </c>
      <c r="F441" s="17">
        <v>0</v>
      </c>
      <c r="G441" s="17">
        <v>0</v>
      </c>
      <c r="H441" s="17">
        <v>0</v>
      </c>
      <c r="I441" s="17">
        <v>0</v>
      </c>
      <c r="J441" s="15">
        <v>0</v>
      </c>
      <c r="K441" s="17">
        <v>0</v>
      </c>
      <c r="L441" s="17">
        <v>3</v>
      </c>
      <c r="M441" s="15">
        <v>1.5</v>
      </c>
      <c r="N441" s="15"/>
      <c r="O441" s="17">
        <v>0</v>
      </c>
      <c r="P441" s="15" t="s">
        <v>4154</v>
      </c>
      <c r="Q441" s="15">
        <v>0</v>
      </c>
      <c r="R441" s="17">
        <v>435</v>
      </c>
      <c r="S441" s="18" t="b">
        <v>0</v>
      </c>
      <c r="T441" s="15"/>
      <c r="U441" s="15"/>
      <c r="V441" s="17">
        <v>50</v>
      </c>
      <c r="W441" s="15" t="s">
        <v>4155</v>
      </c>
      <c r="X441" s="15">
        <v>1</v>
      </c>
      <c r="Y441" s="18" t="b">
        <v>0</v>
      </c>
      <c r="Z441" s="15" t="s">
        <v>4156</v>
      </c>
      <c r="AA441" s="15">
        <v>0</v>
      </c>
      <c r="AB441" s="18" t="b">
        <v>0</v>
      </c>
      <c r="AC441" s="15"/>
      <c r="AD441" s="15" t="s">
        <v>519</v>
      </c>
      <c r="AE441" s="17">
        <v>16</v>
      </c>
      <c r="AF441" s="17">
        <v>1</v>
      </c>
      <c r="AG441" s="17">
        <v>3</v>
      </c>
      <c r="AH441" s="17">
        <v>0</v>
      </c>
      <c r="AI441" s="17">
        <v>0</v>
      </c>
      <c r="AJ441" s="17">
        <v>0</v>
      </c>
      <c r="AK441" s="17">
        <v>0</v>
      </c>
      <c r="AL441" s="15">
        <v>0</v>
      </c>
      <c r="AM441" s="15">
        <v>0.6</v>
      </c>
      <c r="AN441" s="15" t="s">
        <v>4156</v>
      </c>
      <c r="AO441" s="15"/>
      <c r="AP441" s="15"/>
      <c r="AQ441" s="15"/>
      <c r="AR441" s="15"/>
      <c r="AS441" s="18" t="b">
        <v>0</v>
      </c>
      <c r="AT441" s="15" t="s">
        <v>4157</v>
      </c>
      <c r="AU441" s="17">
        <v>40</v>
      </c>
      <c r="AV441" s="17">
        <v>0</v>
      </c>
      <c r="AW441" s="17">
        <v>0</v>
      </c>
      <c r="AX441" s="17">
        <v>0</v>
      </c>
      <c r="AY441" s="17">
        <v>0</v>
      </c>
      <c r="AZ441" s="17">
        <v>0</v>
      </c>
      <c r="BA441" s="17">
        <v>0</v>
      </c>
      <c r="BB441" s="17">
        <v>0</v>
      </c>
      <c r="BC441" s="17">
        <v>0</v>
      </c>
      <c r="BD441" s="17">
        <v>0</v>
      </c>
      <c r="BE441" s="17">
        <v>0</v>
      </c>
      <c r="BF441" s="17">
        <v>0</v>
      </c>
      <c r="BG441" s="17">
        <v>9</v>
      </c>
      <c r="BH441" s="15">
        <v>4</v>
      </c>
      <c r="BI441" s="15">
        <v>2.1</v>
      </c>
      <c r="BJ441" s="15">
        <v>16</v>
      </c>
      <c r="BK441" s="15">
        <v>1.7</v>
      </c>
      <c r="BL441" s="17">
        <v>0</v>
      </c>
      <c r="BM441" s="17">
        <v>0</v>
      </c>
      <c r="BN441" s="17">
        <v>0</v>
      </c>
      <c r="BO441" s="17">
        <v>0</v>
      </c>
      <c r="BP441" s="17">
        <v>0</v>
      </c>
      <c r="BQ441" s="15">
        <v>0.1</v>
      </c>
      <c r="BR441" s="15">
        <v>0.01</v>
      </c>
      <c r="BS441" s="15">
        <v>0.11</v>
      </c>
      <c r="BT441" s="15">
        <v>0.51</v>
      </c>
      <c r="BU441" s="15"/>
      <c r="BV441" s="15"/>
      <c r="BW441" s="15"/>
      <c r="BX441" s="15"/>
      <c r="BY441" s="15"/>
      <c r="BZ441" s="15"/>
      <c r="CA441" s="15"/>
      <c r="CB441" s="15"/>
      <c r="CC441" s="17">
        <v>381</v>
      </c>
      <c r="CD441" s="17">
        <v>177</v>
      </c>
      <c r="CE441" s="17">
        <v>366</v>
      </c>
      <c r="CF441" s="17">
        <v>182</v>
      </c>
      <c r="CG441" s="17">
        <v>318</v>
      </c>
      <c r="CH441" s="17">
        <v>161</v>
      </c>
      <c r="CI441" s="17">
        <v>375</v>
      </c>
      <c r="CJ441" s="17">
        <v>174</v>
      </c>
      <c r="CK441" s="17">
        <v>0.22</v>
      </c>
      <c r="CL441" s="17">
        <v>0</v>
      </c>
      <c r="CM441" s="17">
        <v>0.02</v>
      </c>
      <c r="CN441" s="17">
        <v>0.24</v>
      </c>
      <c r="CO441" s="17">
        <v>1.1499999999999999</v>
      </c>
      <c r="CP441" s="17">
        <v>0</v>
      </c>
      <c r="CQ441" s="17">
        <v>353</v>
      </c>
      <c r="CR441" s="17">
        <v>211</v>
      </c>
      <c r="CS441" s="17">
        <v>331</v>
      </c>
      <c r="CT441" s="17">
        <v>105</v>
      </c>
      <c r="CU441" s="17">
        <v>382</v>
      </c>
      <c r="CV441" s="17">
        <v>178</v>
      </c>
      <c r="CW441" s="17">
        <v>514</v>
      </c>
      <c r="CX441" s="17">
        <v>214</v>
      </c>
      <c r="CY441" s="17">
        <v>0</v>
      </c>
      <c r="CZ441" s="17">
        <v>0</v>
      </c>
      <c r="DA441" s="17">
        <v>0</v>
      </c>
      <c r="DB441" s="15"/>
      <c r="DC441" s="15"/>
      <c r="DD441" s="15"/>
      <c r="DE441" s="15"/>
      <c r="DF441" s="15"/>
      <c r="DG441" s="15"/>
      <c r="DH441" s="15"/>
    </row>
    <row r="442" spans="1:112" ht="17.25" thickBot="1">
      <c r="A442" s="18" t="b">
        <v>1</v>
      </c>
      <c r="B442" s="18" t="b">
        <v>1</v>
      </c>
      <c r="C442" s="15"/>
      <c r="D442" s="15"/>
      <c r="E442" s="17">
        <v>490881</v>
      </c>
      <c r="F442" s="17">
        <v>0</v>
      </c>
      <c r="G442" s="17">
        <v>0</v>
      </c>
      <c r="H442" s="17">
        <v>0</v>
      </c>
      <c r="I442" s="17">
        <v>0</v>
      </c>
      <c r="J442" s="15">
        <v>0</v>
      </c>
      <c r="K442" s="17">
        <v>0</v>
      </c>
      <c r="L442" s="17">
        <v>3</v>
      </c>
      <c r="M442" s="15">
        <v>1.5</v>
      </c>
      <c r="N442" s="15"/>
      <c r="O442" s="17">
        <v>0</v>
      </c>
      <c r="P442" s="15" t="s">
        <v>1692</v>
      </c>
      <c r="Q442" s="15">
        <v>0</v>
      </c>
      <c r="R442" s="17">
        <v>436</v>
      </c>
      <c r="S442" s="18" t="b">
        <v>0</v>
      </c>
      <c r="T442" s="15"/>
      <c r="U442" s="15"/>
      <c r="V442" s="17">
        <v>50</v>
      </c>
      <c r="W442" s="15" t="s">
        <v>1693</v>
      </c>
      <c r="X442" s="15">
        <v>0</v>
      </c>
      <c r="Y442" s="18" t="b">
        <v>0</v>
      </c>
      <c r="Z442" s="15" t="s">
        <v>1694</v>
      </c>
      <c r="AA442" s="15">
        <v>0</v>
      </c>
      <c r="AB442" s="18" t="b">
        <v>0</v>
      </c>
      <c r="AC442" s="15"/>
      <c r="AD442" s="15" t="s">
        <v>519</v>
      </c>
      <c r="AE442" s="17">
        <v>16</v>
      </c>
      <c r="AF442" s="17">
        <v>1</v>
      </c>
      <c r="AG442" s="17">
        <v>0</v>
      </c>
      <c r="AH442" s="17">
        <v>0</v>
      </c>
      <c r="AI442" s="17">
        <v>0</v>
      </c>
      <c r="AJ442" s="17">
        <v>0</v>
      </c>
      <c r="AK442" s="17">
        <v>0</v>
      </c>
      <c r="AL442" s="15">
        <v>0</v>
      </c>
      <c r="AM442" s="15">
        <v>0</v>
      </c>
      <c r="AN442" s="15" t="s">
        <v>1694</v>
      </c>
      <c r="AO442" s="15"/>
      <c r="AP442" s="15"/>
      <c r="AQ442" s="15"/>
      <c r="AR442" s="15"/>
      <c r="AS442" s="18" t="b">
        <v>0</v>
      </c>
      <c r="AT442" s="15" t="s">
        <v>2889</v>
      </c>
      <c r="AU442" s="17">
        <v>0</v>
      </c>
      <c r="AV442" s="17">
        <v>0</v>
      </c>
      <c r="AW442" s="17">
        <v>0</v>
      </c>
      <c r="AX442" s="17">
        <v>0</v>
      </c>
      <c r="AY442" s="17">
        <v>0</v>
      </c>
      <c r="AZ442" s="17">
        <v>0</v>
      </c>
      <c r="BA442" s="17">
        <v>0</v>
      </c>
      <c r="BB442" s="17">
        <v>0</v>
      </c>
      <c r="BC442" s="17">
        <v>0</v>
      </c>
      <c r="BD442" s="17">
        <v>0</v>
      </c>
      <c r="BE442" s="17">
        <v>0</v>
      </c>
      <c r="BF442" s="17">
        <v>0</v>
      </c>
      <c r="BG442" s="17">
        <v>0</v>
      </c>
      <c r="BH442" s="15">
        <v>0</v>
      </c>
      <c r="BI442" s="15">
        <v>0</v>
      </c>
      <c r="BJ442" s="15">
        <v>0</v>
      </c>
      <c r="BK442" s="15">
        <v>0</v>
      </c>
      <c r="BL442" s="17">
        <v>0</v>
      </c>
      <c r="BM442" s="17">
        <v>0</v>
      </c>
      <c r="BN442" s="17">
        <v>0</v>
      </c>
      <c r="BO442" s="17">
        <v>0</v>
      </c>
      <c r="BP442" s="17">
        <v>0</v>
      </c>
      <c r="BQ442" s="15">
        <v>0</v>
      </c>
      <c r="BR442" s="15">
        <v>0</v>
      </c>
      <c r="BS442" s="15">
        <v>0</v>
      </c>
      <c r="BT442" s="15">
        <v>0</v>
      </c>
      <c r="BU442" s="15"/>
      <c r="BV442" s="15"/>
      <c r="BW442" s="15"/>
      <c r="BX442" s="15"/>
      <c r="BY442" s="15"/>
      <c r="BZ442" s="15"/>
      <c r="CA442" s="15"/>
      <c r="CB442" s="15"/>
      <c r="CC442" s="17">
        <v>519</v>
      </c>
      <c r="CD442" s="17">
        <v>219</v>
      </c>
      <c r="CE442" s="17">
        <v>518</v>
      </c>
      <c r="CF442" s="17">
        <v>219</v>
      </c>
      <c r="CG442" s="17">
        <v>514</v>
      </c>
      <c r="CH442" s="17">
        <v>218</v>
      </c>
      <c r="CI442" s="17">
        <v>519</v>
      </c>
      <c r="CJ442" s="17">
        <v>219</v>
      </c>
      <c r="CK442" s="17">
        <v>0</v>
      </c>
      <c r="CL442" s="17">
        <v>0</v>
      </c>
      <c r="CM442" s="17">
        <v>0</v>
      </c>
      <c r="CN442" s="17">
        <v>0</v>
      </c>
      <c r="CO442" s="17">
        <v>0</v>
      </c>
      <c r="CP442" s="17">
        <v>0</v>
      </c>
      <c r="CQ442" s="17">
        <v>315</v>
      </c>
      <c r="CR442" s="17">
        <v>184</v>
      </c>
      <c r="CS442" s="17">
        <v>293</v>
      </c>
      <c r="CT442" s="17">
        <v>78</v>
      </c>
      <c r="CU442" s="17">
        <v>519</v>
      </c>
      <c r="CV442" s="17">
        <v>219</v>
      </c>
      <c r="CW442" s="17">
        <v>532</v>
      </c>
      <c r="CX442" s="17">
        <v>226</v>
      </c>
      <c r="CY442" s="17">
        <v>0</v>
      </c>
      <c r="CZ442" s="17">
        <v>0</v>
      </c>
      <c r="DA442" s="17">
        <v>0</v>
      </c>
      <c r="DB442" s="15"/>
      <c r="DC442" s="15"/>
      <c r="DD442" s="15"/>
      <c r="DE442" s="15"/>
      <c r="DF442" s="15"/>
      <c r="DG442" s="15"/>
      <c r="DH442" s="15"/>
    </row>
    <row r="443" spans="1:112" ht="27.75" thickBot="1">
      <c r="A443" s="18" t="b">
        <v>1</v>
      </c>
      <c r="B443" s="18" t="b">
        <v>1</v>
      </c>
      <c r="C443" s="15"/>
      <c r="D443" s="15"/>
      <c r="E443" s="17">
        <v>576620</v>
      </c>
      <c r="F443" s="17">
        <v>0</v>
      </c>
      <c r="G443" s="17">
        <v>0</v>
      </c>
      <c r="H443" s="17">
        <v>0</v>
      </c>
      <c r="I443" s="17">
        <v>0</v>
      </c>
      <c r="J443" s="15">
        <v>0</v>
      </c>
      <c r="K443" s="17">
        <v>0</v>
      </c>
      <c r="L443" s="17">
        <v>3</v>
      </c>
      <c r="M443" s="15">
        <v>1</v>
      </c>
      <c r="N443" s="15"/>
      <c r="O443" s="17">
        <v>0</v>
      </c>
      <c r="P443" s="15" t="s">
        <v>4258</v>
      </c>
      <c r="Q443" s="15">
        <v>0</v>
      </c>
      <c r="R443" s="17">
        <v>437</v>
      </c>
      <c r="S443" s="18" t="b">
        <v>0</v>
      </c>
      <c r="T443" s="15"/>
      <c r="U443" s="15"/>
      <c r="V443" s="17">
        <v>45</v>
      </c>
      <c r="W443" s="15" t="s">
        <v>4259</v>
      </c>
      <c r="X443" s="15">
        <v>1</v>
      </c>
      <c r="Y443" s="18" t="b">
        <v>0</v>
      </c>
      <c r="Z443" s="15" t="s">
        <v>4260</v>
      </c>
      <c r="AA443" s="15">
        <v>0.2</v>
      </c>
      <c r="AB443" s="18" t="b">
        <v>0</v>
      </c>
      <c r="AC443" s="15"/>
      <c r="AD443" s="15" t="s">
        <v>519</v>
      </c>
      <c r="AE443" s="17">
        <v>16</v>
      </c>
      <c r="AF443" s="17">
        <v>1</v>
      </c>
      <c r="AG443" s="17">
        <v>1</v>
      </c>
      <c r="AH443" s="17">
        <v>0</v>
      </c>
      <c r="AI443" s="17">
        <v>0</v>
      </c>
      <c r="AJ443" s="17">
        <v>0</v>
      </c>
      <c r="AK443" s="17">
        <v>0</v>
      </c>
      <c r="AL443" s="15">
        <v>0</v>
      </c>
      <c r="AM443" s="15">
        <v>0.2</v>
      </c>
      <c r="AN443" s="15" t="s">
        <v>4261</v>
      </c>
      <c r="AO443" s="15"/>
      <c r="AP443" s="15"/>
      <c r="AQ443" s="15"/>
      <c r="AR443" s="15"/>
      <c r="AS443" s="18" t="b">
        <v>0</v>
      </c>
      <c r="AT443" s="15" t="s">
        <v>4262</v>
      </c>
      <c r="AU443" s="17">
        <v>15</v>
      </c>
      <c r="AV443" s="17">
        <v>0</v>
      </c>
      <c r="AW443" s="17">
        <v>0</v>
      </c>
      <c r="AX443" s="17">
        <v>0</v>
      </c>
      <c r="AY443" s="17">
        <v>0</v>
      </c>
      <c r="AZ443" s="17">
        <v>0</v>
      </c>
      <c r="BA443" s="17">
        <v>0</v>
      </c>
      <c r="BB443" s="17">
        <v>0</v>
      </c>
      <c r="BC443" s="17">
        <v>0</v>
      </c>
      <c r="BD443" s="17">
        <v>0</v>
      </c>
      <c r="BE443" s="17">
        <v>0</v>
      </c>
      <c r="BF443" s="17">
        <v>0</v>
      </c>
      <c r="BG443" s="17">
        <v>3</v>
      </c>
      <c r="BH443" s="15">
        <v>2.2000000000000002</v>
      </c>
      <c r="BI443" s="15">
        <v>11.7</v>
      </c>
      <c r="BJ443" s="15">
        <v>0</v>
      </c>
      <c r="BK443" s="15">
        <v>1.4</v>
      </c>
      <c r="BL443" s="17">
        <v>0</v>
      </c>
      <c r="BM443" s="17">
        <v>0</v>
      </c>
      <c r="BN443" s="17">
        <v>0</v>
      </c>
      <c r="BO443" s="17">
        <v>0</v>
      </c>
      <c r="BP443" s="17">
        <v>0</v>
      </c>
      <c r="BQ443" s="15">
        <v>0</v>
      </c>
      <c r="BR443" s="15">
        <v>0.01</v>
      </c>
      <c r="BS443" s="15">
        <v>0.01</v>
      </c>
      <c r="BT443" s="15">
        <v>0.05</v>
      </c>
      <c r="BU443" s="15"/>
      <c r="BV443" s="15"/>
      <c r="BW443" s="15"/>
      <c r="BX443" s="15"/>
      <c r="BY443" s="15"/>
      <c r="BZ443" s="15"/>
      <c r="CA443" s="15"/>
      <c r="CB443" s="15"/>
      <c r="CC443" s="17">
        <v>386</v>
      </c>
      <c r="CD443" s="17">
        <v>181</v>
      </c>
      <c r="CE443" s="17">
        <v>335</v>
      </c>
      <c r="CF443" s="17">
        <v>170</v>
      </c>
      <c r="CG443" s="17">
        <v>470</v>
      </c>
      <c r="CH443" s="17">
        <v>195</v>
      </c>
      <c r="CI443" s="17">
        <v>381</v>
      </c>
      <c r="CJ443" s="17">
        <v>180</v>
      </c>
      <c r="CK443" s="17">
        <v>0</v>
      </c>
      <c r="CL443" s="17">
        <v>0</v>
      </c>
      <c r="CM443" s="17">
        <v>0.06</v>
      </c>
      <c r="CN443" s="17">
        <v>0.06</v>
      </c>
      <c r="CO443" s="17">
        <v>0.3</v>
      </c>
      <c r="CP443" s="17">
        <v>0</v>
      </c>
      <c r="CQ443" s="17">
        <v>475</v>
      </c>
      <c r="CR443" s="17">
        <v>239</v>
      </c>
      <c r="CS443" s="17">
        <v>174</v>
      </c>
      <c r="CT443" s="17">
        <v>18</v>
      </c>
      <c r="CU443" s="17">
        <v>370</v>
      </c>
      <c r="CV443" s="17">
        <v>168</v>
      </c>
      <c r="CW443" s="17">
        <v>364</v>
      </c>
      <c r="CX443" s="17">
        <v>136</v>
      </c>
      <c r="CY443" s="17">
        <v>0</v>
      </c>
      <c r="CZ443" s="17">
        <v>0</v>
      </c>
      <c r="DA443" s="17">
        <v>0</v>
      </c>
      <c r="DB443" s="15"/>
      <c r="DC443" s="15"/>
      <c r="DD443" s="15"/>
      <c r="DE443" s="15"/>
      <c r="DF443" s="15"/>
      <c r="DG443" s="15"/>
      <c r="DH443" s="15"/>
    </row>
    <row r="444" spans="1:112" ht="17.25" thickBot="1">
      <c r="A444" s="18" t="b">
        <v>1</v>
      </c>
      <c r="B444" s="18" t="b">
        <v>1</v>
      </c>
      <c r="C444" s="15"/>
      <c r="D444" s="15"/>
      <c r="E444" s="17">
        <v>519913</v>
      </c>
      <c r="F444" s="17">
        <v>0</v>
      </c>
      <c r="G444" s="17">
        <v>0</v>
      </c>
      <c r="H444" s="17">
        <v>0</v>
      </c>
      <c r="I444" s="17">
        <v>0</v>
      </c>
      <c r="J444" s="15">
        <v>0</v>
      </c>
      <c r="K444" s="17">
        <v>0</v>
      </c>
      <c r="L444" s="17">
        <v>3</v>
      </c>
      <c r="M444" s="15">
        <v>1</v>
      </c>
      <c r="N444" s="15"/>
      <c r="O444" s="17">
        <v>0</v>
      </c>
      <c r="P444" s="15" t="s">
        <v>1226</v>
      </c>
      <c r="Q444" s="15">
        <v>0</v>
      </c>
      <c r="R444" s="17">
        <v>438</v>
      </c>
      <c r="S444" s="18" t="b">
        <v>0</v>
      </c>
      <c r="T444" s="15"/>
      <c r="U444" s="15"/>
      <c r="V444" s="17">
        <v>45</v>
      </c>
      <c r="W444" s="15" t="s">
        <v>4296</v>
      </c>
      <c r="X444" s="15">
        <v>1</v>
      </c>
      <c r="Y444" s="18" t="b">
        <v>0</v>
      </c>
      <c r="Z444" s="15" t="s">
        <v>1853</v>
      </c>
      <c r="AA444" s="15">
        <v>0.3</v>
      </c>
      <c r="AB444" s="18" t="b">
        <v>0</v>
      </c>
      <c r="AC444" s="15"/>
      <c r="AD444" s="15" t="s">
        <v>519</v>
      </c>
      <c r="AE444" s="17">
        <v>16</v>
      </c>
      <c r="AF444" s="17">
        <v>1</v>
      </c>
      <c r="AG444" s="17">
        <v>2</v>
      </c>
      <c r="AH444" s="17">
        <v>0</v>
      </c>
      <c r="AI444" s="17">
        <v>0</v>
      </c>
      <c r="AJ444" s="17">
        <v>0</v>
      </c>
      <c r="AK444" s="17">
        <v>0</v>
      </c>
      <c r="AL444" s="15">
        <v>0</v>
      </c>
      <c r="AM444" s="15">
        <v>0.4</v>
      </c>
      <c r="AN444" s="15" t="s">
        <v>1853</v>
      </c>
      <c r="AO444" s="15"/>
      <c r="AP444" s="15"/>
      <c r="AQ444" s="15"/>
      <c r="AR444" s="15"/>
      <c r="AS444" s="18" t="b">
        <v>0</v>
      </c>
      <c r="AT444" s="15" t="s">
        <v>4297</v>
      </c>
      <c r="AU444" s="17">
        <v>17</v>
      </c>
      <c r="AV444" s="17">
        <v>0</v>
      </c>
      <c r="AW444" s="17">
        <v>0</v>
      </c>
      <c r="AX444" s="17">
        <v>0</v>
      </c>
      <c r="AY444" s="17">
        <v>0</v>
      </c>
      <c r="AZ444" s="17">
        <v>0</v>
      </c>
      <c r="BA444" s="17">
        <v>0</v>
      </c>
      <c r="BB444" s="17">
        <v>0</v>
      </c>
      <c r="BC444" s="17">
        <v>0</v>
      </c>
      <c r="BD444" s="17">
        <v>0</v>
      </c>
      <c r="BE444" s="17">
        <v>0</v>
      </c>
      <c r="BF444" s="17">
        <v>0</v>
      </c>
      <c r="BG444" s="17">
        <v>6</v>
      </c>
      <c r="BH444" s="15">
        <v>0.8</v>
      </c>
      <c r="BI444" s="15">
        <v>3</v>
      </c>
      <c r="BJ444" s="15">
        <v>0</v>
      </c>
      <c r="BK444" s="15">
        <v>0.3</v>
      </c>
      <c r="BL444" s="17">
        <v>0</v>
      </c>
      <c r="BM444" s="17">
        <v>0</v>
      </c>
      <c r="BN444" s="17">
        <v>0</v>
      </c>
      <c r="BO444" s="17">
        <v>0</v>
      </c>
      <c r="BP444" s="17">
        <v>0</v>
      </c>
      <c r="BQ444" s="15">
        <v>0</v>
      </c>
      <c r="BR444" s="15">
        <v>0.01</v>
      </c>
      <c r="BS444" s="15">
        <v>0.01</v>
      </c>
      <c r="BT444" s="15">
        <v>0.33</v>
      </c>
      <c r="BU444" s="15"/>
      <c r="BV444" s="15"/>
      <c r="BW444" s="15"/>
      <c r="BX444" s="15"/>
      <c r="BY444" s="15"/>
      <c r="BZ444" s="15"/>
      <c r="CA444" s="15"/>
      <c r="CB444" s="15"/>
      <c r="CC444" s="17">
        <v>391</v>
      </c>
      <c r="CD444" s="17">
        <v>183</v>
      </c>
      <c r="CE444" s="17">
        <v>360</v>
      </c>
      <c r="CF444" s="17">
        <v>178</v>
      </c>
      <c r="CG444" s="17">
        <v>458</v>
      </c>
      <c r="CH444" s="17">
        <v>192</v>
      </c>
      <c r="CI444" s="17">
        <v>391</v>
      </c>
      <c r="CJ444" s="17">
        <v>183</v>
      </c>
      <c r="CK444" s="17">
        <v>0</v>
      </c>
      <c r="CL444" s="17">
        <v>0</v>
      </c>
      <c r="CM444" s="17">
        <v>0.05</v>
      </c>
      <c r="CN444" s="17">
        <v>0.05</v>
      </c>
      <c r="CO444" s="17">
        <v>1.75</v>
      </c>
      <c r="CP444" s="17">
        <v>0</v>
      </c>
      <c r="CQ444" s="17">
        <v>459</v>
      </c>
      <c r="CR444" s="17">
        <v>236</v>
      </c>
      <c r="CS444" s="17">
        <v>158</v>
      </c>
      <c r="CT444" s="17">
        <v>15</v>
      </c>
      <c r="CU444" s="17">
        <v>366</v>
      </c>
      <c r="CV444" s="17">
        <v>166</v>
      </c>
      <c r="CW444" s="17">
        <v>320</v>
      </c>
      <c r="CX444" s="17">
        <v>113</v>
      </c>
      <c r="CY444" s="17">
        <v>0</v>
      </c>
      <c r="CZ444" s="17">
        <v>0</v>
      </c>
      <c r="DA444" s="17">
        <v>0</v>
      </c>
      <c r="DB444" s="15"/>
      <c r="DC444" s="15"/>
      <c r="DD444" s="15"/>
      <c r="DE444" s="15"/>
      <c r="DF444" s="15"/>
      <c r="DG444" s="15"/>
      <c r="DH444" s="15"/>
    </row>
    <row r="445" spans="1:112" ht="409.6" thickBot="1">
      <c r="A445" s="18" t="b">
        <v>1</v>
      </c>
      <c r="B445" s="18" t="b">
        <v>1</v>
      </c>
      <c r="C445" s="17">
        <v>75</v>
      </c>
      <c r="D445" s="15"/>
      <c r="E445" s="17">
        <v>485711</v>
      </c>
      <c r="F445" s="17">
        <v>0</v>
      </c>
      <c r="G445" s="17">
        <v>0</v>
      </c>
      <c r="H445" s="17">
        <v>0</v>
      </c>
      <c r="I445" s="17">
        <v>0</v>
      </c>
      <c r="J445" s="15">
        <v>0</v>
      </c>
      <c r="K445" s="17">
        <v>0</v>
      </c>
      <c r="L445" s="17">
        <v>4</v>
      </c>
      <c r="M445" s="15">
        <v>1.7</v>
      </c>
      <c r="N445" s="15"/>
      <c r="O445" s="17">
        <v>0</v>
      </c>
      <c r="P445" s="15" t="s">
        <v>527</v>
      </c>
      <c r="Q445" s="15">
        <v>0</v>
      </c>
      <c r="R445" s="17">
        <v>439</v>
      </c>
      <c r="S445" s="18" t="b">
        <v>0</v>
      </c>
      <c r="T445" s="15" t="s">
        <v>5501</v>
      </c>
      <c r="U445" s="15" t="s">
        <v>5502</v>
      </c>
      <c r="V445" s="17">
        <v>70</v>
      </c>
      <c r="W445" s="15" t="s">
        <v>3350</v>
      </c>
      <c r="X445" s="15">
        <v>3.7</v>
      </c>
      <c r="Y445" s="18" t="b">
        <v>0</v>
      </c>
      <c r="Z445" s="15" t="s">
        <v>3351</v>
      </c>
      <c r="AA445" s="15">
        <v>3</v>
      </c>
      <c r="AB445" s="18" t="b">
        <v>0</v>
      </c>
      <c r="AC445" s="15"/>
      <c r="AD445" s="15" t="s">
        <v>1606</v>
      </c>
      <c r="AE445" s="17">
        <v>16</v>
      </c>
      <c r="AF445" s="17">
        <v>1</v>
      </c>
      <c r="AG445" s="17">
        <v>111</v>
      </c>
      <c r="AH445" s="17">
        <v>0</v>
      </c>
      <c r="AI445" s="17">
        <v>0</v>
      </c>
      <c r="AJ445" s="17">
        <v>0</v>
      </c>
      <c r="AK445" s="17">
        <v>0</v>
      </c>
      <c r="AL445" s="15">
        <v>0</v>
      </c>
      <c r="AM445" s="15">
        <v>15.9</v>
      </c>
      <c r="AN445" s="15" t="s">
        <v>3352</v>
      </c>
      <c r="AO445" s="15"/>
      <c r="AP445" s="15"/>
      <c r="AQ445" s="15"/>
      <c r="AR445" s="15"/>
      <c r="AS445" s="18" t="b">
        <v>0</v>
      </c>
      <c r="AT445" s="15" t="s">
        <v>3353</v>
      </c>
      <c r="AU445" s="17">
        <v>1630</v>
      </c>
      <c r="AV445" s="17">
        <v>11</v>
      </c>
      <c r="AW445" s="17">
        <v>2</v>
      </c>
      <c r="AX445" s="17">
        <v>2</v>
      </c>
      <c r="AY445" s="17">
        <v>30</v>
      </c>
      <c r="AZ445" s="17">
        <v>0</v>
      </c>
      <c r="BA445" s="17">
        <v>0</v>
      </c>
      <c r="BB445" s="17">
        <v>0</v>
      </c>
      <c r="BC445" s="17">
        <v>2</v>
      </c>
      <c r="BD445" s="17">
        <v>0</v>
      </c>
      <c r="BE445" s="17">
        <v>0</v>
      </c>
      <c r="BF445" s="17">
        <v>19</v>
      </c>
      <c r="BG445" s="17">
        <v>405</v>
      </c>
      <c r="BH445" s="15">
        <v>483.8</v>
      </c>
      <c r="BI445" s="15">
        <v>156.1</v>
      </c>
      <c r="BJ445" s="15">
        <v>803</v>
      </c>
      <c r="BK445" s="15">
        <v>143.4</v>
      </c>
      <c r="BL445" s="17">
        <v>0</v>
      </c>
      <c r="BM445" s="17">
        <v>0</v>
      </c>
      <c r="BN445" s="17">
        <v>0</v>
      </c>
      <c r="BO445" s="17">
        <v>0</v>
      </c>
      <c r="BP445" s="17">
        <v>17</v>
      </c>
      <c r="BQ445" s="15">
        <v>9.2100000000000009</v>
      </c>
      <c r="BR445" s="15">
        <v>0.28000000000000003</v>
      </c>
      <c r="BS445" s="15">
        <v>9.48</v>
      </c>
      <c r="BT445" s="15">
        <v>27.05</v>
      </c>
      <c r="BU445" s="15"/>
      <c r="BV445" s="15"/>
      <c r="BW445" s="15"/>
      <c r="BX445" s="15"/>
      <c r="BY445" s="15"/>
      <c r="BZ445" s="15"/>
      <c r="CA445" s="15"/>
      <c r="CB445" s="113" t="s">
        <v>5498</v>
      </c>
      <c r="CC445" s="17">
        <v>118</v>
      </c>
      <c r="CD445" s="17">
        <v>11</v>
      </c>
      <c r="CE445" s="17">
        <v>199</v>
      </c>
      <c r="CF445" s="17">
        <v>21</v>
      </c>
      <c r="CG445" s="17">
        <v>16</v>
      </c>
      <c r="CH445" s="17">
        <v>9</v>
      </c>
      <c r="CI445" s="17">
        <v>56</v>
      </c>
      <c r="CJ445" s="17">
        <v>12</v>
      </c>
      <c r="CK445" s="17">
        <v>0.51</v>
      </c>
      <c r="CL445" s="17">
        <v>0</v>
      </c>
      <c r="CM445" s="17">
        <v>0.02</v>
      </c>
      <c r="CN445" s="17">
        <v>0.53</v>
      </c>
      <c r="CO445" s="17">
        <v>1.49</v>
      </c>
      <c r="CP445" s="17">
        <v>1.66</v>
      </c>
      <c r="CQ445" s="17">
        <v>30</v>
      </c>
      <c r="CR445" s="17">
        <v>10</v>
      </c>
      <c r="CS445" s="17">
        <v>536</v>
      </c>
      <c r="CT445" s="17">
        <v>60</v>
      </c>
      <c r="CU445" s="17">
        <v>84</v>
      </c>
      <c r="CV445" s="17">
        <v>8</v>
      </c>
      <c r="CW445" s="17">
        <v>103</v>
      </c>
      <c r="CX445" s="17">
        <v>16</v>
      </c>
      <c r="CY445" s="17">
        <v>0.94</v>
      </c>
      <c r="CZ445" s="17">
        <v>0.11</v>
      </c>
      <c r="DA445" s="17">
        <v>0</v>
      </c>
      <c r="DB445" s="15"/>
      <c r="DC445" s="15"/>
      <c r="DD445" s="15"/>
      <c r="DE445" s="15"/>
      <c r="DF445" s="15"/>
      <c r="DG445" s="15"/>
      <c r="DH445" s="15"/>
    </row>
    <row r="446" spans="1:112" ht="17.25" thickBot="1">
      <c r="A446" s="18" t="b">
        <v>1</v>
      </c>
      <c r="B446" s="18" t="b">
        <v>1</v>
      </c>
      <c r="C446" s="15"/>
      <c r="D446" s="15"/>
      <c r="E446" s="17">
        <v>458249</v>
      </c>
      <c r="F446" s="17">
        <v>0</v>
      </c>
      <c r="G446" s="17">
        <v>0</v>
      </c>
      <c r="H446" s="17">
        <v>0</v>
      </c>
      <c r="I446" s="17">
        <v>0</v>
      </c>
      <c r="J446" s="15">
        <v>0</v>
      </c>
      <c r="K446" s="17">
        <v>0</v>
      </c>
      <c r="L446" s="17">
        <v>4</v>
      </c>
      <c r="M446" s="15">
        <v>1.8</v>
      </c>
      <c r="N446" s="15"/>
      <c r="O446" s="17">
        <v>0</v>
      </c>
      <c r="P446" s="15" t="s">
        <v>1418</v>
      </c>
      <c r="Q446" s="15">
        <v>0</v>
      </c>
      <c r="R446" s="17">
        <v>440</v>
      </c>
      <c r="S446" s="18" t="b">
        <v>0</v>
      </c>
      <c r="T446" s="15"/>
      <c r="U446" s="15"/>
      <c r="V446" s="17">
        <v>55</v>
      </c>
      <c r="W446" s="15" t="s">
        <v>1539</v>
      </c>
      <c r="X446" s="15">
        <v>1.8</v>
      </c>
      <c r="Y446" s="18" t="b">
        <v>0</v>
      </c>
      <c r="Z446" s="15" t="s">
        <v>1540</v>
      </c>
      <c r="AA446" s="15">
        <v>0.4</v>
      </c>
      <c r="AB446" s="18" t="b">
        <v>0</v>
      </c>
      <c r="AC446" s="15"/>
      <c r="AD446" s="15" t="s">
        <v>519</v>
      </c>
      <c r="AE446" s="17">
        <v>16</v>
      </c>
      <c r="AF446" s="17">
        <v>1</v>
      </c>
      <c r="AG446" s="17">
        <v>42</v>
      </c>
      <c r="AH446" s="17">
        <v>0</v>
      </c>
      <c r="AI446" s="17">
        <v>0</v>
      </c>
      <c r="AJ446" s="17">
        <v>0</v>
      </c>
      <c r="AK446" s="17">
        <v>0</v>
      </c>
      <c r="AL446" s="15">
        <v>0</v>
      </c>
      <c r="AM446" s="15">
        <v>7.6</v>
      </c>
      <c r="AN446" s="15" t="s">
        <v>1540</v>
      </c>
      <c r="AO446" s="15"/>
      <c r="AP446" s="15"/>
      <c r="AQ446" s="15"/>
      <c r="AR446" s="15"/>
      <c r="AS446" s="18" t="b">
        <v>0</v>
      </c>
      <c r="AT446" s="15" t="s">
        <v>2897</v>
      </c>
      <c r="AU446" s="17">
        <v>607</v>
      </c>
      <c r="AV446" s="17">
        <v>2</v>
      </c>
      <c r="AW446" s="17">
        <v>1</v>
      </c>
      <c r="AX446" s="17">
        <v>2</v>
      </c>
      <c r="AY446" s="17">
        <v>8</v>
      </c>
      <c r="AZ446" s="17">
        <v>0</v>
      </c>
      <c r="BA446" s="17">
        <v>0</v>
      </c>
      <c r="BB446" s="17">
        <v>0</v>
      </c>
      <c r="BC446" s="17">
        <v>3</v>
      </c>
      <c r="BD446" s="17">
        <v>0</v>
      </c>
      <c r="BE446" s="17">
        <v>0</v>
      </c>
      <c r="BF446" s="17">
        <v>6</v>
      </c>
      <c r="BG446" s="17">
        <v>146</v>
      </c>
      <c r="BH446" s="15">
        <v>164.4</v>
      </c>
      <c r="BI446" s="15">
        <v>177.7</v>
      </c>
      <c r="BJ446" s="15">
        <v>245</v>
      </c>
      <c r="BK446" s="15">
        <v>58.3</v>
      </c>
      <c r="BL446" s="17">
        <v>0</v>
      </c>
      <c r="BM446" s="17">
        <v>0</v>
      </c>
      <c r="BN446" s="17">
        <v>0</v>
      </c>
      <c r="BO446" s="17">
        <v>0</v>
      </c>
      <c r="BP446" s="17">
        <v>5</v>
      </c>
      <c r="BQ446" s="15">
        <v>2.74</v>
      </c>
      <c r="BR446" s="15">
        <v>0.34</v>
      </c>
      <c r="BS446" s="15">
        <v>3.08</v>
      </c>
      <c r="BT446" s="15">
        <v>9.41</v>
      </c>
      <c r="BU446" s="15"/>
      <c r="BV446" s="15"/>
      <c r="BW446" s="15"/>
      <c r="BX446" s="15"/>
      <c r="BY446" s="15"/>
      <c r="BZ446" s="15"/>
      <c r="CA446" s="15"/>
      <c r="CB446" s="15"/>
      <c r="CC446" s="17">
        <v>268</v>
      </c>
      <c r="CD446" s="17">
        <v>26</v>
      </c>
      <c r="CE446" s="17">
        <v>185</v>
      </c>
      <c r="CF446" s="17">
        <v>17</v>
      </c>
      <c r="CG446" s="17">
        <v>117</v>
      </c>
      <c r="CH446" s="17">
        <v>30</v>
      </c>
      <c r="CI446" s="17">
        <v>225</v>
      </c>
      <c r="CJ446" s="17">
        <v>25</v>
      </c>
      <c r="CK446" s="17">
        <v>0.41</v>
      </c>
      <c r="CL446" s="17">
        <v>0</v>
      </c>
      <c r="CM446" s="17">
        <v>0.05</v>
      </c>
      <c r="CN446" s="17">
        <v>0.46</v>
      </c>
      <c r="CO446" s="17">
        <v>1.4</v>
      </c>
      <c r="CP446" s="17">
        <v>1.19</v>
      </c>
      <c r="CQ446" s="17">
        <v>167</v>
      </c>
      <c r="CR446" s="17">
        <v>37</v>
      </c>
      <c r="CS446" s="17">
        <v>404</v>
      </c>
      <c r="CT446" s="17">
        <v>34</v>
      </c>
      <c r="CU446" s="17">
        <v>307</v>
      </c>
      <c r="CV446" s="17">
        <v>31</v>
      </c>
      <c r="CW446" s="17">
        <v>301</v>
      </c>
      <c r="CX446" s="17">
        <v>55</v>
      </c>
      <c r="CY446" s="17">
        <v>0.74</v>
      </c>
      <c r="CZ446" s="17">
        <v>0.3</v>
      </c>
      <c r="DA446" s="17">
        <v>0</v>
      </c>
      <c r="DB446" s="15"/>
      <c r="DC446" s="15"/>
      <c r="DD446" s="15"/>
      <c r="DE446" s="15"/>
      <c r="DF446" s="15"/>
      <c r="DG446" s="15"/>
      <c r="DH446" s="15"/>
    </row>
    <row r="447" spans="1:112" ht="17.25" thickBot="1">
      <c r="A447" s="18" t="b">
        <v>1</v>
      </c>
      <c r="B447" s="18" t="b">
        <v>1</v>
      </c>
      <c r="C447" s="15"/>
      <c r="D447" s="15"/>
      <c r="E447" s="17">
        <v>596047</v>
      </c>
      <c r="F447" s="17">
        <v>0</v>
      </c>
      <c r="G447" s="17">
        <v>0</v>
      </c>
      <c r="H447" s="17">
        <v>0</v>
      </c>
      <c r="I447" s="17">
        <v>0</v>
      </c>
      <c r="J447" s="15">
        <v>0</v>
      </c>
      <c r="K447" s="17">
        <v>0</v>
      </c>
      <c r="L447" s="17">
        <v>4</v>
      </c>
      <c r="M447" s="15">
        <v>1</v>
      </c>
      <c r="N447" s="15"/>
      <c r="O447" s="17">
        <v>0</v>
      </c>
      <c r="P447" s="15" t="s">
        <v>2041</v>
      </c>
      <c r="Q447" s="15">
        <v>0</v>
      </c>
      <c r="R447" s="17">
        <v>441</v>
      </c>
      <c r="S447" s="18" t="b">
        <v>0</v>
      </c>
      <c r="T447" s="15"/>
      <c r="U447" s="15"/>
      <c r="V447" s="17">
        <v>45</v>
      </c>
      <c r="W447" s="15" t="s">
        <v>2042</v>
      </c>
      <c r="X447" s="15">
        <v>0</v>
      </c>
      <c r="Y447" s="18" t="b">
        <v>0</v>
      </c>
      <c r="Z447" s="15" t="s">
        <v>2043</v>
      </c>
      <c r="AA447" s="15">
        <v>1.2</v>
      </c>
      <c r="AB447" s="18" t="b">
        <v>0</v>
      </c>
      <c r="AC447" s="15"/>
      <c r="AD447" s="15" t="s">
        <v>519</v>
      </c>
      <c r="AE447" s="17">
        <v>16</v>
      </c>
      <c r="AF447" s="17">
        <v>1</v>
      </c>
      <c r="AG447" s="17">
        <v>0</v>
      </c>
      <c r="AH447" s="17">
        <v>0</v>
      </c>
      <c r="AI447" s="17">
        <v>0</v>
      </c>
      <c r="AJ447" s="17">
        <v>0</v>
      </c>
      <c r="AK447" s="17">
        <v>0</v>
      </c>
      <c r="AL447" s="15">
        <v>0</v>
      </c>
      <c r="AM447" s="15">
        <v>0</v>
      </c>
      <c r="AN447" s="15" t="s">
        <v>2043</v>
      </c>
      <c r="AO447" s="15"/>
      <c r="AP447" s="15"/>
      <c r="AQ447" s="15"/>
      <c r="AR447" s="15"/>
      <c r="AS447" s="18" t="b">
        <v>0</v>
      </c>
      <c r="AT447" s="15" t="s">
        <v>2898</v>
      </c>
      <c r="AU447" s="17">
        <v>0</v>
      </c>
      <c r="AV447" s="17">
        <v>0</v>
      </c>
      <c r="AW447" s="17">
        <v>0</v>
      </c>
      <c r="AX447" s="17">
        <v>0</v>
      </c>
      <c r="AY447" s="17">
        <v>0</v>
      </c>
      <c r="AZ447" s="17">
        <v>0</v>
      </c>
      <c r="BA447" s="17">
        <v>0</v>
      </c>
      <c r="BB447" s="17">
        <v>0</v>
      </c>
      <c r="BC447" s="17">
        <v>0</v>
      </c>
      <c r="BD447" s="17">
        <v>0</v>
      </c>
      <c r="BE447" s="17">
        <v>0</v>
      </c>
      <c r="BF447" s="17">
        <v>0</v>
      </c>
      <c r="BG447" s="17">
        <v>0</v>
      </c>
      <c r="BH447" s="15">
        <v>0</v>
      </c>
      <c r="BI447" s="15">
        <v>0</v>
      </c>
      <c r="BJ447" s="15">
        <v>0</v>
      </c>
      <c r="BK447" s="15">
        <v>0</v>
      </c>
      <c r="BL447" s="17">
        <v>0</v>
      </c>
      <c r="BM447" s="17">
        <v>0</v>
      </c>
      <c r="BN447" s="17">
        <v>0</v>
      </c>
      <c r="BO447" s="17">
        <v>0</v>
      </c>
      <c r="BP447" s="17">
        <v>0</v>
      </c>
      <c r="BQ447" s="15">
        <v>0</v>
      </c>
      <c r="BR447" s="15">
        <v>0</v>
      </c>
      <c r="BS447" s="15">
        <v>0</v>
      </c>
      <c r="BT447" s="15">
        <v>0</v>
      </c>
      <c r="BU447" s="15"/>
      <c r="BV447" s="15"/>
      <c r="BW447" s="15"/>
      <c r="BX447" s="15"/>
      <c r="BY447" s="15"/>
      <c r="BZ447" s="15"/>
      <c r="CA447" s="15"/>
      <c r="CB447" s="15"/>
      <c r="CC447" s="17">
        <v>485</v>
      </c>
      <c r="CD447" s="17">
        <v>53</v>
      </c>
      <c r="CE447" s="17">
        <v>480</v>
      </c>
      <c r="CF447" s="17">
        <v>53</v>
      </c>
      <c r="CG447" s="17">
        <v>472</v>
      </c>
      <c r="CH447" s="17">
        <v>54</v>
      </c>
      <c r="CI447" s="17">
        <v>486</v>
      </c>
      <c r="CJ447" s="17">
        <v>54</v>
      </c>
      <c r="CK447" s="17">
        <v>0</v>
      </c>
      <c r="CL447" s="17">
        <v>0</v>
      </c>
      <c r="CM447" s="17">
        <v>0</v>
      </c>
      <c r="CN447" s="17">
        <v>0</v>
      </c>
      <c r="CO447" s="17">
        <v>0</v>
      </c>
      <c r="CP447" s="17">
        <v>0</v>
      </c>
      <c r="CQ447" s="17">
        <v>481</v>
      </c>
      <c r="CR447" s="17">
        <v>66</v>
      </c>
      <c r="CS447" s="17">
        <v>180</v>
      </c>
      <c r="CT447" s="17">
        <v>10</v>
      </c>
      <c r="CU447" s="17">
        <v>487</v>
      </c>
      <c r="CV447" s="17">
        <v>54</v>
      </c>
      <c r="CW447" s="17">
        <v>177</v>
      </c>
      <c r="CX447" s="17">
        <v>30</v>
      </c>
      <c r="CY447" s="17">
        <v>0</v>
      </c>
      <c r="CZ447" s="17">
        <v>0</v>
      </c>
      <c r="DA447" s="17">
        <v>0</v>
      </c>
      <c r="DB447" s="15"/>
      <c r="DC447" s="15"/>
      <c r="DD447" s="15"/>
      <c r="DE447" s="15"/>
      <c r="DF447" s="15"/>
      <c r="DG447" s="15"/>
      <c r="DH447" s="15"/>
    </row>
    <row r="448" spans="1:112" ht="17.25" thickBot="1">
      <c r="A448" s="18" t="b">
        <v>1</v>
      </c>
      <c r="B448" s="18" t="b">
        <v>1</v>
      </c>
      <c r="C448" s="15"/>
      <c r="D448" s="15"/>
      <c r="E448" s="17">
        <v>98747</v>
      </c>
      <c r="F448" s="17">
        <v>0</v>
      </c>
      <c r="G448" s="17">
        <v>0</v>
      </c>
      <c r="H448" s="17">
        <v>0</v>
      </c>
      <c r="I448" s="17">
        <v>0</v>
      </c>
      <c r="J448" s="15">
        <v>0</v>
      </c>
      <c r="K448" s="17">
        <v>0</v>
      </c>
      <c r="L448" s="17">
        <v>1</v>
      </c>
      <c r="M448" s="15">
        <v>2.6</v>
      </c>
      <c r="N448" s="15"/>
      <c r="O448" s="17">
        <v>0</v>
      </c>
      <c r="P448" s="15" t="s">
        <v>916</v>
      </c>
      <c r="Q448" s="15">
        <v>0</v>
      </c>
      <c r="R448" s="17">
        <v>442</v>
      </c>
      <c r="S448" s="18" t="b">
        <v>0</v>
      </c>
      <c r="T448" s="15"/>
      <c r="U448" s="15"/>
      <c r="V448" s="17">
        <v>50</v>
      </c>
      <c r="W448" s="15" t="s">
        <v>917</v>
      </c>
      <c r="X448" s="15">
        <v>3.6</v>
      </c>
      <c r="Y448" s="18" t="b">
        <v>0</v>
      </c>
      <c r="Z448" s="15" t="s">
        <v>224</v>
      </c>
      <c r="AA448" s="15">
        <v>1.1000000000000001</v>
      </c>
      <c r="AB448" s="18" t="b">
        <v>0</v>
      </c>
      <c r="AC448" s="15"/>
      <c r="AD448" s="15" t="s">
        <v>519</v>
      </c>
      <c r="AE448" s="17">
        <v>17</v>
      </c>
      <c r="AF448" s="17">
        <v>4</v>
      </c>
      <c r="AG448" s="17">
        <v>96</v>
      </c>
      <c r="AH448" s="17">
        <v>0</v>
      </c>
      <c r="AI448" s="17">
        <v>0</v>
      </c>
      <c r="AJ448" s="17">
        <v>0</v>
      </c>
      <c r="AK448" s="17">
        <v>0</v>
      </c>
      <c r="AL448" s="15">
        <v>0</v>
      </c>
      <c r="AM448" s="15">
        <v>19.2</v>
      </c>
      <c r="AN448" s="15" t="s">
        <v>224</v>
      </c>
      <c r="AO448" s="15"/>
      <c r="AP448" s="15"/>
      <c r="AQ448" s="15"/>
      <c r="AR448" s="15"/>
      <c r="AS448" s="18" t="b">
        <v>0</v>
      </c>
      <c r="AT448" s="15" t="s">
        <v>2900</v>
      </c>
      <c r="AU448" s="17">
        <v>2416</v>
      </c>
      <c r="AV448" s="17">
        <v>0</v>
      </c>
      <c r="AW448" s="17">
        <v>1</v>
      </c>
      <c r="AX448" s="17">
        <v>7</v>
      </c>
      <c r="AY448" s="17">
        <v>38</v>
      </c>
      <c r="AZ448" s="17">
        <v>0</v>
      </c>
      <c r="BA448" s="17">
        <v>0</v>
      </c>
      <c r="BB448" s="17">
        <v>0</v>
      </c>
      <c r="BC448" s="17">
        <v>2</v>
      </c>
      <c r="BD448" s="17">
        <v>0</v>
      </c>
      <c r="BE448" s="17">
        <v>89</v>
      </c>
      <c r="BF448" s="17">
        <v>3</v>
      </c>
      <c r="BG448" s="17">
        <v>414</v>
      </c>
      <c r="BH448" s="15">
        <v>671</v>
      </c>
      <c r="BI448" s="15">
        <v>0</v>
      </c>
      <c r="BJ448" s="15">
        <v>35</v>
      </c>
      <c r="BK448" s="15">
        <v>70.7</v>
      </c>
      <c r="BL448" s="17">
        <v>0</v>
      </c>
      <c r="BM448" s="17">
        <v>0</v>
      </c>
      <c r="BN448" s="17">
        <v>0</v>
      </c>
      <c r="BO448" s="17">
        <v>0</v>
      </c>
      <c r="BP448" s="17">
        <v>27</v>
      </c>
      <c r="BQ448" s="15">
        <v>0.16</v>
      </c>
      <c r="BR448" s="15">
        <v>0</v>
      </c>
      <c r="BS448" s="15">
        <v>0.16</v>
      </c>
      <c r="BT448" s="15">
        <v>32.89</v>
      </c>
      <c r="BU448" s="15"/>
      <c r="BV448" s="15"/>
      <c r="BW448" s="15"/>
      <c r="BX448" s="15"/>
      <c r="BY448" s="15"/>
      <c r="BZ448" s="15"/>
      <c r="CA448" s="15"/>
      <c r="CB448" s="15"/>
      <c r="CC448" s="17">
        <v>55</v>
      </c>
      <c r="CD448" s="17">
        <v>13</v>
      </c>
      <c r="CE448" s="17">
        <v>485</v>
      </c>
      <c r="CF448" s="17">
        <v>53</v>
      </c>
      <c r="CG448" s="17">
        <v>293</v>
      </c>
      <c r="CH448" s="17">
        <v>1</v>
      </c>
      <c r="CI448" s="17">
        <v>197</v>
      </c>
      <c r="CJ448" s="17">
        <v>13</v>
      </c>
      <c r="CK448" s="17">
        <v>0.01</v>
      </c>
      <c r="CL448" s="17">
        <v>3.32</v>
      </c>
      <c r="CM448" s="17">
        <v>0</v>
      </c>
      <c r="CN448" s="17">
        <v>0.01</v>
      </c>
      <c r="CO448" s="17">
        <v>1.23</v>
      </c>
      <c r="CP448" s="17">
        <v>1.42</v>
      </c>
      <c r="CQ448" s="17">
        <v>219</v>
      </c>
      <c r="CR448" s="17">
        <v>6</v>
      </c>
      <c r="CS448" s="17">
        <v>197</v>
      </c>
      <c r="CT448" s="17">
        <v>44</v>
      </c>
      <c r="CU448" s="17">
        <v>86</v>
      </c>
      <c r="CV448" s="17">
        <v>8</v>
      </c>
      <c r="CW448" s="17">
        <v>188</v>
      </c>
      <c r="CX448" s="17">
        <v>28</v>
      </c>
      <c r="CY448" s="17">
        <v>1.01</v>
      </c>
      <c r="CZ448" s="17">
        <v>0.26</v>
      </c>
      <c r="DA448" s="17">
        <v>0</v>
      </c>
      <c r="DB448" s="15"/>
      <c r="DC448" s="15"/>
      <c r="DD448" s="15"/>
      <c r="DE448" s="15"/>
      <c r="DF448" s="15"/>
      <c r="DG448" s="15"/>
      <c r="DH448" s="15"/>
    </row>
    <row r="449" spans="1:112" ht="17.25" thickBot="1">
      <c r="A449" s="18" t="b">
        <v>1</v>
      </c>
      <c r="B449" s="18" t="b">
        <v>1</v>
      </c>
      <c r="C449" s="15"/>
      <c r="D449" s="15"/>
      <c r="E449" s="17">
        <v>81441</v>
      </c>
      <c r="F449" s="17">
        <v>0</v>
      </c>
      <c r="G449" s="17">
        <v>0</v>
      </c>
      <c r="H449" s="17">
        <v>0</v>
      </c>
      <c r="I449" s="17">
        <v>0</v>
      </c>
      <c r="J449" s="15">
        <v>0</v>
      </c>
      <c r="K449" s="17">
        <v>0</v>
      </c>
      <c r="L449" s="17">
        <v>1</v>
      </c>
      <c r="M449" s="15">
        <v>2</v>
      </c>
      <c r="N449" s="15"/>
      <c r="O449" s="17">
        <v>0</v>
      </c>
      <c r="P449" s="15" t="s">
        <v>610</v>
      </c>
      <c r="Q449" s="15">
        <v>0</v>
      </c>
      <c r="R449" s="17">
        <v>443</v>
      </c>
      <c r="S449" s="18" t="b">
        <v>0</v>
      </c>
      <c r="T449" s="15"/>
      <c r="U449" s="15"/>
      <c r="V449" s="17">
        <v>45</v>
      </c>
      <c r="W449" s="15" t="s">
        <v>2902</v>
      </c>
      <c r="X449" s="15">
        <v>0</v>
      </c>
      <c r="Y449" s="18" t="b">
        <v>0</v>
      </c>
      <c r="Z449" s="15" t="s">
        <v>2903</v>
      </c>
      <c r="AA449" s="15">
        <v>0.1</v>
      </c>
      <c r="AB449" s="18" t="b">
        <v>0</v>
      </c>
      <c r="AC449" s="15"/>
      <c r="AD449" s="15" t="s">
        <v>519</v>
      </c>
      <c r="AE449" s="17">
        <v>17</v>
      </c>
      <c r="AF449" s="17">
        <v>4</v>
      </c>
      <c r="AG449" s="17">
        <v>0</v>
      </c>
      <c r="AH449" s="17">
        <v>0</v>
      </c>
      <c r="AI449" s="17">
        <v>0</v>
      </c>
      <c r="AJ449" s="17">
        <v>0</v>
      </c>
      <c r="AK449" s="17">
        <v>0</v>
      </c>
      <c r="AL449" s="15">
        <v>0</v>
      </c>
      <c r="AM449" s="15">
        <v>0</v>
      </c>
      <c r="AN449" s="15" t="s">
        <v>2903</v>
      </c>
      <c r="AO449" s="15"/>
      <c r="AP449" s="15"/>
      <c r="AQ449" s="15"/>
      <c r="AR449" s="15"/>
      <c r="AS449" s="18" t="b">
        <v>0</v>
      </c>
      <c r="AT449" s="15" t="s">
        <v>2904</v>
      </c>
      <c r="AU449" s="17">
        <v>0</v>
      </c>
      <c r="AV449" s="17">
        <v>0</v>
      </c>
      <c r="AW449" s="17">
        <v>0</v>
      </c>
      <c r="AX449" s="17">
        <v>0</v>
      </c>
      <c r="AY449" s="17">
        <v>0</v>
      </c>
      <c r="AZ449" s="17">
        <v>0</v>
      </c>
      <c r="BA449" s="17">
        <v>0</v>
      </c>
      <c r="BB449" s="17">
        <v>0</v>
      </c>
      <c r="BC449" s="17">
        <v>0</v>
      </c>
      <c r="BD449" s="17">
        <v>0</v>
      </c>
      <c r="BE449" s="17">
        <v>0</v>
      </c>
      <c r="BF449" s="17">
        <v>0</v>
      </c>
      <c r="BG449" s="17">
        <v>0</v>
      </c>
      <c r="BH449" s="15">
        <v>0</v>
      </c>
      <c r="BI449" s="15">
        <v>0</v>
      </c>
      <c r="BJ449" s="15">
        <v>0</v>
      </c>
      <c r="BK449" s="15">
        <v>0</v>
      </c>
      <c r="BL449" s="17">
        <v>0</v>
      </c>
      <c r="BM449" s="17">
        <v>0</v>
      </c>
      <c r="BN449" s="17">
        <v>0</v>
      </c>
      <c r="BO449" s="17">
        <v>0</v>
      </c>
      <c r="BP449" s="17">
        <v>0</v>
      </c>
      <c r="BQ449" s="15">
        <v>0</v>
      </c>
      <c r="BR449" s="15">
        <v>0</v>
      </c>
      <c r="BS449" s="15">
        <v>0</v>
      </c>
      <c r="BT449" s="15">
        <v>0</v>
      </c>
      <c r="BU449" s="15"/>
      <c r="BV449" s="15"/>
      <c r="BW449" s="15"/>
      <c r="BX449" s="15"/>
      <c r="BY449" s="15"/>
      <c r="BZ449" s="15"/>
      <c r="CA449" s="15"/>
      <c r="CB449" s="15"/>
      <c r="CC449" s="17">
        <v>449</v>
      </c>
      <c r="CD449" s="17">
        <v>50</v>
      </c>
      <c r="CE449" s="17">
        <v>438</v>
      </c>
      <c r="CF449" s="17">
        <v>37</v>
      </c>
      <c r="CG449" s="17">
        <v>421</v>
      </c>
      <c r="CH449" s="17">
        <v>28</v>
      </c>
      <c r="CI449" s="17">
        <v>451</v>
      </c>
      <c r="CJ449" s="17">
        <v>50</v>
      </c>
      <c r="CK449" s="17">
        <v>0</v>
      </c>
      <c r="CL449" s="17">
        <v>0</v>
      </c>
      <c r="CM449" s="17">
        <v>0</v>
      </c>
      <c r="CN449" s="17">
        <v>0</v>
      </c>
      <c r="CO449" s="17">
        <v>0</v>
      </c>
      <c r="CP449" s="17">
        <v>0</v>
      </c>
      <c r="CQ449" s="17">
        <v>373</v>
      </c>
      <c r="CR449" s="17">
        <v>22</v>
      </c>
      <c r="CS449" s="17">
        <v>72</v>
      </c>
      <c r="CT449" s="17">
        <v>24</v>
      </c>
      <c r="CU449" s="17">
        <v>454</v>
      </c>
      <c r="CV449" s="17">
        <v>50</v>
      </c>
      <c r="CW449" s="17">
        <v>485</v>
      </c>
      <c r="CX449" s="17">
        <v>59</v>
      </c>
      <c r="CY449" s="17">
        <v>0</v>
      </c>
      <c r="CZ449" s="17">
        <v>0</v>
      </c>
      <c r="DA449" s="17">
        <v>0</v>
      </c>
      <c r="DB449" s="15"/>
      <c r="DC449" s="15"/>
      <c r="DD449" s="15"/>
      <c r="DE449" s="15"/>
      <c r="DF449" s="15"/>
      <c r="DG449" s="15"/>
      <c r="DH449" s="15"/>
    </row>
    <row r="450" spans="1:112" ht="17.25" thickBot="1">
      <c r="A450" s="18" t="b">
        <v>1</v>
      </c>
      <c r="B450" s="18" t="b">
        <v>1</v>
      </c>
      <c r="C450" s="15"/>
      <c r="D450" s="15"/>
      <c r="E450" s="17">
        <v>554578</v>
      </c>
      <c r="F450" s="17">
        <v>0</v>
      </c>
      <c r="G450" s="17">
        <v>0</v>
      </c>
      <c r="H450" s="17">
        <v>0</v>
      </c>
      <c r="I450" s="17">
        <v>0</v>
      </c>
      <c r="J450" s="15">
        <v>0</v>
      </c>
      <c r="K450" s="17">
        <v>0</v>
      </c>
      <c r="L450" s="17">
        <v>1</v>
      </c>
      <c r="M450" s="15">
        <v>2</v>
      </c>
      <c r="N450" s="15"/>
      <c r="O450" s="17">
        <v>0</v>
      </c>
      <c r="P450" s="15" t="s">
        <v>5503</v>
      </c>
      <c r="Q450" s="15">
        <v>0</v>
      </c>
      <c r="R450" s="17">
        <v>444</v>
      </c>
      <c r="S450" s="18" t="b">
        <v>0</v>
      </c>
      <c r="T450" s="15"/>
      <c r="U450" s="15"/>
      <c r="V450" s="17">
        <v>45</v>
      </c>
      <c r="W450" s="15" t="s">
        <v>5504</v>
      </c>
      <c r="X450" s="15">
        <v>0</v>
      </c>
      <c r="Y450" s="18" t="b">
        <v>0</v>
      </c>
      <c r="Z450" s="15" t="s">
        <v>5505</v>
      </c>
      <c r="AA450" s="15">
        <v>0.1</v>
      </c>
      <c r="AB450" s="18" t="b">
        <v>0</v>
      </c>
      <c r="AC450" s="15"/>
      <c r="AD450" s="15" t="s">
        <v>519</v>
      </c>
      <c r="AE450" s="17">
        <v>17</v>
      </c>
      <c r="AF450" s="17">
        <v>4</v>
      </c>
      <c r="AG450" s="17">
        <v>0</v>
      </c>
      <c r="AH450" s="17">
        <v>0</v>
      </c>
      <c r="AI450" s="17">
        <v>0</v>
      </c>
      <c r="AJ450" s="17">
        <v>0</v>
      </c>
      <c r="AK450" s="17">
        <v>0</v>
      </c>
      <c r="AL450" s="15">
        <v>0</v>
      </c>
      <c r="AM450" s="15">
        <v>0</v>
      </c>
      <c r="AN450" s="15" t="s">
        <v>5505</v>
      </c>
      <c r="AO450" s="15"/>
      <c r="AP450" s="15"/>
      <c r="AQ450" s="15"/>
      <c r="AR450" s="15"/>
      <c r="AS450" s="18" t="b">
        <v>0</v>
      </c>
      <c r="AT450" s="15" t="s">
        <v>5506</v>
      </c>
      <c r="AU450" s="17">
        <v>0</v>
      </c>
      <c r="AV450" s="17">
        <v>0</v>
      </c>
      <c r="AW450" s="17">
        <v>0</v>
      </c>
      <c r="AX450" s="17">
        <v>0</v>
      </c>
      <c r="AY450" s="17">
        <v>0</v>
      </c>
      <c r="AZ450" s="17">
        <v>0</v>
      </c>
      <c r="BA450" s="17">
        <v>0</v>
      </c>
      <c r="BB450" s="17">
        <v>0</v>
      </c>
      <c r="BC450" s="17">
        <v>0</v>
      </c>
      <c r="BD450" s="17">
        <v>0</v>
      </c>
      <c r="BE450" s="17">
        <v>0</v>
      </c>
      <c r="BF450" s="17">
        <v>0</v>
      </c>
      <c r="BG450" s="17">
        <v>0</v>
      </c>
      <c r="BH450" s="15">
        <v>0</v>
      </c>
      <c r="BI450" s="15">
        <v>0</v>
      </c>
      <c r="BJ450" s="15">
        <v>0</v>
      </c>
      <c r="BK450" s="15">
        <v>0</v>
      </c>
      <c r="BL450" s="17">
        <v>0</v>
      </c>
      <c r="BM450" s="17">
        <v>0</v>
      </c>
      <c r="BN450" s="17">
        <v>0</v>
      </c>
      <c r="BO450" s="17">
        <v>0</v>
      </c>
      <c r="BP450" s="17">
        <v>0</v>
      </c>
      <c r="BQ450" s="15">
        <v>0</v>
      </c>
      <c r="BR450" s="15">
        <v>0</v>
      </c>
      <c r="BS450" s="15">
        <v>0</v>
      </c>
      <c r="BT450" s="15">
        <v>0</v>
      </c>
      <c r="BU450" s="15"/>
      <c r="BV450" s="15"/>
      <c r="BW450" s="15"/>
      <c r="BX450" s="15"/>
      <c r="BY450" s="15"/>
      <c r="BZ450" s="15"/>
      <c r="CA450" s="15"/>
      <c r="CB450" s="15"/>
      <c r="CC450" s="17">
        <v>478</v>
      </c>
      <c r="CD450" s="17">
        <v>58</v>
      </c>
      <c r="CE450" s="17">
        <v>474</v>
      </c>
      <c r="CF450" s="17">
        <v>52</v>
      </c>
      <c r="CG450" s="17">
        <v>464</v>
      </c>
      <c r="CH450" s="17">
        <v>46</v>
      </c>
      <c r="CI450" s="17">
        <v>480</v>
      </c>
      <c r="CJ450" s="17">
        <v>58</v>
      </c>
      <c r="CK450" s="17">
        <v>0</v>
      </c>
      <c r="CL450" s="17">
        <v>0</v>
      </c>
      <c r="CM450" s="17">
        <v>0</v>
      </c>
      <c r="CN450" s="17">
        <v>0</v>
      </c>
      <c r="CO450" s="17">
        <v>0</v>
      </c>
      <c r="CP450" s="17">
        <v>0</v>
      </c>
      <c r="CQ450" s="17">
        <v>467</v>
      </c>
      <c r="CR450" s="17">
        <v>40</v>
      </c>
      <c r="CS450" s="17">
        <v>166</v>
      </c>
      <c r="CT450" s="17">
        <v>42</v>
      </c>
      <c r="CU450" s="17">
        <v>483</v>
      </c>
      <c r="CV450" s="17">
        <v>58</v>
      </c>
      <c r="CW450" s="17">
        <v>413</v>
      </c>
      <c r="CX450" s="17">
        <v>49</v>
      </c>
      <c r="CY450" s="17">
        <v>0</v>
      </c>
      <c r="CZ450" s="17">
        <v>0</v>
      </c>
      <c r="DA450" s="17">
        <v>0</v>
      </c>
      <c r="DB450" s="15"/>
      <c r="DC450" s="15"/>
      <c r="DD450" s="15"/>
      <c r="DE450" s="15"/>
      <c r="DF450" s="15"/>
      <c r="DG450" s="15"/>
      <c r="DH450" s="15"/>
    </row>
    <row r="451" spans="1:112" ht="17.25" thickBot="1">
      <c r="A451" s="18" t="b">
        <v>1</v>
      </c>
      <c r="B451" s="18" t="b">
        <v>1</v>
      </c>
      <c r="C451" s="15"/>
      <c r="D451" s="15"/>
      <c r="E451" s="17">
        <v>465642</v>
      </c>
      <c r="F451" s="17">
        <v>0</v>
      </c>
      <c r="G451" s="17">
        <v>0</v>
      </c>
      <c r="H451" s="17">
        <v>0</v>
      </c>
      <c r="I451" s="17">
        <v>0</v>
      </c>
      <c r="J451" s="15">
        <v>0</v>
      </c>
      <c r="K451" s="17">
        <v>0</v>
      </c>
      <c r="L451" s="17">
        <v>2</v>
      </c>
      <c r="M451" s="15">
        <v>2.2000000000000002</v>
      </c>
      <c r="N451" s="15"/>
      <c r="O451" s="17">
        <v>0</v>
      </c>
      <c r="P451" s="15" t="s">
        <v>2481</v>
      </c>
      <c r="Q451" s="15">
        <v>0</v>
      </c>
      <c r="R451" s="17">
        <v>445</v>
      </c>
      <c r="S451" s="18" t="b">
        <v>0</v>
      </c>
      <c r="T451" s="15"/>
      <c r="U451" s="15"/>
      <c r="V451" s="17">
        <v>50</v>
      </c>
      <c r="W451" s="15" t="s">
        <v>3594</v>
      </c>
      <c r="X451" s="15">
        <v>3.6</v>
      </c>
      <c r="Y451" s="18" t="b">
        <v>0</v>
      </c>
      <c r="Z451" s="15" t="s">
        <v>3595</v>
      </c>
      <c r="AA451" s="15">
        <v>2.7</v>
      </c>
      <c r="AB451" s="18" t="b">
        <v>0</v>
      </c>
      <c r="AC451" s="15"/>
      <c r="AD451" s="15" t="s">
        <v>519</v>
      </c>
      <c r="AE451" s="17">
        <v>17</v>
      </c>
      <c r="AF451" s="17">
        <v>4</v>
      </c>
      <c r="AG451" s="17">
        <v>126</v>
      </c>
      <c r="AH451" s="17">
        <v>0</v>
      </c>
      <c r="AI451" s="17">
        <v>0</v>
      </c>
      <c r="AJ451" s="17">
        <v>0</v>
      </c>
      <c r="AK451" s="17">
        <v>0</v>
      </c>
      <c r="AL451" s="15">
        <v>0</v>
      </c>
      <c r="AM451" s="15">
        <v>25.2</v>
      </c>
      <c r="AN451" s="15" t="s">
        <v>3595</v>
      </c>
      <c r="AO451" s="15"/>
      <c r="AP451" s="15"/>
      <c r="AQ451" s="15"/>
      <c r="AR451" s="15"/>
      <c r="AS451" s="18" t="b">
        <v>0</v>
      </c>
      <c r="AT451" s="15" t="s">
        <v>3596</v>
      </c>
      <c r="AU451" s="17">
        <v>2963</v>
      </c>
      <c r="AV451" s="17">
        <v>4</v>
      </c>
      <c r="AW451" s="17">
        <v>0</v>
      </c>
      <c r="AX451" s="17">
        <v>5</v>
      </c>
      <c r="AY451" s="17">
        <v>52</v>
      </c>
      <c r="AZ451" s="17">
        <v>0</v>
      </c>
      <c r="BA451" s="17">
        <v>0</v>
      </c>
      <c r="BB451" s="17">
        <v>0</v>
      </c>
      <c r="BC451" s="17">
        <v>4</v>
      </c>
      <c r="BD451" s="17">
        <v>0</v>
      </c>
      <c r="BE451" s="17">
        <v>0</v>
      </c>
      <c r="BF451" s="17">
        <v>12</v>
      </c>
      <c r="BG451" s="17">
        <v>436</v>
      </c>
      <c r="BH451" s="15">
        <v>868</v>
      </c>
      <c r="BI451" s="15">
        <v>114.3</v>
      </c>
      <c r="BJ451" s="15">
        <v>409</v>
      </c>
      <c r="BK451" s="15">
        <v>138.9</v>
      </c>
      <c r="BL451" s="17">
        <v>0</v>
      </c>
      <c r="BM451" s="17">
        <v>0</v>
      </c>
      <c r="BN451" s="17">
        <v>0</v>
      </c>
      <c r="BO451" s="17">
        <v>0</v>
      </c>
      <c r="BP451" s="17">
        <v>33</v>
      </c>
      <c r="BQ451" s="15">
        <v>4.8</v>
      </c>
      <c r="BR451" s="15">
        <v>0.96</v>
      </c>
      <c r="BS451" s="15">
        <v>5.76</v>
      </c>
      <c r="BT451" s="15">
        <v>49.21</v>
      </c>
      <c r="BU451" s="15"/>
      <c r="BV451" s="15"/>
      <c r="BW451" s="15"/>
      <c r="BX451" s="15"/>
      <c r="BY451" s="15"/>
      <c r="BZ451" s="15"/>
      <c r="CA451" s="15"/>
      <c r="CB451" s="15"/>
      <c r="CC451" s="17">
        <v>17</v>
      </c>
      <c r="CD451" s="17">
        <v>6</v>
      </c>
      <c r="CE451" s="17">
        <v>228</v>
      </c>
      <c r="CF451" s="17">
        <v>67</v>
      </c>
      <c r="CG451" s="17">
        <v>61</v>
      </c>
      <c r="CH451" s="17">
        <v>4</v>
      </c>
      <c r="CI451" s="17">
        <v>64</v>
      </c>
      <c r="CJ451" s="17">
        <v>11</v>
      </c>
      <c r="CK451" s="17">
        <v>0.15</v>
      </c>
      <c r="CL451" s="17">
        <v>0</v>
      </c>
      <c r="CM451" s="17">
        <v>0.03</v>
      </c>
      <c r="CN451" s="17">
        <v>0.18</v>
      </c>
      <c r="CO451" s="17">
        <v>1.49</v>
      </c>
      <c r="CP451" s="17">
        <v>1.58</v>
      </c>
      <c r="CQ451" s="17">
        <v>300</v>
      </c>
      <c r="CR451" s="17">
        <v>58</v>
      </c>
      <c r="CS451" s="17">
        <v>278</v>
      </c>
      <c r="CT451" s="17">
        <v>137</v>
      </c>
      <c r="CU451" s="17">
        <v>88</v>
      </c>
      <c r="CV451" s="17">
        <v>35</v>
      </c>
      <c r="CW451" s="17">
        <v>110</v>
      </c>
      <c r="CX451" s="17">
        <v>39</v>
      </c>
      <c r="CY451" s="17">
        <v>1</v>
      </c>
      <c r="CZ451" s="17">
        <v>0.15</v>
      </c>
      <c r="DA451" s="17">
        <v>0</v>
      </c>
      <c r="DB451" s="15"/>
      <c r="DC451" s="15"/>
      <c r="DD451" s="15"/>
      <c r="DE451" s="15"/>
      <c r="DF451" s="15"/>
      <c r="DG451" s="15"/>
      <c r="DH451" s="15"/>
    </row>
    <row r="452" spans="1:112" ht="66" thickBot="1">
      <c r="A452" s="18" t="b">
        <v>1</v>
      </c>
      <c r="B452" s="18" t="b">
        <v>1</v>
      </c>
      <c r="C452" s="17">
        <v>75</v>
      </c>
      <c r="D452" s="15"/>
      <c r="E452" s="17">
        <v>119471</v>
      </c>
      <c r="F452" s="17">
        <v>0</v>
      </c>
      <c r="G452" s="17">
        <v>0</v>
      </c>
      <c r="H452" s="17">
        <v>0</v>
      </c>
      <c r="I452" s="17">
        <v>0</v>
      </c>
      <c r="J452" s="15">
        <v>0</v>
      </c>
      <c r="K452" s="17">
        <v>0</v>
      </c>
      <c r="L452" s="17">
        <v>2</v>
      </c>
      <c r="M452" s="15">
        <v>1.6</v>
      </c>
      <c r="N452" s="15"/>
      <c r="O452" s="17">
        <v>0</v>
      </c>
      <c r="P452" s="15" t="s">
        <v>904</v>
      </c>
      <c r="Q452" s="15">
        <v>0</v>
      </c>
      <c r="R452" s="17">
        <v>446</v>
      </c>
      <c r="S452" s="18" t="b">
        <v>0</v>
      </c>
      <c r="T452" s="15" t="s">
        <v>5269</v>
      </c>
      <c r="U452" s="15" t="s">
        <v>5507</v>
      </c>
      <c r="V452" s="17">
        <v>50</v>
      </c>
      <c r="W452" s="15" t="s">
        <v>905</v>
      </c>
      <c r="X452" s="15">
        <v>3.2</v>
      </c>
      <c r="Y452" s="18" t="b">
        <v>0</v>
      </c>
      <c r="Z452" s="15" t="s">
        <v>225</v>
      </c>
      <c r="AA452" s="15">
        <v>0</v>
      </c>
      <c r="AB452" s="18" t="b">
        <v>0</v>
      </c>
      <c r="AC452" s="15"/>
      <c r="AD452" s="15" t="s">
        <v>1606</v>
      </c>
      <c r="AE452" s="17">
        <v>17</v>
      </c>
      <c r="AF452" s="17">
        <v>4</v>
      </c>
      <c r="AG452" s="17">
        <v>51</v>
      </c>
      <c r="AH452" s="17">
        <v>0</v>
      </c>
      <c r="AI452" s="17">
        <v>0</v>
      </c>
      <c r="AJ452" s="17">
        <v>0</v>
      </c>
      <c r="AK452" s="17">
        <v>0</v>
      </c>
      <c r="AL452" s="15">
        <v>0</v>
      </c>
      <c r="AM452" s="15">
        <v>10.199999999999999</v>
      </c>
      <c r="AN452" s="15" t="s">
        <v>225</v>
      </c>
      <c r="AO452" s="15"/>
      <c r="AP452" s="15"/>
      <c r="AQ452" s="15"/>
      <c r="AR452" s="15"/>
      <c r="AS452" s="18" t="b">
        <v>0</v>
      </c>
      <c r="AT452" s="15" t="s">
        <v>2907</v>
      </c>
      <c r="AU452" s="17">
        <v>1089</v>
      </c>
      <c r="AV452" s="17">
        <v>0</v>
      </c>
      <c r="AW452" s="17">
        <v>0</v>
      </c>
      <c r="AX452" s="17">
        <v>4</v>
      </c>
      <c r="AY452" s="17">
        <v>13</v>
      </c>
      <c r="AZ452" s="17">
        <v>0</v>
      </c>
      <c r="BA452" s="17">
        <v>0</v>
      </c>
      <c r="BB452" s="17">
        <v>0</v>
      </c>
      <c r="BC452" s="17">
        <v>1</v>
      </c>
      <c r="BD452" s="17">
        <v>0</v>
      </c>
      <c r="BE452" s="17">
        <v>0</v>
      </c>
      <c r="BF452" s="17">
        <v>0</v>
      </c>
      <c r="BG452" s="17">
        <v>186</v>
      </c>
      <c r="BH452" s="15">
        <v>291.2</v>
      </c>
      <c r="BI452" s="15">
        <v>63.6</v>
      </c>
      <c r="BJ452" s="15">
        <v>108</v>
      </c>
      <c r="BK452" s="15">
        <v>46.4</v>
      </c>
      <c r="BL452" s="17">
        <v>0</v>
      </c>
      <c r="BM452" s="17">
        <v>0</v>
      </c>
      <c r="BN452" s="17">
        <v>0</v>
      </c>
      <c r="BO452" s="17">
        <v>0</v>
      </c>
      <c r="BP452" s="17">
        <v>11</v>
      </c>
      <c r="BQ452" s="15">
        <v>0.97</v>
      </c>
      <c r="BR452" s="15">
        <v>0.6</v>
      </c>
      <c r="BS452" s="15">
        <v>1.57</v>
      </c>
      <c r="BT452" s="15">
        <v>13.85</v>
      </c>
      <c r="BU452" s="15"/>
      <c r="BV452" s="15"/>
      <c r="BW452" s="17">
        <v>3</v>
      </c>
      <c r="BX452" s="15"/>
      <c r="BY452" s="15"/>
      <c r="BZ452" s="15"/>
      <c r="CA452" s="15"/>
      <c r="CB452" s="15"/>
      <c r="CC452" s="17">
        <v>205</v>
      </c>
      <c r="CD452" s="17">
        <v>77</v>
      </c>
      <c r="CE452" s="17">
        <v>272</v>
      </c>
      <c r="CF452" s="17">
        <v>91</v>
      </c>
      <c r="CG452" s="17">
        <v>225</v>
      </c>
      <c r="CH452" s="17">
        <v>67</v>
      </c>
      <c r="CI452" s="17">
        <v>256</v>
      </c>
      <c r="CJ452" s="17">
        <v>82</v>
      </c>
      <c r="CK452" s="17">
        <v>0.08</v>
      </c>
      <c r="CL452" s="17">
        <v>0</v>
      </c>
      <c r="CM452" s="17">
        <v>0.05</v>
      </c>
      <c r="CN452" s="17">
        <v>0.13</v>
      </c>
      <c r="CO452" s="17">
        <v>1.1399999999999999</v>
      </c>
      <c r="CP452" s="17">
        <v>1.07</v>
      </c>
      <c r="CQ452" s="17">
        <v>224</v>
      </c>
      <c r="CR452" s="17">
        <v>36</v>
      </c>
      <c r="CS452" s="17">
        <v>202</v>
      </c>
      <c r="CT452" s="17">
        <v>115</v>
      </c>
      <c r="CU452" s="17">
        <v>143</v>
      </c>
      <c r="CV452" s="17">
        <v>57</v>
      </c>
      <c r="CW452" s="17">
        <v>543</v>
      </c>
      <c r="CX452" s="17">
        <v>181</v>
      </c>
      <c r="CY452" s="17">
        <v>0.91</v>
      </c>
      <c r="CZ452" s="17">
        <v>0.33</v>
      </c>
      <c r="DA452" s="17">
        <v>0</v>
      </c>
      <c r="DB452" s="15"/>
      <c r="DC452" s="15"/>
      <c r="DD452" s="15"/>
      <c r="DE452" s="15"/>
      <c r="DF452" s="15"/>
      <c r="DG452" s="15"/>
      <c r="DH452" s="15"/>
    </row>
    <row r="453" spans="1:112" ht="17.25" thickBot="1">
      <c r="A453" s="18" t="b">
        <v>1</v>
      </c>
      <c r="B453" s="18" t="b">
        <v>1</v>
      </c>
      <c r="C453" s="15"/>
      <c r="D453" s="15"/>
      <c r="E453" s="17">
        <v>220237</v>
      </c>
      <c r="F453" s="17">
        <v>0</v>
      </c>
      <c r="G453" s="17">
        <v>0</v>
      </c>
      <c r="H453" s="17">
        <v>0</v>
      </c>
      <c r="I453" s="17">
        <v>0</v>
      </c>
      <c r="J453" s="15">
        <v>0</v>
      </c>
      <c r="K453" s="17">
        <v>0</v>
      </c>
      <c r="L453" s="17">
        <v>2</v>
      </c>
      <c r="M453" s="15">
        <v>2.2000000000000002</v>
      </c>
      <c r="N453" s="15"/>
      <c r="O453" s="17">
        <v>0</v>
      </c>
      <c r="P453" s="15" t="s">
        <v>918</v>
      </c>
      <c r="Q453" s="15">
        <v>0</v>
      </c>
      <c r="R453" s="17">
        <v>447</v>
      </c>
      <c r="S453" s="18" t="b">
        <v>0</v>
      </c>
      <c r="T453" s="15"/>
      <c r="U453" s="15"/>
      <c r="V453" s="17">
        <v>50</v>
      </c>
      <c r="W453" s="15" t="s">
        <v>919</v>
      </c>
      <c r="X453" s="15">
        <v>3.6</v>
      </c>
      <c r="Y453" s="18" t="b">
        <v>0</v>
      </c>
      <c r="Z453" s="15" t="s">
        <v>228</v>
      </c>
      <c r="AA453" s="15">
        <v>0.4</v>
      </c>
      <c r="AB453" s="18" t="b">
        <v>0</v>
      </c>
      <c r="AC453" s="15"/>
      <c r="AD453" s="15" t="s">
        <v>519</v>
      </c>
      <c r="AE453" s="17">
        <v>17</v>
      </c>
      <c r="AF453" s="17">
        <v>4</v>
      </c>
      <c r="AG453" s="17">
        <v>89</v>
      </c>
      <c r="AH453" s="17">
        <v>0</v>
      </c>
      <c r="AI453" s="17">
        <v>0</v>
      </c>
      <c r="AJ453" s="17">
        <v>0</v>
      </c>
      <c r="AK453" s="17">
        <v>0</v>
      </c>
      <c r="AL453" s="15">
        <v>0</v>
      </c>
      <c r="AM453" s="15">
        <v>17.8</v>
      </c>
      <c r="AN453" s="15" t="s">
        <v>228</v>
      </c>
      <c r="AO453" s="15"/>
      <c r="AP453" s="15"/>
      <c r="AQ453" s="15"/>
      <c r="AR453" s="15"/>
      <c r="AS453" s="18" t="b">
        <v>0</v>
      </c>
      <c r="AT453" s="15" t="s">
        <v>2908</v>
      </c>
      <c r="AU453" s="17">
        <v>1834</v>
      </c>
      <c r="AV453" s="17">
        <v>1</v>
      </c>
      <c r="AW453" s="17">
        <v>1</v>
      </c>
      <c r="AX453" s="17">
        <v>5</v>
      </c>
      <c r="AY453" s="17">
        <v>27</v>
      </c>
      <c r="AZ453" s="17">
        <v>1</v>
      </c>
      <c r="BA453" s="17">
        <v>0</v>
      </c>
      <c r="BB453" s="17">
        <v>0</v>
      </c>
      <c r="BC453" s="17">
        <v>2</v>
      </c>
      <c r="BD453" s="17">
        <v>0</v>
      </c>
      <c r="BE453" s="17">
        <v>0</v>
      </c>
      <c r="BF453" s="17">
        <v>6</v>
      </c>
      <c r="BG453" s="17">
        <v>332</v>
      </c>
      <c r="BH453" s="15">
        <v>597</v>
      </c>
      <c r="BI453" s="15">
        <v>85.8</v>
      </c>
      <c r="BJ453" s="15">
        <v>190</v>
      </c>
      <c r="BK453" s="15">
        <v>87.4</v>
      </c>
      <c r="BL453" s="17">
        <v>0</v>
      </c>
      <c r="BM453" s="17">
        <v>0</v>
      </c>
      <c r="BN453" s="17">
        <v>0</v>
      </c>
      <c r="BO453" s="17">
        <v>0</v>
      </c>
      <c r="BP453" s="17">
        <v>21</v>
      </c>
      <c r="BQ453" s="15">
        <v>1.73</v>
      </c>
      <c r="BR453" s="15">
        <v>0.86</v>
      </c>
      <c r="BS453" s="15">
        <v>2.59</v>
      </c>
      <c r="BT453" s="15">
        <v>27.58</v>
      </c>
      <c r="BU453" s="15"/>
      <c r="BV453" s="15"/>
      <c r="BW453" s="15"/>
      <c r="BX453" s="15"/>
      <c r="BY453" s="15"/>
      <c r="BZ453" s="15"/>
      <c r="CA453" s="15"/>
      <c r="CB453" s="15"/>
      <c r="CC453" s="17">
        <v>78</v>
      </c>
      <c r="CD453" s="17">
        <v>32</v>
      </c>
      <c r="CE453" s="17">
        <v>246</v>
      </c>
      <c r="CF453" s="17">
        <v>80</v>
      </c>
      <c r="CG453" s="17">
        <v>163</v>
      </c>
      <c r="CH453" s="17">
        <v>44</v>
      </c>
      <c r="CI453" s="17">
        <v>153</v>
      </c>
      <c r="CJ453" s="17">
        <v>50</v>
      </c>
      <c r="CK453" s="17">
        <v>0.08</v>
      </c>
      <c r="CL453" s="17">
        <v>0</v>
      </c>
      <c r="CM453" s="17">
        <v>0.04</v>
      </c>
      <c r="CN453" s="17">
        <v>0.12</v>
      </c>
      <c r="CO453" s="17">
        <v>1.35</v>
      </c>
      <c r="CP453" s="17">
        <v>1.32</v>
      </c>
      <c r="CQ453" s="17">
        <v>260</v>
      </c>
      <c r="CR453" s="17">
        <v>45</v>
      </c>
      <c r="CS453" s="17">
        <v>238</v>
      </c>
      <c r="CT453" s="17">
        <v>124</v>
      </c>
      <c r="CU453" s="17">
        <v>87</v>
      </c>
      <c r="CV453" s="17">
        <v>34</v>
      </c>
      <c r="CW453" s="17">
        <v>289</v>
      </c>
      <c r="CX453" s="17">
        <v>109</v>
      </c>
      <c r="CY453" s="17">
        <v>1.03</v>
      </c>
      <c r="CZ453" s="17">
        <v>0.25</v>
      </c>
      <c r="DA453" s="17">
        <v>0</v>
      </c>
      <c r="DB453" s="15"/>
      <c r="DC453" s="15"/>
      <c r="DD453" s="15"/>
      <c r="DE453" s="15"/>
      <c r="DF453" s="15"/>
      <c r="DG453" s="15"/>
      <c r="DH453" s="15"/>
    </row>
    <row r="454" spans="1:112" ht="17.25" thickBot="1">
      <c r="A454" s="18" t="b">
        <v>1</v>
      </c>
      <c r="B454" s="18" t="b">
        <v>1</v>
      </c>
      <c r="C454" s="15"/>
      <c r="D454" s="15"/>
      <c r="E454" s="17">
        <v>78916</v>
      </c>
      <c r="F454" s="17">
        <v>0</v>
      </c>
      <c r="G454" s="17">
        <v>0</v>
      </c>
      <c r="H454" s="17">
        <v>0</v>
      </c>
      <c r="I454" s="17">
        <v>0</v>
      </c>
      <c r="J454" s="15">
        <v>0</v>
      </c>
      <c r="K454" s="17">
        <v>0</v>
      </c>
      <c r="L454" s="17">
        <v>2</v>
      </c>
      <c r="M454" s="15">
        <v>2.2000000000000002</v>
      </c>
      <c r="N454" s="15"/>
      <c r="O454" s="17">
        <v>0</v>
      </c>
      <c r="P454" s="15" t="s">
        <v>897</v>
      </c>
      <c r="Q454" s="15">
        <v>0</v>
      </c>
      <c r="R454" s="17">
        <v>448</v>
      </c>
      <c r="S454" s="18" t="b">
        <v>0</v>
      </c>
      <c r="T454" s="15"/>
      <c r="U454" s="15"/>
      <c r="V454" s="17">
        <v>50</v>
      </c>
      <c r="W454" s="15" t="s">
        <v>898</v>
      </c>
      <c r="X454" s="15">
        <v>3.2</v>
      </c>
      <c r="Y454" s="18" t="b">
        <v>0</v>
      </c>
      <c r="Z454" s="15" t="s">
        <v>229</v>
      </c>
      <c r="AA454" s="15">
        <v>2.4</v>
      </c>
      <c r="AB454" s="18" t="b">
        <v>0</v>
      </c>
      <c r="AC454" s="15"/>
      <c r="AD454" s="15" t="s">
        <v>519</v>
      </c>
      <c r="AE454" s="17">
        <v>17</v>
      </c>
      <c r="AF454" s="17">
        <v>4</v>
      </c>
      <c r="AG454" s="17">
        <v>93</v>
      </c>
      <c r="AH454" s="17">
        <v>0</v>
      </c>
      <c r="AI454" s="17">
        <v>0</v>
      </c>
      <c r="AJ454" s="17">
        <v>0</v>
      </c>
      <c r="AK454" s="17">
        <v>0</v>
      </c>
      <c r="AL454" s="15">
        <v>0</v>
      </c>
      <c r="AM454" s="15">
        <v>18.600000000000001</v>
      </c>
      <c r="AN454" s="15" t="s">
        <v>229</v>
      </c>
      <c r="AO454" s="15"/>
      <c r="AP454" s="15"/>
      <c r="AQ454" s="15"/>
      <c r="AR454" s="15"/>
      <c r="AS454" s="18" t="b">
        <v>0</v>
      </c>
      <c r="AT454" s="15" t="s">
        <v>2909</v>
      </c>
      <c r="AU454" s="17">
        <v>2195</v>
      </c>
      <c r="AV454" s="17">
        <v>1</v>
      </c>
      <c r="AW454" s="17">
        <v>3</v>
      </c>
      <c r="AX454" s="17">
        <v>6</v>
      </c>
      <c r="AY454" s="17">
        <v>36</v>
      </c>
      <c r="AZ454" s="17">
        <v>0</v>
      </c>
      <c r="BA454" s="17">
        <v>0</v>
      </c>
      <c r="BB454" s="17">
        <v>0</v>
      </c>
      <c r="BC454" s="17">
        <v>9</v>
      </c>
      <c r="BD454" s="17">
        <v>1</v>
      </c>
      <c r="BE454" s="17">
        <v>0</v>
      </c>
      <c r="BF454" s="17">
        <v>5</v>
      </c>
      <c r="BG454" s="17">
        <v>286</v>
      </c>
      <c r="BH454" s="15">
        <v>525.79999999999995</v>
      </c>
      <c r="BI454" s="15">
        <v>107.3</v>
      </c>
      <c r="BJ454" s="15">
        <v>186</v>
      </c>
      <c r="BK454" s="15">
        <v>82.1</v>
      </c>
      <c r="BL454" s="17">
        <v>0</v>
      </c>
      <c r="BM454" s="17">
        <v>0</v>
      </c>
      <c r="BN454" s="17">
        <v>0</v>
      </c>
      <c r="BO454" s="17">
        <v>0</v>
      </c>
      <c r="BP454" s="17">
        <v>25</v>
      </c>
      <c r="BQ454" s="15">
        <v>1.08</v>
      </c>
      <c r="BR454" s="15">
        <v>0.36</v>
      </c>
      <c r="BS454" s="15">
        <v>1.44</v>
      </c>
      <c r="BT454" s="15">
        <v>30.15</v>
      </c>
      <c r="BU454" s="15"/>
      <c r="BV454" s="15"/>
      <c r="BW454" s="15"/>
      <c r="BX454" s="15"/>
      <c r="BY454" s="15"/>
      <c r="BZ454" s="15"/>
      <c r="CA454" s="15"/>
      <c r="CB454" s="15"/>
      <c r="CC454" s="17">
        <v>108</v>
      </c>
      <c r="CD454" s="17">
        <v>47</v>
      </c>
      <c r="CE454" s="17">
        <v>234</v>
      </c>
      <c r="CF454" s="17">
        <v>73</v>
      </c>
      <c r="CG454" s="17">
        <v>165</v>
      </c>
      <c r="CH454" s="17">
        <v>45</v>
      </c>
      <c r="CI454" s="17">
        <v>168</v>
      </c>
      <c r="CJ454" s="17">
        <v>59</v>
      </c>
      <c r="CK454" s="17">
        <v>0.04</v>
      </c>
      <c r="CL454" s="17">
        <v>0</v>
      </c>
      <c r="CM454" s="17">
        <v>0.01</v>
      </c>
      <c r="CN454" s="17">
        <v>0.05</v>
      </c>
      <c r="CO454" s="17">
        <v>1.24</v>
      </c>
      <c r="CP454" s="17">
        <v>1.48</v>
      </c>
      <c r="CQ454" s="17">
        <v>215</v>
      </c>
      <c r="CR454" s="17">
        <v>33</v>
      </c>
      <c r="CS454" s="17">
        <v>193</v>
      </c>
      <c r="CT454" s="17">
        <v>112</v>
      </c>
      <c r="CU454" s="17">
        <v>142</v>
      </c>
      <c r="CV454" s="17">
        <v>56</v>
      </c>
      <c r="CW454" s="17">
        <v>118</v>
      </c>
      <c r="CX454" s="17">
        <v>44</v>
      </c>
      <c r="CY454" s="17">
        <v>1.03</v>
      </c>
      <c r="CZ454" s="17">
        <v>0.25</v>
      </c>
      <c r="DA454" s="17">
        <v>0</v>
      </c>
      <c r="DB454" s="15"/>
      <c r="DC454" s="15"/>
      <c r="DD454" s="15"/>
      <c r="DE454" s="15"/>
      <c r="DF454" s="15"/>
      <c r="DG454" s="15"/>
      <c r="DH454" s="15"/>
    </row>
    <row r="455" spans="1:112" ht="17.25" thickBot="1">
      <c r="A455" s="18" t="b">
        <v>1</v>
      </c>
      <c r="B455" s="18" t="b">
        <v>1</v>
      </c>
      <c r="C455" s="15"/>
      <c r="D455" s="15"/>
      <c r="E455" s="17">
        <v>487838</v>
      </c>
      <c r="F455" s="17">
        <v>0</v>
      </c>
      <c r="G455" s="17">
        <v>0</v>
      </c>
      <c r="H455" s="17">
        <v>0</v>
      </c>
      <c r="I455" s="17">
        <v>0</v>
      </c>
      <c r="J455" s="15">
        <v>0</v>
      </c>
      <c r="K455" s="17">
        <v>0</v>
      </c>
      <c r="L455" s="17">
        <v>2</v>
      </c>
      <c r="M455" s="15">
        <v>2.2000000000000002</v>
      </c>
      <c r="N455" s="15"/>
      <c r="O455" s="17">
        <v>0</v>
      </c>
      <c r="P455" s="15" t="s">
        <v>296</v>
      </c>
      <c r="Q455" s="15">
        <v>0</v>
      </c>
      <c r="R455" s="17">
        <v>449</v>
      </c>
      <c r="S455" s="18" t="b">
        <v>0</v>
      </c>
      <c r="T455" s="15"/>
      <c r="U455" s="15"/>
      <c r="V455" s="17">
        <v>50</v>
      </c>
      <c r="W455" s="15" t="s">
        <v>722</v>
      </c>
      <c r="X455" s="15">
        <v>2.6</v>
      </c>
      <c r="Y455" s="18" t="b">
        <v>0</v>
      </c>
      <c r="Z455" s="15" t="s">
        <v>723</v>
      </c>
      <c r="AA455" s="15">
        <v>4.8</v>
      </c>
      <c r="AB455" s="18" t="b">
        <v>0</v>
      </c>
      <c r="AC455" s="15"/>
      <c r="AD455" s="15" t="s">
        <v>519</v>
      </c>
      <c r="AE455" s="17">
        <v>17</v>
      </c>
      <c r="AF455" s="17">
        <v>4</v>
      </c>
      <c r="AG455" s="17">
        <v>79</v>
      </c>
      <c r="AH455" s="17">
        <v>0</v>
      </c>
      <c r="AI455" s="17">
        <v>0</v>
      </c>
      <c r="AJ455" s="17">
        <v>0</v>
      </c>
      <c r="AK455" s="17">
        <v>0</v>
      </c>
      <c r="AL455" s="15">
        <v>0</v>
      </c>
      <c r="AM455" s="15">
        <v>15.8</v>
      </c>
      <c r="AN455" s="15" t="s">
        <v>723</v>
      </c>
      <c r="AO455" s="15"/>
      <c r="AP455" s="15"/>
      <c r="AQ455" s="15"/>
      <c r="AR455" s="15"/>
      <c r="AS455" s="18" t="b">
        <v>0</v>
      </c>
      <c r="AT455" s="15" t="s">
        <v>2906</v>
      </c>
      <c r="AU455" s="17">
        <v>2176</v>
      </c>
      <c r="AV455" s="17">
        <v>1</v>
      </c>
      <c r="AW455" s="17">
        <v>2</v>
      </c>
      <c r="AX455" s="17">
        <v>4</v>
      </c>
      <c r="AY455" s="17">
        <v>39</v>
      </c>
      <c r="AZ455" s="17">
        <v>0</v>
      </c>
      <c r="BA455" s="17">
        <v>0</v>
      </c>
      <c r="BB455" s="17">
        <v>0</v>
      </c>
      <c r="BC455" s="17">
        <v>4</v>
      </c>
      <c r="BD455" s="17">
        <v>0</v>
      </c>
      <c r="BE455" s="17">
        <v>0</v>
      </c>
      <c r="BF455" s="17">
        <v>4</v>
      </c>
      <c r="BG455" s="17">
        <v>347</v>
      </c>
      <c r="BH455" s="15">
        <v>550.20000000000005</v>
      </c>
      <c r="BI455" s="15">
        <v>433.6</v>
      </c>
      <c r="BJ455" s="15">
        <v>196</v>
      </c>
      <c r="BK455" s="15">
        <v>118</v>
      </c>
      <c r="BL455" s="17">
        <v>0</v>
      </c>
      <c r="BM455" s="17">
        <v>0</v>
      </c>
      <c r="BN455" s="17">
        <v>0</v>
      </c>
      <c r="BO455" s="17">
        <v>0</v>
      </c>
      <c r="BP455" s="17">
        <v>24</v>
      </c>
      <c r="BQ455" s="15">
        <v>1.01</v>
      </c>
      <c r="BR455" s="15">
        <v>2.78</v>
      </c>
      <c r="BS455" s="15">
        <v>3.79</v>
      </c>
      <c r="BT455" s="15">
        <v>37.72</v>
      </c>
      <c r="BU455" s="17">
        <v>5</v>
      </c>
      <c r="BV455" s="15"/>
      <c r="BW455" s="17">
        <v>1</v>
      </c>
      <c r="BX455" s="15"/>
      <c r="BY455" s="15"/>
      <c r="BZ455" s="15"/>
      <c r="CA455" s="15"/>
      <c r="CB455" s="15"/>
      <c r="CC455" s="17">
        <v>93</v>
      </c>
      <c r="CD455" s="17">
        <v>42</v>
      </c>
      <c r="CE455" s="17">
        <v>64</v>
      </c>
      <c r="CF455" s="17">
        <v>14</v>
      </c>
      <c r="CG455" s="17">
        <v>158</v>
      </c>
      <c r="CH455" s="17">
        <v>41</v>
      </c>
      <c r="CI455" s="17">
        <v>92</v>
      </c>
      <c r="CJ455" s="17">
        <v>25</v>
      </c>
      <c r="CK455" s="17">
        <v>0.04</v>
      </c>
      <c r="CL455" s="17">
        <v>0</v>
      </c>
      <c r="CM455" s="17">
        <v>0.11</v>
      </c>
      <c r="CN455" s="17">
        <v>0.15</v>
      </c>
      <c r="CO455" s="17">
        <v>1.56</v>
      </c>
      <c r="CP455" s="17">
        <v>1.61</v>
      </c>
      <c r="CQ455" s="17">
        <v>310</v>
      </c>
      <c r="CR455" s="17">
        <v>63</v>
      </c>
      <c r="CS455" s="17">
        <v>288</v>
      </c>
      <c r="CT455" s="17">
        <v>142</v>
      </c>
      <c r="CU455" s="17">
        <v>226</v>
      </c>
      <c r="CV455" s="17">
        <v>93</v>
      </c>
      <c r="CW455" s="17">
        <v>80</v>
      </c>
      <c r="CX455" s="17">
        <v>32</v>
      </c>
      <c r="CY455" s="17">
        <v>0.99</v>
      </c>
      <c r="CZ455" s="17">
        <v>0.17</v>
      </c>
      <c r="DA455" s="17">
        <v>0</v>
      </c>
      <c r="DB455" s="15"/>
      <c r="DC455" s="15"/>
      <c r="DD455" s="15"/>
      <c r="DE455" s="15"/>
      <c r="DF455" s="15"/>
      <c r="DG455" s="15"/>
      <c r="DH455" s="15"/>
    </row>
    <row r="456" spans="1:112" ht="409.6" thickBot="1">
      <c r="A456" s="18" t="b">
        <v>1</v>
      </c>
      <c r="B456" s="18" t="b">
        <v>1</v>
      </c>
      <c r="C456" s="17">
        <v>75</v>
      </c>
      <c r="D456" s="15"/>
      <c r="E456" s="17">
        <v>441191</v>
      </c>
      <c r="F456" s="17">
        <v>0</v>
      </c>
      <c r="G456" s="17">
        <v>0</v>
      </c>
      <c r="H456" s="17">
        <v>0</v>
      </c>
      <c r="I456" s="17">
        <v>0</v>
      </c>
      <c r="J456" s="15">
        <v>0</v>
      </c>
      <c r="K456" s="17">
        <v>0</v>
      </c>
      <c r="L456" s="17">
        <v>2</v>
      </c>
      <c r="M456" s="15">
        <v>1.6</v>
      </c>
      <c r="N456" s="15"/>
      <c r="O456" s="17">
        <v>0</v>
      </c>
      <c r="P456" s="15" t="s">
        <v>1238</v>
      </c>
      <c r="Q456" s="15">
        <v>0</v>
      </c>
      <c r="R456" s="17">
        <v>450</v>
      </c>
      <c r="S456" s="18" t="b">
        <v>0</v>
      </c>
      <c r="T456" s="15" t="s">
        <v>5508</v>
      </c>
      <c r="U456" s="15" t="s">
        <v>5509</v>
      </c>
      <c r="V456" s="17">
        <v>50</v>
      </c>
      <c r="W456" s="15" t="s">
        <v>1239</v>
      </c>
      <c r="X456" s="15">
        <v>3.5</v>
      </c>
      <c r="Y456" s="18" t="b">
        <v>0</v>
      </c>
      <c r="Z456" s="15" t="s">
        <v>1240</v>
      </c>
      <c r="AA456" s="15">
        <v>0.1</v>
      </c>
      <c r="AB456" s="18" t="b">
        <v>0</v>
      </c>
      <c r="AC456" s="15"/>
      <c r="AD456" s="15" t="s">
        <v>1606</v>
      </c>
      <c r="AE456" s="17">
        <v>17</v>
      </c>
      <c r="AF456" s="17">
        <v>4</v>
      </c>
      <c r="AG456" s="17">
        <v>59</v>
      </c>
      <c r="AH456" s="17">
        <v>0</v>
      </c>
      <c r="AI456" s="17">
        <v>0</v>
      </c>
      <c r="AJ456" s="17">
        <v>0</v>
      </c>
      <c r="AK456" s="17">
        <v>0</v>
      </c>
      <c r="AL456" s="15">
        <v>0</v>
      </c>
      <c r="AM456" s="15">
        <v>11.8</v>
      </c>
      <c r="AN456" s="15" t="s">
        <v>1240</v>
      </c>
      <c r="AO456" s="15"/>
      <c r="AP456" s="15"/>
      <c r="AQ456" s="15"/>
      <c r="AR456" s="15"/>
      <c r="AS456" s="18" t="b">
        <v>0</v>
      </c>
      <c r="AT456" s="15" t="s">
        <v>2910</v>
      </c>
      <c r="AU456" s="17">
        <v>1326</v>
      </c>
      <c r="AV456" s="17">
        <v>0</v>
      </c>
      <c r="AW456" s="17">
        <v>1</v>
      </c>
      <c r="AX456" s="17">
        <v>6</v>
      </c>
      <c r="AY456" s="17">
        <v>14</v>
      </c>
      <c r="AZ456" s="17">
        <v>0</v>
      </c>
      <c r="BA456" s="17">
        <v>0</v>
      </c>
      <c r="BB456" s="17">
        <v>0</v>
      </c>
      <c r="BC456" s="17">
        <v>1</v>
      </c>
      <c r="BD456" s="17">
        <v>0</v>
      </c>
      <c r="BE456" s="17">
        <v>0</v>
      </c>
      <c r="BF456" s="17">
        <v>3</v>
      </c>
      <c r="BG456" s="17">
        <v>252</v>
      </c>
      <c r="BH456" s="15">
        <v>219.4</v>
      </c>
      <c r="BI456" s="15">
        <v>199.7</v>
      </c>
      <c r="BJ456" s="15">
        <v>42</v>
      </c>
      <c r="BK456" s="15">
        <v>46.1</v>
      </c>
      <c r="BL456" s="17">
        <v>0</v>
      </c>
      <c r="BM456" s="17">
        <v>0</v>
      </c>
      <c r="BN456" s="17">
        <v>0</v>
      </c>
      <c r="BO456" s="17">
        <v>0</v>
      </c>
      <c r="BP456" s="17">
        <v>14</v>
      </c>
      <c r="BQ456" s="15">
        <v>0.13</v>
      </c>
      <c r="BR456" s="15">
        <v>0.89</v>
      </c>
      <c r="BS456" s="15">
        <v>1.02</v>
      </c>
      <c r="BT456" s="15">
        <v>18.62</v>
      </c>
      <c r="BU456" s="15"/>
      <c r="BV456" s="15"/>
      <c r="BW456" s="15"/>
      <c r="BX456" s="15"/>
      <c r="BY456" s="15"/>
      <c r="BZ456" s="15"/>
      <c r="CA456" s="15"/>
      <c r="CB456" s="113" t="s">
        <v>5510</v>
      </c>
      <c r="CC456" s="17">
        <v>238</v>
      </c>
      <c r="CD456" s="17">
        <v>89</v>
      </c>
      <c r="CE456" s="17">
        <v>169</v>
      </c>
      <c r="CF456" s="17">
        <v>42</v>
      </c>
      <c r="CG456" s="17">
        <v>282</v>
      </c>
      <c r="CH456" s="17">
        <v>92</v>
      </c>
      <c r="CI456" s="17">
        <v>257</v>
      </c>
      <c r="CJ456" s="17">
        <v>83</v>
      </c>
      <c r="CK456" s="17">
        <v>0.01</v>
      </c>
      <c r="CL456" s="17">
        <v>0</v>
      </c>
      <c r="CM456" s="17">
        <v>0.06</v>
      </c>
      <c r="CN456" s="17">
        <v>7.0000000000000007E-2</v>
      </c>
      <c r="CO456" s="17">
        <v>1.26</v>
      </c>
      <c r="CP456" s="17">
        <v>0.95</v>
      </c>
      <c r="CQ456" s="17">
        <v>288</v>
      </c>
      <c r="CR456" s="17">
        <v>53</v>
      </c>
      <c r="CS456" s="17">
        <v>266</v>
      </c>
      <c r="CT456" s="17">
        <v>132</v>
      </c>
      <c r="CU456" s="17">
        <v>102</v>
      </c>
      <c r="CV456" s="17">
        <v>41</v>
      </c>
      <c r="CW456" s="17">
        <v>427</v>
      </c>
      <c r="CX456" s="17">
        <v>149</v>
      </c>
      <c r="CY456" s="17">
        <v>0.95</v>
      </c>
      <c r="CZ456" s="17">
        <v>0.41</v>
      </c>
      <c r="DA456" s="17">
        <v>0</v>
      </c>
      <c r="DB456" s="15"/>
      <c r="DC456" s="15"/>
      <c r="DD456" s="15"/>
      <c r="DE456" s="15"/>
      <c r="DF456" s="15"/>
      <c r="DG456" s="15"/>
      <c r="DH456" s="15"/>
    </row>
    <row r="457" spans="1:112" ht="17.25" thickBot="1">
      <c r="A457" s="18" t="b">
        <v>1</v>
      </c>
      <c r="B457" s="18" t="b">
        <v>1</v>
      </c>
      <c r="C457" s="15"/>
      <c r="D457" s="15"/>
      <c r="E457" s="17">
        <v>545477</v>
      </c>
      <c r="F457" s="17">
        <v>0</v>
      </c>
      <c r="G457" s="17">
        <v>0</v>
      </c>
      <c r="H457" s="17">
        <v>0</v>
      </c>
      <c r="I457" s="17">
        <v>0</v>
      </c>
      <c r="J457" s="15">
        <v>0</v>
      </c>
      <c r="K457" s="17">
        <v>0</v>
      </c>
      <c r="L457" s="17">
        <v>2</v>
      </c>
      <c r="M457" s="15">
        <v>1</v>
      </c>
      <c r="N457" s="15"/>
      <c r="O457" s="17">
        <v>0</v>
      </c>
      <c r="P457" s="15" t="s">
        <v>764</v>
      </c>
      <c r="Q457" s="15">
        <v>0</v>
      </c>
      <c r="R457" s="17">
        <v>451</v>
      </c>
      <c r="S457" s="18" t="b">
        <v>0</v>
      </c>
      <c r="T457" s="15"/>
      <c r="U457" s="15"/>
      <c r="V457" s="17">
        <v>40</v>
      </c>
      <c r="W457" s="15" t="s">
        <v>1241</v>
      </c>
      <c r="X457" s="15">
        <v>1</v>
      </c>
      <c r="Y457" s="18" t="b">
        <v>0</v>
      </c>
      <c r="Z457" s="15" t="s">
        <v>301</v>
      </c>
      <c r="AA457" s="15">
        <v>0.8</v>
      </c>
      <c r="AB457" s="18" t="b">
        <v>0</v>
      </c>
      <c r="AC457" s="15"/>
      <c r="AD457" s="15" t="s">
        <v>519</v>
      </c>
      <c r="AE457" s="17">
        <v>17</v>
      </c>
      <c r="AF457" s="17">
        <v>4</v>
      </c>
      <c r="AG457" s="17">
        <v>2</v>
      </c>
      <c r="AH457" s="17">
        <v>0</v>
      </c>
      <c r="AI457" s="17">
        <v>0</v>
      </c>
      <c r="AJ457" s="17">
        <v>0</v>
      </c>
      <c r="AK457" s="17">
        <v>0</v>
      </c>
      <c r="AL457" s="15">
        <v>0</v>
      </c>
      <c r="AM457" s="15">
        <v>0.5</v>
      </c>
      <c r="AN457" s="15" t="s">
        <v>1242</v>
      </c>
      <c r="AO457" s="15"/>
      <c r="AP457" s="15"/>
      <c r="AQ457" s="15"/>
      <c r="AR457" s="15"/>
      <c r="AS457" s="18" t="b">
        <v>0</v>
      </c>
      <c r="AT457" s="15" t="s">
        <v>2914</v>
      </c>
      <c r="AU457" s="17">
        <v>7</v>
      </c>
      <c r="AV457" s="17">
        <v>0</v>
      </c>
      <c r="AW457" s="17">
        <v>0</v>
      </c>
      <c r="AX457" s="17">
        <v>0</v>
      </c>
      <c r="AY457" s="17">
        <v>1</v>
      </c>
      <c r="AZ457" s="17">
        <v>0</v>
      </c>
      <c r="BA457" s="17">
        <v>0</v>
      </c>
      <c r="BB457" s="17">
        <v>0</v>
      </c>
      <c r="BC457" s="17">
        <v>0</v>
      </c>
      <c r="BD457" s="17">
        <v>0</v>
      </c>
      <c r="BE457" s="17">
        <v>0</v>
      </c>
      <c r="BF457" s="17">
        <v>0</v>
      </c>
      <c r="BG457" s="17">
        <v>3</v>
      </c>
      <c r="BH457" s="15">
        <v>10.199999999999999</v>
      </c>
      <c r="BI457" s="15">
        <v>0.6</v>
      </c>
      <c r="BJ457" s="15">
        <v>2</v>
      </c>
      <c r="BK457" s="15">
        <v>1.3</v>
      </c>
      <c r="BL457" s="17">
        <v>0</v>
      </c>
      <c r="BM457" s="17">
        <v>0</v>
      </c>
      <c r="BN457" s="17">
        <v>0</v>
      </c>
      <c r="BO457" s="17">
        <v>0</v>
      </c>
      <c r="BP457" s="17">
        <v>0</v>
      </c>
      <c r="BQ457" s="15">
        <v>0</v>
      </c>
      <c r="BR457" s="15">
        <v>0</v>
      </c>
      <c r="BS457" s="15">
        <v>0</v>
      </c>
      <c r="BT457" s="15">
        <v>0.49</v>
      </c>
      <c r="BU457" s="15"/>
      <c r="BV457" s="15"/>
      <c r="BW457" s="15"/>
      <c r="BX457" s="15"/>
      <c r="BY457" s="15"/>
      <c r="BZ457" s="15"/>
      <c r="CA457" s="15"/>
      <c r="CB457" s="15"/>
      <c r="CC457" s="17">
        <v>370</v>
      </c>
      <c r="CD457" s="17">
        <v>129</v>
      </c>
      <c r="CE457" s="17">
        <v>372</v>
      </c>
      <c r="CF457" s="17">
        <v>130</v>
      </c>
      <c r="CG457" s="17">
        <v>346</v>
      </c>
      <c r="CH457" s="17">
        <v>124</v>
      </c>
      <c r="CI457" s="17">
        <v>382</v>
      </c>
      <c r="CJ457" s="17">
        <v>129</v>
      </c>
      <c r="CK457" s="17">
        <v>0</v>
      </c>
      <c r="CL457" s="17">
        <v>0</v>
      </c>
      <c r="CM457" s="17">
        <v>0</v>
      </c>
      <c r="CN457" s="17">
        <v>0</v>
      </c>
      <c r="CO457" s="17">
        <v>6.3</v>
      </c>
      <c r="CP457" s="17">
        <v>12.86</v>
      </c>
      <c r="CQ457" s="17">
        <v>546</v>
      </c>
      <c r="CR457" s="17">
        <v>173</v>
      </c>
      <c r="CS457" s="17">
        <v>55</v>
      </c>
      <c r="CT457" s="17">
        <v>36</v>
      </c>
      <c r="CU457" s="17">
        <v>357</v>
      </c>
      <c r="CV457" s="17">
        <v>122</v>
      </c>
      <c r="CW457" s="17">
        <v>220</v>
      </c>
      <c r="CX457" s="17">
        <v>77</v>
      </c>
      <c r="CY457" s="17">
        <v>0</v>
      </c>
      <c r="CZ457" s="17">
        <v>0</v>
      </c>
      <c r="DA457" s="17">
        <v>0</v>
      </c>
      <c r="DB457" s="15"/>
      <c r="DC457" s="15"/>
      <c r="DD457" s="15"/>
      <c r="DE457" s="15"/>
      <c r="DF457" s="15"/>
      <c r="DG457" s="15"/>
      <c r="DH457" s="15"/>
    </row>
    <row r="458" spans="1:112" ht="40.5" thickBot="1">
      <c r="A458" s="18" t="b">
        <v>1</v>
      </c>
      <c r="B458" s="18" t="b">
        <v>1</v>
      </c>
      <c r="C458" s="15"/>
      <c r="D458" s="15"/>
      <c r="E458" s="17">
        <v>208706</v>
      </c>
      <c r="F458" s="17">
        <v>0</v>
      </c>
      <c r="G458" s="17">
        <v>0</v>
      </c>
      <c r="H458" s="17">
        <v>0</v>
      </c>
      <c r="I458" s="17">
        <v>0</v>
      </c>
      <c r="J458" s="15">
        <v>0</v>
      </c>
      <c r="K458" s="17">
        <v>0</v>
      </c>
      <c r="L458" s="17">
        <v>3</v>
      </c>
      <c r="M458" s="15">
        <v>2.4</v>
      </c>
      <c r="N458" s="15"/>
      <c r="O458" s="17">
        <v>0</v>
      </c>
      <c r="P458" s="15" t="s">
        <v>867</v>
      </c>
      <c r="Q458" s="15">
        <v>0</v>
      </c>
      <c r="R458" s="17">
        <v>452</v>
      </c>
      <c r="S458" s="18" t="b">
        <v>0</v>
      </c>
      <c r="T458" s="15"/>
      <c r="U458" s="15"/>
      <c r="V458" s="17">
        <v>70</v>
      </c>
      <c r="W458" s="15" t="s">
        <v>914</v>
      </c>
      <c r="X458" s="15">
        <v>5.3</v>
      </c>
      <c r="Y458" s="18" t="b">
        <v>0</v>
      </c>
      <c r="Z458" s="15" t="s">
        <v>915</v>
      </c>
      <c r="AA458" s="15">
        <v>9</v>
      </c>
      <c r="AB458" s="18" t="b">
        <v>0</v>
      </c>
      <c r="AC458" s="15"/>
      <c r="AD458" s="15" t="s">
        <v>519</v>
      </c>
      <c r="AE458" s="17">
        <v>17</v>
      </c>
      <c r="AF458" s="17">
        <v>4</v>
      </c>
      <c r="AG458" s="17">
        <v>154</v>
      </c>
      <c r="AH458" s="17">
        <v>0</v>
      </c>
      <c r="AI458" s="17">
        <v>0</v>
      </c>
      <c r="AJ458" s="17">
        <v>0</v>
      </c>
      <c r="AK458" s="17">
        <v>0</v>
      </c>
      <c r="AL458" s="15">
        <v>0</v>
      </c>
      <c r="AM458" s="15">
        <v>22</v>
      </c>
      <c r="AN458" s="15" t="s">
        <v>1167</v>
      </c>
      <c r="AO458" s="15"/>
      <c r="AP458" s="15"/>
      <c r="AQ458" s="15"/>
      <c r="AR458" s="15"/>
      <c r="AS458" s="18" t="b">
        <v>0</v>
      </c>
      <c r="AT458" s="15" t="s">
        <v>2923</v>
      </c>
      <c r="AU458" s="17">
        <v>2456</v>
      </c>
      <c r="AV458" s="17">
        <v>9</v>
      </c>
      <c r="AW458" s="17">
        <v>7</v>
      </c>
      <c r="AX458" s="17">
        <v>6</v>
      </c>
      <c r="AY458" s="17">
        <v>37</v>
      </c>
      <c r="AZ458" s="17">
        <v>0</v>
      </c>
      <c r="BA458" s="17">
        <v>0</v>
      </c>
      <c r="BB458" s="17">
        <v>0</v>
      </c>
      <c r="BC458" s="17">
        <v>6</v>
      </c>
      <c r="BD458" s="17">
        <v>0</v>
      </c>
      <c r="BE458" s="17">
        <v>0</v>
      </c>
      <c r="BF458" s="17">
        <v>22</v>
      </c>
      <c r="BG458" s="17">
        <v>681</v>
      </c>
      <c r="BH458" s="15">
        <v>782.4</v>
      </c>
      <c r="BI458" s="15">
        <v>756.7</v>
      </c>
      <c r="BJ458" s="15">
        <v>488</v>
      </c>
      <c r="BK458" s="15">
        <v>202.9</v>
      </c>
      <c r="BL458" s="17">
        <v>0</v>
      </c>
      <c r="BM458" s="17">
        <v>0</v>
      </c>
      <c r="BN458" s="17">
        <v>0</v>
      </c>
      <c r="BO458" s="17">
        <v>0</v>
      </c>
      <c r="BP458" s="17">
        <v>27</v>
      </c>
      <c r="BQ458" s="15">
        <v>5.59</v>
      </c>
      <c r="BR458" s="15">
        <v>4.96</v>
      </c>
      <c r="BS458" s="15">
        <v>10.55</v>
      </c>
      <c r="BT458" s="15">
        <v>31.99</v>
      </c>
      <c r="BU458" s="17">
        <v>6</v>
      </c>
      <c r="BV458" s="15"/>
      <c r="BW458" s="17">
        <v>2</v>
      </c>
      <c r="BX458" s="15"/>
      <c r="BY458" s="17">
        <v>3</v>
      </c>
      <c r="BZ458" s="15"/>
      <c r="CA458" s="15"/>
      <c r="CB458" s="15"/>
      <c r="CC458" s="17">
        <v>32</v>
      </c>
      <c r="CD458" s="17">
        <v>9</v>
      </c>
      <c r="CE458" s="17">
        <v>18</v>
      </c>
      <c r="CF458" s="17">
        <v>17</v>
      </c>
      <c r="CG458" s="17">
        <v>45</v>
      </c>
      <c r="CH458" s="17">
        <v>27</v>
      </c>
      <c r="CI458" s="17">
        <v>20</v>
      </c>
      <c r="CJ458" s="17">
        <v>16</v>
      </c>
      <c r="CK458" s="17">
        <v>0.2</v>
      </c>
      <c r="CL458" s="17">
        <v>0</v>
      </c>
      <c r="CM458" s="17">
        <v>0.18</v>
      </c>
      <c r="CN458" s="17">
        <v>0.38</v>
      </c>
      <c r="CO458" s="17">
        <v>1.17</v>
      </c>
      <c r="CP458" s="17">
        <v>1.36</v>
      </c>
      <c r="CQ458" s="17">
        <v>24</v>
      </c>
      <c r="CR458" s="17">
        <v>15</v>
      </c>
      <c r="CS458" s="17">
        <v>530</v>
      </c>
      <c r="CT458" s="17">
        <v>229</v>
      </c>
      <c r="CU458" s="17">
        <v>7</v>
      </c>
      <c r="CV458" s="17">
        <v>3</v>
      </c>
      <c r="CW458" s="17">
        <v>52</v>
      </c>
      <c r="CX458" s="17">
        <v>19</v>
      </c>
      <c r="CY458" s="17">
        <v>0.99</v>
      </c>
      <c r="CZ458" s="17">
        <v>0.22</v>
      </c>
      <c r="DA458" s="17">
        <v>0</v>
      </c>
      <c r="DB458" s="15"/>
      <c r="DC458" s="15"/>
      <c r="DD458" s="15"/>
      <c r="DE458" s="15"/>
      <c r="DF458" s="15"/>
      <c r="DG458" s="15"/>
      <c r="DH458" s="15"/>
    </row>
    <row r="459" spans="1:112" ht="17.25" thickBot="1">
      <c r="A459" s="18" t="b">
        <v>1</v>
      </c>
      <c r="B459" s="18" t="b">
        <v>1</v>
      </c>
      <c r="C459" s="15"/>
      <c r="D459" s="15"/>
      <c r="E459" s="17">
        <v>201666</v>
      </c>
      <c r="F459" s="17">
        <v>0</v>
      </c>
      <c r="G459" s="17">
        <v>0</v>
      </c>
      <c r="H459" s="17">
        <v>0</v>
      </c>
      <c r="I459" s="17">
        <v>0</v>
      </c>
      <c r="J459" s="15">
        <v>0</v>
      </c>
      <c r="K459" s="17">
        <v>0</v>
      </c>
      <c r="L459" s="17">
        <v>3</v>
      </c>
      <c r="M459" s="15">
        <v>2.1</v>
      </c>
      <c r="N459" s="15"/>
      <c r="O459" s="17">
        <v>0</v>
      </c>
      <c r="P459" s="15" t="s">
        <v>719</v>
      </c>
      <c r="Q459" s="15">
        <v>0</v>
      </c>
      <c r="R459" s="17">
        <v>453</v>
      </c>
      <c r="S459" s="18" t="b">
        <v>0</v>
      </c>
      <c r="T459" s="15"/>
      <c r="U459" s="15"/>
      <c r="V459" s="17">
        <v>60</v>
      </c>
      <c r="W459" s="15" t="s">
        <v>808</v>
      </c>
      <c r="X459" s="15">
        <v>2.9</v>
      </c>
      <c r="Y459" s="18" t="b">
        <v>0</v>
      </c>
      <c r="Z459" s="15" t="s">
        <v>275</v>
      </c>
      <c r="AA459" s="15">
        <v>1</v>
      </c>
      <c r="AB459" s="18" t="b">
        <v>0</v>
      </c>
      <c r="AC459" s="15"/>
      <c r="AD459" s="15" t="s">
        <v>519</v>
      </c>
      <c r="AE459" s="17">
        <v>17</v>
      </c>
      <c r="AF459" s="17">
        <v>4</v>
      </c>
      <c r="AG459" s="17">
        <v>106</v>
      </c>
      <c r="AH459" s="17">
        <v>0</v>
      </c>
      <c r="AI459" s="17">
        <v>0</v>
      </c>
      <c r="AJ459" s="17">
        <v>0</v>
      </c>
      <c r="AK459" s="17">
        <v>0</v>
      </c>
      <c r="AL459" s="15">
        <v>0</v>
      </c>
      <c r="AM459" s="15">
        <v>17.7</v>
      </c>
      <c r="AN459" s="15" t="s">
        <v>275</v>
      </c>
      <c r="AO459" s="15"/>
      <c r="AP459" s="15"/>
      <c r="AQ459" s="15"/>
      <c r="AR459" s="15"/>
      <c r="AS459" s="18" t="b">
        <v>0</v>
      </c>
      <c r="AT459" s="15" t="s">
        <v>2922</v>
      </c>
      <c r="AU459" s="17">
        <v>1951</v>
      </c>
      <c r="AV459" s="17">
        <v>7</v>
      </c>
      <c r="AW459" s="17">
        <v>1</v>
      </c>
      <c r="AX459" s="17">
        <v>5</v>
      </c>
      <c r="AY459" s="17">
        <v>31</v>
      </c>
      <c r="AZ459" s="17">
        <v>0</v>
      </c>
      <c r="BA459" s="17">
        <v>0</v>
      </c>
      <c r="BB459" s="17">
        <v>0</v>
      </c>
      <c r="BC459" s="17">
        <v>1</v>
      </c>
      <c r="BD459" s="17">
        <v>0</v>
      </c>
      <c r="BE459" s="17">
        <v>0</v>
      </c>
      <c r="BF459" s="17">
        <v>9</v>
      </c>
      <c r="BG459" s="17">
        <v>349</v>
      </c>
      <c r="BH459" s="15">
        <v>404</v>
      </c>
      <c r="BI459" s="15">
        <v>387.5</v>
      </c>
      <c r="BJ459" s="15">
        <v>682</v>
      </c>
      <c r="BK459" s="15">
        <v>147</v>
      </c>
      <c r="BL459" s="17">
        <v>0</v>
      </c>
      <c r="BM459" s="17">
        <v>0</v>
      </c>
      <c r="BN459" s="17">
        <v>0</v>
      </c>
      <c r="BO459" s="17">
        <v>0</v>
      </c>
      <c r="BP459" s="17">
        <v>19</v>
      </c>
      <c r="BQ459" s="15">
        <v>6.84</v>
      </c>
      <c r="BR459" s="15">
        <v>2.72</v>
      </c>
      <c r="BS459" s="15">
        <v>9.56</v>
      </c>
      <c r="BT459" s="15">
        <v>30.3</v>
      </c>
      <c r="BU459" s="15"/>
      <c r="BV459" s="15"/>
      <c r="BW459" s="15"/>
      <c r="BX459" s="15"/>
      <c r="BY459" s="15"/>
      <c r="BZ459" s="15"/>
      <c r="CA459" s="15"/>
      <c r="CB459" s="15"/>
      <c r="CC459" s="17">
        <v>151</v>
      </c>
      <c r="CD459" s="17">
        <v>58</v>
      </c>
      <c r="CE459" s="17">
        <v>84</v>
      </c>
      <c r="CF459" s="17">
        <v>62</v>
      </c>
      <c r="CG459" s="17">
        <v>24</v>
      </c>
      <c r="CH459" s="17">
        <v>11</v>
      </c>
      <c r="CI459" s="17">
        <v>53</v>
      </c>
      <c r="CJ459" s="17">
        <v>33</v>
      </c>
      <c r="CK459" s="17">
        <v>0.32</v>
      </c>
      <c r="CL459" s="17">
        <v>0</v>
      </c>
      <c r="CM459" s="17">
        <v>0.13</v>
      </c>
      <c r="CN459" s="17">
        <v>0.45</v>
      </c>
      <c r="CO459" s="17">
        <v>1.4</v>
      </c>
      <c r="CP459" s="17">
        <v>1.43</v>
      </c>
      <c r="CQ459" s="17">
        <v>67</v>
      </c>
      <c r="CR459" s="17">
        <v>45</v>
      </c>
      <c r="CS459" s="17">
        <v>461</v>
      </c>
      <c r="CT459" s="17">
        <v>180</v>
      </c>
      <c r="CU459" s="17">
        <v>185</v>
      </c>
      <c r="CV459" s="17">
        <v>70</v>
      </c>
      <c r="CW459" s="17">
        <v>199</v>
      </c>
      <c r="CX459" s="17">
        <v>65</v>
      </c>
      <c r="CY459" s="17">
        <v>0.88</v>
      </c>
      <c r="CZ459" s="17">
        <v>0.23</v>
      </c>
      <c r="DA459" s="17">
        <v>0</v>
      </c>
      <c r="DB459" s="15"/>
      <c r="DC459" s="15"/>
      <c r="DD459" s="15"/>
      <c r="DE459" s="15"/>
      <c r="DF459" s="15"/>
      <c r="DG459" s="15"/>
      <c r="DH459" s="15"/>
    </row>
    <row r="460" spans="1:112" ht="17.25" thickBot="1">
      <c r="A460" s="18" t="b">
        <v>1</v>
      </c>
      <c r="B460" s="18" t="b">
        <v>1</v>
      </c>
      <c r="C460" s="15"/>
      <c r="D460" s="15"/>
      <c r="E460" s="17">
        <v>449434</v>
      </c>
      <c r="F460" s="17">
        <v>0</v>
      </c>
      <c r="G460" s="17">
        <v>0</v>
      </c>
      <c r="H460" s="17">
        <v>0</v>
      </c>
      <c r="I460" s="17">
        <v>0</v>
      </c>
      <c r="J460" s="15">
        <v>0</v>
      </c>
      <c r="K460" s="17">
        <v>0</v>
      </c>
      <c r="L460" s="17">
        <v>3</v>
      </c>
      <c r="M460" s="15">
        <v>2.1</v>
      </c>
      <c r="N460" s="15"/>
      <c r="O460" s="17">
        <v>0</v>
      </c>
      <c r="P460" s="15" t="s">
        <v>256</v>
      </c>
      <c r="Q460" s="15">
        <v>0</v>
      </c>
      <c r="R460" s="17">
        <v>454</v>
      </c>
      <c r="S460" s="18" t="b">
        <v>0</v>
      </c>
      <c r="T460" s="15"/>
      <c r="U460" s="15"/>
      <c r="V460" s="17">
        <v>60</v>
      </c>
      <c r="W460" s="15" t="s">
        <v>878</v>
      </c>
      <c r="X460" s="15">
        <v>1.5</v>
      </c>
      <c r="Y460" s="18" t="b">
        <v>0</v>
      </c>
      <c r="Z460" s="15" t="s">
        <v>348</v>
      </c>
      <c r="AA460" s="15">
        <v>0.6</v>
      </c>
      <c r="AB460" s="18" t="b">
        <v>0</v>
      </c>
      <c r="AC460" s="15"/>
      <c r="AD460" s="15" t="s">
        <v>519</v>
      </c>
      <c r="AE460" s="17">
        <v>17</v>
      </c>
      <c r="AF460" s="17">
        <v>4</v>
      </c>
      <c r="AG460" s="17">
        <v>48</v>
      </c>
      <c r="AH460" s="17">
        <v>0</v>
      </c>
      <c r="AI460" s="17">
        <v>0</v>
      </c>
      <c r="AJ460" s="17">
        <v>0</v>
      </c>
      <c r="AK460" s="17">
        <v>0</v>
      </c>
      <c r="AL460" s="15">
        <v>0</v>
      </c>
      <c r="AM460" s="15">
        <v>8</v>
      </c>
      <c r="AN460" s="15" t="s">
        <v>348</v>
      </c>
      <c r="AO460" s="15"/>
      <c r="AP460" s="15"/>
      <c r="AQ460" s="15"/>
      <c r="AR460" s="15"/>
      <c r="AS460" s="18" t="b">
        <v>0</v>
      </c>
      <c r="AT460" s="15" t="s">
        <v>2921</v>
      </c>
      <c r="AU460" s="17">
        <v>1302</v>
      </c>
      <c r="AV460" s="17">
        <v>0</v>
      </c>
      <c r="AW460" s="17">
        <v>1</v>
      </c>
      <c r="AX460" s="17">
        <v>2</v>
      </c>
      <c r="AY460" s="17">
        <v>28</v>
      </c>
      <c r="AZ460" s="17">
        <v>0</v>
      </c>
      <c r="BA460" s="17">
        <v>0</v>
      </c>
      <c r="BB460" s="17">
        <v>0</v>
      </c>
      <c r="BC460" s="17">
        <v>0</v>
      </c>
      <c r="BD460" s="17">
        <v>0</v>
      </c>
      <c r="BE460" s="17">
        <v>0</v>
      </c>
      <c r="BF460" s="17">
        <v>0</v>
      </c>
      <c r="BG460" s="17">
        <v>179</v>
      </c>
      <c r="BH460" s="15">
        <v>130.4</v>
      </c>
      <c r="BI460" s="15">
        <v>266.7</v>
      </c>
      <c r="BJ460" s="15">
        <v>185</v>
      </c>
      <c r="BK460" s="15">
        <v>57.8</v>
      </c>
      <c r="BL460" s="17">
        <v>0</v>
      </c>
      <c r="BM460" s="17">
        <v>0</v>
      </c>
      <c r="BN460" s="17">
        <v>0</v>
      </c>
      <c r="BO460" s="17">
        <v>0</v>
      </c>
      <c r="BP460" s="17">
        <v>14</v>
      </c>
      <c r="BQ460" s="15">
        <v>1.65</v>
      </c>
      <c r="BR460" s="15">
        <v>1.74</v>
      </c>
      <c r="BS460" s="15">
        <v>3.39</v>
      </c>
      <c r="BT460" s="15">
        <v>21.11</v>
      </c>
      <c r="BU460" s="17">
        <v>8</v>
      </c>
      <c r="BV460" s="15"/>
      <c r="BW460" s="15"/>
      <c r="BX460" s="15"/>
      <c r="BY460" s="15"/>
      <c r="BZ460" s="15"/>
      <c r="CA460" s="15"/>
      <c r="CB460" s="15"/>
      <c r="CC460" s="17">
        <v>290</v>
      </c>
      <c r="CD460" s="17">
        <v>134</v>
      </c>
      <c r="CE460" s="17">
        <v>135</v>
      </c>
      <c r="CF460" s="17">
        <v>92</v>
      </c>
      <c r="CG460" s="17">
        <v>168</v>
      </c>
      <c r="CH460" s="17">
        <v>88</v>
      </c>
      <c r="CI460" s="17">
        <v>228</v>
      </c>
      <c r="CJ460" s="17">
        <v>117</v>
      </c>
      <c r="CK460" s="17">
        <v>0.11</v>
      </c>
      <c r="CL460" s="17">
        <v>0</v>
      </c>
      <c r="CM460" s="17">
        <v>0.12</v>
      </c>
      <c r="CN460" s="17">
        <v>0.23</v>
      </c>
      <c r="CO460" s="17">
        <v>1.46</v>
      </c>
      <c r="CP460" s="17">
        <v>1.94</v>
      </c>
      <c r="CQ460" s="17">
        <v>86</v>
      </c>
      <c r="CR460" s="17">
        <v>55</v>
      </c>
      <c r="CS460" s="17">
        <v>480</v>
      </c>
      <c r="CT460" s="17">
        <v>190</v>
      </c>
      <c r="CU460" s="17">
        <v>332</v>
      </c>
      <c r="CV460" s="17">
        <v>148</v>
      </c>
      <c r="CW460" s="17">
        <v>243</v>
      </c>
      <c r="CX460" s="17">
        <v>83</v>
      </c>
      <c r="CY460" s="17">
        <v>0.97</v>
      </c>
      <c r="CZ460" s="17">
        <v>0.14000000000000001</v>
      </c>
      <c r="DA460" s="17">
        <v>0</v>
      </c>
      <c r="DB460" s="15"/>
      <c r="DC460" s="15"/>
      <c r="DD460" s="15"/>
      <c r="DE460" s="15"/>
      <c r="DF460" s="15"/>
      <c r="DG460" s="15"/>
      <c r="DH460" s="15"/>
    </row>
    <row r="461" spans="1:112" ht="17.25" thickBot="1">
      <c r="A461" s="18" t="b">
        <v>1</v>
      </c>
      <c r="B461" s="18" t="b">
        <v>1</v>
      </c>
      <c r="C461" s="15"/>
      <c r="D461" s="15"/>
      <c r="E461" s="17">
        <v>232653</v>
      </c>
      <c r="F461" s="17">
        <v>0</v>
      </c>
      <c r="G461" s="17">
        <v>0</v>
      </c>
      <c r="H461" s="17">
        <v>0</v>
      </c>
      <c r="I461" s="17">
        <v>0</v>
      </c>
      <c r="J461" s="15">
        <v>0</v>
      </c>
      <c r="K461" s="17">
        <v>0</v>
      </c>
      <c r="L461" s="17">
        <v>3</v>
      </c>
      <c r="M461" s="15">
        <v>1.5</v>
      </c>
      <c r="N461" s="15"/>
      <c r="O461" s="17">
        <v>0</v>
      </c>
      <c r="P461" s="15" t="s">
        <v>581</v>
      </c>
      <c r="Q461" s="15">
        <v>0</v>
      </c>
      <c r="R461" s="17">
        <v>456</v>
      </c>
      <c r="S461" s="18" t="b">
        <v>0</v>
      </c>
      <c r="T461" s="15"/>
      <c r="U461" s="15"/>
      <c r="V461" s="17">
        <v>50</v>
      </c>
      <c r="W461" s="15" t="s">
        <v>582</v>
      </c>
      <c r="X461" s="15">
        <v>2.2000000000000002</v>
      </c>
      <c r="Y461" s="18" t="b">
        <v>0</v>
      </c>
      <c r="Z461" s="15" t="s">
        <v>323</v>
      </c>
      <c r="AA461" s="15">
        <v>0.4</v>
      </c>
      <c r="AB461" s="18" t="b">
        <v>0</v>
      </c>
      <c r="AC461" s="15"/>
      <c r="AD461" s="15" t="s">
        <v>519</v>
      </c>
      <c r="AE461" s="17">
        <v>17</v>
      </c>
      <c r="AF461" s="17">
        <v>4</v>
      </c>
      <c r="AG461" s="17">
        <v>62</v>
      </c>
      <c r="AH461" s="17">
        <v>0</v>
      </c>
      <c r="AI461" s="17">
        <v>0</v>
      </c>
      <c r="AJ461" s="17">
        <v>0</v>
      </c>
      <c r="AK461" s="17">
        <v>0</v>
      </c>
      <c r="AL461" s="15">
        <v>0</v>
      </c>
      <c r="AM461" s="15">
        <v>12.4</v>
      </c>
      <c r="AN461" s="15" t="s">
        <v>2181</v>
      </c>
      <c r="AO461" s="15"/>
      <c r="AP461" s="15"/>
      <c r="AQ461" s="15"/>
      <c r="AR461" s="15"/>
      <c r="AS461" s="18" t="b">
        <v>0</v>
      </c>
      <c r="AT461" s="15" t="s">
        <v>2182</v>
      </c>
      <c r="AU461" s="17">
        <v>1441</v>
      </c>
      <c r="AV461" s="17">
        <v>2</v>
      </c>
      <c r="AW461" s="17">
        <v>3</v>
      </c>
      <c r="AX461" s="17">
        <v>1</v>
      </c>
      <c r="AY461" s="17">
        <v>31</v>
      </c>
      <c r="AZ461" s="17">
        <v>0</v>
      </c>
      <c r="BA461" s="17">
        <v>0</v>
      </c>
      <c r="BB461" s="17">
        <v>0</v>
      </c>
      <c r="BC461" s="17">
        <v>3</v>
      </c>
      <c r="BD461" s="17">
        <v>1</v>
      </c>
      <c r="BE461" s="17">
        <v>0</v>
      </c>
      <c r="BF461" s="17">
        <v>3</v>
      </c>
      <c r="BG461" s="17">
        <v>303</v>
      </c>
      <c r="BH461" s="15">
        <v>304.39999999999998</v>
      </c>
      <c r="BI461" s="15">
        <v>330.3</v>
      </c>
      <c r="BJ461" s="15">
        <v>165</v>
      </c>
      <c r="BK461" s="15">
        <v>79.900000000000006</v>
      </c>
      <c r="BL461" s="17">
        <v>0</v>
      </c>
      <c r="BM461" s="17">
        <v>0</v>
      </c>
      <c r="BN461" s="17">
        <v>0</v>
      </c>
      <c r="BO461" s="17">
        <v>0</v>
      </c>
      <c r="BP461" s="17">
        <v>15</v>
      </c>
      <c r="BQ461" s="15">
        <v>1.2</v>
      </c>
      <c r="BR461" s="15">
        <v>1.45</v>
      </c>
      <c r="BS461" s="15">
        <v>2.65</v>
      </c>
      <c r="BT461" s="15">
        <v>27.24</v>
      </c>
      <c r="BU461" s="15"/>
      <c r="BV461" s="15"/>
      <c r="BW461" s="15"/>
      <c r="BX461" s="15"/>
      <c r="BY461" s="15"/>
      <c r="BZ461" s="15"/>
      <c r="CA461" s="15"/>
      <c r="CB461" s="15"/>
      <c r="CC461" s="17">
        <v>198</v>
      </c>
      <c r="CD461" s="17">
        <v>87</v>
      </c>
      <c r="CE461" s="17">
        <v>108</v>
      </c>
      <c r="CF461" s="17">
        <v>77</v>
      </c>
      <c r="CG461" s="17">
        <v>183</v>
      </c>
      <c r="CH461" s="17">
        <v>100</v>
      </c>
      <c r="CI461" s="17">
        <v>173</v>
      </c>
      <c r="CJ461" s="17">
        <v>84</v>
      </c>
      <c r="CK461" s="17">
        <v>7.0000000000000007E-2</v>
      </c>
      <c r="CL461" s="17">
        <v>0</v>
      </c>
      <c r="CM461" s="17">
        <v>0.09</v>
      </c>
      <c r="CN461" s="17">
        <v>0.16</v>
      </c>
      <c r="CO461" s="17">
        <v>1.7</v>
      </c>
      <c r="CP461" s="17">
        <v>1.94</v>
      </c>
      <c r="CQ461" s="17">
        <v>273</v>
      </c>
      <c r="CR461" s="17">
        <v>163</v>
      </c>
      <c r="CS461" s="17">
        <v>251</v>
      </c>
      <c r="CT461" s="17">
        <v>57</v>
      </c>
      <c r="CU461" s="17">
        <v>267</v>
      </c>
      <c r="CV461" s="17">
        <v>112</v>
      </c>
      <c r="CW461" s="17">
        <v>272</v>
      </c>
      <c r="CX461" s="17">
        <v>90</v>
      </c>
      <c r="CY461" s="17">
        <v>0.94</v>
      </c>
      <c r="CZ461" s="17">
        <v>0.06</v>
      </c>
      <c r="DA461" s="17">
        <v>0</v>
      </c>
      <c r="DB461" s="15"/>
      <c r="DC461" s="15"/>
      <c r="DD461" s="15"/>
      <c r="DE461" s="15"/>
      <c r="DF461" s="15"/>
      <c r="DG461" s="15"/>
      <c r="DH461" s="15"/>
    </row>
    <row r="462" spans="1:112" ht="17.25" thickBot="1">
      <c r="A462" s="18" t="b">
        <v>1</v>
      </c>
      <c r="B462" s="18" t="b">
        <v>1</v>
      </c>
      <c r="C462" s="15"/>
      <c r="D462" s="15"/>
      <c r="E462" s="17">
        <v>114243</v>
      </c>
      <c r="F462" s="17">
        <v>0</v>
      </c>
      <c r="G462" s="17">
        <v>0</v>
      </c>
      <c r="H462" s="17">
        <v>0</v>
      </c>
      <c r="I462" s="17">
        <v>0</v>
      </c>
      <c r="J462" s="15">
        <v>0</v>
      </c>
      <c r="K462" s="17">
        <v>0</v>
      </c>
      <c r="L462" s="17">
        <v>3</v>
      </c>
      <c r="M462" s="15">
        <v>2.1</v>
      </c>
      <c r="N462" s="15"/>
      <c r="O462" s="17">
        <v>0</v>
      </c>
      <c r="P462" s="15" t="s">
        <v>581</v>
      </c>
      <c r="Q462" s="15">
        <v>0</v>
      </c>
      <c r="R462" s="17">
        <v>457</v>
      </c>
      <c r="S462" s="18" t="b">
        <v>0</v>
      </c>
      <c r="T462" s="15"/>
      <c r="U462" s="15"/>
      <c r="V462" s="17">
        <v>60</v>
      </c>
      <c r="W462" s="15" t="s">
        <v>903</v>
      </c>
      <c r="X462" s="15">
        <v>2.5</v>
      </c>
      <c r="Y462" s="18" t="b">
        <v>0</v>
      </c>
      <c r="Z462" s="15" t="s">
        <v>301</v>
      </c>
      <c r="AA462" s="15">
        <v>0.2</v>
      </c>
      <c r="AB462" s="18" t="b">
        <v>0</v>
      </c>
      <c r="AC462" s="15"/>
      <c r="AD462" s="15" t="s">
        <v>519</v>
      </c>
      <c r="AE462" s="17">
        <v>17</v>
      </c>
      <c r="AF462" s="17">
        <v>4</v>
      </c>
      <c r="AG462" s="17">
        <v>82</v>
      </c>
      <c r="AH462" s="17">
        <v>0</v>
      </c>
      <c r="AI462" s="17">
        <v>0</v>
      </c>
      <c r="AJ462" s="17">
        <v>0</v>
      </c>
      <c r="AK462" s="17">
        <v>0</v>
      </c>
      <c r="AL462" s="15">
        <v>0</v>
      </c>
      <c r="AM462" s="15">
        <v>13.7</v>
      </c>
      <c r="AN462" s="15" t="s">
        <v>1237</v>
      </c>
      <c r="AO462" s="15"/>
      <c r="AP462" s="15"/>
      <c r="AQ462" s="15"/>
      <c r="AR462" s="15"/>
      <c r="AS462" s="18" t="b">
        <v>0</v>
      </c>
      <c r="AT462" s="15" t="s">
        <v>2924</v>
      </c>
      <c r="AU462" s="17">
        <v>1606</v>
      </c>
      <c r="AV462" s="17">
        <v>3</v>
      </c>
      <c r="AW462" s="17">
        <v>2</v>
      </c>
      <c r="AX462" s="17">
        <v>8</v>
      </c>
      <c r="AY462" s="17">
        <v>20</v>
      </c>
      <c r="AZ462" s="17">
        <v>0</v>
      </c>
      <c r="BA462" s="17">
        <v>0</v>
      </c>
      <c r="BB462" s="17">
        <v>0</v>
      </c>
      <c r="BC462" s="17">
        <v>2</v>
      </c>
      <c r="BD462" s="17">
        <v>0</v>
      </c>
      <c r="BE462" s="17">
        <v>0</v>
      </c>
      <c r="BF462" s="17">
        <v>5</v>
      </c>
      <c r="BG462" s="17">
        <v>314</v>
      </c>
      <c r="BH462" s="15">
        <v>330.8</v>
      </c>
      <c r="BI462" s="15">
        <v>393.7</v>
      </c>
      <c r="BJ462" s="15">
        <v>346</v>
      </c>
      <c r="BK462" s="15">
        <v>106</v>
      </c>
      <c r="BL462" s="17">
        <v>0</v>
      </c>
      <c r="BM462" s="17">
        <v>0</v>
      </c>
      <c r="BN462" s="17">
        <v>0</v>
      </c>
      <c r="BO462" s="17">
        <v>0</v>
      </c>
      <c r="BP462" s="17">
        <v>19</v>
      </c>
      <c r="BQ462" s="15">
        <v>3.07</v>
      </c>
      <c r="BR462" s="15">
        <v>2.66</v>
      </c>
      <c r="BS462" s="15">
        <v>5.73</v>
      </c>
      <c r="BT462" s="15">
        <v>24.35</v>
      </c>
      <c r="BU462" s="15"/>
      <c r="BV462" s="15"/>
      <c r="BW462" s="15"/>
      <c r="BX462" s="15"/>
      <c r="BY462" s="15"/>
      <c r="BZ462" s="15"/>
      <c r="CA462" s="15"/>
      <c r="CB462" s="15"/>
      <c r="CC462" s="17">
        <v>186</v>
      </c>
      <c r="CD462" s="17">
        <v>79</v>
      </c>
      <c r="CE462" s="17">
        <v>82</v>
      </c>
      <c r="CF462" s="17">
        <v>60</v>
      </c>
      <c r="CG462" s="17">
        <v>78</v>
      </c>
      <c r="CH462" s="17">
        <v>47</v>
      </c>
      <c r="CI462" s="17">
        <v>117</v>
      </c>
      <c r="CJ462" s="17">
        <v>65</v>
      </c>
      <c r="CK462" s="17">
        <v>0.17</v>
      </c>
      <c r="CL462" s="17">
        <v>0</v>
      </c>
      <c r="CM462" s="17">
        <v>0.15</v>
      </c>
      <c r="CN462" s="17">
        <v>0.32</v>
      </c>
      <c r="CO462" s="17">
        <v>1.36</v>
      </c>
      <c r="CP462" s="17">
        <v>1.1200000000000001</v>
      </c>
      <c r="CQ462" s="17">
        <v>59</v>
      </c>
      <c r="CR462" s="17">
        <v>40</v>
      </c>
      <c r="CS462" s="17">
        <v>453</v>
      </c>
      <c r="CT462" s="17">
        <v>175</v>
      </c>
      <c r="CU462" s="17">
        <v>239</v>
      </c>
      <c r="CV462" s="17">
        <v>93</v>
      </c>
      <c r="CW462" s="17">
        <v>363</v>
      </c>
      <c r="CX462" s="17">
        <v>135</v>
      </c>
      <c r="CY462" s="17">
        <v>1.06</v>
      </c>
      <c r="CZ462" s="17">
        <v>0.45</v>
      </c>
      <c r="DA462" s="17">
        <v>0</v>
      </c>
      <c r="DB462" s="15"/>
      <c r="DC462" s="15"/>
      <c r="DD462" s="15"/>
      <c r="DE462" s="15"/>
      <c r="DF462" s="15"/>
      <c r="DG462" s="15"/>
      <c r="DH462" s="15"/>
    </row>
    <row r="463" spans="1:112" ht="66" thickBot="1">
      <c r="A463" s="18" t="b">
        <v>1</v>
      </c>
      <c r="B463" s="18" t="b">
        <v>1</v>
      </c>
      <c r="C463" s="17">
        <v>75</v>
      </c>
      <c r="D463" s="15"/>
      <c r="E463" s="17">
        <v>180974</v>
      </c>
      <c r="F463" s="17">
        <v>0</v>
      </c>
      <c r="G463" s="17">
        <v>0</v>
      </c>
      <c r="H463" s="17">
        <v>0</v>
      </c>
      <c r="I463" s="17">
        <v>0</v>
      </c>
      <c r="J463" s="15">
        <v>0</v>
      </c>
      <c r="K463" s="17">
        <v>0</v>
      </c>
      <c r="L463" s="17">
        <v>3</v>
      </c>
      <c r="M463" s="15">
        <v>1.5</v>
      </c>
      <c r="N463" s="15"/>
      <c r="O463" s="17">
        <v>0</v>
      </c>
      <c r="P463" s="15" t="s">
        <v>910</v>
      </c>
      <c r="Q463" s="15">
        <v>0</v>
      </c>
      <c r="R463" s="17">
        <v>458</v>
      </c>
      <c r="S463" s="18" t="b">
        <v>0</v>
      </c>
      <c r="T463" s="15" t="s">
        <v>5511</v>
      </c>
      <c r="U463" s="15" t="s">
        <v>5512</v>
      </c>
      <c r="V463" s="17">
        <v>55</v>
      </c>
      <c r="W463" s="15" t="s">
        <v>911</v>
      </c>
      <c r="X463" s="15">
        <v>2.7</v>
      </c>
      <c r="Y463" s="18" t="b">
        <v>0</v>
      </c>
      <c r="Z463" s="15" t="s">
        <v>912</v>
      </c>
      <c r="AA463" s="15">
        <v>0</v>
      </c>
      <c r="AB463" s="18" t="b">
        <v>0</v>
      </c>
      <c r="AC463" s="15"/>
      <c r="AD463" s="15" t="s">
        <v>1606</v>
      </c>
      <c r="AE463" s="17">
        <v>17</v>
      </c>
      <c r="AF463" s="17">
        <v>4</v>
      </c>
      <c r="AG463" s="17">
        <v>73</v>
      </c>
      <c r="AH463" s="17">
        <v>0</v>
      </c>
      <c r="AI463" s="17">
        <v>0</v>
      </c>
      <c r="AJ463" s="17">
        <v>0</v>
      </c>
      <c r="AK463" s="17">
        <v>0</v>
      </c>
      <c r="AL463" s="15">
        <v>0</v>
      </c>
      <c r="AM463" s="15">
        <v>13.3</v>
      </c>
      <c r="AN463" s="15" t="s">
        <v>131</v>
      </c>
      <c r="AO463" s="15"/>
      <c r="AP463" s="15"/>
      <c r="AQ463" s="15"/>
      <c r="AR463" s="15"/>
      <c r="AS463" s="18" t="b">
        <v>0</v>
      </c>
      <c r="AT463" s="15" t="s">
        <v>2925</v>
      </c>
      <c r="AU463" s="17">
        <v>1950</v>
      </c>
      <c r="AV463" s="17">
        <v>2</v>
      </c>
      <c r="AW463" s="17">
        <v>1</v>
      </c>
      <c r="AX463" s="17">
        <v>5</v>
      </c>
      <c r="AY463" s="17">
        <v>27</v>
      </c>
      <c r="AZ463" s="17">
        <v>0</v>
      </c>
      <c r="BA463" s="17">
        <v>0</v>
      </c>
      <c r="BB463" s="17">
        <v>0</v>
      </c>
      <c r="BC463" s="17">
        <v>10</v>
      </c>
      <c r="BD463" s="17">
        <v>0</v>
      </c>
      <c r="BE463" s="17">
        <v>0</v>
      </c>
      <c r="BF463" s="17">
        <v>2</v>
      </c>
      <c r="BG463" s="17">
        <v>304</v>
      </c>
      <c r="BH463" s="15">
        <v>324.39999999999998</v>
      </c>
      <c r="BI463" s="15">
        <v>296.3</v>
      </c>
      <c r="BJ463" s="15">
        <v>329</v>
      </c>
      <c r="BK463" s="15">
        <v>95</v>
      </c>
      <c r="BL463" s="17">
        <v>0</v>
      </c>
      <c r="BM463" s="17">
        <v>0</v>
      </c>
      <c r="BN463" s="17">
        <v>0</v>
      </c>
      <c r="BO463" s="17">
        <v>0</v>
      </c>
      <c r="BP463" s="17">
        <v>23</v>
      </c>
      <c r="BQ463" s="15">
        <v>2.36</v>
      </c>
      <c r="BR463" s="15">
        <v>1.35</v>
      </c>
      <c r="BS463" s="15">
        <v>3.71</v>
      </c>
      <c r="BT463" s="15">
        <v>28.75</v>
      </c>
      <c r="BU463" s="15"/>
      <c r="BV463" s="15"/>
      <c r="BW463" s="15"/>
      <c r="BX463" s="15"/>
      <c r="BY463" s="15"/>
      <c r="BZ463" s="15"/>
      <c r="CA463" s="15"/>
      <c r="CB463" s="15"/>
      <c r="CC463" s="17">
        <v>191</v>
      </c>
      <c r="CD463" s="17">
        <v>82</v>
      </c>
      <c r="CE463" s="17">
        <v>126</v>
      </c>
      <c r="CF463" s="17">
        <v>87</v>
      </c>
      <c r="CG463" s="17">
        <v>84</v>
      </c>
      <c r="CH463" s="17">
        <v>52</v>
      </c>
      <c r="CI463" s="17">
        <v>139</v>
      </c>
      <c r="CJ463" s="17">
        <v>74</v>
      </c>
      <c r="CK463" s="17">
        <v>0.11</v>
      </c>
      <c r="CL463" s="17">
        <v>0</v>
      </c>
      <c r="CM463" s="17">
        <v>0.06</v>
      </c>
      <c r="CN463" s="17">
        <v>0.17</v>
      </c>
      <c r="CO463" s="17">
        <v>1.33</v>
      </c>
      <c r="CP463" s="17">
        <v>1.25</v>
      </c>
      <c r="CQ463" s="17">
        <v>125</v>
      </c>
      <c r="CR463" s="17">
        <v>78</v>
      </c>
      <c r="CS463" s="17">
        <v>362</v>
      </c>
      <c r="CT463" s="17">
        <v>121</v>
      </c>
      <c r="CU463" s="17">
        <v>208</v>
      </c>
      <c r="CV463" s="17">
        <v>80</v>
      </c>
      <c r="CW463" s="17">
        <v>544</v>
      </c>
      <c r="CX463" s="17">
        <v>236</v>
      </c>
      <c r="CY463" s="17">
        <v>1.06</v>
      </c>
      <c r="CZ463" s="17">
        <v>0.23</v>
      </c>
      <c r="DA463" s="17">
        <v>0</v>
      </c>
      <c r="DB463" s="15"/>
      <c r="DC463" s="15"/>
      <c r="DD463" s="15"/>
      <c r="DE463" s="15"/>
      <c r="DF463" s="15"/>
      <c r="DG463" s="15"/>
      <c r="DH463" s="15"/>
    </row>
    <row r="464" spans="1:112" ht="409.6" thickBot="1">
      <c r="A464" s="18" t="b">
        <v>1</v>
      </c>
      <c r="B464" s="18" t="b">
        <v>1</v>
      </c>
      <c r="C464" s="17">
        <v>0</v>
      </c>
      <c r="D464" s="15"/>
      <c r="E464" s="17">
        <v>547719</v>
      </c>
      <c r="F464" s="17">
        <v>0</v>
      </c>
      <c r="G464" s="17">
        <v>0</v>
      </c>
      <c r="H464" s="17">
        <v>0</v>
      </c>
      <c r="I464" s="17">
        <v>0</v>
      </c>
      <c r="J464" s="15">
        <v>0</v>
      </c>
      <c r="K464" s="17">
        <v>0</v>
      </c>
      <c r="L464" s="17">
        <v>3</v>
      </c>
      <c r="M464" s="15">
        <v>0</v>
      </c>
      <c r="N464" s="15"/>
      <c r="O464" s="17">
        <v>0</v>
      </c>
      <c r="P464" s="15" t="s">
        <v>296</v>
      </c>
      <c r="Q464" s="15">
        <v>0</v>
      </c>
      <c r="R464" s="17">
        <v>459</v>
      </c>
      <c r="S464" s="18" t="b">
        <v>0</v>
      </c>
      <c r="T464" s="15" t="s">
        <v>5513</v>
      </c>
      <c r="U464" s="15" t="s">
        <v>5514</v>
      </c>
      <c r="V464" s="17">
        <v>55</v>
      </c>
      <c r="W464" s="15" t="s">
        <v>1243</v>
      </c>
      <c r="X464" s="15">
        <v>3.1</v>
      </c>
      <c r="Y464" s="18" t="b">
        <v>0</v>
      </c>
      <c r="Z464" s="15" t="s">
        <v>1244</v>
      </c>
      <c r="AA464" s="15">
        <v>0</v>
      </c>
      <c r="AB464" s="18" t="b">
        <v>0</v>
      </c>
      <c r="AC464" s="15"/>
      <c r="AD464" s="15" t="s">
        <v>543</v>
      </c>
      <c r="AE464" s="17">
        <v>17</v>
      </c>
      <c r="AF464" s="17">
        <v>4</v>
      </c>
      <c r="AG464" s="17">
        <v>72</v>
      </c>
      <c r="AH464" s="17">
        <v>0</v>
      </c>
      <c r="AI464" s="17">
        <v>0</v>
      </c>
      <c r="AJ464" s="17">
        <v>0</v>
      </c>
      <c r="AK464" s="17">
        <v>0</v>
      </c>
      <c r="AL464" s="15">
        <v>0</v>
      </c>
      <c r="AM464" s="15">
        <v>13.1</v>
      </c>
      <c r="AN464" s="15" t="s">
        <v>2936</v>
      </c>
      <c r="AO464" s="15"/>
      <c r="AP464" s="15"/>
      <c r="AQ464" s="15"/>
      <c r="AR464" s="15"/>
      <c r="AS464" s="18" t="b">
        <v>0</v>
      </c>
      <c r="AT464" s="15" t="s">
        <v>2937</v>
      </c>
      <c r="AU464" s="17">
        <v>1493</v>
      </c>
      <c r="AV464" s="17">
        <v>1</v>
      </c>
      <c r="AW464" s="17">
        <v>4</v>
      </c>
      <c r="AX464" s="17">
        <v>2</v>
      </c>
      <c r="AY464" s="17">
        <v>22</v>
      </c>
      <c r="AZ464" s="17">
        <v>0</v>
      </c>
      <c r="BA464" s="17">
        <v>0</v>
      </c>
      <c r="BB464" s="17">
        <v>0</v>
      </c>
      <c r="BC464" s="17">
        <v>0</v>
      </c>
      <c r="BD464" s="17">
        <v>0</v>
      </c>
      <c r="BE464" s="17">
        <v>0</v>
      </c>
      <c r="BF464" s="17">
        <v>5</v>
      </c>
      <c r="BG464" s="17">
        <v>334</v>
      </c>
      <c r="BH464" s="15">
        <v>342.6</v>
      </c>
      <c r="BI464" s="15">
        <v>251.4</v>
      </c>
      <c r="BJ464" s="15">
        <v>136</v>
      </c>
      <c r="BK464" s="15">
        <v>73</v>
      </c>
      <c r="BL464" s="17">
        <v>0</v>
      </c>
      <c r="BM464" s="17">
        <v>0</v>
      </c>
      <c r="BN464" s="17">
        <v>0</v>
      </c>
      <c r="BO464" s="17">
        <v>0</v>
      </c>
      <c r="BP464" s="17">
        <v>15</v>
      </c>
      <c r="BQ464" s="15">
        <v>1.36</v>
      </c>
      <c r="BR464" s="15">
        <v>2.1</v>
      </c>
      <c r="BS464" s="15">
        <v>3.46</v>
      </c>
      <c r="BT464" s="15">
        <v>21.22</v>
      </c>
      <c r="BU464" s="17">
        <v>7</v>
      </c>
      <c r="BV464" s="15"/>
      <c r="BW464" s="15"/>
      <c r="BX464" s="15"/>
      <c r="BY464" s="15"/>
      <c r="BZ464" s="15"/>
      <c r="CA464" s="15"/>
      <c r="CB464" s="113" t="s">
        <v>5515</v>
      </c>
      <c r="CC464" s="17">
        <v>176</v>
      </c>
      <c r="CD464" s="17">
        <v>73</v>
      </c>
      <c r="CE464" s="17">
        <v>136</v>
      </c>
      <c r="CF464" s="17">
        <v>93</v>
      </c>
      <c r="CG464" s="17">
        <v>201</v>
      </c>
      <c r="CH464" s="17">
        <v>111</v>
      </c>
      <c r="CI464" s="17">
        <v>191</v>
      </c>
      <c r="CJ464" s="17">
        <v>96</v>
      </c>
      <c r="CK464" s="17">
        <v>0.08</v>
      </c>
      <c r="CL464" s="17">
        <v>0</v>
      </c>
      <c r="CM464" s="17">
        <v>0.13</v>
      </c>
      <c r="CN464" s="17">
        <v>0.21</v>
      </c>
      <c r="CO464" s="17">
        <v>1.28</v>
      </c>
      <c r="CP464" s="17">
        <v>1.33</v>
      </c>
      <c r="CQ464" s="17">
        <v>198</v>
      </c>
      <c r="CR464" s="17">
        <v>123</v>
      </c>
      <c r="CS464" s="17">
        <v>435</v>
      </c>
      <c r="CT464" s="17">
        <v>166</v>
      </c>
      <c r="CU464" s="17">
        <v>161</v>
      </c>
      <c r="CV464" s="17">
        <v>61</v>
      </c>
      <c r="CW464" s="17">
        <v>545</v>
      </c>
      <c r="CX464" s="17">
        <v>237</v>
      </c>
      <c r="CY464" s="17">
        <v>0.9</v>
      </c>
      <c r="CZ464" s="17">
        <v>0.12</v>
      </c>
      <c r="DA464" s="17">
        <v>0</v>
      </c>
      <c r="DB464" s="15"/>
      <c r="DC464" s="15"/>
      <c r="DD464" s="15"/>
      <c r="DE464" s="15"/>
      <c r="DF464" s="15"/>
      <c r="DG464" s="15"/>
      <c r="DH464" s="15"/>
    </row>
    <row r="465" spans="1:112" ht="17.25" thickBot="1">
      <c r="A465" s="18" t="b">
        <v>1</v>
      </c>
      <c r="B465" s="18" t="b">
        <v>1</v>
      </c>
      <c r="C465" s="15"/>
      <c r="D465" s="15"/>
      <c r="E465" s="17">
        <v>200089</v>
      </c>
      <c r="F465" s="17">
        <v>0</v>
      </c>
      <c r="G465" s="17">
        <v>0</v>
      </c>
      <c r="H465" s="17">
        <v>0</v>
      </c>
      <c r="I465" s="17">
        <v>0</v>
      </c>
      <c r="J465" s="15">
        <v>0</v>
      </c>
      <c r="K465" s="17">
        <v>0</v>
      </c>
      <c r="L465" s="17">
        <v>3</v>
      </c>
      <c r="M465" s="15">
        <v>1.5</v>
      </c>
      <c r="N465" s="15"/>
      <c r="O465" s="17">
        <v>0</v>
      </c>
      <c r="P465" s="15" t="s">
        <v>616</v>
      </c>
      <c r="Q465" s="15">
        <v>0</v>
      </c>
      <c r="R465" s="17">
        <v>460</v>
      </c>
      <c r="S465" s="18" t="b">
        <v>0</v>
      </c>
      <c r="T465" s="15"/>
      <c r="U465" s="15"/>
      <c r="V465" s="17">
        <v>50</v>
      </c>
      <c r="W465" s="15" t="s">
        <v>913</v>
      </c>
      <c r="X465" s="15">
        <v>1.6</v>
      </c>
      <c r="Y465" s="18" t="b">
        <v>0</v>
      </c>
      <c r="Z465" s="15" t="s">
        <v>271</v>
      </c>
      <c r="AA465" s="15">
        <v>0.1</v>
      </c>
      <c r="AB465" s="18" t="b">
        <v>0</v>
      </c>
      <c r="AC465" s="15"/>
      <c r="AD465" s="15" t="s">
        <v>519</v>
      </c>
      <c r="AE465" s="17">
        <v>17</v>
      </c>
      <c r="AF465" s="17">
        <v>4</v>
      </c>
      <c r="AG465" s="17">
        <v>38</v>
      </c>
      <c r="AH465" s="17">
        <v>0</v>
      </c>
      <c r="AI465" s="17">
        <v>0</v>
      </c>
      <c r="AJ465" s="17">
        <v>0</v>
      </c>
      <c r="AK465" s="17">
        <v>0</v>
      </c>
      <c r="AL465" s="15">
        <v>0</v>
      </c>
      <c r="AM465" s="15">
        <v>7.6</v>
      </c>
      <c r="AN465" s="15" t="s">
        <v>271</v>
      </c>
      <c r="AO465" s="15"/>
      <c r="AP465" s="15"/>
      <c r="AQ465" s="15"/>
      <c r="AR465" s="15"/>
      <c r="AS465" s="18" t="b">
        <v>0</v>
      </c>
      <c r="AT465" s="15" t="s">
        <v>2933</v>
      </c>
      <c r="AU465" s="17">
        <v>972</v>
      </c>
      <c r="AV465" s="17">
        <v>0</v>
      </c>
      <c r="AW465" s="17">
        <v>2</v>
      </c>
      <c r="AX465" s="17">
        <v>3</v>
      </c>
      <c r="AY465" s="17">
        <v>18</v>
      </c>
      <c r="AZ465" s="17">
        <v>0</v>
      </c>
      <c r="BA465" s="17">
        <v>0</v>
      </c>
      <c r="BB465" s="17">
        <v>0</v>
      </c>
      <c r="BC465" s="17">
        <v>3</v>
      </c>
      <c r="BD465" s="17">
        <v>0</v>
      </c>
      <c r="BE465" s="17">
        <v>0</v>
      </c>
      <c r="BF465" s="17">
        <v>0</v>
      </c>
      <c r="BG465" s="17">
        <v>166</v>
      </c>
      <c r="BH465" s="15">
        <v>145.4</v>
      </c>
      <c r="BI465" s="15">
        <v>205.8</v>
      </c>
      <c r="BJ465" s="15">
        <v>204</v>
      </c>
      <c r="BK465" s="15">
        <v>55.5</v>
      </c>
      <c r="BL465" s="17">
        <v>0</v>
      </c>
      <c r="BM465" s="17">
        <v>0</v>
      </c>
      <c r="BN465" s="17">
        <v>0</v>
      </c>
      <c r="BO465" s="17">
        <v>0</v>
      </c>
      <c r="BP465" s="17">
        <v>10</v>
      </c>
      <c r="BQ465" s="15">
        <v>1.26</v>
      </c>
      <c r="BR465" s="15">
        <v>1.07</v>
      </c>
      <c r="BS465" s="15">
        <v>2.33</v>
      </c>
      <c r="BT465" s="15">
        <v>17.829999999999998</v>
      </c>
      <c r="BU465" s="15"/>
      <c r="BV465" s="15"/>
      <c r="BW465" s="15"/>
      <c r="BX465" s="15"/>
      <c r="BY465" s="15"/>
      <c r="BZ465" s="15"/>
      <c r="CA465" s="15"/>
      <c r="CB465" s="15"/>
      <c r="CC465" s="17">
        <v>278</v>
      </c>
      <c r="CD465" s="17">
        <v>128</v>
      </c>
      <c r="CE465" s="17">
        <v>164</v>
      </c>
      <c r="CF465" s="17">
        <v>110</v>
      </c>
      <c r="CG465" s="17">
        <v>151</v>
      </c>
      <c r="CH465" s="17">
        <v>82</v>
      </c>
      <c r="CI465" s="17">
        <v>233</v>
      </c>
      <c r="CJ465" s="17">
        <v>119</v>
      </c>
      <c r="CK465" s="17">
        <v>0.12</v>
      </c>
      <c r="CL465" s="17">
        <v>0</v>
      </c>
      <c r="CM465" s="17">
        <v>0.1</v>
      </c>
      <c r="CN465" s="17">
        <v>0.22</v>
      </c>
      <c r="CO465" s="17">
        <v>1.65</v>
      </c>
      <c r="CP465" s="17">
        <v>1.67</v>
      </c>
      <c r="CQ465" s="17">
        <v>241</v>
      </c>
      <c r="CR465" s="17">
        <v>147</v>
      </c>
      <c r="CS465" s="17">
        <v>219</v>
      </c>
      <c r="CT465" s="17">
        <v>41</v>
      </c>
      <c r="CU465" s="17">
        <v>322</v>
      </c>
      <c r="CV465" s="17">
        <v>140</v>
      </c>
      <c r="CW465" s="17">
        <v>424</v>
      </c>
      <c r="CX465" s="17">
        <v>162</v>
      </c>
      <c r="CY465" s="17">
        <v>0.93</v>
      </c>
      <c r="CZ465" s="17">
        <v>0.28000000000000003</v>
      </c>
      <c r="DA465" s="17">
        <v>0</v>
      </c>
      <c r="DB465" s="15"/>
      <c r="DC465" s="15"/>
      <c r="DD465" s="15"/>
      <c r="DE465" s="15"/>
      <c r="DF465" s="15"/>
      <c r="DG465" s="15"/>
      <c r="DH465" s="15"/>
    </row>
    <row r="466" spans="1:112" ht="27.75" thickBot="1">
      <c r="A466" s="18" t="b">
        <v>1</v>
      </c>
      <c r="B466" s="18" t="b">
        <v>1</v>
      </c>
      <c r="C466" s="15"/>
      <c r="D466" s="15"/>
      <c r="E466" s="17">
        <v>611665</v>
      </c>
      <c r="F466" s="17">
        <v>0</v>
      </c>
      <c r="G466" s="17">
        <v>0</v>
      </c>
      <c r="H466" s="17">
        <v>0</v>
      </c>
      <c r="I466" s="17">
        <v>0</v>
      </c>
      <c r="J466" s="15">
        <v>0</v>
      </c>
      <c r="K466" s="17">
        <v>0</v>
      </c>
      <c r="L466" s="17">
        <v>3</v>
      </c>
      <c r="M466" s="15">
        <v>2.1</v>
      </c>
      <c r="N466" s="15"/>
      <c r="O466" s="17">
        <v>0</v>
      </c>
      <c r="P466" s="15" t="s">
        <v>5516</v>
      </c>
      <c r="Q466" s="15">
        <v>0</v>
      </c>
      <c r="R466" s="17">
        <v>461</v>
      </c>
      <c r="S466" s="18" t="b">
        <v>0</v>
      </c>
      <c r="T466" s="15"/>
      <c r="U466" s="15"/>
      <c r="V466" s="17">
        <v>60</v>
      </c>
      <c r="W466" s="15" t="s">
        <v>5517</v>
      </c>
      <c r="X466" s="15">
        <v>0</v>
      </c>
      <c r="Y466" s="18" t="b">
        <v>0</v>
      </c>
      <c r="Z466" s="15" t="s">
        <v>5518</v>
      </c>
      <c r="AA466" s="15">
        <v>0.2</v>
      </c>
      <c r="AB466" s="18" t="b">
        <v>0</v>
      </c>
      <c r="AC466" s="15"/>
      <c r="AD466" s="15" t="s">
        <v>519</v>
      </c>
      <c r="AE466" s="17">
        <v>17</v>
      </c>
      <c r="AF466" s="17">
        <v>4</v>
      </c>
      <c r="AG466" s="17">
        <v>0</v>
      </c>
      <c r="AH466" s="17">
        <v>0</v>
      </c>
      <c r="AI466" s="17">
        <v>0</v>
      </c>
      <c r="AJ466" s="17">
        <v>0</v>
      </c>
      <c r="AK466" s="17">
        <v>0</v>
      </c>
      <c r="AL466" s="15">
        <v>0</v>
      </c>
      <c r="AM466" s="15">
        <v>0</v>
      </c>
      <c r="AN466" s="15" t="s">
        <v>5518</v>
      </c>
      <c r="AO466" s="15"/>
      <c r="AP466" s="15"/>
      <c r="AQ466" s="15"/>
      <c r="AR466" s="15"/>
      <c r="AS466" s="18" t="b">
        <v>0</v>
      </c>
      <c r="AT466" s="15" t="s">
        <v>5519</v>
      </c>
      <c r="AU466" s="17">
        <v>0</v>
      </c>
      <c r="AV466" s="17">
        <v>0</v>
      </c>
      <c r="AW466" s="17">
        <v>0</v>
      </c>
      <c r="AX466" s="17">
        <v>0</v>
      </c>
      <c r="AY466" s="17">
        <v>0</v>
      </c>
      <c r="AZ466" s="17">
        <v>0</v>
      </c>
      <c r="BA466" s="17">
        <v>0</v>
      </c>
      <c r="BB466" s="17">
        <v>0</v>
      </c>
      <c r="BC466" s="17">
        <v>0</v>
      </c>
      <c r="BD466" s="17">
        <v>0</v>
      </c>
      <c r="BE466" s="17">
        <v>0</v>
      </c>
      <c r="BF466" s="17">
        <v>0</v>
      </c>
      <c r="BG466" s="17">
        <v>0</v>
      </c>
      <c r="BH466" s="15">
        <v>0</v>
      </c>
      <c r="BI466" s="15">
        <v>0</v>
      </c>
      <c r="BJ466" s="15">
        <v>0</v>
      </c>
      <c r="BK466" s="15">
        <v>0</v>
      </c>
      <c r="BL466" s="17">
        <v>0</v>
      </c>
      <c r="BM466" s="17">
        <v>0</v>
      </c>
      <c r="BN466" s="17">
        <v>0</v>
      </c>
      <c r="BO466" s="17">
        <v>0</v>
      </c>
      <c r="BP466" s="17">
        <v>0</v>
      </c>
      <c r="BQ466" s="15">
        <v>0</v>
      </c>
      <c r="BR466" s="15">
        <v>0</v>
      </c>
      <c r="BS466" s="15">
        <v>0</v>
      </c>
      <c r="BT466" s="15">
        <v>0</v>
      </c>
      <c r="BU466" s="15"/>
      <c r="BV466" s="15"/>
      <c r="BW466" s="15"/>
      <c r="BX466" s="15"/>
      <c r="BY466" s="15"/>
      <c r="BZ466" s="15"/>
      <c r="CA466" s="15"/>
      <c r="CB466" s="15"/>
      <c r="CC466" s="17">
        <v>552</v>
      </c>
      <c r="CD466" s="17">
        <v>241</v>
      </c>
      <c r="CE466" s="17">
        <v>552</v>
      </c>
      <c r="CF466" s="17">
        <v>241</v>
      </c>
      <c r="CG466" s="17">
        <v>552</v>
      </c>
      <c r="CH466" s="17">
        <v>241</v>
      </c>
      <c r="CI466" s="17">
        <v>552</v>
      </c>
      <c r="CJ466" s="17">
        <v>241</v>
      </c>
      <c r="CK466" s="17">
        <v>0</v>
      </c>
      <c r="CL466" s="17">
        <v>0</v>
      </c>
      <c r="CM466" s="17">
        <v>0</v>
      </c>
      <c r="CN466" s="17">
        <v>0</v>
      </c>
      <c r="CO466" s="17">
        <v>0</v>
      </c>
      <c r="CP466" s="17">
        <v>0</v>
      </c>
      <c r="CQ466" s="17">
        <v>107</v>
      </c>
      <c r="CR466" s="17">
        <v>70</v>
      </c>
      <c r="CS466" s="17">
        <v>501</v>
      </c>
      <c r="CT466" s="17">
        <v>205</v>
      </c>
      <c r="CU466" s="17">
        <v>552</v>
      </c>
      <c r="CV466" s="17">
        <v>241</v>
      </c>
      <c r="CW466" s="17">
        <v>333</v>
      </c>
      <c r="CX466" s="17">
        <v>121</v>
      </c>
      <c r="CY466" s="17">
        <v>0</v>
      </c>
      <c r="CZ466" s="17">
        <v>0</v>
      </c>
      <c r="DA466" s="17">
        <v>0</v>
      </c>
      <c r="DB466" s="15"/>
      <c r="DC466" s="15"/>
      <c r="DD466" s="15"/>
      <c r="DE466" s="15"/>
      <c r="DF466" s="15"/>
      <c r="DG466" s="15"/>
      <c r="DH466" s="15"/>
    </row>
    <row r="467" spans="1:112" ht="17.25" thickBot="1">
      <c r="A467" s="18" t="b">
        <v>1</v>
      </c>
      <c r="B467" s="18" t="b">
        <v>1</v>
      </c>
      <c r="C467" s="15"/>
      <c r="D467" s="15"/>
      <c r="E467" s="17">
        <v>636852</v>
      </c>
      <c r="F467" s="17">
        <v>0</v>
      </c>
      <c r="G467" s="17">
        <v>0</v>
      </c>
      <c r="H467" s="17">
        <v>0</v>
      </c>
      <c r="I467" s="17">
        <v>0</v>
      </c>
      <c r="J467" s="15">
        <v>0</v>
      </c>
      <c r="K467" s="17">
        <v>0</v>
      </c>
      <c r="L467" s="17">
        <v>3</v>
      </c>
      <c r="M467" s="15">
        <v>1.5</v>
      </c>
      <c r="N467" s="15"/>
      <c r="O467" s="17">
        <v>0</v>
      </c>
      <c r="P467" s="15" t="s">
        <v>907</v>
      </c>
      <c r="Q467" s="15">
        <v>0</v>
      </c>
      <c r="R467" s="17">
        <v>462</v>
      </c>
      <c r="S467" s="18" t="b">
        <v>0</v>
      </c>
      <c r="T467" s="15"/>
      <c r="U467" s="15"/>
      <c r="V467" s="17">
        <v>50</v>
      </c>
      <c r="W467" s="15" t="s">
        <v>5520</v>
      </c>
      <c r="X467" s="15">
        <v>0</v>
      </c>
      <c r="Y467" s="18" t="b">
        <v>0</v>
      </c>
      <c r="Z467" s="15" t="s">
        <v>5521</v>
      </c>
      <c r="AA467" s="15">
        <v>0.1</v>
      </c>
      <c r="AB467" s="18" t="b">
        <v>0</v>
      </c>
      <c r="AC467" s="15"/>
      <c r="AD467" s="15" t="s">
        <v>519</v>
      </c>
      <c r="AE467" s="17">
        <v>17</v>
      </c>
      <c r="AF467" s="17">
        <v>4</v>
      </c>
      <c r="AG467" s="17">
        <v>0</v>
      </c>
      <c r="AH467" s="17">
        <v>0</v>
      </c>
      <c r="AI467" s="17">
        <v>0</v>
      </c>
      <c r="AJ467" s="17">
        <v>0</v>
      </c>
      <c r="AK467" s="17">
        <v>0</v>
      </c>
      <c r="AL467" s="15">
        <v>0</v>
      </c>
      <c r="AM467" s="15">
        <v>0</v>
      </c>
      <c r="AN467" s="15" t="s">
        <v>5521</v>
      </c>
      <c r="AO467" s="15"/>
      <c r="AP467" s="15"/>
      <c r="AQ467" s="15"/>
      <c r="AR467" s="15"/>
      <c r="AS467" s="18" t="b">
        <v>0</v>
      </c>
      <c r="AT467" s="15" t="s">
        <v>5522</v>
      </c>
      <c r="AU467" s="17">
        <v>0</v>
      </c>
      <c r="AV467" s="17">
        <v>0</v>
      </c>
      <c r="AW467" s="17">
        <v>0</v>
      </c>
      <c r="AX467" s="17">
        <v>0</v>
      </c>
      <c r="AY467" s="17">
        <v>0</v>
      </c>
      <c r="AZ467" s="17">
        <v>0</v>
      </c>
      <c r="BA467" s="17">
        <v>0</v>
      </c>
      <c r="BB467" s="17">
        <v>0</v>
      </c>
      <c r="BC467" s="17">
        <v>0</v>
      </c>
      <c r="BD467" s="17">
        <v>0</v>
      </c>
      <c r="BE467" s="17">
        <v>0</v>
      </c>
      <c r="BF467" s="17">
        <v>0</v>
      </c>
      <c r="BG467" s="17">
        <v>0</v>
      </c>
      <c r="BH467" s="15">
        <v>0</v>
      </c>
      <c r="BI467" s="15">
        <v>0</v>
      </c>
      <c r="BJ467" s="15">
        <v>0</v>
      </c>
      <c r="BK467" s="15">
        <v>0</v>
      </c>
      <c r="BL467" s="17">
        <v>0</v>
      </c>
      <c r="BM467" s="17">
        <v>0</v>
      </c>
      <c r="BN467" s="17">
        <v>0</v>
      </c>
      <c r="BO467" s="17">
        <v>0</v>
      </c>
      <c r="BP467" s="17">
        <v>0</v>
      </c>
      <c r="BQ467" s="15">
        <v>0</v>
      </c>
      <c r="BR467" s="15">
        <v>0</v>
      </c>
      <c r="BS467" s="15">
        <v>0</v>
      </c>
      <c r="BT467" s="15">
        <v>0</v>
      </c>
      <c r="BU467" s="15"/>
      <c r="BV467" s="15"/>
      <c r="BW467" s="15"/>
      <c r="BX467" s="15"/>
      <c r="BY467" s="15"/>
      <c r="BZ467" s="15"/>
      <c r="CA467" s="15"/>
      <c r="CB467" s="15"/>
      <c r="CC467" s="17">
        <v>533</v>
      </c>
      <c r="CD467" s="17">
        <v>228</v>
      </c>
      <c r="CE467" s="17">
        <v>533</v>
      </c>
      <c r="CF467" s="17">
        <v>228</v>
      </c>
      <c r="CG467" s="17">
        <v>531</v>
      </c>
      <c r="CH467" s="17">
        <v>228</v>
      </c>
      <c r="CI467" s="17">
        <v>533</v>
      </c>
      <c r="CJ467" s="17">
        <v>228</v>
      </c>
      <c r="CK467" s="17">
        <v>0</v>
      </c>
      <c r="CL467" s="17">
        <v>0</v>
      </c>
      <c r="CM467" s="17">
        <v>0</v>
      </c>
      <c r="CN467" s="17">
        <v>0</v>
      </c>
      <c r="CO467" s="17">
        <v>0</v>
      </c>
      <c r="CP467" s="17">
        <v>0</v>
      </c>
      <c r="CQ467" s="17">
        <v>362</v>
      </c>
      <c r="CR467" s="17">
        <v>217</v>
      </c>
      <c r="CS467" s="17">
        <v>340</v>
      </c>
      <c r="CT467" s="17">
        <v>111</v>
      </c>
      <c r="CU467" s="17">
        <v>533</v>
      </c>
      <c r="CV467" s="17">
        <v>228</v>
      </c>
      <c r="CW467" s="17">
        <v>437</v>
      </c>
      <c r="CX467" s="17">
        <v>168</v>
      </c>
      <c r="CY467" s="17">
        <v>0</v>
      </c>
      <c r="CZ467" s="17">
        <v>0</v>
      </c>
      <c r="DA467" s="17">
        <v>0</v>
      </c>
      <c r="DB467" s="15"/>
      <c r="DC467" s="15"/>
      <c r="DD467" s="15"/>
      <c r="DE467" s="15"/>
      <c r="DF467" s="15"/>
      <c r="DG467" s="15"/>
      <c r="DH467" s="15"/>
    </row>
    <row r="468" spans="1:112" ht="27.75" thickBot="1">
      <c r="A468" s="18" t="b">
        <v>1</v>
      </c>
      <c r="B468" s="18" t="b">
        <v>1</v>
      </c>
      <c r="C468" s="15"/>
      <c r="D468" s="15"/>
      <c r="E468" s="17">
        <v>470313</v>
      </c>
      <c r="F468" s="17">
        <v>0</v>
      </c>
      <c r="G468" s="17">
        <v>0</v>
      </c>
      <c r="H468" s="17">
        <v>0</v>
      </c>
      <c r="I468" s="17">
        <v>0</v>
      </c>
      <c r="J468" s="15">
        <v>0</v>
      </c>
      <c r="K468" s="17">
        <v>0</v>
      </c>
      <c r="L468" s="17">
        <v>4</v>
      </c>
      <c r="M468" s="15">
        <v>2</v>
      </c>
      <c r="N468" s="15"/>
      <c r="O468" s="17">
        <v>0</v>
      </c>
      <c r="P468" s="15" t="s">
        <v>916</v>
      </c>
      <c r="Q468" s="15">
        <v>0</v>
      </c>
      <c r="R468" s="17">
        <v>463</v>
      </c>
      <c r="S468" s="18" t="b">
        <v>0</v>
      </c>
      <c r="T468" s="15"/>
      <c r="U468" s="15"/>
      <c r="V468" s="17">
        <v>60</v>
      </c>
      <c r="W468" s="15" t="s">
        <v>3750</v>
      </c>
      <c r="X468" s="15">
        <v>3.3</v>
      </c>
      <c r="Y468" s="18" t="b">
        <v>0</v>
      </c>
      <c r="Z468" s="15" t="s">
        <v>3751</v>
      </c>
      <c r="AA468" s="15">
        <v>1.6</v>
      </c>
      <c r="AB468" s="18" t="b">
        <v>0</v>
      </c>
      <c r="AC468" s="15"/>
      <c r="AD468" s="15" t="s">
        <v>519</v>
      </c>
      <c r="AE468" s="17">
        <v>17</v>
      </c>
      <c r="AF468" s="17">
        <v>4</v>
      </c>
      <c r="AG468" s="17">
        <v>108</v>
      </c>
      <c r="AH468" s="17">
        <v>0</v>
      </c>
      <c r="AI468" s="17">
        <v>0</v>
      </c>
      <c r="AJ468" s="17">
        <v>0</v>
      </c>
      <c r="AK468" s="17">
        <v>0</v>
      </c>
      <c r="AL468" s="15">
        <v>0</v>
      </c>
      <c r="AM468" s="15">
        <v>18</v>
      </c>
      <c r="AN468" s="15" t="s">
        <v>3751</v>
      </c>
      <c r="AO468" s="15"/>
      <c r="AP468" s="15"/>
      <c r="AQ468" s="15"/>
      <c r="AR468" s="15"/>
      <c r="AS468" s="18" t="b">
        <v>0</v>
      </c>
      <c r="AT468" s="15" t="s">
        <v>3752</v>
      </c>
      <c r="AU468" s="17">
        <v>1896</v>
      </c>
      <c r="AV468" s="17">
        <v>8</v>
      </c>
      <c r="AW468" s="17">
        <v>4</v>
      </c>
      <c r="AX468" s="17">
        <v>8</v>
      </c>
      <c r="AY468" s="17">
        <v>29</v>
      </c>
      <c r="AZ468" s="17">
        <v>1</v>
      </c>
      <c r="BA468" s="17">
        <v>0</v>
      </c>
      <c r="BB468" s="17">
        <v>0</v>
      </c>
      <c r="BC468" s="17">
        <v>0</v>
      </c>
      <c r="BD468" s="17">
        <v>0</v>
      </c>
      <c r="BE468" s="17">
        <v>0</v>
      </c>
      <c r="BF468" s="17">
        <v>12</v>
      </c>
      <c r="BG468" s="17">
        <v>399</v>
      </c>
      <c r="BH468" s="15">
        <v>447.2</v>
      </c>
      <c r="BI468" s="15">
        <v>314.39999999999998</v>
      </c>
      <c r="BJ468" s="15">
        <v>425</v>
      </c>
      <c r="BK468" s="15">
        <v>117.5</v>
      </c>
      <c r="BL468" s="17">
        <v>0</v>
      </c>
      <c r="BM468" s="17">
        <v>0</v>
      </c>
      <c r="BN468" s="17">
        <v>0</v>
      </c>
      <c r="BO468" s="17">
        <v>0</v>
      </c>
      <c r="BP468" s="17">
        <v>24</v>
      </c>
      <c r="BQ468" s="15">
        <v>6.59</v>
      </c>
      <c r="BR468" s="15">
        <v>1.53</v>
      </c>
      <c r="BS468" s="15">
        <v>8.1199999999999992</v>
      </c>
      <c r="BT468" s="15">
        <v>25.67</v>
      </c>
      <c r="BU468" s="15"/>
      <c r="BV468" s="15"/>
      <c r="BW468" s="15"/>
      <c r="BX468" s="15"/>
      <c r="BY468" s="17">
        <v>1</v>
      </c>
      <c r="BZ468" s="15"/>
      <c r="CA468" s="15"/>
      <c r="CB468" s="15"/>
      <c r="CC468" s="17">
        <v>130</v>
      </c>
      <c r="CD468" s="17">
        <v>12</v>
      </c>
      <c r="CE468" s="17">
        <v>116</v>
      </c>
      <c r="CF468" s="17">
        <v>7</v>
      </c>
      <c r="CG468" s="17">
        <v>56</v>
      </c>
      <c r="CH468" s="17">
        <v>21</v>
      </c>
      <c r="CI468" s="17">
        <v>93</v>
      </c>
      <c r="CJ468" s="17">
        <v>15</v>
      </c>
      <c r="CK468" s="17">
        <v>0.31</v>
      </c>
      <c r="CL468" s="17">
        <v>0</v>
      </c>
      <c r="CM468" s="17">
        <v>7.0000000000000007E-2</v>
      </c>
      <c r="CN468" s="17">
        <v>0.38</v>
      </c>
      <c r="CO468" s="17">
        <v>1.22</v>
      </c>
      <c r="CP468" s="17">
        <v>1.38</v>
      </c>
      <c r="CQ468" s="17">
        <v>92</v>
      </c>
      <c r="CR468" s="17">
        <v>23</v>
      </c>
      <c r="CS468" s="17">
        <v>486</v>
      </c>
      <c r="CT468" s="17">
        <v>53</v>
      </c>
      <c r="CU468" s="17">
        <v>135</v>
      </c>
      <c r="CV468" s="17">
        <v>12</v>
      </c>
      <c r="CW468" s="17">
        <v>155</v>
      </c>
      <c r="CX468" s="17">
        <v>26</v>
      </c>
      <c r="CY468" s="17">
        <v>1.1399999999999999</v>
      </c>
      <c r="CZ468" s="17">
        <v>0.38</v>
      </c>
      <c r="DA468" s="17">
        <v>0</v>
      </c>
      <c r="DB468" s="15"/>
      <c r="DC468" s="15"/>
      <c r="DD468" s="15"/>
      <c r="DE468" s="15"/>
      <c r="DF468" s="15"/>
      <c r="DG468" s="15"/>
      <c r="DH468" s="15"/>
    </row>
    <row r="469" spans="1:112" ht="17.25" thickBot="1">
      <c r="A469" s="18" t="b">
        <v>1</v>
      </c>
      <c r="B469" s="18" t="b">
        <v>1</v>
      </c>
      <c r="C469" s="15"/>
      <c r="D469" s="15"/>
      <c r="E469" s="17">
        <v>216646</v>
      </c>
      <c r="F469" s="17">
        <v>0</v>
      </c>
      <c r="G469" s="17">
        <v>0</v>
      </c>
      <c r="H469" s="17">
        <v>0</v>
      </c>
      <c r="I469" s="17">
        <v>0</v>
      </c>
      <c r="J469" s="15">
        <v>0</v>
      </c>
      <c r="K469" s="17">
        <v>0</v>
      </c>
      <c r="L469" s="17">
        <v>4</v>
      </c>
      <c r="M469" s="15">
        <v>2</v>
      </c>
      <c r="N469" s="15"/>
      <c r="O469" s="17">
        <v>0</v>
      </c>
      <c r="P469" s="15" t="s">
        <v>641</v>
      </c>
      <c r="Q469" s="15">
        <v>0</v>
      </c>
      <c r="R469" s="17">
        <v>464</v>
      </c>
      <c r="S469" s="18" t="b">
        <v>0</v>
      </c>
      <c r="T469" s="15"/>
      <c r="U469" s="15"/>
      <c r="V469" s="17">
        <v>60</v>
      </c>
      <c r="W469" s="15" t="s">
        <v>642</v>
      </c>
      <c r="X469" s="15">
        <v>1.4</v>
      </c>
      <c r="Y469" s="18" t="b">
        <v>0</v>
      </c>
      <c r="Z469" s="15" t="s">
        <v>253</v>
      </c>
      <c r="AA469" s="15">
        <v>1.5</v>
      </c>
      <c r="AB469" s="18" t="b">
        <v>0</v>
      </c>
      <c r="AC469" s="15"/>
      <c r="AD469" s="15" t="s">
        <v>519</v>
      </c>
      <c r="AE469" s="17">
        <v>17</v>
      </c>
      <c r="AF469" s="17">
        <v>4</v>
      </c>
      <c r="AG469" s="17">
        <v>27</v>
      </c>
      <c r="AH469" s="17">
        <v>0</v>
      </c>
      <c r="AI469" s="17">
        <v>0</v>
      </c>
      <c r="AJ469" s="17">
        <v>0</v>
      </c>
      <c r="AK469" s="17">
        <v>0</v>
      </c>
      <c r="AL469" s="15">
        <v>0</v>
      </c>
      <c r="AM469" s="15">
        <v>4.5</v>
      </c>
      <c r="AN469" s="15" t="s">
        <v>253</v>
      </c>
      <c r="AO469" s="15"/>
      <c r="AP469" s="15"/>
      <c r="AQ469" s="15"/>
      <c r="AR469" s="15"/>
      <c r="AS469" s="18" t="b">
        <v>0</v>
      </c>
      <c r="AT469" s="15" t="s">
        <v>2420</v>
      </c>
      <c r="AU469" s="17">
        <v>517</v>
      </c>
      <c r="AV469" s="17">
        <v>1</v>
      </c>
      <c r="AW469" s="17">
        <v>1</v>
      </c>
      <c r="AX469" s="17">
        <v>1</v>
      </c>
      <c r="AY469" s="17">
        <v>11</v>
      </c>
      <c r="AZ469" s="17">
        <v>0</v>
      </c>
      <c r="BA469" s="17">
        <v>0</v>
      </c>
      <c r="BB469" s="17">
        <v>0</v>
      </c>
      <c r="BC469" s="17">
        <v>3</v>
      </c>
      <c r="BD469" s="17">
        <v>0</v>
      </c>
      <c r="BE469" s="17">
        <v>0</v>
      </c>
      <c r="BF469" s="17">
        <v>0</v>
      </c>
      <c r="BG469" s="17">
        <v>70</v>
      </c>
      <c r="BH469" s="15">
        <v>58</v>
      </c>
      <c r="BI469" s="15">
        <v>46.7</v>
      </c>
      <c r="BJ469" s="15">
        <v>163</v>
      </c>
      <c r="BK469" s="15">
        <v>25.5</v>
      </c>
      <c r="BL469" s="17">
        <v>0</v>
      </c>
      <c r="BM469" s="17">
        <v>0</v>
      </c>
      <c r="BN469" s="17">
        <v>0</v>
      </c>
      <c r="BO469" s="17">
        <v>0</v>
      </c>
      <c r="BP469" s="17">
        <v>4</v>
      </c>
      <c r="BQ469" s="15">
        <v>3.13</v>
      </c>
      <c r="BR469" s="15">
        <v>0.54</v>
      </c>
      <c r="BS469" s="15">
        <v>3.67</v>
      </c>
      <c r="BT469" s="15">
        <v>9.9700000000000006</v>
      </c>
      <c r="BU469" s="15"/>
      <c r="BV469" s="15"/>
      <c r="BW469" s="15"/>
      <c r="BX469" s="15"/>
      <c r="BY469" s="17">
        <v>4</v>
      </c>
      <c r="BZ469" s="15"/>
      <c r="CA469" s="15"/>
      <c r="CB469" s="15"/>
      <c r="CC469" s="17">
        <v>331</v>
      </c>
      <c r="CD469" s="17">
        <v>38</v>
      </c>
      <c r="CE469" s="17">
        <v>291</v>
      </c>
      <c r="CF469" s="17">
        <v>35</v>
      </c>
      <c r="CG469" s="17">
        <v>185</v>
      </c>
      <c r="CH469" s="17">
        <v>35</v>
      </c>
      <c r="CI469" s="17">
        <v>301</v>
      </c>
      <c r="CJ469" s="17">
        <v>36</v>
      </c>
      <c r="CK469" s="17">
        <v>0.54</v>
      </c>
      <c r="CL469" s="17">
        <v>0</v>
      </c>
      <c r="CM469" s="17">
        <v>0.09</v>
      </c>
      <c r="CN469" s="17">
        <v>0.63</v>
      </c>
      <c r="CO469" s="17">
        <v>1.74</v>
      </c>
      <c r="CP469" s="17">
        <v>1.91</v>
      </c>
      <c r="CQ469" s="17">
        <v>72</v>
      </c>
      <c r="CR469" s="17">
        <v>19</v>
      </c>
      <c r="CS469" s="17">
        <v>466</v>
      </c>
      <c r="CT469" s="17">
        <v>49</v>
      </c>
      <c r="CU469" s="17">
        <v>342</v>
      </c>
      <c r="CV469" s="17">
        <v>37</v>
      </c>
      <c r="CW469" s="17">
        <v>160</v>
      </c>
      <c r="CX469" s="17">
        <v>27</v>
      </c>
      <c r="CY469" s="17">
        <v>0.7</v>
      </c>
      <c r="CZ469" s="17">
        <v>0.17</v>
      </c>
      <c r="DA469" s="17">
        <v>0</v>
      </c>
      <c r="DB469" s="15"/>
      <c r="DC469" s="15"/>
      <c r="DD469" s="15"/>
      <c r="DE469" s="15"/>
      <c r="DF469" s="15"/>
      <c r="DG469" s="15"/>
      <c r="DH469" s="15"/>
    </row>
    <row r="470" spans="1:112" ht="17.25" thickBot="1">
      <c r="A470" s="18" t="b">
        <v>1</v>
      </c>
      <c r="B470" s="18" t="b">
        <v>1</v>
      </c>
      <c r="C470" s="15"/>
      <c r="D470" s="15"/>
      <c r="E470" s="17">
        <v>538207</v>
      </c>
      <c r="F470" s="17">
        <v>0</v>
      </c>
      <c r="G470" s="17">
        <v>0</v>
      </c>
      <c r="H470" s="17">
        <v>0</v>
      </c>
      <c r="I470" s="17">
        <v>0</v>
      </c>
      <c r="J470" s="15">
        <v>0</v>
      </c>
      <c r="K470" s="17">
        <v>0</v>
      </c>
      <c r="L470" s="17">
        <v>4</v>
      </c>
      <c r="M470" s="15">
        <v>2</v>
      </c>
      <c r="N470" s="15"/>
      <c r="O470" s="17">
        <v>0</v>
      </c>
      <c r="P470" s="15" t="s">
        <v>549</v>
      </c>
      <c r="Q470" s="15">
        <v>0</v>
      </c>
      <c r="R470" s="17">
        <v>465</v>
      </c>
      <c r="S470" s="18" t="b">
        <v>0</v>
      </c>
      <c r="T470" s="15"/>
      <c r="U470" s="15"/>
      <c r="V470" s="17">
        <v>60</v>
      </c>
      <c r="W470" s="15" t="s">
        <v>1656</v>
      </c>
      <c r="X470" s="15">
        <v>3.2</v>
      </c>
      <c r="Y470" s="18" t="b">
        <v>0</v>
      </c>
      <c r="Z470" s="15" t="s">
        <v>1657</v>
      </c>
      <c r="AA470" s="15">
        <v>2.2999999999999998</v>
      </c>
      <c r="AB470" s="18" t="b">
        <v>0</v>
      </c>
      <c r="AC470" s="15"/>
      <c r="AD470" s="15" t="s">
        <v>519</v>
      </c>
      <c r="AE470" s="17">
        <v>17</v>
      </c>
      <c r="AF470" s="17">
        <v>4</v>
      </c>
      <c r="AG470" s="17">
        <v>76</v>
      </c>
      <c r="AH470" s="17">
        <v>0</v>
      </c>
      <c r="AI470" s="17">
        <v>0</v>
      </c>
      <c r="AJ470" s="17">
        <v>0</v>
      </c>
      <c r="AK470" s="17">
        <v>0</v>
      </c>
      <c r="AL470" s="15">
        <v>0</v>
      </c>
      <c r="AM470" s="15">
        <v>12.7</v>
      </c>
      <c r="AN470" s="15" t="s">
        <v>1657</v>
      </c>
      <c r="AO470" s="15"/>
      <c r="AP470" s="15"/>
      <c r="AQ470" s="15"/>
      <c r="AR470" s="15"/>
      <c r="AS470" s="18" t="b">
        <v>0</v>
      </c>
      <c r="AT470" s="15" t="s">
        <v>2940</v>
      </c>
      <c r="AU470" s="17">
        <v>805</v>
      </c>
      <c r="AV470" s="17">
        <v>7</v>
      </c>
      <c r="AW470" s="17">
        <v>1</v>
      </c>
      <c r="AX470" s="17">
        <v>2</v>
      </c>
      <c r="AY470" s="17">
        <v>14</v>
      </c>
      <c r="AZ470" s="17">
        <v>0</v>
      </c>
      <c r="BA470" s="17">
        <v>0</v>
      </c>
      <c r="BB470" s="17">
        <v>0</v>
      </c>
      <c r="BC470" s="17">
        <v>0</v>
      </c>
      <c r="BD470" s="17">
        <v>0</v>
      </c>
      <c r="BE470" s="17">
        <v>0</v>
      </c>
      <c r="BF470" s="17">
        <v>13</v>
      </c>
      <c r="BG470" s="17">
        <v>284</v>
      </c>
      <c r="BH470" s="15">
        <v>256.60000000000002</v>
      </c>
      <c r="BI470" s="15">
        <v>82.6</v>
      </c>
      <c r="BJ470" s="15">
        <v>284</v>
      </c>
      <c r="BK470" s="15">
        <v>62.2</v>
      </c>
      <c r="BL470" s="17">
        <v>0</v>
      </c>
      <c r="BM470" s="17">
        <v>0</v>
      </c>
      <c r="BN470" s="17">
        <v>0</v>
      </c>
      <c r="BO470" s="17">
        <v>0</v>
      </c>
      <c r="BP470" s="17">
        <v>8</v>
      </c>
      <c r="BQ470" s="15">
        <v>4.28</v>
      </c>
      <c r="BR470" s="15">
        <v>0.62</v>
      </c>
      <c r="BS470" s="15">
        <v>4.9000000000000004</v>
      </c>
      <c r="BT470" s="15">
        <v>14.48</v>
      </c>
      <c r="BU470" s="15"/>
      <c r="BV470" s="15"/>
      <c r="BW470" s="15"/>
      <c r="BX470" s="15"/>
      <c r="BY470" s="17">
        <v>2</v>
      </c>
      <c r="BZ470" s="15"/>
      <c r="CA470" s="15"/>
      <c r="CB470" s="15"/>
      <c r="CC470" s="17">
        <v>222</v>
      </c>
      <c r="CD470" s="17">
        <v>21</v>
      </c>
      <c r="CE470" s="17">
        <v>252</v>
      </c>
      <c r="CF470" s="17">
        <v>29</v>
      </c>
      <c r="CG470" s="17">
        <v>105</v>
      </c>
      <c r="CH470" s="17">
        <v>25</v>
      </c>
      <c r="CI470" s="17">
        <v>218</v>
      </c>
      <c r="CJ470" s="17">
        <v>24</v>
      </c>
      <c r="CK470" s="17">
        <v>0.48</v>
      </c>
      <c r="CL470" s="17">
        <v>0</v>
      </c>
      <c r="CM470" s="17">
        <v>7.0000000000000007E-2</v>
      </c>
      <c r="CN470" s="17">
        <v>0.55000000000000004</v>
      </c>
      <c r="CO470" s="17">
        <v>1.62</v>
      </c>
      <c r="CP470" s="17">
        <v>1.57</v>
      </c>
      <c r="CQ470" s="17">
        <v>102</v>
      </c>
      <c r="CR470" s="17">
        <v>25</v>
      </c>
      <c r="CS470" s="17">
        <v>496</v>
      </c>
      <c r="CT470" s="17">
        <v>55</v>
      </c>
      <c r="CU470" s="17">
        <v>153</v>
      </c>
      <c r="CV470" s="17">
        <v>14</v>
      </c>
      <c r="CW470" s="17">
        <v>124</v>
      </c>
      <c r="CX470" s="17">
        <v>20</v>
      </c>
      <c r="CY470" s="17">
        <v>0.89</v>
      </c>
      <c r="CZ470" s="17">
        <v>0.22</v>
      </c>
      <c r="DA470" s="17">
        <v>0</v>
      </c>
      <c r="DB470" s="15"/>
      <c r="DC470" s="15"/>
      <c r="DD470" s="15"/>
      <c r="DE470" s="15"/>
      <c r="DF470" s="15"/>
      <c r="DG470" s="15"/>
      <c r="DH470" s="15"/>
    </row>
    <row r="471" spans="1:112" ht="17.25" thickBot="1">
      <c r="A471" s="18" t="b">
        <v>1</v>
      </c>
      <c r="B471" s="18" t="b">
        <v>1</v>
      </c>
      <c r="C471" s="15"/>
      <c r="D471" s="15"/>
      <c r="E471" s="17">
        <v>599303</v>
      </c>
      <c r="F471" s="17">
        <v>0</v>
      </c>
      <c r="G471" s="17">
        <v>0</v>
      </c>
      <c r="H471" s="17">
        <v>0</v>
      </c>
      <c r="I471" s="17">
        <v>0</v>
      </c>
      <c r="J471" s="15">
        <v>0</v>
      </c>
      <c r="K471" s="17">
        <v>0</v>
      </c>
      <c r="L471" s="17">
        <v>4</v>
      </c>
      <c r="M471" s="15">
        <v>1</v>
      </c>
      <c r="N471" s="15"/>
      <c r="O471" s="17">
        <v>0</v>
      </c>
      <c r="P471" s="15" t="s">
        <v>907</v>
      </c>
      <c r="Q471" s="15">
        <v>0</v>
      </c>
      <c r="R471" s="17">
        <v>466</v>
      </c>
      <c r="S471" s="18" t="b">
        <v>0</v>
      </c>
      <c r="T471" s="15"/>
      <c r="U471" s="15"/>
      <c r="V471" s="17">
        <v>45</v>
      </c>
      <c r="W471" s="15" t="s">
        <v>2069</v>
      </c>
      <c r="X471" s="15">
        <v>1</v>
      </c>
      <c r="Y471" s="18" t="b">
        <v>0</v>
      </c>
      <c r="Z471" s="15" t="s">
        <v>2070</v>
      </c>
      <c r="AA471" s="15">
        <v>0.7</v>
      </c>
      <c r="AB471" s="18" t="b">
        <v>0</v>
      </c>
      <c r="AC471" s="15"/>
      <c r="AD471" s="15" t="s">
        <v>519</v>
      </c>
      <c r="AE471" s="17">
        <v>17</v>
      </c>
      <c r="AF471" s="17">
        <v>4</v>
      </c>
      <c r="AG471" s="17">
        <v>1</v>
      </c>
      <c r="AH471" s="17">
        <v>0</v>
      </c>
      <c r="AI471" s="17">
        <v>0</v>
      </c>
      <c r="AJ471" s="17">
        <v>0</v>
      </c>
      <c r="AK471" s="17">
        <v>0</v>
      </c>
      <c r="AL471" s="15">
        <v>0</v>
      </c>
      <c r="AM471" s="15">
        <v>0.2</v>
      </c>
      <c r="AN471" s="15" t="s">
        <v>2070</v>
      </c>
      <c r="AO471" s="15"/>
      <c r="AP471" s="15"/>
      <c r="AQ471" s="15"/>
      <c r="AR471" s="15"/>
      <c r="AS471" s="18" t="b">
        <v>0</v>
      </c>
      <c r="AT471" s="15" t="s">
        <v>2941</v>
      </c>
      <c r="AU471" s="17">
        <v>13</v>
      </c>
      <c r="AV471" s="17">
        <v>0</v>
      </c>
      <c r="AW471" s="17">
        <v>0</v>
      </c>
      <c r="AX471" s="17">
        <v>0</v>
      </c>
      <c r="AY471" s="17">
        <v>1</v>
      </c>
      <c r="AZ471" s="17">
        <v>0</v>
      </c>
      <c r="BA471" s="17">
        <v>0</v>
      </c>
      <c r="BB471" s="17">
        <v>0</v>
      </c>
      <c r="BC471" s="17">
        <v>0</v>
      </c>
      <c r="BD471" s="17">
        <v>0</v>
      </c>
      <c r="BE471" s="17">
        <v>0</v>
      </c>
      <c r="BF471" s="17">
        <v>0</v>
      </c>
      <c r="BG471" s="17">
        <v>2</v>
      </c>
      <c r="BH471" s="15">
        <v>0</v>
      </c>
      <c r="BI471" s="15">
        <v>0</v>
      </c>
      <c r="BJ471" s="15">
        <v>5</v>
      </c>
      <c r="BK471" s="15">
        <v>0.5</v>
      </c>
      <c r="BL471" s="17">
        <v>0</v>
      </c>
      <c r="BM471" s="17">
        <v>0</v>
      </c>
      <c r="BN471" s="17">
        <v>0</v>
      </c>
      <c r="BO471" s="17">
        <v>0</v>
      </c>
      <c r="BP471" s="17">
        <v>0</v>
      </c>
      <c r="BQ471" s="15">
        <v>0.03</v>
      </c>
      <c r="BR471" s="15">
        <v>0</v>
      </c>
      <c r="BS471" s="15">
        <v>0.03</v>
      </c>
      <c r="BT471" s="15">
        <v>0.37</v>
      </c>
      <c r="BU471" s="15"/>
      <c r="BV471" s="15"/>
      <c r="BW471" s="15"/>
      <c r="BX471" s="15"/>
      <c r="BY471" s="15"/>
      <c r="BZ471" s="15"/>
      <c r="CA471" s="15"/>
      <c r="CB471" s="15"/>
      <c r="CC471" s="17">
        <v>486</v>
      </c>
      <c r="CD471" s="17">
        <v>54</v>
      </c>
      <c r="CE471" s="17">
        <v>481</v>
      </c>
      <c r="CF471" s="17">
        <v>54</v>
      </c>
      <c r="CG471" s="17">
        <v>338</v>
      </c>
      <c r="CH471" s="17">
        <v>44</v>
      </c>
      <c r="CI471" s="17">
        <v>389</v>
      </c>
      <c r="CJ471" s="17">
        <v>45</v>
      </c>
      <c r="CK471" s="17">
        <v>0.21</v>
      </c>
      <c r="CL471" s="17">
        <v>0</v>
      </c>
      <c r="CM471" s="17">
        <v>0</v>
      </c>
      <c r="CN471" s="17">
        <v>0.21</v>
      </c>
      <c r="CO471" s="17">
        <v>2.56</v>
      </c>
      <c r="CP471" s="17">
        <v>6.92</v>
      </c>
      <c r="CQ471" s="17">
        <v>483</v>
      </c>
      <c r="CR471" s="17">
        <v>67</v>
      </c>
      <c r="CS471" s="17">
        <v>182</v>
      </c>
      <c r="CT471" s="17">
        <v>11</v>
      </c>
      <c r="CU471" s="17">
        <v>374</v>
      </c>
      <c r="CV471" s="17">
        <v>45</v>
      </c>
      <c r="CW471" s="17">
        <v>229</v>
      </c>
      <c r="CX471" s="17">
        <v>40</v>
      </c>
      <c r="CY471" s="17">
        <v>0</v>
      </c>
      <c r="CZ471" s="17">
        <v>0</v>
      </c>
      <c r="DA471" s="17">
        <v>0</v>
      </c>
      <c r="DB471" s="15"/>
      <c r="DC471" s="15"/>
      <c r="DD471" s="15"/>
      <c r="DE471" s="15"/>
      <c r="DF471" s="15"/>
      <c r="DG471" s="15"/>
      <c r="DH471" s="15"/>
    </row>
    <row r="472" spans="1:112" ht="17.25" thickBot="1">
      <c r="A472" s="18" t="b">
        <v>1</v>
      </c>
      <c r="B472" s="18" t="b">
        <v>1</v>
      </c>
      <c r="C472" s="15"/>
      <c r="D472" s="15"/>
      <c r="E472" s="17">
        <v>85633</v>
      </c>
      <c r="F472" s="17">
        <v>0</v>
      </c>
      <c r="G472" s="17">
        <v>0</v>
      </c>
      <c r="H472" s="17">
        <v>0</v>
      </c>
      <c r="I472" s="17">
        <v>0</v>
      </c>
      <c r="J472" s="15">
        <v>0</v>
      </c>
      <c r="K472" s="17">
        <v>0</v>
      </c>
      <c r="L472" s="17">
        <v>1</v>
      </c>
      <c r="M472" s="15">
        <v>2.6</v>
      </c>
      <c r="N472" s="15"/>
      <c r="O472" s="17">
        <v>0</v>
      </c>
      <c r="P472" s="15" t="s">
        <v>1455</v>
      </c>
      <c r="Q472" s="15">
        <v>0</v>
      </c>
      <c r="R472" s="17">
        <v>467</v>
      </c>
      <c r="S472" s="18" t="b">
        <v>0</v>
      </c>
      <c r="T472" s="15"/>
      <c r="U472" s="15"/>
      <c r="V472" s="17">
        <v>50</v>
      </c>
      <c r="W472" s="15" t="s">
        <v>1456</v>
      </c>
      <c r="X472" s="15">
        <v>3.4</v>
      </c>
      <c r="Y472" s="18" t="b">
        <v>0</v>
      </c>
      <c r="Z472" s="15" t="s">
        <v>1457</v>
      </c>
      <c r="AA472" s="15">
        <v>1.5</v>
      </c>
      <c r="AB472" s="18" t="b">
        <v>0</v>
      </c>
      <c r="AC472" s="15"/>
      <c r="AD472" s="15" t="s">
        <v>519</v>
      </c>
      <c r="AE472" s="17">
        <v>18</v>
      </c>
      <c r="AF472" s="17">
        <v>17</v>
      </c>
      <c r="AG472" s="17">
        <v>105</v>
      </c>
      <c r="AH472" s="17">
        <v>0</v>
      </c>
      <c r="AI472" s="17">
        <v>0</v>
      </c>
      <c r="AJ472" s="17">
        <v>0</v>
      </c>
      <c r="AK472" s="17">
        <v>0</v>
      </c>
      <c r="AL472" s="15">
        <v>0</v>
      </c>
      <c r="AM472" s="15">
        <v>21</v>
      </c>
      <c r="AN472" s="15" t="s">
        <v>1457</v>
      </c>
      <c r="AO472" s="15"/>
      <c r="AP472" s="15"/>
      <c r="AQ472" s="15"/>
      <c r="AR472" s="15"/>
      <c r="AS472" s="18" t="b">
        <v>0</v>
      </c>
      <c r="AT472" s="15" t="s">
        <v>2942</v>
      </c>
      <c r="AU472" s="17">
        <v>2667</v>
      </c>
      <c r="AV472" s="17">
        <v>0</v>
      </c>
      <c r="AW472" s="17">
        <v>0</v>
      </c>
      <c r="AX472" s="17">
        <v>7</v>
      </c>
      <c r="AY472" s="17">
        <v>39</v>
      </c>
      <c r="AZ472" s="17">
        <v>0</v>
      </c>
      <c r="BA472" s="17">
        <v>1</v>
      </c>
      <c r="BB472" s="17">
        <v>0</v>
      </c>
      <c r="BC472" s="17">
        <v>2</v>
      </c>
      <c r="BD472" s="17">
        <v>0</v>
      </c>
      <c r="BE472" s="17">
        <v>95</v>
      </c>
      <c r="BF472" s="17">
        <v>3</v>
      </c>
      <c r="BG472" s="17">
        <v>431</v>
      </c>
      <c r="BH472" s="15">
        <v>730</v>
      </c>
      <c r="BI472" s="15">
        <v>10</v>
      </c>
      <c r="BJ472" s="15">
        <v>0</v>
      </c>
      <c r="BK472" s="15">
        <v>74</v>
      </c>
      <c r="BL472" s="17">
        <v>0</v>
      </c>
      <c r="BM472" s="17">
        <v>0</v>
      </c>
      <c r="BN472" s="17">
        <v>0</v>
      </c>
      <c r="BO472" s="17">
        <v>0</v>
      </c>
      <c r="BP472" s="17">
        <v>30</v>
      </c>
      <c r="BQ472" s="15">
        <v>0</v>
      </c>
      <c r="BR472" s="15">
        <v>0.06</v>
      </c>
      <c r="BS472" s="15">
        <v>0.06</v>
      </c>
      <c r="BT472" s="15">
        <v>45.12</v>
      </c>
      <c r="BU472" s="15"/>
      <c r="BV472" s="15"/>
      <c r="BW472" s="15"/>
      <c r="BX472" s="15"/>
      <c r="BY472" s="15"/>
      <c r="BZ472" s="15"/>
      <c r="CA472" s="15"/>
      <c r="CB472" s="15"/>
      <c r="CC472" s="17">
        <v>39</v>
      </c>
      <c r="CD472" s="17">
        <v>11</v>
      </c>
      <c r="CE472" s="17">
        <v>342</v>
      </c>
      <c r="CF472" s="17">
        <v>11</v>
      </c>
      <c r="CG472" s="17">
        <v>478</v>
      </c>
      <c r="CH472" s="17">
        <v>47</v>
      </c>
      <c r="CI472" s="17">
        <v>186</v>
      </c>
      <c r="CJ472" s="17">
        <v>11</v>
      </c>
      <c r="CK472" s="17">
        <v>0</v>
      </c>
      <c r="CL472" s="17">
        <v>3.21</v>
      </c>
      <c r="CM472" s="17">
        <v>0</v>
      </c>
      <c r="CN472" s="17">
        <v>0</v>
      </c>
      <c r="CO472" s="17">
        <v>1.52</v>
      </c>
      <c r="CP472" s="17">
        <v>1.32</v>
      </c>
      <c r="CQ472" s="17">
        <v>216</v>
      </c>
      <c r="CR472" s="17">
        <v>5</v>
      </c>
      <c r="CS472" s="17">
        <v>194</v>
      </c>
      <c r="CT472" s="17">
        <v>43</v>
      </c>
      <c r="CU472" s="17">
        <v>110</v>
      </c>
      <c r="CV472" s="17">
        <v>13</v>
      </c>
      <c r="CW472" s="17">
        <v>159</v>
      </c>
      <c r="CX472" s="17">
        <v>24</v>
      </c>
      <c r="CY472" s="17">
        <v>1.01</v>
      </c>
      <c r="CZ472" s="17">
        <v>0.24</v>
      </c>
      <c r="DA472" s="17">
        <v>0</v>
      </c>
      <c r="DB472" s="15"/>
      <c r="DC472" s="15"/>
      <c r="DD472" s="15"/>
      <c r="DE472" s="15"/>
      <c r="DF472" s="15"/>
      <c r="DG472" s="15"/>
      <c r="DH472" s="15"/>
    </row>
    <row r="473" spans="1:112" ht="27.75" thickBot="1">
      <c r="A473" s="18" t="b">
        <v>1</v>
      </c>
      <c r="B473" s="18" t="b">
        <v>1</v>
      </c>
      <c r="C473" s="15"/>
      <c r="D473" s="15"/>
      <c r="E473" s="17">
        <v>221389</v>
      </c>
      <c r="F473" s="17">
        <v>0</v>
      </c>
      <c r="G473" s="17">
        <v>0</v>
      </c>
      <c r="H473" s="17">
        <v>0</v>
      </c>
      <c r="I473" s="17">
        <v>0</v>
      </c>
      <c r="J473" s="15">
        <v>0</v>
      </c>
      <c r="K473" s="17">
        <v>0</v>
      </c>
      <c r="L473" s="17">
        <v>1</v>
      </c>
      <c r="M473" s="15">
        <v>2</v>
      </c>
      <c r="N473" s="15"/>
      <c r="O473" s="17">
        <v>0</v>
      </c>
      <c r="P473" s="15" t="s">
        <v>3753</v>
      </c>
      <c r="Q473" s="15">
        <v>0</v>
      </c>
      <c r="R473" s="17">
        <v>468</v>
      </c>
      <c r="S473" s="18" t="b">
        <v>0</v>
      </c>
      <c r="T473" s="15"/>
      <c r="U473" s="15"/>
      <c r="V473" s="17">
        <v>45</v>
      </c>
      <c r="W473" s="15" t="s">
        <v>3754</v>
      </c>
      <c r="X473" s="15">
        <v>2.2000000000000002</v>
      </c>
      <c r="Y473" s="18" t="b">
        <v>0</v>
      </c>
      <c r="Z473" s="15" t="s">
        <v>3755</v>
      </c>
      <c r="AA473" s="15">
        <v>0.1</v>
      </c>
      <c r="AB473" s="18" t="b">
        <v>0</v>
      </c>
      <c r="AC473" s="15"/>
      <c r="AD473" s="15" t="s">
        <v>519</v>
      </c>
      <c r="AE473" s="17">
        <v>18</v>
      </c>
      <c r="AF473" s="17">
        <v>17</v>
      </c>
      <c r="AG473" s="17">
        <v>11</v>
      </c>
      <c r="AH473" s="17">
        <v>0</v>
      </c>
      <c r="AI473" s="17">
        <v>0</v>
      </c>
      <c r="AJ473" s="17">
        <v>0</v>
      </c>
      <c r="AK473" s="17">
        <v>0</v>
      </c>
      <c r="AL473" s="15">
        <v>0</v>
      </c>
      <c r="AM473" s="15">
        <v>2.4</v>
      </c>
      <c r="AN473" s="15" t="s">
        <v>566</v>
      </c>
      <c r="AO473" s="15"/>
      <c r="AP473" s="15"/>
      <c r="AQ473" s="15"/>
      <c r="AR473" s="15"/>
      <c r="AS473" s="18" t="b">
        <v>0</v>
      </c>
      <c r="AT473" s="15" t="s">
        <v>3756</v>
      </c>
      <c r="AU473" s="17">
        <v>437</v>
      </c>
      <c r="AV473" s="17">
        <v>0</v>
      </c>
      <c r="AW473" s="17">
        <v>0</v>
      </c>
      <c r="AX473" s="17">
        <v>1</v>
      </c>
      <c r="AY473" s="17">
        <v>8</v>
      </c>
      <c r="AZ473" s="17">
        <v>0</v>
      </c>
      <c r="BA473" s="17">
        <v>0</v>
      </c>
      <c r="BB473" s="17">
        <v>0</v>
      </c>
      <c r="BC473" s="17">
        <v>1</v>
      </c>
      <c r="BD473" s="17">
        <v>0</v>
      </c>
      <c r="BE473" s="17">
        <v>6</v>
      </c>
      <c r="BF473" s="17">
        <v>0</v>
      </c>
      <c r="BG473" s="17">
        <v>32</v>
      </c>
      <c r="BH473" s="15">
        <v>56.4</v>
      </c>
      <c r="BI473" s="15">
        <v>0</v>
      </c>
      <c r="BJ473" s="15">
        <v>0</v>
      </c>
      <c r="BK473" s="15">
        <v>5.7</v>
      </c>
      <c r="BL473" s="17">
        <v>0</v>
      </c>
      <c r="BM473" s="17">
        <v>0</v>
      </c>
      <c r="BN473" s="17">
        <v>0</v>
      </c>
      <c r="BO473" s="17">
        <v>0</v>
      </c>
      <c r="BP473" s="17">
        <v>5</v>
      </c>
      <c r="BQ473" s="15">
        <v>0</v>
      </c>
      <c r="BR473" s="15">
        <v>0</v>
      </c>
      <c r="BS473" s="15">
        <v>0</v>
      </c>
      <c r="BT473" s="15">
        <v>6.13</v>
      </c>
      <c r="BU473" s="15"/>
      <c r="BV473" s="15"/>
      <c r="BW473" s="15"/>
      <c r="BX473" s="15"/>
      <c r="BY473" s="15"/>
      <c r="BZ473" s="15"/>
      <c r="CA473" s="15"/>
      <c r="CB473" s="15"/>
      <c r="CC473" s="17">
        <v>332</v>
      </c>
      <c r="CD473" s="17">
        <v>28</v>
      </c>
      <c r="CE473" s="17">
        <v>450</v>
      </c>
      <c r="CF473" s="17">
        <v>45</v>
      </c>
      <c r="CG473" s="17">
        <v>434</v>
      </c>
      <c r="CH473" s="17">
        <v>37</v>
      </c>
      <c r="CI473" s="17">
        <v>355</v>
      </c>
      <c r="CJ473" s="17">
        <v>28</v>
      </c>
      <c r="CK473" s="17">
        <v>0</v>
      </c>
      <c r="CL473" s="17">
        <v>1.24</v>
      </c>
      <c r="CM473" s="17">
        <v>0</v>
      </c>
      <c r="CN473" s="17">
        <v>0</v>
      </c>
      <c r="CO473" s="17">
        <v>1.26</v>
      </c>
      <c r="CP473" s="17">
        <v>1.65</v>
      </c>
      <c r="CQ473" s="17">
        <v>409</v>
      </c>
      <c r="CR473" s="17">
        <v>31</v>
      </c>
      <c r="CS473" s="17">
        <v>108</v>
      </c>
      <c r="CT473" s="17">
        <v>33</v>
      </c>
      <c r="CU473" s="17">
        <v>263</v>
      </c>
      <c r="CV473" s="17">
        <v>26</v>
      </c>
      <c r="CW473" s="17">
        <v>452</v>
      </c>
      <c r="CX473" s="17">
        <v>55</v>
      </c>
      <c r="CY473" s="17">
        <v>1.03</v>
      </c>
      <c r="CZ473" s="17">
        <v>0.21</v>
      </c>
      <c r="DA473" s="17">
        <v>0</v>
      </c>
      <c r="DB473" s="15"/>
      <c r="DC473" s="15"/>
      <c r="DD473" s="15"/>
      <c r="DE473" s="15"/>
      <c r="DF473" s="15"/>
      <c r="DG473" s="15"/>
      <c r="DH473" s="15"/>
    </row>
    <row r="474" spans="1:112" ht="17.25" thickBot="1">
      <c r="A474" s="18" t="b">
        <v>1</v>
      </c>
      <c r="B474" s="18" t="b">
        <v>1</v>
      </c>
      <c r="C474" s="15"/>
      <c r="D474" s="15"/>
      <c r="E474" s="17">
        <v>215136</v>
      </c>
      <c r="F474" s="17">
        <v>0</v>
      </c>
      <c r="G474" s="17">
        <v>0</v>
      </c>
      <c r="H474" s="17">
        <v>0</v>
      </c>
      <c r="I474" s="17">
        <v>0</v>
      </c>
      <c r="J474" s="15">
        <v>0</v>
      </c>
      <c r="K474" s="17">
        <v>0</v>
      </c>
      <c r="L474" s="17">
        <v>2</v>
      </c>
      <c r="M474" s="15">
        <v>2.2000000000000002</v>
      </c>
      <c r="N474" s="15"/>
      <c r="O474" s="17">
        <v>0</v>
      </c>
      <c r="P474" s="15" t="s">
        <v>928</v>
      </c>
      <c r="Q474" s="15">
        <v>0</v>
      </c>
      <c r="R474" s="17">
        <v>469</v>
      </c>
      <c r="S474" s="18" t="b">
        <v>0</v>
      </c>
      <c r="T474" s="15"/>
      <c r="U474" s="15"/>
      <c r="V474" s="17">
        <v>50</v>
      </c>
      <c r="W474" s="15" t="s">
        <v>929</v>
      </c>
      <c r="X474" s="15">
        <v>3.5</v>
      </c>
      <c r="Y474" s="18" t="b">
        <v>0</v>
      </c>
      <c r="Z474" s="15" t="s">
        <v>832</v>
      </c>
      <c r="AA474" s="15">
        <v>10.8</v>
      </c>
      <c r="AB474" s="18" t="b">
        <v>0</v>
      </c>
      <c r="AC474" s="15"/>
      <c r="AD474" s="15" t="s">
        <v>519</v>
      </c>
      <c r="AE474" s="17">
        <v>18</v>
      </c>
      <c r="AF474" s="17">
        <v>17</v>
      </c>
      <c r="AG474" s="17">
        <v>128</v>
      </c>
      <c r="AH474" s="17">
        <v>0</v>
      </c>
      <c r="AI474" s="17">
        <v>0</v>
      </c>
      <c r="AJ474" s="17">
        <v>0</v>
      </c>
      <c r="AK474" s="17">
        <v>0</v>
      </c>
      <c r="AL474" s="15">
        <v>0</v>
      </c>
      <c r="AM474" s="15">
        <v>25.6</v>
      </c>
      <c r="AN474" s="15" t="s">
        <v>1556</v>
      </c>
      <c r="AO474" s="15"/>
      <c r="AP474" s="15"/>
      <c r="AQ474" s="15"/>
      <c r="AR474" s="15"/>
      <c r="AS474" s="18" t="b">
        <v>0</v>
      </c>
      <c r="AT474" s="15" t="s">
        <v>2949</v>
      </c>
      <c r="AU474" s="17">
        <v>3203</v>
      </c>
      <c r="AV474" s="17">
        <v>2</v>
      </c>
      <c r="AW474" s="17">
        <v>3</v>
      </c>
      <c r="AX474" s="17">
        <v>9</v>
      </c>
      <c r="AY474" s="17">
        <v>48</v>
      </c>
      <c r="AZ474" s="17">
        <v>0</v>
      </c>
      <c r="BA474" s="17">
        <v>0</v>
      </c>
      <c r="BB474" s="17">
        <v>0</v>
      </c>
      <c r="BC474" s="17">
        <v>6</v>
      </c>
      <c r="BD474" s="17">
        <v>1</v>
      </c>
      <c r="BE474" s="17">
        <v>0</v>
      </c>
      <c r="BF474" s="17">
        <v>15</v>
      </c>
      <c r="BG474" s="17">
        <v>531</v>
      </c>
      <c r="BH474" s="15">
        <v>804</v>
      </c>
      <c r="BI474" s="15">
        <v>572.29999999999995</v>
      </c>
      <c r="BJ474" s="15">
        <v>380</v>
      </c>
      <c r="BK474" s="15">
        <v>175.6</v>
      </c>
      <c r="BL474" s="17">
        <v>0</v>
      </c>
      <c r="BM474" s="17">
        <v>0</v>
      </c>
      <c r="BN474" s="17">
        <v>0</v>
      </c>
      <c r="BO474" s="17">
        <v>0</v>
      </c>
      <c r="BP474" s="17">
        <v>36</v>
      </c>
      <c r="BQ474" s="15">
        <v>2.0099999999999998</v>
      </c>
      <c r="BR474" s="15">
        <v>3.97</v>
      </c>
      <c r="BS474" s="15">
        <v>5.98</v>
      </c>
      <c r="BT474" s="15">
        <v>51.36</v>
      </c>
      <c r="BU474" s="17">
        <v>5</v>
      </c>
      <c r="BV474" s="15"/>
      <c r="BW474" s="17">
        <v>3</v>
      </c>
      <c r="BX474" s="15"/>
      <c r="BY474" s="15"/>
      <c r="BZ474" s="15"/>
      <c r="CA474" s="15"/>
      <c r="CB474" s="15"/>
      <c r="CC474" s="17">
        <v>30</v>
      </c>
      <c r="CD474" s="17">
        <v>11</v>
      </c>
      <c r="CE474" s="17">
        <v>38</v>
      </c>
      <c r="CF474" s="17">
        <v>3</v>
      </c>
      <c r="CG474" s="17">
        <v>70</v>
      </c>
      <c r="CH474" s="17">
        <v>7</v>
      </c>
      <c r="CI474" s="17">
        <v>32</v>
      </c>
      <c r="CJ474" s="17">
        <v>3</v>
      </c>
      <c r="CK474" s="17">
        <v>0.06</v>
      </c>
      <c r="CL474" s="17">
        <v>0</v>
      </c>
      <c r="CM474" s="17">
        <v>0.11</v>
      </c>
      <c r="CN474" s="17">
        <v>0.17</v>
      </c>
      <c r="CO474" s="17">
        <v>1.44</v>
      </c>
      <c r="CP474" s="17">
        <v>1.35</v>
      </c>
      <c r="CQ474" s="17">
        <v>257</v>
      </c>
      <c r="CR474" s="17">
        <v>43</v>
      </c>
      <c r="CS474" s="17">
        <v>235</v>
      </c>
      <c r="CT474" s="17">
        <v>122</v>
      </c>
      <c r="CU474" s="17">
        <v>101</v>
      </c>
      <c r="CV474" s="17">
        <v>40</v>
      </c>
      <c r="CW474" s="17">
        <v>44</v>
      </c>
      <c r="CX474" s="17">
        <v>16</v>
      </c>
      <c r="CY474" s="17">
        <v>1.01</v>
      </c>
      <c r="CZ474" s="17">
        <v>0.25</v>
      </c>
      <c r="DA474" s="17">
        <v>0</v>
      </c>
      <c r="DB474" s="15"/>
      <c r="DC474" s="15"/>
      <c r="DD474" s="15"/>
      <c r="DE474" s="15"/>
      <c r="DF474" s="15"/>
      <c r="DG474" s="15"/>
      <c r="DH474" s="15"/>
    </row>
    <row r="475" spans="1:112" ht="27.75" thickBot="1">
      <c r="A475" s="18" t="b">
        <v>1</v>
      </c>
      <c r="B475" s="18" t="b">
        <v>1</v>
      </c>
      <c r="C475" s="15"/>
      <c r="D475" s="15"/>
      <c r="E475" s="17">
        <v>485047</v>
      </c>
      <c r="F475" s="17">
        <v>0</v>
      </c>
      <c r="G475" s="17">
        <v>0</v>
      </c>
      <c r="H475" s="17">
        <v>0</v>
      </c>
      <c r="I475" s="17">
        <v>0</v>
      </c>
      <c r="J475" s="15">
        <v>0</v>
      </c>
      <c r="K475" s="17">
        <v>0</v>
      </c>
      <c r="L475" s="17">
        <v>2</v>
      </c>
      <c r="M475" s="15">
        <v>2.2000000000000002</v>
      </c>
      <c r="N475" s="15"/>
      <c r="O475" s="17">
        <v>0</v>
      </c>
      <c r="P475" s="15" t="s">
        <v>1793</v>
      </c>
      <c r="Q475" s="15">
        <v>0</v>
      </c>
      <c r="R475" s="17">
        <v>470</v>
      </c>
      <c r="S475" s="18" t="b">
        <v>0</v>
      </c>
      <c r="T475" s="15"/>
      <c r="U475" s="15"/>
      <c r="V475" s="17">
        <v>50</v>
      </c>
      <c r="W475" s="15" t="s">
        <v>1794</v>
      </c>
      <c r="X475" s="15">
        <v>2.5</v>
      </c>
      <c r="Y475" s="18" t="b">
        <v>0</v>
      </c>
      <c r="Z475" s="15" t="s">
        <v>1795</v>
      </c>
      <c r="AA475" s="15">
        <v>0.1</v>
      </c>
      <c r="AB475" s="18" t="b">
        <v>0</v>
      </c>
      <c r="AC475" s="15"/>
      <c r="AD475" s="15" t="s">
        <v>519</v>
      </c>
      <c r="AE475" s="17">
        <v>18</v>
      </c>
      <c r="AF475" s="17">
        <v>17</v>
      </c>
      <c r="AG475" s="17">
        <v>53</v>
      </c>
      <c r="AH475" s="17">
        <v>0</v>
      </c>
      <c r="AI475" s="17">
        <v>0</v>
      </c>
      <c r="AJ475" s="17">
        <v>0</v>
      </c>
      <c r="AK475" s="17">
        <v>0</v>
      </c>
      <c r="AL475" s="15">
        <v>0</v>
      </c>
      <c r="AM475" s="15">
        <v>10.6</v>
      </c>
      <c r="AN475" s="15" t="s">
        <v>1796</v>
      </c>
      <c r="AO475" s="15"/>
      <c r="AP475" s="15"/>
      <c r="AQ475" s="15"/>
      <c r="AR475" s="15"/>
      <c r="AS475" s="18" t="b">
        <v>0</v>
      </c>
      <c r="AT475" s="15" t="s">
        <v>2959</v>
      </c>
      <c r="AU475" s="17">
        <v>1340</v>
      </c>
      <c r="AV475" s="17">
        <v>1</v>
      </c>
      <c r="AW475" s="17">
        <v>0</v>
      </c>
      <c r="AX475" s="17">
        <v>2</v>
      </c>
      <c r="AY475" s="17">
        <v>23</v>
      </c>
      <c r="AZ475" s="17">
        <v>0</v>
      </c>
      <c r="BA475" s="17">
        <v>0</v>
      </c>
      <c r="BB475" s="17">
        <v>0</v>
      </c>
      <c r="BC475" s="17">
        <v>5</v>
      </c>
      <c r="BD475" s="17">
        <v>0</v>
      </c>
      <c r="BE475" s="17">
        <v>0</v>
      </c>
      <c r="BF475" s="17">
        <v>1</v>
      </c>
      <c r="BG475" s="17">
        <v>190</v>
      </c>
      <c r="BH475" s="15">
        <v>371.2</v>
      </c>
      <c r="BI475" s="15">
        <v>37.6</v>
      </c>
      <c r="BJ475" s="15">
        <v>96</v>
      </c>
      <c r="BK475" s="15">
        <v>50.5</v>
      </c>
      <c r="BL475" s="17">
        <v>0</v>
      </c>
      <c r="BM475" s="17">
        <v>0</v>
      </c>
      <c r="BN475" s="17">
        <v>0</v>
      </c>
      <c r="BO475" s="17">
        <v>0</v>
      </c>
      <c r="BP475" s="17">
        <v>14</v>
      </c>
      <c r="BQ475" s="15">
        <v>1.32</v>
      </c>
      <c r="BR475" s="15">
        <v>0.15</v>
      </c>
      <c r="BS475" s="15">
        <v>1.47</v>
      </c>
      <c r="BT475" s="15">
        <v>24.34</v>
      </c>
      <c r="BU475" s="15"/>
      <c r="BV475" s="15"/>
      <c r="BW475" s="15"/>
      <c r="BX475" s="15"/>
      <c r="BY475" s="15"/>
      <c r="BZ475" s="15"/>
      <c r="CA475" s="15"/>
      <c r="CB475" s="15"/>
      <c r="CC475" s="17">
        <v>164</v>
      </c>
      <c r="CD475" s="17">
        <v>68</v>
      </c>
      <c r="CE475" s="17">
        <v>301</v>
      </c>
      <c r="CF475" s="17">
        <v>102</v>
      </c>
      <c r="CG475" s="17">
        <v>236</v>
      </c>
      <c r="CH475" s="17">
        <v>72</v>
      </c>
      <c r="CI475" s="17">
        <v>243</v>
      </c>
      <c r="CJ475" s="17">
        <v>77</v>
      </c>
      <c r="CK475" s="17">
        <v>0.09</v>
      </c>
      <c r="CL475" s="17">
        <v>0</v>
      </c>
      <c r="CM475" s="17">
        <v>0.01</v>
      </c>
      <c r="CN475" s="17">
        <v>0.1</v>
      </c>
      <c r="CO475" s="17">
        <v>1.63</v>
      </c>
      <c r="CP475" s="17">
        <v>1.54</v>
      </c>
      <c r="CQ475" s="17">
        <v>307</v>
      </c>
      <c r="CR475" s="17">
        <v>62</v>
      </c>
      <c r="CS475" s="17">
        <v>285</v>
      </c>
      <c r="CT475" s="17">
        <v>141</v>
      </c>
      <c r="CU475" s="17">
        <v>231</v>
      </c>
      <c r="CV475" s="17">
        <v>95</v>
      </c>
      <c r="CW475" s="17">
        <v>480</v>
      </c>
      <c r="CX475" s="17">
        <v>164</v>
      </c>
      <c r="CY475" s="17">
        <v>0.94</v>
      </c>
      <c r="CZ475" s="17">
        <v>0.13</v>
      </c>
      <c r="DA475" s="17">
        <v>0</v>
      </c>
      <c r="DB475" s="15"/>
      <c r="DC475" s="15"/>
      <c r="DD475" s="15"/>
      <c r="DE475" s="15"/>
      <c r="DF475" s="15"/>
      <c r="DG475" s="15"/>
      <c r="DH475" s="15"/>
    </row>
    <row r="476" spans="1:112" ht="17.25" thickBot="1">
      <c r="A476" s="18" t="b">
        <v>1</v>
      </c>
      <c r="B476" s="18" t="b">
        <v>1</v>
      </c>
      <c r="C476" s="15"/>
      <c r="D476" s="15"/>
      <c r="E476" s="17">
        <v>227444</v>
      </c>
      <c r="F476" s="17">
        <v>0</v>
      </c>
      <c r="G476" s="17">
        <v>0</v>
      </c>
      <c r="H476" s="17">
        <v>0</v>
      </c>
      <c r="I476" s="17">
        <v>0</v>
      </c>
      <c r="J476" s="15">
        <v>0</v>
      </c>
      <c r="K476" s="17">
        <v>0</v>
      </c>
      <c r="L476" s="17">
        <v>2</v>
      </c>
      <c r="M476" s="15">
        <v>2.5</v>
      </c>
      <c r="N476" s="15"/>
      <c r="O476" s="17">
        <v>0</v>
      </c>
      <c r="P476" s="15" t="s">
        <v>972</v>
      </c>
      <c r="Q476" s="15">
        <v>0</v>
      </c>
      <c r="R476" s="17">
        <v>471</v>
      </c>
      <c r="S476" s="18" t="b">
        <v>0</v>
      </c>
      <c r="T476" s="15"/>
      <c r="U476" s="15"/>
      <c r="V476" s="17">
        <v>55</v>
      </c>
      <c r="W476" s="15" t="s">
        <v>1557</v>
      </c>
      <c r="X476" s="15">
        <v>3.1</v>
      </c>
      <c r="Y476" s="18" t="b">
        <v>0</v>
      </c>
      <c r="Z476" s="15" t="s">
        <v>1558</v>
      </c>
      <c r="AA476" s="15">
        <v>2.5</v>
      </c>
      <c r="AB476" s="18" t="b">
        <v>0</v>
      </c>
      <c r="AC476" s="15"/>
      <c r="AD476" s="15" t="s">
        <v>519</v>
      </c>
      <c r="AE476" s="17">
        <v>18</v>
      </c>
      <c r="AF476" s="17">
        <v>17</v>
      </c>
      <c r="AG476" s="17">
        <v>119</v>
      </c>
      <c r="AH476" s="17">
        <v>0</v>
      </c>
      <c r="AI476" s="17">
        <v>0</v>
      </c>
      <c r="AJ476" s="17">
        <v>0</v>
      </c>
      <c r="AK476" s="17">
        <v>0</v>
      </c>
      <c r="AL476" s="15">
        <v>0</v>
      </c>
      <c r="AM476" s="15">
        <v>21.6</v>
      </c>
      <c r="AN476" s="15" t="s">
        <v>1558</v>
      </c>
      <c r="AO476" s="15"/>
      <c r="AP476" s="15"/>
      <c r="AQ476" s="15"/>
      <c r="AR476" s="15"/>
      <c r="AS476" s="18" t="b">
        <v>0</v>
      </c>
      <c r="AT476" s="15" t="s">
        <v>2945</v>
      </c>
      <c r="AU476" s="17">
        <v>3375</v>
      </c>
      <c r="AV476" s="17">
        <v>0</v>
      </c>
      <c r="AW476" s="17">
        <v>1</v>
      </c>
      <c r="AX476" s="17">
        <v>9</v>
      </c>
      <c r="AY476" s="17">
        <v>51</v>
      </c>
      <c r="AZ476" s="17">
        <v>1</v>
      </c>
      <c r="BA476" s="17">
        <v>0</v>
      </c>
      <c r="BB476" s="17">
        <v>0</v>
      </c>
      <c r="BC476" s="17">
        <v>6</v>
      </c>
      <c r="BD476" s="17">
        <v>0</v>
      </c>
      <c r="BE476" s="17">
        <v>0</v>
      </c>
      <c r="BF476" s="17">
        <v>2</v>
      </c>
      <c r="BG476" s="17">
        <v>401</v>
      </c>
      <c r="BH476" s="15">
        <v>680.4</v>
      </c>
      <c r="BI476" s="15">
        <v>66.900000000000006</v>
      </c>
      <c r="BJ476" s="15">
        <v>120</v>
      </c>
      <c r="BK476" s="15">
        <v>86.9</v>
      </c>
      <c r="BL476" s="17">
        <v>0</v>
      </c>
      <c r="BM476" s="17">
        <v>0</v>
      </c>
      <c r="BN476" s="17">
        <v>0</v>
      </c>
      <c r="BO476" s="17">
        <v>0</v>
      </c>
      <c r="BP476" s="17">
        <v>37</v>
      </c>
      <c r="BQ476" s="15">
        <v>0.83</v>
      </c>
      <c r="BR476" s="15">
        <v>0.68</v>
      </c>
      <c r="BS476" s="15">
        <v>1.51</v>
      </c>
      <c r="BT476" s="15">
        <v>54.98</v>
      </c>
      <c r="BU476" s="15"/>
      <c r="BV476" s="15"/>
      <c r="BW476" s="15"/>
      <c r="BX476" s="15"/>
      <c r="BY476" s="15"/>
      <c r="BZ476" s="15"/>
      <c r="CA476" s="15"/>
      <c r="CB476" s="15"/>
      <c r="CC476" s="17">
        <v>53</v>
      </c>
      <c r="CD476" s="17">
        <v>23</v>
      </c>
      <c r="CE476" s="17">
        <v>266</v>
      </c>
      <c r="CF476" s="17">
        <v>88</v>
      </c>
      <c r="CG476" s="17">
        <v>217</v>
      </c>
      <c r="CH476" s="17">
        <v>62</v>
      </c>
      <c r="CI476" s="17">
        <v>154</v>
      </c>
      <c r="CJ476" s="17">
        <v>51</v>
      </c>
      <c r="CK476" s="17">
        <v>0.02</v>
      </c>
      <c r="CL476" s="17">
        <v>0</v>
      </c>
      <c r="CM476" s="17">
        <v>0.02</v>
      </c>
      <c r="CN476" s="17">
        <v>0.04</v>
      </c>
      <c r="CO476" s="17">
        <v>1.47</v>
      </c>
      <c r="CP476" s="17">
        <v>1.36</v>
      </c>
      <c r="CQ476" s="17">
        <v>144</v>
      </c>
      <c r="CR476" s="17">
        <v>17</v>
      </c>
      <c r="CS476" s="17">
        <v>381</v>
      </c>
      <c r="CT476" s="17">
        <v>159</v>
      </c>
      <c r="CU476" s="17">
        <v>160</v>
      </c>
      <c r="CV476" s="17">
        <v>66</v>
      </c>
      <c r="CW476" s="17">
        <v>115</v>
      </c>
      <c r="CX476" s="17">
        <v>42</v>
      </c>
      <c r="CY476" s="17">
        <v>0.99</v>
      </c>
      <c r="CZ476" s="17">
        <v>0.24</v>
      </c>
      <c r="DA476" s="17">
        <v>0</v>
      </c>
      <c r="DB476" s="15"/>
      <c r="DC476" s="15"/>
      <c r="DD476" s="15"/>
      <c r="DE476" s="15"/>
      <c r="DF476" s="15"/>
      <c r="DG476" s="15"/>
      <c r="DH476" s="15"/>
    </row>
    <row r="477" spans="1:112" ht="409.6" thickBot="1">
      <c r="A477" s="18" t="b">
        <v>1</v>
      </c>
      <c r="B477" s="18" t="b">
        <v>1</v>
      </c>
      <c r="C477" s="17">
        <v>75</v>
      </c>
      <c r="D477" s="15"/>
      <c r="E477" s="17">
        <v>575476</v>
      </c>
      <c r="F477" s="17">
        <v>0</v>
      </c>
      <c r="G477" s="17">
        <v>0</v>
      </c>
      <c r="H477" s="17">
        <v>0</v>
      </c>
      <c r="I477" s="17">
        <v>0</v>
      </c>
      <c r="J477" s="15">
        <v>0</v>
      </c>
      <c r="K477" s="17">
        <v>0</v>
      </c>
      <c r="L477" s="17">
        <v>2</v>
      </c>
      <c r="M477" s="15">
        <v>1.9</v>
      </c>
      <c r="N477" s="15"/>
      <c r="O477" s="17">
        <v>0</v>
      </c>
      <c r="P477" s="15" t="s">
        <v>1347</v>
      </c>
      <c r="Q477" s="15">
        <v>0</v>
      </c>
      <c r="R477" s="17">
        <v>472</v>
      </c>
      <c r="S477" s="18" t="b">
        <v>0</v>
      </c>
      <c r="T477" s="15" t="s">
        <v>5523</v>
      </c>
      <c r="U477" s="15" t="s">
        <v>5524</v>
      </c>
      <c r="V477" s="17">
        <v>55</v>
      </c>
      <c r="W477" s="15" t="s">
        <v>1348</v>
      </c>
      <c r="X477" s="15">
        <v>3.3</v>
      </c>
      <c r="Y477" s="18" t="b">
        <v>0</v>
      </c>
      <c r="Z477" s="15" t="s">
        <v>2946</v>
      </c>
      <c r="AA477" s="15">
        <v>0.1</v>
      </c>
      <c r="AB477" s="18" t="b">
        <v>0</v>
      </c>
      <c r="AC477" s="15"/>
      <c r="AD477" s="15" t="s">
        <v>1606</v>
      </c>
      <c r="AE477" s="17">
        <v>18</v>
      </c>
      <c r="AF477" s="17">
        <v>17</v>
      </c>
      <c r="AG477" s="17">
        <v>83</v>
      </c>
      <c r="AH477" s="17">
        <v>0</v>
      </c>
      <c r="AI477" s="17">
        <v>0</v>
      </c>
      <c r="AJ477" s="17">
        <v>0</v>
      </c>
      <c r="AK477" s="17">
        <v>0</v>
      </c>
      <c r="AL477" s="15">
        <v>0</v>
      </c>
      <c r="AM477" s="15">
        <v>15.1</v>
      </c>
      <c r="AN477" s="15" t="s">
        <v>1347</v>
      </c>
      <c r="AO477" s="15"/>
      <c r="AP477" s="15"/>
      <c r="AQ477" s="15"/>
      <c r="AR477" s="15"/>
      <c r="AS477" s="18" t="b">
        <v>0</v>
      </c>
      <c r="AT477" s="15" t="s">
        <v>2947</v>
      </c>
      <c r="AU477" s="17">
        <v>2130</v>
      </c>
      <c r="AV477" s="17">
        <v>1</v>
      </c>
      <c r="AW477" s="17">
        <v>0</v>
      </c>
      <c r="AX477" s="17">
        <v>6</v>
      </c>
      <c r="AY477" s="17">
        <v>29</v>
      </c>
      <c r="AZ477" s="17">
        <v>2</v>
      </c>
      <c r="BA477" s="17">
        <v>0</v>
      </c>
      <c r="BB477" s="17">
        <v>0</v>
      </c>
      <c r="BC477" s="17">
        <v>5</v>
      </c>
      <c r="BD477" s="17">
        <v>0</v>
      </c>
      <c r="BE477" s="17">
        <v>0</v>
      </c>
      <c r="BF477" s="17">
        <v>3</v>
      </c>
      <c r="BG477" s="17">
        <v>333</v>
      </c>
      <c r="BH477" s="15">
        <v>542.20000000000005</v>
      </c>
      <c r="BI477" s="15">
        <v>115.5</v>
      </c>
      <c r="BJ477" s="15">
        <v>82</v>
      </c>
      <c r="BK477" s="15">
        <v>74</v>
      </c>
      <c r="BL477" s="17">
        <v>0</v>
      </c>
      <c r="BM477" s="17">
        <v>0</v>
      </c>
      <c r="BN477" s="17">
        <v>0</v>
      </c>
      <c r="BO477" s="17">
        <v>0</v>
      </c>
      <c r="BP477" s="17">
        <v>25</v>
      </c>
      <c r="BQ477" s="15">
        <v>0.73</v>
      </c>
      <c r="BR477" s="15">
        <v>0.47</v>
      </c>
      <c r="BS477" s="15">
        <v>1.2</v>
      </c>
      <c r="BT477" s="15">
        <v>32.99</v>
      </c>
      <c r="BU477" s="15"/>
      <c r="BV477" s="15"/>
      <c r="BW477" s="17">
        <v>2</v>
      </c>
      <c r="BX477" s="15"/>
      <c r="BY477" s="15"/>
      <c r="BZ477" s="15"/>
      <c r="CA477" s="15"/>
      <c r="CB477" s="113" t="s">
        <v>5525</v>
      </c>
      <c r="CC477" s="17">
        <v>95</v>
      </c>
      <c r="CD477" s="17">
        <v>44</v>
      </c>
      <c r="CE477" s="17">
        <v>226</v>
      </c>
      <c r="CF477" s="17">
        <v>65</v>
      </c>
      <c r="CG477" s="17">
        <v>249</v>
      </c>
      <c r="CH477" s="17">
        <v>78</v>
      </c>
      <c r="CI477" s="17">
        <v>187</v>
      </c>
      <c r="CJ477" s="17">
        <v>63</v>
      </c>
      <c r="CK477" s="17">
        <v>0.03</v>
      </c>
      <c r="CL477" s="17">
        <v>0</v>
      </c>
      <c r="CM477" s="17">
        <v>0.02</v>
      </c>
      <c r="CN477" s="17">
        <v>0.05</v>
      </c>
      <c r="CO477" s="17">
        <v>1.39</v>
      </c>
      <c r="CP477" s="17">
        <v>1.23</v>
      </c>
      <c r="CQ477" s="17">
        <v>204</v>
      </c>
      <c r="CR477" s="17">
        <v>30</v>
      </c>
      <c r="CS477" s="17">
        <v>441</v>
      </c>
      <c r="CT477" s="17">
        <v>172</v>
      </c>
      <c r="CU477" s="17">
        <v>133</v>
      </c>
      <c r="CV477" s="17">
        <v>52</v>
      </c>
      <c r="CW477" s="17">
        <v>392</v>
      </c>
      <c r="CX477" s="17">
        <v>140</v>
      </c>
      <c r="CY477" s="17">
        <v>1.06</v>
      </c>
      <c r="CZ477" s="17">
        <v>0.25</v>
      </c>
      <c r="DA477" s="17">
        <v>0</v>
      </c>
      <c r="DB477" s="15"/>
      <c r="DC477" s="15"/>
      <c r="DD477" s="15"/>
      <c r="DE477" s="15"/>
      <c r="DF477" s="15"/>
      <c r="DG477" s="15"/>
      <c r="DH477" s="15"/>
    </row>
    <row r="478" spans="1:112" ht="17.25" thickBot="1">
      <c r="A478" s="18" t="b">
        <v>1</v>
      </c>
      <c r="B478" s="18" t="b">
        <v>1</v>
      </c>
      <c r="C478" s="15"/>
      <c r="D478" s="15"/>
      <c r="E478" s="17">
        <v>159506</v>
      </c>
      <c r="F478" s="17">
        <v>0</v>
      </c>
      <c r="G478" s="17">
        <v>0</v>
      </c>
      <c r="H478" s="17">
        <v>0</v>
      </c>
      <c r="I478" s="17">
        <v>0</v>
      </c>
      <c r="J478" s="15">
        <v>0</v>
      </c>
      <c r="K478" s="17">
        <v>0</v>
      </c>
      <c r="L478" s="17">
        <v>2</v>
      </c>
      <c r="M478" s="15">
        <v>1.7</v>
      </c>
      <c r="N478" s="15"/>
      <c r="O478" s="17">
        <v>0</v>
      </c>
      <c r="P478" s="15" t="s">
        <v>1549</v>
      </c>
      <c r="Q478" s="15">
        <v>0</v>
      </c>
      <c r="R478" s="17">
        <v>473</v>
      </c>
      <c r="S478" s="18" t="b">
        <v>0</v>
      </c>
      <c r="T478" s="15"/>
      <c r="U478" s="15"/>
      <c r="V478" s="17">
        <v>45</v>
      </c>
      <c r="W478" s="15" t="s">
        <v>1174</v>
      </c>
      <c r="X478" s="15">
        <v>3.7</v>
      </c>
      <c r="Y478" s="18" t="b">
        <v>0</v>
      </c>
      <c r="Z478" s="15" t="s">
        <v>1175</v>
      </c>
      <c r="AA478" s="15">
        <v>4.3</v>
      </c>
      <c r="AB478" s="18" t="b">
        <v>0</v>
      </c>
      <c r="AC478" s="15"/>
      <c r="AD478" s="15" t="s">
        <v>519</v>
      </c>
      <c r="AE478" s="17">
        <v>18</v>
      </c>
      <c r="AF478" s="17">
        <v>17</v>
      </c>
      <c r="AG478" s="17">
        <v>67</v>
      </c>
      <c r="AH478" s="17">
        <v>0</v>
      </c>
      <c r="AI478" s="17">
        <v>0</v>
      </c>
      <c r="AJ478" s="17">
        <v>0</v>
      </c>
      <c r="AK478" s="17">
        <v>0</v>
      </c>
      <c r="AL478" s="15">
        <v>0</v>
      </c>
      <c r="AM478" s="15">
        <v>14.9</v>
      </c>
      <c r="AN478" s="15" t="s">
        <v>1175</v>
      </c>
      <c r="AO478" s="15"/>
      <c r="AP478" s="15"/>
      <c r="AQ478" s="15"/>
      <c r="AR478" s="15"/>
      <c r="AS478" s="18" t="b">
        <v>0</v>
      </c>
      <c r="AT478" s="15" t="s">
        <v>2948</v>
      </c>
      <c r="AU478" s="17">
        <v>1587</v>
      </c>
      <c r="AV478" s="17">
        <v>0</v>
      </c>
      <c r="AW478" s="17">
        <v>2</v>
      </c>
      <c r="AX478" s="17">
        <v>6</v>
      </c>
      <c r="AY478" s="17">
        <v>19</v>
      </c>
      <c r="AZ478" s="17">
        <v>0</v>
      </c>
      <c r="BA478" s="17">
        <v>0</v>
      </c>
      <c r="BB478" s="17">
        <v>0</v>
      </c>
      <c r="BC478" s="17">
        <v>3</v>
      </c>
      <c r="BD478" s="17">
        <v>0</v>
      </c>
      <c r="BE478" s="17">
        <v>0</v>
      </c>
      <c r="BF478" s="17">
        <v>5</v>
      </c>
      <c r="BG478" s="17">
        <v>264</v>
      </c>
      <c r="BH478" s="15">
        <v>285.2</v>
      </c>
      <c r="BI478" s="15">
        <v>160.30000000000001</v>
      </c>
      <c r="BJ478" s="15">
        <v>58</v>
      </c>
      <c r="BK478" s="15">
        <v>50.5</v>
      </c>
      <c r="BL478" s="17">
        <v>0</v>
      </c>
      <c r="BM478" s="17">
        <v>0</v>
      </c>
      <c r="BN478" s="17">
        <v>0</v>
      </c>
      <c r="BO478" s="17">
        <v>0</v>
      </c>
      <c r="BP478" s="17">
        <v>18</v>
      </c>
      <c r="BQ478" s="15">
        <v>0.41</v>
      </c>
      <c r="BR478" s="15">
        <v>0.84</v>
      </c>
      <c r="BS478" s="15">
        <v>1.25</v>
      </c>
      <c r="BT478" s="15">
        <v>25.31</v>
      </c>
      <c r="BU478" s="15"/>
      <c r="BV478" s="15"/>
      <c r="BW478" s="15"/>
      <c r="BX478" s="15"/>
      <c r="BY478" s="15"/>
      <c r="BZ478" s="15"/>
      <c r="CA478" s="15"/>
      <c r="CB478" s="15"/>
      <c r="CC478" s="17">
        <v>210</v>
      </c>
      <c r="CD478" s="17">
        <v>79</v>
      </c>
      <c r="CE478" s="17">
        <v>193</v>
      </c>
      <c r="CF478" s="17">
        <v>50</v>
      </c>
      <c r="CG478" s="17">
        <v>271</v>
      </c>
      <c r="CH478" s="17">
        <v>86</v>
      </c>
      <c r="CI478" s="17">
        <v>242</v>
      </c>
      <c r="CJ478" s="17">
        <v>76</v>
      </c>
      <c r="CK478" s="17">
        <v>0.02</v>
      </c>
      <c r="CL478" s="17">
        <v>0</v>
      </c>
      <c r="CM478" s="17">
        <v>0.05</v>
      </c>
      <c r="CN478" s="17">
        <v>7.0000000000000007E-2</v>
      </c>
      <c r="CO478" s="17">
        <v>1.44</v>
      </c>
      <c r="CP478" s="17">
        <v>1.08</v>
      </c>
      <c r="CQ478" s="17">
        <v>390</v>
      </c>
      <c r="CR478" s="17">
        <v>82</v>
      </c>
      <c r="CS478" s="17">
        <v>89</v>
      </c>
      <c r="CT478" s="17">
        <v>56</v>
      </c>
      <c r="CU478" s="17">
        <v>76</v>
      </c>
      <c r="CV478" s="17">
        <v>29</v>
      </c>
      <c r="CW478" s="17">
        <v>83</v>
      </c>
      <c r="CX478" s="17">
        <v>34</v>
      </c>
      <c r="CY478" s="17">
        <v>1.02</v>
      </c>
      <c r="CZ478" s="17">
        <v>0.34</v>
      </c>
      <c r="DA478" s="17">
        <v>0</v>
      </c>
      <c r="DB478" s="15"/>
      <c r="DC478" s="15"/>
      <c r="DD478" s="15"/>
      <c r="DE478" s="15"/>
      <c r="DF478" s="15"/>
      <c r="DG478" s="15"/>
      <c r="DH478" s="15"/>
    </row>
    <row r="479" spans="1:112" ht="40.5" thickBot="1">
      <c r="A479" s="18" t="b">
        <v>1</v>
      </c>
      <c r="B479" s="18" t="b">
        <v>1</v>
      </c>
      <c r="C479" s="15"/>
      <c r="D479" s="15"/>
      <c r="E479" s="17">
        <v>575458</v>
      </c>
      <c r="F479" s="17">
        <v>0</v>
      </c>
      <c r="G479" s="17">
        <v>0</v>
      </c>
      <c r="H479" s="17">
        <v>0</v>
      </c>
      <c r="I479" s="17">
        <v>0</v>
      </c>
      <c r="J479" s="15">
        <v>0</v>
      </c>
      <c r="K479" s="17">
        <v>0</v>
      </c>
      <c r="L479" s="17">
        <v>2</v>
      </c>
      <c r="M479" s="15">
        <v>1.7</v>
      </c>
      <c r="N479" s="15"/>
      <c r="O479" s="17">
        <v>0</v>
      </c>
      <c r="P479" s="15" t="s">
        <v>2954</v>
      </c>
      <c r="Q479" s="15">
        <v>0</v>
      </c>
      <c r="R479" s="17">
        <v>474</v>
      </c>
      <c r="S479" s="18" t="b">
        <v>0</v>
      </c>
      <c r="T479" s="15"/>
      <c r="U479" s="15"/>
      <c r="V479" s="17">
        <v>45</v>
      </c>
      <c r="W479" s="15" t="s">
        <v>2955</v>
      </c>
      <c r="X479" s="15">
        <v>1.4</v>
      </c>
      <c r="Y479" s="18" t="b">
        <v>0</v>
      </c>
      <c r="Z479" s="15" t="s">
        <v>2956</v>
      </c>
      <c r="AA479" s="15">
        <v>1.2</v>
      </c>
      <c r="AB479" s="18" t="b">
        <v>0</v>
      </c>
      <c r="AC479" s="15"/>
      <c r="AD479" s="15" t="s">
        <v>519</v>
      </c>
      <c r="AE479" s="17">
        <v>18</v>
      </c>
      <c r="AF479" s="17">
        <v>17</v>
      </c>
      <c r="AG479" s="17">
        <v>13</v>
      </c>
      <c r="AH479" s="17">
        <v>0</v>
      </c>
      <c r="AI479" s="17">
        <v>0</v>
      </c>
      <c r="AJ479" s="17">
        <v>0</v>
      </c>
      <c r="AK479" s="17">
        <v>0</v>
      </c>
      <c r="AL479" s="15">
        <v>0</v>
      </c>
      <c r="AM479" s="15">
        <v>2.9</v>
      </c>
      <c r="AN479" s="15" t="s">
        <v>2957</v>
      </c>
      <c r="AO479" s="15"/>
      <c r="AP479" s="15"/>
      <c r="AQ479" s="15"/>
      <c r="AR479" s="15"/>
      <c r="AS479" s="18" t="b">
        <v>0</v>
      </c>
      <c r="AT479" s="15" t="s">
        <v>2958</v>
      </c>
      <c r="AU479" s="17">
        <v>514</v>
      </c>
      <c r="AV479" s="17">
        <v>0</v>
      </c>
      <c r="AW479" s="17">
        <v>0</v>
      </c>
      <c r="AX479" s="17">
        <v>0</v>
      </c>
      <c r="AY479" s="17">
        <v>7</v>
      </c>
      <c r="AZ479" s="17">
        <v>0</v>
      </c>
      <c r="BA479" s="17">
        <v>0</v>
      </c>
      <c r="BB479" s="17">
        <v>0</v>
      </c>
      <c r="BC479" s="17">
        <v>0</v>
      </c>
      <c r="BD479" s="17">
        <v>0</v>
      </c>
      <c r="BE479" s="17">
        <v>0</v>
      </c>
      <c r="BF479" s="17">
        <v>0</v>
      </c>
      <c r="BG479" s="17">
        <v>48</v>
      </c>
      <c r="BH479" s="15">
        <v>98</v>
      </c>
      <c r="BI479" s="15">
        <v>15.2</v>
      </c>
      <c r="BJ479" s="15">
        <v>29</v>
      </c>
      <c r="BK479" s="15">
        <v>14.2</v>
      </c>
      <c r="BL479" s="17">
        <v>0</v>
      </c>
      <c r="BM479" s="17">
        <v>0</v>
      </c>
      <c r="BN479" s="17">
        <v>0</v>
      </c>
      <c r="BO479" s="17">
        <v>0</v>
      </c>
      <c r="BP479" s="17">
        <v>6</v>
      </c>
      <c r="BQ479" s="15">
        <v>0.27</v>
      </c>
      <c r="BR479" s="15">
        <v>0.06</v>
      </c>
      <c r="BS479" s="15">
        <v>0.33</v>
      </c>
      <c r="BT479" s="15">
        <v>10.35</v>
      </c>
      <c r="BU479" s="15"/>
      <c r="BV479" s="15"/>
      <c r="BW479" s="15"/>
      <c r="BX479" s="15"/>
      <c r="BY479" s="15"/>
      <c r="BZ479" s="15"/>
      <c r="CA479" s="15"/>
      <c r="CB479" s="15"/>
      <c r="CC479" s="17">
        <v>307</v>
      </c>
      <c r="CD479" s="17">
        <v>112</v>
      </c>
      <c r="CE479" s="17">
        <v>329</v>
      </c>
      <c r="CF479" s="17">
        <v>115</v>
      </c>
      <c r="CG479" s="17">
        <v>300</v>
      </c>
      <c r="CH479" s="17">
        <v>102</v>
      </c>
      <c r="CI479" s="17">
        <v>322</v>
      </c>
      <c r="CJ479" s="17">
        <v>111</v>
      </c>
      <c r="CK479" s="17">
        <v>0.05</v>
      </c>
      <c r="CL479" s="17">
        <v>0</v>
      </c>
      <c r="CM479" s="17">
        <v>0.01</v>
      </c>
      <c r="CN479" s="17">
        <v>0.06</v>
      </c>
      <c r="CO479" s="17">
        <v>1.81</v>
      </c>
      <c r="CP479" s="17">
        <v>1.23</v>
      </c>
      <c r="CQ479" s="17">
        <v>474</v>
      </c>
      <c r="CR479" s="17">
        <v>132</v>
      </c>
      <c r="CS479" s="17">
        <v>173</v>
      </c>
      <c r="CT479" s="17">
        <v>106</v>
      </c>
      <c r="CU479" s="17">
        <v>335</v>
      </c>
      <c r="CV479" s="17">
        <v>120</v>
      </c>
      <c r="CW479" s="17">
        <v>178</v>
      </c>
      <c r="CX479" s="17">
        <v>66</v>
      </c>
      <c r="CY479" s="17">
        <v>1.05</v>
      </c>
      <c r="CZ479" s="17">
        <v>0</v>
      </c>
      <c r="DA479" s="17">
        <v>0</v>
      </c>
      <c r="DB479" s="15"/>
      <c r="DC479" s="15"/>
      <c r="DD479" s="15"/>
      <c r="DE479" s="15"/>
      <c r="DF479" s="15"/>
      <c r="DG479" s="15"/>
      <c r="DH479" s="15"/>
    </row>
    <row r="480" spans="1:112" ht="40.5" thickBot="1">
      <c r="A480" s="18" t="b">
        <v>1</v>
      </c>
      <c r="B480" s="18" t="b">
        <v>1</v>
      </c>
      <c r="C480" s="17">
        <v>0</v>
      </c>
      <c r="D480" s="15"/>
      <c r="E480" s="17">
        <v>500151</v>
      </c>
      <c r="F480" s="17">
        <v>0</v>
      </c>
      <c r="G480" s="17">
        <v>0</v>
      </c>
      <c r="H480" s="17">
        <v>0</v>
      </c>
      <c r="I480" s="17">
        <v>0</v>
      </c>
      <c r="J480" s="15">
        <v>0</v>
      </c>
      <c r="K480" s="17">
        <v>0</v>
      </c>
      <c r="L480" s="17">
        <v>2</v>
      </c>
      <c r="M480" s="15">
        <v>0</v>
      </c>
      <c r="N480" s="15"/>
      <c r="O480" s="17">
        <v>0</v>
      </c>
      <c r="P480" s="15" t="s">
        <v>3757</v>
      </c>
      <c r="Q480" s="15">
        <v>0</v>
      </c>
      <c r="R480" s="17">
        <v>475</v>
      </c>
      <c r="S480" s="18" t="b">
        <v>0</v>
      </c>
      <c r="T480" s="15" t="s">
        <v>1607</v>
      </c>
      <c r="U480" s="15" t="s">
        <v>5526</v>
      </c>
      <c r="V480" s="17">
        <v>45</v>
      </c>
      <c r="W480" s="15" t="s">
        <v>3758</v>
      </c>
      <c r="X480" s="15">
        <v>2.8</v>
      </c>
      <c r="Y480" s="18" t="b">
        <v>0</v>
      </c>
      <c r="Z480" s="15" t="s">
        <v>3759</v>
      </c>
      <c r="AA480" s="15">
        <v>0</v>
      </c>
      <c r="AB480" s="18" t="b">
        <v>0</v>
      </c>
      <c r="AC480" s="15"/>
      <c r="AD480" s="15" t="s">
        <v>543</v>
      </c>
      <c r="AE480" s="17">
        <v>18</v>
      </c>
      <c r="AF480" s="17">
        <v>17</v>
      </c>
      <c r="AG480" s="17">
        <v>39</v>
      </c>
      <c r="AH480" s="17">
        <v>0</v>
      </c>
      <c r="AI480" s="17">
        <v>0</v>
      </c>
      <c r="AJ480" s="17">
        <v>0</v>
      </c>
      <c r="AK480" s="17">
        <v>0</v>
      </c>
      <c r="AL480" s="15">
        <v>0</v>
      </c>
      <c r="AM480" s="15">
        <v>8.6999999999999993</v>
      </c>
      <c r="AN480" s="15" t="s">
        <v>3759</v>
      </c>
      <c r="AO480" s="15"/>
      <c r="AP480" s="15"/>
      <c r="AQ480" s="15"/>
      <c r="AR480" s="15"/>
      <c r="AS480" s="18" t="b">
        <v>0</v>
      </c>
      <c r="AT480" s="15" t="s">
        <v>3760</v>
      </c>
      <c r="AU480" s="17">
        <v>1025</v>
      </c>
      <c r="AV480" s="17">
        <v>2</v>
      </c>
      <c r="AW480" s="17">
        <v>0</v>
      </c>
      <c r="AX480" s="17">
        <v>3</v>
      </c>
      <c r="AY480" s="17">
        <v>18</v>
      </c>
      <c r="AZ480" s="17">
        <v>0</v>
      </c>
      <c r="BA480" s="17">
        <v>0</v>
      </c>
      <c r="BB480" s="17">
        <v>0</v>
      </c>
      <c r="BC480" s="17">
        <v>2</v>
      </c>
      <c r="BD480" s="17">
        <v>0</v>
      </c>
      <c r="BE480" s="17">
        <v>0</v>
      </c>
      <c r="BF480" s="17">
        <v>0</v>
      </c>
      <c r="BG480" s="17">
        <v>131</v>
      </c>
      <c r="BH480" s="15">
        <v>216.6</v>
      </c>
      <c r="BI480" s="15">
        <v>123.2</v>
      </c>
      <c r="BJ480" s="15">
        <v>94</v>
      </c>
      <c r="BK480" s="15">
        <v>43.5</v>
      </c>
      <c r="BL480" s="17">
        <v>0</v>
      </c>
      <c r="BM480" s="17">
        <v>0</v>
      </c>
      <c r="BN480" s="17">
        <v>0</v>
      </c>
      <c r="BO480" s="17">
        <v>0</v>
      </c>
      <c r="BP480" s="17">
        <v>11</v>
      </c>
      <c r="BQ480" s="15">
        <v>1.34</v>
      </c>
      <c r="BR480" s="15">
        <v>0.45</v>
      </c>
      <c r="BS480" s="15">
        <v>1.79</v>
      </c>
      <c r="BT480" s="15">
        <v>15.04</v>
      </c>
      <c r="BU480" s="15"/>
      <c r="BV480" s="15"/>
      <c r="BW480" s="15"/>
      <c r="BX480" s="15"/>
      <c r="BY480" s="15"/>
      <c r="BZ480" s="15"/>
      <c r="CA480" s="15"/>
      <c r="CB480" s="15"/>
      <c r="CC480" s="17">
        <v>240</v>
      </c>
      <c r="CD480" s="17">
        <v>91</v>
      </c>
      <c r="CE480" s="17">
        <v>223</v>
      </c>
      <c r="CF480" s="17">
        <v>63</v>
      </c>
      <c r="CG480" s="17">
        <v>239</v>
      </c>
      <c r="CH480" s="17">
        <v>74</v>
      </c>
      <c r="CI480" s="17">
        <v>262</v>
      </c>
      <c r="CJ480" s="17">
        <v>87</v>
      </c>
      <c r="CK480" s="17">
        <v>0.12</v>
      </c>
      <c r="CL480" s="17">
        <v>0</v>
      </c>
      <c r="CM480" s="17">
        <v>0.04</v>
      </c>
      <c r="CN480" s="17">
        <v>0.16</v>
      </c>
      <c r="CO480" s="17">
        <v>1.32</v>
      </c>
      <c r="CP480" s="17">
        <v>1.58</v>
      </c>
      <c r="CQ480" s="17">
        <v>452</v>
      </c>
      <c r="CR480" s="17">
        <v>123</v>
      </c>
      <c r="CS480" s="17">
        <v>151</v>
      </c>
      <c r="CT480" s="17">
        <v>97</v>
      </c>
      <c r="CU480" s="17">
        <v>192</v>
      </c>
      <c r="CV480" s="17">
        <v>80</v>
      </c>
      <c r="CW480" s="17">
        <v>555</v>
      </c>
      <c r="CX480" s="17">
        <v>184</v>
      </c>
      <c r="CY480" s="17">
        <v>0.97</v>
      </c>
      <c r="CZ480" s="17">
        <v>0.26</v>
      </c>
      <c r="DA480" s="17">
        <v>0</v>
      </c>
      <c r="DB480" s="15"/>
      <c r="DC480" s="15"/>
      <c r="DD480" s="15"/>
      <c r="DE480" s="15"/>
      <c r="DF480" s="15"/>
      <c r="DG480" s="15"/>
      <c r="DH480" s="15"/>
    </row>
    <row r="481" spans="1:112" ht="17.25" thickBot="1">
      <c r="A481" s="18" t="b">
        <v>1</v>
      </c>
      <c r="B481" s="18" t="b">
        <v>1</v>
      </c>
      <c r="C481" s="15"/>
      <c r="D481" s="15"/>
      <c r="E481" s="17">
        <v>204822</v>
      </c>
      <c r="F481" s="17">
        <v>0</v>
      </c>
      <c r="G481" s="17">
        <v>0</v>
      </c>
      <c r="H481" s="17">
        <v>0</v>
      </c>
      <c r="I481" s="17">
        <v>0</v>
      </c>
      <c r="J481" s="15">
        <v>0</v>
      </c>
      <c r="K481" s="17">
        <v>0</v>
      </c>
      <c r="L481" s="17">
        <v>2</v>
      </c>
      <c r="M481" s="15">
        <v>1</v>
      </c>
      <c r="N481" s="15"/>
      <c r="O481" s="17">
        <v>0</v>
      </c>
      <c r="P481" s="15" t="s">
        <v>942</v>
      </c>
      <c r="Q481" s="15">
        <v>0</v>
      </c>
      <c r="R481" s="17">
        <v>476</v>
      </c>
      <c r="S481" s="18" t="b">
        <v>0</v>
      </c>
      <c r="T481" s="15"/>
      <c r="U481" s="15"/>
      <c r="V481" s="17">
        <v>40</v>
      </c>
      <c r="W481" s="15" t="s">
        <v>943</v>
      </c>
      <c r="X481" s="15">
        <v>0</v>
      </c>
      <c r="Y481" s="18" t="b">
        <v>0</v>
      </c>
      <c r="Z481" s="15" t="s">
        <v>294</v>
      </c>
      <c r="AA481" s="15">
        <v>0.2</v>
      </c>
      <c r="AB481" s="18" t="b">
        <v>0</v>
      </c>
      <c r="AC481" s="15"/>
      <c r="AD481" s="15" t="s">
        <v>519</v>
      </c>
      <c r="AE481" s="17">
        <v>18</v>
      </c>
      <c r="AF481" s="17">
        <v>17</v>
      </c>
      <c r="AG481" s="17">
        <v>0</v>
      </c>
      <c r="AH481" s="17">
        <v>0</v>
      </c>
      <c r="AI481" s="17">
        <v>0</v>
      </c>
      <c r="AJ481" s="17">
        <v>0</v>
      </c>
      <c r="AK481" s="17">
        <v>0</v>
      </c>
      <c r="AL481" s="15">
        <v>0</v>
      </c>
      <c r="AM481" s="15">
        <v>0</v>
      </c>
      <c r="AN481" s="15" t="s">
        <v>1173</v>
      </c>
      <c r="AO481" s="15"/>
      <c r="AP481" s="15"/>
      <c r="AQ481" s="15"/>
      <c r="AR481" s="15"/>
      <c r="AS481" s="18" t="b">
        <v>0</v>
      </c>
      <c r="AT481" s="15" t="s">
        <v>2960</v>
      </c>
      <c r="AU481" s="17">
        <v>0</v>
      </c>
      <c r="AV481" s="17">
        <v>0</v>
      </c>
      <c r="AW481" s="17">
        <v>0</v>
      </c>
      <c r="AX481" s="17">
        <v>0</v>
      </c>
      <c r="AY481" s="17">
        <v>0</v>
      </c>
      <c r="AZ481" s="17">
        <v>0</v>
      </c>
      <c r="BA481" s="17">
        <v>0</v>
      </c>
      <c r="BB481" s="17">
        <v>0</v>
      </c>
      <c r="BC481" s="17">
        <v>0</v>
      </c>
      <c r="BD481" s="17">
        <v>0</v>
      </c>
      <c r="BE481" s="17">
        <v>0</v>
      </c>
      <c r="BF481" s="17">
        <v>0</v>
      </c>
      <c r="BG481" s="17">
        <v>0</v>
      </c>
      <c r="BH481" s="15">
        <v>0</v>
      </c>
      <c r="BI481" s="15">
        <v>0</v>
      </c>
      <c r="BJ481" s="15">
        <v>0</v>
      </c>
      <c r="BK481" s="15">
        <v>0</v>
      </c>
      <c r="BL481" s="17">
        <v>0</v>
      </c>
      <c r="BM481" s="17">
        <v>0</v>
      </c>
      <c r="BN481" s="17">
        <v>0</v>
      </c>
      <c r="BO481" s="17">
        <v>0</v>
      </c>
      <c r="BP481" s="17">
        <v>0</v>
      </c>
      <c r="BQ481" s="15">
        <v>0</v>
      </c>
      <c r="BR481" s="15">
        <v>0</v>
      </c>
      <c r="BS481" s="15">
        <v>0</v>
      </c>
      <c r="BT481" s="15">
        <v>0</v>
      </c>
      <c r="BU481" s="15"/>
      <c r="BV481" s="15"/>
      <c r="BW481" s="15"/>
      <c r="BX481" s="15"/>
      <c r="BY481" s="15"/>
      <c r="BZ481" s="15"/>
      <c r="CA481" s="15"/>
      <c r="CB481" s="15"/>
      <c r="CC481" s="17">
        <v>413</v>
      </c>
      <c r="CD481" s="17">
        <v>144</v>
      </c>
      <c r="CE481" s="17">
        <v>398</v>
      </c>
      <c r="CF481" s="17">
        <v>143</v>
      </c>
      <c r="CG481" s="17">
        <v>379</v>
      </c>
      <c r="CH481" s="17">
        <v>139</v>
      </c>
      <c r="CI481" s="17">
        <v>415</v>
      </c>
      <c r="CJ481" s="17">
        <v>144</v>
      </c>
      <c r="CK481" s="17">
        <v>0</v>
      </c>
      <c r="CL481" s="17">
        <v>0</v>
      </c>
      <c r="CM481" s="17">
        <v>0</v>
      </c>
      <c r="CN481" s="17">
        <v>0</v>
      </c>
      <c r="CO481" s="17">
        <v>0</v>
      </c>
      <c r="CP481" s="17">
        <v>0</v>
      </c>
      <c r="CQ481" s="17">
        <v>515</v>
      </c>
      <c r="CR481" s="17">
        <v>151</v>
      </c>
      <c r="CS481" s="17">
        <v>24</v>
      </c>
      <c r="CT481" s="17">
        <v>14</v>
      </c>
      <c r="CU481" s="17">
        <v>419</v>
      </c>
      <c r="CV481" s="17">
        <v>145</v>
      </c>
      <c r="CW481" s="17">
        <v>358</v>
      </c>
      <c r="CX481" s="17">
        <v>125</v>
      </c>
      <c r="CY481" s="17">
        <v>0</v>
      </c>
      <c r="CZ481" s="17">
        <v>0</v>
      </c>
      <c r="DA481" s="17">
        <v>0</v>
      </c>
      <c r="DB481" s="15"/>
      <c r="DC481" s="15"/>
      <c r="DD481" s="15"/>
      <c r="DE481" s="15"/>
      <c r="DF481" s="15"/>
      <c r="DG481" s="15"/>
      <c r="DH481" s="15"/>
    </row>
    <row r="482" spans="1:112" ht="17.25" thickBot="1">
      <c r="A482" s="18" t="b">
        <v>1</v>
      </c>
      <c r="B482" s="18" t="b">
        <v>1</v>
      </c>
      <c r="C482" s="15"/>
      <c r="D482" s="15"/>
      <c r="E482" s="17">
        <v>549067</v>
      </c>
      <c r="F482" s="17">
        <v>0</v>
      </c>
      <c r="G482" s="17">
        <v>0</v>
      </c>
      <c r="H482" s="17">
        <v>0</v>
      </c>
      <c r="I482" s="17">
        <v>0</v>
      </c>
      <c r="J482" s="15">
        <v>0</v>
      </c>
      <c r="K482" s="17">
        <v>0</v>
      </c>
      <c r="L482" s="17">
        <v>2</v>
      </c>
      <c r="M482" s="15">
        <v>1</v>
      </c>
      <c r="N482" s="15"/>
      <c r="O482" s="17">
        <v>0</v>
      </c>
      <c r="P482" s="15" t="s">
        <v>1870</v>
      </c>
      <c r="Q482" s="15">
        <v>0</v>
      </c>
      <c r="R482" s="17">
        <v>477</v>
      </c>
      <c r="S482" s="18" t="b">
        <v>0</v>
      </c>
      <c r="T482" s="15"/>
      <c r="U482" s="15"/>
      <c r="V482" s="17">
        <v>40</v>
      </c>
      <c r="W482" s="15" t="s">
        <v>1938</v>
      </c>
      <c r="X482" s="15">
        <v>1</v>
      </c>
      <c r="Y482" s="18" t="b">
        <v>0</v>
      </c>
      <c r="Z482" s="15" t="s">
        <v>1939</v>
      </c>
      <c r="AA482" s="15">
        <v>0.2</v>
      </c>
      <c r="AB482" s="18" t="b">
        <v>0</v>
      </c>
      <c r="AC482" s="15"/>
      <c r="AD482" s="15" t="s">
        <v>519</v>
      </c>
      <c r="AE482" s="17">
        <v>18</v>
      </c>
      <c r="AF482" s="17">
        <v>17</v>
      </c>
      <c r="AG482" s="17">
        <v>3</v>
      </c>
      <c r="AH482" s="17">
        <v>0</v>
      </c>
      <c r="AI482" s="17">
        <v>0</v>
      </c>
      <c r="AJ482" s="17">
        <v>0</v>
      </c>
      <c r="AK482" s="17">
        <v>0</v>
      </c>
      <c r="AL482" s="15">
        <v>0</v>
      </c>
      <c r="AM482" s="15">
        <v>0.8</v>
      </c>
      <c r="AN482" s="15" t="s">
        <v>1939</v>
      </c>
      <c r="AO482" s="15"/>
      <c r="AP482" s="15"/>
      <c r="AQ482" s="15"/>
      <c r="AR482" s="15"/>
      <c r="AS482" s="18" t="b">
        <v>0</v>
      </c>
      <c r="AT482" s="15" t="s">
        <v>2961</v>
      </c>
      <c r="AU482" s="17">
        <v>165</v>
      </c>
      <c r="AV482" s="17">
        <v>0</v>
      </c>
      <c r="AW482" s="17">
        <v>0</v>
      </c>
      <c r="AX482" s="17">
        <v>0</v>
      </c>
      <c r="AY482" s="17">
        <v>4</v>
      </c>
      <c r="AZ482" s="17">
        <v>0</v>
      </c>
      <c r="BA482" s="17">
        <v>0</v>
      </c>
      <c r="BB482" s="17">
        <v>0</v>
      </c>
      <c r="BC482" s="17">
        <v>0</v>
      </c>
      <c r="BD482" s="17">
        <v>0</v>
      </c>
      <c r="BE482" s="17">
        <v>0</v>
      </c>
      <c r="BF482" s="17">
        <v>0</v>
      </c>
      <c r="BG482" s="17">
        <v>3</v>
      </c>
      <c r="BH482" s="15">
        <v>25.4</v>
      </c>
      <c r="BI482" s="15">
        <v>6.4</v>
      </c>
      <c r="BJ482" s="15">
        <v>0</v>
      </c>
      <c r="BK482" s="15">
        <v>3.2</v>
      </c>
      <c r="BL482" s="17">
        <v>0</v>
      </c>
      <c r="BM482" s="17">
        <v>0</v>
      </c>
      <c r="BN482" s="17">
        <v>0</v>
      </c>
      <c r="BO482" s="17">
        <v>0</v>
      </c>
      <c r="BP482" s="17">
        <v>2</v>
      </c>
      <c r="BQ482" s="15">
        <v>0</v>
      </c>
      <c r="BR482" s="15">
        <v>0.01</v>
      </c>
      <c r="BS482" s="15">
        <v>0.01</v>
      </c>
      <c r="BT482" s="15">
        <v>3.47</v>
      </c>
      <c r="BU482" s="15"/>
      <c r="BV482" s="15"/>
      <c r="BW482" s="15"/>
      <c r="BX482" s="15"/>
      <c r="BY482" s="15"/>
      <c r="BZ482" s="15"/>
      <c r="CA482" s="15"/>
      <c r="CB482" s="15"/>
      <c r="CC482" s="17">
        <v>352</v>
      </c>
      <c r="CD482" s="17">
        <v>123</v>
      </c>
      <c r="CE482" s="17">
        <v>350</v>
      </c>
      <c r="CF482" s="17">
        <v>122</v>
      </c>
      <c r="CG482" s="17">
        <v>410</v>
      </c>
      <c r="CH482" s="17">
        <v>161</v>
      </c>
      <c r="CI482" s="17">
        <v>367</v>
      </c>
      <c r="CJ482" s="17">
        <v>127</v>
      </c>
      <c r="CK482" s="17">
        <v>0</v>
      </c>
      <c r="CL482" s="17">
        <v>0</v>
      </c>
      <c r="CM482" s="17">
        <v>0.01</v>
      </c>
      <c r="CN482" s="17">
        <v>0.01</v>
      </c>
      <c r="CO482" s="17">
        <v>1.89</v>
      </c>
      <c r="CP482" s="17">
        <v>2.1800000000000002</v>
      </c>
      <c r="CQ482" s="17">
        <v>548</v>
      </c>
      <c r="CR482" s="17">
        <v>175</v>
      </c>
      <c r="CS482" s="17">
        <v>57</v>
      </c>
      <c r="CT482" s="17">
        <v>38</v>
      </c>
      <c r="CU482" s="17">
        <v>359</v>
      </c>
      <c r="CV482" s="17">
        <v>124</v>
      </c>
      <c r="CW482" s="17">
        <v>337</v>
      </c>
      <c r="CX482" s="17">
        <v>117</v>
      </c>
      <c r="CY482" s="17">
        <v>1.0900000000000001</v>
      </c>
      <c r="CZ482" s="17">
        <v>0</v>
      </c>
      <c r="DA482" s="17">
        <v>0</v>
      </c>
      <c r="DB482" s="15"/>
      <c r="DC482" s="15"/>
      <c r="DD482" s="15"/>
      <c r="DE482" s="15"/>
      <c r="DF482" s="15"/>
      <c r="DG482" s="15"/>
      <c r="DH482" s="15"/>
    </row>
    <row r="483" spans="1:112" ht="17.25" thickBot="1">
      <c r="A483" s="18" t="b">
        <v>1</v>
      </c>
      <c r="B483" s="18" t="b">
        <v>1</v>
      </c>
      <c r="C483" s="15"/>
      <c r="D483" s="15"/>
      <c r="E483" s="17">
        <v>470315</v>
      </c>
      <c r="F483" s="17">
        <v>0</v>
      </c>
      <c r="G483" s="17">
        <v>0</v>
      </c>
      <c r="H483" s="17">
        <v>0</v>
      </c>
      <c r="I483" s="17">
        <v>0</v>
      </c>
      <c r="J483" s="15">
        <v>0</v>
      </c>
      <c r="K483" s="17">
        <v>0</v>
      </c>
      <c r="L483" s="17">
        <v>2</v>
      </c>
      <c r="M483" s="15">
        <v>1.7</v>
      </c>
      <c r="N483" s="15"/>
      <c r="O483" s="17">
        <v>0</v>
      </c>
      <c r="P483" s="15" t="s">
        <v>1912</v>
      </c>
      <c r="Q483" s="15">
        <v>0</v>
      </c>
      <c r="R483" s="17">
        <v>478</v>
      </c>
      <c r="S483" s="18" t="b">
        <v>0</v>
      </c>
      <c r="T483" s="15"/>
      <c r="U483" s="15"/>
      <c r="V483" s="17">
        <v>45</v>
      </c>
      <c r="W483" s="15" t="s">
        <v>4718</v>
      </c>
      <c r="X483" s="15">
        <v>1.6</v>
      </c>
      <c r="Y483" s="18" t="b">
        <v>0</v>
      </c>
      <c r="Z483" s="15" t="s">
        <v>4719</v>
      </c>
      <c r="AA483" s="15">
        <v>0.1</v>
      </c>
      <c r="AB483" s="18" t="b">
        <v>0</v>
      </c>
      <c r="AC483" s="15"/>
      <c r="AD483" s="15" t="s">
        <v>519</v>
      </c>
      <c r="AE483" s="17">
        <v>18</v>
      </c>
      <c r="AF483" s="17">
        <v>17</v>
      </c>
      <c r="AG483" s="17">
        <v>11</v>
      </c>
      <c r="AH483" s="17">
        <v>0</v>
      </c>
      <c r="AI483" s="17">
        <v>0</v>
      </c>
      <c r="AJ483" s="17">
        <v>0</v>
      </c>
      <c r="AK483" s="17">
        <v>0</v>
      </c>
      <c r="AL483" s="15">
        <v>0</v>
      </c>
      <c r="AM483" s="15">
        <v>2.4</v>
      </c>
      <c r="AN483" s="15" t="s">
        <v>4719</v>
      </c>
      <c r="AO483" s="15"/>
      <c r="AP483" s="15"/>
      <c r="AQ483" s="15"/>
      <c r="AR483" s="15"/>
      <c r="AS483" s="18" t="b">
        <v>0</v>
      </c>
      <c r="AT483" s="15" t="s">
        <v>4720</v>
      </c>
      <c r="AU483" s="17">
        <v>353</v>
      </c>
      <c r="AV483" s="17">
        <v>0</v>
      </c>
      <c r="AW483" s="17">
        <v>0</v>
      </c>
      <c r="AX483" s="17">
        <v>0</v>
      </c>
      <c r="AY483" s="17">
        <v>5</v>
      </c>
      <c r="AZ483" s="17">
        <v>0</v>
      </c>
      <c r="BA483" s="17">
        <v>0</v>
      </c>
      <c r="BB483" s="17">
        <v>0</v>
      </c>
      <c r="BC483" s="17">
        <v>0</v>
      </c>
      <c r="BD483" s="17">
        <v>0</v>
      </c>
      <c r="BE483" s="17">
        <v>0</v>
      </c>
      <c r="BF483" s="17">
        <v>0</v>
      </c>
      <c r="BG483" s="17">
        <v>33</v>
      </c>
      <c r="BH483" s="15">
        <v>63.4</v>
      </c>
      <c r="BI483" s="15">
        <v>30.1</v>
      </c>
      <c r="BJ483" s="15">
        <v>10</v>
      </c>
      <c r="BK483" s="15">
        <v>10.4</v>
      </c>
      <c r="BL483" s="17">
        <v>0</v>
      </c>
      <c r="BM483" s="17">
        <v>0</v>
      </c>
      <c r="BN483" s="17">
        <v>0</v>
      </c>
      <c r="BO483" s="17">
        <v>0</v>
      </c>
      <c r="BP483" s="17">
        <v>3</v>
      </c>
      <c r="BQ483" s="15">
        <v>0</v>
      </c>
      <c r="BR483" s="15">
        <v>0.41</v>
      </c>
      <c r="BS483" s="15">
        <v>0.41</v>
      </c>
      <c r="BT483" s="15">
        <v>7.87</v>
      </c>
      <c r="BU483" s="15"/>
      <c r="BV483" s="15"/>
      <c r="BW483" s="15"/>
      <c r="BX483" s="15"/>
      <c r="BY483" s="15"/>
      <c r="BZ483" s="15"/>
      <c r="CA483" s="15"/>
      <c r="CB483" s="15"/>
      <c r="CC483" s="17">
        <v>329</v>
      </c>
      <c r="CD483" s="17">
        <v>118</v>
      </c>
      <c r="CE483" s="17">
        <v>311</v>
      </c>
      <c r="CF483" s="17">
        <v>107</v>
      </c>
      <c r="CG483" s="17">
        <v>326</v>
      </c>
      <c r="CH483" s="17">
        <v>117</v>
      </c>
      <c r="CI483" s="17">
        <v>335</v>
      </c>
      <c r="CJ483" s="17">
        <v>116</v>
      </c>
      <c r="CK483" s="17">
        <v>0</v>
      </c>
      <c r="CL483" s="17">
        <v>0</v>
      </c>
      <c r="CM483" s="17">
        <v>0.1</v>
      </c>
      <c r="CN483" s="17">
        <v>0.1</v>
      </c>
      <c r="CO483" s="17">
        <v>2.0099999999999998</v>
      </c>
      <c r="CP483" s="17">
        <v>1.27</v>
      </c>
      <c r="CQ483" s="17">
        <v>438</v>
      </c>
      <c r="CR483" s="17">
        <v>118</v>
      </c>
      <c r="CS483" s="17">
        <v>137</v>
      </c>
      <c r="CT483" s="17">
        <v>92</v>
      </c>
      <c r="CU483" s="17">
        <v>320</v>
      </c>
      <c r="CV483" s="17">
        <v>116</v>
      </c>
      <c r="CW483" s="17">
        <v>501</v>
      </c>
      <c r="CX483" s="17">
        <v>171</v>
      </c>
      <c r="CY483" s="17">
        <v>0.76</v>
      </c>
      <c r="CZ483" s="17">
        <v>0</v>
      </c>
      <c r="DA483" s="17">
        <v>0</v>
      </c>
      <c r="DB483" s="15"/>
      <c r="DC483" s="15"/>
      <c r="DD483" s="15"/>
      <c r="DE483" s="15"/>
      <c r="DF483" s="15"/>
      <c r="DG483" s="15"/>
      <c r="DH483" s="15"/>
    </row>
    <row r="484" spans="1:112" ht="17.25" thickBot="1">
      <c r="A484" s="18" t="b">
        <v>1</v>
      </c>
      <c r="B484" s="18" t="b">
        <v>1</v>
      </c>
      <c r="C484" s="15"/>
      <c r="D484" s="15"/>
      <c r="E484" s="17">
        <v>538638</v>
      </c>
      <c r="F484" s="17">
        <v>0</v>
      </c>
      <c r="G484" s="17">
        <v>0</v>
      </c>
      <c r="H484" s="17">
        <v>0</v>
      </c>
      <c r="I484" s="17">
        <v>0</v>
      </c>
      <c r="J484" s="15">
        <v>0</v>
      </c>
      <c r="K484" s="17">
        <v>0</v>
      </c>
      <c r="L484" s="17">
        <v>2</v>
      </c>
      <c r="M484" s="15">
        <v>1</v>
      </c>
      <c r="N484" s="15"/>
      <c r="O484" s="17">
        <v>0</v>
      </c>
      <c r="P484" s="15" t="s">
        <v>1226</v>
      </c>
      <c r="Q484" s="15">
        <v>0</v>
      </c>
      <c r="R484" s="17">
        <v>479</v>
      </c>
      <c r="S484" s="18" t="b">
        <v>0</v>
      </c>
      <c r="T484" s="15"/>
      <c r="U484" s="15"/>
      <c r="V484" s="17">
        <v>40</v>
      </c>
      <c r="W484" s="15" t="s">
        <v>5527</v>
      </c>
      <c r="X484" s="15">
        <v>0</v>
      </c>
      <c r="Y484" s="18" t="b">
        <v>0</v>
      </c>
      <c r="Z484" s="15" t="s">
        <v>5528</v>
      </c>
      <c r="AA484" s="15">
        <v>0.2</v>
      </c>
      <c r="AB484" s="18" t="b">
        <v>0</v>
      </c>
      <c r="AC484" s="15"/>
      <c r="AD484" s="15" t="s">
        <v>519</v>
      </c>
      <c r="AE484" s="17">
        <v>18</v>
      </c>
      <c r="AF484" s="17">
        <v>17</v>
      </c>
      <c r="AG484" s="17">
        <v>0</v>
      </c>
      <c r="AH484" s="17">
        <v>0</v>
      </c>
      <c r="AI484" s="17">
        <v>0</v>
      </c>
      <c r="AJ484" s="17">
        <v>0</v>
      </c>
      <c r="AK484" s="17">
        <v>0</v>
      </c>
      <c r="AL484" s="15">
        <v>0</v>
      </c>
      <c r="AM484" s="15">
        <v>0</v>
      </c>
      <c r="AN484" s="15" t="s">
        <v>5528</v>
      </c>
      <c r="AO484" s="15"/>
      <c r="AP484" s="15"/>
      <c r="AQ484" s="15"/>
      <c r="AR484" s="15"/>
      <c r="AS484" s="18" t="b">
        <v>0</v>
      </c>
      <c r="AT484" s="15" t="s">
        <v>5529</v>
      </c>
      <c r="AU484" s="17">
        <v>0</v>
      </c>
      <c r="AV484" s="17">
        <v>0</v>
      </c>
      <c r="AW484" s="17">
        <v>0</v>
      </c>
      <c r="AX484" s="17">
        <v>0</v>
      </c>
      <c r="AY484" s="17">
        <v>0</v>
      </c>
      <c r="AZ484" s="17">
        <v>0</v>
      </c>
      <c r="BA484" s="17">
        <v>0</v>
      </c>
      <c r="BB484" s="17">
        <v>0</v>
      </c>
      <c r="BC484" s="17">
        <v>0</v>
      </c>
      <c r="BD484" s="17">
        <v>0</v>
      </c>
      <c r="BE484" s="17">
        <v>0</v>
      </c>
      <c r="BF484" s="17">
        <v>0</v>
      </c>
      <c r="BG484" s="17">
        <v>0</v>
      </c>
      <c r="BH484" s="15">
        <v>0</v>
      </c>
      <c r="BI484" s="15">
        <v>0</v>
      </c>
      <c r="BJ484" s="15">
        <v>0</v>
      </c>
      <c r="BK484" s="15">
        <v>0</v>
      </c>
      <c r="BL484" s="17">
        <v>0</v>
      </c>
      <c r="BM484" s="17">
        <v>0</v>
      </c>
      <c r="BN484" s="17">
        <v>0</v>
      </c>
      <c r="BO484" s="17">
        <v>0</v>
      </c>
      <c r="BP484" s="17">
        <v>0</v>
      </c>
      <c r="BQ484" s="15">
        <v>0</v>
      </c>
      <c r="BR484" s="15">
        <v>0</v>
      </c>
      <c r="BS484" s="15">
        <v>0</v>
      </c>
      <c r="BT484" s="15">
        <v>0</v>
      </c>
      <c r="BU484" s="15"/>
      <c r="BV484" s="15"/>
      <c r="BW484" s="15"/>
      <c r="BX484" s="15"/>
      <c r="BY484" s="15"/>
      <c r="BZ484" s="15"/>
      <c r="CA484" s="15"/>
      <c r="CB484" s="15"/>
      <c r="CC484" s="17">
        <v>441</v>
      </c>
      <c r="CD484" s="17">
        <v>163</v>
      </c>
      <c r="CE484" s="17">
        <v>426</v>
      </c>
      <c r="CF484" s="17">
        <v>162</v>
      </c>
      <c r="CG484" s="17">
        <v>407</v>
      </c>
      <c r="CH484" s="17">
        <v>158</v>
      </c>
      <c r="CI484" s="17">
        <v>443</v>
      </c>
      <c r="CJ484" s="17">
        <v>163</v>
      </c>
      <c r="CK484" s="17">
        <v>0</v>
      </c>
      <c r="CL484" s="17">
        <v>0</v>
      </c>
      <c r="CM484" s="17">
        <v>0</v>
      </c>
      <c r="CN484" s="17">
        <v>0</v>
      </c>
      <c r="CO484" s="17">
        <v>0</v>
      </c>
      <c r="CP484" s="17">
        <v>0</v>
      </c>
      <c r="CQ484" s="17">
        <v>544</v>
      </c>
      <c r="CR484" s="17">
        <v>171</v>
      </c>
      <c r="CS484" s="17">
        <v>53</v>
      </c>
      <c r="CT484" s="17">
        <v>34</v>
      </c>
      <c r="CU484" s="17">
        <v>446</v>
      </c>
      <c r="CV484" s="17">
        <v>163</v>
      </c>
      <c r="CW484" s="17">
        <v>362</v>
      </c>
      <c r="CX484" s="17">
        <v>127</v>
      </c>
      <c r="CY484" s="17">
        <v>0</v>
      </c>
      <c r="CZ484" s="17">
        <v>0</v>
      </c>
      <c r="DA484" s="17">
        <v>0</v>
      </c>
      <c r="DB484" s="15"/>
      <c r="DC484" s="15"/>
      <c r="DD484" s="15"/>
      <c r="DE484" s="15"/>
      <c r="DF484" s="15"/>
      <c r="DG484" s="15"/>
      <c r="DH484" s="15"/>
    </row>
    <row r="485" spans="1:112" ht="27.75" thickBot="1">
      <c r="A485" s="18" t="b">
        <v>1</v>
      </c>
      <c r="B485" s="18" t="b">
        <v>1</v>
      </c>
      <c r="C485" s="15"/>
      <c r="D485" s="15"/>
      <c r="E485" s="17">
        <v>222531</v>
      </c>
      <c r="F485" s="17">
        <v>0</v>
      </c>
      <c r="G485" s="17">
        <v>0</v>
      </c>
      <c r="H485" s="17">
        <v>0</v>
      </c>
      <c r="I485" s="17">
        <v>0</v>
      </c>
      <c r="J485" s="15">
        <v>0</v>
      </c>
      <c r="K485" s="17">
        <v>0</v>
      </c>
      <c r="L485" s="17">
        <v>3</v>
      </c>
      <c r="M485" s="15">
        <v>2.8</v>
      </c>
      <c r="N485" s="15"/>
      <c r="O485" s="17">
        <v>0</v>
      </c>
      <c r="P485" s="15" t="s">
        <v>565</v>
      </c>
      <c r="Q485" s="15">
        <v>0</v>
      </c>
      <c r="R485" s="17">
        <v>480</v>
      </c>
      <c r="S485" s="18" t="b">
        <v>0</v>
      </c>
      <c r="T485" s="15"/>
      <c r="U485" s="15"/>
      <c r="V485" s="17">
        <v>80</v>
      </c>
      <c r="W485" s="15" t="s">
        <v>941</v>
      </c>
      <c r="X485" s="15">
        <v>5.0999999999999996</v>
      </c>
      <c r="Y485" s="18" t="b">
        <v>0</v>
      </c>
      <c r="Z485" s="15" t="s">
        <v>252</v>
      </c>
      <c r="AA485" s="15">
        <v>13.1</v>
      </c>
      <c r="AB485" s="18" t="b">
        <v>0</v>
      </c>
      <c r="AC485" s="15"/>
      <c r="AD485" s="15" t="s">
        <v>519</v>
      </c>
      <c r="AE485" s="17">
        <v>18</v>
      </c>
      <c r="AF485" s="17">
        <v>17</v>
      </c>
      <c r="AG485" s="17">
        <v>188</v>
      </c>
      <c r="AH485" s="17">
        <v>0</v>
      </c>
      <c r="AI485" s="17">
        <v>0</v>
      </c>
      <c r="AJ485" s="17">
        <v>0</v>
      </c>
      <c r="AK485" s="17">
        <v>0</v>
      </c>
      <c r="AL485" s="15">
        <v>0</v>
      </c>
      <c r="AM485" s="15">
        <v>23.5</v>
      </c>
      <c r="AN485" s="15" t="s">
        <v>252</v>
      </c>
      <c r="AO485" s="15"/>
      <c r="AP485" s="15"/>
      <c r="AQ485" s="15"/>
      <c r="AR485" s="15"/>
      <c r="AS485" s="18" t="b">
        <v>0</v>
      </c>
      <c r="AT485" s="15" t="s">
        <v>2963</v>
      </c>
      <c r="AU485" s="17">
        <v>3101</v>
      </c>
      <c r="AV485" s="17">
        <v>15</v>
      </c>
      <c r="AW485" s="17">
        <v>4</v>
      </c>
      <c r="AX485" s="17">
        <v>10</v>
      </c>
      <c r="AY485" s="17">
        <v>45</v>
      </c>
      <c r="AZ485" s="17">
        <v>0</v>
      </c>
      <c r="BA485" s="17">
        <v>0</v>
      </c>
      <c r="BB485" s="17">
        <v>0</v>
      </c>
      <c r="BC485" s="17">
        <v>1</v>
      </c>
      <c r="BD485" s="17">
        <v>0</v>
      </c>
      <c r="BE485" s="17">
        <v>0</v>
      </c>
      <c r="BF485" s="17">
        <v>18</v>
      </c>
      <c r="BG485" s="17">
        <v>712</v>
      </c>
      <c r="BH485" s="15">
        <v>843.8</v>
      </c>
      <c r="BI485" s="15">
        <v>747.7</v>
      </c>
      <c r="BJ485" s="15">
        <v>836</v>
      </c>
      <c r="BK485" s="15">
        <v>242.5</v>
      </c>
      <c r="BL485" s="17">
        <v>0</v>
      </c>
      <c r="BM485" s="17">
        <v>0</v>
      </c>
      <c r="BN485" s="17">
        <v>0</v>
      </c>
      <c r="BO485" s="17">
        <v>0</v>
      </c>
      <c r="BP485" s="17">
        <v>35</v>
      </c>
      <c r="BQ485" s="15">
        <v>10.81</v>
      </c>
      <c r="BR485" s="15">
        <v>2.91</v>
      </c>
      <c r="BS485" s="15">
        <v>13.72</v>
      </c>
      <c r="BT485" s="15">
        <v>49.7</v>
      </c>
      <c r="BU485" s="15"/>
      <c r="BV485" s="15"/>
      <c r="BW485" s="17">
        <v>1</v>
      </c>
      <c r="BX485" s="15"/>
      <c r="BY485" s="17">
        <v>2</v>
      </c>
      <c r="BZ485" s="15"/>
      <c r="CA485" s="15"/>
      <c r="CB485" s="15"/>
      <c r="CC485" s="17">
        <v>21</v>
      </c>
      <c r="CD485" s="17">
        <v>6</v>
      </c>
      <c r="CE485" s="17">
        <v>19</v>
      </c>
      <c r="CF485" s="17">
        <v>18</v>
      </c>
      <c r="CG485" s="17">
        <v>9</v>
      </c>
      <c r="CH485" s="17">
        <v>4</v>
      </c>
      <c r="CI485" s="17">
        <v>7</v>
      </c>
      <c r="CJ485" s="17">
        <v>5</v>
      </c>
      <c r="CK485" s="17">
        <v>0.31</v>
      </c>
      <c r="CL485" s="17">
        <v>0</v>
      </c>
      <c r="CM485" s="17">
        <v>0.08</v>
      </c>
      <c r="CN485" s="17">
        <v>0.39</v>
      </c>
      <c r="CO485" s="17">
        <v>1.44</v>
      </c>
      <c r="CP485" s="17">
        <v>1.31</v>
      </c>
      <c r="CQ485" s="17">
        <v>8</v>
      </c>
      <c r="CR485" s="17">
        <v>5</v>
      </c>
      <c r="CS485" s="17">
        <v>548</v>
      </c>
      <c r="CT485" s="17">
        <v>240</v>
      </c>
      <c r="CU485" s="17">
        <v>11</v>
      </c>
      <c r="CV485" s="17">
        <v>5</v>
      </c>
      <c r="CW485" s="17">
        <v>38</v>
      </c>
      <c r="CX485" s="17">
        <v>12</v>
      </c>
      <c r="CY485" s="17">
        <v>1.02</v>
      </c>
      <c r="CZ485" s="17">
        <v>0.28999999999999998</v>
      </c>
      <c r="DA485" s="17">
        <v>0</v>
      </c>
      <c r="DB485" s="15"/>
      <c r="DC485" s="15"/>
      <c r="DD485" s="15"/>
      <c r="DE485" s="15"/>
      <c r="DF485" s="15"/>
      <c r="DG485" s="15"/>
      <c r="DH485" s="15"/>
    </row>
    <row r="486" spans="1:112" ht="409.6" thickBot="1">
      <c r="A486" s="18" t="b">
        <v>1</v>
      </c>
      <c r="B486" s="18" t="b">
        <v>1</v>
      </c>
      <c r="C486" s="17">
        <v>75</v>
      </c>
      <c r="D486" s="15"/>
      <c r="E486" s="17">
        <v>209046</v>
      </c>
      <c r="F486" s="17">
        <v>0</v>
      </c>
      <c r="G486" s="17">
        <v>0</v>
      </c>
      <c r="H486" s="17">
        <v>0</v>
      </c>
      <c r="I486" s="17">
        <v>0</v>
      </c>
      <c r="J486" s="15">
        <v>0</v>
      </c>
      <c r="K486" s="17">
        <v>0</v>
      </c>
      <c r="L486" s="17">
        <v>3</v>
      </c>
      <c r="M486" s="15">
        <v>1.6</v>
      </c>
      <c r="N486" s="15"/>
      <c r="O486" s="17">
        <v>0</v>
      </c>
      <c r="P486" s="15" t="s">
        <v>710</v>
      </c>
      <c r="Q486" s="15">
        <v>0</v>
      </c>
      <c r="R486" s="17">
        <v>482</v>
      </c>
      <c r="S486" s="18" t="b">
        <v>0</v>
      </c>
      <c r="T486" s="15" t="s">
        <v>5511</v>
      </c>
      <c r="U486" s="15" t="s">
        <v>5530</v>
      </c>
      <c r="V486" s="17">
        <v>60</v>
      </c>
      <c r="W486" s="15" t="s">
        <v>711</v>
      </c>
      <c r="X486" s="15">
        <v>2.9</v>
      </c>
      <c r="Y486" s="18" t="b">
        <v>0</v>
      </c>
      <c r="Z486" s="15" t="s">
        <v>417</v>
      </c>
      <c r="AA486" s="15">
        <v>0</v>
      </c>
      <c r="AB486" s="18" t="b">
        <v>0</v>
      </c>
      <c r="AC486" s="15"/>
      <c r="AD486" s="15" t="s">
        <v>1606</v>
      </c>
      <c r="AE486" s="17">
        <v>18</v>
      </c>
      <c r="AF486" s="17">
        <v>17</v>
      </c>
      <c r="AG486" s="17">
        <v>88</v>
      </c>
      <c r="AH486" s="17">
        <v>0</v>
      </c>
      <c r="AI486" s="17">
        <v>0</v>
      </c>
      <c r="AJ486" s="17">
        <v>0</v>
      </c>
      <c r="AK486" s="17">
        <v>0</v>
      </c>
      <c r="AL486" s="15">
        <v>0</v>
      </c>
      <c r="AM486" s="15">
        <v>14.7</v>
      </c>
      <c r="AN486" s="15" t="s">
        <v>417</v>
      </c>
      <c r="AO486" s="15"/>
      <c r="AP486" s="15"/>
      <c r="AQ486" s="15"/>
      <c r="AR486" s="15"/>
      <c r="AS486" s="18" t="b">
        <v>0</v>
      </c>
      <c r="AT486" s="15" t="s">
        <v>2964</v>
      </c>
      <c r="AU486" s="17">
        <v>1838</v>
      </c>
      <c r="AV486" s="17">
        <v>3</v>
      </c>
      <c r="AW486" s="17">
        <v>4</v>
      </c>
      <c r="AX486" s="17">
        <v>6</v>
      </c>
      <c r="AY486" s="17">
        <v>26</v>
      </c>
      <c r="AZ486" s="17">
        <v>0</v>
      </c>
      <c r="BA486" s="17">
        <v>0</v>
      </c>
      <c r="BB486" s="17">
        <v>0</v>
      </c>
      <c r="BC486" s="17">
        <v>0</v>
      </c>
      <c r="BD486" s="17">
        <v>0</v>
      </c>
      <c r="BE486" s="17">
        <v>0</v>
      </c>
      <c r="BF486" s="17">
        <v>8</v>
      </c>
      <c r="BG486" s="17">
        <v>358</v>
      </c>
      <c r="BH486" s="15">
        <v>366.6</v>
      </c>
      <c r="BI486" s="15">
        <v>611.70000000000005</v>
      </c>
      <c r="BJ486" s="15">
        <v>330</v>
      </c>
      <c r="BK486" s="15">
        <v>130.6</v>
      </c>
      <c r="BL486" s="17">
        <v>0</v>
      </c>
      <c r="BM486" s="17">
        <v>0</v>
      </c>
      <c r="BN486" s="17">
        <v>0</v>
      </c>
      <c r="BO486" s="17">
        <v>0</v>
      </c>
      <c r="BP486" s="17">
        <v>21</v>
      </c>
      <c r="BQ486" s="15">
        <v>2.77</v>
      </c>
      <c r="BR486" s="15">
        <v>3.02</v>
      </c>
      <c r="BS486" s="15">
        <v>5.79</v>
      </c>
      <c r="BT486" s="15">
        <v>30.88</v>
      </c>
      <c r="BU486" s="15"/>
      <c r="BV486" s="15"/>
      <c r="BW486" s="17">
        <v>4</v>
      </c>
      <c r="BX486" s="15"/>
      <c r="BY486" s="15"/>
      <c r="BZ486" s="15"/>
      <c r="CA486" s="15"/>
      <c r="CB486" s="113" t="s">
        <v>5531</v>
      </c>
      <c r="CC486" s="17">
        <v>166</v>
      </c>
      <c r="CD486" s="17">
        <v>65</v>
      </c>
      <c r="CE486" s="17">
        <v>31</v>
      </c>
      <c r="CF486" s="17">
        <v>30</v>
      </c>
      <c r="CG486" s="17">
        <v>83</v>
      </c>
      <c r="CH486" s="17">
        <v>51</v>
      </c>
      <c r="CI486" s="17">
        <v>74</v>
      </c>
      <c r="CJ486" s="17">
        <v>45</v>
      </c>
      <c r="CK486" s="17">
        <v>0.14000000000000001</v>
      </c>
      <c r="CL486" s="17">
        <v>0</v>
      </c>
      <c r="CM486" s="17">
        <v>0.15</v>
      </c>
      <c r="CN486" s="17">
        <v>0.28999999999999998</v>
      </c>
      <c r="CO486" s="17">
        <v>1.51</v>
      </c>
      <c r="CP486" s="17">
        <v>1.27</v>
      </c>
      <c r="CQ486" s="17">
        <v>70</v>
      </c>
      <c r="CR486" s="17">
        <v>46</v>
      </c>
      <c r="CS486" s="17">
        <v>464</v>
      </c>
      <c r="CT486" s="17">
        <v>181</v>
      </c>
      <c r="CU486" s="17">
        <v>186</v>
      </c>
      <c r="CV486" s="17">
        <v>71</v>
      </c>
      <c r="CW486" s="17">
        <v>536</v>
      </c>
      <c r="CX486" s="17">
        <v>230</v>
      </c>
      <c r="CY486" s="17">
        <v>1.03</v>
      </c>
      <c r="CZ486" s="17">
        <v>0.28999999999999998</v>
      </c>
      <c r="DA486" s="17">
        <v>0</v>
      </c>
      <c r="DB486" s="15"/>
      <c r="DC486" s="15"/>
      <c r="DD486" s="15"/>
      <c r="DE486" s="15"/>
      <c r="DF486" s="15"/>
      <c r="DG486" s="15"/>
      <c r="DH486" s="15"/>
    </row>
    <row r="487" spans="1:112" ht="17.25" thickBot="1">
      <c r="A487" s="18" t="b">
        <v>1</v>
      </c>
      <c r="B487" s="18" t="b">
        <v>1</v>
      </c>
      <c r="C487" s="15"/>
      <c r="D487" s="15"/>
      <c r="E487" s="17">
        <v>456512</v>
      </c>
      <c r="F487" s="17">
        <v>0</v>
      </c>
      <c r="G487" s="17">
        <v>0</v>
      </c>
      <c r="H487" s="17">
        <v>0</v>
      </c>
      <c r="I487" s="17">
        <v>0</v>
      </c>
      <c r="J487" s="15">
        <v>0</v>
      </c>
      <c r="K487" s="17">
        <v>0</v>
      </c>
      <c r="L487" s="17">
        <v>3</v>
      </c>
      <c r="M487" s="15">
        <v>2</v>
      </c>
      <c r="N487" s="15"/>
      <c r="O487" s="17">
        <v>0</v>
      </c>
      <c r="P487" s="15" t="s">
        <v>897</v>
      </c>
      <c r="Q487" s="15">
        <v>0</v>
      </c>
      <c r="R487" s="17">
        <v>483</v>
      </c>
      <c r="S487" s="18" t="b">
        <v>0</v>
      </c>
      <c r="T487" s="15"/>
      <c r="U487" s="15"/>
      <c r="V487" s="17">
        <v>55</v>
      </c>
      <c r="W487" s="15" t="s">
        <v>3363</v>
      </c>
      <c r="X487" s="15">
        <v>2.1</v>
      </c>
      <c r="Y487" s="18" t="b">
        <v>0</v>
      </c>
      <c r="Z487" s="15" t="s">
        <v>3364</v>
      </c>
      <c r="AA487" s="15">
        <v>0.7</v>
      </c>
      <c r="AB487" s="18" t="b">
        <v>0</v>
      </c>
      <c r="AC487" s="15"/>
      <c r="AD487" s="15" t="s">
        <v>519</v>
      </c>
      <c r="AE487" s="17">
        <v>18</v>
      </c>
      <c r="AF487" s="17">
        <v>17</v>
      </c>
      <c r="AG487" s="17">
        <v>50</v>
      </c>
      <c r="AH487" s="17">
        <v>0</v>
      </c>
      <c r="AI487" s="17">
        <v>0</v>
      </c>
      <c r="AJ487" s="17">
        <v>0</v>
      </c>
      <c r="AK487" s="17">
        <v>0</v>
      </c>
      <c r="AL487" s="15">
        <v>0</v>
      </c>
      <c r="AM487" s="15">
        <v>9.1</v>
      </c>
      <c r="AN487" s="15" t="s">
        <v>3364</v>
      </c>
      <c r="AO487" s="15"/>
      <c r="AP487" s="15"/>
      <c r="AQ487" s="15"/>
      <c r="AR487" s="15"/>
      <c r="AS487" s="18" t="b">
        <v>0</v>
      </c>
      <c r="AT487" s="15" t="s">
        <v>3365</v>
      </c>
      <c r="AU487" s="17">
        <v>1167</v>
      </c>
      <c r="AV487" s="17">
        <v>1</v>
      </c>
      <c r="AW487" s="17">
        <v>2</v>
      </c>
      <c r="AX487" s="17">
        <v>2</v>
      </c>
      <c r="AY487" s="17">
        <v>17</v>
      </c>
      <c r="AZ487" s="17">
        <v>0</v>
      </c>
      <c r="BA487" s="17">
        <v>0</v>
      </c>
      <c r="BB487" s="17">
        <v>0</v>
      </c>
      <c r="BC487" s="17">
        <v>1</v>
      </c>
      <c r="BD487" s="17">
        <v>0</v>
      </c>
      <c r="BE487" s="17">
        <v>0</v>
      </c>
      <c r="BF487" s="17">
        <v>4</v>
      </c>
      <c r="BG487" s="17">
        <v>178</v>
      </c>
      <c r="BH487" s="15">
        <v>166.4</v>
      </c>
      <c r="BI487" s="15">
        <v>217.7</v>
      </c>
      <c r="BJ487" s="15">
        <v>180</v>
      </c>
      <c r="BK487" s="15">
        <v>56.6</v>
      </c>
      <c r="BL487" s="17">
        <v>0</v>
      </c>
      <c r="BM487" s="17">
        <v>0</v>
      </c>
      <c r="BN487" s="17">
        <v>0</v>
      </c>
      <c r="BO487" s="17">
        <v>0</v>
      </c>
      <c r="BP487" s="17">
        <v>14</v>
      </c>
      <c r="BQ487" s="15">
        <v>1.05</v>
      </c>
      <c r="BR487" s="15">
        <v>1.51</v>
      </c>
      <c r="BS487" s="15">
        <v>2.56</v>
      </c>
      <c r="BT487" s="15">
        <v>15.96</v>
      </c>
      <c r="BU487" s="15"/>
      <c r="BV487" s="15"/>
      <c r="BW487" s="15"/>
      <c r="BX487" s="15"/>
      <c r="BY487" s="15"/>
      <c r="BZ487" s="15"/>
      <c r="CA487" s="15"/>
      <c r="CB487" s="15"/>
      <c r="CC487" s="17">
        <v>265</v>
      </c>
      <c r="CD487" s="17">
        <v>121</v>
      </c>
      <c r="CE487" s="17">
        <v>152</v>
      </c>
      <c r="CF487" s="17">
        <v>103</v>
      </c>
      <c r="CG487" s="17">
        <v>173</v>
      </c>
      <c r="CH487" s="17">
        <v>92</v>
      </c>
      <c r="CI487" s="17">
        <v>230</v>
      </c>
      <c r="CJ487" s="17">
        <v>118</v>
      </c>
      <c r="CK487" s="17">
        <v>0.08</v>
      </c>
      <c r="CL487" s="17">
        <v>0</v>
      </c>
      <c r="CM487" s="17">
        <v>0.12</v>
      </c>
      <c r="CN487" s="17">
        <v>0.2</v>
      </c>
      <c r="CO487" s="17">
        <v>1.23</v>
      </c>
      <c r="CP487" s="17">
        <v>1.31</v>
      </c>
      <c r="CQ487" s="17">
        <v>166</v>
      </c>
      <c r="CR487" s="17">
        <v>104</v>
      </c>
      <c r="CS487" s="17">
        <v>403</v>
      </c>
      <c r="CT487" s="17">
        <v>147</v>
      </c>
      <c r="CU487" s="17">
        <v>277</v>
      </c>
      <c r="CV487" s="17">
        <v>118</v>
      </c>
      <c r="CW487" s="17">
        <v>227</v>
      </c>
      <c r="CX487" s="17">
        <v>76</v>
      </c>
      <c r="CY487" s="17">
        <v>1.08</v>
      </c>
      <c r="CZ487" s="17">
        <v>0.15</v>
      </c>
      <c r="DA487" s="17">
        <v>0</v>
      </c>
      <c r="DB487" s="15"/>
      <c r="DC487" s="15"/>
      <c r="DD487" s="15"/>
      <c r="DE487" s="15"/>
      <c r="DF487" s="15"/>
      <c r="DG487" s="15"/>
      <c r="DH487" s="15"/>
    </row>
    <row r="488" spans="1:112" ht="17.25" thickBot="1">
      <c r="A488" s="18" t="b">
        <v>1</v>
      </c>
      <c r="B488" s="18" t="b">
        <v>1</v>
      </c>
      <c r="C488" s="15"/>
      <c r="D488" s="15"/>
      <c r="E488" s="17">
        <v>503301</v>
      </c>
      <c r="F488" s="17">
        <v>0</v>
      </c>
      <c r="G488" s="17">
        <v>0</v>
      </c>
      <c r="H488" s="17">
        <v>0</v>
      </c>
      <c r="I488" s="17">
        <v>0</v>
      </c>
      <c r="J488" s="15">
        <v>0</v>
      </c>
      <c r="K488" s="17">
        <v>0</v>
      </c>
      <c r="L488" s="17">
        <v>3</v>
      </c>
      <c r="M488" s="15">
        <v>2</v>
      </c>
      <c r="N488" s="15"/>
      <c r="O488" s="17">
        <v>0</v>
      </c>
      <c r="P488" s="15" t="s">
        <v>3606</v>
      </c>
      <c r="Q488" s="15">
        <v>0</v>
      </c>
      <c r="R488" s="17">
        <v>484</v>
      </c>
      <c r="S488" s="18" t="b">
        <v>0</v>
      </c>
      <c r="T488" s="15"/>
      <c r="U488" s="15"/>
      <c r="V488" s="17">
        <v>55</v>
      </c>
      <c r="W488" s="15" t="s">
        <v>3607</v>
      </c>
      <c r="X488" s="15">
        <v>2.6</v>
      </c>
      <c r="Y488" s="18" t="b">
        <v>0</v>
      </c>
      <c r="Z488" s="15" t="s">
        <v>3608</v>
      </c>
      <c r="AA488" s="15">
        <v>0.2</v>
      </c>
      <c r="AB488" s="18" t="b">
        <v>0</v>
      </c>
      <c r="AC488" s="15"/>
      <c r="AD488" s="15" t="s">
        <v>519</v>
      </c>
      <c r="AE488" s="17">
        <v>18</v>
      </c>
      <c r="AF488" s="17">
        <v>17</v>
      </c>
      <c r="AG488" s="17">
        <v>82</v>
      </c>
      <c r="AH488" s="17">
        <v>0</v>
      </c>
      <c r="AI488" s="17">
        <v>0</v>
      </c>
      <c r="AJ488" s="17">
        <v>0</v>
      </c>
      <c r="AK488" s="17">
        <v>0</v>
      </c>
      <c r="AL488" s="15">
        <v>0</v>
      </c>
      <c r="AM488" s="15">
        <v>14.9</v>
      </c>
      <c r="AN488" s="15" t="s">
        <v>3608</v>
      </c>
      <c r="AO488" s="15"/>
      <c r="AP488" s="15"/>
      <c r="AQ488" s="15"/>
      <c r="AR488" s="15"/>
      <c r="AS488" s="18" t="b">
        <v>0</v>
      </c>
      <c r="AT488" s="15" t="s">
        <v>3609</v>
      </c>
      <c r="AU488" s="17">
        <v>1676</v>
      </c>
      <c r="AV488" s="17">
        <v>1</v>
      </c>
      <c r="AW488" s="17">
        <v>7</v>
      </c>
      <c r="AX488" s="17">
        <v>6</v>
      </c>
      <c r="AY488" s="17">
        <v>24</v>
      </c>
      <c r="AZ488" s="17">
        <v>0</v>
      </c>
      <c r="BA488" s="17">
        <v>0</v>
      </c>
      <c r="BB488" s="17">
        <v>0</v>
      </c>
      <c r="BC488" s="17">
        <v>1</v>
      </c>
      <c r="BD488" s="17">
        <v>0</v>
      </c>
      <c r="BE488" s="17">
        <v>0</v>
      </c>
      <c r="BF488" s="17">
        <v>3</v>
      </c>
      <c r="BG488" s="17">
        <v>329</v>
      </c>
      <c r="BH488" s="15">
        <v>333.6</v>
      </c>
      <c r="BI488" s="15">
        <v>527.1</v>
      </c>
      <c r="BJ488" s="15">
        <v>356</v>
      </c>
      <c r="BK488" s="15">
        <v>121.6</v>
      </c>
      <c r="BL488" s="17">
        <v>0</v>
      </c>
      <c r="BM488" s="17">
        <v>0</v>
      </c>
      <c r="BN488" s="17">
        <v>0</v>
      </c>
      <c r="BO488" s="17">
        <v>0</v>
      </c>
      <c r="BP488" s="17">
        <v>17</v>
      </c>
      <c r="BQ488" s="15">
        <v>2.0099999999999998</v>
      </c>
      <c r="BR488" s="15">
        <v>3.87</v>
      </c>
      <c r="BS488" s="15">
        <v>5.88</v>
      </c>
      <c r="BT488" s="15">
        <v>24.42</v>
      </c>
      <c r="BU488" s="17">
        <v>4</v>
      </c>
      <c r="BV488" s="15"/>
      <c r="BW488" s="15"/>
      <c r="BX488" s="15"/>
      <c r="BY488" s="15"/>
      <c r="BZ488" s="15"/>
      <c r="CA488" s="15"/>
      <c r="CB488" s="15"/>
      <c r="CC488" s="17">
        <v>183</v>
      </c>
      <c r="CD488" s="17">
        <v>77</v>
      </c>
      <c r="CE488" s="17">
        <v>45</v>
      </c>
      <c r="CF488" s="17">
        <v>41</v>
      </c>
      <c r="CG488" s="17">
        <v>74</v>
      </c>
      <c r="CH488" s="17">
        <v>45</v>
      </c>
      <c r="CI488" s="17">
        <v>85</v>
      </c>
      <c r="CJ488" s="17">
        <v>50</v>
      </c>
      <c r="CK488" s="17">
        <v>0.11</v>
      </c>
      <c r="CL488" s="17">
        <v>0</v>
      </c>
      <c r="CM488" s="17">
        <v>0.21</v>
      </c>
      <c r="CN488" s="17">
        <v>0.32</v>
      </c>
      <c r="CO488" s="17">
        <v>1.31</v>
      </c>
      <c r="CP488" s="17">
        <v>1.29</v>
      </c>
      <c r="CQ488" s="17">
        <v>191</v>
      </c>
      <c r="CR488" s="17">
        <v>118</v>
      </c>
      <c r="CS488" s="17">
        <v>428</v>
      </c>
      <c r="CT488" s="17">
        <v>161</v>
      </c>
      <c r="CU488" s="17">
        <v>227</v>
      </c>
      <c r="CV488" s="17">
        <v>87</v>
      </c>
      <c r="CW488" s="17">
        <v>373</v>
      </c>
      <c r="CX488" s="17">
        <v>139</v>
      </c>
      <c r="CY488" s="17">
        <v>0.91</v>
      </c>
      <c r="CZ488" s="17">
        <v>0.32</v>
      </c>
      <c r="DA488" s="17">
        <v>0</v>
      </c>
      <c r="DB488" s="15"/>
      <c r="DC488" s="15"/>
      <c r="DD488" s="15"/>
      <c r="DE488" s="15"/>
      <c r="DF488" s="15"/>
      <c r="DG488" s="15"/>
      <c r="DH488" s="15"/>
    </row>
    <row r="489" spans="1:112" ht="17.25" thickBot="1">
      <c r="A489" s="18" t="b">
        <v>1</v>
      </c>
      <c r="B489" s="18" t="b">
        <v>1</v>
      </c>
      <c r="C489" s="15"/>
      <c r="D489" s="15"/>
      <c r="E489" s="17">
        <v>476887</v>
      </c>
      <c r="F489" s="17">
        <v>0</v>
      </c>
      <c r="G489" s="17">
        <v>0</v>
      </c>
      <c r="H489" s="17">
        <v>0</v>
      </c>
      <c r="I489" s="17">
        <v>0</v>
      </c>
      <c r="J489" s="15">
        <v>0</v>
      </c>
      <c r="K489" s="17">
        <v>0</v>
      </c>
      <c r="L489" s="17">
        <v>3</v>
      </c>
      <c r="M489" s="15">
        <v>2</v>
      </c>
      <c r="N489" s="15"/>
      <c r="O489" s="17">
        <v>0</v>
      </c>
      <c r="P489" s="15" t="s">
        <v>3924</v>
      </c>
      <c r="Q489" s="15">
        <v>0</v>
      </c>
      <c r="R489" s="17">
        <v>485</v>
      </c>
      <c r="S489" s="18" t="b">
        <v>0</v>
      </c>
      <c r="T489" s="15"/>
      <c r="U489" s="15"/>
      <c r="V489" s="17">
        <v>55</v>
      </c>
      <c r="W489" s="15" t="s">
        <v>3925</v>
      </c>
      <c r="X489" s="15">
        <v>1.9</v>
      </c>
      <c r="Y489" s="18" t="b">
        <v>0</v>
      </c>
      <c r="Z489" s="15" t="s">
        <v>3926</v>
      </c>
      <c r="AA489" s="15">
        <v>0</v>
      </c>
      <c r="AB489" s="18" t="b">
        <v>0</v>
      </c>
      <c r="AC489" s="15"/>
      <c r="AD489" s="15" t="s">
        <v>519</v>
      </c>
      <c r="AE489" s="17">
        <v>18</v>
      </c>
      <c r="AF489" s="17">
        <v>17</v>
      </c>
      <c r="AG489" s="17">
        <v>26</v>
      </c>
      <c r="AH489" s="17">
        <v>0</v>
      </c>
      <c r="AI489" s="17">
        <v>0</v>
      </c>
      <c r="AJ489" s="17">
        <v>0</v>
      </c>
      <c r="AK489" s="17">
        <v>0</v>
      </c>
      <c r="AL489" s="15">
        <v>0</v>
      </c>
      <c r="AM489" s="15">
        <v>4.7</v>
      </c>
      <c r="AN489" s="15" t="s">
        <v>3926</v>
      </c>
      <c r="AO489" s="15"/>
      <c r="AP489" s="15"/>
      <c r="AQ489" s="15"/>
      <c r="AR489" s="15"/>
      <c r="AS489" s="18" t="b">
        <v>0</v>
      </c>
      <c r="AT489" s="15" t="s">
        <v>3927</v>
      </c>
      <c r="AU489" s="17">
        <v>549</v>
      </c>
      <c r="AV489" s="17">
        <v>0</v>
      </c>
      <c r="AW489" s="17">
        <v>2</v>
      </c>
      <c r="AX489" s="17">
        <v>2</v>
      </c>
      <c r="AY489" s="17">
        <v>10</v>
      </c>
      <c r="AZ489" s="17">
        <v>0</v>
      </c>
      <c r="BA489" s="17">
        <v>0</v>
      </c>
      <c r="BB489" s="17">
        <v>0</v>
      </c>
      <c r="BC489" s="17">
        <v>1</v>
      </c>
      <c r="BD489" s="17">
        <v>0</v>
      </c>
      <c r="BE489" s="17">
        <v>0</v>
      </c>
      <c r="BF489" s="17">
        <v>1</v>
      </c>
      <c r="BG489" s="17">
        <v>100</v>
      </c>
      <c r="BH489" s="15">
        <v>86.4</v>
      </c>
      <c r="BI489" s="15">
        <v>178.8</v>
      </c>
      <c r="BJ489" s="15">
        <v>95</v>
      </c>
      <c r="BK489" s="15">
        <v>35.6</v>
      </c>
      <c r="BL489" s="17">
        <v>0</v>
      </c>
      <c r="BM489" s="17">
        <v>0</v>
      </c>
      <c r="BN489" s="17">
        <v>0</v>
      </c>
      <c r="BO489" s="17">
        <v>0</v>
      </c>
      <c r="BP489" s="17">
        <v>6</v>
      </c>
      <c r="BQ489" s="15">
        <v>0.54</v>
      </c>
      <c r="BR489" s="15">
        <v>1.01</v>
      </c>
      <c r="BS489" s="15">
        <v>1.55</v>
      </c>
      <c r="BT489" s="15">
        <v>10.94</v>
      </c>
      <c r="BU489" s="17">
        <v>6</v>
      </c>
      <c r="BV489" s="15"/>
      <c r="BW489" s="15"/>
      <c r="BX489" s="15"/>
      <c r="BY489" s="15"/>
      <c r="BZ489" s="15"/>
      <c r="CA489" s="15"/>
      <c r="CB489" s="15"/>
      <c r="CC489" s="17">
        <v>312</v>
      </c>
      <c r="CD489" s="17">
        <v>141</v>
      </c>
      <c r="CE489" s="17">
        <v>184</v>
      </c>
      <c r="CF489" s="17">
        <v>121</v>
      </c>
      <c r="CG489" s="17">
        <v>238</v>
      </c>
      <c r="CH489" s="17">
        <v>127</v>
      </c>
      <c r="CI489" s="17">
        <v>277</v>
      </c>
      <c r="CJ489" s="17">
        <v>135</v>
      </c>
      <c r="CK489" s="17">
        <v>0.09</v>
      </c>
      <c r="CL489" s="17">
        <v>0</v>
      </c>
      <c r="CM489" s="17">
        <v>0.17</v>
      </c>
      <c r="CN489" s="17">
        <v>0.26</v>
      </c>
      <c r="CO489" s="17">
        <v>1.79</v>
      </c>
      <c r="CP489" s="17">
        <v>1.64</v>
      </c>
      <c r="CQ489" s="17">
        <v>175</v>
      </c>
      <c r="CR489" s="17">
        <v>107</v>
      </c>
      <c r="CS489" s="17">
        <v>412</v>
      </c>
      <c r="CT489" s="17">
        <v>150</v>
      </c>
      <c r="CU489" s="17">
        <v>294</v>
      </c>
      <c r="CV489" s="17">
        <v>126</v>
      </c>
      <c r="CW489" s="17">
        <v>525</v>
      </c>
      <c r="CX489" s="17">
        <v>222</v>
      </c>
      <c r="CY489" s="17">
        <v>0.98</v>
      </c>
      <c r="CZ489" s="17">
        <v>0.33</v>
      </c>
      <c r="DA489" s="17">
        <v>0</v>
      </c>
      <c r="DB489" s="15"/>
      <c r="DC489" s="15"/>
      <c r="DD489" s="15"/>
      <c r="DE489" s="15"/>
      <c r="DF489" s="15"/>
      <c r="DG489" s="15"/>
      <c r="DH489" s="15"/>
    </row>
    <row r="490" spans="1:112" ht="17.25" thickBot="1">
      <c r="A490" s="18" t="b">
        <v>1</v>
      </c>
      <c r="B490" s="18" t="b">
        <v>1</v>
      </c>
      <c r="C490" s="15"/>
      <c r="D490" s="15"/>
      <c r="E490" s="17">
        <v>432714</v>
      </c>
      <c r="F490" s="17">
        <v>0</v>
      </c>
      <c r="G490" s="17">
        <v>0</v>
      </c>
      <c r="H490" s="17">
        <v>0</v>
      </c>
      <c r="I490" s="17">
        <v>0</v>
      </c>
      <c r="J490" s="15">
        <v>0</v>
      </c>
      <c r="K490" s="17">
        <v>0</v>
      </c>
      <c r="L490" s="17">
        <v>3</v>
      </c>
      <c r="M490" s="15">
        <v>2</v>
      </c>
      <c r="N490" s="15"/>
      <c r="O490" s="17">
        <v>0</v>
      </c>
      <c r="P490" s="15" t="s">
        <v>279</v>
      </c>
      <c r="Q490" s="15">
        <v>0</v>
      </c>
      <c r="R490" s="17">
        <v>486</v>
      </c>
      <c r="S490" s="18" t="b">
        <v>0</v>
      </c>
      <c r="T490" s="15"/>
      <c r="U490" s="15"/>
      <c r="V490" s="17">
        <v>55</v>
      </c>
      <c r="W490" s="15" t="s">
        <v>852</v>
      </c>
      <c r="X490" s="15">
        <v>1.2</v>
      </c>
      <c r="Y490" s="18" t="b">
        <v>0</v>
      </c>
      <c r="Z490" s="15" t="s">
        <v>422</v>
      </c>
      <c r="AA490" s="15">
        <v>0.1</v>
      </c>
      <c r="AB490" s="18" t="b">
        <v>0</v>
      </c>
      <c r="AC490" s="15"/>
      <c r="AD490" s="15" t="s">
        <v>519</v>
      </c>
      <c r="AE490" s="17">
        <v>18</v>
      </c>
      <c r="AF490" s="17">
        <v>17</v>
      </c>
      <c r="AG490" s="17">
        <v>17</v>
      </c>
      <c r="AH490" s="17">
        <v>0</v>
      </c>
      <c r="AI490" s="17">
        <v>0</v>
      </c>
      <c r="AJ490" s="17">
        <v>0</v>
      </c>
      <c r="AK490" s="17">
        <v>0</v>
      </c>
      <c r="AL490" s="15">
        <v>0</v>
      </c>
      <c r="AM490" s="15">
        <v>3.1</v>
      </c>
      <c r="AN490" s="15" t="s">
        <v>422</v>
      </c>
      <c r="AO490" s="15"/>
      <c r="AP490" s="15"/>
      <c r="AQ490" s="15"/>
      <c r="AR490" s="15"/>
      <c r="AS490" s="18" t="b">
        <v>0</v>
      </c>
      <c r="AT490" s="15" t="s">
        <v>2842</v>
      </c>
      <c r="AU490" s="17">
        <v>288</v>
      </c>
      <c r="AV490" s="17">
        <v>0</v>
      </c>
      <c r="AW490" s="17">
        <v>1</v>
      </c>
      <c r="AX490" s="17">
        <v>0</v>
      </c>
      <c r="AY490" s="17">
        <v>9</v>
      </c>
      <c r="AZ490" s="17">
        <v>0</v>
      </c>
      <c r="BA490" s="17">
        <v>0</v>
      </c>
      <c r="BB490" s="17">
        <v>0</v>
      </c>
      <c r="BC490" s="17">
        <v>1</v>
      </c>
      <c r="BD490" s="17">
        <v>0</v>
      </c>
      <c r="BE490" s="17">
        <v>0</v>
      </c>
      <c r="BF490" s="17">
        <v>0</v>
      </c>
      <c r="BG490" s="17">
        <v>60</v>
      </c>
      <c r="BH490" s="15">
        <v>51.6</v>
      </c>
      <c r="BI490" s="15">
        <v>82</v>
      </c>
      <c r="BJ490" s="15">
        <v>39</v>
      </c>
      <c r="BK490" s="15">
        <v>17.3</v>
      </c>
      <c r="BL490" s="17">
        <v>0</v>
      </c>
      <c r="BM490" s="17">
        <v>0</v>
      </c>
      <c r="BN490" s="17">
        <v>0</v>
      </c>
      <c r="BO490" s="17">
        <v>0</v>
      </c>
      <c r="BP490" s="17">
        <v>2</v>
      </c>
      <c r="BQ490" s="15">
        <v>0.18</v>
      </c>
      <c r="BR490" s="15">
        <v>0.37</v>
      </c>
      <c r="BS490" s="15">
        <v>0.55000000000000004</v>
      </c>
      <c r="BT490" s="15">
        <v>7.34</v>
      </c>
      <c r="BU490" s="15"/>
      <c r="BV490" s="15"/>
      <c r="BW490" s="15"/>
      <c r="BX490" s="15"/>
      <c r="BY490" s="15"/>
      <c r="BZ490" s="15"/>
      <c r="CA490" s="15"/>
      <c r="CB490" s="15"/>
      <c r="CC490" s="17">
        <v>334</v>
      </c>
      <c r="CD490" s="17">
        <v>150</v>
      </c>
      <c r="CE490" s="17">
        <v>255</v>
      </c>
      <c r="CF490" s="17">
        <v>142</v>
      </c>
      <c r="CG490" s="17">
        <v>287</v>
      </c>
      <c r="CH490" s="17">
        <v>151</v>
      </c>
      <c r="CI490" s="17">
        <v>316</v>
      </c>
      <c r="CJ490" s="17">
        <v>151</v>
      </c>
      <c r="CK490" s="17">
        <v>0.06</v>
      </c>
      <c r="CL490" s="17">
        <v>0</v>
      </c>
      <c r="CM490" s="17">
        <v>0.12</v>
      </c>
      <c r="CN490" s="17">
        <v>0.18</v>
      </c>
      <c r="CO490" s="17">
        <v>2.29</v>
      </c>
      <c r="CP490" s="17">
        <v>2.81</v>
      </c>
      <c r="CQ490" s="17">
        <v>154</v>
      </c>
      <c r="CR490" s="17">
        <v>97</v>
      </c>
      <c r="CS490" s="17">
        <v>391</v>
      </c>
      <c r="CT490" s="17">
        <v>140</v>
      </c>
      <c r="CU490" s="17">
        <v>351</v>
      </c>
      <c r="CV490" s="17">
        <v>161</v>
      </c>
      <c r="CW490" s="17">
        <v>490</v>
      </c>
      <c r="CX490" s="17">
        <v>200</v>
      </c>
      <c r="CY490" s="17">
        <v>0.62</v>
      </c>
      <c r="CZ490" s="17">
        <v>0</v>
      </c>
      <c r="DA490" s="17">
        <v>0</v>
      </c>
      <c r="DB490" s="15"/>
      <c r="DC490" s="15"/>
      <c r="DD490" s="15"/>
      <c r="DE490" s="15"/>
      <c r="DF490" s="15"/>
      <c r="DG490" s="15"/>
      <c r="DH490" s="15"/>
    </row>
    <row r="491" spans="1:112" ht="17.25" thickBot="1">
      <c r="A491" s="18" t="b">
        <v>1</v>
      </c>
      <c r="B491" s="18" t="b">
        <v>1</v>
      </c>
      <c r="C491" s="15"/>
      <c r="D491" s="15"/>
      <c r="E491" s="17">
        <v>250199</v>
      </c>
      <c r="F491" s="17">
        <v>0</v>
      </c>
      <c r="G491" s="17">
        <v>0</v>
      </c>
      <c r="H491" s="17">
        <v>0</v>
      </c>
      <c r="I491" s="17">
        <v>0</v>
      </c>
      <c r="J491" s="15">
        <v>0</v>
      </c>
      <c r="K491" s="17">
        <v>0</v>
      </c>
      <c r="L491" s="17">
        <v>3</v>
      </c>
      <c r="M491" s="15">
        <v>1.5</v>
      </c>
      <c r="N491" s="15"/>
      <c r="O491" s="17">
        <v>0</v>
      </c>
      <c r="P491" s="15" t="s">
        <v>1376</v>
      </c>
      <c r="Q491" s="15">
        <v>0</v>
      </c>
      <c r="R491" s="17">
        <v>487</v>
      </c>
      <c r="S491" s="18" t="b">
        <v>0</v>
      </c>
      <c r="T491" s="15"/>
      <c r="U491" s="15"/>
      <c r="V491" s="17">
        <v>50</v>
      </c>
      <c r="W491" s="15" t="s">
        <v>1377</v>
      </c>
      <c r="X491" s="15">
        <v>1.8</v>
      </c>
      <c r="Y491" s="18" t="b">
        <v>0</v>
      </c>
      <c r="Z491" s="15" t="s">
        <v>1378</v>
      </c>
      <c r="AA491" s="15">
        <v>0.1</v>
      </c>
      <c r="AB491" s="18" t="b">
        <v>0</v>
      </c>
      <c r="AC491" s="15"/>
      <c r="AD491" s="15" t="s">
        <v>519</v>
      </c>
      <c r="AE491" s="17">
        <v>18</v>
      </c>
      <c r="AF491" s="17">
        <v>17</v>
      </c>
      <c r="AG491" s="17">
        <v>48</v>
      </c>
      <c r="AH491" s="17">
        <v>0</v>
      </c>
      <c r="AI491" s="17">
        <v>0</v>
      </c>
      <c r="AJ491" s="17">
        <v>0</v>
      </c>
      <c r="AK491" s="17">
        <v>0</v>
      </c>
      <c r="AL491" s="15">
        <v>0</v>
      </c>
      <c r="AM491" s="15">
        <v>9.6</v>
      </c>
      <c r="AN491" s="15" t="s">
        <v>1379</v>
      </c>
      <c r="AO491" s="15"/>
      <c r="AP491" s="15"/>
      <c r="AQ491" s="15"/>
      <c r="AR491" s="15"/>
      <c r="AS491" s="18" t="b">
        <v>0</v>
      </c>
      <c r="AT491" s="15" t="s">
        <v>2969</v>
      </c>
      <c r="AU491" s="17">
        <v>1168</v>
      </c>
      <c r="AV491" s="17">
        <v>1</v>
      </c>
      <c r="AW491" s="17">
        <v>1</v>
      </c>
      <c r="AX491" s="17">
        <v>3</v>
      </c>
      <c r="AY491" s="17">
        <v>20</v>
      </c>
      <c r="AZ491" s="17">
        <v>0</v>
      </c>
      <c r="BA491" s="17">
        <v>0</v>
      </c>
      <c r="BB491" s="17">
        <v>0</v>
      </c>
      <c r="BC491" s="17">
        <v>3</v>
      </c>
      <c r="BD491" s="17">
        <v>0</v>
      </c>
      <c r="BE491" s="17">
        <v>0</v>
      </c>
      <c r="BF491" s="17">
        <v>3</v>
      </c>
      <c r="BG491" s="17">
        <v>229</v>
      </c>
      <c r="BH491" s="15">
        <v>264.8</v>
      </c>
      <c r="BI491" s="15">
        <v>193.5</v>
      </c>
      <c r="BJ491" s="15">
        <v>138</v>
      </c>
      <c r="BK491" s="15">
        <v>59.7</v>
      </c>
      <c r="BL491" s="17">
        <v>0</v>
      </c>
      <c r="BM491" s="17">
        <v>0</v>
      </c>
      <c r="BN491" s="17">
        <v>0</v>
      </c>
      <c r="BO491" s="17">
        <v>0</v>
      </c>
      <c r="BP491" s="17">
        <v>17</v>
      </c>
      <c r="BQ491" s="15">
        <v>1.47</v>
      </c>
      <c r="BR491" s="15">
        <v>0.77</v>
      </c>
      <c r="BS491" s="15">
        <v>2.2400000000000002</v>
      </c>
      <c r="BT491" s="15">
        <v>23.21</v>
      </c>
      <c r="BU491" s="15"/>
      <c r="BV491" s="15"/>
      <c r="BW491" s="15"/>
      <c r="BX491" s="15"/>
      <c r="BY491" s="15"/>
      <c r="BZ491" s="15"/>
      <c r="CA491" s="15"/>
      <c r="CB491" s="15"/>
      <c r="CC491" s="17">
        <v>219</v>
      </c>
      <c r="CD491" s="17">
        <v>96</v>
      </c>
      <c r="CE491" s="17">
        <v>175</v>
      </c>
      <c r="CF491" s="17">
        <v>117</v>
      </c>
      <c r="CG491" s="17">
        <v>198</v>
      </c>
      <c r="CH491" s="17">
        <v>109</v>
      </c>
      <c r="CI491" s="17">
        <v>223</v>
      </c>
      <c r="CJ491" s="17">
        <v>113</v>
      </c>
      <c r="CK491" s="17">
        <v>0.11</v>
      </c>
      <c r="CL491" s="17">
        <v>0</v>
      </c>
      <c r="CM491" s="17">
        <v>0.06</v>
      </c>
      <c r="CN491" s="17">
        <v>0.17</v>
      </c>
      <c r="CO491" s="17">
        <v>1.79</v>
      </c>
      <c r="CP491" s="17">
        <v>1.54</v>
      </c>
      <c r="CQ491" s="17">
        <v>280</v>
      </c>
      <c r="CR491" s="17">
        <v>168</v>
      </c>
      <c r="CS491" s="17">
        <v>258</v>
      </c>
      <c r="CT491" s="17">
        <v>62</v>
      </c>
      <c r="CU491" s="17">
        <v>303</v>
      </c>
      <c r="CV491" s="17">
        <v>132</v>
      </c>
      <c r="CW491" s="17">
        <v>465</v>
      </c>
      <c r="CX491" s="17">
        <v>186</v>
      </c>
      <c r="CY491" s="17">
        <v>1.31</v>
      </c>
      <c r="CZ491" s="17">
        <v>0.23</v>
      </c>
      <c r="DA491" s="17">
        <v>0</v>
      </c>
      <c r="DB491" s="15"/>
      <c r="DC491" s="15"/>
      <c r="DD491" s="15"/>
      <c r="DE491" s="15"/>
      <c r="DF491" s="15"/>
      <c r="DG491" s="15"/>
      <c r="DH491" s="15"/>
    </row>
    <row r="492" spans="1:112" ht="17.25" thickBot="1">
      <c r="A492" s="18" t="b">
        <v>1</v>
      </c>
      <c r="B492" s="18" t="b">
        <v>1</v>
      </c>
      <c r="C492" s="15"/>
      <c r="D492" s="15"/>
      <c r="E492" s="17">
        <v>210462</v>
      </c>
      <c r="F492" s="17">
        <v>0</v>
      </c>
      <c r="G492" s="17">
        <v>0</v>
      </c>
      <c r="H492" s="17">
        <v>0</v>
      </c>
      <c r="I492" s="17">
        <v>0</v>
      </c>
      <c r="J492" s="15">
        <v>0</v>
      </c>
      <c r="K492" s="17">
        <v>0</v>
      </c>
      <c r="L492" s="17">
        <v>3</v>
      </c>
      <c r="M492" s="15">
        <v>1.5</v>
      </c>
      <c r="N492" s="15"/>
      <c r="O492" s="17">
        <v>0</v>
      </c>
      <c r="P492" s="15" t="s">
        <v>1380</v>
      </c>
      <c r="Q492" s="15">
        <v>0</v>
      </c>
      <c r="R492" s="17">
        <v>488</v>
      </c>
      <c r="S492" s="18" t="b">
        <v>0</v>
      </c>
      <c r="T492" s="15"/>
      <c r="U492" s="15"/>
      <c r="V492" s="17">
        <v>50</v>
      </c>
      <c r="W492" s="15" t="s">
        <v>1381</v>
      </c>
      <c r="X492" s="15">
        <v>3.2</v>
      </c>
      <c r="Y492" s="18" t="b">
        <v>0</v>
      </c>
      <c r="Z492" s="15" t="s">
        <v>1382</v>
      </c>
      <c r="AA492" s="15">
        <v>0.4</v>
      </c>
      <c r="AB492" s="18" t="b">
        <v>0</v>
      </c>
      <c r="AC492" s="15"/>
      <c r="AD492" s="15" t="s">
        <v>519</v>
      </c>
      <c r="AE492" s="17">
        <v>18</v>
      </c>
      <c r="AF492" s="17">
        <v>17</v>
      </c>
      <c r="AG492" s="17">
        <v>89</v>
      </c>
      <c r="AH492" s="17">
        <v>0</v>
      </c>
      <c r="AI492" s="17">
        <v>0</v>
      </c>
      <c r="AJ492" s="17">
        <v>0</v>
      </c>
      <c r="AK492" s="17">
        <v>0</v>
      </c>
      <c r="AL492" s="15">
        <v>0</v>
      </c>
      <c r="AM492" s="15">
        <v>17.8</v>
      </c>
      <c r="AN492" s="15" t="s">
        <v>1382</v>
      </c>
      <c r="AO492" s="15"/>
      <c r="AP492" s="15"/>
      <c r="AQ492" s="15"/>
      <c r="AR492" s="15"/>
      <c r="AS492" s="18" t="b">
        <v>0</v>
      </c>
      <c r="AT492" s="15" t="s">
        <v>2971</v>
      </c>
      <c r="AU492" s="17">
        <v>2073</v>
      </c>
      <c r="AV492" s="17">
        <v>2</v>
      </c>
      <c r="AW492" s="17">
        <v>2</v>
      </c>
      <c r="AX492" s="17">
        <v>8</v>
      </c>
      <c r="AY492" s="17">
        <v>26</v>
      </c>
      <c r="AZ492" s="17">
        <v>0</v>
      </c>
      <c r="BA492" s="17">
        <v>0</v>
      </c>
      <c r="BB492" s="17">
        <v>0</v>
      </c>
      <c r="BC492" s="17">
        <v>5</v>
      </c>
      <c r="BD492" s="17">
        <v>0</v>
      </c>
      <c r="BE492" s="17">
        <v>0</v>
      </c>
      <c r="BF492" s="17">
        <v>2</v>
      </c>
      <c r="BG492" s="17">
        <v>366</v>
      </c>
      <c r="BH492" s="15">
        <v>434.4</v>
      </c>
      <c r="BI492" s="15">
        <v>205.9</v>
      </c>
      <c r="BJ492" s="15">
        <v>126</v>
      </c>
      <c r="BK492" s="15">
        <v>76.8</v>
      </c>
      <c r="BL492" s="17">
        <v>0</v>
      </c>
      <c r="BM492" s="17">
        <v>0</v>
      </c>
      <c r="BN492" s="17">
        <v>0</v>
      </c>
      <c r="BO492" s="17">
        <v>0</v>
      </c>
      <c r="BP492" s="17">
        <v>25</v>
      </c>
      <c r="BQ492" s="15">
        <v>1.1599999999999999</v>
      </c>
      <c r="BR492" s="15">
        <v>1.8</v>
      </c>
      <c r="BS492" s="15">
        <v>2.96</v>
      </c>
      <c r="BT492" s="15">
        <v>33.17</v>
      </c>
      <c r="BU492" s="15"/>
      <c r="BV492" s="15"/>
      <c r="BW492" s="15"/>
      <c r="BX492" s="15"/>
      <c r="BY492" s="15"/>
      <c r="BZ492" s="15"/>
      <c r="CA492" s="15"/>
      <c r="CB492" s="15"/>
      <c r="CC492" s="17">
        <v>142</v>
      </c>
      <c r="CD492" s="17">
        <v>53</v>
      </c>
      <c r="CE492" s="17">
        <v>162</v>
      </c>
      <c r="CF492" s="17">
        <v>108</v>
      </c>
      <c r="CG492" s="17">
        <v>209</v>
      </c>
      <c r="CH492" s="17">
        <v>116</v>
      </c>
      <c r="CI492" s="17">
        <v>179</v>
      </c>
      <c r="CJ492" s="17">
        <v>87</v>
      </c>
      <c r="CK492" s="17">
        <v>0.05</v>
      </c>
      <c r="CL492" s="17">
        <v>0</v>
      </c>
      <c r="CM492" s="17">
        <v>0.08</v>
      </c>
      <c r="CN492" s="17">
        <v>0.13</v>
      </c>
      <c r="CO492" s="17">
        <v>1.44</v>
      </c>
      <c r="CP492" s="17">
        <v>1.1299999999999999</v>
      </c>
      <c r="CQ492" s="17">
        <v>252</v>
      </c>
      <c r="CR492" s="17">
        <v>155</v>
      </c>
      <c r="CS492" s="17">
        <v>230</v>
      </c>
      <c r="CT492" s="17">
        <v>49</v>
      </c>
      <c r="CU492" s="17">
        <v>144</v>
      </c>
      <c r="CV492" s="17">
        <v>57</v>
      </c>
      <c r="CW492" s="17">
        <v>300</v>
      </c>
      <c r="CX492" s="17">
        <v>101</v>
      </c>
      <c r="CY492" s="17">
        <v>1.0900000000000001</v>
      </c>
      <c r="CZ492" s="17">
        <v>0.35</v>
      </c>
      <c r="DA492" s="17">
        <v>0</v>
      </c>
      <c r="DB492" s="15"/>
      <c r="DC492" s="15"/>
      <c r="DD492" s="15"/>
      <c r="DE492" s="15"/>
      <c r="DF492" s="15"/>
      <c r="DG492" s="15"/>
      <c r="DH492" s="15"/>
    </row>
    <row r="493" spans="1:112" ht="17.25" thickBot="1">
      <c r="A493" s="18" t="b">
        <v>1</v>
      </c>
      <c r="B493" s="18" t="b">
        <v>1</v>
      </c>
      <c r="C493" s="15"/>
      <c r="D493" s="15"/>
      <c r="E493" s="17">
        <v>204968</v>
      </c>
      <c r="F493" s="17">
        <v>0</v>
      </c>
      <c r="G493" s="17">
        <v>0</v>
      </c>
      <c r="H493" s="17">
        <v>0</v>
      </c>
      <c r="I493" s="17">
        <v>0</v>
      </c>
      <c r="J493" s="15">
        <v>0</v>
      </c>
      <c r="K493" s="17">
        <v>0</v>
      </c>
      <c r="L493" s="17">
        <v>3</v>
      </c>
      <c r="M493" s="15">
        <v>1</v>
      </c>
      <c r="N493" s="15"/>
      <c r="O493" s="17">
        <v>0</v>
      </c>
      <c r="P493" s="15" t="s">
        <v>594</v>
      </c>
      <c r="Q493" s="15">
        <v>0</v>
      </c>
      <c r="R493" s="17">
        <v>489</v>
      </c>
      <c r="S493" s="18" t="b">
        <v>0</v>
      </c>
      <c r="T493" s="15"/>
      <c r="U493" s="15"/>
      <c r="V493" s="17">
        <v>45</v>
      </c>
      <c r="W493" s="15" t="s">
        <v>931</v>
      </c>
      <c r="X493" s="15">
        <v>1.4</v>
      </c>
      <c r="Y493" s="18" t="b">
        <v>0</v>
      </c>
      <c r="Z493" s="15" t="s">
        <v>360</v>
      </c>
      <c r="AA493" s="15">
        <v>6.7</v>
      </c>
      <c r="AB493" s="18" t="b">
        <v>0</v>
      </c>
      <c r="AC493" s="15"/>
      <c r="AD493" s="15" t="s">
        <v>519</v>
      </c>
      <c r="AE493" s="17">
        <v>18</v>
      </c>
      <c r="AF493" s="17">
        <v>17</v>
      </c>
      <c r="AG493" s="17">
        <v>30</v>
      </c>
      <c r="AH493" s="17">
        <v>0</v>
      </c>
      <c r="AI493" s="17">
        <v>0</v>
      </c>
      <c r="AJ493" s="17">
        <v>0</v>
      </c>
      <c r="AK493" s="17">
        <v>0</v>
      </c>
      <c r="AL493" s="15">
        <v>0</v>
      </c>
      <c r="AM493" s="15">
        <v>6.7</v>
      </c>
      <c r="AN493" s="15" t="s">
        <v>360</v>
      </c>
      <c r="AO493" s="15"/>
      <c r="AP493" s="15"/>
      <c r="AQ493" s="15"/>
      <c r="AR493" s="15"/>
      <c r="AS493" s="18" t="b">
        <v>0</v>
      </c>
      <c r="AT493" s="15" t="s">
        <v>2972</v>
      </c>
      <c r="AU493" s="17">
        <v>602</v>
      </c>
      <c r="AV493" s="17">
        <v>0</v>
      </c>
      <c r="AW493" s="17">
        <v>2</v>
      </c>
      <c r="AX493" s="17">
        <v>0</v>
      </c>
      <c r="AY493" s="17">
        <v>7</v>
      </c>
      <c r="AZ493" s="17">
        <v>0</v>
      </c>
      <c r="BA493" s="17">
        <v>0</v>
      </c>
      <c r="BB493" s="17">
        <v>0</v>
      </c>
      <c r="BC493" s="17">
        <v>3</v>
      </c>
      <c r="BD493" s="17">
        <v>0</v>
      </c>
      <c r="BE493" s="17">
        <v>0</v>
      </c>
      <c r="BF493" s="17">
        <v>0</v>
      </c>
      <c r="BG493" s="17">
        <v>123</v>
      </c>
      <c r="BH493" s="15">
        <v>139</v>
      </c>
      <c r="BI493" s="15">
        <v>79.7</v>
      </c>
      <c r="BJ493" s="15">
        <v>55</v>
      </c>
      <c r="BK493" s="15">
        <v>27.2</v>
      </c>
      <c r="BL493" s="17">
        <v>0</v>
      </c>
      <c r="BM493" s="17">
        <v>0</v>
      </c>
      <c r="BN493" s="17">
        <v>0</v>
      </c>
      <c r="BO493" s="17">
        <v>0</v>
      </c>
      <c r="BP493" s="17">
        <v>2</v>
      </c>
      <c r="BQ493" s="15">
        <v>0.49</v>
      </c>
      <c r="BR493" s="15">
        <v>0.37</v>
      </c>
      <c r="BS493" s="15">
        <v>0.86</v>
      </c>
      <c r="BT493" s="15">
        <v>8.56</v>
      </c>
      <c r="BU493" s="15"/>
      <c r="BV493" s="15"/>
      <c r="BW493" s="15"/>
      <c r="BX493" s="15"/>
      <c r="BY493" s="15"/>
      <c r="BZ493" s="15"/>
      <c r="CA493" s="15"/>
      <c r="CB493" s="15"/>
      <c r="CC493" s="17">
        <v>284</v>
      </c>
      <c r="CD493" s="17">
        <v>131</v>
      </c>
      <c r="CE493" s="17">
        <v>257</v>
      </c>
      <c r="CF493" s="17">
        <v>143</v>
      </c>
      <c r="CG493" s="17">
        <v>273</v>
      </c>
      <c r="CH493" s="17">
        <v>146</v>
      </c>
      <c r="CI493" s="17">
        <v>295</v>
      </c>
      <c r="CJ493" s="17">
        <v>142</v>
      </c>
      <c r="CK493" s="17">
        <v>7.0000000000000007E-2</v>
      </c>
      <c r="CL493" s="17">
        <v>0</v>
      </c>
      <c r="CM493" s="17">
        <v>0.06</v>
      </c>
      <c r="CN493" s="17">
        <v>0.13</v>
      </c>
      <c r="CO493" s="17">
        <v>1.28</v>
      </c>
      <c r="CP493" s="17">
        <v>1.05</v>
      </c>
      <c r="CQ493" s="17">
        <v>404</v>
      </c>
      <c r="CR493" s="17">
        <v>226</v>
      </c>
      <c r="CS493" s="17">
        <v>103</v>
      </c>
      <c r="CT493" s="17">
        <v>5</v>
      </c>
      <c r="CU493" s="17">
        <v>333</v>
      </c>
      <c r="CV493" s="17">
        <v>149</v>
      </c>
      <c r="CW493" s="17">
        <v>62</v>
      </c>
      <c r="CX493" s="17">
        <v>21</v>
      </c>
      <c r="CY493" s="17">
        <v>0.3</v>
      </c>
      <c r="CZ493" s="17">
        <v>0</v>
      </c>
      <c r="DA493" s="17">
        <v>0</v>
      </c>
      <c r="DB493" s="15"/>
      <c r="DC493" s="15"/>
      <c r="DD493" s="15"/>
      <c r="DE493" s="15"/>
      <c r="DF493" s="15"/>
      <c r="DG493" s="15"/>
      <c r="DH493" s="15"/>
    </row>
    <row r="494" spans="1:112" ht="17.25" thickBot="1">
      <c r="A494" s="18" t="b">
        <v>1</v>
      </c>
      <c r="B494" s="18" t="b">
        <v>1</v>
      </c>
      <c r="C494" s="15"/>
      <c r="D494" s="15"/>
      <c r="E494" s="17">
        <v>60689</v>
      </c>
      <c r="F494" s="17">
        <v>0</v>
      </c>
      <c r="G494" s="17">
        <v>0</v>
      </c>
      <c r="H494" s="17">
        <v>0</v>
      </c>
      <c r="I494" s="17">
        <v>0</v>
      </c>
      <c r="J494" s="15">
        <v>0</v>
      </c>
      <c r="K494" s="17">
        <v>0</v>
      </c>
      <c r="L494" s="17">
        <v>4</v>
      </c>
      <c r="M494" s="15">
        <v>2</v>
      </c>
      <c r="N494" s="15"/>
      <c r="O494" s="17">
        <v>0</v>
      </c>
      <c r="P494" s="15" t="s">
        <v>608</v>
      </c>
      <c r="Q494" s="15">
        <v>0</v>
      </c>
      <c r="R494" s="17">
        <v>490</v>
      </c>
      <c r="S494" s="18" t="b">
        <v>0</v>
      </c>
      <c r="T494" s="15"/>
      <c r="U494" s="15"/>
      <c r="V494" s="17">
        <v>60</v>
      </c>
      <c r="W494" s="15" t="s">
        <v>930</v>
      </c>
      <c r="X494" s="15">
        <v>2.7</v>
      </c>
      <c r="Y494" s="18" t="b">
        <v>0</v>
      </c>
      <c r="Z494" s="15" t="s">
        <v>257</v>
      </c>
      <c r="AA494" s="15">
        <v>1.8</v>
      </c>
      <c r="AB494" s="18" t="b">
        <v>0</v>
      </c>
      <c r="AC494" s="15"/>
      <c r="AD494" s="15" t="s">
        <v>519</v>
      </c>
      <c r="AE494" s="17">
        <v>18</v>
      </c>
      <c r="AF494" s="17">
        <v>17</v>
      </c>
      <c r="AG494" s="17">
        <v>41</v>
      </c>
      <c r="AH494" s="17">
        <v>0</v>
      </c>
      <c r="AI494" s="17">
        <v>0</v>
      </c>
      <c r="AJ494" s="17">
        <v>0</v>
      </c>
      <c r="AK494" s="17">
        <v>0</v>
      </c>
      <c r="AL494" s="15">
        <v>0</v>
      </c>
      <c r="AM494" s="15">
        <v>6.8</v>
      </c>
      <c r="AN494" s="15" t="s">
        <v>257</v>
      </c>
      <c r="AO494" s="15"/>
      <c r="AP494" s="15"/>
      <c r="AQ494" s="15"/>
      <c r="AR494" s="15"/>
      <c r="AS494" s="18" t="b">
        <v>0</v>
      </c>
      <c r="AT494" s="15" t="s">
        <v>2979</v>
      </c>
      <c r="AU494" s="17">
        <v>896</v>
      </c>
      <c r="AV494" s="17">
        <v>3</v>
      </c>
      <c r="AW494" s="17">
        <v>0</v>
      </c>
      <c r="AX494" s="17">
        <v>2</v>
      </c>
      <c r="AY494" s="17">
        <v>14</v>
      </c>
      <c r="AZ494" s="17">
        <v>0</v>
      </c>
      <c r="BA494" s="17">
        <v>0</v>
      </c>
      <c r="BB494" s="17">
        <v>0</v>
      </c>
      <c r="BC494" s="17">
        <v>0</v>
      </c>
      <c r="BD494" s="17">
        <v>0</v>
      </c>
      <c r="BE494" s="17">
        <v>0</v>
      </c>
      <c r="BF494" s="17">
        <v>4</v>
      </c>
      <c r="BG494" s="17">
        <v>145</v>
      </c>
      <c r="BH494" s="15">
        <v>139</v>
      </c>
      <c r="BI494" s="15">
        <v>88.4</v>
      </c>
      <c r="BJ494" s="15">
        <v>266</v>
      </c>
      <c r="BK494" s="15">
        <v>48</v>
      </c>
      <c r="BL494" s="17">
        <v>0</v>
      </c>
      <c r="BM494" s="17">
        <v>0</v>
      </c>
      <c r="BN494" s="17">
        <v>0</v>
      </c>
      <c r="BO494" s="17">
        <v>0</v>
      </c>
      <c r="BP494" s="17">
        <v>11</v>
      </c>
      <c r="BQ494" s="15">
        <v>4.29</v>
      </c>
      <c r="BR494" s="15">
        <v>0.32</v>
      </c>
      <c r="BS494" s="15">
        <v>4.6100000000000003</v>
      </c>
      <c r="BT494" s="15">
        <v>14.44</v>
      </c>
      <c r="BU494" s="15"/>
      <c r="BV494" s="15"/>
      <c r="BW494" s="15"/>
      <c r="BX494" s="15"/>
      <c r="BY494" s="17">
        <v>1</v>
      </c>
      <c r="BZ494" s="15"/>
      <c r="CA494" s="15"/>
      <c r="CB494" s="15"/>
      <c r="CC494" s="17">
        <v>285</v>
      </c>
      <c r="CD494" s="17">
        <v>31</v>
      </c>
      <c r="CE494" s="17">
        <v>244</v>
      </c>
      <c r="CF494" s="17">
        <v>26</v>
      </c>
      <c r="CG494" s="17">
        <v>111</v>
      </c>
      <c r="CH494" s="17">
        <v>28</v>
      </c>
      <c r="CI494" s="17">
        <v>249</v>
      </c>
      <c r="CJ494" s="17">
        <v>29</v>
      </c>
      <c r="CK494" s="17">
        <v>0.43</v>
      </c>
      <c r="CL494" s="17">
        <v>0</v>
      </c>
      <c r="CM494" s="17">
        <v>0.03</v>
      </c>
      <c r="CN494" s="17">
        <v>0.46</v>
      </c>
      <c r="CO494" s="17">
        <v>1.45</v>
      </c>
      <c r="CP494" s="17">
        <v>1.41</v>
      </c>
      <c r="CQ494" s="17">
        <v>58</v>
      </c>
      <c r="CR494" s="17">
        <v>14</v>
      </c>
      <c r="CS494" s="17">
        <v>452</v>
      </c>
      <c r="CT494" s="17">
        <v>44</v>
      </c>
      <c r="CU494" s="17">
        <v>213</v>
      </c>
      <c r="CV494" s="17">
        <v>21</v>
      </c>
      <c r="CW494" s="17">
        <v>147</v>
      </c>
      <c r="CX494" s="17">
        <v>24</v>
      </c>
      <c r="CY494" s="17">
        <v>1.1000000000000001</v>
      </c>
      <c r="CZ494" s="17">
        <v>0.2</v>
      </c>
      <c r="DA494" s="17">
        <v>0</v>
      </c>
      <c r="DB494" s="15"/>
      <c r="DC494" s="15"/>
      <c r="DD494" s="15"/>
      <c r="DE494" s="15"/>
      <c r="DF494" s="15"/>
      <c r="DG494" s="15"/>
      <c r="DH494" s="15"/>
    </row>
    <row r="495" spans="1:112" ht="27.75" thickBot="1">
      <c r="A495" s="18" t="b">
        <v>1</v>
      </c>
      <c r="B495" s="18" t="b">
        <v>1</v>
      </c>
      <c r="C495" s="15"/>
      <c r="D495" s="15"/>
      <c r="E495" s="17">
        <v>482973</v>
      </c>
      <c r="F495" s="17">
        <v>0</v>
      </c>
      <c r="G495" s="17">
        <v>0</v>
      </c>
      <c r="H495" s="17">
        <v>0</v>
      </c>
      <c r="I495" s="17">
        <v>0</v>
      </c>
      <c r="J495" s="15">
        <v>0</v>
      </c>
      <c r="K495" s="17">
        <v>0</v>
      </c>
      <c r="L495" s="17">
        <v>4</v>
      </c>
      <c r="M495" s="15">
        <v>2</v>
      </c>
      <c r="N495" s="15"/>
      <c r="O495" s="17">
        <v>0</v>
      </c>
      <c r="P495" s="15" t="s">
        <v>2980</v>
      </c>
      <c r="Q495" s="15">
        <v>0</v>
      </c>
      <c r="R495" s="17">
        <v>491</v>
      </c>
      <c r="S495" s="18" t="b">
        <v>0</v>
      </c>
      <c r="T495" s="15"/>
      <c r="U495" s="15"/>
      <c r="V495" s="17">
        <v>60</v>
      </c>
      <c r="W495" s="15" t="s">
        <v>2981</v>
      </c>
      <c r="X495" s="15">
        <v>3.1</v>
      </c>
      <c r="Y495" s="18" t="b">
        <v>0</v>
      </c>
      <c r="Z495" s="15" t="s">
        <v>2982</v>
      </c>
      <c r="AA495" s="15">
        <v>3.5</v>
      </c>
      <c r="AB495" s="18" t="b">
        <v>0</v>
      </c>
      <c r="AC495" s="15"/>
      <c r="AD495" s="15" t="s">
        <v>519</v>
      </c>
      <c r="AE495" s="17">
        <v>18</v>
      </c>
      <c r="AF495" s="17">
        <v>17</v>
      </c>
      <c r="AG495" s="17">
        <v>114</v>
      </c>
      <c r="AH495" s="17">
        <v>0</v>
      </c>
      <c r="AI495" s="17">
        <v>0</v>
      </c>
      <c r="AJ495" s="17">
        <v>0</v>
      </c>
      <c r="AK495" s="17">
        <v>0</v>
      </c>
      <c r="AL495" s="15">
        <v>0</v>
      </c>
      <c r="AM495" s="15">
        <v>19</v>
      </c>
      <c r="AN495" s="15" t="s">
        <v>2980</v>
      </c>
      <c r="AO495" s="15"/>
      <c r="AP495" s="15"/>
      <c r="AQ495" s="15"/>
      <c r="AR495" s="15"/>
      <c r="AS495" s="18" t="b">
        <v>0</v>
      </c>
      <c r="AT495" s="15" t="s">
        <v>2983</v>
      </c>
      <c r="AU495" s="17">
        <v>2293</v>
      </c>
      <c r="AV495" s="17">
        <v>6</v>
      </c>
      <c r="AW495" s="17">
        <v>6</v>
      </c>
      <c r="AX495" s="17">
        <v>9</v>
      </c>
      <c r="AY495" s="17">
        <v>37</v>
      </c>
      <c r="AZ495" s="17">
        <v>0</v>
      </c>
      <c r="BA495" s="17">
        <v>0</v>
      </c>
      <c r="BB495" s="17">
        <v>0</v>
      </c>
      <c r="BC495" s="17">
        <v>2</v>
      </c>
      <c r="BD495" s="17">
        <v>0</v>
      </c>
      <c r="BE495" s="17">
        <v>0</v>
      </c>
      <c r="BF495" s="17">
        <v>13</v>
      </c>
      <c r="BG495" s="17">
        <v>407</v>
      </c>
      <c r="BH495" s="15">
        <v>420.6</v>
      </c>
      <c r="BI495" s="15">
        <v>240.7</v>
      </c>
      <c r="BJ495" s="15">
        <v>726</v>
      </c>
      <c r="BK495" s="15">
        <v>136.4</v>
      </c>
      <c r="BL495" s="17">
        <v>0</v>
      </c>
      <c r="BM495" s="17">
        <v>0</v>
      </c>
      <c r="BN495" s="17">
        <v>0</v>
      </c>
      <c r="BO495" s="17">
        <v>0</v>
      </c>
      <c r="BP495" s="17">
        <v>28</v>
      </c>
      <c r="BQ495" s="15">
        <v>6.48</v>
      </c>
      <c r="BR495" s="15">
        <v>1.26</v>
      </c>
      <c r="BS495" s="15">
        <v>7.74</v>
      </c>
      <c r="BT495" s="15">
        <v>38.770000000000003</v>
      </c>
      <c r="BU495" s="15"/>
      <c r="BV495" s="15"/>
      <c r="BW495" s="15"/>
      <c r="BX495" s="15"/>
      <c r="BY495" s="17">
        <v>3</v>
      </c>
      <c r="BZ495" s="15"/>
      <c r="CA495" s="15"/>
      <c r="CB495" s="15"/>
      <c r="CC495" s="17">
        <v>145</v>
      </c>
      <c r="CD495" s="17">
        <v>14</v>
      </c>
      <c r="CE495" s="17">
        <v>142</v>
      </c>
      <c r="CF495" s="17">
        <v>12</v>
      </c>
      <c r="CG495" s="17">
        <v>22</v>
      </c>
      <c r="CH495" s="17">
        <v>13</v>
      </c>
      <c r="CI495" s="17">
        <v>69</v>
      </c>
      <c r="CJ495" s="17">
        <v>13</v>
      </c>
      <c r="CK495" s="17">
        <v>0.25</v>
      </c>
      <c r="CL495" s="17">
        <v>0</v>
      </c>
      <c r="CM495" s="17">
        <v>0.05</v>
      </c>
      <c r="CN495" s="17">
        <v>0.3</v>
      </c>
      <c r="CO495" s="17">
        <v>1.52</v>
      </c>
      <c r="CP495" s="17">
        <v>1.45</v>
      </c>
      <c r="CQ495" s="17">
        <v>93</v>
      </c>
      <c r="CR495" s="17">
        <v>24</v>
      </c>
      <c r="CS495" s="17">
        <v>487</v>
      </c>
      <c r="CT495" s="17">
        <v>54</v>
      </c>
      <c r="CU495" s="17">
        <v>162</v>
      </c>
      <c r="CV495" s="17">
        <v>15</v>
      </c>
      <c r="CW495" s="17">
        <v>96</v>
      </c>
      <c r="CX495" s="17">
        <v>13</v>
      </c>
      <c r="CY495" s="17">
        <v>1.1000000000000001</v>
      </c>
      <c r="CZ495" s="17">
        <v>0.35</v>
      </c>
      <c r="DA495" s="17">
        <v>0</v>
      </c>
      <c r="DB495" s="15"/>
      <c r="DC495" s="15"/>
      <c r="DD495" s="15"/>
      <c r="DE495" s="15"/>
      <c r="DF495" s="15"/>
      <c r="DG495" s="15"/>
      <c r="DH495" s="15"/>
    </row>
    <row r="496" spans="1:112" ht="17.25" thickBot="1">
      <c r="A496" s="18" t="b">
        <v>1</v>
      </c>
      <c r="B496" s="18" t="b">
        <v>1</v>
      </c>
      <c r="C496" s="15"/>
      <c r="D496" s="15"/>
      <c r="E496" s="17">
        <v>210156</v>
      </c>
      <c r="F496" s="17">
        <v>0</v>
      </c>
      <c r="G496" s="17">
        <v>0</v>
      </c>
      <c r="H496" s="17">
        <v>0</v>
      </c>
      <c r="I496" s="17">
        <v>0</v>
      </c>
      <c r="J496" s="15">
        <v>0</v>
      </c>
      <c r="K496" s="17">
        <v>0</v>
      </c>
      <c r="L496" s="17">
        <v>4</v>
      </c>
      <c r="M496" s="15">
        <v>1.8</v>
      </c>
      <c r="N496" s="15"/>
      <c r="O496" s="17">
        <v>0</v>
      </c>
      <c r="P496" s="15" t="s">
        <v>935</v>
      </c>
      <c r="Q496" s="15">
        <v>0</v>
      </c>
      <c r="R496" s="17">
        <v>492</v>
      </c>
      <c r="S496" s="18" t="b">
        <v>0</v>
      </c>
      <c r="T496" s="15"/>
      <c r="U496" s="15"/>
      <c r="V496" s="17">
        <v>55</v>
      </c>
      <c r="W496" s="15" t="s">
        <v>936</v>
      </c>
      <c r="X496" s="15">
        <v>2.5</v>
      </c>
      <c r="Y496" s="18" t="b">
        <v>0</v>
      </c>
      <c r="Z496" s="15" t="s">
        <v>247</v>
      </c>
      <c r="AA496" s="15">
        <v>0.4</v>
      </c>
      <c r="AB496" s="18" t="b">
        <v>0</v>
      </c>
      <c r="AC496" s="15"/>
      <c r="AD496" s="15" t="s">
        <v>519</v>
      </c>
      <c r="AE496" s="17">
        <v>18</v>
      </c>
      <c r="AF496" s="17">
        <v>17</v>
      </c>
      <c r="AG496" s="17">
        <v>43</v>
      </c>
      <c r="AH496" s="17">
        <v>0</v>
      </c>
      <c r="AI496" s="17">
        <v>0</v>
      </c>
      <c r="AJ496" s="17">
        <v>0</v>
      </c>
      <c r="AK496" s="17">
        <v>0</v>
      </c>
      <c r="AL496" s="15">
        <v>0</v>
      </c>
      <c r="AM496" s="15">
        <v>7.8</v>
      </c>
      <c r="AN496" s="15" t="s">
        <v>247</v>
      </c>
      <c r="AO496" s="15"/>
      <c r="AP496" s="15"/>
      <c r="AQ496" s="15"/>
      <c r="AR496" s="15"/>
      <c r="AS496" s="18" t="b">
        <v>0</v>
      </c>
      <c r="AT496" s="15" t="s">
        <v>2984</v>
      </c>
      <c r="AU496" s="17">
        <v>480</v>
      </c>
      <c r="AV496" s="17">
        <v>4</v>
      </c>
      <c r="AW496" s="17">
        <v>2</v>
      </c>
      <c r="AX496" s="17">
        <v>1</v>
      </c>
      <c r="AY496" s="17">
        <v>4</v>
      </c>
      <c r="AZ496" s="17">
        <v>0</v>
      </c>
      <c r="BA496" s="17">
        <v>0</v>
      </c>
      <c r="BB496" s="17">
        <v>0</v>
      </c>
      <c r="BC496" s="17">
        <v>2</v>
      </c>
      <c r="BD496" s="17">
        <v>0</v>
      </c>
      <c r="BE496" s="17">
        <v>0</v>
      </c>
      <c r="BF496" s="17">
        <v>4</v>
      </c>
      <c r="BG496" s="17">
        <v>170</v>
      </c>
      <c r="BH496" s="15">
        <v>177.2</v>
      </c>
      <c r="BI496" s="15">
        <v>79</v>
      </c>
      <c r="BJ496" s="15">
        <v>235</v>
      </c>
      <c r="BK496" s="15">
        <v>48.4</v>
      </c>
      <c r="BL496" s="17">
        <v>0</v>
      </c>
      <c r="BM496" s="17">
        <v>0</v>
      </c>
      <c r="BN496" s="17">
        <v>0</v>
      </c>
      <c r="BO496" s="17">
        <v>0</v>
      </c>
      <c r="BP496" s="17">
        <v>3</v>
      </c>
      <c r="BQ496" s="15">
        <v>3.68</v>
      </c>
      <c r="BR496" s="15">
        <v>0.77</v>
      </c>
      <c r="BS496" s="15">
        <v>4.45</v>
      </c>
      <c r="BT496" s="15">
        <v>10.35</v>
      </c>
      <c r="BU496" s="15"/>
      <c r="BV496" s="15"/>
      <c r="BW496" s="15"/>
      <c r="BX496" s="15"/>
      <c r="BY496" s="15"/>
      <c r="BZ496" s="15"/>
      <c r="CA496" s="15"/>
      <c r="CB496" s="15"/>
      <c r="CC496" s="17">
        <v>258</v>
      </c>
      <c r="CD496" s="17">
        <v>25</v>
      </c>
      <c r="CE496" s="17">
        <v>258</v>
      </c>
      <c r="CF496" s="17">
        <v>30</v>
      </c>
      <c r="CG496" s="17">
        <v>126</v>
      </c>
      <c r="CH496" s="17">
        <v>31</v>
      </c>
      <c r="CI496" s="17">
        <v>247</v>
      </c>
      <c r="CJ496" s="17">
        <v>28</v>
      </c>
      <c r="CK496" s="17">
        <v>0.69</v>
      </c>
      <c r="CL496" s="17">
        <v>0</v>
      </c>
      <c r="CM496" s="17">
        <v>0.14000000000000001</v>
      </c>
      <c r="CN496" s="17">
        <v>0.83</v>
      </c>
      <c r="CO496" s="17">
        <v>1.94</v>
      </c>
      <c r="CP496" s="17">
        <v>0.75</v>
      </c>
      <c r="CQ496" s="17">
        <v>137</v>
      </c>
      <c r="CR496" s="17">
        <v>34</v>
      </c>
      <c r="CS496" s="17">
        <v>374</v>
      </c>
      <c r="CT496" s="17">
        <v>31</v>
      </c>
      <c r="CU496" s="17">
        <v>235</v>
      </c>
      <c r="CV496" s="17">
        <v>24</v>
      </c>
      <c r="CW496" s="17">
        <v>285</v>
      </c>
      <c r="CX496" s="17">
        <v>52</v>
      </c>
      <c r="CY496" s="17">
        <v>0.56000000000000005</v>
      </c>
      <c r="CZ496" s="17">
        <v>0.19</v>
      </c>
      <c r="DA496" s="17">
        <v>0</v>
      </c>
      <c r="DB496" s="15"/>
      <c r="DC496" s="15"/>
      <c r="DD496" s="15"/>
      <c r="DE496" s="15"/>
      <c r="DF496" s="15"/>
      <c r="DG496" s="15"/>
      <c r="DH496" s="15"/>
    </row>
    <row r="497" spans="1:112" ht="27.75" thickBot="1">
      <c r="A497" s="18" t="b">
        <v>1</v>
      </c>
      <c r="B497" s="18" t="b">
        <v>1</v>
      </c>
      <c r="C497" s="15"/>
      <c r="D497" s="15"/>
      <c r="E497" s="17">
        <v>465680</v>
      </c>
      <c r="F497" s="17">
        <v>0</v>
      </c>
      <c r="G497" s="17">
        <v>0</v>
      </c>
      <c r="H497" s="17">
        <v>0</v>
      </c>
      <c r="I497" s="17">
        <v>0</v>
      </c>
      <c r="J497" s="15">
        <v>0</v>
      </c>
      <c r="K497" s="17">
        <v>0</v>
      </c>
      <c r="L497" s="17">
        <v>4</v>
      </c>
      <c r="M497" s="15">
        <v>1.8</v>
      </c>
      <c r="N497" s="15"/>
      <c r="O497" s="17">
        <v>0</v>
      </c>
      <c r="P497" s="15" t="s">
        <v>3610</v>
      </c>
      <c r="Q497" s="15">
        <v>0</v>
      </c>
      <c r="R497" s="17">
        <v>493</v>
      </c>
      <c r="S497" s="18" t="b">
        <v>0</v>
      </c>
      <c r="T497" s="15"/>
      <c r="U497" s="15"/>
      <c r="V497" s="17">
        <v>55</v>
      </c>
      <c r="W497" s="15" t="s">
        <v>3611</v>
      </c>
      <c r="X497" s="15">
        <v>1</v>
      </c>
      <c r="Y497" s="18" t="b">
        <v>0</v>
      </c>
      <c r="Z497" s="15" t="s">
        <v>3612</v>
      </c>
      <c r="AA497" s="15">
        <v>0.1</v>
      </c>
      <c r="AB497" s="18" t="b">
        <v>0</v>
      </c>
      <c r="AC497" s="15"/>
      <c r="AD497" s="15" t="s">
        <v>519</v>
      </c>
      <c r="AE497" s="17">
        <v>18</v>
      </c>
      <c r="AF497" s="17">
        <v>17</v>
      </c>
      <c r="AG497" s="17">
        <v>9</v>
      </c>
      <c r="AH497" s="17">
        <v>0</v>
      </c>
      <c r="AI497" s="17">
        <v>0</v>
      </c>
      <c r="AJ497" s="17">
        <v>0</v>
      </c>
      <c r="AK497" s="17">
        <v>0</v>
      </c>
      <c r="AL497" s="15">
        <v>0</v>
      </c>
      <c r="AM497" s="15">
        <v>1.6</v>
      </c>
      <c r="AN497" s="15" t="s">
        <v>3612</v>
      </c>
      <c r="AO497" s="15"/>
      <c r="AP497" s="15"/>
      <c r="AQ497" s="15"/>
      <c r="AR497" s="15"/>
      <c r="AS497" s="18" t="b">
        <v>0</v>
      </c>
      <c r="AT497" s="15" t="s">
        <v>3613</v>
      </c>
      <c r="AU497" s="17">
        <v>89</v>
      </c>
      <c r="AV497" s="17">
        <v>0</v>
      </c>
      <c r="AW497" s="17">
        <v>0</v>
      </c>
      <c r="AX497" s="17">
        <v>0</v>
      </c>
      <c r="AY497" s="17">
        <v>3</v>
      </c>
      <c r="AZ497" s="17">
        <v>0</v>
      </c>
      <c r="BA497" s="17">
        <v>0</v>
      </c>
      <c r="BB497" s="17">
        <v>0</v>
      </c>
      <c r="BC497" s="17">
        <v>0</v>
      </c>
      <c r="BD497" s="17">
        <v>0</v>
      </c>
      <c r="BE497" s="17">
        <v>0</v>
      </c>
      <c r="BF497" s="17">
        <v>0</v>
      </c>
      <c r="BG497" s="17">
        <v>24</v>
      </c>
      <c r="BH497" s="15">
        <v>6.8</v>
      </c>
      <c r="BI497" s="15">
        <v>17.7</v>
      </c>
      <c r="BJ497" s="15">
        <v>39</v>
      </c>
      <c r="BK497" s="15">
        <v>6.3</v>
      </c>
      <c r="BL497" s="17">
        <v>0</v>
      </c>
      <c r="BM497" s="17">
        <v>0</v>
      </c>
      <c r="BN497" s="17">
        <v>0</v>
      </c>
      <c r="BO497" s="17">
        <v>0</v>
      </c>
      <c r="BP497" s="17">
        <v>0</v>
      </c>
      <c r="BQ497" s="15">
        <v>0.44</v>
      </c>
      <c r="BR497" s="15">
        <v>0.02</v>
      </c>
      <c r="BS497" s="15">
        <v>0.46</v>
      </c>
      <c r="BT497" s="15">
        <v>1.57</v>
      </c>
      <c r="BU497" s="15"/>
      <c r="BV497" s="15"/>
      <c r="BW497" s="15"/>
      <c r="BX497" s="15"/>
      <c r="BY497" s="15"/>
      <c r="BZ497" s="15"/>
      <c r="CA497" s="15"/>
      <c r="CB497" s="15"/>
      <c r="CC497" s="17">
        <v>374</v>
      </c>
      <c r="CD497" s="17">
        <v>42</v>
      </c>
      <c r="CE497" s="17">
        <v>327</v>
      </c>
      <c r="CF497" s="17">
        <v>41</v>
      </c>
      <c r="CG497" s="17">
        <v>288</v>
      </c>
      <c r="CH497" s="17">
        <v>42</v>
      </c>
      <c r="CI497" s="17">
        <v>353</v>
      </c>
      <c r="CJ497" s="17">
        <v>42</v>
      </c>
      <c r="CK497" s="17">
        <v>0.44</v>
      </c>
      <c r="CL497" s="17">
        <v>0</v>
      </c>
      <c r="CM497" s="17">
        <v>0.02</v>
      </c>
      <c r="CN497" s="17">
        <v>0.46</v>
      </c>
      <c r="CO497" s="17">
        <v>1.59</v>
      </c>
      <c r="CP497" s="17">
        <v>3.03</v>
      </c>
      <c r="CQ497" s="17">
        <v>171</v>
      </c>
      <c r="CR497" s="17">
        <v>40</v>
      </c>
      <c r="CS497" s="17">
        <v>408</v>
      </c>
      <c r="CT497" s="17">
        <v>37</v>
      </c>
      <c r="CU497" s="17">
        <v>388</v>
      </c>
      <c r="CV497" s="17">
        <v>46</v>
      </c>
      <c r="CW497" s="17">
        <v>402</v>
      </c>
      <c r="CX497" s="17">
        <v>63</v>
      </c>
      <c r="CY497" s="17">
        <v>0</v>
      </c>
      <c r="CZ497" s="17">
        <v>0</v>
      </c>
      <c r="DA497" s="17">
        <v>0</v>
      </c>
      <c r="DB497" s="15"/>
      <c r="DC497" s="15"/>
      <c r="DD497" s="15"/>
      <c r="DE497" s="15"/>
      <c r="DF497" s="15"/>
      <c r="DG497" s="15"/>
      <c r="DH497" s="15"/>
    </row>
    <row r="498" spans="1:112" ht="27.75" thickBot="1">
      <c r="A498" s="18" t="b">
        <v>1</v>
      </c>
      <c r="B498" s="18" t="b">
        <v>1</v>
      </c>
      <c r="C498" s="15"/>
      <c r="D498" s="15"/>
      <c r="E498" s="17">
        <v>204561</v>
      </c>
      <c r="F498" s="17">
        <v>0</v>
      </c>
      <c r="G498" s="17">
        <v>0</v>
      </c>
      <c r="H498" s="17">
        <v>0</v>
      </c>
      <c r="I498" s="17">
        <v>0</v>
      </c>
      <c r="J498" s="15">
        <v>0</v>
      </c>
      <c r="K498" s="17">
        <v>0</v>
      </c>
      <c r="L498" s="17">
        <v>3</v>
      </c>
      <c r="M498" s="15">
        <v>1.5</v>
      </c>
      <c r="N498" s="15"/>
      <c r="O498" s="17">
        <v>0</v>
      </c>
      <c r="P498" s="15" t="s">
        <v>5532</v>
      </c>
      <c r="Q498" s="15">
        <v>0</v>
      </c>
      <c r="R498" s="17">
        <v>558</v>
      </c>
      <c r="S498" s="18" t="b">
        <v>0</v>
      </c>
      <c r="T498" s="15"/>
      <c r="U498" s="15"/>
      <c r="V498" s="17">
        <v>50</v>
      </c>
      <c r="W498" s="15" t="s">
        <v>5533</v>
      </c>
      <c r="X498" s="15">
        <v>0</v>
      </c>
      <c r="Y498" s="18" t="b">
        <v>0</v>
      </c>
      <c r="Z498" s="15" t="s">
        <v>5534</v>
      </c>
      <c r="AA498" s="15">
        <v>0</v>
      </c>
      <c r="AB498" s="18" t="b">
        <v>0</v>
      </c>
      <c r="AC498" s="15"/>
      <c r="AD498" s="15" t="s">
        <v>519</v>
      </c>
      <c r="AE498" s="17">
        <v>18</v>
      </c>
      <c r="AF498" s="17">
        <v>17</v>
      </c>
      <c r="AG498" s="17">
        <v>0</v>
      </c>
      <c r="AH498" s="17">
        <v>0</v>
      </c>
      <c r="AI498" s="17">
        <v>0</v>
      </c>
      <c r="AJ498" s="17">
        <v>0</v>
      </c>
      <c r="AK498" s="17">
        <v>0</v>
      </c>
      <c r="AL498" s="15">
        <v>0</v>
      </c>
      <c r="AM498" s="15">
        <v>0</v>
      </c>
      <c r="AN498" s="15" t="s">
        <v>5534</v>
      </c>
      <c r="AO498" s="15" t="s">
        <v>5535</v>
      </c>
      <c r="AP498" s="17">
        <v>14</v>
      </c>
      <c r="AQ498" s="68">
        <v>46226</v>
      </c>
      <c r="AR498" s="68">
        <v>35701</v>
      </c>
      <c r="AS498" s="18" t="b">
        <v>0</v>
      </c>
      <c r="AT498" s="15" t="s">
        <v>5536</v>
      </c>
      <c r="AU498" s="17">
        <v>0</v>
      </c>
      <c r="AV498" s="17">
        <v>0</v>
      </c>
      <c r="AW498" s="17">
        <v>0</v>
      </c>
      <c r="AX498" s="17">
        <v>0</v>
      </c>
      <c r="AY498" s="17">
        <v>0</v>
      </c>
      <c r="AZ498" s="17">
        <v>0</v>
      </c>
      <c r="BA498" s="17">
        <v>0</v>
      </c>
      <c r="BB498" s="17">
        <v>0</v>
      </c>
      <c r="BC498" s="17">
        <v>0</v>
      </c>
      <c r="BD498" s="17">
        <v>0</v>
      </c>
      <c r="BE498" s="17">
        <v>0</v>
      </c>
      <c r="BF498" s="17">
        <v>0</v>
      </c>
      <c r="BG498" s="17">
        <v>0</v>
      </c>
      <c r="BH498" s="15">
        <v>0</v>
      </c>
      <c r="BI498" s="15">
        <v>0</v>
      </c>
      <c r="BJ498" s="15">
        <v>0</v>
      </c>
      <c r="BK498" s="15">
        <v>0</v>
      </c>
      <c r="BL498" s="17">
        <v>0</v>
      </c>
      <c r="BM498" s="17">
        <v>0</v>
      </c>
      <c r="BN498" s="17">
        <v>0</v>
      </c>
      <c r="BO498" s="17">
        <v>0</v>
      </c>
      <c r="BP498" s="17">
        <v>0</v>
      </c>
      <c r="BQ498" s="15">
        <v>0</v>
      </c>
      <c r="BR498" s="15">
        <v>0</v>
      </c>
      <c r="BS498" s="15">
        <v>0</v>
      </c>
      <c r="BT498" s="15">
        <v>0</v>
      </c>
      <c r="BU498" s="15"/>
      <c r="BV498" s="15"/>
      <c r="BW498" s="15"/>
      <c r="BX498" s="15"/>
      <c r="BY498" s="15"/>
      <c r="BZ498" s="15"/>
      <c r="CA498" s="15"/>
      <c r="CB498" s="15"/>
      <c r="CC498" s="17">
        <v>496</v>
      </c>
      <c r="CD498" s="17">
        <v>205</v>
      </c>
      <c r="CE498" s="17">
        <v>492</v>
      </c>
      <c r="CF498" s="17">
        <v>205</v>
      </c>
      <c r="CG498" s="17">
        <v>488</v>
      </c>
      <c r="CH498" s="17">
        <v>204</v>
      </c>
      <c r="CI498" s="17">
        <v>496</v>
      </c>
      <c r="CJ498" s="17">
        <v>205</v>
      </c>
      <c r="CK498" s="17">
        <v>0</v>
      </c>
      <c r="CL498" s="17">
        <v>0</v>
      </c>
      <c r="CM498" s="17">
        <v>0</v>
      </c>
      <c r="CN498" s="17">
        <v>0</v>
      </c>
      <c r="CO498" s="17">
        <v>0</v>
      </c>
      <c r="CP498" s="17">
        <v>0</v>
      </c>
      <c r="CQ498" s="17">
        <v>246</v>
      </c>
      <c r="CR498" s="17">
        <v>150</v>
      </c>
      <c r="CS498" s="17">
        <v>224</v>
      </c>
      <c r="CT498" s="17">
        <v>44</v>
      </c>
      <c r="CU498" s="17">
        <v>496</v>
      </c>
      <c r="CV498" s="17">
        <v>205</v>
      </c>
      <c r="CW498" s="17">
        <v>546</v>
      </c>
      <c r="CX498" s="17">
        <v>238</v>
      </c>
      <c r="CY498" s="17">
        <v>0</v>
      </c>
      <c r="CZ498" s="17">
        <v>0</v>
      </c>
      <c r="DA498" s="17">
        <v>0</v>
      </c>
      <c r="DB498" s="15"/>
      <c r="DC498" s="15"/>
      <c r="DD498" s="15"/>
      <c r="DE498" s="15"/>
      <c r="DF498" s="15"/>
      <c r="DG498" s="15"/>
      <c r="DH498" s="15"/>
    </row>
    <row r="499" spans="1:112" ht="17.25" thickBot="1">
      <c r="A499" s="18" t="b">
        <v>1</v>
      </c>
      <c r="B499" s="18" t="b">
        <v>1</v>
      </c>
      <c r="C499" s="15"/>
      <c r="D499" s="15"/>
      <c r="E499" s="17">
        <v>469142</v>
      </c>
      <c r="F499" s="17">
        <v>0</v>
      </c>
      <c r="G499" s="17">
        <v>0</v>
      </c>
      <c r="H499" s="17">
        <v>0</v>
      </c>
      <c r="I499" s="17">
        <v>0</v>
      </c>
      <c r="J499" s="15">
        <v>0</v>
      </c>
      <c r="K499" s="17">
        <v>0</v>
      </c>
      <c r="L499" s="17">
        <v>2</v>
      </c>
      <c r="M499" s="15">
        <v>2.2000000000000002</v>
      </c>
      <c r="N499" s="15"/>
      <c r="O499" s="17">
        <v>0</v>
      </c>
      <c r="P499" s="15" t="s">
        <v>687</v>
      </c>
      <c r="Q499" s="15">
        <v>0</v>
      </c>
      <c r="R499" s="17">
        <v>112</v>
      </c>
      <c r="S499" s="18" t="b">
        <v>0</v>
      </c>
      <c r="T499" s="15"/>
      <c r="U499" s="15"/>
      <c r="V499" s="17">
        <v>50</v>
      </c>
      <c r="W499" s="15" t="s">
        <v>688</v>
      </c>
      <c r="X499" s="15">
        <v>4.0999999999999996</v>
      </c>
      <c r="Y499" s="18" t="b">
        <v>0</v>
      </c>
      <c r="Z499" s="15" t="s">
        <v>689</v>
      </c>
      <c r="AA499" s="15">
        <v>8.1</v>
      </c>
      <c r="AB499" s="18" t="b">
        <v>0</v>
      </c>
      <c r="AC499" s="15"/>
      <c r="AD499" s="15" t="s">
        <v>519</v>
      </c>
      <c r="AE499" s="17">
        <v>19</v>
      </c>
      <c r="AF499" s="17">
        <v>6</v>
      </c>
      <c r="AG499" s="17">
        <v>148</v>
      </c>
      <c r="AH499" s="17">
        <v>0</v>
      </c>
      <c r="AI499" s="17">
        <v>0</v>
      </c>
      <c r="AJ499" s="17">
        <v>0</v>
      </c>
      <c r="AK499" s="17">
        <v>0</v>
      </c>
      <c r="AL499" s="15">
        <v>0</v>
      </c>
      <c r="AM499" s="15">
        <v>29.6</v>
      </c>
      <c r="AN499" s="15" t="s">
        <v>385</v>
      </c>
      <c r="AO499" s="15"/>
      <c r="AP499" s="15"/>
      <c r="AQ499" s="15"/>
      <c r="AR499" s="15"/>
      <c r="AS499" s="18" t="b">
        <v>0</v>
      </c>
      <c r="AT499" s="15" t="s">
        <v>2451</v>
      </c>
      <c r="AU499" s="17">
        <v>3210</v>
      </c>
      <c r="AV499" s="17">
        <v>3</v>
      </c>
      <c r="AW499" s="17">
        <v>3</v>
      </c>
      <c r="AX499" s="17">
        <v>10</v>
      </c>
      <c r="AY499" s="17">
        <v>44</v>
      </c>
      <c r="AZ499" s="17">
        <v>1</v>
      </c>
      <c r="BA499" s="17">
        <v>0</v>
      </c>
      <c r="BB499" s="17">
        <v>0</v>
      </c>
      <c r="BC499" s="17">
        <v>9</v>
      </c>
      <c r="BD499" s="17">
        <v>0</v>
      </c>
      <c r="BE499" s="17">
        <v>0</v>
      </c>
      <c r="BF499" s="17">
        <v>8</v>
      </c>
      <c r="BG499" s="17">
        <v>575</v>
      </c>
      <c r="BH499" s="15">
        <v>980.6</v>
      </c>
      <c r="BI499" s="15">
        <v>240.4</v>
      </c>
      <c r="BJ499" s="15">
        <v>295</v>
      </c>
      <c r="BK499" s="15">
        <v>152</v>
      </c>
      <c r="BL499" s="17">
        <v>0</v>
      </c>
      <c r="BM499" s="17">
        <v>0</v>
      </c>
      <c r="BN499" s="17">
        <v>0</v>
      </c>
      <c r="BO499" s="17">
        <v>0</v>
      </c>
      <c r="BP499" s="17">
        <v>36</v>
      </c>
      <c r="BQ499" s="15">
        <v>3.31</v>
      </c>
      <c r="BR499" s="15">
        <v>1.57</v>
      </c>
      <c r="BS499" s="15">
        <v>4.87</v>
      </c>
      <c r="BT499" s="15">
        <v>46.27</v>
      </c>
      <c r="BU499" s="15"/>
      <c r="BV499" s="15"/>
      <c r="BW499" s="15"/>
      <c r="BX499" s="15"/>
      <c r="BY499" s="15"/>
      <c r="BZ499" s="15"/>
      <c r="CA499" s="15"/>
      <c r="CB499" s="15"/>
      <c r="CC499" s="17">
        <v>7</v>
      </c>
      <c r="CD499" s="17">
        <v>4</v>
      </c>
      <c r="CE499" s="17">
        <v>143</v>
      </c>
      <c r="CF499" s="17">
        <v>34</v>
      </c>
      <c r="CG499" s="17">
        <v>102</v>
      </c>
      <c r="CH499" s="17">
        <v>16</v>
      </c>
      <c r="CI499" s="17">
        <v>50</v>
      </c>
      <c r="CJ499" s="17">
        <v>9</v>
      </c>
      <c r="CK499" s="17">
        <v>0.09</v>
      </c>
      <c r="CL499" s="17">
        <v>0</v>
      </c>
      <c r="CM499" s="17">
        <v>0.04</v>
      </c>
      <c r="CN499" s="17">
        <v>0.13</v>
      </c>
      <c r="CO499" s="17">
        <v>1.3</v>
      </c>
      <c r="CP499" s="17">
        <v>1.23</v>
      </c>
      <c r="CQ499" s="17">
        <v>302</v>
      </c>
      <c r="CR499" s="17">
        <v>60</v>
      </c>
      <c r="CS499" s="17">
        <v>280</v>
      </c>
      <c r="CT499" s="17">
        <v>139</v>
      </c>
      <c r="CU499" s="17">
        <v>45</v>
      </c>
      <c r="CV499" s="17">
        <v>17</v>
      </c>
      <c r="CW499" s="17">
        <v>54</v>
      </c>
      <c r="CX499" s="17">
        <v>20</v>
      </c>
      <c r="CY499" s="17">
        <v>1.01</v>
      </c>
      <c r="CZ499" s="17">
        <v>0.28000000000000003</v>
      </c>
      <c r="DA499" s="17">
        <v>0</v>
      </c>
      <c r="DB499" s="15"/>
      <c r="DC499" s="15"/>
      <c r="DD499" s="15"/>
      <c r="DE499" s="15"/>
      <c r="DF499" s="15"/>
      <c r="DG499" s="15"/>
      <c r="DH499" s="15"/>
    </row>
    <row r="500" spans="1:112" ht="17.25" thickBot="1">
      <c r="A500" s="18" t="b">
        <v>1</v>
      </c>
      <c r="B500" s="18" t="b">
        <v>1</v>
      </c>
      <c r="C500" s="15"/>
      <c r="D500" s="15"/>
      <c r="E500" s="17">
        <v>432422</v>
      </c>
      <c r="F500" s="17">
        <v>0</v>
      </c>
      <c r="G500" s="17">
        <v>0</v>
      </c>
      <c r="H500" s="17">
        <v>0</v>
      </c>
      <c r="I500" s="17">
        <v>0</v>
      </c>
      <c r="J500" s="15">
        <v>0</v>
      </c>
      <c r="K500" s="17">
        <v>0</v>
      </c>
      <c r="L500" s="17">
        <v>3</v>
      </c>
      <c r="M500" s="15">
        <v>2</v>
      </c>
      <c r="N500" s="15"/>
      <c r="O500" s="17">
        <v>0</v>
      </c>
      <c r="P500" s="15" t="s">
        <v>1170</v>
      </c>
      <c r="Q500" s="15">
        <v>0</v>
      </c>
      <c r="R500" s="17">
        <v>455</v>
      </c>
      <c r="S500" s="18" t="b">
        <v>0</v>
      </c>
      <c r="T500" s="15"/>
      <c r="U500" s="15"/>
      <c r="V500" s="17">
        <v>55</v>
      </c>
      <c r="W500" s="15" t="s">
        <v>1171</v>
      </c>
      <c r="X500" s="15">
        <v>2.2999999999999998</v>
      </c>
      <c r="Y500" s="18" t="b">
        <v>0</v>
      </c>
      <c r="Z500" s="15" t="s">
        <v>1172</v>
      </c>
      <c r="AA500" s="15">
        <v>3</v>
      </c>
      <c r="AB500" s="18" t="b">
        <v>0</v>
      </c>
      <c r="AC500" s="15"/>
      <c r="AD500" s="15" t="s">
        <v>519</v>
      </c>
      <c r="AE500" s="17">
        <v>19</v>
      </c>
      <c r="AF500" s="17">
        <v>6</v>
      </c>
      <c r="AG500" s="17">
        <v>81</v>
      </c>
      <c r="AH500" s="17">
        <v>0</v>
      </c>
      <c r="AI500" s="17">
        <v>0</v>
      </c>
      <c r="AJ500" s="17">
        <v>0</v>
      </c>
      <c r="AK500" s="17">
        <v>0</v>
      </c>
      <c r="AL500" s="15">
        <v>0</v>
      </c>
      <c r="AM500" s="15">
        <v>14.7</v>
      </c>
      <c r="AN500" s="15" t="s">
        <v>1172</v>
      </c>
      <c r="AO500" s="15"/>
      <c r="AP500" s="15"/>
      <c r="AQ500" s="15"/>
      <c r="AR500" s="15"/>
      <c r="AS500" s="18" t="b">
        <v>0</v>
      </c>
      <c r="AT500" s="15" t="s">
        <v>2926</v>
      </c>
      <c r="AU500" s="17">
        <v>2534</v>
      </c>
      <c r="AV500" s="17">
        <v>0</v>
      </c>
      <c r="AW500" s="17">
        <v>2</v>
      </c>
      <c r="AX500" s="17">
        <v>7</v>
      </c>
      <c r="AY500" s="17">
        <v>38</v>
      </c>
      <c r="AZ500" s="17">
        <v>0</v>
      </c>
      <c r="BA500" s="17">
        <v>0</v>
      </c>
      <c r="BB500" s="17">
        <v>0</v>
      </c>
      <c r="BC500" s="17">
        <v>4</v>
      </c>
      <c r="BD500" s="17">
        <v>0</v>
      </c>
      <c r="BE500" s="17">
        <v>0</v>
      </c>
      <c r="BF500" s="17">
        <v>2</v>
      </c>
      <c r="BG500" s="17">
        <v>477</v>
      </c>
      <c r="BH500" s="15">
        <v>398</v>
      </c>
      <c r="BI500" s="15">
        <v>534.1</v>
      </c>
      <c r="BJ500" s="15">
        <v>198</v>
      </c>
      <c r="BK500" s="15">
        <v>113.4</v>
      </c>
      <c r="BL500" s="17">
        <v>0</v>
      </c>
      <c r="BM500" s="17">
        <v>0</v>
      </c>
      <c r="BN500" s="17">
        <v>0</v>
      </c>
      <c r="BO500" s="17">
        <v>0</v>
      </c>
      <c r="BP500" s="17">
        <v>31</v>
      </c>
      <c r="BQ500" s="15">
        <v>1.75</v>
      </c>
      <c r="BR500" s="15">
        <v>2.87</v>
      </c>
      <c r="BS500" s="15">
        <v>4.62</v>
      </c>
      <c r="BT500" s="15">
        <v>36.19</v>
      </c>
      <c r="BU500" s="17">
        <v>10</v>
      </c>
      <c r="BV500" s="15"/>
      <c r="BW500" s="17">
        <v>4</v>
      </c>
      <c r="BX500" s="15"/>
      <c r="BY500" s="15"/>
      <c r="BZ500" s="15"/>
      <c r="CA500" s="15"/>
      <c r="CB500" s="15"/>
      <c r="CC500" s="17">
        <v>154</v>
      </c>
      <c r="CD500" s="17">
        <v>59</v>
      </c>
      <c r="CE500" s="17">
        <v>43</v>
      </c>
      <c r="CF500" s="17">
        <v>39</v>
      </c>
      <c r="CG500" s="17">
        <v>157</v>
      </c>
      <c r="CH500" s="17">
        <v>85</v>
      </c>
      <c r="CI500" s="17">
        <v>100</v>
      </c>
      <c r="CJ500" s="17">
        <v>58</v>
      </c>
      <c r="CK500" s="17">
        <v>0.06</v>
      </c>
      <c r="CL500" s="17">
        <v>0</v>
      </c>
      <c r="CM500" s="17">
        <v>0.1</v>
      </c>
      <c r="CN500" s="17">
        <v>0.16</v>
      </c>
      <c r="CO500" s="17">
        <v>1.29</v>
      </c>
      <c r="CP500" s="17">
        <v>1.35</v>
      </c>
      <c r="CQ500" s="17">
        <v>153</v>
      </c>
      <c r="CR500" s="17">
        <v>96</v>
      </c>
      <c r="CS500" s="17">
        <v>390</v>
      </c>
      <c r="CT500" s="17">
        <v>139</v>
      </c>
      <c r="CU500" s="17">
        <v>257</v>
      </c>
      <c r="CV500" s="17">
        <v>106</v>
      </c>
      <c r="CW500" s="17">
        <v>104</v>
      </c>
      <c r="CX500" s="17">
        <v>34</v>
      </c>
      <c r="CY500" s="17">
        <v>1.1000000000000001</v>
      </c>
      <c r="CZ500" s="17">
        <v>0.25</v>
      </c>
      <c r="DA500" s="17">
        <v>0</v>
      </c>
      <c r="DB500" s="15"/>
      <c r="DC500" s="15"/>
      <c r="DD500" s="15"/>
      <c r="DE500" s="15"/>
      <c r="DF500" s="15"/>
      <c r="DG500" s="15"/>
      <c r="DH500" s="15"/>
    </row>
    <row r="501" spans="1:112" ht="17.25" thickBot="1">
      <c r="A501" s="18" t="b">
        <v>1</v>
      </c>
      <c r="B501" s="18" t="b">
        <v>1</v>
      </c>
      <c r="C501" s="15"/>
      <c r="D501" s="15"/>
      <c r="E501" s="17">
        <v>184254</v>
      </c>
      <c r="F501" s="17">
        <v>0</v>
      </c>
      <c r="G501" s="17">
        <v>0</v>
      </c>
      <c r="H501" s="17">
        <v>0</v>
      </c>
      <c r="I501" s="17">
        <v>0</v>
      </c>
      <c r="J501" s="15">
        <v>0</v>
      </c>
      <c r="K501" s="17">
        <v>0</v>
      </c>
      <c r="L501" s="17">
        <v>1</v>
      </c>
      <c r="M501" s="15">
        <v>2</v>
      </c>
      <c r="N501" s="15"/>
      <c r="O501" s="17">
        <v>0</v>
      </c>
      <c r="P501" s="15" t="s">
        <v>1185</v>
      </c>
      <c r="Q501" s="15">
        <v>0</v>
      </c>
      <c r="R501" s="17">
        <v>494</v>
      </c>
      <c r="S501" s="18" t="b">
        <v>0</v>
      </c>
      <c r="T501" s="15"/>
      <c r="U501" s="15"/>
      <c r="V501" s="17">
        <v>45</v>
      </c>
      <c r="W501" s="15" t="s">
        <v>1186</v>
      </c>
      <c r="X501" s="15">
        <v>2.9</v>
      </c>
      <c r="Y501" s="18" t="b">
        <v>0</v>
      </c>
      <c r="Z501" s="15" t="s">
        <v>1187</v>
      </c>
      <c r="AA501" s="15">
        <v>1.8</v>
      </c>
      <c r="AB501" s="18" t="b">
        <v>0</v>
      </c>
      <c r="AC501" s="15"/>
      <c r="AD501" s="15" t="s">
        <v>519</v>
      </c>
      <c r="AE501" s="17">
        <v>19</v>
      </c>
      <c r="AF501" s="17">
        <v>6</v>
      </c>
      <c r="AG501" s="17">
        <v>90</v>
      </c>
      <c r="AH501" s="17">
        <v>0</v>
      </c>
      <c r="AI501" s="17">
        <v>0</v>
      </c>
      <c r="AJ501" s="17">
        <v>0</v>
      </c>
      <c r="AK501" s="17">
        <v>0</v>
      </c>
      <c r="AL501" s="15">
        <v>0</v>
      </c>
      <c r="AM501" s="15">
        <v>20</v>
      </c>
      <c r="AN501" s="15" t="s">
        <v>1187</v>
      </c>
      <c r="AO501" s="15"/>
      <c r="AP501" s="15"/>
      <c r="AQ501" s="15"/>
      <c r="AR501" s="15"/>
      <c r="AS501" s="18" t="b">
        <v>0</v>
      </c>
      <c r="AT501" s="15" t="s">
        <v>3116</v>
      </c>
      <c r="AU501" s="17">
        <v>2790</v>
      </c>
      <c r="AV501" s="17">
        <v>0</v>
      </c>
      <c r="AW501" s="17">
        <v>0</v>
      </c>
      <c r="AX501" s="17">
        <v>7</v>
      </c>
      <c r="AY501" s="17">
        <v>50</v>
      </c>
      <c r="AZ501" s="17">
        <v>0</v>
      </c>
      <c r="BA501" s="17">
        <v>0</v>
      </c>
      <c r="BB501" s="17">
        <v>0</v>
      </c>
      <c r="BC501" s="17">
        <v>1</v>
      </c>
      <c r="BD501" s="17">
        <v>0</v>
      </c>
      <c r="BE501" s="17">
        <v>83</v>
      </c>
      <c r="BF501" s="17">
        <v>6</v>
      </c>
      <c r="BG501" s="17">
        <v>412</v>
      </c>
      <c r="BH501" s="15">
        <v>709.2</v>
      </c>
      <c r="BI501" s="15">
        <v>10.1</v>
      </c>
      <c r="BJ501" s="15">
        <v>0</v>
      </c>
      <c r="BK501" s="15">
        <v>72.2</v>
      </c>
      <c r="BL501" s="17">
        <v>0</v>
      </c>
      <c r="BM501" s="17">
        <v>0</v>
      </c>
      <c r="BN501" s="17">
        <v>0</v>
      </c>
      <c r="BO501" s="17">
        <v>0</v>
      </c>
      <c r="BP501" s="17">
        <v>31</v>
      </c>
      <c r="BQ501" s="15">
        <v>0</v>
      </c>
      <c r="BR501" s="15">
        <v>0.04</v>
      </c>
      <c r="BS501" s="15">
        <v>0.04</v>
      </c>
      <c r="BT501" s="15">
        <v>46.21</v>
      </c>
      <c r="BU501" s="15"/>
      <c r="BV501" s="15"/>
      <c r="BW501" s="15"/>
      <c r="BX501" s="15"/>
      <c r="BY501" s="15"/>
      <c r="BZ501" s="15"/>
      <c r="CA501" s="15"/>
      <c r="CB501" s="15"/>
      <c r="CC501" s="17">
        <v>44</v>
      </c>
      <c r="CD501" s="17">
        <v>12</v>
      </c>
      <c r="CE501" s="17">
        <v>339</v>
      </c>
      <c r="CF501" s="17">
        <v>8</v>
      </c>
      <c r="CG501" s="17">
        <v>431</v>
      </c>
      <c r="CH501" s="17">
        <v>35</v>
      </c>
      <c r="CI501" s="17">
        <v>194</v>
      </c>
      <c r="CJ501" s="17">
        <v>12</v>
      </c>
      <c r="CK501" s="17">
        <v>0</v>
      </c>
      <c r="CL501" s="17">
        <v>2.68</v>
      </c>
      <c r="CM501" s="17">
        <v>0</v>
      </c>
      <c r="CN501" s="17">
        <v>0</v>
      </c>
      <c r="CO501" s="17">
        <v>1.49</v>
      </c>
      <c r="CP501" s="17">
        <v>1.61</v>
      </c>
      <c r="CQ501" s="17">
        <v>395</v>
      </c>
      <c r="CR501" s="17">
        <v>29</v>
      </c>
      <c r="CS501" s="17">
        <v>94</v>
      </c>
      <c r="CT501" s="17">
        <v>31</v>
      </c>
      <c r="CU501" s="17">
        <v>179</v>
      </c>
      <c r="CV501" s="17">
        <v>21</v>
      </c>
      <c r="CW501" s="17">
        <v>143</v>
      </c>
      <c r="CX501" s="17">
        <v>21</v>
      </c>
      <c r="CY501" s="17">
        <v>1</v>
      </c>
      <c r="CZ501" s="17">
        <v>0.23</v>
      </c>
      <c r="DA501" s="17">
        <v>0</v>
      </c>
      <c r="DB501" s="15"/>
      <c r="DC501" s="15"/>
      <c r="DD501" s="15"/>
      <c r="DE501" s="15"/>
      <c r="DF501" s="15"/>
      <c r="DG501" s="15"/>
      <c r="DH501" s="15"/>
    </row>
    <row r="502" spans="1:112" ht="17.25" thickBot="1">
      <c r="A502" s="18" t="b">
        <v>1</v>
      </c>
      <c r="B502" s="18" t="b">
        <v>1</v>
      </c>
      <c r="C502" s="15"/>
      <c r="D502" s="15"/>
      <c r="E502" s="17">
        <v>214572</v>
      </c>
      <c r="F502" s="17">
        <v>0</v>
      </c>
      <c r="G502" s="17">
        <v>0</v>
      </c>
      <c r="H502" s="17">
        <v>0</v>
      </c>
      <c r="I502" s="17">
        <v>0</v>
      </c>
      <c r="J502" s="15">
        <v>0</v>
      </c>
      <c r="K502" s="17">
        <v>0</v>
      </c>
      <c r="L502" s="17">
        <v>1</v>
      </c>
      <c r="M502" s="15">
        <v>1</v>
      </c>
      <c r="N502" s="15"/>
      <c r="O502" s="17">
        <v>0</v>
      </c>
      <c r="P502" s="15" t="s">
        <v>877</v>
      </c>
      <c r="Q502" s="15">
        <v>0</v>
      </c>
      <c r="R502" s="17">
        <v>495</v>
      </c>
      <c r="S502" s="18" t="b">
        <v>0</v>
      </c>
      <c r="T502" s="15"/>
      <c r="U502" s="15"/>
      <c r="V502" s="17">
        <v>40</v>
      </c>
      <c r="W502" s="15" t="s">
        <v>962</v>
      </c>
      <c r="X502" s="15">
        <v>0</v>
      </c>
      <c r="Y502" s="18" t="b">
        <v>0</v>
      </c>
      <c r="Z502" s="15" t="s">
        <v>412</v>
      </c>
      <c r="AA502" s="15">
        <v>0.5</v>
      </c>
      <c r="AB502" s="18" t="b">
        <v>0</v>
      </c>
      <c r="AC502" s="15"/>
      <c r="AD502" s="15" t="s">
        <v>519</v>
      </c>
      <c r="AE502" s="17">
        <v>19</v>
      </c>
      <c r="AF502" s="17">
        <v>6</v>
      </c>
      <c r="AG502" s="17">
        <v>0</v>
      </c>
      <c r="AH502" s="17">
        <v>0</v>
      </c>
      <c r="AI502" s="17">
        <v>0</v>
      </c>
      <c r="AJ502" s="17">
        <v>0</v>
      </c>
      <c r="AK502" s="17">
        <v>0</v>
      </c>
      <c r="AL502" s="15">
        <v>0</v>
      </c>
      <c r="AM502" s="15">
        <v>0</v>
      </c>
      <c r="AN502" s="15" t="s">
        <v>412</v>
      </c>
      <c r="AO502" s="15"/>
      <c r="AP502" s="15"/>
      <c r="AQ502" s="15"/>
      <c r="AR502" s="15"/>
      <c r="AS502" s="18" t="b">
        <v>0</v>
      </c>
      <c r="AT502" s="15" t="s">
        <v>3117</v>
      </c>
      <c r="AU502" s="17">
        <v>0</v>
      </c>
      <c r="AV502" s="17">
        <v>0</v>
      </c>
      <c r="AW502" s="17">
        <v>0</v>
      </c>
      <c r="AX502" s="17">
        <v>0</v>
      </c>
      <c r="AY502" s="17">
        <v>0</v>
      </c>
      <c r="AZ502" s="17">
        <v>0</v>
      </c>
      <c r="BA502" s="17">
        <v>0</v>
      </c>
      <c r="BB502" s="17">
        <v>0</v>
      </c>
      <c r="BC502" s="17">
        <v>0</v>
      </c>
      <c r="BD502" s="17">
        <v>0</v>
      </c>
      <c r="BE502" s="17">
        <v>0</v>
      </c>
      <c r="BF502" s="17">
        <v>0</v>
      </c>
      <c r="BG502" s="17">
        <v>0</v>
      </c>
      <c r="BH502" s="15">
        <v>0</v>
      </c>
      <c r="BI502" s="15">
        <v>0</v>
      </c>
      <c r="BJ502" s="15">
        <v>0</v>
      </c>
      <c r="BK502" s="15">
        <v>0</v>
      </c>
      <c r="BL502" s="17">
        <v>0</v>
      </c>
      <c r="BM502" s="17">
        <v>0</v>
      </c>
      <c r="BN502" s="17">
        <v>0</v>
      </c>
      <c r="BO502" s="17">
        <v>0</v>
      </c>
      <c r="BP502" s="17">
        <v>0</v>
      </c>
      <c r="BQ502" s="15">
        <v>0</v>
      </c>
      <c r="BR502" s="15">
        <v>0</v>
      </c>
      <c r="BS502" s="15">
        <v>0</v>
      </c>
      <c r="BT502" s="15">
        <v>0</v>
      </c>
      <c r="BU502" s="15"/>
      <c r="BV502" s="15"/>
      <c r="BW502" s="15"/>
      <c r="BX502" s="15"/>
      <c r="BY502" s="15"/>
      <c r="BZ502" s="15"/>
      <c r="CA502" s="15"/>
      <c r="CB502" s="15"/>
      <c r="CC502" s="17">
        <v>414</v>
      </c>
      <c r="CD502" s="17">
        <v>40</v>
      </c>
      <c r="CE502" s="17">
        <v>399</v>
      </c>
      <c r="CF502" s="17">
        <v>24</v>
      </c>
      <c r="CG502" s="17">
        <v>380</v>
      </c>
      <c r="CH502" s="17">
        <v>15</v>
      </c>
      <c r="CI502" s="17">
        <v>416</v>
      </c>
      <c r="CJ502" s="17">
        <v>40</v>
      </c>
      <c r="CK502" s="17">
        <v>0</v>
      </c>
      <c r="CL502" s="17">
        <v>0</v>
      </c>
      <c r="CM502" s="17">
        <v>0</v>
      </c>
      <c r="CN502" s="17">
        <v>0</v>
      </c>
      <c r="CO502" s="17">
        <v>0</v>
      </c>
      <c r="CP502" s="17">
        <v>0</v>
      </c>
      <c r="CQ502" s="17">
        <v>516</v>
      </c>
      <c r="CR502" s="17">
        <v>51</v>
      </c>
      <c r="CS502" s="17">
        <v>25</v>
      </c>
      <c r="CT502" s="17">
        <v>11</v>
      </c>
      <c r="CU502" s="17">
        <v>420</v>
      </c>
      <c r="CV502" s="17">
        <v>40</v>
      </c>
      <c r="CW502" s="17">
        <v>265</v>
      </c>
      <c r="CX502" s="17">
        <v>34</v>
      </c>
      <c r="CY502" s="17">
        <v>0</v>
      </c>
      <c r="CZ502" s="17">
        <v>0</v>
      </c>
      <c r="DA502" s="17">
        <v>0</v>
      </c>
      <c r="DB502" s="15"/>
      <c r="DC502" s="15"/>
      <c r="DD502" s="15"/>
      <c r="DE502" s="15"/>
      <c r="DF502" s="15"/>
      <c r="DG502" s="15"/>
      <c r="DH502" s="15"/>
    </row>
    <row r="503" spans="1:112" ht="17.25" thickBot="1">
      <c r="A503" s="18" t="b">
        <v>1</v>
      </c>
      <c r="B503" s="18" t="b">
        <v>1</v>
      </c>
      <c r="C503" s="15"/>
      <c r="D503" s="15"/>
      <c r="E503" s="17">
        <v>485055</v>
      </c>
      <c r="F503" s="17">
        <v>0</v>
      </c>
      <c r="G503" s="17">
        <v>0</v>
      </c>
      <c r="H503" s="17">
        <v>0</v>
      </c>
      <c r="I503" s="17">
        <v>0</v>
      </c>
      <c r="J503" s="15">
        <v>0</v>
      </c>
      <c r="K503" s="17">
        <v>0</v>
      </c>
      <c r="L503" s="17">
        <v>1</v>
      </c>
      <c r="M503" s="15">
        <v>2</v>
      </c>
      <c r="N503" s="15"/>
      <c r="O503" s="17">
        <v>0</v>
      </c>
      <c r="P503" s="15" t="s">
        <v>1960</v>
      </c>
      <c r="Q503" s="15">
        <v>0</v>
      </c>
      <c r="R503" s="17">
        <v>496</v>
      </c>
      <c r="S503" s="18" t="b">
        <v>0</v>
      </c>
      <c r="T503" s="15"/>
      <c r="U503" s="15"/>
      <c r="V503" s="17">
        <v>45</v>
      </c>
      <c r="W503" s="15" t="s">
        <v>1961</v>
      </c>
      <c r="X503" s="15">
        <v>2.9</v>
      </c>
      <c r="Y503" s="18" t="b">
        <v>0</v>
      </c>
      <c r="Z503" s="15" t="s">
        <v>3118</v>
      </c>
      <c r="AA503" s="15">
        <v>14</v>
      </c>
      <c r="AB503" s="18" t="b">
        <v>0</v>
      </c>
      <c r="AC503" s="15"/>
      <c r="AD503" s="15" t="s">
        <v>519</v>
      </c>
      <c r="AE503" s="17">
        <v>19</v>
      </c>
      <c r="AF503" s="17">
        <v>6</v>
      </c>
      <c r="AG503" s="17">
        <v>20</v>
      </c>
      <c r="AH503" s="17">
        <v>0</v>
      </c>
      <c r="AI503" s="17">
        <v>0</v>
      </c>
      <c r="AJ503" s="17">
        <v>0</v>
      </c>
      <c r="AK503" s="17">
        <v>0</v>
      </c>
      <c r="AL503" s="15">
        <v>0</v>
      </c>
      <c r="AM503" s="15">
        <v>4.4000000000000004</v>
      </c>
      <c r="AN503" s="15" t="s">
        <v>1962</v>
      </c>
      <c r="AO503" s="15"/>
      <c r="AP503" s="15"/>
      <c r="AQ503" s="15"/>
      <c r="AR503" s="15"/>
      <c r="AS503" s="18" t="b">
        <v>0</v>
      </c>
      <c r="AT503" s="15" t="s">
        <v>3119</v>
      </c>
      <c r="AU503" s="17">
        <v>630</v>
      </c>
      <c r="AV503" s="17">
        <v>0</v>
      </c>
      <c r="AW503" s="17">
        <v>0</v>
      </c>
      <c r="AX503" s="17">
        <v>2</v>
      </c>
      <c r="AY503" s="17">
        <v>7</v>
      </c>
      <c r="AZ503" s="17">
        <v>0</v>
      </c>
      <c r="BA503" s="17">
        <v>0</v>
      </c>
      <c r="BB503" s="17">
        <v>0</v>
      </c>
      <c r="BC503" s="17">
        <v>1</v>
      </c>
      <c r="BD503" s="17">
        <v>0</v>
      </c>
      <c r="BE503" s="17">
        <v>10</v>
      </c>
      <c r="BF503" s="17">
        <v>0</v>
      </c>
      <c r="BG503" s="17">
        <v>76</v>
      </c>
      <c r="BH503" s="15">
        <v>102.6</v>
      </c>
      <c r="BI503" s="15">
        <v>0</v>
      </c>
      <c r="BJ503" s="15">
        <v>0</v>
      </c>
      <c r="BK503" s="15">
        <v>10.3</v>
      </c>
      <c r="BL503" s="17">
        <v>0</v>
      </c>
      <c r="BM503" s="17">
        <v>0</v>
      </c>
      <c r="BN503" s="17">
        <v>0</v>
      </c>
      <c r="BO503" s="17">
        <v>0</v>
      </c>
      <c r="BP503" s="17">
        <v>7</v>
      </c>
      <c r="BQ503" s="15">
        <v>0</v>
      </c>
      <c r="BR503" s="15">
        <v>0</v>
      </c>
      <c r="BS503" s="15">
        <v>0</v>
      </c>
      <c r="BT503" s="15">
        <v>5.55</v>
      </c>
      <c r="BU503" s="15"/>
      <c r="BV503" s="15"/>
      <c r="BW503" s="15"/>
      <c r="BX503" s="15"/>
      <c r="BY503" s="15"/>
      <c r="BZ503" s="15"/>
      <c r="CA503" s="15"/>
      <c r="CB503" s="15"/>
      <c r="CC503" s="17">
        <v>303</v>
      </c>
      <c r="CD503" s="17">
        <v>24</v>
      </c>
      <c r="CE503" s="17">
        <v>461</v>
      </c>
      <c r="CF503" s="17">
        <v>48</v>
      </c>
      <c r="CG503" s="17">
        <v>447</v>
      </c>
      <c r="CH503" s="17">
        <v>41</v>
      </c>
      <c r="CI503" s="17">
        <v>336</v>
      </c>
      <c r="CJ503" s="17">
        <v>24</v>
      </c>
      <c r="CK503" s="17">
        <v>0</v>
      </c>
      <c r="CL503" s="17">
        <v>1.43</v>
      </c>
      <c r="CM503" s="17">
        <v>0</v>
      </c>
      <c r="CN503" s="17">
        <v>0</v>
      </c>
      <c r="CO503" s="17">
        <v>0.79</v>
      </c>
      <c r="CP503" s="17">
        <v>1</v>
      </c>
      <c r="CQ503" s="17">
        <v>442</v>
      </c>
      <c r="CR503" s="17">
        <v>35</v>
      </c>
      <c r="CS503" s="17">
        <v>141</v>
      </c>
      <c r="CT503" s="17">
        <v>37</v>
      </c>
      <c r="CU503" s="17">
        <v>182</v>
      </c>
      <c r="CV503" s="17">
        <v>22</v>
      </c>
      <c r="CW503" s="17">
        <v>31</v>
      </c>
      <c r="CX503" s="17">
        <v>5</v>
      </c>
      <c r="CY503" s="17">
        <v>1</v>
      </c>
      <c r="CZ503" s="17">
        <v>0.28999999999999998</v>
      </c>
      <c r="DA503" s="17">
        <v>0</v>
      </c>
      <c r="DB503" s="15"/>
      <c r="DC503" s="15"/>
      <c r="DD503" s="15"/>
      <c r="DE503" s="15"/>
      <c r="DF503" s="15"/>
      <c r="DG503" s="15"/>
      <c r="DH503" s="15"/>
    </row>
    <row r="504" spans="1:112" ht="17.25" thickBot="1">
      <c r="A504" s="18" t="b">
        <v>1</v>
      </c>
      <c r="B504" s="18" t="b">
        <v>1</v>
      </c>
      <c r="C504" s="15"/>
      <c r="D504" s="15"/>
      <c r="E504" s="17">
        <v>67089</v>
      </c>
      <c r="F504" s="17">
        <v>0</v>
      </c>
      <c r="G504" s="17">
        <v>0</v>
      </c>
      <c r="H504" s="17">
        <v>0</v>
      </c>
      <c r="I504" s="17">
        <v>0</v>
      </c>
      <c r="J504" s="15">
        <v>0</v>
      </c>
      <c r="K504" s="17">
        <v>0</v>
      </c>
      <c r="L504" s="17">
        <v>1</v>
      </c>
      <c r="M504" s="15">
        <v>1</v>
      </c>
      <c r="N504" s="15"/>
      <c r="O504" s="17">
        <v>0</v>
      </c>
      <c r="P504" s="15" t="s">
        <v>523</v>
      </c>
      <c r="Q504" s="15">
        <v>0</v>
      </c>
      <c r="R504" s="17">
        <v>497</v>
      </c>
      <c r="S504" s="18" t="b">
        <v>0</v>
      </c>
      <c r="T504" s="15"/>
      <c r="U504" s="15"/>
      <c r="V504" s="17">
        <v>40</v>
      </c>
      <c r="W504" s="15" t="s">
        <v>895</v>
      </c>
      <c r="X504" s="15">
        <v>2.7</v>
      </c>
      <c r="Y504" s="18" t="b">
        <v>0</v>
      </c>
      <c r="Z504" s="15" t="s">
        <v>5537</v>
      </c>
      <c r="AA504" s="15">
        <v>23.6</v>
      </c>
      <c r="AB504" s="18" t="b">
        <v>0</v>
      </c>
      <c r="AC504" s="15"/>
      <c r="AD504" s="15" t="s">
        <v>519</v>
      </c>
      <c r="AE504" s="17">
        <v>19</v>
      </c>
      <c r="AF504" s="17">
        <v>6</v>
      </c>
      <c r="AG504" s="17">
        <v>96</v>
      </c>
      <c r="AH504" s="17">
        <v>0</v>
      </c>
      <c r="AI504" s="17">
        <v>0</v>
      </c>
      <c r="AJ504" s="17">
        <v>0</v>
      </c>
      <c r="AK504" s="17">
        <v>0</v>
      </c>
      <c r="AL504" s="15">
        <v>0</v>
      </c>
      <c r="AM504" s="15">
        <v>24</v>
      </c>
      <c r="AN504" s="15" t="s">
        <v>5537</v>
      </c>
      <c r="AO504" s="15"/>
      <c r="AP504" s="15"/>
      <c r="AQ504" s="15"/>
      <c r="AR504" s="15"/>
      <c r="AS504" s="18" t="b">
        <v>0</v>
      </c>
      <c r="AT504" s="15" t="s">
        <v>2901</v>
      </c>
      <c r="AU504" s="17">
        <v>3150</v>
      </c>
      <c r="AV504" s="17">
        <v>0</v>
      </c>
      <c r="AW504" s="17">
        <v>0</v>
      </c>
      <c r="AX504" s="17">
        <v>4</v>
      </c>
      <c r="AY504" s="17">
        <v>71</v>
      </c>
      <c r="AZ504" s="17">
        <v>0</v>
      </c>
      <c r="BA504" s="17">
        <v>0</v>
      </c>
      <c r="BB504" s="17">
        <v>0</v>
      </c>
      <c r="BC504" s="17">
        <v>1</v>
      </c>
      <c r="BD504" s="17">
        <v>0</v>
      </c>
      <c r="BE504" s="17">
        <v>127</v>
      </c>
      <c r="BF504" s="17">
        <v>7</v>
      </c>
      <c r="BG504" s="17">
        <v>436</v>
      </c>
      <c r="BH504" s="15">
        <v>976.4</v>
      </c>
      <c r="BI504" s="15">
        <v>0</v>
      </c>
      <c r="BJ504" s="15">
        <v>0</v>
      </c>
      <c r="BK504" s="15">
        <v>97.9</v>
      </c>
      <c r="BL504" s="17">
        <v>0</v>
      </c>
      <c r="BM504" s="17">
        <v>0</v>
      </c>
      <c r="BN504" s="17">
        <v>0</v>
      </c>
      <c r="BO504" s="17">
        <v>0</v>
      </c>
      <c r="BP504" s="17">
        <v>35</v>
      </c>
      <c r="BQ504" s="15">
        <v>0</v>
      </c>
      <c r="BR504" s="15">
        <v>0.04</v>
      </c>
      <c r="BS504" s="15">
        <v>0.04</v>
      </c>
      <c r="BT504" s="15">
        <v>71.260000000000005</v>
      </c>
      <c r="BU504" s="15"/>
      <c r="BV504" s="15"/>
      <c r="BW504" s="15"/>
      <c r="BX504" s="15"/>
      <c r="BY504" s="15"/>
      <c r="BZ504" s="15"/>
      <c r="CA504" s="15"/>
      <c r="CB504" s="15"/>
      <c r="CC504" s="17">
        <v>8</v>
      </c>
      <c r="CD504" s="17">
        <v>1</v>
      </c>
      <c r="CE504" s="17">
        <v>382</v>
      </c>
      <c r="CF504" s="17">
        <v>18</v>
      </c>
      <c r="CG504" s="17">
        <v>363</v>
      </c>
      <c r="CH504" s="17">
        <v>9</v>
      </c>
      <c r="CI504" s="17">
        <v>135</v>
      </c>
      <c r="CJ504" s="17">
        <v>1</v>
      </c>
      <c r="CK504" s="17">
        <v>0</v>
      </c>
      <c r="CL504" s="17">
        <v>3.63</v>
      </c>
      <c r="CM504" s="17">
        <v>0</v>
      </c>
      <c r="CN504" s="17">
        <v>0</v>
      </c>
      <c r="CO504" s="17">
        <v>2.04</v>
      </c>
      <c r="CP504" s="17">
        <v>2.0299999999999998</v>
      </c>
      <c r="CQ504" s="17">
        <v>496</v>
      </c>
      <c r="CR504" s="17">
        <v>45</v>
      </c>
      <c r="CS504" s="17">
        <v>5</v>
      </c>
      <c r="CT504" s="17">
        <v>5</v>
      </c>
      <c r="CU504" s="17">
        <v>202</v>
      </c>
      <c r="CV504" s="17">
        <v>23</v>
      </c>
      <c r="CW504" s="17">
        <v>10</v>
      </c>
      <c r="CX504" s="17">
        <v>2</v>
      </c>
      <c r="CY504" s="17">
        <v>1</v>
      </c>
      <c r="CZ504" s="17">
        <v>0.11</v>
      </c>
      <c r="DA504" s="17">
        <v>0</v>
      </c>
      <c r="DB504" s="15"/>
      <c r="DC504" s="15"/>
      <c r="DD504" s="15"/>
      <c r="DE504" s="15"/>
      <c r="DF504" s="15"/>
      <c r="DG504" s="15"/>
      <c r="DH504" s="15"/>
    </row>
    <row r="505" spans="1:112" ht="27.75" thickBot="1">
      <c r="A505" s="18" t="b">
        <v>1</v>
      </c>
      <c r="B505" s="18" t="b">
        <v>1</v>
      </c>
      <c r="C505" s="15"/>
      <c r="D505" s="15"/>
      <c r="E505" s="17">
        <v>221466</v>
      </c>
      <c r="F505" s="17">
        <v>0</v>
      </c>
      <c r="G505" s="17">
        <v>0</v>
      </c>
      <c r="H505" s="17">
        <v>0</v>
      </c>
      <c r="I505" s="17">
        <v>0</v>
      </c>
      <c r="J505" s="15">
        <v>0</v>
      </c>
      <c r="K505" s="17">
        <v>0</v>
      </c>
      <c r="L505" s="17">
        <v>2</v>
      </c>
      <c r="M505" s="15">
        <v>2.8</v>
      </c>
      <c r="N505" s="15"/>
      <c r="O505" s="17">
        <v>0</v>
      </c>
      <c r="P505" s="15" t="s">
        <v>622</v>
      </c>
      <c r="Q505" s="15">
        <v>0</v>
      </c>
      <c r="R505" s="17">
        <v>498</v>
      </c>
      <c r="S505" s="18" t="b">
        <v>0</v>
      </c>
      <c r="T505" s="15"/>
      <c r="U505" s="15"/>
      <c r="V505" s="17">
        <v>60</v>
      </c>
      <c r="W505" s="15" t="s">
        <v>623</v>
      </c>
      <c r="X505" s="15">
        <v>4.7</v>
      </c>
      <c r="Y505" s="18" t="b">
        <v>0</v>
      </c>
      <c r="Z505" s="15" t="s">
        <v>2331</v>
      </c>
      <c r="AA505" s="15">
        <v>14.1</v>
      </c>
      <c r="AB505" s="18" t="b">
        <v>0</v>
      </c>
      <c r="AC505" s="15"/>
      <c r="AD505" s="15" t="s">
        <v>519</v>
      </c>
      <c r="AE505" s="17">
        <v>19</v>
      </c>
      <c r="AF505" s="17">
        <v>6</v>
      </c>
      <c r="AG505" s="17">
        <v>175</v>
      </c>
      <c r="AH505" s="17">
        <v>0</v>
      </c>
      <c r="AI505" s="17">
        <v>0</v>
      </c>
      <c r="AJ505" s="17">
        <v>0</v>
      </c>
      <c r="AK505" s="17">
        <v>0</v>
      </c>
      <c r="AL505" s="15">
        <v>0</v>
      </c>
      <c r="AM505" s="15">
        <v>29.2</v>
      </c>
      <c r="AN505" s="15" t="s">
        <v>359</v>
      </c>
      <c r="AO505" s="15"/>
      <c r="AP505" s="15"/>
      <c r="AQ505" s="15"/>
      <c r="AR505" s="15"/>
      <c r="AS505" s="18" t="b">
        <v>0</v>
      </c>
      <c r="AT505" s="15" t="s">
        <v>2332</v>
      </c>
      <c r="AU505" s="17">
        <v>3288</v>
      </c>
      <c r="AV505" s="17">
        <v>0</v>
      </c>
      <c r="AW505" s="17">
        <v>6</v>
      </c>
      <c r="AX505" s="17">
        <v>11</v>
      </c>
      <c r="AY505" s="17">
        <v>53</v>
      </c>
      <c r="AZ505" s="17">
        <v>0</v>
      </c>
      <c r="BA505" s="17">
        <v>0</v>
      </c>
      <c r="BB505" s="17">
        <v>0</v>
      </c>
      <c r="BC505" s="17">
        <v>8</v>
      </c>
      <c r="BD505" s="17">
        <v>0</v>
      </c>
      <c r="BE505" s="17">
        <v>0</v>
      </c>
      <c r="BF505" s="17">
        <v>14</v>
      </c>
      <c r="BG505" s="17">
        <v>571</v>
      </c>
      <c r="BH505" s="15">
        <v>1114.4000000000001</v>
      </c>
      <c r="BI505" s="15">
        <v>367.8</v>
      </c>
      <c r="BJ505" s="15">
        <v>201</v>
      </c>
      <c r="BK505" s="15">
        <v>168.6</v>
      </c>
      <c r="BL505" s="17">
        <v>0</v>
      </c>
      <c r="BM505" s="17">
        <v>0</v>
      </c>
      <c r="BN505" s="17">
        <v>0</v>
      </c>
      <c r="BO505" s="17">
        <v>0</v>
      </c>
      <c r="BP505" s="17">
        <v>37</v>
      </c>
      <c r="BQ505" s="15">
        <v>1.53</v>
      </c>
      <c r="BR505" s="15">
        <v>4.72</v>
      </c>
      <c r="BS505" s="15">
        <v>6.25</v>
      </c>
      <c r="BT505" s="15">
        <v>54.77</v>
      </c>
      <c r="BU505" s="15"/>
      <c r="BV505" s="15"/>
      <c r="BW505" s="15"/>
      <c r="BX505" s="15"/>
      <c r="BY505" s="15"/>
      <c r="BZ505" s="15"/>
      <c r="CA505" s="15"/>
      <c r="CB505" s="15"/>
      <c r="CC505" s="17">
        <v>4</v>
      </c>
      <c r="CD505" s="17">
        <v>2</v>
      </c>
      <c r="CE505" s="17">
        <v>91</v>
      </c>
      <c r="CF505" s="17">
        <v>22</v>
      </c>
      <c r="CG505" s="17">
        <v>156</v>
      </c>
      <c r="CH505" s="17">
        <v>40</v>
      </c>
      <c r="CI505" s="17">
        <v>34</v>
      </c>
      <c r="CJ505" s="17">
        <v>4</v>
      </c>
      <c r="CK505" s="17">
        <v>0.04</v>
      </c>
      <c r="CL505" s="17">
        <v>0</v>
      </c>
      <c r="CM505" s="17">
        <v>0.13</v>
      </c>
      <c r="CN505" s="17">
        <v>0.17</v>
      </c>
      <c r="CO505" s="17">
        <v>1.5</v>
      </c>
      <c r="CP505" s="17">
        <v>1.45</v>
      </c>
      <c r="CQ505" s="17">
        <v>73</v>
      </c>
      <c r="CR505" s="17">
        <v>7</v>
      </c>
      <c r="CS505" s="17">
        <v>467</v>
      </c>
      <c r="CT505" s="17">
        <v>177</v>
      </c>
      <c r="CU505" s="17">
        <v>18</v>
      </c>
      <c r="CV505" s="17">
        <v>6</v>
      </c>
      <c r="CW505" s="17">
        <v>30</v>
      </c>
      <c r="CX505" s="17">
        <v>11</v>
      </c>
      <c r="CY505" s="17">
        <v>1.01</v>
      </c>
      <c r="CZ505" s="17">
        <v>0.3</v>
      </c>
      <c r="DA505" s="17">
        <v>0</v>
      </c>
      <c r="DB505" s="15"/>
      <c r="DC505" s="15"/>
      <c r="DD505" s="15"/>
      <c r="DE505" s="15"/>
      <c r="DF505" s="15"/>
      <c r="DG505" s="15"/>
      <c r="DH505" s="15"/>
    </row>
    <row r="506" spans="1:112" ht="27.75" thickBot="1">
      <c r="A506" s="18" t="b">
        <v>1</v>
      </c>
      <c r="B506" s="18" t="b">
        <v>1</v>
      </c>
      <c r="C506" s="15"/>
      <c r="D506" s="15"/>
      <c r="E506" s="17">
        <v>441164</v>
      </c>
      <c r="F506" s="17">
        <v>0</v>
      </c>
      <c r="G506" s="17">
        <v>0</v>
      </c>
      <c r="H506" s="17">
        <v>0</v>
      </c>
      <c r="I506" s="17">
        <v>0</v>
      </c>
      <c r="J506" s="15">
        <v>0</v>
      </c>
      <c r="K506" s="17">
        <v>0</v>
      </c>
      <c r="L506" s="17">
        <v>2</v>
      </c>
      <c r="M506" s="15">
        <v>2.5</v>
      </c>
      <c r="N506" s="15"/>
      <c r="O506" s="17">
        <v>0</v>
      </c>
      <c r="P506" s="15" t="s">
        <v>995</v>
      </c>
      <c r="Q506" s="15">
        <v>0</v>
      </c>
      <c r="R506" s="17">
        <v>499</v>
      </c>
      <c r="S506" s="18" t="b">
        <v>0</v>
      </c>
      <c r="T506" s="15"/>
      <c r="U506" s="15"/>
      <c r="V506" s="17">
        <v>55</v>
      </c>
      <c r="W506" s="15" t="s">
        <v>1033</v>
      </c>
      <c r="X506" s="15">
        <v>3.4</v>
      </c>
      <c r="Y506" s="18" t="b">
        <v>0</v>
      </c>
      <c r="Z506" s="15" t="s">
        <v>3120</v>
      </c>
      <c r="AA506" s="15">
        <v>23.5</v>
      </c>
      <c r="AB506" s="18" t="b">
        <v>0</v>
      </c>
      <c r="AC506" s="15"/>
      <c r="AD506" s="15" t="s">
        <v>519</v>
      </c>
      <c r="AE506" s="17">
        <v>19</v>
      </c>
      <c r="AF506" s="17">
        <v>6</v>
      </c>
      <c r="AG506" s="17">
        <v>117</v>
      </c>
      <c r="AH506" s="17">
        <v>0</v>
      </c>
      <c r="AI506" s="17">
        <v>0</v>
      </c>
      <c r="AJ506" s="17">
        <v>0</v>
      </c>
      <c r="AK506" s="17">
        <v>0</v>
      </c>
      <c r="AL506" s="15">
        <v>0</v>
      </c>
      <c r="AM506" s="15">
        <v>21.3</v>
      </c>
      <c r="AN506" s="15" t="s">
        <v>1034</v>
      </c>
      <c r="AO506" s="15"/>
      <c r="AP506" s="15"/>
      <c r="AQ506" s="15"/>
      <c r="AR506" s="15"/>
      <c r="AS506" s="18" t="b">
        <v>0</v>
      </c>
      <c r="AT506" s="15" t="s">
        <v>3121</v>
      </c>
      <c r="AU506" s="17">
        <v>2793</v>
      </c>
      <c r="AV506" s="17">
        <v>1</v>
      </c>
      <c r="AW506" s="17">
        <v>3</v>
      </c>
      <c r="AX506" s="17">
        <v>9</v>
      </c>
      <c r="AY506" s="17">
        <v>40</v>
      </c>
      <c r="AZ506" s="17">
        <v>0</v>
      </c>
      <c r="BA506" s="17">
        <v>0</v>
      </c>
      <c r="BB506" s="17">
        <v>0</v>
      </c>
      <c r="BC506" s="17">
        <v>10</v>
      </c>
      <c r="BD506" s="17">
        <v>0</v>
      </c>
      <c r="BE506" s="17">
        <v>0</v>
      </c>
      <c r="BF506" s="17">
        <v>8</v>
      </c>
      <c r="BG506" s="17">
        <v>502</v>
      </c>
      <c r="BH506" s="15">
        <v>690.2</v>
      </c>
      <c r="BI506" s="15">
        <v>881.7</v>
      </c>
      <c r="BJ506" s="15">
        <v>202</v>
      </c>
      <c r="BK506" s="15">
        <v>177.5</v>
      </c>
      <c r="BL506" s="17">
        <v>0</v>
      </c>
      <c r="BM506" s="17">
        <v>0</v>
      </c>
      <c r="BN506" s="17">
        <v>0</v>
      </c>
      <c r="BO506" s="17">
        <v>0</v>
      </c>
      <c r="BP506" s="17">
        <v>32</v>
      </c>
      <c r="BQ506" s="15">
        <v>1.05</v>
      </c>
      <c r="BR506" s="15">
        <v>4.37</v>
      </c>
      <c r="BS506" s="15">
        <v>5.42</v>
      </c>
      <c r="BT506" s="15">
        <v>37.75</v>
      </c>
      <c r="BU506" s="17">
        <v>6</v>
      </c>
      <c r="BV506" s="15"/>
      <c r="BW506" s="17">
        <v>1</v>
      </c>
      <c r="BX506" s="15"/>
      <c r="BY506" s="15"/>
      <c r="BZ506" s="15"/>
      <c r="CA506" s="15"/>
      <c r="CB506" s="15"/>
      <c r="CC506" s="17">
        <v>49</v>
      </c>
      <c r="CD506" s="17">
        <v>21</v>
      </c>
      <c r="CE506" s="17">
        <v>11</v>
      </c>
      <c r="CF506" s="17">
        <v>1</v>
      </c>
      <c r="CG506" s="17">
        <v>154</v>
      </c>
      <c r="CH506" s="17">
        <v>39</v>
      </c>
      <c r="CI506" s="17">
        <v>31</v>
      </c>
      <c r="CJ506" s="17">
        <v>2</v>
      </c>
      <c r="CK506" s="17">
        <v>0.03</v>
      </c>
      <c r="CL506" s="17">
        <v>0</v>
      </c>
      <c r="CM506" s="17">
        <v>0.14000000000000001</v>
      </c>
      <c r="CN506" s="17">
        <v>0.17</v>
      </c>
      <c r="CO506" s="17">
        <v>1.22</v>
      </c>
      <c r="CP506" s="17">
        <v>1.29</v>
      </c>
      <c r="CQ506" s="17">
        <v>160</v>
      </c>
      <c r="CR506" s="17">
        <v>20</v>
      </c>
      <c r="CS506" s="17">
        <v>397</v>
      </c>
      <c r="CT506" s="17">
        <v>162</v>
      </c>
      <c r="CU506" s="17">
        <v>117</v>
      </c>
      <c r="CV506" s="17">
        <v>46</v>
      </c>
      <c r="CW506" s="17">
        <v>11</v>
      </c>
      <c r="CX506" s="17">
        <v>4</v>
      </c>
      <c r="CY506" s="17">
        <v>1.03</v>
      </c>
      <c r="CZ506" s="17">
        <v>0.28999999999999998</v>
      </c>
      <c r="DA506" s="17">
        <v>0</v>
      </c>
      <c r="DB506" s="15"/>
      <c r="DC506" s="15"/>
      <c r="DD506" s="15"/>
      <c r="DE506" s="15"/>
      <c r="DF506" s="15"/>
      <c r="DG506" s="15"/>
      <c r="DH506" s="15"/>
    </row>
    <row r="507" spans="1:112" ht="17.25" thickBot="1">
      <c r="A507" s="18" t="b">
        <v>1</v>
      </c>
      <c r="B507" s="18" t="b">
        <v>1</v>
      </c>
      <c r="C507" s="15"/>
      <c r="D507" s="15"/>
      <c r="E507" s="17">
        <v>221632</v>
      </c>
      <c r="F507" s="17">
        <v>0</v>
      </c>
      <c r="G507" s="17">
        <v>0</v>
      </c>
      <c r="H507" s="17">
        <v>0</v>
      </c>
      <c r="I507" s="17">
        <v>0</v>
      </c>
      <c r="J507" s="15">
        <v>0</v>
      </c>
      <c r="K507" s="17">
        <v>0</v>
      </c>
      <c r="L507" s="17">
        <v>2</v>
      </c>
      <c r="M507" s="15">
        <v>2.2000000000000002</v>
      </c>
      <c r="N507" s="15"/>
      <c r="O507" s="17">
        <v>0</v>
      </c>
      <c r="P507" s="15" t="s">
        <v>954</v>
      </c>
      <c r="Q507" s="15">
        <v>0</v>
      </c>
      <c r="R507" s="17">
        <v>500</v>
      </c>
      <c r="S507" s="18" t="b">
        <v>0</v>
      </c>
      <c r="T507" s="15"/>
      <c r="U507" s="15"/>
      <c r="V507" s="17">
        <v>50</v>
      </c>
      <c r="W507" s="15" t="s">
        <v>955</v>
      </c>
      <c r="X507" s="15">
        <v>4</v>
      </c>
      <c r="Y507" s="18" t="b">
        <v>0</v>
      </c>
      <c r="Z507" s="15" t="s">
        <v>316</v>
      </c>
      <c r="AA507" s="15">
        <v>0.9</v>
      </c>
      <c r="AB507" s="18" t="b">
        <v>0</v>
      </c>
      <c r="AC507" s="15"/>
      <c r="AD507" s="15" t="s">
        <v>519</v>
      </c>
      <c r="AE507" s="17">
        <v>19</v>
      </c>
      <c r="AF507" s="17">
        <v>6</v>
      </c>
      <c r="AG507" s="17">
        <v>91</v>
      </c>
      <c r="AH507" s="17">
        <v>0</v>
      </c>
      <c r="AI507" s="17">
        <v>0</v>
      </c>
      <c r="AJ507" s="17">
        <v>0</v>
      </c>
      <c r="AK507" s="17">
        <v>0</v>
      </c>
      <c r="AL507" s="15">
        <v>0</v>
      </c>
      <c r="AM507" s="15">
        <v>18.2</v>
      </c>
      <c r="AN507" s="15" t="s">
        <v>316</v>
      </c>
      <c r="AO507" s="15"/>
      <c r="AP507" s="15"/>
      <c r="AQ507" s="15"/>
      <c r="AR507" s="15"/>
      <c r="AS507" s="18" t="b">
        <v>0</v>
      </c>
      <c r="AT507" s="15" t="s">
        <v>3122</v>
      </c>
      <c r="AU507" s="17">
        <v>1869</v>
      </c>
      <c r="AV507" s="17">
        <v>4</v>
      </c>
      <c r="AW507" s="17">
        <v>1</v>
      </c>
      <c r="AX507" s="17">
        <v>5</v>
      </c>
      <c r="AY507" s="17">
        <v>33</v>
      </c>
      <c r="AZ507" s="17">
        <v>0</v>
      </c>
      <c r="BA507" s="17">
        <v>0</v>
      </c>
      <c r="BB507" s="17">
        <v>0</v>
      </c>
      <c r="BC507" s="17">
        <v>9</v>
      </c>
      <c r="BD507" s="17">
        <v>2</v>
      </c>
      <c r="BE507" s="17">
        <v>0</v>
      </c>
      <c r="BF507" s="17">
        <v>10</v>
      </c>
      <c r="BG507" s="17">
        <v>305</v>
      </c>
      <c r="BH507" s="15">
        <v>574.79999999999995</v>
      </c>
      <c r="BI507" s="15">
        <v>133.6</v>
      </c>
      <c r="BJ507" s="15">
        <v>223</v>
      </c>
      <c r="BK507" s="15">
        <v>93.2</v>
      </c>
      <c r="BL507" s="17">
        <v>0</v>
      </c>
      <c r="BM507" s="17">
        <v>0</v>
      </c>
      <c r="BN507" s="17">
        <v>0</v>
      </c>
      <c r="BO507" s="17">
        <v>0</v>
      </c>
      <c r="BP507" s="17">
        <v>22</v>
      </c>
      <c r="BQ507" s="15">
        <v>1.39</v>
      </c>
      <c r="BR507" s="15">
        <v>1.25</v>
      </c>
      <c r="BS507" s="15">
        <v>2.64</v>
      </c>
      <c r="BT507" s="15">
        <v>28.32</v>
      </c>
      <c r="BU507" s="15"/>
      <c r="BV507" s="15"/>
      <c r="BW507" s="15"/>
      <c r="BX507" s="15"/>
      <c r="BY507" s="15"/>
      <c r="BZ507" s="15"/>
      <c r="CA507" s="15"/>
      <c r="CB507" s="15"/>
      <c r="CC507" s="17">
        <v>85</v>
      </c>
      <c r="CD507" s="17">
        <v>36</v>
      </c>
      <c r="CE507" s="17">
        <v>212</v>
      </c>
      <c r="CF507" s="17">
        <v>57</v>
      </c>
      <c r="CG507" s="17">
        <v>135</v>
      </c>
      <c r="CH507" s="17">
        <v>27</v>
      </c>
      <c r="CI507" s="17">
        <v>145</v>
      </c>
      <c r="CJ507" s="17">
        <v>48</v>
      </c>
      <c r="CK507" s="17">
        <v>7.0000000000000007E-2</v>
      </c>
      <c r="CL507" s="17">
        <v>0</v>
      </c>
      <c r="CM507" s="17">
        <v>0.06</v>
      </c>
      <c r="CN507" s="17">
        <v>0.13</v>
      </c>
      <c r="CO507" s="17">
        <v>1.36</v>
      </c>
      <c r="CP507" s="17">
        <v>1.59</v>
      </c>
      <c r="CQ507" s="17">
        <v>262</v>
      </c>
      <c r="CR507" s="17">
        <v>46</v>
      </c>
      <c r="CS507" s="17">
        <v>240</v>
      </c>
      <c r="CT507" s="17">
        <v>125</v>
      </c>
      <c r="CU507" s="17">
        <v>51</v>
      </c>
      <c r="CV507" s="17">
        <v>19</v>
      </c>
      <c r="CW507" s="17">
        <v>209</v>
      </c>
      <c r="CX507" s="17">
        <v>74</v>
      </c>
      <c r="CY507" s="17">
        <v>1.06</v>
      </c>
      <c r="CZ507" s="17">
        <v>0.24</v>
      </c>
      <c r="DA507" s="17">
        <v>0</v>
      </c>
      <c r="DB507" s="15"/>
      <c r="DC507" s="15"/>
      <c r="DD507" s="15"/>
      <c r="DE507" s="15"/>
      <c r="DF507" s="15"/>
      <c r="DG507" s="15"/>
      <c r="DH507" s="15"/>
    </row>
    <row r="508" spans="1:112" ht="17.25" thickBot="1">
      <c r="A508" s="18" t="b">
        <v>1</v>
      </c>
      <c r="B508" s="18" t="b">
        <v>1</v>
      </c>
      <c r="C508" s="15"/>
      <c r="D508" s="15"/>
      <c r="E508" s="17">
        <v>135720</v>
      </c>
      <c r="F508" s="17">
        <v>0</v>
      </c>
      <c r="G508" s="17">
        <v>0</v>
      </c>
      <c r="H508" s="17">
        <v>0</v>
      </c>
      <c r="I508" s="17">
        <v>0</v>
      </c>
      <c r="J508" s="15">
        <v>0</v>
      </c>
      <c r="K508" s="17">
        <v>0</v>
      </c>
      <c r="L508" s="17">
        <v>2</v>
      </c>
      <c r="M508" s="15">
        <v>2.2000000000000002</v>
      </c>
      <c r="N508" s="15"/>
      <c r="O508" s="17">
        <v>0</v>
      </c>
      <c r="P508" s="15" t="s">
        <v>655</v>
      </c>
      <c r="Q508" s="15">
        <v>0</v>
      </c>
      <c r="R508" s="17">
        <v>501</v>
      </c>
      <c r="S508" s="18" t="b">
        <v>0</v>
      </c>
      <c r="T508" s="15"/>
      <c r="U508" s="15"/>
      <c r="V508" s="17">
        <v>50</v>
      </c>
      <c r="W508" s="15" t="s">
        <v>2028</v>
      </c>
      <c r="X508" s="15">
        <v>2.6</v>
      </c>
      <c r="Y508" s="18" t="b">
        <v>0</v>
      </c>
      <c r="Z508" s="15" t="s">
        <v>2029</v>
      </c>
      <c r="AA508" s="15">
        <v>0.2</v>
      </c>
      <c r="AB508" s="18" t="b">
        <v>0</v>
      </c>
      <c r="AC508" s="15"/>
      <c r="AD508" s="15" t="s">
        <v>519</v>
      </c>
      <c r="AE508" s="17">
        <v>19</v>
      </c>
      <c r="AF508" s="17">
        <v>6</v>
      </c>
      <c r="AG508" s="17">
        <v>63</v>
      </c>
      <c r="AH508" s="17">
        <v>0</v>
      </c>
      <c r="AI508" s="17">
        <v>0</v>
      </c>
      <c r="AJ508" s="17">
        <v>0</v>
      </c>
      <c r="AK508" s="17">
        <v>0</v>
      </c>
      <c r="AL508" s="15">
        <v>0</v>
      </c>
      <c r="AM508" s="15">
        <v>12.6</v>
      </c>
      <c r="AN508" s="15" t="s">
        <v>2029</v>
      </c>
      <c r="AO508" s="15"/>
      <c r="AP508" s="15"/>
      <c r="AQ508" s="15"/>
      <c r="AR508" s="15"/>
      <c r="AS508" s="18" t="b">
        <v>0</v>
      </c>
      <c r="AT508" s="15" t="s">
        <v>3123</v>
      </c>
      <c r="AU508" s="17">
        <v>1489</v>
      </c>
      <c r="AV508" s="17">
        <v>0</v>
      </c>
      <c r="AW508" s="17">
        <v>0</v>
      </c>
      <c r="AX508" s="17">
        <v>4</v>
      </c>
      <c r="AY508" s="17">
        <v>25</v>
      </c>
      <c r="AZ508" s="17">
        <v>0</v>
      </c>
      <c r="BA508" s="17">
        <v>0</v>
      </c>
      <c r="BB508" s="17">
        <v>0</v>
      </c>
      <c r="BC508" s="17">
        <v>8</v>
      </c>
      <c r="BD508" s="17">
        <v>0</v>
      </c>
      <c r="BE508" s="17">
        <v>0</v>
      </c>
      <c r="BF508" s="17">
        <v>1</v>
      </c>
      <c r="BG508" s="17">
        <v>219</v>
      </c>
      <c r="BH508" s="15">
        <v>407</v>
      </c>
      <c r="BI508" s="15">
        <v>49.5</v>
      </c>
      <c r="BJ508" s="15">
        <v>96</v>
      </c>
      <c r="BK508" s="15">
        <v>55.5</v>
      </c>
      <c r="BL508" s="17">
        <v>0</v>
      </c>
      <c r="BM508" s="17">
        <v>0</v>
      </c>
      <c r="BN508" s="17">
        <v>0</v>
      </c>
      <c r="BO508" s="17">
        <v>0</v>
      </c>
      <c r="BP508" s="17">
        <v>17</v>
      </c>
      <c r="BQ508" s="15">
        <v>0.62</v>
      </c>
      <c r="BR508" s="15">
        <v>0.28000000000000003</v>
      </c>
      <c r="BS508" s="15">
        <v>0.9</v>
      </c>
      <c r="BT508" s="15">
        <v>20.149999999999999</v>
      </c>
      <c r="BU508" s="15"/>
      <c r="BV508" s="15"/>
      <c r="BW508" s="15"/>
      <c r="BX508" s="15"/>
      <c r="BY508" s="15"/>
      <c r="BZ508" s="15"/>
      <c r="CA508" s="15"/>
      <c r="CB508" s="15"/>
      <c r="CC508" s="17">
        <v>150</v>
      </c>
      <c r="CD508" s="17">
        <v>61</v>
      </c>
      <c r="CE508" s="17">
        <v>284</v>
      </c>
      <c r="CF508" s="17">
        <v>96</v>
      </c>
      <c r="CG508" s="17">
        <v>235</v>
      </c>
      <c r="CH508" s="17">
        <v>71</v>
      </c>
      <c r="CI508" s="17">
        <v>232</v>
      </c>
      <c r="CJ508" s="17">
        <v>73</v>
      </c>
      <c r="CK508" s="17">
        <v>0.04</v>
      </c>
      <c r="CL508" s="17">
        <v>0</v>
      </c>
      <c r="CM508" s="17">
        <v>0.02</v>
      </c>
      <c r="CN508" s="17">
        <v>0.06</v>
      </c>
      <c r="CO508" s="17">
        <v>1.22</v>
      </c>
      <c r="CP508" s="17">
        <v>1.51</v>
      </c>
      <c r="CQ508" s="17">
        <v>226</v>
      </c>
      <c r="CR508" s="17">
        <v>37</v>
      </c>
      <c r="CS508" s="17">
        <v>204</v>
      </c>
      <c r="CT508" s="17">
        <v>116</v>
      </c>
      <c r="CU508" s="17">
        <v>221</v>
      </c>
      <c r="CV508" s="17">
        <v>90</v>
      </c>
      <c r="CW508" s="17">
        <v>344</v>
      </c>
      <c r="CX508" s="17">
        <v>120</v>
      </c>
      <c r="CY508" s="17">
        <v>1.03</v>
      </c>
      <c r="CZ508" s="17">
        <v>0.24</v>
      </c>
      <c r="DA508" s="17">
        <v>0</v>
      </c>
      <c r="DB508" s="15"/>
      <c r="DC508" s="15"/>
      <c r="DD508" s="15"/>
      <c r="DE508" s="15"/>
      <c r="DF508" s="15"/>
      <c r="DG508" s="15"/>
      <c r="DH508" s="15"/>
    </row>
    <row r="509" spans="1:112" ht="17.25" thickBot="1">
      <c r="A509" s="18" t="b">
        <v>1</v>
      </c>
      <c r="B509" s="18" t="b">
        <v>1</v>
      </c>
      <c r="C509" s="15"/>
      <c r="D509" s="15"/>
      <c r="E509" s="17">
        <v>122798</v>
      </c>
      <c r="F509" s="17">
        <v>0</v>
      </c>
      <c r="G509" s="17">
        <v>0</v>
      </c>
      <c r="H509" s="17">
        <v>0</v>
      </c>
      <c r="I509" s="17">
        <v>0</v>
      </c>
      <c r="J509" s="15">
        <v>0</v>
      </c>
      <c r="K509" s="17">
        <v>0</v>
      </c>
      <c r="L509" s="17">
        <v>2</v>
      </c>
      <c r="M509" s="15">
        <v>1.7</v>
      </c>
      <c r="N509" s="15"/>
      <c r="O509" s="17">
        <v>0</v>
      </c>
      <c r="P509" s="15" t="s">
        <v>696</v>
      </c>
      <c r="Q509" s="15">
        <v>0</v>
      </c>
      <c r="R509" s="17">
        <v>502</v>
      </c>
      <c r="S509" s="18" t="b">
        <v>0</v>
      </c>
      <c r="T509" s="15"/>
      <c r="U509" s="15"/>
      <c r="V509" s="17">
        <v>45</v>
      </c>
      <c r="W509" s="15" t="s">
        <v>817</v>
      </c>
      <c r="X509" s="15">
        <v>2.2999999999999998</v>
      </c>
      <c r="Y509" s="18" t="b">
        <v>0</v>
      </c>
      <c r="Z509" s="15" t="s">
        <v>243</v>
      </c>
      <c r="AA509" s="15">
        <v>1.8</v>
      </c>
      <c r="AB509" s="18" t="b">
        <v>0</v>
      </c>
      <c r="AC509" s="15"/>
      <c r="AD509" s="15" t="s">
        <v>519</v>
      </c>
      <c r="AE509" s="17">
        <v>19</v>
      </c>
      <c r="AF509" s="17">
        <v>6</v>
      </c>
      <c r="AG509" s="17">
        <v>55</v>
      </c>
      <c r="AH509" s="17">
        <v>0</v>
      </c>
      <c r="AI509" s="17">
        <v>0</v>
      </c>
      <c r="AJ509" s="17">
        <v>0</v>
      </c>
      <c r="AK509" s="17">
        <v>0</v>
      </c>
      <c r="AL509" s="15">
        <v>0</v>
      </c>
      <c r="AM509" s="15">
        <v>12.2</v>
      </c>
      <c r="AN509" s="15" t="s">
        <v>243</v>
      </c>
      <c r="AO509" s="15"/>
      <c r="AP509" s="15"/>
      <c r="AQ509" s="15"/>
      <c r="AR509" s="15"/>
      <c r="AS509" s="18" t="b">
        <v>0</v>
      </c>
      <c r="AT509" s="15" t="s">
        <v>2772</v>
      </c>
      <c r="AU509" s="17">
        <v>1165</v>
      </c>
      <c r="AV509" s="17">
        <v>1</v>
      </c>
      <c r="AW509" s="17">
        <v>0</v>
      </c>
      <c r="AX509" s="17">
        <v>4</v>
      </c>
      <c r="AY509" s="17">
        <v>16</v>
      </c>
      <c r="AZ509" s="17">
        <v>0</v>
      </c>
      <c r="BA509" s="17">
        <v>0</v>
      </c>
      <c r="BB509" s="17">
        <v>0</v>
      </c>
      <c r="BC509" s="17">
        <v>0</v>
      </c>
      <c r="BD509" s="17">
        <v>0</v>
      </c>
      <c r="BE509" s="17">
        <v>0</v>
      </c>
      <c r="BF509" s="17">
        <v>4</v>
      </c>
      <c r="BG509" s="17">
        <v>216</v>
      </c>
      <c r="BH509" s="15">
        <v>239.8</v>
      </c>
      <c r="BI509" s="15">
        <v>318.8</v>
      </c>
      <c r="BJ509" s="15">
        <v>121</v>
      </c>
      <c r="BK509" s="15">
        <v>68.2</v>
      </c>
      <c r="BL509" s="17">
        <v>0</v>
      </c>
      <c r="BM509" s="17">
        <v>0</v>
      </c>
      <c r="BN509" s="17">
        <v>0</v>
      </c>
      <c r="BO509" s="17">
        <v>0</v>
      </c>
      <c r="BP509" s="17">
        <v>11</v>
      </c>
      <c r="BQ509" s="15">
        <v>1.1000000000000001</v>
      </c>
      <c r="BR509" s="15">
        <v>1.4</v>
      </c>
      <c r="BS509" s="15">
        <v>2.4900000000000002</v>
      </c>
      <c r="BT509" s="15">
        <v>17.440000000000001</v>
      </c>
      <c r="BU509" s="15"/>
      <c r="BV509" s="15"/>
      <c r="BW509" s="15"/>
      <c r="BX509" s="15"/>
      <c r="BY509" s="15"/>
      <c r="BZ509" s="15"/>
      <c r="CA509" s="15"/>
      <c r="CB509" s="15"/>
      <c r="CC509" s="17">
        <v>227</v>
      </c>
      <c r="CD509" s="17">
        <v>86</v>
      </c>
      <c r="CE509" s="17">
        <v>113</v>
      </c>
      <c r="CF509" s="17">
        <v>27</v>
      </c>
      <c r="CG509" s="17">
        <v>215</v>
      </c>
      <c r="CH509" s="17">
        <v>61</v>
      </c>
      <c r="CI509" s="17">
        <v>202</v>
      </c>
      <c r="CJ509" s="17">
        <v>68</v>
      </c>
      <c r="CK509" s="17">
        <v>0.08</v>
      </c>
      <c r="CL509" s="17">
        <v>0</v>
      </c>
      <c r="CM509" s="17">
        <v>0.11</v>
      </c>
      <c r="CN509" s="17">
        <v>0.19</v>
      </c>
      <c r="CO509" s="17">
        <v>1.35</v>
      </c>
      <c r="CP509" s="17">
        <v>1.24</v>
      </c>
      <c r="CQ509" s="17">
        <v>386</v>
      </c>
      <c r="CR509" s="17">
        <v>80</v>
      </c>
      <c r="CS509" s="17">
        <v>85</v>
      </c>
      <c r="CT509" s="17">
        <v>54</v>
      </c>
      <c r="CU509" s="17">
        <v>254</v>
      </c>
      <c r="CV509" s="17">
        <v>99</v>
      </c>
      <c r="CW509" s="17">
        <v>140</v>
      </c>
      <c r="CX509" s="17">
        <v>55</v>
      </c>
      <c r="CY509" s="17">
        <v>0.85</v>
      </c>
      <c r="CZ509" s="17">
        <v>0.31</v>
      </c>
      <c r="DA509" s="17">
        <v>0</v>
      </c>
      <c r="DB509" s="15"/>
      <c r="DC509" s="15"/>
      <c r="DD509" s="15"/>
      <c r="DE509" s="15"/>
      <c r="DF509" s="15"/>
      <c r="DG509" s="15"/>
      <c r="DH509" s="15"/>
    </row>
    <row r="510" spans="1:112" ht="27.75" thickBot="1">
      <c r="A510" s="18" t="b">
        <v>1</v>
      </c>
      <c r="B510" s="18" t="b">
        <v>1</v>
      </c>
      <c r="C510" s="15"/>
      <c r="D510" s="15"/>
      <c r="E510" s="17">
        <v>491279</v>
      </c>
      <c r="F510" s="17">
        <v>0</v>
      </c>
      <c r="G510" s="17">
        <v>0</v>
      </c>
      <c r="H510" s="17">
        <v>0</v>
      </c>
      <c r="I510" s="17">
        <v>0</v>
      </c>
      <c r="J510" s="15">
        <v>0</v>
      </c>
      <c r="K510" s="17">
        <v>0</v>
      </c>
      <c r="L510" s="17">
        <v>2</v>
      </c>
      <c r="M510" s="15">
        <v>2.2000000000000002</v>
      </c>
      <c r="N510" s="15"/>
      <c r="O510" s="17">
        <v>0</v>
      </c>
      <c r="P510" s="15" t="s">
        <v>1245</v>
      </c>
      <c r="Q510" s="15">
        <v>0</v>
      </c>
      <c r="R510" s="17">
        <v>503</v>
      </c>
      <c r="S510" s="18" t="b">
        <v>0</v>
      </c>
      <c r="T510" s="15"/>
      <c r="U510" s="15"/>
      <c r="V510" s="17">
        <v>50</v>
      </c>
      <c r="W510" s="15" t="s">
        <v>1246</v>
      </c>
      <c r="X510" s="15">
        <v>3.3</v>
      </c>
      <c r="Y510" s="18" t="b">
        <v>0</v>
      </c>
      <c r="Z510" s="15" t="s">
        <v>1247</v>
      </c>
      <c r="AA510" s="15">
        <v>5.6</v>
      </c>
      <c r="AB510" s="18" t="b">
        <v>0</v>
      </c>
      <c r="AC510" s="15"/>
      <c r="AD510" s="15" t="s">
        <v>519</v>
      </c>
      <c r="AE510" s="17">
        <v>19</v>
      </c>
      <c r="AF510" s="17">
        <v>6</v>
      </c>
      <c r="AG510" s="17">
        <v>116</v>
      </c>
      <c r="AH510" s="17">
        <v>0</v>
      </c>
      <c r="AI510" s="17">
        <v>0</v>
      </c>
      <c r="AJ510" s="17">
        <v>0</v>
      </c>
      <c r="AK510" s="17">
        <v>0</v>
      </c>
      <c r="AL510" s="15">
        <v>0</v>
      </c>
      <c r="AM510" s="15">
        <v>23.2</v>
      </c>
      <c r="AN510" s="15" t="s">
        <v>1248</v>
      </c>
      <c r="AO510" s="15"/>
      <c r="AP510" s="15"/>
      <c r="AQ510" s="15"/>
      <c r="AR510" s="15"/>
      <c r="AS510" s="18" t="b">
        <v>0</v>
      </c>
      <c r="AT510" s="15" t="s">
        <v>3129</v>
      </c>
      <c r="AU510" s="17">
        <v>3041</v>
      </c>
      <c r="AV510" s="17">
        <v>4</v>
      </c>
      <c r="AW510" s="17">
        <v>1</v>
      </c>
      <c r="AX510" s="17">
        <v>9</v>
      </c>
      <c r="AY510" s="17">
        <v>50</v>
      </c>
      <c r="AZ510" s="17">
        <v>0</v>
      </c>
      <c r="BA510" s="17">
        <v>0</v>
      </c>
      <c r="BB510" s="17">
        <v>0</v>
      </c>
      <c r="BC510" s="17">
        <v>9</v>
      </c>
      <c r="BD510" s="17">
        <v>1</v>
      </c>
      <c r="BE510" s="17">
        <v>0</v>
      </c>
      <c r="BF510" s="17">
        <v>10</v>
      </c>
      <c r="BG510" s="17">
        <v>431</v>
      </c>
      <c r="BH510" s="15">
        <v>683.4</v>
      </c>
      <c r="BI510" s="15">
        <v>95.2</v>
      </c>
      <c r="BJ510" s="15">
        <v>218</v>
      </c>
      <c r="BK510" s="15">
        <v>99.6</v>
      </c>
      <c r="BL510" s="17">
        <v>0</v>
      </c>
      <c r="BM510" s="17">
        <v>0</v>
      </c>
      <c r="BN510" s="17">
        <v>0</v>
      </c>
      <c r="BO510" s="17">
        <v>0</v>
      </c>
      <c r="BP510" s="17">
        <v>35</v>
      </c>
      <c r="BQ510" s="15">
        <v>2.82</v>
      </c>
      <c r="BR510" s="15">
        <v>0.38</v>
      </c>
      <c r="BS510" s="15">
        <v>3.2</v>
      </c>
      <c r="BT510" s="15">
        <v>42.99</v>
      </c>
      <c r="BU510" s="15"/>
      <c r="BV510" s="15"/>
      <c r="BW510" s="15"/>
      <c r="BX510" s="15"/>
      <c r="BY510" s="15"/>
      <c r="BZ510" s="15"/>
      <c r="CA510" s="15"/>
      <c r="CB510" s="15"/>
      <c r="CC510" s="17">
        <v>52</v>
      </c>
      <c r="CD510" s="17">
        <v>22</v>
      </c>
      <c r="CE510" s="17">
        <v>240</v>
      </c>
      <c r="CF510" s="17">
        <v>77</v>
      </c>
      <c r="CG510" s="17">
        <v>142</v>
      </c>
      <c r="CH510" s="17">
        <v>31</v>
      </c>
      <c r="CI510" s="17">
        <v>130</v>
      </c>
      <c r="CJ510" s="17">
        <v>39</v>
      </c>
      <c r="CK510" s="17">
        <v>0.08</v>
      </c>
      <c r="CL510" s="17">
        <v>0</v>
      </c>
      <c r="CM510" s="17">
        <v>0.01</v>
      </c>
      <c r="CN510" s="17">
        <v>0.09</v>
      </c>
      <c r="CO510" s="17">
        <v>1.27</v>
      </c>
      <c r="CP510" s="17">
        <v>1.48</v>
      </c>
      <c r="CQ510" s="17">
        <v>316</v>
      </c>
      <c r="CR510" s="17">
        <v>64</v>
      </c>
      <c r="CS510" s="17">
        <v>294</v>
      </c>
      <c r="CT510" s="17">
        <v>143</v>
      </c>
      <c r="CU510" s="17">
        <v>129</v>
      </c>
      <c r="CV510" s="17">
        <v>51</v>
      </c>
      <c r="CW510" s="17">
        <v>72</v>
      </c>
      <c r="CX510" s="17">
        <v>29</v>
      </c>
      <c r="CY510" s="17">
        <v>1.04</v>
      </c>
      <c r="CZ510" s="17">
        <v>0.27</v>
      </c>
      <c r="DA510" s="17">
        <v>0</v>
      </c>
      <c r="DB510" s="15"/>
      <c r="DC510" s="15"/>
      <c r="DD510" s="15"/>
      <c r="DE510" s="15"/>
      <c r="DF510" s="15"/>
      <c r="DG510" s="15"/>
      <c r="DH510" s="15"/>
    </row>
    <row r="511" spans="1:112" ht="17.25" thickBot="1">
      <c r="A511" s="18" t="b">
        <v>1</v>
      </c>
      <c r="B511" s="18" t="b">
        <v>1</v>
      </c>
      <c r="C511" s="15"/>
      <c r="D511" s="15"/>
      <c r="E511" s="17">
        <v>232859</v>
      </c>
      <c r="F511" s="17">
        <v>0</v>
      </c>
      <c r="G511" s="17">
        <v>0</v>
      </c>
      <c r="H511" s="17">
        <v>0</v>
      </c>
      <c r="I511" s="17">
        <v>0</v>
      </c>
      <c r="J511" s="15">
        <v>0</v>
      </c>
      <c r="K511" s="17">
        <v>0</v>
      </c>
      <c r="L511" s="17">
        <v>2</v>
      </c>
      <c r="M511" s="15">
        <v>1.7</v>
      </c>
      <c r="N511" s="15"/>
      <c r="O511" s="17">
        <v>0</v>
      </c>
      <c r="P511" s="15" t="s">
        <v>966</v>
      </c>
      <c r="Q511" s="15">
        <v>0</v>
      </c>
      <c r="R511" s="17">
        <v>505</v>
      </c>
      <c r="S511" s="18" t="b">
        <v>0</v>
      </c>
      <c r="T511" s="15"/>
      <c r="U511" s="15"/>
      <c r="V511" s="17">
        <v>45</v>
      </c>
      <c r="W511" s="15" t="s">
        <v>967</v>
      </c>
      <c r="X511" s="15">
        <v>2.6</v>
      </c>
      <c r="Y511" s="18" t="b">
        <v>0</v>
      </c>
      <c r="Z511" s="15" t="s">
        <v>410</v>
      </c>
      <c r="AA511" s="15">
        <v>10.199999999999999</v>
      </c>
      <c r="AB511" s="18" t="b">
        <v>0</v>
      </c>
      <c r="AC511" s="15"/>
      <c r="AD511" s="15" t="s">
        <v>519</v>
      </c>
      <c r="AE511" s="17">
        <v>19</v>
      </c>
      <c r="AF511" s="17">
        <v>6</v>
      </c>
      <c r="AG511" s="17">
        <v>78</v>
      </c>
      <c r="AH511" s="17">
        <v>0</v>
      </c>
      <c r="AI511" s="17">
        <v>0</v>
      </c>
      <c r="AJ511" s="17">
        <v>0</v>
      </c>
      <c r="AK511" s="17">
        <v>0</v>
      </c>
      <c r="AL511" s="15">
        <v>0</v>
      </c>
      <c r="AM511" s="15">
        <v>17.3</v>
      </c>
      <c r="AN511" s="15" t="s">
        <v>410</v>
      </c>
      <c r="AO511" s="15"/>
      <c r="AP511" s="15"/>
      <c r="AQ511" s="15"/>
      <c r="AR511" s="15"/>
      <c r="AS511" s="18" t="b">
        <v>0</v>
      </c>
      <c r="AT511" s="15" t="s">
        <v>3127</v>
      </c>
      <c r="AU511" s="17">
        <v>2049</v>
      </c>
      <c r="AV511" s="17">
        <v>0</v>
      </c>
      <c r="AW511" s="17">
        <v>0</v>
      </c>
      <c r="AX511" s="17">
        <v>9</v>
      </c>
      <c r="AY511" s="17">
        <v>31</v>
      </c>
      <c r="AZ511" s="17">
        <v>0</v>
      </c>
      <c r="BA511" s="17">
        <v>0</v>
      </c>
      <c r="BB511" s="17">
        <v>0</v>
      </c>
      <c r="BC511" s="17">
        <v>4</v>
      </c>
      <c r="BD511" s="17">
        <v>0</v>
      </c>
      <c r="BE511" s="17">
        <v>0</v>
      </c>
      <c r="BF511" s="17">
        <v>3</v>
      </c>
      <c r="BG511" s="17">
        <v>271</v>
      </c>
      <c r="BH511" s="15">
        <v>291</v>
      </c>
      <c r="BI511" s="15">
        <v>209.7</v>
      </c>
      <c r="BJ511" s="15">
        <v>207</v>
      </c>
      <c r="BK511" s="15">
        <v>70.5</v>
      </c>
      <c r="BL511" s="17">
        <v>0</v>
      </c>
      <c r="BM511" s="17">
        <v>0</v>
      </c>
      <c r="BN511" s="17">
        <v>0</v>
      </c>
      <c r="BO511" s="17">
        <v>0</v>
      </c>
      <c r="BP511" s="17">
        <v>23</v>
      </c>
      <c r="BQ511" s="15">
        <v>0.9</v>
      </c>
      <c r="BR511" s="15">
        <v>1.77</v>
      </c>
      <c r="BS511" s="15">
        <v>2.67</v>
      </c>
      <c r="BT511" s="15">
        <v>31.42</v>
      </c>
      <c r="BU511" s="15"/>
      <c r="BV511" s="15"/>
      <c r="BW511" s="15"/>
      <c r="BX511" s="15"/>
      <c r="BY511" s="15"/>
      <c r="BZ511" s="15"/>
      <c r="CA511" s="15"/>
      <c r="CB511" s="15"/>
      <c r="CC511" s="17">
        <v>206</v>
      </c>
      <c r="CD511" s="17">
        <v>78</v>
      </c>
      <c r="CE511" s="17">
        <v>159</v>
      </c>
      <c r="CF511" s="17">
        <v>40</v>
      </c>
      <c r="CG511" s="17">
        <v>147</v>
      </c>
      <c r="CH511" s="17">
        <v>35</v>
      </c>
      <c r="CI511" s="17">
        <v>198</v>
      </c>
      <c r="CJ511" s="17">
        <v>66</v>
      </c>
      <c r="CK511" s="17">
        <v>0.04</v>
      </c>
      <c r="CL511" s="17">
        <v>0</v>
      </c>
      <c r="CM511" s="17">
        <v>0.08</v>
      </c>
      <c r="CN511" s="17">
        <v>0.12</v>
      </c>
      <c r="CO511" s="17">
        <v>1.38</v>
      </c>
      <c r="CP511" s="17">
        <v>1.36</v>
      </c>
      <c r="CQ511" s="17">
        <v>417</v>
      </c>
      <c r="CR511" s="17">
        <v>103</v>
      </c>
      <c r="CS511" s="17">
        <v>116</v>
      </c>
      <c r="CT511" s="17">
        <v>77</v>
      </c>
      <c r="CU511" s="17">
        <v>219</v>
      </c>
      <c r="CV511" s="17">
        <v>88</v>
      </c>
      <c r="CW511" s="17">
        <v>47</v>
      </c>
      <c r="CX511" s="17">
        <v>17</v>
      </c>
      <c r="CY511" s="17">
        <v>1.01</v>
      </c>
      <c r="CZ511" s="17">
        <v>0.4</v>
      </c>
      <c r="DA511" s="17">
        <v>0</v>
      </c>
      <c r="DB511" s="15"/>
      <c r="DC511" s="15"/>
      <c r="DD511" s="15"/>
      <c r="DE511" s="15"/>
      <c r="DF511" s="15"/>
      <c r="DG511" s="15"/>
      <c r="DH511" s="15"/>
    </row>
    <row r="512" spans="1:112" ht="17.25" thickBot="1">
      <c r="A512" s="18" t="b">
        <v>1</v>
      </c>
      <c r="B512" s="18" t="b">
        <v>1</v>
      </c>
      <c r="C512" s="15"/>
      <c r="D512" s="15"/>
      <c r="E512" s="17">
        <v>487053</v>
      </c>
      <c r="F512" s="17">
        <v>0</v>
      </c>
      <c r="G512" s="17">
        <v>0</v>
      </c>
      <c r="H512" s="17">
        <v>0</v>
      </c>
      <c r="I512" s="17">
        <v>0</v>
      </c>
      <c r="J512" s="15">
        <v>0</v>
      </c>
      <c r="K512" s="17">
        <v>0</v>
      </c>
      <c r="L512" s="17">
        <v>2</v>
      </c>
      <c r="M512" s="15">
        <v>1.7</v>
      </c>
      <c r="N512" s="15"/>
      <c r="O512" s="17">
        <v>0</v>
      </c>
      <c r="P512" s="15" t="s">
        <v>1182</v>
      </c>
      <c r="Q512" s="15">
        <v>0</v>
      </c>
      <c r="R512" s="17">
        <v>506</v>
      </c>
      <c r="S512" s="18" t="b">
        <v>0</v>
      </c>
      <c r="T512" s="15"/>
      <c r="U512" s="15"/>
      <c r="V512" s="17">
        <v>45</v>
      </c>
      <c r="W512" s="15" t="s">
        <v>1183</v>
      </c>
      <c r="X512" s="15">
        <v>1.4</v>
      </c>
      <c r="Y512" s="18" t="b">
        <v>0</v>
      </c>
      <c r="Z512" s="15" t="s">
        <v>1184</v>
      </c>
      <c r="AA512" s="15">
        <v>0.4</v>
      </c>
      <c r="AB512" s="18" t="b">
        <v>0</v>
      </c>
      <c r="AC512" s="15"/>
      <c r="AD512" s="15" t="s">
        <v>519</v>
      </c>
      <c r="AE512" s="17">
        <v>19</v>
      </c>
      <c r="AF512" s="17">
        <v>6</v>
      </c>
      <c r="AG512" s="17">
        <v>29</v>
      </c>
      <c r="AH512" s="17">
        <v>0</v>
      </c>
      <c r="AI512" s="17">
        <v>0</v>
      </c>
      <c r="AJ512" s="17">
        <v>0</v>
      </c>
      <c r="AK512" s="17">
        <v>0</v>
      </c>
      <c r="AL512" s="15">
        <v>0</v>
      </c>
      <c r="AM512" s="15">
        <v>6.4</v>
      </c>
      <c r="AN512" s="15" t="s">
        <v>1184</v>
      </c>
      <c r="AO512" s="15"/>
      <c r="AP512" s="15"/>
      <c r="AQ512" s="15"/>
      <c r="AR512" s="15"/>
      <c r="AS512" s="18" t="b">
        <v>0</v>
      </c>
      <c r="AT512" s="15" t="s">
        <v>3128</v>
      </c>
      <c r="AU512" s="17">
        <v>1335</v>
      </c>
      <c r="AV512" s="17">
        <v>0</v>
      </c>
      <c r="AW512" s="17">
        <v>1</v>
      </c>
      <c r="AX512" s="17">
        <v>1</v>
      </c>
      <c r="AY512" s="17">
        <v>25</v>
      </c>
      <c r="AZ512" s="17">
        <v>0</v>
      </c>
      <c r="BA512" s="17">
        <v>0</v>
      </c>
      <c r="BB512" s="17">
        <v>0</v>
      </c>
      <c r="BC512" s="17">
        <v>4</v>
      </c>
      <c r="BD512" s="17">
        <v>0</v>
      </c>
      <c r="BE512" s="17">
        <v>0</v>
      </c>
      <c r="BF512" s="17">
        <v>1</v>
      </c>
      <c r="BG512" s="17">
        <v>121</v>
      </c>
      <c r="BH512" s="15">
        <v>207.2</v>
      </c>
      <c r="BI512" s="15">
        <v>187</v>
      </c>
      <c r="BJ512" s="15">
        <v>103</v>
      </c>
      <c r="BK512" s="15">
        <v>49.8</v>
      </c>
      <c r="BL512" s="17">
        <v>0</v>
      </c>
      <c r="BM512" s="17">
        <v>0</v>
      </c>
      <c r="BN512" s="17">
        <v>0</v>
      </c>
      <c r="BO512" s="17">
        <v>0</v>
      </c>
      <c r="BP512" s="17">
        <v>14</v>
      </c>
      <c r="BQ512" s="15">
        <v>0.18</v>
      </c>
      <c r="BR512" s="15">
        <v>0.72</v>
      </c>
      <c r="BS512" s="15">
        <v>0.9</v>
      </c>
      <c r="BT512" s="15">
        <v>19.149999999999999</v>
      </c>
      <c r="BU512" s="15"/>
      <c r="BV512" s="15"/>
      <c r="BW512" s="15"/>
      <c r="BX512" s="15"/>
      <c r="BY512" s="15"/>
      <c r="BZ512" s="15"/>
      <c r="CA512" s="15"/>
      <c r="CB512" s="15"/>
      <c r="CC512" s="17">
        <v>246</v>
      </c>
      <c r="CD512" s="17">
        <v>94</v>
      </c>
      <c r="CE512" s="17">
        <v>179</v>
      </c>
      <c r="CF512" s="17">
        <v>44</v>
      </c>
      <c r="CG512" s="17">
        <v>230</v>
      </c>
      <c r="CH512" s="17">
        <v>69</v>
      </c>
      <c r="CI512" s="17">
        <v>246</v>
      </c>
      <c r="CJ512" s="17">
        <v>79</v>
      </c>
      <c r="CK512" s="17">
        <v>0.01</v>
      </c>
      <c r="CL512" s="17">
        <v>0</v>
      </c>
      <c r="CM512" s="17">
        <v>0.05</v>
      </c>
      <c r="CN512" s="17">
        <v>0.06</v>
      </c>
      <c r="CO512" s="17">
        <v>1.29</v>
      </c>
      <c r="CP512" s="17">
        <v>1.69</v>
      </c>
      <c r="CQ512" s="17">
        <v>443</v>
      </c>
      <c r="CR512" s="17">
        <v>121</v>
      </c>
      <c r="CS512" s="17">
        <v>142</v>
      </c>
      <c r="CT512" s="17">
        <v>95</v>
      </c>
      <c r="CU512" s="17">
        <v>334</v>
      </c>
      <c r="CV512" s="17">
        <v>119</v>
      </c>
      <c r="CW512" s="17">
        <v>277</v>
      </c>
      <c r="CX512" s="17">
        <v>102</v>
      </c>
      <c r="CY512" s="17">
        <v>0.94</v>
      </c>
      <c r="CZ512" s="17">
        <v>7.0000000000000007E-2</v>
      </c>
      <c r="DA512" s="17">
        <v>0</v>
      </c>
      <c r="DB512" s="15"/>
      <c r="DC512" s="15"/>
      <c r="DD512" s="15"/>
      <c r="DE512" s="15"/>
      <c r="DF512" s="15"/>
      <c r="DG512" s="15"/>
      <c r="DH512" s="15"/>
    </row>
    <row r="513" spans="1:112" ht="17.25" thickBot="1">
      <c r="A513" s="18" t="b">
        <v>1</v>
      </c>
      <c r="B513" s="18" t="b">
        <v>1</v>
      </c>
      <c r="C513" s="15"/>
      <c r="D513" s="15"/>
      <c r="E513" s="17">
        <v>548308</v>
      </c>
      <c r="F513" s="17">
        <v>0</v>
      </c>
      <c r="G513" s="17">
        <v>0</v>
      </c>
      <c r="H513" s="17">
        <v>0</v>
      </c>
      <c r="I513" s="17">
        <v>0</v>
      </c>
      <c r="J513" s="15">
        <v>0</v>
      </c>
      <c r="K513" s="17">
        <v>0</v>
      </c>
      <c r="L513" s="17">
        <v>2</v>
      </c>
      <c r="M513" s="15">
        <v>1.7</v>
      </c>
      <c r="N513" s="15"/>
      <c r="O513" s="17">
        <v>0</v>
      </c>
      <c r="P513" s="15" t="s">
        <v>589</v>
      </c>
      <c r="Q513" s="15">
        <v>0</v>
      </c>
      <c r="R513" s="17">
        <v>507</v>
      </c>
      <c r="S513" s="18" t="b">
        <v>0</v>
      </c>
      <c r="T513" s="15"/>
      <c r="U513" s="15"/>
      <c r="V513" s="17">
        <v>45</v>
      </c>
      <c r="W513" s="15" t="s">
        <v>1349</v>
      </c>
      <c r="X513" s="15">
        <v>0</v>
      </c>
      <c r="Y513" s="18" t="b">
        <v>0</v>
      </c>
      <c r="Z513" s="15" t="s">
        <v>395</v>
      </c>
      <c r="AA513" s="15">
        <v>0.1</v>
      </c>
      <c r="AB513" s="18" t="b">
        <v>0</v>
      </c>
      <c r="AC513" s="15"/>
      <c r="AD513" s="15" t="s">
        <v>519</v>
      </c>
      <c r="AE513" s="17">
        <v>19</v>
      </c>
      <c r="AF513" s="17">
        <v>6</v>
      </c>
      <c r="AG513" s="17">
        <v>0</v>
      </c>
      <c r="AH513" s="17">
        <v>0</v>
      </c>
      <c r="AI513" s="17">
        <v>0</v>
      </c>
      <c r="AJ513" s="17">
        <v>0</v>
      </c>
      <c r="AK513" s="17">
        <v>0</v>
      </c>
      <c r="AL513" s="15">
        <v>0</v>
      </c>
      <c r="AM513" s="15">
        <v>0</v>
      </c>
      <c r="AN513" s="15" t="s">
        <v>395</v>
      </c>
      <c r="AO513" s="15"/>
      <c r="AP513" s="15"/>
      <c r="AQ513" s="15"/>
      <c r="AR513" s="15"/>
      <c r="AS513" s="18" t="b">
        <v>0</v>
      </c>
      <c r="AT513" s="15" t="s">
        <v>3130</v>
      </c>
      <c r="AU513" s="17">
        <v>0</v>
      </c>
      <c r="AV513" s="17">
        <v>0</v>
      </c>
      <c r="AW513" s="17">
        <v>0</v>
      </c>
      <c r="AX513" s="17">
        <v>0</v>
      </c>
      <c r="AY513" s="17">
        <v>0</v>
      </c>
      <c r="AZ513" s="17">
        <v>0</v>
      </c>
      <c r="BA513" s="17">
        <v>0</v>
      </c>
      <c r="BB513" s="17">
        <v>0</v>
      </c>
      <c r="BC513" s="17">
        <v>0</v>
      </c>
      <c r="BD513" s="17">
        <v>0</v>
      </c>
      <c r="BE513" s="17">
        <v>0</v>
      </c>
      <c r="BF513" s="17">
        <v>0</v>
      </c>
      <c r="BG513" s="17">
        <v>0</v>
      </c>
      <c r="BH513" s="15">
        <v>0</v>
      </c>
      <c r="BI513" s="15">
        <v>0</v>
      </c>
      <c r="BJ513" s="15">
        <v>0</v>
      </c>
      <c r="BK513" s="15">
        <v>0</v>
      </c>
      <c r="BL513" s="17">
        <v>0</v>
      </c>
      <c r="BM513" s="17">
        <v>0</v>
      </c>
      <c r="BN513" s="17">
        <v>0</v>
      </c>
      <c r="BO513" s="17">
        <v>0</v>
      </c>
      <c r="BP513" s="17">
        <v>0</v>
      </c>
      <c r="BQ513" s="15">
        <v>0</v>
      </c>
      <c r="BR513" s="15">
        <v>0</v>
      </c>
      <c r="BS513" s="15">
        <v>0</v>
      </c>
      <c r="BT513" s="15">
        <v>0</v>
      </c>
      <c r="BU513" s="15"/>
      <c r="BV513" s="15"/>
      <c r="BW513" s="15"/>
      <c r="BX513" s="15"/>
      <c r="BY513" s="15"/>
      <c r="BZ513" s="15"/>
      <c r="CA513" s="15"/>
      <c r="CB513" s="15"/>
      <c r="CC513" s="17">
        <v>475</v>
      </c>
      <c r="CD513" s="17">
        <v>176</v>
      </c>
      <c r="CE513" s="17">
        <v>471</v>
      </c>
      <c r="CF513" s="17">
        <v>176</v>
      </c>
      <c r="CG513" s="17">
        <v>461</v>
      </c>
      <c r="CH513" s="17">
        <v>176</v>
      </c>
      <c r="CI513" s="17">
        <v>477</v>
      </c>
      <c r="CJ513" s="17">
        <v>176</v>
      </c>
      <c r="CK513" s="17">
        <v>0</v>
      </c>
      <c r="CL513" s="17">
        <v>0</v>
      </c>
      <c r="CM513" s="17">
        <v>0</v>
      </c>
      <c r="CN513" s="17">
        <v>0</v>
      </c>
      <c r="CO513" s="17">
        <v>0</v>
      </c>
      <c r="CP513" s="17">
        <v>0</v>
      </c>
      <c r="CQ513" s="17">
        <v>462</v>
      </c>
      <c r="CR513" s="17">
        <v>127</v>
      </c>
      <c r="CS513" s="17">
        <v>161</v>
      </c>
      <c r="CT513" s="17">
        <v>101</v>
      </c>
      <c r="CU513" s="17">
        <v>480</v>
      </c>
      <c r="CV513" s="17">
        <v>176</v>
      </c>
      <c r="CW513" s="17">
        <v>472</v>
      </c>
      <c r="CX513" s="17">
        <v>163</v>
      </c>
      <c r="CY513" s="17">
        <v>0</v>
      </c>
      <c r="CZ513" s="17">
        <v>0</v>
      </c>
      <c r="DA513" s="17">
        <v>0</v>
      </c>
      <c r="DB513" s="15"/>
      <c r="DC513" s="15"/>
      <c r="DD513" s="15"/>
      <c r="DE513" s="15"/>
      <c r="DF513" s="15"/>
      <c r="DG513" s="15"/>
      <c r="DH513" s="15"/>
    </row>
    <row r="514" spans="1:112" ht="17.25" thickBot="1">
      <c r="A514" s="18" t="b">
        <v>1</v>
      </c>
      <c r="B514" s="18" t="b">
        <v>1</v>
      </c>
      <c r="C514" s="15"/>
      <c r="D514" s="15"/>
      <c r="E514" s="17">
        <v>115556</v>
      </c>
      <c r="F514" s="17">
        <v>0</v>
      </c>
      <c r="G514" s="17">
        <v>0</v>
      </c>
      <c r="H514" s="17">
        <v>0</v>
      </c>
      <c r="I514" s="17">
        <v>0</v>
      </c>
      <c r="J514" s="15">
        <v>0</v>
      </c>
      <c r="K514" s="17">
        <v>0</v>
      </c>
      <c r="L514" s="17">
        <v>2</v>
      </c>
      <c r="M514" s="15">
        <v>1</v>
      </c>
      <c r="N514" s="15"/>
      <c r="O514" s="17">
        <v>0</v>
      </c>
      <c r="P514" s="15" t="s">
        <v>604</v>
      </c>
      <c r="Q514" s="15">
        <v>0</v>
      </c>
      <c r="R514" s="17">
        <v>508</v>
      </c>
      <c r="S514" s="18" t="b">
        <v>0</v>
      </c>
      <c r="T514" s="15"/>
      <c r="U514" s="15"/>
      <c r="V514" s="17">
        <v>40</v>
      </c>
      <c r="W514" s="15" t="s">
        <v>952</v>
      </c>
      <c r="X514" s="15">
        <v>3.3</v>
      </c>
      <c r="Y514" s="18" t="b">
        <v>0</v>
      </c>
      <c r="Z514" s="15" t="s">
        <v>376</v>
      </c>
      <c r="AA514" s="15">
        <v>0.7</v>
      </c>
      <c r="AB514" s="18" t="b">
        <v>0</v>
      </c>
      <c r="AC514" s="15"/>
      <c r="AD514" s="15" t="s">
        <v>519</v>
      </c>
      <c r="AE514" s="17">
        <v>19</v>
      </c>
      <c r="AF514" s="17">
        <v>6</v>
      </c>
      <c r="AG514" s="17">
        <v>10</v>
      </c>
      <c r="AH514" s="17">
        <v>0</v>
      </c>
      <c r="AI514" s="17">
        <v>0</v>
      </c>
      <c r="AJ514" s="17">
        <v>0</v>
      </c>
      <c r="AK514" s="17">
        <v>0</v>
      </c>
      <c r="AL514" s="15">
        <v>0</v>
      </c>
      <c r="AM514" s="15">
        <v>2.5</v>
      </c>
      <c r="AN514" s="15" t="s">
        <v>376</v>
      </c>
      <c r="AO514" s="15"/>
      <c r="AP514" s="15"/>
      <c r="AQ514" s="15"/>
      <c r="AR514" s="15"/>
      <c r="AS514" s="18" t="b">
        <v>0</v>
      </c>
      <c r="AT514" s="15" t="s">
        <v>3124</v>
      </c>
      <c r="AU514" s="17">
        <v>136</v>
      </c>
      <c r="AV514" s="17">
        <v>1</v>
      </c>
      <c r="AW514" s="17">
        <v>0</v>
      </c>
      <c r="AX514" s="17">
        <v>0</v>
      </c>
      <c r="AY514" s="17">
        <v>3</v>
      </c>
      <c r="AZ514" s="17">
        <v>0</v>
      </c>
      <c r="BA514" s="17">
        <v>0</v>
      </c>
      <c r="BB514" s="17">
        <v>0</v>
      </c>
      <c r="BC514" s="17">
        <v>1</v>
      </c>
      <c r="BD514" s="17">
        <v>0</v>
      </c>
      <c r="BE514" s="17">
        <v>0</v>
      </c>
      <c r="BF514" s="17">
        <v>1</v>
      </c>
      <c r="BG514" s="17">
        <v>29</v>
      </c>
      <c r="BH514" s="15">
        <v>67.400000000000006</v>
      </c>
      <c r="BI514" s="15">
        <v>22.2</v>
      </c>
      <c r="BJ514" s="15">
        <v>52</v>
      </c>
      <c r="BK514" s="15">
        <v>14.2</v>
      </c>
      <c r="BL514" s="17">
        <v>0</v>
      </c>
      <c r="BM514" s="17">
        <v>0</v>
      </c>
      <c r="BN514" s="17">
        <v>0</v>
      </c>
      <c r="BO514" s="17">
        <v>0</v>
      </c>
      <c r="BP514" s="17">
        <v>2</v>
      </c>
      <c r="BQ514" s="15">
        <v>0.49</v>
      </c>
      <c r="BR514" s="15">
        <v>7.0000000000000007E-2</v>
      </c>
      <c r="BS514" s="15">
        <v>0.56000000000000005</v>
      </c>
      <c r="BT514" s="15">
        <v>1.1100000000000001</v>
      </c>
      <c r="BU514" s="15"/>
      <c r="BV514" s="15"/>
      <c r="BW514" s="15"/>
      <c r="BX514" s="15"/>
      <c r="BY514" s="15"/>
      <c r="BZ514" s="15"/>
      <c r="CA514" s="15"/>
      <c r="CB514" s="15"/>
      <c r="CC514" s="17">
        <v>324</v>
      </c>
      <c r="CD514" s="17">
        <v>115</v>
      </c>
      <c r="CE514" s="17">
        <v>322</v>
      </c>
      <c r="CF514" s="17">
        <v>112</v>
      </c>
      <c r="CG514" s="17">
        <v>276</v>
      </c>
      <c r="CH514" s="17">
        <v>90</v>
      </c>
      <c r="CI514" s="17">
        <v>321</v>
      </c>
      <c r="CJ514" s="17">
        <v>110</v>
      </c>
      <c r="CK514" s="17">
        <v>0.32</v>
      </c>
      <c r="CL514" s="17">
        <v>0</v>
      </c>
      <c r="CM514" s="17">
        <v>0.05</v>
      </c>
      <c r="CN514" s="17">
        <v>0.37</v>
      </c>
      <c r="CO514" s="17">
        <v>0.73</v>
      </c>
      <c r="CP514" s="17">
        <v>1.99</v>
      </c>
      <c r="CQ514" s="17">
        <v>502</v>
      </c>
      <c r="CR514" s="17">
        <v>141</v>
      </c>
      <c r="CS514" s="17">
        <v>11</v>
      </c>
      <c r="CT514" s="17">
        <v>4</v>
      </c>
      <c r="CU514" s="17">
        <v>124</v>
      </c>
      <c r="CV514" s="17">
        <v>47</v>
      </c>
      <c r="CW514" s="17">
        <v>232</v>
      </c>
      <c r="CX514" s="17">
        <v>82</v>
      </c>
      <c r="CY514" s="17">
        <v>1.32</v>
      </c>
      <c r="CZ514" s="17">
        <v>0</v>
      </c>
      <c r="DA514" s="17">
        <v>0</v>
      </c>
      <c r="DB514" s="15"/>
      <c r="DC514" s="15"/>
      <c r="DD514" s="15"/>
      <c r="DE514" s="15"/>
      <c r="DF514" s="15"/>
      <c r="DG514" s="15"/>
      <c r="DH514" s="15"/>
    </row>
    <row r="515" spans="1:112" ht="17.25" thickBot="1">
      <c r="A515" s="18" t="b">
        <v>1</v>
      </c>
      <c r="B515" s="18" t="b">
        <v>1</v>
      </c>
      <c r="C515" s="15"/>
      <c r="D515" s="15"/>
      <c r="E515" s="17">
        <v>640419</v>
      </c>
      <c r="F515" s="17">
        <v>0</v>
      </c>
      <c r="G515" s="17">
        <v>0</v>
      </c>
      <c r="H515" s="17">
        <v>0</v>
      </c>
      <c r="I515" s="17">
        <v>0</v>
      </c>
      <c r="J515" s="15">
        <v>0</v>
      </c>
      <c r="K515" s="17">
        <v>0</v>
      </c>
      <c r="L515" s="17">
        <v>2</v>
      </c>
      <c r="M515" s="15">
        <v>1</v>
      </c>
      <c r="N515" s="15"/>
      <c r="O515" s="17">
        <v>0</v>
      </c>
      <c r="P515" s="15" t="s">
        <v>4088</v>
      </c>
      <c r="Q515" s="15">
        <v>0</v>
      </c>
      <c r="R515" s="17">
        <v>509</v>
      </c>
      <c r="S515" s="18" t="b">
        <v>0</v>
      </c>
      <c r="T515" s="15"/>
      <c r="U515" s="15"/>
      <c r="V515" s="17">
        <v>40</v>
      </c>
      <c r="W515" s="15" t="s">
        <v>4089</v>
      </c>
      <c r="X515" s="15">
        <v>1</v>
      </c>
      <c r="Y515" s="18" t="b">
        <v>0</v>
      </c>
      <c r="Z515" s="15" t="s">
        <v>4090</v>
      </c>
      <c r="AA515" s="15">
        <v>0.1</v>
      </c>
      <c r="AB515" s="18" t="b">
        <v>0</v>
      </c>
      <c r="AC515" s="15"/>
      <c r="AD515" s="15" t="s">
        <v>519</v>
      </c>
      <c r="AE515" s="17">
        <v>19</v>
      </c>
      <c r="AF515" s="17">
        <v>6</v>
      </c>
      <c r="AG515" s="17">
        <v>1</v>
      </c>
      <c r="AH515" s="17">
        <v>0</v>
      </c>
      <c r="AI515" s="17">
        <v>0</v>
      </c>
      <c r="AJ515" s="17">
        <v>0</v>
      </c>
      <c r="AK515" s="17">
        <v>0</v>
      </c>
      <c r="AL515" s="15">
        <v>0</v>
      </c>
      <c r="AM515" s="15">
        <v>0.2</v>
      </c>
      <c r="AN515" s="15" t="s">
        <v>4090</v>
      </c>
      <c r="AO515" s="15"/>
      <c r="AP515" s="15"/>
      <c r="AQ515" s="15"/>
      <c r="AR515" s="15"/>
      <c r="AS515" s="18" t="b">
        <v>0</v>
      </c>
      <c r="AT515" s="15" t="s">
        <v>4091</v>
      </c>
      <c r="AU515" s="17">
        <v>1</v>
      </c>
      <c r="AV515" s="17">
        <v>0</v>
      </c>
      <c r="AW515" s="17">
        <v>0</v>
      </c>
      <c r="AX515" s="17">
        <v>0</v>
      </c>
      <c r="AY515" s="17">
        <v>0</v>
      </c>
      <c r="AZ515" s="17">
        <v>0</v>
      </c>
      <c r="BA515" s="17">
        <v>0</v>
      </c>
      <c r="BB515" s="17">
        <v>0</v>
      </c>
      <c r="BC515" s="17">
        <v>0</v>
      </c>
      <c r="BD515" s="17">
        <v>0</v>
      </c>
      <c r="BE515" s="17">
        <v>0</v>
      </c>
      <c r="BF515" s="17">
        <v>0</v>
      </c>
      <c r="BG515" s="17">
        <v>3</v>
      </c>
      <c r="BH515" s="15">
        <v>0.4</v>
      </c>
      <c r="BI515" s="15">
        <v>0.5</v>
      </c>
      <c r="BJ515" s="15">
        <v>0</v>
      </c>
      <c r="BK515" s="15">
        <v>0.1</v>
      </c>
      <c r="BL515" s="17">
        <v>0</v>
      </c>
      <c r="BM515" s="17">
        <v>0</v>
      </c>
      <c r="BN515" s="17">
        <v>0</v>
      </c>
      <c r="BO515" s="17">
        <v>0</v>
      </c>
      <c r="BP515" s="17">
        <v>0</v>
      </c>
      <c r="BQ515" s="15">
        <v>0</v>
      </c>
      <c r="BR515" s="15">
        <v>0</v>
      </c>
      <c r="BS515" s="15">
        <v>0</v>
      </c>
      <c r="BT515" s="15">
        <v>0</v>
      </c>
      <c r="BU515" s="15"/>
      <c r="BV515" s="15"/>
      <c r="BW515" s="15"/>
      <c r="BX515" s="15"/>
      <c r="BY515" s="15"/>
      <c r="BZ515" s="15"/>
      <c r="CA515" s="15"/>
      <c r="CB515" s="15"/>
      <c r="CC515" s="17">
        <v>393</v>
      </c>
      <c r="CD515" s="17">
        <v>133</v>
      </c>
      <c r="CE515" s="17">
        <v>373</v>
      </c>
      <c r="CF515" s="17">
        <v>131</v>
      </c>
      <c r="CG515" s="17">
        <v>415</v>
      </c>
      <c r="CH515" s="17">
        <v>165</v>
      </c>
      <c r="CI515" s="17">
        <v>396</v>
      </c>
      <c r="CJ515" s="17">
        <v>133</v>
      </c>
      <c r="CK515" s="17">
        <v>0</v>
      </c>
      <c r="CL515" s="17">
        <v>0</v>
      </c>
      <c r="CM515" s="17">
        <v>0</v>
      </c>
      <c r="CN515" s="17">
        <v>0</v>
      </c>
      <c r="CO515" s="17">
        <v>0</v>
      </c>
      <c r="CP515" s="17">
        <v>0</v>
      </c>
      <c r="CQ515" s="17">
        <v>556</v>
      </c>
      <c r="CR515" s="17">
        <v>182</v>
      </c>
      <c r="CS515" s="17">
        <v>65</v>
      </c>
      <c r="CT515" s="17">
        <v>45</v>
      </c>
      <c r="CU515" s="17">
        <v>361</v>
      </c>
      <c r="CV515" s="17">
        <v>126</v>
      </c>
      <c r="CW515" s="17">
        <v>442</v>
      </c>
      <c r="CX515" s="17">
        <v>154</v>
      </c>
      <c r="CY515" s="17">
        <v>0</v>
      </c>
      <c r="CZ515" s="17">
        <v>0</v>
      </c>
      <c r="DA515" s="17">
        <v>0</v>
      </c>
      <c r="DB515" s="15"/>
      <c r="DC515" s="15"/>
      <c r="DD515" s="15"/>
      <c r="DE515" s="15"/>
      <c r="DF515" s="15"/>
      <c r="DG515" s="15"/>
      <c r="DH515" s="15"/>
    </row>
    <row r="516" spans="1:112" ht="17.25" thickBot="1">
      <c r="A516" s="18" t="b">
        <v>1</v>
      </c>
      <c r="B516" s="18" t="b">
        <v>1</v>
      </c>
      <c r="C516" s="15"/>
      <c r="D516" s="15"/>
      <c r="E516" s="17">
        <v>499716</v>
      </c>
      <c r="F516" s="17">
        <v>0</v>
      </c>
      <c r="G516" s="17">
        <v>0</v>
      </c>
      <c r="H516" s="17">
        <v>0</v>
      </c>
      <c r="I516" s="17">
        <v>0</v>
      </c>
      <c r="J516" s="15">
        <v>0</v>
      </c>
      <c r="K516" s="17">
        <v>0</v>
      </c>
      <c r="L516" s="17">
        <v>2</v>
      </c>
      <c r="M516" s="15">
        <v>1</v>
      </c>
      <c r="N516" s="15"/>
      <c r="O516" s="17">
        <v>0</v>
      </c>
      <c r="P516" s="15" t="s">
        <v>279</v>
      </c>
      <c r="Q516" s="15">
        <v>0</v>
      </c>
      <c r="R516" s="17">
        <v>510</v>
      </c>
      <c r="S516" s="18" t="b">
        <v>0</v>
      </c>
      <c r="T516" s="15"/>
      <c r="U516" s="15"/>
      <c r="V516" s="17">
        <v>40</v>
      </c>
      <c r="W516" s="15" t="s">
        <v>4124</v>
      </c>
      <c r="X516" s="15">
        <v>1</v>
      </c>
      <c r="Y516" s="18" t="b">
        <v>0</v>
      </c>
      <c r="Z516" s="15" t="s">
        <v>4125</v>
      </c>
      <c r="AA516" s="15">
        <v>0.1</v>
      </c>
      <c r="AB516" s="18" t="b">
        <v>0</v>
      </c>
      <c r="AC516" s="15"/>
      <c r="AD516" s="15" t="s">
        <v>519</v>
      </c>
      <c r="AE516" s="17">
        <v>19</v>
      </c>
      <c r="AF516" s="17">
        <v>6</v>
      </c>
      <c r="AG516" s="17">
        <v>1</v>
      </c>
      <c r="AH516" s="17">
        <v>0</v>
      </c>
      <c r="AI516" s="17">
        <v>0</v>
      </c>
      <c r="AJ516" s="17">
        <v>0</v>
      </c>
      <c r="AK516" s="17">
        <v>0</v>
      </c>
      <c r="AL516" s="15">
        <v>0</v>
      </c>
      <c r="AM516" s="15">
        <v>0.2</v>
      </c>
      <c r="AN516" s="15" t="s">
        <v>4125</v>
      </c>
      <c r="AO516" s="15"/>
      <c r="AP516" s="15"/>
      <c r="AQ516" s="15"/>
      <c r="AR516" s="15"/>
      <c r="AS516" s="18" t="b">
        <v>0</v>
      </c>
      <c r="AT516" s="15" t="s">
        <v>4126</v>
      </c>
      <c r="AU516" s="17">
        <v>1</v>
      </c>
      <c r="AV516" s="17">
        <v>0</v>
      </c>
      <c r="AW516" s="17">
        <v>0</v>
      </c>
      <c r="AX516" s="17">
        <v>0</v>
      </c>
      <c r="AY516" s="17">
        <v>0</v>
      </c>
      <c r="AZ516" s="17">
        <v>0</v>
      </c>
      <c r="BA516" s="17">
        <v>0</v>
      </c>
      <c r="BB516" s="17">
        <v>0</v>
      </c>
      <c r="BC516" s="17">
        <v>0</v>
      </c>
      <c r="BD516" s="17">
        <v>0</v>
      </c>
      <c r="BE516" s="17">
        <v>0</v>
      </c>
      <c r="BF516" s="17">
        <v>0</v>
      </c>
      <c r="BG516" s="17">
        <v>3</v>
      </c>
      <c r="BH516" s="15">
        <v>0</v>
      </c>
      <c r="BI516" s="15">
        <v>0</v>
      </c>
      <c r="BJ516" s="15">
        <v>0</v>
      </c>
      <c r="BK516" s="15">
        <v>0</v>
      </c>
      <c r="BL516" s="17">
        <v>0</v>
      </c>
      <c r="BM516" s="17">
        <v>0</v>
      </c>
      <c r="BN516" s="17">
        <v>0</v>
      </c>
      <c r="BO516" s="17">
        <v>0</v>
      </c>
      <c r="BP516" s="17">
        <v>0</v>
      </c>
      <c r="BQ516" s="15">
        <v>0</v>
      </c>
      <c r="BR516" s="15">
        <v>0</v>
      </c>
      <c r="BS516" s="15">
        <v>0</v>
      </c>
      <c r="BT516" s="15">
        <v>0.36</v>
      </c>
      <c r="BU516" s="15"/>
      <c r="BV516" s="15"/>
      <c r="BW516" s="15"/>
      <c r="BX516" s="15"/>
      <c r="BY516" s="15"/>
      <c r="BZ516" s="15"/>
      <c r="CA516" s="15"/>
      <c r="CB516" s="15"/>
      <c r="CC516" s="17">
        <v>437</v>
      </c>
      <c r="CD516" s="17">
        <v>160</v>
      </c>
      <c r="CE516" s="17">
        <v>422</v>
      </c>
      <c r="CF516" s="17">
        <v>159</v>
      </c>
      <c r="CG516" s="17">
        <v>403</v>
      </c>
      <c r="CH516" s="17">
        <v>155</v>
      </c>
      <c r="CI516" s="17">
        <v>439</v>
      </c>
      <c r="CJ516" s="17">
        <v>160</v>
      </c>
      <c r="CK516" s="17">
        <v>0</v>
      </c>
      <c r="CL516" s="17">
        <v>0</v>
      </c>
      <c r="CM516" s="17">
        <v>0</v>
      </c>
      <c r="CN516" s="17">
        <v>0</v>
      </c>
      <c r="CO516" s="17">
        <v>32.4</v>
      </c>
      <c r="CP516" s="17">
        <v>0</v>
      </c>
      <c r="CQ516" s="17">
        <v>540</v>
      </c>
      <c r="CR516" s="17">
        <v>168</v>
      </c>
      <c r="CS516" s="17">
        <v>49</v>
      </c>
      <c r="CT516" s="17">
        <v>31</v>
      </c>
      <c r="CU516" s="17">
        <v>356</v>
      </c>
      <c r="CV516" s="17">
        <v>121</v>
      </c>
      <c r="CW516" s="17">
        <v>419</v>
      </c>
      <c r="CX516" s="17">
        <v>148</v>
      </c>
      <c r="CY516" s="17">
        <v>0</v>
      </c>
      <c r="CZ516" s="17">
        <v>0</v>
      </c>
      <c r="DA516" s="17">
        <v>0</v>
      </c>
      <c r="DB516" s="15"/>
      <c r="DC516" s="15"/>
      <c r="DD516" s="15"/>
      <c r="DE516" s="15"/>
      <c r="DF516" s="15"/>
      <c r="DG516" s="15"/>
      <c r="DH516" s="15"/>
    </row>
    <row r="517" spans="1:112" ht="27.75" thickBot="1">
      <c r="A517" s="18" t="b">
        <v>1</v>
      </c>
      <c r="B517" s="18" t="b">
        <v>1</v>
      </c>
      <c r="C517" s="15"/>
      <c r="D517" s="15"/>
      <c r="E517" s="17">
        <v>616221</v>
      </c>
      <c r="F517" s="17">
        <v>0</v>
      </c>
      <c r="G517" s="17">
        <v>0</v>
      </c>
      <c r="H517" s="17">
        <v>0</v>
      </c>
      <c r="I517" s="17">
        <v>0</v>
      </c>
      <c r="J517" s="15">
        <v>0</v>
      </c>
      <c r="K517" s="17">
        <v>0</v>
      </c>
      <c r="L517" s="17">
        <v>2</v>
      </c>
      <c r="M517" s="15">
        <v>1</v>
      </c>
      <c r="N517" s="15"/>
      <c r="O517" s="17">
        <v>0</v>
      </c>
      <c r="P517" s="15" t="s">
        <v>1037</v>
      </c>
      <c r="Q517" s="15">
        <v>0</v>
      </c>
      <c r="R517" s="17">
        <v>511</v>
      </c>
      <c r="S517" s="18" t="b">
        <v>0</v>
      </c>
      <c r="T517" s="15"/>
      <c r="U517" s="15"/>
      <c r="V517" s="17">
        <v>40</v>
      </c>
      <c r="W517" s="15" t="s">
        <v>4586</v>
      </c>
      <c r="X517" s="15">
        <v>0.8</v>
      </c>
      <c r="Y517" s="18" t="b">
        <v>0</v>
      </c>
      <c r="Z517" s="15" t="s">
        <v>4587</v>
      </c>
      <c r="AA517" s="15">
        <v>0.4</v>
      </c>
      <c r="AB517" s="18" t="b">
        <v>0</v>
      </c>
      <c r="AC517" s="15"/>
      <c r="AD517" s="15" t="s">
        <v>519</v>
      </c>
      <c r="AE517" s="17">
        <v>19</v>
      </c>
      <c r="AF517" s="17">
        <v>6</v>
      </c>
      <c r="AG517" s="17">
        <v>3</v>
      </c>
      <c r="AH517" s="17">
        <v>0</v>
      </c>
      <c r="AI517" s="17">
        <v>0</v>
      </c>
      <c r="AJ517" s="17">
        <v>0</v>
      </c>
      <c r="AK517" s="17">
        <v>0</v>
      </c>
      <c r="AL517" s="15">
        <v>0</v>
      </c>
      <c r="AM517" s="15">
        <v>0.8</v>
      </c>
      <c r="AN517" s="15" t="s">
        <v>4588</v>
      </c>
      <c r="AO517" s="15"/>
      <c r="AP517" s="15"/>
      <c r="AQ517" s="15"/>
      <c r="AR517" s="15"/>
      <c r="AS517" s="18" t="b">
        <v>0</v>
      </c>
      <c r="AT517" s="15" t="s">
        <v>4589</v>
      </c>
      <c r="AU517" s="17">
        <v>142</v>
      </c>
      <c r="AV517" s="17">
        <v>0</v>
      </c>
      <c r="AW517" s="17">
        <v>0</v>
      </c>
      <c r="AX517" s="17">
        <v>0</v>
      </c>
      <c r="AY517" s="17">
        <v>3</v>
      </c>
      <c r="AZ517" s="17">
        <v>0</v>
      </c>
      <c r="BA517" s="17">
        <v>0</v>
      </c>
      <c r="BB517" s="17">
        <v>0</v>
      </c>
      <c r="BC517" s="17">
        <v>1</v>
      </c>
      <c r="BD517" s="17">
        <v>0</v>
      </c>
      <c r="BE517" s="17">
        <v>0</v>
      </c>
      <c r="BF517" s="17">
        <v>0</v>
      </c>
      <c r="BG517" s="17">
        <v>0</v>
      </c>
      <c r="BH517" s="15">
        <v>12.8</v>
      </c>
      <c r="BI517" s="15">
        <v>31.9</v>
      </c>
      <c r="BJ517" s="15">
        <v>17</v>
      </c>
      <c r="BK517" s="15">
        <v>6.2</v>
      </c>
      <c r="BL517" s="17">
        <v>0</v>
      </c>
      <c r="BM517" s="17">
        <v>0</v>
      </c>
      <c r="BN517" s="17">
        <v>0</v>
      </c>
      <c r="BO517" s="17">
        <v>0</v>
      </c>
      <c r="BP517" s="17">
        <v>2</v>
      </c>
      <c r="BQ517" s="15">
        <v>0.02</v>
      </c>
      <c r="BR517" s="15">
        <v>0.03</v>
      </c>
      <c r="BS517" s="15">
        <v>0.05</v>
      </c>
      <c r="BT517" s="15">
        <v>2.61</v>
      </c>
      <c r="BU517" s="15"/>
      <c r="BV517" s="15"/>
      <c r="BW517" s="15"/>
      <c r="BX517" s="15"/>
      <c r="BY517" s="15"/>
      <c r="BZ517" s="15"/>
      <c r="CA517" s="15"/>
      <c r="CB517" s="15"/>
      <c r="CC517" s="17">
        <v>366</v>
      </c>
      <c r="CD517" s="17">
        <v>127</v>
      </c>
      <c r="CE517" s="17">
        <v>308</v>
      </c>
      <c r="CF517" s="17">
        <v>106</v>
      </c>
      <c r="CG517" s="17">
        <v>316</v>
      </c>
      <c r="CH517" s="17">
        <v>113</v>
      </c>
      <c r="CI517" s="17">
        <v>354</v>
      </c>
      <c r="CJ517" s="17">
        <v>120</v>
      </c>
      <c r="CK517" s="17">
        <v>0.01</v>
      </c>
      <c r="CL517" s="17">
        <v>0</v>
      </c>
      <c r="CM517" s="17">
        <v>0.02</v>
      </c>
      <c r="CN517" s="17">
        <v>0.03</v>
      </c>
      <c r="CO517" s="17">
        <v>1.65</v>
      </c>
      <c r="CP517" s="17">
        <v>1.9</v>
      </c>
      <c r="CQ517" s="17">
        <v>555</v>
      </c>
      <c r="CR517" s="17">
        <v>181</v>
      </c>
      <c r="CS517" s="17">
        <v>64</v>
      </c>
      <c r="CT517" s="17">
        <v>44</v>
      </c>
      <c r="CU517" s="17">
        <v>396</v>
      </c>
      <c r="CV517" s="17">
        <v>133</v>
      </c>
      <c r="CW517" s="17">
        <v>291</v>
      </c>
      <c r="CX517" s="17">
        <v>110</v>
      </c>
      <c r="CY517" s="17">
        <v>1.27</v>
      </c>
      <c r="CZ517" s="17">
        <v>0</v>
      </c>
      <c r="DA517" s="17">
        <v>0</v>
      </c>
      <c r="DB517" s="15"/>
      <c r="DC517" s="15"/>
      <c r="DD517" s="15"/>
      <c r="DE517" s="15"/>
      <c r="DF517" s="15"/>
      <c r="DG517" s="15"/>
      <c r="DH517" s="15"/>
    </row>
    <row r="518" spans="1:112" ht="66" thickBot="1">
      <c r="A518" s="18" t="b">
        <v>1</v>
      </c>
      <c r="B518" s="18" t="b">
        <v>1</v>
      </c>
      <c r="C518" s="17">
        <v>75</v>
      </c>
      <c r="D518" s="15"/>
      <c r="E518" s="17">
        <v>460842</v>
      </c>
      <c r="F518" s="17">
        <v>0</v>
      </c>
      <c r="G518" s="17">
        <v>0</v>
      </c>
      <c r="H518" s="17">
        <v>0</v>
      </c>
      <c r="I518" s="17">
        <v>0</v>
      </c>
      <c r="J518" s="15">
        <v>0</v>
      </c>
      <c r="K518" s="17">
        <v>0</v>
      </c>
      <c r="L518" s="17">
        <v>3</v>
      </c>
      <c r="M518" s="15">
        <v>1.7</v>
      </c>
      <c r="N518" s="15"/>
      <c r="O518" s="17">
        <v>0</v>
      </c>
      <c r="P518" s="15" t="s">
        <v>1350</v>
      </c>
      <c r="Q518" s="15">
        <v>0</v>
      </c>
      <c r="R518" s="17">
        <v>512</v>
      </c>
      <c r="S518" s="18" t="b">
        <v>0</v>
      </c>
      <c r="T518" s="15" t="s">
        <v>5511</v>
      </c>
      <c r="U518" s="15" t="s">
        <v>5538</v>
      </c>
      <c r="V518" s="17">
        <v>65</v>
      </c>
      <c r="W518" s="15" t="s">
        <v>1351</v>
      </c>
      <c r="X518" s="15">
        <v>3.9</v>
      </c>
      <c r="Y518" s="18" t="b">
        <v>0</v>
      </c>
      <c r="Z518" s="15" t="s">
        <v>1352</v>
      </c>
      <c r="AA518" s="15">
        <v>0.3</v>
      </c>
      <c r="AB518" s="18" t="b">
        <v>0</v>
      </c>
      <c r="AC518" s="15"/>
      <c r="AD518" s="15" t="s">
        <v>1606</v>
      </c>
      <c r="AE518" s="17">
        <v>19</v>
      </c>
      <c r="AF518" s="17">
        <v>6</v>
      </c>
      <c r="AG518" s="17">
        <v>75</v>
      </c>
      <c r="AH518" s="17">
        <v>0</v>
      </c>
      <c r="AI518" s="17">
        <v>0</v>
      </c>
      <c r="AJ518" s="17">
        <v>0</v>
      </c>
      <c r="AK518" s="17">
        <v>0</v>
      </c>
      <c r="AL518" s="15">
        <v>0</v>
      </c>
      <c r="AM518" s="15">
        <v>11.5</v>
      </c>
      <c r="AN518" s="15" t="s">
        <v>1352</v>
      </c>
      <c r="AO518" s="15"/>
      <c r="AP518" s="15"/>
      <c r="AQ518" s="15"/>
      <c r="AR518" s="15"/>
      <c r="AS518" s="18" t="b">
        <v>0</v>
      </c>
      <c r="AT518" s="15" t="s">
        <v>3143</v>
      </c>
      <c r="AU518" s="17">
        <v>1535</v>
      </c>
      <c r="AV518" s="17">
        <v>2</v>
      </c>
      <c r="AW518" s="17">
        <v>6</v>
      </c>
      <c r="AX518" s="17">
        <v>7</v>
      </c>
      <c r="AY518" s="17">
        <v>20</v>
      </c>
      <c r="AZ518" s="17">
        <v>0</v>
      </c>
      <c r="BA518" s="17">
        <v>0</v>
      </c>
      <c r="BB518" s="17">
        <v>0</v>
      </c>
      <c r="BC518" s="17">
        <v>3</v>
      </c>
      <c r="BD518" s="17">
        <v>0</v>
      </c>
      <c r="BE518" s="17">
        <v>0</v>
      </c>
      <c r="BF518" s="17">
        <v>7</v>
      </c>
      <c r="BG518" s="17">
        <v>257</v>
      </c>
      <c r="BH518" s="15">
        <v>333.4</v>
      </c>
      <c r="BI518" s="15">
        <v>413.8</v>
      </c>
      <c r="BJ518" s="15">
        <v>302</v>
      </c>
      <c r="BK518" s="15">
        <v>104.7</v>
      </c>
      <c r="BL518" s="17">
        <v>0</v>
      </c>
      <c r="BM518" s="17">
        <v>0</v>
      </c>
      <c r="BN518" s="17">
        <v>0</v>
      </c>
      <c r="BO518" s="17">
        <v>0</v>
      </c>
      <c r="BP518" s="17">
        <v>19</v>
      </c>
      <c r="BQ518" s="15">
        <v>1.92</v>
      </c>
      <c r="BR518" s="15">
        <v>2.41</v>
      </c>
      <c r="BS518" s="15">
        <v>4.33</v>
      </c>
      <c r="BT518" s="15">
        <v>22.74</v>
      </c>
      <c r="BU518" s="17">
        <v>7</v>
      </c>
      <c r="BV518" s="15"/>
      <c r="BW518" s="17">
        <v>3</v>
      </c>
      <c r="BX518" s="15"/>
      <c r="BY518" s="17">
        <v>2</v>
      </c>
      <c r="BZ518" s="15"/>
      <c r="CA518" s="15"/>
      <c r="CB518" s="15"/>
      <c r="CC518" s="17">
        <v>185</v>
      </c>
      <c r="CD518" s="17">
        <v>78</v>
      </c>
      <c r="CE518" s="17">
        <v>71</v>
      </c>
      <c r="CF518" s="17">
        <v>53</v>
      </c>
      <c r="CG518" s="17">
        <v>98</v>
      </c>
      <c r="CH518" s="17">
        <v>62</v>
      </c>
      <c r="CI518" s="17">
        <v>118</v>
      </c>
      <c r="CJ518" s="17">
        <v>66</v>
      </c>
      <c r="CK518" s="17">
        <v>0.11</v>
      </c>
      <c r="CL518" s="17">
        <v>0</v>
      </c>
      <c r="CM518" s="17">
        <v>0.14000000000000001</v>
      </c>
      <c r="CN518" s="17">
        <v>0.25</v>
      </c>
      <c r="CO518" s="17">
        <v>1.33</v>
      </c>
      <c r="CP518" s="17">
        <v>1.17</v>
      </c>
      <c r="CQ518" s="17">
        <v>48</v>
      </c>
      <c r="CR518" s="17">
        <v>34</v>
      </c>
      <c r="CS518" s="17">
        <v>521</v>
      </c>
      <c r="CT518" s="17">
        <v>222</v>
      </c>
      <c r="CU518" s="17">
        <v>68</v>
      </c>
      <c r="CV518" s="17">
        <v>31</v>
      </c>
      <c r="CW518" s="17">
        <v>304</v>
      </c>
      <c r="CX518" s="17">
        <v>102</v>
      </c>
      <c r="CY518" s="17">
        <v>1.1100000000000001</v>
      </c>
      <c r="CZ518" s="17">
        <v>0.41</v>
      </c>
      <c r="DA518" s="17">
        <v>0</v>
      </c>
      <c r="DB518" s="15"/>
      <c r="DC518" s="15"/>
      <c r="DD518" s="15"/>
      <c r="DE518" s="15"/>
      <c r="DF518" s="15"/>
      <c r="DG518" s="15"/>
      <c r="DH518" s="15"/>
    </row>
    <row r="519" spans="1:112" ht="53.25" thickBot="1">
      <c r="A519" s="18" t="b">
        <v>1</v>
      </c>
      <c r="B519" s="18" t="b">
        <v>1</v>
      </c>
      <c r="C519" s="17">
        <v>0</v>
      </c>
      <c r="D519" s="15"/>
      <c r="E519" s="17">
        <v>493362</v>
      </c>
      <c r="F519" s="17">
        <v>0</v>
      </c>
      <c r="G519" s="17">
        <v>0</v>
      </c>
      <c r="H519" s="17">
        <v>0</v>
      </c>
      <c r="I519" s="17">
        <v>0</v>
      </c>
      <c r="J519" s="15">
        <v>0</v>
      </c>
      <c r="K519" s="17">
        <v>0</v>
      </c>
      <c r="L519" s="17">
        <v>3</v>
      </c>
      <c r="M519" s="15">
        <v>0</v>
      </c>
      <c r="N519" s="15"/>
      <c r="O519" s="17">
        <v>0</v>
      </c>
      <c r="P519" s="15" t="s">
        <v>3761</v>
      </c>
      <c r="Q519" s="15">
        <v>0</v>
      </c>
      <c r="R519" s="17">
        <v>513</v>
      </c>
      <c r="S519" s="18" t="b">
        <v>0</v>
      </c>
      <c r="T519" s="15" t="s">
        <v>5469</v>
      </c>
      <c r="U519" s="15" t="s">
        <v>5539</v>
      </c>
      <c r="V519" s="17">
        <v>60</v>
      </c>
      <c r="W519" s="15" t="s">
        <v>3762</v>
      </c>
      <c r="X519" s="15">
        <v>2.9</v>
      </c>
      <c r="Y519" s="18" t="b">
        <v>0</v>
      </c>
      <c r="Z519" s="15" t="s">
        <v>3763</v>
      </c>
      <c r="AA519" s="15">
        <v>0</v>
      </c>
      <c r="AB519" s="18" t="b">
        <v>0</v>
      </c>
      <c r="AC519" s="15"/>
      <c r="AD519" s="15" t="s">
        <v>543</v>
      </c>
      <c r="AE519" s="17">
        <v>19</v>
      </c>
      <c r="AF519" s="17">
        <v>6</v>
      </c>
      <c r="AG519" s="17">
        <v>80</v>
      </c>
      <c r="AH519" s="17">
        <v>0</v>
      </c>
      <c r="AI519" s="17">
        <v>0</v>
      </c>
      <c r="AJ519" s="17">
        <v>0</v>
      </c>
      <c r="AK519" s="17">
        <v>0</v>
      </c>
      <c r="AL519" s="15">
        <v>0</v>
      </c>
      <c r="AM519" s="15">
        <v>13.3</v>
      </c>
      <c r="AN519" s="15" t="s">
        <v>3761</v>
      </c>
      <c r="AO519" s="15"/>
      <c r="AP519" s="15"/>
      <c r="AQ519" s="15"/>
      <c r="AR519" s="15"/>
      <c r="AS519" s="18" t="b">
        <v>0</v>
      </c>
      <c r="AT519" s="15" t="s">
        <v>3764</v>
      </c>
      <c r="AU519" s="17">
        <v>1747</v>
      </c>
      <c r="AV519" s="17">
        <v>2</v>
      </c>
      <c r="AW519" s="17">
        <v>5</v>
      </c>
      <c r="AX519" s="17">
        <v>4</v>
      </c>
      <c r="AY519" s="17">
        <v>36</v>
      </c>
      <c r="AZ519" s="17">
        <v>0</v>
      </c>
      <c r="BA519" s="17">
        <v>0</v>
      </c>
      <c r="BB519" s="17">
        <v>0</v>
      </c>
      <c r="BC519" s="17">
        <v>5</v>
      </c>
      <c r="BD519" s="17">
        <v>1</v>
      </c>
      <c r="BE519" s="17">
        <v>0</v>
      </c>
      <c r="BF519" s="17">
        <v>7</v>
      </c>
      <c r="BG519" s="17">
        <v>345</v>
      </c>
      <c r="BH519" s="15">
        <v>349.6</v>
      </c>
      <c r="BI519" s="15">
        <v>533.79999999999995</v>
      </c>
      <c r="BJ519" s="15">
        <v>255</v>
      </c>
      <c r="BK519" s="15">
        <v>113.9</v>
      </c>
      <c r="BL519" s="17">
        <v>0</v>
      </c>
      <c r="BM519" s="17">
        <v>0</v>
      </c>
      <c r="BN519" s="17">
        <v>0</v>
      </c>
      <c r="BO519" s="17">
        <v>0</v>
      </c>
      <c r="BP519" s="17">
        <v>19</v>
      </c>
      <c r="BQ519" s="15">
        <v>3.06</v>
      </c>
      <c r="BR519" s="15">
        <v>3.85</v>
      </c>
      <c r="BS519" s="15">
        <v>6.91</v>
      </c>
      <c r="BT519" s="15">
        <v>30.71</v>
      </c>
      <c r="BU519" s="17">
        <v>8</v>
      </c>
      <c r="BV519" s="15"/>
      <c r="BW519" s="17">
        <v>2</v>
      </c>
      <c r="BX519" s="15"/>
      <c r="BY519" s="17">
        <v>3</v>
      </c>
      <c r="BZ519" s="15"/>
      <c r="CA519" s="15"/>
      <c r="CB519" s="15"/>
      <c r="CC519" s="17">
        <v>173</v>
      </c>
      <c r="CD519" s="17">
        <v>70</v>
      </c>
      <c r="CE519" s="17">
        <v>44</v>
      </c>
      <c r="CF519" s="17">
        <v>40</v>
      </c>
      <c r="CG519" s="17">
        <v>115</v>
      </c>
      <c r="CH519" s="17">
        <v>67</v>
      </c>
      <c r="CI519" s="17">
        <v>98</v>
      </c>
      <c r="CJ519" s="17">
        <v>57</v>
      </c>
      <c r="CK519" s="17">
        <v>0.16</v>
      </c>
      <c r="CL519" s="17">
        <v>0</v>
      </c>
      <c r="CM519" s="17">
        <v>0.2</v>
      </c>
      <c r="CN519" s="17">
        <v>0.36</v>
      </c>
      <c r="CO519" s="17">
        <v>1.58</v>
      </c>
      <c r="CP519" s="17">
        <v>1.85</v>
      </c>
      <c r="CQ519" s="17">
        <v>97</v>
      </c>
      <c r="CR519" s="17">
        <v>62</v>
      </c>
      <c r="CS519" s="17">
        <v>491</v>
      </c>
      <c r="CT519" s="17">
        <v>197</v>
      </c>
      <c r="CU519" s="17">
        <v>187</v>
      </c>
      <c r="CV519" s="17">
        <v>72</v>
      </c>
      <c r="CW519" s="17">
        <v>542</v>
      </c>
      <c r="CX519" s="17">
        <v>235</v>
      </c>
      <c r="CY519" s="17">
        <v>0.98</v>
      </c>
      <c r="CZ519" s="17">
        <v>0.21</v>
      </c>
      <c r="DA519" s="17">
        <v>0</v>
      </c>
      <c r="DB519" s="15"/>
      <c r="DC519" s="15"/>
      <c r="DD519" s="15"/>
      <c r="DE519" s="15"/>
      <c r="DF519" s="15"/>
      <c r="DG519" s="15"/>
      <c r="DH519" s="15"/>
    </row>
    <row r="520" spans="1:112" ht="17.25" thickBot="1">
      <c r="A520" s="18" t="b">
        <v>1</v>
      </c>
      <c r="B520" s="18" t="b">
        <v>1</v>
      </c>
      <c r="C520" s="15"/>
      <c r="D520" s="15"/>
      <c r="E520" s="17">
        <v>511499</v>
      </c>
      <c r="F520" s="17">
        <v>0</v>
      </c>
      <c r="G520" s="17">
        <v>0</v>
      </c>
      <c r="H520" s="17">
        <v>0</v>
      </c>
      <c r="I520" s="17">
        <v>0</v>
      </c>
      <c r="J520" s="15">
        <v>0</v>
      </c>
      <c r="K520" s="17">
        <v>0</v>
      </c>
      <c r="L520" s="17">
        <v>3</v>
      </c>
      <c r="M520" s="15">
        <v>2.1</v>
      </c>
      <c r="N520" s="15"/>
      <c r="O520" s="17">
        <v>0</v>
      </c>
      <c r="P520" s="15" t="s">
        <v>2030</v>
      </c>
      <c r="Q520" s="15">
        <v>0</v>
      </c>
      <c r="R520" s="17">
        <v>514</v>
      </c>
      <c r="S520" s="18" t="b">
        <v>0</v>
      </c>
      <c r="T520" s="15"/>
      <c r="U520" s="15"/>
      <c r="V520" s="17">
        <v>60</v>
      </c>
      <c r="W520" s="15" t="s">
        <v>2031</v>
      </c>
      <c r="X520" s="15">
        <v>2.5</v>
      </c>
      <c r="Y520" s="18" t="b">
        <v>0</v>
      </c>
      <c r="Z520" s="15" t="s">
        <v>2032</v>
      </c>
      <c r="AA520" s="15">
        <v>0.2</v>
      </c>
      <c r="AB520" s="18" t="b">
        <v>0</v>
      </c>
      <c r="AC520" s="15"/>
      <c r="AD520" s="15" t="s">
        <v>519</v>
      </c>
      <c r="AE520" s="17">
        <v>19</v>
      </c>
      <c r="AF520" s="17">
        <v>6</v>
      </c>
      <c r="AG520" s="17">
        <v>78</v>
      </c>
      <c r="AH520" s="17">
        <v>0</v>
      </c>
      <c r="AI520" s="17">
        <v>0</v>
      </c>
      <c r="AJ520" s="17">
        <v>0</v>
      </c>
      <c r="AK520" s="17">
        <v>0</v>
      </c>
      <c r="AL520" s="15">
        <v>0</v>
      </c>
      <c r="AM520" s="15">
        <v>13</v>
      </c>
      <c r="AN520" s="15" t="s">
        <v>2032</v>
      </c>
      <c r="AO520" s="15"/>
      <c r="AP520" s="15"/>
      <c r="AQ520" s="15"/>
      <c r="AR520" s="15"/>
      <c r="AS520" s="18" t="b">
        <v>0</v>
      </c>
      <c r="AT520" s="15" t="s">
        <v>3146</v>
      </c>
      <c r="AU520" s="17">
        <v>1334</v>
      </c>
      <c r="AV520" s="17">
        <v>4</v>
      </c>
      <c r="AW520" s="17">
        <v>2</v>
      </c>
      <c r="AX520" s="17">
        <v>3</v>
      </c>
      <c r="AY520" s="17">
        <v>23</v>
      </c>
      <c r="AZ520" s="17">
        <v>0</v>
      </c>
      <c r="BA520" s="17">
        <v>0</v>
      </c>
      <c r="BB520" s="17">
        <v>0</v>
      </c>
      <c r="BC520" s="17">
        <v>1</v>
      </c>
      <c r="BD520" s="17">
        <v>0</v>
      </c>
      <c r="BE520" s="17">
        <v>0</v>
      </c>
      <c r="BF520" s="17">
        <v>7</v>
      </c>
      <c r="BG520" s="17">
        <v>266</v>
      </c>
      <c r="BH520" s="15">
        <v>303.39999999999998</v>
      </c>
      <c r="BI520" s="15">
        <v>457.2</v>
      </c>
      <c r="BJ520" s="15">
        <v>312</v>
      </c>
      <c r="BK520" s="15">
        <v>107.6</v>
      </c>
      <c r="BL520" s="17">
        <v>0</v>
      </c>
      <c r="BM520" s="17">
        <v>0</v>
      </c>
      <c r="BN520" s="17">
        <v>0</v>
      </c>
      <c r="BO520" s="17">
        <v>0</v>
      </c>
      <c r="BP520" s="17">
        <v>13</v>
      </c>
      <c r="BQ520" s="15">
        <v>2.4700000000000002</v>
      </c>
      <c r="BR520" s="15">
        <v>2.4300000000000002</v>
      </c>
      <c r="BS520" s="15">
        <v>4.8899999999999997</v>
      </c>
      <c r="BT520" s="15">
        <v>17.29</v>
      </c>
      <c r="BU520" s="17">
        <v>9</v>
      </c>
      <c r="BV520" s="15"/>
      <c r="BW520" s="15"/>
      <c r="BX520" s="15"/>
      <c r="BY520" s="15"/>
      <c r="BZ520" s="15"/>
      <c r="CA520" s="15"/>
      <c r="CB520" s="15"/>
      <c r="CC520" s="17">
        <v>200</v>
      </c>
      <c r="CD520" s="17">
        <v>89</v>
      </c>
      <c r="CE520" s="17">
        <v>58</v>
      </c>
      <c r="CF520" s="17">
        <v>48</v>
      </c>
      <c r="CG520" s="17">
        <v>94</v>
      </c>
      <c r="CH520" s="17">
        <v>59</v>
      </c>
      <c r="CI520" s="17">
        <v>110</v>
      </c>
      <c r="CJ520" s="17">
        <v>63</v>
      </c>
      <c r="CK520" s="17">
        <v>0.17</v>
      </c>
      <c r="CL520" s="17">
        <v>0</v>
      </c>
      <c r="CM520" s="17">
        <v>0.16</v>
      </c>
      <c r="CN520" s="17">
        <v>0.33</v>
      </c>
      <c r="CO520" s="17">
        <v>1.17</v>
      </c>
      <c r="CP520" s="17">
        <v>1.55</v>
      </c>
      <c r="CQ520" s="17">
        <v>99</v>
      </c>
      <c r="CR520" s="17">
        <v>64</v>
      </c>
      <c r="CS520" s="17">
        <v>493</v>
      </c>
      <c r="CT520" s="17">
        <v>199</v>
      </c>
      <c r="CU520" s="17">
        <v>241</v>
      </c>
      <c r="CV520" s="17">
        <v>95</v>
      </c>
      <c r="CW520" s="17">
        <v>350</v>
      </c>
      <c r="CX520" s="17">
        <v>129</v>
      </c>
      <c r="CY520" s="17">
        <v>0.88</v>
      </c>
      <c r="CZ520" s="17">
        <v>0.2</v>
      </c>
      <c r="DA520" s="17">
        <v>0</v>
      </c>
      <c r="DB520" s="15"/>
      <c r="DC520" s="15"/>
      <c r="DD520" s="15"/>
      <c r="DE520" s="15"/>
      <c r="DF520" s="15"/>
      <c r="DG520" s="15"/>
      <c r="DH520" s="15"/>
    </row>
    <row r="521" spans="1:112" ht="17.25" thickBot="1">
      <c r="A521" s="18" t="b">
        <v>1</v>
      </c>
      <c r="B521" s="18" t="b">
        <v>1</v>
      </c>
      <c r="C521" s="15"/>
      <c r="D521" s="15"/>
      <c r="E521" s="17">
        <v>172780</v>
      </c>
      <c r="F521" s="17">
        <v>0</v>
      </c>
      <c r="G521" s="17">
        <v>0</v>
      </c>
      <c r="H521" s="17">
        <v>0</v>
      </c>
      <c r="I521" s="17">
        <v>0</v>
      </c>
      <c r="J521" s="15">
        <v>0</v>
      </c>
      <c r="K521" s="17">
        <v>0</v>
      </c>
      <c r="L521" s="17">
        <v>3</v>
      </c>
      <c r="M521" s="15">
        <v>2.2999999999999998</v>
      </c>
      <c r="N521" s="15"/>
      <c r="O521" s="17">
        <v>0</v>
      </c>
      <c r="P521" s="15" t="s">
        <v>279</v>
      </c>
      <c r="Q521" s="15">
        <v>0</v>
      </c>
      <c r="R521" s="17">
        <v>515</v>
      </c>
      <c r="S521" s="18" t="b">
        <v>0</v>
      </c>
      <c r="T521" s="15"/>
      <c r="U521" s="15"/>
      <c r="V521" s="17">
        <v>65</v>
      </c>
      <c r="W521" s="15" t="s">
        <v>807</v>
      </c>
      <c r="X521" s="15">
        <v>1</v>
      </c>
      <c r="Y521" s="18" t="b">
        <v>0</v>
      </c>
      <c r="Z521" s="15" t="s">
        <v>282</v>
      </c>
      <c r="AA521" s="15">
        <v>2.7</v>
      </c>
      <c r="AB521" s="18" t="b">
        <v>0</v>
      </c>
      <c r="AC521" s="15"/>
      <c r="AD521" s="15" t="s">
        <v>519</v>
      </c>
      <c r="AE521" s="17">
        <v>19</v>
      </c>
      <c r="AF521" s="17">
        <v>6</v>
      </c>
      <c r="AG521" s="17">
        <v>3</v>
      </c>
      <c r="AH521" s="17">
        <v>0</v>
      </c>
      <c r="AI521" s="17">
        <v>0</v>
      </c>
      <c r="AJ521" s="17">
        <v>0</v>
      </c>
      <c r="AK521" s="17">
        <v>0</v>
      </c>
      <c r="AL521" s="15">
        <v>0</v>
      </c>
      <c r="AM521" s="15">
        <v>0.5</v>
      </c>
      <c r="AN521" s="15" t="s">
        <v>282</v>
      </c>
      <c r="AO521" s="15"/>
      <c r="AP521" s="15"/>
      <c r="AQ521" s="15"/>
      <c r="AR521" s="15"/>
      <c r="AS521" s="18" t="b">
        <v>0</v>
      </c>
      <c r="AT521" s="15" t="s">
        <v>3142</v>
      </c>
      <c r="AU521" s="17">
        <v>34</v>
      </c>
      <c r="AV521" s="17">
        <v>0</v>
      </c>
      <c r="AW521" s="17">
        <v>0</v>
      </c>
      <c r="AX521" s="17">
        <v>0</v>
      </c>
      <c r="AY521" s="17">
        <v>0</v>
      </c>
      <c r="AZ521" s="17">
        <v>0</v>
      </c>
      <c r="BA521" s="17">
        <v>0</v>
      </c>
      <c r="BB521" s="17">
        <v>0</v>
      </c>
      <c r="BC521" s="17">
        <v>0</v>
      </c>
      <c r="BD521" s="17">
        <v>0</v>
      </c>
      <c r="BE521" s="17">
        <v>0</v>
      </c>
      <c r="BF521" s="17">
        <v>0</v>
      </c>
      <c r="BG521" s="17">
        <v>5</v>
      </c>
      <c r="BH521" s="15">
        <v>2.8</v>
      </c>
      <c r="BI521" s="15">
        <v>9.5</v>
      </c>
      <c r="BJ521" s="15">
        <v>15</v>
      </c>
      <c r="BK521" s="15">
        <v>2.8</v>
      </c>
      <c r="BL521" s="17">
        <v>0</v>
      </c>
      <c r="BM521" s="17">
        <v>0</v>
      </c>
      <c r="BN521" s="17">
        <v>0</v>
      </c>
      <c r="BO521" s="17">
        <v>0</v>
      </c>
      <c r="BP521" s="17">
        <v>0</v>
      </c>
      <c r="BQ521" s="15">
        <v>0.21</v>
      </c>
      <c r="BR521" s="15">
        <v>0.06</v>
      </c>
      <c r="BS521" s="15">
        <v>0.27</v>
      </c>
      <c r="BT521" s="15">
        <v>0.65</v>
      </c>
      <c r="BU521" s="15"/>
      <c r="BV521" s="15"/>
      <c r="BW521" s="15"/>
      <c r="BX521" s="15"/>
      <c r="BY521" s="15"/>
      <c r="BZ521" s="15"/>
      <c r="CA521" s="15"/>
      <c r="CB521" s="15"/>
      <c r="CC521" s="17">
        <v>385</v>
      </c>
      <c r="CD521" s="17">
        <v>180</v>
      </c>
      <c r="CE521" s="17">
        <v>344</v>
      </c>
      <c r="CF521" s="17">
        <v>172</v>
      </c>
      <c r="CG521" s="17">
        <v>319</v>
      </c>
      <c r="CH521" s="17">
        <v>162</v>
      </c>
      <c r="CI521" s="17">
        <v>368</v>
      </c>
      <c r="CJ521" s="17">
        <v>171</v>
      </c>
      <c r="CK521" s="17">
        <v>0.56000000000000005</v>
      </c>
      <c r="CL521" s="17">
        <v>0</v>
      </c>
      <c r="CM521" s="17">
        <v>0.16</v>
      </c>
      <c r="CN521" s="17">
        <v>0.72</v>
      </c>
      <c r="CO521" s="17">
        <v>1.72</v>
      </c>
      <c r="CP521" s="17">
        <v>0</v>
      </c>
      <c r="CQ521" s="17">
        <v>34</v>
      </c>
      <c r="CR521" s="17">
        <v>22</v>
      </c>
      <c r="CS521" s="17">
        <v>507</v>
      </c>
      <c r="CT521" s="17">
        <v>210</v>
      </c>
      <c r="CU521" s="17">
        <v>389</v>
      </c>
      <c r="CV521" s="17">
        <v>184</v>
      </c>
      <c r="CW521" s="17">
        <v>111</v>
      </c>
      <c r="CX521" s="17">
        <v>36</v>
      </c>
      <c r="CY521" s="17">
        <v>0</v>
      </c>
      <c r="CZ521" s="17">
        <v>0</v>
      </c>
      <c r="DA521" s="17">
        <v>0</v>
      </c>
      <c r="DB521" s="15"/>
      <c r="DC521" s="15"/>
      <c r="DD521" s="15"/>
      <c r="DE521" s="15"/>
      <c r="DF521" s="15"/>
      <c r="DG521" s="15"/>
      <c r="DH521" s="15"/>
    </row>
    <row r="522" spans="1:112" ht="17.25" thickBot="1">
      <c r="A522" s="18" t="b">
        <v>1</v>
      </c>
      <c r="B522" s="18" t="b">
        <v>1</v>
      </c>
      <c r="C522" s="15"/>
      <c r="D522" s="15"/>
      <c r="E522" s="17">
        <v>202993</v>
      </c>
      <c r="F522" s="17">
        <v>0</v>
      </c>
      <c r="G522" s="17">
        <v>0</v>
      </c>
      <c r="H522" s="17">
        <v>0</v>
      </c>
      <c r="I522" s="17">
        <v>0</v>
      </c>
      <c r="J522" s="15">
        <v>0</v>
      </c>
      <c r="K522" s="17">
        <v>0</v>
      </c>
      <c r="L522" s="17">
        <v>3</v>
      </c>
      <c r="M522" s="15">
        <v>2</v>
      </c>
      <c r="N522" s="15"/>
      <c r="O522" s="17">
        <v>0</v>
      </c>
      <c r="P522" s="15" t="s">
        <v>175</v>
      </c>
      <c r="Q522" s="15">
        <v>0</v>
      </c>
      <c r="R522" s="17">
        <v>516</v>
      </c>
      <c r="S522" s="18" t="b">
        <v>0</v>
      </c>
      <c r="T522" s="15"/>
      <c r="U522" s="15"/>
      <c r="V522" s="17">
        <v>55</v>
      </c>
      <c r="W522" s="15" t="s">
        <v>953</v>
      </c>
      <c r="X522" s="15">
        <v>3.3</v>
      </c>
      <c r="Y522" s="18" t="b">
        <v>0</v>
      </c>
      <c r="Z522" s="15" t="s">
        <v>325</v>
      </c>
      <c r="AA522" s="15">
        <v>0.1</v>
      </c>
      <c r="AB522" s="18" t="b">
        <v>0</v>
      </c>
      <c r="AC522" s="15"/>
      <c r="AD522" s="15" t="s">
        <v>519</v>
      </c>
      <c r="AE522" s="17">
        <v>19</v>
      </c>
      <c r="AF522" s="17">
        <v>6</v>
      </c>
      <c r="AG522" s="17">
        <v>86</v>
      </c>
      <c r="AH522" s="17">
        <v>0</v>
      </c>
      <c r="AI522" s="17">
        <v>0</v>
      </c>
      <c r="AJ522" s="17">
        <v>0</v>
      </c>
      <c r="AK522" s="17">
        <v>0</v>
      </c>
      <c r="AL522" s="15">
        <v>0</v>
      </c>
      <c r="AM522" s="15">
        <v>15.6</v>
      </c>
      <c r="AN522" s="15" t="s">
        <v>325</v>
      </c>
      <c r="AO522" s="15"/>
      <c r="AP522" s="15"/>
      <c r="AQ522" s="15"/>
      <c r="AR522" s="15"/>
      <c r="AS522" s="18" t="b">
        <v>0</v>
      </c>
      <c r="AT522" s="15" t="s">
        <v>3147</v>
      </c>
      <c r="AU522" s="17">
        <v>1880</v>
      </c>
      <c r="AV522" s="17">
        <v>1</v>
      </c>
      <c r="AW522" s="17">
        <v>1</v>
      </c>
      <c r="AX522" s="17">
        <v>8</v>
      </c>
      <c r="AY522" s="17">
        <v>25</v>
      </c>
      <c r="AZ522" s="17">
        <v>0</v>
      </c>
      <c r="BA522" s="17">
        <v>0</v>
      </c>
      <c r="BB522" s="17">
        <v>0</v>
      </c>
      <c r="BC522" s="17">
        <v>7</v>
      </c>
      <c r="BD522" s="17">
        <v>0</v>
      </c>
      <c r="BE522" s="17">
        <v>0</v>
      </c>
      <c r="BF522" s="17">
        <v>4</v>
      </c>
      <c r="BG522" s="17">
        <v>366</v>
      </c>
      <c r="BH522" s="15">
        <v>349</v>
      </c>
      <c r="BI522" s="15">
        <v>197.8</v>
      </c>
      <c r="BJ522" s="15">
        <v>124</v>
      </c>
      <c r="BK522" s="15">
        <v>67.400000000000006</v>
      </c>
      <c r="BL522" s="17">
        <v>0</v>
      </c>
      <c r="BM522" s="17">
        <v>0</v>
      </c>
      <c r="BN522" s="17">
        <v>0</v>
      </c>
      <c r="BO522" s="17">
        <v>0</v>
      </c>
      <c r="BP522" s="17">
        <v>23</v>
      </c>
      <c r="BQ522" s="15">
        <v>0.72</v>
      </c>
      <c r="BR522" s="15">
        <v>0.84</v>
      </c>
      <c r="BS522" s="15">
        <v>1.56</v>
      </c>
      <c r="BT522" s="15">
        <v>23.65</v>
      </c>
      <c r="BU522" s="15"/>
      <c r="BV522" s="15"/>
      <c r="BW522" s="15"/>
      <c r="BX522" s="15"/>
      <c r="BY522" s="15"/>
      <c r="BZ522" s="15"/>
      <c r="CA522" s="15"/>
      <c r="CB522" s="15"/>
      <c r="CC522" s="17">
        <v>174</v>
      </c>
      <c r="CD522" s="17">
        <v>71</v>
      </c>
      <c r="CE522" s="17">
        <v>172</v>
      </c>
      <c r="CF522" s="17">
        <v>114</v>
      </c>
      <c r="CG522" s="17">
        <v>212</v>
      </c>
      <c r="CH522" s="17">
        <v>117</v>
      </c>
      <c r="CI522" s="17">
        <v>206</v>
      </c>
      <c r="CJ522" s="17">
        <v>103</v>
      </c>
      <c r="CK522" s="17">
        <v>0.03</v>
      </c>
      <c r="CL522" s="17">
        <v>0</v>
      </c>
      <c r="CM522" s="17">
        <v>0.04</v>
      </c>
      <c r="CN522" s="17">
        <v>7.0000000000000007E-2</v>
      </c>
      <c r="CO522" s="17">
        <v>1.1299999999999999</v>
      </c>
      <c r="CP522" s="17">
        <v>1.2</v>
      </c>
      <c r="CQ522" s="17">
        <v>131</v>
      </c>
      <c r="CR522" s="17">
        <v>82</v>
      </c>
      <c r="CS522" s="17">
        <v>368</v>
      </c>
      <c r="CT522" s="17">
        <v>125</v>
      </c>
      <c r="CU522" s="17">
        <v>130</v>
      </c>
      <c r="CV522" s="17">
        <v>52</v>
      </c>
      <c r="CW522" s="17">
        <v>421</v>
      </c>
      <c r="CX522" s="17">
        <v>160</v>
      </c>
      <c r="CY522" s="17">
        <v>1.1000000000000001</v>
      </c>
      <c r="CZ522" s="17">
        <v>0.38</v>
      </c>
      <c r="DA522" s="17">
        <v>0</v>
      </c>
      <c r="DB522" s="15"/>
      <c r="DC522" s="15"/>
      <c r="DD522" s="15"/>
      <c r="DE522" s="15"/>
      <c r="DF522" s="15"/>
      <c r="DG522" s="15"/>
      <c r="DH522" s="15"/>
    </row>
    <row r="523" spans="1:112" ht="165.75" thickBot="1">
      <c r="A523" s="18" t="b">
        <v>1</v>
      </c>
      <c r="B523" s="18" t="b">
        <v>1</v>
      </c>
      <c r="C523" s="17">
        <v>0</v>
      </c>
      <c r="D523" s="15"/>
      <c r="E523" s="17">
        <v>550839</v>
      </c>
      <c r="F523" s="17">
        <v>0</v>
      </c>
      <c r="G523" s="17">
        <v>0</v>
      </c>
      <c r="H523" s="17">
        <v>0</v>
      </c>
      <c r="I523" s="17">
        <v>0</v>
      </c>
      <c r="J523" s="15">
        <v>0</v>
      </c>
      <c r="K523" s="17">
        <v>0</v>
      </c>
      <c r="L523" s="17">
        <v>3</v>
      </c>
      <c r="M523" s="15">
        <v>0</v>
      </c>
      <c r="N523" s="15"/>
      <c r="O523" s="17">
        <v>0</v>
      </c>
      <c r="P523" s="15" t="s">
        <v>280</v>
      </c>
      <c r="Q523" s="15">
        <v>0</v>
      </c>
      <c r="R523" s="17">
        <v>517</v>
      </c>
      <c r="S523" s="18" t="b">
        <v>0</v>
      </c>
      <c r="T523" s="15" t="s">
        <v>5540</v>
      </c>
      <c r="U523" s="15" t="s">
        <v>5541</v>
      </c>
      <c r="V523" s="17">
        <v>55</v>
      </c>
      <c r="W523" s="15" t="s">
        <v>1665</v>
      </c>
      <c r="X523" s="15">
        <v>1.9</v>
      </c>
      <c r="Y523" s="18" t="b">
        <v>0</v>
      </c>
      <c r="Z523" s="15" t="s">
        <v>1666</v>
      </c>
      <c r="AA523" s="15">
        <v>0</v>
      </c>
      <c r="AB523" s="18" t="b">
        <v>0</v>
      </c>
      <c r="AC523" s="15"/>
      <c r="AD523" s="15" t="s">
        <v>543</v>
      </c>
      <c r="AE523" s="17">
        <v>19</v>
      </c>
      <c r="AF523" s="17">
        <v>6</v>
      </c>
      <c r="AG523" s="17">
        <v>46</v>
      </c>
      <c r="AH523" s="17">
        <v>0</v>
      </c>
      <c r="AI523" s="17">
        <v>0</v>
      </c>
      <c r="AJ523" s="17">
        <v>0</v>
      </c>
      <c r="AK523" s="17">
        <v>0</v>
      </c>
      <c r="AL523" s="15">
        <v>0</v>
      </c>
      <c r="AM523" s="15">
        <v>8.4</v>
      </c>
      <c r="AN523" s="15" t="s">
        <v>1666</v>
      </c>
      <c r="AO523" s="15"/>
      <c r="AP523" s="15"/>
      <c r="AQ523" s="15"/>
      <c r="AR523" s="15"/>
      <c r="AS523" s="18" t="b">
        <v>0</v>
      </c>
      <c r="AT523" s="15" t="s">
        <v>3150</v>
      </c>
      <c r="AU523" s="17">
        <v>972</v>
      </c>
      <c r="AV523" s="17">
        <v>0</v>
      </c>
      <c r="AW523" s="17">
        <v>2</v>
      </c>
      <c r="AX523" s="17">
        <v>2</v>
      </c>
      <c r="AY523" s="17">
        <v>13</v>
      </c>
      <c r="AZ523" s="17">
        <v>0</v>
      </c>
      <c r="BA523" s="17">
        <v>0</v>
      </c>
      <c r="BB523" s="17">
        <v>0</v>
      </c>
      <c r="BC523" s="17">
        <v>0</v>
      </c>
      <c r="BD523" s="17">
        <v>0</v>
      </c>
      <c r="BE523" s="17">
        <v>0</v>
      </c>
      <c r="BF523" s="17">
        <v>6</v>
      </c>
      <c r="BG523" s="17">
        <v>176</v>
      </c>
      <c r="BH523" s="15">
        <v>158.80000000000001</v>
      </c>
      <c r="BI523" s="15">
        <v>284.3</v>
      </c>
      <c r="BJ523" s="15">
        <v>234</v>
      </c>
      <c r="BK523" s="15">
        <v>67.599999999999994</v>
      </c>
      <c r="BL523" s="17">
        <v>0</v>
      </c>
      <c r="BM523" s="17">
        <v>0</v>
      </c>
      <c r="BN523" s="17">
        <v>0</v>
      </c>
      <c r="BO523" s="17">
        <v>0</v>
      </c>
      <c r="BP523" s="17">
        <v>10</v>
      </c>
      <c r="BQ523" s="15">
        <v>1.92</v>
      </c>
      <c r="BR523" s="15">
        <v>1.21</v>
      </c>
      <c r="BS523" s="15">
        <v>3.13</v>
      </c>
      <c r="BT523" s="15">
        <v>14.24</v>
      </c>
      <c r="BU523" s="15"/>
      <c r="BV523" s="15"/>
      <c r="BW523" s="15"/>
      <c r="BX523" s="15"/>
      <c r="BY523" s="15"/>
      <c r="BZ523" s="15"/>
      <c r="CA523" s="15"/>
      <c r="CB523" s="113" t="s">
        <v>5542</v>
      </c>
      <c r="CC523" s="17">
        <v>270</v>
      </c>
      <c r="CD523" s="17">
        <v>125</v>
      </c>
      <c r="CE523" s="17">
        <v>129</v>
      </c>
      <c r="CF523" s="17">
        <v>88</v>
      </c>
      <c r="CG523" s="17">
        <v>128</v>
      </c>
      <c r="CH523" s="17">
        <v>73</v>
      </c>
      <c r="CI523" s="17">
        <v>205</v>
      </c>
      <c r="CJ523" s="17">
        <v>102</v>
      </c>
      <c r="CK523" s="17">
        <v>0.18</v>
      </c>
      <c r="CL523" s="17">
        <v>0</v>
      </c>
      <c r="CM523" s="17">
        <v>0.11</v>
      </c>
      <c r="CN523" s="17">
        <v>0.28999999999999998</v>
      </c>
      <c r="CO523" s="17">
        <v>1.32</v>
      </c>
      <c r="CP523" s="17">
        <v>1.2</v>
      </c>
      <c r="CQ523" s="17">
        <v>201</v>
      </c>
      <c r="CR523" s="17">
        <v>126</v>
      </c>
      <c r="CS523" s="17">
        <v>438</v>
      </c>
      <c r="CT523" s="17">
        <v>169</v>
      </c>
      <c r="CU523" s="17">
        <v>295</v>
      </c>
      <c r="CV523" s="17">
        <v>127</v>
      </c>
      <c r="CW523" s="17">
        <v>557</v>
      </c>
      <c r="CX523" s="17">
        <v>246</v>
      </c>
      <c r="CY523" s="17">
        <v>0.93</v>
      </c>
      <c r="CZ523" s="17">
        <v>0.19</v>
      </c>
      <c r="DA523" s="17">
        <v>0</v>
      </c>
      <c r="DB523" s="15"/>
      <c r="DC523" s="15"/>
      <c r="DD523" s="15"/>
      <c r="DE523" s="15"/>
      <c r="DF523" s="15"/>
      <c r="DG523" s="15"/>
      <c r="DH523" s="15"/>
    </row>
    <row r="524" spans="1:112" ht="27.75" thickBot="1">
      <c r="A524" s="18" t="b">
        <v>1</v>
      </c>
      <c r="B524" s="18" t="b">
        <v>1</v>
      </c>
      <c r="C524" s="15"/>
      <c r="D524" s="15"/>
      <c r="E524" s="17">
        <v>482442</v>
      </c>
      <c r="F524" s="17">
        <v>0</v>
      </c>
      <c r="G524" s="17">
        <v>0</v>
      </c>
      <c r="H524" s="17">
        <v>0</v>
      </c>
      <c r="I524" s="17">
        <v>0</v>
      </c>
      <c r="J524" s="15">
        <v>0</v>
      </c>
      <c r="K524" s="17">
        <v>0</v>
      </c>
      <c r="L524" s="17">
        <v>3</v>
      </c>
      <c r="M524" s="15">
        <v>1.5</v>
      </c>
      <c r="N524" s="15"/>
      <c r="O524" s="17">
        <v>0</v>
      </c>
      <c r="P524" s="15" t="s">
        <v>960</v>
      </c>
      <c r="Q524" s="15">
        <v>0</v>
      </c>
      <c r="R524" s="17">
        <v>518</v>
      </c>
      <c r="S524" s="18" t="b">
        <v>0</v>
      </c>
      <c r="T524" s="15"/>
      <c r="U524" s="15"/>
      <c r="V524" s="17">
        <v>50</v>
      </c>
      <c r="W524" s="15" t="s">
        <v>961</v>
      </c>
      <c r="X524" s="15">
        <v>2.7</v>
      </c>
      <c r="Y524" s="18" t="b">
        <v>0</v>
      </c>
      <c r="Z524" s="15" t="s">
        <v>409</v>
      </c>
      <c r="AA524" s="15">
        <v>0.4</v>
      </c>
      <c r="AB524" s="18" t="b">
        <v>0</v>
      </c>
      <c r="AC524" s="15"/>
      <c r="AD524" s="15" t="s">
        <v>519</v>
      </c>
      <c r="AE524" s="17">
        <v>19</v>
      </c>
      <c r="AF524" s="17">
        <v>6</v>
      </c>
      <c r="AG524" s="17">
        <v>71</v>
      </c>
      <c r="AH524" s="17">
        <v>0</v>
      </c>
      <c r="AI524" s="17">
        <v>0</v>
      </c>
      <c r="AJ524" s="17">
        <v>0</v>
      </c>
      <c r="AK524" s="17">
        <v>0</v>
      </c>
      <c r="AL524" s="15">
        <v>0</v>
      </c>
      <c r="AM524" s="15">
        <v>14.2</v>
      </c>
      <c r="AN524" s="15" t="s">
        <v>1696</v>
      </c>
      <c r="AO524" s="15"/>
      <c r="AP524" s="15"/>
      <c r="AQ524" s="15"/>
      <c r="AR524" s="15"/>
      <c r="AS524" s="18" t="b">
        <v>0</v>
      </c>
      <c r="AT524" s="15" t="s">
        <v>3155</v>
      </c>
      <c r="AU524" s="17">
        <v>1388</v>
      </c>
      <c r="AV524" s="17">
        <v>2</v>
      </c>
      <c r="AW524" s="17">
        <v>4</v>
      </c>
      <c r="AX524" s="17">
        <v>3</v>
      </c>
      <c r="AY524" s="17">
        <v>23</v>
      </c>
      <c r="AZ524" s="17">
        <v>0</v>
      </c>
      <c r="BA524" s="17">
        <v>0</v>
      </c>
      <c r="BB524" s="17">
        <v>0</v>
      </c>
      <c r="BC524" s="17">
        <v>3</v>
      </c>
      <c r="BD524" s="17">
        <v>0</v>
      </c>
      <c r="BE524" s="17">
        <v>0</v>
      </c>
      <c r="BF524" s="17">
        <v>2</v>
      </c>
      <c r="BG524" s="17">
        <v>313</v>
      </c>
      <c r="BH524" s="15">
        <v>336</v>
      </c>
      <c r="BI524" s="15">
        <v>188.3</v>
      </c>
      <c r="BJ524" s="15">
        <v>156</v>
      </c>
      <c r="BK524" s="15">
        <v>68.2</v>
      </c>
      <c r="BL524" s="17">
        <v>0</v>
      </c>
      <c r="BM524" s="17">
        <v>0</v>
      </c>
      <c r="BN524" s="17">
        <v>0</v>
      </c>
      <c r="BO524" s="17">
        <v>0</v>
      </c>
      <c r="BP524" s="17">
        <v>13</v>
      </c>
      <c r="BQ524" s="15">
        <v>1.63</v>
      </c>
      <c r="BR524" s="15">
        <v>1.1100000000000001</v>
      </c>
      <c r="BS524" s="15">
        <v>2.74</v>
      </c>
      <c r="BT524" s="15">
        <v>26.67</v>
      </c>
      <c r="BU524" s="15"/>
      <c r="BV524" s="15"/>
      <c r="BW524" s="15"/>
      <c r="BX524" s="15"/>
      <c r="BY524" s="15"/>
      <c r="BZ524" s="15"/>
      <c r="CA524" s="15"/>
      <c r="CB524" s="15"/>
      <c r="CC524" s="17">
        <v>182</v>
      </c>
      <c r="CD524" s="17">
        <v>76</v>
      </c>
      <c r="CE524" s="17">
        <v>178</v>
      </c>
      <c r="CF524" s="17">
        <v>119</v>
      </c>
      <c r="CG524" s="17">
        <v>191</v>
      </c>
      <c r="CH524" s="17">
        <v>105</v>
      </c>
      <c r="CI524" s="17">
        <v>203</v>
      </c>
      <c r="CJ524" s="17">
        <v>101</v>
      </c>
      <c r="CK524" s="17">
        <v>0.11</v>
      </c>
      <c r="CL524" s="17">
        <v>0</v>
      </c>
      <c r="CM524" s="17">
        <v>7.0000000000000007E-2</v>
      </c>
      <c r="CN524" s="17">
        <v>0.18</v>
      </c>
      <c r="CO524" s="17">
        <v>1.73</v>
      </c>
      <c r="CP524" s="17">
        <v>1.49</v>
      </c>
      <c r="CQ524" s="17">
        <v>305</v>
      </c>
      <c r="CR524" s="17">
        <v>178</v>
      </c>
      <c r="CS524" s="17">
        <v>283</v>
      </c>
      <c r="CT524" s="17">
        <v>72</v>
      </c>
      <c r="CU524" s="17">
        <v>206</v>
      </c>
      <c r="CV524" s="17">
        <v>79</v>
      </c>
      <c r="CW524" s="17">
        <v>282</v>
      </c>
      <c r="CX524" s="17">
        <v>92</v>
      </c>
      <c r="CY524" s="17">
        <v>0.84</v>
      </c>
      <c r="CZ524" s="17">
        <v>0.19</v>
      </c>
      <c r="DA524" s="17">
        <v>0</v>
      </c>
      <c r="DB524" s="15"/>
      <c r="DC524" s="15"/>
      <c r="DD524" s="15"/>
      <c r="DE524" s="15"/>
      <c r="DF524" s="15"/>
      <c r="DG524" s="15"/>
      <c r="DH524" s="15"/>
    </row>
    <row r="525" spans="1:112" ht="17.25" thickBot="1">
      <c r="A525" s="18" t="b">
        <v>1</v>
      </c>
      <c r="B525" s="18" t="b">
        <v>1</v>
      </c>
      <c r="C525" s="15"/>
      <c r="D525" s="15"/>
      <c r="E525" s="17">
        <v>232787</v>
      </c>
      <c r="F525" s="17">
        <v>0</v>
      </c>
      <c r="G525" s="17">
        <v>0</v>
      </c>
      <c r="H525" s="17">
        <v>0</v>
      </c>
      <c r="I525" s="17">
        <v>0</v>
      </c>
      <c r="J525" s="15">
        <v>0</v>
      </c>
      <c r="K525" s="17">
        <v>0</v>
      </c>
      <c r="L525" s="17">
        <v>3</v>
      </c>
      <c r="M525" s="15">
        <v>2</v>
      </c>
      <c r="N525" s="15"/>
      <c r="O525" s="17">
        <v>0</v>
      </c>
      <c r="P525" s="15" t="s">
        <v>716</v>
      </c>
      <c r="Q525" s="15">
        <v>0</v>
      </c>
      <c r="R525" s="17">
        <v>519</v>
      </c>
      <c r="S525" s="18" t="b">
        <v>0</v>
      </c>
      <c r="T525" s="15"/>
      <c r="U525" s="15"/>
      <c r="V525" s="17">
        <v>55</v>
      </c>
      <c r="W525" s="15" t="s">
        <v>4512</v>
      </c>
      <c r="X525" s="15">
        <v>2.8</v>
      </c>
      <c r="Y525" s="18" t="b">
        <v>0</v>
      </c>
      <c r="Z525" s="15" t="s">
        <v>4513</v>
      </c>
      <c r="AA525" s="15">
        <v>0.2</v>
      </c>
      <c r="AB525" s="18" t="b">
        <v>0</v>
      </c>
      <c r="AC525" s="15"/>
      <c r="AD525" s="15" t="s">
        <v>519</v>
      </c>
      <c r="AE525" s="17">
        <v>19</v>
      </c>
      <c r="AF525" s="17">
        <v>6</v>
      </c>
      <c r="AG525" s="17">
        <v>44</v>
      </c>
      <c r="AH525" s="17">
        <v>0</v>
      </c>
      <c r="AI525" s="17">
        <v>0</v>
      </c>
      <c r="AJ525" s="17">
        <v>0</v>
      </c>
      <c r="AK525" s="17">
        <v>0</v>
      </c>
      <c r="AL525" s="15">
        <v>0</v>
      </c>
      <c r="AM525" s="15">
        <v>8</v>
      </c>
      <c r="AN525" s="15" t="s">
        <v>4513</v>
      </c>
      <c r="AO525" s="15"/>
      <c r="AP525" s="15"/>
      <c r="AQ525" s="15"/>
      <c r="AR525" s="15"/>
      <c r="AS525" s="18" t="b">
        <v>0</v>
      </c>
      <c r="AT525" s="15" t="s">
        <v>4514</v>
      </c>
      <c r="AU525" s="17">
        <v>1183</v>
      </c>
      <c r="AV525" s="17">
        <v>1</v>
      </c>
      <c r="AW525" s="17">
        <v>1</v>
      </c>
      <c r="AX525" s="17">
        <v>2</v>
      </c>
      <c r="AY525" s="17">
        <v>23</v>
      </c>
      <c r="AZ525" s="17">
        <v>0</v>
      </c>
      <c r="BA525" s="17">
        <v>0</v>
      </c>
      <c r="BB525" s="17">
        <v>0</v>
      </c>
      <c r="BC525" s="17">
        <v>2</v>
      </c>
      <c r="BD525" s="17">
        <v>0</v>
      </c>
      <c r="BE525" s="17">
        <v>0</v>
      </c>
      <c r="BF525" s="17">
        <v>3</v>
      </c>
      <c r="BG525" s="17">
        <v>211</v>
      </c>
      <c r="BH525" s="15">
        <v>190.6</v>
      </c>
      <c r="BI525" s="15">
        <v>205.9</v>
      </c>
      <c r="BJ525" s="15">
        <v>154</v>
      </c>
      <c r="BK525" s="15">
        <v>55.1</v>
      </c>
      <c r="BL525" s="17">
        <v>0</v>
      </c>
      <c r="BM525" s="17">
        <v>0</v>
      </c>
      <c r="BN525" s="17">
        <v>0</v>
      </c>
      <c r="BO525" s="17">
        <v>0</v>
      </c>
      <c r="BP525" s="17">
        <v>14</v>
      </c>
      <c r="BQ525" s="15">
        <v>1.23</v>
      </c>
      <c r="BR525" s="15">
        <v>0.7</v>
      </c>
      <c r="BS525" s="15">
        <v>1.93</v>
      </c>
      <c r="BT525" s="15">
        <v>19.03</v>
      </c>
      <c r="BU525" s="15"/>
      <c r="BV525" s="15"/>
      <c r="BW525" s="15"/>
      <c r="BX525" s="15"/>
      <c r="BY525" s="15"/>
      <c r="BZ525" s="15"/>
      <c r="CA525" s="15"/>
      <c r="CB525" s="15"/>
      <c r="CC525" s="17">
        <v>256</v>
      </c>
      <c r="CD525" s="17">
        <v>116</v>
      </c>
      <c r="CE525" s="17">
        <v>163</v>
      </c>
      <c r="CF525" s="17">
        <v>109</v>
      </c>
      <c r="CG525" s="17">
        <v>194</v>
      </c>
      <c r="CH525" s="17">
        <v>107</v>
      </c>
      <c r="CI525" s="17">
        <v>235</v>
      </c>
      <c r="CJ525" s="17">
        <v>121</v>
      </c>
      <c r="CK525" s="17">
        <v>0.09</v>
      </c>
      <c r="CL525" s="17">
        <v>0</v>
      </c>
      <c r="CM525" s="17">
        <v>0.05</v>
      </c>
      <c r="CN525" s="17">
        <v>0.14000000000000001</v>
      </c>
      <c r="CO525" s="17">
        <v>1.45</v>
      </c>
      <c r="CP525" s="17">
        <v>1.75</v>
      </c>
      <c r="CQ525" s="17">
        <v>145</v>
      </c>
      <c r="CR525" s="17">
        <v>90</v>
      </c>
      <c r="CS525" s="17">
        <v>382</v>
      </c>
      <c r="CT525" s="17">
        <v>133</v>
      </c>
      <c r="CU525" s="17">
        <v>197</v>
      </c>
      <c r="CV525" s="17">
        <v>74</v>
      </c>
      <c r="CW525" s="17">
        <v>348</v>
      </c>
      <c r="CX525" s="17">
        <v>127</v>
      </c>
      <c r="CY525" s="17">
        <v>1.07</v>
      </c>
      <c r="CZ525" s="17">
        <v>0.15</v>
      </c>
      <c r="DA525" s="17">
        <v>0</v>
      </c>
      <c r="DB525" s="15"/>
      <c r="DC525" s="15"/>
      <c r="DD525" s="15"/>
      <c r="DE525" s="15"/>
      <c r="DF525" s="15"/>
      <c r="DG525" s="15"/>
      <c r="DH525" s="15"/>
    </row>
    <row r="526" spans="1:112" ht="17.25" thickBot="1">
      <c r="A526" s="18" t="b">
        <v>1</v>
      </c>
      <c r="B526" s="18" t="b">
        <v>1</v>
      </c>
      <c r="C526" s="15"/>
      <c r="D526" s="15"/>
      <c r="E526" s="17">
        <v>570526</v>
      </c>
      <c r="F526" s="17">
        <v>0</v>
      </c>
      <c r="G526" s="17">
        <v>0</v>
      </c>
      <c r="H526" s="17">
        <v>0</v>
      </c>
      <c r="I526" s="17">
        <v>0</v>
      </c>
      <c r="J526" s="15">
        <v>0</v>
      </c>
      <c r="K526" s="17">
        <v>0</v>
      </c>
      <c r="L526" s="17">
        <v>3</v>
      </c>
      <c r="M526" s="15">
        <v>2</v>
      </c>
      <c r="N526" s="15"/>
      <c r="O526" s="17">
        <v>0</v>
      </c>
      <c r="P526" s="15" t="s">
        <v>540</v>
      </c>
      <c r="Q526" s="15">
        <v>0</v>
      </c>
      <c r="R526" s="17">
        <v>520</v>
      </c>
      <c r="S526" s="18" t="b">
        <v>0</v>
      </c>
      <c r="T526" s="15"/>
      <c r="U526" s="15"/>
      <c r="V526" s="17">
        <v>55</v>
      </c>
      <c r="W526" s="15" t="s">
        <v>1566</v>
      </c>
      <c r="X526" s="15">
        <v>2.1</v>
      </c>
      <c r="Y526" s="18" t="b">
        <v>0</v>
      </c>
      <c r="Z526" s="15" t="s">
        <v>1567</v>
      </c>
      <c r="AA526" s="15">
        <v>0.2</v>
      </c>
      <c r="AB526" s="18" t="b">
        <v>0</v>
      </c>
      <c r="AC526" s="15"/>
      <c r="AD526" s="15" t="s">
        <v>519</v>
      </c>
      <c r="AE526" s="17">
        <v>19</v>
      </c>
      <c r="AF526" s="17">
        <v>6</v>
      </c>
      <c r="AG526" s="17">
        <v>49</v>
      </c>
      <c r="AH526" s="17">
        <v>0</v>
      </c>
      <c r="AI526" s="17">
        <v>0</v>
      </c>
      <c r="AJ526" s="17">
        <v>0</v>
      </c>
      <c r="AK526" s="17">
        <v>0</v>
      </c>
      <c r="AL526" s="15">
        <v>0</v>
      </c>
      <c r="AM526" s="15">
        <v>8.9</v>
      </c>
      <c r="AN526" s="15" t="s">
        <v>1567</v>
      </c>
      <c r="AO526" s="15"/>
      <c r="AP526" s="15"/>
      <c r="AQ526" s="15"/>
      <c r="AR526" s="15"/>
      <c r="AS526" s="18" t="b">
        <v>0</v>
      </c>
      <c r="AT526" s="15" t="s">
        <v>3148</v>
      </c>
      <c r="AU526" s="17">
        <v>955</v>
      </c>
      <c r="AV526" s="17">
        <v>1</v>
      </c>
      <c r="AW526" s="17">
        <v>3</v>
      </c>
      <c r="AX526" s="17">
        <v>3</v>
      </c>
      <c r="AY526" s="17">
        <v>18</v>
      </c>
      <c r="AZ526" s="17">
        <v>0</v>
      </c>
      <c r="BA526" s="17">
        <v>0</v>
      </c>
      <c r="BB526" s="17">
        <v>0</v>
      </c>
      <c r="BC526" s="17">
        <v>2</v>
      </c>
      <c r="BD526" s="17">
        <v>0</v>
      </c>
      <c r="BE526" s="17">
        <v>0</v>
      </c>
      <c r="BF526" s="17">
        <v>0</v>
      </c>
      <c r="BG526" s="17">
        <v>163</v>
      </c>
      <c r="BH526" s="15">
        <v>164.6</v>
      </c>
      <c r="BI526" s="15">
        <v>106.4</v>
      </c>
      <c r="BJ526" s="15">
        <v>147</v>
      </c>
      <c r="BK526" s="15">
        <v>41.5</v>
      </c>
      <c r="BL526" s="17">
        <v>0</v>
      </c>
      <c r="BM526" s="17">
        <v>0</v>
      </c>
      <c r="BN526" s="17">
        <v>0</v>
      </c>
      <c r="BO526" s="17">
        <v>0</v>
      </c>
      <c r="BP526" s="17">
        <v>11</v>
      </c>
      <c r="BQ526" s="15">
        <v>1.23</v>
      </c>
      <c r="BR526" s="15">
        <v>0.43</v>
      </c>
      <c r="BS526" s="15">
        <v>1.66</v>
      </c>
      <c r="BT526" s="15">
        <v>13.66</v>
      </c>
      <c r="BU526" s="15"/>
      <c r="BV526" s="15"/>
      <c r="BW526" s="15"/>
      <c r="BX526" s="15"/>
      <c r="BY526" s="15"/>
      <c r="BZ526" s="15"/>
      <c r="CA526" s="15"/>
      <c r="CB526" s="15"/>
      <c r="CC526" s="17">
        <v>267</v>
      </c>
      <c r="CD526" s="17">
        <v>123</v>
      </c>
      <c r="CE526" s="17">
        <v>235</v>
      </c>
      <c r="CF526" s="17">
        <v>138</v>
      </c>
      <c r="CG526" s="17">
        <v>196</v>
      </c>
      <c r="CH526" s="17">
        <v>108</v>
      </c>
      <c r="CI526" s="17">
        <v>267</v>
      </c>
      <c r="CJ526" s="17">
        <v>129</v>
      </c>
      <c r="CK526" s="17">
        <v>0.12</v>
      </c>
      <c r="CL526" s="17">
        <v>0</v>
      </c>
      <c r="CM526" s="17">
        <v>0.04</v>
      </c>
      <c r="CN526" s="17">
        <v>0.16</v>
      </c>
      <c r="CO526" s="17">
        <v>1.29</v>
      </c>
      <c r="CP526" s="17">
        <v>1.7</v>
      </c>
      <c r="CQ526" s="17">
        <v>203</v>
      </c>
      <c r="CR526" s="17">
        <v>128</v>
      </c>
      <c r="CS526" s="17">
        <v>440</v>
      </c>
      <c r="CT526" s="17">
        <v>171</v>
      </c>
      <c r="CU526" s="17">
        <v>279</v>
      </c>
      <c r="CV526" s="17">
        <v>120</v>
      </c>
      <c r="CW526" s="17">
        <v>381</v>
      </c>
      <c r="CX526" s="17">
        <v>142</v>
      </c>
      <c r="CY526" s="17">
        <v>1.04</v>
      </c>
      <c r="CZ526" s="17">
        <v>0.28000000000000003</v>
      </c>
      <c r="DA526" s="17">
        <v>0</v>
      </c>
      <c r="DB526" s="15"/>
      <c r="DC526" s="15"/>
      <c r="DD526" s="15"/>
      <c r="DE526" s="15"/>
      <c r="DF526" s="15"/>
      <c r="DG526" s="15"/>
      <c r="DH526" s="15"/>
    </row>
    <row r="527" spans="1:112" ht="40.5" thickBot="1">
      <c r="A527" s="18" t="b">
        <v>1</v>
      </c>
      <c r="B527" s="18" t="b">
        <v>1</v>
      </c>
      <c r="C527" s="17">
        <v>0</v>
      </c>
      <c r="D527" s="15"/>
      <c r="E527" s="17">
        <v>445044</v>
      </c>
      <c r="F527" s="17">
        <v>0</v>
      </c>
      <c r="G527" s="17">
        <v>0</v>
      </c>
      <c r="H527" s="17">
        <v>0</v>
      </c>
      <c r="I527" s="17">
        <v>0</v>
      </c>
      <c r="J527" s="15">
        <v>0</v>
      </c>
      <c r="K527" s="17">
        <v>0</v>
      </c>
      <c r="L527" s="17">
        <v>3</v>
      </c>
      <c r="M527" s="15">
        <v>0</v>
      </c>
      <c r="N527" s="15"/>
      <c r="O527" s="17">
        <v>0</v>
      </c>
      <c r="P527" s="15" t="s">
        <v>958</v>
      </c>
      <c r="Q527" s="15">
        <v>0</v>
      </c>
      <c r="R527" s="17">
        <v>521</v>
      </c>
      <c r="S527" s="18" t="b">
        <v>0</v>
      </c>
      <c r="T527" s="15" t="s">
        <v>1607</v>
      </c>
      <c r="U527" s="15" t="s">
        <v>5543</v>
      </c>
      <c r="V527" s="17">
        <v>65</v>
      </c>
      <c r="W527" s="15" t="s">
        <v>959</v>
      </c>
      <c r="X527" s="15">
        <v>0</v>
      </c>
      <c r="Y527" s="18" t="b">
        <v>0</v>
      </c>
      <c r="Z527" s="15" t="s">
        <v>254</v>
      </c>
      <c r="AA527" s="15">
        <v>0</v>
      </c>
      <c r="AB527" s="18" t="b">
        <v>0</v>
      </c>
      <c r="AC527" s="15"/>
      <c r="AD527" s="15" t="s">
        <v>543</v>
      </c>
      <c r="AE527" s="17">
        <v>19</v>
      </c>
      <c r="AF527" s="17">
        <v>6</v>
      </c>
      <c r="AG527" s="17">
        <v>0</v>
      </c>
      <c r="AH527" s="17">
        <v>0</v>
      </c>
      <c r="AI527" s="17">
        <v>0</v>
      </c>
      <c r="AJ527" s="17">
        <v>0</v>
      </c>
      <c r="AK527" s="17">
        <v>0</v>
      </c>
      <c r="AL527" s="15">
        <v>0</v>
      </c>
      <c r="AM527" s="15">
        <v>0</v>
      </c>
      <c r="AN527" s="15" t="s">
        <v>254</v>
      </c>
      <c r="AO527" s="15"/>
      <c r="AP527" s="15"/>
      <c r="AQ527" s="15"/>
      <c r="AR527" s="15"/>
      <c r="AS527" s="18" t="b">
        <v>0</v>
      </c>
      <c r="AT527" s="15" t="s">
        <v>3145</v>
      </c>
      <c r="AU527" s="17">
        <v>0</v>
      </c>
      <c r="AV527" s="17">
        <v>0</v>
      </c>
      <c r="AW527" s="17">
        <v>0</v>
      </c>
      <c r="AX527" s="17">
        <v>0</v>
      </c>
      <c r="AY527" s="17">
        <v>0</v>
      </c>
      <c r="AZ527" s="17">
        <v>0</v>
      </c>
      <c r="BA527" s="17">
        <v>0</v>
      </c>
      <c r="BB527" s="17">
        <v>0</v>
      </c>
      <c r="BC527" s="17">
        <v>0</v>
      </c>
      <c r="BD527" s="17">
        <v>0</v>
      </c>
      <c r="BE527" s="17">
        <v>0</v>
      </c>
      <c r="BF527" s="17">
        <v>0</v>
      </c>
      <c r="BG527" s="17">
        <v>0</v>
      </c>
      <c r="BH527" s="15">
        <v>0</v>
      </c>
      <c r="BI527" s="15">
        <v>0</v>
      </c>
      <c r="BJ527" s="15">
        <v>0</v>
      </c>
      <c r="BK527" s="15">
        <v>0</v>
      </c>
      <c r="BL527" s="17">
        <v>0</v>
      </c>
      <c r="BM527" s="17">
        <v>0</v>
      </c>
      <c r="BN527" s="17">
        <v>0</v>
      </c>
      <c r="BO527" s="17">
        <v>0</v>
      </c>
      <c r="BP527" s="17">
        <v>0</v>
      </c>
      <c r="BQ527" s="15">
        <v>0</v>
      </c>
      <c r="BR527" s="15">
        <v>0</v>
      </c>
      <c r="BS527" s="15">
        <v>0</v>
      </c>
      <c r="BT527" s="15">
        <v>0</v>
      </c>
      <c r="BU527" s="15"/>
      <c r="BV527" s="15"/>
      <c r="BW527" s="15"/>
      <c r="BX527" s="15"/>
      <c r="BY527" s="15"/>
      <c r="BZ527" s="15"/>
      <c r="CA527" s="15"/>
      <c r="CB527" s="15"/>
      <c r="CC527" s="17">
        <v>555</v>
      </c>
      <c r="CD527" s="17">
        <v>244</v>
      </c>
      <c r="CE527" s="17">
        <v>555</v>
      </c>
      <c r="CF527" s="17">
        <v>244</v>
      </c>
      <c r="CG527" s="17">
        <v>555</v>
      </c>
      <c r="CH527" s="17">
        <v>244</v>
      </c>
      <c r="CI527" s="17">
        <v>555</v>
      </c>
      <c r="CJ527" s="17">
        <v>244</v>
      </c>
      <c r="CK527" s="17">
        <v>0</v>
      </c>
      <c r="CL527" s="17">
        <v>0</v>
      </c>
      <c r="CM527" s="17">
        <v>0</v>
      </c>
      <c r="CN527" s="17">
        <v>0</v>
      </c>
      <c r="CO527" s="17">
        <v>0</v>
      </c>
      <c r="CP527" s="17">
        <v>0</v>
      </c>
      <c r="CQ527" s="17">
        <v>46</v>
      </c>
      <c r="CR527" s="17">
        <v>33</v>
      </c>
      <c r="CS527" s="17">
        <v>519</v>
      </c>
      <c r="CT527" s="17">
        <v>221</v>
      </c>
      <c r="CU527" s="17">
        <v>555</v>
      </c>
      <c r="CV527" s="17">
        <v>244</v>
      </c>
      <c r="CW527" s="17">
        <v>549</v>
      </c>
      <c r="CX527" s="17">
        <v>240</v>
      </c>
      <c r="CY527" s="17">
        <v>0</v>
      </c>
      <c r="CZ527" s="17">
        <v>0</v>
      </c>
      <c r="DA527" s="17">
        <v>0</v>
      </c>
      <c r="DB527" s="15"/>
      <c r="DC527" s="15"/>
      <c r="DD527" s="15"/>
      <c r="DE527" s="15"/>
      <c r="DF527" s="15"/>
      <c r="DG527" s="15"/>
      <c r="DH527" s="15"/>
    </row>
    <row r="528" spans="1:112" ht="17.25" thickBot="1">
      <c r="A528" s="18" t="b">
        <v>1</v>
      </c>
      <c r="B528" s="18" t="b">
        <v>1</v>
      </c>
      <c r="C528" s="15"/>
      <c r="D528" s="15"/>
      <c r="E528" s="17">
        <v>547701</v>
      </c>
      <c r="F528" s="17">
        <v>0</v>
      </c>
      <c r="G528" s="17">
        <v>0</v>
      </c>
      <c r="H528" s="17">
        <v>0</v>
      </c>
      <c r="I528" s="17">
        <v>0</v>
      </c>
      <c r="J528" s="15">
        <v>0</v>
      </c>
      <c r="K528" s="17">
        <v>0</v>
      </c>
      <c r="L528" s="17">
        <v>3</v>
      </c>
      <c r="M528" s="15">
        <v>1.5</v>
      </c>
      <c r="N528" s="15"/>
      <c r="O528" s="17">
        <v>0</v>
      </c>
      <c r="P528" s="15" t="s">
        <v>1568</v>
      </c>
      <c r="Q528" s="15">
        <v>0</v>
      </c>
      <c r="R528" s="17">
        <v>522</v>
      </c>
      <c r="S528" s="18" t="b">
        <v>0</v>
      </c>
      <c r="T528" s="15"/>
      <c r="U528" s="15"/>
      <c r="V528" s="17">
        <v>50</v>
      </c>
      <c r="W528" s="15" t="s">
        <v>1569</v>
      </c>
      <c r="X528" s="15">
        <v>2.5</v>
      </c>
      <c r="Y528" s="18" t="b">
        <v>0</v>
      </c>
      <c r="Z528" s="15" t="s">
        <v>263</v>
      </c>
      <c r="AA528" s="15">
        <v>0.2</v>
      </c>
      <c r="AB528" s="18" t="b">
        <v>0</v>
      </c>
      <c r="AC528" s="15"/>
      <c r="AD528" s="15" t="s">
        <v>519</v>
      </c>
      <c r="AE528" s="17">
        <v>19</v>
      </c>
      <c r="AF528" s="17">
        <v>6</v>
      </c>
      <c r="AG528" s="17">
        <v>61</v>
      </c>
      <c r="AH528" s="17">
        <v>0</v>
      </c>
      <c r="AI528" s="17">
        <v>0</v>
      </c>
      <c r="AJ528" s="17">
        <v>0</v>
      </c>
      <c r="AK528" s="17">
        <v>0</v>
      </c>
      <c r="AL528" s="15">
        <v>0</v>
      </c>
      <c r="AM528" s="15">
        <v>12.2</v>
      </c>
      <c r="AN528" s="15" t="s">
        <v>263</v>
      </c>
      <c r="AO528" s="15"/>
      <c r="AP528" s="15"/>
      <c r="AQ528" s="15"/>
      <c r="AR528" s="15"/>
      <c r="AS528" s="18" t="b">
        <v>0</v>
      </c>
      <c r="AT528" s="15" t="s">
        <v>3153</v>
      </c>
      <c r="AU528" s="17">
        <v>1471</v>
      </c>
      <c r="AV528" s="17">
        <v>2</v>
      </c>
      <c r="AW528" s="17">
        <v>2</v>
      </c>
      <c r="AX528" s="17">
        <v>5</v>
      </c>
      <c r="AY528" s="17">
        <v>28</v>
      </c>
      <c r="AZ528" s="17">
        <v>0</v>
      </c>
      <c r="BA528" s="17">
        <v>0</v>
      </c>
      <c r="BB528" s="17">
        <v>0</v>
      </c>
      <c r="BC528" s="17">
        <v>5</v>
      </c>
      <c r="BD528" s="17">
        <v>0</v>
      </c>
      <c r="BE528" s="17">
        <v>0</v>
      </c>
      <c r="BF528" s="17">
        <v>6</v>
      </c>
      <c r="BG528" s="17">
        <v>237</v>
      </c>
      <c r="BH528" s="15">
        <v>259.39999999999998</v>
      </c>
      <c r="BI528" s="15">
        <v>138.1</v>
      </c>
      <c r="BJ528" s="15">
        <v>158</v>
      </c>
      <c r="BK528" s="15">
        <v>55.5</v>
      </c>
      <c r="BL528" s="17">
        <v>0</v>
      </c>
      <c r="BM528" s="17">
        <v>0</v>
      </c>
      <c r="BN528" s="17">
        <v>0</v>
      </c>
      <c r="BO528" s="17">
        <v>0</v>
      </c>
      <c r="BP528" s="17">
        <v>18</v>
      </c>
      <c r="BQ528" s="15">
        <v>1.5</v>
      </c>
      <c r="BR528" s="15">
        <v>1.29</v>
      </c>
      <c r="BS528" s="15">
        <v>2.79</v>
      </c>
      <c r="BT528" s="15">
        <v>24.8</v>
      </c>
      <c r="BU528" s="15"/>
      <c r="BV528" s="15"/>
      <c r="BW528" s="15"/>
      <c r="BX528" s="15"/>
      <c r="BY528" s="15"/>
      <c r="BZ528" s="15"/>
      <c r="CA528" s="15"/>
      <c r="CB528" s="15"/>
      <c r="CC528" s="17">
        <v>220</v>
      </c>
      <c r="CD528" s="17">
        <v>97</v>
      </c>
      <c r="CE528" s="17">
        <v>209</v>
      </c>
      <c r="CF528" s="17">
        <v>132</v>
      </c>
      <c r="CG528" s="17">
        <v>190</v>
      </c>
      <c r="CH528" s="17">
        <v>104</v>
      </c>
      <c r="CI528" s="17">
        <v>234</v>
      </c>
      <c r="CJ528" s="17">
        <v>120</v>
      </c>
      <c r="CK528" s="17">
        <v>0.09</v>
      </c>
      <c r="CL528" s="17">
        <v>0</v>
      </c>
      <c r="CM528" s="17">
        <v>0.08</v>
      </c>
      <c r="CN528" s="17">
        <v>0.17</v>
      </c>
      <c r="CO528" s="17">
        <v>1.52</v>
      </c>
      <c r="CP528" s="17">
        <v>1.71</v>
      </c>
      <c r="CQ528" s="17">
        <v>347</v>
      </c>
      <c r="CR528" s="17">
        <v>207</v>
      </c>
      <c r="CS528" s="17">
        <v>325</v>
      </c>
      <c r="CT528" s="17">
        <v>101</v>
      </c>
      <c r="CU528" s="17">
        <v>233</v>
      </c>
      <c r="CV528" s="17">
        <v>90</v>
      </c>
      <c r="CW528" s="17">
        <v>346</v>
      </c>
      <c r="CX528" s="17">
        <v>126</v>
      </c>
      <c r="CY528" s="17">
        <v>1.1000000000000001</v>
      </c>
      <c r="CZ528" s="17">
        <v>0.31</v>
      </c>
      <c r="DA528" s="17">
        <v>0</v>
      </c>
      <c r="DB528" s="15"/>
      <c r="DC528" s="15"/>
      <c r="DD528" s="15"/>
      <c r="DE528" s="15"/>
      <c r="DF528" s="15"/>
      <c r="DG528" s="15"/>
      <c r="DH528" s="15"/>
    </row>
    <row r="529" spans="1:112" ht="17.25" thickBot="1">
      <c r="A529" s="18" t="b">
        <v>1</v>
      </c>
      <c r="B529" s="18" t="b">
        <v>1</v>
      </c>
      <c r="C529" s="15"/>
      <c r="D529" s="15"/>
      <c r="E529" s="17">
        <v>499721</v>
      </c>
      <c r="F529" s="17">
        <v>0</v>
      </c>
      <c r="G529" s="17">
        <v>0</v>
      </c>
      <c r="H529" s="17">
        <v>0</v>
      </c>
      <c r="I529" s="17">
        <v>0</v>
      </c>
      <c r="J529" s="15">
        <v>0</v>
      </c>
      <c r="K529" s="17">
        <v>0</v>
      </c>
      <c r="L529" s="17">
        <v>3</v>
      </c>
      <c r="M529" s="15">
        <v>1.5</v>
      </c>
      <c r="N529" s="15"/>
      <c r="O529" s="17">
        <v>0</v>
      </c>
      <c r="P529" s="15" t="s">
        <v>1662</v>
      </c>
      <c r="Q529" s="15">
        <v>0</v>
      </c>
      <c r="R529" s="17">
        <v>523</v>
      </c>
      <c r="S529" s="18" t="b">
        <v>0</v>
      </c>
      <c r="T529" s="15"/>
      <c r="U529" s="15"/>
      <c r="V529" s="17">
        <v>50</v>
      </c>
      <c r="W529" s="15" t="s">
        <v>1663</v>
      </c>
      <c r="X529" s="15">
        <v>0</v>
      </c>
      <c r="Y529" s="18" t="b">
        <v>0</v>
      </c>
      <c r="Z529" s="15" t="s">
        <v>1664</v>
      </c>
      <c r="AA529" s="15">
        <v>0.1</v>
      </c>
      <c r="AB529" s="18" t="b">
        <v>0</v>
      </c>
      <c r="AC529" s="15"/>
      <c r="AD529" s="15" t="s">
        <v>519</v>
      </c>
      <c r="AE529" s="17">
        <v>19</v>
      </c>
      <c r="AF529" s="17">
        <v>6</v>
      </c>
      <c r="AG529" s="17">
        <v>0</v>
      </c>
      <c r="AH529" s="17">
        <v>0</v>
      </c>
      <c r="AI529" s="17">
        <v>0</v>
      </c>
      <c r="AJ529" s="17">
        <v>0</v>
      </c>
      <c r="AK529" s="17">
        <v>0</v>
      </c>
      <c r="AL529" s="15">
        <v>0</v>
      </c>
      <c r="AM529" s="15">
        <v>0</v>
      </c>
      <c r="AN529" s="15" t="s">
        <v>1664</v>
      </c>
      <c r="AO529" s="15"/>
      <c r="AP529" s="15"/>
      <c r="AQ529" s="15"/>
      <c r="AR529" s="15"/>
      <c r="AS529" s="18" t="b">
        <v>0</v>
      </c>
      <c r="AT529" s="15" t="s">
        <v>3154</v>
      </c>
      <c r="AU529" s="17">
        <v>0</v>
      </c>
      <c r="AV529" s="17">
        <v>0</v>
      </c>
      <c r="AW529" s="17">
        <v>0</v>
      </c>
      <c r="AX529" s="17">
        <v>0</v>
      </c>
      <c r="AY529" s="17">
        <v>0</v>
      </c>
      <c r="AZ529" s="17">
        <v>0</v>
      </c>
      <c r="BA529" s="17">
        <v>0</v>
      </c>
      <c r="BB529" s="17">
        <v>0</v>
      </c>
      <c r="BC529" s="17">
        <v>0</v>
      </c>
      <c r="BD529" s="17">
        <v>0</v>
      </c>
      <c r="BE529" s="17">
        <v>0</v>
      </c>
      <c r="BF529" s="17">
        <v>0</v>
      </c>
      <c r="BG529" s="17">
        <v>0</v>
      </c>
      <c r="BH529" s="15">
        <v>0</v>
      </c>
      <c r="BI529" s="15">
        <v>0</v>
      </c>
      <c r="BJ529" s="15">
        <v>0</v>
      </c>
      <c r="BK529" s="15">
        <v>0</v>
      </c>
      <c r="BL529" s="17">
        <v>0</v>
      </c>
      <c r="BM529" s="17">
        <v>0</v>
      </c>
      <c r="BN529" s="17">
        <v>0</v>
      </c>
      <c r="BO529" s="17">
        <v>0</v>
      </c>
      <c r="BP529" s="17">
        <v>0</v>
      </c>
      <c r="BQ529" s="15">
        <v>0</v>
      </c>
      <c r="BR529" s="15">
        <v>0</v>
      </c>
      <c r="BS529" s="15">
        <v>0</v>
      </c>
      <c r="BT529" s="15">
        <v>0</v>
      </c>
      <c r="BU529" s="15"/>
      <c r="BV529" s="15"/>
      <c r="BW529" s="15"/>
      <c r="BX529" s="15"/>
      <c r="BY529" s="15"/>
      <c r="BZ529" s="15"/>
      <c r="CA529" s="15"/>
      <c r="CB529" s="15"/>
      <c r="CC529" s="17">
        <v>520</v>
      </c>
      <c r="CD529" s="17">
        <v>220</v>
      </c>
      <c r="CE529" s="17">
        <v>519</v>
      </c>
      <c r="CF529" s="17">
        <v>220</v>
      </c>
      <c r="CG529" s="17">
        <v>516</v>
      </c>
      <c r="CH529" s="17">
        <v>219</v>
      </c>
      <c r="CI529" s="17">
        <v>520</v>
      </c>
      <c r="CJ529" s="17">
        <v>220</v>
      </c>
      <c r="CK529" s="17">
        <v>0</v>
      </c>
      <c r="CL529" s="17">
        <v>0</v>
      </c>
      <c r="CM529" s="17">
        <v>0</v>
      </c>
      <c r="CN529" s="17">
        <v>0</v>
      </c>
      <c r="CO529" s="17">
        <v>0</v>
      </c>
      <c r="CP529" s="17">
        <v>0</v>
      </c>
      <c r="CQ529" s="17">
        <v>323</v>
      </c>
      <c r="CR529" s="17">
        <v>187</v>
      </c>
      <c r="CS529" s="17">
        <v>301</v>
      </c>
      <c r="CT529" s="17">
        <v>81</v>
      </c>
      <c r="CU529" s="17">
        <v>520</v>
      </c>
      <c r="CV529" s="17">
        <v>220</v>
      </c>
      <c r="CW529" s="17">
        <v>445</v>
      </c>
      <c r="CX529" s="17">
        <v>173</v>
      </c>
      <c r="CY529" s="17">
        <v>0</v>
      </c>
      <c r="CZ529" s="17">
        <v>0</v>
      </c>
      <c r="DA529" s="17">
        <v>0</v>
      </c>
      <c r="DB529" s="15"/>
      <c r="DC529" s="15"/>
      <c r="DD529" s="15"/>
      <c r="DE529" s="15"/>
      <c r="DF529" s="15"/>
      <c r="DG529" s="15"/>
      <c r="DH529" s="15"/>
    </row>
    <row r="530" spans="1:112" ht="17.25" thickBot="1">
      <c r="A530" s="18" t="b">
        <v>1</v>
      </c>
      <c r="B530" s="18" t="b">
        <v>1</v>
      </c>
      <c r="C530" s="15"/>
      <c r="D530" s="15"/>
      <c r="E530" s="17">
        <v>499726</v>
      </c>
      <c r="F530" s="17">
        <v>0</v>
      </c>
      <c r="G530" s="17">
        <v>0</v>
      </c>
      <c r="H530" s="17">
        <v>0</v>
      </c>
      <c r="I530" s="17">
        <v>0</v>
      </c>
      <c r="J530" s="15">
        <v>0</v>
      </c>
      <c r="K530" s="17">
        <v>0</v>
      </c>
      <c r="L530" s="17">
        <v>3</v>
      </c>
      <c r="M530" s="15">
        <v>1</v>
      </c>
      <c r="N530" s="15"/>
      <c r="O530" s="17">
        <v>0</v>
      </c>
      <c r="P530" s="15" t="s">
        <v>710</v>
      </c>
      <c r="Q530" s="15">
        <v>0</v>
      </c>
      <c r="R530" s="17">
        <v>524</v>
      </c>
      <c r="S530" s="18" t="b">
        <v>0</v>
      </c>
      <c r="T530" s="15"/>
      <c r="U530" s="15"/>
      <c r="V530" s="17">
        <v>45</v>
      </c>
      <c r="W530" s="15" t="s">
        <v>1894</v>
      </c>
      <c r="X530" s="15">
        <v>1</v>
      </c>
      <c r="Y530" s="18" t="b">
        <v>0</v>
      </c>
      <c r="Z530" s="15" t="s">
        <v>1895</v>
      </c>
      <c r="AA530" s="15">
        <v>0.8</v>
      </c>
      <c r="AB530" s="18" t="b">
        <v>0</v>
      </c>
      <c r="AC530" s="15"/>
      <c r="AD530" s="15" t="s">
        <v>519</v>
      </c>
      <c r="AE530" s="17">
        <v>19</v>
      </c>
      <c r="AF530" s="17">
        <v>6</v>
      </c>
      <c r="AG530" s="17">
        <v>1</v>
      </c>
      <c r="AH530" s="17">
        <v>0</v>
      </c>
      <c r="AI530" s="17">
        <v>0</v>
      </c>
      <c r="AJ530" s="17">
        <v>0</v>
      </c>
      <c r="AK530" s="17">
        <v>0</v>
      </c>
      <c r="AL530" s="15">
        <v>0</v>
      </c>
      <c r="AM530" s="15">
        <v>0.2</v>
      </c>
      <c r="AN530" s="15" t="s">
        <v>1895</v>
      </c>
      <c r="AO530" s="15"/>
      <c r="AP530" s="15"/>
      <c r="AQ530" s="15"/>
      <c r="AR530" s="15"/>
      <c r="AS530" s="18" t="b">
        <v>0</v>
      </c>
      <c r="AT530" s="15" t="s">
        <v>3158</v>
      </c>
      <c r="AU530" s="17">
        <v>14</v>
      </c>
      <c r="AV530" s="17">
        <v>0</v>
      </c>
      <c r="AW530" s="17">
        <v>0</v>
      </c>
      <c r="AX530" s="17">
        <v>0</v>
      </c>
      <c r="AY530" s="17">
        <v>0</v>
      </c>
      <c r="AZ530" s="17">
        <v>0</v>
      </c>
      <c r="BA530" s="17">
        <v>0</v>
      </c>
      <c r="BB530" s="17">
        <v>0</v>
      </c>
      <c r="BC530" s="17">
        <v>0</v>
      </c>
      <c r="BD530" s="17">
        <v>0</v>
      </c>
      <c r="BE530" s="17">
        <v>0</v>
      </c>
      <c r="BF530" s="17">
        <v>0</v>
      </c>
      <c r="BG530" s="17">
        <v>3</v>
      </c>
      <c r="BH530" s="15">
        <v>0.6</v>
      </c>
      <c r="BI530" s="15">
        <v>1.8</v>
      </c>
      <c r="BJ530" s="15">
        <v>0</v>
      </c>
      <c r="BK530" s="15">
        <v>0.2</v>
      </c>
      <c r="BL530" s="17">
        <v>0</v>
      </c>
      <c r="BM530" s="17">
        <v>0</v>
      </c>
      <c r="BN530" s="17">
        <v>0</v>
      </c>
      <c r="BO530" s="17">
        <v>0</v>
      </c>
      <c r="BP530" s="17">
        <v>0</v>
      </c>
      <c r="BQ530" s="15">
        <v>0</v>
      </c>
      <c r="BR530" s="15">
        <v>0.01</v>
      </c>
      <c r="BS530" s="15">
        <v>0.01</v>
      </c>
      <c r="BT530" s="15">
        <v>0.75</v>
      </c>
      <c r="BU530" s="15"/>
      <c r="BV530" s="15"/>
      <c r="BW530" s="15"/>
      <c r="BX530" s="15"/>
      <c r="BY530" s="15"/>
      <c r="BZ530" s="15"/>
      <c r="CA530" s="15"/>
      <c r="CB530" s="15"/>
      <c r="CC530" s="17">
        <v>392</v>
      </c>
      <c r="CD530" s="17">
        <v>184</v>
      </c>
      <c r="CE530" s="17">
        <v>367</v>
      </c>
      <c r="CF530" s="17">
        <v>183</v>
      </c>
      <c r="CG530" s="17">
        <v>451</v>
      </c>
      <c r="CH530" s="17">
        <v>191</v>
      </c>
      <c r="CI530" s="17">
        <v>394</v>
      </c>
      <c r="CJ530" s="17">
        <v>186</v>
      </c>
      <c r="CK530" s="17">
        <v>0</v>
      </c>
      <c r="CL530" s="17">
        <v>0</v>
      </c>
      <c r="CM530" s="17">
        <v>0.06</v>
      </c>
      <c r="CN530" s="17">
        <v>0.06</v>
      </c>
      <c r="CO530" s="17">
        <v>4.82</v>
      </c>
      <c r="CP530" s="17">
        <v>0</v>
      </c>
      <c r="CQ530" s="17">
        <v>450</v>
      </c>
      <c r="CR530" s="17">
        <v>235</v>
      </c>
      <c r="CS530" s="17">
        <v>149</v>
      </c>
      <c r="CT530" s="17">
        <v>14</v>
      </c>
      <c r="CU530" s="17">
        <v>363</v>
      </c>
      <c r="CV530" s="17">
        <v>165</v>
      </c>
      <c r="CW530" s="17">
        <v>214</v>
      </c>
      <c r="CX530" s="17">
        <v>70</v>
      </c>
      <c r="CY530" s="17">
        <v>0</v>
      </c>
      <c r="CZ530" s="17">
        <v>0</v>
      </c>
      <c r="DA530" s="17">
        <v>0</v>
      </c>
      <c r="DB530" s="15"/>
      <c r="DC530" s="15"/>
      <c r="DD530" s="15"/>
      <c r="DE530" s="15"/>
      <c r="DF530" s="15"/>
      <c r="DG530" s="15"/>
      <c r="DH530" s="15"/>
    </row>
    <row r="531" spans="1:112" ht="17.25" thickBot="1">
      <c r="A531" s="18" t="b">
        <v>1</v>
      </c>
      <c r="B531" s="18" t="b">
        <v>1</v>
      </c>
      <c r="C531" s="15"/>
      <c r="D531" s="15"/>
      <c r="E531" s="17">
        <v>551226</v>
      </c>
      <c r="F531" s="17">
        <v>0</v>
      </c>
      <c r="G531" s="17">
        <v>0</v>
      </c>
      <c r="H531" s="17">
        <v>0</v>
      </c>
      <c r="I531" s="17">
        <v>0</v>
      </c>
      <c r="J531" s="15">
        <v>0</v>
      </c>
      <c r="K531" s="17">
        <v>0</v>
      </c>
      <c r="L531" s="17">
        <v>3</v>
      </c>
      <c r="M531" s="15">
        <v>2.1</v>
      </c>
      <c r="N531" s="15"/>
      <c r="O531" s="17">
        <v>0</v>
      </c>
      <c r="P531" s="15" t="s">
        <v>4135</v>
      </c>
      <c r="Q531" s="15">
        <v>0</v>
      </c>
      <c r="R531" s="17">
        <v>525</v>
      </c>
      <c r="S531" s="18" t="b">
        <v>0</v>
      </c>
      <c r="T531" s="15"/>
      <c r="U531" s="15"/>
      <c r="V531" s="17">
        <v>60</v>
      </c>
      <c r="W531" s="15" t="s">
        <v>3707</v>
      </c>
      <c r="X531" s="15">
        <v>3.8</v>
      </c>
      <c r="Y531" s="18" t="b">
        <v>0</v>
      </c>
      <c r="Z531" s="15" t="s">
        <v>5544</v>
      </c>
      <c r="AA531" s="15">
        <v>5.3</v>
      </c>
      <c r="AB531" s="18" t="b">
        <v>0</v>
      </c>
      <c r="AC531" s="15"/>
      <c r="AD531" s="15" t="s">
        <v>519</v>
      </c>
      <c r="AE531" s="17">
        <v>19</v>
      </c>
      <c r="AF531" s="17">
        <v>6</v>
      </c>
      <c r="AG531" s="17">
        <v>135</v>
      </c>
      <c r="AH531" s="17">
        <v>0</v>
      </c>
      <c r="AI531" s="17">
        <v>0</v>
      </c>
      <c r="AJ531" s="17">
        <v>0</v>
      </c>
      <c r="AK531" s="17">
        <v>0</v>
      </c>
      <c r="AL531" s="15">
        <v>0</v>
      </c>
      <c r="AM531" s="15">
        <v>22.5</v>
      </c>
      <c r="AN531" s="15" t="s">
        <v>5544</v>
      </c>
      <c r="AO531" s="15"/>
      <c r="AP531" s="15"/>
      <c r="AQ531" s="15"/>
      <c r="AR531" s="15"/>
      <c r="AS531" s="18" t="b">
        <v>0</v>
      </c>
      <c r="AT531" s="15" t="s">
        <v>3710</v>
      </c>
      <c r="AU531" s="17">
        <v>3017</v>
      </c>
      <c r="AV531" s="17">
        <v>3</v>
      </c>
      <c r="AW531" s="17">
        <v>4</v>
      </c>
      <c r="AX531" s="17">
        <v>8</v>
      </c>
      <c r="AY531" s="17">
        <v>50</v>
      </c>
      <c r="AZ531" s="17">
        <v>0</v>
      </c>
      <c r="BA531" s="17">
        <v>0</v>
      </c>
      <c r="BB531" s="17">
        <v>0</v>
      </c>
      <c r="BC531" s="17">
        <v>7</v>
      </c>
      <c r="BD531" s="17">
        <v>0</v>
      </c>
      <c r="BE531" s="17">
        <v>0</v>
      </c>
      <c r="BF531" s="17">
        <v>7</v>
      </c>
      <c r="BG531" s="17">
        <v>659</v>
      </c>
      <c r="BH531" s="15">
        <v>657.2</v>
      </c>
      <c r="BI531" s="15">
        <v>622.79999999999995</v>
      </c>
      <c r="BJ531" s="15">
        <v>183</v>
      </c>
      <c r="BK531" s="15">
        <v>146.30000000000001</v>
      </c>
      <c r="BL531" s="17">
        <v>0</v>
      </c>
      <c r="BM531" s="17">
        <v>0</v>
      </c>
      <c r="BN531" s="17">
        <v>0</v>
      </c>
      <c r="BO531" s="17">
        <v>0</v>
      </c>
      <c r="BP531" s="17">
        <v>35</v>
      </c>
      <c r="BQ531" s="15">
        <v>1.99</v>
      </c>
      <c r="BR531" s="15">
        <v>2.96</v>
      </c>
      <c r="BS531" s="15">
        <v>4.95</v>
      </c>
      <c r="BT531" s="15">
        <v>48.3</v>
      </c>
      <c r="BU531" s="15"/>
      <c r="BV531" s="15"/>
      <c r="BW531" s="15"/>
      <c r="BX531" s="15"/>
      <c r="BY531" s="15"/>
      <c r="BZ531" s="15"/>
      <c r="CA531" s="15"/>
      <c r="CB531" s="15"/>
      <c r="CC531" s="17">
        <v>59</v>
      </c>
      <c r="CD531" s="17">
        <v>16</v>
      </c>
      <c r="CE531" s="17">
        <v>30</v>
      </c>
      <c r="CF531" s="17">
        <v>29</v>
      </c>
      <c r="CG531" s="17">
        <v>171</v>
      </c>
      <c r="CH531" s="17">
        <v>90</v>
      </c>
      <c r="CI531" s="17">
        <v>55</v>
      </c>
      <c r="CJ531" s="17">
        <v>35</v>
      </c>
      <c r="CK531" s="17">
        <v>0.06</v>
      </c>
      <c r="CL531" s="17">
        <v>0</v>
      </c>
      <c r="CM531" s="17">
        <v>0.09</v>
      </c>
      <c r="CN531" s="17">
        <v>0.15</v>
      </c>
      <c r="CO531" s="17">
        <v>1.44</v>
      </c>
      <c r="CP531" s="17">
        <v>1.49</v>
      </c>
      <c r="CQ531" s="17">
        <v>103</v>
      </c>
      <c r="CR531" s="17">
        <v>67</v>
      </c>
      <c r="CS531" s="17">
        <v>497</v>
      </c>
      <c r="CT531" s="17">
        <v>202</v>
      </c>
      <c r="CU531" s="17">
        <v>74</v>
      </c>
      <c r="CV531" s="17">
        <v>33</v>
      </c>
      <c r="CW531" s="17">
        <v>73</v>
      </c>
      <c r="CX531" s="17">
        <v>23</v>
      </c>
      <c r="CY531" s="17">
        <v>1.04</v>
      </c>
      <c r="CZ531" s="17">
        <v>0.24</v>
      </c>
      <c r="DA531" s="17">
        <v>0</v>
      </c>
      <c r="DB531" s="15"/>
      <c r="DC531" s="15"/>
      <c r="DD531" s="15"/>
      <c r="DE531" s="15"/>
      <c r="DF531" s="15"/>
      <c r="DG531" s="15"/>
      <c r="DH531" s="15"/>
    </row>
    <row r="532" spans="1:112" ht="27.75" thickBot="1">
      <c r="A532" s="18" t="b">
        <v>1</v>
      </c>
      <c r="B532" s="18" t="b">
        <v>1</v>
      </c>
      <c r="C532" s="15"/>
      <c r="D532" s="15"/>
      <c r="E532" s="17">
        <v>154566</v>
      </c>
      <c r="F532" s="17">
        <v>0</v>
      </c>
      <c r="G532" s="17">
        <v>0</v>
      </c>
      <c r="H532" s="17">
        <v>0</v>
      </c>
      <c r="I532" s="17">
        <v>0</v>
      </c>
      <c r="J532" s="15">
        <v>0</v>
      </c>
      <c r="K532" s="17">
        <v>0</v>
      </c>
      <c r="L532" s="17">
        <v>4</v>
      </c>
      <c r="M532" s="15">
        <v>2</v>
      </c>
      <c r="N532" s="15"/>
      <c r="O532" s="17">
        <v>0</v>
      </c>
      <c r="P532" s="15" t="s">
        <v>601</v>
      </c>
      <c r="Q532" s="15">
        <v>0</v>
      </c>
      <c r="R532" s="17">
        <v>526</v>
      </c>
      <c r="S532" s="18" t="b">
        <v>0</v>
      </c>
      <c r="T532" s="15"/>
      <c r="U532" s="15"/>
      <c r="V532" s="17">
        <v>60</v>
      </c>
      <c r="W532" s="15" t="s">
        <v>602</v>
      </c>
      <c r="X532" s="15">
        <v>2.7</v>
      </c>
      <c r="Y532" s="18" t="b">
        <v>0</v>
      </c>
      <c r="Z532" s="15" t="s">
        <v>1487</v>
      </c>
      <c r="AA532" s="15">
        <v>3.8</v>
      </c>
      <c r="AB532" s="18" t="b">
        <v>0</v>
      </c>
      <c r="AC532" s="15"/>
      <c r="AD532" s="15" t="s">
        <v>519</v>
      </c>
      <c r="AE532" s="17">
        <v>19</v>
      </c>
      <c r="AF532" s="17">
        <v>6</v>
      </c>
      <c r="AG532" s="17">
        <v>40</v>
      </c>
      <c r="AH532" s="17">
        <v>0</v>
      </c>
      <c r="AI532" s="17">
        <v>0</v>
      </c>
      <c r="AJ532" s="17">
        <v>0</v>
      </c>
      <c r="AK532" s="17">
        <v>0</v>
      </c>
      <c r="AL532" s="15">
        <v>0</v>
      </c>
      <c r="AM532" s="15">
        <v>6.7</v>
      </c>
      <c r="AN532" s="15" t="s">
        <v>318</v>
      </c>
      <c r="AO532" s="15"/>
      <c r="AP532" s="15"/>
      <c r="AQ532" s="15"/>
      <c r="AR532" s="15"/>
      <c r="AS532" s="18" t="b">
        <v>0</v>
      </c>
      <c r="AT532" s="15" t="s">
        <v>3159</v>
      </c>
      <c r="AU532" s="17">
        <v>997</v>
      </c>
      <c r="AV532" s="17">
        <v>3</v>
      </c>
      <c r="AW532" s="17">
        <v>0</v>
      </c>
      <c r="AX532" s="17">
        <v>0</v>
      </c>
      <c r="AY532" s="17">
        <v>21</v>
      </c>
      <c r="AZ532" s="17">
        <v>0</v>
      </c>
      <c r="BA532" s="17">
        <v>0</v>
      </c>
      <c r="BB532" s="17">
        <v>0</v>
      </c>
      <c r="BC532" s="17">
        <v>1</v>
      </c>
      <c r="BD532" s="17">
        <v>0</v>
      </c>
      <c r="BE532" s="17">
        <v>0</v>
      </c>
      <c r="BF532" s="17">
        <v>4</v>
      </c>
      <c r="BG532" s="17">
        <v>187</v>
      </c>
      <c r="BH532" s="15">
        <v>205</v>
      </c>
      <c r="BI532" s="15">
        <v>84.1</v>
      </c>
      <c r="BJ532" s="15">
        <v>339</v>
      </c>
      <c r="BK532" s="15">
        <v>62.7</v>
      </c>
      <c r="BL532" s="17">
        <v>0</v>
      </c>
      <c r="BM532" s="17">
        <v>0</v>
      </c>
      <c r="BN532" s="17">
        <v>0</v>
      </c>
      <c r="BO532" s="17">
        <v>0</v>
      </c>
      <c r="BP532" s="17">
        <v>11</v>
      </c>
      <c r="BQ532" s="15">
        <v>2.97</v>
      </c>
      <c r="BR532" s="15">
        <v>0.34</v>
      </c>
      <c r="BS532" s="15">
        <v>3.3</v>
      </c>
      <c r="BT532" s="15">
        <v>17.8</v>
      </c>
      <c r="BU532" s="15"/>
      <c r="BV532" s="15"/>
      <c r="BW532" s="15"/>
      <c r="BX532" s="15"/>
      <c r="BY532" s="17">
        <v>1</v>
      </c>
      <c r="BZ532" s="15"/>
      <c r="CA532" s="15"/>
      <c r="CB532" s="15"/>
      <c r="CC532" s="17">
        <v>248</v>
      </c>
      <c r="CD532" s="17">
        <v>23</v>
      </c>
      <c r="CE532" s="17">
        <v>249</v>
      </c>
      <c r="CF532" s="17">
        <v>28</v>
      </c>
      <c r="CG532" s="17">
        <v>81</v>
      </c>
      <c r="CH532" s="17">
        <v>23</v>
      </c>
      <c r="CI532" s="17">
        <v>217</v>
      </c>
      <c r="CJ532" s="17">
        <v>23</v>
      </c>
      <c r="CK532" s="17">
        <v>0.27</v>
      </c>
      <c r="CL532" s="17">
        <v>0</v>
      </c>
      <c r="CM532" s="17">
        <v>0.03</v>
      </c>
      <c r="CN532" s="17">
        <v>0.3</v>
      </c>
      <c r="CO532" s="17">
        <v>1.61</v>
      </c>
      <c r="CP532" s="17">
        <v>1.9</v>
      </c>
      <c r="CQ532" s="17">
        <v>61</v>
      </c>
      <c r="CR532" s="17">
        <v>15</v>
      </c>
      <c r="CS532" s="17">
        <v>455</v>
      </c>
      <c r="CT532" s="17">
        <v>45</v>
      </c>
      <c r="CU532" s="17">
        <v>214</v>
      </c>
      <c r="CV532" s="17">
        <v>22</v>
      </c>
      <c r="CW532" s="17">
        <v>91</v>
      </c>
      <c r="CX532" s="17">
        <v>12</v>
      </c>
      <c r="CY532" s="17">
        <v>0.99</v>
      </c>
      <c r="CZ532" s="17">
        <v>0</v>
      </c>
      <c r="DA532" s="17">
        <v>0</v>
      </c>
      <c r="DB532" s="15"/>
      <c r="DC532" s="15"/>
      <c r="DD532" s="15"/>
      <c r="DE532" s="15"/>
      <c r="DF532" s="15"/>
      <c r="DG532" s="15"/>
      <c r="DH532" s="15"/>
    </row>
    <row r="533" spans="1:112" ht="27.75" thickBot="1">
      <c r="A533" s="18" t="b">
        <v>1</v>
      </c>
      <c r="B533" s="18" t="b">
        <v>1</v>
      </c>
      <c r="C533" s="15"/>
      <c r="D533" s="15"/>
      <c r="E533" s="17">
        <v>212319</v>
      </c>
      <c r="F533" s="17">
        <v>0</v>
      </c>
      <c r="G533" s="17">
        <v>0</v>
      </c>
      <c r="H533" s="17">
        <v>0</v>
      </c>
      <c r="I533" s="17">
        <v>0</v>
      </c>
      <c r="J533" s="15">
        <v>0</v>
      </c>
      <c r="K533" s="17">
        <v>0</v>
      </c>
      <c r="L533" s="17">
        <v>4</v>
      </c>
      <c r="M533" s="15">
        <v>2</v>
      </c>
      <c r="N533" s="15"/>
      <c r="O533" s="17">
        <v>0</v>
      </c>
      <c r="P533" s="15" t="s">
        <v>172</v>
      </c>
      <c r="Q533" s="15">
        <v>0</v>
      </c>
      <c r="R533" s="17">
        <v>527</v>
      </c>
      <c r="S533" s="18" t="b">
        <v>0</v>
      </c>
      <c r="T533" s="15"/>
      <c r="U533" s="15"/>
      <c r="V533" s="17">
        <v>60</v>
      </c>
      <c r="W533" s="15" t="s">
        <v>964</v>
      </c>
      <c r="X533" s="15">
        <v>3.7</v>
      </c>
      <c r="Y533" s="18" t="b">
        <v>0</v>
      </c>
      <c r="Z533" s="15" t="s">
        <v>965</v>
      </c>
      <c r="AA533" s="15">
        <v>1.5</v>
      </c>
      <c r="AB533" s="18" t="b">
        <v>0</v>
      </c>
      <c r="AC533" s="15"/>
      <c r="AD533" s="15" t="s">
        <v>519</v>
      </c>
      <c r="AE533" s="17">
        <v>19</v>
      </c>
      <c r="AF533" s="17">
        <v>6</v>
      </c>
      <c r="AG533" s="17">
        <v>119</v>
      </c>
      <c r="AH533" s="17">
        <v>0</v>
      </c>
      <c r="AI533" s="17">
        <v>0</v>
      </c>
      <c r="AJ533" s="17">
        <v>0</v>
      </c>
      <c r="AK533" s="17">
        <v>0</v>
      </c>
      <c r="AL533" s="15">
        <v>0</v>
      </c>
      <c r="AM533" s="15">
        <v>19.8</v>
      </c>
      <c r="AN533" s="15" t="s">
        <v>172</v>
      </c>
      <c r="AO533" s="15"/>
      <c r="AP533" s="15"/>
      <c r="AQ533" s="15"/>
      <c r="AR533" s="15"/>
      <c r="AS533" s="18" t="b">
        <v>0</v>
      </c>
      <c r="AT533" s="15" t="s">
        <v>3160</v>
      </c>
      <c r="AU533" s="17">
        <v>1954</v>
      </c>
      <c r="AV533" s="17">
        <v>11</v>
      </c>
      <c r="AW533" s="17">
        <v>4</v>
      </c>
      <c r="AX533" s="17">
        <v>7</v>
      </c>
      <c r="AY533" s="17">
        <v>27</v>
      </c>
      <c r="AZ533" s="17">
        <v>0</v>
      </c>
      <c r="BA533" s="17">
        <v>0</v>
      </c>
      <c r="BB533" s="17">
        <v>0</v>
      </c>
      <c r="BC533" s="17">
        <v>5</v>
      </c>
      <c r="BD533" s="17">
        <v>0</v>
      </c>
      <c r="BE533" s="17">
        <v>0</v>
      </c>
      <c r="BF533" s="17">
        <v>17</v>
      </c>
      <c r="BG533" s="17">
        <v>505</v>
      </c>
      <c r="BH533" s="15">
        <v>602.6</v>
      </c>
      <c r="BI533" s="15">
        <v>239.6</v>
      </c>
      <c r="BJ533" s="15">
        <v>815</v>
      </c>
      <c r="BK533" s="15">
        <v>165.2</v>
      </c>
      <c r="BL533" s="17">
        <v>0</v>
      </c>
      <c r="BM533" s="17">
        <v>0</v>
      </c>
      <c r="BN533" s="17">
        <v>0</v>
      </c>
      <c r="BO533" s="17">
        <v>0</v>
      </c>
      <c r="BP533" s="17">
        <v>20</v>
      </c>
      <c r="BQ533" s="15">
        <v>8.64</v>
      </c>
      <c r="BR533" s="15">
        <v>1.46</v>
      </c>
      <c r="BS533" s="15">
        <v>10.1</v>
      </c>
      <c r="BT533" s="15">
        <v>25.64</v>
      </c>
      <c r="BU533" s="15"/>
      <c r="BV533" s="15"/>
      <c r="BW533" s="15"/>
      <c r="BX533" s="15"/>
      <c r="BY533" s="17">
        <v>4</v>
      </c>
      <c r="BZ533" s="15"/>
      <c r="CA533" s="15"/>
      <c r="CB533" s="15"/>
      <c r="CC533" s="17">
        <v>75</v>
      </c>
      <c r="CD533" s="17">
        <v>6</v>
      </c>
      <c r="CE533" s="17">
        <v>144</v>
      </c>
      <c r="CF533" s="17">
        <v>13</v>
      </c>
      <c r="CG533" s="17">
        <v>13</v>
      </c>
      <c r="CH533" s="17">
        <v>6</v>
      </c>
      <c r="CI533" s="17">
        <v>39</v>
      </c>
      <c r="CJ533" s="17">
        <v>7</v>
      </c>
      <c r="CK533" s="17">
        <v>0.4</v>
      </c>
      <c r="CL533" s="17">
        <v>0</v>
      </c>
      <c r="CM533" s="17">
        <v>7.0000000000000007E-2</v>
      </c>
      <c r="CN533" s="17">
        <v>0.47</v>
      </c>
      <c r="CO533" s="17">
        <v>1.18</v>
      </c>
      <c r="CP533" s="17">
        <v>1.24</v>
      </c>
      <c r="CQ533" s="17">
        <v>71</v>
      </c>
      <c r="CR533" s="17">
        <v>18</v>
      </c>
      <c r="CS533" s="17">
        <v>465</v>
      </c>
      <c r="CT533" s="17">
        <v>48</v>
      </c>
      <c r="CU533" s="17">
        <v>80</v>
      </c>
      <c r="CV533" s="17">
        <v>7</v>
      </c>
      <c r="CW533" s="17">
        <v>164</v>
      </c>
      <c r="CX533" s="17">
        <v>29</v>
      </c>
      <c r="CY533" s="17">
        <v>0.92</v>
      </c>
      <c r="CZ533" s="17">
        <v>0.32</v>
      </c>
      <c r="DA533" s="17">
        <v>0</v>
      </c>
      <c r="DB533" s="15"/>
      <c r="DC533" s="15"/>
      <c r="DD533" s="15"/>
      <c r="DE533" s="15"/>
      <c r="DF533" s="15"/>
      <c r="DG533" s="15"/>
      <c r="DH533" s="15"/>
    </row>
    <row r="534" spans="1:112" ht="17.25" thickBot="1">
      <c r="A534" s="18" t="b">
        <v>1</v>
      </c>
      <c r="B534" s="18" t="b">
        <v>1</v>
      </c>
      <c r="C534" s="15"/>
      <c r="D534" s="15"/>
      <c r="E534" s="17">
        <v>490145</v>
      </c>
      <c r="F534" s="17">
        <v>0</v>
      </c>
      <c r="G534" s="17">
        <v>0</v>
      </c>
      <c r="H534" s="17">
        <v>0</v>
      </c>
      <c r="I534" s="17">
        <v>0</v>
      </c>
      <c r="J534" s="15">
        <v>0</v>
      </c>
      <c r="K534" s="17">
        <v>0</v>
      </c>
      <c r="L534" s="17">
        <v>4</v>
      </c>
      <c r="M534" s="15">
        <v>1</v>
      </c>
      <c r="N534" s="15"/>
      <c r="O534" s="17">
        <v>0</v>
      </c>
      <c r="P534" s="15" t="s">
        <v>1249</v>
      </c>
      <c r="Q534" s="15">
        <v>0</v>
      </c>
      <c r="R534" s="17">
        <v>528</v>
      </c>
      <c r="S534" s="18" t="b">
        <v>0</v>
      </c>
      <c r="T534" s="15"/>
      <c r="U534" s="15"/>
      <c r="V534" s="17">
        <v>45</v>
      </c>
      <c r="W534" s="15" t="s">
        <v>1250</v>
      </c>
      <c r="X534" s="15">
        <v>1</v>
      </c>
      <c r="Y534" s="18" t="b">
        <v>0</v>
      </c>
      <c r="Z534" s="15" t="s">
        <v>1251</v>
      </c>
      <c r="AA534" s="15">
        <v>1.7</v>
      </c>
      <c r="AB534" s="18" t="b">
        <v>0</v>
      </c>
      <c r="AC534" s="15"/>
      <c r="AD534" s="15" t="s">
        <v>519</v>
      </c>
      <c r="AE534" s="17">
        <v>19</v>
      </c>
      <c r="AF534" s="17">
        <v>6</v>
      </c>
      <c r="AG534" s="17">
        <v>2</v>
      </c>
      <c r="AH534" s="17">
        <v>0</v>
      </c>
      <c r="AI534" s="17">
        <v>0</v>
      </c>
      <c r="AJ534" s="17">
        <v>0</v>
      </c>
      <c r="AK534" s="17">
        <v>0</v>
      </c>
      <c r="AL534" s="15">
        <v>0</v>
      </c>
      <c r="AM534" s="15">
        <v>0.4</v>
      </c>
      <c r="AN534" s="15" t="s">
        <v>1251</v>
      </c>
      <c r="AO534" s="15"/>
      <c r="AP534" s="15"/>
      <c r="AQ534" s="15"/>
      <c r="AR534" s="15"/>
      <c r="AS534" s="18" t="b">
        <v>0</v>
      </c>
      <c r="AT534" s="15" t="s">
        <v>3162</v>
      </c>
      <c r="AU534" s="17">
        <v>7</v>
      </c>
      <c r="AV534" s="17">
        <v>0</v>
      </c>
      <c r="AW534" s="17">
        <v>0</v>
      </c>
      <c r="AX534" s="17">
        <v>0</v>
      </c>
      <c r="AY534" s="17">
        <v>0</v>
      </c>
      <c r="AZ534" s="17">
        <v>0</v>
      </c>
      <c r="BA534" s="17">
        <v>0</v>
      </c>
      <c r="BB534" s="17">
        <v>0</v>
      </c>
      <c r="BC534" s="17">
        <v>0</v>
      </c>
      <c r="BD534" s="17">
        <v>0</v>
      </c>
      <c r="BE534" s="17">
        <v>0</v>
      </c>
      <c r="BF534" s="17">
        <v>0</v>
      </c>
      <c r="BG534" s="17">
        <v>5</v>
      </c>
      <c r="BH534" s="15">
        <v>1</v>
      </c>
      <c r="BI534" s="15">
        <v>4.0999999999999996</v>
      </c>
      <c r="BJ534" s="15">
        <v>2</v>
      </c>
      <c r="BK534" s="15">
        <v>0.7</v>
      </c>
      <c r="BL534" s="17">
        <v>0</v>
      </c>
      <c r="BM534" s="17">
        <v>0</v>
      </c>
      <c r="BN534" s="17">
        <v>0</v>
      </c>
      <c r="BO534" s="17">
        <v>0</v>
      </c>
      <c r="BP534" s="17">
        <v>0</v>
      </c>
      <c r="BQ534" s="15">
        <v>0</v>
      </c>
      <c r="BR534" s="15">
        <v>0.01</v>
      </c>
      <c r="BS534" s="15">
        <v>0.01</v>
      </c>
      <c r="BT534" s="15">
        <v>0.03</v>
      </c>
      <c r="BU534" s="15"/>
      <c r="BV534" s="15"/>
      <c r="BW534" s="15"/>
      <c r="BX534" s="15"/>
      <c r="BY534" s="15"/>
      <c r="BZ534" s="15"/>
      <c r="CA534" s="15"/>
      <c r="CB534" s="15"/>
      <c r="CC534" s="17">
        <v>390</v>
      </c>
      <c r="CD534" s="17">
        <v>45</v>
      </c>
      <c r="CE534" s="17">
        <v>356</v>
      </c>
      <c r="CF534" s="17">
        <v>44</v>
      </c>
      <c r="CG534" s="17">
        <v>350</v>
      </c>
      <c r="CH534" s="17">
        <v>45</v>
      </c>
      <c r="CI534" s="17">
        <v>386</v>
      </c>
      <c r="CJ534" s="17">
        <v>44</v>
      </c>
      <c r="CK534" s="17">
        <v>0</v>
      </c>
      <c r="CL534" s="17">
        <v>0</v>
      </c>
      <c r="CM534" s="17">
        <v>0.13</v>
      </c>
      <c r="CN534" s="17">
        <v>0.13</v>
      </c>
      <c r="CO534" s="17">
        <v>0.39</v>
      </c>
      <c r="CP534" s="17">
        <v>0</v>
      </c>
      <c r="CQ534" s="17">
        <v>446</v>
      </c>
      <c r="CR534" s="17">
        <v>57</v>
      </c>
      <c r="CS534" s="17">
        <v>145</v>
      </c>
      <c r="CT534" s="17">
        <v>1</v>
      </c>
      <c r="CU534" s="17">
        <v>362</v>
      </c>
      <c r="CV534" s="17">
        <v>42</v>
      </c>
      <c r="CW534" s="17">
        <v>150</v>
      </c>
      <c r="CX534" s="17">
        <v>25</v>
      </c>
      <c r="CY534" s="17">
        <v>0</v>
      </c>
      <c r="CZ534" s="17">
        <v>0</v>
      </c>
      <c r="DA534" s="17">
        <v>0</v>
      </c>
      <c r="DB534" s="15"/>
      <c r="DC534" s="15"/>
      <c r="DD534" s="15"/>
      <c r="DE534" s="15"/>
      <c r="DF534" s="15"/>
      <c r="DG534" s="15"/>
      <c r="DH534" s="15"/>
    </row>
    <row r="535" spans="1:112" ht="17.25" thickBot="1">
      <c r="A535" s="18" t="b">
        <v>1</v>
      </c>
      <c r="B535" s="18" t="b">
        <v>1</v>
      </c>
      <c r="C535" s="15"/>
      <c r="D535" s="15"/>
      <c r="E535" s="17">
        <v>498016</v>
      </c>
      <c r="F535" s="17">
        <v>0</v>
      </c>
      <c r="G535" s="17">
        <v>0</v>
      </c>
      <c r="H535" s="17">
        <v>0</v>
      </c>
      <c r="I535" s="17">
        <v>0</v>
      </c>
      <c r="J535" s="15">
        <v>0</v>
      </c>
      <c r="K535" s="17">
        <v>0</v>
      </c>
      <c r="L535" s="17">
        <v>1</v>
      </c>
      <c r="M535" s="15">
        <v>2.6</v>
      </c>
      <c r="N535" s="15"/>
      <c r="O535" s="17">
        <v>0</v>
      </c>
      <c r="P535" s="15" t="s">
        <v>3374</v>
      </c>
      <c r="Q535" s="15">
        <v>0</v>
      </c>
      <c r="R535" s="17">
        <v>529</v>
      </c>
      <c r="S535" s="18" t="b">
        <v>0</v>
      </c>
      <c r="T535" s="15"/>
      <c r="U535" s="15"/>
      <c r="V535" s="17">
        <v>50</v>
      </c>
      <c r="W535" s="15" t="s">
        <v>3375</v>
      </c>
      <c r="X535" s="15">
        <v>3.9</v>
      </c>
      <c r="Y535" s="18" t="b">
        <v>0</v>
      </c>
      <c r="Z535" s="15" t="s">
        <v>3376</v>
      </c>
      <c r="AA535" s="15">
        <v>6.4</v>
      </c>
      <c r="AB535" s="18" t="b">
        <v>0</v>
      </c>
      <c r="AC535" s="15"/>
      <c r="AD535" s="15" t="s">
        <v>519</v>
      </c>
      <c r="AE535" s="17">
        <v>20</v>
      </c>
      <c r="AF535" s="17">
        <v>56</v>
      </c>
      <c r="AG535" s="17">
        <v>136</v>
      </c>
      <c r="AH535" s="17">
        <v>0</v>
      </c>
      <c r="AI535" s="17">
        <v>0</v>
      </c>
      <c r="AJ535" s="17">
        <v>0</v>
      </c>
      <c r="AK535" s="17">
        <v>0</v>
      </c>
      <c r="AL535" s="15">
        <v>0</v>
      </c>
      <c r="AM535" s="15">
        <v>27.2</v>
      </c>
      <c r="AN535" s="15" t="s">
        <v>3376</v>
      </c>
      <c r="AO535" s="15"/>
      <c r="AP535" s="15"/>
      <c r="AQ535" s="15"/>
      <c r="AR535" s="15"/>
      <c r="AS535" s="18" t="b">
        <v>0</v>
      </c>
      <c r="AT535" s="15" t="s">
        <v>3377</v>
      </c>
      <c r="AU535" s="17">
        <v>3150</v>
      </c>
      <c r="AV535" s="17">
        <v>0</v>
      </c>
      <c r="AW535" s="17">
        <v>0</v>
      </c>
      <c r="AX535" s="17">
        <v>10</v>
      </c>
      <c r="AY535" s="17">
        <v>46</v>
      </c>
      <c r="AZ535" s="17">
        <v>0</v>
      </c>
      <c r="BA535" s="17">
        <v>1</v>
      </c>
      <c r="BB535" s="17">
        <v>0</v>
      </c>
      <c r="BC535" s="17">
        <v>4</v>
      </c>
      <c r="BD535" s="17">
        <v>0</v>
      </c>
      <c r="BE535" s="17">
        <v>109</v>
      </c>
      <c r="BF535" s="17">
        <v>12</v>
      </c>
      <c r="BG535" s="17">
        <v>573</v>
      </c>
      <c r="BH535" s="15">
        <v>881.6</v>
      </c>
      <c r="BI535" s="15">
        <v>50</v>
      </c>
      <c r="BJ535" s="15">
        <v>0</v>
      </c>
      <c r="BK535" s="15">
        <v>93.1</v>
      </c>
      <c r="BL535" s="17">
        <v>0</v>
      </c>
      <c r="BM535" s="17">
        <v>0</v>
      </c>
      <c r="BN535" s="17">
        <v>0</v>
      </c>
      <c r="BO535" s="17">
        <v>0</v>
      </c>
      <c r="BP535" s="17">
        <v>35</v>
      </c>
      <c r="BQ535" s="15">
        <v>0</v>
      </c>
      <c r="BR535" s="15">
        <v>0.1</v>
      </c>
      <c r="BS535" s="15">
        <v>0.1</v>
      </c>
      <c r="BT535" s="15">
        <v>50.05</v>
      </c>
      <c r="BU535" s="15"/>
      <c r="BV535" s="15"/>
      <c r="BW535" s="15"/>
      <c r="BX535" s="15"/>
      <c r="BY535" s="15"/>
      <c r="BZ535" s="15"/>
      <c r="CA535" s="15"/>
      <c r="CB535" s="15"/>
      <c r="CC535" s="17">
        <v>16</v>
      </c>
      <c r="CD535" s="17">
        <v>5</v>
      </c>
      <c r="CE535" s="17">
        <v>283</v>
      </c>
      <c r="CF535" s="17">
        <v>2</v>
      </c>
      <c r="CG535" s="17">
        <v>515</v>
      </c>
      <c r="CH535" s="17">
        <v>57</v>
      </c>
      <c r="CI535" s="17">
        <v>146</v>
      </c>
      <c r="CJ535" s="17">
        <v>4</v>
      </c>
      <c r="CK535" s="17">
        <v>0</v>
      </c>
      <c r="CL535" s="17">
        <v>3.11</v>
      </c>
      <c r="CM535" s="17">
        <v>0</v>
      </c>
      <c r="CN535" s="17">
        <v>0</v>
      </c>
      <c r="CO535" s="17">
        <v>1.43</v>
      </c>
      <c r="CP535" s="17">
        <v>1.31</v>
      </c>
      <c r="CQ535" s="17">
        <v>321</v>
      </c>
      <c r="CR535" s="17">
        <v>17</v>
      </c>
      <c r="CS535" s="17">
        <v>299</v>
      </c>
      <c r="CT535" s="17">
        <v>55</v>
      </c>
      <c r="CU535" s="17">
        <v>66</v>
      </c>
      <c r="CV535" s="17">
        <v>6</v>
      </c>
      <c r="CW535" s="17">
        <v>64</v>
      </c>
      <c r="CX535" s="17">
        <v>9</v>
      </c>
      <c r="CY535" s="17">
        <v>1</v>
      </c>
      <c r="CZ535" s="17">
        <v>0.28999999999999998</v>
      </c>
      <c r="DA535" s="17">
        <v>0</v>
      </c>
      <c r="DB535" s="15"/>
      <c r="DC535" s="15"/>
      <c r="DD535" s="15"/>
      <c r="DE535" s="15"/>
      <c r="DF535" s="15"/>
      <c r="DG535" s="15"/>
      <c r="DH535" s="15"/>
    </row>
    <row r="536" spans="1:112" ht="17.25" thickBot="1">
      <c r="A536" s="18" t="b">
        <v>1</v>
      </c>
      <c r="B536" s="18" t="b">
        <v>1</v>
      </c>
      <c r="C536" s="15"/>
      <c r="D536" s="15"/>
      <c r="E536" s="17">
        <v>232571</v>
      </c>
      <c r="F536" s="17">
        <v>0</v>
      </c>
      <c r="G536" s="17">
        <v>0</v>
      </c>
      <c r="H536" s="17">
        <v>0</v>
      </c>
      <c r="I536" s="17">
        <v>0</v>
      </c>
      <c r="J536" s="15">
        <v>0</v>
      </c>
      <c r="K536" s="17">
        <v>0</v>
      </c>
      <c r="L536" s="17">
        <v>1</v>
      </c>
      <c r="M536" s="15">
        <v>1</v>
      </c>
      <c r="N536" s="15"/>
      <c r="O536" s="17">
        <v>0</v>
      </c>
      <c r="P536" s="15" t="s">
        <v>256</v>
      </c>
      <c r="Q536" s="15">
        <v>0</v>
      </c>
      <c r="R536" s="17">
        <v>530</v>
      </c>
      <c r="S536" s="18" t="b">
        <v>0</v>
      </c>
      <c r="T536" s="15"/>
      <c r="U536" s="15"/>
      <c r="V536" s="17">
        <v>40</v>
      </c>
      <c r="W536" s="15" t="s">
        <v>2985</v>
      </c>
      <c r="X536" s="15">
        <v>0</v>
      </c>
      <c r="Y536" s="18" t="b">
        <v>0</v>
      </c>
      <c r="Z536" s="15" t="s">
        <v>364</v>
      </c>
      <c r="AA536" s="15">
        <v>1.1000000000000001</v>
      </c>
      <c r="AB536" s="18" t="b">
        <v>0</v>
      </c>
      <c r="AC536" s="15"/>
      <c r="AD536" s="15" t="s">
        <v>519</v>
      </c>
      <c r="AE536" s="17">
        <v>20</v>
      </c>
      <c r="AF536" s="17">
        <v>56</v>
      </c>
      <c r="AG536" s="17">
        <v>0</v>
      </c>
      <c r="AH536" s="17">
        <v>0</v>
      </c>
      <c r="AI536" s="17">
        <v>0</v>
      </c>
      <c r="AJ536" s="17">
        <v>0</v>
      </c>
      <c r="AK536" s="17">
        <v>0</v>
      </c>
      <c r="AL536" s="15">
        <v>0</v>
      </c>
      <c r="AM536" s="15">
        <v>0</v>
      </c>
      <c r="AN536" s="15" t="s">
        <v>364</v>
      </c>
      <c r="AO536" s="15"/>
      <c r="AP536" s="15"/>
      <c r="AQ536" s="15"/>
      <c r="AR536" s="15"/>
      <c r="AS536" s="18" t="b">
        <v>0</v>
      </c>
      <c r="AT536" s="15" t="s">
        <v>2986</v>
      </c>
      <c r="AU536" s="17">
        <v>0</v>
      </c>
      <c r="AV536" s="17">
        <v>0</v>
      </c>
      <c r="AW536" s="17">
        <v>0</v>
      </c>
      <c r="AX536" s="17">
        <v>0</v>
      </c>
      <c r="AY536" s="17">
        <v>0</v>
      </c>
      <c r="AZ536" s="17">
        <v>0</v>
      </c>
      <c r="BA536" s="17">
        <v>0</v>
      </c>
      <c r="BB536" s="17">
        <v>0</v>
      </c>
      <c r="BC536" s="17">
        <v>0</v>
      </c>
      <c r="BD536" s="17">
        <v>0</v>
      </c>
      <c r="BE536" s="17">
        <v>0</v>
      </c>
      <c r="BF536" s="17">
        <v>0</v>
      </c>
      <c r="BG536" s="17">
        <v>0</v>
      </c>
      <c r="BH536" s="15">
        <v>0</v>
      </c>
      <c r="BI536" s="15">
        <v>0</v>
      </c>
      <c r="BJ536" s="15">
        <v>0</v>
      </c>
      <c r="BK536" s="15">
        <v>0</v>
      </c>
      <c r="BL536" s="17">
        <v>0</v>
      </c>
      <c r="BM536" s="17">
        <v>0</v>
      </c>
      <c r="BN536" s="17">
        <v>0</v>
      </c>
      <c r="BO536" s="17">
        <v>0</v>
      </c>
      <c r="BP536" s="17">
        <v>0</v>
      </c>
      <c r="BQ536" s="15">
        <v>0</v>
      </c>
      <c r="BR536" s="15">
        <v>0</v>
      </c>
      <c r="BS536" s="15">
        <v>0</v>
      </c>
      <c r="BT536" s="15">
        <v>0</v>
      </c>
      <c r="BU536" s="15"/>
      <c r="BV536" s="15"/>
      <c r="BW536" s="15"/>
      <c r="BX536" s="15"/>
      <c r="BY536" s="15"/>
      <c r="BZ536" s="15"/>
      <c r="CA536" s="15"/>
      <c r="CB536" s="15"/>
      <c r="CC536" s="17">
        <v>419</v>
      </c>
      <c r="CD536" s="17">
        <v>41</v>
      </c>
      <c r="CE536" s="17">
        <v>404</v>
      </c>
      <c r="CF536" s="17">
        <v>25</v>
      </c>
      <c r="CG536" s="17">
        <v>385</v>
      </c>
      <c r="CH536" s="17">
        <v>16</v>
      </c>
      <c r="CI536" s="17">
        <v>421</v>
      </c>
      <c r="CJ536" s="17">
        <v>41</v>
      </c>
      <c r="CK536" s="17">
        <v>0</v>
      </c>
      <c r="CL536" s="17">
        <v>0</v>
      </c>
      <c r="CM536" s="17">
        <v>0</v>
      </c>
      <c r="CN536" s="17">
        <v>0</v>
      </c>
      <c r="CO536" s="17">
        <v>0</v>
      </c>
      <c r="CP536" s="17">
        <v>0</v>
      </c>
      <c r="CQ536" s="17">
        <v>522</v>
      </c>
      <c r="CR536" s="17">
        <v>52</v>
      </c>
      <c r="CS536" s="17">
        <v>31</v>
      </c>
      <c r="CT536" s="17">
        <v>12</v>
      </c>
      <c r="CU536" s="17">
        <v>425</v>
      </c>
      <c r="CV536" s="17">
        <v>41</v>
      </c>
      <c r="CW536" s="17">
        <v>187</v>
      </c>
      <c r="CX536" s="17">
        <v>27</v>
      </c>
      <c r="CY536" s="17">
        <v>0</v>
      </c>
      <c r="CZ536" s="17">
        <v>0</v>
      </c>
      <c r="DA536" s="17">
        <v>0</v>
      </c>
      <c r="DB536" s="15"/>
      <c r="DC536" s="15"/>
      <c r="DD536" s="15"/>
      <c r="DE536" s="15"/>
      <c r="DF536" s="15"/>
      <c r="DG536" s="15"/>
      <c r="DH536" s="15"/>
    </row>
    <row r="537" spans="1:112" ht="17.25" thickBot="1">
      <c r="A537" s="18" t="b">
        <v>1</v>
      </c>
      <c r="B537" s="18" t="b">
        <v>1</v>
      </c>
      <c r="C537" s="15"/>
      <c r="D537" s="15"/>
      <c r="E537" s="17">
        <v>515046</v>
      </c>
      <c r="F537" s="17">
        <v>0</v>
      </c>
      <c r="G537" s="17">
        <v>0</v>
      </c>
      <c r="H537" s="17">
        <v>0</v>
      </c>
      <c r="I537" s="17">
        <v>0</v>
      </c>
      <c r="J537" s="15">
        <v>0</v>
      </c>
      <c r="K537" s="17">
        <v>0</v>
      </c>
      <c r="L537" s="17">
        <v>1</v>
      </c>
      <c r="M537" s="15">
        <v>2</v>
      </c>
      <c r="N537" s="15"/>
      <c r="O537" s="17">
        <v>0</v>
      </c>
      <c r="P537" s="15" t="s">
        <v>4721</v>
      </c>
      <c r="Q537" s="15">
        <v>0</v>
      </c>
      <c r="R537" s="17">
        <v>531</v>
      </c>
      <c r="S537" s="18" t="b">
        <v>0</v>
      </c>
      <c r="T537" s="15"/>
      <c r="U537" s="15"/>
      <c r="V537" s="17">
        <v>45</v>
      </c>
      <c r="W537" s="15" t="s">
        <v>4722</v>
      </c>
      <c r="X537" s="15">
        <v>5.3</v>
      </c>
      <c r="Y537" s="18" t="b">
        <v>0</v>
      </c>
      <c r="Z537" s="15" t="s">
        <v>4723</v>
      </c>
      <c r="AA537" s="15">
        <v>0.1</v>
      </c>
      <c r="AB537" s="18" t="b">
        <v>0</v>
      </c>
      <c r="AC537" s="15"/>
      <c r="AD537" s="15" t="s">
        <v>519</v>
      </c>
      <c r="AE537" s="17">
        <v>20</v>
      </c>
      <c r="AF537" s="17">
        <v>56</v>
      </c>
      <c r="AG537" s="17">
        <v>16</v>
      </c>
      <c r="AH537" s="17">
        <v>0</v>
      </c>
      <c r="AI537" s="17">
        <v>0</v>
      </c>
      <c r="AJ537" s="17">
        <v>0</v>
      </c>
      <c r="AK537" s="17">
        <v>0</v>
      </c>
      <c r="AL537" s="15">
        <v>0</v>
      </c>
      <c r="AM537" s="15">
        <v>3.6</v>
      </c>
      <c r="AN537" s="15" t="s">
        <v>4723</v>
      </c>
      <c r="AO537" s="15"/>
      <c r="AP537" s="15"/>
      <c r="AQ537" s="15"/>
      <c r="AR537" s="15"/>
      <c r="AS537" s="18" t="b">
        <v>0</v>
      </c>
      <c r="AT537" s="15" t="s">
        <v>4724</v>
      </c>
      <c r="AU537" s="17">
        <v>270</v>
      </c>
      <c r="AV537" s="17">
        <v>0</v>
      </c>
      <c r="AW537" s="17">
        <v>0</v>
      </c>
      <c r="AX537" s="17">
        <v>1</v>
      </c>
      <c r="AY537" s="17">
        <v>2</v>
      </c>
      <c r="AZ537" s="17">
        <v>0</v>
      </c>
      <c r="BA537" s="17">
        <v>0</v>
      </c>
      <c r="BB537" s="17">
        <v>0</v>
      </c>
      <c r="BC537" s="17">
        <v>0</v>
      </c>
      <c r="BD537" s="17">
        <v>0</v>
      </c>
      <c r="BE537" s="17">
        <v>10</v>
      </c>
      <c r="BF537" s="17">
        <v>3</v>
      </c>
      <c r="BG537" s="17">
        <v>62</v>
      </c>
      <c r="BH537" s="15">
        <v>73.599999999999994</v>
      </c>
      <c r="BI537" s="15">
        <v>0</v>
      </c>
      <c r="BJ537" s="15">
        <v>0</v>
      </c>
      <c r="BK537" s="15">
        <v>7.4</v>
      </c>
      <c r="BL537" s="17">
        <v>0</v>
      </c>
      <c r="BM537" s="17">
        <v>0</v>
      </c>
      <c r="BN537" s="17">
        <v>0</v>
      </c>
      <c r="BO537" s="17">
        <v>0</v>
      </c>
      <c r="BP537" s="17">
        <v>3</v>
      </c>
      <c r="BQ537" s="15">
        <v>0</v>
      </c>
      <c r="BR537" s="15">
        <v>0.02</v>
      </c>
      <c r="BS537" s="15">
        <v>0.02</v>
      </c>
      <c r="BT537" s="15">
        <v>4.0999999999999996</v>
      </c>
      <c r="BU537" s="15"/>
      <c r="BV537" s="15"/>
      <c r="BW537" s="15"/>
      <c r="BX537" s="15"/>
      <c r="BY537" s="15"/>
      <c r="BZ537" s="15"/>
      <c r="CA537" s="15"/>
      <c r="CB537" s="15"/>
      <c r="CC537" s="17">
        <v>317</v>
      </c>
      <c r="CD537" s="17">
        <v>27</v>
      </c>
      <c r="CE537" s="17">
        <v>468</v>
      </c>
      <c r="CF537" s="17">
        <v>50</v>
      </c>
      <c r="CG537" s="17">
        <v>456</v>
      </c>
      <c r="CH537" s="17">
        <v>44</v>
      </c>
      <c r="CI537" s="17">
        <v>350</v>
      </c>
      <c r="CJ537" s="17">
        <v>27</v>
      </c>
      <c r="CK537" s="17">
        <v>0</v>
      </c>
      <c r="CL537" s="17">
        <v>3.33</v>
      </c>
      <c r="CM537" s="17">
        <v>0.01</v>
      </c>
      <c r="CN537" s="17">
        <v>0.01</v>
      </c>
      <c r="CO537" s="17">
        <v>1.37</v>
      </c>
      <c r="CP537" s="17">
        <v>0.67</v>
      </c>
      <c r="CQ537" s="17">
        <v>456</v>
      </c>
      <c r="CR537" s="17">
        <v>38</v>
      </c>
      <c r="CS537" s="17">
        <v>155</v>
      </c>
      <c r="CT537" s="17">
        <v>40</v>
      </c>
      <c r="CU537" s="17">
        <v>6</v>
      </c>
      <c r="CV537" s="17">
        <v>2</v>
      </c>
      <c r="CW537" s="17">
        <v>403</v>
      </c>
      <c r="CX537" s="17">
        <v>46</v>
      </c>
      <c r="CY537" s="17">
        <v>1</v>
      </c>
      <c r="CZ537" s="17">
        <v>0.33</v>
      </c>
      <c r="DA537" s="17">
        <v>0</v>
      </c>
      <c r="DB537" s="15"/>
      <c r="DC537" s="15"/>
      <c r="DD537" s="15"/>
      <c r="DE537" s="15"/>
      <c r="DF537" s="15"/>
      <c r="DG537" s="15"/>
      <c r="DH537" s="15"/>
    </row>
    <row r="538" spans="1:112" ht="17.25" thickBot="1">
      <c r="A538" s="18" t="b">
        <v>1</v>
      </c>
      <c r="B538" s="18" t="b">
        <v>1</v>
      </c>
      <c r="C538" s="15"/>
      <c r="D538" s="15"/>
      <c r="E538" s="17">
        <v>223827</v>
      </c>
      <c r="F538" s="17">
        <v>0</v>
      </c>
      <c r="G538" s="17">
        <v>0</v>
      </c>
      <c r="H538" s="17">
        <v>0</v>
      </c>
      <c r="I538" s="17">
        <v>0</v>
      </c>
      <c r="J538" s="15">
        <v>0</v>
      </c>
      <c r="K538" s="17">
        <v>0</v>
      </c>
      <c r="L538" s="17">
        <v>2</v>
      </c>
      <c r="M538" s="15">
        <v>2.2000000000000002</v>
      </c>
      <c r="N538" s="15"/>
      <c r="O538" s="17">
        <v>0</v>
      </c>
      <c r="P538" s="15" t="s">
        <v>625</v>
      </c>
      <c r="Q538" s="15">
        <v>0</v>
      </c>
      <c r="R538" s="17">
        <v>532</v>
      </c>
      <c r="S538" s="18" t="b">
        <v>0</v>
      </c>
      <c r="T538" s="15"/>
      <c r="U538" s="15"/>
      <c r="V538" s="17">
        <v>50</v>
      </c>
      <c r="W538" s="15" t="s">
        <v>2993</v>
      </c>
      <c r="X538" s="15">
        <v>4</v>
      </c>
      <c r="Y538" s="18" t="b">
        <v>0</v>
      </c>
      <c r="Z538" s="15" t="s">
        <v>2994</v>
      </c>
      <c r="AA538" s="15">
        <v>2.2999999999999998</v>
      </c>
      <c r="AB538" s="18" t="b">
        <v>0</v>
      </c>
      <c r="AC538" s="15"/>
      <c r="AD538" s="15" t="s">
        <v>519</v>
      </c>
      <c r="AE538" s="17">
        <v>20</v>
      </c>
      <c r="AF538" s="17">
        <v>56</v>
      </c>
      <c r="AG538" s="17">
        <v>116</v>
      </c>
      <c r="AH538" s="17">
        <v>0</v>
      </c>
      <c r="AI538" s="17">
        <v>0</v>
      </c>
      <c r="AJ538" s="17">
        <v>0</v>
      </c>
      <c r="AK538" s="17">
        <v>0</v>
      </c>
      <c r="AL538" s="15">
        <v>0</v>
      </c>
      <c r="AM538" s="15">
        <v>23.2</v>
      </c>
      <c r="AN538" s="15" t="s">
        <v>2994</v>
      </c>
      <c r="AO538" s="15"/>
      <c r="AP538" s="15"/>
      <c r="AQ538" s="15"/>
      <c r="AR538" s="15"/>
      <c r="AS538" s="18" t="b">
        <v>0</v>
      </c>
      <c r="AT538" s="15" t="s">
        <v>2995</v>
      </c>
      <c r="AU538" s="17">
        <v>2144</v>
      </c>
      <c r="AV538" s="17">
        <v>2</v>
      </c>
      <c r="AW538" s="17">
        <v>2</v>
      </c>
      <c r="AX538" s="17">
        <v>6</v>
      </c>
      <c r="AY538" s="17">
        <v>35</v>
      </c>
      <c r="AZ538" s="17">
        <v>0</v>
      </c>
      <c r="BA538" s="17">
        <v>0</v>
      </c>
      <c r="BB538" s="17">
        <v>0</v>
      </c>
      <c r="BC538" s="17">
        <v>4</v>
      </c>
      <c r="BD538" s="17">
        <v>1</v>
      </c>
      <c r="BE538" s="17">
        <v>0</v>
      </c>
      <c r="BF538" s="17">
        <v>9</v>
      </c>
      <c r="BG538" s="17">
        <v>340</v>
      </c>
      <c r="BH538" s="15">
        <v>662.8</v>
      </c>
      <c r="BI538" s="15">
        <v>181.2</v>
      </c>
      <c r="BJ538" s="15">
        <v>370</v>
      </c>
      <c r="BK538" s="15">
        <v>121.5</v>
      </c>
      <c r="BL538" s="17">
        <v>0</v>
      </c>
      <c r="BM538" s="17">
        <v>0</v>
      </c>
      <c r="BN538" s="17">
        <v>0</v>
      </c>
      <c r="BO538" s="17">
        <v>0</v>
      </c>
      <c r="BP538" s="17">
        <v>24</v>
      </c>
      <c r="BQ538" s="15">
        <v>2.46</v>
      </c>
      <c r="BR538" s="15">
        <v>0.63</v>
      </c>
      <c r="BS538" s="15">
        <v>3.09</v>
      </c>
      <c r="BT538" s="15">
        <v>33.200000000000003</v>
      </c>
      <c r="BU538" s="15"/>
      <c r="BV538" s="15"/>
      <c r="BW538" s="15"/>
      <c r="BX538" s="15"/>
      <c r="BY538" s="15"/>
      <c r="BZ538" s="15"/>
      <c r="CA538" s="15"/>
      <c r="CB538" s="15"/>
      <c r="CC538" s="17">
        <v>57</v>
      </c>
      <c r="CD538" s="17">
        <v>24</v>
      </c>
      <c r="CE538" s="17">
        <v>183</v>
      </c>
      <c r="CF538" s="17">
        <v>47</v>
      </c>
      <c r="CG538" s="17">
        <v>72</v>
      </c>
      <c r="CH538" s="17">
        <v>8</v>
      </c>
      <c r="CI538" s="17">
        <v>86</v>
      </c>
      <c r="CJ538" s="17">
        <v>22</v>
      </c>
      <c r="CK538" s="17">
        <v>0.1</v>
      </c>
      <c r="CL538" s="17">
        <v>0</v>
      </c>
      <c r="CM538" s="17">
        <v>0.03</v>
      </c>
      <c r="CN538" s="17">
        <v>0.13</v>
      </c>
      <c r="CO538" s="17">
        <v>1.39</v>
      </c>
      <c r="CP538" s="17">
        <v>1.47</v>
      </c>
      <c r="CQ538" s="17">
        <v>266</v>
      </c>
      <c r="CR538" s="17">
        <v>49</v>
      </c>
      <c r="CS538" s="17">
        <v>244</v>
      </c>
      <c r="CT538" s="17">
        <v>128</v>
      </c>
      <c r="CU538" s="17">
        <v>52</v>
      </c>
      <c r="CV538" s="17">
        <v>20</v>
      </c>
      <c r="CW538" s="17">
        <v>123</v>
      </c>
      <c r="CX538" s="17">
        <v>47</v>
      </c>
      <c r="CY538" s="17">
        <v>1.01</v>
      </c>
      <c r="CZ538" s="17">
        <v>0.25</v>
      </c>
      <c r="DA538" s="17">
        <v>0</v>
      </c>
      <c r="DB538" s="15"/>
      <c r="DC538" s="15"/>
      <c r="DD538" s="15"/>
      <c r="DE538" s="15"/>
      <c r="DF538" s="15"/>
      <c r="DG538" s="15"/>
      <c r="DH538" s="15"/>
    </row>
    <row r="539" spans="1:112" ht="17.25" thickBot="1">
      <c r="A539" s="18" t="b">
        <v>1</v>
      </c>
      <c r="B539" s="18" t="b">
        <v>1</v>
      </c>
      <c r="C539" s="15"/>
      <c r="D539" s="15"/>
      <c r="E539" s="17">
        <v>200834</v>
      </c>
      <c r="F539" s="17">
        <v>0</v>
      </c>
      <c r="G539" s="17">
        <v>0</v>
      </c>
      <c r="H539" s="17">
        <v>0</v>
      </c>
      <c r="I539" s="17">
        <v>0</v>
      </c>
      <c r="J539" s="15">
        <v>0</v>
      </c>
      <c r="K539" s="17">
        <v>0</v>
      </c>
      <c r="L539" s="17">
        <v>2</v>
      </c>
      <c r="M539" s="15">
        <v>2.5</v>
      </c>
      <c r="N539" s="15"/>
      <c r="O539" s="17">
        <v>0</v>
      </c>
      <c r="P539" s="15" t="s">
        <v>3623</v>
      </c>
      <c r="Q539" s="15">
        <v>0</v>
      </c>
      <c r="R539" s="17">
        <v>533</v>
      </c>
      <c r="S539" s="18" t="b">
        <v>0</v>
      </c>
      <c r="T539" s="15"/>
      <c r="U539" s="15"/>
      <c r="V539" s="17">
        <v>55</v>
      </c>
      <c r="W539" s="15" t="s">
        <v>3624</v>
      </c>
      <c r="X539" s="15">
        <v>4.7</v>
      </c>
      <c r="Y539" s="18" t="b">
        <v>0</v>
      </c>
      <c r="Z539" s="15" t="s">
        <v>3625</v>
      </c>
      <c r="AA539" s="15">
        <v>9</v>
      </c>
      <c r="AB539" s="18" t="b">
        <v>0</v>
      </c>
      <c r="AC539" s="15"/>
      <c r="AD539" s="15" t="s">
        <v>519</v>
      </c>
      <c r="AE539" s="17">
        <v>20</v>
      </c>
      <c r="AF539" s="17">
        <v>56</v>
      </c>
      <c r="AG539" s="17">
        <v>151</v>
      </c>
      <c r="AH539" s="17">
        <v>0</v>
      </c>
      <c r="AI539" s="17">
        <v>0</v>
      </c>
      <c r="AJ539" s="17">
        <v>0</v>
      </c>
      <c r="AK539" s="17">
        <v>0</v>
      </c>
      <c r="AL539" s="15">
        <v>0</v>
      </c>
      <c r="AM539" s="15">
        <v>27.5</v>
      </c>
      <c r="AN539" s="15" t="s">
        <v>3625</v>
      </c>
      <c r="AO539" s="15"/>
      <c r="AP539" s="15"/>
      <c r="AQ539" s="15"/>
      <c r="AR539" s="15"/>
      <c r="AS539" s="18" t="b">
        <v>0</v>
      </c>
      <c r="AT539" s="15" t="s">
        <v>3626</v>
      </c>
      <c r="AU539" s="17">
        <v>2784</v>
      </c>
      <c r="AV539" s="17">
        <v>3</v>
      </c>
      <c r="AW539" s="17">
        <v>5</v>
      </c>
      <c r="AX539" s="17">
        <v>9</v>
      </c>
      <c r="AY539" s="17">
        <v>40</v>
      </c>
      <c r="AZ539" s="17">
        <v>1</v>
      </c>
      <c r="BA539" s="17">
        <v>0</v>
      </c>
      <c r="BB539" s="17">
        <v>0</v>
      </c>
      <c r="BC539" s="17">
        <v>5</v>
      </c>
      <c r="BD539" s="17">
        <v>0</v>
      </c>
      <c r="BE539" s="17">
        <v>0</v>
      </c>
      <c r="BF539" s="17">
        <v>11</v>
      </c>
      <c r="BG539" s="17">
        <v>489</v>
      </c>
      <c r="BH539" s="15">
        <v>733.6</v>
      </c>
      <c r="BI539" s="15">
        <v>353.1</v>
      </c>
      <c r="BJ539" s="15">
        <v>242</v>
      </c>
      <c r="BK539" s="15">
        <v>132.9</v>
      </c>
      <c r="BL539" s="17">
        <v>0</v>
      </c>
      <c r="BM539" s="17">
        <v>0</v>
      </c>
      <c r="BN539" s="17">
        <v>0</v>
      </c>
      <c r="BO539" s="17">
        <v>0</v>
      </c>
      <c r="BP539" s="17">
        <v>32</v>
      </c>
      <c r="BQ539" s="15">
        <v>1.62</v>
      </c>
      <c r="BR539" s="15">
        <v>2.65</v>
      </c>
      <c r="BS539" s="15">
        <v>4.2699999999999996</v>
      </c>
      <c r="BT539" s="15">
        <v>44.71</v>
      </c>
      <c r="BU539" s="15"/>
      <c r="BV539" s="15"/>
      <c r="BW539" s="15"/>
      <c r="BX539" s="15"/>
      <c r="BY539" s="15"/>
      <c r="BZ539" s="15"/>
      <c r="CA539" s="15"/>
      <c r="CB539" s="15"/>
      <c r="CC539" s="17">
        <v>38</v>
      </c>
      <c r="CD539" s="17">
        <v>15</v>
      </c>
      <c r="CE539" s="17">
        <v>97</v>
      </c>
      <c r="CF539" s="17">
        <v>24</v>
      </c>
      <c r="CG539" s="17">
        <v>123</v>
      </c>
      <c r="CH539" s="17">
        <v>23</v>
      </c>
      <c r="CI539" s="17">
        <v>72</v>
      </c>
      <c r="CJ539" s="17">
        <v>15</v>
      </c>
      <c r="CK539" s="17">
        <v>0.05</v>
      </c>
      <c r="CL539" s="17">
        <v>0</v>
      </c>
      <c r="CM539" s="17">
        <v>0.09</v>
      </c>
      <c r="CN539" s="17">
        <v>0.14000000000000001</v>
      </c>
      <c r="CO539" s="17">
        <v>1.45</v>
      </c>
      <c r="CP539" s="17">
        <v>1.29</v>
      </c>
      <c r="CQ539" s="17">
        <v>130</v>
      </c>
      <c r="CR539" s="17">
        <v>14</v>
      </c>
      <c r="CS539" s="17">
        <v>367</v>
      </c>
      <c r="CT539" s="17">
        <v>156</v>
      </c>
      <c r="CU539" s="17">
        <v>16</v>
      </c>
      <c r="CV539" s="17">
        <v>4</v>
      </c>
      <c r="CW539" s="17">
        <v>51</v>
      </c>
      <c r="CX539" s="17">
        <v>18</v>
      </c>
      <c r="CY539" s="17">
        <v>1.03</v>
      </c>
      <c r="CZ539" s="17">
        <v>0.28999999999999998</v>
      </c>
      <c r="DA539" s="17">
        <v>0</v>
      </c>
      <c r="DB539" s="15"/>
      <c r="DC539" s="15"/>
      <c r="DD539" s="15"/>
      <c r="DE539" s="15"/>
      <c r="DF539" s="15"/>
      <c r="DG539" s="15"/>
      <c r="DH539" s="15"/>
    </row>
    <row r="540" spans="1:112" ht="17.25" thickBot="1">
      <c r="A540" s="18" t="b">
        <v>1</v>
      </c>
      <c r="B540" s="18" t="b">
        <v>1</v>
      </c>
      <c r="C540" s="15"/>
      <c r="D540" s="15"/>
      <c r="E540" s="17">
        <v>487676</v>
      </c>
      <c r="F540" s="17">
        <v>0</v>
      </c>
      <c r="G540" s="17">
        <v>0</v>
      </c>
      <c r="H540" s="17">
        <v>0</v>
      </c>
      <c r="I540" s="17">
        <v>0</v>
      </c>
      <c r="J540" s="15">
        <v>0</v>
      </c>
      <c r="K540" s="17">
        <v>0</v>
      </c>
      <c r="L540" s="17">
        <v>2</v>
      </c>
      <c r="M540" s="15">
        <v>1.7</v>
      </c>
      <c r="N540" s="15"/>
      <c r="O540" s="17">
        <v>0</v>
      </c>
      <c r="P540" s="15" t="s">
        <v>2996</v>
      </c>
      <c r="Q540" s="15">
        <v>0</v>
      </c>
      <c r="R540" s="17">
        <v>534</v>
      </c>
      <c r="S540" s="18" t="b">
        <v>0</v>
      </c>
      <c r="T540" s="15"/>
      <c r="U540" s="15"/>
      <c r="V540" s="17">
        <v>45</v>
      </c>
      <c r="W540" s="15" t="s">
        <v>2997</v>
      </c>
      <c r="X540" s="15">
        <v>2.9</v>
      </c>
      <c r="Y540" s="18" t="b">
        <v>0</v>
      </c>
      <c r="Z540" s="15" t="s">
        <v>2998</v>
      </c>
      <c r="AA540" s="15">
        <v>1</v>
      </c>
      <c r="AB540" s="18" t="b">
        <v>0</v>
      </c>
      <c r="AC540" s="15"/>
      <c r="AD540" s="15" t="s">
        <v>519</v>
      </c>
      <c r="AE540" s="17">
        <v>20</v>
      </c>
      <c r="AF540" s="17">
        <v>56</v>
      </c>
      <c r="AG540" s="17">
        <v>110</v>
      </c>
      <c r="AH540" s="17">
        <v>0</v>
      </c>
      <c r="AI540" s="17">
        <v>0</v>
      </c>
      <c r="AJ540" s="17">
        <v>0</v>
      </c>
      <c r="AK540" s="17">
        <v>0</v>
      </c>
      <c r="AL540" s="15">
        <v>0</v>
      </c>
      <c r="AM540" s="15">
        <v>24.4</v>
      </c>
      <c r="AN540" s="15" t="s">
        <v>2998</v>
      </c>
      <c r="AO540" s="15"/>
      <c r="AP540" s="15"/>
      <c r="AQ540" s="15"/>
      <c r="AR540" s="15"/>
      <c r="AS540" s="18" t="b">
        <v>0</v>
      </c>
      <c r="AT540" s="15" t="s">
        <v>2999</v>
      </c>
      <c r="AU540" s="17">
        <v>3032</v>
      </c>
      <c r="AV540" s="17">
        <v>2</v>
      </c>
      <c r="AW540" s="17">
        <v>1</v>
      </c>
      <c r="AX540" s="17">
        <v>9</v>
      </c>
      <c r="AY540" s="17">
        <v>42</v>
      </c>
      <c r="AZ540" s="17">
        <v>1</v>
      </c>
      <c r="BA540" s="17">
        <v>0</v>
      </c>
      <c r="BB540" s="17">
        <v>0</v>
      </c>
      <c r="BC540" s="17">
        <v>9</v>
      </c>
      <c r="BD540" s="17">
        <v>0</v>
      </c>
      <c r="BE540" s="17">
        <v>0</v>
      </c>
      <c r="BF540" s="17">
        <v>6</v>
      </c>
      <c r="BG540" s="17">
        <v>383</v>
      </c>
      <c r="BH540" s="15">
        <v>547.79999999999995</v>
      </c>
      <c r="BI540" s="15">
        <v>421.3</v>
      </c>
      <c r="BJ540" s="15">
        <v>248</v>
      </c>
      <c r="BK540" s="15">
        <v>120.9</v>
      </c>
      <c r="BL540" s="17">
        <v>0</v>
      </c>
      <c r="BM540" s="17">
        <v>0</v>
      </c>
      <c r="BN540" s="17">
        <v>0</v>
      </c>
      <c r="BO540" s="17">
        <v>0</v>
      </c>
      <c r="BP540" s="17">
        <v>34</v>
      </c>
      <c r="BQ540" s="15">
        <v>2.27</v>
      </c>
      <c r="BR540" s="15">
        <v>2.0499999999999998</v>
      </c>
      <c r="BS540" s="15">
        <v>4.32</v>
      </c>
      <c r="BT540" s="15">
        <v>47.27</v>
      </c>
      <c r="BU540" s="17">
        <v>5</v>
      </c>
      <c r="BV540" s="15"/>
      <c r="BW540" s="15"/>
      <c r="BX540" s="15"/>
      <c r="BY540" s="15"/>
      <c r="BZ540" s="15"/>
      <c r="CA540" s="15"/>
      <c r="CB540" s="15"/>
      <c r="CC540" s="17">
        <v>94</v>
      </c>
      <c r="CD540" s="17">
        <v>43</v>
      </c>
      <c r="CE540" s="17">
        <v>68</v>
      </c>
      <c r="CF540" s="17">
        <v>15</v>
      </c>
      <c r="CG540" s="17">
        <v>116</v>
      </c>
      <c r="CH540" s="17">
        <v>20</v>
      </c>
      <c r="CI540" s="17">
        <v>88</v>
      </c>
      <c r="CJ540" s="17">
        <v>23</v>
      </c>
      <c r="CK540" s="17">
        <v>7.0000000000000007E-2</v>
      </c>
      <c r="CL540" s="17">
        <v>0</v>
      </c>
      <c r="CM540" s="17">
        <v>0.06</v>
      </c>
      <c r="CN540" s="17">
        <v>0.13</v>
      </c>
      <c r="CO540" s="17">
        <v>1.4</v>
      </c>
      <c r="CP540" s="17">
        <v>1.25</v>
      </c>
      <c r="CQ540" s="17">
        <v>444</v>
      </c>
      <c r="CR540" s="17">
        <v>122</v>
      </c>
      <c r="CS540" s="17">
        <v>143</v>
      </c>
      <c r="CT540" s="17">
        <v>96</v>
      </c>
      <c r="CU540" s="17">
        <v>183</v>
      </c>
      <c r="CV540" s="17">
        <v>76</v>
      </c>
      <c r="CW540" s="17">
        <v>193</v>
      </c>
      <c r="CX540" s="17">
        <v>70</v>
      </c>
      <c r="CY540" s="17">
        <v>1.01</v>
      </c>
      <c r="CZ540" s="17">
        <v>0.27</v>
      </c>
      <c r="DA540" s="17">
        <v>0</v>
      </c>
      <c r="DB540" s="15"/>
      <c r="DC540" s="15"/>
      <c r="DD540" s="15"/>
      <c r="DE540" s="15"/>
      <c r="DF540" s="15"/>
      <c r="DG540" s="15"/>
      <c r="DH540" s="15"/>
    </row>
    <row r="541" spans="1:112" ht="17.25" thickBot="1">
      <c r="A541" s="18" t="b">
        <v>1</v>
      </c>
      <c r="B541" s="18" t="b">
        <v>1</v>
      </c>
      <c r="C541" s="15"/>
      <c r="D541" s="15"/>
      <c r="E541" s="17">
        <v>201895</v>
      </c>
      <c r="F541" s="17">
        <v>0</v>
      </c>
      <c r="G541" s="17">
        <v>0</v>
      </c>
      <c r="H541" s="17">
        <v>0</v>
      </c>
      <c r="I541" s="17">
        <v>0</v>
      </c>
      <c r="J541" s="15">
        <v>0</v>
      </c>
      <c r="K541" s="17">
        <v>0</v>
      </c>
      <c r="L541" s="17">
        <v>2</v>
      </c>
      <c r="M541" s="15">
        <v>2.2000000000000002</v>
      </c>
      <c r="N541" s="15"/>
      <c r="O541" s="17">
        <v>0</v>
      </c>
      <c r="P541" s="15" t="s">
        <v>942</v>
      </c>
      <c r="Q541" s="15">
        <v>0</v>
      </c>
      <c r="R541" s="17">
        <v>535</v>
      </c>
      <c r="S541" s="18" t="b">
        <v>0</v>
      </c>
      <c r="T541" s="15"/>
      <c r="U541" s="15"/>
      <c r="V541" s="17">
        <v>50</v>
      </c>
      <c r="W541" s="15" t="s">
        <v>3620</v>
      </c>
      <c r="X541" s="15">
        <v>3.8</v>
      </c>
      <c r="Y541" s="18" t="b">
        <v>0</v>
      </c>
      <c r="Z541" s="15" t="s">
        <v>3621</v>
      </c>
      <c r="AA541" s="15">
        <v>1.5</v>
      </c>
      <c r="AB541" s="18" t="b">
        <v>0</v>
      </c>
      <c r="AC541" s="15"/>
      <c r="AD541" s="15" t="s">
        <v>519</v>
      </c>
      <c r="AE541" s="17">
        <v>20</v>
      </c>
      <c r="AF541" s="17">
        <v>56</v>
      </c>
      <c r="AG541" s="17">
        <v>125</v>
      </c>
      <c r="AH541" s="17">
        <v>0</v>
      </c>
      <c r="AI541" s="17">
        <v>0</v>
      </c>
      <c r="AJ541" s="17">
        <v>0</v>
      </c>
      <c r="AK541" s="17">
        <v>0</v>
      </c>
      <c r="AL541" s="15">
        <v>0</v>
      </c>
      <c r="AM541" s="15">
        <v>25</v>
      </c>
      <c r="AN541" s="15" t="s">
        <v>3621</v>
      </c>
      <c r="AO541" s="15"/>
      <c r="AP541" s="15"/>
      <c r="AQ541" s="15"/>
      <c r="AR541" s="15"/>
      <c r="AS541" s="18" t="b">
        <v>0</v>
      </c>
      <c r="AT541" s="15" t="s">
        <v>3622</v>
      </c>
      <c r="AU541" s="17">
        <v>2797</v>
      </c>
      <c r="AV541" s="17">
        <v>1</v>
      </c>
      <c r="AW541" s="17">
        <v>1</v>
      </c>
      <c r="AX541" s="17">
        <v>10</v>
      </c>
      <c r="AY541" s="17">
        <v>40</v>
      </c>
      <c r="AZ541" s="17">
        <v>0</v>
      </c>
      <c r="BA541" s="17">
        <v>0</v>
      </c>
      <c r="BB541" s="17">
        <v>0</v>
      </c>
      <c r="BC541" s="17">
        <v>6</v>
      </c>
      <c r="BD541" s="17">
        <v>0</v>
      </c>
      <c r="BE541" s="17">
        <v>0</v>
      </c>
      <c r="BF541" s="17">
        <v>5</v>
      </c>
      <c r="BG541" s="17">
        <v>400</v>
      </c>
      <c r="BH541" s="15">
        <v>749</v>
      </c>
      <c r="BI541" s="15">
        <v>138.1</v>
      </c>
      <c r="BJ541" s="15">
        <v>279</v>
      </c>
      <c r="BK541" s="15">
        <v>117</v>
      </c>
      <c r="BL541" s="17">
        <v>0</v>
      </c>
      <c r="BM541" s="17">
        <v>0</v>
      </c>
      <c r="BN541" s="17">
        <v>0</v>
      </c>
      <c r="BO541" s="17">
        <v>0</v>
      </c>
      <c r="BP541" s="17">
        <v>32</v>
      </c>
      <c r="BQ541" s="15">
        <v>1.62</v>
      </c>
      <c r="BR541" s="15">
        <v>0.91</v>
      </c>
      <c r="BS541" s="15">
        <v>2.52</v>
      </c>
      <c r="BT541" s="15">
        <v>44.52</v>
      </c>
      <c r="BU541" s="15"/>
      <c r="BV541" s="15"/>
      <c r="BW541" s="15"/>
      <c r="BX541" s="15"/>
      <c r="BY541" s="15"/>
      <c r="BZ541" s="15"/>
      <c r="CA541" s="15"/>
      <c r="CB541" s="15"/>
      <c r="CC541" s="17">
        <v>36</v>
      </c>
      <c r="CD541" s="17">
        <v>14</v>
      </c>
      <c r="CE541" s="17">
        <v>208</v>
      </c>
      <c r="CF541" s="17">
        <v>55</v>
      </c>
      <c r="CG541" s="17">
        <v>108</v>
      </c>
      <c r="CH541" s="17">
        <v>18</v>
      </c>
      <c r="CI541" s="17">
        <v>94</v>
      </c>
      <c r="CJ541" s="17">
        <v>26</v>
      </c>
      <c r="CK541" s="17">
        <v>0.05</v>
      </c>
      <c r="CL541" s="17">
        <v>0</v>
      </c>
      <c r="CM541" s="17">
        <v>0.03</v>
      </c>
      <c r="CN541" s="17">
        <v>0.08</v>
      </c>
      <c r="CO541" s="17">
        <v>1.43</v>
      </c>
      <c r="CP541" s="17">
        <v>1.29</v>
      </c>
      <c r="CQ541" s="17">
        <v>245</v>
      </c>
      <c r="CR541" s="17">
        <v>40</v>
      </c>
      <c r="CS541" s="17">
        <v>223</v>
      </c>
      <c r="CT541" s="17">
        <v>119</v>
      </c>
      <c r="CU541" s="17">
        <v>70</v>
      </c>
      <c r="CV541" s="17">
        <v>26</v>
      </c>
      <c r="CW541" s="17">
        <v>162</v>
      </c>
      <c r="CX541" s="17">
        <v>62</v>
      </c>
      <c r="CY541" s="17">
        <v>1.03</v>
      </c>
      <c r="CZ541" s="17">
        <v>0.32</v>
      </c>
      <c r="DA541" s="17">
        <v>0</v>
      </c>
      <c r="DB541" s="15"/>
      <c r="DC541" s="15"/>
      <c r="DD541" s="15"/>
      <c r="DE541" s="15"/>
      <c r="DF541" s="15"/>
      <c r="DG541" s="15"/>
      <c r="DH541" s="15"/>
    </row>
    <row r="542" spans="1:112" ht="17.25" thickBot="1">
      <c r="A542" s="18" t="b">
        <v>1</v>
      </c>
      <c r="B542" s="18" t="b">
        <v>1</v>
      </c>
      <c r="C542" s="15"/>
      <c r="D542" s="15"/>
      <c r="E542" s="17">
        <v>434399</v>
      </c>
      <c r="F542" s="17">
        <v>0</v>
      </c>
      <c r="G542" s="17">
        <v>0</v>
      </c>
      <c r="H542" s="17">
        <v>0</v>
      </c>
      <c r="I542" s="17">
        <v>0</v>
      </c>
      <c r="J542" s="15">
        <v>0</v>
      </c>
      <c r="K542" s="17">
        <v>0</v>
      </c>
      <c r="L542" s="17">
        <v>2</v>
      </c>
      <c r="M542" s="15">
        <v>1.7</v>
      </c>
      <c r="N542" s="15"/>
      <c r="O542" s="17">
        <v>0</v>
      </c>
      <c r="P542" s="15" t="s">
        <v>3029</v>
      </c>
      <c r="Q542" s="15">
        <v>0</v>
      </c>
      <c r="R542" s="17">
        <v>536</v>
      </c>
      <c r="S542" s="18" t="b">
        <v>0</v>
      </c>
      <c r="T542" s="15"/>
      <c r="U542" s="15"/>
      <c r="V542" s="17">
        <v>45</v>
      </c>
      <c r="W542" s="15" t="s">
        <v>3030</v>
      </c>
      <c r="X542" s="15">
        <v>3</v>
      </c>
      <c r="Y542" s="18" t="b">
        <v>0</v>
      </c>
      <c r="Z542" s="15" t="s">
        <v>3031</v>
      </c>
      <c r="AA542" s="15">
        <v>0.7</v>
      </c>
      <c r="AB542" s="18" t="b">
        <v>0</v>
      </c>
      <c r="AC542" s="15"/>
      <c r="AD542" s="15" t="s">
        <v>519</v>
      </c>
      <c r="AE542" s="17">
        <v>20</v>
      </c>
      <c r="AF542" s="17">
        <v>56</v>
      </c>
      <c r="AG542" s="17">
        <v>74</v>
      </c>
      <c r="AH542" s="17">
        <v>0</v>
      </c>
      <c r="AI542" s="17">
        <v>0</v>
      </c>
      <c r="AJ542" s="17">
        <v>0</v>
      </c>
      <c r="AK542" s="17">
        <v>0</v>
      </c>
      <c r="AL542" s="15">
        <v>0</v>
      </c>
      <c r="AM542" s="15">
        <v>16.399999999999999</v>
      </c>
      <c r="AN542" s="15" t="s">
        <v>3029</v>
      </c>
      <c r="AO542" s="15"/>
      <c r="AP542" s="15"/>
      <c r="AQ542" s="15"/>
      <c r="AR542" s="15"/>
      <c r="AS542" s="18" t="b">
        <v>0</v>
      </c>
      <c r="AT542" s="15" t="s">
        <v>3032</v>
      </c>
      <c r="AU542" s="17">
        <v>1966</v>
      </c>
      <c r="AV542" s="17">
        <v>0</v>
      </c>
      <c r="AW542" s="17">
        <v>2</v>
      </c>
      <c r="AX542" s="17">
        <v>6</v>
      </c>
      <c r="AY542" s="17">
        <v>27</v>
      </c>
      <c r="AZ542" s="17">
        <v>0</v>
      </c>
      <c r="BA542" s="17">
        <v>0</v>
      </c>
      <c r="BB542" s="17">
        <v>0</v>
      </c>
      <c r="BC542" s="17">
        <v>7</v>
      </c>
      <c r="BD542" s="17">
        <v>1</v>
      </c>
      <c r="BE542" s="17">
        <v>0</v>
      </c>
      <c r="BF542" s="17">
        <v>6</v>
      </c>
      <c r="BG542" s="17">
        <v>281</v>
      </c>
      <c r="BH542" s="15">
        <v>376.4</v>
      </c>
      <c r="BI542" s="15">
        <v>130.19999999999999</v>
      </c>
      <c r="BJ542" s="15">
        <v>39</v>
      </c>
      <c r="BK542" s="15">
        <v>54.7</v>
      </c>
      <c r="BL542" s="17">
        <v>0</v>
      </c>
      <c r="BM542" s="17">
        <v>0</v>
      </c>
      <c r="BN542" s="17">
        <v>0</v>
      </c>
      <c r="BO542" s="17">
        <v>0</v>
      </c>
      <c r="BP542" s="17">
        <v>23</v>
      </c>
      <c r="BQ542" s="15">
        <v>0.13</v>
      </c>
      <c r="BR542" s="15">
        <v>0.62</v>
      </c>
      <c r="BS542" s="15">
        <v>0.75</v>
      </c>
      <c r="BT542" s="15">
        <v>26.72</v>
      </c>
      <c r="BU542" s="15"/>
      <c r="BV542" s="15"/>
      <c r="BW542" s="15"/>
      <c r="BX542" s="15"/>
      <c r="BY542" s="15"/>
      <c r="BZ542" s="15"/>
      <c r="CA542" s="15"/>
      <c r="CB542" s="15"/>
      <c r="CC542" s="17">
        <v>160</v>
      </c>
      <c r="CD542" s="17">
        <v>65</v>
      </c>
      <c r="CE542" s="17">
        <v>217</v>
      </c>
      <c r="CF542" s="17">
        <v>60</v>
      </c>
      <c r="CG542" s="17">
        <v>285</v>
      </c>
      <c r="CH542" s="17">
        <v>95</v>
      </c>
      <c r="CI542" s="17">
        <v>236</v>
      </c>
      <c r="CJ542" s="17">
        <v>74</v>
      </c>
      <c r="CK542" s="17">
        <v>0.01</v>
      </c>
      <c r="CL542" s="17">
        <v>0</v>
      </c>
      <c r="CM542" s="17">
        <v>0.03</v>
      </c>
      <c r="CN542" s="17">
        <v>0.04</v>
      </c>
      <c r="CO542" s="17">
        <v>1.22</v>
      </c>
      <c r="CP542" s="17">
        <v>1.24</v>
      </c>
      <c r="CQ542" s="17">
        <v>427</v>
      </c>
      <c r="CR542" s="17">
        <v>112</v>
      </c>
      <c r="CS542" s="17">
        <v>126</v>
      </c>
      <c r="CT542" s="17">
        <v>86</v>
      </c>
      <c r="CU542" s="17">
        <v>168</v>
      </c>
      <c r="CV542" s="17">
        <v>71</v>
      </c>
      <c r="CW542" s="17">
        <v>221</v>
      </c>
      <c r="CX542" s="17">
        <v>78</v>
      </c>
      <c r="CY542" s="17">
        <v>1.05</v>
      </c>
      <c r="CZ542" s="17">
        <v>0.27</v>
      </c>
      <c r="DA542" s="17">
        <v>0</v>
      </c>
      <c r="DB542" s="15"/>
      <c r="DC542" s="15"/>
      <c r="DD542" s="15"/>
      <c r="DE542" s="15"/>
      <c r="DF542" s="15"/>
      <c r="DG542" s="15"/>
      <c r="DH542" s="15"/>
    </row>
    <row r="543" spans="1:112" ht="17.25" thickBot="1">
      <c r="A543" s="18" t="b">
        <v>1</v>
      </c>
      <c r="B543" s="18" t="b">
        <v>1</v>
      </c>
      <c r="C543" s="15"/>
      <c r="D543" s="15"/>
      <c r="E543" s="17">
        <v>519634</v>
      </c>
      <c r="F543" s="17">
        <v>0</v>
      </c>
      <c r="G543" s="17">
        <v>0</v>
      </c>
      <c r="H543" s="17">
        <v>0</v>
      </c>
      <c r="I543" s="17">
        <v>0</v>
      </c>
      <c r="J543" s="15">
        <v>0</v>
      </c>
      <c r="K543" s="17">
        <v>0</v>
      </c>
      <c r="L543" s="17">
        <v>2</v>
      </c>
      <c r="M543" s="15">
        <v>1.7</v>
      </c>
      <c r="N543" s="15"/>
      <c r="O543" s="17">
        <v>0</v>
      </c>
      <c r="P543" s="15" t="s">
        <v>1689</v>
      </c>
      <c r="Q543" s="15">
        <v>0</v>
      </c>
      <c r="R543" s="17">
        <v>537</v>
      </c>
      <c r="S543" s="18" t="b">
        <v>0</v>
      </c>
      <c r="T543" s="15"/>
      <c r="U543" s="15"/>
      <c r="V543" s="17">
        <v>45</v>
      </c>
      <c r="W543" s="15" t="s">
        <v>3033</v>
      </c>
      <c r="X543" s="15">
        <v>1</v>
      </c>
      <c r="Y543" s="18" t="b">
        <v>0</v>
      </c>
      <c r="Z543" s="15" t="s">
        <v>3034</v>
      </c>
      <c r="AA543" s="15">
        <v>0</v>
      </c>
      <c r="AB543" s="18" t="b">
        <v>0</v>
      </c>
      <c r="AC543" s="15"/>
      <c r="AD543" s="15" t="s">
        <v>519</v>
      </c>
      <c r="AE543" s="17">
        <v>20</v>
      </c>
      <c r="AF543" s="17">
        <v>56</v>
      </c>
      <c r="AG543" s="17">
        <v>2</v>
      </c>
      <c r="AH543" s="17">
        <v>0</v>
      </c>
      <c r="AI543" s="17">
        <v>0</v>
      </c>
      <c r="AJ543" s="17">
        <v>0</v>
      </c>
      <c r="AK543" s="17">
        <v>0</v>
      </c>
      <c r="AL543" s="15">
        <v>0</v>
      </c>
      <c r="AM543" s="15">
        <v>0.4</v>
      </c>
      <c r="AN543" s="15" t="s">
        <v>3034</v>
      </c>
      <c r="AO543" s="15"/>
      <c r="AP543" s="15"/>
      <c r="AQ543" s="15"/>
      <c r="AR543" s="15"/>
      <c r="AS543" s="18" t="b">
        <v>0</v>
      </c>
      <c r="AT543" s="15" t="s">
        <v>3035</v>
      </c>
      <c r="AU543" s="17">
        <v>133</v>
      </c>
      <c r="AV543" s="17">
        <v>0</v>
      </c>
      <c r="AW543" s="17">
        <v>0</v>
      </c>
      <c r="AX543" s="17">
        <v>0</v>
      </c>
      <c r="AY543" s="17">
        <v>2</v>
      </c>
      <c r="AZ543" s="17">
        <v>0</v>
      </c>
      <c r="BA543" s="17">
        <v>0</v>
      </c>
      <c r="BB543" s="17">
        <v>0</v>
      </c>
      <c r="BC543" s="17">
        <v>0</v>
      </c>
      <c r="BD543" s="17">
        <v>0</v>
      </c>
      <c r="BE543" s="17">
        <v>0</v>
      </c>
      <c r="BF543" s="17">
        <v>0</v>
      </c>
      <c r="BG543" s="17">
        <v>11</v>
      </c>
      <c r="BH543" s="15">
        <v>33.6</v>
      </c>
      <c r="BI543" s="15">
        <v>2.4</v>
      </c>
      <c r="BJ543" s="15">
        <v>0</v>
      </c>
      <c r="BK543" s="15">
        <v>3.6</v>
      </c>
      <c r="BL543" s="17">
        <v>0</v>
      </c>
      <c r="BM543" s="17">
        <v>0</v>
      </c>
      <c r="BN543" s="17">
        <v>0</v>
      </c>
      <c r="BO543" s="17">
        <v>0</v>
      </c>
      <c r="BP543" s="17">
        <v>1</v>
      </c>
      <c r="BQ543" s="15">
        <v>0</v>
      </c>
      <c r="BR543" s="15">
        <v>0.01</v>
      </c>
      <c r="BS543" s="15">
        <v>0.01</v>
      </c>
      <c r="BT543" s="15">
        <v>1.33</v>
      </c>
      <c r="BU543" s="15"/>
      <c r="BV543" s="15"/>
      <c r="BW543" s="15"/>
      <c r="BX543" s="15"/>
      <c r="BY543" s="15"/>
      <c r="BZ543" s="15"/>
      <c r="CA543" s="15"/>
      <c r="CB543" s="15"/>
      <c r="CC543" s="17">
        <v>346</v>
      </c>
      <c r="CD543" s="17">
        <v>121</v>
      </c>
      <c r="CE543" s="17">
        <v>363</v>
      </c>
      <c r="CF543" s="17">
        <v>128</v>
      </c>
      <c r="CG543" s="17">
        <v>457</v>
      </c>
      <c r="CH543" s="17">
        <v>175</v>
      </c>
      <c r="CI543" s="17">
        <v>366</v>
      </c>
      <c r="CJ543" s="17">
        <v>126</v>
      </c>
      <c r="CK543" s="17">
        <v>0</v>
      </c>
      <c r="CL543" s="17">
        <v>0</v>
      </c>
      <c r="CM543" s="17">
        <v>0.01</v>
      </c>
      <c r="CN543" s="17">
        <v>0.01</v>
      </c>
      <c r="CO543" s="17">
        <v>0.9</v>
      </c>
      <c r="CP543" s="17">
        <v>1.35</v>
      </c>
      <c r="CQ543" s="17">
        <v>458</v>
      </c>
      <c r="CR543" s="17">
        <v>126</v>
      </c>
      <c r="CS543" s="17">
        <v>157</v>
      </c>
      <c r="CT543" s="17">
        <v>100</v>
      </c>
      <c r="CU543" s="17">
        <v>365</v>
      </c>
      <c r="CV543" s="17">
        <v>127</v>
      </c>
      <c r="CW543" s="17">
        <v>516</v>
      </c>
      <c r="CX543" s="17">
        <v>177</v>
      </c>
      <c r="CY543" s="17">
        <v>0.68</v>
      </c>
      <c r="CZ543" s="17">
        <v>0</v>
      </c>
      <c r="DA543" s="17">
        <v>0</v>
      </c>
      <c r="DB543" s="15"/>
      <c r="DC543" s="15"/>
      <c r="DD543" s="15"/>
      <c r="DE543" s="15"/>
      <c r="DF543" s="15"/>
      <c r="DG543" s="15"/>
      <c r="DH543" s="15"/>
    </row>
    <row r="544" spans="1:112" ht="17.25" thickBot="1">
      <c r="A544" s="18" t="b">
        <v>1</v>
      </c>
      <c r="B544" s="18" t="b">
        <v>1</v>
      </c>
      <c r="C544" s="15"/>
      <c r="D544" s="15"/>
      <c r="E544" s="17">
        <v>477547</v>
      </c>
      <c r="F544" s="17">
        <v>0</v>
      </c>
      <c r="G544" s="17">
        <v>0</v>
      </c>
      <c r="H544" s="17">
        <v>0</v>
      </c>
      <c r="I544" s="17">
        <v>0</v>
      </c>
      <c r="J544" s="15">
        <v>0</v>
      </c>
      <c r="K544" s="17">
        <v>0</v>
      </c>
      <c r="L544" s="17">
        <v>2</v>
      </c>
      <c r="M544" s="15">
        <v>1</v>
      </c>
      <c r="N544" s="15"/>
      <c r="O544" s="17">
        <v>0</v>
      </c>
      <c r="P544" s="15" t="s">
        <v>3010</v>
      </c>
      <c r="Q544" s="15">
        <v>0</v>
      </c>
      <c r="R544" s="17">
        <v>538</v>
      </c>
      <c r="S544" s="18" t="b">
        <v>0</v>
      </c>
      <c r="T544" s="15"/>
      <c r="U544" s="15"/>
      <c r="V544" s="17">
        <v>40</v>
      </c>
      <c r="W544" s="15" t="s">
        <v>3011</v>
      </c>
      <c r="X544" s="15">
        <v>0</v>
      </c>
      <c r="Y544" s="18" t="b">
        <v>0</v>
      </c>
      <c r="Z544" s="15" t="s">
        <v>3012</v>
      </c>
      <c r="AA544" s="15">
        <v>0.4</v>
      </c>
      <c r="AB544" s="18" t="b">
        <v>0</v>
      </c>
      <c r="AC544" s="15"/>
      <c r="AD544" s="15" t="s">
        <v>519</v>
      </c>
      <c r="AE544" s="17">
        <v>20</v>
      </c>
      <c r="AF544" s="17">
        <v>56</v>
      </c>
      <c r="AG544" s="17">
        <v>0</v>
      </c>
      <c r="AH544" s="17">
        <v>0</v>
      </c>
      <c r="AI544" s="17">
        <v>0</v>
      </c>
      <c r="AJ544" s="17">
        <v>0</v>
      </c>
      <c r="AK544" s="17">
        <v>0</v>
      </c>
      <c r="AL544" s="15">
        <v>0</v>
      </c>
      <c r="AM544" s="15">
        <v>0</v>
      </c>
      <c r="AN544" s="15" t="s">
        <v>3012</v>
      </c>
      <c r="AO544" s="15"/>
      <c r="AP544" s="15"/>
      <c r="AQ544" s="15"/>
      <c r="AR544" s="15"/>
      <c r="AS544" s="18" t="b">
        <v>0</v>
      </c>
      <c r="AT544" s="15" t="s">
        <v>3013</v>
      </c>
      <c r="AU544" s="17">
        <v>0</v>
      </c>
      <c r="AV544" s="17">
        <v>0</v>
      </c>
      <c r="AW544" s="17">
        <v>0</v>
      </c>
      <c r="AX544" s="17">
        <v>0</v>
      </c>
      <c r="AY544" s="17">
        <v>0</v>
      </c>
      <c r="AZ544" s="17">
        <v>0</v>
      </c>
      <c r="BA544" s="17">
        <v>0</v>
      </c>
      <c r="BB544" s="17">
        <v>0</v>
      </c>
      <c r="BC544" s="17">
        <v>0</v>
      </c>
      <c r="BD544" s="17">
        <v>0</v>
      </c>
      <c r="BE544" s="17">
        <v>0</v>
      </c>
      <c r="BF544" s="17">
        <v>0</v>
      </c>
      <c r="BG544" s="17">
        <v>0</v>
      </c>
      <c r="BH544" s="15">
        <v>0</v>
      </c>
      <c r="BI544" s="15">
        <v>0</v>
      </c>
      <c r="BJ544" s="15">
        <v>0</v>
      </c>
      <c r="BK544" s="15">
        <v>0</v>
      </c>
      <c r="BL544" s="17">
        <v>0</v>
      </c>
      <c r="BM544" s="17">
        <v>0</v>
      </c>
      <c r="BN544" s="17">
        <v>0</v>
      </c>
      <c r="BO544" s="17">
        <v>0</v>
      </c>
      <c r="BP544" s="17">
        <v>0</v>
      </c>
      <c r="BQ544" s="15">
        <v>0</v>
      </c>
      <c r="BR544" s="15">
        <v>0</v>
      </c>
      <c r="BS544" s="15">
        <v>0</v>
      </c>
      <c r="BT544" s="15">
        <v>0</v>
      </c>
      <c r="BU544" s="15"/>
      <c r="BV544" s="15"/>
      <c r="BW544" s="15"/>
      <c r="BX544" s="15"/>
      <c r="BY544" s="15"/>
      <c r="BZ544" s="15"/>
      <c r="CA544" s="15"/>
      <c r="CB544" s="15"/>
      <c r="CC544" s="17">
        <v>432</v>
      </c>
      <c r="CD544" s="17">
        <v>157</v>
      </c>
      <c r="CE544" s="17">
        <v>417</v>
      </c>
      <c r="CF544" s="17">
        <v>156</v>
      </c>
      <c r="CG544" s="17">
        <v>398</v>
      </c>
      <c r="CH544" s="17">
        <v>152</v>
      </c>
      <c r="CI544" s="17">
        <v>434</v>
      </c>
      <c r="CJ544" s="17">
        <v>157</v>
      </c>
      <c r="CK544" s="17">
        <v>0</v>
      </c>
      <c r="CL544" s="17">
        <v>0</v>
      </c>
      <c r="CM544" s="17">
        <v>0</v>
      </c>
      <c r="CN544" s="17">
        <v>0</v>
      </c>
      <c r="CO544" s="17">
        <v>0</v>
      </c>
      <c r="CP544" s="17">
        <v>0</v>
      </c>
      <c r="CQ544" s="17">
        <v>535</v>
      </c>
      <c r="CR544" s="17">
        <v>165</v>
      </c>
      <c r="CS544" s="17">
        <v>44</v>
      </c>
      <c r="CT544" s="17">
        <v>28</v>
      </c>
      <c r="CU544" s="17">
        <v>438</v>
      </c>
      <c r="CV544" s="17">
        <v>158</v>
      </c>
      <c r="CW544" s="17">
        <v>278</v>
      </c>
      <c r="CX544" s="17">
        <v>103</v>
      </c>
      <c r="CY544" s="17">
        <v>0</v>
      </c>
      <c r="CZ544" s="17">
        <v>0</v>
      </c>
      <c r="DA544" s="17">
        <v>0</v>
      </c>
      <c r="DB544" s="15"/>
      <c r="DC544" s="15"/>
      <c r="DD544" s="15"/>
      <c r="DE544" s="15"/>
      <c r="DF544" s="15"/>
      <c r="DG544" s="15"/>
      <c r="DH544" s="15"/>
    </row>
    <row r="545" spans="1:112" ht="17.25" thickBot="1">
      <c r="A545" s="18" t="b">
        <v>1</v>
      </c>
      <c r="B545" s="18" t="b">
        <v>1</v>
      </c>
      <c r="C545" s="15"/>
      <c r="D545" s="15"/>
      <c r="E545" s="17">
        <v>167512</v>
      </c>
      <c r="F545" s="17">
        <v>0</v>
      </c>
      <c r="G545" s="17">
        <v>0</v>
      </c>
      <c r="H545" s="17">
        <v>0</v>
      </c>
      <c r="I545" s="17">
        <v>0</v>
      </c>
      <c r="J545" s="15">
        <v>0</v>
      </c>
      <c r="K545" s="17">
        <v>0</v>
      </c>
      <c r="L545" s="17">
        <v>2</v>
      </c>
      <c r="M545" s="15">
        <v>1</v>
      </c>
      <c r="N545" s="15"/>
      <c r="O545" s="17">
        <v>0</v>
      </c>
      <c r="P545" s="15" t="s">
        <v>755</v>
      </c>
      <c r="Q545" s="15">
        <v>0</v>
      </c>
      <c r="R545" s="17">
        <v>539</v>
      </c>
      <c r="S545" s="18" t="b">
        <v>0</v>
      </c>
      <c r="T545" s="15"/>
      <c r="U545" s="15"/>
      <c r="V545" s="17">
        <v>40</v>
      </c>
      <c r="W545" s="15" t="s">
        <v>3021</v>
      </c>
      <c r="X545" s="15">
        <v>2.2000000000000002</v>
      </c>
      <c r="Y545" s="18" t="b">
        <v>0</v>
      </c>
      <c r="Z545" s="15" t="s">
        <v>3022</v>
      </c>
      <c r="AA545" s="15">
        <v>2.4</v>
      </c>
      <c r="AB545" s="18" t="b">
        <v>0</v>
      </c>
      <c r="AC545" s="15"/>
      <c r="AD545" s="15" t="s">
        <v>519</v>
      </c>
      <c r="AE545" s="17">
        <v>20</v>
      </c>
      <c r="AF545" s="17">
        <v>56</v>
      </c>
      <c r="AG545" s="17">
        <v>26</v>
      </c>
      <c r="AH545" s="17">
        <v>0</v>
      </c>
      <c r="AI545" s="17">
        <v>0</v>
      </c>
      <c r="AJ545" s="17">
        <v>0</v>
      </c>
      <c r="AK545" s="17">
        <v>0</v>
      </c>
      <c r="AL545" s="15">
        <v>0</v>
      </c>
      <c r="AM545" s="15">
        <v>6.5</v>
      </c>
      <c r="AN545" s="15" t="s">
        <v>3022</v>
      </c>
      <c r="AO545" s="15"/>
      <c r="AP545" s="15"/>
      <c r="AQ545" s="15"/>
      <c r="AR545" s="15"/>
      <c r="AS545" s="18" t="b">
        <v>0</v>
      </c>
      <c r="AT545" s="15" t="s">
        <v>3023</v>
      </c>
      <c r="AU545" s="17">
        <v>565</v>
      </c>
      <c r="AV545" s="17">
        <v>0</v>
      </c>
      <c r="AW545" s="17">
        <v>1</v>
      </c>
      <c r="AX545" s="17">
        <v>2</v>
      </c>
      <c r="AY545" s="17">
        <v>7</v>
      </c>
      <c r="AZ545" s="17">
        <v>0</v>
      </c>
      <c r="BA545" s="17">
        <v>0</v>
      </c>
      <c r="BB545" s="17">
        <v>0</v>
      </c>
      <c r="BC545" s="17">
        <v>1</v>
      </c>
      <c r="BD545" s="17">
        <v>1</v>
      </c>
      <c r="BE545" s="17">
        <v>0</v>
      </c>
      <c r="BF545" s="17">
        <v>1</v>
      </c>
      <c r="BG545" s="17">
        <v>90</v>
      </c>
      <c r="BH545" s="15">
        <v>103</v>
      </c>
      <c r="BI545" s="15">
        <v>27.6</v>
      </c>
      <c r="BJ545" s="15">
        <v>40</v>
      </c>
      <c r="BK545" s="15">
        <v>17.100000000000001</v>
      </c>
      <c r="BL545" s="17">
        <v>0</v>
      </c>
      <c r="BM545" s="17">
        <v>0</v>
      </c>
      <c r="BN545" s="17">
        <v>0</v>
      </c>
      <c r="BO545" s="17">
        <v>0</v>
      </c>
      <c r="BP545" s="17">
        <v>5</v>
      </c>
      <c r="BQ545" s="15">
        <v>0.15</v>
      </c>
      <c r="BR545" s="15">
        <v>0.13</v>
      </c>
      <c r="BS545" s="15">
        <v>0.28000000000000003</v>
      </c>
      <c r="BT545" s="15">
        <v>9.24</v>
      </c>
      <c r="BU545" s="15"/>
      <c r="BV545" s="15"/>
      <c r="BW545" s="15"/>
      <c r="BX545" s="15"/>
      <c r="BY545" s="15"/>
      <c r="BZ545" s="15"/>
      <c r="CA545" s="15"/>
      <c r="CB545" s="15"/>
      <c r="CC545" s="17">
        <v>301</v>
      </c>
      <c r="CD545" s="17">
        <v>107</v>
      </c>
      <c r="CE545" s="17">
        <v>314</v>
      </c>
      <c r="CF545" s="17">
        <v>109</v>
      </c>
      <c r="CG545" s="17">
        <v>284</v>
      </c>
      <c r="CH545" s="17">
        <v>94</v>
      </c>
      <c r="CI545" s="17">
        <v>317</v>
      </c>
      <c r="CJ545" s="17">
        <v>108</v>
      </c>
      <c r="CK545" s="17">
        <v>0.02</v>
      </c>
      <c r="CL545" s="17">
        <v>0</v>
      </c>
      <c r="CM545" s="17">
        <v>0.02</v>
      </c>
      <c r="CN545" s="17">
        <v>0.04</v>
      </c>
      <c r="CO545" s="17">
        <v>1.47</v>
      </c>
      <c r="CP545" s="17">
        <v>1.1200000000000001</v>
      </c>
      <c r="CQ545" s="17">
        <v>506</v>
      </c>
      <c r="CR545" s="17">
        <v>144</v>
      </c>
      <c r="CS545" s="17">
        <v>15</v>
      </c>
      <c r="CT545" s="17">
        <v>7</v>
      </c>
      <c r="CU545" s="17">
        <v>262</v>
      </c>
      <c r="CV545" s="17">
        <v>101</v>
      </c>
      <c r="CW545" s="17">
        <v>117</v>
      </c>
      <c r="CX545" s="17">
        <v>43</v>
      </c>
      <c r="CY545" s="17">
        <v>0.8</v>
      </c>
      <c r="CZ545" s="17">
        <v>0.32</v>
      </c>
      <c r="DA545" s="17">
        <v>0</v>
      </c>
      <c r="DB545" s="15"/>
      <c r="DC545" s="15"/>
      <c r="DD545" s="15"/>
      <c r="DE545" s="15"/>
      <c r="DF545" s="15"/>
      <c r="DG545" s="15"/>
      <c r="DH545" s="15"/>
    </row>
    <row r="546" spans="1:112" ht="17.25" thickBot="1">
      <c r="A546" s="18" t="b">
        <v>1</v>
      </c>
      <c r="B546" s="18" t="b">
        <v>1</v>
      </c>
      <c r="C546" s="15"/>
      <c r="D546" s="15"/>
      <c r="E546" s="17">
        <v>105717</v>
      </c>
      <c r="F546" s="17">
        <v>0</v>
      </c>
      <c r="G546" s="17">
        <v>0</v>
      </c>
      <c r="H546" s="17">
        <v>0</v>
      </c>
      <c r="I546" s="17">
        <v>0</v>
      </c>
      <c r="J546" s="15">
        <v>0</v>
      </c>
      <c r="K546" s="17">
        <v>0</v>
      </c>
      <c r="L546" s="17">
        <v>2</v>
      </c>
      <c r="M546" s="15">
        <v>1</v>
      </c>
      <c r="N546" s="15"/>
      <c r="O546" s="17">
        <v>0</v>
      </c>
      <c r="P546" s="15" t="s">
        <v>1933</v>
      </c>
      <c r="Q546" s="15">
        <v>0</v>
      </c>
      <c r="R546" s="17">
        <v>540</v>
      </c>
      <c r="S546" s="18" t="b">
        <v>0</v>
      </c>
      <c r="T546" s="15"/>
      <c r="U546" s="15"/>
      <c r="V546" s="17">
        <v>40</v>
      </c>
      <c r="W546" s="15" t="s">
        <v>3378</v>
      </c>
      <c r="X546" s="15">
        <v>0.3</v>
      </c>
      <c r="Y546" s="18" t="b">
        <v>0</v>
      </c>
      <c r="Z546" s="15" t="s">
        <v>3379</v>
      </c>
      <c r="AA546" s="15">
        <v>1.9</v>
      </c>
      <c r="AB546" s="18" t="b">
        <v>0</v>
      </c>
      <c r="AC546" s="15"/>
      <c r="AD546" s="15" t="s">
        <v>519</v>
      </c>
      <c r="AE546" s="17">
        <v>20</v>
      </c>
      <c r="AF546" s="17">
        <v>56</v>
      </c>
      <c r="AG546" s="17">
        <v>1</v>
      </c>
      <c r="AH546" s="17">
        <v>0</v>
      </c>
      <c r="AI546" s="17">
        <v>0</v>
      </c>
      <c r="AJ546" s="17">
        <v>0</v>
      </c>
      <c r="AK546" s="17">
        <v>0</v>
      </c>
      <c r="AL546" s="15">
        <v>0</v>
      </c>
      <c r="AM546" s="15">
        <v>0.2</v>
      </c>
      <c r="AN546" s="15" t="s">
        <v>3379</v>
      </c>
      <c r="AO546" s="15"/>
      <c r="AP546" s="15"/>
      <c r="AQ546" s="15"/>
      <c r="AR546" s="15"/>
      <c r="AS546" s="18" t="b">
        <v>0</v>
      </c>
      <c r="AT546" s="15" t="s">
        <v>3380</v>
      </c>
      <c r="AU546" s="17">
        <v>125</v>
      </c>
      <c r="AV546" s="17">
        <v>0</v>
      </c>
      <c r="AW546" s="17">
        <v>0</v>
      </c>
      <c r="AX546" s="17">
        <v>0</v>
      </c>
      <c r="AY546" s="17">
        <v>2</v>
      </c>
      <c r="AZ546" s="17">
        <v>0</v>
      </c>
      <c r="BA546" s="17">
        <v>0</v>
      </c>
      <c r="BB546" s="17">
        <v>0</v>
      </c>
      <c r="BC546" s="17">
        <v>1</v>
      </c>
      <c r="BD546" s="17">
        <v>0</v>
      </c>
      <c r="BE546" s="17">
        <v>0</v>
      </c>
      <c r="BF546" s="17">
        <v>0</v>
      </c>
      <c r="BG546" s="17">
        <v>4</v>
      </c>
      <c r="BH546" s="15">
        <v>21.8</v>
      </c>
      <c r="BI546" s="15">
        <v>20.100000000000001</v>
      </c>
      <c r="BJ546" s="15">
        <v>7</v>
      </c>
      <c r="BK546" s="15">
        <v>4.9000000000000004</v>
      </c>
      <c r="BL546" s="17">
        <v>0</v>
      </c>
      <c r="BM546" s="17">
        <v>0</v>
      </c>
      <c r="BN546" s="17">
        <v>0</v>
      </c>
      <c r="BO546" s="17">
        <v>0</v>
      </c>
      <c r="BP546" s="17">
        <v>2</v>
      </c>
      <c r="BQ546" s="15">
        <v>7.0000000000000007E-2</v>
      </c>
      <c r="BR546" s="15">
        <v>0.08</v>
      </c>
      <c r="BS546" s="15">
        <v>0.15</v>
      </c>
      <c r="BT546" s="15">
        <v>2.09</v>
      </c>
      <c r="BU546" s="15"/>
      <c r="BV546" s="15"/>
      <c r="BW546" s="15"/>
      <c r="BX546" s="15"/>
      <c r="BY546" s="15"/>
      <c r="BZ546" s="15"/>
      <c r="CA546" s="15"/>
      <c r="CB546" s="15"/>
      <c r="CC546" s="17">
        <v>356</v>
      </c>
      <c r="CD546" s="17">
        <v>124</v>
      </c>
      <c r="CE546" s="17">
        <v>324</v>
      </c>
      <c r="CF546" s="17">
        <v>113</v>
      </c>
      <c r="CG546" s="17">
        <v>332</v>
      </c>
      <c r="CH546" s="17">
        <v>120</v>
      </c>
      <c r="CI546" s="17">
        <v>357</v>
      </c>
      <c r="CJ546" s="17">
        <v>121</v>
      </c>
      <c r="CK546" s="17">
        <v>0.05</v>
      </c>
      <c r="CL546" s="17">
        <v>0</v>
      </c>
      <c r="CM546" s="17">
        <v>0.06</v>
      </c>
      <c r="CN546" s="17">
        <v>0.11</v>
      </c>
      <c r="CO546" s="17">
        <v>1.5</v>
      </c>
      <c r="CP546" s="17">
        <v>1.44</v>
      </c>
      <c r="CQ546" s="17">
        <v>499</v>
      </c>
      <c r="CR546" s="17">
        <v>139</v>
      </c>
      <c r="CS546" s="17">
        <v>8</v>
      </c>
      <c r="CT546" s="17">
        <v>2</v>
      </c>
      <c r="CU546" s="17">
        <v>399</v>
      </c>
      <c r="CV546" s="17">
        <v>134</v>
      </c>
      <c r="CW546" s="17">
        <v>138</v>
      </c>
      <c r="CX546" s="17">
        <v>54</v>
      </c>
      <c r="CY546" s="17">
        <v>1.44</v>
      </c>
      <c r="CZ546" s="17">
        <v>0</v>
      </c>
      <c r="DA546" s="17">
        <v>0</v>
      </c>
      <c r="DB546" s="15"/>
      <c r="DC546" s="15"/>
      <c r="DD546" s="15"/>
      <c r="DE546" s="15"/>
      <c r="DF546" s="15"/>
      <c r="DG546" s="15"/>
      <c r="DH546" s="15"/>
    </row>
    <row r="547" spans="1:112" ht="17.25" thickBot="1">
      <c r="A547" s="18" t="b">
        <v>1</v>
      </c>
      <c r="B547" s="18" t="b">
        <v>1</v>
      </c>
      <c r="C547" s="15"/>
      <c r="D547" s="15"/>
      <c r="E547" s="17">
        <v>93605</v>
      </c>
      <c r="F547" s="17">
        <v>0</v>
      </c>
      <c r="G547" s="17">
        <v>0</v>
      </c>
      <c r="H547" s="17">
        <v>0</v>
      </c>
      <c r="I547" s="17">
        <v>0</v>
      </c>
      <c r="J547" s="15">
        <v>0</v>
      </c>
      <c r="K547" s="17">
        <v>0</v>
      </c>
      <c r="L547" s="17">
        <v>2</v>
      </c>
      <c r="M547" s="15">
        <v>1.7</v>
      </c>
      <c r="N547" s="15"/>
      <c r="O547" s="17">
        <v>0</v>
      </c>
      <c r="P547" s="15" t="s">
        <v>5184</v>
      </c>
      <c r="Q547" s="15">
        <v>0</v>
      </c>
      <c r="R547" s="17">
        <v>541</v>
      </c>
      <c r="S547" s="18" t="b">
        <v>0</v>
      </c>
      <c r="T547" s="15"/>
      <c r="U547" s="15"/>
      <c r="V547" s="17">
        <v>45</v>
      </c>
      <c r="W547" s="15" t="s">
        <v>5545</v>
      </c>
      <c r="X547" s="15">
        <v>0</v>
      </c>
      <c r="Y547" s="18" t="b">
        <v>0</v>
      </c>
      <c r="Z547" s="15" t="s">
        <v>5546</v>
      </c>
      <c r="AA547" s="15">
        <v>0.7</v>
      </c>
      <c r="AB547" s="18" t="b">
        <v>0</v>
      </c>
      <c r="AC547" s="15"/>
      <c r="AD547" s="15" t="s">
        <v>519</v>
      </c>
      <c r="AE547" s="17">
        <v>20</v>
      </c>
      <c r="AF547" s="17">
        <v>56</v>
      </c>
      <c r="AG547" s="17">
        <v>0</v>
      </c>
      <c r="AH547" s="17">
        <v>0</v>
      </c>
      <c r="AI547" s="17">
        <v>0</v>
      </c>
      <c r="AJ547" s="17">
        <v>0</v>
      </c>
      <c r="AK547" s="17">
        <v>0</v>
      </c>
      <c r="AL547" s="15">
        <v>0</v>
      </c>
      <c r="AM547" s="15">
        <v>0</v>
      </c>
      <c r="AN547" s="15" t="s">
        <v>5546</v>
      </c>
      <c r="AO547" s="15"/>
      <c r="AP547" s="15"/>
      <c r="AQ547" s="15"/>
      <c r="AR547" s="15"/>
      <c r="AS547" s="18" t="b">
        <v>0</v>
      </c>
      <c r="AT547" s="15" t="s">
        <v>5547</v>
      </c>
      <c r="AU547" s="17">
        <v>0</v>
      </c>
      <c r="AV547" s="17">
        <v>0</v>
      </c>
      <c r="AW547" s="17">
        <v>0</v>
      </c>
      <c r="AX547" s="17">
        <v>0</v>
      </c>
      <c r="AY547" s="17">
        <v>0</v>
      </c>
      <c r="AZ547" s="17">
        <v>0</v>
      </c>
      <c r="BA547" s="17">
        <v>0</v>
      </c>
      <c r="BB547" s="17">
        <v>0</v>
      </c>
      <c r="BC547" s="17">
        <v>0</v>
      </c>
      <c r="BD547" s="17">
        <v>0</v>
      </c>
      <c r="BE547" s="17">
        <v>0</v>
      </c>
      <c r="BF547" s="17">
        <v>0</v>
      </c>
      <c r="BG547" s="17">
        <v>0</v>
      </c>
      <c r="BH547" s="15">
        <v>0</v>
      </c>
      <c r="BI547" s="15">
        <v>0</v>
      </c>
      <c r="BJ547" s="15">
        <v>0</v>
      </c>
      <c r="BK547" s="15">
        <v>0</v>
      </c>
      <c r="BL547" s="17">
        <v>0</v>
      </c>
      <c r="BM547" s="17">
        <v>0</v>
      </c>
      <c r="BN547" s="17">
        <v>0</v>
      </c>
      <c r="BO547" s="17">
        <v>0</v>
      </c>
      <c r="BP547" s="17">
        <v>0</v>
      </c>
      <c r="BQ547" s="15">
        <v>0</v>
      </c>
      <c r="BR547" s="15">
        <v>0</v>
      </c>
      <c r="BS547" s="15">
        <v>0</v>
      </c>
      <c r="BT547" s="15">
        <v>0</v>
      </c>
      <c r="BU547" s="15"/>
      <c r="BV547" s="15"/>
      <c r="BW547" s="15"/>
      <c r="BX547" s="15"/>
      <c r="BY547" s="15"/>
      <c r="BZ547" s="15"/>
      <c r="CA547" s="15"/>
      <c r="CB547" s="15"/>
      <c r="CC547" s="17">
        <v>450</v>
      </c>
      <c r="CD547" s="17">
        <v>170</v>
      </c>
      <c r="CE547" s="17">
        <v>439</v>
      </c>
      <c r="CF547" s="17">
        <v>170</v>
      </c>
      <c r="CG547" s="17">
        <v>422</v>
      </c>
      <c r="CH547" s="17">
        <v>168</v>
      </c>
      <c r="CI547" s="17">
        <v>452</v>
      </c>
      <c r="CJ547" s="17">
        <v>170</v>
      </c>
      <c r="CK547" s="17">
        <v>0</v>
      </c>
      <c r="CL547" s="17">
        <v>0</v>
      </c>
      <c r="CM547" s="17">
        <v>0</v>
      </c>
      <c r="CN547" s="17">
        <v>0</v>
      </c>
      <c r="CO547" s="17">
        <v>0</v>
      </c>
      <c r="CP547" s="17">
        <v>0</v>
      </c>
      <c r="CQ547" s="17">
        <v>375</v>
      </c>
      <c r="CR547" s="17">
        <v>76</v>
      </c>
      <c r="CS547" s="17">
        <v>74</v>
      </c>
      <c r="CT547" s="17">
        <v>50</v>
      </c>
      <c r="CU547" s="17">
        <v>455</v>
      </c>
      <c r="CV547" s="17">
        <v>170</v>
      </c>
      <c r="CW547" s="17">
        <v>241</v>
      </c>
      <c r="CX547" s="17">
        <v>87</v>
      </c>
      <c r="CY547" s="17">
        <v>0</v>
      </c>
      <c r="CZ547" s="17">
        <v>0</v>
      </c>
      <c r="DA547" s="17">
        <v>0</v>
      </c>
      <c r="DB547" s="15"/>
      <c r="DC547" s="15"/>
      <c r="DD547" s="15"/>
      <c r="DE547" s="15"/>
      <c r="DF547" s="15"/>
      <c r="DG547" s="15"/>
      <c r="DH547" s="15"/>
    </row>
    <row r="548" spans="1:112" ht="17.25" thickBot="1">
      <c r="A548" s="18" t="b">
        <v>1</v>
      </c>
      <c r="B548" s="18" t="b">
        <v>1</v>
      </c>
      <c r="C548" s="15"/>
      <c r="D548" s="15"/>
      <c r="E548" s="17">
        <v>484420</v>
      </c>
      <c r="F548" s="17">
        <v>0</v>
      </c>
      <c r="G548" s="17">
        <v>0</v>
      </c>
      <c r="H548" s="17">
        <v>0</v>
      </c>
      <c r="I548" s="17">
        <v>0</v>
      </c>
      <c r="J548" s="15">
        <v>0</v>
      </c>
      <c r="K548" s="17">
        <v>0</v>
      </c>
      <c r="L548" s="17">
        <v>3</v>
      </c>
      <c r="M548" s="15">
        <v>2.1</v>
      </c>
      <c r="N548" s="15"/>
      <c r="O548" s="17">
        <v>0</v>
      </c>
      <c r="P548" s="15" t="s">
        <v>1027</v>
      </c>
      <c r="Q548" s="15">
        <v>0</v>
      </c>
      <c r="R548" s="17">
        <v>542</v>
      </c>
      <c r="S548" s="18" t="b">
        <v>0</v>
      </c>
      <c r="T548" s="15"/>
      <c r="U548" s="15"/>
      <c r="V548" s="17">
        <v>60</v>
      </c>
      <c r="W548" s="15" t="s">
        <v>3047</v>
      </c>
      <c r="X548" s="15">
        <v>4.0999999999999996</v>
      </c>
      <c r="Y548" s="18" t="b">
        <v>0</v>
      </c>
      <c r="Z548" s="15" t="s">
        <v>3048</v>
      </c>
      <c r="AA548" s="15">
        <v>3.5</v>
      </c>
      <c r="AB548" s="18" t="b">
        <v>0</v>
      </c>
      <c r="AC548" s="15"/>
      <c r="AD548" s="15" t="s">
        <v>519</v>
      </c>
      <c r="AE548" s="17">
        <v>20</v>
      </c>
      <c r="AF548" s="17">
        <v>56</v>
      </c>
      <c r="AG548" s="17">
        <v>147</v>
      </c>
      <c r="AH548" s="17">
        <v>0</v>
      </c>
      <c r="AI548" s="17">
        <v>0</v>
      </c>
      <c r="AJ548" s="17">
        <v>0</v>
      </c>
      <c r="AK548" s="17">
        <v>0</v>
      </c>
      <c r="AL548" s="15">
        <v>0</v>
      </c>
      <c r="AM548" s="15">
        <v>24.5</v>
      </c>
      <c r="AN548" s="15" t="s">
        <v>3049</v>
      </c>
      <c r="AO548" s="15"/>
      <c r="AP548" s="15"/>
      <c r="AQ548" s="15"/>
      <c r="AR548" s="15"/>
      <c r="AS548" s="18" t="b">
        <v>0</v>
      </c>
      <c r="AT548" s="15" t="s">
        <v>3050</v>
      </c>
      <c r="AU548" s="17">
        <v>2930</v>
      </c>
      <c r="AV548" s="17">
        <v>5</v>
      </c>
      <c r="AW548" s="17">
        <v>6</v>
      </c>
      <c r="AX548" s="17">
        <v>10</v>
      </c>
      <c r="AY548" s="17">
        <v>43</v>
      </c>
      <c r="AZ548" s="17">
        <v>0</v>
      </c>
      <c r="BA548" s="17">
        <v>0</v>
      </c>
      <c r="BB548" s="17">
        <v>1</v>
      </c>
      <c r="BC548" s="17">
        <v>5</v>
      </c>
      <c r="BD548" s="17">
        <v>0</v>
      </c>
      <c r="BE548" s="17">
        <v>0</v>
      </c>
      <c r="BF548" s="17">
        <v>16</v>
      </c>
      <c r="BG548" s="17">
        <v>621</v>
      </c>
      <c r="BH548" s="15">
        <v>725.8</v>
      </c>
      <c r="BI548" s="15">
        <v>816.4</v>
      </c>
      <c r="BJ548" s="15">
        <v>324</v>
      </c>
      <c r="BK548" s="15">
        <v>186.9</v>
      </c>
      <c r="BL548" s="17">
        <v>0</v>
      </c>
      <c r="BM548" s="17">
        <v>0</v>
      </c>
      <c r="BN548" s="17">
        <v>0</v>
      </c>
      <c r="BO548" s="17">
        <v>0</v>
      </c>
      <c r="BP548" s="17">
        <v>33</v>
      </c>
      <c r="BQ548" s="15">
        <v>5.22</v>
      </c>
      <c r="BR548" s="15">
        <v>5.95</v>
      </c>
      <c r="BS548" s="15">
        <v>11.17</v>
      </c>
      <c r="BT548" s="15">
        <v>46.5</v>
      </c>
      <c r="BU548" s="17">
        <v>6</v>
      </c>
      <c r="BV548" s="15"/>
      <c r="BW548" s="17">
        <v>2</v>
      </c>
      <c r="BX548" s="15"/>
      <c r="BY548" s="17">
        <v>2</v>
      </c>
      <c r="BZ548" s="15"/>
      <c r="CA548" s="15"/>
      <c r="CB548" s="15"/>
      <c r="CC548" s="17">
        <v>41</v>
      </c>
      <c r="CD548" s="17">
        <v>11</v>
      </c>
      <c r="CE548" s="17">
        <v>16</v>
      </c>
      <c r="CF548" s="17">
        <v>15</v>
      </c>
      <c r="CG548" s="17">
        <v>87</v>
      </c>
      <c r="CH548" s="17">
        <v>54</v>
      </c>
      <c r="CI548" s="17">
        <v>28</v>
      </c>
      <c r="CJ548" s="17">
        <v>22</v>
      </c>
      <c r="CK548" s="17">
        <v>0.16</v>
      </c>
      <c r="CL548" s="17">
        <v>0</v>
      </c>
      <c r="CM548" s="17">
        <v>0.18</v>
      </c>
      <c r="CN548" s="17">
        <v>0.34</v>
      </c>
      <c r="CO548" s="17">
        <v>1.43</v>
      </c>
      <c r="CP548" s="17">
        <v>1.32</v>
      </c>
      <c r="CQ548" s="17">
        <v>94</v>
      </c>
      <c r="CR548" s="17">
        <v>59</v>
      </c>
      <c r="CS548" s="17">
        <v>488</v>
      </c>
      <c r="CT548" s="17">
        <v>194</v>
      </c>
      <c r="CU548" s="17">
        <v>48</v>
      </c>
      <c r="CV548" s="17">
        <v>22</v>
      </c>
      <c r="CW548" s="17">
        <v>95</v>
      </c>
      <c r="CX548" s="17">
        <v>32</v>
      </c>
      <c r="CY548" s="17">
        <v>1.01</v>
      </c>
      <c r="CZ548" s="17">
        <v>0.31</v>
      </c>
      <c r="DA548" s="17">
        <v>0</v>
      </c>
      <c r="DB548" s="15"/>
      <c r="DC548" s="15"/>
      <c r="DD548" s="15"/>
      <c r="DE548" s="15"/>
      <c r="DF548" s="15"/>
      <c r="DG548" s="15"/>
      <c r="DH548" s="15"/>
    </row>
    <row r="549" spans="1:112" ht="17.25" thickBot="1">
      <c r="A549" s="18" t="b">
        <v>1</v>
      </c>
      <c r="B549" s="18" t="b">
        <v>1</v>
      </c>
      <c r="C549" s="15"/>
      <c r="D549" s="15"/>
      <c r="E549" s="17">
        <v>547027</v>
      </c>
      <c r="F549" s="17">
        <v>0</v>
      </c>
      <c r="G549" s="17">
        <v>0</v>
      </c>
      <c r="H549" s="17">
        <v>0</v>
      </c>
      <c r="I549" s="17">
        <v>0</v>
      </c>
      <c r="J549" s="15">
        <v>0</v>
      </c>
      <c r="K549" s="17">
        <v>0</v>
      </c>
      <c r="L549" s="17">
        <v>3</v>
      </c>
      <c r="M549" s="15">
        <v>2</v>
      </c>
      <c r="N549" s="15"/>
      <c r="O549" s="17">
        <v>0</v>
      </c>
      <c r="P549" s="15" t="s">
        <v>3037</v>
      </c>
      <c r="Q549" s="15">
        <v>0</v>
      </c>
      <c r="R549" s="17">
        <v>543</v>
      </c>
      <c r="S549" s="18" t="b">
        <v>0</v>
      </c>
      <c r="T549" s="15"/>
      <c r="U549" s="15"/>
      <c r="V549" s="17">
        <v>55</v>
      </c>
      <c r="W549" s="15" t="s">
        <v>3038</v>
      </c>
      <c r="X549" s="15">
        <v>3.2</v>
      </c>
      <c r="Y549" s="18" t="b">
        <v>0</v>
      </c>
      <c r="Z549" s="15" t="s">
        <v>3039</v>
      </c>
      <c r="AA549" s="15">
        <v>0.1</v>
      </c>
      <c r="AB549" s="18" t="b">
        <v>0</v>
      </c>
      <c r="AC549" s="15"/>
      <c r="AD549" s="15" t="s">
        <v>519</v>
      </c>
      <c r="AE549" s="17">
        <v>20</v>
      </c>
      <c r="AF549" s="17">
        <v>56</v>
      </c>
      <c r="AG549" s="17">
        <v>65</v>
      </c>
      <c r="AH549" s="17">
        <v>0</v>
      </c>
      <c r="AI549" s="17">
        <v>0</v>
      </c>
      <c r="AJ549" s="17">
        <v>0</v>
      </c>
      <c r="AK549" s="17">
        <v>0</v>
      </c>
      <c r="AL549" s="15">
        <v>0</v>
      </c>
      <c r="AM549" s="15">
        <v>11.8</v>
      </c>
      <c r="AN549" s="15" t="s">
        <v>3039</v>
      </c>
      <c r="AO549" s="15"/>
      <c r="AP549" s="15"/>
      <c r="AQ549" s="15"/>
      <c r="AR549" s="15"/>
      <c r="AS549" s="18" t="b">
        <v>0</v>
      </c>
      <c r="AT549" s="15" t="s">
        <v>3040</v>
      </c>
      <c r="AU549" s="17">
        <v>1403</v>
      </c>
      <c r="AV549" s="17">
        <v>2</v>
      </c>
      <c r="AW549" s="17">
        <v>6</v>
      </c>
      <c r="AX549" s="17">
        <v>5</v>
      </c>
      <c r="AY549" s="17">
        <v>19</v>
      </c>
      <c r="AZ549" s="17">
        <v>0</v>
      </c>
      <c r="BA549" s="17">
        <v>0</v>
      </c>
      <c r="BB549" s="17">
        <v>0</v>
      </c>
      <c r="BC549" s="17">
        <v>6</v>
      </c>
      <c r="BD549" s="17">
        <v>0</v>
      </c>
      <c r="BE549" s="17">
        <v>0</v>
      </c>
      <c r="BF549" s="17">
        <v>3</v>
      </c>
      <c r="BG549" s="17">
        <v>209</v>
      </c>
      <c r="BH549" s="15">
        <v>166.2</v>
      </c>
      <c r="BI549" s="15">
        <v>153.80000000000001</v>
      </c>
      <c r="BJ549" s="15">
        <v>234</v>
      </c>
      <c r="BK549" s="15">
        <v>53.9</v>
      </c>
      <c r="BL549" s="17">
        <v>0</v>
      </c>
      <c r="BM549" s="17">
        <v>0</v>
      </c>
      <c r="BN549" s="17">
        <v>0</v>
      </c>
      <c r="BO549" s="17">
        <v>0</v>
      </c>
      <c r="BP549" s="17">
        <v>15</v>
      </c>
      <c r="BQ549" s="15">
        <v>3.27</v>
      </c>
      <c r="BR549" s="15">
        <v>0.85</v>
      </c>
      <c r="BS549" s="15">
        <v>4.12</v>
      </c>
      <c r="BT549" s="15">
        <v>21.52</v>
      </c>
      <c r="BU549" s="15"/>
      <c r="BV549" s="15"/>
      <c r="BW549" s="15"/>
      <c r="BX549" s="15"/>
      <c r="BY549" s="17">
        <v>1</v>
      </c>
      <c r="BZ549" s="15"/>
      <c r="CA549" s="15"/>
      <c r="CB549" s="15"/>
      <c r="CC549" s="17">
        <v>266</v>
      </c>
      <c r="CD549" s="17">
        <v>122</v>
      </c>
      <c r="CE549" s="17">
        <v>201</v>
      </c>
      <c r="CF549" s="17">
        <v>129</v>
      </c>
      <c r="CG549" s="17">
        <v>127</v>
      </c>
      <c r="CH549" s="17">
        <v>72</v>
      </c>
      <c r="CI549" s="17">
        <v>237</v>
      </c>
      <c r="CJ549" s="17">
        <v>122</v>
      </c>
      <c r="CK549" s="17">
        <v>0.21</v>
      </c>
      <c r="CL549" s="17">
        <v>0</v>
      </c>
      <c r="CM549" s="17">
        <v>0.05</v>
      </c>
      <c r="CN549" s="17">
        <v>0.26</v>
      </c>
      <c r="CO549" s="17">
        <v>1.38</v>
      </c>
      <c r="CP549" s="17">
        <v>1.22</v>
      </c>
      <c r="CQ549" s="17">
        <v>197</v>
      </c>
      <c r="CR549" s="17">
        <v>122</v>
      </c>
      <c r="CS549" s="17">
        <v>434</v>
      </c>
      <c r="CT549" s="17">
        <v>165</v>
      </c>
      <c r="CU549" s="17">
        <v>150</v>
      </c>
      <c r="CV549" s="17">
        <v>59</v>
      </c>
      <c r="CW549" s="17">
        <v>409</v>
      </c>
      <c r="CX549" s="17">
        <v>153</v>
      </c>
      <c r="CY549" s="17">
        <v>0.96</v>
      </c>
      <c r="CZ549" s="17">
        <v>0.32</v>
      </c>
      <c r="DA549" s="17">
        <v>0</v>
      </c>
      <c r="DB549" s="15"/>
      <c r="DC549" s="15"/>
      <c r="DD549" s="15"/>
      <c r="DE549" s="15"/>
      <c r="DF549" s="15"/>
      <c r="DG549" s="15"/>
      <c r="DH549" s="15"/>
    </row>
    <row r="550" spans="1:112" ht="17.25" thickBot="1">
      <c r="A550" s="18" t="b">
        <v>1</v>
      </c>
      <c r="B550" s="18" t="b">
        <v>1</v>
      </c>
      <c r="C550" s="15"/>
      <c r="D550" s="15"/>
      <c r="E550" s="17">
        <v>84450</v>
      </c>
      <c r="F550" s="17">
        <v>0</v>
      </c>
      <c r="G550" s="17">
        <v>0</v>
      </c>
      <c r="H550" s="17">
        <v>0</v>
      </c>
      <c r="I550" s="17">
        <v>0</v>
      </c>
      <c r="J550" s="15">
        <v>0</v>
      </c>
      <c r="K550" s="17">
        <v>0</v>
      </c>
      <c r="L550" s="17">
        <v>3</v>
      </c>
      <c r="M550" s="15">
        <v>2</v>
      </c>
      <c r="N550" s="15"/>
      <c r="O550" s="17">
        <v>0</v>
      </c>
      <c r="P550" s="15" t="s">
        <v>3370</v>
      </c>
      <c r="Q550" s="15">
        <v>0</v>
      </c>
      <c r="R550" s="17">
        <v>544</v>
      </c>
      <c r="S550" s="18" t="b">
        <v>0</v>
      </c>
      <c r="T550" s="15"/>
      <c r="U550" s="15"/>
      <c r="V550" s="17">
        <v>55</v>
      </c>
      <c r="W550" s="15" t="s">
        <v>3371</v>
      </c>
      <c r="X550" s="15">
        <v>3.6</v>
      </c>
      <c r="Y550" s="18" t="b">
        <v>0</v>
      </c>
      <c r="Z550" s="15" t="s">
        <v>3372</v>
      </c>
      <c r="AA550" s="15">
        <v>5.7</v>
      </c>
      <c r="AB550" s="18" t="b">
        <v>0</v>
      </c>
      <c r="AC550" s="15"/>
      <c r="AD550" s="15" t="s">
        <v>519</v>
      </c>
      <c r="AE550" s="17">
        <v>20</v>
      </c>
      <c r="AF550" s="17">
        <v>56</v>
      </c>
      <c r="AG550" s="17">
        <v>124</v>
      </c>
      <c r="AH550" s="17">
        <v>0</v>
      </c>
      <c r="AI550" s="17">
        <v>0</v>
      </c>
      <c r="AJ550" s="17">
        <v>0</v>
      </c>
      <c r="AK550" s="17">
        <v>0</v>
      </c>
      <c r="AL550" s="15">
        <v>0</v>
      </c>
      <c r="AM550" s="15">
        <v>22.5</v>
      </c>
      <c r="AN550" s="15" t="s">
        <v>3372</v>
      </c>
      <c r="AO550" s="15"/>
      <c r="AP550" s="15"/>
      <c r="AQ550" s="15"/>
      <c r="AR550" s="15"/>
      <c r="AS550" s="18" t="b">
        <v>0</v>
      </c>
      <c r="AT550" s="15" t="s">
        <v>3373</v>
      </c>
      <c r="AU550" s="17">
        <v>2901</v>
      </c>
      <c r="AV550" s="17">
        <v>1</v>
      </c>
      <c r="AW550" s="17">
        <v>6</v>
      </c>
      <c r="AX550" s="17">
        <v>9</v>
      </c>
      <c r="AY550" s="17">
        <v>39</v>
      </c>
      <c r="AZ550" s="17">
        <v>0</v>
      </c>
      <c r="BA550" s="17">
        <v>0</v>
      </c>
      <c r="BB550" s="17">
        <v>0</v>
      </c>
      <c r="BC550" s="17">
        <v>8</v>
      </c>
      <c r="BD550" s="17">
        <v>0</v>
      </c>
      <c r="BE550" s="17">
        <v>0</v>
      </c>
      <c r="BF550" s="17">
        <v>8</v>
      </c>
      <c r="BG550" s="17">
        <v>603</v>
      </c>
      <c r="BH550" s="15">
        <v>685</v>
      </c>
      <c r="BI550" s="15">
        <v>595.29999999999995</v>
      </c>
      <c r="BJ550" s="15">
        <v>101</v>
      </c>
      <c r="BK550" s="15">
        <v>138.1</v>
      </c>
      <c r="BL550" s="17">
        <v>0</v>
      </c>
      <c r="BM550" s="17">
        <v>0</v>
      </c>
      <c r="BN550" s="17">
        <v>0</v>
      </c>
      <c r="BO550" s="17">
        <v>0</v>
      </c>
      <c r="BP550" s="17">
        <v>32</v>
      </c>
      <c r="BQ550" s="15">
        <v>1.01</v>
      </c>
      <c r="BR550" s="15">
        <v>3.73</v>
      </c>
      <c r="BS550" s="15">
        <v>4.74</v>
      </c>
      <c r="BT550" s="15">
        <v>45.68</v>
      </c>
      <c r="BU550" s="17">
        <v>4</v>
      </c>
      <c r="BV550" s="15"/>
      <c r="BW550" s="17">
        <v>1</v>
      </c>
      <c r="BX550" s="15"/>
      <c r="BY550" s="15"/>
      <c r="BZ550" s="15"/>
      <c r="CA550" s="15"/>
      <c r="CB550" s="15"/>
      <c r="CC550" s="17">
        <v>51</v>
      </c>
      <c r="CD550" s="17">
        <v>14</v>
      </c>
      <c r="CE550" s="17">
        <v>36</v>
      </c>
      <c r="CF550" s="17">
        <v>35</v>
      </c>
      <c r="CG550" s="17">
        <v>232</v>
      </c>
      <c r="CH550" s="17">
        <v>125</v>
      </c>
      <c r="CI550" s="17">
        <v>65</v>
      </c>
      <c r="CJ550" s="17">
        <v>42</v>
      </c>
      <c r="CK550" s="17">
        <v>0.03</v>
      </c>
      <c r="CL550" s="17">
        <v>0</v>
      </c>
      <c r="CM550" s="17">
        <v>0.12</v>
      </c>
      <c r="CN550" s="17">
        <v>0.15</v>
      </c>
      <c r="CO550" s="17">
        <v>1.42</v>
      </c>
      <c r="CP550" s="17">
        <v>1.21</v>
      </c>
      <c r="CQ550" s="17">
        <v>112</v>
      </c>
      <c r="CR550" s="17">
        <v>74</v>
      </c>
      <c r="CS550" s="17">
        <v>349</v>
      </c>
      <c r="CT550" s="17">
        <v>117</v>
      </c>
      <c r="CU550" s="17">
        <v>91</v>
      </c>
      <c r="CV550" s="17">
        <v>38</v>
      </c>
      <c r="CW550" s="17">
        <v>70</v>
      </c>
      <c r="CX550" s="17">
        <v>22</v>
      </c>
      <c r="CY550" s="17">
        <v>0.99</v>
      </c>
      <c r="CZ550" s="17">
        <v>0.28000000000000003</v>
      </c>
      <c r="DA550" s="17">
        <v>0</v>
      </c>
      <c r="DB550" s="15"/>
      <c r="DC550" s="15"/>
      <c r="DD550" s="15"/>
      <c r="DE550" s="15"/>
      <c r="DF550" s="15"/>
      <c r="DG550" s="15"/>
      <c r="DH550" s="15"/>
    </row>
    <row r="551" spans="1:112" ht="17.25" thickBot="1">
      <c r="A551" s="18" t="b">
        <v>1</v>
      </c>
      <c r="B551" s="18" t="b">
        <v>1</v>
      </c>
      <c r="C551" s="15"/>
      <c r="D551" s="15"/>
      <c r="E551" s="17">
        <v>577669</v>
      </c>
      <c r="F551" s="17">
        <v>0</v>
      </c>
      <c r="G551" s="17">
        <v>0</v>
      </c>
      <c r="H551" s="17">
        <v>0</v>
      </c>
      <c r="I551" s="17">
        <v>0</v>
      </c>
      <c r="J551" s="15">
        <v>0</v>
      </c>
      <c r="K551" s="17">
        <v>0</v>
      </c>
      <c r="L551" s="17">
        <v>3</v>
      </c>
      <c r="M551" s="15">
        <v>1.5</v>
      </c>
      <c r="N551" s="15"/>
      <c r="O551" s="17">
        <v>0</v>
      </c>
      <c r="P551" s="15" t="s">
        <v>3065</v>
      </c>
      <c r="Q551" s="15">
        <v>0</v>
      </c>
      <c r="R551" s="17">
        <v>545</v>
      </c>
      <c r="S551" s="18" t="b">
        <v>0</v>
      </c>
      <c r="T551" s="15"/>
      <c r="U551" s="15"/>
      <c r="V551" s="17">
        <v>50</v>
      </c>
      <c r="W551" s="15" t="s">
        <v>3066</v>
      </c>
      <c r="X551" s="15">
        <v>2.4</v>
      </c>
      <c r="Y551" s="18" t="b">
        <v>0</v>
      </c>
      <c r="Z551" s="15" t="s">
        <v>3067</v>
      </c>
      <c r="AA551" s="15">
        <v>0.5</v>
      </c>
      <c r="AB551" s="18" t="b">
        <v>0</v>
      </c>
      <c r="AC551" s="15"/>
      <c r="AD551" s="15" t="s">
        <v>519</v>
      </c>
      <c r="AE551" s="17">
        <v>20</v>
      </c>
      <c r="AF551" s="17">
        <v>56</v>
      </c>
      <c r="AG551" s="17">
        <v>80</v>
      </c>
      <c r="AH551" s="17">
        <v>0</v>
      </c>
      <c r="AI551" s="17">
        <v>0</v>
      </c>
      <c r="AJ551" s="17">
        <v>0</v>
      </c>
      <c r="AK551" s="17">
        <v>0</v>
      </c>
      <c r="AL551" s="15">
        <v>0</v>
      </c>
      <c r="AM551" s="15">
        <v>16</v>
      </c>
      <c r="AN551" s="15" t="s">
        <v>3067</v>
      </c>
      <c r="AO551" s="15"/>
      <c r="AP551" s="15"/>
      <c r="AQ551" s="15"/>
      <c r="AR551" s="15"/>
      <c r="AS551" s="18" t="b">
        <v>0</v>
      </c>
      <c r="AT551" s="15" t="s">
        <v>3068</v>
      </c>
      <c r="AU551" s="17">
        <v>2891</v>
      </c>
      <c r="AV551" s="17">
        <v>0</v>
      </c>
      <c r="AW551" s="17">
        <v>2</v>
      </c>
      <c r="AX551" s="17">
        <v>9</v>
      </c>
      <c r="AY551" s="17">
        <v>42</v>
      </c>
      <c r="AZ551" s="17">
        <v>0</v>
      </c>
      <c r="BA551" s="17">
        <v>0</v>
      </c>
      <c r="BB551" s="17">
        <v>0</v>
      </c>
      <c r="BC551" s="17">
        <v>9</v>
      </c>
      <c r="BD551" s="17">
        <v>0</v>
      </c>
      <c r="BE551" s="17">
        <v>0</v>
      </c>
      <c r="BF551" s="17">
        <v>0</v>
      </c>
      <c r="BG551" s="17">
        <v>410</v>
      </c>
      <c r="BH551" s="15">
        <v>347.6</v>
      </c>
      <c r="BI551" s="15">
        <v>333.3</v>
      </c>
      <c r="BJ551" s="15">
        <v>162</v>
      </c>
      <c r="BK551" s="15">
        <v>84.6</v>
      </c>
      <c r="BL551" s="17">
        <v>0</v>
      </c>
      <c r="BM551" s="17">
        <v>0</v>
      </c>
      <c r="BN551" s="17">
        <v>0</v>
      </c>
      <c r="BO551" s="17">
        <v>0</v>
      </c>
      <c r="BP551" s="17">
        <v>33</v>
      </c>
      <c r="BQ551" s="15">
        <v>1.43</v>
      </c>
      <c r="BR551" s="15">
        <v>1.46</v>
      </c>
      <c r="BS551" s="15">
        <v>2.89</v>
      </c>
      <c r="BT551" s="15">
        <v>41.39</v>
      </c>
      <c r="BU551" s="15"/>
      <c r="BV551" s="15"/>
      <c r="BW551" s="15"/>
      <c r="BX551" s="15"/>
      <c r="BY551" s="15"/>
      <c r="BZ551" s="15"/>
      <c r="CA551" s="15"/>
      <c r="CB551" s="15"/>
      <c r="CC551" s="17">
        <v>175</v>
      </c>
      <c r="CD551" s="17">
        <v>72</v>
      </c>
      <c r="CE551" s="17">
        <v>105</v>
      </c>
      <c r="CF551" s="17">
        <v>75</v>
      </c>
      <c r="CG551" s="17">
        <v>187</v>
      </c>
      <c r="CH551" s="17">
        <v>103</v>
      </c>
      <c r="CI551" s="17">
        <v>161</v>
      </c>
      <c r="CJ551" s="17">
        <v>79</v>
      </c>
      <c r="CK551" s="17">
        <v>0.04</v>
      </c>
      <c r="CL551" s="17">
        <v>0</v>
      </c>
      <c r="CM551" s="17">
        <v>0.05</v>
      </c>
      <c r="CN551" s="17">
        <v>0.09</v>
      </c>
      <c r="CO551" s="17">
        <v>1.29</v>
      </c>
      <c r="CP551" s="17">
        <v>1.31</v>
      </c>
      <c r="CQ551" s="17">
        <v>354</v>
      </c>
      <c r="CR551" s="17">
        <v>212</v>
      </c>
      <c r="CS551" s="17">
        <v>332</v>
      </c>
      <c r="CT551" s="17">
        <v>106</v>
      </c>
      <c r="CU551" s="17">
        <v>249</v>
      </c>
      <c r="CV551" s="17">
        <v>102</v>
      </c>
      <c r="CW551" s="17">
        <v>264</v>
      </c>
      <c r="CX551" s="17">
        <v>88</v>
      </c>
      <c r="CY551" s="17">
        <v>1.03</v>
      </c>
      <c r="CZ551" s="17">
        <v>0.28000000000000003</v>
      </c>
      <c r="DA551" s="17">
        <v>0</v>
      </c>
      <c r="DB551" s="15"/>
      <c r="DC551" s="15"/>
      <c r="DD551" s="15"/>
      <c r="DE551" s="15"/>
      <c r="DF551" s="15"/>
      <c r="DG551" s="15"/>
      <c r="DH551" s="15"/>
    </row>
    <row r="552" spans="1:112" ht="17.25" thickBot="1">
      <c r="A552" s="18" t="b">
        <v>1</v>
      </c>
      <c r="B552" s="18" t="b">
        <v>1</v>
      </c>
      <c r="C552" s="15"/>
      <c r="D552" s="15"/>
      <c r="E552" s="17">
        <v>535818</v>
      </c>
      <c r="F552" s="17">
        <v>0</v>
      </c>
      <c r="G552" s="17">
        <v>0</v>
      </c>
      <c r="H552" s="17">
        <v>0</v>
      </c>
      <c r="I552" s="17">
        <v>0</v>
      </c>
      <c r="J552" s="15">
        <v>0</v>
      </c>
      <c r="K552" s="17">
        <v>0</v>
      </c>
      <c r="L552" s="17">
        <v>3</v>
      </c>
      <c r="M552" s="15">
        <v>1.5</v>
      </c>
      <c r="N552" s="15"/>
      <c r="O552" s="17">
        <v>0</v>
      </c>
      <c r="P552" s="15" t="s">
        <v>1123</v>
      </c>
      <c r="Q552" s="15">
        <v>0</v>
      </c>
      <c r="R552" s="17">
        <v>546</v>
      </c>
      <c r="S552" s="18" t="b">
        <v>0</v>
      </c>
      <c r="T552" s="15"/>
      <c r="U552" s="15"/>
      <c r="V552" s="17">
        <v>50</v>
      </c>
      <c r="W552" s="15" t="s">
        <v>1124</v>
      </c>
      <c r="X552" s="15">
        <v>2.4</v>
      </c>
      <c r="Y552" s="18" t="b">
        <v>0</v>
      </c>
      <c r="Z552" s="15" t="s">
        <v>1125</v>
      </c>
      <c r="AA552" s="15">
        <v>0.4</v>
      </c>
      <c r="AB552" s="18" t="b">
        <v>0</v>
      </c>
      <c r="AC552" s="15"/>
      <c r="AD552" s="15" t="s">
        <v>519</v>
      </c>
      <c r="AE552" s="17">
        <v>20</v>
      </c>
      <c r="AF552" s="17">
        <v>56</v>
      </c>
      <c r="AG552" s="17">
        <v>34</v>
      </c>
      <c r="AH552" s="17">
        <v>0</v>
      </c>
      <c r="AI552" s="17">
        <v>0</v>
      </c>
      <c r="AJ552" s="17">
        <v>0</v>
      </c>
      <c r="AK552" s="17">
        <v>0</v>
      </c>
      <c r="AL552" s="15">
        <v>0</v>
      </c>
      <c r="AM552" s="15">
        <v>6.8</v>
      </c>
      <c r="AN552" s="15" t="s">
        <v>1125</v>
      </c>
      <c r="AO552" s="15"/>
      <c r="AP552" s="15"/>
      <c r="AQ552" s="15"/>
      <c r="AR552" s="15"/>
      <c r="AS552" s="18" t="b">
        <v>0</v>
      </c>
      <c r="AT552" s="15" t="s">
        <v>3036</v>
      </c>
      <c r="AU552" s="17">
        <v>649</v>
      </c>
      <c r="AV552" s="17">
        <v>1</v>
      </c>
      <c r="AW552" s="17">
        <v>1</v>
      </c>
      <c r="AX552" s="17">
        <v>4</v>
      </c>
      <c r="AY552" s="17">
        <v>8</v>
      </c>
      <c r="AZ552" s="17">
        <v>0</v>
      </c>
      <c r="BA552" s="17">
        <v>0</v>
      </c>
      <c r="BB552" s="17">
        <v>0</v>
      </c>
      <c r="BC552" s="17">
        <v>2</v>
      </c>
      <c r="BD552" s="17">
        <v>0</v>
      </c>
      <c r="BE552" s="17">
        <v>0</v>
      </c>
      <c r="BF552" s="17">
        <v>3</v>
      </c>
      <c r="BG552" s="17">
        <v>81</v>
      </c>
      <c r="BH552" s="15">
        <v>81.400000000000006</v>
      </c>
      <c r="BI552" s="15">
        <v>116.8</v>
      </c>
      <c r="BJ552" s="15">
        <v>75</v>
      </c>
      <c r="BK552" s="15">
        <v>27</v>
      </c>
      <c r="BL552" s="17">
        <v>0</v>
      </c>
      <c r="BM552" s="17">
        <v>0</v>
      </c>
      <c r="BN552" s="17">
        <v>0</v>
      </c>
      <c r="BO552" s="17">
        <v>0</v>
      </c>
      <c r="BP552" s="17">
        <v>9</v>
      </c>
      <c r="BQ552" s="15">
        <v>0.35</v>
      </c>
      <c r="BR552" s="15">
        <v>0.62</v>
      </c>
      <c r="BS552" s="15">
        <v>0.97</v>
      </c>
      <c r="BT552" s="15">
        <v>11.3</v>
      </c>
      <c r="BU552" s="15"/>
      <c r="BV552" s="15"/>
      <c r="BW552" s="15"/>
      <c r="BX552" s="15"/>
      <c r="BY552" s="15"/>
      <c r="BZ552" s="15"/>
      <c r="CA552" s="15"/>
      <c r="CB552" s="15"/>
      <c r="CC552" s="17">
        <v>315</v>
      </c>
      <c r="CD552" s="17">
        <v>143</v>
      </c>
      <c r="CE552" s="17">
        <v>225</v>
      </c>
      <c r="CF552" s="17">
        <v>137</v>
      </c>
      <c r="CG552" s="17">
        <v>254</v>
      </c>
      <c r="CH552" s="17">
        <v>136</v>
      </c>
      <c r="CI552" s="17">
        <v>298</v>
      </c>
      <c r="CJ552" s="17">
        <v>143</v>
      </c>
      <c r="CK552" s="17">
        <v>0.05</v>
      </c>
      <c r="CL552" s="17">
        <v>0</v>
      </c>
      <c r="CM552" s="17">
        <v>0.09</v>
      </c>
      <c r="CN552" s="17">
        <v>0.14000000000000001</v>
      </c>
      <c r="CO552" s="17">
        <v>1.57</v>
      </c>
      <c r="CP552" s="17">
        <v>1.1100000000000001</v>
      </c>
      <c r="CQ552" s="17">
        <v>339</v>
      </c>
      <c r="CR552" s="17">
        <v>199</v>
      </c>
      <c r="CS552" s="17">
        <v>317</v>
      </c>
      <c r="CT552" s="17">
        <v>93</v>
      </c>
      <c r="CU552" s="17">
        <v>248</v>
      </c>
      <c r="CV552" s="17">
        <v>101</v>
      </c>
      <c r="CW552" s="17">
        <v>290</v>
      </c>
      <c r="CX552" s="17">
        <v>93</v>
      </c>
      <c r="CY552" s="17">
        <v>1.25</v>
      </c>
      <c r="CZ552" s="17">
        <v>0.55000000000000004</v>
      </c>
      <c r="DA552" s="17">
        <v>0</v>
      </c>
      <c r="DB552" s="15"/>
      <c r="DC552" s="15"/>
      <c r="DD552" s="15"/>
      <c r="DE552" s="15"/>
      <c r="DF552" s="15"/>
      <c r="DG552" s="15"/>
      <c r="DH552" s="15"/>
    </row>
    <row r="553" spans="1:112" ht="17.25" thickBot="1">
      <c r="A553" s="18" t="b">
        <v>1</v>
      </c>
      <c r="B553" s="18" t="b">
        <v>1</v>
      </c>
      <c r="C553" s="15"/>
      <c r="D553" s="15"/>
      <c r="E553" s="17">
        <v>461199</v>
      </c>
      <c r="F553" s="17">
        <v>0</v>
      </c>
      <c r="G553" s="17">
        <v>0</v>
      </c>
      <c r="H553" s="17">
        <v>0</v>
      </c>
      <c r="I553" s="17">
        <v>0</v>
      </c>
      <c r="J553" s="15">
        <v>0</v>
      </c>
      <c r="K553" s="17">
        <v>0</v>
      </c>
      <c r="L553" s="17">
        <v>3</v>
      </c>
      <c r="M553" s="15">
        <v>1.5</v>
      </c>
      <c r="N553" s="15"/>
      <c r="O553" s="17">
        <v>0</v>
      </c>
      <c r="P553" s="15" t="s">
        <v>3051</v>
      </c>
      <c r="Q553" s="15">
        <v>0</v>
      </c>
      <c r="R553" s="17">
        <v>547</v>
      </c>
      <c r="S553" s="18" t="b">
        <v>0</v>
      </c>
      <c r="T553" s="15"/>
      <c r="U553" s="15"/>
      <c r="V553" s="17">
        <v>50</v>
      </c>
      <c r="W553" s="15" t="s">
        <v>3052</v>
      </c>
      <c r="X553" s="15">
        <v>1</v>
      </c>
      <c r="Y553" s="18" t="b">
        <v>0</v>
      </c>
      <c r="Z553" s="15" t="s">
        <v>3053</v>
      </c>
      <c r="AA553" s="15">
        <v>0</v>
      </c>
      <c r="AB553" s="18" t="b">
        <v>0</v>
      </c>
      <c r="AC553" s="15"/>
      <c r="AD553" s="15" t="s">
        <v>519</v>
      </c>
      <c r="AE553" s="17">
        <v>20</v>
      </c>
      <c r="AF553" s="17">
        <v>56</v>
      </c>
      <c r="AG553" s="17">
        <v>14</v>
      </c>
      <c r="AH553" s="17">
        <v>0</v>
      </c>
      <c r="AI553" s="17">
        <v>0</v>
      </c>
      <c r="AJ553" s="17">
        <v>0</v>
      </c>
      <c r="AK553" s="17">
        <v>0</v>
      </c>
      <c r="AL553" s="15">
        <v>0</v>
      </c>
      <c r="AM553" s="15">
        <v>2.8</v>
      </c>
      <c r="AN553" s="15" t="s">
        <v>3053</v>
      </c>
      <c r="AO553" s="15"/>
      <c r="AP553" s="15"/>
      <c r="AQ553" s="15"/>
      <c r="AR553" s="15"/>
      <c r="AS553" s="18" t="b">
        <v>0</v>
      </c>
      <c r="AT553" s="15" t="s">
        <v>3054</v>
      </c>
      <c r="AU553" s="17">
        <v>399</v>
      </c>
      <c r="AV553" s="17">
        <v>0</v>
      </c>
      <c r="AW553" s="17">
        <v>0</v>
      </c>
      <c r="AX553" s="17">
        <v>0</v>
      </c>
      <c r="AY553" s="17">
        <v>11</v>
      </c>
      <c r="AZ553" s="17">
        <v>0</v>
      </c>
      <c r="BA553" s="17">
        <v>0</v>
      </c>
      <c r="BB553" s="17">
        <v>0</v>
      </c>
      <c r="BC553" s="17">
        <v>1</v>
      </c>
      <c r="BD553" s="17">
        <v>0</v>
      </c>
      <c r="BE553" s="17">
        <v>0</v>
      </c>
      <c r="BF553" s="17">
        <v>0</v>
      </c>
      <c r="BG553" s="17">
        <v>42</v>
      </c>
      <c r="BH553" s="15">
        <v>29.4</v>
      </c>
      <c r="BI553" s="15">
        <v>33.6</v>
      </c>
      <c r="BJ553" s="15">
        <v>69</v>
      </c>
      <c r="BK553" s="15">
        <v>12.7</v>
      </c>
      <c r="BL553" s="17">
        <v>0</v>
      </c>
      <c r="BM553" s="17">
        <v>0</v>
      </c>
      <c r="BN553" s="17">
        <v>0</v>
      </c>
      <c r="BO553" s="17">
        <v>0</v>
      </c>
      <c r="BP553" s="17">
        <v>2</v>
      </c>
      <c r="BQ553" s="15">
        <v>0.87</v>
      </c>
      <c r="BR553" s="15">
        <v>0.48</v>
      </c>
      <c r="BS553" s="15">
        <v>1.35</v>
      </c>
      <c r="BT553" s="15">
        <v>8.5399999999999991</v>
      </c>
      <c r="BU553" s="15"/>
      <c r="BV553" s="15"/>
      <c r="BW553" s="15"/>
      <c r="BX553" s="15"/>
      <c r="BY553" s="15"/>
      <c r="BZ553" s="15"/>
      <c r="CA553" s="15"/>
      <c r="CB553" s="15"/>
      <c r="CC553" s="17">
        <v>349</v>
      </c>
      <c r="CD553" s="17">
        <v>162</v>
      </c>
      <c r="CE553" s="17">
        <v>303</v>
      </c>
      <c r="CF553" s="17">
        <v>160</v>
      </c>
      <c r="CG553" s="17">
        <v>262</v>
      </c>
      <c r="CH553" s="17">
        <v>138</v>
      </c>
      <c r="CI553" s="17">
        <v>327</v>
      </c>
      <c r="CJ553" s="17">
        <v>154</v>
      </c>
      <c r="CK553" s="17">
        <v>0.2</v>
      </c>
      <c r="CL553" s="17">
        <v>0</v>
      </c>
      <c r="CM553" s="17">
        <v>0.11</v>
      </c>
      <c r="CN553" s="17">
        <v>0.31</v>
      </c>
      <c r="CO553" s="17">
        <v>1.93</v>
      </c>
      <c r="CP553" s="17">
        <v>2.48</v>
      </c>
      <c r="CQ553" s="17">
        <v>296</v>
      </c>
      <c r="CR553" s="17">
        <v>174</v>
      </c>
      <c r="CS553" s="17">
        <v>274</v>
      </c>
      <c r="CT553" s="17">
        <v>68</v>
      </c>
      <c r="CU553" s="17">
        <v>379</v>
      </c>
      <c r="CV553" s="17">
        <v>175</v>
      </c>
      <c r="CW553" s="17">
        <v>528</v>
      </c>
      <c r="CX553" s="17">
        <v>223</v>
      </c>
      <c r="CY553" s="17">
        <v>0.45</v>
      </c>
      <c r="CZ553" s="17">
        <v>0</v>
      </c>
      <c r="DA553" s="17">
        <v>0</v>
      </c>
      <c r="DB553" s="15"/>
      <c r="DC553" s="15"/>
      <c r="DD553" s="15"/>
      <c r="DE553" s="15"/>
      <c r="DF553" s="15"/>
      <c r="DG553" s="15"/>
      <c r="DH553" s="15"/>
    </row>
    <row r="554" spans="1:112" ht="17.25" thickBot="1">
      <c r="A554" s="18" t="b">
        <v>1</v>
      </c>
      <c r="B554" s="18" t="b">
        <v>1</v>
      </c>
      <c r="C554" s="15"/>
      <c r="D554" s="15"/>
      <c r="E554" s="17">
        <v>554197</v>
      </c>
      <c r="F554" s="17">
        <v>0</v>
      </c>
      <c r="G554" s="17">
        <v>0</v>
      </c>
      <c r="H554" s="17">
        <v>0</v>
      </c>
      <c r="I554" s="17">
        <v>0</v>
      </c>
      <c r="J554" s="15">
        <v>0</v>
      </c>
      <c r="K554" s="17">
        <v>0</v>
      </c>
      <c r="L554" s="17">
        <v>3</v>
      </c>
      <c r="M554" s="15">
        <v>1.5</v>
      </c>
      <c r="N554" s="15"/>
      <c r="O554" s="17">
        <v>0</v>
      </c>
      <c r="P554" s="15" t="s">
        <v>608</v>
      </c>
      <c r="Q554" s="15">
        <v>0</v>
      </c>
      <c r="R554" s="17">
        <v>548</v>
      </c>
      <c r="S554" s="18" t="b">
        <v>0</v>
      </c>
      <c r="T554" s="15"/>
      <c r="U554" s="15"/>
      <c r="V554" s="17">
        <v>50</v>
      </c>
      <c r="W554" s="15" t="s">
        <v>3062</v>
      </c>
      <c r="X554" s="15">
        <v>2</v>
      </c>
      <c r="Y554" s="18" t="b">
        <v>0</v>
      </c>
      <c r="Z554" s="15" t="s">
        <v>3063</v>
      </c>
      <c r="AA554" s="15">
        <v>0.1</v>
      </c>
      <c r="AB554" s="18" t="b">
        <v>0</v>
      </c>
      <c r="AC554" s="15"/>
      <c r="AD554" s="15" t="s">
        <v>519</v>
      </c>
      <c r="AE554" s="17">
        <v>20</v>
      </c>
      <c r="AF554" s="17">
        <v>56</v>
      </c>
      <c r="AG554" s="17">
        <v>36</v>
      </c>
      <c r="AH554" s="17">
        <v>0</v>
      </c>
      <c r="AI554" s="17">
        <v>0</v>
      </c>
      <c r="AJ554" s="17">
        <v>0</v>
      </c>
      <c r="AK554" s="17">
        <v>0</v>
      </c>
      <c r="AL554" s="15">
        <v>0</v>
      </c>
      <c r="AM554" s="15">
        <v>7.2</v>
      </c>
      <c r="AN554" s="15" t="s">
        <v>3063</v>
      </c>
      <c r="AO554" s="15"/>
      <c r="AP554" s="15"/>
      <c r="AQ554" s="15"/>
      <c r="AR554" s="15"/>
      <c r="AS554" s="18" t="b">
        <v>0</v>
      </c>
      <c r="AT554" s="15" t="s">
        <v>3064</v>
      </c>
      <c r="AU554" s="17">
        <v>758</v>
      </c>
      <c r="AV554" s="17">
        <v>1</v>
      </c>
      <c r="AW554" s="17">
        <v>1</v>
      </c>
      <c r="AX554" s="17">
        <v>3</v>
      </c>
      <c r="AY554" s="17">
        <v>11</v>
      </c>
      <c r="AZ554" s="17">
        <v>0</v>
      </c>
      <c r="BA554" s="17">
        <v>0</v>
      </c>
      <c r="BB554" s="17">
        <v>0</v>
      </c>
      <c r="BC554" s="17">
        <v>1</v>
      </c>
      <c r="BD554" s="17">
        <v>0</v>
      </c>
      <c r="BE554" s="17">
        <v>0</v>
      </c>
      <c r="BF554" s="17">
        <v>1</v>
      </c>
      <c r="BG554" s="17">
        <v>136</v>
      </c>
      <c r="BH554" s="15">
        <v>114.6</v>
      </c>
      <c r="BI554" s="15">
        <v>142.80000000000001</v>
      </c>
      <c r="BJ554" s="15">
        <v>103</v>
      </c>
      <c r="BK554" s="15">
        <v>36</v>
      </c>
      <c r="BL554" s="17">
        <v>0</v>
      </c>
      <c r="BM554" s="17">
        <v>0</v>
      </c>
      <c r="BN554" s="17">
        <v>0</v>
      </c>
      <c r="BO554" s="17">
        <v>0</v>
      </c>
      <c r="BP554" s="17">
        <v>11</v>
      </c>
      <c r="BQ554" s="15">
        <v>0.86</v>
      </c>
      <c r="BR554" s="15">
        <v>0.93</v>
      </c>
      <c r="BS554" s="15">
        <v>1.79</v>
      </c>
      <c r="BT554" s="15">
        <v>12.46</v>
      </c>
      <c r="BU554" s="15"/>
      <c r="BV554" s="15"/>
      <c r="BW554" s="15"/>
      <c r="BX554" s="15"/>
      <c r="BY554" s="15"/>
      <c r="BZ554" s="15"/>
      <c r="CA554" s="15"/>
      <c r="CB554" s="15"/>
      <c r="CC554" s="17">
        <v>298</v>
      </c>
      <c r="CD554" s="17">
        <v>137</v>
      </c>
      <c r="CE554" s="17">
        <v>207</v>
      </c>
      <c r="CF554" s="17">
        <v>131</v>
      </c>
      <c r="CG554" s="17">
        <v>231</v>
      </c>
      <c r="CH554" s="17">
        <v>124</v>
      </c>
      <c r="CI554" s="17">
        <v>276</v>
      </c>
      <c r="CJ554" s="17">
        <v>134</v>
      </c>
      <c r="CK554" s="17">
        <v>0.1</v>
      </c>
      <c r="CL554" s="17">
        <v>0</v>
      </c>
      <c r="CM554" s="17">
        <v>0.11</v>
      </c>
      <c r="CN554" s="17">
        <v>0.21</v>
      </c>
      <c r="CO554" s="17">
        <v>1.48</v>
      </c>
      <c r="CP554" s="17">
        <v>1.31</v>
      </c>
      <c r="CQ554" s="17">
        <v>351</v>
      </c>
      <c r="CR554" s="17">
        <v>209</v>
      </c>
      <c r="CS554" s="17">
        <v>329</v>
      </c>
      <c r="CT554" s="17">
        <v>103</v>
      </c>
      <c r="CU554" s="17">
        <v>287</v>
      </c>
      <c r="CV554" s="17">
        <v>122</v>
      </c>
      <c r="CW554" s="17">
        <v>453</v>
      </c>
      <c r="CX554" s="17">
        <v>178</v>
      </c>
      <c r="CY554" s="17">
        <v>1.31</v>
      </c>
      <c r="CZ554" s="17">
        <v>0.36</v>
      </c>
      <c r="DA554" s="17">
        <v>0</v>
      </c>
      <c r="DB554" s="15"/>
      <c r="DC554" s="15"/>
      <c r="DD554" s="15"/>
      <c r="DE554" s="15"/>
      <c r="DF554" s="15"/>
      <c r="DG554" s="15"/>
      <c r="DH554" s="15"/>
    </row>
    <row r="555" spans="1:112" ht="17.25" thickBot="1">
      <c r="A555" s="18" t="b">
        <v>1</v>
      </c>
      <c r="B555" s="18" t="b">
        <v>1</v>
      </c>
      <c r="C555" s="15"/>
      <c r="D555" s="15"/>
      <c r="E555" s="17">
        <v>549912</v>
      </c>
      <c r="F555" s="17">
        <v>0</v>
      </c>
      <c r="G555" s="17">
        <v>0</v>
      </c>
      <c r="H555" s="17">
        <v>0</v>
      </c>
      <c r="I555" s="17">
        <v>0</v>
      </c>
      <c r="J555" s="15">
        <v>0</v>
      </c>
      <c r="K555" s="17">
        <v>0</v>
      </c>
      <c r="L555" s="17">
        <v>3</v>
      </c>
      <c r="M555" s="15">
        <v>2</v>
      </c>
      <c r="N555" s="15"/>
      <c r="O555" s="17">
        <v>0</v>
      </c>
      <c r="P555" s="15" t="s">
        <v>3069</v>
      </c>
      <c r="Q555" s="15">
        <v>0</v>
      </c>
      <c r="R555" s="17">
        <v>549</v>
      </c>
      <c r="S555" s="18" t="b">
        <v>0</v>
      </c>
      <c r="T555" s="15"/>
      <c r="U555" s="15"/>
      <c r="V555" s="17">
        <v>55</v>
      </c>
      <c r="W555" s="15" t="s">
        <v>3070</v>
      </c>
      <c r="X555" s="15">
        <v>3</v>
      </c>
      <c r="Y555" s="18" t="b">
        <v>0</v>
      </c>
      <c r="Z555" s="15" t="s">
        <v>3071</v>
      </c>
      <c r="AA555" s="15">
        <v>0.3</v>
      </c>
      <c r="AB555" s="18" t="b">
        <v>0</v>
      </c>
      <c r="AC555" s="15"/>
      <c r="AD555" s="15" t="s">
        <v>519</v>
      </c>
      <c r="AE555" s="17">
        <v>20</v>
      </c>
      <c r="AF555" s="17">
        <v>56</v>
      </c>
      <c r="AG555" s="17">
        <v>83</v>
      </c>
      <c r="AH555" s="17">
        <v>0</v>
      </c>
      <c r="AI555" s="17">
        <v>0</v>
      </c>
      <c r="AJ555" s="17">
        <v>0</v>
      </c>
      <c r="AK555" s="17">
        <v>0</v>
      </c>
      <c r="AL555" s="15">
        <v>0</v>
      </c>
      <c r="AM555" s="15">
        <v>15.1</v>
      </c>
      <c r="AN555" s="15" t="s">
        <v>3071</v>
      </c>
      <c r="AO555" s="15"/>
      <c r="AP555" s="15"/>
      <c r="AQ555" s="15"/>
      <c r="AR555" s="15"/>
      <c r="AS555" s="18" t="b">
        <v>0</v>
      </c>
      <c r="AT555" s="15" t="s">
        <v>3072</v>
      </c>
      <c r="AU555" s="17">
        <v>1553</v>
      </c>
      <c r="AV555" s="17">
        <v>4</v>
      </c>
      <c r="AW555" s="17">
        <v>2</v>
      </c>
      <c r="AX555" s="17">
        <v>7</v>
      </c>
      <c r="AY555" s="17">
        <v>14</v>
      </c>
      <c r="AZ555" s="17">
        <v>0</v>
      </c>
      <c r="BA555" s="17">
        <v>0</v>
      </c>
      <c r="BB555" s="17">
        <v>0</v>
      </c>
      <c r="BC555" s="17">
        <v>0</v>
      </c>
      <c r="BD555" s="17">
        <v>0</v>
      </c>
      <c r="BE555" s="17">
        <v>0</v>
      </c>
      <c r="BF555" s="17">
        <v>6</v>
      </c>
      <c r="BG555" s="17">
        <v>248</v>
      </c>
      <c r="BH555" s="15">
        <v>238.8</v>
      </c>
      <c r="BI555" s="15">
        <v>211.5</v>
      </c>
      <c r="BJ555" s="15">
        <v>245</v>
      </c>
      <c r="BK555" s="15">
        <v>69.099999999999994</v>
      </c>
      <c r="BL555" s="17">
        <v>0</v>
      </c>
      <c r="BM555" s="17">
        <v>0</v>
      </c>
      <c r="BN555" s="17">
        <v>0</v>
      </c>
      <c r="BO555" s="17">
        <v>0</v>
      </c>
      <c r="BP555" s="17">
        <v>16</v>
      </c>
      <c r="BQ555" s="15">
        <v>2.13</v>
      </c>
      <c r="BR555" s="15">
        <v>1.18</v>
      </c>
      <c r="BS555" s="15">
        <v>3.3</v>
      </c>
      <c r="BT555" s="15">
        <v>22.26</v>
      </c>
      <c r="BU555" s="15"/>
      <c r="BV555" s="15"/>
      <c r="BW555" s="15"/>
      <c r="BX555" s="15"/>
      <c r="BY555" s="15"/>
      <c r="BZ555" s="15"/>
      <c r="CA555" s="15"/>
      <c r="CB555" s="15"/>
      <c r="CC555" s="17">
        <v>229</v>
      </c>
      <c r="CD555" s="17">
        <v>101</v>
      </c>
      <c r="CE555" s="17">
        <v>158</v>
      </c>
      <c r="CF555" s="17">
        <v>106</v>
      </c>
      <c r="CG555" s="17">
        <v>118</v>
      </c>
      <c r="CH555" s="17">
        <v>68</v>
      </c>
      <c r="CI555" s="17">
        <v>201</v>
      </c>
      <c r="CJ555" s="17">
        <v>100</v>
      </c>
      <c r="CK555" s="17">
        <v>0.12</v>
      </c>
      <c r="CL555" s="17">
        <v>0</v>
      </c>
      <c r="CM555" s="17">
        <v>7.0000000000000007E-2</v>
      </c>
      <c r="CN555" s="17">
        <v>0.19</v>
      </c>
      <c r="CO555" s="17">
        <v>1.29</v>
      </c>
      <c r="CP555" s="17">
        <v>0.81</v>
      </c>
      <c r="CQ555" s="17">
        <v>199</v>
      </c>
      <c r="CR555" s="17">
        <v>124</v>
      </c>
      <c r="CS555" s="17">
        <v>436</v>
      </c>
      <c r="CT555" s="17">
        <v>167</v>
      </c>
      <c r="CU555" s="17">
        <v>174</v>
      </c>
      <c r="CV555" s="17">
        <v>67</v>
      </c>
      <c r="CW555" s="17">
        <v>327</v>
      </c>
      <c r="CX555" s="17">
        <v>117</v>
      </c>
      <c r="CY555" s="17">
        <v>0.93</v>
      </c>
      <c r="CZ555" s="17">
        <v>0.41</v>
      </c>
      <c r="DA555" s="17">
        <v>0</v>
      </c>
      <c r="DB555" s="15"/>
      <c r="DC555" s="15"/>
      <c r="DD555" s="15"/>
      <c r="DE555" s="15"/>
      <c r="DF555" s="15"/>
      <c r="DG555" s="15"/>
      <c r="DH555" s="15"/>
    </row>
    <row r="556" spans="1:112" ht="27.75" thickBot="1">
      <c r="A556" s="18" t="b">
        <v>1</v>
      </c>
      <c r="B556" s="18" t="b">
        <v>1</v>
      </c>
      <c r="C556" s="15"/>
      <c r="D556" s="15"/>
      <c r="E556" s="17">
        <v>699989</v>
      </c>
      <c r="F556" s="17">
        <v>0</v>
      </c>
      <c r="G556" s="17">
        <v>0</v>
      </c>
      <c r="H556" s="17">
        <v>0</v>
      </c>
      <c r="I556" s="17">
        <v>0</v>
      </c>
      <c r="J556" s="15">
        <v>0</v>
      </c>
      <c r="K556" s="17">
        <v>0</v>
      </c>
      <c r="L556" s="17">
        <v>3</v>
      </c>
      <c r="M556" s="15">
        <v>1.5</v>
      </c>
      <c r="N556" s="15"/>
      <c r="O556" s="17">
        <v>0</v>
      </c>
      <c r="P556" s="15" t="s">
        <v>4577</v>
      </c>
      <c r="Q556" s="15">
        <v>0</v>
      </c>
      <c r="R556" s="17">
        <v>550</v>
      </c>
      <c r="S556" s="18" t="b">
        <v>0</v>
      </c>
      <c r="T556" s="15"/>
      <c r="U556" s="15"/>
      <c r="V556" s="17">
        <v>50</v>
      </c>
      <c r="W556" s="15" t="s">
        <v>4578</v>
      </c>
      <c r="X556" s="15">
        <v>1</v>
      </c>
      <c r="Y556" s="18" t="b">
        <v>0</v>
      </c>
      <c r="Z556" s="15" t="s">
        <v>4579</v>
      </c>
      <c r="AA556" s="15">
        <v>0</v>
      </c>
      <c r="AB556" s="18" t="b">
        <v>0</v>
      </c>
      <c r="AC556" s="15"/>
      <c r="AD556" s="15" t="s">
        <v>519</v>
      </c>
      <c r="AE556" s="17">
        <v>20</v>
      </c>
      <c r="AF556" s="17">
        <v>56</v>
      </c>
      <c r="AG556" s="17">
        <v>1</v>
      </c>
      <c r="AH556" s="17">
        <v>0</v>
      </c>
      <c r="AI556" s="17">
        <v>0</v>
      </c>
      <c r="AJ556" s="17">
        <v>0</v>
      </c>
      <c r="AK556" s="17">
        <v>0</v>
      </c>
      <c r="AL556" s="15">
        <v>0</v>
      </c>
      <c r="AM556" s="15">
        <v>0.2</v>
      </c>
      <c r="AN556" s="15" t="s">
        <v>4580</v>
      </c>
      <c r="AO556" s="15"/>
      <c r="AP556" s="15"/>
      <c r="AQ556" s="15"/>
      <c r="AR556" s="15"/>
      <c r="AS556" s="18" t="b">
        <v>0</v>
      </c>
      <c r="AT556" s="15" t="s">
        <v>4581</v>
      </c>
      <c r="AU556" s="17">
        <v>38</v>
      </c>
      <c r="AV556" s="17">
        <v>0</v>
      </c>
      <c r="AW556" s="17">
        <v>0</v>
      </c>
      <c r="AX556" s="17">
        <v>0</v>
      </c>
      <c r="AY556" s="17">
        <v>0</v>
      </c>
      <c r="AZ556" s="17">
        <v>0</v>
      </c>
      <c r="BA556" s="17">
        <v>0</v>
      </c>
      <c r="BB556" s="17">
        <v>0</v>
      </c>
      <c r="BC556" s="17">
        <v>0</v>
      </c>
      <c r="BD556" s="17">
        <v>0</v>
      </c>
      <c r="BE556" s="17">
        <v>0</v>
      </c>
      <c r="BF556" s="17">
        <v>0</v>
      </c>
      <c r="BG556" s="17">
        <v>4</v>
      </c>
      <c r="BH556" s="15">
        <v>3.4</v>
      </c>
      <c r="BI556" s="15">
        <v>4.3</v>
      </c>
      <c r="BJ556" s="15">
        <v>2</v>
      </c>
      <c r="BK556" s="15">
        <v>1</v>
      </c>
      <c r="BL556" s="17">
        <v>0</v>
      </c>
      <c r="BM556" s="17">
        <v>0</v>
      </c>
      <c r="BN556" s="17">
        <v>0</v>
      </c>
      <c r="BO556" s="17">
        <v>0</v>
      </c>
      <c r="BP556" s="17">
        <v>1</v>
      </c>
      <c r="BQ556" s="15">
        <v>0</v>
      </c>
      <c r="BR556" s="15">
        <v>0.04</v>
      </c>
      <c r="BS556" s="15">
        <v>0.04</v>
      </c>
      <c r="BT556" s="15">
        <v>0.24</v>
      </c>
      <c r="BU556" s="15"/>
      <c r="BV556" s="15"/>
      <c r="BW556" s="15"/>
      <c r="BX556" s="15"/>
      <c r="BY556" s="15"/>
      <c r="BZ556" s="15"/>
      <c r="CA556" s="15"/>
      <c r="CB556" s="15"/>
      <c r="CC556" s="17">
        <v>382</v>
      </c>
      <c r="CD556" s="17">
        <v>178</v>
      </c>
      <c r="CE556" s="17">
        <v>355</v>
      </c>
      <c r="CF556" s="17">
        <v>176</v>
      </c>
      <c r="CG556" s="17">
        <v>356</v>
      </c>
      <c r="CH556" s="17">
        <v>181</v>
      </c>
      <c r="CI556" s="17">
        <v>385</v>
      </c>
      <c r="CJ556" s="17">
        <v>181</v>
      </c>
      <c r="CK556" s="17">
        <v>0</v>
      </c>
      <c r="CL556" s="17">
        <v>0</v>
      </c>
      <c r="CM556" s="17">
        <v>0.09</v>
      </c>
      <c r="CN556" s="17">
        <v>0.09</v>
      </c>
      <c r="CO556" s="17">
        <v>0.56999999999999995</v>
      </c>
      <c r="CP556" s="17">
        <v>0</v>
      </c>
      <c r="CQ556" s="17">
        <v>367</v>
      </c>
      <c r="CR556" s="17">
        <v>220</v>
      </c>
      <c r="CS556" s="17">
        <v>345</v>
      </c>
      <c r="CT556" s="17">
        <v>114</v>
      </c>
      <c r="CU556" s="17">
        <v>386</v>
      </c>
      <c r="CV556" s="17">
        <v>182</v>
      </c>
      <c r="CW556" s="17">
        <v>533</v>
      </c>
      <c r="CX556" s="17">
        <v>227</v>
      </c>
      <c r="CY556" s="17">
        <v>2.37</v>
      </c>
      <c r="CZ556" s="17">
        <v>0</v>
      </c>
      <c r="DA556" s="17">
        <v>0</v>
      </c>
      <c r="DB556" s="15"/>
      <c r="DC556" s="15"/>
      <c r="DD556" s="15"/>
      <c r="DE556" s="15"/>
      <c r="DF556" s="15"/>
      <c r="DG556" s="15"/>
      <c r="DH556" s="15"/>
    </row>
    <row r="557" spans="1:112" ht="17.25" thickBot="1">
      <c r="A557" s="18" t="b">
        <v>1</v>
      </c>
      <c r="B557" s="18" t="b">
        <v>1</v>
      </c>
      <c r="C557" s="15"/>
      <c r="D557" s="15"/>
      <c r="E557" s="17">
        <v>536661</v>
      </c>
      <c r="F557" s="17">
        <v>0</v>
      </c>
      <c r="G557" s="17">
        <v>0</v>
      </c>
      <c r="H557" s="17">
        <v>0</v>
      </c>
      <c r="I557" s="17">
        <v>0</v>
      </c>
      <c r="J557" s="15">
        <v>0</v>
      </c>
      <c r="K557" s="17">
        <v>0</v>
      </c>
      <c r="L557" s="17">
        <v>3</v>
      </c>
      <c r="M557" s="15">
        <v>1.5</v>
      </c>
      <c r="N557" s="15"/>
      <c r="O557" s="17">
        <v>0</v>
      </c>
      <c r="P557" s="15" t="s">
        <v>4725</v>
      </c>
      <c r="Q557" s="15">
        <v>0</v>
      </c>
      <c r="R557" s="17">
        <v>551</v>
      </c>
      <c r="S557" s="18" t="b">
        <v>0</v>
      </c>
      <c r="T557" s="15"/>
      <c r="U557" s="15"/>
      <c r="V557" s="17">
        <v>50</v>
      </c>
      <c r="W557" s="15" t="s">
        <v>4726</v>
      </c>
      <c r="X557" s="15">
        <v>1.6</v>
      </c>
      <c r="Y557" s="18" t="b">
        <v>0</v>
      </c>
      <c r="Z557" s="15" t="s">
        <v>4727</v>
      </c>
      <c r="AA557" s="15">
        <v>0.1</v>
      </c>
      <c r="AB557" s="18" t="b">
        <v>0</v>
      </c>
      <c r="AC557" s="15"/>
      <c r="AD557" s="15" t="s">
        <v>519</v>
      </c>
      <c r="AE557" s="17">
        <v>20</v>
      </c>
      <c r="AF557" s="17">
        <v>56</v>
      </c>
      <c r="AG557" s="17">
        <v>13</v>
      </c>
      <c r="AH557" s="17">
        <v>0</v>
      </c>
      <c r="AI557" s="17">
        <v>0</v>
      </c>
      <c r="AJ557" s="17">
        <v>0</v>
      </c>
      <c r="AK557" s="17">
        <v>0</v>
      </c>
      <c r="AL557" s="15">
        <v>0</v>
      </c>
      <c r="AM557" s="15">
        <v>2.6</v>
      </c>
      <c r="AN557" s="15" t="s">
        <v>4727</v>
      </c>
      <c r="AO557" s="15"/>
      <c r="AP557" s="15"/>
      <c r="AQ557" s="15"/>
      <c r="AR557" s="15"/>
      <c r="AS557" s="18" t="b">
        <v>0</v>
      </c>
      <c r="AT557" s="15" t="s">
        <v>4728</v>
      </c>
      <c r="AU557" s="17">
        <v>401</v>
      </c>
      <c r="AV557" s="17">
        <v>0</v>
      </c>
      <c r="AW557" s="17">
        <v>0</v>
      </c>
      <c r="AX557" s="17">
        <v>1</v>
      </c>
      <c r="AY557" s="17">
        <v>6</v>
      </c>
      <c r="AZ557" s="17">
        <v>0</v>
      </c>
      <c r="BA557" s="17">
        <v>0</v>
      </c>
      <c r="BB557" s="17">
        <v>0</v>
      </c>
      <c r="BC557" s="17">
        <v>1</v>
      </c>
      <c r="BD557" s="17">
        <v>0</v>
      </c>
      <c r="BE557" s="17">
        <v>0</v>
      </c>
      <c r="BF557" s="17">
        <v>0</v>
      </c>
      <c r="BG557" s="17">
        <v>43</v>
      </c>
      <c r="BH557" s="15">
        <v>45.4</v>
      </c>
      <c r="BI557" s="15">
        <v>44.3</v>
      </c>
      <c r="BJ557" s="15">
        <v>89</v>
      </c>
      <c r="BK557" s="15">
        <v>17.8</v>
      </c>
      <c r="BL557" s="17">
        <v>0</v>
      </c>
      <c r="BM557" s="17">
        <v>0</v>
      </c>
      <c r="BN557" s="17">
        <v>0</v>
      </c>
      <c r="BO557" s="17">
        <v>0</v>
      </c>
      <c r="BP557" s="17">
        <v>5</v>
      </c>
      <c r="BQ557" s="15">
        <v>0.77</v>
      </c>
      <c r="BR557" s="15">
        <v>0.12</v>
      </c>
      <c r="BS557" s="15">
        <v>0.89</v>
      </c>
      <c r="BT557" s="15">
        <v>7.26</v>
      </c>
      <c r="BU557" s="15"/>
      <c r="BV557" s="15"/>
      <c r="BW557" s="15"/>
      <c r="BX557" s="15"/>
      <c r="BY557" s="15"/>
      <c r="BZ557" s="15"/>
      <c r="CA557" s="15"/>
      <c r="CB557" s="15"/>
      <c r="CC557" s="17">
        <v>337</v>
      </c>
      <c r="CD557" s="17">
        <v>153</v>
      </c>
      <c r="CE557" s="17">
        <v>294</v>
      </c>
      <c r="CF557" s="17">
        <v>158</v>
      </c>
      <c r="CG557" s="17">
        <v>246</v>
      </c>
      <c r="CH557" s="17">
        <v>132</v>
      </c>
      <c r="CI557" s="17">
        <v>313</v>
      </c>
      <c r="CJ557" s="17">
        <v>149</v>
      </c>
      <c r="CK557" s="17">
        <v>0.17</v>
      </c>
      <c r="CL557" s="17">
        <v>0</v>
      </c>
      <c r="CM557" s="17">
        <v>0.03</v>
      </c>
      <c r="CN557" s="17">
        <v>0.2</v>
      </c>
      <c r="CO557" s="17">
        <v>1.63</v>
      </c>
      <c r="CP557" s="17">
        <v>1.35</v>
      </c>
      <c r="CQ557" s="17">
        <v>341</v>
      </c>
      <c r="CR557" s="17">
        <v>201</v>
      </c>
      <c r="CS557" s="17">
        <v>319</v>
      </c>
      <c r="CT557" s="17">
        <v>95</v>
      </c>
      <c r="CU557" s="17">
        <v>323</v>
      </c>
      <c r="CV557" s="17">
        <v>141</v>
      </c>
      <c r="CW557" s="17">
        <v>435</v>
      </c>
      <c r="CX557" s="17">
        <v>167</v>
      </c>
      <c r="CY557" s="17">
        <v>1.1200000000000001</v>
      </c>
      <c r="CZ557" s="17">
        <v>0.22</v>
      </c>
      <c r="DA557" s="17">
        <v>0</v>
      </c>
      <c r="DB557" s="15"/>
      <c r="DC557" s="15"/>
      <c r="DD557" s="15"/>
      <c r="DE557" s="15"/>
      <c r="DF557" s="15"/>
      <c r="DG557" s="15"/>
      <c r="DH557" s="15"/>
    </row>
    <row r="558" spans="1:112" ht="17.25" thickBot="1">
      <c r="A558" s="18" t="b">
        <v>1</v>
      </c>
      <c r="B558" s="18" t="b">
        <v>1</v>
      </c>
      <c r="C558" s="15"/>
      <c r="D558" s="15"/>
      <c r="E558" s="17">
        <v>441264</v>
      </c>
      <c r="F558" s="17">
        <v>0</v>
      </c>
      <c r="G558" s="17">
        <v>0</v>
      </c>
      <c r="H558" s="17">
        <v>0</v>
      </c>
      <c r="I558" s="17">
        <v>0</v>
      </c>
      <c r="J558" s="15">
        <v>0</v>
      </c>
      <c r="K558" s="17">
        <v>0</v>
      </c>
      <c r="L558" s="17">
        <v>4</v>
      </c>
      <c r="M558" s="15">
        <v>2</v>
      </c>
      <c r="N558" s="15"/>
      <c r="O558" s="17">
        <v>0</v>
      </c>
      <c r="P558" s="15" t="s">
        <v>3941</v>
      </c>
      <c r="Q558" s="15">
        <v>0</v>
      </c>
      <c r="R558" s="17">
        <v>552</v>
      </c>
      <c r="S558" s="18" t="b">
        <v>0</v>
      </c>
      <c r="T558" s="15"/>
      <c r="U558" s="15"/>
      <c r="V558" s="17">
        <v>60</v>
      </c>
      <c r="W558" s="15" t="s">
        <v>3942</v>
      </c>
      <c r="X558" s="15">
        <v>3</v>
      </c>
      <c r="Y558" s="18" t="b">
        <v>0</v>
      </c>
      <c r="Z558" s="15" t="s">
        <v>3943</v>
      </c>
      <c r="AA558" s="15">
        <v>20</v>
      </c>
      <c r="AB558" s="18" t="b">
        <v>0</v>
      </c>
      <c r="AC558" s="15"/>
      <c r="AD558" s="15" t="s">
        <v>519</v>
      </c>
      <c r="AE558" s="17">
        <v>20</v>
      </c>
      <c r="AF558" s="17">
        <v>56</v>
      </c>
      <c r="AG558" s="17">
        <v>92</v>
      </c>
      <c r="AH558" s="17">
        <v>0</v>
      </c>
      <c r="AI558" s="17">
        <v>0</v>
      </c>
      <c r="AJ558" s="17">
        <v>0</v>
      </c>
      <c r="AK558" s="17">
        <v>0</v>
      </c>
      <c r="AL558" s="15">
        <v>0</v>
      </c>
      <c r="AM558" s="15">
        <v>15.3</v>
      </c>
      <c r="AN558" s="15" t="s">
        <v>3943</v>
      </c>
      <c r="AO558" s="15"/>
      <c r="AP558" s="15"/>
      <c r="AQ558" s="15"/>
      <c r="AR558" s="15"/>
      <c r="AS558" s="18" t="b">
        <v>0</v>
      </c>
      <c r="AT558" s="15" t="s">
        <v>3944</v>
      </c>
      <c r="AU558" s="17">
        <v>1920</v>
      </c>
      <c r="AV558" s="17">
        <v>7</v>
      </c>
      <c r="AW558" s="17">
        <v>2</v>
      </c>
      <c r="AX558" s="17">
        <v>6</v>
      </c>
      <c r="AY558" s="17">
        <v>30</v>
      </c>
      <c r="AZ558" s="17">
        <v>0</v>
      </c>
      <c r="BA558" s="17">
        <v>0</v>
      </c>
      <c r="BB558" s="17">
        <v>0</v>
      </c>
      <c r="BC558" s="17">
        <v>6</v>
      </c>
      <c r="BD558" s="17">
        <v>0</v>
      </c>
      <c r="BE558" s="17">
        <v>0</v>
      </c>
      <c r="BF558" s="17">
        <v>12</v>
      </c>
      <c r="BG558" s="17">
        <v>309</v>
      </c>
      <c r="BH558" s="15">
        <v>333.4</v>
      </c>
      <c r="BI558" s="15">
        <v>200.5</v>
      </c>
      <c r="BJ558" s="15">
        <v>552</v>
      </c>
      <c r="BK558" s="15">
        <v>106.7</v>
      </c>
      <c r="BL558" s="17">
        <v>0</v>
      </c>
      <c r="BM558" s="17">
        <v>0</v>
      </c>
      <c r="BN558" s="17">
        <v>0</v>
      </c>
      <c r="BO558" s="17">
        <v>0</v>
      </c>
      <c r="BP558" s="17">
        <v>22</v>
      </c>
      <c r="BQ558" s="15">
        <v>6.02</v>
      </c>
      <c r="BR558" s="15">
        <v>0.67</v>
      </c>
      <c r="BS558" s="15">
        <v>6.69</v>
      </c>
      <c r="BT558" s="15">
        <v>31.4</v>
      </c>
      <c r="BU558" s="15"/>
      <c r="BV558" s="15"/>
      <c r="BW558" s="15"/>
      <c r="BX558" s="15"/>
      <c r="BY558" s="15"/>
      <c r="BZ558" s="15"/>
      <c r="CA558" s="15"/>
      <c r="CB558" s="15"/>
      <c r="CC558" s="17">
        <v>184</v>
      </c>
      <c r="CD558" s="17">
        <v>18</v>
      </c>
      <c r="CE558" s="17">
        <v>168</v>
      </c>
      <c r="CF558" s="17">
        <v>16</v>
      </c>
      <c r="CG558" s="17">
        <v>38</v>
      </c>
      <c r="CH558" s="17">
        <v>15</v>
      </c>
      <c r="CI558" s="17">
        <v>113</v>
      </c>
      <c r="CJ558" s="17">
        <v>17</v>
      </c>
      <c r="CK558" s="17">
        <v>0.28000000000000003</v>
      </c>
      <c r="CL558" s="17">
        <v>0</v>
      </c>
      <c r="CM558" s="17">
        <v>0.03</v>
      </c>
      <c r="CN558" s="17">
        <v>0.31</v>
      </c>
      <c r="CO558" s="17">
        <v>1.47</v>
      </c>
      <c r="CP558" s="17">
        <v>1.41</v>
      </c>
      <c r="CQ558" s="17">
        <v>82</v>
      </c>
      <c r="CR558" s="17">
        <v>21</v>
      </c>
      <c r="CS558" s="17">
        <v>476</v>
      </c>
      <c r="CT558" s="17">
        <v>51</v>
      </c>
      <c r="CU558" s="17">
        <v>176</v>
      </c>
      <c r="CV558" s="17">
        <v>16</v>
      </c>
      <c r="CW558" s="17">
        <v>15</v>
      </c>
      <c r="CX558" s="17">
        <v>3</v>
      </c>
      <c r="CY558" s="17">
        <v>1.03</v>
      </c>
      <c r="CZ558" s="17">
        <v>0.28000000000000003</v>
      </c>
      <c r="DA558" s="17">
        <v>0</v>
      </c>
      <c r="DB558" s="15"/>
      <c r="DC558" s="15"/>
      <c r="DD558" s="15"/>
      <c r="DE558" s="15"/>
      <c r="DF558" s="15"/>
      <c r="DG558" s="15"/>
      <c r="DH558" s="15"/>
    </row>
    <row r="559" spans="1:112" ht="17.25" thickBot="1">
      <c r="A559" s="18" t="b">
        <v>1</v>
      </c>
      <c r="B559" s="18" t="b">
        <v>1</v>
      </c>
      <c r="C559" s="15"/>
      <c r="D559" s="15"/>
      <c r="E559" s="17">
        <v>437505</v>
      </c>
      <c r="F559" s="17">
        <v>0</v>
      </c>
      <c r="G559" s="17">
        <v>0</v>
      </c>
      <c r="H559" s="17">
        <v>0</v>
      </c>
      <c r="I559" s="17">
        <v>0</v>
      </c>
      <c r="J559" s="15">
        <v>0</v>
      </c>
      <c r="K559" s="17">
        <v>0</v>
      </c>
      <c r="L559" s="17">
        <v>4</v>
      </c>
      <c r="M559" s="15">
        <v>1.8</v>
      </c>
      <c r="N559" s="15"/>
      <c r="O559" s="17">
        <v>0</v>
      </c>
      <c r="P559" s="15" t="s">
        <v>280</v>
      </c>
      <c r="Q559" s="15">
        <v>0</v>
      </c>
      <c r="R559" s="17">
        <v>553</v>
      </c>
      <c r="S559" s="18" t="b">
        <v>0</v>
      </c>
      <c r="T559" s="15"/>
      <c r="U559" s="15"/>
      <c r="V559" s="17">
        <v>55</v>
      </c>
      <c r="W559" s="15" t="s">
        <v>3096</v>
      </c>
      <c r="X559" s="15">
        <v>2.2999999999999998</v>
      </c>
      <c r="Y559" s="18" t="b">
        <v>0</v>
      </c>
      <c r="Z559" s="15" t="s">
        <v>3097</v>
      </c>
      <c r="AA559" s="15">
        <v>1.5</v>
      </c>
      <c r="AB559" s="18" t="b">
        <v>0</v>
      </c>
      <c r="AC559" s="15"/>
      <c r="AD559" s="15" t="s">
        <v>519</v>
      </c>
      <c r="AE559" s="17">
        <v>20</v>
      </c>
      <c r="AF559" s="17">
        <v>56</v>
      </c>
      <c r="AG559" s="17">
        <v>74</v>
      </c>
      <c r="AH559" s="17">
        <v>0</v>
      </c>
      <c r="AI559" s="17">
        <v>0</v>
      </c>
      <c r="AJ559" s="17">
        <v>0</v>
      </c>
      <c r="AK559" s="17">
        <v>0</v>
      </c>
      <c r="AL559" s="15">
        <v>0</v>
      </c>
      <c r="AM559" s="15">
        <v>13.5</v>
      </c>
      <c r="AN559" s="15" t="s">
        <v>3097</v>
      </c>
      <c r="AO559" s="15"/>
      <c r="AP559" s="15"/>
      <c r="AQ559" s="15"/>
      <c r="AR559" s="15"/>
      <c r="AS559" s="18" t="b">
        <v>0</v>
      </c>
      <c r="AT559" s="15" t="s">
        <v>3098</v>
      </c>
      <c r="AU559" s="17">
        <v>1148</v>
      </c>
      <c r="AV559" s="17">
        <v>6</v>
      </c>
      <c r="AW559" s="17">
        <v>1</v>
      </c>
      <c r="AX559" s="17">
        <v>4</v>
      </c>
      <c r="AY559" s="17">
        <v>17</v>
      </c>
      <c r="AZ559" s="17">
        <v>0</v>
      </c>
      <c r="BA559" s="17">
        <v>0</v>
      </c>
      <c r="BB559" s="17">
        <v>0</v>
      </c>
      <c r="BC559" s="17">
        <v>1</v>
      </c>
      <c r="BD559" s="17">
        <v>0</v>
      </c>
      <c r="BE559" s="17">
        <v>0</v>
      </c>
      <c r="BF559" s="17">
        <v>7</v>
      </c>
      <c r="BG559" s="17">
        <v>266</v>
      </c>
      <c r="BH559" s="15">
        <v>242</v>
      </c>
      <c r="BI559" s="15">
        <v>30.4</v>
      </c>
      <c r="BJ559" s="15">
        <v>444</v>
      </c>
      <c r="BK559" s="15">
        <v>71.5</v>
      </c>
      <c r="BL559" s="17">
        <v>0</v>
      </c>
      <c r="BM559" s="17">
        <v>0</v>
      </c>
      <c r="BN559" s="17">
        <v>0</v>
      </c>
      <c r="BO559" s="17">
        <v>0</v>
      </c>
      <c r="BP559" s="17">
        <v>11</v>
      </c>
      <c r="BQ559" s="15">
        <v>4.7</v>
      </c>
      <c r="BR559" s="15">
        <v>0.38</v>
      </c>
      <c r="BS559" s="15">
        <v>5.08</v>
      </c>
      <c r="BT559" s="15">
        <v>19.82</v>
      </c>
      <c r="BU559" s="15"/>
      <c r="BV559" s="15"/>
      <c r="BW559" s="15"/>
      <c r="BX559" s="15"/>
      <c r="BY559" s="15"/>
      <c r="BZ559" s="15"/>
      <c r="CA559" s="15"/>
      <c r="CB559" s="15"/>
      <c r="CC559" s="17">
        <v>225</v>
      </c>
      <c r="CD559" s="17">
        <v>22</v>
      </c>
      <c r="CE559" s="17">
        <v>310</v>
      </c>
      <c r="CF559" s="17">
        <v>39</v>
      </c>
      <c r="CG559" s="17">
        <v>49</v>
      </c>
      <c r="CH559" s="17">
        <v>19</v>
      </c>
      <c r="CI559" s="17">
        <v>195</v>
      </c>
      <c r="CJ559" s="17">
        <v>21</v>
      </c>
      <c r="CK559" s="17">
        <v>0.37</v>
      </c>
      <c r="CL559" s="17">
        <v>0</v>
      </c>
      <c r="CM559" s="17">
        <v>0.03</v>
      </c>
      <c r="CN559" s="17">
        <v>0.4</v>
      </c>
      <c r="CO559" s="17">
        <v>1.55</v>
      </c>
      <c r="CP559" s="17">
        <v>1.33</v>
      </c>
      <c r="CQ559" s="17">
        <v>157</v>
      </c>
      <c r="CR559" s="17">
        <v>36</v>
      </c>
      <c r="CS559" s="17">
        <v>394</v>
      </c>
      <c r="CT559" s="17">
        <v>33</v>
      </c>
      <c r="CU559" s="17">
        <v>258</v>
      </c>
      <c r="CV559" s="17">
        <v>27</v>
      </c>
      <c r="CW559" s="17">
        <v>163</v>
      </c>
      <c r="CX559" s="17">
        <v>28</v>
      </c>
      <c r="CY559" s="17">
        <v>0.86</v>
      </c>
      <c r="CZ559" s="17">
        <v>0.31</v>
      </c>
      <c r="DA559" s="17">
        <v>0</v>
      </c>
      <c r="DB559" s="15"/>
      <c r="DC559" s="15"/>
      <c r="DD559" s="15"/>
      <c r="DE559" s="15"/>
      <c r="DF559" s="15"/>
      <c r="DG559" s="15"/>
      <c r="DH559" s="15"/>
    </row>
    <row r="560" spans="1:112" ht="17.25" thickBo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</row>
    <row r="561" spans="1:112" ht="17.25" thickBo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</row>
    <row r="562" spans="1:112" ht="17.25" thickBo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</row>
    <row r="563" spans="1:112" ht="17.25" thickBo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</row>
    <row r="564" spans="1:112" ht="17.25" thickBo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  <c r="CW564" s="15"/>
      <c r="CX564" s="15"/>
      <c r="CY564" s="15"/>
      <c r="CZ564" s="15"/>
      <c r="DA564" s="15"/>
      <c r="DB564" s="15"/>
      <c r="DC564" s="15"/>
      <c r="DD564" s="15"/>
      <c r="DE564" s="15"/>
      <c r="DF564" s="15"/>
      <c r="DG564" s="15"/>
      <c r="DH564" s="15"/>
    </row>
    <row r="565" spans="1:112" ht="17.25" thickBo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</row>
    <row r="566" spans="1:112" ht="17.25" thickBo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5"/>
      <c r="DF566" s="15"/>
      <c r="DG566" s="15"/>
      <c r="DH566" s="15"/>
    </row>
    <row r="567" spans="1:112" ht="17.25" thickBo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</row>
    <row r="568" spans="1:112" ht="17.25" thickBo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5"/>
      <c r="DF568" s="15"/>
      <c r="DG568" s="15"/>
      <c r="DH568" s="15"/>
    </row>
    <row r="569" spans="1:112" ht="17.25" thickBo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</row>
    <row r="570" spans="1:112" ht="17.25" thickBo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  <c r="DC570" s="15"/>
      <c r="DD570" s="15"/>
      <c r="DE570" s="15"/>
      <c r="DF570" s="15"/>
      <c r="DG570" s="15"/>
      <c r="DH570" s="15"/>
    </row>
    <row r="571" spans="1:112" ht="17.25" thickBo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</row>
    <row r="572" spans="1:112" ht="17.25" thickBo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/>
      <c r="DC572" s="15"/>
      <c r="DD572" s="15"/>
      <c r="DE572" s="15"/>
      <c r="DF572" s="15"/>
      <c r="DG572" s="15"/>
      <c r="DH572" s="15"/>
    </row>
    <row r="573" spans="1:112" ht="17.25" thickBo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</row>
    <row r="574" spans="1:112" ht="17.25" thickBo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  <c r="CW574" s="15"/>
      <c r="CX574" s="15"/>
      <c r="CY574" s="15"/>
      <c r="CZ574" s="15"/>
      <c r="DA574" s="15"/>
      <c r="DB574" s="15"/>
      <c r="DC574" s="15"/>
      <c r="DD574" s="15"/>
      <c r="DE574" s="15"/>
      <c r="DF574" s="15"/>
      <c r="DG574" s="15"/>
      <c r="DH574" s="15"/>
    </row>
    <row r="575" spans="1:112" ht="17.25" thickBo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</row>
    <row r="576" spans="1:112" ht="17.25" thickBo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/>
      <c r="CW576" s="15"/>
      <c r="CX576" s="15"/>
      <c r="CY576" s="15"/>
      <c r="CZ576" s="15"/>
      <c r="DA576" s="15"/>
      <c r="DB576" s="15"/>
      <c r="DC576" s="15"/>
      <c r="DD576" s="15"/>
      <c r="DE576" s="15"/>
      <c r="DF576" s="15"/>
      <c r="DG576" s="15"/>
      <c r="DH576" s="15"/>
    </row>
    <row r="577" spans="1:112" ht="17.25" thickBo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</row>
    <row r="578" spans="1:112" ht="17.25" thickBo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  <c r="CW578" s="15"/>
      <c r="CX578" s="15"/>
      <c r="CY578" s="15"/>
      <c r="CZ578" s="15"/>
      <c r="DA578" s="15"/>
      <c r="DB578" s="15"/>
      <c r="DC578" s="15"/>
      <c r="DD578" s="15"/>
      <c r="DE578" s="15"/>
      <c r="DF578" s="15"/>
      <c r="DG578" s="15"/>
      <c r="DH578" s="15"/>
    </row>
    <row r="579" spans="1:112" ht="17.25" thickBo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</row>
    <row r="580" spans="1:112" ht="17.25" thickBo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  <c r="CW580" s="15"/>
      <c r="CX580" s="15"/>
      <c r="CY580" s="15"/>
      <c r="CZ580" s="15"/>
      <c r="DA580" s="15"/>
      <c r="DB580" s="15"/>
      <c r="DC580" s="15"/>
      <c r="DD580" s="15"/>
      <c r="DE580" s="15"/>
      <c r="DF580" s="15"/>
      <c r="DG580" s="15"/>
      <c r="DH580" s="15"/>
    </row>
    <row r="581" spans="1:112" ht="17.25" thickBo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</row>
    <row r="582" spans="1:112" ht="17.25" thickBo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  <c r="CV582" s="15"/>
      <c r="CW582" s="15"/>
      <c r="CX582" s="15"/>
      <c r="CY582" s="15"/>
      <c r="CZ582" s="15"/>
      <c r="DA582" s="15"/>
      <c r="DB582" s="15"/>
      <c r="DC582" s="15"/>
      <c r="DD582" s="15"/>
      <c r="DE582" s="15"/>
      <c r="DF582" s="15"/>
      <c r="DG582" s="15"/>
      <c r="DH582" s="15"/>
    </row>
    <row r="583" spans="1:112" ht="17.25" thickBo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</row>
    <row r="584" spans="1:112" ht="17.25" thickBo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5"/>
      <c r="CM584" s="15"/>
      <c r="CN584" s="15"/>
      <c r="CO584" s="15"/>
      <c r="CP584" s="15"/>
      <c r="CQ584" s="15"/>
      <c r="CR584" s="15"/>
      <c r="CS584" s="15"/>
      <c r="CT584" s="15"/>
      <c r="CU584" s="15"/>
      <c r="CV584" s="15"/>
      <c r="CW584" s="15"/>
      <c r="CX584" s="15"/>
      <c r="CY584" s="15"/>
      <c r="CZ584" s="15"/>
      <c r="DA584" s="15"/>
      <c r="DB584" s="15"/>
      <c r="DC584" s="15"/>
      <c r="DD584" s="15"/>
      <c r="DE584" s="15"/>
      <c r="DF584" s="15"/>
      <c r="DG584" s="15"/>
      <c r="DH584" s="15"/>
    </row>
    <row r="585" spans="1:112" ht="17.25" thickBo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</row>
    <row r="586" spans="1:112" ht="17.25" thickBo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5"/>
      <c r="CM586" s="15"/>
      <c r="CN586" s="15"/>
      <c r="CO586" s="15"/>
      <c r="CP586" s="15"/>
      <c r="CQ586" s="15"/>
      <c r="CR586" s="15"/>
      <c r="CS586" s="15"/>
      <c r="CT586" s="15"/>
      <c r="CU586" s="15"/>
      <c r="CV586" s="15"/>
      <c r="CW586" s="15"/>
      <c r="CX586" s="15"/>
      <c r="CY586" s="15"/>
      <c r="CZ586" s="15"/>
      <c r="DA586" s="15"/>
      <c r="DB586" s="15"/>
      <c r="DC586" s="15"/>
      <c r="DD586" s="15"/>
      <c r="DE586" s="15"/>
      <c r="DF586" s="15"/>
      <c r="DG586" s="15"/>
      <c r="DH586" s="15"/>
    </row>
    <row r="587" spans="1:112" ht="17.25" thickBo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</row>
    <row r="588" spans="1:112" ht="17.25" thickBo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  <c r="CT588" s="15"/>
      <c r="CU588" s="15"/>
      <c r="CV588" s="15"/>
      <c r="CW588" s="15"/>
      <c r="CX588" s="15"/>
      <c r="CY588" s="15"/>
      <c r="CZ588" s="15"/>
      <c r="DA588" s="15"/>
      <c r="DB588" s="15"/>
      <c r="DC588" s="15"/>
      <c r="DD588" s="15"/>
      <c r="DE588" s="15"/>
      <c r="DF588" s="15"/>
      <c r="DG588" s="15"/>
      <c r="DH588" s="15"/>
    </row>
    <row r="589" spans="1:112" ht="17.25" thickBo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</row>
    <row r="590" spans="1:112" ht="17.25" thickBo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  <c r="CI590" s="15"/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  <c r="CT590" s="15"/>
      <c r="CU590" s="15"/>
      <c r="CV590" s="15"/>
      <c r="CW590" s="15"/>
      <c r="CX590" s="15"/>
      <c r="CY590" s="15"/>
      <c r="CZ590" s="15"/>
      <c r="DA590" s="15"/>
      <c r="DB590" s="15"/>
      <c r="DC590" s="15"/>
      <c r="DD590" s="15"/>
      <c r="DE590" s="15"/>
      <c r="DF590" s="15"/>
      <c r="DG590" s="15"/>
      <c r="DH590" s="15"/>
    </row>
    <row r="591" spans="1:112" ht="17.25" thickBo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</row>
    <row r="592" spans="1:112" ht="17.25" thickBo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  <c r="CT592" s="15"/>
      <c r="CU592" s="15"/>
      <c r="CV592" s="15"/>
      <c r="CW592" s="15"/>
      <c r="CX592" s="15"/>
      <c r="CY592" s="15"/>
      <c r="CZ592" s="15"/>
      <c r="DA592" s="15"/>
      <c r="DB592" s="15"/>
      <c r="DC592" s="15"/>
      <c r="DD592" s="15"/>
      <c r="DE592" s="15"/>
      <c r="DF592" s="15"/>
      <c r="DG592" s="15"/>
      <c r="DH592" s="15"/>
    </row>
    <row r="593" spans="1:112" ht="17.25" thickBo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</row>
    <row r="594" spans="1:112" ht="17.25" thickBo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5"/>
      <c r="CK594" s="15"/>
      <c r="CL594" s="15"/>
      <c r="CM594" s="15"/>
      <c r="CN594" s="15"/>
      <c r="CO594" s="15"/>
      <c r="CP594" s="15"/>
      <c r="CQ594" s="15"/>
      <c r="CR594" s="15"/>
      <c r="CS594" s="15"/>
      <c r="CT594" s="15"/>
      <c r="CU594" s="15"/>
      <c r="CV594" s="15"/>
      <c r="CW594" s="15"/>
      <c r="CX594" s="15"/>
      <c r="CY594" s="15"/>
      <c r="CZ594" s="15"/>
      <c r="DA594" s="15"/>
      <c r="DB594" s="15"/>
      <c r="DC594" s="15"/>
      <c r="DD594" s="15"/>
      <c r="DE594" s="15"/>
      <c r="DF594" s="15"/>
      <c r="DG594" s="15"/>
      <c r="DH594" s="15"/>
    </row>
    <row r="595" spans="1:112" ht="17.25" thickBo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</row>
    <row r="596" spans="1:112" ht="17.25" thickBo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15"/>
      <c r="CS596" s="15"/>
      <c r="CT596" s="15"/>
      <c r="CU596" s="15"/>
      <c r="CV596" s="15"/>
      <c r="CW596" s="15"/>
      <c r="CX596" s="15"/>
      <c r="CY596" s="15"/>
      <c r="CZ596" s="15"/>
      <c r="DA596" s="15"/>
      <c r="DB596" s="15"/>
      <c r="DC596" s="15"/>
      <c r="DD596" s="15"/>
      <c r="DE596" s="15"/>
      <c r="DF596" s="15"/>
      <c r="DG596" s="15"/>
      <c r="DH596" s="15"/>
    </row>
    <row r="597" spans="1:112" ht="17.25" thickBo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</row>
    <row r="598" spans="1:112" ht="17.25" thickBo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  <c r="CT598" s="15"/>
      <c r="CU598" s="15"/>
      <c r="CV598" s="15"/>
      <c r="CW598" s="15"/>
      <c r="CX598" s="15"/>
      <c r="CY598" s="15"/>
      <c r="CZ598" s="15"/>
      <c r="DA598" s="15"/>
      <c r="DB598" s="15"/>
      <c r="DC598" s="15"/>
      <c r="DD598" s="15"/>
      <c r="DE598" s="15"/>
      <c r="DF598" s="15"/>
      <c r="DG598" s="15"/>
      <c r="DH598" s="15"/>
    </row>
    <row r="599" spans="1:112" ht="17.25" thickBo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</row>
    <row r="600" spans="1:112" ht="17.25" thickBo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  <c r="CT600" s="15"/>
      <c r="CU600" s="15"/>
      <c r="CV600" s="15"/>
      <c r="CW600" s="15"/>
      <c r="CX600" s="15"/>
      <c r="CY600" s="15"/>
      <c r="CZ600" s="15"/>
      <c r="DA600" s="15"/>
      <c r="DB600" s="15"/>
      <c r="DC600" s="15"/>
      <c r="DD600" s="15"/>
      <c r="DE600" s="15"/>
      <c r="DF600" s="15"/>
      <c r="DG600" s="15"/>
      <c r="DH600" s="15"/>
    </row>
    <row r="601" spans="1:112" ht="17.25" thickBo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</row>
    <row r="602" spans="1:112" ht="17.25" thickBo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  <c r="CH602" s="15"/>
      <c r="CI602" s="15"/>
      <c r="CJ602" s="15"/>
      <c r="CK602" s="15"/>
      <c r="CL602" s="15"/>
      <c r="CM602" s="15"/>
      <c r="CN602" s="15"/>
      <c r="CO602" s="15"/>
      <c r="CP602" s="15"/>
      <c r="CQ602" s="15"/>
      <c r="CR602" s="15"/>
      <c r="CS602" s="15"/>
      <c r="CT602" s="15"/>
      <c r="CU602" s="15"/>
      <c r="CV602" s="15"/>
      <c r="CW602" s="15"/>
      <c r="CX602" s="15"/>
      <c r="CY602" s="15"/>
      <c r="CZ602" s="15"/>
      <c r="DA602" s="15"/>
      <c r="DB602" s="15"/>
      <c r="DC602" s="15"/>
      <c r="DD602" s="15"/>
      <c r="DE602" s="15"/>
      <c r="DF602" s="15"/>
      <c r="DG602" s="15"/>
      <c r="DH602" s="15"/>
    </row>
    <row r="603" spans="1:112" ht="17.25" thickBo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</row>
    <row r="604" spans="1:112" ht="17.25" thickBo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5"/>
      <c r="CD604" s="15"/>
      <c r="CE604" s="15"/>
      <c r="CF604" s="15"/>
      <c r="CG604" s="15"/>
      <c r="CH604" s="15"/>
      <c r="CI604" s="15"/>
      <c r="CJ604" s="15"/>
      <c r="CK604" s="15"/>
      <c r="CL604" s="15"/>
      <c r="CM604" s="15"/>
      <c r="CN604" s="15"/>
      <c r="CO604" s="15"/>
      <c r="CP604" s="15"/>
      <c r="CQ604" s="15"/>
      <c r="CR604" s="15"/>
      <c r="CS604" s="15"/>
      <c r="CT604" s="15"/>
      <c r="CU604" s="15"/>
      <c r="CV604" s="15"/>
      <c r="CW604" s="15"/>
      <c r="CX604" s="15"/>
      <c r="CY604" s="15"/>
      <c r="CZ604" s="15"/>
      <c r="DA604" s="15"/>
      <c r="DB604" s="15"/>
      <c r="DC604" s="15"/>
      <c r="DD604" s="15"/>
      <c r="DE604" s="15"/>
      <c r="DF604" s="15"/>
      <c r="DG604" s="15"/>
      <c r="DH604" s="15"/>
    </row>
    <row r="605" spans="1:112" ht="17.25" thickBo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5"/>
      <c r="CF605" s="15"/>
      <c r="CG605" s="15"/>
      <c r="CH605" s="15"/>
      <c r="CI605" s="15"/>
      <c r="CJ605" s="15"/>
      <c r="CK605" s="15"/>
      <c r="CL605" s="15"/>
      <c r="CM605" s="15"/>
      <c r="CN605" s="15"/>
      <c r="CO605" s="15"/>
      <c r="CP605" s="15"/>
      <c r="CQ605" s="15"/>
      <c r="CR605" s="15"/>
      <c r="CS605" s="15"/>
      <c r="CT605" s="15"/>
      <c r="CU605" s="15"/>
      <c r="CV605" s="15"/>
      <c r="CW605" s="15"/>
      <c r="CX605" s="15"/>
      <c r="CY605" s="15"/>
      <c r="CZ605" s="15"/>
      <c r="DA605" s="15"/>
      <c r="DB605" s="15"/>
      <c r="DC605" s="15"/>
      <c r="DD605" s="15"/>
      <c r="DE605" s="15"/>
      <c r="DF605" s="15"/>
      <c r="DG605" s="15"/>
      <c r="DH605" s="15"/>
    </row>
    <row r="606" spans="1:112" ht="17.25" thickBo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  <c r="CG606" s="15"/>
      <c r="CH606" s="15"/>
      <c r="CI606" s="15"/>
      <c r="CJ606" s="15"/>
      <c r="CK606" s="15"/>
      <c r="CL606" s="15"/>
      <c r="CM606" s="15"/>
      <c r="CN606" s="15"/>
      <c r="CO606" s="15"/>
      <c r="CP606" s="15"/>
      <c r="CQ606" s="15"/>
      <c r="CR606" s="15"/>
      <c r="CS606" s="15"/>
      <c r="CT606" s="15"/>
      <c r="CU606" s="15"/>
      <c r="CV606" s="15"/>
      <c r="CW606" s="15"/>
      <c r="CX606" s="15"/>
      <c r="CY606" s="15"/>
      <c r="CZ606" s="15"/>
      <c r="DA606" s="15"/>
      <c r="DB606" s="15"/>
      <c r="DC606" s="15"/>
      <c r="DD606" s="15"/>
      <c r="DE606" s="15"/>
      <c r="DF606" s="15"/>
      <c r="DG606" s="15"/>
      <c r="DH606" s="15"/>
    </row>
    <row r="607" spans="1:112" ht="17.25" thickBo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/>
      <c r="CS607" s="15"/>
      <c r="CT607" s="15"/>
      <c r="CU607" s="15"/>
      <c r="CV607" s="15"/>
      <c r="CW607" s="15"/>
      <c r="CX607" s="15"/>
      <c r="CY607" s="15"/>
      <c r="CZ607" s="15"/>
      <c r="DA607" s="15"/>
      <c r="DB607" s="15"/>
      <c r="DC607" s="15"/>
      <c r="DD607" s="15"/>
      <c r="DE607" s="15"/>
      <c r="DF607" s="15"/>
      <c r="DG607" s="15"/>
      <c r="DH607" s="15"/>
    </row>
    <row r="608" spans="1:112" ht="17.25" thickBo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5"/>
      <c r="CD608" s="15"/>
      <c r="CE608" s="15"/>
      <c r="CF608" s="15"/>
      <c r="CG608" s="15"/>
      <c r="CH608" s="15"/>
      <c r="CI608" s="15"/>
      <c r="CJ608" s="15"/>
      <c r="CK608" s="15"/>
      <c r="CL608" s="15"/>
      <c r="CM608" s="15"/>
      <c r="CN608" s="15"/>
      <c r="CO608" s="15"/>
      <c r="CP608" s="15"/>
      <c r="CQ608" s="15"/>
      <c r="CR608" s="15"/>
      <c r="CS608" s="15"/>
      <c r="CT608" s="15"/>
      <c r="CU608" s="15"/>
      <c r="CV608" s="15"/>
      <c r="CW608" s="15"/>
      <c r="CX608" s="15"/>
      <c r="CY608" s="15"/>
      <c r="CZ608" s="15"/>
      <c r="DA608" s="15"/>
      <c r="DB608" s="15"/>
      <c r="DC608" s="15"/>
      <c r="DD608" s="15"/>
      <c r="DE608" s="15"/>
      <c r="DF608" s="15"/>
      <c r="DG608" s="15"/>
      <c r="DH608" s="15"/>
    </row>
    <row r="609" spans="1:112" ht="17.25" thickBo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  <c r="CV609" s="15"/>
      <c r="CW609" s="15"/>
      <c r="CX609" s="15"/>
      <c r="CY609" s="15"/>
      <c r="CZ609" s="15"/>
      <c r="DA609" s="15"/>
      <c r="DB609" s="15"/>
      <c r="DC609" s="15"/>
      <c r="DD609" s="15"/>
      <c r="DE609" s="15"/>
      <c r="DF609" s="15"/>
      <c r="DG609" s="15"/>
      <c r="DH609" s="15"/>
    </row>
    <row r="610" spans="1:112" ht="17.25" thickBo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5"/>
      <c r="CF610" s="15"/>
      <c r="CG610" s="15"/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  <c r="CT610" s="15"/>
      <c r="CU610" s="15"/>
      <c r="CV610" s="15"/>
      <c r="CW610" s="15"/>
      <c r="CX610" s="15"/>
      <c r="CY610" s="15"/>
      <c r="CZ610" s="15"/>
      <c r="DA610" s="15"/>
      <c r="DB610" s="15"/>
      <c r="DC610" s="15"/>
      <c r="DD610" s="15"/>
      <c r="DE610" s="15"/>
      <c r="DF610" s="15"/>
      <c r="DG610" s="15"/>
      <c r="DH610" s="15"/>
    </row>
    <row r="611" spans="1:112" ht="17.25" thickBo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  <c r="CV611" s="15"/>
      <c r="CW611" s="15"/>
      <c r="CX611" s="15"/>
      <c r="CY611" s="15"/>
      <c r="CZ611" s="15"/>
      <c r="DA611" s="15"/>
      <c r="DB611" s="15"/>
      <c r="DC611" s="15"/>
      <c r="DD611" s="15"/>
      <c r="DE611" s="15"/>
      <c r="DF611" s="15"/>
      <c r="DG611" s="15"/>
      <c r="DH611" s="15"/>
    </row>
    <row r="612" spans="1:112" ht="17.25" thickBo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B612" s="15"/>
      <c r="CC612" s="15"/>
      <c r="CD612" s="15"/>
      <c r="CE612" s="15"/>
      <c r="CF612" s="15"/>
      <c r="CG612" s="15"/>
      <c r="CH612" s="15"/>
      <c r="CI612" s="15"/>
      <c r="CJ612" s="15"/>
      <c r="CK612" s="15"/>
      <c r="CL612" s="15"/>
      <c r="CM612" s="15"/>
      <c r="CN612" s="15"/>
      <c r="CO612" s="15"/>
      <c r="CP612" s="15"/>
      <c r="CQ612" s="15"/>
      <c r="CR612" s="15"/>
      <c r="CS612" s="15"/>
      <c r="CT612" s="15"/>
      <c r="CU612" s="15"/>
      <c r="CV612" s="15"/>
      <c r="CW612" s="15"/>
      <c r="CX612" s="15"/>
      <c r="CY612" s="15"/>
      <c r="CZ612" s="15"/>
      <c r="DA612" s="15"/>
      <c r="DB612" s="15"/>
      <c r="DC612" s="15"/>
      <c r="DD612" s="15"/>
      <c r="DE612" s="15"/>
      <c r="DF612" s="15"/>
      <c r="DG612" s="15"/>
      <c r="DH612" s="15"/>
    </row>
    <row r="613" spans="1:112" ht="17.25" thickBo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B613" s="15"/>
      <c r="CC613" s="15"/>
      <c r="CD613" s="15"/>
      <c r="CE613" s="15"/>
      <c r="CF613" s="15"/>
      <c r="CG613" s="15"/>
      <c r="CH613" s="15"/>
      <c r="CI613" s="15"/>
      <c r="CJ613" s="15"/>
      <c r="CK613" s="15"/>
      <c r="CL613" s="15"/>
      <c r="CM613" s="15"/>
      <c r="CN613" s="15"/>
      <c r="CO613" s="15"/>
      <c r="CP613" s="15"/>
      <c r="CQ613" s="15"/>
      <c r="CR613" s="15"/>
      <c r="CS613" s="15"/>
      <c r="CT613" s="15"/>
      <c r="CU613" s="15"/>
      <c r="CV613" s="15"/>
      <c r="CW613" s="15"/>
      <c r="CX613" s="15"/>
      <c r="CY613" s="15"/>
      <c r="CZ613" s="15"/>
      <c r="DA613" s="15"/>
      <c r="DB613" s="15"/>
      <c r="DC613" s="15"/>
      <c r="DD613" s="15"/>
      <c r="DE613" s="15"/>
      <c r="DF613" s="15"/>
      <c r="DG613" s="15"/>
      <c r="DH613" s="15"/>
    </row>
    <row r="614" spans="1:112" ht="17.25" thickBo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  <c r="CT614" s="15"/>
      <c r="CU614" s="15"/>
      <c r="CV614" s="15"/>
      <c r="CW614" s="15"/>
      <c r="CX614" s="15"/>
      <c r="CY614" s="15"/>
      <c r="CZ614" s="15"/>
      <c r="DA614" s="15"/>
      <c r="DB614" s="15"/>
      <c r="DC614" s="15"/>
      <c r="DD614" s="15"/>
      <c r="DE614" s="15"/>
      <c r="DF614" s="15"/>
      <c r="DG614" s="15"/>
      <c r="DH614" s="15"/>
    </row>
    <row r="615" spans="1:112" ht="17.25" thickBo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5"/>
      <c r="CF615" s="15"/>
      <c r="CG615" s="15"/>
      <c r="CH615" s="15"/>
      <c r="CI615" s="15"/>
      <c r="CJ615" s="15"/>
      <c r="CK615" s="15"/>
      <c r="CL615" s="15"/>
      <c r="CM615" s="15"/>
      <c r="CN615" s="15"/>
      <c r="CO615" s="15"/>
      <c r="CP615" s="15"/>
      <c r="CQ615" s="15"/>
      <c r="CR615" s="15"/>
      <c r="CS615" s="15"/>
      <c r="CT615" s="15"/>
      <c r="CU615" s="15"/>
      <c r="CV615" s="15"/>
      <c r="CW615" s="15"/>
      <c r="CX615" s="15"/>
      <c r="CY615" s="15"/>
      <c r="CZ615" s="15"/>
      <c r="DA615" s="15"/>
      <c r="DB615" s="15"/>
      <c r="DC615" s="15"/>
      <c r="DD615" s="15"/>
      <c r="DE615" s="15"/>
      <c r="DF615" s="15"/>
      <c r="DG615" s="15"/>
      <c r="DH615" s="15"/>
    </row>
    <row r="616" spans="1:112" ht="17.25" thickBo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  <c r="CT616" s="15"/>
      <c r="CU616" s="15"/>
      <c r="CV616" s="15"/>
      <c r="CW616" s="15"/>
      <c r="CX616" s="15"/>
      <c r="CY616" s="15"/>
      <c r="CZ616" s="15"/>
      <c r="DA616" s="15"/>
      <c r="DB616" s="15"/>
      <c r="DC616" s="15"/>
      <c r="DD616" s="15"/>
      <c r="DE616" s="15"/>
      <c r="DF616" s="15"/>
      <c r="DG616" s="15"/>
      <c r="DH616" s="15"/>
    </row>
    <row r="617" spans="1:112" ht="17.25" thickBo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  <c r="CV617" s="15"/>
      <c r="CW617" s="15"/>
      <c r="CX617" s="15"/>
      <c r="CY617" s="15"/>
      <c r="CZ617" s="15"/>
      <c r="DA617" s="15"/>
      <c r="DB617" s="15"/>
      <c r="DC617" s="15"/>
      <c r="DD617" s="15"/>
      <c r="DE617" s="15"/>
      <c r="DF617" s="15"/>
      <c r="DG617" s="15"/>
      <c r="DH617" s="15"/>
    </row>
    <row r="618" spans="1:112" ht="17.25" thickBo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  <c r="CT618" s="15"/>
      <c r="CU618" s="15"/>
      <c r="CV618" s="15"/>
      <c r="CW618" s="15"/>
      <c r="CX618" s="15"/>
      <c r="CY618" s="15"/>
      <c r="CZ618" s="15"/>
      <c r="DA618" s="15"/>
      <c r="DB618" s="15"/>
      <c r="DC618" s="15"/>
      <c r="DD618" s="15"/>
      <c r="DE618" s="15"/>
      <c r="DF618" s="15"/>
      <c r="DG618" s="15"/>
      <c r="DH618" s="15"/>
    </row>
    <row r="619" spans="1:112" ht="17.25" thickBo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/>
      <c r="CG619" s="15"/>
      <c r="CH619" s="15"/>
      <c r="CI619" s="15"/>
      <c r="CJ619" s="15"/>
      <c r="CK619" s="15"/>
      <c r="CL619" s="15"/>
      <c r="CM619" s="15"/>
      <c r="CN619" s="15"/>
      <c r="CO619" s="15"/>
      <c r="CP619" s="15"/>
      <c r="CQ619" s="15"/>
      <c r="CR619" s="15"/>
      <c r="CS619" s="15"/>
      <c r="CT619" s="15"/>
      <c r="CU619" s="15"/>
      <c r="CV619" s="15"/>
      <c r="CW619" s="15"/>
      <c r="CX619" s="15"/>
      <c r="CY619" s="15"/>
      <c r="CZ619" s="15"/>
      <c r="DA619" s="15"/>
      <c r="DB619" s="15"/>
      <c r="DC619" s="15"/>
      <c r="DD619" s="15"/>
      <c r="DE619" s="15"/>
      <c r="DF619" s="15"/>
      <c r="DG619" s="15"/>
      <c r="DH619" s="15"/>
    </row>
    <row r="620" spans="1:112" ht="17.25" thickBo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5"/>
      <c r="CF620" s="15"/>
      <c r="CG620" s="15"/>
      <c r="CH620" s="15"/>
      <c r="CI620" s="15"/>
      <c r="CJ620" s="15"/>
      <c r="CK620" s="15"/>
      <c r="CL620" s="15"/>
      <c r="CM620" s="15"/>
      <c r="CN620" s="15"/>
      <c r="CO620" s="15"/>
      <c r="CP620" s="15"/>
      <c r="CQ620" s="15"/>
      <c r="CR620" s="15"/>
      <c r="CS620" s="15"/>
      <c r="CT620" s="15"/>
      <c r="CU620" s="15"/>
      <c r="CV620" s="15"/>
      <c r="CW620" s="15"/>
      <c r="CX620" s="15"/>
      <c r="CY620" s="15"/>
      <c r="CZ620" s="15"/>
      <c r="DA620" s="15"/>
      <c r="DB620" s="15"/>
      <c r="DC620" s="15"/>
      <c r="DD620" s="15"/>
      <c r="DE620" s="15"/>
      <c r="DF620" s="15"/>
      <c r="DG620" s="15"/>
      <c r="DH620" s="15"/>
    </row>
    <row r="621" spans="1:112" ht="17.25" thickBo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  <c r="CG621" s="15"/>
      <c r="CH621" s="15"/>
      <c r="CI621" s="15"/>
      <c r="CJ621" s="15"/>
      <c r="CK621" s="15"/>
      <c r="CL621" s="15"/>
      <c r="CM621" s="15"/>
      <c r="CN621" s="15"/>
      <c r="CO621" s="15"/>
      <c r="CP621" s="15"/>
      <c r="CQ621" s="15"/>
      <c r="CR621" s="15"/>
      <c r="CS621" s="15"/>
      <c r="CT621" s="15"/>
      <c r="CU621" s="15"/>
      <c r="CV621" s="15"/>
      <c r="CW621" s="15"/>
      <c r="CX621" s="15"/>
      <c r="CY621" s="15"/>
      <c r="CZ621" s="15"/>
      <c r="DA621" s="15"/>
      <c r="DB621" s="15"/>
      <c r="DC621" s="15"/>
      <c r="DD621" s="15"/>
      <c r="DE621" s="15"/>
      <c r="DF621" s="15"/>
      <c r="DG621" s="15"/>
      <c r="DH621" s="15"/>
    </row>
    <row r="622" spans="1:112" ht="17.25" thickBo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  <c r="CH622" s="15"/>
      <c r="CI622" s="15"/>
      <c r="CJ622" s="15"/>
      <c r="CK622" s="15"/>
      <c r="CL622" s="15"/>
      <c r="CM622" s="15"/>
      <c r="CN622" s="15"/>
      <c r="CO622" s="15"/>
      <c r="CP622" s="15"/>
      <c r="CQ622" s="15"/>
      <c r="CR622" s="15"/>
      <c r="CS622" s="15"/>
      <c r="CT622" s="15"/>
      <c r="CU622" s="15"/>
      <c r="CV622" s="15"/>
      <c r="CW622" s="15"/>
      <c r="CX622" s="15"/>
      <c r="CY622" s="15"/>
      <c r="CZ622" s="15"/>
      <c r="DA622" s="15"/>
      <c r="DB622" s="15"/>
      <c r="DC622" s="15"/>
      <c r="DD622" s="15"/>
      <c r="DE622" s="15"/>
      <c r="DF622" s="15"/>
      <c r="DG622" s="15"/>
      <c r="DH622" s="15"/>
    </row>
    <row r="623" spans="1:112" ht="17.25" thickBo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  <c r="CG623" s="15"/>
      <c r="CH623" s="15"/>
      <c r="CI623" s="15"/>
      <c r="CJ623" s="15"/>
      <c r="CK623" s="15"/>
      <c r="CL623" s="15"/>
      <c r="CM623" s="15"/>
      <c r="CN623" s="15"/>
      <c r="CO623" s="15"/>
      <c r="CP623" s="15"/>
      <c r="CQ623" s="15"/>
      <c r="CR623" s="15"/>
      <c r="CS623" s="15"/>
      <c r="CT623" s="15"/>
      <c r="CU623" s="15"/>
      <c r="CV623" s="15"/>
      <c r="CW623" s="15"/>
      <c r="CX623" s="15"/>
      <c r="CY623" s="15"/>
      <c r="CZ623" s="15"/>
      <c r="DA623" s="15"/>
      <c r="DB623" s="15"/>
      <c r="DC623" s="15"/>
      <c r="DD623" s="15"/>
      <c r="DE623" s="15"/>
      <c r="DF623" s="15"/>
      <c r="DG623" s="15"/>
      <c r="DH623" s="15"/>
    </row>
    <row r="624" spans="1:112" ht="17.25" thickBo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5"/>
      <c r="CF624" s="15"/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  <c r="CS624" s="15"/>
      <c r="CT624" s="15"/>
      <c r="CU624" s="15"/>
      <c r="CV624" s="15"/>
      <c r="CW624" s="15"/>
      <c r="CX624" s="15"/>
      <c r="CY624" s="15"/>
      <c r="CZ624" s="15"/>
      <c r="DA624" s="15"/>
      <c r="DB624" s="15"/>
      <c r="DC624" s="15"/>
      <c r="DD624" s="15"/>
      <c r="DE624" s="15"/>
      <c r="DF624" s="15"/>
      <c r="DG624" s="15"/>
      <c r="DH624" s="15"/>
    </row>
    <row r="625" spans="1:112" ht="17.25" thickBo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  <c r="CG625" s="15"/>
      <c r="CH625" s="15"/>
      <c r="CI625" s="15"/>
      <c r="CJ625" s="15"/>
      <c r="CK625" s="15"/>
      <c r="CL625" s="15"/>
      <c r="CM625" s="15"/>
      <c r="CN625" s="15"/>
      <c r="CO625" s="15"/>
      <c r="CP625" s="15"/>
      <c r="CQ625" s="15"/>
      <c r="CR625" s="15"/>
      <c r="CS625" s="15"/>
      <c r="CT625" s="15"/>
      <c r="CU625" s="15"/>
      <c r="CV625" s="15"/>
      <c r="CW625" s="15"/>
      <c r="CX625" s="15"/>
      <c r="CY625" s="15"/>
      <c r="CZ625" s="15"/>
      <c r="DA625" s="15"/>
      <c r="DB625" s="15"/>
      <c r="DC625" s="15"/>
      <c r="DD625" s="15"/>
      <c r="DE625" s="15"/>
      <c r="DF625" s="15"/>
      <c r="DG625" s="15"/>
      <c r="DH625" s="15"/>
    </row>
    <row r="626" spans="1:112" ht="17.25" thickBo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  <c r="CS626" s="15"/>
      <c r="CT626" s="15"/>
      <c r="CU626" s="15"/>
      <c r="CV626" s="15"/>
      <c r="CW626" s="15"/>
      <c r="CX626" s="15"/>
      <c r="CY626" s="15"/>
      <c r="CZ626" s="15"/>
      <c r="DA626" s="15"/>
      <c r="DB626" s="15"/>
      <c r="DC626" s="15"/>
      <c r="DD626" s="15"/>
      <c r="DE626" s="15"/>
      <c r="DF626" s="15"/>
      <c r="DG626" s="15"/>
      <c r="DH626" s="15"/>
    </row>
    <row r="627" spans="1:112" ht="17.25" thickBo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  <c r="CS627" s="15"/>
      <c r="CT627" s="15"/>
      <c r="CU627" s="15"/>
      <c r="CV627" s="15"/>
      <c r="CW627" s="15"/>
      <c r="CX627" s="15"/>
      <c r="CY627" s="15"/>
      <c r="CZ627" s="15"/>
      <c r="DA627" s="15"/>
      <c r="DB627" s="15"/>
      <c r="DC627" s="15"/>
      <c r="DD627" s="15"/>
      <c r="DE627" s="15"/>
      <c r="DF627" s="15"/>
      <c r="DG627" s="15"/>
      <c r="DH627" s="15"/>
    </row>
    <row r="628" spans="1:112" ht="17.25" thickBo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5"/>
      <c r="CH628" s="15"/>
      <c r="CI628" s="15"/>
      <c r="CJ628" s="15"/>
      <c r="CK628" s="15"/>
      <c r="CL628" s="15"/>
      <c r="CM628" s="15"/>
      <c r="CN628" s="15"/>
      <c r="CO628" s="15"/>
      <c r="CP628" s="15"/>
      <c r="CQ628" s="15"/>
      <c r="CR628" s="15"/>
      <c r="CS628" s="15"/>
      <c r="CT628" s="15"/>
      <c r="CU628" s="15"/>
      <c r="CV628" s="15"/>
      <c r="CW628" s="15"/>
      <c r="CX628" s="15"/>
      <c r="CY628" s="15"/>
      <c r="CZ628" s="15"/>
      <c r="DA628" s="15"/>
      <c r="DB628" s="15"/>
      <c r="DC628" s="15"/>
      <c r="DD628" s="15"/>
      <c r="DE628" s="15"/>
      <c r="DF628" s="15"/>
      <c r="DG628" s="15"/>
      <c r="DH628" s="15"/>
    </row>
    <row r="629" spans="1:112" ht="17.25" thickBo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  <c r="CH629" s="15"/>
      <c r="CI629" s="15"/>
      <c r="CJ629" s="15"/>
      <c r="CK629" s="15"/>
      <c r="CL629" s="15"/>
      <c r="CM629" s="15"/>
      <c r="CN629" s="15"/>
      <c r="CO629" s="15"/>
      <c r="CP629" s="15"/>
      <c r="CQ629" s="15"/>
      <c r="CR629" s="15"/>
      <c r="CS629" s="15"/>
      <c r="CT629" s="15"/>
      <c r="CU629" s="15"/>
      <c r="CV629" s="15"/>
      <c r="CW629" s="15"/>
      <c r="CX629" s="15"/>
      <c r="CY629" s="15"/>
      <c r="CZ629" s="15"/>
      <c r="DA629" s="15"/>
      <c r="DB629" s="15"/>
      <c r="DC629" s="15"/>
      <c r="DD629" s="15"/>
      <c r="DE629" s="15"/>
      <c r="DF629" s="15"/>
      <c r="DG629" s="15"/>
      <c r="DH629" s="15"/>
    </row>
    <row r="630" spans="1:112" ht="17.25" thickBo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  <c r="CT630" s="15"/>
      <c r="CU630" s="15"/>
      <c r="CV630" s="15"/>
      <c r="CW630" s="15"/>
      <c r="CX630" s="15"/>
      <c r="CY630" s="15"/>
      <c r="CZ630" s="15"/>
      <c r="DA630" s="15"/>
      <c r="DB630" s="15"/>
      <c r="DC630" s="15"/>
      <c r="DD630" s="15"/>
      <c r="DE630" s="15"/>
      <c r="DF630" s="15"/>
      <c r="DG630" s="15"/>
      <c r="DH630" s="15"/>
    </row>
    <row r="631" spans="1:112" ht="17.25" thickBo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5"/>
      <c r="CH631" s="15"/>
      <c r="CI631" s="15"/>
      <c r="CJ631" s="15"/>
      <c r="CK631" s="15"/>
      <c r="CL631" s="15"/>
      <c r="CM631" s="15"/>
      <c r="CN631" s="15"/>
      <c r="CO631" s="15"/>
      <c r="CP631" s="15"/>
      <c r="CQ631" s="15"/>
      <c r="CR631" s="15"/>
      <c r="CS631" s="15"/>
      <c r="CT631" s="15"/>
      <c r="CU631" s="15"/>
      <c r="CV631" s="15"/>
      <c r="CW631" s="15"/>
      <c r="CX631" s="15"/>
      <c r="CY631" s="15"/>
      <c r="CZ631" s="15"/>
      <c r="DA631" s="15"/>
      <c r="DB631" s="15"/>
      <c r="DC631" s="15"/>
      <c r="DD631" s="15"/>
      <c r="DE631" s="15"/>
      <c r="DF631" s="15"/>
      <c r="DG631" s="15"/>
      <c r="DH631" s="15"/>
    </row>
    <row r="632" spans="1:112" ht="17.25" thickBo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5"/>
      <c r="CH632" s="15"/>
      <c r="CI632" s="15"/>
      <c r="CJ632" s="15"/>
      <c r="CK632" s="15"/>
      <c r="CL632" s="15"/>
      <c r="CM632" s="15"/>
      <c r="CN632" s="15"/>
      <c r="CO632" s="15"/>
      <c r="CP632" s="15"/>
      <c r="CQ632" s="15"/>
      <c r="CR632" s="15"/>
      <c r="CS632" s="15"/>
      <c r="CT632" s="15"/>
      <c r="CU632" s="15"/>
      <c r="CV632" s="15"/>
      <c r="CW632" s="15"/>
      <c r="CX632" s="15"/>
      <c r="CY632" s="15"/>
      <c r="CZ632" s="15"/>
      <c r="DA632" s="15"/>
      <c r="DB632" s="15"/>
      <c r="DC632" s="15"/>
      <c r="DD632" s="15"/>
      <c r="DE632" s="15"/>
      <c r="DF632" s="15"/>
      <c r="DG632" s="15"/>
      <c r="DH632" s="15"/>
    </row>
    <row r="633" spans="1:112" ht="17.25" thickBo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5"/>
      <c r="CH633" s="15"/>
      <c r="CI633" s="15"/>
      <c r="CJ633" s="15"/>
      <c r="CK633" s="15"/>
      <c r="CL633" s="15"/>
      <c r="CM633" s="15"/>
      <c r="CN633" s="15"/>
      <c r="CO633" s="15"/>
      <c r="CP633" s="15"/>
      <c r="CQ633" s="15"/>
      <c r="CR633" s="15"/>
      <c r="CS633" s="15"/>
      <c r="CT633" s="15"/>
      <c r="CU633" s="15"/>
      <c r="CV633" s="15"/>
      <c r="CW633" s="15"/>
      <c r="CX633" s="15"/>
      <c r="CY633" s="15"/>
      <c r="CZ633" s="15"/>
      <c r="DA633" s="15"/>
      <c r="DB633" s="15"/>
      <c r="DC633" s="15"/>
      <c r="DD633" s="15"/>
      <c r="DE633" s="15"/>
      <c r="DF633" s="15"/>
      <c r="DG633" s="15"/>
      <c r="DH633" s="15"/>
    </row>
    <row r="634" spans="1:112" ht="17.25" thickBo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5"/>
      <c r="CH634" s="15"/>
      <c r="CI634" s="15"/>
      <c r="CJ634" s="15"/>
      <c r="CK634" s="15"/>
      <c r="CL634" s="15"/>
      <c r="CM634" s="15"/>
      <c r="CN634" s="15"/>
      <c r="CO634" s="15"/>
      <c r="CP634" s="15"/>
      <c r="CQ634" s="15"/>
      <c r="CR634" s="15"/>
      <c r="CS634" s="15"/>
      <c r="CT634" s="15"/>
      <c r="CU634" s="15"/>
      <c r="CV634" s="15"/>
      <c r="CW634" s="15"/>
      <c r="CX634" s="15"/>
      <c r="CY634" s="15"/>
      <c r="CZ634" s="15"/>
      <c r="DA634" s="15"/>
      <c r="DB634" s="15"/>
      <c r="DC634" s="15"/>
      <c r="DD634" s="15"/>
      <c r="DE634" s="15"/>
      <c r="DF634" s="15"/>
      <c r="DG634" s="15"/>
      <c r="DH634" s="15"/>
    </row>
    <row r="635" spans="1:112" ht="17.25" thickBo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  <c r="CG635" s="15"/>
      <c r="CH635" s="15"/>
      <c r="CI635" s="15"/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  <c r="CT635" s="15"/>
      <c r="CU635" s="15"/>
      <c r="CV635" s="15"/>
      <c r="CW635" s="15"/>
      <c r="CX635" s="15"/>
      <c r="CY635" s="15"/>
      <c r="CZ635" s="15"/>
      <c r="DA635" s="15"/>
      <c r="DB635" s="15"/>
      <c r="DC635" s="15"/>
      <c r="DD635" s="15"/>
      <c r="DE635" s="15"/>
      <c r="DF635" s="15"/>
      <c r="DG635" s="15"/>
      <c r="DH635" s="15"/>
    </row>
    <row r="636" spans="1:112" ht="17.25" thickBo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/>
      <c r="CM636" s="15"/>
      <c r="CN636" s="15"/>
      <c r="CO636" s="15"/>
      <c r="CP636" s="15"/>
      <c r="CQ636" s="15"/>
      <c r="CR636" s="15"/>
      <c r="CS636" s="15"/>
      <c r="CT636" s="15"/>
      <c r="CU636" s="15"/>
      <c r="CV636" s="15"/>
      <c r="CW636" s="15"/>
      <c r="CX636" s="15"/>
      <c r="CY636" s="15"/>
      <c r="CZ636" s="15"/>
      <c r="DA636" s="15"/>
      <c r="DB636" s="15"/>
      <c r="DC636" s="15"/>
      <c r="DD636" s="15"/>
      <c r="DE636" s="15"/>
      <c r="DF636" s="15"/>
      <c r="DG636" s="15"/>
      <c r="DH636" s="15"/>
    </row>
    <row r="637" spans="1:112" ht="17.25" thickBo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/>
      <c r="CE637" s="15"/>
      <c r="CF637" s="15"/>
      <c r="CG637" s="15"/>
      <c r="CH637" s="15"/>
      <c r="CI637" s="15"/>
      <c r="CJ637" s="15"/>
      <c r="CK637" s="15"/>
      <c r="CL637" s="15"/>
      <c r="CM637" s="15"/>
      <c r="CN637" s="15"/>
      <c r="CO637" s="15"/>
      <c r="CP637" s="15"/>
      <c r="CQ637" s="15"/>
      <c r="CR637" s="15"/>
      <c r="CS637" s="15"/>
      <c r="CT637" s="15"/>
      <c r="CU637" s="15"/>
      <c r="CV637" s="15"/>
      <c r="CW637" s="15"/>
      <c r="CX637" s="15"/>
      <c r="CY637" s="15"/>
      <c r="CZ637" s="15"/>
      <c r="DA637" s="15"/>
      <c r="DB637" s="15"/>
      <c r="DC637" s="15"/>
      <c r="DD637" s="15"/>
      <c r="DE637" s="15"/>
      <c r="DF637" s="15"/>
      <c r="DG637" s="15"/>
      <c r="DH637" s="15"/>
    </row>
    <row r="638" spans="1:112" ht="17.25" thickBo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  <c r="CT638" s="15"/>
      <c r="CU638" s="15"/>
      <c r="CV638" s="15"/>
      <c r="CW638" s="15"/>
      <c r="CX638" s="15"/>
      <c r="CY638" s="15"/>
      <c r="CZ638" s="15"/>
      <c r="DA638" s="15"/>
      <c r="DB638" s="15"/>
      <c r="DC638" s="15"/>
      <c r="DD638" s="15"/>
      <c r="DE638" s="15"/>
      <c r="DF638" s="15"/>
      <c r="DG638" s="15"/>
      <c r="DH638" s="15"/>
    </row>
    <row r="639" spans="1:112" ht="17.25" thickBo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  <c r="CG639" s="15"/>
      <c r="CH639" s="15"/>
      <c r="CI639" s="15"/>
      <c r="CJ639" s="15"/>
      <c r="CK639" s="15"/>
      <c r="CL639" s="15"/>
      <c r="CM639" s="15"/>
      <c r="CN639" s="15"/>
      <c r="CO639" s="15"/>
      <c r="CP639" s="15"/>
      <c r="CQ639" s="15"/>
      <c r="CR639" s="15"/>
      <c r="CS639" s="15"/>
      <c r="CT639" s="15"/>
      <c r="CU639" s="15"/>
      <c r="CV639" s="15"/>
      <c r="CW639" s="15"/>
      <c r="CX639" s="15"/>
      <c r="CY639" s="15"/>
      <c r="CZ639" s="15"/>
      <c r="DA639" s="15"/>
      <c r="DB639" s="15"/>
      <c r="DC639" s="15"/>
      <c r="DD639" s="15"/>
      <c r="DE639" s="15"/>
      <c r="DF639" s="15"/>
      <c r="DG639" s="15"/>
      <c r="DH639" s="15"/>
    </row>
    <row r="640" spans="1:112" ht="17.25" thickBo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  <c r="CH640" s="15"/>
      <c r="CI640" s="15"/>
      <c r="CJ640" s="15"/>
      <c r="CK640" s="15"/>
      <c r="CL640" s="15"/>
      <c r="CM640" s="15"/>
      <c r="CN640" s="15"/>
      <c r="CO640" s="15"/>
      <c r="CP640" s="15"/>
      <c r="CQ640" s="15"/>
      <c r="CR640" s="15"/>
      <c r="CS640" s="15"/>
      <c r="CT640" s="15"/>
      <c r="CU640" s="15"/>
      <c r="CV640" s="15"/>
      <c r="CW640" s="15"/>
      <c r="CX640" s="15"/>
      <c r="CY640" s="15"/>
      <c r="CZ640" s="15"/>
      <c r="DA640" s="15"/>
      <c r="DB640" s="15"/>
      <c r="DC640" s="15"/>
      <c r="DD640" s="15"/>
      <c r="DE640" s="15"/>
      <c r="DF640" s="15"/>
      <c r="DG640" s="15"/>
      <c r="DH640" s="15"/>
    </row>
    <row r="641" spans="1:112" ht="17.25" thickBo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  <c r="CB641" s="15"/>
      <c r="CC641" s="15"/>
      <c r="CD641" s="15"/>
      <c r="CE641" s="15"/>
      <c r="CF641" s="15"/>
      <c r="CG641" s="15"/>
      <c r="CH641" s="15"/>
      <c r="CI641" s="15"/>
      <c r="CJ641" s="15"/>
      <c r="CK641" s="15"/>
      <c r="CL641" s="15"/>
      <c r="CM641" s="15"/>
      <c r="CN641" s="15"/>
      <c r="CO641" s="15"/>
      <c r="CP641" s="15"/>
      <c r="CQ641" s="15"/>
      <c r="CR641" s="15"/>
      <c r="CS641" s="15"/>
      <c r="CT641" s="15"/>
      <c r="CU641" s="15"/>
      <c r="CV641" s="15"/>
      <c r="CW641" s="15"/>
      <c r="CX641" s="15"/>
      <c r="CY641" s="15"/>
      <c r="CZ641" s="15"/>
      <c r="DA641" s="15"/>
      <c r="DB641" s="15"/>
      <c r="DC641" s="15"/>
      <c r="DD641" s="15"/>
      <c r="DE641" s="15"/>
      <c r="DF641" s="15"/>
      <c r="DG641" s="15"/>
      <c r="DH641" s="15"/>
    </row>
    <row r="642" spans="1:112" ht="17.25" thickBo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  <c r="CG642" s="15"/>
      <c r="CH642" s="15"/>
      <c r="CI642" s="15"/>
      <c r="CJ642" s="15"/>
      <c r="CK642" s="15"/>
      <c r="CL642" s="15"/>
      <c r="CM642" s="15"/>
      <c r="CN642" s="15"/>
      <c r="CO642" s="15"/>
      <c r="CP642" s="15"/>
      <c r="CQ642" s="15"/>
      <c r="CR642" s="15"/>
      <c r="CS642" s="15"/>
      <c r="CT642" s="15"/>
      <c r="CU642" s="15"/>
      <c r="CV642" s="15"/>
      <c r="CW642" s="15"/>
      <c r="CX642" s="15"/>
      <c r="CY642" s="15"/>
      <c r="CZ642" s="15"/>
      <c r="DA642" s="15"/>
      <c r="DB642" s="15"/>
      <c r="DC642" s="15"/>
      <c r="DD642" s="15"/>
      <c r="DE642" s="15"/>
      <c r="DF642" s="15"/>
      <c r="DG642" s="15"/>
      <c r="DH642" s="15"/>
    </row>
    <row r="643" spans="1:112" ht="17.25" thickBo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  <c r="CT643" s="15"/>
      <c r="CU643" s="15"/>
      <c r="CV643" s="15"/>
      <c r="CW643" s="15"/>
      <c r="CX643" s="15"/>
      <c r="CY643" s="15"/>
      <c r="CZ643" s="15"/>
      <c r="DA643" s="15"/>
      <c r="DB643" s="15"/>
      <c r="DC643" s="15"/>
      <c r="DD643" s="15"/>
      <c r="DE643" s="15"/>
      <c r="DF643" s="15"/>
      <c r="DG643" s="15"/>
      <c r="DH643" s="15"/>
    </row>
    <row r="644" spans="1:112" ht="17.25" thickBo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5"/>
      <c r="CD644" s="15"/>
      <c r="CE644" s="15"/>
      <c r="CF644" s="15"/>
      <c r="CG644" s="15"/>
      <c r="CH644" s="15"/>
      <c r="CI644" s="15"/>
      <c r="CJ644" s="15"/>
      <c r="CK644" s="15"/>
      <c r="CL644" s="15"/>
      <c r="CM644" s="15"/>
      <c r="CN644" s="15"/>
      <c r="CO644" s="15"/>
      <c r="CP644" s="15"/>
      <c r="CQ644" s="15"/>
      <c r="CR644" s="15"/>
      <c r="CS644" s="15"/>
      <c r="CT644" s="15"/>
      <c r="CU644" s="15"/>
      <c r="CV644" s="15"/>
      <c r="CW644" s="15"/>
      <c r="CX644" s="15"/>
      <c r="CY644" s="15"/>
      <c r="CZ644" s="15"/>
      <c r="DA644" s="15"/>
      <c r="DB644" s="15"/>
      <c r="DC644" s="15"/>
      <c r="DD644" s="15"/>
      <c r="DE644" s="15"/>
      <c r="DF644" s="15"/>
      <c r="DG644" s="15"/>
      <c r="DH644" s="15"/>
    </row>
    <row r="645" spans="1:112" ht="17.25" thickBo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  <c r="CG645" s="15"/>
      <c r="CH645" s="15"/>
      <c r="CI645" s="15"/>
      <c r="CJ645" s="15"/>
      <c r="CK645" s="15"/>
      <c r="CL645" s="15"/>
      <c r="CM645" s="15"/>
      <c r="CN645" s="15"/>
      <c r="CO645" s="15"/>
      <c r="CP645" s="15"/>
      <c r="CQ645" s="15"/>
      <c r="CR645" s="15"/>
      <c r="CS645" s="15"/>
      <c r="CT645" s="15"/>
      <c r="CU645" s="15"/>
      <c r="CV645" s="15"/>
      <c r="CW645" s="15"/>
      <c r="CX645" s="15"/>
      <c r="CY645" s="15"/>
      <c r="CZ645" s="15"/>
      <c r="DA645" s="15"/>
      <c r="DB645" s="15"/>
      <c r="DC645" s="15"/>
      <c r="DD645" s="15"/>
      <c r="DE645" s="15"/>
      <c r="DF645" s="15"/>
      <c r="DG645" s="15"/>
      <c r="DH645" s="15"/>
    </row>
    <row r="646" spans="1:112" ht="17.25" thickBo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  <c r="CG646" s="15"/>
      <c r="CH646" s="15"/>
      <c r="CI646" s="15"/>
      <c r="CJ646" s="15"/>
      <c r="CK646" s="15"/>
      <c r="CL646" s="15"/>
      <c r="CM646" s="15"/>
      <c r="CN646" s="15"/>
      <c r="CO646" s="15"/>
      <c r="CP646" s="15"/>
      <c r="CQ646" s="15"/>
      <c r="CR646" s="15"/>
      <c r="CS646" s="15"/>
      <c r="CT646" s="15"/>
      <c r="CU646" s="15"/>
      <c r="CV646" s="15"/>
      <c r="CW646" s="15"/>
      <c r="CX646" s="15"/>
      <c r="CY646" s="15"/>
      <c r="CZ646" s="15"/>
      <c r="DA646" s="15"/>
      <c r="DB646" s="15"/>
      <c r="DC646" s="15"/>
      <c r="DD646" s="15"/>
      <c r="DE646" s="15"/>
      <c r="DF646" s="15"/>
      <c r="DG646" s="15"/>
      <c r="DH646" s="15"/>
    </row>
    <row r="647" spans="1:112" ht="17.25" thickBo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  <c r="CG647" s="15"/>
      <c r="CH647" s="15"/>
      <c r="CI647" s="15"/>
      <c r="CJ647" s="15"/>
      <c r="CK647" s="15"/>
      <c r="CL647" s="15"/>
      <c r="CM647" s="15"/>
      <c r="CN647" s="15"/>
      <c r="CO647" s="15"/>
      <c r="CP647" s="15"/>
      <c r="CQ647" s="15"/>
      <c r="CR647" s="15"/>
      <c r="CS647" s="15"/>
      <c r="CT647" s="15"/>
      <c r="CU647" s="15"/>
      <c r="CV647" s="15"/>
      <c r="CW647" s="15"/>
      <c r="CX647" s="15"/>
      <c r="CY647" s="15"/>
      <c r="CZ647" s="15"/>
      <c r="DA647" s="15"/>
      <c r="DB647" s="15"/>
      <c r="DC647" s="15"/>
      <c r="DD647" s="15"/>
      <c r="DE647" s="15"/>
      <c r="DF647" s="15"/>
      <c r="DG647" s="15"/>
      <c r="DH647" s="15"/>
    </row>
    <row r="648" spans="1:112" ht="17.25" thickBo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  <c r="CT648" s="15"/>
      <c r="CU648" s="15"/>
      <c r="CV648" s="15"/>
      <c r="CW648" s="15"/>
      <c r="CX648" s="15"/>
      <c r="CY648" s="15"/>
      <c r="CZ648" s="15"/>
      <c r="DA648" s="15"/>
      <c r="DB648" s="15"/>
      <c r="DC648" s="15"/>
      <c r="DD648" s="15"/>
      <c r="DE648" s="15"/>
      <c r="DF648" s="15"/>
      <c r="DG648" s="15"/>
      <c r="DH648" s="15"/>
    </row>
    <row r="649" spans="1:112" ht="17.25" thickBo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  <c r="CH649" s="15"/>
      <c r="CI649" s="15"/>
      <c r="CJ649" s="15"/>
      <c r="CK649" s="15"/>
      <c r="CL649" s="15"/>
      <c r="CM649" s="15"/>
      <c r="CN649" s="15"/>
      <c r="CO649" s="15"/>
      <c r="CP649" s="15"/>
      <c r="CQ649" s="15"/>
      <c r="CR649" s="15"/>
      <c r="CS649" s="15"/>
      <c r="CT649" s="15"/>
      <c r="CU649" s="15"/>
      <c r="CV649" s="15"/>
      <c r="CW649" s="15"/>
      <c r="CX649" s="15"/>
      <c r="CY649" s="15"/>
      <c r="CZ649" s="15"/>
      <c r="DA649" s="15"/>
      <c r="DB649" s="15"/>
      <c r="DC649" s="15"/>
      <c r="DD649" s="15"/>
      <c r="DE649" s="15"/>
      <c r="DF649" s="15"/>
      <c r="DG649" s="15"/>
      <c r="DH649" s="15"/>
    </row>
    <row r="650" spans="1:112" ht="17.25" thickBo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5"/>
      <c r="CF650" s="15"/>
      <c r="CG650" s="15"/>
      <c r="CH650" s="15"/>
      <c r="CI650" s="15"/>
      <c r="CJ650" s="15"/>
      <c r="CK650" s="15"/>
      <c r="CL650" s="15"/>
      <c r="CM650" s="15"/>
      <c r="CN650" s="15"/>
      <c r="CO650" s="15"/>
      <c r="CP650" s="15"/>
      <c r="CQ650" s="15"/>
      <c r="CR650" s="15"/>
      <c r="CS650" s="15"/>
      <c r="CT650" s="15"/>
      <c r="CU650" s="15"/>
      <c r="CV650" s="15"/>
      <c r="CW650" s="15"/>
      <c r="CX650" s="15"/>
      <c r="CY650" s="15"/>
      <c r="CZ650" s="15"/>
      <c r="DA650" s="15"/>
      <c r="DB650" s="15"/>
      <c r="DC650" s="15"/>
      <c r="DD650" s="15"/>
      <c r="DE650" s="15"/>
      <c r="DF650" s="15"/>
      <c r="DG650" s="15"/>
      <c r="DH650" s="15"/>
    </row>
    <row r="651" spans="1:112" ht="17.25" thickBo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B651" s="15"/>
      <c r="CC651" s="15"/>
      <c r="CD651" s="15"/>
      <c r="CE651" s="15"/>
      <c r="CF651" s="15"/>
      <c r="CG651" s="15"/>
      <c r="CH651" s="15"/>
      <c r="CI651" s="15"/>
      <c r="CJ651" s="15"/>
      <c r="CK651" s="15"/>
      <c r="CL651" s="15"/>
      <c r="CM651" s="15"/>
      <c r="CN651" s="15"/>
      <c r="CO651" s="15"/>
      <c r="CP651" s="15"/>
      <c r="CQ651" s="15"/>
      <c r="CR651" s="15"/>
      <c r="CS651" s="15"/>
      <c r="CT651" s="15"/>
      <c r="CU651" s="15"/>
      <c r="CV651" s="15"/>
      <c r="CW651" s="15"/>
      <c r="CX651" s="15"/>
      <c r="CY651" s="15"/>
      <c r="CZ651" s="15"/>
      <c r="DA651" s="15"/>
      <c r="DB651" s="15"/>
      <c r="DC651" s="15"/>
      <c r="DD651" s="15"/>
      <c r="DE651" s="15"/>
      <c r="DF651" s="15"/>
      <c r="DG651" s="15"/>
      <c r="DH651" s="15"/>
    </row>
    <row r="652" spans="1:112" ht="17.25" thickBo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  <c r="CG652" s="15"/>
      <c r="CH652" s="15"/>
      <c r="CI652" s="15"/>
      <c r="CJ652" s="15"/>
      <c r="CK652" s="15"/>
      <c r="CL652" s="15"/>
      <c r="CM652" s="15"/>
      <c r="CN652" s="15"/>
      <c r="CO652" s="15"/>
      <c r="CP652" s="15"/>
      <c r="CQ652" s="15"/>
      <c r="CR652" s="15"/>
      <c r="CS652" s="15"/>
      <c r="CT652" s="15"/>
      <c r="CU652" s="15"/>
      <c r="CV652" s="15"/>
      <c r="CW652" s="15"/>
      <c r="CX652" s="15"/>
      <c r="CY652" s="15"/>
      <c r="CZ652" s="15"/>
      <c r="DA652" s="15"/>
      <c r="DB652" s="15"/>
      <c r="DC652" s="15"/>
      <c r="DD652" s="15"/>
      <c r="DE652" s="15"/>
      <c r="DF652" s="15"/>
      <c r="DG652" s="15"/>
      <c r="DH652" s="15"/>
    </row>
    <row r="653" spans="1:112" ht="17.25" thickBo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  <c r="CT653" s="15"/>
      <c r="CU653" s="15"/>
      <c r="CV653" s="15"/>
      <c r="CW653" s="15"/>
      <c r="CX653" s="15"/>
      <c r="CY653" s="15"/>
      <c r="CZ653" s="15"/>
      <c r="DA653" s="15"/>
      <c r="DB653" s="15"/>
      <c r="DC653" s="15"/>
      <c r="DD653" s="15"/>
      <c r="DE653" s="15"/>
      <c r="DF653" s="15"/>
      <c r="DG653" s="15"/>
      <c r="DH653" s="15"/>
    </row>
    <row r="654" spans="1:112" ht="17.25" thickBo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5"/>
      <c r="CH654" s="15"/>
      <c r="CI654" s="15"/>
      <c r="CJ654" s="15"/>
      <c r="CK654" s="15"/>
      <c r="CL654" s="15"/>
      <c r="CM654" s="15"/>
      <c r="CN654" s="15"/>
      <c r="CO654" s="15"/>
      <c r="CP654" s="15"/>
      <c r="CQ654" s="15"/>
      <c r="CR654" s="15"/>
      <c r="CS654" s="15"/>
      <c r="CT654" s="15"/>
      <c r="CU654" s="15"/>
      <c r="CV654" s="15"/>
      <c r="CW654" s="15"/>
      <c r="CX654" s="15"/>
      <c r="CY654" s="15"/>
      <c r="CZ654" s="15"/>
      <c r="DA654" s="15"/>
      <c r="DB654" s="15"/>
      <c r="DC654" s="15"/>
      <c r="DD654" s="15"/>
      <c r="DE654" s="15"/>
      <c r="DF654" s="15"/>
      <c r="DG654" s="15"/>
      <c r="DH654" s="15"/>
    </row>
    <row r="655" spans="1:112" ht="17.25" thickBo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  <c r="CG655" s="15"/>
      <c r="CH655" s="15"/>
      <c r="CI655" s="15"/>
      <c r="CJ655" s="15"/>
      <c r="CK655" s="15"/>
      <c r="CL655" s="15"/>
      <c r="CM655" s="15"/>
      <c r="CN655" s="15"/>
      <c r="CO655" s="15"/>
      <c r="CP655" s="15"/>
      <c r="CQ655" s="15"/>
      <c r="CR655" s="15"/>
      <c r="CS655" s="15"/>
      <c r="CT655" s="15"/>
      <c r="CU655" s="15"/>
      <c r="CV655" s="15"/>
      <c r="CW655" s="15"/>
      <c r="CX655" s="15"/>
      <c r="CY655" s="15"/>
      <c r="CZ655" s="15"/>
      <c r="DA655" s="15"/>
      <c r="DB655" s="15"/>
      <c r="DC655" s="15"/>
      <c r="DD655" s="15"/>
      <c r="DE655" s="15"/>
      <c r="DF655" s="15"/>
      <c r="DG655" s="15"/>
      <c r="DH655" s="15"/>
    </row>
    <row r="656" spans="1:112" ht="17.25" thickBo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5"/>
      <c r="CH656" s="15"/>
      <c r="CI656" s="15"/>
      <c r="CJ656" s="15"/>
      <c r="CK656" s="15"/>
      <c r="CL656" s="15"/>
      <c r="CM656" s="15"/>
      <c r="CN656" s="15"/>
      <c r="CO656" s="15"/>
      <c r="CP656" s="15"/>
      <c r="CQ656" s="15"/>
      <c r="CR656" s="15"/>
      <c r="CS656" s="15"/>
      <c r="CT656" s="15"/>
      <c r="CU656" s="15"/>
      <c r="CV656" s="15"/>
      <c r="CW656" s="15"/>
      <c r="CX656" s="15"/>
      <c r="CY656" s="15"/>
      <c r="CZ656" s="15"/>
      <c r="DA656" s="15"/>
      <c r="DB656" s="15"/>
      <c r="DC656" s="15"/>
      <c r="DD656" s="15"/>
      <c r="DE656" s="15"/>
      <c r="DF656" s="15"/>
      <c r="DG656" s="15"/>
      <c r="DH656" s="15"/>
    </row>
    <row r="657" spans="1:112" ht="17.25" thickBo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  <c r="CH657" s="15"/>
      <c r="CI657" s="15"/>
      <c r="CJ657" s="15"/>
      <c r="CK657" s="15"/>
      <c r="CL657" s="15"/>
      <c r="CM657" s="15"/>
      <c r="CN657" s="15"/>
      <c r="CO657" s="15"/>
      <c r="CP657" s="15"/>
      <c r="CQ657" s="15"/>
      <c r="CR657" s="15"/>
      <c r="CS657" s="15"/>
      <c r="CT657" s="15"/>
      <c r="CU657" s="15"/>
      <c r="CV657" s="15"/>
      <c r="CW657" s="15"/>
      <c r="CX657" s="15"/>
      <c r="CY657" s="15"/>
      <c r="CZ657" s="15"/>
      <c r="DA657" s="15"/>
      <c r="DB657" s="15"/>
      <c r="DC657" s="15"/>
      <c r="DD657" s="15"/>
      <c r="DE657" s="15"/>
      <c r="DF657" s="15"/>
      <c r="DG657" s="15"/>
      <c r="DH657" s="15"/>
    </row>
    <row r="658" spans="1:112" ht="17.25" thickBo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  <c r="CG658" s="15"/>
      <c r="CH658" s="15"/>
      <c r="CI658" s="15"/>
      <c r="CJ658" s="15"/>
      <c r="CK658" s="15"/>
      <c r="CL658" s="15"/>
      <c r="CM658" s="15"/>
      <c r="CN658" s="15"/>
      <c r="CO658" s="15"/>
      <c r="CP658" s="15"/>
      <c r="CQ658" s="15"/>
      <c r="CR658" s="15"/>
      <c r="CS658" s="15"/>
      <c r="CT658" s="15"/>
      <c r="CU658" s="15"/>
      <c r="CV658" s="15"/>
      <c r="CW658" s="15"/>
      <c r="CX658" s="15"/>
      <c r="CY658" s="15"/>
      <c r="CZ658" s="15"/>
      <c r="DA658" s="15"/>
      <c r="DB658" s="15"/>
      <c r="DC658" s="15"/>
      <c r="DD658" s="15"/>
      <c r="DE658" s="15"/>
      <c r="DF658" s="15"/>
      <c r="DG658" s="15"/>
      <c r="DH658" s="15"/>
    </row>
    <row r="659" spans="1:112" ht="17.25" thickBo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5"/>
      <c r="CH659" s="15"/>
      <c r="CI659" s="15"/>
      <c r="CJ659" s="15"/>
      <c r="CK659" s="15"/>
      <c r="CL659" s="15"/>
      <c r="CM659" s="15"/>
      <c r="CN659" s="15"/>
      <c r="CO659" s="15"/>
      <c r="CP659" s="15"/>
      <c r="CQ659" s="15"/>
      <c r="CR659" s="15"/>
      <c r="CS659" s="15"/>
      <c r="CT659" s="15"/>
      <c r="CU659" s="15"/>
      <c r="CV659" s="15"/>
      <c r="CW659" s="15"/>
      <c r="CX659" s="15"/>
      <c r="CY659" s="15"/>
      <c r="CZ659" s="15"/>
      <c r="DA659" s="15"/>
      <c r="DB659" s="15"/>
      <c r="DC659" s="15"/>
      <c r="DD659" s="15"/>
      <c r="DE659" s="15"/>
      <c r="DF659" s="15"/>
      <c r="DG659" s="15"/>
      <c r="DH659" s="15"/>
    </row>
    <row r="660" spans="1:112" ht="17.25" thickBo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  <c r="CG660" s="15"/>
      <c r="CH660" s="15"/>
      <c r="CI660" s="15"/>
      <c r="CJ660" s="15"/>
      <c r="CK660" s="15"/>
      <c r="CL660" s="15"/>
      <c r="CM660" s="15"/>
      <c r="CN660" s="15"/>
      <c r="CO660" s="15"/>
      <c r="CP660" s="15"/>
      <c r="CQ660" s="15"/>
      <c r="CR660" s="15"/>
      <c r="CS660" s="15"/>
      <c r="CT660" s="15"/>
      <c r="CU660" s="15"/>
      <c r="CV660" s="15"/>
      <c r="CW660" s="15"/>
      <c r="CX660" s="15"/>
      <c r="CY660" s="15"/>
      <c r="CZ660" s="15"/>
      <c r="DA660" s="15"/>
      <c r="DB660" s="15"/>
      <c r="DC660" s="15"/>
      <c r="DD660" s="15"/>
      <c r="DE660" s="15"/>
      <c r="DF660" s="15"/>
      <c r="DG660" s="15"/>
      <c r="DH660" s="15"/>
    </row>
    <row r="661" spans="1:112" ht="17.25" thickBo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  <c r="CG661" s="15"/>
      <c r="CH661" s="15"/>
      <c r="CI661" s="15"/>
      <c r="CJ661" s="15"/>
      <c r="CK661" s="15"/>
      <c r="CL661" s="15"/>
      <c r="CM661" s="15"/>
      <c r="CN661" s="15"/>
      <c r="CO661" s="15"/>
      <c r="CP661" s="15"/>
      <c r="CQ661" s="15"/>
      <c r="CR661" s="15"/>
      <c r="CS661" s="15"/>
      <c r="CT661" s="15"/>
      <c r="CU661" s="15"/>
      <c r="CV661" s="15"/>
      <c r="CW661" s="15"/>
      <c r="CX661" s="15"/>
      <c r="CY661" s="15"/>
      <c r="CZ661" s="15"/>
      <c r="DA661" s="15"/>
      <c r="DB661" s="15"/>
      <c r="DC661" s="15"/>
      <c r="DD661" s="15"/>
      <c r="DE661" s="15"/>
      <c r="DF661" s="15"/>
      <c r="DG661" s="15"/>
      <c r="DH661" s="15"/>
    </row>
    <row r="662" spans="1:112" ht="17.25" thickBo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  <c r="CH662" s="15"/>
      <c r="CI662" s="15"/>
      <c r="CJ662" s="15"/>
      <c r="CK662" s="15"/>
      <c r="CL662" s="15"/>
      <c r="CM662" s="15"/>
      <c r="CN662" s="15"/>
      <c r="CO662" s="15"/>
      <c r="CP662" s="15"/>
      <c r="CQ662" s="15"/>
      <c r="CR662" s="15"/>
      <c r="CS662" s="15"/>
      <c r="CT662" s="15"/>
      <c r="CU662" s="15"/>
      <c r="CV662" s="15"/>
      <c r="CW662" s="15"/>
      <c r="CX662" s="15"/>
      <c r="CY662" s="15"/>
      <c r="CZ662" s="15"/>
      <c r="DA662" s="15"/>
      <c r="DB662" s="15"/>
      <c r="DC662" s="15"/>
      <c r="DD662" s="15"/>
      <c r="DE662" s="15"/>
      <c r="DF662" s="15"/>
      <c r="DG662" s="15"/>
      <c r="DH662" s="15"/>
    </row>
    <row r="663" spans="1:112" ht="17.25" thickBo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  <c r="CG663" s="15"/>
      <c r="CH663" s="15"/>
      <c r="CI663" s="15"/>
      <c r="CJ663" s="15"/>
      <c r="CK663" s="15"/>
      <c r="CL663" s="15"/>
      <c r="CM663" s="15"/>
      <c r="CN663" s="15"/>
      <c r="CO663" s="15"/>
      <c r="CP663" s="15"/>
      <c r="CQ663" s="15"/>
      <c r="CR663" s="15"/>
      <c r="CS663" s="15"/>
      <c r="CT663" s="15"/>
      <c r="CU663" s="15"/>
      <c r="CV663" s="15"/>
      <c r="CW663" s="15"/>
      <c r="CX663" s="15"/>
      <c r="CY663" s="15"/>
      <c r="CZ663" s="15"/>
      <c r="DA663" s="15"/>
      <c r="DB663" s="15"/>
      <c r="DC663" s="15"/>
      <c r="DD663" s="15"/>
      <c r="DE663" s="15"/>
      <c r="DF663" s="15"/>
      <c r="DG663" s="15"/>
      <c r="DH663" s="15"/>
    </row>
    <row r="664" spans="1:112" ht="17.25" thickBo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5"/>
      <c r="CF664" s="15"/>
      <c r="CG664" s="15"/>
      <c r="CH664" s="15"/>
      <c r="CI664" s="15"/>
      <c r="CJ664" s="15"/>
      <c r="CK664" s="15"/>
      <c r="CL664" s="15"/>
      <c r="CM664" s="15"/>
      <c r="CN664" s="15"/>
      <c r="CO664" s="15"/>
      <c r="CP664" s="15"/>
      <c r="CQ664" s="15"/>
      <c r="CR664" s="15"/>
      <c r="CS664" s="15"/>
      <c r="CT664" s="15"/>
      <c r="CU664" s="15"/>
      <c r="CV664" s="15"/>
      <c r="CW664" s="15"/>
      <c r="CX664" s="15"/>
      <c r="CY664" s="15"/>
      <c r="CZ664" s="15"/>
      <c r="DA664" s="15"/>
      <c r="DB664" s="15"/>
      <c r="DC664" s="15"/>
      <c r="DD664" s="15"/>
      <c r="DE664" s="15"/>
      <c r="DF664" s="15"/>
      <c r="DG664" s="15"/>
      <c r="DH664" s="15"/>
    </row>
    <row r="665" spans="1:112" ht="17.25" thickBo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B665" s="15"/>
      <c r="CC665" s="15"/>
      <c r="CD665" s="15"/>
      <c r="CE665" s="15"/>
      <c r="CF665" s="15"/>
      <c r="CG665" s="15"/>
      <c r="CH665" s="15"/>
      <c r="CI665" s="15"/>
      <c r="CJ665" s="15"/>
      <c r="CK665" s="15"/>
      <c r="CL665" s="15"/>
      <c r="CM665" s="15"/>
      <c r="CN665" s="15"/>
      <c r="CO665" s="15"/>
      <c r="CP665" s="15"/>
      <c r="CQ665" s="15"/>
      <c r="CR665" s="15"/>
      <c r="CS665" s="15"/>
      <c r="CT665" s="15"/>
      <c r="CU665" s="15"/>
      <c r="CV665" s="15"/>
      <c r="CW665" s="15"/>
      <c r="CX665" s="15"/>
      <c r="CY665" s="15"/>
      <c r="CZ665" s="15"/>
      <c r="DA665" s="15"/>
      <c r="DB665" s="15"/>
      <c r="DC665" s="15"/>
      <c r="DD665" s="15"/>
      <c r="DE665" s="15"/>
      <c r="DF665" s="15"/>
      <c r="DG665" s="15"/>
      <c r="DH665" s="15"/>
    </row>
    <row r="666" spans="1:112" ht="17.25" thickBo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  <c r="CG666" s="15"/>
      <c r="CH666" s="15"/>
      <c r="CI666" s="15"/>
      <c r="CJ666" s="15"/>
      <c r="CK666" s="15"/>
      <c r="CL666" s="15"/>
      <c r="CM666" s="15"/>
      <c r="CN666" s="15"/>
      <c r="CO666" s="15"/>
      <c r="CP666" s="15"/>
      <c r="CQ666" s="15"/>
      <c r="CR666" s="15"/>
      <c r="CS666" s="15"/>
      <c r="CT666" s="15"/>
      <c r="CU666" s="15"/>
      <c r="CV666" s="15"/>
      <c r="CW666" s="15"/>
      <c r="CX666" s="15"/>
      <c r="CY666" s="15"/>
      <c r="CZ666" s="15"/>
      <c r="DA666" s="15"/>
      <c r="DB666" s="15"/>
      <c r="DC666" s="15"/>
      <c r="DD666" s="15"/>
      <c r="DE666" s="15"/>
      <c r="DF666" s="15"/>
      <c r="DG666" s="15"/>
      <c r="DH666" s="15"/>
    </row>
    <row r="667" spans="1:112" ht="17.25" thickBo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5"/>
      <c r="CH667" s="15"/>
      <c r="CI667" s="15"/>
      <c r="CJ667" s="15"/>
      <c r="CK667" s="15"/>
      <c r="CL667" s="15"/>
      <c r="CM667" s="15"/>
      <c r="CN667" s="15"/>
      <c r="CO667" s="15"/>
      <c r="CP667" s="15"/>
      <c r="CQ667" s="15"/>
      <c r="CR667" s="15"/>
      <c r="CS667" s="15"/>
      <c r="CT667" s="15"/>
      <c r="CU667" s="15"/>
      <c r="CV667" s="15"/>
      <c r="CW667" s="15"/>
      <c r="CX667" s="15"/>
      <c r="CY667" s="15"/>
      <c r="CZ667" s="15"/>
      <c r="DA667" s="15"/>
      <c r="DB667" s="15"/>
      <c r="DC667" s="15"/>
      <c r="DD667" s="15"/>
      <c r="DE667" s="15"/>
      <c r="DF667" s="15"/>
      <c r="DG667" s="15"/>
      <c r="DH667" s="15"/>
    </row>
    <row r="668" spans="1:112" ht="17.25" thickBo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  <c r="CG668" s="15"/>
      <c r="CH668" s="15"/>
      <c r="CI668" s="15"/>
      <c r="CJ668" s="15"/>
      <c r="CK668" s="15"/>
      <c r="CL668" s="15"/>
      <c r="CM668" s="15"/>
      <c r="CN668" s="15"/>
      <c r="CO668" s="15"/>
      <c r="CP668" s="15"/>
      <c r="CQ668" s="15"/>
      <c r="CR668" s="15"/>
      <c r="CS668" s="15"/>
      <c r="CT668" s="15"/>
      <c r="CU668" s="15"/>
      <c r="CV668" s="15"/>
      <c r="CW668" s="15"/>
      <c r="CX668" s="15"/>
      <c r="CY668" s="15"/>
      <c r="CZ668" s="15"/>
      <c r="DA668" s="15"/>
      <c r="DB668" s="15"/>
      <c r="DC668" s="15"/>
      <c r="DD668" s="15"/>
      <c r="DE668" s="15"/>
      <c r="DF668" s="15"/>
      <c r="DG668" s="15"/>
      <c r="DH668" s="15"/>
    </row>
    <row r="669" spans="1:112" ht="17.25" thickBo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/>
      <c r="CP669" s="15"/>
      <c r="CQ669" s="15"/>
      <c r="CR669" s="15"/>
      <c r="CS669" s="15"/>
      <c r="CT669" s="15"/>
      <c r="CU669" s="15"/>
      <c r="CV669" s="15"/>
      <c r="CW669" s="15"/>
      <c r="CX669" s="15"/>
      <c r="CY669" s="15"/>
      <c r="CZ669" s="15"/>
      <c r="DA669" s="15"/>
      <c r="DB669" s="15"/>
      <c r="DC669" s="15"/>
      <c r="DD669" s="15"/>
      <c r="DE669" s="15"/>
      <c r="DF669" s="15"/>
      <c r="DG669" s="15"/>
      <c r="DH669" s="15"/>
    </row>
    <row r="670" spans="1:112" ht="17.25" thickBo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  <c r="CG670" s="15"/>
      <c r="CH670" s="15"/>
      <c r="CI670" s="15"/>
      <c r="CJ670" s="15"/>
      <c r="CK670" s="15"/>
      <c r="CL670" s="15"/>
      <c r="CM670" s="15"/>
      <c r="CN670" s="15"/>
      <c r="CO670" s="15"/>
      <c r="CP670" s="15"/>
      <c r="CQ670" s="15"/>
      <c r="CR670" s="15"/>
      <c r="CS670" s="15"/>
      <c r="CT670" s="15"/>
      <c r="CU670" s="15"/>
      <c r="CV670" s="15"/>
      <c r="CW670" s="15"/>
      <c r="CX670" s="15"/>
      <c r="CY670" s="15"/>
      <c r="CZ670" s="15"/>
      <c r="DA670" s="15"/>
      <c r="DB670" s="15"/>
      <c r="DC670" s="15"/>
      <c r="DD670" s="15"/>
      <c r="DE670" s="15"/>
      <c r="DF670" s="15"/>
      <c r="DG670" s="15"/>
      <c r="DH670" s="15"/>
    </row>
    <row r="671" spans="1:112" ht="17.25" thickBo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5"/>
      <c r="CF671" s="15"/>
      <c r="CG671" s="15"/>
      <c r="CH671" s="15"/>
      <c r="CI671" s="15"/>
      <c r="CJ671" s="15"/>
      <c r="CK671" s="15"/>
      <c r="CL671" s="15"/>
      <c r="CM671" s="15"/>
      <c r="CN671" s="15"/>
      <c r="CO671" s="15"/>
      <c r="CP671" s="15"/>
      <c r="CQ671" s="15"/>
      <c r="CR671" s="15"/>
      <c r="CS671" s="15"/>
      <c r="CT671" s="15"/>
      <c r="CU671" s="15"/>
      <c r="CV671" s="15"/>
      <c r="CW671" s="15"/>
      <c r="CX671" s="15"/>
      <c r="CY671" s="15"/>
      <c r="CZ671" s="15"/>
      <c r="DA671" s="15"/>
      <c r="DB671" s="15"/>
      <c r="DC671" s="15"/>
      <c r="DD671" s="15"/>
      <c r="DE671" s="15"/>
      <c r="DF671" s="15"/>
      <c r="DG671" s="15"/>
      <c r="DH671" s="15"/>
    </row>
    <row r="672" spans="1:112" ht="17.25" thickBo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5"/>
      <c r="CD672" s="15"/>
      <c r="CE672" s="15"/>
      <c r="CF672" s="15"/>
      <c r="CG672" s="15"/>
      <c r="CH672" s="15"/>
      <c r="CI672" s="15"/>
      <c r="CJ672" s="15"/>
      <c r="CK672" s="15"/>
      <c r="CL672" s="15"/>
      <c r="CM672" s="15"/>
      <c r="CN672" s="15"/>
      <c r="CO672" s="15"/>
      <c r="CP672" s="15"/>
      <c r="CQ672" s="15"/>
      <c r="CR672" s="15"/>
      <c r="CS672" s="15"/>
      <c r="CT672" s="15"/>
      <c r="CU672" s="15"/>
      <c r="CV672" s="15"/>
      <c r="CW672" s="15"/>
      <c r="CX672" s="15"/>
      <c r="CY672" s="15"/>
      <c r="CZ672" s="15"/>
      <c r="DA672" s="15"/>
      <c r="DB672" s="15"/>
      <c r="DC672" s="15"/>
      <c r="DD672" s="15"/>
      <c r="DE672" s="15"/>
      <c r="DF672" s="15"/>
      <c r="DG672" s="15"/>
      <c r="DH672" s="15"/>
    </row>
    <row r="673" spans="1:112" ht="17.25" thickBo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  <c r="CG673" s="15"/>
      <c r="CH673" s="15"/>
      <c r="CI673" s="15"/>
      <c r="CJ673" s="15"/>
      <c r="CK673" s="15"/>
      <c r="CL673" s="15"/>
      <c r="CM673" s="15"/>
      <c r="CN673" s="15"/>
      <c r="CO673" s="15"/>
      <c r="CP673" s="15"/>
      <c r="CQ673" s="15"/>
      <c r="CR673" s="15"/>
      <c r="CS673" s="15"/>
      <c r="CT673" s="15"/>
      <c r="CU673" s="15"/>
      <c r="CV673" s="15"/>
      <c r="CW673" s="15"/>
      <c r="CX673" s="15"/>
      <c r="CY673" s="15"/>
      <c r="CZ673" s="15"/>
      <c r="DA673" s="15"/>
      <c r="DB673" s="15"/>
      <c r="DC673" s="15"/>
      <c r="DD673" s="15"/>
      <c r="DE673" s="15"/>
      <c r="DF673" s="15"/>
      <c r="DG673" s="15"/>
      <c r="DH673" s="15"/>
    </row>
    <row r="674" spans="1:112" ht="17.25" thickBo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5"/>
      <c r="CH674" s="15"/>
      <c r="CI674" s="15"/>
      <c r="CJ674" s="15"/>
      <c r="CK674" s="15"/>
      <c r="CL674" s="15"/>
      <c r="CM674" s="15"/>
      <c r="CN674" s="15"/>
      <c r="CO674" s="15"/>
      <c r="CP674" s="15"/>
      <c r="CQ674" s="15"/>
      <c r="CR674" s="15"/>
      <c r="CS674" s="15"/>
      <c r="CT674" s="15"/>
      <c r="CU674" s="15"/>
      <c r="CV674" s="15"/>
      <c r="CW674" s="15"/>
      <c r="CX674" s="15"/>
      <c r="CY674" s="15"/>
      <c r="CZ674" s="15"/>
      <c r="DA674" s="15"/>
      <c r="DB674" s="15"/>
      <c r="DC674" s="15"/>
      <c r="DD674" s="15"/>
      <c r="DE674" s="15"/>
      <c r="DF674" s="15"/>
      <c r="DG674" s="15"/>
      <c r="DH674" s="15"/>
    </row>
    <row r="675" spans="1:112" ht="17.25" thickBo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B675" s="15"/>
      <c r="CC675" s="15"/>
      <c r="CD675" s="15"/>
      <c r="CE675" s="15"/>
      <c r="CF675" s="15"/>
      <c r="CG675" s="15"/>
      <c r="CH675" s="15"/>
      <c r="CI675" s="15"/>
      <c r="CJ675" s="15"/>
      <c r="CK675" s="15"/>
      <c r="CL675" s="15"/>
      <c r="CM675" s="15"/>
      <c r="CN675" s="15"/>
      <c r="CO675" s="15"/>
      <c r="CP675" s="15"/>
      <c r="CQ675" s="15"/>
      <c r="CR675" s="15"/>
      <c r="CS675" s="15"/>
      <c r="CT675" s="15"/>
      <c r="CU675" s="15"/>
      <c r="CV675" s="15"/>
      <c r="CW675" s="15"/>
      <c r="CX675" s="15"/>
      <c r="CY675" s="15"/>
      <c r="CZ675" s="15"/>
      <c r="DA675" s="15"/>
      <c r="DB675" s="15"/>
      <c r="DC675" s="15"/>
      <c r="DD675" s="15"/>
      <c r="DE675" s="15"/>
      <c r="DF675" s="15"/>
      <c r="DG675" s="15"/>
      <c r="DH675" s="15"/>
    </row>
    <row r="676" spans="1:112" ht="17.25" thickBo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5"/>
      <c r="CD676" s="15"/>
      <c r="CE676" s="15"/>
      <c r="CF676" s="15"/>
      <c r="CG676" s="15"/>
      <c r="CH676" s="15"/>
      <c r="CI676" s="15"/>
      <c r="CJ676" s="15"/>
      <c r="CK676" s="15"/>
      <c r="CL676" s="15"/>
      <c r="CM676" s="15"/>
      <c r="CN676" s="15"/>
      <c r="CO676" s="15"/>
      <c r="CP676" s="15"/>
      <c r="CQ676" s="15"/>
      <c r="CR676" s="15"/>
      <c r="CS676" s="15"/>
      <c r="CT676" s="15"/>
      <c r="CU676" s="15"/>
      <c r="CV676" s="15"/>
      <c r="CW676" s="15"/>
      <c r="CX676" s="15"/>
      <c r="CY676" s="15"/>
      <c r="CZ676" s="15"/>
      <c r="DA676" s="15"/>
      <c r="DB676" s="15"/>
      <c r="DC676" s="15"/>
      <c r="DD676" s="15"/>
      <c r="DE676" s="15"/>
      <c r="DF676" s="15"/>
      <c r="DG676" s="15"/>
      <c r="DH676" s="15"/>
    </row>
    <row r="677" spans="1:112" ht="17.25" thickBo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  <c r="CH677" s="15"/>
      <c r="CI677" s="15"/>
      <c r="CJ677" s="15"/>
      <c r="CK677" s="15"/>
      <c r="CL677" s="15"/>
      <c r="CM677" s="15"/>
      <c r="CN677" s="15"/>
      <c r="CO677" s="15"/>
      <c r="CP677" s="15"/>
      <c r="CQ677" s="15"/>
      <c r="CR677" s="15"/>
      <c r="CS677" s="15"/>
      <c r="CT677" s="15"/>
      <c r="CU677" s="15"/>
      <c r="CV677" s="15"/>
      <c r="CW677" s="15"/>
      <c r="CX677" s="15"/>
      <c r="CY677" s="15"/>
      <c r="CZ677" s="15"/>
      <c r="DA677" s="15"/>
      <c r="DB677" s="15"/>
      <c r="DC677" s="15"/>
      <c r="DD677" s="15"/>
      <c r="DE677" s="15"/>
      <c r="DF677" s="15"/>
      <c r="DG677" s="15"/>
      <c r="DH677" s="15"/>
    </row>
    <row r="678" spans="1:112" ht="17.25" thickBo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5"/>
      <c r="CH678" s="15"/>
      <c r="CI678" s="15"/>
      <c r="CJ678" s="15"/>
      <c r="CK678" s="15"/>
      <c r="CL678" s="15"/>
      <c r="CM678" s="15"/>
      <c r="CN678" s="15"/>
      <c r="CO678" s="15"/>
      <c r="CP678" s="15"/>
      <c r="CQ678" s="15"/>
      <c r="CR678" s="15"/>
      <c r="CS678" s="15"/>
      <c r="CT678" s="15"/>
      <c r="CU678" s="15"/>
      <c r="CV678" s="15"/>
      <c r="CW678" s="15"/>
      <c r="CX678" s="15"/>
      <c r="CY678" s="15"/>
      <c r="CZ678" s="15"/>
      <c r="DA678" s="15"/>
      <c r="DB678" s="15"/>
      <c r="DC678" s="15"/>
      <c r="DD678" s="15"/>
      <c r="DE678" s="15"/>
      <c r="DF678" s="15"/>
      <c r="DG678" s="15"/>
      <c r="DH678" s="15"/>
    </row>
    <row r="679" spans="1:112" ht="17.25" thickBo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5"/>
      <c r="CF679" s="15"/>
      <c r="CG679" s="15"/>
      <c r="CH679" s="15"/>
      <c r="CI679" s="15"/>
      <c r="CJ679" s="15"/>
      <c r="CK679" s="15"/>
      <c r="CL679" s="15"/>
      <c r="CM679" s="15"/>
      <c r="CN679" s="15"/>
      <c r="CO679" s="15"/>
      <c r="CP679" s="15"/>
      <c r="CQ679" s="15"/>
      <c r="CR679" s="15"/>
      <c r="CS679" s="15"/>
      <c r="CT679" s="15"/>
      <c r="CU679" s="15"/>
      <c r="CV679" s="15"/>
      <c r="CW679" s="15"/>
      <c r="CX679" s="15"/>
      <c r="CY679" s="15"/>
      <c r="CZ679" s="15"/>
      <c r="DA679" s="15"/>
      <c r="DB679" s="15"/>
      <c r="DC679" s="15"/>
      <c r="DD679" s="15"/>
      <c r="DE679" s="15"/>
      <c r="DF679" s="15"/>
      <c r="DG679" s="15"/>
      <c r="DH679" s="15"/>
    </row>
    <row r="680" spans="1:112" ht="17.25" thickBo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/>
      <c r="CI680" s="15"/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  <c r="CT680" s="15"/>
      <c r="CU680" s="15"/>
      <c r="CV680" s="15"/>
      <c r="CW680" s="15"/>
      <c r="CX680" s="15"/>
      <c r="CY680" s="15"/>
      <c r="CZ680" s="15"/>
      <c r="DA680" s="15"/>
      <c r="DB680" s="15"/>
      <c r="DC680" s="15"/>
      <c r="DD680" s="15"/>
      <c r="DE680" s="15"/>
      <c r="DF680" s="15"/>
      <c r="DG680" s="15"/>
      <c r="DH680" s="15"/>
    </row>
    <row r="681" spans="1:112" ht="17.25" thickBo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5"/>
      <c r="CF681" s="15"/>
      <c r="CG681" s="15"/>
      <c r="CH681" s="15"/>
      <c r="CI681" s="15"/>
      <c r="CJ681" s="15"/>
      <c r="CK681" s="15"/>
      <c r="CL681" s="15"/>
      <c r="CM681" s="15"/>
      <c r="CN681" s="15"/>
      <c r="CO681" s="15"/>
      <c r="CP681" s="15"/>
      <c r="CQ681" s="15"/>
      <c r="CR681" s="15"/>
      <c r="CS681" s="15"/>
      <c r="CT681" s="15"/>
      <c r="CU681" s="15"/>
      <c r="CV681" s="15"/>
      <c r="CW681" s="15"/>
      <c r="CX681" s="15"/>
      <c r="CY681" s="15"/>
      <c r="CZ681" s="15"/>
      <c r="DA681" s="15"/>
      <c r="DB681" s="15"/>
      <c r="DC681" s="15"/>
      <c r="DD681" s="15"/>
      <c r="DE681" s="15"/>
      <c r="DF681" s="15"/>
      <c r="DG681" s="15"/>
      <c r="DH681" s="15"/>
    </row>
    <row r="682" spans="1:112" ht="17.25" thickBo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5"/>
      <c r="CF682" s="15"/>
      <c r="CG682" s="15"/>
      <c r="CH682" s="15"/>
      <c r="CI682" s="15"/>
      <c r="CJ682" s="15"/>
      <c r="CK682" s="15"/>
      <c r="CL682" s="15"/>
      <c r="CM682" s="15"/>
      <c r="CN682" s="15"/>
      <c r="CO682" s="15"/>
      <c r="CP682" s="15"/>
      <c r="CQ682" s="15"/>
      <c r="CR682" s="15"/>
      <c r="CS682" s="15"/>
      <c r="CT682" s="15"/>
      <c r="CU682" s="15"/>
      <c r="CV682" s="15"/>
      <c r="CW682" s="15"/>
      <c r="CX682" s="15"/>
      <c r="CY682" s="15"/>
      <c r="CZ682" s="15"/>
      <c r="DA682" s="15"/>
      <c r="DB682" s="15"/>
      <c r="DC682" s="15"/>
      <c r="DD682" s="15"/>
      <c r="DE682" s="15"/>
      <c r="DF682" s="15"/>
      <c r="DG682" s="15"/>
      <c r="DH682" s="15"/>
    </row>
    <row r="683" spans="1:112" ht="17.25" thickBo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B683" s="15"/>
      <c r="CC683" s="15"/>
      <c r="CD683" s="15"/>
      <c r="CE683" s="15"/>
      <c r="CF683" s="15"/>
      <c r="CG683" s="15"/>
      <c r="CH683" s="15"/>
      <c r="CI683" s="15"/>
      <c r="CJ683" s="15"/>
      <c r="CK683" s="15"/>
      <c r="CL683" s="15"/>
      <c r="CM683" s="15"/>
      <c r="CN683" s="15"/>
      <c r="CO683" s="15"/>
      <c r="CP683" s="15"/>
      <c r="CQ683" s="15"/>
      <c r="CR683" s="15"/>
      <c r="CS683" s="15"/>
      <c r="CT683" s="15"/>
      <c r="CU683" s="15"/>
      <c r="CV683" s="15"/>
      <c r="CW683" s="15"/>
      <c r="CX683" s="15"/>
      <c r="CY683" s="15"/>
      <c r="CZ683" s="15"/>
      <c r="DA683" s="15"/>
      <c r="DB683" s="15"/>
      <c r="DC683" s="15"/>
      <c r="DD683" s="15"/>
      <c r="DE683" s="15"/>
      <c r="DF683" s="15"/>
      <c r="DG683" s="15"/>
      <c r="DH683" s="15"/>
    </row>
    <row r="684" spans="1:112" ht="17.25" thickBo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  <c r="CG684" s="15"/>
      <c r="CH684" s="15"/>
      <c r="CI684" s="15"/>
      <c r="CJ684" s="15"/>
      <c r="CK684" s="15"/>
      <c r="CL684" s="15"/>
      <c r="CM684" s="15"/>
      <c r="CN684" s="15"/>
      <c r="CO684" s="15"/>
      <c r="CP684" s="15"/>
      <c r="CQ684" s="15"/>
      <c r="CR684" s="15"/>
      <c r="CS684" s="15"/>
      <c r="CT684" s="15"/>
      <c r="CU684" s="15"/>
      <c r="CV684" s="15"/>
      <c r="CW684" s="15"/>
      <c r="CX684" s="15"/>
      <c r="CY684" s="15"/>
      <c r="CZ684" s="15"/>
      <c r="DA684" s="15"/>
      <c r="DB684" s="15"/>
      <c r="DC684" s="15"/>
      <c r="DD684" s="15"/>
      <c r="DE684" s="15"/>
      <c r="DF684" s="15"/>
      <c r="DG684" s="15"/>
      <c r="DH684" s="15"/>
    </row>
    <row r="685" spans="1:112" ht="17.25" thickBo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  <c r="CG685" s="15"/>
      <c r="CH685" s="15"/>
      <c r="CI685" s="15"/>
      <c r="CJ685" s="15"/>
      <c r="CK685" s="15"/>
      <c r="CL685" s="15"/>
      <c r="CM685" s="15"/>
      <c r="CN685" s="15"/>
      <c r="CO685" s="15"/>
      <c r="CP685" s="15"/>
      <c r="CQ685" s="15"/>
      <c r="CR685" s="15"/>
      <c r="CS685" s="15"/>
      <c r="CT685" s="15"/>
      <c r="CU685" s="15"/>
      <c r="CV685" s="15"/>
      <c r="CW685" s="15"/>
      <c r="CX685" s="15"/>
      <c r="CY685" s="15"/>
      <c r="CZ685" s="15"/>
      <c r="DA685" s="15"/>
      <c r="DB685" s="15"/>
      <c r="DC685" s="15"/>
      <c r="DD685" s="15"/>
      <c r="DE685" s="15"/>
      <c r="DF685" s="15"/>
      <c r="DG685" s="15"/>
      <c r="DH685" s="15"/>
    </row>
    <row r="686" spans="1:112" ht="17.25" thickBo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  <c r="CB686" s="15"/>
      <c r="CC686" s="15"/>
      <c r="CD686" s="15"/>
      <c r="CE686" s="15"/>
      <c r="CF686" s="15"/>
      <c r="CG686" s="15"/>
      <c r="CH686" s="15"/>
      <c r="CI686" s="15"/>
      <c r="CJ686" s="15"/>
      <c r="CK686" s="15"/>
      <c r="CL686" s="15"/>
      <c r="CM686" s="15"/>
      <c r="CN686" s="15"/>
      <c r="CO686" s="15"/>
      <c r="CP686" s="15"/>
      <c r="CQ686" s="15"/>
      <c r="CR686" s="15"/>
      <c r="CS686" s="15"/>
      <c r="CT686" s="15"/>
      <c r="CU686" s="15"/>
      <c r="CV686" s="15"/>
      <c r="CW686" s="15"/>
      <c r="CX686" s="15"/>
      <c r="CY686" s="15"/>
      <c r="CZ686" s="15"/>
      <c r="DA686" s="15"/>
      <c r="DB686" s="15"/>
      <c r="DC686" s="15"/>
      <c r="DD686" s="15"/>
      <c r="DE686" s="15"/>
      <c r="DF686" s="15"/>
      <c r="DG686" s="15"/>
      <c r="DH686" s="15"/>
    </row>
    <row r="687" spans="1:112" ht="17.25" thickBo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  <c r="CG687" s="15"/>
      <c r="CH687" s="15"/>
      <c r="CI687" s="15"/>
      <c r="CJ687" s="15"/>
      <c r="CK687" s="15"/>
      <c r="CL687" s="15"/>
      <c r="CM687" s="15"/>
      <c r="CN687" s="15"/>
      <c r="CO687" s="15"/>
      <c r="CP687" s="15"/>
      <c r="CQ687" s="15"/>
      <c r="CR687" s="15"/>
      <c r="CS687" s="15"/>
      <c r="CT687" s="15"/>
      <c r="CU687" s="15"/>
      <c r="CV687" s="15"/>
      <c r="CW687" s="15"/>
      <c r="CX687" s="15"/>
      <c r="CY687" s="15"/>
      <c r="CZ687" s="15"/>
      <c r="DA687" s="15"/>
      <c r="DB687" s="15"/>
      <c r="DC687" s="15"/>
      <c r="DD687" s="15"/>
      <c r="DE687" s="15"/>
      <c r="DF687" s="15"/>
      <c r="DG687" s="15"/>
      <c r="DH687" s="15"/>
    </row>
    <row r="688" spans="1:112" ht="17.25" thickBo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5"/>
      <c r="CH688" s="15"/>
      <c r="CI688" s="15"/>
      <c r="CJ688" s="15"/>
      <c r="CK688" s="15"/>
      <c r="CL688" s="15"/>
      <c r="CM688" s="15"/>
      <c r="CN688" s="15"/>
      <c r="CO688" s="15"/>
      <c r="CP688" s="15"/>
      <c r="CQ688" s="15"/>
      <c r="CR688" s="15"/>
      <c r="CS688" s="15"/>
      <c r="CT688" s="15"/>
      <c r="CU688" s="15"/>
      <c r="CV688" s="15"/>
      <c r="CW688" s="15"/>
      <c r="CX688" s="15"/>
      <c r="CY688" s="15"/>
      <c r="CZ688" s="15"/>
      <c r="DA688" s="15"/>
      <c r="DB688" s="15"/>
      <c r="DC688" s="15"/>
      <c r="DD688" s="15"/>
      <c r="DE688" s="15"/>
      <c r="DF688" s="15"/>
      <c r="DG688" s="15"/>
      <c r="DH688" s="15"/>
    </row>
    <row r="689" spans="1:112" ht="17.25" thickBo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B689" s="15"/>
      <c r="CC689" s="15"/>
      <c r="CD689" s="15"/>
      <c r="CE689" s="15"/>
      <c r="CF689" s="15"/>
      <c r="CG689" s="15"/>
      <c r="CH689" s="15"/>
      <c r="CI689" s="15"/>
      <c r="CJ689" s="15"/>
      <c r="CK689" s="15"/>
      <c r="CL689" s="15"/>
      <c r="CM689" s="15"/>
      <c r="CN689" s="15"/>
      <c r="CO689" s="15"/>
      <c r="CP689" s="15"/>
      <c r="CQ689" s="15"/>
      <c r="CR689" s="15"/>
      <c r="CS689" s="15"/>
      <c r="CT689" s="15"/>
      <c r="CU689" s="15"/>
      <c r="CV689" s="15"/>
      <c r="CW689" s="15"/>
      <c r="CX689" s="15"/>
      <c r="CY689" s="15"/>
      <c r="CZ689" s="15"/>
      <c r="DA689" s="15"/>
      <c r="DB689" s="15"/>
      <c r="DC689" s="15"/>
      <c r="DD689" s="15"/>
      <c r="DE689" s="15"/>
      <c r="DF689" s="15"/>
      <c r="DG689" s="15"/>
      <c r="DH689" s="15"/>
    </row>
    <row r="690" spans="1:112" ht="17.25" thickBo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5"/>
      <c r="CB690" s="15"/>
      <c r="CC690" s="15"/>
      <c r="CD690" s="15"/>
      <c r="CE690" s="15"/>
      <c r="CF690" s="15"/>
      <c r="CG690" s="15"/>
      <c r="CH690" s="15"/>
      <c r="CI690" s="15"/>
      <c r="CJ690" s="15"/>
      <c r="CK690" s="15"/>
      <c r="CL690" s="15"/>
      <c r="CM690" s="15"/>
      <c r="CN690" s="15"/>
      <c r="CO690" s="15"/>
      <c r="CP690" s="15"/>
      <c r="CQ690" s="15"/>
      <c r="CR690" s="15"/>
      <c r="CS690" s="15"/>
      <c r="CT690" s="15"/>
      <c r="CU690" s="15"/>
      <c r="CV690" s="15"/>
      <c r="CW690" s="15"/>
      <c r="CX690" s="15"/>
      <c r="CY690" s="15"/>
      <c r="CZ690" s="15"/>
      <c r="DA690" s="15"/>
      <c r="DB690" s="15"/>
      <c r="DC690" s="15"/>
      <c r="DD690" s="15"/>
      <c r="DE690" s="15"/>
      <c r="DF690" s="15"/>
      <c r="DG690" s="15"/>
      <c r="DH690" s="15"/>
    </row>
    <row r="691" spans="1:112" ht="17.25" thickBo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  <c r="CG691" s="15"/>
      <c r="CH691" s="15"/>
      <c r="CI691" s="15"/>
      <c r="CJ691" s="15"/>
      <c r="CK691" s="15"/>
      <c r="CL691" s="15"/>
      <c r="CM691" s="15"/>
      <c r="CN691" s="15"/>
      <c r="CO691" s="15"/>
      <c r="CP691" s="15"/>
      <c r="CQ691" s="15"/>
      <c r="CR691" s="15"/>
      <c r="CS691" s="15"/>
      <c r="CT691" s="15"/>
      <c r="CU691" s="15"/>
      <c r="CV691" s="15"/>
      <c r="CW691" s="15"/>
      <c r="CX691" s="15"/>
      <c r="CY691" s="15"/>
      <c r="CZ691" s="15"/>
      <c r="DA691" s="15"/>
      <c r="DB691" s="15"/>
      <c r="DC691" s="15"/>
      <c r="DD691" s="15"/>
      <c r="DE691" s="15"/>
      <c r="DF691" s="15"/>
      <c r="DG691" s="15"/>
      <c r="DH691" s="15"/>
    </row>
    <row r="692" spans="1:112" ht="17.25" thickBo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B692" s="15"/>
      <c r="CC692" s="15"/>
      <c r="CD692" s="15"/>
      <c r="CE692" s="15"/>
      <c r="CF692" s="15"/>
      <c r="CG692" s="15"/>
      <c r="CH692" s="15"/>
      <c r="CI692" s="15"/>
      <c r="CJ692" s="15"/>
      <c r="CK692" s="15"/>
      <c r="CL692" s="15"/>
      <c r="CM692" s="15"/>
      <c r="CN692" s="15"/>
      <c r="CO692" s="15"/>
      <c r="CP692" s="15"/>
      <c r="CQ692" s="15"/>
      <c r="CR692" s="15"/>
      <c r="CS692" s="15"/>
      <c r="CT692" s="15"/>
      <c r="CU692" s="15"/>
      <c r="CV692" s="15"/>
      <c r="CW692" s="15"/>
      <c r="CX692" s="15"/>
      <c r="CY692" s="15"/>
      <c r="CZ692" s="15"/>
      <c r="DA692" s="15"/>
      <c r="DB692" s="15"/>
      <c r="DC692" s="15"/>
      <c r="DD692" s="15"/>
      <c r="DE692" s="15"/>
      <c r="DF692" s="15"/>
      <c r="DG692" s="15"/>
      <c r="DH692" s="15"/>
    </row>
    <row r="693" spans="1:112" ht="17.25" thickBo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  <c r="CB693" s="15"/>
      <c r="CC693" s="15"/>
      <c r="CD693" s="15"/>
      <c r="CE693" s="15"/>
      <c r="CF693" s="15"/>
      <c r="CG693" s="15"/>
      <c r="CH693" s="15"/>
      <c r="CI693" s="15"/>
      <c r="CJ693" s="15"/>
      <c r="CK693" s="15"/>
      <c r="CL693" s="15"/>
      <c r="CM693" s="15"/>
      <c r="CN693" s="15"/>
      <c r="CO693" s="15"/>
      <c r="CP693" s="15"/>
      <c r="CQ693" s="15"/>
      <c r="CR693" s="15"/>
      <c r="CS693" s="15"/>
      <c r="CT693" s="15"/>
      <c r="CU693" s="15"/>
      <c r="CV693" s="15"/>
      <c r="CW693" s="15"/>
      <c r="CX693" s="15"/>
      <c r="CY693" s="15"/>
      <c r="CZ693" s="15"/>
      <c r="DA693" s="15"/>
      <c r="DB693" s="15"/>
      <c r="DC693" s="15"/>
      <c r="DD693" s="15"/>
      <c r="DE693" s="15"/>
      <c r="DF693" s="15"/>
      <c r="DG693" s="15"/>
      <c r="DH693" s="15"/>
    </row>
    <row r="694" spans="1:112" ht="17.25" thickBo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5"/>
      <c r="CD694" s="15"/>
      <c r="CE694" s="15"/>
      <c r="CF694" s="15"/>
      <c r="CG694" s="15"/>
      <c r="CH694" s="15"/>
      <c r="CI694" s="15"/>
      <c r="CJ694" s="15"/>
      <c r="CK694" s="15"/>
      <c r="CL694" s="15"/>
      <c r="CM694" s="15"/>
      <c r="CN694" s="15"/>
      <c r="CO694" s="15"/>
      <c r="CP694" s="15"/>
      <c r="CQ694" s="15"/>
      <c r="CR694" s="15"/>
      <c r="CS694" s="15"/>
      <c r="CT694" s="15"/>
      <c r="CU694" s="15"/>
      <c r="CV694" s="15"/>
      <c r="CW694" s="15"/>
      <c r="CX694" s="15"/>
      <c r="CY694" s="15"/>
      <c r="CZ694" s="15"/>
      <c r="DA694" s="15"/>
      <c r="DB694" s="15"/>
      <c r="DC694" s="15"/>
      <c r="DD694" s="15"/>
      <c r="DE694" s="15"/>
      <c r="DF694" s="15"/>
      <c r="DG694" s="15"/>
      <c r="DH694" s="15"/>
    </row>
    <row r="695" spans="1:112" ht="17.25" thickBo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  <c r="CG695" s="15"/>
      <c r="CH695" s="15"/>
      <c r="CI695" s="15"/>
      <c r="CJ695" s="15"/>
      <c r="CK695" s="15"/>
      <c r="CL695" s="15"/>
      <c r="CM695" s="15"/>
      <c r="CN695" s="15"/>
      <c r="CO695" s="15"/>
      <c r="CP695" s="15"/>
      <c r="CQ695" s="15"/>
      <c r="CR695" s="15"/>
      <c r="CS695" s="15"/>
      <c r="CT695" s="15"/>
      <c r="CU695" s="15"/>
      <c r="CV695" s="15"/>
      <c r="CW695" s="15"/>
      <c r="CX695" s="15"/>
      <c r="CY695" s="15"/>
      <c r="CZ695" s="15"/>
      <c r="DA695" s="15"/>
      <c r="DB695" s="15"/>
      <c r="DC695" s="15"/>
      <c r="DD695" s="15"/>
      <c r="DE695" s="15"/>
      <c r="DF695" s="15"/>
      <c r="DG695" s="15"/>
      <c r="DH695" s="15"/>
    </row>
    <row r="696" spans="1:112" ht="17.25" thickBo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  <c r="CB696" s="15"/>
      <c r="CC696" s="15"/>
      <c r="CD696" s="15"/>
      <c r="CE696" s="15"/>
      <c r="CF696" s="15"/>
      <c r="CG696" s="15"/>
      <c r="CH696" s="15"/>
      <c r="CI696" s="15"/>
      <c r="CJ696" s="15"/>
      <c r="CK696" s="15"/>
      <c r="CL696" s="15"/>
      <c r="CM696" s="15"/>
      <c r="CN696" s="15"/>
      <c r="CO696" s="15"/>
      <c r="CP696" s="15"/>
      <c r="CQ696" s="15"/>
      <c r="CR696" s="15"/>
      <c r="CS696" s="15"/>
      <c r="CT696" s="15"/>
      <c r="CU696" s="15"/>
      <c r="CV696" s="15"/>
      <c r="CW696" s="15"/>
      <c r="CX696" s="15"/>
      <c r="CY696" s="15"/>
      <c r="CZ696" s="15"/>
      <c r="DA696" s="15"/>
      <c r="DB696" s="15"/>
      <c r="DC696" s="15"/>
      <c r="DD696" s="15"/>
      <c r="DE696" s="15"/>
      <c r="DF696" s="15"/>
      <c r="DG696" s="15"/>
      <c r="DH696" s="15"/>
    </row>
    <row r="697" spans="1:112" ht="17.25" thickBo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  <c r="CG697" s="15"/>
      <c r="CH697" s="15"/>
      <c r="CI697" s="15"/>
      <c r="CJ697" s="15"/>
      <c r="CK697" s="15"/>
      <c r="CL697" s="15"/>
      <c r="CM697" s="15"/>
      <c r="CN697" s="15"/>
      <c r="CO697" s="15"/>
      <c r="CP697" s="15"/>
      <c r="CQ697" s="15"/>
      <c r="CR697" s="15"/>
      <c r="CS697" s="15"/>
      <c r="CT697" s="15"/>
      <c r="CU697" s="15"/>
      <c r="CV697" s="15"/>
      <c r="CW697" s="15"/>
      <c r="CX697" s="15"/>
      <c r="CY697" s="15"/>
      <c r="CZ697" s="15"/>
      <c r="DA697" s="15"/>
      <c r="DB697" s="15"/>
      <c r="DC697" s="15"/>
      <c r="DD697" s="15"/>
      <c r="DE697" s="15"/>
      <c r="DF697" s="15"/>
      <c r="DG697" s="15"/>
      <c r="DH697" s="15"/>
    </row>
    <row r="698" spans="1:112" ht="17.25" thickBo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5"/>
      <c r="CD698" s="15"/>
      <c r="CE698" s="15"/>
      <c r="CF698" s="15"/>
      <c r="CG698" s="15"/>
      <c r="CH698" s="15"/>
      <c r="CI698" s="15"/>
      <c r="CJ698" s="15"/>
      <c r="CK698" s="15"/>
      <c r="CL698" s="15"/>
      <c r="CM698" s="15"/>
      <c r="CN698" s="15"/>
      <c r="CO698" s="15"/>
      <c r="CP698" s="15"/>
      <c r="CQ698" s="15"/>
      <c r="CR698" s="15"/>
      <c r="CS698" s="15"/>
      <c r="CT698" s="15"/>
      <c r="CU698" s="15"/>
      <c r="CV698" s="15"/>
      <c r="CW698" s="15"/>
      <c r="CX698" s="15"/>
      <c r="CY698" s="15"/>
      <c r="CZ698" s="15"/>
      <c r="DA698" s="15"/>
      <c r="DB698" s="15"/>
      <c r="DC698" s="15"/>
      <c r="DD698" s="15"/>
      <c r="DE698" s="15"/>
      <c r="DF698" s="15"/>
      <c r="DG698" s="15"/>
      <c r="DH698" s="15"/>
    </row>
    <row r="699" spans="1:112" ht="17.25" thickBo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B699" s="15"/>
      <c r="CC699" s="15"/>
      <c r="CD699" s="15"/>
      <c r="CE699" s="15"/>
      <c r="CF699" s="15"/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  <c r="CT699" s="15"/>
      <c r="CU699" s="15"/>
      <c r="CV699" s="15"/>
      <c r="CW699" s="15"/>
      <c r="CX699" s="15"/>
      <c r="CY699" s="15"/>
      <c r="CZ699" s="15"/>
      <c r="DA699" s="15"/>
      <c r="DB699" s="15"/>
      <c r="DC699" s="15"/>
      <c r="DD699" s="15"/>
      <c r="DE699" s="15"/>
      <c r="DF699" s="15"/>
      <c r="DG699" s="15"/>
      <c r="DH699" s="15"/>
    </row>
    <row r="700" spans="1:112" ht="17.25" thickBo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B700" s="15"/>
      <c r="CC700" s="15"/>
      <c r="CD700" s="15"/>
      <c r="CE700" s="15"/>
      <c r="CF700" s="15"/>
      <c r="CG700" s="15"/>
      <c r="CH700" s="15"/>
      <c r="CI700" s="15"/>
      <c r="CJ700" s="15"/>
      <c r="CK700" s="15"/>
      <c r="CL700" s="15"/>
      <c r="CM700" s="15"/>
      <c r="CN700" s="15"/>
      <c r="CO700" s="15"/>
      <c r="CP700" s="15"/>
      <c r="CQ700" s="15"/>
      <c r="CR700" s="15"/>
      <c r="CS700" s="15"/>
      <c r="CT700" s="15"/>
      <c r="CU700" s="15"/>
      <c r="CV700" s="15"/>
      <c r="CW700" s="15"/>
      <c r="CX700" s="15"/>
      <c r="CY700" s="15"/>
      <c r="CZ700" s="15"/>
      <c r="DA700" s="15"/>
      <c r="DB700" s="15"/>
      <c r="DC700" s="15"/>
      <c r="DD700" s="15"/>
      <c r="DE700" s="15"/>
      <c r="DF700" s="15"/>
      <c r="DG700" s="15"/>
      <c r="DH700" s="15"/>
    </row>
    <row r="701" spans="1:112" ht="17.25" thickBo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5"/>
      <c r="CB701" s="15"/>
      <c r="CC701" s="15"/>
      <c r="CD701" s="15"/>
      <c r="CE701" s="15"/>
      <c r="CF701" s="15"/>
      <c r="CG701" s="15"/>
      <c r="CH701" s="15"/>
      <c r="CI701" s="15"/>
      <c r="CJ701" s="15"/>
      <c r="CK701" s="15"/>
      <c r="CL701" s="15"/>
      <c r="CM701" s="15"/>
      <c r="CN701" s="15"/>
      <c r="CO701" s="15"/>
      <c r="CP701" s="15"/>
      <c r="CQ701" s="15"/>
      <c r="CR701" s="15"/>
      <c r="CS701" s="15"/>
      <c r="CT701" s="15"/>
      <c r="CU701" s="15"/>
      <c r="CV701" s="15"/>
      <c r="CW701" s="15"/>
      <c r="CX701" s="15"/>
      <c r="CY701" s="15"/>
      <c r="CZ701" s="15"/>
      <c r="DA701" s="15"/>
      <c r="DB701" s="15"/>
      <c r="DC701" s="15"/>
      <c r="DD701" s="15"/>
      <c r="DE701" s="15"/>
      <c r="DF701" s="15"/>
      <c r="DG701" s="15"/>
      <c r="DH701" s="15"/>
    </row>
    <row r="702" spans="1:112" ht="17.25" thickBo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  <c r="CB702" s="15"/>
      <c r="CC702" s="15"/>
      <c r="CD702" s="15"/>
      <c r="CE702" s="15"/>
      <c r="CF702" s="15"/>
      <c r="CG702" s="15"/>
      <c r="CH702" s="15"/>
      <c r="CI702" s="15"/>
      <c r="CJ702" s="15"/>
      <c r="CK702" s="15"/>
      <c r="CL702" s="15"/>
      <c r="CM702" s="15"/>
      <c r="CN702" s="15"/>
      <c r="CO702" s="15"/>
      <c r="CP702" s="15"/>
      <c r="CQ702" s="15"/>
      <c r="CR702" s="15"/>
      <c r="CS702" s="15"/>
      <c r="CT702" s="15"/>
      <c r="CU702" s="15"/>
      <c r="CV702" s="15"/>
      <c r="CW702" s="15"/>
      <c r="CX702" s="15"/>
      <c r="CY702" s="15"/>
      <c r="CZ702" s="15"/>
      <c r="DA702" s="15"/>
      <c r="DB702" s="15"/>
      <c r="DC702" s="15"/>
      <c r="DD702" s="15"/>
      <c r="DE702" s="15"/>
      <c r="DF702" s="15"/>
      <c r="DG702" s="15"/>
      <c r="DH702" s="15"/>
    </row>
    <row r="703" spans="1:112" ht="17.25" thickBo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  <c r="CB703" s="15"/>
      <c r="CC703" s="15"/>
      <c r="CD703" s="15"/>
      <c r="CE703" s="15"/>
      <c r="CF703" s="15"/>
      <c r="CG703" s="15"/>
      <c r="CH703" s="15"/>
      <c r="CI703" s="15"/>
      <c r="CJ703" s="15"/>
      <c r="CK703" s="15"/>
      <c r="CL703" s="15"/>
      <c r="CM703" s="15"/>
      <c r="CN703" s="15"/>
      <c r="CO703" s="15"/>
      <c r="CP703" s="15"/>
      <c r="CQ703" s="15"/>
      <c r="CR703" s="15"/>
      <c r="CS703" s="15"/>
      <c r="CT703" s="15"/>
      <c r="CU703" s="15"/>
      <c r="CV703" s="15"/>
      <c r="CW703" s="15"/>
      <c r="CX703" s="15"/>
      <c r="CY703" s="15"/>
      <c r="CZ703" s="15"/>
      <c r="DA703" s="15"/>
      <c r="DB703" s="15"/>
      <c r="DC703" s="15"/>
      <c r="DD703" s="15"/>
      <c r="DE703" s="15"/>
      <c r="DF703" s="15"/>
      <c r="DG703" s="15"/>
      <c r="DH703" s="15"/>
    </row>
    <row r="704" spans="1:112" ht="17.25" thickBo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5"/>
      <c r="CF704" s="15"/>
      <c r="CG704" s="15"/>
      <c r="CH704" s="15"/>
      <c r="CI704" s="15"/>
      <c r="CJ704" s="15"/>
      <c r="CK704" s="15"/>
      <c r="CL704" s="15"/>
      <c r="CM704" s="15"/>
      <c r="CN704" s="15"/>
      <c r="CO704" s="15"/>
      <c r="CP704" s="15"/>
      <c r="CQ704" s="15"/>
      <c r="CR704" s="15"/>
      <c r="CS704" s="15"/>
      <c r="CT704" s="15"/>
      <c r="CU704" s="15"/>
      <c r="CV704" s="15"/>
      <c r="CW704" s="15"/>
      <c r="CX704" s="15"/>
      <c r="CY704" s="15"/>
      <c r="CZ704" s="15"/>
      <c r="DA704" s="15"/>
      <c r="DB704" s="15"/>
      <c r="DC704" s="15"/>
      <c r="DD704" s="15"/>
      <c r="DE704" s="15"/>
      <c r="DF704" s="15"/>
      <c r="DG704" s="15"/>
      <c r="DH704" s="15"/>
    </row>
    <row r="705" spans="1:112" ht="17.25" thickBo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5"/>
      <c r="CF705" s="15"/>
      <c r="CG705" s="15"/>
      <c r="CH705" s="15"/>
      <c r="CI705" s="15"/>
      <c r="CJ705" s="15"/>
      <c r="CK705" s="15"/>
      <c r="CL705" s="15"/>
      <c r="CM705" s="15"/>
      <c r="CN705" s="15"/>
      <c r="CO705" s="15"/>
      <c r="CP705" s="15"/>
      <c r="CQ705" s="15"/>
      <c r="CR705" s="15"/>
      <c r="CS705" s="15"/>
      <c r="CT705" s="15"/>
      <c r="CU705" s="15"/>
      <c r="CV705" s="15"/>
      <c r="CW705" s="15"/>
      <c r="CX705" s="15"/>
      <c r="CY705" s="15"/>
      <c r="CZ705" s="15"/>
      <c r="DA705" s="15"/>
      <c r="DB705" s="15"/>
      <c r="DC705" s="15"/>
      <c r="DD705" s="15"/>
      <c r="DE705" s="15"/>
      <c r="DF705" s="15"/>
      <c r="DG705" s="15"/>
      <c r="DH705" s="15"/>
    </row>
    <row r="706" spans="1:112" ht="17.25" thickBo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5"/>
      <c r="CF706" s="15"/>
      <c r="CG706" s="15"/>
      <c r="CH706" s="15"/>
      <c r="CI706" s="15"/>
      <c r="CJ706" s="15"/>
      <c r="CK706" s="15"/>
      <c r="CL706" s="15"/>
      <c r="CM706" s="15"/>
      <c r="CN706" s="15"/>
      <c r="CO706" s="15"/>
      <c r="CP706" s="15"/>
      <c r="CQ706" s="15"/>
      <c r="CR706" s="15"/>
      <c r="CS706" s="15"/>
      <c r="CT706" s="15"/>
      <c r="CU706" s="15"/>
      <c r="CV706" s="15"/>
      <c r="CW706" s="15"/>
      <c r="CX706" s="15"/>
      <c r="CY706" s="15"/>
      <c r="CZ706" s="15"/>
      <c r="DA706" s="15"/>
      <c r="DB706" s="15"/>
      <c r="DC706" s="15"/>
      <c r="DD706" s="15"/>
      <c r="DE706" s="15"/>
      <c r="DF706" s="15"/>
      <c r="DG706" s="15"/>
      <c r="DH706" s="15"/>
    </row>
    <row r="707" spans="1:112" ht="17.25" thickBo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B707" s="15"/>
      <c r="CC707" s="15"/>
      <c r="CD707" s="15"/>
      <c r="CE707" s="15"/>
      <c r="CF707" s="15"/>
      <c r="CG707" s="15"/>
      <c r="CH707" s="15"/>
      <c r="CI707" s="15"/>
      <c r="CJ707" s="15"/>
      <c r="CK707" s="15"/>
      <c r="CL707" s="15"/>
      <c r="CM707" s="15"/>
      <c r="CN707" s="15"/>
      <c r="CO707" s="15"/>
      <c r="CP707" s="15"/>
      <c r="CQ707" s="15"/>
      <c r="CR707" s="15"/>
      <c r="CS707" s="15"/>
      <c r="CT707" s="15"/>
      <c r="CU707" s="15"/>
      <c r="CV707" s="15"/>
      <c r="CW707" s="15"/>
      <c r="CX707" s="15"/>
      <c r="CY707" s="15"/>
      <c r="CZ707" s="15"/>
      <c r="DA707" s="15"/>
      <c r="DB707" s="15"/>
      <c r="DC707" s="15"/>
      <c r="DD707" s="15"/>
      <c r="DE707" s="15"/>
      <c r="DF707" s="15"/>
      <c r="DG707" s="15"/>
      <c r="DH707" s="15"/>
    </row>
    <row r="708" spans="1:112" ht="17.25" thickBo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5"/>
      <c r="CD708" s="15"/>
      <c r="CE708" s="15"/>
      <c r="CF708" s="15"/>
      <c r="CG708" s="15"/>
      <c r="CH708" s="15"/>
      <c r="CI708" s="15"/>
      <c r="CJ708" s="15"/>
      <c r="CK708" s="15"/>
      <c r="CL708" s="15"/>
      <c r="CM708" s="15"/>
      <c r="CN708" s="15"/>
      <c r="CO708" s="15"/>
      <c r="CP708" s="15"/>
      <c r="CQ708" s="15"/>
      <c r="CR708" s="15"/>
      <c r="CS708" s="15"/>
      <c r="CT708" s="15"/>
      <c r="CU708" s="15"/>
      <c r="CV708" s="15"/>
      <c r="CW708" s="15"/>
      <c r="CX708" s="15"/>
      <c r="CY708" s="15"/>
      <c r="CZ708" s="15"/>
      <c r="DA708" s="15"/>
      <c r="DB708" s="15"/>
      <c r="DC708" s="15"/>
      <c r="DD708" s="15"/>
      <c r="DE708" s="15"/>
      <c r="DF708" s="15"/>
      <c r="DG708" s="15"/>
      <c r="DH708" s="15"/>
    </row>
    <row r="709" spans="1:112" ht="17.25" thickBo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  <c r="CB709" s="15"/>
      <c r="CC709" s="15"/>
      <c r="CD709" s="15"/>
      <c r="CE709" s="15"/>
      <c r="CF709" s="15"/>
      <c r="CG709" s="15"/>
      <c r="CH709" s="15"/>
      <c r="CI709" s="15"/>
      <c r="CJ709" s="15"/>
      <c r="CK709" s="15"/>
      <c r="CL709" s="15"/>
      <c r="CM709" s="15"/>
      <c r="CN709" s="15"/>
      <c r="CO709" s="15"/>
      <c r="CP709" s="15"/>
      <c r="CQ709" s="15"/>
      <c r="CR709" s="15"/>
      <c r="CS709" s="15"/>
      <c r="CT709" s="15"/>
      <c r="CU709" s="15"/>
      <c r="CV709" s="15"/>
      <c r="CW709" s="15"/>
      <c r="CX709" s="15"/>
      <c r="CY709" s="15"/>
      <c r="CZ709" s="15"/>
      <c r="DA709" s="15"/>
      <c r="DB709" s="15"/>
      <c r="DC709" s="15"/>
      <c r="DD709" s="15"/>
      <c r="DE709" s="15"/>
      <c r="DF709" s="15"/>
      <c r="DG709" s="15"/>
      <c r="DH709" s="15"/>
    </row>
    <row r="710" spans="1:112" ht="17.25" thickBo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  <c r="CB710" s="15"/>
      <c r="CC710" s="15"/>
      <c r="CD710" s="15"/>
      <c r="CE710" s="15"/>
      <c r="CF710" s="15"/>
      <c r="CG710" s="15"/>
      <c r="CH710" s="15"/>
      <c r="CI710" s="15"/>
      <c r="CJ710" s="15"/>
      <c r="CK710" s="15"/>
      <c r="CL710" s="15"/>
      <c r="CM710" s="15"/>
      <c r="CN710" s="15"/>
      <c r="CO710" s="15"/>
      <c r="CP710" s="15"/>
      <c r="CQ710" s="15"/>
      <c r="CR710" s="15"/>
      <c r="CS710" s="15"/>
      <c r="CT710" s="15"/>
      <c r="CU710" s="15"/>
      <c r="CV710" s="15"/>
      <c r="CW710" s="15"/>
      <c r="CX710" s="15"/>
      <c r="CY710" s="15"/>
      <c r="CZ710" s="15"/>
      <c r="DA710" s="15"/>
      <c r="DB710" s="15"/>
      <c r="DC710" s="15"/>
      <c r="DD710" s="15"/>
      <c r="DE710" s="15"/>
      <c r="DF710" s="15"/>
      <c r="DG710" s="15"/>
      <c r="DH710" s="15"/>
    </row>
    <row r="711" spans="1:112" ht="17.25" thickBo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  <c r="CB711" s="15"/>
      <c r="CC711" s="15"/>
      <c r="CD711" s="15"/>
      <c r="CE711" s="15"/>
      <c r="CF711" s="15"/>
      <c r="CG711" s="15"/>
      <c r="CH711" s="15"/>
      <c r="CI711" s="15"/>
      <c r="CJ711" s="15"/>
      <c r="CK711" s="15"/>
      <c r="CL711" s="15"/>
      <c r="CM711" s="15"/>
      <c r="CN711" s="15"/>
      <c r="CO711" s="15"/>
      <c r="CP711" s="15"/>
      <c r="CQ711" s="15"/>
      <c r="CR711" s="15"/>
      <c r="CS711" s="15"/>
      <c r="CT711" s="15"/>
      <c r="CU711" s="15"/>
      <c r="CV711" s="15"/>
      <c r="CW711" s="15"/>
      <c r="CX711" s="15"/>
      <c r="CY711" s="15"/>
      <c r="CZ711" s="15"/>
      <c r="DA711" s="15"/>
      <c r="DB711" s="15"/>
      <c r="DC711" s="15"/>
      <c r="DD711" s="15"/>
      <c r="DE711" s="15"/>
      <c r="DF711" s="15"/>
      <c r="DG711" s="15"/>
      <c r="DH711" s="15"/>
    </row>
    <row r="712" spans="1:112" ht="17.25" thickBo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  <c r="CB712" s="15"/>
      <c r="CC712" s="15"/>
      <c r="CD712" s="15"/>
      <c r="CE712" s="15"/>
      <c r="CF712" s="15"/>
      <c r="CG712" s="15"/>
      <c r="CH712" s="15"/>
      <c r="CI712" s="15"/>
      <c r="CJ712" s="15"/>
      <c r="CK712" s="15"/>
      <c r="CL712" s="15"/>
      <c r="CM712" s="15"/>
      <c r="CN712" s="15"/>
      <c r="CO712" s="15"/>
      <c r="CP712" s="15"/>
      <c r="CQ712" s="15"/>
      <c r="CR712" s="15"/>
      <c r="CS712" s="15"/>
      <c r="CT712" s="15"/>
      <c r="CU712" s="15"/>
      <c r="CV712" s="15"/>
      <c r="CW712" s="15"/>
      <c r="CX712" s="15"/>
      <c r="CY712" s="15"/>
      <c r="CZ712" s="15"/>
      <c r="DA712" s="15"/>
      <c r="DB712" s="15"/>
      <c r="DC712" s="15"/>
      <c r="DD712" s="15"/>
      <c r="DE712" s="15"/>
      <c r="DF712" s="15"/>
      <c r="DG712" s="15"/>
      <c r="DH712" s="15"/>
    </row>
    <row r="713" spans="1:112" ht="17.25" thickBo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5"/>
      <c r="CB713" s="15"/>
      <c r="CC713" s="15"/>
      <c r="CD713" s="15"/>
      <c r="CE713" s="15"/>
      <c r="CF713" s="15"/>
      <c r="CG713" s="15"/>
      <c r="CH713" s="15"/>
      <c r="CI713" s="15"/>
      <c r="CJ713" s="15"/>
      <c r="CK713" s="15"/>
      <c r="CL713" s="15"/>
      <c r="CM713" s="15"/>
      <c r="CN713" s="15"/>
      <c r="CO713" s="15"/>
      <c r="CP713" s="15"/>
      <c r="CQ713" s="15"/>
      <c r="CR713" s="15"/>
      <c r="CS713" s="15"/>
      <c r="CT713" s="15"/>
      <c r="CU713" s="15"/>
      <c r="CV713" s="15"/>
      <c r="CW713" s="15"/>
      <c r="CX713" s="15"/>
      <c r="CY713" s="15"/>
      <c r="CZ713" s="15"/>
      <c r="DA713" s="15"/>
      <c r="DB713" s="15"/>
      <c r="DC713" s="15"/>
      <c r="DD713" s="15"/>
      <c r="DE713" s="15"/>
      <c r="DF713" s="15"/>
      <c r="DG713" s="15"/>
      <c r="DH713" s="15"/>
    </row>
    <row r="714" spans="1:112" ht="17.25" thickBo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  <c r="CB714" s="15"/>
      <c r="CC714" s="15"/>
      <c r="CD714" s="15"/>
      <c r="CE714" s="15"/>
      <c r="CF714" s="15"/>
      <c r="CG714" s="15"/>
      <c r="CH714" s="15"/>
      <c r="CI714" s="15"/>
      <c r="CJ714" s="15"/>
      <c r="CK714" s="15"/>
      <c r="CL714" s="15"/>
      <c r="CM714" s="15"/>
      <c r="CN714" s="15"/>
      <c r="CO714" s="15"/>
      <c r="CP714" s="15"/>
      <c r="CQ714" s="15"/>
      <c r="CR714" s="15"/>
      <c r="CS714" s="15"/>
      <c r="CT714" s="15"/>
      <c r="CU714" s="15"/>
      <c r="CV714" s="15"/>
      <c r="CW714" s="15"/>
      <c r="CX714" s="15"/>
      <c r="CY714" s="15"/>
      <c r="CZ714" s="15"/>
      <c r="DA714" s="15"/>
      <c r="DB714" s="15"/>
      <c r="DC714" s="15"/>
      <c r="DD714" s="15"/>
      <c r="DE714" s="15"/>
      <c r="DF714" s="15"/>
      <c r="DG714" s="15"/>
      <c r="DH714" s="15"/>
    </row>
    <row r="715" spans="1:112" ht="17.25" thickBo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  <c r="CB715" s="15"/>
      <c r="CC715" s="15"/>
      <c r="CD715" s="15"/>
      <c r="CE715" s="15"/>
      <c r="CF715" s="15"/>
      <c r="CG715" s="15"/>
      <c r="CH715" s="15"/>
      <c r="CI715" s="15"/>
      <c r="CJ715" s="15"/>
      <c r="CK715" s="15"/>
      <c r="CL715" s="15"/>
      <c r="CM715" s="15"/>
      <c r="CN715" s="15"/>
      <c r="CO715" s="15"/>
      <c r="CP715" s="15"/>
      <c r="CQ715" s="15"/>
      <c r="CR715" s="15"/>
      <c r="CS715" s="15"/>
      <c r="CT715" s="15"/>
      <c r="CU715" s="15"/>
      <c r="CV715" s="15"/>
      <c r="CW715" s="15"/>
      <c r="CX715" s="15"/>
      <c r="CY715" s="15"/>
      <c r="CZ715" s="15"/>
      <c r="DA715" s="15"/>
      <c r="DB715" s="15"/>
      <c r="DC715" s="15"/>
      <c r="DD715" s="15"/>
      <c r="DE715" s="15"/>
      <c r="DF715" s="15"/>
      <c r="DG715" s="15"/>
      <c r="DH715" s="15"/>
    </row>
    <row r="716" spans="1:112" ht="17.25" thickBo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  <c r="CB716" s="15"/>
      <c r="CC716" s="15"/>
      <c r="CD716" s="15"/>
      <c r="CE716" s="15"/>
      <c r="CF716" s="15"/>
      <c r="CG716" s="15"/>
      <c r="CH716" s="15"/>
      <c r="CI716" s="15"/>
      <c r="CJ716" s="15"/>
      <c r="CK716" s="15"/>
      <c r="CL716" s="15"/>
      <c r="CM716" s="15"/>
      <c r="CN716" s="15"/>
      <c r="CO716" s="15"/>
      <c r="CP716" s="15"/>
      <c r="CQ716" s="15"/>
      <c r="CR716" s="15"/>
      <c r="CS716" s="15"/>
      <c r="CT716" s="15"/>
      <c r="CU716" s="15"/>
      <c r="CV716" s="15"/>
      <c r="CW716" s="15"/>
      <c r="CX716" s="15"/>
      <c r="CY716" s="15"/>
      <c r="CZ716" s="15"/>
      <c r="DA716" s="15"/>
      <c r="DB716" s="15"/>
      <c r="DC716" s="15"/>
      <c r="DD716" s="15"/>
      <c r="DE716" s="15"/>
      <c r="DF716" s="15"/>
      <c r="DG716" s="15"/>
      <c r="DH716" s="15"/>
    </row>
    <row r="717" spans="1:112" ht="17.25" thickBo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  <c r="CG717" s="15"/>
      <c r="CH717" s="15"/>
      <c r="CI717" s="15"/>
      <c r="CJ717" s="15"/>
      <c r="CK717" s="15"/>
      <c r="CL717" s="15"/>
      <c r="CM717" s="15"/>
      <c r="CN717" s="15"/>
      <c r="CO717" s="15"/>
      <c r="CP717" s="15"/>
      <c r="CQ717" s="15"/>
      <c r="CR717" s="15"/>
      <c r="CS717" s="15"/>
      <c r="CT717" s="15"/>
      <c r="CU717" s="15"/>
      <c r="CV717" s="15"/>
      <c r="CW717" s="15"/>
      <c r="CX717" s="15"/>
      <c r="CY717" s="15"/>
      <c r="CZ717" s="15"/>
      <c r="DA717" s="15"/>
      <c r="DB717" s="15"/>
      <c r="DC717" s="15"/>
      <c r="DD717" s="15"/>
      <c r="DE717" s="15"/>
      <c r="DF717" s="15"/>
      <c r="DG717" s="15"/>
      <c r="DH717" s="15"/>
    </row>
    <row r="718" spans="1:112" ht="17.25" thickBo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B718" s="15"/>
      <c r="CC718" s="15"/>
      <c r="CD718" s="15"/>
      <c r="CE718" s="15"/>
      <c r="CF718" s="15"/>
      <c r="CG718" s="15"/>
      <c r="CH718" s="15"/>
      <c r="CI718" s="15"/>
      <c r="CJ718" s="15"/>
      <c r="CK718" s="15"/>
      <c r="CL718" s="15"/>
      <c r="CM718" s="15"/>
      <c r="CN718" s="15"/>
      <c r="CO718" s="15"/>
      <c r="CP718" s="15"/>
      <c r="CQ718" s="15"/>
      <c r="CR718" s="15"/>
      <c r="CS718" s="15"/>
      <c r="CT718" s="15"/>
      <c r="CU718" s="15"/>
      <c r="CV718" s="15"/>
      <c r="CW718" s="15"/>
      <c r="CX718" s="15"/>
      <c r="CY718" s="15"/>
      <c r="CZ718" s="15"/>
      <c r="DA718" s="15"/>
      <c r="DB718" s="15"/>
      <c r="DC718" s="15"/>
      <c r="DD718" s="15"/>
      <c r="DE718" s="15"/>
      <c r="DF718" s="15"/>
      <c r="DG718" s="15"/>
      <c r="DH718" s="15"/>
    </row>
    <row r="719" spans="1:112" ht="17.25" thickBo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  <c r="CB719" s="15"/>
      <c r="CC719" s="15"/>
      <c r="CD719" s="15"/>
      <c r="CE719" s="15"/>
      <c r="CF719" s="15"/>
      <c r="CG719" s="15"/>
      <c r="CH719" s="15"/>
      <c r="CI719" s="15"/>
      <c r="CJ719" s="15"/>
      <c r="CK719" s="15"/>
      <c r="CL719" s="15"/>
      <c r="CM719" s="15"/>
      <c r="CN719" s="15"/>
      <c r="CO719" s="15"/>
      <c r="CP719" s="15"/>
      <c r="CQ719" s="15"/>
      <c r="CR719" s="15"/>
      <c r="CS719" s="15"/>
      <c r="CT719" s="15"/>
      <c r="CU719" s="15"/>
      <c r="CV719" s="15"/>
      <c r="CW719" s="15"/>
      <c r="CX719" s="15"/>
      <c r="CY719" s="15"/>
      <c r="CZ719" s="15"/>
      <c r="DA719" s="15"/>
      <c r="DB719" s="15"/>
      <c r="DC719" s="15"/>
      <c r="DD719" s="15"/>
      <c r="DE719" s="15"/>
      <c r="DF719" s="15"/>
      <c r="DG719" s="15"/>
      <c r="DH719" s="15"/>
    </row>
    <row r="720" spans="1:112" ht="17.25" thickBo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  <c r="CB720" s="15"/>
      <c r="CC720" s="15"/>
      <c r="CD720" s="15"/>
      <c r="CE720" s="15"/>
      <c r="CF720" s="15"/>
      <c r="CG720" s="15"/>
      <c r="CH720" s="15"/>
      <c r="CI720" s="15"/>
      <c r="CJ720" s="15"/>
      <c r="CK720" s="15"/>
      <c r="CL720" s="15"/>
      <c r="CM720" s="15"/>
      <c r="CN720" s="15"/>
      <c r="CO720" s="15"/>
      <c r="CP720" s="15"/>
      <c r="CQ720" s="15"/>
      <c r="CR720" s="15"/>
      <c r="CS720" s="15"/>
      <c r="CT720" s="15"/>
      <c r="CU720" s="15"/>
      <c r="CV720" s="15"/>
      <c r="CW720" s="15"/>
      <c r="CX720" s="15"/>
      <c r="CY720" s="15"/>
      <c r="CZ720" s="15"/>
      <c r="DA720" s="15"/>
      <c r="DB720" s="15"/>
      <c r="DC720" s="15"/>
      <c r="DD720" s="15"/>
      <c r="DE720" s="15"/>
      <c r="DF720" s="15"/>
      <c r="DG720" s="15"/>
      <c r="DH720" s="15"/>
    </row>
    <row r="721" spans="1:112" ht="17.25" thickBo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  <c r="CB721" s="15"/>
      <c r="CC721" s="15"/>
      <c r="CD721" s="15"/>
      <c r="CE721" s="15"/>
      <c r="CF721" s="15"/>
      <c r="CG721" s="15"/>
      <c r="CH721" s="15"/>
      <c r="CI721" s="15"/>
      <c r="CJ721" s="15"/>
      <c r="CK721" s="15"/>
      <c r="CL721" s="15"/>
      <c r="CM721" s="15"/>
      <c r="CN721" s="15"/>
      <c r="CO721" s="15"/>
      <c r="CP721" s="15"/>
      <c r="CQ721" s="15"/>
      <c r="CR721" s="15"/>
      <c r="CS721" s="15"/>
      <c r="CT721" s="15"/>
      <c r="CU721" s="15"/>
      <c r="CV721" s="15"/>
      <c r="CW721" s="15"/>
      <c r="CX721" s="15"/>
      <c r="CY721" s="15"/>
      <c r="CZ721" s="15"/>
      <c r="DA721" s="15"/>
      <c r="DB721" s="15"/>
      <c r="DC721" s="15"/>
      <c r="DD721" s="15"/>
      <c r="DE721" s="15"/>
      <c r="DF721" s="15"/>
      <c r="DG721" s="15"/>
      <c r="DH721" s="15"/>
    </row>
    <row r="722" spans="1:112" ht="17.25" thickBo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5"/>
      <c r="CB722" s="15"/>
      <c r="CC722" s="15"/>
      <c r="CD722" s="15"/>
      <c r="CE722" s="15"/>
      <c r="CF722" s="15"/>
      <c r="CG722" s="15"/>
      <c r="CH722" s="15"/>
      <c r="CI722" s="15"/>
      <c r="CJ722" s="15"/>
      <c r="CK722" s="15"/>
      <c r="CL722" s="15"/>
      <c r="CM722" s="15"/>
      <c r="CN722" s="15"/>
      <c r="CO722" s="15"/>
      <c r="CP722" s="15"/>
      <c r="CQ722" s="15"/>
      <c r="CR722" s="15"/>
      <c r="CS722" s="15"/>
      <c r="CT722" s="15"/>
      <c r="CU722" s="15"/>
      <c r="CV722" s="15"/>
      <c r="CW722" s="15"/>
      <c r="CX722" s="15"/>
      <c r="CY722" s="15"/>
      <c r="CZ722" s="15"/>
      <c r="DA722" s="15"/>
      <c r="DB722" s="15"/>
      <c r="DC722" s="15"/>
      <c r="DD722" s="15"/>
      <c r="DE722" s="15"/>
      <c r="DF722" s="15"/>
      <c r="DG722" s="15"/>
      <c r="DH722" s="15"/>
    </row>
    <row r="723" spans="1:112" ht="17.25" thickBo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  <c r="CB723" s="15"/>
      <c r="CC723" s="15"/>
      <c r="CD723" s="15"/>
      <c r="CE723" s="15"/>
      <c r="CF723" s="15"/>
      <c r="CG723" s="15"/>
      <c r="CH723" s="15"/>
      <c r="CI723" s="15"/>
      <c r="CJ723" s="15"/>
      <c r="CK723" s="15"/>
      <c r="CL723" s="15"/>
      <c r="CM723" s="15"/>
      <c r="CN723" s="15"/>
      <c r="CO723" s="15"/>
      <c r="CP723" s="15"/>
      <c r="CQ723" s="15"/>
      <c r="CR723" s="15"/>
      <c r="CS723" s="15"/>
      <c r="CT723" s="15"/>
      <c r="CU723" s="15"/>
      <c r="CV723" s="15"/>
      <c r="CW723" s="15"/>
      <c r="CX723" s="15"/>
      <c r="CY723" s="15"/>
      <c r="CZ723" s="15"/>
      <c r="DA723" s="15"/>
      <c r="DB723" s="15"/>
      <c r="DC723" s="15"/>
      <c r="DD723" s="15"/>
      <c r="DE723" s="15"/>
      <c r="DF723" s="15"/>
      <c r="DG723" s="15"/>
      <c r="DH723" s="15"/>
    </row>
    <row r="724" spans="1:112" ht="17.25" thickBo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  <c r="CG724" s="15"/>
      <c r="CH724" s="15"/>
      <c r="CI724" s="15"/>
      <c r="CJ724" s="15"/>
      <c r="CK724" s="15"/>
      <c r="CL724" s="15"/>
      <c r="CM724" s="15"/>
      <c r="CN724" s="15"/>
      <c r="CO724" s="15"/>
      <c r="CP724" s="15"/>
      <c r="CQ724" s="15"/>
      <c r="CR724" s="15"/>
      <c r="CS724" s="15"/>
      <c r="CT724" s="15"/>
      <c r="CU724" s="15"/>
      <c r="CV724" s="15"/>
      <c r="CW724" s="15"/>
      <c r="CX724" s="15"/>
      <c r="CY724" s="15"/>
      <c r="CZ724" s="15"/>
      <c r="DA724" s="15"/>
      <c r="DB724" s="15"/>
      <c r="DC724" s="15"/>
      <c r="DD724" s="15"/>
      <c r="DE724" s="15"/>
      <c r="DF724" s="15"/>
      <c r="DG724" s="15"/>
      <c r="DH724" s="15"/>
    </row>
    <row r="725" spans="1:112" ht="17.25" thickBo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5"/>
      <c r="CH725" s="15"/>
      <c r="CI725" s="15"/>
      <c r="CJ725" s="15"/>
      <c r="CK725" s="15"/>
      <c r="CL725" s="15"/>
      <c r="CM725" s="15"/>
      <c r="CN725" s="15"/>
      <c r="CO725" s="15"/>
      <c r="CP725" s="15"/>
      <c r="CQ725" s="15"/>
      <c r="CR725" s="15"/>
      <c r="CS725" s="15"/>
      <c r="CT725" s="15"/>
      <c r="CU725" s="15"/>
      <c r="CV725" s="15"/>
      <c r="CW725" s="15"/>
      <c r="CX725" s="15"/>
      <c r="CY725" s="15"/>
      <c r="CZ725" s="15"/>
      <c r="DA725" s="15"/>
      <c r="DB725" s="15"/>
      <c r="DC725" s="15"/>
      <c r="DD725" s="15"/>
      <c r="DE725" s="15"/>
      <c r="DF725" s="15"/>
      <c r="DG725" s="15"/>
      <c r="DH725" s="15"/>
    </row>
    <row r="726" spans="1:112" ht="17.25" thickBo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  <c r="CG726" s="15"/>
      <c r="CH726" s="15"/>
      <c r="CI726" s="15"/>
      <c r="CJ726" s="15"/>
      <c r="CK726" s="15"/>
      <c r="CL726" s="15"/>
      <c r="CM726" s="15"/>
      <c r="CN726" s="15"/>
      <c r="CO726" s="15"/>
      <c r="CP726" s="15"/>
      <c r="CQ726" s="15"/>
      <c r="CR726" s="15"/>
      <c r="CS726" s="15"/>
      <c r="CT726" s="15"/>
      <c r="CU726" s="15"/>
      <c r="CV726" s="15"/>
      <c r="CW726" s="15"/>
      <c r="CX726" s="15"/>
      <c r="CY726" s="15"/>
      <c r="CZ726" s="15"/>
      <c r="DA726" s="15"/>
      <c r="DB726" s="15"/>
      <c r="DC726" s="15"/>
      <c r="DD726" s="15"/>
      <c r="DE726" s="15"/>
      <c r="DF726" s="15"/>
      <c r="DG726" s="15"/>
      <c r="DH726" s="15"/>
    </row>
    <row r="727" spans="1:112" ht="17.25" thickBo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  <c r="CB727" s="15"/>
      <c r="CC727" s="15"/>
      <c r="CD727" s="15"/>
      <c r="CE727" s="15"/>
      <c r="CF727" s="15"/>
      <c r="CG727" s="15"/>
      <c r="CH727" s="15"/>
      <c r="CI727" s="15"/>
      <c r="CJ727" s="15"/>
      <c r="CK727" s="15"/>
      <c r="CL727" s="15"/>
      <c r="CM727" s="15"/>
      <c r="CN727" s="15"/>
      <c r="CO727" s="15"/>
      <c r="CP727" s="15"/>
      <c r="CQ727" s="15"/>
      <c r="CR727" s="15"/>
      <c r="CS727" s="15"/>
      <c r="CT727" s="15"/>
      <c r="CU727" s="15"/>
      <c r="CV727" s="15"/>
      <c r="CW727" s="15"/>
      <c r="CX727" s="15"/>
      <c r="CY727" s="15"/>
      <c r="CZ727" s="15"/>
      <c r="DA727" s="15"/>
      <c r="DB727" s="15"/>
      <c r="DC727" s="15"/>
      <c r="DD727" s="15"/>
      <c r="DE727" s="15"/>
      <c r="DF727" s="15"/>
      <c r="DG727" s="15"/>
      <c r="DH727" s="15"/>
    </row>
    <row r="728" spans="1:112" ht="17.25" thickBo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  <c r="CB728" s="15"/>
      <c r="CC728" s="15"/>
      <c r="CD728" s="15"/>
      <c r="CE728" s="15"/>
      <c r="CF728" s="15"/>
      <c r="CG728" s="15"/>
      <c r="CH728" s="15"/>
      <c r="CI728" s="15"/>
      <c r="CJ728" s="15"/>
      <c r="CK728" s="15"/>
      <c r="CL728" s="15"/>
      <c r="CM728" s="15"/>
      <c r="CN728" s="15"/>
      <c r="CO728" s="15"/>
      <c r="CP728" s="15"/>
      <c r="CQ728" s="15"/>
      <c r="CR728" s="15"/>
      <c r="CS728" s="15"/>
      <c r="CT728" s="15"/>
      <c r="CU728" s="15"/>
      <c r="CV728" s="15"/>
      <c r="CW728" s="15"/>
      <c r="CX728" s="15"/>
      <c r="CY728" s="15"/>
      <c r="CZ728" s="15"/>
      <c r="DA728" s="15"/>
      <c r="DB728" s="15"/>
      <c r="DC728" s="15"/>
      <c r="DD728" s="15"/>
      <c r="DE728" s="15"/>
      <c r="DF728" s="15"/>
      <c r="DG728" s="15"/>
      <c r="DH728" s="15"/>
    </row>
    <row r="729" spans="1:112" ht="17.25" thickBo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  <c r="CB729" s="15"/>
      <c r="CC729" s="15"/>
      <c r="CD729" s="15"/>
      <c r="CE729" s="15"/>
      <c r="CF729" s="15"/>
      <c r="CG729" s="15"/>
      <c r="CH729" s="15"/>
      <c r="CI729" s="15"/>
      <c r="CJ729" s="15"/>
      <c r="CK729" s="15"/>
      <c r="CL729" s="15"/>
      <c r="CM729" s="15"/>
      <c r="CN729" s="15"/>
      <c r="CO729" s="15"/>
      <c r="CP729" s="15"/>
      <c r="CQ729" s="15"/>
      <c r="CR729" s="15"/>
      <c r="CS729" s="15"/>
      <c r="CT729" s="15"/>
      <c r="CU729" s="15"/>
      <c r="CV729" s="15"/>
      <c r="CW729" s="15"/>
      <c r="CX729" s="15"/>
      <c r="CY729" s="15"/>
      <c r="CZ729" s="15"/>
      <c r="DA729" s="15"/>
      <c r="DB729" s="15"/>
      <c r="DC729" s="15"/>
      <c r="DD729" s="15"/>
      <c r="DE729" s="15"/>
      <c r="DF729" s="15"/>
      <c r="DG729" s="15"/>
      <c r="DH729" s="15"/>
    </row>
    <row r="730" spans="1:112" ht="17.25" thickBo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5"/>
      <c r="CB730" s="15"/>
      <c r="CC730" s="15"/>
      <c r="CD730" s="15"/>
      <c r="CE730" s="15"/>
      <c r="CF730" s="15"/>
      <c r="CG730" s="15"/>
      <c r="CH730" s="15"/>
      <c r="CI730" s="15"/>
      <c r="CJ730" s="15"/>
      <c r="CK730" s="15"/>
      <c r="CL730" s="15"/>
      <c r="CM730" s="15"/>
      <c r="CN730" s="15"/>
      <c r="CO730" s="15"/>
      <c r="CP730" s="15"/>
      <c r="CQ730" s="15"/>
      <c r="CR730" s="15"/>
      <c r="CS730" s="15"/>
      <c r="CT730" s="15"/>
      <c r="CU730" s="15"/>
      <c r="CV730" s="15"/>
      <c r="CW730" s="15"/>
      <c r="CX730" s="15"/>
      <c r="CY730" s="15"/>
      <c r="CZ730" s="15"/>
      <c r="DA730" s="15"/>
      <c r="DB730" s="15"/>
      <c r="DC730" s="15"/>
      <c r="DD730" s="15"/>
      <c r="DE730" s="15"/>
      <c r="DF730" s="15"/>
      <c r="DG730" s="15"/>
      <c r="DH730" s="15"/>
    </row>
    <row r="731" spans="1:112" ht="17.25" thickBo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B731" s="15"/>
      <c r="CC731" s="15"/>
      <c r="CD731" s="15"/>
      <c r="CE731" s="15"/>
      <c r="CF731" s="15"/>
      <c r="CG731" s="15"/>
      <c r="CH731" s="15"/>
      <c r="CI731" s="15"/>
      <c r="CJ731" s="15"/>
      <c r="CK731" s="15"/>
      <c r="CL731" s="15"/>
      <c r="CM731" s="15"/>
      <c r="CN731" s="15"/>
      <c r="CO731" s="15"/>
      <c r="CP731" s="15"/>
      <c r="CQ731" s="15"/>
      <c r="CR731" s="15"/>
      <c r="CS731" s="15"/>
      <c r="CT731" s="15"/>
      <c r="CU731" s="15"/>
      <c r="CV731" s="15"/>
      <c r="CW731" s="15"/>
      <c r="CX731" s="15"/>
      <c r="CY731" s="15"/>
      <c r="CZ731" s="15"/>
      <c r="DA731" s="15"/>
      <c r="DB731" s="15"/>
      <c r="DC731" s="15"/>
      <c r="DD731" s="15"/>
      <c r="DE731" s="15"/>
      <c r="DF731" s="15"/>
      <c r="DG731" s="15"/>
      <c r="DH731" s="15"/>
    </row>
    <row r="732" spans="1:112" ht="17.25" thickBo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5"/>
      <c r="CD732" s="15"/>
      <c r="CE732" s="15"/>
      <c r="CF732" s="15"/>
      <c r="CG732" s="15"/>
      <c r="CH732" s="15"/>
      <c r="CI732" s="15"/>
      <c r="CJ732" s="15"/>
      <c r="CK732" s="15"/>
      <c r="CL732" s="15"/>
      <c r="CM732" s="15"/>
      <c r="CN732" s="15"/>
      <c r="CO732" s="15"/>
      <c r="CP732" s="15"/>
      <c r="CQ732" s="15"/>
      <c r="CR732" s="15"/>
      <c r="CS732" s="15"/>
      <c r="CT732" s="15"/>
      <c r="CU732" s="15"/>
      <c r="CV732" s="15"/>
      <c r="CW732" s="15"/>
      <c r="CX732" s="15"/>
      <c r="CY732" s="15"/>
      <c r="CZ732" s="15"/>
      <c r="DA732" s="15"/>
      <c r="DB732" s="15"/>
      <c r="DC732" s="15"/>
      <c r="DD732" s="15"/>
      <c r="DE732" s="15"/>
      <c r="DF732" s="15"/>
      <c r="DG732" s="15"/>
      <c r="DH732" s="15"/>
    </row>
    <row r="733" spans="1:112" ht="17.25" thickBo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  <c r="CB733" s="15"/>
      <c r="CC733" s="15"/>
      <c r="CD733" s="15"/>
      <c r="CE733" s="15"/>
      <c r="CF733" s="15"/>
      <c r="CG733" s="15"/>
      <c r="CH733" s="15"/>
      <c r="CI733" s="15"/>
      <c r="CJ733" s="15"/>
      <c r="CK733" s="15"/>
      <c r="CL733" s="15"/>
      <c r="CM733" s="15"/>
      <c r="CN733" s="15"/>
      <c r="CO733" s="15"/>
      <c r="CP733" s="15"/>
      <c r="CQ733" s="15"/>
      <c r="CR733" s="15"/>
      <c r="CS733" s="15"/>
      <c r="CT733" s="15"/>
      <c r="CU733" s="15"/>
      <c r="CV733" s="15"/>
      <c r="CW733" s="15"/>
      <c r="CX733" s="15"/>
      <c r="CY733" s="15"/>
      <c r="CZ733" s="15"/>
      <c r="DA733" s="15"/>
      <c r="DB733" s="15"/>
      <c r="DC733" s="15"/>
      <c r="DD733" s="15"/>
      <c r="DE733" s="15"/>
      <c r="DF733" s="15"/>
      <c r="DG733" s="15"/>
      <c r="DH733" s="15"/>
    </row>
    <row r="734" spans="1:112" ht="17.25" thickBo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  <c r="CB734" s="15"/>
      <c r="CC734" s="15"/>
      <c r="CD734" s="15"/>
      <c r="CE734" s="15"/>
      <c r="CF734" s="15"/>
      <c r="CG734" s="15"/>
      <c r="CH734" s="15"/>
      <c r="CI734" s="15"/>
      <c r="CJ734" s="15"/>
      <c r="CK734" s="15"/>
      <c r="CL734" s="15"/>
      <c r="CM734" s="15"/>
      <c r="CN734" s="15"/>
      <c r="CO734" s="15"/>
      <c r="CP734" s="15"/>
      <c r="CQ734" s="15"/>
      <c r="CR734" s="15"/>
      <c r="CS734" s="15"/>
      <c r="CT734" s="15"/>
      <c r="CU734" s="15"/>
      <c r="CV734" s="15"/>
      <c r="CW734" s="15"/>
      <c r="CX734" s="15"/>
      <c r="CY734" s="15"/>
      <c r="CZ734" s="15"/>
      <c r="DA734" s="15"/>
      <c r="DB734" s="15"/>
      <c r="DC734" s="15"/>
      <c r="DD734" s="15"/>
      <c r="DE734" s="15"/>
      <c r="DF734" s="15"/>
      <c r="DG734" s="15"/>
      <c r="DH734" s="15"/>
    </row>
    <row r="735" spans="1:112" ht="17.25" thickBo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B735" s="15"/>
      <c r="CC735" s="15"/>
      <c r="CD735" s="15"/>
      <c r="CE735" s="15"/>
      <c r="CF735" s="15"/>
      <c r="CG735" s="15"/>
      <c r="CH735" s="15"/>
      <c r="CI735" s="15"/>
      <c r="CJ735" s="15"/>
      <c r="CK735" s="15"/>
      <c r="CL735" s="15"/>
      <c r="CM735" s="15"/>
      <c r="CN735" s="15"/>
      <c r="CO735" s="15"/>
      <c r="CP735" s="15"/>
      <c r="CQ735" s="15"/>
      <c r="CR735" s="15"/>
      <c r="CS735" s="15"/>
      <c r="CT735" s="15"/>
      <c r="CU735" s="15"/>
      <c r="CV735" s="15"/>
      <c r="CW735" s="15"/>
      <c r="CX735" s="15"/>
      <c r="CY735" s="15"/>
      <c r="CZ735" s="15"/>
      <c r="DA735" s="15"/>
      <c r="DB735" s="15"/>
      <c r="DC735" s="15"/>
      <c r="DD735" s="15"/>
      <c r="DE735" s="15"/>
      <c r="DF735" s="15"/>
      <c r="DG735" s="15"/>
      <c r="DH735" s="15"/>
    </row>
    <row r="736" spans="1:112" ht="17.25" thickBo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  <c r="CG736" s="15"/>
      <c r="CH736" s="15"/>
      <c r="CI736" s="15"/>
      <c r="CJ736" s="15"/>
      <c r="CK736" s="15"/>
      <c r="CL736" s="15"/>
      <c r="CM736" s="15"/>
      <c r="CN736" s="15"/>
      <c r="CO736" s="15"/>
      <c r="CP736" s="15"/>
      <c r="CQ736" s="15"/>
      <c r="CR736" s="15"/>
      <c r="CS736" s="15"/>
      <c r="CT736" s="15"/>
      <c r="CU736" s="15"/>
      <c r="CV736" s="15"/>
      <c r="CW736" s="15"/>
      <c r="CX736" s="15"/>
      <c r="CY736" s="15"/>
      <c r="CZ736" s="15"/>
      <c r="DA736" s="15"/>
      <c r="DB736" s="15"/>
      <c r="DC736" s="15"/>
      <c r="DD736" s="15"/>
      <c r="DE736" s="15"/>
      <c r="DF736" s="15"/>
      <c r="DG736" s="15"/>
      <c r="DH736" s="15"/>
    </row>
    <row r="737" spans="1:112" ht="17.25" thickBo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  <c r="CB737" s="15"/>
      <c r="CC737" s="15"/>
      <c r="CD737" s="15"/>
      <c r="CE737" s="15"/>
      <c r="CF737" s="15"/>
      <c r="CG737" s="15"/>
      <c r="CH737" s="15"/>
      <c r="CI737" s="15"/>
      <c r="CJ737" s="15"/>
      <c r="CK737" s="15"/>
      <c r="CL737" s="15"/>
      <c r="CM737" s="15"/>
      <c r="CN737" s="15"/>
      <c r="CO737" s="15"/>
      <c r="CP737" s="15"/>
      <c r="CQ737" s="15"/>
      <c r="CR737" s="15"/>
      <c r="CS737" s="15"/>
      <c r="CT737" s="15"/>
      <c r="CU737" s="15"/>
      <c r="CV737" s="15"/>
      <c r="CW737" s="15"/>
      <c r="CX737" s="15"/>
      <c r="CY737" s="15"/>
      <c r="CZ737" s="15"/>
      <c r="DA737" s="15"/>
      <c r="DB737" s="15"/>
      <c r="DC737" s="15"/>
      <c r="DD737" s="15"/>
      <c r="DE737" s="15"/>
      <c r="DF737" s="15"/>
      <c r="DG737" s="15"/>
      <c r="DH737" s="15"/>
    </row>
    <row r="738" spans="1:112" ht="17.25" thickBo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5"/>
      <c r="CD738" s="15"/>
      <c r="CE738" s="15"/>
      <c r="CF738" s="15"/>
      <c r="CG738" s="15"/>
      <c r="CH738" s="15"/>
      <c r="CI738" s="15"/>
      <c r="CJ738" s="15"/>
      <c r="CK738" s="15"/>
      <c r="CL738" s="15"/>
      <c r="CM738" s="15"/>
      <c r="CN738" s="15"/>
      <c r="CO738" s="15"/>
      <c r="CP738" s="15"/>
      <c r="CQ738" s="15"/>
      <c r="CR738" s="15"/>
      <c r="CS738" s="15"/>
      <c r="CT738" s="15"/>
      <c r="CU738" s="15"/>
      <c r="CV738" s="15"/>
      <c r="CW738" s="15"/>
      <c r="CX738" s="15"/>
      <c r="CY738" s="15"/>
      <c r="CZ738" s="15"/>
      <c r="DA738" s="15"/>
      <c r="DB738" s="15"/>
      <c r="DC738" s="15"/>
      <c r="DD738" s="15"/>
      <c r="DE738" s="15"/>
      <c r="DF738" s="15"/>
      <c r="DG738" s="15"/>
      <c r="DH738" s="15"/>
    </row>
    <row r="739" spans="1:112" ht="17.25" thickBo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B739" s="15"/>
      <c r="CC739" s="15"/>
      <c r="CD739" s="15"/>
      <c r="CE739" s="15"/>
      <c r="CF739" s="15"/>
      <c r="CG739" s="15"/>
      <c r="CH739" s="15"/>
      <c r="CI739" s="15"/>
      <c r="CJ739" s="15"/>
      <c r="CK739" s="15"/>
      <c r="CL739" s="15"/>
      <c r="CM739" s="15"/>
      <c r="CN739" s="15"/>
      <c r="CO739" s="15"/>
      <c r="CP739" s="15"/>
      <c r="CQ739" s="15"/>
      <c r="CR739" s="15"/>
      <c r="CS739" s="15"/>
      <c r="CT739" s="15"/>
      <c r="CU739" s="15"/>
      <c r="CV739" s="15"/>
      <c r="CW739" s="15"/>
      <c r="CX739" s="15"/>
      <c r="CY739" s="15"/>
      <c r="CZ739" s="15"/>
      <c r="DA739" s="15"/>
      <c r="DB739" s="15"/>
      <c r="DC739" s="15"/>
      <c r="DD739" s="15"/>
      <c r="DE739" s="15"/>
      <c r="DF739" s="15"/>
      <c r="DG739" s="15"/>
      <c r="DH739" s="15"/>
    </row>
    <row r="740" spans="1:112" ht="17.25" thickBo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B740" s="15"/>
      <c r="CC740" s="15"/>
      <c r="CD740" s="15"/>
      <c r="CE740" s="15"/>
      <c r="CF740" s="15"/>
      <c r="CG740" s="15"/>
      <c r="CH740" s="15"/>
      <c r="CI740" s="15"/>
      <c r="CJ740" s="15"/>
      <c r="CK740" s="15"/>
      <c r="CL740" s="15"/>
      <c r="CM740" s="15"/>
      <c r="CN740" s="15"/>
      <c r="CO740" s="15"/>
      <c r="CP740" s="15"/>
      <c r="CQ740" s="15"/>
      <c r="CR740" s="15"/>
      <c r="CS740" s="15"/>
      <c r="CT740" s="15"/>
      <c r="CU740" s="15"/>
      <c r="CV740" s="15"/>
      <c r="CW740" s="15"/>
      <c r="CX740" s="15"/>
      <c r="CY740" s="15"/>
      <c r="CZ740" s="15"/>
      <c r="DA740" s="15"/>
      <c r="DB740" s="15"/>
      <c r="DC740" s="15"/>
      <c r="DD740" s="15"/>
      <c r="DE740" s="15"/>
      <c r="DF740" s="15"/>
      <c r="DG740" s="15"/>
      <c r="DH740" s="15"/>
    </row>
    <row r="741" spans="1:112" ht="17.25" thickBo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B741" s="15"/>
      <c r="CC741" s="15"/>
      <c r="CD741" s="15"/>
      <c r="CE741" s="15"/>
      <c r="CF741" s="15"/>
      <c r="CG741" s="15"/>
      <c r="CH741" s="15"/>
      <c r="CI741" s="15"/>
      <c r="CJ741" s="15"/>
      <c r="CK741" s="15"/>
      <c r="CL741" s="15"/>
      <c r="CM741" s="15"/>
      <c r="CN741" s="15"/>
      <c r="CO741" s="15"/>
      <c r="CP741" s="15"/>
      <c r="CQ741" s="15"/>
      <c r="CR741" s="15"/>
      <c r="CS741" s="15"/>
      <c r="CT741" s="15"/>
      <c r="CU741" s="15"/>
      <c r="CV741" s="15"/>
      <c r="CW741" s="15"/>
      <c r="CX741" s="15"/>
      <c r="CY741" s="15"/>
      <c r="CZ741" s="15"/>
      <c r="DA741" s="15"/>
      <c r="DB741" s="15"/>
      <c r="DC741" s="15"/>
      <c r="DD741" s="15"/>
      <c r="DE741" s="15"/>
      <c r="DF741" s="15"/>
      <c r="DG741" s="15"/>
      <c r="DH741" s="15"/>
    </row>
    <row r="742" spans="1:112" ht="17.25" thickBo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5"/>
      <c r="CB742" s="15"/>
      <c r="CC742" s="15"/>
      <c r="CD742" s="15"/>
      <c r="CE742" s="15"/>
      <c r="CF742" s="15"/>
      <c r="CG742" s="15"/>
      <c r="CH742" s="15"/>
      <c r="CI742" s="15"/>
      <c r="CJ742" s="15"/>
      <c r="CK742" s="15"/>
      <c r="CL742" s="15"/>
      <c r="CM742" s="15"/>
      <c r="CN742" s="15"/>
      <c r="CO742" s="15"/>
      <c r="CP742" s="15"/>
      <c r="CQ742" s="15"/>
      <c r="CR742" s="15"/>
      <c r="CS742" s="15"/>
      <c r="CT742" s="15"/>
      <c r="CU742" s="15"/>
      <c r="CV742" s="15"/>
      <c r="CW742" s="15"/>
      <c r="CX742" s="15"/>
      <c r="CY742" s="15"/>
      <c r="CZ742" s="15"/>
      <c r="DA742" s="15"/>
      <c r="DB742" s="15"/>
      <c r="DC742" s="15"/>
      <c r="DD742" s="15"/>
      <c r="DE742" s="15"/>
      <c r="DF742" s="15"/>
      <c r="DG742" s="15"/>
      <c r="DH742" s="15"/>
    </row>
    <row r="743" spans="1:112" ht="17.25" thickBo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5"/>
      <c r="CB743" s="15"/>
      <c r="CC743" s="15"/>
      <c r="CD743" s="15"/>
      <c r="CE743" s="15"/>
      <c r="CF743" s="15"/>
      <c r="CG743" s="15"/>
      <c r="CH743" s="15"/>
      <c r="CI743" s="15"/>
      <c r="CJ743" s="15"/>
      <c r="CK743" s="15"/>
      <c r="CL743" s="15"/>
      <c r="CM743" s="15"/>
      <c r="CN743" s="15"/>
      <c r="CO743" s="15"/>
      <c r="CP743" s="15"/>
      <c r="CQ743" s="15"/>
      <c r="CR743" s="15"/>
      <c r="CS743" s="15"/>
      <c r="CT743" s="15"/>
      <c r="CU743" s="15"/>
      <c r="CV743" s="15"/>
      <c r="CW743" s="15"/>
      <c r="CX743" s="15"/>
      <c r="CY743" s="15"/>
      <c r="CZ743" s="15"/>
      <c r="DA743" s="15"/>
      <c r="DB743" s="15"/>
      <c r="DC743" s="15"/>
      <c r="DD743" s="15"/>
      <c r="DE743" s="15"/>
      <c r="DF743" s="15"/>
      <c r="DG743" s="15"/>
      <c r="DH743" s="15"/>
    </row>
    <row r="744" spans="1:112" ht="17.25" thickBo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5"/>
      <c r="CB744" s="15"/>
      <c r="CC744" s="15"/>
      <c r="CD744" s="15"/>
      <c r="CE744" s="15"/>
      <c r="CF744" s="15"/>
      <c r="CG744" s="15"/>
      <c r="CH744" s="15"/>
      <c r="CI744" s="15"/>
      <c r="CJ744" s="15"/>
      <c r="CK744" s="15"/>
      <c r="CL744" s="15"/>
      <c r="CM744" s="15"/>
      <c r="CN744" s="15"/>
      <c r="CO744" s="15"/>
      <c r="CP744" s="15"/>
      <c r="CQ744" s="15"/>
      <c r="CR744" s="15"/>
      <c r="CS744" s="15"/>
      <c r="CT744" s="15"/>
      <c r="CU744" s="15"/>
      <c r="CV744" s="15"/>
      <c r="CW744" s="15"/>
      <c r="CX744" s="15"/>
      <c r="CY744" s="15"/>
      <c r="CZ744" s="15"/>
      <c r="DA744" s="15"/>
      <c r="DB744" s="15"/>
      <c r="DC744" s="15"/>
      <c r="DD744" s="15"/>
      <c r="DE744" s="15"/>
      <c r="DF744" s="15"/>
      <c r="DG744" s="15"/>
      <c r="DH744" s="15"/>
    </row>
    <row r="745" spans="1:112" ht="17.25" thickBo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  <c r="CB745" s="15"/>
      <c r="CC745" s="15"/>
      <c r="CD745" s="15"/>
      <c r="CE745" s="15"/>
      <c r="CF745" s="15"/>
      <c r="CG745" s="15"/>
      <c r="CH745" s="15"/>
      <c r="CI745" s="15"/>
      <c r="CJ745" s="15"/>
      <c r="CK745" s="15"/>
      <c r="CL745" s="15"/>
      <c r="CM745" s="15"/>
      <c r="CN745" s="15"/>
      <c r="CO745" s="15"/>
      <c r="CP745" s="15"/>
      <c r="CQ745" s="15"/>
      <c r="CR745" s="15"/>
      <c r="CS745" s="15"/>
      <c r="CT745" s="15"/>
      <c r="CU745" s="15"/>
      <c r="CV745" s="15"/>
      <c r="CW745" s="15"/>
      <c r="CX745" s="15"/>
      <c r="CY745" s="15"/>
      <c r="CZ745" s="15"/>
      <c r="DA745" s="15"/>
      <c r="DB745" s="15"/>
      <c r="DC745" s="15"/>
      <c r="DD745" s="15"/>
      <c r="DE745" s="15"/>
      <c r="DF745" s="15"/>
      <c r="DG745" s="15"/>
      <c r="DH745" s="15"/>
    </row>
    <row r="746" spans="1:112" ht="17.25" thickBo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B746" s="15"/>
      <c r="CC746" s="15"/>
      <c r="CD746" s="15"/>
      <c r="CE746" s="15"/>
      <c r="CF746" s="15"/>
      <c r="CG746" s="15"/>
      <c r="CH746" s="15"/>
      <c r="CI746" s="15"/>
      <c r="CJ746" s="15"/>
      <c r="CK746" s="15"/>
      <c r="CL746" s="15"/>
      <c r="CM746" s="15"/>
      <c r="CN746" s="15"/>
      <c r="CO746" s="15"/>
      <c r="CP746" s="15"/>
      <c r="CQ746" s="15"/>
      <c r="CR746" s="15"/>
      <c r="CS746" s="15"/>
      <c r="CT746" s="15"/>
      <c r="CU746" s="15"/>
      <c r="CV746" s="15"/>
      <c r="CW746" s="15"/>
      <c r="CX746" s="15"/>
      <c r="CY746" s="15"/>
      <c r="CZ746" s="15"/>
      <c r="DA746" s="15"/>
      <c r="DB746" s="15"/>
      <c r="DC746" s="15"/>
      <c r="DD746" s="15"/>
      <c r="DE746" s="15"/>
      <c r="DF746" s="15"/>
      <c r="DG746" s="15"/>
      <c r="DH746" s="15"/>
    </row>
    <row r="747" spans="1:112" ht="17.25" thickBo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  <c r="CB747" s="15"/>
      <c r="CC747" s="15"/>
      <c r="CD747" s="15"/>
      <c r="CE747" s="15"/>
      <c r="CF747" s="15"/>
      <c r="CG747" s="15"/>
      <c r="CH747" s="15"/>
      <c r="CI747" s="15"/>
      <c r="CJ747" s="15"/>
      <c r="CK747" s="15"/>
      <c r="CL747" s="15"/>
      <c r="CM747" s="15"/>
      <c r="CN747" s="15"/>
      <c r="CO747" s="15"/>
      <c r="CP747" s="15"/>
      <c r="CQ747" s="15"/>
      <c r="CR747" s="15"/>
      <c r="CS747" s="15"/>
      <c r="CT747" s="15"/>
      <c r="CU747" s="15"/>
      <c r="CV747" s="15"/>
      <c r="CW747" s="15"/>
      <c r="CX747" s="15"/>
      <c r="CY747" s="15"/>
      <c r="CZ747" s="15"/>
      <c r="DA747" s="15"/>
      <c r="DB747" s="15"/>
      <c r="DC747" s="15"/>
      <c r="DD747" s="15"/>
      <c r="DE747" s="15"/>
      <c r="DF747" s="15"/>
      <c r="DG747" s="15"/>
      <c r="DH747" s="15"/>
    </row>
    <row r="748" spans="1:112" ht="17.25" thickBo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5"/>
      <c r="CF748" s="15"/>
      <c r="CG748" s="15"/>
      <c r="CH748" s="15"/>
      <c r="CI748" s="15"/>
      <c r="CJ748" s="15"/>
      <c r="CK748" s="15"/>
      <c r="CL748" s="15"/>
      <c r="CM748" s="15"/>
      <c r="CN748" s="15"/>
      <c r="CO748" s="15"/>
      <c r="CP748" s="15"/>
      <c r="CQ748" s="15"/>
      <c r="CR748" s="15"/>
      <c r="CS748" s="15"/>
      <c r="CT748" s="15"/>
      <c r="CU748" s="15"/>
      <c r="CV748" s="15"/>
      <c r="CW748" s="15"/>
      <c r="CX748" s="15"/>
      <c r="CY748" s="15"/>
      <c r="CZ748" s="15"/>
      <c r="DA748" s="15"/>
      <c r="DB748" s="15"/>
      <c r="DC748" s="15"/>
      <c r="DD748" s="15"/>
      <c r="DE748" s="15"/>
      <c r="DF748" s="15"/>
      <c r="DG748" s="15"/>
      <c r="DH748" s="15"/>
    </row>
    <row r="749" spans="1:112" ht="17.25" thickBo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5"/>
      <c r="CF749" s="15"/>
      <c r="CG749" s="15"/>
      <c r="CH749" s="15"/>
      <c r="CI749" s="15"/>
      <c r="CJ749" s="15"/>
      <c r="CK749" s="15"/>
      <c r="CL749" s="15"/>
      <c r="CM749" s="15"/>
      <c r="CN749" s="15"/>
      <c r="CO749" s="15"/>
      <c r="CP749" s="15"/>
      <c r="CQ749" s="15"/>
      <c r="CR749" s="15"/>
      <c r="CS749" s="15"/>
      <c r="CT749" s="15"/>
      <c r="CU749" s="15"/>
      <c r="CV749" s="15"/>
      <c r="CW749" s="15"/>
      <c r="CX749" s="15"/>
      <c r="CY749" s="15"/>
      <c r="CZ749" s="15"/>
      <c r="DA749" s="15"/>
      <c r="DB749" s="15"/>
      <c r="DC749" s="15"/>
      <c r="DD749" s="15"/>
      <c r="DE749" s="15"/>
      <c r="DF749" s="15"/>
      <c r="DG749" s="15"/>
      <c r="DH749" s="15"/>
    </row>
    <row r="750" spans="1:112" ht="17.25" thickBo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5"/>
      <c r="CF750" s="15"/>
      <c r="CG750" s="15"/>
      <c r="CH750" s="15"/>
      <c r="CI750" s="15"/>
      <c r="CJ750" s="15"/>
      <c r="CK750" s="15"/>
      <c r="CL750" s="15"/>
      <c r="CM750" s="15"/>
      <c r="CN750" s="15"/>
      <c r="CO750" s="15"/>
      <c r="CP750" s="15"/>
      <c r="CQ750" s="15"/>
      <c r="CR750" s="15"/>
      <c r="CS750" s="15"/>
      <c r="CT750" s="15"/>
      <c r="CU750" s="15"/>
      <c r="CV750" s="15"/>
      <c r="CW750" s="15"/>
      <c r="CX750" s="15"/>
      <c r="CY750" s="15"/>
      <c r="CZ750" s="15"/>
      <c r="DA750" s="15"/>
      <c r="DB750" s="15"/>
      <c r="DC750" s="15"/>
      <c r="DD750" s="15"/>
      <c r="DE750" s="15"/>
      <c r="DF750" s="15"/>
      <c r="DG750" s="15"/>
      <c r="DH750" s="15"/>
    </row>
    <row r="751" spans="1:112" ht="17.25" thickBo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5"/>
      <c r="CF751" s="15"/>
      <c r="CG751" s="15"/>
      <c r="CH751" s="15"/>
      <c r="CI751" s="15"/>
      <c r="CJ751" s="15"/>
      <c r="CK751" s="15"/>
      <c r="CL751" s="15"/>
      <c r="CM751" s="15"/>
      <c r="CN751" s="15"/>
      <c r="CO751" s="15"/>
      <c r="CP751" s="15"/>
      <c r="CQ751" s="15"/>
      <c r="CR751" s="15"/>
      <c r="CS751" s="15"/>
      <c r="CT751" s="15"/>
      <c r="CU751" s="15"/>
      <c r="CV751" s="15"/>
      <c r="CW751" s="15"/>
      <c r="CX751" s="15"/>
      <c r="CY751" s="15"/>
      <c r="CZ751" s="15"/>
      <c r="DA751" s="15"/>
      <c r="DB751" s="15"/>
      <c r="DC751" s="15"/>
      <c r="DD751" s="15"/>
      <c r="DE751" s="15"/>
      <c r="DF751" s="15"/>
      <c r="DG751" s="15"/>
      <c r="DH751" s="15"/>
    </row>
    <row r="752" spans="1:112" ht="17.25" thickBo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B752" s="15"/>
      <c r="CC752" s="15"/>
      <c r="CD752" s="15"/>
      <c r="CE752" s="15"/>
      <c r="CF752" s="15"/>
      <c r="CG752" s="15"/>
      <c r="CH752" s="15"/>
      <c r="CI752" s="15"/>
      <c r="CJ752" s="15"/>
      <c r="CK752" s="15"/>
      <c r="CL752" s="15"/>
      <c r="CM752" s="15"/>
      <c r="CN752" s="15"/>
      <c r="CO752" s="15"/>
      <c r="CP752" s="15"/>
      <c r="CQ752" s="15"/>
      <c r="CR752" s="15"/>
      <c r="CS752" s="15"/>
      <c r="CT752" s="15"/>
      <c r="CU752" s="15"/>
      <c r="CV752" s="15"/>
      <c r="CW752" s="15"/>
      <c r="CX752" s="15"/>
      <c r="CY752" s="15"/>
      <c r="CZ752" s="15"/>
      <c r="DA752" s="15"/>
      <c r="DB752" s="15"/>
      <c r="DC752" s="15"/>
      <c r="DD752" s="15"/>
      <c r="DE752" s="15"/>
      <c r="DF752" s="15"/>
      <c r="DG752" s="15"/>
      <c r="DH752" s="15"/>
    </row>
    <row r="753" spans="1:112" ht="17.25" thickBo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B753" s="15"/>
      <c r="CC753" s="15"/>
      <c r="CD753" s="15"/>
      <c r="CE753" s="15"/>
      <c r="CF753" s="15"/>
      <c r="CG753" s="15"/>
      <c r="CH753" s="15"/>
      <c r="CI753" s="15"/>
      <c r="CJ753" s="15"/>
      <c r="CK753" s="15"/>
      <c r="CL753" s="15"/>
      <c r="CM753" s="15"/>
      <c r="CN753" s="15"/>
      <c r="CO753" s="15"/>
      <c r="CP753" s="15"/>
      <c r="CQ753" s="15"/>
      <c r="CR753" s="15"/>
      <c r="CS753" s="15"/>
      <c r="CT753" s="15"/>
      <c r="CU753" s="15"/>
      <c r="CV753" s="15"/>
      <c r="CW753" s="15"/>
      <c r="CX753" s="15"/>
      <c r="CY753" s="15"/>
      <c r="CZ753" s="15"/>
      <c r="DA753" s="15"/>
      <c r="DB753" s="15"/>
      <c r="DC753" s="15"/>
      <c r="DD753" s="15"/>
      <c r="DE753" s="15"/>
      <c r="DF753" s="15"/>
      <c r="DG753" s="15"/>
      <c r="DH753" s="15"/>
    </row>
    <row r="754" spans="1:112" ht="17.25" thickBo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  <c r="CG754" s="15"/>
      <c r="CH754" s="15"/>
      <c r="CI754" s="15"/>
      <c r="CJ754" s="15"/>
      <c r="CK754" s="15"/>
      <c r="CL754" s="15"/>
      <c r="CM754" s="15"/>
      <c r="CN754" s="15"/>
      <c r="CO754" s="15"/>
      <c r="CP754" s="15"/>
      <c r="CQ754" s="15"/>
      <c r="CR754" s="15"/>
      <c r="CS754" s="15"/>
      <c r="CT754" s="15"/>
      <c r="CU754" s="15"/>
      <c r="CV754" s="15"/>
      <c r="CW754" s="15"/>
      <c r="CX754" s="15"/>
      <c r="CY754" s="15"/>
      <c r="CZ754" s="15"/>
      <c r="DA754" s="15"/>
      <c r="DB754" s="15"/>
      <c r="DC754" s="15"/>
      <c r="DD754" s="15"/>
      <c r="DE754" s="15"/>
      <c r="DF754" s="15"/>
      <c r="DG754" s="15"/>
      <c r="DH754" s="15"/>
    </row>
    <row r="755" spans="1:112" ht="17.25" thickBo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  <c r="CB755" s="15"/>
      <c r="CC755" s="15"/>
      <c r="CD755" s="15"/>
      <c r="CE755" s="15"/>
      <c r="CF755" s="15"/>
      <c r="CG755" s="15"/>
      <c r="CH755" s="15"/>
      <c r="CI755" s="15"/>
      <c r="CJ755" s="15"/>
      <c r="CK755" s="15"/>
      <c r="CL755" s="15"/>
      <c r="CM755" s="15"/>
      <c r="CN755" s="15"/>
      <c r="CO755" s="15"/>
      <c r="CP755" s="15"/>
      <c r="CQ755" s="15"/>
      <c r="CR755" s="15"/>
      <c r="CS755" s="15"/>
      <c r="CT755" s="15"/>
      <c r="CU755" s="15"/>
      <c r="CV755" s="15"/>
      <c r="CW755" s="15"/>
      <c r="CX755" s="15"/>
      <c r="CY755" s="15"/>
      <c r="CZ755" s="15"/>
      <c r="DA755" s="15"/>
      <c r="DB755" s="15"/>
      <c r="DC755" s="15"/>
      <c r="DD755" s="15"/>
      <c r="DE755" s="15"/>
      <c r="DF755" s="15"/>
      <c r="DG755" s="15"/>
      <c r="DH755" s="15"/>
    </row>
    <row r="756" spans="1:112" ht="17.25" thickBo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B756" s="15"/>
      <c r="CC756" s="15"/>
      <c r="CD756" s="15"/>
      <c r="CE756" s="15"/>
      <c r="CF756" s="15"/>
      <c r="CG756" s="15"/>
      <c r="CH756" s="15"/>
      <c r="CI756" s="15"/>
      <c r="CJ756" s="15"/>
      <c r="CK756" s="15"/>
      <c r="CL756" s="15"/>
      <c r="CM756" s="15"/>
      <c r="CN756" s="15"/>
      <c r="CO756" s="15"/>
      <c r="CP756" s="15"/>
      <c r="CQ756" s="15"/>
      <c r="CR756" s="15"/>
      <c r="CS756" s="15"/>
      <c r="CT756" s="15"/>
      <c r="CU756" s="15"/>
      <c r="CV756" s="15"/>
      <c r="CW756" s="15"/>
      <c r="CX756" s="15"/>
      <c r="CY756" s="15"/>
      <c r="CZ756" s="15"/>
      <c r="DA756" s="15"/>
      <c r="DB756" s="15"/>
      <c r="DC756" s="15"/>
      <c r="DD756" s="15"/>
      <c r="DE756" s="15"/>
      <c r="DF756" s="15"/>
      <c r="DG756" s="15"/>
      <c r="DH756" s="15"/>
    </row>
    <row r="757" spans="1:112" ht="17.25" thickBo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B757" s="15"/>
      <c r="CC757" s="15"/>
      <c r="CD757" s="15"/>
      <c r="CE757" s="15"/>
      <c r="CF757" s="15"/>
      <c r="CG757" s="15"/>
      <c r="CH757" s="15"/>
      <c r="CI757" s="15"/>
      <c r="CJ757" s="15"/>
      <c r="CK757" s="15"/>
      <c r="CL757" s="15"/>
      <c r="CM757" s="15"/>
      <c r="CN757" s="15"/>
      <c r="CO757" s="15"/>
      <c r="CP757" s="15"/>
      <c r="CQ757" s="15"/>
      <c r="CR757" s="15"/>
      <c r="CS757" s="15"/>
      <c r="CT757" s="15"/>
      <c r="CU757" s="15"/>
      <c r="CV757" s="15"/>
      <c r="CW757" s="15"/>
      <c r="CX757" s="15"/>
      <c r="CY757" s="15"/>
      <c r="CZ757" s="15"/>
      <c r="DA757" s="15"/>
      <c r="DB757" s="15"/>
      <c r="DC757" s="15"/>
      <c r="DD757" s="15"/>
      <c r="DE757" s="15"/>
      <c r="DF757" s="15"/>
      <c r="DG757" s="15"/>
      <c r="DH757" s="15"/>
    </row>
    <row r="758" spans="1:112" ht="17.25" thickBo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5"/>
      <c r="CD758" s="15"/>
      <c r="CE758" s="15"/>
      <c r="CF758" s="15"/>
      <c r="CG758" s="15"/>
      <c r="CH758" s="15"/>
      <c r="CI758" s="15"/>
      <c r="CJ758" s="15"/>
      <c r="CK758" s="15"/>
      <c r="CL758" s="15"/>
      <c r="CM758" s="15"/>
      <c r="CN758" s="15"/>
      <c r="CO758" s="15"/>
      <c r="CP758" s="15"/>
      <c r="CQ758" s="15"/>
      <c r="CR758" s="15"/>
      <c r="CS758" s="15"/>
      <c r="CT758" s="15"/>
      <c r="CU758" s="15"/>
      <c r="CV758" s="15"/>
      <c r="CW758" s="15"/>
      <c r="CX758" s="15"/>
      <c r="CY758" s="15"/>
      <c r="CZ758" s="15"/>
      <c r="DA758" s="15"/>
      <c r="DB758" s="15"/>
      <c r="DC758" s="15"/>
      <c r="DD758" s="15"/>
      <c r="DE758" s="15"/>
      <c r="DF758" s="15"/>
      <c r="DG758" s="15"/>
      <c r="DH758" s="15"/>
    </row>
    <row r="759" spans="1:112" ht="17.25" thickBo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5"/>
      <c r="CC759" s="15"/>
      <c r="CD759" s="15"/>
      <c r="CE759" s="15"/>
      <c r="CF759" s="15"/>
      <c r="CG759" s="15"/>
      <c r="CH759" s="15"/>
      <c r="CI759" s="15"/>
      <c r="CJ759" s="15"/>
      <c r="CK759" s="15"/>
      <c r="CL759" s="15"/>
      <c r="CM759" s="15"/>
      <c r="CN759" s="15"/>
      <c r="CO759" s="15"/>
      <c r="CP759" s="15"/>
      <c r="CQ759" s="15"/>
      <c r="CR759" s="15"/>
      <c r="CS759" s="15"/>
      <c r="CT759" s="15"/>
      <c r="CU759" s="15"/>
      <c r="CV759" s="15"/>
      <c r="CW759" s="15"/>
      <c r="CX759" s="15"/>
      <c r="CY759" s="15"/>
      <c r="CZ759" s="15"/>
      <c r="DA759" s="15"/>
      <c r="DB759" s="15"/>
      <c r="DC759" s="15"/>
      <c r="DD759" s="15"/>
      <c r="DE759" s="15"/>
      <c r="DF759" s="15"/>
      <c r="DG759" s="15"/>
      <c r="DH759" s="15"/>
    </row>
    <row r="760" spans="1:112" ht="17.25" thickBo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  <c r="CB760" s="15"/>
      <c r="CC760" s="15"/>
      <c r="CD760" s="15"/>
      <c r="CE760" s="15"/>
      <c r="CF760" s="15"/>
      <c r="CG760" s="15"/>
      <c r="CH760" s="15"/>
      <c r="CI760" s="15"/>
      <c r="CJ760" s="15"/>
      <c r="CK760" s="15"/>
      <c r="CL760" s="15"/>
      <c r="CM760" s="15"/>
      <c r="CN760" s="15"/>
      <c r="CO760" s="15"/>
      <c r="CP760" s="15"/>
      <c r="CQ760" s="15"/>
      <c r="CR760" s="15"/>
      <c r="CS760" s="15"/>
      <c r="CT760" s="15"/>
      <c r="CU760" s="15"/>
      <c r="CV760" s="15"/>
      <c r="CW760" s="15"/>
      <c r="CX760" s="15"/>
      <c r="CY760" s="15"/>
      <c r="CZ760" s="15"/>
      <c r="DA760" s="15"/>
      <c r="DB760" s="15"/>
      <c r="DC760" s="15"/>
      <c r="DD760" s="15"/>
      <c r="DE760" s="15"/>
      <c r="DF760" s="15"/>
      <c r="DG760" s="15"/>
      <c r="DH760" s="15"/>
    </row>
    <row r="761" spans="1:112" ht="17.25" thickBo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5"/>
      <c r="CB761" s="15"/>
      <c r="CC761" s="15"/>
      <c r="CD761" s="15"/>
      <c r="CE761" s="15"/>
      <c r="CF761" s="15"/>
      <c r="CG761" s="15"/>
      <c r="CH761" s="15"/>
      <c r="CI761" s="15"/>
      <c r="CJ761" s="15"/>
      <c r="CK761" s="15"/>
      <c r="CL761" s="15"/>
      <c r="CM761" s="15"/>
      <c r="CN761" s="15"/>
      <c r="CO761" s="15"/>
      <c r="CP761" s="15"/>
      <c r="CQ761" s="15"/>
      <c r="CR761" s="15"/>
      <c r="CS761" s="15"/>
      <c r="CT761" s="15"/>
      <c r="CU761" s="15"/>
      <c r="CV761" s="15"/>
      <c r="CW761" s="15"/>
      <c r="CX761" s="15"/>
      <c r="CY761" s="15"/>
      <c r="CZ761" s="15"/>
      <c r="DA761" s="15"/>
      <c r="DB761" s="15"/>
      <c r="DC761" s="15"/>
      <c r="DD761" s="15"/>
      <c r="DE761" s="15"/>
      <c r="DF761" s="15"/>
      <c r="DG761" s="15"/>
      <c r="DH761" s="15"/>
    </row>
    <row r="762" spans="1:112" ht="17.25" thickBo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5"/>
      <c r="CB762" s="15"/>
      <c r="CC762" s="15"/>
      <c r="CD762" s="15"/>
      <c r="CE762" s="15"/>
      <c r="CF762" s="15"/>
      <c r="CG762" s="15"/>
      <c r="CH762" s="15"/>
      <c r="CI762" s="15"/>
      <c r="CJ762" s="15"/>
      <c r="CK762" s="15"/>
      <c r="CL762" s="15"/>
      <c r="CM762" s="15"/>
      <c r="CN762" s="15"/>
      <c r="CO762" s="15"/>
      <c r="CP762" s="15"/>
      <c r="CQ762" s="15"/>
      <c r="CR762" s="15"/>
      <c r="CS762" s="15"/>
      <c r="CT762" s="15"/>
      <c r="CU762" s="15"/>
      <c r="CV762" s="15"/>
      <c r="CW762" s="15"/>
      <c r="CX762" s="15"/>
      <c r="CY762" s="15"/>
      <c r="CZ762" s="15"/>
      <c r="DA762" s="15"/>
      <c r="DB762" s="15"/>
      <c r="DC762" s="15"/>
      <c r="DD762" s="15"/>
      <c r="DE762" s="15"/>
      <c r="DF762" s="15"/>
      <c r="DG762" s="15"/>
      <c r="DH762" s="15"/>
    </row>
    <row r="763" spans="1:112" ht="17.25" thickBo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  <c r="CB763" s="15"/>
      <c r="CC763" s="15"/>
      <c r="CD763" s="15"/>
      <c r="CE763" s="15"/>
      <c r="CF763" s="15"/>
      <c r="CG763" s="15"/>
      <c r="CH763" s="15"/>
      <c r="CI763" s="15"/>
      <c r="CJ763" s="15"/>
      <c r="CK763" s="15"/>
      <c r="CL763" s="15"/>
      <c r="CM763" s="15"/>
      <c r="CN763" s="15"/>
      <c r="CO763" s="15"/>
      <c r="CP763" s="15"/>
      <c r="CQ763" s="15"/>
      <c r="CR763" s="15"/>
      <c r="CS763" s="15"/>
      <c r="CT763" s="15"/>
      <c r="CU763" s="15"/>
      <c r="CV763" s="15"/>
      <c r="CW763" s="15"/>
      <c r="CX763" s="15"/>
      <c r="CY763" s="15"/>
      <c r="CZ763" s="15"/>
      <c r="DA763" s="15"/>
      <c r="DB763" s="15"/>
      <c r="DC763" s="15"/>
      <c r="DD763" s="15"/>
      <c r="DE763" s="15"/>
      <c r="DF763" s="15"/>
      <c r="DG763" s="15"/>
      <c r="DH763" s="15"/>
    </row>
    <row r="764" spans="1:112" ht="17.25" thickBo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  <c r="CB764" s="15"/>
      <c r="CC764" s="15"/>
      <c r="CD764" s="15"/>
      <c r="CE764" s="15"/>
      <c r="CF764" s="15"/>
      <c r="CG764" s="15"/>
      <c r="CH764" s="15"/>
      <c r="CI764" s="15"/>
      <c r="CJ764" s="15"/>
      <c r="CK764" s="15"/>
      <c r="CL764" s="15"/>
      <c r="CM764" s="15"/>
      <c r="CN764" s="15"/>
      <c r="CO764" s="15"/>
      <c r="CP764" s="15"/>
      <c r="CQ764" s="15"/>
      <c r="CR764" s="15"/>
      <c r="CS764" s="15"/>
      <c r="CT764" s="15"/>
      <c r="CU764" s="15"/>
      <c r="CV764" s="15"/>
      <c r="CW764" s="15"/>
      <c r="CX764" s="15"/>
      <c r="CY764" s="15"/>
      <c r="CZ764" s="15"/>
      <c r="DA764" s="15"/>
      <c r="DB764" s="15"/>
      <c r="DC764" s="15"/>
      <c r="DD764" s="15"/>
      <c r="DE764" s="15"/>
      <c r="DF764" s="15"/>
      <c r="DG764" s="15"/>
      <c r="DH764" s="15"/>
    </row>
    <row r="765" spans="1:112" ht="17.25" thickBo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B765" s="15"/>
      <c r="CC765" s="15"/>
      <c r="CD765" s="15"/>
      <c r="CE765" s="15"/>
      <c r="CF765" s="15"/>
      <c r="CG765" s="15"/>
      <c r="CH765" s="15"/>
      <c r="CI765" s="15"/>
      <c r="CJ765" s="15"/>
      <c r="CK765" s="15"/>
      <c r="CL765" s="15"/>
      <c r="CM765" s="15"/>
      <c r="CN765" s="15"/>
      <c r="CO765" s="15"/>
      <c r="CP765" s="15"/>
      <c r="CQ765" s="15"/>
      <c r="CR765" s="15"/>
      <c r="CS765" s="15"/>
      <c r="CT765" s="15"/>
      <c r="CU765" s="15"/>
      <c r="CV765" s="15"/>
      <c r="CW765" s="15"/>
      <c r="CX765" s="15"/>
      <c r="CY765" s="15"/>
      <c r="CZ765" s="15"/>
      <c r="DA765" s="15"/>
      <c r="DB765" s="15"/>
      <c r="DC765" s="15"/>
      <c r="DD765" s="15"/>
      <c r="DE765" s="15"/>
      <c r="DF765" s="15"/>
      <c r="DG765" s="15"/>
      <c r="DH765" s="15"/>
    </row>
    <row r="766" spans="1:112" ht="17.25" thickBo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  <c r="CB766" s="15"/>
      <c r="CC766" s="15"/>
      <c r="CD766" s="15"/>
      <c r="CE766" s="15"/>
      <c r="CF766" s="15"/>
      <c r="CG766" s="15"/>
      <c r="CH766" s="15"/>
      <c r="CI766" s="15"/>
      <c r="CJ766" s="15"/>
      <c r="CK766" s="15"/>
      <c r="CL766" s="15"/>
      <c r="CM766" s="15"/>
      <c r="CN766" s="15"/>
      <c r="CO766" s="15"/>
      <c r="CP766" s="15"/>
      <c r="CQ766" s="15"/>
      <c r="CR766" s="15"/>
      <c r="CS766" s="15"/>
      <c r="CT766" s="15"/>
      <c r="CU766" s="15"/>
      <c r="CV766" s="15"/>
      <c r="CW766" s="15"/>
      <c r="CX766" s="15"/>
      <c r="CY766" s="15"/>
      <c r="CZ766" s="15"/>
      <c r="DA766" s="15"/>
      <c r="DB766" s="15"/>
      <c r="DC766" s="15"/>
      <c r="DD766" s="15"/>
      <c r="DE766" s="15"/>
      <c r="DF766" s="15"/>
      <c r="DG766" s="15"/>
      <c r="DH766" s="15"/>
    </row>
    <row r="767" spans="1:112" ht="17.25" thickBo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B767" s="15"/>
      <c r="CC767" s="15"/>
      <c r="CD767" s="15"/>
      <c r="CE767" s="15"/>
      <c r="CF767" s="15"/>
      <c r="CG767" s="15"/>
      <c r="CH767" s="15"/>
      <c r="CI767" s="15"/>
      <c r="CJ767" s="15"/>
      <c r="CK767" s="15"/>
      <c r="CL767" s="15"/>
      <c r="CM767" s="15"/>
      <c r="CN767" s="15"/>
      <c r="CO767" s="15"/>
      <c r="CP767" s="15"/>
      <c r="CQ767" s="15"/>
      <c r="CR767" s="15"/>
      <c r="CS767" s="15"/>
      <c r="CT767" s="15"/>
      <c r="CU767" s="15"/>
      <c r="CV767" s="15"/>
      <c r="CW767" s="15"/>
      <c r="CX767" s="15"/>
      <c r="CY767" s="15"/>
      <c r="CZ767" s="15"/>
      <c r="DA767" s="15"/>
      <c r="DB767" s="15"/>
      <c r="DC767" s="15"/>
      <c r="DD767" s="15"/>
      <c r="DE767" s="15"/>
      <c r="DF767" s="15"/>
      <c r="DG767" s="15"/>
      <c r="DH767" s="15"/>
    </row>
    <row r="768" spans="1:112" ht="17.25" thickBo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B768" s="15"/>
      <c r="CC768" s="15"/>
      <c r="CD768" s="15"/>
      <c r="CE768" s="15"/>
      <c r="CF768" s="15"/>
      <c r="CG768" s="15"/>
      <c r="CH768" s="15"/>
      <c r="CI768" s="15"/>
      <c r="CJ768" s="15"/>
      <c r="CK768" s="15"/>
      <c r="CL768" s="15"/>
      <c r="CM768" s="15"/>
      <c r="CN768" s="15"/>
      <c r="CO768" s="15"/>
      <c r="CP768" s="15"/>
      <c r="CQ768" s="15"/>
      <c r="CR768" s="15"/>
      <c r="CS768" s="15"/>
      <c r="CT768" s="15"/>
      <c r="CU768" s="15"/>
      <c r="CV768" s="15"/>
      <c r="CW768" s="15"/>
      <c r="CX768" s="15"/>
      <c r="CY768" s="15"/>
      <c r="CZ768" s="15"/>
      <c r="DA768" s="15"/>
      <c r="DB768" s="15"/>
      <c r="DC768" s="15"/>
      <c r="DD768" s="15"/>
      <c r="DE768" s="15"/>
      <c r="DF768" s="15"/>
      <c r="DG768" s="15"/>
      <c r="DH768" s="15"/>
    </row>
    <row r="769" spans="1:112" ht="17.25" thickBo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  <c r="CB769" s="15"/>
      <c r="CC769" s="15"/>
      <c r="CD769" s="15"/>
      <c r="CE769" s="15"/>
      <c r="CF769" s="15"/>
      <c r="CG769" s="15"/>
      <c r="CH769" s="15"/>
      <c r="CI769" s="15"/>
      <c r="CJ769" s="15"/>
      <c r="CK769" s="15"/>
      <c r="CL769" s="15"/>
      <c r="CM769" s="15"/>
      <c r="CN769" s="15"/>
      <c r="CO769" s="15"/>
      <c r="CP769" s="15"/>
      <c r="CQ769" s="15"/>
      <c r="CR769" s="15"/>
      <c r="CS769" s="15"/>
      <c r="CT769" s="15"/>
      <c r="CU769" s="15"/>
      <c r="CV769" s="15"/>
      <c r="CW769" s="15"/>
      <c r="CX769" s="15"/>
      <c r="CY769" s="15"/>
      <c r="CZ769" s="15"/>
      <c r="DA769" s="15"/>
      <c r="DB769" s="15"/>
      <c r="DC769" s="15"/>
      <c r="DD769" s="15"/>
      <c r="DE769" s="15"/>
      <c r="DF769" s="15"/>
      <c r="DG769" s="15"/>
      <c r="DH769" s="15"/>
    </row>
    <row r="770" spans="1:112" ht="17.25" thickBo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  <c r="CB770" s="15"/>
      <c r="CC770" s="15"/>
      <c r="CD770" s="15"/>
      <c r="CE770" s="15"/>
      <c r="CF770" s="15"/>
      <c r="CG770" s="15"/>
      <c r="CH770" s="15"/>
      <c r="CI770" s="15"/>
      <c r="CJ770" s="15"/>
      <c r="CK770" s="15"/>
      <c r="CL770" s="15"/>
      <c r="CM770" s="15"/>
      <c r="CN770" s="15"/>
      <c r="CO770" s="15"/>
      <c r="CP770" s="15"/>
      <c r="CQ770" s="15"/>
      <c r="CR770" s="15"/>
      <c r="CS770" s="15"/>
      <c r="CT770" s="15"/>
      <c r="CU770" s="15"/>
      <c r="CV770" s="15"/>
      <c r="CW770" s="15"/>
      <c r="CX770" s="15"/>
      <c r="CY770" s="15"/>
      <c r="CZ770" s="15"/>
      <c r="DA770" s="15"/>
      <c r="DB770" s="15"/>
      <c r="DC770" s="15"/>
      <c r="DD770" s="15"/>
      <c r="DE770" s="15"/>
      <c r="DF770" s="15"/>
      <c r="DG770" s="15"/>
      <c r="DH770" s="15"/>
    </row>
    <row r="771" spans="1:112" ht="17.25" thickBo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5"/>
      <c r="CB771" s="15"/>
      <c r="CC771" s="15"/>
      <c r="CD771" s="15"/>
      <c r="CE771" s="15"/>
      <c r="CF771" s="15"/>
      <c r="CG771" s="15"/>
      <c r="CH771" s="15"/>
      <c r="CI771" s="15"/>
      <c r="CJ771" s="15"/>
      <c r="CK771" s="15"/>
      <c r="CL771" s="15"/>
      <c r="CM771" s="15"/>
      <c r="CN771" s="15"/>
      <c r="CO771" s="15"/>
      <c r="CP771" s="15"/>
      <c r="CQ771" s="15"/>
      <c r="CR771" s="15"/>
      <c r="CS771" s="15"/>
      <c r="CT771" s="15"/>
      <c r="CU771" s="15"/>
      <c r="CV771" s="15"/>
      <c r="CW771" s="15"/>
      <c r="CX771" s="15"/>
      <c r="CY771" s="15"/>
      <c r="CZ771" s="15"/>
      <c r="DA771" s="15"/>
      <c r="DB771" s="15"/>
      <c r="DC771" s="15"/>
      <c r="DD771" s="15"/>
      <c r="DE771" s="15"/>
      <c r="DF771" s="15"/>
      <c r="DG771" s="15"/>
      <c r="DH771" s="15"/>
    </row>
    <row r="772" spans="1:112" ht="17.25" thickBo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B772" s="15"/>
      <c r="CC772" s="15"/>
      <c r="CD772" s="15"/>
      <c r="CE772" s="15"/>
      <c r="CF772" s="15"/>
      <c r="CG772" s="15"/>
      <c r="CH772" s="15"/>
      <c r="CI772" s="15"/>
      <c r="CJ772" s="15"/>
      <c r="CK772" s="15"/>
      <c r="CL772" s="15"/>
      <c r="CM772" s="15"/>
      <c r="CN772" s="15"/>
      <c r="CO772" s="15"/>
      <c r="CP772" s="15"/>
      <c r="CQ772" s="15"/>
      <c r="CR772" s="15"/>
      <c r="CS772" s="15"/>
      <c r="CT772" s="15"/>
      <c r="CU772" s="15"/>
      <c r="CV772" s="15"/>
      <c r="CW772" s="15"/>
      <c r="CX772" s="15"/>
      <c r="CY772" s="15"/>
      <c r="CZ772" s="15"/>
      <c r="DA772" s="15"/>
      <c r="DB772" s="15"/>
      <c r="DC772" s="15"/>
      <c r="DD772" s="15"/>
      <c r="DE772" s="15"/>
      <c r="DF772" s="15"/>
      <c r="DG772" s="15"/>
      <c r="DH772" s="15"/>
    </row>
    <row r="773" spans="1:112" ht="17.25" thickBo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B773" s="15"/>
      <c r="CC773" s="15"/>
      <c r="CD773" s="15"/>
      <c r="CE773" s="15"/>
      <c r="CF773" s="15"/>
      <c r="CG773" s="15"/>
      <c r="CH773" s="15"/>
      <c r="CI773" s="15"/>
      <c r="CJ773" s="15"/>
      <c r="CK773" s="15"/>
      <c r="CL773" s="15"/>
      <c r="CM773" s="15"/>
      <c r="CN773" s="15"/>
      <c r="CO773" s="15"/>
      <c r="CP773" s="15"/>
      <c r="CQ773" s="15"/>
      <c r="CR773" s="15"/>
      <c r="CS773" s="15"/>
      <c r="CT773" s="15"/>
      <c r="CU773" s="15"/>
      <c r="CV773" s="15"/>
      <c r="CW773" s="15"/>
      <c r="CX773" s="15"/>
      <c r="CY773" s="15"/>
      <c r="CZ773" s="15"/>
      <c r="DA773" s="15"/>
      <c r="DB773" s="15"/>
      <c r="DC773" s="15"/>
      <c r="DD773" s="15"/>
      <c r="DE773" s="15"/>
      <c r="DF773" s="15"/>
      <c r="DG773" s="15"/>
      <c r="DH773" s="15"/>
    </row>
    <row r="774" spans="1:112" ht="17.25" thickBo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  <c r="CB774" s="15"/>
      <c r="CC774" s="15"/>
      <c r="CD774" s="15"/>
      <c r="CE774" s="15"/>
      <c r="CF774" s="15"/>
      <c r="CG774" s="15"/>
      <c r="CH774" s="15"/>
      <c r="CI774" s="15"/>
      <c r="CJ774" s="15"/>
      <c r="CK774" s="15"/>
      <c r="CL774" s="15"/>
      <c r="CM774" s="15"/>
      <c r="CN774" s="15"/>
      <c r="CO774" s="15"/>
      <c r="CP774" s="15"/>
      <c r="CQ774" s="15"/>
      <c r="CR774" s="15"/>
      <c r="CS774" s="15"/>
      <c r="CT774" s="15"/>
      <c r="CU774" s="15"/>
      <c r="CV774" s="15"/>
      <c r="CW774" s="15"/>
      <c r="CX774" s="15"/>
      <c r="CY774" s="15"/>
      <c r="CZ774" s="15"/>
      <c r="DA774" s="15"/>
      <c r="DB774" s="15"/>
      <c r="DC774" s="15"/>
      <c r="DD774" s="15"/>
      <c r="DE774" s="15"/>
      <c r="DF774" s="15"/>
      <c r="DG774" s="15"/>
      <c r="DH774" s="15"/>
    </row>
    <row r="775" spans="1:112" ht="17.25" thickBo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B775" s="15"/>
      <c r="CC775" s="15"/>
      <c r="CD775" s="15"/>
      <c r="CE775" s="15"/>
      <c r="CF775" s="15"/>
      <c r="CG775" s="15"/>
      <c r="CH775" s="15"/>
      <c r="CI775" s="15"/>
      <c r="CJ775" s="15"/>
      <c r="CK775" s="15"/>
      <c r="CL775" s="15"/>
      <c r="CM775" s="15"/>
      <c r="CN775" s="15"/>
      <c r="CO775" s="15"/>
      <c r="CP775" s="15"/>
      <c r="CQ775" s="15"/>
      <c r="CR775" s="15"/>
      <c r="CS775" s="15"/>
      <c r="CT775" s="15"/>
      <c r="CU775" s="15"/>
      <c r="CV775" s="15"/>
      <c r="CW775" s="15"/>
      <c r="CX775" s="15"/>
      <c r="CY775" s="15"/>
      <c r="CZ775" s="15"/>
      <c r="DA775" s="15"/>
      <c r="DB775" s="15"/>
      <c r="DC775" s="15"/>
      <c r="DD775" s="15"/>
      <c r="DE775" s="15"/>
      <c r="DF775" s="15"/>
      <c r="DG775" s="15"/>
      <c r="DH775" s="15"/>
    </row>
    <row r="776" spans="1:112" ht="17.25" thickBo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  <c r="CB776" s="15"/>
      <c r="CC776" s="15"/>
      <c r="CD776" s="15"/>
      <c r="CE776" s="15"/>
      <c r="CF776" s="15"/>
      <c r="CG776" s="15"/>
      <c r="CH776" s="15"/>
      <c r="CI776" s="15"/>
      <c r="CJ776" s="15"/>
      <c r="CK776" s="15"/>
      <c r="CL776" s="15"/>
      <c r="CM776" s="15"/>
      <c r="CN776" s="15"/>
      <c r="CO776" s="15"/>
      <c r="CP776" s="15"/>
      <c r="CQ776" s="15"/>
      <c r="CR776" s="15"/>
      <c r="CS776" s="15"/>
      <c r="CT776" s="15"/>
      <c r="CU776" s="15"/>
      <c r="CV776" s="15"/>
      <c r="CW776" s="15"/>
      <c r="CX776" s="15"/>
      <c r="CY776" s="15"/>
      <c r="CZ776" s="15"/>
      <c r="DA776" s="15"/>
      <c r="DB776" s="15"/>
      <c r="DC776" s="15"/>
      <c r="DD776" s="15"/>
      <c r="DE776" s="15"/>
      <c r="DF776" s="15"/>
      <c r="DG776" s="15"/>
      <c r="DH776" s="15"/>
    </row>
    <row r="777" spans="1:112" ht="17.25" thickBo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  <c r="CB777" s="15"/>
      <c r="CC777" s="15"/>
      <c r="CD777" s="15"/>
      <c r="CE777" s="15"/>
      <c r="CF777" s="15"/>
      <c r="CG777" s="15"/>
      <c r="CH777" s="15"/>
      <c r="CI777" s="15"/>
      <c r="CJ777" s="15"/>
      <c r="CK777" s="15"/>
      <c r="CL777" s="15"/>
      <c r="CM777" s="15"/>
      <c r="CN777" s="15"/>
      <c r="CO777" s="15"/>
      <c r="CP777" s="15"/>
      <c r="CQ777" s="15"/>
      <c r="CR777" s="15"/>
      <c r="CS777" s="15"/>
      <c r="CT777" s="15"/>
      <c r="CU777" s="15"/>
      <c r="CV777" s="15"/>
      <c r="CW777" s="15"/>
      <c r="CX777" s="15"/>
      <c r="CY777" s="15"/>
      <c r="CZ777" s="15"/>
      <c r="DA777" s="15"/>
      <c r="DB777" s="15"/>
      <c r="DC777" s="15"/>
      <c r="DD777" s="15"/>
      <c r="DE777" s="15"/>
      <c r="DF777" s="15"/>
      <c r="DG777" s="15"/>
      <c r="DH777" s="15"/>
    </row>
    <row r="778" spans="1:112" ht="17.25" thickBo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B778" s="15"/>
      <c r="CC778" s="15"/>
      <c r="CD778" s="15"/>
      <c r="CE778" s="15"/>
      <c r="CF778" s="15"/>
      <c r="CG778" s="15"/>
      <c r="CH778" s="15"/>
      <c r="CI778" s="15"/>
      <c r="CJ778" s="15"/>
      <c r="CK778" s="15"/>
      <c r="CL778" s="15"/>
      <c r="CM778" s="15"/>
      <c r="CN778" s="15"/>
      <c r="CO778" s="15"/>
      <c r="CP778" s="15"/>
      <c r="CQ778" s="15"/>
      <c r="CR778" s="15"/>
      <c r="CS778" s="15"/>
      <c r="CT778" s="15"/>
      <c r="CU778" s="15"/>
      <c r="CV778" s="15"/>
      <c r="CW778" s="15"/>
      <c r="CX778" s="15"/>
      <c r="CY778" s="15"/>
      <c r="CZ778" s="15"/>
      <c r="DA778" s="15"/>
      <c r="DB778" s="15"/>
      <c r="DC778" s="15"/>
      <c r="DD778" s="15"/>
      <c r="DE778" s="15"/>
      <c r="DF778" s="15"/>
      <c r="DG778" s="15"/>
      <c r="DH778" s="15"/>
    </row>
    <row r="779" spans="1:112" ht="17.25" thickBo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5"/>
      <c r="CH779" s="15"/>
      <c r="CI779" s="15"/>
      <c r="CJ779" s="15"/>
      <c r="CK779" s="15"/>
      <c r="CL779" s="15"/>
      <c r="CM779" s="15"/>
      <c r="CN779" s="15"/>
      <c r="CO779" s="15"/>
      <c r="CP779" s="15"/>
      <c r="CQ779" s="15"/>
      <c r="CR779" s="15"/>
      <c r="CS779" s="15"/>
      <c r="CT779" s="15"/>
      <c r="CU779" s="15"/>
      <c r="CV779" s="15"/>
      <c r="CW779" s="15"/>
      <c r="CX779" s="15"/>
      <c r="CY779" s="15"/>
      <c r="CZ779" s="15"/>
      <c r="DA779" s="15"/>
      <c r="DB779" s="15"/>
      <c r="DC779" s="15"/>
      <c r="DD779" s="15"/>
      <c r="DE779" s="15"/>
      <c r="DF779" s="15"/>
      <c r="DG779" s="15"/>
      <c r="DH779" s="15"/>
    </row>
    <row r="780" spans="1:112" ht="17.25" thickBo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B780" s="15"/>
      <c r="CC780" s="15"/>
      <c r="CD780" s="15"/>
      <c r="CE780" s="15"/>
      <c r="CF780" s="15"/>
      <c r="CG780" s="15"/>
      <c r="CH780" s="15"/>
      <c r="CI780" s="15"/>
      <c r="CJ780" s="15"/>
      <c r="CK780" s="15"/>
      <c r="CL780" s="15"/>
      <c r="CM780" s="15"/>
      <c r="CN780" s="15"/>
      <c r="CO780" s="15"/>
      <c r="CP780" s="15"/>
      <c r="CQ780" s="15"/>
      <c r="CR780" s="15"/>
      <c r="CS780" s="15"/>
      <c r="CT780" s="15"/>
      <c r="CU780" s="15"/>
      <c r="CV780" s="15"/>
      <c r="CW780" s="15"/>
      <c r="CX780" s="15"/>
      <c r="CY780" s="15"/>
      <c r="CZ780" s="15"/>
      <c r="DA780" s="15"/>
      <c r="DB780" s="15"/>
      <c r="DC780" s="15"/>
      <c r="DD780" s="15"/>
      <c r="DE780" s="15"/>
      <c r="DF780" s="15"/>
      <c r="DG780" s="15"/>
      <c r="DH780" s="15"/>
    </row>
    <row r="781" spans="1:112" ht="17.25" thickBo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  <c r="CB781" s="15"/>
      <c r="CC781" s="15"/>
      <c r="CD781" s="15"/>
      <c r="CE781" s="15"/>
      <c r="CF781" s="15"/>
      <c r="CG781" s="15"/>
      <c r="CH781" s="15"/>
      <c r="CI781" s="15"/>
      <c r="CJ781" s="15"/>
      <c r="CK781" s="15"/>
      <c r="CL781" s="15"/>
      <c r="CM781" s="15"/>
      <c r="CN781" s="15"/>
      <c r="CO781" s="15"/>
      <c r="CP781" s="15"/>
      <c r="CQ781" s="15"/>
      <c r="CR781" s="15"/>
      <c r="CS781" s="15"/>
      <c r="CT781" s="15"/>
      <c r="CU781" s="15"/>
      <c r="CV781" s="15"/>
      <c r="CW781" s="15"/>
      <c r="CX781" s="15"/>
      <c r="CY781" s="15"/>
      <c r="CZ781" s="15"/>
      <c r="DA781" s="15"/>
      <c r="DB781" s="15"/>
      <c r="DC781" s="15"/>
      <c r="DD781" s="15"/>
      <c r="DE781" s="15"/>
      <c r="DF781" s="15"/>
      <c r="DG781" s="15"/>
      <c r="DH781" s="15"/>
    </row>
    <row r="782" spans="1:112" ht="17.25" thickBo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  <c r="CB782" s="15"/>
      <c r="CC782" s="15"/>
      <c r="CD782" s="15"/>
      <c r="CE782" s="15"/>
      <c r="CF782" s="15"/>
      <c r="CG782" s="15"/>
      <c r="CH782" s="15"/>
      <c r="CI782" s="15"/>
      <c r="CJ782" s="15"/>
      <c r="CK782" s="15"/>
      <c r="CL782" s="15"/>
      <c r="CM782" s="15"/>
      <c r="CN782" s="15"/>
      <c r="CO782" s="15"/>
      <c r="CP782" s="15"/>
      <c r="CQ782" s="15"/>
      <c r="CR782" s="15"/>
      <c r="CS782" s="15"/>
      <c r="CT782" s="15"/>
      <c r="CU782" s="15"/>
      <c r="CV782" s="15"/>
      <c r="CW782" s="15"/>
      <c r="CX782" s="15"/>
      <c r="CY782" s="15"/>
      <c r="CZ782" s="15"/>
      <c r="DA782" s="15"/>
      <c r="DB782" s="15"/>
      <c r="DC782" s="15"/>
      <c r="DD782" s="15"/>
      <c r="DE782" s="15"/>
      <c r="DF782" s="15"/>
      <c r="DG782" s="15"/>
      <c r="DH782" s="15"/>
    </row>
    <row r="783" spans="1:112" ht="17.25" thickBo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B783" s="15"/>
      <c r="CC783" s="15"/>
      <c r="CD783" s="15"/>
      <c r="CE783" s="15"/>
      <c r="CF783" s="15"/>
      <c r="CG783" s="15"/>
      <c r="CH783" s="15"/>
      <c r="CI783" s="15"/>
      <c r="CJ783" s="15"/>
      <c r="CK783" s="15"/>
      <c r="CL783" s="15"/>
      <c r="CM783" s="15"/>
      <c r="CN783" s="15"/>
      <c r="CO783" s="15"/>
      <c r="CP783" s="15"/>
      <c r="CQ783" s="15"/>
      <c r="CR783" s="15"/>
      <c r="CS783" s="15"/>
      <c r="CT783" s="15"/>
      <c r="CU783" s="15"/>
      <c r="CV783" s="15"/>
      <c r="CW783" s="15"/>
      <c r="CX783" s="15"/>
      <c r="CY783" s="15"/>
      <c r="CZ783" s="15"/>
      <c r="DA783" s="15"/>
      <c r="DB783" s="15"/>
      <c r="DC783" s="15"/>
      <c r="DD783" s="15"/>
      <c r="DE783" s="15"/>
      <c r="DF783" s="15"/>
      <c r="DG783" s="15"/>
      <c r="DH783" s="15"/>
    </row>
    <row r="784" spans="1:112" ht="17.25" thickBo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  <c r="CB784" s="15"/>
      <c r="CC784" s="15"/>
      <c r="CD784" s="15"/>
      <c r="CE784" s="15"/>
      <c r="CF784" s="15"/>
      <c r="CG784" s="15"/>
      <c r="CH784" s="15"/>
      <c r="CI784" s="15"/>
      <c r="CJ784" s="15"/>
      <c r="CK784" s="15"/>
      <c r="CL784" s="15"/>
      <c r="CM784" s="15"/>
      <c r="CN784" s="15"/>
      <c r="CO784" s="15"/>
      <c r="CP784" s="15"/>
      <c r="CQ784" s="15"/>
      <c r="CR784" s="15"/>
      <c r="CS784" s="15"/>
      <c r="CT784" s="15"/>
      <c r="CU784" s="15"/>
      <c r="CV784" s="15"/>
      <c r="CW784" s="15"/>
      <c r="CX784" s="15"/>
      <c r="CY784" s="15"/>
      <c r="CZ784" s="15"/>
      <c r="DA784" s="15"/>
      <c r="DB784" s="15"/>
      <c r="DC784" s="15"/>
      <c r="DD784" s="15"/>
      <c r="DE784" s="15"/>
      <c r="DF784" s="15"/>
      <c r="DG784" s="15"/>
      <c r="DH784" s="15"/>
    </row>
    <row r="785" spans="1:112" ht="17.25" thickBo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5"/>
      <c r="CB785" s="15"/>
      <c r="CC785" s="15"/>
      <c r="CD785" s="15"/>
      <c r="CE785" s="15"/>
      <c r="CF785" s="15"/>
      <c r="CG785" s="15"/>
      <c r="CH785" s="15"/>
      <c r="CI785" s="15"/>
      <c r="CJ785" s="15"/>
      <c r="CK785" s="15"/>
      <c r="CL785" s="15"/>
      <c r="CM785" s="15"/>
      <c r="CN785" s="15"/>
      <c r="CO785" s="15"/>
      <c r="CP785" s="15"/>
      <c r="CQ785" s="15"/>
      <c r="CR785" s="15"/>
      <c r="CS785" s="15"/>
      <c r="CT785" s="15"/>
      <c r="CU785" s="15"/>
      <c r="CV785" s="15"/>
      <c r="CW785" s="15"/>
      <c r="CX785" s="15"/>
      <c r="CY785" s="15"/>
      <c r="CZ785" s="15"/>
      <c r="DA785" s="15"/>
      <c r="DB785" s="15"/>
      <c r="DC785" s="15"/>
      <c r="DD785" s="15"/>
      <c r="DE785" s="15"/>
      <c r="DF785" s="15"/>
      <c r="DG785" s="15"/>
      <c r="DH785" s="15"/>
    </row>
    <row r="786" spans="1:112" ht="17.25" thickBo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B786" s="15"/>
      <c r="CC786" s="15"/>
      <c r="CD786" s="15"/>
      <c r="CE786" s="15"/>
      <c r="CF786" s="15"/>
      <c r="CG786" s="15"/>
      <c r="CH786" s="15"/>
      <c r="CI786" s="15"/>
      <c r="CJ786" s="15"/>
      <c r="CK786" s="15"/>
      <c r="CL786" s="15"/>
      <c r="CM786" s="15"/>
      <c r="CN786" s="15"/>
      <c r="CO786" s="15"/>
      <c r="CP786" s="15"/>
      <c r="CQ786" s="15"/>
      <c r="CR786" s="15"/>
      <c r="CS786" s="15"/>
      <c r="CT786" s="15"/>
      <c r="CU786" s="15"/>
      <c r="CV786" s="15"/>
      <c r="CW786" s="15"/>
      <c r="CX786" s="15"/>
      <c r="CY786" s="15"/>
      <c r="CZ786" s="15"/>
      <c r="DA786" s="15"/>
      <c r="DB786" s="15"/>
      <c r="DC786" s="15"/>
      <c r="DD786" s="15"/>
      <c r="DE786" s="15"/>
      <c r="DF786" s="15"/>
      <c r="DG786" s="15"/>
      <c r="DH786" s="15"/>
    </row>
    <row r="787" spans="1:112" ht="17.25" thickBo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  <c r="CB787" s="15"/>
      <c r="CC787" s="15"/>
      <c r="CD787" s="15"/>
      <c r="CE787" s="15"/>
      <c r="CF787" s="15"/>
      <c r="CG787" s="15"/>
      <c r="CH787" s="15"/>
      <c r="CI787" s="15"/>
      <c r="CJ787" s="15"/>
      <c r="CK787" s="15"/>
      <c r="CL787" s="15"/>
      <c r="CM787" s="15"/>
      <c r="CN787" s="15"/>
      <c r="CO787" s="15"/>
      <c r="CP787" s="15"/>
      <c r="CQ787" s="15"/>
      <c r="CR787" s="15"/>
      <c r="CS787" s="15"/>
      <c r="CT787" s="15"/>
      <c r="CU787" s="15"/>
      <c r="CV787" s="15"/>
      <c r="CW787" s="15"/>
      <c r="CX787" s="15"/>
      <c r="CY787" s="15"/>
      <c r="CZ787" s="15"/>
      <c r="DA787" s="15"/>
      <c r="DB787" s="15"/>
      <c r="DC787" s="15"/>
      <c r="DD787" s="15"/>
      <c r="DE787" s="15"/>
      <c r="DF787" s="15"/>
      <c r="DG787" s="15"/>
      <c r="DH787" s="15"/>
    </row>
    <row r="788" spans="1:112" ht="17.25" thickBo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5"/>
      <c r="CD788" s="15"/>
      <c r="CE788" s="15"/>
      <c r="CF788" s="15"/>
      <c r="CG788" s="15"/>
      <c r="CH788" s="15"/>
      <c r="CI788" s="15"/>
      <c r="CJ788" s="15"/>
      <c r="CK788" s="15"/>
      <c r="CL788" s="15"/>
      <c r="CM788" s="15"/>
      <c r="CN788" s="15"/>
      <c r="CO788" s="15"/>
      <c r="CP788" s="15"/>
      <c r="CQ788" s="15"/>
      <c r="CR788" s="15"/>
      <c r="CS788" s="15"/>
      <c r="CT788" s="15"/>
      <c r="CU788" s="15"/>
      <c r="CV788" s="15"/>
      <c r="CW788" s="15"/>
      <c r="CX788" s="15"/>
      <c r="CY788" s="15"/>
      <c r="CZ788" s="15"/>
      <c r="DA788" s="15"/>
      <c r="DB788" s="15"/>
      <c r="DC788" s="15"/>
      <c r="DD788" s="15"/>
      <c r="DE788" s="15"/>
      <c r="DF788" s="15"/>
      <c r="DG788" s="15"/>
      <c r="DH788" s="15"/>
    </row>
    <row r="789" spans="1:112" ht="17.25" thickBo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B789" s="15"/>
      <c r="CC789" s="15"/>
      <c r="CD789" s="15"/>
      <c r="CE789" s="15"/>
      <c r="CF789" s="15"/>
      <c r="CG789" s="15"/>
      <c r="CH789" s="15"/>
      <c r="CI789" s="15"/>
      <c r="CJ789" s="15"/>
      <c r="CK789" s="15"/>
      <c r="CL789" s="15"/>
      <c r="CM789" s="15"/>
      <c r="CN789" s="15"/>
      <c r="CO789" s="15"/>
      <c r="CP789" s="15"/>
      <c r="CQ789" s="15"/>
      <c r="CR789" s="15"/>
      <c r="CS789" s="15"/>
      <c r="CT789" s="15"/>
      <c r="CU789" s="15"/>
      <c r="CV789" s="15"/>
      <c r="CW789" s="15"/>
      <c r="CX789" s="15"/>
      <c r="CY789" s="15"/>
      <c r="CZ789" s="15"/>
      <c r="DA789" s="15"/>
      <c r="DB789" s="15"/>
      <c r="DC789" s="15"/>
      <c r="DD789" s="15"/>
      <c r="DE789" s="15"/>
      <c r="DF789" s="15"/>
      <c r="DG789" s="15"/>
      <c r="DH789" s="15"/>
    </row>
    <row r="790" spans="1:112" ht="17.25" thickBo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5"/>
      <c r="CC790" s="15"/>
      <c r="CD790" s="15"/>
      <c r="CE790" s="15"/>
      <c r="CF790" s="15"/>
      <c r="CG790" s="15"/>
      <c r="CH790" s="15"/>
      <c r="CI790" s="15"/>
      <c r="CJ790" s="15"/>
      <c r="CK790" s="15"/>
      <c r="CL790" s="15"/>
      <c r="CM790" s="15"/>
      <c r="CN790" s="15"/>
      <c r="CO790" s="15"/>
      <c r="CP790" s="15"/>
      <c r="CQ790" s="15"/>
      <c r="CR790" s="15"/>
      <c r="CS790" s="15"/>
      <c r="CT790" s="15"/>
      <c r="CU790" s="15"/>
      <c r="CV790" s="15"/>
      <c r="CW790" s="15"/>
      <c r="CX790" s="15"/>
      <c r="CY790" s="15"/>
      <c r="CZ790" s="15"/>
      <c r="DA790" s="15"/>
      <c r="DB790" s="15"/>
      <c r="DC790" s="15"/>
      <c r="DD790" s="15"/>
      <c r="DE790" s="15"/>
      <c r="DF790" s="15"/>
      <c r="DG790" s="15"/>
      <c r="DH790" s="15"/>
    </row>
    <row r="791" spans="1:112" ht="17.25" thickBo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  <c r="CB791" s="15"/>
      <c r="CC791" s="15"/>
      <c r="CD791" s="15"/>
      <c r="CE791" s="15"/>
      <c r="CF791" s="15"/>
      <c r="CG791" s="15"/>
      <c r="CH791" s="15"/>
      <c r="CI791" s="15"/>
      <c r="CJ791" s="15"/>
      <c r="CK791" s="15"/>
      <c r="CL791" s="15"/>
      <c r="CM791" s="15"/>
      <c r="CN791" s="15"/>
      <c r="CO791" s="15"/>
      <c r="CP791" s="15"/>
      <c r="CQ791" s="15"/>
      <c r="CR791" s="15"/>
      <c r="CS791" s="15"/>
      <c r="CT791" s="15"/>
      <c r="CU791" s="15"/>
      <c r="CV791" s="15"/>
      <c r="CW791" s="15"/>
      <c r="CX791" s="15"/>
      <c r="CY791" s="15"/>
      <c r="CZ791" s="15"/>
      <c r="DA791" s="15"/>
      <c r="DB791" s="15"/>
      <c r="DC791" s="15"/>
      <c r="DD791" s="15"/>
      <c r="DE791" s="15"/>
      <c r="DF791" s="15"/>
      <c r="DG791" s="15"/>
      <c r="DH791" s="15"/>
    </row>
    <row r="792" spans="1:112" ht="17.25" thickBo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  <c r="CB792" s="15"/>
      <c r="CC792" s="15"/>
      <c r="CD792" s="15"/>
      <c r="CE792" s="15"/>
      <c r="CF792" s="15"/>
      <c r="CG792" s="15"/>
      <c r="CH792" s="15"/>
      <c r="CI792" s="15"/>
      <c r="CJ792" s="15"/>
      <c r="CK792" s="15"/>
      <c r="CL792" s="15"/>
      <c r="CM792" s="15"/>
      <c r="CN792" s="15"/>
      <c r="CO792" s="15"/>
      <c r="CP792" s="15"/>
      <c r="CQ792" s="15"/>
      <c r="CR792" s="15"/>
      <c r="CS792" s="15"/>
      <c r="CT792" s="15"/>
      <c r="CU792" s="15"/>
      <c r="CV792" s="15"/>
      <c r="CW792" s="15"/>
      <c r="CX792" s="15"/>
      <c r="CY792" s="15"/>
      <c r="CZ792" s="15"/>
      <c r="DA792" s="15"/>
      <c r="DB792" s="15"/>
      <c r="DC792" s="15"/>
      <c r="DD792" s="15"/>
      <c r="DE792" s="15"/>
      <c r="DF792" s="15"/>
      <c r="DG792" s="15"/>
      <c r="DH792" s="15"/>
    </row>
    <row r="793" spans="1:112" ht="17.25" thickBo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  <c r="CB793" s="15"/>
      <c r="CC793" s="15"/>
      <c r="CD793" s="15"/>
      <c r="CE793" s="15"/>
      <c r="CF793" s="15"/>
      <c r="CG793" s="15"/>
      <c r="CH793" s="15"/>
      <c r="CI793" s="15"/>
      <c r="CJ793" s="15"/>
      <c r="CK793" s="15"/>
      <c r="CL793" s="15"/>
      <c r="CM793" s="15"/>
      <c r="CN793" s="15"/>
      <c r="CO793" s="15"/>
      <c r="CP793" s="15"/>
      <c r="CQ793" s="15"/>
      <c r="CR793" s="15"/>
      <c r="CS793" s="15"/>
      <c r="CT793" s="15"/>
      <c r="CU793" s="15"/>
      <c r="CV793" s="15"/>
      <c r="CW793" s="15"/>
      <c r="CX793" s="15"/>
      <c r="CY793" s="15"/>
      <c r="CZ793" s="15"/>
      <c r="DA793" s="15"/>
      <c r="DB793" s="15"/>
      <c r="DC793" s="15"/>
      <c r="DD793" s="15"/>
      <c r="DE793" s="15"/>
      <c r="DF793" s="15"/>
      <c r="DG793" s="15"/>
      <c r="DH793" s="15"/>
    </row>
    <row r="794" spans="1:112" ht="17.25" thickBo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  <c r="CB794" s="15"/>
      <c r="CC794" s="15"/>
      <c r="CD794" s="15"/>
      <c r="CE794" s="15"/>
      <c r="CF794" s="15"/>
      <c r="CG794" s="15"/>
      <c r="CH794" s="15"/>
      <c r="CI794" s="15"/>
      <c r="CJ794" s="15"/>
      <c r="CK794" s="15"/>
      <c r="CL794" s="15"/>
      <c r="CM794" s="15"/>
      <c r="CN794" s="15"/>
      <c r="CO794" s="15"/>
      <c r="CP794" s="15"/>
      <c r="CQ794" s="15"/>
      <c r="CR794" s="15"/>
      <c r="CS794" s="15"/>
      <c r="CT794" s="15"/>
      <c r="CU794" s="15"/>
      <c r="CV794" s="15"/>
      <c r="CW794" s="15"/>
      <c r="CX794" s="15"/>
      <c r="CY794" s="15"/>
      <c r="CZ794" s="15"/>
      <c r="DA794" s="15"/>
      <c r="DB794" s="15"/>
      <c r="DC794" s="15"/>
      <c r="DD794" s="15"/>
      <c r="DE794" s="15"/>
      <c r="DF794" s="15"/>
      <c r="DG794" s="15"/>
      <c r="DH794" s="15"/>
    </row>
    <row r="795" spans="1:112" ht="17.25" thickBo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  <c r="CG795" s="15"/>
      <c r="CH795" s="15"/>
      <c r="CI795" s="15"/>
      <c r="CJ795" s="15"/>
      <c r="CK795" s="15"/>
      <c r="CL795" s="15"/>
      <c r="CM795" s="15"/>
      <c r="CN795" s="15"/>
      <c r="CO795" s="15"/>
      <c r="CP795" s="15"/>
      <c r="CQ795" s="15"/>
      <c r="CR795" s="15"/>
      <c r="CS795" s="15"/>
      <c r="CT795" s="15"/>
      <c r="CU795" s="15"/>
      <c r="CV795" s="15"/>
      <c r="CW795" s="15"/>
      <c r="CX795" s="15"/>
      <c r="CY795" s="15"/>
      <c r="CZ795" s="15"/>
      <c r="DA795" s="15"/>
      <c r="DB795" s="15"/>
      <c r="DC795" s="15"/>
      <c r="DD795" s="15"/>
      <c r="DE795" s="15"/>
      <c r="DF795" s="15"/>
      <c r="DG795" s="15"/>
      <c r="DH795" s="15"/>
    </row>
    <row r="796" spans="1:112" ht="17.25" thickBo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  <c r="CB796" s="15"/>
      <c r="CC796" s="15"/>
      <c r="CD796" s="15"/>
      <c r="CE796" s="15"/>
      <c r="CF796" s="15"/>
      <c r="CG796" s="15"/>
      <c r="CH796" s="15"/>
      <c r="CI796" s="15"/>
      <c r="CJ796" s="15"/>
      <c r="CK796" s="15"/>
      <c r="CL796" s="15"/>
      <c r="CM796" s="15"/>
      <c r="CN796" s="15"/>
      <c r="CO796" s="15"/>
      <c r="CP796" s="15"/>
      <c r="CQ796" s="15"/>
      <c r="CR796" s="15"/>
      <c r="CS796" s="15"/>
      <c r="CT796" s="15"/>
      <c r="CU796" s="15"/>
      <c r="CV796" s="15"/>
      <c r="CW796" s="15"/>
      <c r="CX796" s="15"/>
      <c r="CY796" s="15"/>
      <c r="CZ796" s="15"/>
      <c r="DA796" s="15"/>
      <c r="DB796" s="15"/>
      <c r="DC796" s="15"/>
      <c r="DD796" s="15"/>
      <c r="DE796" s="15"/>
      <c r="DF796" s="15"/>
      <c r="DG796" s="15"/>
      <c r="DH796" s="15"/>
    </row>
    <row r="797" spans="1:112" ht="17.25" thickBo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  <c r="CB797" s="15"/>
      <c r="CC797" s="15"/>
      <c r="CD797" s="15"/>
      <c r="CE797" s="15"/>
      <c r="CF797" s="15"/>
      <c r="CG797" s="15"/>
      <c r="CH797" s="15"/>
      <c r="CI797" s="15"/>
      <c r="CJ797" s="15"/>
      <c r="CK797" s="15"/>
      <c r="CL797" s="15"/>
      <c r="CM797" s="15"/>
      <c r="CN797" s="15"/>
      <c r="CO797" s="15"/>
      <c r="CP797" s="15"/>
      <c r="CQ797" s="15"/>
      <c r="CR797" s="15"/>
      <c r="CS797" s="15"/>
      <c r="CT797" s="15"/>
      <c r="CU797" s="15"/>
      <c r="CV797" s="15"/>
      <c r="CW797" s="15"/>
      <c r="CX797" s="15"/>
      <c r="CY797" s="15"/>
      <c r="CZ797" s="15"/>
      <c r="DA797" s="15"/>
      <c r="DB797" s="15"/>
      <c r="DC797" s="15"/>
      <c r="DD797" s="15"/>
      <c r="DE797" s="15"/>
      <c r="DF797" s="15"/>
      <c r="DG797" s="15"/>
      <c r="DH797" s="15"/>
    </row>
    <row r="798" spans="1:112" ht="17.25" thickBo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5"/>
      <c r="CB798" s="15"/>
      <c r="CC798" s="15"/>
      <c r="CD798" s="15"/>
      <c r="CE798" s="15"/>
      <c r="CF798" s="15"/>
      <c r="CG798" s="15"/>
      <c r="CH798" s="15"/>
      <c r="CI798" s="15"/>
      <c r="CJ798" s="15"/>
      <c r="CK798" s="15"/>
      <c r="CL798" s="15"/>
      <c r="CM798" s="15"/>
      <c r="CN798" s="15"/>
      <c r="CO798" s="15"/>
      <c r="CP798" s="15"/>
      <c r="CQ798" s="15"/>
      <c r="CR798" s="15"/>
      <c r="CS798" s="15"/>
      <c r="CT798" s="15"/>
      <c r="CU798" s="15"/>
      <c r="CV798" s="15"/>
      <c r="CW798" s="15"/>
      <c r="CX798" s="15"/>
      <c r="CY798" s="15"/>
      <c r="CZ798" s="15"/>
      <c r="DA798" s="15"/>
      <c r="DB798" s="15"/>
      <c r="DC798" s="15"/>
      <c r="DD798" s="15"/>
      <c r="DE798" s="15"/>
      <c r="DF798" s="15"/>
      <c r="DG798" s="15"/>
      <c r="DH798" s="15"/>
    </row>
    <row r="799" spans="1:112" ht="17.25" thickBo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  <c r="CB799" s="15"/>
      <c r="CC799" s="15"/>
      <c r="CD799" s="15"/>
      <c r="CE799" s="15"/>
      <c r="CF799" s="15"/>
      <c r="CG799" s="15"/>
      <c r="CH799" s="15"/>
      <c r="CI799" s="15"/>
      <c r="CJ799" s="15"/>
      <c r="CK799" s="15"/>
      <c r="CL799" s="15"/>
      <c r="CM799" s="15"/>
      <c r="CN799" s="15"/>
      <c r="CO799" s="15"/>
      <c r="CP799" s="15"/>
      <c r="CQ799" s="15"/>
      <c r="CR799" s="15"/>
      <c r="CS799" s="15"/>
      <c r="CT799" s="15"/>
      <c r="CU799" s="15"/>
      <c r="CV799" s="15"/>
      <c r="CW799" s="15"/>
      <c r="CX799" s="15"/>
      <c r="CY799" s="15"/>
      <c r="CZ799" s="15"/>
      <c r="DA799" s="15"/>
      <c r="DB799" s="15"/>
      <c r="DC799" s="15"/>
      <c r="DD799" s="15"/>
      <c r="DE799" s="15"/>
      <c r="DF799" s="15"/>
      <c r="DG799" s="15"/>
      <c r="DH799" s="15"/>
    </row>
    <row r="800" spans="1:112" ht="17.25" thickBo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  <c r="CB800" s="15"/>
      <c r="CC800" s="15"/>
      <c r="CD800" s="15"/>
      <c r="CE800" s="15"/>
      <c r="CF800" s="15"/>
      <c r="CG800" s="15"/>
      <c r="CH800" s="15"/>
      <c r="CI800" s="15"/>
      <c r="CJ800" s="15"/>
      <c r="CK800" s="15"/>
      <c r="CL800" s="15"/>
      <c r="CM800" s="15"/>
      <c r="CN800" s="15"/>
      <c r="CO800" s="15"/>
      <c r="CP800" s="15"/>
      <c r="CQ800" s="15"/>
      <c r="CR800" s="15"/>
      <c r="CS800" s="15"/>
      <c r="CT800" s="15"/>
      <c r="CU800" s="15"/>
      <c r="CV800" s="15"/>
      <c r="CW800" s="15"/>
      <c r="CX800" s="15"/>
      <c r="CY800" s="15"/>
      <c r="CZ800" s="15"/>
      <c r="DA800" s="15"/>
      <c r="DB800" s="15"/>
      <c r="DC800" s="15"/>
      <c r="DD800" s="15"/>
      <c r="DE800" s="15"/>
      <c r="DF800" s="15"/>
      <c r="DG800" s="15"/>
      <c r="DH800" s="15"/>
    </row>
    <row r="801" spans="1:112" ht="17.25" thickBo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5"/>
      <c r="CB801" s="15"/>
      <c r="CC801" s="15"/>
      <c r="CD801" s="15"/>
      <c r="CE801" s="15"/>
      <c r="CF801" s="15"/>
      <c r="CG801" s="15"/>
      <c r="CH801" s="15"/>
      <c r="CI801" s="15"/>
      <c r="CJ801" s="15"/>
      <c r="CK801" s="15"/>
      <c r="CL801" s="15"/>
      <c r="CM801" s="15"/>
      <c r="CN801" s="15"/>
      <c r="CO801" s="15"/>
      <c r="CP801" s="15"/>
      <c r="CQ801" s="15"/>
      <c r="CR801" s="15"/>
      <c r="CS801" s="15"/>
      <c r="CT801" s="15"/>
      <c r="CU801" s="15"/>
      <c r="CV801" s="15"/>
      <c r="CW801" s="15"/>
      <c r="CX801" s="15"/>
      <c r="CY801" s="15"/>
      <c r="CZ801" s="15"/>
      <c r="DA801" s="15"/>
      <c r="DB801" s="15"/>
      <c r="DC801" s="15"/>
      <c r="DD801" s="15"/>
      <c r="DE801" s="15"/>
      <c r="DF801" s="15"/>
      <c r="DG801" s="15"/>
      <c r="DH801" s="15"/>
    </row>
    <row r="802" spans="1:112" ht="17.25" thickBo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  <c r="CB802" s="15"/>
      <c r="CC802" s="15"/>
      <c r="CD802" s="15"/>
      <c r="CE802" s="15"/>
      <c r="CF802" s="15"/>
      <c r="CG802" s="15"/>
      <c r="CH802" s="15"/>
      <c r="CI802" s="15"/>
      <c r="CJ802" s="15"/>
      <c r="CK802" s="15"/>
      <c r="CL802" s="15"/>
      <c r="CM802" s="15"/>
      <c r="CN802" s="15"/>
      <c r="CO802" s="15"/>
      <c r="CP802" s="15"/>
      <c r="CQ802" s="15"/>
      <c r="CR802" s="15"/>
      <c r="CS802" s="15"/>
      <c r="CT802" s="15"/>
      <c r="CU802" s="15"/>
      <c r="CV802" s="15"/>
      <c r="CW802" s="15"/>
      <c r="CX802" s="15"/>
      <c r="CY802" s="15"/>
      <c r="CZ802" s="15"/>
      <c r="DA802" s="15"/>
      <c r="DB802" s="15"/>
      <c r="DC802" s="15"/>
      <c r="DD802" s="15"/>
      <c r="DE802" s="15"/>
      <c r="DF802" s="15"/>
      <c r="DG802" s="15"/>
      <c r="DH802" s="15"/>
    </row>
    <row r="803" spans="1:112" ht="17.25" thickBo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5"/>
      <c r="CB803" s="15"/>
      <c r="CC803" s="15"/>
      <c r="CD803" s="15"/>
      <c r="CE803" s="15"/>
      <c r="CF803" s="15"/>
      <c r="CG803" s="15"/>
      <c r="CH803" s="15"/>
      <c r="CI803" s="15"/>
      <c r="CJ803" s="15"/>
      <c r="CK803" s="15"/>
      <c r="CL803" s="15"/>
      <c r="CM803" s="15"/>
      <c r="CN803" s="15"/>
      <c r="CO803" s="15"/>
      <c r="CP803" s="15"/>
      <c r="CQ803" s="15"/>
      <c r="CR803" s="15"/>
      <c r="CS803" s="15"/>
      <c r="CT803" s="15"/>
      <c r="CU803" s="15"/>
      <c r="CV803" s="15"/>
      <c r="CW803" s="15"/>
      <c r="CX803" s="15"/>
      <c r="CY803" s="15"/>
      <c r="CZ803" s="15"/>
      <c r="DA803" s="15"/>
      <c r="DB803" s="15"/>
      <c r="DC803" s="15"/>
      <c r="DD803" s="15"/>
      <c r="DE803" s="15"/>
      <c r="DF803" s="15"/>
      <c r="DG803" s="15"/>
      <c r="DH803" s="15"/>
    </row>
    <row r="804" spans="1:112" ht="17.25" thickBo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  <c r="CB804" s="15"/>
      <c r="CC804" s="15"/>
      <c r="CD804" s="15"/>
      <c r="CE804" s="15"/>
      <c r="CF804" s="15"/>
      <c r="CG804" s="15"/>
      <c r="CH804" s="15"/>
      <c r="CI804" s="15"/>
      <c r="CJ804" s="15"/>
      <c r="CK804" s="15"/>
      <c r="CL804" s="15"/>
      <c r="CM804" s="15"/>
      <c r="CN804" s="15"/>
      <c r="CO804" s="15"/>
      <c r="CP804" s="15"/>
      <c r="CQ804" s="15"/>
      <c r="CR804" s="15"/>
      <c r="CS804" s="15"/>
      <c r="CT804" s="15"/>
      <c r="CU804" s="15"/>
      <c r="CV804" s="15"/>
      <c r="CW804" s="15"/>
      <c r="CX804" s="15"/>
      <c r="CY804" s="15"/>
      <c r="CZ804" s="15"/>
      <c r="DA804" s="15"/>
      <c r="DB804" s="15"/>
      <c r="DC804" s="15"/>
      <c r="DD804" s="15"/>
      <c r="DE804" s="15"/>
      <c r="DF804" s="15"/>
      <c r="DG804" s="15"/>
      <c r="DH804" s="15"/>
    </row>
    <row r="805" spans="1:112" ht="17.25" thickBo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5"/>
      <c r="CB805" s="15"/>
      <c r="CC805" s="15"/>
      <c r="CD805" s="15"/>
      <c r="CE805" s="15"/>
      <c r="CF805" s="15"/>
      <c r="CG805" s="15"/>
      <c r="CH805" s="15"/>
      <c r="CI805" s="15"/>
      <c r="CJ805" s="15"/>
      <c r="CK805" s="15"/>
      <c r="CL805" s="15"/>
      <c r="CM805" s="15"/>
      <c r="CN805" s="15"/>
      <c r="CO805" s="15"/>
      <c r="CP805" s="15"/>
      <c r="CQ805" s="15"/>
      <c r="CR805" s="15"/>
      <c r="CS805" s="15"/>
      <c r="CT805" s="15"/>
      <c r="CU805" s="15"/>
      <c r="CV805" s="15"/>
      <c r="CW805" s="15"/>
      <c r="CX805" s="15"/>
      <c r="CY805" s="15"/>
      <c r="CZ805" s="15"/>
      <c r="DA805" s="15"/>
      <c r="DB805" s="15"/>
      <c r="DC805" s="15"/>
      <c r="DD805" s="15"/>
      <c r="DE805" s="15"/>
      <c r="DF805" s="15"/>
      <c r="DG805" s="15"/>
      <c r="DH805" s="15"/>
    </row>
    <row r="806" spans="1:112" ht="17.25" thickBo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5"/>
      <c r="CD806" s="15"/>
      <c r="CE806" s="15"/>
      <c r="CF806" s="15"/>
      <c r="CG806" s="15"/>
      <c r="CH806" s="15"/>
      <c r="CI806" s="15"/>
      <c r="CJ806" s="15"/>
      <c r="CK806" s="15"/>
      <c r="CL806" s="15"/>
      <c r="CM806" s="15"/>
      <c r="CN806" s="15"/>
      <c r="CO806" s="15"/>
      <c r="CP806" s="15"/>
      <c r="CQ806" s="15"/>
      <c r="CR806" s="15"/>
      <c r="CS806" s="15"/>
      <c r="CT806" s="15"/>
      <c r="CU806" s="15"/>
      <c r="CV806" s="15"/>
      <c r="CW806" s="15"/>
      <c r="CX806" s="15"/>
      <c r="CY806" s="15"/>
      <c r="CZ806" s="15"/>
      <c r="DA806" s="15"/>
      <c r="DB806" s="15"/>
      <c r="DC806" s="15"/>
      <c r="DD806" s="15"/>
      <c r="DE806" s="15"/>
      <c r="DF806" s="15"/>
      <c r="DG806" s="15"/>
      <c r="DH806" s="15"/>
    </row>
    <row r="807" spans="1:112" ht="17.25" thickBo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5"/>
      <c r="CB807" s="15"/>
      <c r="CC807" s="15"/>
      <c r="CD807" s="15"/>
      <c r="CE807" s="15"/>
      <c r="CF807" s="15"/>
      <c r="CG807" s="15"/>
      <c r="CH807" s="15"/>
      <c r="CI807" s="15"/>
      <c r="CJ807" s="15"/>
      <c r="CK807" s="15"/>
      <c r="CL807" s="15"/>
      <c r="CM807" s="15"/>
      <c r="CN807" s="15"/>
      <c r="CO807" s="15"/>
      <c r="CP807" s="15"/>
      <c r="CQ807" s="15"/>
      <c r="CR807" s="15"/>
      <c r="CS807" s="15"/>
      <c r="CT807" s="15"/>
      <c r="CU807" s="15"/>
      <c r="CV807" s="15"/>
      <c r="CW807" s="15"/>
      <c r="CX807" s="15"/>
      <c r="CY807" s="15"/>
      <c r="CZ807" s="15"/>
      <c r="DA807" s="15"/>
      <c r="DB807" s="15"/>
      <c r="DC807" s="15"/>
      <c r="DD807" s="15"/>
      <c r="DE807" s="15"/>
      <c r="DF807" s="15"/>
      <c r="DG807" s="15"/>
      <c r="DH807" s="15"/>
    </row>
    <row r="808" spans="1:112" ht="17.25" thickBo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5"/>
      <c r="CB808" s="15"/>
      <c r="CC808" s="15"/>
      <c r="CD808" s="15"/>
      <c r="CE808" s="15"/>
      <c r="CF808" s="15"/>
      <c r="CG808" s="15"/>
      <c r="CH808" s="15"/>
      <c r="CI808" s="15"/>
      <c r="CJ808" s="15"/>
      <c r="CK808" s="15"/>
      <c r="CL808" s="15"/>
      <c r="CM808" s="15"/>
      <c r="CN808" s="15"/>
      <c r="CO808" s="15"/>
      <c r="CP808" s="15"/>
      <c r="CQ808" s="15"/>
      <c r="CR808" s="15"/>
      <c r="CS808" s="15"/>
      <c r="CT808" s="15"/>
      <c r="CU808" s="15"/>
      <c r="CV808" s="15"/>
      <c r="CW808" s="15"/>
      <c r="CX808" s="15"/>
      <c r="CY808" s="15"/>
      <c r="CZ808" s="15"/>
      <c r="DA808" s="15"/>
      <c r="DB808" s="15"/>
      <c r="DC808" s="15"/>
      <c r="DD808" s="15"/>
      <c r="DE808" s="15"/>
      <c r="DF808" s="15"/>
      <c r="DG808" s="15"/>
      <c r="DH808" s="15"/>
    </row>
    <row r="809" spans="1:112" ht="17.25" thickBo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5"/>
      <c r="CB809" s="15"/>
      <c r="CC809" s="15"/>
      <c r="CD809" s="15"/>
      <c r="CE809" s="15"/>
      <c r="CF809" s="15"/>
      <c r="CG809" s="15"/>
      <c r="CH809" s="15"/>
      <c r="CI809" s="15"/>
      <c r="CJ809" s="15"/>
      <c r="CK809" s="15"/>
      <c r="CL809" s="15"/>
      <c r="CM809" s="15"/>
      <c r="CN809" s="15"/>
      <c r="CO809" s="15"/>
      <c r="CP809" s="15"/>
      <c r="CQ809" s="15"/>
      <c r="CR809" s="15"/>
      <c r="CS809" s="15"/>
      <c r="CT809" s="15"/>
      <c r="CU809" s="15"/>
      <c r="CV809" s="15"/>
      <c r="CW809" s="15"/>
      <c r="CX809" s="15"/>
      <c r="CY809" s="15"/>
      <c r="CZ809" s="15"/>
      <c r="DA809" s="15"/>
      <c r="DB809" s="15"/>
      <c r="DC809" s="15"/>
      <c r="DD809" s="15"/>
      <c r="DE809" s="15"/>
      <c r="DF809" s="15"/>
      <c r="DG809" s="15"/>
      <c r="DH809" s="15"/>
    </row>
    <row r="810" spans="1:112" ht="17.25" thickBo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  <c r="CB810" s="15"/>
      <c r="CC810" s="15"/>
      <c r="CD810" s="15"/>
      <c r="CE810" s="15"/>
      <c r="CF810" s="15"/>
      <c r="CG810" s="15"/>
      <c r="CH810" s="15"/>
      <c r="CI810" s="15"/>
      <c r="CJ810" s="15"/>
      <c r="CK810" s="15"/>
      <c r="CL810" s="15"/>
      <c r="CM810" s="15"/>
      <c r="CN810" s="15"/>
      <c r="CO810" s="15"/>
      <c r="CP810" s="15"/>
      <c r="CQ810" s="15"/>
      <c r="CR810" s="15"/>
      <c r="CS810" s="15"/>
      <c r="CT810" s="15"/>
      <c r="CU810" s="15"/>
      <c r="CV810" s="15"/>
      <c r="CW810" s="15"/>
      <c r="CX810" s="15"/>
      <c r="CY810" s="15"/>
      <c r="CZ810" s="15"/>
      <c r="DA810" s="15"/>
      <c r="DB810" s="15"/>
      <c r="DC810" s="15"/>
      <c r="DD810" s="15"/>
      <c r="DE810" s="15"/>
      <c r="DF810" s="15"/>
      <c r="DG810" s="15"/>
      <c r="DH810" s="15"/>
    </row>
    <row r="811" spans="1:112" ht="17.25" thickBo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  <c r="CB811" s="15"/>
      <c r="CC811" s="15"/>
      <c r="CD811" s="15"/>
      <c r="CE811" s="15"/>
      <c r="CF811" s="15"/>
      <c r="CG811" s="15"/>
      <c r="CH811" s="15"/>
      <c r="CI811" s="15"/>
      <c r="CJ811" s="15"/>
      <c r="CK811" s="15"/>
      <c r="CL811" s="15"/>
      <c r="CM811" s="15"/>
      <c r="CN811" s="15"/>
      <c r="CO811" s="15"/>
      <c r="CP811" s="15"/>
      <c r="CQ811" s="15"/>
      <c r="CR811" s="15"/>
      <c r="CS811" s="15"/>
      <c r="CT811" s="15"/>
      <c r="CU811" s="15"/>
      <c r="CV811" s="15"/>
      <c r="CW811" s="15"/>
      <c r="CX811" s="15"/>
      <c r="CY811" s="15"/>
      <c r="CZ811" s="15"/>
      <c r="DA811" s="15"/>
      <c r="DB811" s="15"/>
      <c r="DC811" s="15"/>
      <c r="DD811" s="15"/>
      <c r="DE811" s="15"/>
      <c r="DF811" s="15"/>
      <c r="DG811" s="15"/>
      <c r="DH811" s="15"/>
    </row>
    <row r="812" spans="1:112" ht="17.25" thickBo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5"/>
      <c r="CD812" s="15"/>
      <c r="CE812" s="15"/>
      <c r="CF812" s="15"/>
      <c r="CG812" s="15"/>
      <c r="CH812" s="15"/>
      <c r="CI812" s="15"/>
      <c r="CJ812" s="15"/>
      <c r="CK812" s="15"/>
      <c r="CL812" s="15"/>
      <c r="CM812" s="15"/>
      <c r="CN812" s="15"/>
      <c r="CO812" s="15"/>
      <c r="CP812" s="15"/>
      <c r="CQ812" s="15"/>
      <c r="CR812" s="15"/>
      <c r="CS812" s="15"/>
      <c r="CT812" s="15"/>
      <c r="CU812" s="15"/>
      <c r="CV812" s="15"/>
      <c r="CW812" s="15"/>
      <c r="CX812" s="15"/>
      <c r="CY812" s="15"/>
      <c r="CZ812" s="15"/>
      <c r="DA812" s="15"/>
      <c r="DB812" s="15"/>
      <c r="DC812" s="15"/>
      <c r="DD812" s="15"/>
      <c r="DE812" s="15"/>
      <c r="DF812" s="15"/>
      <c r="DG812" s="15"/>
      <c r="DH812" s="15"/>
    </row>
    <row r="813" spans="1:112" ht="17.25" thickBo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  <c r="CB813" s="15"/>
      <c r="CC813" s="15"/>
      <c r="CD813" s="15"/>
      <c r="CE813" s="15"/>
      <c r="CF813" s="15"/>
      <c r="CG813" s="15"/>
      <c r="CH813" s="15"/>
      <c r="CI813" s="15"/>
      <c r="CJ813" s="15"/>
      <c r="CK813" s="15"/>
      <c r="CL813" s="15"/>
      <c r="CM813" s="15"/>
      <c r="CN813" s="15"/>
      <c r="CO813" s="15"/>
      <c r="CP813" s="15"/>
      <c r="CQ813" s="15"/>
      <c r="CR813" s="15"/>
      <c r="CS813" s="15"/>
      <c r="CT813" s="15"/>
      <c r="CU813" s="15"/>
      <c r="CV813" s="15"/>
      <c r="CW813" s="15"/>
      <c r="CX813" s="15"/>
      <c r="CY813" s="15"/>
      <c r="CZ813" s="15"/>
      <c r="DA813" s="15"/>
      <c r="DB813" s="15"/>
      <c r="DC813" s="15"/>
      <c r="DD813" s="15"/>
      <c r="DE813" s="15"/>
      <c r="DF813" s="15"/>
      <c r="DG813" s="15"/>
      <c r="DH813" s="15"/>
    </row>
    <row r="814" spans="1:112" ht="17.25" thickBo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  <c r="CB814" s="15"/>
      <c r="CC814" s="15"/>
      <c r="CD814" s="15"/>
      <c r="CE814" s="15"/>
      <c r="CF814" s="15"/>
      <c r="CG814" s="15"/>
      <c r="CH814" s="15"/>
      <c r="CI814" s="15"/>
      <c r="CJ814" s="15"/>
      <c r="CK814" s="15"/>
      <c r="CL814" s="15"/>
      <c r="CM814" s="15"/>
      <c r="CN814" s="15"/>
      <c r="CO814" s="15"/>
      <c r="CP814" s="15"/>
      <c r="CQ814" s="15"/>
      <c r="CR814" s="15"/>
      <c r="CS814" s="15"/>
      <c r="CT814" s="15"/>
      <c r="CU814" s="15"/>
      <c r="CV814" s="15"/>
      <c r="CW814" s="15"/>
      <c r="CX814" s="15"/>
      <c r="CY814" s="15"/>
      <c r="CZ814" s="15"/>
      <c r="DA814" s="15"/>
      <c r="DB814" s="15"/>
      <c r="DC814" s="15"/>
      <c r="DD814" s="15"/>
      <c r="DE814" s="15"/>
      <c r="DF814" s="15"/>
      <c r="DG814" s="15"/>
      <c r="DH814" s="15"/>
    </row>
    <row r="815" spans="1:112" ht="17.25" thickBo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  <c r="CB815" s="15"/>
      <c r="CC815" s="15"/>
      <c r="CD815" s="15"/>
      <c r="CE815" s="15"/>
      <c r="CF815" s="15"/>
      <c r="CG815" s="15"/>
      <c r="CH815" s="15"/>
      <c r="CI815" s="15"/>
      <c r="CJ815" s="15"/>
      <c r="CK815" s="15"/>
      <c r="CL815" s="15"/>
      <c r="CM815" s="15"/>
      <c r="CN815" s="15"/>
      <c r="CO815" s="15"/>
      <c r="CP815" s="15"/>
      <c r="CQ815" s="15"/>
      <c r="CR815" s="15"/>
      <c r="CS815" s="15"/>
      <c r="CT815" s="15"/>
      <c r="CU815" s="15"/>
      <c r="CV815" s="15"/>
      <c r="CW815" s="15"/>
      <c r="CX815" s="15"/>
      <c r="CY815" s="15"/>
      <c r="CZ815" s="15"/>
      <c r="DA815" s="15"/>
      <c r="DB815" s="15"/>
      <c r="DC815" s="15"/>
      <c r="DD815" s="15"/>
      <c r="DE815" s="15"/>
      <c r="DF815" s="15"/>
      <c r="DG815" s="15"/>
      <c r="DH815" s="15"/>
    </row>
    <row r="816" spans="1:112" ht="17.25" thickBo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5"/>
      <c r="CB816" s="15"/>
      <c r="CC816" s="15"/>
      <c r="CD816" s="15"/>
      <c r="CE816" s="15"/>
      <c r="CF816" s="15"/>
      <c r="CG816" s="15"/>
      <c r="CH816" s="15"/>
      <c r="CI816" s="15"/>
      <c r="CJ816" s="15"/>
      <c r="CK816" s="15"/>
      <c r="CL816" s="15"/>
      <c r="CM816" s="15"/>
      <c r="CN816" s="15"/>
      <c r="CO816" s="15"/>
      <c r="CP816" s="15"/>
      <c r="CQ816" s="15"/>
      <c r="CR816" s="15"/>
      <c r="CS816" s="15"/>
      <c r="CT816" s="15"/>
      <c r="CU816" s="15"/>
      <c r="CV816" s="15"/>
      <c r="CW816" s="15"/>
      <c r="CX816" s="15"/>
      <c r="CY816" s="15"/>
      <c r="CZ816" s="15"/>
      <c r="DA816" s="15"/>
      <c r="DB816" s="15"/>
      <c r="DC816" s="15"/>
      <c r="DD816" s="15"/>
      <c r="DE816" s="15"/>
      <c r="DF816" s="15"/>
      <c r="DG816" s="15"/>
      <c r="DH816" s="15"/>
    </row>
    <row r="817" spans="1:112" ht="17.25" thickBo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  <c r="CA817" s="15"/>
      <c r="CB817" s="15"/>
      <c r="CC817" s="15"/>
      <c r="CD817" s="15"/>
      <c r="CE817" s="15"/>
      <c r="CF817" s="15"/>
      <c r="CG817" s="15"/>
      <c r="CH817" s="15"/>
      <c r="CI817" s="15"/>
      <c r="CJ817" s="15"/>
      <c r="CK817" s="15"/>
      <c r="CL817" s="15"/>
      <c r="CM817" s="15"/>
      <c r="CN817" s="15"/>
      <c r="CO817" s="15"/>
      <c r="CP817" s="15"/>
      <c r="CQ817" s="15"/>
      <c r="CR817" s="15"/>
      <c r="CS817" s="15"/>
      <c r="CT817" s="15"/>
      <c r="CU817" s="15"/>
      <c r="CV817" s="15"/>
      <c r="CW817" s="15"/>
      <c r="CX817" s="15"/>
      <c r="CY817" s="15"/>
      <c r="CZ817" s="15"/>
      <c r="DA817" s="15"/>
      <c r="DB817" s="15"/>
      <c r="DC817" s="15"/>
      <c r="DD817" s="15"/>
      <c r="DE817" s="15"/>
      <c r="DF817" s="15"/>
      <c r="DG817" s="15"/>
      <c r="DH817" s="15"/>
    </row>
    <row r="818" spans="1:112" ht="17.25" thickBo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5"/>
      <c r="CB818" s="15"/>
      <c r="CC818" s="15"/>
      <c r="CD818" s="15"/>
      <c r="CE818" s="15"/>
      <c r="CF818" s="15"/>
      <c r="CG818" s="15"/>
      <c r="CH818" s="15"/>
      <c r="CI818" s="15"/>
      <c r="CJ818" s="15"/>
      <c r="CK818" s="15"/>
      <c r="CL818" s="15"/>
      <c r="CM818" s="15"/>
      <c r="CN818" s="15"/>
      <c r="CO818" s="15"/>
      <c r="CP818" s="15"/>
      <c r="CQ818" s="15"/>
      <c r="CR818" s="15"/>
      <c r="CS818" s="15"/>
      <c r="CT818" s="15"/>
      <c r="CU818" s="15"/>
      <c r="CV818" s="15"/>
      <c r="CW818" s="15"/>
      <c r="CX818" s="15"/>
      <c r="CY818" s="15"/>
      <c r="CZ818" s="15"/>
      <c r="DA818" s="15"/>
      <c r="DB818" s="15"/>
      <c r="DC818" s="15"/>
      <c r="DD818" s="15"/>
      <c r="DE818" s="15"/>
      <c r="DF818" s="15"/>
      <c r="DG818" s="15"/>
      <c r="DH818" s="15"/>
    </row>
    <row r="819" spans="1:112" ht="17.25" thickBo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  <c r="CB819" s="15"/>
      <c r="CC819" s="15"/>
      <c r="CD819" s="15"/>
      <c r="CE819" s="15"/>
      <c r="CF819" s="15"/>
      <c r="CG819" s="15"/>
      <c r="CH819" s="15"/>
      <c r="CI819" s="15"/>
      <c r="CJ819" s="15"/>
      <c r="CK819" s="15"/>
      <c r="CL819" s="15"/>
      <c r="CM819" s="15"/>
      <c r="CN819" s="15"/>
      <c r="CO819" s="15"/>
      <c r="CP819" s="15"/>
      <c r="CQ819" s="15"/>
      <c r="CR819" s="15"/>
      <c r="CS819" s="15"/>
      <c r="CT819" s="15"/>
      <c r="CU819" s="15"/>
      <c r="CV819" s="15"/>
      <c r="CW819" s="15"/>
      <c r="CX819" s="15"/>
      <c r="CY819" s="15"/>
      <c r="CZ819" s="15"/>
      <c r="DA819" s="15"/>
      <c r="DB819" s="15"/>
      <c r="DC819" s="15"/>
      <c r="DD819" s="15"/>
      <c r="DE819" s="15"/>
      <c r="DF819" s="15"/>
      <c r="DG819" s="15"/>
      <c r="DH819" s="15"/>
    </row>
    <row r="820" spans="1:112" ht="17.25" thickBo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  <c r="CB820" s="15"/>
      <c r="CC820" s="15"/>
      <c r="CD820" s="15"/>
      <c r="CE820" s="15"/>
      <c r="CF820" s="15"/>
      <c r="CG820" s="15"/>
      <c r="CH820" s="15"/>
      <c r="CI820" s="15"/>
      <c r="CJ820" s="15"/>
      <c r="CK820" s="15"/>
      <c r="CL820" s="15"/>
      <c r="CM820" s="15"/>
      <c r="CN820" s="15"/>
      <c r="CO820" s="15"/>
      <c r="CP820" s="15"/>
      <c r="CQ820" s="15"/>
      <c r="CR820" s="15"/>
      <c r="CS820" s="15"/>
      <c r="CT820" s="15"/>
      <c r="CU820" s="15"/>
      <c r="CV820" s="15"/>
      <c r="CW820" s="15"/>
      <c r="CX820" s="15"/>
      <c r="CY820" s="15"/>
      <c r="CZ820" s="15"/>
      <c r="DA820" s="15"/>
      <c r="DB820" s="15"/>
      <c r="DC820" s="15"/>
      <c r="DD820" s="15"/>
      <c r="DE820" s="15"/>
      <c r="DF820" s="15"/>
      <c r="DG820" s="15"/>
      <c r="DH820" s="15"/>
    </row>
    <row r="821" spans="1:112" ht="17.25" thickBo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  <c r="CA821" s="15"/>
      <c r="CB821" s="15"/>
      <c r="CC821" s="15"/>
      <c r="CD821" s="15"/>
      <c r="CE821" s="15"/>
      <c r="CF821" s="15"/>
      <c r="CG821" s="15"/>
      <c r="CH821" s="15"/>
      <c r="CI821" s="15"/>
      <c r="CJ821" s="15"/>
      <c r="CK821" s="15"/>
      <c r="CL821" s="15"/>
      <c r="CM821" s="15"/>
      <c r="CN821" s="15"/>
      <c r="CO821" s="15"/>
      <c r="CP821" s="15"/>
      <c r="CQ821" s="15"/>
      <c r="CR821" s="15"/>
      <c r="CS821" s="15"/>
      <c r="CT821" s="15"/>
      <c r="CU821" s="15"/>
      <c r="CV821" s="15"/>
      <c r="CW821" s="15"/>
      <c r="CX821" s="15"/>
      <c r="CY821" s="15"/>
      <c r="CZ821" s="15"/>
      <c r="DA821" s="15"/>
      <c r="DB821" s="15"/>
      <c r="DC821" s="15"/>
      <c r="DD821" s="15"/>
      <c r="DE821" s="15"/>
      <c r="DF821" s="15"/>
      <c r="DG821" s="15"/>
      <c r="DH821" s="15"/>
    </row>
    <row r="822" spans="1:112" ht="17.25" thickBo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  <c r="CA822" s="15"/>
      <c r="CB822" s="15"/>
      <c r="CC822" s="15"/>
      <c r="CD822" s="15"/>
      <c r="CE822" s="15"/>
      <c r="CF822" s="15"/>
      <c r="CG822" s="15"/>
      <c r="CH822" s="15"/>
      <c r="CI822" s="15"/>
      <c r="CJ822" s="15"/>
      <c r="CK822" s="15"/>
      <c r="CL822" s="15"/>
      <c r="CM822" s="15"/>
      <c r="CN822" s="15"/>
      <c r="CO822" s="15"/>
      <c r="CP822" s="15"/>
      <c r="CQ822" s="15"/>
      <c r="CR822" s="15"/>
      <c r="CS822" s="15"/>
      <c r="CT822" s="15"/>
      <c r="CU822" s="15"/>
      <c r="CV822" s="15"/>
      <c r="CW822" s="15"/>
      <c r="CX822" s="15"/>
      <c r="CY822" s="15"/>
      <c r="CZ822" s="15"/>
      <c r="DA822" s="15"/>
      <c r="DB822" s="15"/>
      <c r="DC822" s="15"/>
      <c r="DD822" s="15"/>
      <c r="DE822" s="15"/>
      <c r="DF822" s="15"/>
      <c r="DG822" s="15"/>
      <c r="DH822" s="15"/>
    </row>
    <row r="823" spans="1:112" ht="17.25" thickBo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  <c r="CA823" s="15"/>
      <c r="CB823" s="15"/>
      <c r="CC823" s="15"/>
      <c r="CD823" s="15"/>
      <c r="CE823" s="15"/>
      <c r="CF823" s="15"/>
      <c r="CG823" s="15"/>
      <c r="CH823" s="15"/>
      <c r="CI823" s="15"/>
      <c r="CJ823" s="15"/>
      <c r="CK823" s="15"/>
      <c r="CL823" s="15"/>
      <c r="CM823" s="15"/>
      <c r="CN823" s="15"/>
      <c r="CO823" s="15"/>
      <c r="CP823" s="15"/>
      <c r="CQ823" s="15"/>
      <c r="CR823" s="15"/>
      <c r="CS823" s="15"/>
      <c r="CT823" s="15"/>
      <c r="CU823" s="15"/>
      <c r="CV823" s="15"/>
      <c r="CW823" s="15"/>
      <c r="CX823" s="15"/>
      <c r="CY823" s="15"/>
      <c r="CZ823" s="15"/>
      <c r="DA823" s="15"/>
      <c r="DB823" s="15"/>
      <c r="DC823" s="15"/>
      <c r="DD823" s="15"/>
      <c r="DE823" s="15"/>
      <c r="DF823" s="15"/>
      <c r="DG823" s="15"/>
      <c r="DH823" s="15"/>
    </row>
    <row r="824" spans="1:112" ht="17.25" thickBo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  <c r="CA824" s="15"/>
      <c r="CB824" s="15"/>
      <c r="CC824" s="15"/>
      <c r="CD824" s="15"/>
      <c r="CE824" s="15"/>
      <c r="CF824" s="15"/>
      <c r="CG824" s="15"/>
      <c r="CH824" s="15"/>
      <c r="CI824" s="15"/>
      <c r="CJ824" s="15"/>
      <c r="CK824" s="15"/>
      <c r="CL824" s="15"/>
      <c r="CM824" s="15"/>
      <c r="CN824" s="15"/>
      <c r="CO824" s="15"/>
      <c r="CP824" s="15"/>
      <c r="CQ824" s="15"/>
      <c r="CR824" s="15"/>
      <c r="CS824" s="15"/>
      <c r="CT824" s="15"/>
      <c r="CU824" s="15"/>
      <c r="CV824" s="15"/>
      <c r="CW824" s="15"/>
      <c r="CX824" s="15"/>
      <c r="CY824" s="15"/>
      <c r="CZ824" s="15"/>
      <c r="DA824" s="15"/>
      <c r="DB824" s="15"/>
      <c r="DC824" s="15"/>
      <c r="DD824" s="15"/>
      <c r="DE824" s="15"/>
      <c r="DF824" s="15"/>
      <c r="DG824" s="15"/>
      <c r="DH824" s="15"/>
    </row>
    <row r="825" spans="1:112" ht="17.25" thickBo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  <c r="CA825" s="15"/>
      <c r="CB825" s="15"/>
      <c r="CC825" s="15"/>
      <c r="CD825" s="15"/>
      <c r="CE825" s="15"/>
      <c r="CF825" s="15"/>
      <c r="CG825" s="15"/>
      <c r="CH825" s="15"/>
      <c r="CI825" s="15"/>
      <c r="CJ825" s="15"/>
      <c r="CK825" s="15"/>
      <c r="CL825" s="15"/>
      <c r="CM825" s="15"/>
      <c r="CN825" s="15"/>
      <c r="CO825" s="15"/>
      <c r="CP825" s="15"/>
      <c r="CQ825" s="15"/>
      <c r="CR825" s="15"/>
      <c r="CS825" s="15"/>
      <c r="CT825" s="15"/>
      <c r="CU825" s="15"/>
      <c r="CV825" s="15"/>
      <c r="CW825" s="15"/>
      <c r="CX825" s="15"/>
      <c r="CY825" s="15"/>
      <c r="CZ825" s="15"/>
      <c r="DA825" s="15"/>
      <c r="DB825" s="15"/>
      <c r="DC825" s="15"/>
      <c r="DD825" s="15"/>
      <c r="DE825" s="15"/>
      <c r="DF825" s="15"/>
      <c r="DG825" s="15"/>
      <c r="DH825" s="15"/>
    </row>
    <row r="826" spans="1:112" ht="17.25" thickBo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  <c r="CA826" s="15"/>
      <c r="CB826" s="15"/>
      <c r="CC826" s="15"/>
      <c r="CD826" s="15"/>
      <c r="CE826" s="15"/>
      <c r="CF826" s="15"/>
      <c r="CG826" s="15"/>
      <c r="CH826" s="15"/>
      <c r="CI826" s="15"/>
      <c r="CJ826" s="15"/>
      <c r="CK826" s="15"/>
      <c r="CL826" s="15"/>
      <c r="CM826" s="15"/>
      <c r="CN826" s="15"/>
      <c r="CO826" s="15"/>
      <c r="CP826" s="15"/>
      <c r="CQ826" s="15"/>
      <c r="CR826" s="15"/>
      <c r="CS826" s="15"/>
      <c r="CT826" s="15"/>
      <c r="CU826" s="15"/>
      <c r="CV826" s="15"/>
      <c r="CW826" s="15"/>
      <c r="CX826" s="15"/>
      <c r="CY826" s="15"/>
      <c r="CZ826" s="15"/>
      <c r="DA826" s="15"/>
      <c r="DB826" s="15"/>
      <c r="DC826" s="15"/>
      <c r="DD826" s="15"/>
      <c r="DE826" s="15"/>
      <c r="DF826" s="15"/>
      <c r="DG826" s="15"/>
      <c r="DH826" s="15"/>
    </row>
    <row r="827" spans="1:112" ht="17.25" thickBo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  <c r="CA827" s="15"/>
      <c r="CB827" s="15"/>
      <c r="CC827" s="15"/>
      <c r="CD827" s="15"/>
      <c r="CE827" s="15"/>
      <c r="CF827" s="15"/>
      <c r="CG827" s="15"/>
      <c r="CH827" s="15"/>
      <c r="CI827" s="15"/>
      <c r="CJ827" s="15"/>
      <c r="CK827" s="15"/>
      <c r="CL827" s="15"/>
      <c r="CM827" s="15"/>
      <c r="CN827" s="15"/>
      <c r="CO827" s="15"/>
      <c r="CP827" s="15"/>
      <c r="CQ827" s="15"/>
      <c r="CR827" s="15"/>
      <c r="CS827" s="15"/>
      <c r="CT827" s="15"/>
      <c r="CU827" s="15"/>
      <c r="CV827" s="15"/>
      <c r="CW827" s="15"/>
      <c r="CX827" s="15"/>
      <c r="CY827" s="15"/>
      <c r="CZ827" s="15"/>
      <c r="DA827" s="15"/>
      <c r="DB827" s="15"/>
      <c r="DC827" s="15"/>
      <c r="DD827" s="15"/>
      <c r="DE827" s="15"/>
      <c r="DF827" s="15"/>
      <c r="DG827" s="15"/>
      <c r="DH827" s="15"/>
    </row>
    <row r="828" spans="1:112" ht="17.25" thickBo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  <c r="CB828" s="15"/>
      <c r="CC828" s="15"/>
      <c r="CD828" s="15"/>
      <c r="CE828" s="15"/>
      <c r="CF828" s="15"/>
      <c r="CG828" s="15"/>
      <c r="CH828" s="15"/>
      <c r="CI828" s="15"/>
      <c r="CJ828" s="15"/>
      <c r="CK828" s="15"/>
      <c r="CL828" s="15"/>
      <c r="CM828" s="15"/>
      <c r="CN828" s="15"/>
      <c r="CO828" s="15"/>
      <c r="CP828" s="15"/>
      <c r="CQ828" s="15"/>
      <c r="CR828" s="15"/>
      <c r="CS828" s="15"/>
      <c r="CT828" s="15"/>
      <c r="CU828" s="15"/>
      <c r="CV828" s="15"/>
      <c r="CW828" s="15"/>
      <c r="CX828" s="15"/>
      <c r="CY828" s="15"/>
      <c r="CZ828" s="15"/>
      <c r="DA828" s="15"/>
      <c r="DB828" s="15"/>
      <c r="DC828" s="15"/>
      <c r="DD828" s="15"/>
      <c r="DE828" s="15"/>
      <c r="DF828" s="15"/>
      <c r="DG828" s="15"/>
      <c r="DH828" s="15"/>
    </row>
    <row r="829" spans="1:112" ht="17.25" thickBo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  <c r="CA829" s="15"/>
      <c r="CB829" s="15"/>
      <c r="CC829" s="15"/>
      <c r="CD829" s="15"/>
      <c r="CE829" s="15"/>
      <c r="CF829" s="15"/>
      <c r="CG829" s="15"/>
      <c r="CH829" s="15"/>
      <c r="CI829" s="15"/>
      <c r="CJ829" s="15"/>
      <c r="CK829" s="15"/>
      <c r="CL829" s="15"/>
      <c r="CM829" s="15"/>
      <c r="CN829" s="15"/>
      <c r="CO829" s="15"/>
      <c r="CP829" s="15"/>
      <c r="CQ829" s="15"/>
      <c r="CR829" s="15"/>
      <c r="CS829" s="15"/>
      <c r="CT829" s="15"/>
      <c r="CU829" s="15"/>
      <c r="CV829" s="15"/>
      <c r="CW829" s="15"/>
      <c r="CX829" s="15"/>
      <c r="CY829" s="15"/>
      <c r="CZ829" s="15"/>
      <c r="DA829" s="15"/>
      <c r="DB829" s="15"/>
      <c r="DC829" s="15"/>
      <c r="DD829" s="15"/>
      <c r="DE829" s="15"/>
      <c r="DF829" s="15"/>
      <c r="DG829" s="15"/>
      <c r="DH829" s="15"/>
    </row>
    <row r="830" spans="1:112" ht="17.25" thickBo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  <c r="CB830" s="15"/>
      <c r="CC830" s="15"/>
      <c r="CD830" s="15"/>
      <c r="CE830" s="15"/>
      <c r="CF830" s="15"/>
      <c r="CG830" s="15"/>
      <c r="CH830" s="15"/>
      <c r="CI830" s="15"/>
      <c r="CJ830" s="15"/>
      <c r="CK830" s="15"/>
      <c r="CL830" s="15"/>
      <c r="CM830" s="15"/>
      <c r="CN830" s="15"/>
      <c r="CO830" s="15"/>
      <c r="CP830" s="15"/>
      <c r="CQ830" s="15"/>
      <c r="CR830" s="15"/>
      <c r="CS830" s="15"/>
      <c r="CT830" s="15"/>
      <c r="CU830" s="15"/>
      <c r="CV830" s="15"/>
      <c r="CW830" s="15"/>
      <c r="CX830" s="15"/>
      <c r="CY830" s="15"/>
      <c r="CZ830" s="15"/>
      <c r="DA830" s="15"/>
      <c r="DB830" s="15"/>
      <c r="DC830" s="15"/>
      <c r="DD830" s="15"/>
      <c r="DE830" s="15"/>
      <c r="DF830" s="15"/>
      <c r="DG830" s="15"/>
      <c r="DH830" s="15"/>
    </row>
    <row r="831" spans="1:112" ht="17.25" thickBo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  <c r="CA831" s="15"/>
      <c r="CB831" s="15"/>
      <c r="CC831" s="15"/>
      <c r="CD831" s="15"/>
      <c r="CE831" s="15"/>
      <c r="CF831" s="15"/>
      <c r="CG831" s="15"/>
      <c r="CH831" s="15"/>
      <c r="CI831" s="15"/>
      <c r="CJ831" s="15"/>
      <c r="CK831" s="15"/>
      <c r="CL831" s="15"/>
      <c r="CM831" s="15"/>
      <c r="CN831" s="15"/>
      <c r="CO831" s="15"/>
      <c r="CP831" s="15"/>
      <c r="CQ831" s="15"/>
      <c r="CR831" s="15"/>
      <c r="CS831" s="15"/>
      <c r="CT831" s="15"/>
      <c r="CU831" s="15"/>
      <c r="CV831" s="15"/>
      <c r="CW831" s="15"/>
      <c r="CX831" s="15"/>
      <c r="CY831" s="15"/>
      <c r="CZ831" s="15"/>
      <c r="DA831" s="15"/>
      <c r="DB831" s="15"/>
      <c r="DC831" s="15"/>
      <c r="DD831" s="15"/>
      <c r="DE831" s="15"/>
      <c r="DF831" s="15"/>
      <c r="DG831" s="15"/>
      <c r="DH831" s="15"/>
    </row>
    <row r="832" spans="1:112" ht="17.25" thickBo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  <c r="CB832" s="15"/>
      <c r="CC832" s="15"/>
      <c r="CD832" s="15"/>
      <c r="CE832" s="15"/>
      <c r="CF832" s="15"/>
      <c r="CG832" s="15"/>
      <c r="CH832" s="15"/>
      <c r="CI832" s="15"/>
      <c r="CJ832" s="15"/>
      <c r="CK832" s="15"/>
      <c r="CL832" s="15"/>
      <c r="CM832" s="15"/>
      <c r="CN832" s="15"/>
      <c r="CO832" s="15"/>
      <c r="CP832" s="15"/>
      <c r="CQ832" s="15"/>
      <c r="CR832" s="15"/>
      <c r="CS832" s="15"/>
      <c r="CT832" s="15"/>
      <c r="CU832" s="15"/>
      <c r="CV832" s="15"/>
      <c r="CW832" s="15"/>
      <c r="CX832" s="15"/>
      <c r="CY832" s="15"/>
      <c r="CZ832" s="15"/>
      <c r="DA832" s="15"/>
      <c r="DB832" s="15"/>
      <c r="DC832" s="15"/>
      <c r="DD832" s="15"/>
      <c r="DE832" s="15"/>
      <c r="DF832" s="15"/>
      <c r="DG832" s="15"/>
      <c r="DH832" s="15"/>
    </row>
    <row r="833" spans="1:112" ht="17.25" thickBo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  <c r="CA833" s="15"/>
      <c r="CB833" s="15"/>
      <c r="CC833" s="15"/>
      <c r="CD833" s="15"/>
      <c r="CE833" s="15"/>
      <c r="CF833" s="15"/>
      <c r="CG833" s="15"/>
      <c r="CH833" s="15"/>
      <c r="CI833" s="15"/>
      <c r="CJ833" s="15"/>
      <c r="CK833" s="15"/>
      <c r="CL833" s="15"/>
      <c r="CM833" s="15"/>
      <c r="CN833" s="15"/>
      <c r="CO833" s="15"/>
      <c r="CP833" s="15"/>
      <c r="CQ833" s="15"/>
      <c r="CR833" s="15"/>
      <c r="CS833" s="15"/>
      <c r="CT833" s="15"/>
      <c r="CU833" s="15"/>
      <c r="CV833" s="15"/>
      <c r="CW833" s="15"/>
      <c r="CX833" s="15"/>
      <c r="CY833" s="15"/>
      <c r="CZ833" s="15"/>
      <c r="DA833" s="15"/>
      <c r="DB833" s="15"/>
      <c r="DC833" s="15"/>
      <c r="DD833" s="15"/>
      <c r="DE833" s="15"/>
      <c r="DF833" s="15"/>
      <c r="DG833" s="15"/>
      <c r="DH833" s="15"/>
    </row>
    <row r="834" spans="1:112" ht="17.25" thickBo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  <c r="CA834" s="15"/>
      <c r="CB834" s="15"/>
      <c r="CC834" s="15"/>
      <c r="CD834" s="15"/>
      <c r="CE834" s="15"/>
      <c r="CF834" s="15"/>
      <c r="CG834" s="15"/>
      <c r="CH834" s="15"/>
      <c r="CI834" s="15"/>
      <c r="CJ834" s="15"/>
      <c r="CK834" s="15"/>
      <c r="CL834" s="15"/>
      <c r="CM834" s="15"/>
      <c r="CN834" s="15"/>
      <c r="CO834" s="15"/>
      <c r="CP834" s="15"/>
      <c r="CQ834" s="15"/>
      <c r="CR834" s="15"/>
      <c r="CS834" s="15"/>
      <c r="CT834" s="15"/>
      <c r="CU834" s="15"/>
      <c r="CV834" s="15"/>
      <c r="CW834" s="15"/>
      <c r="CX834" s="15"/>
      <c r="CY834" s="15"/>
      <c r="CZ834" s="15"/>
      <c r="DA834" s="15"/>
      <c r="DB834" s="15"/>
      <c r="DC834" s="15"/>
      <c r="DD834" s="15"/>
      <c r="DE834" s="15"/>
      <c r="DF834" s="15"/>
      <c r="DG834" s="15"/>
      <c r="DH834" s="15"/>
    </row>
    <row r="835" spans="1:112" ht="17.25" thickBo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  <c r="CA835" s="15"/>
      <c r="CB835" s="15"/>
      <c r="CC835" s="15"/>
      <c r="CD835" s="15"/>
      <c r="CE835" s="15"/>
      <c r="CF835" s="15"/>
      <c r="CG835" s="15"/>
      <c r="CH835" s="15"/>
      <c r="CI835" s="15"/>
      <c r="CJ835" s="15"/>
      <c r="CK835" s="15"/>
      <c r="CL835" s="15"/>
      <c r="CM835" s="15"/>
      <c r="CN835" s="15"/>
      <c r="CO835" s="15"/>
      <c r="CP835" s="15"/>
      <c r="CQ835" s="15"/>
      <c r="CR835" s="15"/>
      <c r="CS835" s="15"/>
      <c r="CT835" s="15"/>
      <c r="CU835" s="15"/>
      <c r="CV835" s="15"/>
      <c r="CW835" s="15"/>
      <c r="CX835" s="15"/>
      <c r="CY835" s="15"/>
      <c r="CZ835" s="15"/>
      <c r="DA835" s="15"/>
      <c r="DB835" s="15"/>
      <c r="DC835" s="15"/>
      <c r="DD835" s="15"/>
      <c r="DE835" s="15"/>
      <c r="DF835" s="15"/>
      <c r="DG835" s="15"/>
      <c r="DH835" s="15"/>
    </row>
    <row r="836" spans="1:112" ht="17.25" thickBo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  <c r="CA836" s="15"/>
      <c r="CB836" s="15"/>
      <c r="CC836" s="15"/>
      <c r="CD836" s="15"/>
      <c r="CE836" s="15"/>
      <c r="CF836" s="15"/>
      <c r="CG836" s="15"/>
      <c r="CH836" s="15"/>
      <c r="CI836" s="15"/>
      <c r="CJ836" s="15"/>
      <c r="CK836" s="15"/>
      <c r="CL836" s="15"/>
      <c r="CM836" s="15"/>
      <c r="CN836" s="15"/>
      <c r="CO836" s="15"/>
      <c r="CP836" s="15"/>
      <c r="CQ836" s="15"/>
      <c r="CR836" s="15"/>
      <c r="CS836" s="15"/>
      <c r="CT836" s="15"/>
      <c r="CU836" s="15"/>
      <c r="CV836" s="15"/>
      <c r="CW836" s="15"/>
      <c r="CX836" s="15"/>
      <c r="CY836" s="15"/>
      <c r="CZ836" s="15"/>
      <c r="DA836" s="15"/>
      <c r="DB836" s="15"/>
      <c r="DC836" s="15"/>
      <c r="DD836" s="15"/>
      <c r="DE836" s="15"/>
      <c r="DF836" s="15"/>
      <c r="DG836" s="15"/>
      <c r="DH836" s="15"/>
    </row>
    <row r="837" spans="1:112" ht="17.25" thickBo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  <c r="CA837" s="15"/>
      <c r="CB837" s="15"/>
      <c r="CC837" s="15"/>
      <c r="CD837" s="15"/>
      <c r="CE837" s="15"/>
      <c r="CF837" s="15"/>
      <c r="CG837" s="15"/>
      <c r="CH837" s="15"/>
      <c r="CI837" s="15"/>
      <c r="CJ837" s="15"/>
      <c r="CK837" s="15"/>
      <c r="CL837" s="15"/>
      <c r="CM837" s="15"/>
      <c r="CN837" s="15"/>
      <c r="CO837" s="15"/>
      <c r="CP837" s="15"/>
      <c r="CQ837" s="15"/>
      <c r="CR837" s="15"/>
      <c r="CS837" s="15"/>
      <c r="CT837" s="15"/>
      <c r="CU837" s="15"/>
      <c r="CV837" s="15"/>
      <c r="CW837" s="15"/>
      <c r="CX837" s="15"/>
      <c r="CY837" s="15"/>
      <c r="CZ837" s="15"/>
      <c r="DA837" s="15"/>
      <c r="DB837" s="15"/>
      <c r="DC837" s="15"/>
      <c r="DD837" s="15"/>
      <c r="DE837" s="15"/>
      <c r="DF837" s="15"/>
      <c r="DG837" s="15"/>
      <c r="DH837" s="15"/>
    </row>
    <row r="838" spans="1:112" ht="17.25" thickBo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5"/>
      <c r="CD838" s="15"/>
      <c r="CE838" s="15"/>
      <c r="CF838" s="15"/>
      <c r="CG838" s="15"/>
      <c r="CH838" s="15"/>
      <c r="CI838" s="15"/>
      <c r="CJ838" s="15"/>
      <c r="CK838" s="15"/>
      <c r="CL838" s="15"/>
      <c r="CM838" s="15"/>
      <c r="CN838" s="15"/>
      <c r="CO838" s="15"/>
      <c r="CP838" s="15"/>
      <c r="CQ838" s="15"/>
      <c r="CR838" s="15"/>
      <c r="CS838" s="15"/>
      <c r="CT838" s="15"/>
      <c r="CU838" s="15"/>
      <c r="CV838" s="15"/>
      <c r="CW838" s="15"/>
      <c r="CX838" s="15"/>
      <c r="CY838" s="15"/>
      <c r="CZ838" s="15"/>
      <c r="DA838" s="15"/>
      <c r="DB838" s="15"/>
      <c r="DC838" s="15"/>
      <c r="DD838" s="15"/>
      <c r="DE838" s="15"/>
      <c r="DF838" s="15"/>
      <c r="DG838" s="15"/>
      <c r="DH838" s="15"/>
    </row>
    <row r="839" spans="1:112" ht="17.25" thickBo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  <c r="CA839" s="15"/>
      <c r="CB839" s="15"/>
      <c r="CC839" s="15"/>
      <c r="CD839" s="15"/>
      <c r="CE839" s="15"/>
      <c r="CF839" s="15"/>
      <c r="CG839" s="15"/>
      <c r="CH839" s="15"/>
      <c r="CI839" s="15"/>
      <c r="CJ839" s="15"/>
      <c r="CK839" s="15"/>
      <c r="CL839" s="15"/>
      <c r="CM839" s="15"/>
      <c r="CN839" s="15"/>
      <c r="CO839" s="15"/>
      <c r="CP839" s="15"/>
      <c r="CQ839" s="15"/>
      <c r="CR839" s="15"/>
      <c r="CS839" s="15"/>
      <c r="CT839" s="15"/>
      <c r="CU839" s="15"/>
      <c r="CV839" s="15"/>
      <c r="CW839" s="15"/>
      <c r="CX839" s="15"/>
      <c r="CY839" s="15"/>
      <c r="CZ839" s="15"/>
      <c r="DA839" s="15"/>
      <c r="DB839" s="15"/>
      <c r="DC839" s="15"/>
      <c r="DD839" s="15"/>
      <c r="DE839" s="15"/>
      <c r="DF839" s="15"/>
      <c r="DG839" s="15"/>
      <c r="DH839" s="15"/>
    </row>
    <row r="840" spans="1:112" ht="17.25" thickBo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  <c r="CA840" s="15"/>
      <c r="CB840" s="15"/>
      <c r="CC840" s="15"/>
      <c r="CD840" s="15"/>
      <c r="CE840" s="15"/>
      <c r="CF840" s="15"/>
      <c r="CG840" s="15"/>
      <c r="CH840" s="15"/>
      <c r="CI840" s="15"/>
      <c r="CJ840" s="15"/>
      <c r="CK840" s="15"/>
      <c r="CL840" s="15"/>
      <c r="CM840" s="15"/>
      <c r="CN840" s="15"/>
      <c r="CO840" s="15"/>
      <c r="CP840" s="15"/>
      <c r="CQ840" s="15"/>
      <c r="CR840" s="15"/>
      <c r="CS840" s="15"/>
      <c r="CT840" s="15"/>
      <c r="CU840" s="15"/>
      <c r="CV840" s="15"/>
      <c r="CW840" s="15"/>
      <c r="CX840" s="15"/>
      <c r="CY840" s="15"/>
      <c r="CZ840" s="15"/>
      <c r="DA840" s="15"/>
      <c r="DB840" s="15"/>
      <c r="DC840" s="15"/>
      <c r="DD840" s="15"/>
      <c r="DE840" s="15"/>
      <c r="DF840" s="15"/>
      <c r="DG840" s="15"/>
      <c r="DH840" s="15"/>
    </row>
    <row r="841" spans="1:112" ht="17.25" thickBo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  <c r="CB841" s="15"/>
      <c r="CC841" s="15"/>
      <c r="CD841" s="15"/>
      <c r="CE841" s="15"/>
      <c r="CF841" s="15"/>
      <c r="CG841" s="15"/>
      <c r="CH841" s="15"/>
      <c r="CI841" s="15"/>
      <c r="CJ841" s="15"/>
      <c r="CK841" s="15"/>
      <c r="CL841" s="15"/>
      <c r="CM841" s="15"/>
      <c r="CN841" s="15"/>
      <c r="CO841" s="15"/>
      <c r="CP841" s="15"/>
      <c r="CQ841" s="15"/>
      <c r="CR841" s="15"/>
      <c r="CS841" s="15"/>
      <c r="CT841" s="15"/>
      <c r="CU841" s="15"/>
      <c r="CV841" s="15"/>
      <c r="CW841" s="15"/>
      <c r="CX841" s="15"/>
      <c r="CY841" s="15"/>
      <c r="CZ841" s="15"/>
      <c r="DA841" s="15"/>
      <c r="DB841" s="15"/>
      <c r="DC841" s="15"/>
      <c r="DD841" s="15"/>
      <c r="DE841" s="15"/>
      <c r="DF841" s="15"/>
      <c r="DG841" s="15"/>
      <c r="DH841" s="15"/>
    </row>
    <row r="842" spans="1:112" ht="17.25" thickBo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  <c r="CA842" s="15"/>
      <c r="CB842" s="15"/>
      <c r="CC842" s="15"/>
      <c r="CD842" s="15"/>
      <c r="CE842" s="15"/>
      <c r="CF842" s="15"/>
      <c r="CG842" s="15"/>
      <c r="CH842" s="15"/>
      <c r="CI842" s="15"/>
      <c r="CJ842" s="15"/>
      <c r="CK842" s="15"/>
      <c r="CL842" s="15"/>
      <c r="CM842" s="15"/>
      <c r="CN842" s="15"/>
      <c r="CO842" s="15"/>
      <c r="CP842" s="15"/>
      <c r="CQ842" s="15"/>
      <c r="CR842" s="15"/>
      <c r="CS842" s="15"/>
      <c r="CT842" s="15"/>
      <c r="CU842" s="15"/>
      <c r="CV842" s="15"/>
      <c r="CW842" s="15"/>
      <c r="CX842" s="15"/>
      <c r="CY842" s="15"/>
      <c r="CZ842" s="15"/>
      <c r="DA842" s="15"/>
      <c r="DB842" s="15"/>
      <c r="DC842" s="15"/>
      <c r="DD842" s="15"/>
      <c r="DE842" s="15"/>
      <c r="DF842" s="15"/>
      <c r="DG842" s="15"/>
      <c r="DH842" s="15"/>
    </row>
    <row r="843" spans="1:112" ht="17.25" thickBo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  <c r="CA843" s="15"/>
      <c r="CB843" s="15"/>
      <c r="CC843" s="15"/>
      <c r="CD843" s="15"/>
      <c r="CE843" s="15"/>
      <c r="CF843" s="15"/>
      <c r="CG843" s="15"/>
      <c r="CH843" s="15"/>
      <c r="CI843" s="15"/>
      <c r="CJ843" s="15"/>
      <c r="CK843" s="15"/>
      <c r="CL843" s="15"/>
      <c r="CM843" s="15"/>
      <c r="CN843" s="15"/>
      <c r="CO843" s="15"/>
      <c r="CP843" s="15"/>
      <c r="CQ843" s="15"/>
      <c r="CR843" s="15"/>
      <c r="CS843" s="15"/>
      <c r="CT843" s="15"/>
      <c r="CU843" s="15"/>
      <c r="CV843" s="15"/>
      <c r="CW843" s="15"/>
      <c r="CX843" s="15"/>
      <c r="CY843" s="15"/>
      <c r="CZ843" s="15"/>
      <c r="DA843" s="15"/>
      <c r="DB843" s="15"/>
      <c r="DC843" s="15"/>
      <c r="DD843" s="15"/>
      <c r="DE843" s="15"/>
      <c r="DF843" s="15"/>
      <c r="DG843" s="15"/>
      <c r="DH843" s="15"/>
    </row>
    <row r="844" spans="1:112" ht="17.25" thickBo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  <c r="CB844" s="15"/>
      <c r="CC844" s="15"/>
      <c r="CD844" s="15"/>
      <c r="CE844" s="15"/>
      <c r="CF844" s="15"/>
      <c r="CG844" s="15"/>
      <c r="CH844" s="15"/>
      <c r="CI844" s="15"/>
      <c r="CJ844" s="15"/>
      <c r="CK844" s="15"/>
      <c r="CL844" s="15"/>
      <c r="CM844" s="15"/>
      <c r="CN844" s="15"/>
      <c r="CO844" s="15"/>
      <c r="CP844" s="15"/>
      <c r="CQ844" s="15"/>
      <c r="CR844" s="15"/>
      <c r="CS844" s="15"/>
      <c r="CT844" s="15"/>
      <c r="CU844" s="15"/>
      <c r="CV844" s="15"/>
      <c r="CW844" s="15"/>
      <c r="CX844" s="15"/>
      <c r="CY844" s="15"/>
      <c r="CZ844" s="15"/>
      <c r="DA844" s="15"/>
      <c r="DB844" s="15"/>
      <c r="DC844" s="15"/>
      <c r="DD844" s="15"/>
      <c r="DE844" s="15"/>
      <c r="DF844" s="15"/>
      <c r="DG844" s="15"/>
      <c r="DH844" s="15"/>
    </row>
    <row r="845" spans="1:112" ht="17.25" thickBo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  <c r="CA845" s="15"/>
      <c r="CB845" s="15"/>
      <c r="CC845" s="15"/>
      <c r="CD845" s="15"/>
      <c r="CE845" s="15"/>
      <c r="CF845" s="15"/>
      <c r="CG845" s="15"/>
      <c r="CH845" s="15"/>
      <c r="CI845" s="15"/>
      <c r="CJ845" s="15"/>
      <c r="CK845" s="15"/>
      <c r="CL845" s="15"/>
      <c r="CM845" s="15"/>
      <c r="CN845" s="15"/>
      <c r="CO845" s="15"/>
      <c r="CP845" s="15"/>
      <c r="CQ845" s="15"/>
      <c r="CR845" s="15"/>
      <c r="CS845" s="15"/>
      <c r="CT845" s="15"/>
      <c r="CU845" s="15"/>
      <c r="CV845" s="15"/>
      <c r="CW845" s="15"/>
      <c r="CX845" s="15"/>
      <c r="CY845" s="15"/>
      <c r="CZ845" s="15"/>
      <c r="DA845" s="15"/>
      <c r="DB845" s="15"/>
      <c r="DC845" s="15"/>
      <c r="DD845" s="15"/>
      <c r="DE845" s="15"/>
      <c r="DF845" s="15"/>
      <c r="DG845" s="15"/>
      <c r="DH845" s="15"/>
    </row>
    <row r="846" spans="1:112" ht="17.25" thickBo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  <c r="CA846" s="15"/>
      <c r="CB846" s="15"/>
      <c r="CC846" s="15"/>
      <c r="CD846" s="15"/>
      <c r="CE846" s="15"/>
      <c r="CF846" s="15"/>
      <c r="CG846" s="15"/>
      <c r="CH846" s="15"/>
      <c r="CI846" s="15"/>
      <c r="CJ846" s="15"/>
      <c r="CK846" s="15"/>
      <c r="CL846" s="15"/>
      <c r="CM846" s="15"/>
      <c r="CN846" s="15"/>
      <c r="CO846" s="15"/>
      <c r="CP846" s="15"/>
      <c r="CQ846" s="15"/>
      <c r="CR846" s="15"/>
      <c r="CS846" s="15"/>
      <c r="CT846" s="15"/>
      <c r="CU846" s="15"/>
      <c r="CV846" s="15"/>
      <c r="CW846" s="15"/>
      <c r="CX846" s="15"/>
      <c r="CY846" s="15"/>
      <c r="CZ846" s="15"/>
      <c r="DA846" s="15"/>
      <c r="DB846" s="15"/>
      <c r="DC846" s="15"/>
      <c r="DD846" s="15"/>
      <c r="DE846" s="15"/>
      <c r="DF846" s="15"/>
      <c r="DG846" s="15"/>
      <c r="DH846" s="15"/>
    </row>
    <row r="847" spans="1:112" ht="17.25" thickBo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  <c r="CA847" s="15"/>
      <c r="CB847" s="15"/>
      <c r="CC847" s="15"/>
      <c r="CD847" s="15"/>
      <c r="CE847" s="15"/>
      <c r="CF847" s="15"/>
      <c r="CG847" s="15"/>
      <c r="CH847" s="15"/>
      <c r="CI847" s="15"/>
      <c r="CJ847" s="15"/>
      <c r="CK847" s="15"/>
      <c r="CL847" s="15"/>
      <c r="CM847" s="15"/>
      <c r="CN847" s="15"/>
      <c r="CO847" s="15"/>
      <c r="CP847" s="15"/>
      <c r="CQ847" s="15"/>
      <c r="CR847" s="15"/>
      <c r="CS847" s="15"/>
      <c r="CT847" s="15"/>
      <c r="CU847" s="15"/>
      <c r="CV847" s="15"/>
      <c r="CW847" s="15"/>
      <c r="CX847" s="15"/>
      <c r="CY847" s="15"/>
      <c r="CZ847" s="15"/>
      <c r="DA847" s="15"/>
      <c r="DB847" s="15"/>
      <c r="DC847" s="15"/>
      <c r="DD847" s="15"/>
      <c r="DE847" s="15"/>
      <c r="DF847" s="15"/>
      <c r="DG847" s="15"/>
      <c r="DH847" s="15"/>
    </row>
    <row r="848" spans="1:112" ht="17.25" thickBo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  <c r="CA848" s="15"/>
      <c r="CB848" s="15"/>
      <c r="CC848" s="15"/>
      <c r="CD848" s="15"/>
      <c r="CE848" s="15"/>
      <c r="CF848" s="15"/>
      <c r="CG848" s="15"/>
      <c r="CH848" s="15"/>
      <c r="CI848" s="15"/>
      <c r="CJ848" s="15"/>
      <c r="CK848" s="15"/>
      <c r="CL848" s="15"/>
      <c r="CM848" s="15"/>
      <c r="CN848" s="15"/>
      <c r="CO848" s="15"/>
      <c r="CP848" s="15"/>
      <c r="CQ848" s="15"/>
      <c r="CR848" s="15"/>
      <c r="CS848" s="15"/>
      <c r="CT848" s="15"/>
      <c r="CU848" s="15"/>
      <c r="CV848" s="15"/>
      <c r="CW848" s="15"/>
      <c r="CX848" s="15"/>
      <c r="CY848" s="15"/>
      <c r="CZ848" s="15"/>
      <c r="DA848" s="15"/>
      <c r="DB848" s="15"/>
      <c r="DC848" s="15"/>
      <c r="DD848" s="15"/>
      <c r="DE848" s="15"/>
      <c r="DF848" s="15"/>
      <c r="DG848" s="15"/>
      <c r="DH848" s="15"/>
    </row>
    <row r="849" spans="1:112" ht="17.25" thickBo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  <c r="CA849" s="15"/>
      <c r="CB849" s="15"/>
      <c r="CC849" s="15"/>
      <c r="CD849" s="15"/>
      <c r="CE849" s="15"/>
      <c r="CF849" s="15"/>
      <c r="CG849" s="15"/>
      <c r="CH849" s="15"/>
      <c r="CI849" s="15"/>
      <c r="CJ849" s="15"/>
      <c r="CK849" s="15"/>
      <c r="CL849" s="15"/>
      <c r="CM849" s="15"/>
      <c r="CN849" s="15"/>
      <c r="CO849" s="15"/>
      <c r="CP849" s="15"/>
      <c r="CQ849" s="15"/>
      <c r="CR849" s="15"/>
      <c r="CS849" s="15"/>
      <c r="CT849" s="15"/>
      <c r="CU849" s="15"/>
      <c r="CV849" s="15"/>
      <c r="CW849" s="15"/>
      <c r="CX849" s="15"/>
      <c r="CY849" s="15"/>
      <c r="CZ849" s="15"/>
      <c r="DA849" s="15"/>
      <c r="DB849" s="15"/>
      <c r="DC849" s="15"/>
      <c r="DD849" s="15"/>
      <c r="DE849" s="15"/>
      <c r="DF849" s="15"/>
      <c r="DG849" s="15"/>
      <c r="DH849" s="15"/>
    </row>
    <row r="850" spans="1:112" ht="17.25" thickBo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  <c r="CB850" s="15"/>
      <c r="CC850" s="15"/>
      <c r="CD850" s="15"/>
      <c r="CE850" s="15"/>
      <c r="CF850" s="15"/>
      <c r="CG850" s="15"/>
      <c r="CH850" s="15"/>
      <c r="CI850" s="15"/>
      <c r="CJ850" s="15"/>
      <c r="CK850" s="15"/>
      <c r="CL850" s="15"/>
      <c r="CM850" s="15"/>
      <c r="CN850" s="15"/>
      <c r="CO850" s="15"/>
      <c r="CP850" s="15"/>
      <c r="CQ850" s="15"/>
      <c r="CR850" s="15"/>
      <c r="CS850" s="15"/>
      <c r="CT850" s="15"/>
      <c r="CU850" s="15"/>
      <c r="CV850" s="15"/>
      <c r="CW850" s="15"/>
      <c r="CX850" s="15"/>
      <c r="CY850" s="15"/>
      <c r="CZ850" s="15"/>
      <c r="DA850" s="15"/>
      <c r="DB850" s="15"/>
      <c r="DC850" s="15"/>
      <c r="DD850" s="15"/>
      <c r="DE850" s="15"/>
      <c r="DF850" s="15"/>
      <c r="DG850" s="15"/>
      <c r="DH850" s="15"/>
    </row>
    <row r="851" spans="1:112" ht="17.25" thickBo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  <c r="CA851" s="15"/>
      <c r="CB851" s="15"/>
      <c r="CC851" s="15"/>
      <c r="CD851" s="15"/>
      <c r="CE851" s="15"/>
      <c r="CF851" s="15"/>
      <c r="CG851" s="15"/>
      <c r="CH851" s="15"/>
      <c r="CI851" s="15"/>
      <c r="CJ851" s="15"/>
      <c r="CK851" s="15"/>
      <c r="CL851" s="15"/>
      <c r="CM851" s="15"/>
      <c r="CN851" s="15"/>
      <c r="CO851" s="15"/>
      <c r="CP851" s="15"/>
      <c r="CQ851" s="15"/>
      <c r="CR851" s="15"/>
      <c r="CS851" s="15"/>
      <c r="CT851" s="15"/>
      <c r="CU851" s="15"/>
      <c r="CV851" s="15"/>
      <c r="CW851" s="15"/>
      <c r="CX851" s="15"/>
      <c r="CY851" s="15"/>
      <c r="CZ851" s="15"/>
      <c r="DA851" s="15"/>
      <c r="DB851" s="15"/>
      <c r="DC851" s="15"/>
      <c r="DD851" s="15"/>
      <c r="DE851" s="15"/>
      <c r="DF851" s="15"/>
      <c r="DG851" s="15"/>
      <c r="DH851" s="15"/>
    </row>
    <row r="852" spans="1:112" ht="17.25" thickBo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B852" s="15"/>
      <c r="CC852" s="15"/>
      <c r="CD852" s="15"/>
      <c r="CE852" s="15"/>
      <c r="CF852" s="15"/>
      <c r="CG852" s="15"/>
      <c r="CH852" s="15"/>
      <c r="CI852" s="15"/>
      <c r="CJ852" s="15"/>
      <c r="CK852" s="15"/>
      <c r="CL852" s="15"/>
      <c r="CM852" s="15"/>
      <c r="CN852" s="15"/>
      <c r="CO852" s="15"/>
      <c r="CP852" s="15"/>
      <c r="CQ852" s="15"/>
      <c r="CR852" s="15"/>
      <c r="CS852" s="15"/>
      <c r="CT852" s="15"/>
      <c r="CU852" s="15"/>
      <c r="CV852" s="15"/>
      <c r="CW852" s="15"/>
      <c r="CX852" s="15"/>
      <c r="CY852" s="15"/>
      <c r="CZ852" s="15"/>
      <c r="DA852" s="15"/>
      <c r="DB852" s="15"/>
      <c r="DC852" s="15"/>
      <c r="DD852" s="15"/>
      <c r="DE852" s="15"/>
      <c r="DF852" s="15"/>
      <c r="DG852" s="15"/>
      <c r="DH852" s="15"/>
    </row>
    <row r="853" spans="1:112" ht="17.25" thickBo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  <c r="CB853" s="15"/>
      <c r="CC853" s="15"/>
      <c r="CD853" s="15"/>
      <c r="CE853" s="15"/>
      <c r="CF853" s="15"/>
      <c r="CG853" s="15"/>
      <c r="CH853" s="15"/>
      <c r="CI853" s="15"/>
      <c r="CJ853" s="15"/>
      <c r="CK853" s="15"/>
      <c r="CL853" s="15"/>
      <c r="CM853" s="15"/>
      <c r="CN853" s="15"/>
      <c r="CO853" s="15"/>
      <c r="CP853" s="15"/>
      <c r="CQ853" s="15"/>
      <c r="CR853" s="15"/>
      <c r="CS853" s="15"/>
      <c r="CT853" s="15"/>
      <c r="CU853" s="15"/>
      <c r="CV853" s="15"/>
      <c r="CW853" s="15"/>
      <c r="CX853" s="15"/>
      <c r="CY853" s="15"/>
      <c r="CZ853" s="15"/>
      <c r="DA853" s="15"/>
      <c r="DB853" s="15"/>
      <c r="DC853" s="15"/>
      <c r="DD853" s="15"/>
      <c r="DE853" s="15"/>
      <c r="DF853" s="15"/>
      <c r="DG853" s="15"/>
      <c r="DH853" s="15"/>
    </row>
    <row r="854" spans="1:112" ht="17.25" thickBo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B854" s="15"/>
      <c r="CC854" s="15"/>
      <c r="CD854" s="15"/>
      <c r="CE854" s="15"/>
      <c r="CF854" s="15"/>
      <c r="CG854" s="15"/>
      <c r="CH854" s="15"/>
      <c r="CI854" s="15"/>
      <c r="CJ854" s="15"/>
      <c r="CK854" s="15"/>
      <c r="CL854" s="15"/>
      <c r="CM854" s="15"/>
      <c r="CN854" s="15"/>
      <c r="CO854" s="15"/>
      <c r="CP854" s="15"/>
      <c r="CQ854" s="15"/>
      <c r="CR854" s="15"/>
      <c r="CS854" s="15"/>
      <c r="CT854" s="15"/>
      <c r="CU854" s="15"/>
      <c r="CV854" s="15"/>
      <c r="CW854" s="15"/>
      <c r="CX854" s="15"/>
      <c r="CY854" s="15"/>
      <c r="CZ854" s="15"/>
      <c r="DA854" s="15"/>
      <c r="DB854" s="15"/>
      <c r="DC854" s="15"/>
      <c r="DD854" s="15"/>
      <c r="DE854" s="15"/>
      <c r="DF854" s="15"/>
      <c r="DG854" s="15"/>
      <c r="DH854" s="15"/>
    </row>
    <row r="855" spans="1:112" ht="17.25" thickBo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  <c r="CB855" s="15"/>
      <c r="CC855" s="15"/>
      <c r="CD855" s="15"/>
      <c r="CE855" s="15"/>
      <c r="CF855" s="15"/>
      <c r="CG855" s="15"/>
      <c r="CH855" s="15"/>
      <c r="CI855" s="15"/>
      <c r="CJ855" s="15"/>
      <c r="CK855" s="15"/>
      <c r="CL855" s="15"/>
      <c r="CM855" s="15"/>
      <c r="CN855" s="15"/>
      <c r="CO855" s="15"/>
      <c r="CP855" s="15"/>
      <c r="CQ855" s="15"/>
      <c r="CR855" s="15"/>
      <c r="CS855" s="15"/>
      <c r="CT855" s="15"/>
      <c r="CU855" s="15"/>
      <c r="CV855" s="15"/>
      <c r="CW855" s="15"/>
      <c r="CX855" s="15"/>
      <c r="CY855" s="15"/>
      <c r="CZ855" s="15"/>
      <c r="DA855" s="15"/>
      <c r="DB855" s="15"/>
      <c r="DC855" s="15"/>
      <c r="DD855" s="15"/>
      <c r="DE855" s="15"/>
      <c r="DF855" s="15"/>
      <c r="DG855" s="15"/>
      <c r="DH855" s="15"/>
    </row>
    <row r="856" spans="1:112" ht="17.25" thickBo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B856" s="15"/>
      <c r="CC856" s="15"/>
      <c r="CD856" s="15"/>
      <c r="CE856" s="15"/>
      <c r="CF856" s="15"/>
      <c r="CG856" s="15"/>
      <c r="CH856" s="15"/>
      <c r="CI856" s="15"/>
      <c r="CJ856" s="15"/>
      <c r="CK856" s="15"/>
      <c r="CL856" s="15"/>
      <c r="CM856" s="15"/>
      <c r="CN856" s="15"/>
      <c r="CO856" s="15"/>
      <c r="CP856" s="15"/>
      <c r="CQ856" s="15"/>
      <c r="CR856" s="15"/>
      <c r="CS856" s="15"/>
      <c r="CT856" s="15"/>
      <c r="CU856" s="15"/>
      <c r="CV856" s="15"/>
      <c r="CW856" s="15"/>
      <c r="CX856" s="15"/>
      <c r="CY856" s="15"/>
      <c r="CZ856" s="15"/>
      <c r="DA856" s="15"/>
      <c r="DB856" s="15"/>
      <c r="DC856" s="15"/>
      <c r="DD856" s="15"/>
      <c r="DE856" s="15"/>
      <c r="DF856" s="15"/>
      <c r="DG856" s="15"/>
      <c r="DH856" s="15"/>
    </row>
    <row r="857" spans="1:112" ht="17.25" thickBo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  <c r="CB857" s="15"/>
      <c r="CC857" s="15"/>
      <c r="CD857" s="15"/>
      <c r="CE857" s="15"/>
      <c r="CF857" s="15"/>
      <c r="CG857" s="15"/>
      <c r="CH857" s="15"/>
      <c r="CI857" s="15"/>
      <c r="CJ857" s="15"/>
      <c r="CK857" s="15"/>
      <c r="CL857" s="15"/>
      <c r="CM857" s="15"/>
      <c r="CN857" s="15"/>
      <c r="CO857" s="15"/>
      <c r="CP857" s="15"/>
      <c r="CQ857" s="15"/>
      <c r="CR857" s="15"/>
      <c r="CS857" s="15"/>
      <c r="CT857" s="15"/>
      <c r="CU857" s="15"/>
      <c r="CV857" s="15"/>
      <c r="CW857" s="15"/>
      <c r="CX857" s="15"/>
      <c r="CY857" s="15"/>
      <c r="CZ857" s="15"/>
      <c r="DA857" s="15"/>
      <c r="DB857" s="15"/>
      <c r="DC857" s="15"/>
      <c r="DD857" s="15"/>
      <c r="DE857" s="15"/>
      <c r="DF857" s="15"/>
      <c r="DG857" s="15"/>
      <c r="DH857" s="15"/>
    </row>
    <row r="858" spans="1:112" ht="17.25" thickBo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  <c r="CA858" s="15"/>
      <c r="CB858" s="15"/>
      <c r="CC858" s="15"/>
      <c r="CD858" s="15"/>
      <c r="CE858" s="15"/>
      <c r="CF858" s="15"/>
      <c r="CG858" s="15"/>
      <c r="CH858" s="15"/>
      <c r="CI858" s="15"/>
      <c r="CJ858" s="15"/>
      <c r="CK858" s="15"/>
      <c r="CL858" s="15"/>
      <c r="CM858" s="15"/>
      <c r="CN858" s="15"/>
      <c r="CO858" s="15"/>
      <c r="CP858" s="15"/>
      <c r="CQ858" s="15"/>
      <c r="CR858" s="15"/>
      <c r="CS858" s="15"/>
      <c r="CT858" s="15"/>
      <c r="CU858" s="15"/>
      <c r="CV858" s="15"/>
      <c r="CW858" s="15"/>
      <c r="CX858" s="15"/>
      <c r="CY858" s="15"/>
      <c r="CZ858" s="15"/>
      <c r="DA858" s="15"/>
      <c r="DB858" s="15"/>
      <c r="DC858" s="15"/>
      <c r="DD858" s="15"/>
      <c r="DE858" s="15"/>
      <c r="DF858" s="15"/>
      <c r="DG858" s="15"/>
      <c r="DH858" s="15"/>
    </row>
    <row r="859" spans="1:112" ht="17.25" thickBo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  <c r="CA859" s="15"/>
      <c r="CB859" s="15"/>
      <c r="CC859" s="15"/>
      <c r="CD859" s="15"/>
      <c r="CE859" s="15"/>
      <c r="CF859" s="15"/>
      <c r="CG859" s="15"/>
      <c r="CH859" s="15"/>
      <c r="CI859" s="15"/>
      <c r="CJ859" s="15"/>
      <c r="CK859" s="15"/>
      <c r="CL859" s="15"/>
      <c r="CM859" s="15"/>
      <c r="CN859" s="15"/>
      <c r="CO859" s="15"/>
      <c r="CP859" s="15"/>
      <c r="CQ859" s="15"/>
      <c r="CR859" s="15"/>
      <c r="CS859" s="15"/>
      <c r="CT859" s="15"/>
      <c r="CU859" s="15"/>
      <c r="CV859" s="15"/>
      <c r="CW859" s="15"/>
      <c r="CX859" s="15"/>
      <c r="CY859" s="15"/>
      <c r="CZ859" s="15"/>
      <c r="DA859" s="15"/>
      <c r="DB859" s="15"/>
      <c r="DC859" s="15"/>
      <c r="DD859" s="15"/>
      <c r="DE859" s="15"/>
      <c r="DF859" s="15"/>
      <c r="DG859" s="15"/>
      <c r="DH859" s="15"/>
    </row>
    <row r="860" spans="1:112" ht="17.25" thickBo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  <c r="CA860" s="15"/>
      <c r="CB860" s="15"/>
      <c r="CC860" s="15"/>
      <c r="CD860" s="15"/>
      <c r="CE860" s="15"/>
      <c r="CF860" s="15"/>
      <c r="CG860" s="15"/>
      <c r="CH860" s="15"/>
      <c r="CI860" s="15"/>
      <c r="CJ860" s="15"/>
      <c r="CK860" s="15"/>
      <c r="CL860" s="15"/>
      <c r="CM860" s="15"/>
      <c r="CN860" s="15"/>
      <c r="CO860" s="15"/>
      <c r="CP860" s="15"/>
      <c r="CQ860" s="15"/>
      <c r="CR860" s="15"/>
      <c r="CS860" s="15"/>
      <c r="CT860" s="15"/>
      <c r="CU860" s="15"/>
      <c r="CV860" s="15"/>
      <c r="CW860" s="15"/>
      <c r="CX860" s="15"/>
      <c r="CY860" s="15"/>
      <c r="CZ860" s="15"/>
      <c r="DA860" s="15"/>
      <c r="DB860" s="15"/>
      <c r="DC860" s="15"/>
      <c r="DD860" s="15"/>
      <c r="DE860" s="15"/>
      <c r="DF860" s="15"/>
      <c r="DG860" s="15"/>
      <c r="DH860" s="15"/>
    </row>
    <row r="861" spans="1:112" ht="17.25" thickBo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  <c r="CB861" s="15"/>
      <c r="CC861" s="15"/>
      <c r="CD861" s="15"/>
      <c r="CE861" s="15"/>
      <c r="CF861" s="15"/>
      <c r="CG861" s="15"/>
      <c r="CH861" s="15"/>
      <c r="CI861" s="15"/>
      <c r="CJ861" s="15"/>
      <c r="CK861" s="15"/>
      <c r="CL861" s="15"/>
      <c r="CM861" s="15"/>
      <c r="CN861" s="15"/>
      <c r="CO861" s="15"/>
      <c r="CP861" s="15"/>
      <c r="CQ861" s="15"/>
      <c r="CR861" s="15"/>
      <c r="CS861" s="15"/>
      <c r="CT861" s="15"/>
      <c r="CU861" s="15"/>
      <c r="CV861" s="15"/>
      <c r="CW861" s="15"/>
      <c r="CX861" s="15"/>
      <c r="CY861" s="15"/>
      <c r="CZ861" s="15"/>
      <c r="DA861" s="15"/>
      <c r="DB861" s="15"/>
      <c r="DC861" s="15"/>
      <c r="DD861" s="15"/>
      <c r="DE861" s="15"/>
      <c r="DF861" s="15"/>
      <c r="DG861" s="15"/>
      <c r="DH861" s="15"/>
    </row>
    <row r="862" spans="1:112" ht="17.25" thickBo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  <c r="CB862" s="15"/>
      <c r="CC862" s="15"/>
      <c r="CD862" s="15"/>
      <c r="CE862" s="15"/>
      <c r="CF862" s="15"/>
      <c r="CG862" s="15"/>
      <c r="CH862" s="15"/>
      <c r="CI862" s="15"/>
      <c r="CJ862" s="15"/>
      <c r="CK862" s="15"/>
      <c r="CL862" s="15"/>
      <c r="CM862" s="15"/>
      <c r="CN862" s="15"/>
      <c r="CO862" s="15"/>
      <c r="CP862" s="15"/>
      <c r="CQ862" s="15"/>
      <c r="CR862" s="15"/>
      <c r="CS862" s="15"/>
      <c r="CT862" s="15"/>
      <c r="CU862" s="15"/>
      <c r="CV862" s="15"/>
      <c r="CW862" s="15"/>
      <c r="CX862" s="15"/>
      <c r="CY862" s="15"/>
      <c r="CZ862" s="15"/>
      <c r="DA862" s="15"/>
      <c r="DB862" s="15"/>
      <c r="DC862" s="15"/>
      <c r="DD862" s="15"/>
      <c r="DE862" s="15"/>
      <c r="DF862" s="15"/>
      <c r="DG862" s="15"/>
      <c r="DH862" s="15"/>
    </row>
    <row r="863" spans="1:112" ht="17.25" thickBo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B863" s="15"/>
      <c r="CC863" s="15"/>
      <c r="CD863" s="15"/>
      <c r="CE863" s="15"/>
      <c r="CF863" s="15"/>
      <c r="CG863" s="15"/>
      <c r="CH863" s="15"/>
      <c r="CI863" s="15"/>
      <c r="CJ863" s="15"/>
      <c r="CK863" s="15"/>
      <c r="CL863" s="15"/>
      <c r="CM863" s="15"/>
      <c r="CN863" s="15"/>
      <c r="CO863" s="15"/>
      <c r="CP863" s="15"/>
      <c r="CQ863" s="15"/>
      <c r="CR863" s="15"/>
      <c r="CS863" s="15"/>
      <c r="CT863" s="15"/>
      <c r="CU863" s="15"/>
      <c r="CV863" s="15"/>
      <c r="CW863" s="15"/>
      <c r="CX863" s="15"/>
      <c r="CY863" s="15"/>
      <c r="CZ863" s="15"/>
      <c r="DA863" s="15"/>
      <c r="DB863" s="15"/>
      <c r="DC863" s="15"/>
      <c r="DD863" s="15"/>
      <c r="DE863" s="15"/>
      <c r="DF863" s="15"/>
      <c r="DG863" s="15"/>
      <c r="DH863" s="15"/>
    </row>
    <row r="864" spans="1:112" ht="17.25" thickBo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B864" s="15"/>
      <c r="CC864" s="15"/>
      <c r="CD864" s="15"/>
      <c r="CE864" s="15"/>
      <c r="CF864" s="15"/>
      <c r="CG864" s="15"/>
      <c r="CH864" s="15"/>
      <c r="CI864" s="15"/>
      <c r="CJ864" s="15"/>
      <c r="CK864" s="15"/>
      <c r="CL864" s="15"/>
      <c r="CM864" s="15"/>
      <c r="CN864" s="15"/>
      <c r="CO864" s="15"/>
      <c r="CP864" s="15"/>
      <c r="CQ864" s="15"/>
      <c r="CR864" s="15"/>
      <c r="CS864" s="15"/>
      <c r="CT864" s="15"/>
      <c r="CU864" s="15"/>
      <c r="CV864" s="15"/>
      <c r="CW864" s="15"/>
      <c r="CX864" s="15"/>
      <c r="CY864" s="15"/>
      <c r="CZ864" s="15"/>
      <c r="DA864" s="15"/>
      <c r="DB864" s="15"/>
      <c r="DC864" s="15"/>
      <c r="DD864" s="15"/>
      <c r="DE864" s="15"/>
      <c r="DF864" s="15"/>
      <c r="DG864" s="15"/>
      <c r="DH864" s="15"/>
    </row>
    <row r="865" spans="1:112" ht="17.25" thickBo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B865" s="15"/>
      <c r="CC865" s="15"/>
      <c r="CD865" s="15"/>
      <c r="CE865" s="15"/>
      <c r="CF865" s="15"/>
      <c r="CG865" s="15"/>
      <c r="CH865" s="15"/>
      <c r="CI865" s="15"/>
      <c r="CJ865" s="15"/>
      <c r="CK865" s="15"/>
      <c r="CL865" s="15"/>
      <c r="CM865" s="15"/>
      <c r="CN865" s="15"/>
      <c r="CO865" s="15"/>
      <c r="CP865" s="15"/>
      <c r="CQ865" s="15"/>
      <c r="CR865" s="15"/>
      <c r="CS865" s="15"/>
      <c r="CT865" s="15"/>
      <c r="CU865" s="15"/>
      <c r="CV865" s="15"/>
      <c r="CW865" s="15"/>
      <c r="CX865" s="15"/>
      <c r="CY865" s="15"/>
      <c r="CZ865" s="15"/>
      <c r="DA865" s="15"/>
      <c r="DB865" s="15"/>
      <c r="DC865" s="15"/>
      <c r="DD865" s="15"/>
      <c r="DE865" s="15"/>
      <c r="DF865" s="15"/>
      <c r="DG865" s="15"/>
      <c r="DH865" s="15"/>
    </row>
    <row r="866" spans="1:112" ht="17.25" thickBo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5"/>
      <c r="CF866" s="15"/>
      <c r="CG866" s="15"/>
      <c r="CH866" s="15"/>
      <c r="CI866" s="15"/>
      <c r="CJ866" s="15"/>
      <c r="CK866" s="15"/>
      <c r="CL866" s="15"/>
      <c r="CM866" s="15"/>
      <c r="CN866" s="15"/>
      <c r="CO866" s="15"/>
      <c r="CP866" s="15"/>
      <c r="CQ866" s="15"/>
      <c r="CR866" s="15"/>
      <c r="CS866" s="15"/>
      <c r="CT866" s="15"/>
      <c r="CU866" s="15"/>
      <c r="CV866" s="15"/>
      <c r="CW866" s="15"/>
      <c r="CX866" s="15"/>
      <c r="CY866" s="15"/>
      <c r="CZ866" s="15"/>
      <c r="DA866" s="15"/>
      <c r="DB866" s="15"/>
      <c r="DC866" s="15"/>
      <c r="DD866" s="15"/>
      <c r="DE866" s="15"/>
      <c r="DF866" s="15"/>
      <c r="DG866" s="15"/>
      <c r="DH866" s="15"/>
    </row>
    <row r="867" spans="1:112" ht="17.25" thickBo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  <c r="CA867" s="15"/>
      <c r="CB867" s="15"/>
      <c r="CC867" s="15"/>
      <c r="CD867" s="15"/>
      <c r="CE867" s="15"/>
      <c r="CF867" s="15"/>
      <c r="CG867" s="15"/>
      <c r="CH867" s="15"/>
      <c r="CI867" s="15"/>
      <c r="CJ867" s="15"/>
      <c r="CK867" s="15"/>
      <c r="CL867" s="15"/>
      <c r="CM867" s="15"/>
      <c r="CN867" s="15"/>
      <c r="CO867" s="15"/>
      <c r="CP867" s="15"/>
      <c r="CQ867" s="15"/>
      <c r="CR867" s="15"/>
      <c r="CS867" s="15"/>
      <c r="CT867" s="15"/>
      <c r="CU867" s="15"/>
      <c r="CV867" s="15"/>
      <c r="CW867" s="15"/>
      <c r="CX867" s="15"/>
      <c r="CY867" s="15"/>
      <c r="CZ867" s="15"/>
      <c r="DA867" s="15"/>
      <c r="DB867" s="15"/>
      <c r="DC867" s="15"/>
      <c r="DD867" s="15"/>
      <c r="DE867" s="15"/>
      <c r="DF867" s="15"/>
      <c r="DG867" s="15"/>
      <c r="DH867" s="15"/>
    </row>
    <row r="868" spans="1:112" ht="17.25" thickBo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5"/>
      <c r="CF868" s="15"/>
      <c r="CG868" s="15"/>
      <c r="CH868" s="15"/>
      <c r="CI868" s="15"/>
      <c r="CJ868" s="15"/>
      <c r="CK868" s="15"/>
      <c r="CL868" s="15"/>
      <c r="CM868" s="15"/>
      <c r="CN868" s="15"/>
      <c r="CO868" s="15"/>
      <c r="CP868" s="15"/>
      <c r="CQ868" s="15"/>
      <c r="CR868" s="15"/>
      <c r="CS868" s="15"/>
      <c r="CT868" s="15"/>
      <c r="CU868" s="15"/>
      <c r="CV868" s="15"/>
      <c r="CW868" s="15"/>
      <c r="CX868" s="15"/>
      <c r="CY868" s="15"/>
      <c r="CZ868" s="15"/>
      <c r="DA868" s="15"/>
      <c r="DB868" s="15"/>
      <c r="DC868" s="15"/>
      <c r="DD868" s="15"/>
      <c r="DE868" s="15"/>
      <c r="DF868" s="15"/>
      <c r="DG868" s="15"/>
      <c r="DH868" s="15"/>
    </row>
    <row r="869" spans="1:112" ht="17.25" thickBo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  <c r="CA869" s="15"/>
      <c r="CB869" s="15"/>
      <c r="CC869" s="15"/>
      <c r="CD869" s="15"/>
      <c r="CE869" s="15"/>
      <c r="CF869" s="15"/>
      <c r="CG869" s="15"/>
      <c r="CH869" s="15"/>
      <c r="CI869" s="15"/>
      <c r="CJ869" s="15"/>
      <c r="CK869" s="15"/>
      <c r="CL869" s="15"/>
      <c r="CM869" s="15"/>
      <c r="CN869" s="15"/>
      <c r="CO869" s="15"/>
      <c r="CP869" s="15"/>
      <c r="CQ869" s="15"/>
      <c r="CR869" s="15"/>
      <c r="CS869" s="15"/>
      <c r="CT869" s="15"/>
      <c r="CU869" s="15"/>
      <c r="CV869" s="15"/>
      <c r="CW869" s="15"/>
      <c r="CX869" s="15"/>
      <c r="CY869" s="15"/>
      <c r="CZ869" s="15"/>
      <c r="DA869" s="15"/>
      <c r="DB869" s="15"/>
      <c r="DC869" s="15"/>
      <c r="DD869" s="15"/>
      <c r="DE869" s="15"/>
      <c r="DF869" s="15"/>
      <c r="DG869" s="15"/>
      <c r="DH869" s="15"/>
    </row>
    <row r="870" spans="1:112" ht="17.25" thickBo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  <c r="CA870" s="15"/>
      <c r="CB870" s="15"/>
      <c r="CC870" s="15"/>
      <c r="CD870" s="15"/>
      <c r="CE870" s="15"/>
      <c r="CF870" s="15"/>
      <c r="CG870" s="15"/>
      <c r="CH870" s="15"/>
      <c r="CI870" s="15"/>
      <c r="CJ870" s="15"/>
      <c r="CK870" s="15"/>
      <c r="CL870" s="15"/>
      <c r="CM870" s="15"/>
      <c r="CN870" s="15"/>
      <c r="CO870" s="15"/>
      <c r="CP870" s="15"/>
      <c r="CQ870" s="15"/>
      <c r="CR870" s="15"/>
      <c r="CS870" s="15"/>
      <c r="CT870" s="15"/>
      <c r="CU870" s="15"/>
      <c r="CV870" s="15"/>
      <c r="CW870" s="15"/>
      <c r="CX870" s="15"/>
      <c r="CY870" s="15"/>
      <c r="CZ870" s="15"/>
      <c r="DA870" s="15"/>
      <c r="DB870" s="15"/>
      <c r="DC870" s="15"/>
      <c r="DD870" s="15"/>
      <c r="DE870" s="15"/>
      <c r="DF870" s="15"/>
      <c r="DG870" s="15"/>
      <c r="DH870" s="15"/>
    </row>
    <row r="871" spans="1:112" ht="17.25" thickBo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B871" s="15"/>
      <c r="CC871" s="15"/>
      <c r="CD871" s="15"/>
      <c r="CE871" s="15"/>
      <c r="CF871" s="15"/>
      <c r="CG871" s="15"/>
      <c r="CH871" s="15"/>
      <c r="CI871" s="15"/>
      <c r="CJ871" s="15"/>
      <c r="CK871" s="15"/>
      <c r="CL871" s="15"/>
      <c r="CM871" s="15"/>
      <c r="CN871" s="15"/>
      <c r="CO871" s="15"/>
      <c r="CP871" s="15"/>
      <c r="CQ871" s="15"/>
      <c r="CR871" s="15"/>
      <c r="CS871" s="15"/>
      <c r="CT871" s="15"/>
      <c r="CU871" s="15"/>
      <c r="CV871" s="15"/>
      <c r="CW871" s="15"/>
      <c r="CX871" s="15"/>
      <c r="CY871" s="15"/>
      <c r="CZ871" s="15"/>
      <c r="DA871" s="15"/>
      <c r="DB871" s="15"/>
      <c r="DC871" s="15"/>
      <c r="DD871" s="15"/>
      <c r="DE871" s="15"/>
      <c r="DF871" s="15"/>
      <c r="DG871" s="15"/>
      <c r="DH871" s="15"/>
    </row>
    <row r="872" spans="1:112" ht="17.25" thickBo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  <c r="CA872" s="15"/>
      <c r="CB872" s="15"/>
      <c r="CC872" s="15"/>
      <c r="CD872" s="15"/>
      <c r="CE872" s="15"/>
      <c r="CF872" s="15"/>
      <c r="CG872" s="15"/>
      <c r="CH872" s="15"/>
      <c r="CI872" s="15"/>
      <c r="CJ872" s="15"/>
      <c r="CK872" s="15"/>
      <c r="CL872" s="15"/>
      <c r="CM872" s="15"/>
      <c r="CN872" s="15"/>
      <c r="CO872" s="15"/>
      <c r="CP872" s="15"/>
      <c r="CQ872" s="15"/>
      <c r="CR872" s="15"/>
      <c r="CS872" s="15"/>
      <c r="CT872" s="15"/>
      <c r="CU872" s="15"/>
      <c r="CV872" s="15"/>
      <c r="CW872" s="15"/>
      <c r="CX872" s="15"/>
      <c r="CY872" s="15"/>
      <c r="CZ872" s="15"/>
      <c r="DA872" s="15"/>
      <c r="DB872" s="15"/>
      <c r="DC872" s="15"/>
      <c r="DD872" s="15"/>
      <c r="DE872" s="15"/>
      <c r="DF872" s="15"/>
      <c r="DG872" s="15"/>
      <c r="DH872" s="15"/>
    </row>
    <row r="873" spans="1:112" ht="17.25" thickBo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  <c r="CA873" s="15"/>
      <c r="CB873" s="15"/>
      <c r="CC873" s="15"/>
      <c r="CD873" s="15"/>
      <c r="CE873" s="15"/>
      <c r="CF873" s="15"/>
      <c r="CG873" s="15"/>
      <c r="CH873" s="15"/>
      <c r="CI873" s="15"/>
      <c r="CJ873" s="15"/>
      <c r="CK873" s="15"/>
      <c r="CL873" s="15"/>
      <c r="CM873" s="15"/>
      <c r="CN873" s="15"/>
      <c r="CO873" s="15"/>
      <c r="CP873" s="15"/>
      <c r="CQ873" s="15"/>
      <c r="CR873" s="15"/>
      <c r="CS873" s="15"/>
      <c r="CT873" s="15"/>
      <c r="CU873" s="15"/>
      <c r="CV873" s="15"/>
      <c r="CW873" s="15"/>
      <c r="CX873" s="15"/>
      <c r="CY873" s="15"/>
      <c r="CZ873" s="15"/>
      <c r="DA873" s="15"/>
      <c r="DB873" s="15"/>
      <c r="DC873" s="15"/>
      <c r="DD873" s="15"/>
      <c r="DE873" s="15"/>
      <c r="DF873" s="15"/>
      <c r="DG873" s="15"/>
      <c r="DH873" s="15"/>
    </row>
    <row r="874" spans="1:112" ht="17.25" thickBo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B874" s="15"/>
      <c r="CC874" s="15"/>
      <c r="CD874" s="15"/>
      <c r="CE874" s="15"/>
      <c r="CF874" s="15"/>
      <c r="CG874" s="15"/>
      <c r="CH874" s="15"/>
      <c r="CI874" s="15"/>
      <c r="CJ874" s="15"/>
      <c r="CK874" s="15"/>
      <c r="CL874" s="15"/>
      <c r="CM874" s="15"/>
      <c r="CN874" s="15"/>
      <c r="CO874" s="15"/>
      <c r="CP874" s="15"/>
      <c r="CQ874" s="15"/>
      <c r="CR874" s="15"/>
      <c r="CS874" s="15"/>
      <c r="CT874" s="15"/>
      <c r="CU874" s="15"/>
      <c r="CV874" s="15"/>
      <c r="CW874" s="15"/>
      <c r="CX874" s="15"/>
      <c r="CY874" s="15"/>
      <c r="CZ874" s="15"/>
      <c r="DA874" s="15"/>
      <c r="DB874" s="15"/>
      <c r="DC874" s="15"/>
      <c r="DD874" s="15"/>
      <c r="DE874" s="15"/>
      <c r="DF874" s="15"/>
      <c r="DG874" s="15"/>
      <c r="DH874" s="15"/>
    </row>
    <row r="875" spans="1:112" ht="17.25" thickBo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  <c r="CA875" s="15"/>
      <c r="CB875" s="15"/>
      <c r="CC875" s="15"/>
      <c r="CD875" s="15"/>
      <c r="CE875" s="15"/>
      <c r="CF875" s="15"/>
      <c r="CG875" s="15"/>
      <c r="CH875" s="15"/>
      <c r="CI875" s="15"/>
      <c r="CJ875" s="15"/>
      <c r="CK875" s="15"/>
      <c r="CL875" s="15"/>
      <c r="CM875" s="15"/>
      <c r="CN875" s="15"/>
      <c r="CO875" s="15"/>
      <c r="CP875" s="15"/>
      <c r="CQ875" s="15"/>
      <c r="CR875" s="15"/>
      <c r="CS875" s="15"/>
      <c r="CT875" s="15"/>
      <c r="CU875" s="15"/>
      <c r="CV875" s="15"/>
      <c r="CW875" s="15"/>
      <c r="CX875" s="15"/>
      <c r="CY875" s="15"/>
      <c r="CZ875" s="15"/>
      <c r="DA875" s="15"/>
      <c r="DB875" s="15"/>
      <c r="DC875" s="15"/>
      <c r="DD875" s="15"/>
      <c r="DE875" s="15"/>
      <c r="DF875" s="15"/>
      <c r="DG875" s="15"/>
      <c r="DH875" s="15"/>
    </row>
    <row r="876" spans="1:112" ht="17.25" thickBo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  <c r="CA876" s="15"/>
      <c r="CB876" s="15"/>
      <c r="CC876" s="15"/>
      <c r="CD876" s="15"/>
      <c r="CE876" s="15"/>
      <c r="CF876" s="15"/>
      <c r="CG876" s="15"/>
      <c r="CH876" s="15"/>
      <c r="CI876" s="15"/>
      <c r="CJ876" s="15"/>
      <c r="CK876" s="15"/>
      <c r="CL876" s="15"/>
      <c r="CM876" s="15"/>
      <c r="CN876" s="15"/>
      <c r="CO876" s="15"/>
      <c r="CP876" s="15"/>
      <c r="CQ876" s="15"/>
      <c r="CR876" s="15"/>
      <c r="CS876" s="15"/>
      <c r="CT876" s="15"/>
      <c r="CU876" s="15"/>
      <c r="CV876" s="15"/>
      <c r="CW876" s="15"/>
      <c r="CX876" s="15"/>
      <c r="CY876" s="15"/>
      <c r="CZ876" s="15"/>
      <c r="DA876" s="15"/>
      <c r="DB876" s="15"/>
      <c r="DC876" s="15"/>
      <c r="DD876" s="15"/>
      <c r="DE876" s="15"/>
      <c r="DF876" s="15"/>
      <c r="DG876" s="15"/>
      <c r="DH876" s="15"/>
    </row>
    <row r="877" spans="1:112" ht="17.25" thickBo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  <c r="CB877" s="15"/>
      <c r="CC877" s="15"/>
      <c r="CD877" s="15"/>
      <c r="CE877" s="15"/>
      <c r="CF877" s="15"/>
      <c r="CG877" s="15"/>
      <c r="CH877" s="15"/>
      <c r="CI877" s="15"/>
      <c r="CJ877" s="15"/>
      <c r="CK877" s="15"/>
      <c r="CL877" s="15"/>
      <c r="CM877" s="15"/>
      <c r="CN877" s="15"/>
      <c r="CO877" s="15"/>
      <c r="CP877" s="15"/>
      <c r="CQ877" s="15"/>
      <c r="CR877" s="15"/>
      <c r="CS877" s="15"/>
      <c r="CT877" s="15"/>
      <c r="CU877" s="15"/>
      <c r="CV877" s="15"/>
      <c r="CW877" s="15"/>
      <c r="CX877" s="15"/>
      <c r="CY877" s="15"/>
      <c r="CZ877" s="15"/>
      <c r="DA877" s="15"/>
      <c r="DB877" s="15"/>
      <c r="DC877" s="15"/>
      <c r="DD877" s="15"/>
      <c r="DE877" s="15"/>
      <c r="DF877" s="15"/>
      <c r="DG877" s="15"/>
      <c r="DH877" s="15"/>
    </row>
    <row r="878" spans="1:112" ht="17.25" thickBo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  <c r="CB878" s="15"/>
      <c r="CC878" s="15"/>
      <c r="CD878" s="15"/>
      <c r="CE878" s="15"/>
      <c r="CF878" s="15"/>
      <c r="CG878" s="15"/>
      <c r="CH878" s="15"/>
      <c r="CI878" s="15"/>
      <c r="CJ878" s="15"/>
      <c r="CK878" s="15"/>
      <c r="CL878" s="15"/>
      <c r="CM878" s="15"/>
      <c r="CN878" s="15"/>
      <c r="CO878" s="15"/>
      <c r="CP878" s="15"/>
      <c r="CQ878" s="15"/>
      <c r="CR878" s="15"/>
      <c r="CS878" s="15"/>
      <c r="CT878" s="15"/>
      <c r="CU878" s="15"/>
      <c r="CV878" s="15"/>
      <c r="CW878" s="15"/>
      <c r="CX878" s="15"/>
      <c r="CY878" s="15"/>
      <c r="CZ878" s="15"/>
      <c r="DA878" s="15"/>
      <c r="DB878" s="15"/>
      <c r="DC878" s="15"/>
      <c r="DD878" s="15"/>
      <c r="DE878" s="15"/>
      <c r="DF878" s="15"/>
      <c r="DG878" s="15"/>
      <c r="DH878" s="15"/>
    </row>
    <row r="879" spans="1:112" ht="17.25" thickBo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  <c r="CB879" s="15"/>
      <c r="CC879" s="15"/>
      <c r="CD879" s="15"/>
      <c r="CE879" s="15"/>
      <c r="CF879" s="15"/>
      <c r="CG879" s="15"/>
      <c r="CH879" s="15"/>
      <c r="CI879" s="15"/>
      <c r="CJ879" s="15"/>
      <c r="CK879" s="15"/>
      <c r="CL879" s="15"/>
      <c r="CM879" s="15"/>
      <c r="CN879" s="15"/>
      <c r="CO879" s="15"/>
      <c r="CP879" s="15"/>
      <c r="CQ879" s="15"/>
      <c r="CR879" s="15"/>
      <c r="CS879" s="15"/>
      <c r="CT879" s="15"/>
      <c r="CU879" s="15"/>
      <c r="CV879" s="15"/>
      <c r="CW879" s="15"/>
      <c r="CX879" s="15"/>
      <c r="CY879" s="15"/>
      <c r="CZ879" s="15"/>
      <c r="DA879" s="15"/>
      <c r="DB879" s="15"/>
      <c r="DC879" s="15"/>
      <c r="DD879" s="15"/>
      <c r="DE879" s="15"/>
      <c r="DF879" s="15"/>
      <c r="DG879" s="15"/>
      <c r="DH879" s="15"/>
    </row>
    <row r="880" spans="1:112" ht="17.25" thickBo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B880" s="15"/>
      <c r="CC880" s="15"/>
      <c r="CD880" s="15"/>
      <c r="CE880" s="15"/>
      <c r="CF880" s="15"/>
      <c r="CG880" s="15"/>
      <c r="CH880" s="15"/>
      <c r="CI880" s="15"/>
      <c r="CJ880" s="15"/>
      <c r="CK880" s="15"/>
      <c r="CL880" s="15"/>
      <c r="CM880" s="15"/>
      <c r="CN880" s="15"/>
      <c r="CO880" s="15"/>
      <c r="CP880" s="15"/>
      <c r="CQ880" s="15"/>
      <c r="CR880" s="15"/>
      <c r="CS880" s="15"/>
      <c r="CT880" s="15"/>
      <c r="CU880" s="15"/>
      <c r="CV880" s="15"/>
      <c r="CW880" s="15"/>
      <c r="CX880" s="15"/>
      <c r="CY880" s="15"/>
      <c r="CZ880" s="15"/>
      <c r="DA880" s="15"/>
      <c r="DB880" s="15"/>
      <c r="DC880" s="15"/>
      <c r="DD880" s="15"/>
      <c r="DE880" s="15"/>
      <c r="DF880" s="15"/>
      <c r="DG880" s="15"/>
      <c r="DH880" s="15"/>
    </row>
    <row r="881" spans="1:112" ht="17.25" thickBo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B881" s="15"/>
      <c r="CC881" s="15"/>
      <c r="CD881" s="15"/>
      <c r="CE881" s="15"/>
      <c r="CF881" s="15"/>
      <c r="CG881" s="15"/>
      <c r="CH881" s="15"/>
      <c r="CI881" s="15"/>
      <c r="CJ881" s="15"/>
      <c r="CK881" s="15"/>
      <c r="CL881" s="15"/>
      <c r="CM881" s="15"/>
      <c r="CN881" s="15"/>
      <c r="CO881" s="15"/>
      <c r="CP881" s="15"/>
      <c r="CQ881" s="15"/>
      <c r="CR881" s="15"/>
      <c r="CS881" s="15"/>
      <c r="CT881" s="15"/>
      <c r="CU881" s="15"/>
      <c r="CV881" s="15"/>
      <c r="CW881" s="15"/>
      <c r="CX881" s="15"/>
      <c r="CY881" s="15"/>
      <c r="CZ881" s="15"/>
      <c r="DA881" s="15"/>
      <c r="DB881" s="15"/>
      <c r="DC881" s="15"/>
      <c r="DD881" s="15"/>
      <c r="DE881" s="15"/>
      <c r="DF881" s="15"/>
      <c r="DG881" s="15"/>
      <c r="DH881" s="15"/>
    </row>
    <row r="882" spans="1:112" ht="17.25" thickBo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B882" s="15"/>
      <c r="CC882" s="15"/>
      <c r="CD882" s="15"/>
      <c r="CE882" s="15"/>
      <c r="CF882" s="15"/>
      <c r="CG882" s="15"/>
      <c r="CH882" s="15"/>
      <c r="CI882" s="15"/>
      <c r="CJ882" s="15"/>
      <c r="CK882" s="15"/>
      <c r="CL882" s="15"/>
      <c r="CM882" s="15"/>
      <c r="CN882" s="15"/>
      <c r="CO882" s="15"/>
      <c r="CP882" s="15"/>
      <c r="CQ882" s="15"/>
      <c r="CR882" s="15"/>
      <c r="CS882" s="15"/>
      <c r="CT882" s="15"/>
      <c r="CU882" s="15"/>
      <c r="CV882" s="15"/>
      <c r="CW882" s="15"/>
      <c r="CX882" s="15"/>
      <c r="CY882" s="15"/>
      <c r="CZ882" s="15"/>
      <c r="DA882" s="15"/>
      <c r="DB882" s="15"/>
      <c r="DC882" s="15"/>
      <c r="DD882" s="15"/>
      <c r="DE882" s="15"/>
      <c r="DF882" s="15"/>
      <c r="DG882" s="15"/>
      <c r="DH882" s="15"/>
    </row>
    <row r="883" spans="1:112" ht="17.25" thickBo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  <c r="CA883" s="15"/>
      <c r="CB883" s="15"/>
      <c r="CC883" s="15"/>
      <c r="CD883" s="15"/>
      <c r="CE883" s="15"/>
      <c r="CF883" s="15"/>
      <c r="CG883" s="15"/>
      <c r="CH883" s="15"/>
      <c r="CI883" s="15"/>
      <c r="CJ883" s="15"/>
      <c r="CK883" s="15"/>
      <c r="CL883" s="15"/>
      <c r="CM883" s="15"/>
      <c r="CN883" s="15"/>
      <c r="CO883" s="15"/>
      <c r="CP883" s="15"/>
      <c r="CQ883" s="15"/>
      <c r="CR883" s="15"/>
      <c r="CS883" s="15"/>
      <c r="CT883" s="15"/>
      <c r="CU883" s="15"/>
      <c r="CV883" s="15"/>
      <c r="CW883" s="15"/>
      <c r="CX883" s="15"/>
      <c r="CY883" s="15"/>
      <c r="CZ883" s="15"/>
      <c r="DA883" s="15"/>
      <c r="DB883" s="15"/>
      <c r="DC883" s="15"/>
      <c r="DD883" s="15"/>
      <c r="DE883" s="15"/>
      <c r="DF883" s="15"/>
      <c r="DG883" s="15"/>
      <c r="DH883" s="15"/>
    </row>
    <row r="884" spans="1:112" ht="17.25" thickBo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  <c r="CA884" s="15"/>
      <c r="CB884" s="15"/>
      <c r="CC884" s="15"/>
      <c r="CD884" s="15"/>
      <c r="CE884" s="15"/>
      <c r="CF884" s="15"/>
      <c r="CG884" s="15"/>
      <c r="CH884" s="15"/>
      <c r="CI884" s="15"/>
      <c r="CJ884" s="15"/>
      <c r="CK884" s="15"/>
      <c r="CL884" s="15"/>
      <c r="CM884" s="15"/>
      <c r="CN884" s="15"/>
      <c r="CO884" s="15"/>
      <c r="CP884" s="15"/>
      <c r="CQ884" s="15"/>
      <c r="CR884" s="15"/>
      <c r="CS884" s="15"/>
      <c r="CT884" s="15"/>
      <c r="CU884" s="15"/>
      <c r="CV884" s="15"/>
      <c r="CW884" s="15"/>
      <c r="CX884" s="15"/>
      <c r="CY884" s="15"/>
      <c r="CZ884" s="15"/>
      <c r="DA884" s="15"/>
      <c r="DB884" s="15"/>
      <c r="DC884" s="15"/>
      <c r="DD884" s="15"/>
      <c r="DE884" s="15"/>
      <c r="DF884" s="15"/>
      <c r="DG884" s="15"/>
      <c r="DH884" s="15"/>
    </row>
    <row r="885" spans="1:112" ht="17.25" thickBo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B885" s="15"/>
      <c r="CC885" s="15"/>
      <c r="CD885" s="15"/>
      <c r="CE885" s="15"/>
      <c r="CF885" s="15"/>
      <c r="CG885" s="15"/>
      <c r="CH885" s="15"/>
      <c r="CI885" s="15"/>
      <c r="CJ885" s="15"/>
      <c r="CK885" s="15"/>
      <c r="CL885" s="15"/>
      <c r="CM885" s="15"/>
      <c r="CN885" s="15"/>
      <c r="CO885" s="15"/>
      <c r="CP885" s="15"/>
      <c r="CQ885" s="15"/>
      <c r="CR885" s="15"/>
      <c r="CS885" s="15"/>
      <c r="CT885" s="15"/>
      <c r="CU885" s="15"/>
      <c r="CV885" s="15"/>
      <c r="CW885" s="15"/>
      <c r="CX885" s="15"/>
      <c r="CY885" s="15"/>
      <c r="CZ885" s="15"/>
      <c r="DA885" s="15"/>
      <c r="DB885" s="15"/>
      <c r="DC885" s="15"/>
      <c r="DD885" s="15"/>
      <c r="DE885" s="15"/>
      <c r="DF885" s="15"/>
      <c r="DG885" s="15"/>
      <c r="DH885" s="15"/>
    </row>
    <row r="886" spans="1:112" ht="17.25" thickBo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B886" s="15"/>
      <c r="CC886" s="15"/>
      <c r="CD886" s="15"/>
      <c r="CE886" s="15"/>
      <c r="CF886" s="15"/>
      <c r="CG886" s="15"/>
      <c r="CH886" s="15"/>
      <c r="CI886" s="15"/>
      <c r="CJ886" s="15"/>
      <c r="CK886" s="15"/>
      <c r="CL886" s="15"/>
      <c r="CM886" s="15"/>
      <c r="CN886" s="15"/>
      <c r="CO886" s="15"/>
      <c r="CP886" s="15"/>
      <c r="CQ886" s="15"/>
      <c r="CR886" s="15"/>
      <c r="CS886" s="15"/>
      <c r="CT886" s="15"/>
      <c r="CU886" s="15"/>
      <c r="CV886" s="15"/>
      <c r="CW886" s="15"/>
      <c r="CX886" s="15"/>
      <c r="CY886" s="15"/>
      <c r="CZ886" s="15"/>
      <c r="DA886" s="15"/>
      <c r="DB886" s="15"/>
      <c r="DC886" s="15"/>
      <c r="DD886" s="15"/>
      <c r="DE886" s="15"/>
      <c r="DF886" s="15"/>
      <c r="DG886" s="15"/>
      <c r="DH886" s="15"/>
    </row>
    <row r="887" spans="1:112" ht="17.25" thickBo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  <c r="CB887" s="15"/>
      <c r="CC887" s="15"/>
      <c r="CD887" s="15"/>
      <c r="CE887" s="15"/>
      <c r="CF887" s="15"/>
      <c r="CG887" s="15"/>
      <c r="CH887" s="15"/>
      <c r="CI887" s="15"/>
      <c r="CJ887" s="15"/>
      <c r="CK887" s="15"/>
      <c r="CL887" s="15"/>
      <c r="CM887" s="15"/>
      <c r="CN887" s="15"/>
      <c r="CO887" s="15"/>
      <c r="CP887" s="15"/>
      <c r="CQ887" s="15"/>
      <c r="CR887" s="15"/>
      <c r="CS887" s="15"/>
      <c r="CT887" s="15"/>
      <c r="CU887" s="15"/>
      <c r="CV887" s="15"/>
      <c r="CW887" s="15"/>
      <c r="CX887" s="15"/>
      <c r="CY887" s="15"/>
      <c r="CZ887" s="15"/>
      <c r="DA887" s="15"/>
      <c r="DB887" s="15"/>
      <c r="DC887" s="15"/>
      <c r="DD887" s="15"/>
      <c r="DE887" s="15"/>
      <c r="DF887" s="15"/>
      <c r="DG887" s="15"/>
      <c r="DH887" s="15"/>
    </row>
    <row r="888" spans="1:112" ht="17.25" thickBo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B888" s="15"/>
      <c r="CC888" s="15"/>
      <c r="CD888" s="15"/>
      <c r="CE888" s="15"/>
      <c r="CF888" s="15"/>
      <c r="CG888" s="15"/>
      <c r="CH888" s="15"/>
      <c r="CI888" s="15"/>
      <c r="CJ888" s="15"/>
      <c r="CK888" s="15"/>
      <c r="CL888" s="15"/>
      <c r="CM888" s="15"/>
      <c r="CN888" s="15"/>
      <c r="CO888" s="15"/>
      <c r="CP888" s="15"/>
      <c r="CQ888" s="15"/>
      <c r="CR888" s="15"/>
      <c r="CS888" s="15"/>
      <c r="CT888" s="15"/>
      <c r="CU888" s="15"/>
      <c r="CV888" s="15"/>
      <c r="CW888" s="15"/>
      <c r="CX888" s="15"/>
      <c r="CY888" s="15"/>
      <c r="CZ888" s="15"/>
      <c r="DA888" s="15"/>
      <c r="DB888" s="15"/>
      <c r="DC888" s="15"/>
      <c r="DD888" s="15"/>
      <c r="DE888" s="15"/>
      <c r="DF888" s="15"/>
      <c r="DG888" s="15"/>
      <c r="DH888" s="15"/>
    </row>
    <row r="889" spans="1:112" ht="17.25" thickBo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  <c r="CB889" s="15"/>
      <c r="CC889" s="15"/>
      <c r="CD889" s="15"/>
      <c r="CE889" s="15"/>
      <c r="CF889" s="15"/>
      <c r="CG889" s="15"/>
      <c r="CH889" s="15"/>
      <c r="CI889" s="15"/>
      <c r="CJ889" s="15"/>
      <c r="CK889" s="15"/>
      <c r="CL889" s="15"/>
      <c r="CM889" s="15"/>
      <c r="CN889" s="15"/>
      <c r="CO889" s="15"/>
      <c r="CP889" s="15"/>
      <c r="CQ889" s="15"/>
      <c r="CR889" s="15"/>
      <c r="CS889" s="15"/>
      <c r="CT889" s="15"/>
      <c r="CU889" s="15"/>
      <c r="CV889" s="15"/>
      <c r="CW889" s="15"/>
      <c r="CX889" s="15"/>
      <c r="CY889" s="15"/>
      <c r="CZ889" s="15"/>
      <c r="DA889" s="15"/>
      <c r="DB889" s="15"/>
      <c r="DC889" s="15"/>
      <c r="DD889" s="15"/>
      <c r="DE889" s="15"/>
      <c r="DF889" s="15"/>
      <c r="DG889" s="15"/>
      <c r="DH889" s="15"/>
    </row>
    <row r="890" spans="1:112" ht="17.25" thickBo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B890" s="15"/>
      <c r="CC890" s="15"/>
      <c r="CD890" s="15"/>
      <c r="CE890" s="15"/>
      <c r="CF890" s="15"/>
      <c r="CG890" s="15"/>
      <c r="CH890" s="15"/>
      <c r="CI890" s="15"/>
      <c r="CJ890" s="15"/>
      <c r="CK890" s="15"/>
      <c r="CL890" s="15"/>
      <c r="CM890" s="15"/>
      <c r="CN890" s="15"/>
      <c r="CO890" s="15"/>
      <c r="CP890" s="15"/>
      <c r="CQ890" s="15"/>
      <c r="CR890" s="15"/>
      <c r="CS890" s="15"/>
      <c r="CT890" s="15"/>
      <c r="CU890" s="15"/>
      <c r="CV890" s="15"/>
      <c r="CW890" s="15"/>
      <c r="CX890" s="15"/>
      <c r="CY890" s="15"/>
      <c r="CZ890" s="15"/>
      <c r="DA890" s="15"/>
      <c r="DB890" s="15"/>
      <c r="DC890" s="15"/>
      <c r="DD890" s="15"/>
      <c r="DE890" s="15"/>
      <c r="DF890" s="15"/>
      <c r="DG890" s="15"/>
      <c r="DH890" s="15"/>
    </row>
    <row r="891" spans="1:112" ht="17.25" thickBo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  <c r="CB891" s="15"/>
      <c r="CC891" s="15"/>
      <c r="CD891" s="15"/>
      <c r="CE891" s="15"/>
      <c r="CF891" s="15"/>
      <c r="CG891" s="15"/>
      <c r="CH891" s="15"/>
      <c r="CI891" s="15"/>
      <c r="CJ891" s="15"/>
      <c r="CK891" s="15"/>
      <c r="CL891" s="15"/>
      <c r="CM891" s="15"/>
      <c r="CN891" s="15"/>
      <c r="CO891" s="15"/>
      <c r="CP891" s="15"/>
      <c r="CQ891" s="15"/>
      <c r="CR891" s="15"/>
      <c r="CS891" s="15"/>
      <c r="CT891" s="15"/>
      <c r="CU891" s="15"/>
      <c r="CV891" s="15"/>
      <c r="CW891" s="15"/>
      <c r="CX891" s="15"/>
      <c r="CY891" s="15"/>
      <c r="CZ891" s="15"/>
      <c r="DA891" s="15"/>
      <c r="DB891" s="15"/>
      <c r="DC891" s="15"/>
      <c r="DD891" s="15"/>
      <c r="DE891" s="15"/>
      <c r="DF891" s="15"/>
      <c r="DG891" s="15"/>
      <c r="DH891" s="15"/>
    </row>
    <row r="892" spans="1:112" ht="17.25" thickBo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B892" s="15"/>
      <c r="CC892" s="15"/>
      <c r="CD892" s="15"/>
      <c r="CE892" s="15"/>
      <c r="CF892" s="15"/>
      <c r="CG892" s="15"/>
      <c r="CH892" s="15"/>
      <c r="CI892" s="15"/>
      <c r="CJ892" s="15"/>
      <c r="CK892" s="15"/>
      <c r="CL892" s="15"/>
      <c r="CM892" s="15"/>
      <c r="CN892" s="15"/>
      <c r="CO892" s="15"/>
      <c r="CP892" s="15"/>
      <c r="CQ892" s="15"/>
      <c r="CR892" s="15"/>
      <c r="CS892" s="15"/>
      <c r="CT892" s="15"/>
      <c r="CU892" s="15"/>
      <c r="CV892" s="15"/>
      <c r="CW892" s="15"/>
      <c r="CX892" s="15"/>
      <c r="CY892" s="15"/>
      <c r="CZ892" s="15"/>
      <c r="DA892" s="15"/>
      <c r="DB892" s="15"/>
      <c r="DC892" s="15"/>
      <c r="DD892" s="15"/>
      <c r="DE892" s="15"/>
      <c r="DF892" s="15"/>
      <c r="DG892" s="15"/>
      <c r="DH892" s="15"/>
    </row>
    <row r="893" spans="1:112" ht="17.25" thickBo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  <c r="CA893" s="15"/>
      <c r="CB893" s="15"/>
      <c r="CC893" s="15"/>
      <c r="CD893" s="15"/>
      <c r="CE893" s="15"/>
      <c r="CF893" s="15"/>
      <c r="CG893" s="15"/>
      <c r="CH893" s="15"/>
      <c r="CI893" s="15"/>
      <c r="CJ893" s="15"/>
      <c r="CK893" s="15"/>
      <c r="CL893" s="15"/>
      <c r="CM893" s="15"/>
      <c r="CN893" s="15"/>
      <c r="CO893" s="15"/>
      <c r="CP893" s="15"/>
      <c r="CQ893" s="15"/>
      <c r="CR893" s="15"/>
      <c r="CS893" s="15"/>
      <c r="CT893" s="15"/>
      <c r="CU893" s="15"/>
      <c r="CV893" s="15"/>
      <c r="CW893" s="15"/>
      <c r="CX893" s="15"/>
      <c r="CY893" s="15"/>
      <c r="CZ893" s="15"/>
      <c r="DA893" s="15"/>
      <c r="DB893" s="15"/>
      <c r="DC893" s="15"/>
      <c r="DD893" s="15"/>
      <c r="DE893" s="15"/>
      <c r="DF893" s="15"/>
      <c r="DG893" s="15"/>
      <c r="DH893" s="15"/>
    </row>
    <row r="894" spans="1:112" ht="17.25" thickBo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  <c r="CB894" s="15"/>
      <c r="CC894" s="15"/>
      <c r="CD894" s="15"/>
      <c r="CE894" s="15"/>
      <c r="CF894" s="15"/>
      <c r="CG894" s="15"/>
      <c r="CH894" s="15"/>
      <c r="CI894" s="15"/>
      <c r="CJ894" s="15"/>
      <c r="CK894" s="15"/>
      <c r="CL894" s="15"/>
      <c r="CM894" s="15"/>
      <c r="CN894" s="15"/>
      <c r="CO894" s="15"/>
      <c r="CP894" s="15"/>
      <c r="CQ894" s="15"/>
      <c r="CR894" s="15"/>
      <c r="CS894" s="15"/>
      <c r="CT894" s="15"/>
      <c r="CU894" s="15"/>
      <c r="CV894" s="15"/>
      <c r="CW894" s="15"/>
      <c r="CX894" s="15"/>
      <c r="CY894" s="15"/>
      <c r="CZ894" s="15"/>
      <c r="DA894" s="15"/>
      <c r="DB894" s="15"/>
      <c r="DC894" s="15"/>
      <c r="DD894" s="15"/>
      <c r="DE894" s="15"/>
      <c r="DF894" s="15"/>
      <c r="DG894" s="15"/>
      <c r="DH894" s="15"/>
    </row>
    <row r="895" spans="1:112" ht="17.25" thickBo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  <c r="CA895" s="15"/>
      <c r="CB895" s="15"/>
      <c r="CC895" s="15"/>
      <c r="CD895" s="15"/>
      <c r="CE895" s="15"/>
      <c r="CF895" s="15"/>
      <c r="CG895" s="15"/>
      <c r="CH895" s="15"/>
      <c r="CI895" s="15"/>
      <c r="CJ895" s="15"/>
      <c r="CK895" s="15"/>
      <c r="CL895" s="15"/>
      <c r="CM895" s="15"/>
      <c r="CN895" s="15"/>
      <c r="CO895" s="15"/>
      <c r="CP895" s="15"/>
      <c r="CQ895" s="15"/>
      <c r="CR895" s="15"/>
      <c r="CS895" s="15"/>
      <c r="CT895" s="15"/>
      <c r="CU895" s="15"/>
      <c r="CV895" s="15"/>
      <c r="CW895" s="15"/>
      <c r="CX895" s="15"/>
      <c r="CY895" s="15"/>
      <c r="CZ895" s="15"/>
      <c r="DA895" s="15"/>
      <c r="DB895" s="15"/>
      <c r="DC895" s="15"/>
      <c r="DD895" s="15"/>
      <c r="DE895" s="15"/>
      <c r="DF895" s="15"/>
      <c r="DG895" s="15"/>
      <c r="DH895" s="15"/>
    </row>
    <row r="896" spans="1:112" ht="17.25" thickBo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  <c r="CA896" s="15"/>
      <c r="CB896" s="15"/>
      <c r="CC896" s="15"/>
      <c r="CD896" s="15"/>
      <c r="CE896" s="15"/>
      <c r="CF896" s="15"/>
      <c r="CG896" s="15"/>
      <c r="CH896" s="15"/>
      <c r="CI896" s="15"/>
      <c r="CJ896" s="15"/>
      <c r="CK896" s="15"/>
      <c r="CL896" s="15"/>
      <c r="CM896" s="15"/>
      <c r="CN896" s="15"/>
      <c r="CO896" s="15"/>
      <c r="CP896" s="15"/>
      <c r="CQ896" s="15"/>
      <c r="CR896" s="15"/>
      <c r="CS896" s="15"/>
      <c r="CT896" s="15"/>
      <c r="CU896" s="15"/>
      <c r="CV896" s="15"/>
      <c r="CW896" s="15"/>
      <c r="CX896" s="15"/>
      <c r="CY896" s="15"/>
      <c r="CZ896" s="15"/>
      <c r="DA896" s="15"/>
      <c r="DB896" s="15"/>
      <c r="DC896" s="15"/>
      <c r="DD896" s="15"/>
      <c r="DE896" s="15"/>
      <c r="DF896" s="15"/>
      <c r="DG896" s="15"/>
      <c r="DH896" s="15"/>
    </row>
    <row r="897" spans="1:112" ht="17.25" thickBo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  <c r="CA897" s="15"/>
      <c r="CB897" s="15"/>
      <c r="CC897" s="15"/>
      <c r="CD897" s="15"/>
      <c r="CE897" s="15"/>
      <c r="CF897" s="15"/>
      <c r="CG897" s="15"/>
      <c r="CH897" s="15"/>
      <c r="CI897" s="15"/>
      <c r="CJ897" s="15"/>
      <c r="CK897" s="15"/>
      <c r="CL897" s="15"/>
      <c r="CM897" s="15"/>
      <c r="CN897" s="15"/>
      <c r="CO897" s="15"/>
      <c r="CP897" s="15"/>
      <c r="CQ897" s="15"/>
      <c r="CR897" s="15"/>
      <c r="CS897" s="15"/>
      <c r="CT897" s="15"/>
      <c r="CU897" s="15"/>
      <c r="CV897" s="15"/>
      <c r="CW897" s="15"/>
      <c r="CX897" s="15"/>
      <c r="CY897" s="15"/>
      <c r="CZ897" s="15"/>
      <c r="DA897" s="15"/>
      <c r="DB897" s="15"/>
      <c r="DC897" s="15"/>
      <c r="DD897" s="15"/>
      <c r="DE897" s="15"/>
      <c r="DF897" s="15"/>
      <c r="DG897" s="15"/>
      <c r="DH897" s="15"/>
    </row>
    <row r="898" spans="1:112" ht="17.25" thickBo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  <c r="CB898" s="15"/>
      <c r="CC898" s="15"/>
      <c r="CD898" s="15"/>
      <c r="CE898" s="15"/>
      <c r="CF898" s="15"/>
      <c r="CG898" s="15"/>
      <c r="CH898" s="15"/>
      <c r="CI898" s="15"/>
      <c r="CJ898" s="15"/>
      <c r="CK898" s="15"/>
      <c r="CL898" s="15"/>
      <c r="CM898" s="15"/>
      <c r="CN898" s="15"/>
      <c r="CO898" s="15"/>
      <c r="CP898" s="15"/>
      <c r="CQ898" s="15"/>
      <c r="CR898" s="15"/>
      <c r="CS898" s="15"/>
      <c r="CT898" s="15"/>
      <c r="CU898" s="15"/>
      <c r="CV898" s="15"/>
      <c r="CW898" s="15"/>
      <c r="CX898" s="15"/>
      <c r="CY898" s="15"/>
      <c r="CZ898" s="15"/>
      <c r="DA898" s="15"/>
      <c r="DB898" s="15"/>
      <c r="DC898" s="15"/>
      <c r="DD898" s="15"/>
      <c r="DE898" s="15"/>
      <c r="DF898" s="15"/>
      <c r="DG898" s="15"/>
      <c r="DH898" s="15"/>
    </row>
    <row r="899" spans="1:112" ht="17.25" thickBo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B899" s="15"/>
      <c r="CC899" s="15"/>
      <c r="CD899" s="15"/>
      <c r="CE899" s="15"/>
      <c r="CF899" s="15"/>
      <c r="CG899" s="15"/>
      <c r="CH899" s="15"/>
      <c r="CI899" s="15"/>
      <c r="CJ899" s="15"/>
      <c r="CK899" s="15"/>
      <c r="CL899" s="15"/>
      <c r="CM899" s="15"/>
      <c r="CN899" s="15"/>
      <c r="CO899" s="15"/>
      <c r="CP899" s="15"/>
      <c r="CQ899" s="15"/>
      <c r="CR899" s="15"/>
      <c r="CS899" s="15"/>
      <c r="CT899" s="15"/>
      <c r="CU899" s="15"/>
      <c r="CV899" s="15"/>
      <c r="CW899" s="15"/>
      <c r="CX899" s="15"/>
      <c r="CY899" s="15"/>
      <c r="CZ899" s="15"/>
      <c r="DA899" s="15"/>
      <c r="DB899" s="15"/>
      <c r="DC899" s="15"/>
      <c r="DD899" s="15"/>
      <c r="DE899" s="15"/>
      <c r="DF899" s="15"/>
      <c r="DG899" s="15"/>
      <c r="DH899" s="15"/>
    </row>
    <row r="900" spans="1:112" ht="17.25" thickBo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  <c r="CA900" s="15"/>
      <c r="CB900" s="15"/>
      <c r="CC900" s="15"/>
      <c r="CD900" s="15"/>
      <c r="CE900" s="15"/>
      <c r="CF900" s="15"/>
      <c r="CG900" s="15"/>
      <c r="CH900" s="15"/>
      <c r="CI900" s="15"/>
      <c r="CJ900" s="15"/>
      <c r="CK900" s="15"/>
      <c r="CL900" s="15"/>
      <c r="CM900" s="15"/>
      <c r="CN900" s="15"/>
      <c r="CO900" s="15"/>
      <c r="CP900" s="15"/>
      <c r="CQ900" s="15"/>
      <c r="CR900" s="15"/>
      <c r="CS900" s="15"/>
      <c r="CT900" s="15"/>
      <c r="CU900" s="15"/>
      <c r="CV900" s="15"/>
      <c r="CW900" s="15"/>
      <c r="CX900" s="15"/>
      <c r="CY900" s="15"/>
      <c r="CZ900" s="15"/>
      <c r="DA900" s="15"/>
      <c r="DB900" s="15"/>
      <c r="DC900" s="15"/>
      <c r="DD900" s="15"/>
      <c r="DE900" s="15"/>
      <c r="DF900" s="15"/>
      <c r="DG900" s="15"/>
      <c r="DH900" s="15"/>
    </row>
    <row r="901" spans="1:112" ht="17.25" thickBo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  <c r="CA901" s="15"/>
      <c r="CB901" s="15"/>
      <c r="CC901" s="15"/>
      <c r="CD901" s="15"/>
      <c r="CE901" s="15"/>
      <c r="CF901" s="15"/>
      <c r="CG901" s="15"/>
      <c r="CH901" s="15"/>
      <c r="CI901" s="15"/>
      <c r="CJ901" s="15"/>
      <c r="CK901" s="15"/>
      <c r="CL901" s="15"/>
      <c r="CM901" s="15"/>
      <c r="CN901" s="15"/>
      <c r="CO901" s="15"/>
      <c r="CP901" s="15"/>
      <c r="CQ901" s="15"/>
      <c r="CR901" s="15"/>
      <c r="CS901" s="15"/>
      <c r="CT901" s="15"/>
      <c r="CU901" s="15"/>
      <c r="CV901" s="15"/>
      <c r="CW901" s="15"/>
      <c r="CX901" s="15"/>
      <c r="CY901" s="15"/>
      <c r="CZ901" s="15"/>
      <c r="DA901" s="15"/>
      <c r="DB901" s="15"/>
      <c r="DC901" s="15"/>
      <c r="DD901" s="15"/>
      <c r="DE901" s="15"/>
      <c r="DF901" s="15"/>
      <c r="DG901" s="15"/>
      <c r="DH901" s="15"/>
    </row>
    <row r="902" spans="1:112" ht="17.25" thickBo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  <c r="CA902" s="15"/>
      <c r="CB902" s="15"/>
      <c r="CC902" s="15"/>
      <c r="CD902" s="15"/>
      <c r="CE902" s="15"/>
      <c r="CF902" s="15"/>
      <c r="CG902" s="15"/>
      <c r="CH902" s="15"/>
      <c r="CI902" s="15"/>
      <c r="CJ902" s="15"/>
      <c r="CK902" s="15"/>
      <c r="CL902" s="15"/>
      <c r="CM902" s="15"/>
      <c r="CN902" s="15"/>
      <c r="CO902" s="15"/>
      <c r="CP902" s="15"/>
      <c r="CQ902" s="15"/>
      <c r="CR902" s="15"/>
      <c r="CS902" s="15"/>
      <c r="CT902" s="15"/>
      <c r="CU902" s="15"/>
      <c r="CV902" s="15"/>
      <c r="CW902" s="15"/>
      <c r="CX902" s="15"/>
      <c r="CY902" s="15"/>
      <c r="CZ902" s="15"/>
      <c r="DA902" s="15"/>
      <c r="DB902" s="15"/>
      <c r="DC902" s="15"/>
      <c r="DD902" s="15"/>
      <c r="DE902" s="15"/>
      <c r="DF902" s="15"/>
      <c r="DG902" s="15"/>
      <c r="DH902" s="15"/>
    </row>
    <row r="903" spans="1:112" ht="17.25" thickBo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B903" s="15"/>
      <c r="CC903" s="15"/>
      <c r="CD903" s="15"/>
      <c r="CE903" s="15"/>
      <c r="CF903" s="15"/>
      <c r="CG903" s="15"/>
      <c r="CH903" s="15"/>
      <c r="CI903" s="15"/>
      <c r="CJ903" s="15"/>
      <c r="CK903" s="15"/>
      <c r="CL903" s="15"/>
      <c r="CM903" s="15"/>
      <c r="CN903" s="15"/>
      <c r="CO903" s="15"/>
      <c r="CP903" s="15"/>
      <c r="CQ903" s="15"/>
      <c r="CR903" s="15"/>
      <c r="CS903" s="15"/>
      <c r="CT903" s="15"/>
      <c r="CU903" s="15"/>
      <c r="CV903" s="15"/>
      <c r="CW903" s="15"/>
      <c r="CX903" s="15"/>
      <c r="CY903" s="15"/>
      <c r="CZ903" s="15"/>
      <c r="DA903" s="15"/>
      <c r="DB903" s="15"/>
      <c r="DC903" s="15"/>
      <c r="DD903" s="15"/>
      <c r="DE903" s="15"/>
      <c r="DF903" s="15"/>
      <c r="DG903" s="15"/>
      <c r="DH903" s="15"/>
    </row>
    <row r="904" spans="1:112" ht="17.25" thickBo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  <c r="CA904" s="15"/>
      <c r="CB904" s="15"/>
      <c r="CC904" s="15"/>
      <c r="CD904" s="15"/>
      <c r="CE904" s="15"/>
      <c r="CF904" s="15"/>
      <c r="CG904" s="15"/>
      <c r="CH904" s="15"/>
      <c r="CI904" s="15"/>
      <c r="CJ904" s="15"/>
      <c r="CK904" s="15"/>
      <c r="CL904" s="15"/>
      <c r="CM904" s="15"/>
      <c r="CN904" s="15"/>
      <c r="CO904" s="15"/>
      <c r="CP904" s="15"/>
      <c r="CQ904" s="15"/>
      <c r="CR904" s="15"/>
      <c r="CS904" s="15"/>
      <c r="CT904" s="15"/>
      <c r="CU904" s="15"/>
      <c r="CV904" s="15"/>
      <c r="CW904" s="15"/>
      <c r="CX904" s="15"/>
      <c r="CY904" s="15"/>
      <c r="CZ904" s="15"/>
      <c r="DA904" s="15"/>
      <c r="DB904" s="15"/>
      <c r="DC904" s="15"/>
      <c r="DD904" s="15"/>
      <c r="DE904" s="15"/>
      <c r="DF904" s="15"/>
      <c r="DG904" s="15"/>
      <c r="DH904" s="15"/>
    </row>
    <row r="905" spans="1:112" ht="17.25" thickBo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  <c r="CB905" s="15"/>
      <c r="CC905" s="15"/>
      <c r="CD905" s="15"/>
      <c r="CE905" s="15"/>
      <c r="CF905" s="15"/>
      <c r="CG905" s="15"/>
      <c r="CH905" s="15"/>
      <c r="CI905" s="15"/>
      <c r="CJ905" s="15"/>
      <c r="CK905" s="15"/>
      <c r="CL905" s="15"/>
      <c r="CM905" s="15"/>
      <c r="CN905" s="15"/>
      <c r="CO905" s="15"/>
      <c r="CP905" s="15"/>
      <c r="CQ905" s="15"/>
      <c r="CR905" s="15"/>
      <c r="CS905" s="15"/>
      <c r="CT905" s="15"/>
      <c r="CU905" s="15"/>
      <c r="CV905" s="15"/>
      <c r="CW905" s="15"/>
      <c r="CX905" s="15"/>
      <c r="CY905" s="15"/>
      <c r="CZ905" s="15"/>
      <c r="DA905" s="15"/>
      <c r="DB905" s="15"/>
      <c r="DC905" s="15"/>
      <c r="DD905" s="15"/>
      <c r="DE905" s="15"/>
      <c r="DF905" s="15"/>
      <c r="DG905" s="15"/>
      <c r="DH905" s="15"/>
    </row>
    <row r="906" spans="1:112" ht="17.25" thickBo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  <c r="CA906" s="15"/>
      <c r="CB906" s="15"/>
      <c r="CC906" s="15"/>
      <c r="CD906" s="15"/>
      <c r="CE906" s="15"/>
      <c r="CF906" s="15"/>
      <c r="CG906" s="15"/>
      <c r="CH906" s="15"/>
      <c r="CI906" s="15"/>
      <c r="CJ906" s="15"/>
      <c r="CK906" s="15"/>
      <c r="CL906" s="15"/>
      <c r="CM906" s="15"/>
      <c r="CN906" s="15"/>
      <c r="CO906" s="15"/>
      <c r="CP906" s="15"/>
      <c r="CQ906" s="15"/>
      <c r="CR906" s="15"/>
      <c r="CS906" s="15"/>
      <c r="CT906" s="15"/>
      <c r="CU906" s="15"/>
      <c r="CV906" s="15"/>
      <c r="CW906" s="15"/>
      <c r="CX906" s="15"/>
      <c r="CY906" s="15"/>
      <c r="CZ906" s="15"/>
      <c r="DA906" s="15"/>
      <c r="DB906" s="15"/>
      <c r="DC906" s="15"/>
      <c r="DD906" s="15"/>
      <c r="DE906" s="15"/>
      <c r="DF906" s="15"/>
      <c r="DG906" s="15"/>
      <c r="DH906" s="15"/>
    </row>
    <row r="907" spans="1:112" ht="17.25" thickBo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  <c r="CB907" s="15"/>
      <c r="CC907" s="15"/>
      <c r="CD907" s="15"/>
      <c r="CE907" s="15"/>
      <c r="CF907" s="15"/>
      <c r="CG907" s="15"/>
      <c r="CH907" s="15"/>
      <c r="CI907" s="15"/>
      <c r="CJ907" s="15"/>
      <c r="CK907" s="15"/>
      <c r="CL907" s="15"/>
      <c r="CM907" s="15"/>
      <c r="CN907" s="15"/>
      <c r="CO907" s="15"/>
      <c r="CP907" s="15"/>
      <c r="CQ907" s="15"/>
      <c r="CR907" s="15"/>
      <c r="CS907" s="15"/>
      <c r="CT907" s="15"/>
      <c r="CU907" s="15"/>
      <c r="CV907" s="15"/>
      <c r="CW907" s="15"/>
      <c r="CX907" s="15"/>
      <c r="CY907" s="15"/>
      <c r="CZ907" s="15"/>
      <c r="DA907" s="15"/>
      <c r="DB907" s="15"/>
      <c r="DC907" s="15"/>
      <c r="DD907" s="15"/>
      <c r="DE907" s="15"/>
      <c r="DF907" s="15"/>
      <c r="DG907" s="15"/>
      <c r="DH907" s="15"/>
    </row>
    <row r="908" spans="1:112" ht="17.25" thickBo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B908" s="15"/>
      <c r="CC908" s="15"/>
      <c r="CD908" s="15"/>
      <c r="CE908" s="15"/>
      <c r="CF908" s="15"/>
      <c r="CG908" s="15"/>
      <c r="CH908" s="15"/>
      <c r="CI908" s="15"/>
      <c r="CJ908" s="15"/>
      <c r="CK908" s="15"/>
      <c r="CL908" s="15"/>
      <c r="CM908" s="15"/>
      <c r="CN908" s="15"/>
      <c r="CO908" s="15"/>
      <c r="CP908" s="15"/>
      <c r="CQ908" s="15"/>
      <c r="CR908" s="15"/>
      <c r="CS908" s="15"/>
      <c r="CT908" s="15"/>
      <c r="CU908" s="15"/>
      <c r="CV908" s="15"/>
      <c r="CW908" s="15"/>
      <c r="CX908" s="15"/>
      <c r="CY908" s="15"/>
      <c r="CZ908" s="15"/>
      <c r="DA908" s="15"/>
      <c r="DB908" s="15"/>
      <c r="DC908" s="15"/>
      <c r="DD908" s="15"/>
      <c r="DE908" s="15"/>
      <c r="DF908" s="15"/>
      <c r="DG908" s="15"/>
      <c r="DH908" s="15"/>
    </row>
    <row r="909" spans="1:112" ht="17.25" thickBo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  <c r="CA909" s="15"/>
      <c r="CB909" s="15"/>
      <c r="CC909" s="15"/>
      <c r="CD909" s="15"/>
      <c r="CE909" s="15"/>
      <c r="CF909" s="15"/>
      <c r="CG909" s="15"/>
      <c r="CH909" s="15"/>
      <c r="CI909" s="15"/>
      <c r="CJ909" s="15"/>
      <c r="CK909" s="15"/>
      <c r="CL909" s="15"/>
      <c r="CM909" s="15"/>
      <c r="CN909" s="15"/>
      <c r="CO909" s="15"/>
      <c r="CP909" s="15"/>
      <c r="CQ909" s="15"/>
      <c r="CR909" s="15"/>
      <c r="CS909" s="15"/>
      <c r="CT909" s="15"/>
      <c r="CU909" s="15"/>
      <c r="CV909" s="15"/>
      <c r="CW909" s="15"/>
      <c r="CX909" s="15"/>
      <c r="CY909" s="15"/>
      <c r="CZ909" s="15"/>
      <c r="DA909" s="15"/>
      <c r="DB909" s="15"/>
      <c r="DC909" s="15"/>
      <c r="DD909" s="15"/>
      <c r="DE909" s="15"/>
      <c r="DF909" s="15"/>
      <c r="DG909" s="15"/>
      <c r="DH909" s="15"/>
    </row>
    <row r="910" spans="1:112" ht="17.25" thickBo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  <c r="CB910" s="15"/>
      <c r="CC910" s="15"/>
      <c r="CD910" s="15"/>
      <c r="CE910" s="15"/>
      <c r="CF910" s="15"/>
      <c r="CG910" s="15"/>
      <c r="CH910" s="15"/>
      <c r="CI910" s="15"/>
      <c r="CJ910" s="15"/>
      <c r="CK910" s="15"/>
      <c r="CL910" s="15"/>
      <c r="CM910" s="15"/>
      <c r="CN910" s="15"/>
      <c r="CO910" s="15"/>
      <c r="CP910" s="15"/>
      <c r="CQ910" s="15"/>
      <c r="CR910" s="15"/>
      <c r="CS910" s="15"/>
      <c r="CT910" s="15"/>
      <c r="CU910" s="15"/>
      <c r="CV910" s="15"/>
      <c r="CW910" s="15"/>
      <c r="CX910" s="15"/>
      <c r="CY910" s="15"/>
      <c r="CZ910" s="15"/>
      <c r="DA910" s="15"/>
      <c r="DB910" s="15"/>
      <c r="DC910" s="15"/>
      <c r="DD910" s="15"/>
      <c r="DE910" s="15"/>
      <c r="DF910" s="15"/>
      <c r="DG910" s="15"/>
      <c r="DH910" s="15"/>
    </row>
    <row r="911" spans="1:112" ht="17.25" thickBo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5"/>
      <c r="CF911" s="15"/>
      <c r="CG911" s="15"/>
      <c r="CH911" s="15"/>
      <c r="CI911" s="15"/>
      <c r="CJ911" s="15"/>
      <c r="CK911" s="15"/>
      <c r="CL911" s="15"/>
      <c r="CM911" s="15"/>
      <c r="CN911" s="15"/>
      <c r="CO911" s="15"/>
      <c r="CP911" s="15"/>
      <c r="CQ911" s="15"/>
      <c r="CR911" s="15"/>
      <c r="CS911" s="15"/>
      <c r="CT911" s="15"/>
      <c r="CU911" s="15"/>
      <c r="CV911" s="15"/>
      <c r="CW911" s="15"/>
      <c r="CX911" s="15"/>
      <c r="CY911" s="15"/>
      <c r="CZ911" s="15"/>
      <c r="DA911" s="15"/>
      <c r="DB911" s="15"/>
      <c r="DC911" s="15"/>
      <c r="DD911" s="15"/>
      <c r="DE911" s="15"/>
      <c r="DF911" s="15"/>
      <c r="DG911" s="15"/>
      <c r="DH911" s="15"/>
    </row>
    <row r="912" spans="1:112" ht="17.25" thickBo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  <c r="CB912" s="15"/>
      <c r="CC912" s="15"/>
      <c r="CD912" s="15"/>
      <c r="CE912" s="15"/>
      <c r="CF912" s="15"/>
      <c r="CG912" s="15"/>
      <c r="CH912" s="15"/>
      <c r="CI912" s="15"/>
      <c r="CJ912" s="15"/>
      <c r="CK912" s="15"/>
      <c r="CL912" s="15"/>
      <c r="CM912" s="15"/>
      <c r="CN912" s="15"/>
      <c r="CO912" s="15"/>
      <c r="CP912" s="15"/>
      <c r="CQ912" s="15"/>
      <c r="CR912" s="15"/>
      <c r="CS912" s="15"/>
      <c r="CT912" s="15"/>
      <c r="CU912" s="15"/>
      <c r="CV912" s="15"/>
      <c r="CW912" s="15"/>
      <c r="CX912" s="15"/>
      <c r="CY912" s="15"/>
      <c r="CZ912" s="15"/>
      <c r="DA912" s="15"/>
      <c r="DB912" s="15"/>
      <c r="DC912" s="15"/>
      <c r="DD912" s="15"/>
      <c r="DE912" s="15"/>
      <c r="DF912" s="15"/>
      <c r="DG912" s="15"/>
      <c r="DH912" s="15"/>
    </row>
    <row r="913" spans="1:112" ht="17.25" thickBo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  <c r="CA913" s="15"/>
      <c r="CB913" s="15"/>
      <c r="CC913" s="15"/>
      <c r="CD913" s="15"/>
      <c r="CE913" s="15"/>
      <c r="CF913" s="15"/>
      <c r="CG913" s="15"/>
      <c r="CH913" s="15"/>
      <c r="CI913" s="15"/>
      <c r="CJ913" s="15"/>
      <c r="CK913" s="15"/>
      <c r="CL913" s="15"/>
      <c r="CM913" s="15"/>
      <c r="CN913" s="15"/>
      <c r="CO913" s="15"/>
      <c r="CP913" s="15"/>
      <c r="CQ913" s="15"/>
      <c r="CR913" s="15"/>
      <c r="CS913" s="15"/>
      <c r="CT913" s="15"/>
      <c r="CU913" s="15"/>
      <c r="CV913" s="15"/>
      <c r="CW913" s="15"/>
      <c r="CX913" s="15"/>
      <c r="CY913" s="15"/>
      <c r="CZ913" s="15"/>
      <c r="DA913" s="15"/>
      <c r="DB913" s="15"/>
      <c r="DC913" s="15"/>
      <c r="DD913" s="15"/>
      <c r="DE913" s="15"/>
      <c r="DF913" s="15"/>
      <c r="DG913" s="15"/>
      <c r="DH913" s="15"/>
    </row>
    <row r="914" spans="1:112" ht="17.25" thickBo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  <c r="CB914" s="15"/>
      <c r="CC914" s="15"/>
      <c r="CD914" s="15"/>
      <c r="CE914" s="15"/>
      <c r="CF914" s="15"/>
      <c r="CG914" s="15"/>
      <c r="CH914" s="15"/>
      <c r="CI914" s="15"/>
      <c r="CJ914" s="15"/>
      <c r="CK914" s="15"/>
      <c r="CL914" s="15"/>
      <c r="CM914" s="15"/>
      <c r="CN914" s="15"/>
      <c r="CO914" s="15"/>
      <c r="CP914" s="15"/>
      <c r="CQ914" s="15"/>
      <c r="CR914" s="15"/>
      <c r="CS914" s="15"/>
      <c r="CT914" s="15"/>
      <c r="CU914" s="15"/>
      <c r="CV914" s="15"/>
      <c r="CW914" s="15"/>
      <c r="CX914" s="15"/>
      <c r="CY914" s="15"/>
      <c r="CZ914" s="15"/>
      <c r="DA914" s="15"/>
      <c r="DB914" s="15"/>
      <c r="DC914" s="15"/>
      <c r="DD914" s="15"/>
      <c r="DE914" s="15"/>
      <c r="DF914" s="15"/>
      <c r="DG914" s="15"/>
      <c r="DH914" s="15"/>
    </row>
    <row r="915" spans="1:112" ht="17.25" thickBo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5"/>
      <c r="CH915" s="15"/>
      <c r="CI915" s="15"/>
      <c r="CJ915" s="15"/>
      <c r="CK915" s="15"/>
      <c r="CL915" s="15"/>
      <c r="CM915" s="15"/>
      <c r="CN915" s="15"/>
      <c r="CO915" s="15"/>
      <c r="CP915" s="15"/>
      <c r="CQ915" s="15"/>
      <c r="CR915" s="15"/>
      <c r="CS915" s="15"/>
      <c r="CT915" s="15"/>
      <c r="CU915" s="15"/>
      <c r="CV915" s="15"/>
      <c r="CW915" s="15"/>
      <c r="CX915" s="15"/>
      <c r="CY915" s="15"/>
      <c r="CZ915" s="15"/>
      <c r="DA915" s="15"/>
      <c r="DB915" s="15"/>
      <c r="DC915" s="15"/>
      <c r="DD915" s="15"/>
      <c r="DE915" s="15"/>
      <c r="DF915" s="15"/>
      <c r="DG915" s="15"/>
      <c r="DH915" s="15"/>
    </row>
    <row r="916" spans="1:112" ht="17.25" thickBo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  <c r="CB916" s="15"/>
      <c r="CC916" s="15"/>
      <c r="CD916" s="15"/>
      <c r="CE916" s="15"/>
      <c r="CF916" s="15"/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/>
      <c r="CS916" s="15"/>
      <c r="CT916" s="15"/>
      <c r="CU916" s="15"/>
      <c r="CV916" s="15"/>
      <c r="CW916" s="15"/>
      <c r="CX916" s="15"/>
      <c r="CY916" s="15"/>
      <c r="CZ916" s="15"/>
      <c r="DA916" s="15"/>
      <c r="DB916" s="15"/>
      <c r="DC916" s="15"/>
      <c r="DD916" s="15"/>
      <c r="DE916" s="15"/>
      <c r="DF916" s="15"/>
      <c r="DG916" s="15"/>
      <c r="DH916" s="15"/>
    </row>
    <row r="917" spans="1:112" ht="17.25" thickBo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  <c r="CB917" s="15"/>
      <c r="CC917" s="15"/>
      <c r="CD917" s="15"/>
      <c r="CE917" s="15"/>
      <c r="CF917" s="15"/>
      <c r="CG917" s="15"/>
      <c r="CH917" s="15"/>
      <c r="CI917" s="15"/>
      <c r="CJ917" s="15"/>
      <c r="CK917" s="15"/>
      <c r="CL917" s="15"/>
      <c r="CM917" s="15"/>
      <c r="CN917" s="15"/>
      <c r="CO917" s="15"/>
      <c r="CP917" s="15"/>
      <c r="CQ917" s="15"/>
      <c r="CR917" s="15"/>
      <c r="CS917" s="15"/>
      <c r="CT917" s="15"/>
      <c r="CU917" s="15"/>
      <c r="CV917" s="15"/>
      <c r="CW917" s="15"/>
      <c r="CX917" s="15"/>
      <c r="CY917" s="15"/>
      <c r="CZ917" s="15"/>
      <c r="DA917" s="15"/>
      <c r="DB917" s="15"/>
      <c r="DC917" s="15"/>
      <c r="DD917" s="15"/>
      <c r="DE917" s="15"/>
      <c r="DF917" s="15"/>
      <c r="DG917" s="15"/>
      <c r="DH917" s="15"/>
    </row>
    <row r="918" spans="1:112" ht="17.25" thickBo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  <c r="CB918" s="15"/>
      <c r="CC918" s="15"/>
      <c r="CD918" s="15"/>
      <c r="CE918" s="15"/>
      <c r="CF918" s="15"/>
      <c r="CG918" s="15"/>
      <c r="CH918" s="15"/>
      <c r="CI918" s="15"/>
      <c r="CJ918" s="15"/>
      <c r="CK918" s="15"/>
      <c r="CL918" s="15"/>
      <c r="CM918" s="15"/>
      <c r="CN918" s="15"/>
      <c r="CO918" s="15"/>
      <c r="CP918" s="15"/>
      <c r="CQ918" s="15"/>
      <c r="CR918" s="15"/>
      <c r="CS918" s="15"/>
      <c r="CT918" s="15"/>
      <c r="CU918" s="15"/>
      <c r="CV918" s="15"/>
      <c r="CW918" s="15"/>
      <c r="CX918" s="15"/>
      <c r="CY918" s="15"/>
      <c r="CZ918" s="15"/>
      <c r="DA918" s="15"/>
      <c r="DB918" s="15"/>
      <c r="DC918" s="15"/>
      <c r="DD918" s="15"/>
      <c r="DE918" s="15"/>
      <c r="DF918" s="15"/>
      <c r="DG918" s="15"/>
      <c r="DH918" s="15"/>
    </row>
    <row r="919" spans="1:112" ht="17.25" thickBo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  <c r="CB919" s="15"/>
      <c r="CC919" s="15"/>
      <c r="CD919" s="15"/>
      <c r="CE919" s="15"/>
      <c r="CF919" s="15"/>
      <c r="CG919" s="15"/>
      <c r="CH919" s="15"/>
      <c r="CI919" s="15"/>
      <c r="CJ919" s="15"/>
      <c r="CK919" s="15"/>
      <c r="CL919" s="15"/>
      <c r="CM919" s="15"/>
      <c r="CN919" s="15"/>
      <c r="CO919" s="15"/>
      <c r="CP919" s="15"/>
      <c r="CQ919" s="15"/>
      <c r="CR919" s="15"/>
      <c r="CS919" s="15"/>
      <c r="CT919" s="15"/>
      <c r="CU919" s="15"/>
      <c r="CV919" s="15"/>
      <c r="CW919" s="15"/>
      <c r="CX919" s="15"/>
      <c r="CY919" s="15"/>
      <c r="CZ919" s="15"/>
      <c r="DA919" s="15"/>
      <c r="DB919" s="15"/>
      <c r="DC919" s="15"/>
      <c r="DD919" s="15"/>
      <c r="DE919" s="15"/>
      <c r="DF919" s="15"/>
      <c r="DG919" s="15"/>
      <c r="DH919" s="15"/>
    </row>
    <row r="920" spans="1:112" ht="17.25" thickBo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  <c r="CB920" s="15"/>
      <c r="CC920" s="15"/>
      <c r="CD920" s="15"/>
      <c r="CE920" s="15"/>
      <c r="CF920" s="15"/>
      <c r="CG920" s="15"/>
      <c r="CH920" s="15"/>
      <c r="CI920" s="15"/>
      <c r="CJ920" s="15"/>
      <c r="CK920" s="15"/>
      <c r="CL920" s="15"/>
      <c r="CM920" s="15"/>
      <c r="CN920" s="15"/>
      <c r="CO920" s="15"/>
      <c r="CP920" s="15"/>
      <c r="CQ920" s="15"/>
      <c r="CR920" s="15"/>
      <c r="CS920" s="15"/>
      <c r="CT920" s="15"/>
      <c r="CU920" s="15"/>
      <c r="CV920" s="15"/>
      <c r="CW920" s="15"/>
      <c r="CX920" s="15"/>
      <c r="CY920" s="15"/>
      <c r="CZ920" s="15"/>
      <c r="DA920" s="15"/>
      <c r="DB920" s="15"/>
      <c r="DC920" s="15"/>
      <c r="DD920" s="15"/>
      <c r="DE920" s="15"/>
      <c r="DF920" s="15"/>
      <c r="DG920" s="15"/>
      <c r="DH920" s="15"/>
    </row>
    <row r="921" spans="1:112" ht="17.25" thickBo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  <c r="CB921" s="15"/>
      <c r="CC921" s="15"/>
      <c r="CD921" s="15"/>
      <c r="CE921" s="15"/>
      <c r="CF921" s="15"/>
      <c r="CG921" s="15"/>
      <c r="CH921" s="15"/>
      <c r="CI921" s="15"/>
      <c r="CJ921" s="15"/>
      <c r="CK921" s="15"/>
      <c r="CL921" s="15"/>
      <c r="CM921" s="15"/>
      <c r="CN921" s="15"/>
      <c r="CO921" s="15"/>
      <c r="CP921" s="15"/>
      <c r="CQ921" s="15"/>
      <c r="CR921" s="15"/>
      <c r="CS921" s="15"/>
      <c r="CT921" s="15"/>
      <c r="CU921" s="15"/>
      <c r="CV921" s="15"/>
      <c r="CW921" s="15"/>
      <c r="CX921" s="15"/>
      <c r="CY921" s="15"/>
      <c r="CZ921" s="15"/>
      <c r="DA921" s="15"/>
      <c r="DB921" s="15"/>
      <c r="DC921" s="15"/>
      <c r="DD921" s="15"/>
      <c r="DE921" s="15"/>
      <c r="DF921" s="15"/>
      <c r="DG921" s="15"/>
      <c r="DH921" s="15"/>
    </row>
    <row r="922" spans="1:112" ht="17.25" thickBo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  <c r="CA922" s="15"/>
      <c r="CB922" s="15"/>
      <c r="CC922" s="15"/>
      <c r="CD922" s="15"/>
      <c r="CE922" s="15"/>
      <c r="CF922" s="15"/>
      <c r="CG922" s="15"/>
      <c r="CH922" s="15"/>
      <c r="CI922" s="15"/>
      <c r="CJ922" s="15"/>
      <c r="CK922" s="15"/>
      <c r="CL922" s="15"/>
      <c r="CM922" s="15"/>
      <c r="CN922" s="15"/>
      <c r="CO922" s="15"/>
      <c r="CP922" s="15"/>
      <c r="CQ922" s="15"/>
      <c r="CR922" s="15"/>
      <c r="CS922" s="15"/>
      <c r="CT922" s="15"/>
      <c r="CU922" s="15"/>
      <c r="CV922" s="15"/>
      <c r="CW922" s="15"/>
      <c r="CX922" s="15"/>
      <c r="CY922" s="15"/>
      <c r="CZ922" s="15"/>
      <c r="DA922" s="15"/>
      <c r="DB922" s="15"/>
      <c r="DC922" s="15"/>
      <c r="DD922" s="15"/>
      <c r="DE922" s="15"/>
      <c r="DF922" s="15"/>
      <c r="DG922" s="15"/>
      <c r="DH922" s="15"/>
    </row>
    <row r="923" spans="1:112" ht="17.25" thickBo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  <c r="CA923" s="15"/>
      <c r="CB923" s="15"/>
      <c r="CC923" s="15"/>
      <c r="CD923" s="15"/>
      <c r="CE923" s="15"/>
      <c r="CF923" s="15"/>
      <c r="CG923" s="15"/>
      <c r="CH923" s="15"/>
      <c r="CI923" s="15"/>
      <c r="CJ923" s="15"/>
      <c r="CK923" s="15"/>
      <c r="CL923" s="15"/>
      <c r="CM923" s="15"/>
      <c r="CN923" s="15"/>
      <c r="CO923" s="15"/>
      <c r="CP923" s="15"/>
      <c r="CQ923" s="15"/>
      <c r="CR923" s="15"/>
      <c r="CS923" s="15"/>
      <c r="CT923" s="15"/>
      <c r="CU923" s="15"/>
      <c r="CV923" s="15"/>
      <c r="CW923" s="15"/>
      <c r="CX923" s="15"/>
      <c r="CY923" s="15"/>
      <c r="CZ923" s="15"/>
      <c r="DA923" s="15"/>
      <c r="DB923" s="15"/>
      <c r="DC923" s="15"/>
      <c r="DD923" s="15"/>
      <c r="DE923" s="15"/>
      <c r="DF923" s="15"/>
      <c r="DG923" s="15"/>
      <c r="DH923" s="15"/>
    </row>
    <row r="924" spans="1:112" ht="17.25" thickBo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  <c r="CA924" s="15"/>
      <c r="CB924" s="15"/>
      <c r="CC924" s="15"/>
      <c r="CD924" s="15"/>
      <c r="CE924" s="15"/>
      <c r="CF924" s="15"/>
      <c r="CG924" s="15"/>
      <c r="CH924" s="15"/>
      <c r="CI924" s="15"/>
      <c r="CJ924" s="15"/>
      <c r="CK924" s="15"/>
      <c r="CL924" s="15"/>
      <c r="CM924" s="15"/>
      <c r="CN924" s="15"/>
      <c r="CO924" s="15"/>
      <c r="CP924" s="15"/>
      <c r="CQ924" s="15"/>
      <c r="CR924" s="15"/>
      <c r="CS924" s="15"/>
      <c r="CT924" s="15"/>
      <c r="CU924" s="15"/>
      <c r="CV924" s="15"/>
      <c r="CW924" s="15"/>
      <c r="CX924" s="15"/>
      <c r="CY924" s="15"/>
      <c r="CZ924" s="15"/>
      <c r="DA924" s="15"/>
      <c r="DB924" s="15"/>
      <c r="DC924" s="15"/>
      <c r="DD924" s="15"/>
      <c r="DE924" s="15"/>
      <c r="DF924" s="15"/>
      <c r="DG924" s="15"/>
      <c r="DH924" s="15"/>
    </row>
    <row r="925" spans="1:112" ht="17.25" thickBo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  <c r="CA925" s="15"/>
      <c r="CB925" s="15"/>
      <c r="CC925" s="15"/>
      <c r="CD925" s="15"/>
      <c r="CE925" s="15"/>
      <c r="CF925" s="15"/>
      <c r="CG925" s="15"/>
      <c r="CH925" s="15"/>
      <c r="CI925" s="15"/>
      <c r="CJ925" s="15"/>
      <c r="CK925" s="15"/>
      <c r="CL925" s="15"/>
      <c r="CM925" s="15"/>
      <c r="CN925" s="15"/>
      <c r="CO925" s="15"/>
      <c r="CP925" s="15"/>
      <c r="CQ925" s="15"/>
      <c r="CR925" s="15"/>
      <c r="CS925" s="15"/>
      <c r="CT925" s="15"/>
      <c r="CU925" s="15"/>
      <c r="CV925" s="15"/>
      <c r="CW925" s="15"/>
      <c r="CX925" s="15"/>
      <c r="CY925" s="15"/>
      <c r="CZ925" s="15"/>
      <c r="DA925" s="15"/>
      <c r="DB925" s="15"/>
      <c r="DC925" s="15"/>
      <c r="DD925" s="15"/>
      <c r="DE925" s="15"/>
      <c r="DF925" s="15"/>
      <c r="DG925" s="15"/>
      <c r="DH925" s="15"/>
    </row>
    <row r="926" spans="1:112" ht="17.25" thickBo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  <c r="CA926" s="15"/>
      <c r="CB926" s="15"/>
      <c r="CC926" s="15"/>
      <c r="CD926" s="15"/>
      <c r="CE926" s="15"/>
      <c r="CF926" s="15"/>
      <c r="CG926" s="15"/>
      <c r="CH926" s="15"/>
      <c r="CI926" s="15"/>
      <c r="CJ926" s="15"/>
      <c r="CK926" s="15"/>
      <c r="CL926" s="15"/>
      <c r="CM926" s="15"/>
      <c r="CN926" s="15"/>
      <c r="CO926" s="15"/>
      <c r="CP926" s="15"/>
      <c r="CQ926" s="15"/>
      <c r="CR926" s="15"/>
      <c r="CS926" s="15"/>
      <c r="CT926" s="15"/>
      <c r="CU926" s="15"/>
      <c r="CV926" s="15"/>
      <c r="CW926" s="15"/>
      <c r="CX926" s="15"/>
      <c r="CY926" s="15"/>
      <c r="CZ926" s="15"/>
      <c r="DA926" s="15"/>
      <c r="DB926" s="15"/>
      <c r="DC926" s="15"/>
      <c r="DD926" s="15"/>
      <c r="DE926" s="15"/>
      <c r="DF926" s="15"/>
      <c r="DG926" s="15"/>
      <c r="DH926" s="15"/>
    </row>
    <row r="927" spans="1:112" ht="17.25" thickBo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  <c r="CA927" s="15"/>
      <c r="CB927" s="15"/>
      <c r="CC927" s="15"/>
      <c r="CD927" s="15"/>
      <c r="CE927" s="15"/>
      <c r="CF927" s="15"/>
      <c r="CG927" s="15"/>
      <c r="CH927" s="15"/>
      <c r="CI927" s="15"/>
      <c r="CJ927" s="15"/>
      <c r="CK927" s="15"/>
      <c r="CL927" s="15"/>
      <c r="CM927" s="15"/>
      <c r="CN927" s="15"/>
      <c r="CO927" s="15"/>
      <c r="CP927" s="15"/>
      <c r="CQ927" s="15"/>
      <c r="CR927" s="15"/>
      <c r="CS927" s="15"/>
      <c r="CT927" s="15"/>
      <c r="CU927" s="15"/>
      <c r="CV927" s="15"/>
      <c r="CW927" s="15"/>
      <c r="CX927" s="15"/>
      <c r="CY927" s="15"/>
      <c r="CZ927" s="15"/>
      <c r="DA927" s="15"/>
      <c r="DB927" s="15"/>
      <c r="DC927" s="15"/>
      <c r="DD927" s="15"/>
      <c r="DE927" s="15"/>
      <c r="DF927" s="15"/>
      <c r="DG927" s="15"/>
      <c r="DH927" s="15"/>
    </row>
    <row r="928" spans="1:112" ht="17.25" thickBo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  <c r="CA928" s="15"/>
      <c r="CB928" s="15"/>
      <c r="CC928" s="15"/>
      <c r="CD928" s="15"/>
      <c r="CE928" s="15"/>
      <c r="CF928" s="15"/>
      <c r="CG928" s="15"/>
      <c r="CH928" s="15"/>
      <c r="CI928" s="15"/>
      <c r="CJ928" s="15"/>
      <c r="CK928" s="15"/>
      <c r="CL928" s="15"/>
      <c r="CM928" s="15"/>
      <c r="CN928" s="15"/>
      <c r="CO928" s="15"/>
      <c r="CP928" s="15"/>
      <c r="CQ928" s="15"/>
      <c r="CR928" s="15"/>
      <c r="CS928" s="15"/>
      <c r="CT928" s="15"/>
      <c r="CU928" s="15"/>
      <c r="CV928" s="15"/>
      <c r="CW928" s="15"/>
      <c r="CX928" s="15"/>
      <c r="CY928" s="15"/>
      <c r="CZ928" s="15"/>
      <c r="DA928" s="15"/>
      <c r="DB928" s="15"/>
      <c r="DC928" s="15"/>
      <c r="DD928" s="15"/>
      <c r="DE928" s="15"/>
      <c r="DF928" s="15"/>
      <c r="DG928" s="15"/>
      <c r="DH928" s="15"/>
    </row>
    <row r="929" spans="1:112" ht="17.25" thickBo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  <c r="CA929" s="15"/>
      <c r="CB929" s="15"/>
      <c r="CC929" s="15"/>
      <c r="CD929" s="15"/>
      <c r="CE929" s="15"/>
      <c r="CF929" s="15"/>
      <c r="CG929" s="15"/>
      <c r="CH929" s="15"/>
      <c r="CI929" s="15"/>
      <c r="CJ929" s="15"/>
      <c r="CK929" s="15"/>
      <c r="CL929" s="15"/>
      <c r="CM929" s="15"/>
      <c r="CN929" s="15"/>
      <c r="CO929" s="15"/>
      <c r="CP929" s="15"/>
      <c r="CQ929" s="15"/>
      <c r="CR929" s="15"/>
      <c r="CS929" s="15"/>
      <c r="CT929" s="15"/>
      <c r="CU929" s="15"/>
      <c r="CV929" s="15"/>
      <c r="CW929" s="15"/>
      <c r="CX929" s="15"/>
      <c r="CY929" s="15"/>
      <c r="CZ929" s="15"/>
      <c r="DA929" s="15"/>
      <c r="DB929" s="15"/>
      <c r="DC929" s="15"/>
      <c r="DD929" s="15"/>
      <c r="DE929" s="15"/>
      <c r="DF929" s="15"/>
      <c r="DG929" s="15"/>
      <c r="DH929" s="15"/>
    </row>
    <row r="930" spans="1:112" ht="17.25" thickBo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  <c r="CA930" s="15"/>
      <c r="CB930" s="15"/>
      <c r="CC930" s="15"/>
      <c r="CD930" s="15"/>
      <c r="CE930" s="15"/>
      <c r="CF930" s="15"/>
      <c r="CG930" s="15"/>
      <c r="CH930" s="15"/>
      <c r="CI930" s="15"/>
      <c r="CJ930" s="15"/>
      <c r="CK930" s="15"/>
      <c r="CL930" s="15"/>
      <c r="CM930" s="15"/>
      <c r="CN930" s="15"/>
      <c r="CO930" s="15"/>
      <c r="CP930" s="15"/>
      <c r="CQ930" s="15"/>
      <c r="CR930" s="15"/>
      <c r="CS930" s="15"/>
      <c r="CT930" s="15"/>
      <c r="CU930" s="15"/>
      <c r="CV930" s="15"/>
      <c r="CW930" s="15"/>
      <c r="CX930" s="15"/>
      <c r="CY930" s="15"/>
      <c r="CZ930" s="15"/>
      <c r="DA930" s="15"/>
      <c r="DB930" s="15"/>
      <c r="DC930" s="15"/>
      <c r="DD930" s="15"/>
      <c r="DE930" s="15"/>
      <c r="DF930" s="15"/>
      <c r="DG930" s="15"/>
      <c r="DH930" s="15"/>
    </row>
    <row r="931" spans="1:112" ht="17.25" thickBo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  <c r="CA931" s="15"/>
      <c r="CB931" s="15"/>
      <c r="CC931" s="15"/>
      <c r="CD931" s="15"/>
      <c r="CE931" s="15"/>
      <c r="CF931" s="15"/>
      <c r="CG931" s="15"/>
      <c r="CH931" s="15"/>
      <c r="CI931" s="15"/>
      <c r="CJ931" s="15"/>
      <c r="CK931" s="15"/>
      <c r="CL931" s="15"/>
      <c r="CM931" s="15"/>
      <c r="CN931" s="15"/>
      <c r="CO931" s="15"/>
      <c r="CP931" s="15"/>
      <c r="CQ931" s="15"/>
      <c r="CR931" s="15"/>
      <c r="CS931" s="15"/>
      <c r="CT931" s="15"/>
      <c r="CU931" s="15"/>
      <c r="CV931" s="15"/>
      <c r="CW931" s="15"/>
      <c r="CX931" s="15"/>
      <c r="CY931" s="15"/>
      <c r="CZ931" s="15"/>
      <c r="DA931" s="15"/>
      <c r="DB931" s="15"/>
      <c r="DC931" s="15"/>
      <c r="DD931" s="15"/>
      <c r="DE931" s="15"/>
      <c r="DF931" s="15"/>
      <c r="DG931" s="15"/>
      <c r="DH931" s="15"/>
    </row>
    <row r="932" spans="1:112" ht="17.25" thickBo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  <c r="CA932" s="15"/>
      <c r="CB932" s="15"/>
      <c r="CC932" s="15"/>
      <c r="CD932" s="15"/>
      <c r="CE932" s="15"/>
      <c r="CF932" s="15"/>
      <c r="CG932" s="15"/>
      <c r="CH932" s="15"/>
      <c r="CI932" s="15"/>
      <c r="CJ932" s="15"/>
      <c r="CK932" s="15"/>
      <c r="CL932" s="15"/>
      <c r="CM932" s="15"/>
      <c r="CN932" s="15"/>
      <c r="CO932" s="15"/>
      <c r="CP932" s="15"/>
      <c r="CQ932" s="15"/>
      <c r="CR932" s="15"/>
      <c r="CS932" s="15"/>
      <c r="CT932" s="15"/>
      <c r="CU932" s="15"/>
      <c r="CV932" s="15"/>
      <c r="CW932" s="15"/>
      <c r="CX932" s="15"/>
      <c r="CY932" s="15"/>
      <c r="CZ932" s="15"/>
      <c r="DA932" s="15"/>
      <c r="DB932" s="15"/>
      <c r="DC932" s="15"/>
      <c r="DD932" s="15"/>
      <c r="DE932" s="15"/>
      <c r="DF932" s="15"/>
      <c r="DG932" s="15"/>
      <c r="DH932" s="15"/>
    </row>
    <row r="933" spans="1:112" ht="17.25" thickBo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  <c r="CA933" s="15"/>
      <c r="CB933" s="15"/>
      <c r="CC933" s="15"/>
      <c r="CD933" s="15"/>
      <c r="CE933" s="15"/>
      <c r="CF933" s="15"/>
      <c r="CG933" s="15"/>
      <c r="CH933" s="15"/>
      <c r="CI933" s="15"/>
      <c r="CJ933" s="15"/>
      <c r="CK933" s="15"/>
      <c r="CL933" s="15"/>
      <c r="CM933" s="15"/>
      <c r="CN933" s="15"/>
      <c r="CO933" s="15"/>
      <c r="CP933" s="15"/>
      <c r="CQ933" s="15"/>
      <c r="CR933" s="15"/>
      <c r="CS933" s="15"/>
      <c r="CT933" s="15"/>
      <c r="CU933" s="15"/>
      <c r="CV933" s="15"/>
      <c r="CW933" s="15"/>
      <c r="CX933" s="15"/>
      <c r="CY933" s="15"/>
      <c r="CZ933" s="15"/>
      <c r="DA933" s="15"/>
      <c r="DB933" s="15"/>
      <c r="DC933" s="15"/>
      <c r="DD933" s="15"/>
      <c r="DE933" s="15"/>
      <c r="DF933" s="15"/>
      <c r="DG933" s="15"/>
      <c r="DH933" s="15"/>
    </row>
    <row r="934" spans="1:112" ht="17.25" thickBo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  <c r="CA934" s="15"/>
      <c r="CB934" s="15"/>
      <c r="CC934" s="15"/>
      <c r="CD934" s="15"/>
      <c r="CE934" s="15"/>
      <c r="CF934" s="15"/>
      <c r="CG934" s="15"/>
      <c r="CH934" s="15"/>
      <c r="CI934" s="15"/>
      <c r="CJ934" s="15"/>
      <c r="CK934" s="15"/>
      <c r="CL934" s="15"/>
      <c r="CM934" s="15"/>
      <c r="CN934" s="15"/>
      <c r="CO934" s="15"/>
      <c r="CP934" s="15"/>
      <c r="CQ934" s="15"/>
      <c r="CR934" s="15"/>
      <c r="CS934" s="15"/>
      <c r="CT934" s="15"/>
      <c r="CU934" s="15"/>
      <c r="CV934" s="15"/>
      <c r="CW934" s="15"/>
      <c r="CX934" s="15"/>
      <c r="CY934" s="15"/>
      <c r="CZ934" s="15"/>
      <c r="DA934" s="15"/>
      <c r="DB934" s="15"/>
      <c r="DC934" s="15"/>
      <c r="DD934" s="15"/>
      <c r="DE934" s="15"/>
      <c r="DF934" s="15"/>
      <c r="DG934" s="15"/>
      <c r="DH934" s="15"/>
    </row>
    <row r="935" spans="1:112" ht="17.25" thickBo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  <c r="CA935" s="15"/>
      <c r="CB935" s="15"/>
      <c r="CC935" s="15"/>
      <c r="CD935" s="15"/>
      <c r="CE935" s="15"/>
      <c r="CF935" s="15"/>
      <c r="CG935" s="15"/>
      <c r="CH935" s="15"/>
      <c r="CI935" s="15"/>
      <c r="CJ935" s="15"/>
      <c r="CK935" s="15"/>
      <c r="CL935" s="15"/>
      <c r="CM935" s="15"/>
      <c r="CN935" s="15"/>
      <c r="CO935" s="15"/>
      <c r="CP935" s="15"/>
      <c r="CQ935" s="15"/>
      <c r="CR935" s="15"/>
      <c r="CS935" s="15"/>
      <c r="CT935" s="15"/>
      <c r="CU935" s="15"/>
      <c r="CV935" s="15"/>
      <c r="CW935" s="15"/>
      <c r="CX935" s="15"/>
      <c r="CY935" s="15"/>
      <c r="CZ935" s="15"/>
      <c r="DA935" s="15"/>
      <c r="DB935" s="15"/>
      <c r="DC935" s="15"/>
      <c r="DD935" s="15"/>
      <c r="DE935" s="15"/>
      <c r="DF935" s="15"/>
      <c r="DG935" s="15"/>
      <c r="DH935" s="15"/>
    </row>
    <row r="936" spans="1:112" ht="17.25" thickBo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  <c r="CA936" s="15"/>
      <c r="CB936" s="15"/>
      <c r="CC936" s="15"/>
      <c r="CD936" s="15"/>
      <c r="CE936" s="15"/>
      <c r="CF936" s="15"/>
      <c r="CG936" s="15"/>
      <c r="CH936" s="15"/>
      <c r="CI936" s="15"/>
      <c r="CJ936" s="15"/>
      <c r="CK936" s="15"/>
      <c r="CL936" s="15"/>
      <c r="CM936" s="15"/>
      <c r="CN936" s="15"/>
      <c r="CO936" s="15"/>
      <c r="CP936" s="15"/>
      <c r="CQ936" s="15"/>
      <c r="CR936" s="15"/>
      <c r="CS936" s="15"/>
      <c r="CT936" s="15"/>
      <c r="CU936" s="15"/>
      <c r="CV936" s="15"/>
      <c r="CW936" s="15"/>
      <c r="CX936" s="15"/>
      <c r="CY936" s="15"/>
      <c r="CZ936" s="15"/>
      <c r="DA936" s="15"/>
      <c r="DB936" s="15"/>
      <c r="DC936" s="15"/>
      <c r="DD936" s="15"/>
      <c r="DE936" s="15"/>
      <c r="DF936" s="15"/>
      <c r="DG936" s="15"/>
      <c r="DH936" s="15"/>
    </row>
    <row r="937" spans="1:112" ht="17.25" thickBo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  <c r="CB937" s="15"/>
      <c r="CC937" s="15"/>
      <c r="CD937" s="15"/>
      <c r="CE937" s="15"/>
      <c r="CF937" s="15"/>
      <c r="CG937" s="15"/>
      <c r="CH937" s="15"/>
      <c r="CI937" s="15"/>
      <c r="CJ937" s="15"/>
      <c r="CK937" s="15"/>
      <c r="CL937" s="15"/>
      <c r="CM937" s="15"/>
      <c r="CN937" s="15"/>
      <c r="CO937" s="15"/>
      <c r="CP937" s="15"/>
      <c r="CQ937" s="15"/>
      <c r="CR937" s="15"/>
      <c r="CS937" s="15"/>
      <c r="CT937" s="15"/>
      <c r="CU937" s="15"/>
      <c r="CV937" s="15"/>
      <c r="CW937" s="15"/>
      <c r="CX937" s="15"/>
      <c r="CY937" s="15"/>
      <c r="CZ937" s="15"/>
      <c r="DA937" s="15"/>
      <c r="DB937" s="15"/>
      <c r="DC937" s="15"/>
      <c r="DD937" s="15"/>
      <c r="DE937" s="15"/>
      <c r="DF937" s="15"/>
      <c r="DG937" s="15"/>
      <c r="DH937" s="15"/>
    </row>
    <row r="938" spans="1:112" ht="17.25" thickBo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  <c r="CA938" s="15"/>
      <c r="CB938" s="15"/>
      <c r="CC938" s="15"/>
      <c r="CD938" s="15"/>
      <c r="CE938" s="15"/>
      <c r="CF938" s="15"/>
      <c r="CG938" s="15"/>
      <c r="CH938" s="15"/>
      <c r="CI938" s="15"/>
      <c r="CJ938" s="15"/>
      <c r="CK938" s="15"/>
      <c r="CL938" s="15"/>
      <c r="CM938" s="15"/>
      <c r="CN938" s="15"/>
      <c r="CO938" s="15"/>
      <c r="CP938" s="15"/>
      <c r="CQ938" s="15"/>
      <c r="CR938" s="15"/>
      <c r="CS938" s="15"/>
      <c r="CT938" s="15"/>
      <c r="CU938" s="15"/>
      <c r="CV938" s="15"/>
      <c r="CW938" s="15"/>
      <c r="CX938" s="15"/>
      <c r="CY938" s="15"/>
      <c r="CZ938" s="15"/>
      <c r="DA938" s="15"/>
      <c r="DB938" s="15"/>
      <c r="DC938" s="15"/>
      <c r="DD938" s="15"/>
      <c r="DE938" s="15"/>
      <c r="DF938" s="15"/>
      <c r="DG938" s="15"/>
      <c r="DH938" s="15"/>
    </row>
    <row r="939" spans="1:112" ht="17.25" thickBo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  <c r="CA939" s="15"/>
      <c r="CB939" s="15"/>
      <c r="CC939" s="15"/>
      <c r="CD939" s="15"/>
      <c r="CE939" s="15"/>
      <c r="CF939" s="15"/>
      <c r="CG939" s="15"/>
      <c r="CH939" s="15"/>
      <c r="CI939" s="15"/>
      <c r="CJ939" s="15"/>
      <c r="CK939" s="15"/>
      <c r="CL939" s="15"/>
      <c r="CM939" s="15"/>
      <c r="CN939" s="15"/>
      <c r="CO939" s="15"/>
      <c r="CP939" s="15"/>
      <c r="CQ939" s="15"/>
      <c r="CR939" s="15"/>
      <c r="CS939" s="15"/>
      <c r="CT939" s="15"/>
      <c r="CU939" s="15"/>
      <c r="CV939" s="15"/>
      <c r="CW939" s="15"/>
      <c r="CX939" s="15"/>
      <c r="CY939" s="15"/>
      <c r="CZ939" s="15"/>
      <c r="DA939" s="15"/>
      <c r="DB939" s="15"/>
      <c r="DC939" s="15"/>
      <c r="DD939" s="15"/>
      <c r="DE939" s="15"/>
      <c r="DF939" s="15"/>
      <c r="DG939" s="15"/>
      <c r="DH939" s="15"/>
    </row>
    <row r="940" spans="1:112" ht="17.25" thickBo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  <c r="CA940" s="15"/>
      <c r="CB940" s="15"/>
      <c r="CC940" s="15"/>
      <c r="CD940" s="15"/>
      <c r="CE940" s="15"/>
      <c r="CF940" s="15"/>
      <c r="CG940" s="15"/>
      <c r="CH940" s="15"/>
      <c r="CI940" s="15"/>
      <c r="CJ940" s="15"/>
      <c r="CK940" s="15"/>
      <c r="CL940" s="15"/>
      <c r="CM940" s="15"/>
      <c r="CN940" s="15"/>
      <c r="CO940" s="15"/>
      <c r="CP940" s="15"/>
      <c r="CQ940" s="15"/>
      <c r="CR940" s="15"/>
      <c r="CS940" s="15"/>
      <c r="CT940" s="15"/>
      <c r="CU940" s="15"/>
      <c r="CV940" s="15"/>
      <c r="CW940" s="15"/>
      <c r="CX940" s="15"/>
      <c r="CY940" s="15"/>
      <c r="CZ940" s="15"/>
      <c r="DA940" s="15"/>
      <c r="DB940" s="15"/>
      <c r="DC940" s="15"/>
      <c r="DD940" s="15"/>
      <c r="DE940" s="15"/>
      <c r="DF940" s="15"/>
      <c r="DG940" s="15"/>
      <c r="DH940" s="15"/>
    </row>
    <row r="941" spans="1:112" ht="17.25" thickBo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  <c r="CA941" s="15"/>
      <c r="CB941" s="15"/>
      <c r="CC941" s="15"/>
      <c r="CD941" s="15"/>
      <c r="CE941" s="15"/>
      <c r="CF941" s="15"/>
      <c r="CG941" s="15"/>
      <c r="CH941" s="15"/>
      <c r="CI941" s="15"/>
      <c r="CJ941" s="15"/>
      <c r="CK941" s="15"/>
      <c r="CL941" s="15"/>
      <c r="CM941" s="15"/>
      <c r="CN941" s="15"/>
      <c r="CO941" s="15"/>
      <c r="CP941" s="15"/>
      <c r="CQ941" s="15"/>
      <c r="CR941" s="15"/>
      <c r="CS941" s="15"/>
      <c r="CT941" s="15"/>
      <c r="CU941" s="15"/>
      <c r="CV941" s="15"/>
      <c r="CW941" s="15"/>
      <c r="CX941" s="15"/>
      <c r="CY941" s="15"/>
      <c r="CZ941" s="15"/>
      <c r="DA941" s="15"/>
      <c r="DB941" s="15"/>
      <c r="DC941" s="15"/>
      <c r="DD941" s="15"/>
      <c r="DE941" s="15"/>
      <c r="DF941" s="15"/>
      <c r="DG941" s="15"/>
      <c r="DH941" s="15"/>
    </row>
    <row r="942" spans="1:112" ht="17.25" thickBo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  <c r="CA942" s="15"/>
      <c r="CB942" s="15"/>
      <c r="CC942" s="15"/>
      <c r="CD942" s="15"/>
      <c r="CE942" s="15"/>
      <c r="CF942" s="15"/>
      <c r="CG942" s="15"/>
      <c r="CH942" s="15"/>
      <c r="CI942" s="15"/>
      <c r="CJ942" s="15"/>
      <c r="CK942" s="15"/>
      <c r="CL942" s="15"/>
      <c r="CM942" s="15"/>
      <c r="CN942" s="15"/>
      <c r="CO942" s="15"/>
      <c r="CP942" s="15"/>
      <c r="CQ942" s="15"/>
      <c r="CR942" s="15"/>
      <c r="CS942" s="15"/>
      <c r="CT942" s="15"/>
      <c r="CU942" s="15"/>
      <c r="CV942" s="15"/>
      <c r="CW942" s="15"/>
      <c r="CX942" s="15"/>
      <c r="CY942" s="15"/>
      <c r="CZ942" s="15"/>
      <c r="DA942" s="15"/>
      <c r="DB942" s="15"/>
      <c r="DC942" s="15"/>
      <c r="DD942" s="15"/>
      <c r="DE942" s="15"/>
      <c r="DF942" s="15"/>
      <c r="DG942" s="15"/>
      <c r="DH942" s="15"/>
    </row>
    <row r="943" spans="1:112" ht="17.25" thickBo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  <c r="CA943" s="15"/>
      <c r="CB943" s="15"/>
      <c r="CC943" s="15"/>
      <c r="CD943" s="15"/>
      <c r="CE943" s="15"/>
      <c r="CF943" s="15"/>
      <c r="CG943" s="15"/>
      <c r="CH943" s="15"/>
      <c r="CI943" s="15"/>
      <c r="CJ943" s="15"/>
      <c r="CK943" s="15"/>
      <c r="CL943" s="15"/>
      <c r="CM943" s="15"/>
      <c r="CN943" s="15"/>
      <c r="CO943" s="15"/>
      <c r="CP943" s="15"/>
      <c r="CQ943" s="15"/>
      <c r="CR943" s="15"/>
      <c r="CS943" s="15"/>
      <c r="CT943" s="15"/>
      <c r="CU943" s="15"/>
      <c r="CV943" s="15"/>
      <c r="CW943" s="15"/>
      <c r="CX943" s="15"/>
      <c r="CY943" s="15"/>
      <c r="CZ943" s="15"/>
      <c r="DA943" s="15"/>
      <c r="DB943" s="15"/>
      <c r="DC943" s="15"/>
      <c r="DD943" s="15"/>
      <c r="DE943" s="15"/>
      <c r="DF943" s="15"/>
      <c r="DG943" s="15"/>
      <c r="DH943" s="15"/>
    </row>
    <row r="944" spans="1:112" ht="17.25" thickBo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  <c r="CA944" s="15"/>
      <c r="CB944" s="15"/>
      <c r="CC944" s="15"/>
      <c r="CD944" s="15"/>
      <c r="CE944" s="15"/>
      <c r="CF944" s="15"/>
      <c r="CG944" s="15"/>
      <c r="CH944" s="15"/>
      <c r="CI944" s="15"/>
      <c r="CJ944" s="15"/>
      <c r="CK944" s="15"/>
      <c r="CL944" s="15"/>
      <c r="CM944" s="15"/>
      <c r="CN944" s="15"/>
      <c r="CO944" s="15"/>
      <c r="CP944" s="15"/>
      <c r="CQ944" s="15"/>
      <c r="CR944" s="15"/>
      <c r="CS944" s="15"/>
      <c r="CT944" s="15"/>
      <c r="CU944" s="15"/>
      <c r="CV944" s="15"/>
      <c r="CW944" s="15"/>
      <c r="CX944" s="15"/>
      <c r="CY944" s="15"/>
      <c r="CZ944" s="15"/>
      <c r="DA944" s="15"/>
      <c r="DB944" s="15"/>
      <c r="DC944" s="15"/>
      <c r="DD944" s="15"/>
      <c r="DE944" s="15"/>
      <c r="DF944" s="15"/>
      <c r="DG944" s="15"/>
      <c r="DH944" s="15"/>
    </row>
    <row r="945" spans="1:112" ht="17.25" thickBo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  <c r="CA945" s="15"/>
      <c r="CB945" s="15"/>
      <c r="CC945" s="15"/>
      <c r="CD945" s="15"/>
      <c r="CE945" s="15"/>
      <c r="CF945" s="15"/>
      <c r="CG945" s="15"/>
      <c r="CH945" s="15"/>
      <c r="CI945" s="15"/>
      <c r="CJ945" s="15"/>
      <c r="CK945" s="15"/>
      <c r="CL945" s="15"/>
      <c r="CM945" s="15"/>
      <c r="CN945" s="15"/>
      <c r="CO945" s="15"/>
      <c r="CP945" s="15"/>
      <c r="CQ945" s="15"/>
      <c r="CR945" s="15"/>
      <c r="CS945" s="15"/>
      <c r="CT945" s="15"/>
      <c r="CU945" s="15"/>
      <c r="CV945" s="15"/>
      <c r="CW945" s="15"/>
      <c r="CX945" s="15"/>
      <c r="CY945" s="15"/>
      <c r="CZ945" s="15"/>
      <c r="DA945" s="15"/>
      <c r="DB945" s="15"/>
      <c r="DC945" s="15"/>
      <c r="DD945" s="15"/>
      <c r="DE945" s="15"/>
      <c r="DF945" s="15"/>
      <c r="DG945" s="15"/>
      <c r="DH945" s="15"/>
    </row>
    <row r="946" spans="1:112" ht="17.25" thickBo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  <c r="CA946" s="15"/>
      <c r="CB946" s="15"/>
      <c r="CC946" s="15"/>
      <c r="CD946" s="15"/>
      <c r="CE946" s="15"/>
      <c r="CF946" s="15"/>
      <c r="CG946" s="15"/>
      <c r="CH946" s="15"/>
      <c r="CI946" s="15"/>
      <c r="CJ946" s="15"/>
      <c r="CK946" s="15"/>
      <c r="CL946" s="15"/>
      <c r="CM946" s="15"/>
      <c r="CN946" s="15"/>
      <c r="CO946" s="15"/>
      <c r="CP946" s="15"/>
      <c r="CQ946" s="15"/>
      <c r="CR946" s="15"/>
      <c r="CS946" s="15"/>
      <c r="CT946" s="15"/>
      <c r="CU946" s="15"/>
      <c r="CV946" s="15"/>
      <c r="CW946" s="15"/>
      <c r="CX946" s="15"/>
      <c r="CY946" s="15"/>
      <c r="CZ946" s="15"/>
      <c r="DA946" s="15"/>
      <c r="DB946" s="15"/>
      <c r="DC946" s="15"/>
      <c r="DD946" s="15"/>
      <c r="DE946" s="15"/>
      <c r="DF946" s="15"/>
      <c r="DG946" s="15"/>
      <c r="DH946" s="15"/>
    </row>
    <row r="947" spans="1:112" ht="17.25" thickBo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  <c r="CA947" s="15"/>
      <c r="CB947" s="15"/>
      <c r="CC947" s="15"/>
      <c r="CD947" s="15"/>
      <c r="CE947" s="15"/>
      <c r="CF947" s="15"/>
      <c r="CG947" s="15"/>
      <c r="CH947" s="15"/>
      <c r="CI947" s="15"/>
      <c r="CJ947" s="15"/>
      <c r="CK947" s="15"/>
      <c r="CL947" s="15"/>
      <c r="CM947" s="15"/>
      <c r="CN947" s="15"/>
      <c r="CO947" s="15"/>
      <c r="CP947" s="15"/>
      <c r="CQ947" s="15"/>
      <c r="CR947" s="15"/>
      <c r="CS947" s="15"/>
      <c r="CT947" s="15"/>
      <c r="CU947" s="15"/>
      <c r="CV947" s="15"/>
      <c r="CW947" s="15"/>
      <c r="CX947" s="15"/>
      <c r="CY947" s="15"/>
      <c r="CZ947" s="15"/>
      <c r="DA947" s="15"/>
      <c r="DB947" s="15"/>
      <c r="DC947" s="15"/>
      <c r="DD947" s="15"/>
      <c r="DE947" s="15"/>
      <c r="DF947" s="15"/>
      <c r="DG947" s="15"/>
      <c r="DH947" s="15"/>
    </row>
    <row r="948" spans="1:112" ht="17.25" thickBo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  <c r="CA948" s="15"/>
      <c r="CB948" s="15"/>
      <c r="CC948" s="15"/>
      <c r="CD948" s="15"/>
      <c r="CE948" s="15"/>
      <c r="CF948" s="15"/>
      <c r="CG948" s="15"/>
      <c r="CH948" s="15"/>
      <c r="CI948" s="15"/>
      <c r="CJ948" s="15"/>
      <c r="CK948" s="15"/>
      <c r="CL948" s="15"/>
      <c r="CM948" s="15"/>
      <c r="CN948" s="15"/>
      <c r="CO948" s="15"/>
      <c r="CP948" s="15"/>
      <c r="CQ948" s="15"/>
      <c r="CR948" s="15"/>
      <c r="CS948" s="15"/>
      <c r="CT948" s="15"/>
      <c r="CU948" s="15"/>
      <c r="CV948" s="15"/>
      <c r="CW948" s="15"/>
      <c r="CX948" s="15"/>
      <c r="CY948" s="15"/>
      <c r="CZ948" s="15"/>
      <c r="DA948" s="15"/>
      <c r="DB948" s="15"/>
      <c r="DC948" s="15"/>
      <c r="DD948" s="15"/>
      <c r="DE948" s="15"/>
      <c r="DF948" s="15"/>
      <c r="DG948" s="15"/>
      <c r="DH948" s="15"/>
    </row>
    <row r="949" spans="1:112" ht="17.25" thickBo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  <c r="CA949" s="15"/>
      <c r="CB949" s="15"/>
      <c r="CC949" s="15"/>
      <c r="CD949" s="15"/>
      <c r="CE949" s="15"/>
      <c r="CF949" s="15"/>
      <c r="CG949" s="15"/>
      <c r="CH949" s="15"/>
      <c r="CI949" s="15"/>
      <c r="CJ949" s="15"/>
      <c r="CK949" s="15"/>
      <c r="CL949" s="15"/>
      <c r="CM949" s="15"/>
      <c r="CN949" s="15"/>
      <c r="CO949" s="15"/>
      <c r="CP949" s="15"/>
      <c r="CQ949" s="15"/>
      <c r="CR949" s="15"/>
      <c r="CS949" s="15"/>
      <c r="CT949" s="15"/>
      <c r="CU949" s="15"/>
      <c r="CV949" s="15"/>
      <c r="CW949" s="15"/>
      <c r="CX949" s="15"/>
      <c r="CY949" s="15"/>
      <c r="CZ949" s="15"/>
      <c r="DA949" s="15"/>
      <c r="DB949" s="15"/>
      <c r="DC949" s="15"/>
      <c r="DD949" s="15"/>
      <c r="DE949" s="15"/>
      <c r="DF949" s="15"/>
      <c r="DG949" s="15"/>
      <c r="DH949" s="15"/>
    </row>
    <row r="950" spans="1:112" ht="17.25" thickBo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  <c r="CA950" s="15"/>
      <c r="CB950" s="15"/>
      <c r="CC950" s="15"/>
      <c r="CD950" s="15"/>
      <c r="CE950" s="15"/>
      <c r="CF950" s="15"/>
      <c r="CG950" s="15"/>
      <c r="CH950" s="15"/>
      <c r="CI950" s="15"/>
      <c r="CJ950" s="15"/>
      <c r="CK950" s="15"/>
      <c r="CL950" s="15"/>
      <c r="CM950" s="15"/>
      <c r="CN950" s="15"/>
      <c r="CO950" s="15"/>
      <c r="CP950" s="15"/>
      <c r="CQ950" s="15"/>
      <c r="CR950" s="15"/>
      <c r="CS950" s="15"/>
      <c r="CT950" s="15"/>
      <c r="CU950" s="15"/>
      <c r="CV950" s="15"/>
      <c r="CW950" s="15"/>
      <c r="CX950" s="15"/>
      <c r="CY950" s="15"/>
      <c r="CZ950" s="15"/>
      <c r="DA950" s="15"/>
      <c r="DB950" s="15"/>
      <c r="DC950" s="15"/>
      <c r="DD950" s="15"/>
      <c r="DE950" s="15"/>
      <c r="DF950" s="15"/>
      <c r="DG950" s="15"/>
      <c r="DH950" s="15"/>
    </row>
    <row r="951" spans="1:112" ht="17.25" thickBo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  <c r="CA951" s="15"/>
      <c r="CB951" s="15"/>
      <c r="CC951" s="15"/>
      <c r="CD951" s="15"/>
      <c r="CE951" s="15"/>
      <c r="CF951" s="15"/>
      <c r="CG951" s="15"/>
      <c r="CH951" s="15"/>
      <c r="CI951" s="15"/>
      <c r="CJ951" s="15"/>
      <c r="CK951" s="15"/>
      <c r="CL951" s="15"/>
      <c r="CM951" s="15"/>
      <c r="CN951" s="15"/>
      <c r="CO951" s="15"/>
      <c r="CP951" s="15"/>
      <c r="CQ951" s="15"/>
      <c r="CR951" s="15"/>
      <c r="CS951" s="15"/>
      <c r="CT951" s="15"/>
      <c r="CU951" s="15"/>
      <c r="CV951" s="15"/>
      <c r="CW951" s="15"/>
      <c r="CX951" s="15"/>
      <c r="CY951" s="15"/>
      <c r="CZ951" s="15"/>
      <c r="DA951" s="15"/>
      <c r="DB951" s="15"/>
      <c r="DC951" s="15"/>
      <c r="DD951" s="15"/>
      <c r="DE951" s="15"/>
      <c r="DF951" s="15"/>
      <c r="DG951" s="15"/>
      <c r="DH951" s="15"/>
    </row>
    <row r="952" spans="1:112" ht="17.25" thickBo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  <c r="CA952" s="15"/>
      <c r="CB952" s="15"/>
      <c r="CC952" s="15"/>
      <c r="CD952" s="15"/>
      <c r="CE952" s="15"/>
      <c r="CF952" s="15"/>
      <c r="CG952" s="15"/>
      <c r="CH952" s="15"/>
      <c r="CI952" s="15"/>
      <c r="CJ952" s="15"/>
      <c r="CK952" s="15"/>
      <c r="CL952" s="15"/>
      <c r="CM952" s="15"/>
      <c r="CN952" s="15"/>
      <c r="CO952" s="15"/>
      <c r="CP952" s="15"/>
      <c r="CQ952" s="15"/>
      <c r="CR952" s="15"/>
      <c r="CS952" s="15"/>
      <c r="CT952" s="15"/>
      <c r="CU952" s="15"/>
      <c r="CV952" s="15"/>
      <c r="CW952" s="15"/>
      <c r="CX952" s="15"/>
      <c r="CY952" s="15"/>
      <c r="CZ952" s="15"/>
      <c r="DA952" s="15"/>
      <c r="DB952" s="15"/>
      <c r="DC952" s="15"/>
      <c r="DD952" s="15"/>
      <c r="DE952" s="15"/>
      <c r="DF952" s="15"/>
      <c r="DG952" s="15"/>
      <c r="DH952" s="15"/>
    </row>
    <row r="953" spans="1:112" ht="17.25" thickBo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  <c r="CA953" s="15"/>
      <c r="CB953" s="15"/>
      <c r="CC953" s="15"/>
      <c r="CD953" s="15"/>
      <c r="CE953" s="15"/>
      <c r="CF953" s="15"/>
      <c r="CG953" s="15"/>
      <c r="CH953" s="15"/>
      <c r="CI953" s="15"/>
      <c r="CJ953" s="15"/>
      <c r="CK953" s="15"/>
      <c r="CL953" s="15"/>
      <c r="CM953" s="15"/>
      <c r="CN953" s="15"/>
      <c r="CO953" s="15"/>
      <c r="CP953" s="15"/>
      <c r="CQ953" s="15"/>
      <c r="CR953" s="15"/>
      <c r="CS953" s="15"/>
      <c r="CT953" s="15"/>
      <c r="CU953" s="15"/>
      <c r="CV953" s="15"/>
      <c r="CW953" s="15"/>
      <c r="CX953" s="15"/>
      <c r="CY953" s="15"/>
      <c r="CZ953" s="15"/>
      <c r="DA953" s="15"/>
      <c r="DB953" s="15"/>
      <c r="DC953" s="15"/>
      <c r="DD953" s="15"/>
      <c r="DE953" s="15"/>
      <c r="DF953" s="15"/>
      <c r="DG953" s="15"/>
      <c r="DH953" s="15"/>
    </row>
    <row r="954" spans="1:112" ht="17.25" thickBo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  <c r="CA954" s="15"/>
      <c r="CB954" s="15"/>
      <c r="CC954" s="15"/>
      <c r="CD954" s="15"/>
      <c r="CE954" s="15"/>
      <c r="CF954" s="15"/>
      <c r="CG954" s="15"/>
      <c r="CH954" s="15"/>
      <c r="CI954" s="15"/>
      <c r="CJ954" s="15"/>
      <c r="CK954" s="15"/>
      <c r="CL954" s="15"/>
      <c r="CM954" s="15"/>
      <c r="CN954" s="15"/>
      <c r="CO954" s="15"/>
      <c r="CP954" s="15"/>
      <c r="CQ954" s="15"/>
      <c r="CR954" s="15"/>
      <c r="CS954" s="15"/>
      <c r="CT954" s="15"/>
      <c r="CU954" s="15"/>
      <c r="CV954" s="15"/>
      <c r="CW954" s="15"/>
      <c r="CX954" s="15"/>
      <c r="CY954" s="15"/>
      <c r="CZ954" s="15"/>
      <c r="DA954" s="15"/>
      <c r="DB954" s="15"/>
      <c r="DC954" s="15"/>
      <c r="DD954" s="15"/>
      <c r="DE954" s="15"/>
      <c r="DF954" s="15"/>
      <c r="DG954" s="15"/>
      <c r="DH954" s="15"/>
    </row>
    <row r="955" spans="1:112" ht="17.25" thickBo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  <c r="CA955" s="15"/>
      <c r="CB955" s="15"/>
      <c r="CC955" s="15"/>
      <c r="CD955" s="15"/>
      <c r="CE955" s="15"/>
      <c r="CF955" s="15"/>
      <c r="CG955" s="15"/>
      <c r="CH955" s="15"/>
      <c r="CI955" s="15"/>
      <c r="CJ955" s="15"/>
      <c r="CK955" s="15"/>
      <c r="CL955" s="15"/>
      <c r="CM955" s="15"/>
      <c r="CN955" s="15"/>
      <c r="CO955" s="15"/>
      <c r="CP955" s="15"/>
      <c r="CQ955" s="15"/>
      <c r="CR955" s="15"/>
      <c r="CS955" s="15"/>
      <c r="CT955" s="15"/>
      <c r="CU955" s="15"/>
      <c r="CV955" s="15"/>
      <c r="CW955" s="15"/>
      <c r="CX955" s="15"/>
      <c r="CY955" s="15"/>
      <c r="CZ955" s="15"/>
      <c r="DA955" s="15"/>
      <c r="DB955" s="15"/>
      <c r="DC955" s="15"/>
      <c r="DD955" s="15"/>
      <c r="DE955" s="15"/>
      <c r="DF955" s="15"/>
      <c r="DG955" s="15"/>
      <c r="DH955" s="15"/>
    </row>
    <row r="956" spans="1:112" ht="17.25" thickBo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  <c r="CA956" s="15"/>
      <c r="CB956" s="15"/>
      <c r="CC956" s="15"/>
      <c r="CD956" s="15"/>
      <c r="CE956" s="15"/>
      <c r="CF956" s="15"/>
      <c r="CG956" s="15"/>
      <c r="CH956" s="15"/>
      <c r="CI956" s="15"/>
      <c r="CJ956" s="15"/>
      <c r="CK956" s="15"/>
      <c r="CL956" s="15"/>
      <c r="CM956" s="15"/>
      <c r="CN956" s="15"/>
      <c r="CO956" s="15"/>
      <c r="CP956" s="15"/>
      <c r="CQ956" s="15"/>
      <c r="CR956" s="15"/>
      <c r="CS956" s="15"/>
      <c r="CT956" s="15"/>
      <c r="CU956" s="15"/>
      <c r="CV956" s="15"/>
      <c r="CW956" s="15"/>
      <c r="CX956" s="15"/>
      <c r="CY956" s="15"/>
      <c r="CZ956" s="15"/>
      <c r="DA956" s="15"/>
      <c r="DB956" s="15"/>
      <c r="DC956" s="15"/>
      <c r="DD956" s="15"/>
      <c r="DE956" s="15"/>
      <c r="DF956" s="15"/>
      <c r="DG956" s="15"/>
      <c r="DH956" s="15"/>
    </row>
    <row r="957" spans="1:112" ht="17.25" thickBo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  <c r="CB957" s="15"/>
      <c r="CC957" s="15"/>
      <c r="CD957" s="15"/>
      <c r="CE957" s="15"/>
      <c r="CF957" s="15"/>
      <c r="CG957" s="15"/>
      <c r="CH957" s="15"/>
      <c r="CI957" s="15"/>
      <c r="CJ957" s="15"/>
      <c r="CK957" s="15"/>
      <c r="CL957" s="15"/>
      <c r="CM957" s="15"/>
      <c r="CN957" s="15"/>
      <c r="CO957" s="15"/>
      <c r="CP957" s="15"/>
      <c r="CQ957" s="15"/>
      <c r="CR957" s="15"/>
      <c r="CS957" s="15"/>
      <c r="CT957" s="15"/>
      <c r="CU957" s="15"/>
      <c r="CV957" s="15"/>
      <c r="CW957" s="15"/>
      <c r="CX957" s="15"/>
      <c r="CY957" s="15"/>
      <c r="CZ957" s="15"/>
      <c r="DA957" s="15"/>
      <c r="DB957" s="15"/>
      <c r="DC957" s="15"/>
      <c r="DD957" s="15"/>
      <c r="DE957" s="15"/>
      <c r="DF957" s="15"/>
      <c r="DG957" s="15"/>
      <c r="DH957" s="15"/>
    </row>
    <row r="958" spans="1:112" ht="17.25" thickBo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  <c r="CA958" s="15"/>
      <c r="CB958" s="15"/>
      <c r="CC958" s="15"/>
      <c r="CD958" s="15"/>
      <c r="CE958" s="15"/>
      <c r="CF958" s="15"/>
      <c r="CG958" s="15"/>
      <c r="CH958" s="15"/>
      <c r="CI958" s="15"/>
      <c r="CJ958" s="15"/>
      <c r="CK958" s="15"/>
      <c r="CL958" s="15"/>
      <c r="CM958" s="15"/>
      <c r="CN958" s="15"/>
      <c r="CO958" s="15"/>
      <c r="CP958" s="15"/>
      <c r="CQ958" s="15"/>
      <c r="CR958" s="15"/>
      <c r="CS958" s="15"/>
      <c r="CT958" s="15"/>
      <c r="CU958" s="15"/>
      <c r="CV958" s="15"/>
      <c r="CW958" s="15"/>
      <c r="CX958" s="15"/>
      <c r="CY958" s="15"/>
      <c r="CZ958" s="15"/>
      <c r="DA958" s="15"/>
      <c r="DB958" s="15"/>
      <c r="DC958" s="15"/>
      <c r="DD958" s="15"/>
      <c r="DE958" s="15"/>
      <c r="DF958" s="15"/>
      <c r="DG958" s="15"/>
      <c r="DH958" s="15"/>
    </row>
    <row r="959" spans="1:112" ht="17.25" thickBo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B959" s="15"/>
      <c r="CC959" s="15"/>
      <c r="CD959" s="15"/>
      <c r="CE959" s="15"/>
      <c r="CF959" s="15"/>
      <c r="CG959" s="15"/>
      <c r="CH959" s="15"/>
      <c r="CI959" s="15"/>
      <c r="CJ959" s="15"/>
      <c r="CK959" s="15"/>
      <c r="CL959" s="15"/>
      <c r="CM959" s="15"/>
      <c r="CN959" s="15"/>
      <c r="CO959" s="15"/>
      <c r="CP959" s="15"/>
      <c r="CQ959" s="15"/>
      <c r="CR959" s="15"/>
      <c r="CS959" s="15"/>
      <c r="CT959" s="15"/>
      <c r="CU959" s="15"/>
      <c r="CV959" s="15"/>
      <c r="CW959" s="15"/>
      <c r="CX959" s="15"/>
      <c r="CY959" s="15"/>
      <c r="CZ959" s="15"/>
      <c r="DA959" s="15"/>
      <c r="DB959" s="15"/>
      <c r="DC959" s="15"/>
      <c r="DD959" s="15"/>
      <c r="DE959" s="15"/>
      <c r="DF959" s="15"/>
      <c r="DG959" s="15"/>
      <c r="DH959" s="15"/>
    </row>
    <row r="960" spans="1:112" ht="17.25" thickBo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  <c r="CA960" s="15"/>
      <c r="CB960" s="15"/>
      <c r="CC960" s="15"/>
      <c r="CD960" s="15"/>
      <c r="CE960" s="15"/>
      <c r="CF960" s="15"/>
      <c r="CG960" s="15"/>
      <c r="CH960" s="15"/>
      <c r="CI960" s="15"/>
      <c r="CJ960" s="15"/>
      <c r="CK960" s="15"/>
      <c r="CL960" s="15"/>
      <c r="CM960" s="15"/>
      <c r="CN960" s="15"/>
      <c r="CO960" s="15"/>
      <c r="CP960" s="15"/>
      <c r="CQ960" s="15"/>
      <c r="CR960" s="15"/>
      <c r="CS960" s="15"/>
      <c r="CT960" s="15"/>
      <c r="CU960" s="15"/>
      <c r="CV960" s="15"/>
      <c r="CW960" s="15"/>
      <c r="CX960" s="15"/>
      <c r="CY960" s="15"/>
      <c r="CZ960" s="15"/>
      <c r="DA960" s="15"/>
      <c r="DB960" s="15"/>
      <c r="DC960" s="15"/>
      <c r="DD960" s="15"/>
      <c r="DE960" s="15"/>
      <c r="DF960" s="15"/>
      <c r="DG960" s="15"/>
      <c r="DH960" s="15"/>
    </row>
    <row r="961" spans="1:112" ht="17.25" thickBo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  <c r="CA961" s="15"/>
      <c r="CB961" s="15"/>
      <c r="CC961" s="15"/>
      <c r="CD961" s="15"/>
      <c r="CE961" s="15"/>
      <c r="CF961" s="15"/>
      <c r="CG961" s="15"/>
      <c r="CH961" s="15"/>
      <c r="CI961" s="15"/>
      <c r="CJ961" s="15"/>
      <c r="CK961" s="15"/>
      <c r="CL961" s="15"/>
      <c r="CM961" s="15"/>
      <c r="CN961" s="15"/>
      <c r="CO961" s="15"/>
      <c r="CP961" s="15"/>
      <c r="CQ961" s="15"/>
      <c r="CR961" s="15"/>
      <c r="CS961" s="15"/>
      <c r="CT961" s="15"/>
      <c r="CU961" s="15"/>
      <c r="CV961" s="15"/>
      <c r="CW961" s="15"/>
      <c r="CX961" s="15"/>
      <c r="CY961" s="15"/>
      <c r="CZ961" s="15"/>
      <c r="DA961" s="15"/>
      <c r="DB961" s="15"/>
      <c r="DC961" s="15"/>
      <c r="DD961" s="15"/>
      <c r="DE961" s="15"/>
      <c r="DF961" s="15"/>
      <c r="DG961" s="15"/>
      <c r="DH961" s="15"/>
    </row>
    <row r="962" spans="1:112" ht="17.25" thickBo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  <c r="CA962" s="15"/>
      <c r="CB962" s="15"/>
      <c r="CC962" s="15"/>
      <c r="CD962" s="15"/>
      <c r="CE962" s="15"/>
      <c r="CF962" s="15"/>
      <c r="CG962" s="15"/>
      <c r="CH962" s="15"/>
      <c r="CI962" s="15"/>
      <c r="CJ962" s="15"/>
      <c r="CK962" s="15"/>
      <c r="CL962" s="15"/>
      <c r="CM962" s="15"/>
      <c r="CN962" s="15"/>
      <c r="CO962" s="15"/>
      <c r="CP962" s="15"/>
      <c r="CQ962" s="15"/>
      <c r="CR962" s="15"/>
      <c r="CS962" s="15"/>
      <c r="CT962" s="15"/>
      <c r="CU962" s="15"/>
      <c r="CV962" s="15"/>
      <c r="CW962" s="15"/>
      <c r="CX962" s="15"/>
      <c r="CY962" s="15"/>
      <c r="CZ962" s="15"/>
      <c r="DA962" s="15"/>
      <c r="DB962" s="15"/>
      <c r="DC962" s="15"/>
      <c r="DD962" s="15"/>
      <c r="DE962" s="15"/>
      <c r="DF962" s="15"/>
      <c r="DG962" s="15"/>
      <c r="DH962" s="15"/>
    </row>
    <row r="963" spans="1:112" ht="17.25" thickBo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  <c r="CA963" s="15"/>
      <c r="CB963" s="15"/>
      <c r="CC963" s="15"/>
      <c r="CD963" s="15"/>
      <c r="CE963" s="15"/>
      <c r="CF963" s="15"/>
      <c r="CG963" s="15"/>
      <c r="CH963" s="15"/>
      <c r="CI963" s="15"/>
      <c r="CJ963" s="15"/>
      <c r="CK963" s="15"/>
      <c r="CL963" s="15"/>
      <c r="CM963" s="15"/>
      <c r="CN963" s="15"/>
      <c r="CO963" s="15"/>
      <c r="CP963" s="15"/>
      <c r="CQ963" s="15"/>
      <c r="CR963" s="15"/>
      <c r="CS963" s="15"/>
      <c r="CT963" s="15"/>
      <c r="CU963" s="15"/>
      <c r="CV963" s="15"/>
      <c r="CW963" s="15"/>
      <c r="CX963" s="15"/>
      <c r="CY963" s="15"/>
      <c r="CZ963" s="15"/>
      <c r="DA963" s="15"/>
      <c r="DB963" s="15"/>
      <c r="DC963" s="15"/>
      <c r="DD963" s="15"/>
      <c r="DE963" s="15"/>
      <c r="DF963" s="15"/>
      <c r="DG963" s="15"/>
      <c r="DH963" s="15"/>
    </row>
    <row r="964" spans="1:112" ht="17.25" thickBo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  <c r="CB964" s="15"/>
      <c r="CC964" s="15"/>
      <c r="CD964" s="15"/>
      <c r="CE964" s="15"/>
      <c r="CF964" s="15"/>
      <c r="CG964" s="15"/>
      <c r="CH964" s="15"/>
      <c r="CI964" s="15"/>
      <c r="CJ964" s="15"/>
      <c r="CK964" s="15"/>
      <c r="CL964" s="15"/>
      <c r="CM964" s="15"/>
      <c r="CN964" s="15"/>
      <c r="CO964" s="15"/>
      <c r="CP964" s="15"/>
      <c r="CQ964" s="15"/>
      <c r="CR964" s="15"/>
      <c r="CS964" s="15"/>
      <c r="CT964" s="15"/>
      <c r="CU964" s="15"/>
      <c r="CV964" s="15"/>
      <c r="CW964" s="15"/>
      <c r="CX964" s="15"/>
      <c r="CY964" s="15"/>
      <c r="CZ964" s="15"/>
      <c r="DA964" s="15"/>
      <c r="DB964" s="15"/>
      <c r="DC964" s="15"/>
      <c r="DD964" s="15"/>
      <c r="DE964" s="15"/>
      <c r="DF964" s="15"/>
      <c r="DG964" s="15"/>
      <c r="DH964" s="15"/>
    </row>
    <row r="965" spans="1:112" ht="17.25" thickBo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  <c r="CB965" s="15"/>
      <c r="CC965" s="15"/>
      <c r="CD965" s="15"/>
      <c r="CE965" s="15"/>
      <c r="CF965" s="15"/>
      <c r="CG965" s="15"/>
      <c r="CH965" s="15"/>
      <c r="CI965" s="15"/>
      <c r="CJ965" s="15"/>
      <c r="CK965" s="15"/>
      <c r="CL965" s="15"/>
      <c r="CM965" s="15"/>
      <c r="CN965" s="15"/>
      <c r="CO965" s="15"/>
      <c r="CP965" s="15"/>
      <c r="CQ965" s="15"/>
      <c r="CR965" s="15"/>
      <c r="CS965" s="15"/>
      <c r="CT965" s="15"/>
      <c r="CU965" s="15"/>
      <c r="CV965" s="15"/>
      <c r="CW965" s="15"/>
      <c r="CX965" s="15"/>
      <c r="CY965" s="15"/>
      <c r="CZ965" s="15"/>
      <c r="DA965" s="15"/>
      <c r="DB965" s="15"/>
      <c r="DC965" s="15"/>
      <c r="DD965" s="15"/>
      <c r="DE965" s="15"/>
      <c r="DF965" s="15"/>
      <c r="DG965" s="15"/>
      <c r="DH965" s="15"/>
    </row>
    <row r="966" spans="1:112" ht="17.25" thickBo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  <c r="CB966" s="15"/>
      <c r="CC966" s="15"/>
      <c r="CD966" s="15"/>
      <c r="CE966" s="15"/>
      <c r="CF966" s="15"/>
      <c r="CG966" s="15"/>
      <c r="CH966" s="15"/>
      <c r="CI966" s="15"/>
      <c r="CJ966" s="15"/>
      <c r="CK966" s="15"/>
      <c r="CL966" s="15"/>
      <c r="CM966" s="15"/>
      <c r="CN966" s="15"/>
      <c r="CO966" s="15"/>
      <c r="CP966" s="15"/>
      <c r="CQ966" s="15"/>
      <c r="CR966" s="15"/>
      <c r="CS966" s="15"/>
      <c r="CT966" s="15"/>
      <c r="CU966" s="15"/>
      <c r="CV966" s="15"/>
      <c r="CW966" s="15"/>
      <c r="CX966" s="15"/>
      <c r="CY966" s="15"/>
      <c r="CZ966" s="15"/>
      <c r="DA966" s="15"/>
      <c r="DB966" s="15"/>
      <c r="DC966" s="15"/>
      <c r="DD966" s="15"/>
      <c r="DE966" s="15"/>
      <c r="DF966" s="15"/>
      <c r="DG966" s="15"/>
      <c r="DH966" s="15"/>
    </row>
    <row r="967" spans="1:112" ht="17.25" thickBo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  <c r="CG967" s="15"/>
      <c r="CH967" s="15"/>
      <c r="CI967" s="15"/>
      <c r="CJ967" s="15"/>
      <c r="CK967" s="15"/>
      <c r="CL967" s="15"/>
      <c r="CM967" s="15"/>
      <c r="CN967" s="15"/>
      <c r="CO967" s="15"/>
      <c r="CP967" s="15"/>
      <c r="CQ967" s="15"/>
      <c r="CR967" s="15"/>
      <c r="CS967" s="15"/>
      <c r="CT967" s="15"/>
      <c r="CU967" s="15"/>
      <c r="CV967" s="15"/>
      <c r="CW967" s="15"/>
      <c r="CX967" s="15"/>
      <c r="CY967" s="15"/>
      <c r="CZ967" s="15"/>
      <c r="DA967" s="15"/>
      <c r="DB967" s="15"/>
      <c r="DC967" s="15"/>
      <c r="DD967" s="15"/>
      <c r="DE967" s="15"/>
      <c r="DF967" s="15"/>
      <c r="DG967" s="15"/>
      <c r="DH967" s="15"/>
    </row>
    <row r="968" spans="1:112" ht="17.25" thickBo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  <c r="CB968" s="15"/>
      <c r="CC968" s="15"/>
      <c r="CD968" s="15"/>
      <c r="CE968" s="15"/>
      <c r="CF968" s="15"/>
      <c r="CG968" s="15"/>
      <c r="CH968" s="15"/>
      <c r="CI968" s="15"/>
      <c r="CJ968" s="15"/>
      <c r="CK968" s="15"/>
      <c r="CL968" s="15"/>
      <c r="CM968" s="15"/>
      <c r="CN968" s="15"/>
      <c r="CO968" s="15"/>
      <c r="CP968" s="15"/>
      <c r="CQ968" s="15"/>
      <c r="CR968" s="15"/>
      <c r="CS968" s="15"/>
      <c r="CT968" s="15"/>
      <c r="CU968" s="15"/>
      <c r="CV968" s="15"/>
      <c r="CW968" s="15"/>
      <c r="CX968" s="15"/>
      <c r="CY968" s="15"/>
      <c r="CZ968" s="15"/>
      <c r="DA968" s="15"/>
      <c r="DB968" s="15"/>
      <c r="DC968" s="15"/>
      <c r="DD968" s="15"/>
      <c r="DE968" s="15"/>
      <c r="DF968" s="15"/>
      <c r="DG968" s="15"/>
      <c r="DH968" s="15"/>
    </row>
    <row r="969" spans="1:112" ht="17.25" thickBo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B969" s="15"/>
      <c r="CC969" s="15"/>
      <c r="CD969" s="15"/>
      <c r="CE969" s="15"/>
      <c r="CF969" s="15"/>
      <c r="CG969" s="15"/>
      <c r="CH969" s="15"/>
      <c r="CI969" s="15"/>
      <c r="CJ969" s="15"/>
      <c r="CK969" s="15"/>
      <c r="CL969" s="15"/>
      <c r="CM969" s="15"/>
      <c r="CN969" s="15"/>
      <c r="CO969" s="15"/>
      <c r="CP969" s="15"/>
      <c r="CQ969" s="15"/>
      <c r="CR969" s="15"/>
      <c r="CS969" s="15"/>
      <c r="CT969" s="15"/>
      <c r="CU969" s="15"/>
      <c r="CV969" s="15"/>
      <c r="CW969" s="15"/>
      <c r="CX969" s="15"/>
      <c r="CY969" s="15"/>
      <c r="CZ969" s="15"/>
      <c r="DA969" s="15"/>
      <c r="DB969" s="15"/>
      <c r="DC969" s="15"/>
      <c r="DD969" s="15"/>
      <c r="DE969" s="15"/>
      <c r="DF969" s="15"/>
      <c r="DG969" s="15"/>
      <c r="DH969" s="15"/>
    </row>
    <row r="970" spans="1:112" ht="17.25" thickBo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  <c r="CB970" s="15"/>
      <c r="CC970" s="15"/>
      <c r="CD970" s="15"/>
      <c r="CE970" s="15"/>
      <c r="CF970" s="15"/>
      <c r="CG970" s="15"/>
      <c r="CH970" s="15"/>
      <c r="CI970" s="15"/>
      <c r="CJ970" s="15"/>
      <c r="CK970" s="15"/>
      <c r="CL970" s="15"/>
      <c r="CM970" s="15"/>
      <c r="CN970" s="15"/>
      <c r="CO970" s="15"/>
      <c r="CP970" s="15"/>
      <c r="CQ970" s="15"/>
      <c r="CR970" s="15"/>
      <c r="CS970" s="15"/>
      <c r="CT970" s="15"/>
      <c r="CU970" s="15"/>
      <c r="CV970" s="15"/>
      <c r="CW970" s="15"/>
      <c r="CX970" s="15"/>
      <c r="CY970" s="15"/>
      <c r="CZ970" s="15"/>
      <c r="DA970" s="15"/>
      <c r="DB970" s="15"/>
      <c r="DC970" s="15"/>
      <c r="DD970" s="15"/>
      <c r="DE970" s="15"/>
      <c r="DF970" s="15"/>
      <c r="DG970" s="15"/>
      <c r="DH970" s="15"/>
    </row>
    <row r="971" spans="1:112" ht="17.25" thickBo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  <c r="CB971" s="15"/>
      <c r="CC971" s="15"/>
      <c r="CD971" s="15"/>
      <c r="CE971" s="15"/>
      <c r="CF971" s="15"/>
      <c r="CG971" s="15"/>
      <c r="CH971" s="15"/>
      <c r="CI971" s="15"/>
      <c r="CJ971" s="15"/>
      <c r="CK971" s="15"/>
      <c r="CL971" s="15"/>
      <c r="CM971" s="15"/>
      <c r="CN971" s="15"/>
      <c r="CO971" s="15"/>
      <c r="CP971" s="15"/>
      <c r="CQ971" s="15"/>
      <c r="CR971" s="15"/>
      <c r="CS971" s="15"/>
      <c r="CT971" s="15"/>
      <c r="CU971" s="15"/>
      <c r="CV971" s="15"/>
      <c r="CW971" s="15"/>
      <c r="CX971" s="15"/>
      <c r="CY971" s="15"/>
      <c r="CZ971" s="15"/>
      <c r="DA971" s="15"/>
      <c r="DB971" s="15"/>
      <c r="DC971" s="15"/>
      <c r="DD971" s="15"/>
      <c r="DE971" s="15"/>
      <c r="DF971" s="15"/>
      <c r="DG971" s="15"/>
      <c r="DH971" s="15"/>
    </row>
    <row r="972" spans="1:112" ht="17.25" thickBo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  <c r="CA972" s="15"/>
      <c r="CB972" s="15"/>
      <c r="CC972" s="15"/>
      <c r="CD972" s="15"/>
      <c r="CE972" s="15"/>
      <c r="CF972" s="15"/>
      <c r="CG972" s="15"/>
      <c r="CH972" s="15"/>
      <c r="CI972" s="15"/>
      <c r="CJ972" s="15"/>
      <c r="CK972" s="15"/>
      <c r="CL972" s="15"/>
      <c r="CM972" s="15"/>
      <c r="CN972" s="15"/>
      <c r="CO972" s="15"/>
      <c r="CP972" s="15"/>
      <c r="CQ972" s="15"/>
      <c r="CR972" s="15"/>
      <c r="CS972" s="15"/>
      <c r="CT972" s="15"/>
      <c r="CU972" s="15"/>
      <c r="CV972" s="15"/>
      <c r="CW972" s="15"/>
      <c r="CX972" s="15"/>
      <c r="CY972" s="15"/>
      <c r="CZ972" s="15"/>
      <c r="DA972" s="15"/>
      <c r="DB972" s="15"/>
      <c r="DC972" s="15"/>
      <c r="DD972" s="15"/>
      <c r="DE972" s="15"/>
      <c r="DF972" s="15"/>
      <c r="DG972" s="15"/>
      <c r="DH972" s="15"/>
    </row>
    <row r="973" spans="1:112" ht="17.25" thickBo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  <c r="CA973" s="15"/>
      <c r="CB973" s="15"/>
      <c r="CC973" s="15"/>
      <c r="CD973" s="15"/>
      <c r="CE973" s="15"/>
      <c r="CF973" s="15"/>
      <c r="CG973" s="15"/>
      <c r="CH973" s="15"/>
      <c r="CI973" s="15"/>
      <c r="CJ973" s="15"/>
      <c r="CK973" s="15"/>
      <c r="CL973" s="15"/>
      <c r="CM973" s="15"/>
      <c r="CN973" s="15"/>
      <c r="CO973" s="15"/>
      <c r="CP973" s="15"/>
      <c r="CQ973" s="15"/>
      <c r="CR973" s="15"/>
      <c r="CS973" s="15"/>
      <c r="CT973" s="15"/>
      <c r="CU973" s="15"/>
      <c r="CV973" s="15"/>
      <c r="CW973" s="15"/>
      <c r="CX973" s="15"/>
      <c r="CY973" s="15"/>
      <c r="CZ973" s="15"/>
      <c r="DA973" s="15"/>
      <c r="DB973" s="15"/>
      <c r="DC973" s="15"/>
      <c r="DD973" s="15"/>
      <c r="DE973" s="15"/>
      <c r="DF973" s="15"/>
      <c r="DG973" s="15"/>
      <c r="DH973" s="15"/>
    </row>
    <row r="974" spans="1:112" ht="17.25" thickBo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  <c r="CA974" s="15"/>
      <c r="CB974" s="15"/>
      <c r="CC974" s="15"/>
      <c r="CD974" s="15"/>
      <c r="CE974" s="15"/>
      <c r="CF974" s="15"/>
      <c r="CG974" s="15"/>
      <c r="CH974" s="15"/>
      <c r="CI974" s="15"/>
      <c r="CJ974" s="15"/>
      <c r="CK974" s="15"/>
      <c r="CL974" s="15"/>
      <c r="CM974" s="15"/>
      <c r="CN974" s="15"/>
      <c r="CO974" s="15"/>
      <c r="CP974" s="15"/>
      <c r="CQ974" s="15"/>
      <c r="CR974" s="15"/>
      <c r="CS974" s="15"/>
      <c r="CT974" s="15"/>
      <c r="CU974" s="15"/>
      <c r="CV974" s="15"/>
      <c r="CW974" s="15"/>
      <c r="CX974" s="15"/>
      <c r="CY974" s="15"/>
      <c r="CZ974" s="15"/>
      <c r="DA974" s="15"/>
      <c r="DB974" s="15"/>
      <c r="DC974" s="15"/>
      <c r="DD974" s="15"/>
      <c r="DE974" s="15"/>
      <c r="DF974" s="15"/>
      <c r="DG974" s="15"/>
      <c r="DH974" s="15"/>
    </row>
    <row r="975" spans="1:112" ht="17.25" thickBo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  <c r="CB975" s="15"/>
      <c r="CC975" s="15"/>
      <c r="CD975" s="15"/>
      <c r="CE975" s="15"/>
      <c r="CF975" s="15"/>
      <c r="CG975" s="15"/>
      <c r="CH975" s="15"/>
      <c r="CI975" s="15"/>
      <c r="CJ975" s="15"/>
      <c r="CK975" s="15"/>
      <c r="CL975" s="15"/>
      <c r="CM975" s="15"/>
      <c r="CN975" s="15"/>
      <c r="CO975" s="15"/>
      <c r="CP975" s="15"/>
      <c r="CQ975" s="15"/>
      <c r="CR975" s="15"/>
      <c r="CS975" s="15"/>
      <c r="CT975" s="15"/>
      <c r="CU975" s="15"/>
      <c r="CV975" s="15"/>
      <c r="CW975" s="15"/>
      <c r="CX975" s="15"/>
      <c r="CY975" s="15"/>
      <c r="CZ975" s="15"/>
      <c r="DA975" s="15"/>
      <c r="DB975" s="15"/>
      <c r="DC975" s="15"/>
      <c r="DD975" s="15"/>
      <c r="DE975" s="15"/>
      <c r="DF975" s="15"/>
      <c r="DG975" s="15"/>
      <c r="DH975" s="15"/>
    </row>
    <row r="976" spans="1:112" ht="17.25" thickBo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  <c r="CA976" s="15"/>
      <c r="CB976" s="15"/>
      <c r="CC976" s="15"/>
      <c r="CD976" s="15"/>
      <c r="CE976" s="15"/>
      <c r="CF976" s="15"/>
      <c r="CG976" s="15"/>
      <c r="CH976" s="15"/>
      <c r="CI976" s="15"/>
      <c r="CJ976" s="15"/>
      <c r="CK976" s="15"/>
      <c r="CL976" s="15"/>
      <c r="CM976" s="15"/>
      <c r="CN976" s="15"/>
      <c r="CO976" s="15"/>
      <c r="CP976" s="15"/>
      <c r="CQ976" s="15"/>
      <c r="CR976" s="15"/>
      <c r="CS976" s="15"/>
      <c r="CT976" s="15"/>
      <c r="CU976" s="15"/>
      <c r="CV976" s="15"/>
      <c r="CW976" s="15"/>
      <c r="CX976" s="15"/>
      <c r="CY976" s="15"/>
      <c r="CZ976" s="15"/>
      <c r="DA976" s="15"/>
      <c r="DB976" s="15"/>
      <c r="DC976" s="15"/>
      <c r="DD976" s="15"/>
      <c r="DE976" s="15"/>
      <c r="DF976" s="15"/>
      <c r="DG976" s="15"/>
      <c r="DH976" s="15"/>
    </row>
    <row r="977" spans="1:112" ht="17.25" thickBo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  <c r="CA977" s="15"/>
      <c r="CB977" s="15"/>
      <c r="CC977" s="15"/>
      <c r="CD977" s="15"/>
      <c r="CE977" s="15"/>
      <c r="CF977" s="15"/>
      <c r="CG977" s="15"/>
      <c r="CH977" s="15"/>
      <c r="CI977" s="15"/>
      <c r="CJ977" s="15"/>
      <c r="CK977" s="15"/>
      <c r="CL977" s="15"/>
      <c r="CM977" s="15"/>
      <c r="CN977" s="15"/>
      <c r="CO977" s="15"/>
      <c r="CP977" s="15"/>
      <c r="CQ977" s="15"/>
      <c r="CR977" s="15"/>
      <c r="CS977" s="15"/>
      <c r="CT977" s="15"/>
      <c r="CU977" s="15"/>
      <c r="CV977" s="15"/>
      <c r="CW977" s="15"/>
      <c r="CX977" s="15"/>
      <c r="CY977" s="15"/>
      <c r="CZ977" s="15"/>
      <c r="DA977" s="15"/>
      <c r="DB977" s="15"/>
      <c r="DC977" s="15"/>
      <c r="DD977" s="15"/>
      <c r="DE977" s="15"/>
      <c r="DF977" s="15"/>
      <c r="DG977" s="15"/>
      <c r="DH977" s="15"/>
    </row>
    <row r="978" spans="1:112" ht="17.25" thickBo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  <c r="CA978" s="15"/>
      <c r="CB978" s="15"/>
      <c r="CC978" s="15"/>
      <c r="CD978" s="15"/>
      <c r="CE978" s="15"/>
      <c r="CF978" s="15"/>
      <c r="CG978" s="15"/>
      <c r="CH978" s="15"/>
      <c r="CI978" s="15"/>
      <c r="CJ978" s="15"/>
      <c r="CK978" s="15"/>
      <c r="CL978" s="15"/>
      <c r="CM978" s="15"/>
      <c r="CN978" s="15"/>
      <c r="CO978" s="15"/>
      <c r="CP978" s="15"/>
      <c r="CQ978" s="15"/>
      <c r="CR978" s="15"/>
      <c r="CS978" s="15"/>
      <c r="CT978" s="15"/>
      <c r="CU978" s="15"/>
      <c r="CV978" s="15"/>
      <c r="CW978" s="15"/>
      <c r="CX978" s="15"/>
      <c r="CY978" s="15"/>
      <c r="CZ978" s="15"/>
      <c r="DA978" s="15"/>
      <c r="DB978" s="15"/>
      <c r="DC978" s="15"/>
      <c r="DD978" s="15"/>
      <c r="DE978" s="15"/>
      <c r="DF978" s="15"/>
      <c r="DG978" s="15"/>
      <c r="DH978" s="15"/>
    </row>
    <row r="979" spans="1:112" ht="17.25" thickBo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  <c r="CA979" s="15"/>
      <c r="CB979" s="15"/>
      <c r="CC979" s="15"/>
      <c r="CD979" s="15"/>
      <c r="CE979" s="15"/>
      <c r="CF979" s="15"/>
      <c r="CG979" s="15"/>
      <c r="CH979" s="15"/>
      <c r="CI979" s="15"/>
      <c r="CJ979" s="15"/>
      <c r="CK979" s="15"/>
      <c r="CL979" s="15"/>
      <c r="CM979" s="15"/>
      <c r="CN979" s="15"/>
      <c r="CO979" s="15"/>
      <c r="CP979" s="15"/>
      <c r="CQ979" s="15"/>
      <c r="CR979" s="15"/>
      <c r="CS979" s="15"/>
      <c r="CT979" s="15"/>
      <c r="CU979" s="15"/>
      <c r="CV979" s="15"/>
      <c r="CW979" s="15"/>
      <c r="CX979" s="15"/>
      <c r="CY979" s="15"/>
      <c r="CZ979" s="15"/>
      <c r="DA979" s="15"/>
      <c r="DB979" s="15"/>
      <c r="DC979" s="15"/>
      <c r="DD979" s="15"/>
      <c r="DE979" s="15"/>
      <c r="DF979" s="15"/>
      <c r="DG979" s="15"/>
      <c r="DH979" s="15"/>
    </row>
    <row r="980" spans="1:112" ht="17.25" thickBo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  <c r="CA980" s="15"/>
      <c r="CB980" s="15"/>
      <c r="CC980" s="15"/>
      <c r="CD980" s="15"/>
      <c r="CE980" s="15"/>
      <c r="CF980" s="15"/>
      <c r="CG980" s="15"/>
      <c r="CH980" s="15"/>
      <c r="CI980" s="15"/>
      <c r="CJ980" s="15"/>
      <c r="CK980" s="15"/>
      <c r="CL980" s="15"/>
      <c r="CM980" s="15"/>
      <c r="CN980" s="15"/>
      <c r="CO980" s="15"/>
      <c r="CP980" s="15"/>
      <c r="CQ980" s="15"/>
      <c r="CR980" s="15"/>
      <c r="CS980" s="15"/>
      <c r="CT980" s="15"/>
      <c r="CU980" s="15"/>
      <c r="CV980" s="15"/>
      <c r="CW980" s="15"/>
      <c r="CX980" s="15"/>
      <c r="CY980" s="15"/>
      <c r="CZ980" s="15"/>
      <c r="DA980" s="15"/>
      <c r="DB980" s="15"/>
      <c r="DC980" s="15"/>
      <c r="DD980" s="15"/>
      <c r="DE980" s="15"/>
      <c r="DF980" s="15"/>
      <c r="DG980" s="15"/>
      <c r="DH980" s="15"/>
    </row>
    <row r="981" spans="1:112" ht="17.25" thickBo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  <c r="CA981" s="15"/>
      <c r="CB981" s="15"/>
      <c r="CC981" s="15"/>
      <c r="CD981" s="15"/>
      <c r="CE981" s="15"/>
      <c r="CF981" s="15"/>
      <c r="CG981" s="15"/>
      <c r="CH981" s="15"/>
      <c r="CI981" s="15"/>
      <c r="CJ981" s="15"/>
      <c r="CK981" s="15"/>
      <c r="CL981" s="15"/>
      <c r="CM981" s="15"/>
      <c r="CN981" s="15"/>
      <c r="CO981" s="15"/>
      <c r="CP981" s="15"/>
      <c r="CQ981" s="15"/>
      <c r="CR981" s="15"/>
      <c r="CS981" s="15"/>
      <c r="CT981" s="15"/>
      <c r="CU981" s="15"/>
      <c r="CV981" s="15"/>
      <c r="CW981" s="15"/>
      <c r="CX981" s="15"/>
      <c r="CY981" s="15"/>
      <c r="CZ981" s="15"/>
      <c r="DA981" s="15"/>
      <c r="DB981" s="15"/>
      <c r="DC981" s="15"/>
      <c r="DD981" s="15"/>
      <c r="DE981" s="15"/>
      <c r="DF981" s="15"/>
      <c r="DG981" s="15"/>
      <c r="DH981" s="15"/>
    </row>
    <row r="982" spans="1:112" ht="17.25" thickBo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  <c r="CA982" s="15"/>
      <c r="CB982" s="15"/>
      <c r="CC982" s="15"/>
      <c r="CD982" s="15"/>
      <c r="CE982" s="15"/>
      <c r="CF982" s="15"/>
      <c r="CG982" s="15"/>
      <c r="CH982" s="15"/>
      <c r="CI982" s="15"/>
      <c r="CJ982" s="15"/>
      <c r="CK982" s="15"/>
      <c r="CL982" s="15"/>
      <c r="CM982" s="15"/>
      <c r="CN982" s="15"/>
      <c r="CO982" s="15"/>
      <c r="CP982" s="15"/>
      <c r="CQ982" s="15"/>
      <c r="CR982" s="15"/>
      <c r="CS982" s="15"/>
      <c r="CT982" s="15"/>
      <c r="CU982" s="15"/>
      <c r="CV982" s="15"/>
      <c r="CW982" s="15"/>
      <c r="CX982" s="15"/>
      <c r="CY982" s="15"/>
      <c r="CZ982" s="15"/>
      <c r="DA982" s="15"/>
      <c r="DB982" s="15"/>
      <c r="DC982" s="15"/>
      <c r="DD982" s="15"/>
      <c r="DE982" s="15"/>
      <c r="DF982" s="15"/>
      <c r="DG982" s="15"/>
      <c r="DH982" s="15"/>
    </row>
    <row r="983" spans="1:112" ht="17.25" thickBo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  <c r="CA983" s="15"/>
      <c r="CB983" s="15"/>
      <c r="CC983" s="15"/>
      <c r="CD983" s="15"/>
      <c r="CE983" s="15"/>
      <c r="CF983" s="15"/>
      <c r="CG983" s="15"/>
      <c r="CH983" s="15"/>
      <c r="CI983" s="15"/>
      <c r="CJ983" s="15"/>
      <c r="CK983" s="15"/>
      <c r="CL983" s="15"/>
      <c r="CM983" s="15"/>
      <c r="CN983" s="15"/>
      <c r="CO983" s="15"/>
      <c r="CP983" s="15"/>
      <c r="CQ983" s="15"/>
      <c r="CR983" s="15"/>
      <c r="CS983" s="15"/>
      <c r="CT983" s="15"/>
      <c r="CU983" s="15"/>
      <c r="CV983" s="15"/>
      <c r="CW983" s="15"/>
      <c r="CX983" s="15"/>
      <c r="CY983" s="15"/>
      <c r="CZ983" s="15"/>
      <c r="DA983" s="15"/>
      <c r="DB983" s="15"/>
      <c r="DC983" s="15"/>
      <c r="DD983" s="15"/>
      <c r="DE983" s="15"/>
      <c r="DF983" s="15"/>
      <c r="DG983" s="15"/>
      <c r="DH983" s="15"/>
    </row>
    <row r="984" spans="1:112" ht="17.25" thickBo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  <c r="CA984" s="15"/>
      <c r="CB984" s="15"/>
      <c r="CC984" s="15"/>
      <c r="CD984" s="15"/>
      <c r="CE984" s="15"/>
      <c r="CF984" s="15"/>
      <c r="CG984" s="15"/>
      <c r="CH984" s="15"/>
      <c r="CI984" s="15"/>
      <c r="CJ984" s="15"/>
      <c r="CK984" s="15"/>
      <c r="CL984" s="15"/>
      <c r="CM984" s="15"/>
      <c r="CN984" s="15"/>
      <c r="CO984" s="15"/>
      <c r="CP984" s="15"/>
      <c r="CQ984" s="15"/>
      <c r="CR984" s="15"/>
      <c r="CS984" s="15"/>
      <c r="CT984" s="15"/>
      <c r="CU984" s="15"/>
      <c r="CV984" s="15"/>
      <c r="CW984" s="15"/>
      <c r="CX984" s="15"/>
      <c r="CY984" s="15"/>
      <c r="CZ984" s="15"/>
      <c r="DA984" s="15"/>
      <c r="DB984" s="15"/>
      <c r="DC984" s="15"/>
      <c r="DD984" s="15"/>
      <c r="DE984" s="15"/>
      <c r="DF984" s="15"/>
      <c r="DG984" s="15"/>
      <c r="DH984" s="15"/>
    </row>
    <row r="985" spans="1:112" ht="17.25" thickBo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  <c r="CB985" s="15"/>
      <c r="CC985" s="15"/>
      <c r="CD985" s="15"/>
      <c r="CE985" s="15"/>
      <c r="CF985" s="15"/>
      <c r="CG985" s="15"/>
      <c r="CH985" s="15"/>
      <c r="CI985" s="15"/>
      <c r="CJ985" s="15"/>
      <c r="CK985" s="15"/>
      <c r="CL985" s="15"/>
      <c r="CM985" s="15"/>
      <c r="CN985" s="15"/>
      <c r="CO985" s="15"/>
      <c r="CP985" s="15"/>
      <c r="CQ985" s="15"/>
      <c r="CR985" s="15"/>
      <c r="CS985" s="15"/>
      <c r="CT985" s="15"/>
      <c r="CU985" s="15"/>
      <c r="CV985" s="15"/>
      <c r="CW985" s="15"/>
      <c r="CX985" s="15"/>
      <c r="CY985" s="15"/>
      <c r="CZ985" s="15"/>
      <c r="DA985" s="15"/>
      <c r="DB985" s="15"/>
      <c r="DC985" s="15"/>
      <c r="DD985" s="15"/>
      <c r="DE985" s="15"/>
      <c r="DF985" s="15"/>
      <c r="DG985" s="15"/>
      <c r="DH985" s="15"/>
    </row>
    <row r="986" spans="1:112" ht="17.25" thickBo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  <c r="CA986" s="15"/>
      <c r="CB986" s="15"/>
      <c r="CC986" s="15"/>
      <c r="CD986" s="15"/>
      <c r="CE986" s="15"/>
      <c r="CF986" s="15"/>
      <c r="CG986" s="15"/>
      <c r="CH986" s="15"/>
      <c r="CI986" s="15"/>
      <c r="CJ986" s="15"/>
      <c r="CK986" s="15"/>
      <c r="CL986" s="15"/>
      <c r="CM986" s="15"/>
      <c r="CN986" s="15"/>
      <c r="CO986" s="15"/>
      <c r="CP986" s="15"/>
      <c r="CQ986" s="15"/>
      <c r="CR986" s="15"/>
      <c r="CS986" s="15"/>
      <c r="CT986" s="15"/>
      <c r="CU986" s="15"/>
      <c r="CV986" s="15"/>
      <c r="CW986" s="15"/>
      <c r="CX986" s="15"/>
      <c r="CY986" s="15"/>
      <c r="CZ986" s="15"/>
      <c r="DA986" s="15"/>
      <c r="DB986" s="15"/>
      <c r="DC986" s="15"/>
      <c r="DD986" s="15"/>
      <c r="DE986" s="15"/>
      <c r="DF986" s="15"/>
      <c r="DG986" s="15"/>
      <c r="DH986" s="15"/>
    </row>
    <row r="987" spans="1:112" ht="17.25" thickBo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  <c r="CA987" s="15"/>
      <c r="CB987" s="15"/>
      <c r="CC987" s="15"/>
      <c r="CD987" s="15"/>
      <c r="CE987" s="15"/>
      <c r="CF987" s="15"/>
      <c r="CG987" s="15"/>
      <c r="CH987" s="15"/>
      <c r="CI987" s="15"/>
      <c r="CJ987" s="15"/>
      <c r="CK987" s="15"/>
      <c r="CL987" s="15"/>
      <c r="CM987" s="15"/>
      <c r="CN987" s="15"/>
      <c r="CO987" s="15"/>
      <c r="CP987" s="15"/>
      <c r="CQ987" s="15"/>
      <c r="CR987" s="15"/>
      <c r="CS987" s="15"/>
      <c r="CT987" s="15"/>
      <c r="CU987" s="15"/>
      <c r="CV987" s="15"/>
      <c r="CW987" s="15"/>
      <c r="CX987" s="15"/>
      <c r="CY987" s="15"/>
      <c r="CZ987" s="15"/>
      <c r="DA987" s="15"/>
      <c r="DB987" s="15"/>
      <c r="DC987" s="15"/>
      <c r="DD987" s="15"/>
      <c r="DE987" s="15"/>
      <c r="DF987" s="15"/>
      <c r="DG987" s="15"/>
      <c r="DH987" s="15"/>
    </row>
    <row r="988" spans="1:112" ht="17.25" thickBo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  <c r="CG988" s="15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5"/>
      <c r="CS988" s="15"/>
      <c r="CT988" s="15"/>
      <c r="CU988" s="15"/>
      <c r="CV988" s="15"/>
      <c r="CW988" s="15"/>
      <c r="CX988" s="15"/>
      <c r="CY988" s="15"/>
      <c r="CZ988" s="15"/>
      <c r="DA988" s="15"/>
      <c r="DB988" s="15"/>
      <c r="DC988" s="15"/>
      <c r="DD988" s="15"/>
      <c r="DE988" s="15"/>
      <c r="DF988" s="15"/>
      <c r="DG988" s="15"/>
      <c r="DH988" s="15"/>
    </row>
    <row r="989" spans="1:112" ht="17.25" thickBo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  <c r="CG989" s="15"/>
      <c r="CH989" s="15"/>
      <c r="CI989" s="15"/>
      <c r="CJ989" s="15"/>
      <c r="CK989" s="15"/>
      <c r="CL989" s="15"/>
      <c r="CM989" s="15"/>
      <c r="CN989" s="15"/>
      <c r="CO989" s="15"/>
      <c r="CP989" s="15"/>
      <c r="CQ989" s="15"/>
      <c r="CR989" s="15"/>
      <c r="CS989" s="15"/>
      <c r="CT989" s="15"/>
      <c r="CU989" s="15"/>
      <c r="CV989" s="15"/>
      <c r="CW989" s="15"/>
      <c r="CX989" s="15"/>
      <c r="CY989" s="15"/>
      <c r="CZ989" s="15"/>
      <c r="DA989" s="15"/>
      <c r="DB989" s="15"/>
      <c r="DC989" s="15"/>
      <c r="DD989" s="15"/>
      <c r="DE989" s="15"/>
      <c r="DF989" s="15"/>
      <c r="DG989" s="15"/>
      <c r="DH989" s="15"/>
    </row>
    <row r="990" spans="1:112" ht="17.25" thickBo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B990" s="15"/>
      <c r="CC990" s="15"/>
      <c r="CD990" s="15"/>
      <c r="CE990" s="15"/>
      <c r="CF990" s="15"/>
      <c r="CG990" s="15"/>
      <c r="CH990" s="15"/>
      <c r="CI990" s="15"/>
      <c r="CJ990" s="15"/>
      <c r="CK990" s="15"/>
      <c r="CL990" s="15"/>
      <c r="CM990" s="15"/>
      <c r="CN990" s="15"/>
      <c r="CO990" s="15"/>
      <c r="CP990" s="15"/>
      <c r="CQ990" s="15"/>
      <c r="CR990" s="15"/>
      <c r="CS990" s="15"/>
      <c r="CT990" s="15"/>
      <c r="CU990" s="15"/>
      <c r="CV990" s="15"/>
      <c r="CW990" s="15"/>
      <c r="CX990" s="15"/>
      <c r="CY990" s="15"/>
      <c r="CZ990" s="15"/>
      <c r="DA990" s="15"/>
      <c r="DB990" s="15"/>
      <c r="DC990" s="15"/>
      <c r="DD990" s="15"/>
      <c r="DE990" s="15"/>
      <c r="DF990" s="15"/>
      <c r="DG990" s="15"/>
      <c r="DH990" s="15"/>
    </row>
    <row r="991" spans="1:112" ht="17.25" thickBo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  <c r="CA991" s="15"/>
      <c r="CB991" s="15"/>
      <c r="CC991" s="15"/>
      <c r="CD991" s="15"/>
      <c r="CE991" s="15"/>
      <c r="CF991" s="15"/>
      <c r="CG991" s="15"/>
      <c r="CH991" s="15"/>
      <c r="CI991" s="15"/>
      <c r="CJ991" s="15"/>
      <c r="CK991" s="15"/>
      <c r="CL991" s="15"/>
      <c r="CM991" s="15"/>
      <c r="CN991" s="15"/>
      <c r="CO991" s="15"/>
      <c r="CP991" s="15"/>
      <c r="CQ991" s="15"/>
      <c r="CR991" s="15"/>
      <c r="CS991" s="15"/>
      <c r="CT991" s="15"/>
      <c r="CU991" s="15"/>
      <c r="CV991" s="15"/>
      <c r="CW991" s="15"/>
      <c r="CX991" s="15"/>
      <c r="CY991" s="15"/>
      <c r="CZ991" s="15"/>
      <c r="DA991" s="15"/>
      <c r="DB991" s="15"/>
      <c r="DC991" s="15"/>
      <c r="DD991" s="15"/>
      <c r="DE991" s="15"/>
      <c r="DF991" s="15"/>
      <c r="DG991" s="15"/>
      <c r="DH991" s="15"/>
    </row>
    <row r="992" spans="1:112" ht="17.25" thickBo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  <c r="CB992" s="15"/>
      <c r="CC992" s="15"/>
      <c r="CD992" s="15"/>
      <c r="CE992" s="15"/>
      <c r="CF992" s="15"/>
      <c r="CG992" s="15"/>
      <c r="CH992" s="15"/>
      <c r="CI992" s="15"/>
      <c r="CJ992" s="15"/>
      <c r="CK992" s="15"/>
      <c r="CL992" s="15"/>
      <c r="CM992" s="15"/>
      <c r="CN992" s="15"/>
      <c r="CO992" s="15"/>
      <c r="CP992" s="15"/>
      <c r="CQ992" s="15"/>
      <c r="CR992" s="15"/>
      <c r="CS992" s="15"/>
      <c r="CT992" s="15"/>
      <c r="CU992" s="15"/>
      <c r="CV992" s="15"/>
      <c r="CW992" s="15"/>
      <c r="CX992" s="15"/>
      <c r="CY992" s="15"/>
      <c r="CZ992" s="15"/>
      <c r="DA992" s="15"/>
      <c r="DB992" s="15"/>
      <c r="DC992" s="15"/>
      <c r="DD992" s="15"/>
      <c r="DE992" s="15"/>
      <c r="DF992" s="15"/>
      <c r="DG992" s="15"/>
      <c r="DH992" s="15"/>
    </row>
    <row r="993" spans="1:112" ht="17.25" thickBo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  <c r="CA993" s="15"/>
      <c r="CB993" s="15"/>
      <c r="CC993" s="15"/>
      <c r="CD993" s="15"/>
      <c r="CE993" s="15"/>
      <c r="CF993" s="15"/>
      <c r="CG993" s="15"/>
      <c r="CH993" s="15"/>
      <c r="CI993" s="15"/>
      <c r="CJ993" s="15"/>
      <c r="CK993" s="15"/>
      <c r="CL993" s="15"/>
      <c r="CM993" s="15"/>
      <c r="CN993" s="15"/>
      <c r="CO993" s="15"/>
      <c r="CP993" s="15"/>
      <c r="CQ993" s="15"/>
      <c r="CR993" s="15"/>
      <c r="CS993" s="15"/>
      <c r="CT993" s="15"/>
      <c r="CU993" s="15"/>
      <c r="CV993" s="15"/>
      <c r="CW993" s="15"/>
      <c r="CX993" s="15"/>
      <c r="CY993" s="15"/>
      <c r="CZ993" s="15"/>
      <c r="DA993" s="15"/>
      <c r="DB993" s="15"/>
      <c r="DC993" s="15"/>
      <c r="DD993" s="15"/>
      <c r="DE993" s="15"/>
      <c r="DF993" s="15"/>
      <c r="DG993" s="15"/>
      <c r="DH993" s="15"/>
    </row>
    <row r="994" spans="1:112" ht="17.25" thickBo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  <c r="CA994" s="15"/>
      <c r="CB994" s="15"/>
      <c r="CC994" s="15"/>
      <c r="CD994" s="15"/>
      <c r="CE994" s="15"/>
      <c r="CF994" s="15"/>
      <c r="CG994" s="15"/>
      <c r="CH994" s="15"/>
      <c r="CI994" s="15"/>
      <c r="CJ994" s="15"/>
      <c r="CK994" s="15"/>
      <c r="CL994" s="15"/>
      <c r="CM994" s="15"/>
      <c r="CN994" s="15"/>
      <c r="CO994" s="15"/>
      <c r="CP994" s="15"/>
      <c r="CQ994" s="15"/>
      <c r="CR994" s="15"/>
      <c r="CS994" s="15"/>
      <c r="CT994" s="15"/>
      <c r="CU994" s="15"/>
      <c r="CV994" s="15"/>
      <c r="CW994" s="15"/>
      <c r="CX994" s="15"/>
      <c r="CY994" s="15"/>
      <c r="CZ994" s="15"/>
      <c r="DA994" s="15"/>
      <c r="DB994" s="15"/>
      <c r="DC994" s="15"/>
      <c r="DD994" s="15"/>
      <c r="DE994" s="15"/>
      <c r="DF994" s="15"/>
      <c r="DG994" s="15"/>
      <c r="DH994" s="15"/>
    </row>
    <row r="995" spans="1:112" ht="17.25" thickBo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  <c r="CB995" s="15"/>
      <c r="CC995" s="15"/>
      <c r="CD995" s="15"/>
      <c r="CE995" s="15"/>
      <c r="CF995" s="15"/>
      <c r="CG995" s="15"/>
      <c r="CH995" s="15"/>
      <c r="CI995" s="15"/>
      <c r="CJ995" s="15"/>
      <c r="CK995" s="15"/>
      <c r="CL995" s="15"/>
      <c r="CM995" s="15"/>
      <c r="CN995" s="15"/>
      <c r="CO995" s="15"/>
      <c r="CP995" s="15"/>
      <c r="CQ995" s="15"/>
      <c r="CR995" s="15"/>
      <c r="CS995" s="15"/>
      <c r="CT995" s="15"/>
      <c r="CU995" s="15"/>
      <c r="CV995" s="15"/>
      <c r="CW995" s="15"/>
      <c r="CX995" s="15"/>
      <c r="CY995" s="15"/>
      <c r="CZ995" s="15"/>
      <c r="DA995" s="15"/>
      <c r="DB995" s="15"/>
      <c r="DC995" s="15"/>
      <c r="DD995" s="15"/>
      <c r="DE995" s="15"/>
      <c r="DF995" s="15"/>
      <c r="DG995" s="15"/>
      <c r="DH995" s="15"/>
    </row>
    <row r="996" spans="1:112" ht="17.25" thickBo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  <c r="CB996" s="15"/>
      <c r="CC996" s="15"/>
      <c r="CD996" s="15"/>
      <c r="CE996" s="15"/>
      <c r="CF996" s="15"/>
      <c r="CG996" s="15"/>
      <c r="CH996" s="15"/>
      <c r="CI996" s="15"/>
      <c r="CJ996" s="15"/>
      <c r="CK996" s="15"/>
      <c r="CL996" s="15"/>
      <c r="CM996" s="15"/>
      <c r="CN996" s="15"/>
      <c r="CO996" s="15"/>
      <c r="CP996" s="15"/>
      <c r="CQ996" s="15"/>
      <c r="CR996" s="15"/>
      <c r="CS996" s="15"/>
      <c r="CT996" s="15"/>
      <c r="CU996" s="15"/>
      <c r="CV996" s="15"/>
      <c r="CW996" s="15"/>
      <c r="CX996" s="15"/>
      <c r="CY996" s="15"/>
      <c r="CZ996" s="15"/>
      <c r="DA996" s="15"/>
      <c r="DB996" s="15"/>
      <c r="DC996" s="15"/>
      <c r="DD996" s="15"/>
      <c r="DE996" s="15"/>
      <c r="DF996" s="15"/>
      <c r="DG996" s="15"/>
      <c r="DH996" s="15"/>
    </row>
    <row r="997" spans="1:112" ht="17.25" thickBo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  <c r="CB997" s="15"/>
      <c r="CC997" s="15"/>
      <c r="CD997" s="15"/>
      <c r="CE997" s="15"/>
      <c r="CF997" s="15"/>
      <c r="CG997" s="15"/>
      <c r="CH997" s="15"/>
      <c r="CI997" s="15"/>
      <c r="CJ997" s="15"/>
      <c r="CK997" s="15"/>
      <c r="CL997" s="15"/>
      <c r="CM997" s="15"/>
      <c r="CN997" s="15"/>
      <c r="CO997" s="15"/>
      <c r="CP997" s="15"/>
      <c r="CQ997" s="15"/>
      <c r="CR997" s="15"/>
      <c r="CS997" s="15"/>
      <c r="CT997" s="15"/>
      <c r="CU997" s="15"/>
      <c r="CV997" s="15"/>
      <c r="CW997" s="15"/>
      <c r="CX997" s="15"/>
      <c r="CY997" s="15"/>
      <c r="CZ997" s="15"/>
      <c r="DA997" s="15"/>
      <c r="DB997" s="15"/>
      <c r="DC997" s="15"/>
      <c r="DD997" s="15"/>
      <c r="DE997" s="15"/>
      <c r="DF997" s="15"/>
      <c r="DG997" s="15"/>
      <c r="DH997" s="15"/>
    </row>
    <row r="998" spans="1:112" ht="17.25" thickBo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  <c r="CB998" s="15"/>
      <c r="CC998" s="15"/>
      <c r="CD998" s="15"/>
      <c r="CE998" s="15"/>
      <c r="CF998" s="15"/>
      <c r="CG998" s="15"/>
      <c r="CH998" s="15"/>
      <c r="CI998" s="15"/>
      <c r="CJ998" s="15"/>
      <c r="CK998" s="15"/>
      <c r="CL998" s="15"/>
      <c r="CM998" s="15"/>
      <c r="CN998" s="15"/>
      <c r="CO998" s="15"/>
      <c r="CP998" s="15"/>
      <c r="CQ998" s="15"/>
      <c r="CR998" s="15"/>
      <c r="CS998" s="15"/>
      <c r="CT998" s="15"/>
      <c r="CU998" s="15"/>
      <c r="CV998" s="15"/>
      <c r="CW998" s="15"/>
      <c r="CX998" s="15"/>
      <c r="CY998" s="15"/>
      <c r="CZ998" s="15"/>
      <c r="DA998" s="15"/>
      <c r="DB998" s="15"/>
      <c r="DC998" s="15"/>
      <c r="DD998" s="15"/>
      <c r="DE998" s="15"/>
      <c r="DF998" s="15"/>
      <c r="DG998" s="15"/>
      <c r="DH998" s="15"/>
    </row>
    <row r="999" spans="1:112" ht="17.25" thickBo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B999" s="15"/>
      <c r="CC999" s="15"/>
      <c r="CD999" s="15"/>
      <c r="CE999" s="15"/>
      <c r="CF999" s="15"/>
      <c r="CG999" s="15"/>
      <c r="CH999" s="15"/>
      <c r="CI999" s="15"/>
      <c r="CJ999" s="15"/>
      <c r="CK999" s="15"/>
      <c r="CL999" s="15"/>
      <c r="CM999" s="15"/>
      <c r="CN999" s="15"/>
      <c r="CO999" s="15"/>
      <c r="CP999" s="15"/>
      <c r="CQ999" s="15"/>
      <c r="CR999" s="15"/>
      <c r="CS999" s="15"/>
      <c r="CT999" s="15"/>
      <c r="CU999" s="15"/>
      <c r="CV999" s="15"/>
      <c r="CW999" s="15"/>
      <c r="CX999" s="15"/>
      <c r="CY999" s="15"/>
      <c r="CZ999" s="15"/>
      <c r="DA999" s="15"/>
      <c r="DB999" s="15"/>
      <c r="DC999" s="15"/>
      <c r="DD999" s="15"/>
      <c r="DE999" s="15"/>
      <c r="DF999" s="15"/>
      <c r="DG999" s="15"/>
      <c r="DH999" s="15"/>
    </row>
    <row r="1000" spans="1:112" ht="17.25" thickBo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  <c r="CB1000" s="15"/>
      <c r="CC1000" s="15"/>
      <c r="CD1000" s="15"/>
      <c r="CE1000" s="15"/>
      <c r="CF1000" s="15"/>
      <c r="CG1000" s="15"/>
      <c r="CH1000" s="15"/>
      <c r="CI1000" s="15"/>
      <c r="CJ1000" s="15"/>
      <c r="CK1000" s="15"/>
      <c r="CL1000" s="15"/>
      <c r="CM1000" s="15"/>
      <c r="CN1000" s="15"/>
      <c r="CO1000" s="15"/>
      <c r="CP1000" s="15"/>
      <c r="CQ1000" s="15"/>
      <c r="CR1000" s="15"/>
      <c r="CS1000" s="15"/>
      <c r="CT1000" s="15"/>
      <c r="CU1000" s="15"/>
      <c r="CV1000" s="15"/>
      <c r="CW1000" s="15"/>
      <c r="CX1000" s="15"/>
      <c r="CY1000" s="15"/>
      <c r="CZ1000" s="15"/>
      <c r="DA1000" s="15"/>
      <c r="DB1000" s="15"/>
      <c r="DC1000" s="15"/>
      <c r="DD1000" s="15"/>
      <c r="DE1000" s="15"/>
      <c r="DF1000" s="15"/>
      <c r="DG1000" s="15"/>
      <c r="DH1000" s="15"/>
    </row>
  </sheetData>
  <hyperlinks>
    <hyperlink ref="CB6" r:id="rId1" xr:uid="{FEB9FD59-815C-46AB-B551-662A348DAF90}"/>
    <hyperlink ref="CB7" r:id="rId2" xr:uid="{036EF701-285F-4507-8BAF-50722AE04DD1}"/>
    <hyperlink ref="CB47" r:id="rId3" xr:uid="{E1BA7F9A-2C66-4E99-96A1-27ED4185E23B}"/>
    <hyperlink ref="CB100" r:id="rId4" xr:uid="{92FEB650-DCAF-48EF-8AD2-AB7D6AB2D957}"/>
    <hyperlink ref="CB101" r:id="rId5" xr:uid="{1565C818-4742-4D6C-864A-B15D8CB09667}"/>
    <hyperlink ref="CB136" r:id="rId6" xr:uid="{0A315B8F-8C94-4BFE-B845-E75B96A33D40}"/>
    <hyperlink ref="CB211" r:id="rId7" xr:uid="{B2B133EA-D760-49BD-94C9-979B196C3EF3}"/>
    <hyperlink ref="CB364" r:id="rId8" xr:uid="{8C9226BE-321B-40E1-9B14-2AE1EC5E97ED}"/>
    <hyperlink ref="CB375" r:id="rId9" xr:uid="{54DB2AD8-2ACA-4364-B94E-CC6A968A8EAE}"/>
    <hyperlink ref="CB377" r:id="rId10" xr:uid="{375B918C-374E-4430-A5BA-815037704C3B}"/>
    <hyperlink ref="CB383" r:id="rId11" xr:uid="{E10155F4-C636-45D8-909E-25BD2ED3428E}"/>
    <hyperlink ref="CB422" r:id="rId12" xr:uid="{1E73E934-CB87-4918-9F45-50E6A4E8F195}"/>
    <hyperlink ref="CB439" r:id="rId13" xr:uid="{40872969-15CD-4A42-9C29-14C316001924}"/>
    <hyperlink ref="CB445" r:id="rId14" xr:uid="{E10674D2-6116-40CA-A90D-7615AB6C4A17}"/>
    <hyperlink ref="CB456" r:id="rId15" xr:uid="{57ABEEEB-DD40-45B6-B7AE-87EC8A8D1D54}"/>
    <hyperlink ref="CB464" r:id="rId16" xr:uid="{57D0AD02-2A75-4B98-969C-FB7B196F7C2E}"/>
    <hyperlink ref="CB477" r:id="rId17" xr:uid="{E0A2BD1B-60F2-46AD-BA82-924D6107D043}"/>
    <hyperlink ref="CB486" r:id="rId18" xr:uid="{7B0E7882-AFCE-4B40-A940-1893C75B555D}"/>
    <hyperlink ref="CB523" r:id="rId19" xr:uid="{0DFD8377-562A-4CEF-BC3D-AE5132C4198E}"/>
  </hyperlinks>
  <pageMargins left="0.7" right="0.7" top="0.75" bottom="0.75" header="0.3" footer="0.3"/>
  <pageSetup paperSize="9" orientation="portrait"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FFA1-3441-49D5-BBE6-377E4E884EC0}">
  <dimension ref="A1:DF1000"/>
  <sheetViews>
    <sheetView topLeftCell="BH1" workbookViewId="0">
      <pane ySplit="1" topLeftCell="A810" activePane="bottomLeft" state="frozen"/>
      <selection activeCell="R1" sqref="R1"/>
      <selection pane="bottomLeft" activeCell="R816" sqref="A816:XFD816"/>
    </sheetView>
  </sheetViews>
  <sheetFormatPr defaultRowHeight="16.5"/>
  <cols>
    <col min="1" max="16384" width="9" style="65"/>
  </cols>
  <sheetData>
    <row r="1" spans="1:110" ht="53.25" thickBot="1">
      <c r="A1" s="67" t="s">
        <v>2104</v>
      </c>
      <c r="B1" s="15" t="s">
        <v>2105</v>
      </c>
      <c r="C1" s="15" t="s">
        <v>452</v>
      </c>
      <c r="D1" s="15" t="s">
        <v>453</v>
      </c>
      <c r="E1" s="15" t="s">
        <v>454</v>
      </c>
      <c r="F1" s="15" t="s">
        <v>455</v>
      </c>
      <c r="G1" s="15" t="s">
        <v>456</v>
      </c>
      <c r="H1" s="15" t="s">
        <v>457</v>
      </c>
      <c r="I1" s="15" t="s">
        <v>458</v>
      </c>
      <c r="J1" s="15" t="s">
        <v>459</v>
      </c>
      <c r="K1" s="15" t="s">
        <v>460</v>
      </c>
      <c r="L1" s="15" t="s">
        <v>461</v>
      </c>
      <c r="M1" s="15" t="s">
        <v>462</v>
      </c>
      <c r="N1" s="15" t="s">
        <v>463</v>
      </c>
      <c r="O1" s="15" t="s">
        <v>464</v>
      </c>
      <c r="P1" s="15" t="s">
        <v>465</v>
      </c>
      <c r="Q1" s="15" t="s">
        <v>466</v>
      </c>
      <c r="R1" s="15" t="s">
        <v>467</v>
      </c>
      <c r="S1" s="15" t="s">
        <v>468</v>
      </c>
      <c r="T1" s="15" t="s">
        <v>469</v>
      </c>
      <c r="U1" s="15" t="s">
        <v>470</v>
      </c>
      <c r="V1" s="15" t="s">
        <v>471</v>
      </c>
      <c r="W1" s="15" t="s">
        <v>472</v>
      </c>
      <c r="X1" s="15" t="s">
        <v>2106</v>
      </c>
      <c r="Y1" s="15" t="s">
        <v>473</v>
      </c>
      <c r="Z1" s="15" t="s">
        <v>474</v>
      </c>
      <c r="AA1" s="15" t="s">
        <v>475</v>
      </c>
      <c r="AB1" s="15" t="s">
        <v>476</v>
      </c>
      <c r="AC1" s="15" t="s">
        <v>477</v>
      </c>
      <c r="AD1" s="15" t="s">
        <v>425</v>
      </c>
      <c r="AE1" s="15" t="s">
        <v>478</v>
      </c>
      <c r="AF1" s="15" t="s">
        <v>442</v>
      </c>
      <c r="AG1" s="15" t="s">
        <v>443</v>
      </c>
      <c r="AH1" s="15" t="s">
        <v>479</v>
      </c>
      <c r="AI1" s="15" t="s">
        <v>444</v>
      </c>
      <c r="AJ1" s="15" t="s">
        <v>480</v>
      </c>
      <c r="AK1" s="15" t="s">
        <v>481</v>
      </c>
      <c r="AL1" s="15" t="s">
        <v>482</v>
      </c>
      <c r="AM1" s="15" t="s">
        <v>483</v>
      </c>
      <c r="AN1" s="15" t="s">
        <v>4750</v>
      </c>
      <c r="AO1" s="15" t="s">
        <v>1821</v>
      </c>
      <c r="AP1" s="15" t="s">
        <v>2107</v>
      </c>
      <c r="AQ1" s="15" t="s">
        <v>2108</v>
      </c>
      <c r="AR1" s="15" t="s">
        <v>2109</v>
      </c>
      <c r="AS1" s="15" t="s">
        <v>2110</v>
      </c>
      <c r="AT1" s="15" t="s">
        <v>435</v>
      </c>
      <c r="AU1" s="15" t="s">
        <v>432</v>
      </c>
      <c r="AV1" s="15" t="s">
        <v>426</v>
      </c>
      <c r="AW1" s="15" t="s">
        <v>429</v>
      </c>
      <c r="AX1" s="15" t="s">
        <v>431</v>
      </c>
      <c r="AY1" s="15" t="s">
        <v>436</v>
      </c>
      <c r="AZ1" s="15" t="s">
        <v>438</v>
      </c>
      <c r="BA1" s="15" t="s">
        <v>437</v>
      </c>
      <c r="BB1" s="15" t="s">
        <v>445</v>
      </c>
      <c r="BC1" s="15" t="s">
        <v>439</v>
      </c>
      <c r="BD1" s="15" t="s">
        <v>440</v>
      </c>
      <c r="BE1" s="15" t="s">
        <v>427</v>
      </c>
      <c r="BF1" s="15" t="s">
        <v>428</v>
      </c>
      <c r="BG1" s="15" t="s">
        <v>434</v>
      </c>
      <c r="BH1" s="15" t="s">
        <v>430</v>
      </c>
      <c r="BI1" s="15" t="s">
        <v>441</v>
      </c>
      <c r="BJ1" s="15" t="s">
        <v>433</v>
      </c>
      <c r="BK1" s="15" t="s">
        <v>3244</v>
      </c>
      <c r="BL1" s="15" t="s">
        <v>3245</v>
      </c>
      <c r="BM1" s="15" t="s">
        <v>3246</v>
      </c>
      <c r="BN1" s="15" t="s">
        <v>2111</v>
      </c>
      <c r="BO1" s="15" t="s">
        <v>484</v>
      </c>
      <c r="BP1" s="15" t="s">
        <v>485</v>
      </c>
      <c r="BQ1" s="15" t="s">
        <v>486</v>
      </c>
      <c r="BR1" s="15" t="s">
        <v>487</v>
      </c>
      <c r="BS1" s="15" t="s">
        <v>488</v>
      </c>
      <c r="BT1" s="15" t="s">
        <v>497</v>
      </c>
      <c r="BU1" s="15" t="s">
        <v>498</v>
      </c>
      <c r="BV1" s="15" t="s">
        <v>499</v>
      </c>
      <c r="BW1" s="15" t="s">
        <v>500</v>
      </c>
      <c r="BX1" s="15" t="s">
        <v>501</v>
      </c>
      <c r="BY1" s="15" t="s">
        <v>502</v>
      </c>
      <c r="BZ1" s="15" t="s">
        <v>4174</v>
      </c>
      <c r="CA1" s="15" t="s">
        <v>489</v>
      </c>
      <c r="CB1" s="15" t="s">
        <v>490</v>
      </c>
      <c r="CC1" s="15" t="s">
        <v>491</v>
      </c>
      <c r="CD1" s="15" t="s">
        <v>492</v>
      </c>
      <c r="CE1" s="15" t="s">
        <v>493</v>
      </c>
      <c r="CF1" s="15" t="s">
        <v>494</v>
      </c>
      <c r="CG1" s="15" t="s">
        <v>495</v>
      </c>
      <c r="CH1" s="15" t="s">
        <v>496</v>
      </c>
      <c r="CI1" s="15" t="s">
        <v>503</v>
      </c>
      <c r="CJ1" s="15" t="s">
        <v>504</v>
      </c>
      <c r="CK1" s="15" t="s">
        <v>505</v>
      </c>
      <c r="CL1" s="15" t="s">
        <v>506</v>
      </c>
      <c r="CM1" s="15" t="s">
        <v>507</v>
      </c>
      <c r="CN1" s="15" t="s">
        <v>508</v>
      </c>
      <c r="CO1" s="15" t="s">
        <v>509</v>
      </c>
      <c r="CP1" s="15" t="s">
        <v>510</v>
      </c>
      <c r="CQ1" s="15" t="s">
        <v>511</v>
      </c>
      <c r="CR1" s="15" t="s">
        <v>512</v>
      </c>
      <c r="CS1" s="15" t="s">
        <v>513</v>
      </c>
      <c r="CT1" s="15" t="s">
        <v>514</v>
      </c>
      <c r="CU1" s="15" t="s">
        <v>515</v>
      </c>
      <c r="CV1" s="15" t="s">
        <v>516</v>
      </c>
      <c r="CW1" s="15" t="s">
        <v>517</v>
      </c>
      <c r="CX1" s="15" t="s">
        <v>518</v>
      </c>
      <c r="CY1" s="16" t="s">
        <v>3247</v>
      </c>
      <c r="CZ1" s="15"/>
      <c r="DA1" s="15"/>
      <c r="DB1" s="15"/>
      <c r="DC1" s="15"/>
      <c r="DD1" s="15"/>
      <c r="DE1" s="15"/>
      <c r="DF1" s="15"/>
    </row>
    <row r="2" spans="1:110" ht="27.75" thickBot="1">
      <c r="A2" s="18" t="b">
        <v>1</v>
      </c>
      <c r="B2" s="18" t="b">
        <v>0</v>
      </c>
      <c r="C2" s="15"/>
      <c r="D2" s="15"/>
      <c r="E2" s="17">
        <v>154561</v>
      </c>
      <c r="F2" s="17">
        <v>0</v>
      </c>
      <c r="G2" s="17">
        <v>0</v>
      </c>
      <c r="H2" s="17">
        <v>7</v>
      </c>
      <c r="I2" s="17">
        <v>-7</v>
      </c>
      <c r="J2" s="17">
        <v>2</v>
      </c>
      <c r="K2" s="17">
        <v>1</v>
      </c>
      <c r="L2" s="15">
        <v>8.8000000000000007</v>
      </c>
      <c r="M2" s="15">
        <v>6.2</v>
      </c>
      <c r="N2" s="17">
        <v>0</v>
      </c>
      <c r="O2" s="15" t="s">
        <v>595</v>
      </c>
      <c r="P2" s="15">
        <v>5.2</v>
      </c>
      <c r="Q2" s="17">
        <f>DA2</f>
        <v>1</v>
      </c>
      <c r="R2" s="18" t="b">
        <v>1</v>
      </c>
      <c r="S2" s="15"/>
      <c r="T2" s="15"/>
      <c r="U2" s="17">
        <v>62</v>
      </c>
      <c r="V2" s="15" t="s">
        <v>631</v>
      </c>
      <c r="W2" s="15">
        <v>4.4000000000000004</v>
      </c>
      <c r="X2" s="18" t="b">
        <v>0</v>
      </c>
      <c r="Y2" s="15" t="s">
        <v>2112</v>
      </c>
      <c r="Z2" s="15">
        <v>36.4</v>
      </c>
      <c r="AA2" s="18" t="b">
        <v>0</v>
      </c>
      <c r="AB2" s="15"/>
      <c r="AC2" s="15" t="s">
        <v>519</v>
      </c>
      <c r="AD2" s="17">
        <v>1</v>
      </c>
      <c r="AE2" s="17">
        <v>3</v>
      </c>
      <c r="AF2" s="17">
        <v>162</v>
      </c>
      <c r="AG2" s="17">
        <v>4930540</v>
      </c>
      <c r="AH2" s="17">
        <v>0</v>
      </c>
      <c r="AI2" s="17">
        <v>3003061</v>
      </c>
      <c r="AJ2" s="17">
        <v>0</v>
      </c>
      <c r="AK2" s="15">
        <v>0.8</v>
      </c>
      <c r="AL2" s="15">
        <v>26.1</v>
      </c>
      <c r="AM2" s="15" t="s">
        <v>232</v>
      </c>
      <c r="AN2" s="15"/>
      <c r="AO2" s="17">
        <v>200</v>
      </c>
      <c r="AP2" s="68">
        <v>45477</v>
      </c>
      <c r="AQ2" s="68">
        <v>34957</v>
      </c>
      <c r="AR2" s="18" t="b">
        <v>0</v>
      </c>
      <c r="AS2" s="15" t="s">
        <v>2113</v>
      </c>
      <c r="AT2" s="17">
        <v>3330</v>
      </c>
      <c r="AU2" s="17">
        <v>0</v>
      </c>
      <c r="AV2" s="17">
        <v>0</v>
      </c>
      <c r="AW2" s="17">
        <v>19</v>
      </c>
      <c r="AX2" s="17">
        <v>26</v>
      </c>
      <c r="AY2" s="17">
        <v>0</v>
      </c>
      <c r="AZ2" s="17">
        <v>0</v>
      </c>
      <c r="BA2" s="17">
        <v>0</v>
      </c>
      <c r="BB2" s="17">
        <v>1</v>
      </c>
      <c r="BC2" s="17">
        <v>0</v>
      </c>
      <c r="BD2" s="17">
        <v>60</v>
      </c>
      <c r="BE2" s="17">
        <v>11</v>
      </c>
      <c r="BF2" s="17">
        <v>633</v>
      </c>
      <c r="BG2" s="15">
        <v>541.6</v>
      </c>
      <c r="BH2" s="15">
        <v>33.5</v>
      </c>
      <c r="BI2" s="15">
        <v>0</v>
      </c>
      <c r="BJ2" s="15">
        <v>57.5</v>
      </c>
      <c r="BK2" s="17">
        <v>37</v>
      </c>
      <c r="BL2" s="17">
        <v>304</v>
      </c>
      <c r="BM2" s="17">
        <v>1</v>
      </c>
      <c r="BN2" s="17">
        <v>0</v>
      </c>
      <c r="BO2" s="17">
        <v>37</v>
      </c>
      <c r="BP2" s="15">
        <v>0</v>
      </c>
      <c r="BQ2" s="15">
        <v>7.0000000000000007E-2</v>
      </c>
      <c r="BR2" s="15">
        <v>7.0000000000000007E-2</v>
      </c>
      <c r="BS2" s="15">
        <v>27.56</v>
      </c>
      <c r="BT2" s="15"/>
      <c r="BU2" s="15"/>
      <c r="BV2" s="15"/>
      <c r="BW2" s="15"/>
      <c r="BX2" s="15"/>
      <c r="BY2" s="15"/>
      <c r="BZ2" s="15"/>
      <c r="CA2" s="17">
        <v>108</v>
      </c>
      <c r="CB2" s="17">
        <v>17</v>
      </c>
      <c r="CC2" s="17">
        <v>391</v>
      </c>
      <c r="CD2" s="17">
        <v>3</v>
      </c>
      <c r="CE2" s="17">
        <v>833</v>
      </c>
      <c r="CF2" s="17">
        <v>97</v>
      </c>
      <c r="CG2" s="17">
        <v>279</v>
      </c>
      <c r="CH2" s="17">
        <v>17</v>
      </c>
      <c r="CI2" s="17">
        <v>0</v>
      </c>
      <c r="CJ2" s="17">
        <v>1.62</v>
      </c>
      <c r="CK2" s="17">
        <v>0</v>
      </c>
      <c r="CL2" s="17">
        <v>0</v>
      </c>
      <c r="CM2" s="17">
        <v>0.74</v>
      </c>
      <c r="CN2" s="17">
        <v>0.7</v>
      </c>
      <c r="CO2" s="17">
        <v>72</v>
      </c>
      <c r="CP2" s="17">
        <v>1</v>
      </c>
      <c r="CQ2" s="17">
        <v>20</v>
      </c>
      <c r="CR2" s="17">
        <v>1</v>
      </c>
      <c r="CS2" s="17">
        <v>36</v>
      </c>
      <c r="CT2" s="17">
        <v>3</v>
      </c>
      <c r="CU2" s="17">
        <v>5</v>
      </c>
      <c r="CV2" s="17">
        <v>1</v>
      </c>
      <c r="CW2" s="17">
        <v>1</v>
      </c>
      <c r="CX2" s="17">
        <v>0.51</v>
      </c>
      <c r="CY2" s="17">
        <v>0</v>
      </c>
      <c r="CZ2" s="15" t="str">
        <f>O2&amp;" "&amp;Y2</f>
        <v>David Raya Martín</v>
      </c>
      <c r="DA2" s="15">
        <f>VLOOKUP(CZ2,[1]FINAL!$A$1:$AP$1000,MATCH("Element No.",[1]FINAL!$A$1:$AP$1,0),0)</f>
        <v>1</v>
      </c>
      <c r="DB2" s="15"/>
      <c r="DC2" s="15"/>
      <c r="DD2" s="15"/>
      <c r="DE2" s="15"/>
      <c r="DF2" s="15"/>
    </row>
    <row r="3" spans="1:110" ht="40.5" thickBot="1">
      <c r="A3" s="18" t="b">
        <v>1</v>
      </c>
      <c r="B3" s="18" t="b">
        <v>0</v>
      </c>
      <c r="C3" s="15"/>
      <c r="D3" s="15"/>
      <c r="E3" s="17">
        <v>109745</v>
      </c>
      <c r="F3" s="17">
        <v>0</v>
      </c>
      <c r="G3" s="17">
        <v>0</v>
      </c>
      <c r="H3" s="17">
        <v>-5</v>
      </c>
      <c r="I3" s="17">
        <v>5</v>
      </c>
      <c r="J3" s="17">
        <v>0</v>
      </c>
      <c r="K3" s="17">
        <v>1</v>
      </c>
      <c r="L3" s="15">
        <v>1</v>
      </c>
      <c r="M3" s="15">
        <v>1.5</v>
      </c>
      <c r="N3" s="17">
        <v>2</v>
      </c>
      <c r="O3" s="15" t="s">
        <v>227</v>
      </c>
      <c r="P3" s="15">
        <v>0.5</v>
      </c>
      <c r="Q3" s="17">
        <f t="shared" ref="Q3:Q66" si="0">DA3</f>
        <v>2</v>
      </c>
      <c r="R3" s="18" t="b">
        <v>0</v>
      </c>
      <c r="S3" s="15"/>
      <c r="T3" s="15"/>
      <c r="U3" s="17">
        <v>40</v>
      </c>
      <c r="V3" s="15" t="s">
        <v>705</v>
      </c>
      <c r="W3" s="15">
        <v>2</v>
      </c>
      <c r="X3" s="18" t="b">
        <v>0</v>
      </c>
      <c r="Y3" s="15" t="s">
        <v>2114</v>
      </c>
      <c r="Z3" s="15">
        <v>0.4</v>
      </c>
      <c r="AA3" s="18" t="b">
        <v>0</v>
      </c>
      <c r="AB3" s="15"/>
      <c r="AC3" s="15" t="s">
        <v>519</v>
      </c>
      <c r="AD3" s="17">
        <v>1</v>
      </c>
      <c r="AE3" s="17">
        <v>3</v>
      </c>
      <c r="AF3" s="17">
        <v>2</v>
      </c>
      <c r="AG3" s="17">
        <v>23561</v>
      </c>
      <c r="AH3" s="17">
        <v>0</v>
      </c>
      <c r="AI3" s="17">
        <v>79865</v>
      </c>
      <c r="AJ3" s="17">
        <v>0</v>
      </c>
      <c r="AK3" s="15">
        <v>0.1</v>
      </c>
      <c r="AL3" s="15">
        <v>0.5</v>
      </c>
      <c r="AM3" s="15" t="s">
        <v>226</v>
      </c>
      <c r="AN3" s="15"/>
      <c r="AO3" s="17">
        <v>200</v>
      </c>
      <c r="AP3" s="68">
        <v>45839</v>
      </c>
      <c r="AQ3" s="68">
        <v>34610</v>
      </c>
      <c r="AR3" s="18" t="b">
        <v>0</v>
      </c>
      <c r="AS3" s="15" t="s">
        <v>2115</v>
      </c>
      <c r="AT3" s="17">
        <v>90</v>
      </c>
      <c r="AU3" s="17">
        <v>0</v>
      </c>
      <c r="AV3" s="17">
        <v>0</v>
      </c>
      <c r="AW3" s="17">
        <v>0</v>
      </c>
      <c r="AX3" s="17">
        <v>1</v>
      </c>
      <c r="AY3" s="17">
        <v>0</v>
      </c>
      <c r="AZ3" s="17">
        <v>0</v>
      </c>
      <c r="BA3" s="17">
        <v>0</v>
      </c>
      <c r="BB3" s="17">
        <v>0</v>
      </c>
      <c r="BC3" s="17">
        <v>0</v>
      </c>
      <c r="BD3" s="17">
        <v>2</v>
      </c>
      <c r="BE3" s="17">
        <v>0</v>
      </c>
      <c r="BF3" s="17">
        <v>11</v>
      </c>
      <c r="BG3" s="15">
        <v>19.8</v>
      </c>
      <c r="BH3" s="15">
        <v>0</v>
      </c>
      <c r="BI3" s="15">
        <v>0</v>
      </c>
      <c r="BJ3" s="15">
        <v>2</v>
      </c>
      <c r="BK3" s="17">
        <v>3</v>
      </c>
      <c r="BL3" s="17">
        <v>8</v>
      </c>
      <c r="BM3" s="17">
        <v>0</v>
      </c>
      <c r="BN3" s="17">
        <v>0</v>
      </c>
      <c r="BO3" s="17">
        <v>1</v>
      </c>
      <c r="BP3" s="15">
        <v>0</v>
      </c>
      <c r="BQ3" s="15">
        <v>0</v>
      </c>
      <c r="BR3" s="15">
        <v>0</v>
      </c>
      <c r="BS3" s="15">
        <v>0.98</v>
      </c>
      <c r="BT3" s="15"/>
      <c r="BU3" s="15"/>
      <c r="BV3" s="15"/>
      <c r="BW3" s="15"/>
      <c r="BX3" s="15"/>
      <c r="BY3" s="15"/>
      <c r="BZ3" s="15"/>
      <c r="CA3" s="17">
        <v>464</v>
      </c>
      <c r="CB3" s="17">
        <v>38</v>
      </c>
      <c r="CC3" s="17">
        <v>572</v>
      </c>
      <c r="CD3" s="17">
        <v>55</v>
      </c>
      <c r="CE3" s="17">
        <v>541</v>
      </c>
      <c r="CF3" s="17">
        <v>40</v>
      </c>
      <c r="CG3" s="17">
        <v>489</v>
      </c>
      <c r="CH3" s="17">
        <v>38</v>
      </c>
      <c r="CI3" s="17">
        <v>0</v>
      </c>
      <c r="CJ3" s="17">
        <v>2</v>
      </c>
      <c r="CK3" s="17">
        <v>0</v>
      </c>
      <c r="CL3" s="17">
        <v>0</v>
      </c>
      <c r="CM3" s="17">
        <v>0.98</v>
      </c>
      <c r="CN3" s="17">
        <v>1</v>
      </c>
      <c r="CO3" s="17">
        <v>679</v>
      </c>
      <c r="CP3" s="17">
        <v>44</v>
      </c>
      <c r="CQ3" s="17">
        <v>326</v>
      </c>
      <c r="CR3" s="17">
        <v>25</v>
      </c>
      <c r="CS3" s="17">
        <v>343</v>
      </c>
      <c r="CT3" s="17">
        <v>35</v>
      </c>
      <c r="CU3" s="17">
        <v>287</v>
      </c>
      <c r="CV3" s="17">
        <v>37</v>
      </c>
      <c r="CW3" s="17">
        <v>1</v>
      </c>
      <c r="CX3" s="17">
        <v>0</v>
      </c>
      <c r="CY3" s="17">
        <v>0</v>
      </c>
      <c r="CZ3" s="15" t="str">
        <f t="shared" ref="CZ3:CZ66" si="1">O3&amp;" "&amp;Y3</f>
        <v>Kepa Arrizabalaga Revuelta</v>
      </c>
      <c r="DA3" s="15">
        <f>VLOOKUP(CZ3,[1]FINAL!$A$1:$AP$1000,MATCH("Element No.",[1]FINAL!$A$1:$AP$1,0),0)</f>
        <v>2</v>
      </c>
      <c r="DB3" s="15"/>
      <c r="DC3" s="15"/>
      <c r="DD3" s="15"/>
      <c r="DE3" s="15"/>
      <c r="DF3" s="15"/>
    </row>
    <row r="4" spans="1:110" ht="78.75" thickBot="1">
      <c r="A4" s="18" t="b">
        <v>1</v>
      </c>
      <c r="B4" s="18" t="b">
        <v>0</v>
      </c>
      <c r="C4" s="17">
        <v>0</v>
      </c>
      <c r="D4" s="17">
        <v>0</v>
      </c>
      <c r="E4" s="17">
        <v>463748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1</v>
      </c>
      <c r="L4" s="15">
        <v>0</v>
      </c>
      <c r="M4" s="15">
        <v>0</v>
      </c>
      <c r="N4" s="17">
        <v>0</v>
      </c>
      <c r="O4" s="15" t="s">
        <v>559</v>
      </c>
      <c r="P4" s="15">
        <v>0</v>
      </c>
      <c r="Q4" s="17" t="e">
        <f t="shared" si="0"/>
        <v>#N/A</v>
      </c>
      <c r="R4" s="18" t="b">
        <v>0</v>
      </c>
      <c r="S4" s="15" t="s">
        <v>3664</v>
      </c>
      <c r="T4" s="15" t="s">
        <v>3665</v>
      </c>
      <c r="U4" s="17">
        <v>40</v>
      </c>
      <c r="V4" s="15" t="s">
        <v>1213</v>
      </c>
      <c r="W4" s="15">
        <v>0</v>
      </c>
      <c r="X4" s="18" t="b">
        <v>0</v>
      </c>
      <c r="Y4" s="15" t="s">
        <v>1214</v>
      </c>
      <c r="Z4" s="15">
        <v>0.2</v>
      </c>
      <c r="AA4" s="18" t="b">
        <v>0</v>
      </c>
      <c r="AB4" s="15"/>
      <c r="AC4" s="15" t="s">
        <v>3257</v>
      </c>
      <c r="AD4" s="17">
        <v>1</v>
      </c>
      <c r="AE4" s="17">
        <v>3</v>
      </c>
      <c r="AF4" s="17">
        <v>0</v>
      </c>
      <c r="AG4" s="17">
        <v>5545</v>
      </c>
      <c r="AH4" s="17">
        <v>0</v>
      </c>
      <c r="AI4" s="17">
        <v>48759</v>
      </c>
      <c r="AJ4" s="17">
        <v>0</v>
      </c>
      <c r="AK4" s="15">
        <v>0</v>
      </c>
      <c r="AL4" s="15">
        <v>0</v>
      </c>
      <c r="AM4" s="15" t="s">
        <v>1214</v>
      </c>
      <c r="AN4" s="15"/>
      <c r="AO4" s="17">
        <v>67</v>
      </c>
      <c r="AP4" s="68">
        <v>44132</v>
      </c>
      <c r="AQ4" s="68">
        <v>37359</v>
      </c>
      <c r="AR4" s="18" t="b">
        <v>0</v>
      </c>
      <c r="AS4" s="15" t="s">
        <v>2116</v>
      </c>
      <c r="AT4" s="17">
        <v>0</v>
      </c>
      <c r="AU4" s="17">
        <v>0</v>
      </c>
      <c r="AV4" s="17">
        <v>0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</v>
      </c>
      <c r="BG4" s="15">
        <v>0</v>
      </c>
      <c r="BH4" s="15">
        <v>0</v>
      </c>
      <c r="BI4" s="15">
        <v>0</v>
      </c>
      <c r="BJ4" s="15">
        <v>0</v>
      </c>
      <c r="BK4" s="17">
        <v>0</v>
      </c>
      <c r="BL4" s="17">
        <v>0</v>
      </c>
      <c r="BM4" s="17">
        <v>0</v>
      </c>
      <c r="BN4" s="17">
        <v>0</v>
      </c>
      <c r="BO4" s="17">
        <v>0</v>
      </c>
      <c r="BP4" s="15">
        <v>0</v>
      </c>
      <c r="BQ4" s="15">
        <v>0</v>
      </c>
      <c r="BR4" s="15">
        <v>0</v>
      </c>
      <c r="BS4" s="15">
        <v>0</v>
      </c>
      <c r="BT4" s="15"/>
      <c r="BU4" s="15"/>
      <c r="BV4" s="15"/>
      <c r="BW4" s="15"/>
      <c r="BX4" s="15"/>
      <c r="BY4" s="15"/>
      <c r="BZ4" s="15"/>
      <c r="CA4" s="17">
        <v>599</v>
      </c>
      <c r="CB4" s="17">
        <v>76</v>
      </c>
      <c r="CC4" s="17">
        <v>590</v>
      </c>
      <c r="CD4" s="17">
        <v>65</v>
      </c>
      <c r="CE4" s="17">
        <v>559</v>
      </c>
      <c r="CF4" s="17">
        <v>50</v>
      </c>
      <c r="CG4" s="17">
        <v>602</v>
      </c>
      <c r="CH4" s="17">
        <v>76</v>
      </c>
      <c r="CI4" s="17">
        <v>0</v>
      </c>
      <c r="CJ4" s="17">
        <v>0</v>
      </c>
      <c r="CK4" s="17">
        <v>0</v>
      </c>
      <c r="CL4" s="17">
        <v>0</v>
      </c>
      <c r="CM4" s="17">
        <v>0</v>
      </c>
      <c r="CN4" s="17">
        <v>0</v>
      </c>
      <c r="CO4" s="17">
        <v>701</v>
      </c>
      <c r="CP4" s="17">
        <v>54</v>
      </c>
      <c r="CQ4" s="17">
        <v>488</v>
      </c>
      <c r="CR4" s="17">
        <v>68</v>
      </c>
      <c r="CS4" s="17">
        <v>610</v>
      </c>
      <c r="CT4" s="17">
        <v>76</v>
      </c>
      <c r="CU4" s="17">
        <v>385</v>
      </c>
      <c r="CV4" s="17">
        <v>55</v>
      </c>
      <c r="CW4" s="17">
        <v>0</v>
      </c>
      <c r="CX4" s="17">
        <v>0</v>
      </c>
      <c r="CY4" s="17">
        <v>0</v>
      </c>
      <c r="CZ4" s="15" t="str">
        <f t="shared" si="1"/>
        <v>Karl Hein</v>
      </c>
      <c r="DA4" s="15" t="e">
        <f>VLOOKUP(CZ4,[1]FINAL!$A$1:$AP$1000,MATCH("Element No.",[1]FINAL!$A$1:$AP$1,0),0)</f>
        <v>#N/A</v>
      </c>
      <c r="DB4" s="15"/>
      <c r="DC4" s="15"/>
      <c r="DD4" s="15"/>
      <c r="DE4" s="15"/>
      <c r="DF4" s="15"/>
    </row>
    <row r="5" spans="1:110" ht="27.75" thickBot="1">
      <c r="A5" s="18" t="b">
        <v>1</v>
      </c>
      <c r="B5" s="18" t="b">
        <v>0</v>
      </c>
      <c r="C5" s="15"/>
      <c r="D5" s="15"/>
      <c r="E5" s="17">
        <v>551221</v>
      </c>
      <c r="F5" s="17">
        <v>0</v>
      </c>
      <c r="G5" s="17">
        <v>0</v>
      </c>
      <c r="H5" s="17">
        <v>-1</v>
      </c>
      <c r="I5" s="17">
        <v>1</v>
      </c>
      <c r="J5" s="17">
        <v>0</v>
      </c>
      <c r="K5" s="17">
        <v>1</v>
      </c>
      <c r="L5" s="15">
        <v>1</v>
      </c>
      <c r="M5" s="15">
        <v>1</v>
      </c>
      <c r="N5" s="17">
        <v>0</v>
      </c>
      <c r="O5" s="15" t="s">
        <v>1159</v>
      </c>
      <c r="P5" s="15">
        <v>0</v>
      </c>
      <c r="Q5" s="17" t="e">
        <f t="shared" si="0"/>
        <v>#N/A</v>
      </c>
      <c r="R5" s="18" t="b">
        <v>0</v>
      </c>
      <c r="S5" s="15"/>
      <c r="T5" s="15"/>
      <c r="U5" s="17">
        <v>39</v>
      </c>
      <c r="V5" s="15" t="s">
        <v>1759</v>
      </c>
      <c r="W5" s="15">
        <v>0</v>
      </c>
      <c r="X5" s="18" t="b">
        <v>0</v>
      </c>
      <c r="Y5" s="15" t="s">
        <v>1760</v>
      </c>
      <c r="Z5" s="15">
        <v>0.2</v>
      </c>
      <c r="AA5" s="18" t="b">
        <v>0</v>
      </c>
      <c r="AB5" s="15"/>
      <c r="AC5" s="15" t="s">
        <v>519</v>
      </c>
      <c r="AD5" s="17">
        <v>1</v>
      </c>
      <c r="AE5" s="17">
        <v>3</v>
      </c>
      <c r="AF5" s="17">
        <v>0</v>
      </c>
      <c r="AG5" s="17">
        <v>34587</v>
      </c>
      <c r="AH5" s="17">
        <v>0</v>
      </c>
      <c r="AI5" s="17">
        <v>36016</v>
      </c>
      <c r="AJ5" s="17">
        <v>0</v>
      </c>
      <c r="AK5" s="15">
        <v>0</v>
      </c>
      <c r="AL5" s="15">
        <v>0</v>
      </c>
      <c r="AM5" s="15" t="s">
        <v>1760</v>
      </c>
      <c r="AN5" s="15"/>
      <c r="AO5" s="17">
        <v>241</v>
      </c>
      <c r="AP5" s="68">
        <v>45497</v>
      </c>
      <c r="AQ5" s="68">
        <v>38789</v>
      </c>
      <c r="AR5" s="18" t="b">
        <v>0</v>
      </c>
      <c r="AS5" s="15" t="s">
        <v>2117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5">
        <v>0</v>
      </c>
      <c r="BH5" s="15">
        <v>0</v>
      </c>
      <c r="BI5" s="15">
        <v>0</v>
      </c>
      <c r="BJ5" s="15">
        <v>0</v>
      </c>
      <c r="BK5" s="17">
        <v>0</v>
      </c>
      <c r="BL5" s="17">
        <v>0</v>
      </c>
      <c r="BM5" s="17">
        <v>0</v>
      </c>
      <c r="BN5" s="17">
        <v>0</v>
      </c>
      <c r="BO5" s="17">
        <v>0</v>
      </c>
      <c r="BP5" s="15">
        <v>0</v>
      </c>
      <c r="BQ5" s="15">
        <v>0</v>
      </c>
      <c r="BR5" s="15">
        <v>0</v>
      </c>
      <c r="BS5" s="15">
        <v>0</v>
      </c>
      <c r="BT5" s="15"/>
      <c r="BU5" s="15"/>
      <c r="BV5" s="15"/>
      <c r="BW5" s="15"/>
      <c r="BX5" s="15"/>
      <c r="BY5" s="15"/>
      <c r="BZ5" s="15"/>
      <c r="CA5" s="17">
        <v>572</v>
      </c>
      <c r="CB5" s="17">
        <v>62</v>
      </c>
      <c r="CC5" s="17">
        <v>558</v>
      </c>
      <c r="CD5" s="17">
        <v>46</v>
      </c>
      <c r="CE5" s="17">
        <v>527</v>
      </c>
      <c r="CF5" s="17">
        <v>31</v>
      </c>
      <c r="CG5" s="17">
        <v>575</v>
      </c>
      <c r="CH5" s="17">
        <v>62</v>
      </c>
      <c r="CI5" s="17">
        <v>0</v>
      </c>
      <c r="CJ5" s="17">
        <v>0</v>
      </c>
      <c r="CK5" s="17">
        <v>0</v>
      </c>
      <c r="CL5" s="17">
        <v>0</v>
      </c>
      <c r="CM5" s="17">
        <v>0</v>
      </c>
      <c r="CN5" s="17">
        <v>0</v>
      </c>
      <c r="CO5" s="17">
        <v>792</v>
      </c>
      <c r="CP5" s="17">
        <v>90</v>
      </c>
      <c r="CQ5" s="17">
        <v>455</v>
      </c>
      <c r="CR5" s="17">
        <v>52</v>
      </c>
      <c r="CS5" s="17">
        <v>583</v>
      </c>
      <c r="CT5" s="17">
        <v>62</v>
      </c>
      <c r="CU5" s="17">
        <v>375</v>
      </c>
      <c r="CV5" s="17">
        <v>53</v>
      </c>
      <c r="CW5" s="17">
        <v>0</v>
      </c>
      <c r="CX5" s="17">
        <v>0</v>
      </c>
      <c r="CY5" s="17">
        <v>0</v>
      </c>
      <c r="CZ5" s="15" t="str">
        <f t="shared" si="1"/>
        <v>Tommy Setford</v>
      </c>
      <c r="DA5" s="15" t="e">
        <f>VLOOKUP(CZ5,[1]FINAL!$A$1:$AP$1000,MATCH("Element No.",[1]FINAL!$A$1:$AP$1,0),0)</f>
        <v>#N/A</v>
      </c>
      <c r="DB5" s="15"/>
      <c r="DC5" s="15"/>
      <c r="DD5" s="15"/>
      <c r="DE5" s="15"/>
      <c r="DF5" s="15"/>
    </row>
    <row r="6" spans="1:110" ht="53.25" thickBot="1">
      <c r="A6" s="18" t="b">
        <v>1</v>
      </c>
      <c r="B6" s="18" t="b">
        <v>0</v>
      </c>
      <c r="C6" s="17">
        <v>100</v>
      </c>
      <c r="D6" s="17">
        <v>100</v>
      </c>
      <c r="E6" s="17">
        <v>226597</v>
      </c>
      <c r="F6" s="17">
        <v>0</v>
      </c>
      <c r="G6" s="17">
        <v>0</v>
      </c>
      <c r="H6" s="17">
        <v>13</v>
      </c>
      <c r="I6" s="17">
        <v>-13</v>
      </c>
      <c r="J6" s="17">
        <v>5</v>
      </c>
      <c r="K6" s="17">
        <v>2</v>
      </c>
      <c r="L6" s="15">
        <v>8.8000000000000007</v>
      </c>
      <c r="M6" s="15">
        <v>7</v>
      </c>
      <c r="N6" s="17">
        <v>1</v>
      </c>
      <c r="O6" s="15" t="s">
        <v>237</v>
      </c>
      <c r="P6" s="15">
        <v>6</v>
      </c>
      <c r="Q6" s="17">
        <f t="shared" si="0"/>
        <v>4</v>
      </c>
      <c r="R6" s="18" t="b">
        <v>1</v>
      </c>
      <c r="S6" s="15"/>
      <c r="T6" s="15" t="s">
        <v>4852</v>
      </c>
      <c r="U6" s="17">
        <v>73</v>
      </c>
      <c r="V6" s="15" t="s">
        <v>536</v>
      </c>
      <c r="W6" s="15">
        <v>6.5</v>
      </c>
      <c r="X6" s="18" t="b">
        <v>0</v>
      </c>
      <c r="Y6" s="15" t="s">
        <v>537</v>
      </c>
      <c r="Z6" s="15">
        <v>45.4</v>
      </c>
      <c r="AA6" s="18" t="b">
        <v>0</v>
      </c>
      <c r="AB6" s="15"/>
      <c r="AC6" s="15" t="s">
        <v>519</v>
      </c>
      <c r="AD6" s="17">
        <v>1</v>
      </c>
      <c r="AE6" s="17">
        <v>3</v>
      </c>
      <c r="AF6" s="17">
        <v>209</v>
      </c>
      <c r="AG6" s="17">
        <v>9241680</v>
      </c>
      <c r="AH6" s="17">
        <v>0</v>
      </c>
      <c r="AI6" s="17">
        <v>6017049</v>
      </c>
      <c r="AJ6" s="17">
        <v>0</v>
      </c>
      <c r="AK6" s="15">
        <v>0.8</v>
      </c>
      <c r="AL6" s="15">
        <v>28.6</v>
      </c>
      <c r="AM6" s="15" t="s">
        <v>237</v>
      </c>
      <c r="AN6" s="15" t="s">
        <v>1470</v>
      </c>
      <c r="AO6" s="17">
        <v>30</v>
      </c>
      <c r="AP6" s="68">
        <v>44075</v>
      </c>
      <c r="AQ6" s="68">
        <v>35783</v>
      </c>
      <c r="AR6" s="18" t="b">
        <v>0</v>
      </c>
      <c r="AS6" s="15" t="s">
        <v>2118</v>
      </c>
      <c r="AT6" s="17">
        <v>2750</v>
      </c>
      <c r="AU6" s="17">
        <v>3</v>
      </c>
      <c r="AV6" s="17">
        <v>5</v>
      </c>
      <c r="AW6" s="17">
        <v>18</v>
      </c>
      <c r="AX6" s="17">
        <v>20</v>
      </c>
      <c r="AY6" s="17">
        <v>0</v>
      </c>
      <c r="AZ6" s="17">
        <v>0</v>
      </c>
      <c r="BA6" s="17">
        <v>0</v>
      </c>
      <c r="BB6" s="17">
        <v>4</v>
      </c>
      <c r="BC6" s="17">
        <v>0</v>
      </c>
      <c r="BD6" s="17">
        <v>0</v>
      </c>
      <c r="BE6" s="17">
        <v>30</v>
      </c>
      <c r="BF6" s="17">
        <v>724</v>
      </c>
      <c r="BG6" s="15">
        <v>824</v>
      </c>
      <c r="BH6" s="15">
        <v>128.5</v>
      </c>
      <c r="BI6" s="15">
        <v>298</v>
      </c>
      <c r="BJ6" s="15">
        <v>125</v>
      </c>
      <c r="BK6" s="17">
        <v>239</v>
      </c>
      <c r="BL6" s="17">
        <v>64</v>
      </c>
      <c r="BM6" s="17">
        <v>38</v>
      </c>
      <c r="BN6" s="17">
        <v>277</v>
      </c>
      <c r="BO6" s="17">
        <v>30</v>
      </c>
      <c r="BP6" s="15">
        <v>2.94</v>
      </c>
      <c r="BQ6" s="15">
        <v>1.75</v>
      </c>
      <c r="BR6" s="15">
        <v>4.6900000000000004</v>
      </c>
      <c r="BS6" s="15">
        <v>22.01</v>
      </c>
      <c r="BT6" s="15"/>
      <c r="BU6" s="15"/>
      <c r="BV6" s="15"/>
      <c r="BW6" s="15"/>
      <c r="BX6" s="15"/>
      <c r="BY6" s="15"/>
      <c r="BZ6" s="15"/>
      <c r="CA6" s="17">
        <v>27</v>
      </c>
      <c r="CB6" s="17">
        <v>9</v>
      </c>
      <c r="CC6" s="17">
        <v>274</v>
      </c>
      <c r="CD6" s="17">
        <v>77</v>
      </c>
      <c r="CE6" s="17">
        <v>116</v>
      </c>
      <c r="CF6" s="17">
        <v>18</v>
      </c>
      <c r="CG6" s="17">
        <v>91</v>
      </c>
      <c r="CH6" s="17">
        <v>20</v>
      </c>
      <c r="CI6" s="17">
        <v>0.1</v>
      </c>
      <c r="CJ6" s="17">
        <v>0</v>
      </c>
      <c r="CK6" s="17">
        <v>0.06</v>
      </c>
      <c r="CL6" s="17">
        <v>0.16</v>
      </c>
      <c r="CM6" s="17">
        <v>0.72</v>
      </c>
      <c r="CN6" s="17">
        <v>0.65</v>
      </c>
      <c r="CO6" s="17">
        <v>25</v>
      </c>
      <c r="CP6" s="17">
        <v>1</v>
      </c>
      <c r="CQ6" s="17">
        <v>11</v>
      </c>
      <c r="CR6" s="17">
        <v>3</v>
      </c>
      <c r="CS6" s="17">
        <v>4</v>
      </c>
      <c r="CT6" s="17">
        <v>1</v>
      </c>
      <c r="CU6" s="17">
        <v>4</v>
      </c>
      <c r="CV6" s="17">
        <v>1</v>
      </c>
      <c r="CW6" s="17">
        <v>0.98</v>
      </c>
      <c r="CX6" s="17">
        <v>0.59</v>
      </c>
      <c r="CY6" s="17">
        <v>9.07</v>
      </c>
      <c r="CZ6" s="15" t="str">
        <f t="shared" si="1"/>
        <v>Gabriel dos Santos Magalhães</v>
      </c>
      <c r="DA6" s="15">
        <f>VLOOKUP(CZ6,[1]FINAL!$A$1:$AP$1000,MATCH("Element No.",[1]FINAL!$A$1:$AP$1,0),0)</f>
        <v>4</v>
      </c>
      <c r="DB6" s="15"/>
      <c r="DC6" s="15"/>
      <c r="DD6" s="15"/>
      <c r="DE6" s="15"/>
      <c r="DF6" s="15"/>
    </row>
    <row r="7" spans="1:110" ht="40.5" thickBot="1">
      <c r="A7" s="18" t="b">
        <v>1</v>
      </c>
      <c r="B7" s="18" t="b">
        <v>0</v>
      </c>
      <c r="C7" s="17">
        <v>100</v>
      </c>
      <c r="D7" s="17">
        <v>100</v>
      </c>
      <c r="E7" s="17">
        <v>462424</v>
      </c>
      <c r="F7" s="17">
        <v>0</v>
      </c>
      <c r="G7" s="17">
        <v>0</v>
      </c>
      <c r="H7" s="17">
        <v>3</v>
      </c>
      <c r="I7" s="17">
        <v>-3</v>
      </c>
      <c r="J7" s="17">
        <v>2</v>
      </c>
      <c r="K7" s="17">
        <v>2</v>
      </c>
      <c r="L7" s="15">
        <v>7.5</v>
      </c>
      <c r="M7" s="15">
        <v>5.8</v>
      </c>
      <c r="N7" s="17">
        <v>0</v>
      </c>
      <c r="O7" s="15" t="s">
        <v>549</v>
      </c>
      <c r="P7" s="15">
        <v>4.8</v>
      </c>
      <c r="Q7" s="17">
        <f t="shared" si="0"/>
        <v>6</v>
      </c>
      <c r="R7" s="18" t="b">
        <v>0</v>
      </c>
      <c r="S7" s="15"/>
      <c r="T7" s="15" t="s">
        <v>4853</v>
      </c>
      <c r="U7" s="17">
        <v>63</v>
      </c>
      <c r="V7" s="15" t="s">
        <v>550</v>
      </c>
      <c r="W7" s="15">
        <v>4.4000000000000004</v>
      </c>
      <c r="X7" s="18" t="b">
        <v>0</v>
      </c>
      <c r="Y7" s="15" t="s">
        <v>233</v>
      </c>
      <c r="Z7" s="15">
        <v>17.100000000000001</v>
      </c>
      <c r="AA7" s="18" t="b">
        <v>0</v>
      </c>
      <c r="AB7" s="15"/>
      <c r="AC7" s="15" t="s">
        <v>519</v>
      </c>
      <c r="AD7" s="17">
        <v>1</v>
      </c>
      <c r="AE7" s="17">
        <v>3</v>
      </c>
      <c r="AF7" s="17">
        <v>137</v>
      </c>
      <c r="AG7" s="17">
        <v>2702830</v>
      </c>
      <c r="AH7" s="17">
        <v>0</v>
      </c>
      <c r="AI7" s="17">
        <v>2551293</v>
      </c>
      <c r="AJ7" s="17">
        <v>0</v>
      </c>
      <c r="AK7" s="15">
        <v>0.8</v>
      </c>
      <c r="AL7" s="15">
        <v>21.7</v>
      </c>
      <c r="AM7" s="15" t="s">
        <v>233</v>
      </c>
      <c r="AN7" s="15"/>
      <c r="AO7" s="17">
        <v>73</v>
      </c>
      <c r="AP7" s="68">
        <v>43671</v>
      </c>
      <c r="AQ7" s="68">
        <v>36974</v>
      </c>
      <c r="AR7" s="18" t="b">
        <v>0</v>
      </c>
      <c r="AS7" s="15" t="s">
        <v>2119</v>
      </c>
      <c r="AT7" s="17">
        <v>2614</v>
      </c>
      <c r="AU7" s="17">
        <v>1</v>
      </c>
      <c r="AV7" s="17">
        <v>0</v>
      </c>
      <c r="AW7" s="17">
        <v>15</v>
      </c>
      <c r="AX7" s="17">
        <v>20</v>
      </c>
      <c r="AY7" s="17">
        <v>0</v>
      </c>
      <c r="AZ7" s="17">
        <v>0</v>
      </c>
      <c r="BA7" s="17">
        <v>0</v>
      </c>
      <c r="BB7" s="17">
        <v>2</v>
      </c>
      <c r="BC7" s="17">
        <v>0</v>
      </c>
      <c r="BD7" s="17">
        <v>0</v>
      </c>
      <c r="BE7" s="17">
        <v>12</v>
      </c>
      <c r="BF7" s="17">
        <v>581</v>
      </c>
      <c r="BG7" s="15">
        <v>552.6</v>
      </c>
      <c r="BH7" s="15">
        <v>201</v>
      </c>
      <c r="BI7" s="15">
        <v>90</v>
      </c>
      <c r="BJ7" s="15">
        <v>84.3</v>
      </c>
      <c r="BK7" s="17">
        <v>158</v>
      </c>
      <c r="BL7" s="17">
        <v>113</v>
      </c>
      <c r="BM7" s="17">
        <v>35</v>
      </c>
      <c r="BN7" s="17">
        <v>193</v>
      </c>
      <c r="BO7" s="17">
        <v>30</v>
      </c>
      <c r="BP7" s="15">
        <v>0.88</v>
      </c>
      <c r="BQ7" s="15">
        <v>1.21</v>
      </c>
      <c r="BR7" s="15">
        <v>2.09</v>
      </c>
      <c r="BS7" s="15">
        <v>20.41</v>
      </c>
      <c r="BT7" s="15"/>
      <c r="BU7" s="15"/>
      <c r="BV7" s="15"/>
      <c r="BW7" s="15"/>
      <c r="BX7" s="15"/>
      <c r="BY7" s="15"/>
      <c r="BZ7" s="15"/>
      <c r="CA7" s="17">
        <v>104</v>
      </c>
      <c r="CB7" s="17">
        <v>48</v>
      </c>
      <c r="CC7" s="17">
        <v>205</v>
      </c>
      <c r="CD7" s="17">
        <v>51</v>
      </c>
      <c r="CE7" s="17">
        <v>302</v>
      </c>
      <c r="CF7" s="17">
        <v>91</v>
      </c>
      <c r="CG7" s="17">
        <v>192</v>
      </c>
      <c r="CH7" s="17">
        <v>66</v>
      </c>
      <c r="CI7" s="17">
        <v>0.03</v>
      </c>
      <c r="CJ7" s="17">
        <v>0</v>
      </c>
      <c r="CK7" s="17">
        <v>0.04</v>
      </c>
      <c r="CL7" s="17">
        <v>7.0000000000000007E-2</v>
      </c>
      <c r="CM7" s="17">
        <v>0.7</v>
      </c>
      <c r="CN7" s="17">
        <v>0.69</v>
      </c>
      <c r="CO7" s="17">
        <v>69</v>
      </c>
      <c r="CP7" s="17">
        <v>2</v>
      </c>
      <c r="CQ7" s="17">
        <v>37</v>
      </c>
      <c r="CR7" s="17">
        <v>13</v>
      </c>
      <c r="CS7" s="17">
        <v>37</v>
      </c>
      <c r="CT7" s="17">
        <v>13</v>
      </c>
      <c r="CU7" s="17">
        <v>19</v>
      </c>
      <c r="CV7" s="17">
        <v>7</v>
      </c>
      <c r="CW7" s="17">
        <v>1.03</v>
      </c>
      <c r="CX7" s="17">
        <v>0.52</v>
      </c>
      <c r="CY7" s="17">
        <v>6.64</v>
      </c>
      <c r="CZ7" s="15" t="str">
        <f t="shared" si="1"/>
        <v>William Saliba</v>
      </c>
      <c r="DA7" s="15">
        <f>VLOOKUP(CZ7,[1]FINAL!$A$1:$AP$1000,MATCH("Element No.",[1]FINAL!$A$1:$AP$1,0),0)</f>
        <v>6</v>
      </c>
      <c r="DB7" s="15"/>
      <c r="DC7" s="15"/>
      <c r="DD7" s="15"/>
      <c r="DE7" s="15"/>
      <c r="DF7" s="15"/>
    </row>
    <row r="8" spans="1:110" ht="40.5" thickBot="1">
      <c r="A8" s="18" t="b">
        <v>1</v>
      </c>
      <c r="B8" s="18" t="b">
        <v>0</v>
      </c>
      <c r="C8" s="17">
        <v>100</v>
      </c>
      <c r="D8" s="17">
        <v>100</v>
      </c>
      <c r="E8" s="17">
        <v>466075</v>
      </c>
      <c r="F8" s="17">
        <v>0</v>
      </c>
      <c r="G8" s="17">
        <v>0</v>
      </c>
      <c r="H8" s="17">
        <v>1</v>
      </c>
      <c r="I8" s="17">
        <v>-1</v>
      </c>
      <c r="J8" s="17">
        <v>2</v>
      </c>
      <c r="K8" s="17">
        <v>2</v>
      </c>
      <c r="L8" s="15">
        <v>4.8</v>
      </c>
      <c r="M8" s="15">
        <v>5</v>
      </c>
      <c r="N8" s="17">
        <v>1</v>
      </c>
      <c r="O8" s="15" t="s">
        <v>1608</v>
      </c>
      <c r="P8" s="15">
        <v>4</v>
      </c>
      <c r="Q8" s="17">
        <f t="shared" si="0"/>
        <v>8</v>
      </c>
      <c r="R8" s="18" t="b">
        <v>0</v>
      </c>
      <c r="S8" s="15"/>
      <c r="T8" s="15" t="s">
        <v>5013</v>
      </c>
      <c r="U8" s="17">
        <v>56</v>
      </c>
      <c r="V8" s="15" t="s">
        <v>1609</v>
      </c>
      <c r="W8" s="15">
        <v>4.2</v>
      </c>
      <c r="X8" s="18" t="b">
        <v>0</v>
      </c>
      <c r="Y8" s="15" t="s">
        <v>1610</v>
      </c>
      <c r="Z8" s="15">
        <v>6</v>
      </c>
      <c r="AA8" s="18" t="b">
        <v>0</v>
      </c>
      <c r="AB8" s="15"/>
      <c r="AC8" s="15" t="s">
        <v>519</v>
      </c>
      <c r="AD8" s="17">
        <v>1</v>
      </c>
      <c r="AE8" s="17">
        <v>3</v>
      </c>
      <c r="AF8" s="17">
        <v>109</v>
      </c>
      <c r="AG8" s="17">
        <v>2701773</v>
      </c>
      <c r="AH8" s="17">
        <v>0</v>
      </c>
      <c r="AI8" s="17">
        <v>2532675</v>
      </c>
      <c r="AJ8" s="17">
        <v>0</v>
      </c>
      <c r="AK8" s="15">
        <v>0.7</v>
      </c>
      <c r="AL8" s="15">
        <v>19.5</v>
      </c>
      <c r="AM8" s="15" t="s">
        <v>1610</v>
      </c>
      <c r="AN8" s="15"/>
      <c r="AO8" s="17">
        <v>106</v>
      </c>
      <c r="AP8" s="68">
        <v>45502</v>
      </c>
      <c r="AQ8" s="68">
        <v>37395</v>
      </c>
      <c r="AR8" s="18" t="b">
        <v>0</v>
      </c>
      <c r="AS8" s="15" t="s">
        <v>2120</v>
      </c>
      <c r="AT8" s="17">
        <v>1697</v>
      </c>
      <c r="AU8" s="17">
        <v>1</v>
      </c>
      <c r="AV8" s="17">
        <v>2</v>
      </c>
      <c r="AW8" s="17">
        <v>13</v>
      </c>
      <c r="AX8" s="17">
        <v>8</v>
      </c>
      <c r="AY8" s="17">
        <v>0</v>
      </c>
      <c r="AZ8" s="17">
        <v>0</v>
      </c>
      <c r="BA8" s="17">
        <v>0</v>
      </c>
      <c r="BB8" s="17">
        <v>5</v>
      </c>
      <c r="BC8" s="17">
        <v>0</v>
      </c>
      <c r="BD8" s="17">
        <v>0</v>
      </c>
      <c r="BE8" s="17">
        <v>6</v>
      </c>
      <c r="BF8" s="17">
        <v>389</v>
      </c>
      <c r="BG8" s="15">
        <v>283</v>
      </c>
      <c r="BH8" s="15">
        <v>182.3</v>
      </c>
      <c r="BI8" s="15">
        <v>313</v>
      </c>
      <c r="BJ8" s="15">
        <v>77.900000000000006</v>
      </c>
      <c r="BK8" s="17">
        <v>70</v>
      </c>
      <c r="BL8" s="17">
        <v>74</v>
      </c>
      <c r="BM8" s="17">
        <v>32</v>
      </c>
      <c r="BN8" s="17">
        <v>102</v>
      </c>
      <c r="BO8" s="17">
        <v>22</v>
      </c>
      <c r="BP8" s="15">
        <v>3.36</v>
      </c>
      <c r="BQ8" s="15">
        <v>0.76</v>
      </c>
      <c r="BR8" s="15">
        <v>4.12</v>
      </c>
      <c r="BS8" s="15">
        <v>9.7200000000000006</v>
      </c>
      <c r="BT8" s="15"/>
      <c r="BU8" s="15"/>
      <c r="BV8" s="15"/>
      <c r="BW8" s="15"/>
      <c r="BX8" s="15"/>
      <c r="BY8" s="15"/>
      <c r="BZ8" s="15"/>
      <c r="CA8" s="17">
        <v>257</v>
      </c>
      <c r="CB8" s="17">
        <v>101</v>
      </c>
      <c r="CC8" s="17">
        <v>223</v>
      </c>
      <c r="CD8" s="17">
        <v>56</v>
      </c>
      <c r="CE8" s="17">
        <v>107</v>
      </c>
      <c r="CF8" s="17">
        <v>14</v>
      </c>
      <c r="CG8" s="17">
        <v>211</v>
      </c>
      <c r="CH8" s="17">
        <v>74</v>
      </c>
      <c r="CI8" s="17">
        <v>0.18</v>
      </c>
      <c r="CJ8" s="17">
        <v>0</v>
      </c>
      <c r="CK8" s="17">
        <v>0.04</v>
      </c>
      <c r="CL8" s="17">
        <v>0.22</v>
      </c>
      <c r="CM8" s="17">
        <v>0.52</v>
      </c>
      <c r="CN8" s="17">
        <v>0.42</v>
      </c>
      <c r="CO8" s="17">
        <v>131</v>
      </c>
      <c r="CP8" s="17">
        <v>13</v>
      </c>
      <c r="CQ8" s="17">
        <v>75</v>
      </c>
      <c r="CR8" s="17">
        <v>23</v>
      </c>
      <c r="CS8" s="17">
        <v>46</v>
      </c>
      <c r="CT8" s="17">
        <v>16</v>
      </c>
      <c r="CU8" s="17">
        <v>69</v>
      </c>
      <c r="CV8" s="17">
        <v>22</v>
      </c>
      <c r="CW8" s="17">
        <v>1.17</v>
      </c>
      <c r="CX8" s="17">
        <v>0.69</v>
      </c>
      <c r="CY8" s="17">
        <v>5.41</v>
      </c>
      <c r="CZ8" s="15" t="str">
        <f t="shared" si="1"/>
        <v>Riccardo Calafiori</v>
      </c>
      <c r="DA8" s="15">
        <f>VLOOKUP(CZ8,[1]FINAL!$A$1:$AP$1000,MATCH("Element No.",[1]FINAL!$A$1:$AP$1,0),0)</f>
        <v>8</v>
      </c>
      <c r="DB8" s="15"/>
      <c r="DC8" s="15"/>
      <c r="DD8" s="15"/>
      <c r="DE8" s="15"/>
      <c r="DF8" s="15"/>
    </row>
    <row r="9" spans="1:110" ht="78.75" thickBot="1">
      <c r="A9" s="18" t="b">
        <v>1</v>
      </c>
      <c r="B9" s="18" t="b">
        <v>0</v>
      </c>
      <c r="C9" s="17">
        <v>25</v>
      </c>
      <c r="D9" s="17">
        <v>25</v>
      </c>
      <c r="E9" s="17">
        <v>445122</v>
      </c>
      <c r="F9" s="17">
        <v>0</v>
      </c>
      <c r="G9" s="17">
        <v>0</v>
      </c>
      <c r="H9" s="17">
        <v>5</v>
      </c>
      <c r="I9" s="17">
        <v>-5</v>
      </c>
      <c r="J9" s="17">
        <v>3</v>
      </c>
      <c r="K9" s="17">
        <v>2</v>
      </c>
      <c r="L9" s="15">
        <v>0.2</v>
      </c>
      <c r="M9" s="15">
        <v>0.2</v>
      </c>
      <c r="N9" s="17">
        <v>0</v>
      </c>
      <c r="O9" s="15" t="s">
        <v>1106</v>
      </c>
      <c r="P9" s="15">
        <v>0</v>
      </c>
      <c r="Q9" s="17">
        <f t="shared" si="0"/>
        <v>5</v>
      </c>
      <c r="R9" s="18" t="b">
        <v>0</v>
      </c>
      <c r="S9" s="15" t="s">
        <v>5090</v>
      </c>
      <c r="T9" s="15" t="s">
        <v>4854</v>
      </c>
      <c r="U9" s="17">
        <v>60</v>
      </c>
      <c r="V9" s="15" t="s">
        <v>1107</v>
      </c>
      <c r="W9" s="15">
        <v>5</v>
      </c>
      <c r="X9" s="18" t="b">
        <v>0</v>
      </c>
      <c r="Y9" s="15" t="s">
        <v>1108</v>
      </c>
      <c r="Z9" s="15">
        <v>15.2</v>
      </c>
      <c r="AA9" s="18" t="b">
        <v>0</v>
      </c>
      <c r="AB9" s="15"/>
      <c r="AC9" s="15" t="s">
        <v>1606</v>
      </c>
      <c r="AD9" s="17">
        <v>1</v>
      </c>
      <c r="AE9" s="17">
        <v>3</v>
      </c>
      <c r="AF9" s="17">
        <v>149</v>
      </c>
      <c r="AG9" s="17">
        <v>6784707</v>
      </c>
      <c r="AH9" s="17">
        <v>0</v>
      </c>
      <c r="AI9" s="17">
        <v>5670508</v>
      </c>
      <c r="AJ9" s="17">
        <v>0</v>
      </c>
      <c r="AK9" s="15">
        <v>0</v>
      </c>
      <c r="AL9" s="15">
        <v>24.8</v>
      </c>
      <c r="AM9" s="15" t="s">
        <v>1109</v>
      </c>
      <c r="AN9" s="15"/>
      <c r="AO9" s="17">
        <v>152</v>
      </c>
      <c r="AP9" s="68">
        <v>45121</v>
      </c>
      <c r="AQ9" s="68">
        <v>37059</v>
      </c>
      <c r="AR9" s="18" t="b">
        <v>0</v>
      </c>
      <c r="AS9" s="15" t="s">
        <v>2121</v>
      </c>
      <c r="AT9" s="17">
        <v>2452</v>
      </c>
      <c r="AU9" s="17">
        <v>3</v>
      </c>
      <c r="AV9" s="17">
        <v>6</v>
      </c>
      <c r="AW9" s="17">
        <v>13</v>
      </c>
      <c r="AX9" s="17">
        <v>20</v>
      </c>
      <c r="AY9" s="17">
        <v>0</v>
      </c>
      <c r="AZ9" s="17">
        <v>0</v>
      </c>
      <c r="BA9" s="17">
        <v>0</v>
      </c>
      <c r="BB9" s="17">
        <v>5</v>
      </c>
      <c r="BC9" s="17">
        <v>0</v>
      </c>
      <c r="BD9" s="17">
        <v>0</v>
      </c>
      <c r="BE9" s="17">
        <v>9</v>
      </c>
      <c r="BF9" s="17">
        <v>532</v>
      </c>
      <c r="BG9" s="15">
        <v>499</v>
      </c>
      <c r="BH9" s="15">
        <v>402.6</v>
      </c>
      <c r="BI9" s="15">
        <v>352</v>
      </c>
      <c r="BJ9" s="15">
        <v>125.7</v>
      </c>
      <c r="BK9" s="17">
        <v>82</v>
      </c>
      <c r="BL9" s="17">
        <v>97</v>
      </c>
      <c r="BM9" s="17">
        <v>66</v>
      </c>
      <c r="BN9" s="17">
        <v>148</v>
      </c>
      <c r="BO9" s="17">
        <v>28</v>
      </c>
      <c r="BP9" s="15">
        <v>4.71</v>
      </c>
      <c r="BQ9" s="15">
        <v>1.53</v>
      </c>
      <c r="BR9" s="15">
        <v>6.24</v>
      </c>
      <c r="BS9" s="15">
        <v>17.45</v>
      </c>
      <c r="BT9" s="15"/>
      <c r="BU9" s="15"/>
      <c r="BV9" s="15"/>
      <c r="BW9" s="15"/>
      <c r="BX9" s="15"/>
      <c r="BY9" s="15"/>
      <c r="BZ9" s="15"/>
      <c r="CA9" s="17">
        <v>132</v>
      </c>
      <c r="CB9" s="17">
        <v>58</v>
      </c>
      <c r="CC9" s="17">
        <v>89</v>
      </c>
      <c r="CD9" s="17">
        <v>22</v>
      </c>
      <c r="CE9" s="17">
        <v>90</v>
      </c>
      <c r="CF9" s="17">
        <v>10</v>
      </c>
      <c r="CG9" s="17">
        <v>90</v>
      </c>
      <c r="CH9" s="17">
        <v>19</v>
      </c>
      <c r="CI9" s="17">
        <v>0.17</v>
      </c>
      <c r="CJ9" s="17">
        <v>0</v>
      </c>
      <c r="CK9" s="17">
        <v>0.06</v>
      </c>
      <c r="CL9" s="17">
        <v>0.23</v>
      </c>
      <c r="CM9" s="17">
        <v>0.64</v>
      </c>
      <c r="CN9" s="17">
        <v>0.73</v>
      </c>
      <c r="CO9" s="17">
        <v>84</v>
      </c>
      <c r="CP9" s="17">
        <v>5</v>
      </c>
      <c r="CQ9" s="17">
        <v>822</v>
      </c>
      <c r="CR9" s="17">
        <v>269</v>
      </c>
      <c r="CS9" s="17">
        <v>13</v>
      </c>
      <c r="CT9" s="17">
        <v>3</v>
      </c>
      <c r="CU9" s="17">
        <v>23</v>
      </c>
      <c r="CV9" s="17">
        <v>8</v>
      </c>
      <c r="CW9" s="17">
        <v>1.03</v>
      </c>
      <c r="CX9" s="17">
        <v>0.48</v>
      </c>
      <c r="CY9" s="17">
        <v>5.43</v>
      </c>
      <c r="CZ9" s="15" t="str">
        <f t="shared" si="1"/>
        <v>Jurriën Timber</v>
      </c>
      <c r="DA9" s="15">
        <f>VLOOKUP(CZ9,[1]FINAL!$A$1:$AP$1000,MATCH("Element No.",[1]FINAL!$A$1:$AP$1,0),0)</f>
        <v>5</v>
      </c>
      <c r="DB9" s="15"/>
      <c r="DC9" s="15"/>
      <c r="DD9" s="15"/>
      <c r="DE9" s="15"/>
      <c r="DF9" s="15"/>
    </row>
    <row r="10" spans="1:110" ht="66" thickBot="1">
      <c r="A10" s="18" t="b">
        <v>1</v>
      </c>
      <c r="B10" s="18" t="b">
        <v>0</v>
      </c>
      <c r="C10" s="17">
        <v>0</v>
      </c>
      <c r="D10" s="17">
        <v>0</v>
      </c>
      <c r="E10" s="17">
        <v>440854</v>
      </c>
      <c r="F10" s="17">
        <v>0</v>
      </c>
      <c r="G10" s="17">
        <v>0</v>
      </c>
      <c r="H10" s="17">
        <v>-1</v>
      </c>
      <c r="I10" s="17">
        <v>1</v>
      </c>
      <c r="J10" s="17">
        <v>0</v>
      </c>
      <c r="K10" s="17">
        <v>2</v>
      </c>
      <c r="L10" s="15">
        <v>0</v>
      </c>
      <c r="M10" s="15">
        <v>0</v>
      </c>
      <c r="N10" s="17">
        <v>0</v>
      </c>
      <c r="O10" s="15" t="s">
        <v>676</v>
      </c>
      <c r="P10" s="15">
        <v>0</v>
      </c>
      <c r="Q10" s="17" t="e">
        <f t="shared" si="0"/>
        <v>#N/A</v>
      </c>
      <c r="R10" s="18" t="b">
        <v>0</v>
      </c>
      <c r="S10" s="15" t="s">
        <v>3781</v>
      </c>
      <c r="T10" s="15" t="s">
        <v>3782</v>
      </c>
      <c r="U10" s="17">
        <v>54</v>
      </c>
      <c r="V10" s="15" t="s">
        <v>1016</v>
      </c>
      <c r="W10" s="15">
        <v>0</v>
      </c>
      <c r="X10" s="18" t="b">
        <v>0</v>
      </c>
      <c r="Y10" s="15" t="s">
        <v>1017</v>
      </c>
      <c r="Z10" s="15">
        <v>0</v>
      </c>
      <c r="AA10" s="18" t="b">
        <v>0</v>
      </c>
      <c r="AB10" s="15"/>
      <c r="AC10" s="15" t="s">
        <v>3257</v>
      </c>
      <c r="AD10" s="17">
        <v>1</v>
      </c>
      <c r="AE10" s="17">
        <v>3</v>
      </c>
      <c r="AF10" s="17">
        <v>0</v>
      </c>
      <c r="AG10" s="17">
        <v>1119</v>
      </c>
      <c r="AH10" s="17">
        <v>0</v>
      </c>
      <c r="AI10" s="17">
        <v>10955</v>
      </c>
      <c r="AJ10" s="17">
        <v>0</v>
      </c>
      <c r="AK10" s="15">
        <v>0</v>
      </c>
      <c r="AL10" s="15">
        <v>0</v>
      </c>
      <c r="AM10" s="15" t="s">
        <v>1017</v>
      </c>
      <c r="AN10" s="15"/>
      <c r="AO10" s="17">
        <v>172</v>
      </c>
      <c r="AP10" s="68">
        <v>44949</v>
      </c>
      <c r="AQ10" s="68">
        <v>36571</v>
      </c>
      <c r="AR10" s="18" t="b">
        <v>0</v>
      </c>
      <c r="AS10" s="15" t="s">
        <v>2122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5">
        <v>0</v>
      </c>
      <c r="BH10" s="15">
        <v>0</v>
      </c>
      <c r="BI10" s="15">
        <v>0</v>
      </c>
      <c r="BJ10" s="15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5">
        <v>0</v>
      </c>
      <c r="BQ10" s="15">
        <v>0</v>
      </c>
      <c r="BR10" s="15">
        <v>0</v>
      </c>
      <c r="BS10" s="15">
        <v>0</v>
      </c>
      <c r="BT10" s="15"/>
      <c r="BU10" s="15"/>
      <c r="BV10" s="15"/>
      <c r="BW10" s="15"/>
      <c r="BX10" s="15"/>
      <c r="BY10" s="15"/>
      <c r="BZ10" s="15"/>
      <c r="CA10" s="17">
        <v>825</v>
      </c>
      <c r="CB10" s="17">
        <v>270</v>
      </c>
      <c r="CC10" s="17">
        <v>825</v>
      </c>
      <c r="CD10" s="17">
        <v>270</v>
      </c>
      <c r="CE10" s="17">
        <v>824</v>
      </c>
      <c r="CF10" s="17">
        <v>270</v>
      </c>
      <c r="CG10" s="17">
        <v>825</v>
      </c>
      <c r="CH10" s="17">
        <v>270</v>
      </c>
      <c r="CI10" s="17">
        <v>0</v>
      </c>
      <c r="CJ10" s="17">
        <v>0</v>
      </c>
      <c r="CK10" s="17">
        <v>0</v>
      </c>
      <c r="CL10" s="17">
        <v>0</v>
      </c>
      <c r="CM10" s="17">
        <v>0</v>
      </c>
      <c r="CN10" s="17">
        <v>0</v>
      </c>
      <c r="CO10" s="17">
        <v>165</v>
      </c>
      <c r="CP10" s="17">
        <v>20</v>
      </c>
      <c r="CQ10" s="17">
        <v>804</v>
      </c>
      <c r="CR10" s="17">
        <v>268</v>
      </c>
      <c r="CS10" s="17">
        <v>825</v>
      </c>
      <c r="CT10" s="17">
        <v>270</v>
      </c>
      <c r="CU10" s="17">
        <v>596</v>
      </c>
      <c r="CV10" s="17">
        <v>212</v>
      </c>
      <c r="CW10" s="17">
        <v>0</v>
      </c>
      <c r="CX10" s="17">
        <v>0</v>
      </c>
      <c r="CY10" s="17">
        <v>0</v>
      </c>
      <c r="CZ10" s="15" t="str">
        <f t="shared" si="1"/>
        <v>Jakub Kiwior</v>
      </c>
      <c r="DA10" s="15" t="e">
        <f>VLOOKUP(CZ10,[1]FINAL!$A$1:$AP$1000,MATCH("Element No.",[1]FINAL!$A$1:$AP$1,0),0)</f>
        <v>#N/A</v>
      </c>
      <c r="DB10" s="15"/>
      <c r="DC10" s="15"/>
      <c r="DD10" s="15"/>
      <c r="DE10" s="15"/>
      <c r="DF10" s="15"/>
    </row>
    <row r="11" spans="1:110" ht="40.5" thickBot="1">
      <c r="A11" s="18" t="b">
        <v>1</v>
      </c>
      <c r="B11" s="18" t="b">
        <v>0</v>
      </c>
      <c r="C11" s="15"/>
      <c r="D11" s="15"/>
      <c r="E11" s="17">
        <v>499169</v>
      </c>
      <c r="F11" s="17">
        <v>0</v>
      </c>
      <c r="G11" s="17">
        <v>0</v>
      </c>
      <c r="H11" s="17">
        <v>-5</v>
      </c>
      <c r="I11" s="17">
        <v>5</v>
      </c>
      <c r="J11" s="17">
        <v>0</v>
      </c>
      <c r="K11" s="17">
        <v>2</v>
      </c>
      <c r="L11" s="15">
        <v>4.5</v>
      </c>
      <c r="M11" s="15">
        <v>4.8</v>
      </c>
      <c r="N11" s="17">
        <v>2</v>
      </c>
      <c r="O11" s="15" t="s">
        <v>1414</v>
      </c>
      <c r="P11" s="15">
        <v>3.8</v>
      </c>
      <c r="Q11" s="17">
        <f t="shared" si="0"/>
        <v>7</v>
      </c>
      <c r="R11" s="18" t="b">
        <v>0</v>
      </c>
      <c r="S11" s="15"/>
      <c r="T11" s="15"/>
      <c r="U11" s="17">
        <v>50</v>
      </c>
      <c r="V11" s="15" t="s">
        <v>1611</v>
      </c>
      <c r="W11" s="15">
        <v>1.4</v>
      </c>
      <c r="X11" s="18" t="b">
        <v>0</v>
      </c>
      <c r="Y11" s="15" t="s">
        <v>1612</v>
      </c>
      <c r="Z11" s="15">
        <v>1.9</v>
      </c>
      <c r="AA11" s="18" t="b">
        <v>0</v>
      </c>
      <c r="AB11" s="15"/>
      <c r="AC11" s="15" t="s">
        <v>519</v>
      </c>
      <c r="AD11" s="17">
        <v>1</v>
      </c>
      <c r="AE11" s="17">
        <v>3</v>
      </c>
      <c r="AF11" s="17">
        <v>29</v>
      </c>
      <c r="AG11" s="17">
        <v>216990</v>
      </c>
      <c r="AH11" s="17">
        <v>0</v>
      </c>
      <c r="AI11" s="17">
        <v>478401</v>
      </c>
      <c r="AJ11" s="17">
        <v>0</v>
      </c>
      <c r="AK11" s="15">
        <v>0.8</v>
      </c>
      <c r="AL11" s="15">
        <v>5.8</v>
      </c>
      <c r="AM11" s="15" t="s">
        <v>1612</v>
      </c>
      <c r="AN11" s="15"/>
      <c r="AO11" s="17">
        <v>241</v>
      </c>
      <c r="AP11" s="68">
        <v>44899</v>
      </c>
      <c r="AQ11" s="68">
        <v>38986</v>
      </c>
      <c r="AR11" s="18" t="b">
        <v>0</v>
      </c>
      <c r="AS11" s="15" t="s">
        <v>2123</v>
      </c>
      <c r="AT11" s="17">
        <v>697</v>
      </c>
      <c r="AU11" s="17">
        <v>0</v>
      </c>
      <c r="AV11" s="17">
        <v>0</v>
      </c>
      <c r="AW11" s="17">
        <v>2</v>
      </c>
      <c r="AX11" s="17">
        <v>8</v>
      </c>
      <c r="AY11" s="17">
        <v>0</v>
      </c>
      <c r="AZ11" s="17">
        <v>0</v>
      </c>
      <c r="BA11" s="17">
        <v>0</v>
      </c>
      <c r="BB11" s="17">
        <v>3</v>
      </c>
      <c r="BC11" s="17">
        <v>0</v>
      </c>
      <c r="BD11" s="17">
        <v>0</v>
      </c>
      <c r="BE11" s="17">
        <v>0</v>
      </c>
      <c r="BF11" s="17">
        <v>110</v>
      </c>
      <c r="BG11" s="15">
        <v>73.2</v>
      </c>
      <c r="BH11" s="15">
        <v>74.599999999999994</v>
      </c>
      <c r="BI11" s="15">
        <v>29</v>
      </c>
      <c r="BJ11" s="15">
        <v>17.600000000000001</v>
      </c>
      <c r="BK11" s="17">
        <v>17</v>
      </c>
      <c r="BL11" s="17">
        <v>30</v>
      </c>
      <c r="BM11" s="17">
        <v>8</v>
      </c>
      <c r="BN11" s="17">
        <v>25</v>
      </c>
      <c r="BO11" s="17">
        <v>5</v>
      </c>
      <c r="BP11" s="15">
        <v>0.1</v>
      </c>
      <c r="BQ11" s="15">
        <v>0.2</v>
      </c>
      <c r="BR11" s="15">
        <v>0.3</v>
      </c>
      <c r="BS11" s="15">
        <v>9.01</v>
      </c>
      <c r="BT11" s="15"/>
      <c r="BU11" s="15"/>
      <c r="BV11" s="15"/>
      <c r="BW11" s="15"/>
      <c r="BX11" s="15"/>
      <c r="BY11" s="15"/>
      <c r="BZ11" s="15"/>
      <c r="CA11" s="17">
        <v>410</v>
      </c>
      <c r="CB11" s="17">
        <v>153</v>
      </c>
      <c r="CC11" s="17">
        <v>336</v>
      </c>
      <c r="CD11" s="17">
        <v>115</v>
      </c>
      <c r="CE11" s="17">
        <v>383</v>
      </c>
      <c r="CF11" s="17">
        <v>133</v>
      </c>
      <c r="CG11" s="17">
        <v>403</v>
      </c>
      <c r="CH11" s="17">
        <v>144</v>
      </c>
      <c r="CI11" s="17">
        <v>0.01</v>
      </c>
      <c r="CJ11" s="17">
        <v>0</v>
      </c>
      <c r="CK11" s="17">
        <v>0.03</v>
      </c>
      <c r="CL11" s="17">
        <v>0.04</v>
      </c>
      <c r="CM11" s="17">
        <v>1.1599999999999999</v>
      </c>
      <c r="CN11" s="17">
        <v>1.03</v>
      </c>
      <c r="CO11" s="17">
        <v>268</v>
      </c>
      <c r="CP11" s="17">
        <v>41</v>
      </c>
      <c r="CQ11" s="17">
        <v>80</v>
      </c>
      <c r="CR11" s="17">
        <v>27</v>
      </c>
      <c r="CS11" s="17">
        <v>436</v>
      </c>
      <c r="CT11" s="17">
        <v>159</v>
      </c>
      <c r="CU11" s="17">
        <v>139</v>
      </c>
      <c r="CV11" s="17">
        <v>55</v>
      </c>
      <c r="CW11" s="17">
        <v>0.65</v>
      </c>
      <c r="CX11" s="17">
        <v>0.26</v>
      </c>
      <c r="CY11" s="17">
        <v>3.23</v>
      </c>
      <c r="CZ11" s="15" t="str">
        <f t="shared" si="1"/>
        <v>Myles Lewis-Skelly</v>
      </c>
      <c r="DA11" s="15">
        <f>VLOOKUP(CZ11,[1]FINAL!$A$1:$AP$1000,MATCH("Element No.",[1]FINAL!$A$1:$AP$1,0),0)</f>
        <v>7</v>
      </c>
      <c r="DB11" s="15"/>
      <c r="DC11" s="15"/>
      <c r="DD11" s="15"/>
      <c r="DE11" s="15"/>
      <c r="DF11" s="15"/>
    </row>
    <row r="12" spans="1:110" ht="53.25" thickBot="1">
      <c r="A12" s="18" t="b">
        <v>1</v>
      </c>
      <c r="B12" s="18" t="b">
        <v>0</v>
      </c>
      <c r="C12" s="17">
        <v>0</v>
      </c>
      <c r="D12" s="17">
        <v>0</v>
      </c>
      <c r="E12" s="17">
        <v>198869</v>
      </c>
      <c r="F12" s="17">
        <v>0</v>
      </c>
      <c r="G12" s="17">
        <v>0</v>
      </c>
      <c r="H12" s="17">
        <v>-4</v>
      </c>
      <c r="I12" s="17">
        <v>4</v>
      </c>
      <c r="J12" s="17">
        <v>1</v>
      </c>
      <c r="K12" s="17">
        <v>2</v>
      </c>
      <c r="L12" s="15">
        <v>0</v>
      </c>
      <c r="M12" s="15">
        <v>0</v>
      </c>
      <c r="N12" s="17">
        <v>0</v>
      </c>
      <c r="O12" s="15" t="s">
        <v>527</v>
      </c>
      <c r="P12" s="15">
        <v>1.8</v>
      </c>
      <c r="Q12" s="17">
        <f t="shared" si="0"/>
        <v>10</v>
      </c>
      <c r="R12" s="18" t="b">
        <v>0</v>
      </c>
      <c r="S12" s="15" t="s">
        <v>5091</v>
      </c>
      <c r="T12" s="15" t="s">
        <v>5014</v>
      </c>
      <c r="U12" s="17">
        <v>51</v>
      </c>
      <c r="V12" s="15" t="s">
        <v>528</v>
      </c>
      <c r="W12" s="15">
        <v>3.8</v>
      </c>
      <c r="X12" s="18" t="b">
        <v>0</v>
      </c>
      <c r="Y12" s="15" t="s">
        <v>239</v>
      </c>
      <c r="Z12" s="15">
        <v>0.5</v>
      </c>
      <c r="AA12" s="18" t="b">
        <v>0</v>
      </c>
      <c r="AB12" s="15"/>
      <c r="AC12" s="15" t="s">
        <v>543</v>
      </c>
      <c r="AD12" s="17">
        <v>1</v>
      </c>
      <c r="AE12" s="17">
        <v>3</v>
      </c>
      <c r="AF12" s="17">
        <v>45</v>
      </c>
      <c r="AG12" s="17">
        <v>378865</v>
      </c>
      <c r="AH12" s="17">
        <v>0</v>
      </c>
      <c r="AI12" s="17">
        <v>434751</v>
      </c>
      <c r="AJ12" s="17">
        <v>0</v>
      </c>
      <c r="AK12" s="15">
        <v>0.4</v>
      </c>
      <c r="AL12" s="15">
        <v>8.8000000000000007</v>
      </c>
      <c r="AM12" s="15" t="s">
        <v>239</v>
      </c>
      <c r="AN12" s="15"/>
      <c r="AO12" s="17">
        <v>241</v>
      </c>
      <c r="AP12" s="68">
        <v>44407</v>
      </c>
      <c r="AQ12" s="68">
        <v>35711</v>
      </c>
      <c r="AR12" s="18" t="b">
        <v>0</v>
      </c>
      <c r="AS12" s="15" t="s">
        <v>2124</v>
      </c>
      <c r="AT12" s="17">
        <v>699</v>
      </c>
      <c r="AU12" s="17">
        <v>0</v>
      </c>
      <c r="AV12" s="17">
        <v>1</v>
      </c>
      <c r="AW12" s="17">
        <v>5</v>
      </c>
      <c r="AX12" s="17">
        <v>6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3</v>
      </c>
      <c r="BF12" s="17">
        <v>181</v>
      </c>
      <c r="BG12" s="15">
        <v>154.80000000000001</v>
      </c>
      <c r="BH12" s="15">
        <v>133.4</v>
      </c>
      <c r="BI12" s="15">
        <v>54</v>
      </c>
      <c r="BJ12" s="15">
        <v>34.299999999999997</v>
      </c>
      <c r="BK12" s="17">
        <v>38</v>
      </c>
      <c r="BL12" s="17">
        <v>28</v>
      </c>
      <c r="BM12" s="17">
        <v>15</v>
      </c>
      <c r="BN12" s="17">
        <v>53</v>
      </c>
      <c r="BO12" s="17">
        <v>9</v>
      </c>
      <c r="BP12" s="15">
        <v>0.45</v>
      </c>
      <c r="BQ12" s="15">
        <v>0.69</v>
      </c>
      <c r="BR12" s="15">
        <v>1.1399999999999999</v>
      </c>
      <c r="BS12" s="15">
        <v>8.68</v>
      </c>
      <c r="BT12" s="15"/>
      <c r="BU12" s="15"/>
      <c r="BV12" s="15"/>
      <c r="BW12" s="15"/>
      <c r="BX12" s="15"/>
      <c r="BY12" s="15"/>
      <c r="BZ12" s="15"/>
      <c r="CA12" s="17">
        <v>344</v>
      </c>
      <c r="CB12" s="17">
        <v>130</v>
      </c>
      <c r="CC12" s="17">
        <v>267</v>
      </c>
      <c r="CD12" s="17">
        <v>73</v>
      </c>
      <c r="CE12" s="17">
        <v>344</v>
      </c>
      <c r="CF12" s="17">
        <v>113</v>
      </c>
      <c r="CG12" s="17">
        <v>355</v>
      </c>
      <c r="CH12" s="17">
        <v>118</v>
      </c>
      <c r="CI12" s="17">
        <v>0.06</v>
      </c>
      <c r="CJ12" s="17">
        <v>0</v>
      </c>
      <c r="CK12" s="17">
        <v>0.09</v>
      </c>
      <c r="CL12" s="17">
        <v>0.15</v>
      </c>
      <c r="CM12" s="17">
        <v>1.1200000000000001</v>
      </c>
      <c r="CN12" s="17">
        <v>0.77</v>
      </c>
      <c r="CO12" s="17">
        <v>226</v>
      </c>
      <c r="CP12" s="17">
        <v>33</v>
      </c>
      <c r="CQ12" s="17">
        <v>206</v>
      </c>
      <c r="CR12" s="17">
        <v>72</v>
      </c>
      <c r="CS12" s="17">
        <v>81</v>
      </c>
      <c r="CT12" s="17">
        <v>29</v>
      </c>
      <c r="CU12" s="17">
        <v>269</v>
      </c>
      <c r="CV12" s="17">
        <v>100</v>
      </c>
      <c r="CW12" s="17">
        <v>1.1599999999999999</v>
      </c>
      <c r="CX12" s="17">
        <v>0.64</v>
      </c>
      <c r="CY12" s="17">
        <v>6.82</v>
      </c>
      <c r="CZ12" s="15" t="str">
        <f t="shared" si="1"/>
        <v>Benjamin White</v>
      </c>
      <c r="DA12" s="15">
        <f>VLOOKUP(CZ12,[1]FINAL!$A$1:$AP$1000,MATCH("Element No.",[1]FINAL!$A$1:$AP$1,0),0)</f>
        <v>10</v>
      </c>
      <c r="DB12" s="15"/>
      <c r="DC12" s="15"/>
      <c r="DD12" s="15"/>
      <c r="DE12" s="15"/>
      <c r="DF12" s="15"/>
    </row>
    <row r="13" spans="1:110" ht="27.75" thickBot="1">
      <c r="A13" s="18" t="b">
        <v>1</v>
      </c>
      <c r="B13" s="18" t="b">
        <v>0</v>
      </c>
      <c r="C13" s="15"/>
      <c r="D13" s="15"/>
      <c r="E13" s="17">
        <v>563324</v>
      </c>
      <c r="F13" s="17">
        <v>0</v>
      </c>
      <c r="G13" s="17">
        <v>0</v>
      </c>
      <c r="H13" s="17">
        <v>-3</v>
      </c>
      <c r="I13" s="17">
        <v>3</v>
      </c>
      <c r="J13" s="17">
        <v>0</v>
      </c>
      <c r="K13" s="17">
        <v>2</v>
      </c>
      <c r="L13" s="15">
        <v>1</v>
      </c>
      <c r="M13" s="15">
        <v>1</v>
      </c>
      <c r="N13" s="17">
        <v>0</v>
      </c>
      <c r="O13" s="15" t="s">
        <v>2082</v>
      </c>
      <c r="P13" s="15">
        <v>0</v>
      </c>
      <c r="Q13" s="17" t="e">
        <f t="shared" si="0"/>
        <v>#N/A</v>
      </c>
      <c r="R13" s="18" t="b">
        <v>0</v>
      </c>
      <c r="S13" s="15"/>
      <c r="T13" s="15"/>
      <c r="U13" s="17">
        <v>37</v>
      </c>
      <c r="V13" s="15" t="s">
        <v>2083</v>
      </c>
      <c r="W13" s="15">
        <v>0</v>
      </c>
      <c r="X13" s="18" t="b">
        <v>0</v>
      </c>
      <c r="Y13" s="15" t="s">
        <v>1519</v>
      </c>
      <c r="Z13" s="15">
        <v>0.5</v>
      </c>
      <c r="AA13" s="18" t="b">
        <v>0</v>
      </c>
      <c r="AB13" s="15"/>
      <c r="AC13" s="15" t="s">
        <v>519</v>
      </c>
      <c r="AD13" s="17">
        <v>1</v>
      </c>
      <c r="AE13" s="17">
        <v>3</v>
      </c>
      <c r="AF13" s="17">
        <v>0</v>
      </c>
      <c r="AG13" s="17">
        <v>65565</v>
      </c>
      <c r="AH13" s="17">
        <v>0</v>
      </c>
      <c r="AI13" s="17">
        <v>85106</v>
      </c>
      <c r="AJ13" s="17">
        <v>0</v>
      </c>
      <c r="AK13" s="15">
        <v>0</v>
      </c>
      <c r="AL13" s="15">
        <v>0</v>
      </c>
      <c r="AM13" s="15" t="s">
        <v>1519</v>
      </c>
      <c r="AN13" s="15"/>
      <c r="AO13" s="15"/>
      <c r="AP13" s="15"/>
      <c r="AQ13" s="15"/>
      <c r="AR13" s="18" t="b">
        <v>0</v>
      </c>
      <c r="AS13" s="15" t="s">
        <v>2126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5">
        <v>0</v>
      </c>
      <c r="BH13" s="15">
        <v>0</v>
      </c>
      <c r="BI13" s="15">
        <v>0</v>
      </c>
      <c r="BJ13" s="15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5">
        <v>0</v>
      </c>
      <c r="BQ13" s="15">
        <v>0</v>
      </c>
      <c r="BR13" s="15">
        <v>0</v>
      </c>
      <c r="BS13" s="15">
        <v>0</v>
      </c>
      <c r="BT13" s="15"/>
      <c r="BU13" s="15"/>
      <c r="BV13" s="15"/>
      <c r="BW13" s="15"/>
      <c r="BX13" s="15"/>
      <c r="BY13" s="15"/>
      <c r="BZ13" s="15"/>
      <c r="CA13" s="17">
        <v>529</v>
      </c>
      <c r="CB13" s="17">
        <v>186</v>
      </c>
      <c r="CC13" s="17">
        <v>510</v>
      </c>
      <c r="CD13" s="17">
        <v>185</v>
      </c>
      <c r="CE13" s="17">
        <v>478</v>
      </c>
      <c r="CF13" s="17">
        <v>180</v>
      </c>
      <c r="CG13" s="17">
        <v>532</v>
      </c>
      <c r="CH13" s="17">
        <v>186</v>
      </c>
      <c r="CI13" s="17">
        <v>0</v>
      </c>
      <c r="CJ13" s="17">
        <v>0</v>
      </c>
      <c r="CK13" s="17">
        <v>0</v>
      </c>
      <c r="CL13" s="17">
        <v>0</v>
      </c>
      <c r="CM13" s="17">
        <v>0</v>
      </c>
      <c r="CN13" s="17">
        <v>0</v>
      </c>
      <c r="CO13" s="17">
        <v>838</v>
      </c>
      <c r="CP13" s="17">
        <v>267</v>
      </c>
      <c r="CQ13" s="17">
        <v>404</v>
      </c>
      <c r="CR13" s="17">
        <v>141</v>
      </c>
      <c r="CS13" s="17">
        <v>540</v>
      </c>
      <c r="CT13" s="17">
        <v>186</v>
      </c>
      <c r="CU13" s="17">
        <v>279</v>
      </c>
      <c r="CV13" s="17">
        <v>105</v>
      </c>
      <c r="CW13" s="17">
        <v>0</v>
      </c>
      <c r="CX13" s="17">
        <v>0</v>
      </c>
      <c r="CY13" s="17">
        <v>0</v>
      </c>
      <c r="CZ13" s="15" t="str">
        <f t="shared" si="1"/>
        <v>Brayden Clarke</v>
      </c>
      <c r="DA13" s="15" t="e">
        <f>VLOOKUP(CZ13,[1]FINAL!$A$1:$AP$1000,MATCH("Element No.",[1]FINAL!$A$1:$AP$1,0),0)</f>
        <v>#N/A</v>
      </c>
      <c r="DB13" s="15"/>
      <c r="DC13" s="15"/>
      <c r="DD13" s="15"/>
      <c r="DE13" s="15"/>
      <c r="DF13" s="15"/>
    </row>
    <row r="14" spans="1:110" ht="78.75" thickBot="1">
      <c r="A14" s="18" t="b">
        <v>1</v>
      </c>
      <c r="B14" s="18" t="b">
        <v>0</v>
      </c>
      <c r="C14" s="17">
        <v>0</v>
      </c>
      <c r="D14" s="17">
        <v>0</v>
      </c>
      <c r="E14" s="17">
        <v>588793</v>
      </c>
      <c r="F14" s="17">
        <v>0</v>
      </c>
      <c r="G14" s="17">
        <v>0</v>
      </c>
      <c r="H14" s="17">
        <v>-1</v>
      </c>
      <c r="I14" s="17">
        <v>1</v>
      </c>
      <c r="J14" s="17">
        <v>0</v>
      </c>
      <c r="K14" s="17">
        <v>2</v>
      </c>
      <c r="L14" s="15">
        <v>0</v>
      </c>
      <c r="M14" s="15">
        <v>0</v>
      </c>
      <c r="N14" s="17">
        <v>0</v>
      </c>
      <c r="O14" s="15" t="s">
        <v>1822</v>
      </c>
      <c r="P14" s="15">
        <v>0</v>
      </c>
      <c r="Q14" s="17" t="e">
        <f t="shared" si="0"/>
        <v>#N/A</v>
      </c>
      <c r="R14" s="18" t="b">
        <v>0</v>
      </c>
      <c r="S14" s="15" t="s">
        <v>4020</v>
      </c>
      <c r="T14" s="15" t="s">
        <v>4021</v>
      </c>
      <c r="U14" s="17">
        <v>39</v>
      </c>
      <c r="V14" s="15" t="s">
        <v>1823</v>
      </c>
      <c r="W14" s="15">
        <v>0</v>
      </c>
      <c r="X14" s="18" t="b">
        <v>0</v>
      </c>
      <c r="Y14" s="15" t="s">
        <v>1824</v>
      </c>
      <c r="Z14" s="15">
        <v>0.1</v>
      </c>
      <c r="AA14" s="18" t="b">
        <v>0</v>
      </c>
      <c r="AB14" s="15"/>
      <c r="AC14" s="15" t="s">
        <v>3257</v>
      </c>
      <c r="AD14" s="17">
        <v>1</v>
      </c>
      <c r="AE14" s="17">
        <v>3</v>
      </c>
      <c r="AF14" s="17">
        <v>0</v>
      </c>
      <c r="AG14" s="17">
        <v>10218</v>
      </c>
      <c r="AH14" s="17">
        <v>0</v>
      </c>
      <c r="AI14" s="17">
        <v>22844</v>
      </c>
      <c r="AJ14" s="17">
        <v>0</v>
      </c>
      <c r="AK14" s="15">
        <v>0</v>
      </c>
      <c r="AL14" s="15">
        <v>0</v>
      </c>
      <c r="AM14" s="15" t="s">
        <v>1824</v>
      </c>
      <c r="AN14" s="15"/>
      <c r="AO14" s="15"/>
      <c r="AP14" s="15"/>
      <c r="AQ14" s="15"/>
      <c r="AR14" s="18" t="b">
        <v>0</v>
      </c>
      <c r="AS14" s="15" t="s">
        <v>2127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5">
        <v>0</v>
      </c>
      <c r="BH14" s="15">
        <v>0</v>
      </c>
      <c r="BI14" s="15">
        <v>0</v>
      </c>
      <c r="BJ14" s="15">
        <v>0</v>
      </c>
      <c r="BK14" s="17">
        <v>0</v>
      </c>
      <c r="BL14" s="17">
        <v>0</v>
      </c>
      <c r="BM14" s="17">
        <v>0</v>
      </c>
      <c r="BN14" s="17">
        <v>0</v>
      </c>
      <c r="BO14" s="17">
        <v>0</v>
      </c>
      <c r="BP14" s="15">
        <v>0</v>
      </c>
      <c r="BQ14" s="15">
        <v>0</v>
      </c>
      <c r="BR14" s="15">
        <v>0</v>
      </c>
      <c r="BS14" s="15">
        <v>0</v>
      </c>
      <c r="BT14" s="15"/>
      <c r="BU14" s="15"/>
      <c r="BV14" s="15"/>
      <c r="BW14" s="15"/>
      <c r="BX14" s="15"/>
      <c r="BY14" s="15"/>
      <c r="BZ14" s="15"/>
      <c r="CA14" s="17">
        <v>577</v>
      </c>
      <c r="CB14" s="17">
        <v>210</v>
      </c>
      <c r="CC14" s="17">
        <v>563</v>
      </c>
      <c r="CD14" s="17">
        <v>209</v>
      </c>
      <c r="CE14" s="17">
        <v>532</v>
      </c>
      <c r="CF14" s="17">
        <v>205</v>
      </c>
      <c r="CG14" s="17">
        <v>580</v>
      </c>
      <c r="CH14" s="17">
        <v>210</v>
      </c>
      <c r="CI14" s="17">
        <v>0</v>
      </c>
      <c r="CJ14" s="17">
        <v>0</v>
      </c>
      <c r="CK14" s="17">
        <v>0</v>
      </c>
      <c r="CL14" s="17">
        <v>0</v>
      </c>
      <c r="CM14" s="17">
        <v>0</v>
      </c>
      <c r="CN14" s="17">
        <v>0</v>
      </c>
      <c r="CO14" s="17">
        <v>798</v>
      </c>
      <c r="CP14" s="17">
        <v>232</v>
      </c>
      <c r="CQ14" s="17">
        <v>461</v>
      </c>
      <c r="CR14" s="17">
        <v>172</v>
      </c>
      <c r="CS14" s="17">
        <v>588</v>
      </c>
      <c r="CT14" s="17">
        <v>210</v>
      </c>
      <c r="CU14" s="17">
        <v>501</v>
      </c>
      <c r="CV14" s="17">
        <v>180</v>
      </c>
      <c r="CW14" s="17">
        <v>0</v>
      </c>
      <c r="CX14" s="17">
        <v>0</v>
      </c>
      <c r="CY14" s="17">
        <v>0</v>
      </c>
      <c r="CZ14" s="15" t="str">
        <f t="shared" si="1"/>
        <v>Maldini Kacurri</v>
      </c>
      <c r="DA14" s="15" t="e">
        <f>VLOOKUP(CZ14,[1]FINAL!$A$1:$AP$1000,MATCH("Element No.",[1]FINAL!$A$1:$AP$1,0),0)</f>
        <v>#N/A</v>
      </c>
      <c r="DB14" s="15"/>
      <c r="DC14" s="15"/>
      <c r="DD14" s="15"/>
      <c r="DE14" s="15"/>
      <c r="DF14" s="15"/>
    </row>
    <row r="15" spans="1:110" ht="27.75" thickBot="1">
      <c r="A15" s="18" t="b">
        <v>1</v>
      </c>
      <c r="B15" s="18" t="b">
        <v>0</v>
      </c>
      <c r="C15" s="15"/>
      <c r="D15" s="15"/>
      <c r="E15" s="17">
        <v>499167</v>
      </c>
      <c r="F15" s="17">
        <v>0</v>
      </c>
      <c r="G15" s="17">
        <v>0</v>
      </c>
      <c r="H15" s="17">
        <v>-3</v>
      </c>
      <c r="I15" s="17">
        <v>3</v>
      </c>
      <c r="J15" s="17">
        <v>0</v>
      </c>
      <c r="K15" s="17">
        <v>2</v>
      </c>
      <c r="L15" s="15">
        <v>1</v>
      </c>
      <c r="M15" s="15">
        <v>1</v>
      </c>
      <c r="N15" s="17">
        <v>0</v>
      </c>
      <c r="O15" s="15" t="s">
        <v>632</v>
      </c>
      <c r="P15" s="15">
        <v>0</v>
      </c>
      <c r="Q15" s="17" t="e">
        <f t="shared" si="0"/>
        <v>#N/A</v>
      </c>
      <c r="R15" s="18" t="b">
        <v>0</v>
      </c>
      <c r="S15" s="15"/>
      <c r="T15" s="15"/>
      <c r="U15" s="17">
        <v>37</v>
      </c>
      <c r="V15" s="15" t="s">
        <v>1840</v>
      </c>
      <c r="W15" s="15">
        <v>0</v>
      </c>
      <c r="X15" s="18" t="b">
        <v>0</v>
      </c>
      <c r="Y15" s="15" t="s">
        <v>1841</v>
      </c>
      <c r="Z15" s="15">
        <v>0.2</v>
      </c>
      <c r="AA15" s="18" t="b">
        <v>0</v>
      </c>
      <c r="AB15" s="15"/>
      <c r="AC15" s="15" t="s">
        <v>519</v>
      </c>
      <c r="AD15" s="17">
        <v>1</v>
      </c>
      <c r="AE15" s="17">
        <v>3</v>
      </c>
      <c r="AF15" s="17">
        <v>0</v>
      </c>
      <c r="AG15" s="17">
        <v>34995</v>
      </c>
      <c r="AH15" s="17">
        <v>0</v>
      </c>
      <c r="AI15" s="17">
        <v>35855</v>
      </c>
      <c r="AJ15" s="17">
        <v>0</v>
      </c>
      <c r="AK15" s="15">
        <v>0</v>
      </c>
      <c r="AL15" s="15">
        <v>0</v>
      </c>
      <c r="AM15" s="15" t="s">
        <v>1841</v>
      </c>
      <c r="AN15" s="15"/>
      <c r="AO15" s="17">
        <v>241</v>
      </c>
      <c r="AP15" s="68">
        <v>45497</v>
      </c>
      <c r="AQ15" s="68">
        <v>38924</v>
      </c>
      <c r="AR15" s="18" t="b">
        <v>0</v>
      </c>
      <c r="AS15" s="15" t="s">
        <v>2128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5">
        <v>0</v>
      </c>
      <c r="BH15" s="15">
        <v>0</v>
      </c>
      <c r="BI15" s="15">
        <v>0</v>
      </c>
      <c r="BJ15" s="15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5">
        <v>0</v>
      </c>
      <c r="BQ15" s="15">
        <v>0</v>
      </c>
      <c r="BR15" s="15">
        <v>0</v>
      </c>
      <c r="BS15" s="15">
        <v>0</v>
      </c>
      <c r="BT15" s="15"/>
      <c r="BU15" s="15"/>
      <c r="BV15" s="15"/>
      <c r="BW15" s="15"/>
      <c r="BX15" s="15"/>
      <c r="BY15" s="15"/>
      <c r="BZ15" s="15"/>
      <c r="CA15" s="17">
        <v>528</v>
      </c>
      <c r="CB15" s="17">
        <v>185</v>
      </c>
      <c r="CC15" s="17">
        <v>508</v>
      </c>
      <c r="CD15" s="17">
        <v>183</v>
      </c>
      <c r="CE15" s="17">
        <v>476</v>
      </c>
      <c r="CF15" s="17">
        <v>178</v>
      </c>
      <c r="CG15" s="17">
        <v>531</v>
      </c>
      <c r="CH15" s="17">
        <v>185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836</v>
      </c>
      <c r="CP15" s="17">
        <v>265</v>
      </c>
      <c r="CQ15" s="17">
        <v>402</v>
      </c>
      <c r="CR15" s="17">
        <v>139</v>
      </c>
      <c r="CS15" s="17">
        <v>539</v>
      </c>
      <c r="CT15" s="17">
        <v>185</v>
      </c>
      <c r="CU15" s="17">
        <v>364</v>
      </c>
      <c r="CV15" s="17">
        <v>132</v>
      </c>
      <c r="CW15" s="17">
        <v>0</v>
      </c>
      <c r="CX15" s="17">
        <v>0</v>
      </c>
      <c r="CY15" s="17">
        <v>0</v>
      </c>
      <c r="CZ15" s="15" t="str">
        <f t="shared" si="1"/>
        <v>Josh Nichols</v>
      </c>
      <c r="DA15" s="15" t="e">
        <f>VLOOKUP(CZ15,[1]FINAL!$A$1:$AP$1000,MATCH("Element No.",[1]FINAL!$A$1:$AP$1,0),0)</f>
        <v>#N/A</v>
      </c>
      <c r="DB15" s="15"/>
      <c r="DC15" s="15"/>
      <c r="DD15" s="15"/>
      <c r="DE15" s="15"/>
      <c r="DF15" s="15"/>
    </row>
    <row r="16" spans="1:110" ht="40.5" thickBot="1">
      <c r="A16" s="18" t="b">
        <v>1</v>
      </c>
      <c r="B16" s="18" t="b">
        <v>0</v>
      </c>
      <c r="C16" s="17">
        <v>100</v>
      </c>
      <c r="D16" s="17">
        <v>100</v>
      </c>
      <c r="E16" s="17">
        <v>223340</v>
      </c>
      <c r="F16" s="17">
        <v>0</v>
      </c>
      <c r="G16" s="17">
        <v>0</v>
      </c>
      <c r="H16" s="17">
        <v>0</v>
      </c>
      <c r="I16" s="17">
        <v>0</v>
      </c>
      <c r="J16" s="17">
        <v>3</v>
      </c>
      <c r="K16" s="17">
        <v>3</v>
      </c>
      <c r="L16" s="15">
        <v>7</v>
      </c>
      <c r="M16" s="15">
        <v>6.8</v>
      </c>
      <c r="N16" s="17">
        <v>0</v>
      </c>
      <c r="O16" s="15" t="s">
        <v>533</v>
      </c>
      <c r="P16" s="15">
        <v>5.8</v>
      </c>
      <c r="Q16" s="17">
        <f t="shared" si="0"/>
        <v>12</v>
      </c>
      <c r="R16" s="18" t="b">
        <v>0</v>
      </c>
      <c r="S16" s="15"/>
      <c r="T16" s="15" t="s">
        <v>4883</v>
      </c>
      <c r="U16" s="17">
        <v>100</v>
      </c>
      <c r="V16" s="15" t="s">
        <v>534</v>
      </c>
      <c r="W16" s="15">
        <v>5.0999999999999996</v>
      </c>
      <c r="X16" s="18" t="b">
        <v>0</v>
      </c>
      <c r="Y16" s="15" t="s">
        <v>223</v>
      </c>
      <c r="Z16" s="15">
        <v>11.6</v>
      </c>
      <c r="AA16" s="18" t="b">
        <v>0</v>
      </c>
      <c r="AB16" s="15"/>
      <c r="AC16" s="15" t="s">
        <v>519</v>
      </c>
      <c r="AD16" s="17">
        <v>1</v>
      </c>
      <c r="AE16" s="17">
        <v>3</v>
      </c>
      <c r="AF16" s="17">
        <v>157</v>
      </c>
      <c r="AG16" s="17">
        <v>5027975</v>
      </c>
      <c r="AH16" s="17">
        <v>0</v>
      </c>
      <c r="AI16" s="17">
        <v>5509494</v>
      </c>
      <c r="AJ16" s="17">
        <v>0</v>
      </c>
      <c r="AK16" s="15">
        <v>0.6</v>
      </c>
      <c r="AL16" s="15">
        <v>15.7</v>
      </c>
      <c r="AM16" s="15" t="s">
        <v>223</v>
      </c>
      <c r="AN16" s="15"/>
      <c r="AO16" s="17">
        <v>241</v>
      </c>
      <c r="AP16" s="68">
        <v>43432</v>
      </c>
      <c r="AQ16" s="68">
        <v>37139</v>
      </c>
      <c r="AR16" s="18" t="b">
        <v>0</v>
      </c>
      <c r="AS16" s="15" t="s">
        <v>2129</v>
      </c>
      <c r="AT16" s="17">
        <v>2218</v>
      </c>
      <c r="AU16" s="17">
        <v>7</v>
      </c>
      <c r="AV16" s="17">
        <v>10</v>
      </c>
      <c r="AW16" s="17">
        <v>12</v>
      </c>
      <c r="AX16" s="17">
        <v>16</v>
      </c>
      <c r="AY16" s="17">
        <v>0</v>
      </c>
      <c r="AZ16" s="17">
        <v>0</v>
      </c>
      <c r="BA16" s="17">
        <v>0</v>
      </c>
      <c r="BB16" s="17">
        <v>2</v>
      </c>
      <c r="BC16" s="17">
        <v>0</v>
      </c>
      <c r="BD16" s="17">
        <v>0</v>
      </c>
      <c r="BE16" s="17">
        <v>18</v>
      </c>
      <c r="BF16" s="17">
        <v>570</v>
      </c>
      <c r="BG16" s="15">
        <v>627</v>
      </c>
      <c r="BH16" s="15">
        <v>847.6</v>
      </c>
      <c r="BI16" s="15">
        <v>828</v>
      </c>
      <c r="BJ16" s="15">
        <v>230.6</v>
      </c>
      <c r="BK16" s="17">
        <v>28</v>
      </c>
      <c r="BL16" s="17">
        <v>116</v>
      </c>
      <c r="BM16" s="17">
        <v>40</v>
      </c>
      <c r="BN16" s="17">
        <v>184</v>
      </c>
      <c r="BO16" s="17">
        <v>25</v>
      </c>
      <c r="BP16" s="15">
        <v>7.57</v>
      </c>
      <c r="BQ16" s="15">
        <v>7.16</v>
      </c>
      <c r="BR16" s="15">
        <v>14.73</v>
      </c>
      <c r="BS16" s="15">
        <v>15.57</v>
      </c>
      <c r="BT16" s="17">
        <v>2</v>
      </c>
      <c r="BU16" s="15"/>
      <c r="BV16" s="17">
        <v>2</v>
      </c>
      <c r="BW16" s="15"/>
      <c r="BX16" s="17">
        <v>1</v>
      </c>
      <c r="BY16" s="15"/>
      <c r="BZ16" s="15"/>
      <c r="CA16" s="17">
        <v>74</v>
      </c>
      <c r="CB16" s="17">
        <v>22</v>
      </c>
      <c r="CC16" s="17">
        <v>12</v>
      </c>
      <c r="CD16" s="17">
        <v>11</v>
      </c>
      <c r="CE16" s="17">
        <v>11</v>
      </c>
      <c r="CF16" s="17">
        <v>6</v>
      </c>
      <c r="CG16" s="17">
        <v>11</v>
      </c>
      <c r="CH16" s="17">
        <v>8</v>
      </c>
      <c r="CI16" s="17">
        <v>0.31</v>
      </c>
      <c r="CJ16" s="17">
        <v>0</v>
      </c>
      <c r="CK16" s="17">
        <v>0.28999999999999998</v>
      </c>
      <c r="CL16" s="17">
        <v>0.6</v>
      </c>
      <c r="CM16" s="17">
        <v>0.63</v>
      </c>
      <c r="CN16" s="17">
        <v>0.65</v>
      </c>
      <c r="CO16" s="17">
        <v>6</v>
      </c>
      <c r="CP16" s="17">
        <v>4</v>
      </c>
      <c r="CQ16" s="17">
        <v>13</v>
      </c>
      <c r="CR16" s="17">
        <v>7</v>
      </c>
      <c r="CS16" s="17">
        <v>12</v>
      </c>
      <c r="CT16" s="17">
        <v>6</v>
      </c>
      <c r="CU16" s="17">
        <v>35</v>
      </c>
      <c r="CV16" s="17">
        <v>12</v>
      </c>
      <c r="CW16" s="17">
        <v>1.01</v>
      </c>
      <c r="CX16" s="17">
        <v>0.49</v>
      </c>
      <c r="CY16" s="17">
        <v>7.47</v>
      </c>
      <c r="CZ16" s="15" t="str">
        <f t="shared" si="1"/>
        <v>Bukayo Saka</v>
      </c>
      <c r="DA16" s="15">
        <f>VLOOKUP(CZ16,[1]FINAL!$A$1:$AP$1000,MATCH("Element No.",[1]FINAL!$A$1:$AP$1,0),0)</f>
        <v>12</v>
      </c>
      <c r="DB16" s="15"/>
      <c r="DC16" s="15"/>
      <c r="DD16" s="15"/>
      <c r="DE16" s="15"/>
      <c r="DF16" s="15"/>
    </row>
    <row r="17" spans="1:110" ht="40.5" thickBot="1">
      <c r="A17" s="18" t="b">
        <v>1</v>
      </c>
      <c r="B17" s="18" t="b">
        <v>0</v>
      </c>
      <c r="C17" s="17">
        <v>100</v>
      </c>
      <c r="D17" s="17">
        <v>100</v>
      </c>
      <c r="E17" s="17">
        <v>184029</v>
      </c>
      <c r="F17" s="17">
        <v>0</v>
      </c>
      <c r="G17" s="17">
        <v>0</v>
      </c>
      <c r="H17" s="17">
        <v>-2</v>
      </c>
      <c r="I17" s="17">
        <v>2</v>
      </c>
      <c r="J17" s="17">
        <v>1</v>
      </c>
      <c r="K17" s="17">
        <v>3</v>
      </c>
      <c r="L17" s="15">
        <v>3.5</v>
      </c>
      <c r="M17" s="15">
        <v>2.8</v>
      </c>
      <c r="N17" s="17">
        <v>0</v>
      </c>
      <c r="O17" s="15" t="s">
        <v>523</v>
      </c>
      <c r="P17" s="15">
        <v>1.8</v>
      </c>
      <c r="Q17" s="17">
        <f t="shared" si="0"/>
        <v>15</v>
      </c>
      <c r="R17" s="18" t="b">
        <v>0</v>
      </c>
      <c r="S17" s="15"/>
      <c r="T17" s="15" t="s">
        <v>4984</v>
      </c>
      <c r="U17" s="17">
        <v>78</v>
      </c>
      <c r="V17" s="15" t="s">
        <v>524</v>
      </c>
      <c r="W17" s="15">
        <v>3.1</v>
      </c>
      <c r="X17" s="18" t="b">
        <v>0</v>
      </c>
      <c r="Y17" s="15" t="s">
        <v>218</v>
      </c>
      <c r="Z17" s="15">
        <v>1.7</v>
      </c>
      <c r="AA17" s="18" t="b">
        <v>0</v>
      </c>
      <c r="AB17" s="15"/>
      <c r="AC17" s="15" t="s">
        <v>519</v>
      </c>
      <c r="AD17" s="17">
        <v>1</v>
      </c>
      <c r="AE17" s="17">
        <v>3</v>
      </c>
      <c r="AF17" s="17">
        <v>74</v>
      </c>
      <c r="AG17" s="17">
        <v>409252</v>
      </c>
      <c r="AH17" s="17">
        <v>0</v>
      </c>
      <c r="AI17" s="17">
        <v>664528</v>
      </c>
      <c r="AJ17" s="17">
        <v>0</v>
      </c>
      <c r="AK17" s="15">
        <v>0.2</v>
      </c>
      <c r="AL17" s="15">
        <v>9.5</v>
      </c>
      <c r="AM17" s="15" t="s">
        <v>218</v>
      </c>
      <c r="AN17" s="15"/>
      <c r="AO17" s="17">
        <v>161</v>
      </c>
      <c r="AP17" s="68">
        <v>44428</v>
      </c>
      <c r="AQ17" s="68">
        <v>36146</v>
      </c>
      <c r="AR17" s="18" t="b">
        <v>0</v>
      </c>
      <c r="AS17" s="15" t="s">
        <v>2130</v>
      </c>
      <c r="AT17" s="17">
        <v>1363</v>
      </c>
      <c r="AU17" s="17">
        <v>1</v>
      </c>
      <c r="AV17" s="17">
        <v>7</v>
      </c>
      <c r="AW17" s="17">
        <v>6</v>
      </c>
      <c r="AX17" s="17">
        <v>13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5</v>
      </c>
      <c r="BF17" s="17">
        <v>306</v>
      </c>
      <c r="BG17" s="15">
        <v>311.8</v>
      </c>
      <c r="BH17" s="15">
        <v>564.4</v>
      </c>
      <c r="BI17" s="15">
        <v>168</v>
      </c>
      <c r="BJ17" s="15">
        <v>104.4</v>
      </c>
      <c r="BK17" s="17">
        <v>13</v>
      </c>
      <c r="BL17" s="17">
        <v>70</v>
      </c>
      <c r="BM17" s="17">
        <v>19</v>
      </c>
      <c r="BN17" s="17">
        <v>102</v>
      </c>
      <c r="BO17" s="17">
        <v>16</v>
      </c>
      <c r="BP17" s="15">
        <v>1.25</v>
      </c>
      <c r="BQ17" s="15">
        <v>3.65</v>
      </c>
      <c r="BR17" s="15">
        <v>4.9000000000000004</v>
      </c>
      <c r="BS17" s="15">
        <v>16.2</v>
      </c>
      <c r="BT17" s="17">
        <v>4</v>
      </c>
      <c r="BU17" s="15"/>
      <c r="BV17" s="15"/>
      <c r="BW17" s="15"/>
      <c r="BX17" s="17">
        <v>3</v>
      </c>
      <c r="BY17" s="15"/>
      <c r="BZ17" s="15"/>
      <c r="CA17" s="17">
        <v>238</v>
      </c>
      <c r="CB17" s="17">
        <v>100</v>
      </c>
      <c r="CC17" s="17">
        <v>44</v>
      </c>
      <c r="CD17" s="17">
        <v>38</v>
      </c>
      <c r="CE17" s="17">
        <v>218</v>
      </c>
      <c r="CF17" s="17">
        <v>117</v>
      </c>
      <c r="CG17" s="17">
        <v>138</v>
      </c>
      <c r="CH17" s="17">
        <v>75</v>
      </c>
      <c r="CI17" s="17">
        <v>0.08</v>
      </c>
      <c r="CJ17" s="17">
        <v>0</v>
      </c>
      <c r="CK17" s="17">
        <v>0.24</v>
      </c>
      <c r="CL17" s="17">
        <v>0.32</v>
      </c>
      <c r="CM17" s="17">
        <v>1.07</v>
      </c>
      <c r="CN17" s="17">
        <v>0.86</v>
      </c>
      <c r="CO17" s="17">
        <v>19</v>
      </c>
      <c r="CP17" s="17">
        <v>13</v>
      </c>
      <c r="CQ17" s="17">
        <v>214</v>
      </c>
      <c r="CR17" s="17">
        <v>95</v>
      </c>
      <c r="CS17" s="17">
        <v>187</v>
      </c>
      <c r="CT17" s="17">
        <v>73</v>
      </c>
      <c r="CU17" s="17">
        <v>156</v>
      </c>
      <c r="CV17" s="17">
        <v>50</v>
      </c>
      <c r="CW17" s="17">
        <v>1.06</v>
      </c>
      <c r="CX17" s="17">
        <v>0.4</v>
      </c>
      <c r="CY17" s="17">
        <v>6.74</v>
      </c>
      <c r="CZ17" s="15" t="str">
        <f t="shared" si="1"/>
        <v>Martin Ødegaard</v>
      </c>
      <c r="DA17" s="15">
        <f>VLOOKUP(CZ17,[1]FINAL!$A$1:$AP$1000,MATCH("Element No.",[1]FINAL!$A$1:$AP$1,0),0)</f>
        <v>15</v>
      </c>
      <c r="DB17" s="15"/>
      <c r="DC17" s="15"/>
      <c r="DD17" s="15"/>
      <c r="DE17" s="15"/>
      <c r="DF17" s="15"/>
    </row>
    <row r="18" spans="1:110" ht="40.5" thickBot="1">
      <c r="A18" s="18" t="b">
        <v>1</v>
      </c>
      <c r="B18" s="18" t="b">
        <v>0</v>
      </c>
      <c r="C18" s="17">
        <v>100</v>
      </c>
      <c r="D18" s="17">
        <v>100</v>
      </c>
      <c r="E18" s="17">
        <v>248857</v>
      </c>
      <c r="F18" s="17">
        <v>0</v>
      </c>
      <c r="G18" s="17">
        <v>0</v>
      </c>
      <c r="H18" s="17">
        <v>-2</v>
      </c>
      <c r="I18" s="17">
        <v>2</v>
      </c>
      <c r="J18" s="17">
        <v>3</v>
      </c>
      <c r="K18" s="17">
        <v>3</v>
      </c>
      <c r="L18" s="15">
        <v>2.2000000000000002</v>
      </c>
      <c r="M18" s="15">
        <v>4.2</v>
      </c>
      <c r="N18" s="17">
        <v>11</v>
      </c>
      <c r="O18" s="15" t="s">
        <v>732</v>
      </c>
      <c r="P18" s="15">
        <v>3.2</v>
      </c>
      <c r="Q18" s="17">
        <f t="shared" si="0"/>
        <v>16</v>
      </c>
      <c r="R18" s="18" t="b">
        <v>0</v>
      </c>
      <c r="S18" s="15"/>
      <c r="T18" s="15" t="s">
        <v>4923</v>
      </c>
      <c r="U18" s="17">
        <v>68</v>
      </c>
      <c r="V18" s="15" t="s">
        <v>733</v>
      </c>
      <c r="W18" s="15">
        <v>2.8</v>
      </c>
      <c r="X18" s="18" t="b">
        <v>0</v>
      </c>
      <c r="Y18" s="15" t="s">
        <v>734</v>
      </c>
      <c r="Z18" s="15">
        <v>0.8</v>
      </c>
      <c r="AA18" s="18" t="b">
        <v>0</v>
      </c>
      <c r="AB18" s="15"/>
      <c r="AC18" s="15" t="s">
        <v>519</v>
      </c>
      <c r="AD18" s="17">
        <v>1</v>
      </c>
      <c r="AE18" s="17">
        <v>3</v>
      </c>
      <c r="AF18" s="17">
        <v>72</v>
      </c>
      <c r="AG18" s="17">
        <v>391478</v>
      </c>
      <c r="AH18" s="17">
        <v>0</v>
      </c>
      <c r="AI18" s="17">
        <v>439154</v>
      </c>
      <c r="AJ18" s="17">
        <v>0</v>
      </c>
      <c r="AK18" s="15">
        <v>0.5</v>
      </c>
      <c r="AL18" s="15">
        <v>10.6</v>
      </c>
      <c r="AM18" s="15" t="s">
        <v>734</v>
      </c>
      <c r="AN18" s="15"/>
      <c r="AO18" s="17">
        <v>241</v>
      </c>
      <c r="AP18" s="68">
        <v>45856</v>
      </c>
      <c r="AQ18" s="68">
        <v>37325</v>
      </c>
      <c r="AR18" s="18" t="b">
        <v>0</v>
      </c>
      <c r="AS18" s="15" t="s">
        <v>2131</v>
      </c>
      <c r="AT18" s="17">
        <v>1205</v>
      </c>
      <c r="AU18" s="17">
        <v>3</v>
      </c>
      <c r="AV18" s="17">
        <v>1</v>
      </c>
      <c r="AW18" s="17">
        <v>8</v>
      </c>
      <c r="AX18" s="17">
        <v>9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9</v>
      </c>
      <c r="BF18" s="17">
        <v>254</v>
      </c>
      <c r="BG18" s="15">
        <v>257.39999999999998</v>
      </c>
      <c r="BH18" s="15">
        <v>352.8</v>
      </c>
      <c r="BI18" s="15">
        <v>404</v>
      </c>
      <c r="BJ18" s="15">
        <v>101.3</v>
      </c>
      <c r="BK18" s="17">
        <v>14</v>
      </c>
      <c r="BL18" s="17">
        <v>35</v>
      </c>
      <c r="BM18" s="17">
        <v>21</v>
      </c>
      <c r="BN18" s="17">
        <v>70</v>
      </c>
      <c r="BO18" s="17">
        <v>16</v>
      </c>
      <c r="BP18" s="15">
        <v>1.23</v>
      </c>
      <c r="BQ18" s="15">
        <v>2.86</v>
      </c>
      <c r="BR18" s="15">
        <v>4.09</v>
      </c>
      <c r="BS18" s="15">
        <v>12.77</v>
      </c>
      <c r="BT18" s="17">
        <v>3</v>
      </c>
      <c r="BU18" s="15"/>
      <c r="BV18" s="15"/>
      <c r="BW18" s="15"/>
      <c r="BX18" s="15"/>
      <c r="BY18" s="15"/>
      <c r="BZ18" s="15"/>
      <c r="CA18" s="17">
        <v>272</v>
      </c>
      <c r="CB18" s="17">
        <v>115</v>
      </c>
      <c r="CC18" s="17">
        <v>113</v>
      </c>
      <c r="CD18" s="17">
        <v>79</v>
      </c>
      <c r="CE18" s="17">
        <v>77</v>
      </c>
      <c r="CF18" s="17">
        <v>45</v>
      </c>
      <c r="CG18" s="17">
        <v>145</v>
      </c>
      <c r="CH18" s="17">
        <v>79</v>
      </c>
      <c r="CI18" s="17">
        <v>0.09</v>
      </c>
      <c r="CJ18" s="17">
        <v>0</v>
      </c>
      <c r="CK18" s="17">
        <v>0.21</v>
      </c>
      <c r="CL18" s="17">
        <v>0.3</v>
      </c>
      <c r="CM18" s="17">
        <v>0.95</v>
      </c>
      <c r="CN18" s="17">
        <v>0.67</v>
      </c>
      <c r="CO18" s="17">
        <v>43</v>
      </c>
      <c r="CP18" s="17">
        <v>27</v>
      </c>
      <c r="CQ18" s="17">
        <v>108</v>
      </c>
      <c r="CR18" s="17">
        <v>50</v>
      </c>
      <c r="CS18" s="17">
        <v>230</v>
      </c>
      <c r="CT18" s="17">
        <v>90</v>
      </c>
      <c r="CU18" s="17">
        <v>218</v>
      </c>
      <c r="CV18" s="17">
        <v>75</v>
      </c>
      <c r="CW18" s="17">
        <v>1.2</v>
      </c>
      <c r="CX18" s="17">
        <v>0.6</v>
      </c>
      <c r="CY18" s="17">
        <v>5.23</v>
      </c>
      <c r="CZ18" s="15" t="str">
        <f t="shared" si="1"/>
        <v>Noni Madueke</v>
      </c>
      <c r="DA18" s="15">
        <f>VLOOKUP(CZ18,[1]FINAL!$A$1:$AP$1000,MATCH("Element No.",[1]FINAL!$A$1:$AP$1,0),0)</f>
        <v>16</v>
      </c>
      <c r="DB18" s="15"/>
      <c r="DC18" s="15"/>
      <c r="DD18" s="15"/>
      <c r="DE18" s="15"/>
      <c r="DF18" s="15"/>
    </row>
    <row r="19" spans="1:110" ht="40.5" thickBot="1">
      <c r="A19" s="18" t="b">
        <v>1</v>
      </c>
      <c r="B19" s="18" t="b">
        <v>0</v>
      </c>
      <c r="C19" s="17">
        <v>100</v>
      </c>
      <c r="D19" s="17">
        <v>100</v>
      </c>
      <c r="E19" s="17">
        <v>444145</v>
      </c>
      <c r="F19" s="17">
        <v>0</v>
      </c>
      <c r="G19" s="17">
        <v>0</v>
      </c>
      <c r="H19" s="17">
        <v>-2</v>
      </c>
      <c r="I19" s="17">
        <v>2</v>
      </c>
      <c r="J19" s="17">
        <v>0</v>
      </c>
      <c r="K19" s="17">
        <v>3</v>
      </c>
      <c r="L19" s="15">
        <v>1.2</v>
      </c>
      <c r="M19" s="15">
        <v>3</v>
      </c>
      <c r="N19" s="17">
        <v>7</v>
      </c>
      <c r="O19" s="15" t="s">
        <v>237</v>
      </c>
      <c r="P19" s="15">
        <v>2</v>
      </c>
      <c r="Q19" s="17">
        <f t="shared" si="0"/>
        <v>18</v>
      </c>
      <c r="R19" s="18" t="b">
        <v>0</v>
      </c>
      <c r="S19" s="15"/>
      <c r="T19" s="15" t="s">
        <v>4290</v>
      </c>
      <c r="U19" s="17">
        <v>68</v>
      </c>
      <c r="V19" s="15" t="s">
        <v>538</v>
      </c>
      <c r="W19" s="15">
        <v>1.9</v>
      </c>
      <c r="X19" s="18" t="b">
        <v>0</v>
      </c>
      <c r="Y19" s="15" t="s">
        <v>539</v>
      </c>
      <c r="Z19" s="15">
        <v>0.9</v>
      </c>
      <c r="AA19" s="18" t="b">
        <v>0</v>
      </c>
      <c r="AB19" s="15"/>
      <c r="AC19" s="15" t="s">
        <v>519</v>
      </c>
      <c r="AD19" s="17">
        <v>1</v>
      </c>
      <c r="AE19" s="17">
        <v>3</v>
      </c>
      <c r="AF19" s="17">
        <v>57</v>
      </c>
      <c r="AG19" s="17">
        <v>203187</v>
      </c>
      <c r="AH19" s="17">
        <v>0</v>
      </c>
      <c r="AI19" s="17">
        <v>278367</v>
      </c>
      <c r="AJ19" s="17">
        <v>0</v>
      </c>
      <c r="AK19" s="15">
        <v>0.3</v>
      </c>
      <c r="AL19" s="15">
        <v>8.4</v>
      </c>
      <c r="AM19" s="15" t="s">
        <v>146</v>
      </c>
      <c r="AN19" s="15" t="s">
        <v>1389</v>
      </c>
      <c r="AO19" s="17">
        <v>30</v>
      </c>
      <c r="AP19" s="68">
        <v>43661</v>
      </c>
      <c r="AQ19" s="68">
        <v>37060</v>
      </c>
      <c r="AR19" s="18" t="b">
        <v>0</v>
      </c>
      <c r="AS19" s="15" t="s">
        <v>2132</v>
      </c>
      <c r="AT19" s="17">
        <v>1065</v>
      </c>
      <c r="AU19" s="17">
        <v>1</v>
      </c>
      <c r="AV19" s="17">
        <v>5</v>
      </c>
      <c r="AW19" s="17">
        <v>2</v>
      </c>
      <c r="AX19" s="17">
        <v>8</v>
      </c>
      <c r="AY19" s="17">
        <v>0</v>
      </c>
      <c r="AZ19" s="17">
        <v>0</v>
      </c>
      <c r="BA19" s="17">
        <v>0</v>
      </c>
      <c r="BB19" s="17">
        <v>3</v>
      </c>
      <c r="BC19" s="17">
        <v>0</v>
      </c>
      <c r="BD19" s="17">
        <v>0</v>
      </c>
      <c r="BE19" s="17">
        <v>3</v>
      </c>
      <c r="BF19" s="17">
        <v>195</v>
      </c>
      <c r="BG19" s="15">
        <v>204.6</v>
      </c>
      <c r="BH19" s="15">
        <v>202.2</v>
      </c>
      <c r="BI19" s="15">
        <v>390</v>
      </c>
      <c r="BJ19" s="15">
        <v>79</v>
      </c>
      <c r="BK19" s="17">
        <v>13</v>
      </c>
      <c r="BL19" s="17">
        <v>52</v>
      </c>
      <c r="BM19" s="17">
        <v>12</v>
      </c>
      <c r="BN19" s="17">
        <v>77</v>
      </c>
      <c r="BO19" s="17">
        <v>11</v>
      </c>
      <c r="BP19" s="15">
        <v>4.12</v>
      </c>
      <c r="BQ19" s="15">
        <v>1.27</v>
      </c>
      <c r="BR19" s="15">
        <v>5.39</v>
      </c>
      <c r="BS19" s="15">
        <v>10.51</v>
      </c>
      <c r="BT19" s="15"/>
      <c r="BU19" s="15"/>
      <c r="BV19" s="15"/>
      <c r="BW19" s="15"/>
      <c r="BX19" s="15"/>
      <c r="BY19" s="15"/>
      <c r="BZ19" s="15"/>
      <c r="CA19" s="17">
        <v>308</v>
      </c>
      <c r="CB19" s="17">
        <v>131</v>
      </c>
      <c r="CC19" s="17">
        <v>204</v>
      </c>
      <c r="CD19" s="17">
        <v>135</v>
      </c>
      <c r="CE19" s="17">
        <v>82</v>
      </c>
      <c r="CF19" s="17">
        <v>49</v>
      </c>
      <c r="CG19" s="17">
        <v>209</v>
      </c>
      <c r="CH19" s="17">
        <v>99</v>
      </c>
      <c r="CI19" s="17">
        <v>0.35</v>
      </c>
      <c r="CJ19" s="17">
        <v>0</v>
      </c>
      <c r="CK19" s="17">
        <v>0.11</v>
      </c>
      <c r="CL19" s="17">
        <v>0.46</v>
      </c>
      <c r="CM19" s="17">
        <v>0.89</v>
      </c>
      <c r="CN19" s="17">
        <v>0.68</v>
      </c>
      <c r="CO19" s="17">
        <v>44</v>
      </c>
      <c r="CP19" s="17">
        <v>28</v>
      </c>
      <c r="CQ19" s="17">
        <v>193</v>
      </c>
      <c r="CR19" s="17">
        <v>89</v>
      </c>
      <c r="CS19" s="17">
        <v>372</v>
      </c>
      <c r="CT19" s="17">
        <v>161</v>
      </c>
      <c r="CU19" s="17">
        <v>208</v>
      </c>
      <c r="CV19" s="17">
        <v>72</v>
      </c>
      <c r="CW19" s="17">
        <v>0.93</v>
      </c>
      <c r="CX19" s="17">
        <v>0.17</v>
      </c>
      <c r="CY19" s="17">
        <v>6.51</v>
      </c>
      <c r="CZ19" s="15" t="str">
        <f t="shared" si="1"/>
        <v>Gabriel Martinelli Silva</v>
      </c>
      <c r="DA19" s="15">
        <f>VLOOKUP(CZ19,[1]FINAL!$A$1:$AP$1000,MATCH("Element No.",[1]FINAL!$A$1:$AP$1,0),0)</f>
        <v>18</v>
      </c>
      <c r="DB19" s="15"/>
      <c r="DC19" s="15"/>
      <c r="DD19" s="15"/>
      <c r="DE19" s="15"/>
      <c r="DF19" s="15"/>
    </row>
    <row r="20" spans="1:110" ht="40.5" thickBot="1">
      <c r="A20" s="18" t="b">
        <v>1</v>
      </c>
      <c r="B20" s="18" t="b">
        <v>0</v>
      </c>
      <c r="C20" s="17">
        <v>100</v>
      </c>
      <c r="D20" s="17">
        <v>100</v>
      </c>
      <c r="E20" s="17">
        <v>116216</v>
      </c>
      <c r="F20" s="17">
        <v>0</v>
      </c>
      <c r="G20" s="17">
        <v>0</v>
      </c>
      <c r="H20" s="17">
        <v>-4</v>
      </c>
      <c r="I20" s="17">
        <v>4</v>
      </c>
      <c r="J20" s="17">
        <v>2</v>
      </c>
      <c r="K20" s="17">
        <v>3</v>
      </c>
      <c r="L20" s="15">
        <v>5.5</v>
      </c>
      <c r="M20" s="15">
        <v>5.5</v>
      </c>
      <c r="N20" s="17">
        <v>0</v>
      </c>
      <c r="O20" s="15" t="s">
        <v>554</v>
      </c>
      <c r="P20" s="15">
        <v>4.5</v>
      </c>
      <c r="Q20" s="17" t="e">
        <f t="shared" si="0"/>
        <v>#N/A</v>
      </c>
      <c r="R20" s="18" t="b">
        <v>0</v>
      </c>
      <c r="S20" s="15"/>
      <c r="T20" s="15" t="s">
        <v>4855</v>
      </c>
      <c r="U20" s="17">
        <v>66</v>
      </c>
      <c r="V20" s="15" t="s">
        <v>555</v>
      </c>
      <c r="W20" s="15">
        <v>3.8</v>
      </c>
      <c r="X20" s="18" t="b">
        <v>0</v>
      </c>
      <c r="Y20" s="15" t="s">
        <v>380</v>
      </c>
      <c r="Z20" s="15">
        <v>1.8</v>
      </c>
      <c r="AA20" s="18" t="b">
        <v>0</v>
      </c>
      <c r="AB20" s="15"/>
      <c r="AC20" s="15" t="s">
        <v>519</v>
      </c>
      <c r="AD20" s="17">
        <v>1</v>
      </c>
      <c r="AE20" s="17">
        <v>3</v>
      </c>
      <c r="AF20" s="17">
        <v>119</v>
      </c>
      <c r="AG20" s="17">
        <v>726467</v>
      </c>
      <c r="AH20" s="17">
        <v>0</v>
      </c>
      <c r="AI20" s="17">
        <v>554690</v>
      </c>
      <c r="AJ20" s="17">
        <v>0</v>
      </c>
      <c r="AK20" s="15">
        <v>0.7</v>
      </c>
      <c r="AL20" s="15">
        <v>18</v>
      </c>
      <c r="AM20" s="15" t="s">
        <v>380</v>
      </c>
      <c r="AN20" s="15"/>
      <c r="AO20" s="17">
        <v>21</v>
      </c>
      <c r="AP20" s="68">
        <v>44946</v>
      </c>
      <c r="AQ20" s="68">
        <v>34672</v>
      </c>
      <c r="AR20" s="18" t="b">
        <v>0</v>
      </c>
      <c r="AS20" s="15" t="s">
        <v>2133</v>
      </c>
      <c r="AT20" s="17">
        <v>1997</v>
      </c>
      <c r="AU20" s="17">
        <v>6</v>
      </c>
      <c r="AV20" s="17">
        <v>6</v>
      </c>
      <c r="AW20" s="17">
        <v>11</v>
      </c>
      <c r="AX20" s="17">
        <v>15</v>
      </c>
      <c r="AY20" s="17">
        <v>0</v>
      </c>
      <c r="AZ20" s="17">
        <v>0</v>
      </c>
      <c r="BA20" s="17">
        <v>0</v>
      </c>
      <c r="BB20" s="17">
        <v>2</v>
      </c>
      <c r="BC20" s="17">
        <v>0</v>
      </c>
      <c r="BD20" s="17">
        <v>0</v>
      </c>
      <c r="BE20" s="17">
        <v>11</v>
      </c>
      <c r="BF20" s="17">
        <v>445</v>
      </c>
      <c r="BG20" s="15">
        <v>494</v>
      </c>
      <c r="BH20" s="15">
        <v>545.5</v>
      </c>
      <c r="BI20" s="15">
        <v>541</v>
      </c>
      <c r="BJ20" s="15">
        <v>158.30000000000001</v>
      </c>
      <c r="BK20" s="17">
        <v>26</v>
      </c>
      <c r="BL20" s="17">
        <v>80</v>
      </c>
      <c r="BM20" s="17">
        <v>27</v>
      </c>
      <c r="BN20" s="17">
        <v>133</v>
      </c>
      <c r="BO20" s="17">
        <v>21</v>
      </c>
      <c r="BP20" s="15">
        <v>5.6</v>
      </c>
      <c r="BQ20" s="15">
        <v>3.59</v>
      </c>
      <c r="BR20" s="15">
        <v>9.18</v>
      </c>
      <c r="BS20" s="15">
        <v>13.94</v>
      </c>
      <c r="BT20" s="15"/>
      <c r="BU20" s="15"/>
      <c r="BV20" s="15"/>
      <c r="BW20" s="15"/>
      <c r="BX20" s="17">
        <v>4</v>
      </c>
      <c r="BY20" s="15"/>
      <c r="BZ20" s="15"/>
      <c r="CA20" s="17">
        <v>134</v>
      </c>
      <c r="CB20" s="17">
        <v>45</v>
      </c>
      <c r="CC20" s="17">
        <v>47</v>
      </c>
      <c r="CD20" s="17">
        <v>41</v>
      </c>
      <c r="CE20" s="17">
        <v>48</v>
      </c>
      <c r="CF20" s="17">
        <v>27</v>
      </c>
      <c r="CG20" s="17">
        <v>51</v>
      </c>
      <c r="CH20" s="17">
        <v>35</v>
      </c>
      <c r="CI20" s="17">
        <v>0.25</v>
      </c>
      <c r="CJ20" s="17">
        <v>0</v>
      </c>
      <c r="CK20" s="17">
        <v>0.16</v>
      </c>
      <c r="CL20" s="17">
        <v>0.41</v>
      </c>
      <c r="CM20" s="17">
        <v>0.63</v>
      </c>
      <c r="CN20" s="17">
        <v>0.68</v>
      </c>
      <c r="CO20" s="17">
        <v>47</v>
      </c>
      <c r="CP20" s="17">
        <v>30</v>
      </c>
      <c r="CQ20" s="17">
        <v>45</v>
      </c>
      <c r="CR20" s="17">
        <v>19</v>
      </c>
      <c r="CS20" s="17">
        <v>85</v>
      </c>
      <c r="CT20" s="17">
        <v>41</v>
      </c>
      <c r="CU20" s="17">
        <v>144</v>
      </c>
      <c r="CV20" s="17">
        <v>46</v>
      </c>
      <c r="CW20" s="17">
        <v>0.95</v>
      </c>
      <c r="CX20" s="17">
        <v>0.5</v>
      </c>
      <c r="CY20" s="17">
        <v>5.99</v>
      </c>
      <c r="CZ20" s="15" t="str">
        <f t="shared" si="1"/>
        <v>Leandro Trossard</v>
      </c>
      <c r="DA20" s="15" t="e">
        <f>VLOOKUP(CZ20,[1]FINAL!$A$1:$AP$1000,MATCH("Element No.",[1]FINAL!$A$1:$AP$1,0),0)</f>
        <v>#N/A</v>
      </c>
      <c r="DB20" s="15"/>
      <c r="DC20" s="15"/>
      <c r="DD20" s="15"/>
      <c r="DE20" s="15"/>
      <c r="DF20" s="15"/>
    </row>
    <row r="21" spans="1:110" ht="40.5" thickBot="1">
      <c r="A21" s="18" t="b">
        <v>1</v>
      </c>
      <c r="B21" s="18" t="b">
        <v>0</v>
      </c>
      <c r="C21" s="17">
        <v>100</v>
      </c>
      <c r="D21" s="17">
        <v>100</v>
      </c>
      <c r="E21" s="17">
        <v>204480</v>
      </c>
      <c r="F21" s="17">
        <v>0</v>
      </c>
      <c r="G21" s="17">
        <v>0</v>
      </c>
      <c r="H21" s="17">
        <v>7</v>
      </c>
      <c r="I21" s="17">
        <v>-7</v>
      </c>
      <c r="J21" s="17">
        <v>5</v>
      </c>
      <c r="K21" s="17">
        <v>3</v>
      </c>
      <c r="L21" s="15">
        <v>4.8</v>
      </c>
      <c r="M21" s="15">
        <v>4.2</v>
      </c>
      <c r="N21" s="17">
        <v>0</v>
      </c>
      <c r="O21" s="15" t="s">
        <v>973</v>
      </c>
      <c r="P21" s="15">
        <v>3.2</v>
      </c>
      <c r="Q21" s="17">
        <f t="shared" si="0"/>
        <v>13</v>
      </c>
      <c r="R21" s="18" t="b">
        <v>1</v>
      </c>
      <c r="S21" s="15"/>
      <c r="T21" s="15" t="s">
        <v>4884</v>
      </c>
      <c r="U21" s="17">
        <v>72</v>
      </c>
      <c r="V21" s="15" t="s">
        <v>974</v>
      </c>
      <c r="W21" s="15">
        <v>5.0999999999999996</v>
      </c>
      <c r="X21" s="18" t="b">
        <v>0</v>
      </c>
      <c r="Y21" s="15" t="s">
        <v>327</v>
      </c>
      <c r="Z21" s="15">
        <v>23.3</v>
      </c>
      <c r="AA21" s="18" t="b">
        <v>0</v>
      </c>
      <c r="AB21" s="15"/>
      <c r="AC21" s="15" t="s">
        <v>519</v>
      </c>
      <c r="AD21" s="17">
        <v>1</v>
      </c>
      <c r="AE21" s="17">
        <v>3</v>
      </c>
      <c r="AF21" s="17">
        <v>184</v>
      </c>
      <c r="AG21" s="17">
        <v>7631940</v>
      </c>
      <c r="AH21" s="17">
        <v>0</v>
      </c>
      <c r="AI21" s="17">
        <v>5848117</v>
      </c>
      <c r="AJ21" s="17">
        <v>0</v>
      </c>
      <c r="AK21" s="15">
        <v>0.4</v>
      </c>
      <c r="AL21" s="15">
        <v>25.6</v>
      </c>
      <c r="AM21" s="15" t="s">
        <v>327</v>
      </c>
      <c r="AN21" s="15"/>
      <c r="AO21" s="17">
        <v>241</v>
      </c>
      <c r="AP21" s="68">
        <v>45122</v>
      </c>
      <c r="AQ21" s="68">
        <v>36174</v>
      </c>
      <c r="AR21" s="18" t="b">
        <v>0</v>
      </c>
      <c r="AS21" s="15" t="s">
        <v>2134</v>
      </c>
      <c r="AT21" s="17">
        <v>3093</v>
      </c>
      <c r="AU21" s="17">
        <v>4</v>
      </c>
      <c r="AV21" s="17">
        <v>9</v>
      </c>
      <c r="AW21" s="17">
        <v>18</v>
      </c>
      <c r="AX21" s="17">
        <v>25</v>
      </c>
      <c r="AY21" s="17">
        <v>0</v>
      </c>
      <c r="AZ21" s="17">
        <v>0</v>
      </c>
      <c r="BA21" s="17">
        <v>0</v>
      </c>
      <c r="BB21" s="17">
        <v>3</v>
      </c>
      <c r="BC21" s="17">
        <v>0</v>
      </c>
      <c r="BD21" s="17">
        <v>0</v>
      </c>
      <c r="BE21" s="17">
        <v>23</v>
      </c>
      <c r="BF21" s="17">
        <v>790</v>
      </c>
      <c r="BG21" s="15">
        <v>827.2</v>
      </c>
      <c r="BH21" s="15">
        <v>1027.4000000000001</v>
      </c>
      <c r="BI21" s="15">
        <v>298</v>
      </c>
      <c r="BJ21" s="15">
        <v>215.4</v>
      </c>
      <c r="BK21" s="17">
        <v>127</v>
      </c>
      <c r="BL21" s="17">
        <v>180</v>
      </c>
      <c r="BM21" s="17">
        <v>69</v>
      </c>
      <c r="BN21" s="17">
        <v>376</v>
      </c>
      <c r="BO21" s="17">
        <v>35</v>
      </c>
      <c r="BP21" s="15">
        <v>3.15</v>
      </c>
      <c r="BQ21" s="15">
        <v>7.32</v>
      </c>
      <c r="BR21" s="15">
        <v>10.47</v>
      </c>
      <c r="BS21" s="15">
        <v>23.87</v>
      </c>
      <c r="BT21" s="17">
        <v>1</v>
      </c>
      <c r="BU21" s="15"/>
      <c r="BV21" s="17">
        <v>1</v>
      </c>
      <c r="BW21" s="15"/>
      <c r="BX21" s="15"/>
      <c r="BY21" s="15"/>
      <c r="BZ21" s="15"/>
      <c r="CA21" s="17">
        <v>26</v>
      </c>
      <c r="CB21" s="17">
        <v>9</v>
      </c>
      <c r="CC21" s="17">
        <v>4</v>
      </c>
      <c r="CD21" s="17">
        <v>4</v>
      </c>
      <c r="CE21" s="17">
        <v>115</v>
      </c>
      <c r="CF21" s="17">
        <v>69</v>
      </c>
      <c r="CG21" s="17">
        <v>15</v>
      </c>
      <c r="CH21" s="17">
        <v>11</v>
      </c>
      <c r="CI21" s="17">
        <v>0.09</v>
      </c>
      <c r="CJ21" s="17">
        <v>0</v>
      </c>
      <c r="CK21" s="17">
        <v>0.21</v>
      </c>
      <c r="CL21" s="17">
        <v>0.3</v>
      </c>
      <c r="CM21" s="17">
        <v>0.69</v>
      </c>
      <c r="CN21" s="17">
        <v>0.73</v>
      </c>
      <c r="CO21" s="17">
        <v>29</v>
      </c>
      <c r="CP21" s="17">
        <v>18</v>
      </c>
      <c r="CQ21" s="17">
        <v>109</v>
      </c>
      <c r="CR21" s="17">
        <v>51</v>
      </c>
      <c r="CS21" s="17">
        <v>9</v>
      </c>
      <c r="CT21" s="17">
        <v>4</v>
      </c>
      <c r="CU21" s="17">
        <v>11</v>
      </c>
      <c r="CV21" s="17">
        <v>3</v>
      </c>
      <c r="CW21" s="17">
        <v>1.02</v>
      </c>
      <c r="CX21" s="17">
        <v>0.52</v>
      </c>
      <c r="CY21" s="17">
        <v>10.94</v>
      </c>
      <c r="CZ21" s="15" t="str">
        <f t="shared" si="1"/>
        <v>Declan Rice</v>
      </c>
      <c r="DA21" s="15">
        <f>VLOOKUP(CZ21,[1]FINAL!$A$1:$AP$1000,MATCH("Element No.",[1]FINAL!$A$1:$AP$1,0),0)</f>
        <v>13</v>
      </c>
      <c r="DB21" s="15"/>
      <c r="DC21" s="15"/>
      <c r="DD21" s="15"/>
      <c r="DE21" s="15"/>
      <c r="DF21" s="15"/>
    </row>
    <row r="22" spans="1:110" ht="40.5" thickBot="1">
      <c r="A22" s="18" t="b">
        <v>1</v>
      </c>
      <c r="B22" s="18" t="b">
        <v>0</v>
      </c>
      <c r="C22" s="17">
        <v>100</v>
      </c>
      <c r="D22" s="17">
        <v>75</v>
      </c>
      <c r="E22" s="17">
        <v>195384</v>
      </c>
      <c r="F22" s="17">
        <v>0</v>
      </c>
      <c r="G22" s="17">
        <v>0</v>
      </c>
      <c r="H22" s="17">
        <v>-7</v>
      </c>
      <c r="I22" s="17">
        <v>7</v>
      </c>
      <c r="J22" s="17">
        <v>1</v>
      </c>
      <c r="K22" s="17">
        <v>3</v>
      </c>
      <c r="L22" s="15">
        <v>0.8</v>
      </c>
      <c r="M22" s="15">
        <v>0.9</v>
      </c>
      <c r="N22" s="17">
        <v>1</v>
      </c>
      <c r="O22" s="15" t="s">
        <v>1756</v>
      </c>
      <c r="P22" s="15">
        <v>0.2</v>
      </c>
      <c r="Q22" s="17">
        <f t="shared" si="0"/>
        <v>17</v>
      </c>
      <c r="R22" s="18" t="b">
        <v>0</v>
      </c>
      <c r="S22" s="15"/>
      <c r="T22" s="15" t="s">
        <v>4599</v>
      </c>
      <c r="U22" s="17">
        <v>53</v>
      </c>
      <c r="V22" s="15" t="s">
        <v>1757</v>
      </c>
      <c r="W22" s="15">
        <v>3</v>
      </c>
      <c r="X22" s="18" t="b">
        <v>0</v>
      </c>
      <c r="Y22" s="15" t="s">
        <v>2135</v>
      </c>
      <c r="Z22" s="15">
        <v>0.7</v>
      </c>
      <c r="AA22" s="18" t="b">
        <v>0</v>
      </c>
      <c r="AB22" s="15"/>
      <c r="AC22" s="15" t="s">
        <v>519</v>
      </c>
      <c r="AD22" s="17">
        <v>1</v>
      </c>
      <c r="AE22" s="17">
        <v>3</v>
      </c>
      <c r="AF22" s="17">
        <v>67</v>
      </c>
      <c r="AG22" s="17">
        <v>836318</v>
      </c>
      <c r="AH22" s="17">
        <v>0</v>
      </c>
      <c r="AI22" s="17">
        <v>847590</v>
      </c>
      <c r="AJ22" s="17">
        <v>0</v>
      </c>
      <c r="AK22" s="15">
        <v>0</v>
      </c>
      <c r="AL22" s="15">
        <v>12.6</v>
      </c>
      <c r="AM22" s="15" t="s">
        <v>1758</v>
      </c>
      <c r="AN22" s="15"/>
      <c r="AO22" s="17">
        <v>200</v>
      </c>
      <c r="AP22" s="68">
        <v>45531</v>
      </c>
      <c r="AQ22" s="68">
        <v>35238</v>
      </c>
      <c r="AR22" s="18" t="b">
        <v>0</v>
      </c>
      <c r="AS22" s="15" t="s">
        <v>2136</v>
      </c>
      <c r="AT22" s="17">
        <v>1024</v>
      </c>
      <c r="AU22" s="17">
        <v>4</v>
      </c>
      <c r="AV22" s="17">
        <v>3</v>
      </c>
      <c r="AW22" s="17">
        <v>4</v>
      </c>
      <c r="AX22" s="17">
        <v>10</v>
      </c>
      <c r="AY22" s="17">
        <v>0</v>
      </c>
      <c r="AZ22" s="17">
        <v>0</v>
      </c>
      <c r="BA22" s="17">
        <v>0</v>
      </c>
      <c r="BB22" s="17">
        <v>1</v>
      </c>
      <c r="BC22" s="17">
        <v>0</v>
      </c>
      <c r="BD22" s="17">
        <v>0</v>
      </c>
      <c r="BE22" s="17">
        <v>5</v>
      </c>
      <c r="BF22" s="17">
        <v>236</v>
      </c>
      <c r="BG22" s="15">
        <v>304.39999999999998</v>
      </c>
      <c r="BH22" s="15">
        <v>191.8</v>
      </c>
      <c r="BI22" s="15">
        <v>244</v>
      </c>
      <c r="BJ22" s="15">
        <v>73.599999999999994</v>
      </c>
      <c r="BK22" s="17">
        <v>30</v>
      </c>
      <c r="BL22" s="17">
        <v>57</v>
      </c>
      <c r="BM22" s="17">
        <v>26</v>
      </c>
      <c r="BN22" s="17">
        <v>113</v>
      </c>
      <c r="BO22" s="17">
        <v>10</v>
      </c>
      <c r="BP22" s="15">
        <v>3.36</v>
      </c>
      <c r="BQ22" s="15">
        <v>1.45</v>
      </c>
      <c r="BR22" s="15">
        <v>4.8099999999999996</v>
      </c>
      <c r="BS22" s="15">
        <v>7.36</v>
      </c>
      <c r="BT22" s="15"/>
      <c r="BU22" s="15"/>
      <c r="BV22" s="15"/>
      <c r="BW22" s="15"/>
      <c r="BX22" s="15"/>
      <c r="BY22" s="15"/>
      <c r="BZ22" s="15"/>
      <c r="CA22" s="17">
        <v>242</v>
      </c>
      <c r="CB22" s="17">
        <v>102</v>
      </c>
      <c r="CC22" s="17">
        <v>215</v>
      </c>
      <c r="CD22" s="17">
        <v>143</v>
      </c>
      <c r="CE22" s="17">
        <v>143</v>
      </c>
      <c r="CF22" s="17">
        <v>78</v>
      </c>
      <c r="CG22" s="17">
        <v>225</v>
      </c>
      <c r="CH22" s="17">
        <v>108</v>
      </c>
      <c r="CI22" s="17">
        <v>0.3</v>
      </c>
      <c r="CJ22" s="17">
        <v>0</v>
      </c>
      <c r="CK22" s="17">
        <v>0.13</v>
      </c>
      <c r="CL22" s="17">
        <v>0.43</v>
      </c>
      <c r="CM22" s="17">
        <v>0.65</v>
      </c>
      <c r="CN22" s="17">
        <v>0.88</v>
      </c>
      <c r="CO22" s="17">
        <v>181</v>
      </c>
      <c r="CP22" s="17">
        <v>114</v>
      </c>
      <c r="CQ22" s="17">
        <v>391</v>
      </c>
      <c r="CR22" s="17">
        <v>178</v>
      </c>
      <c r="CS22" s="17">
        <v>199</v>
      </c>
      <c r="CT22" s="17">
        <v>78</v>
      </c>
      <c r="CU22" s="17">
        <v>228</v>
      </c>
      <c r="CV22" s="17">
        <v>79</v>
      </c>
      <c r="CW22" s="17">
        <v>0.88</v>
      </c>
      <c r="CX22" s="17">
        <v>0.35</v>
      </c>
      <c r="CY22" s="17">
        <v>9.93</v>
      </c>
      <c r="CZ22" s="15" t="str">
        <f t="shared" si="1"/>
        <v>Mikel Merino Zazón</v>
      </c>
      <c r="DA22" s="15">
        <f>VLOOKUP(CZ22,[1]FINAL!$A$1:$AP$1000,MATCH("Element No.",[1]FINAL!$A$1:$AP$1,0),0)</f>
        <v>17</v>
      </c>
      <c r="DB22" s="15"/>
      <c r="DC22" s="15"/>
      <c r="DD22" s="15"/>
      <c r="DE22" s="15"/>
      <c r="DF22" s="15"/>
    </row>
    <row r="23" spans="1:110" ht="78.75" thickBot="1">
      <c r="A23" s="18" t="b">
        <v>1</v>
      </c>
      <c r="B23" s="18" t="b">
        <v>0</v>
      </c>
      <c r="C23" s="17">
        <v>0</v>
      </c>
      <c r="D23" s="17">
        <v>0</v>
      </c>
      <c r="E23" s="17">
        <v>438098</v>
      </c>
      <c r="F23" s="17">
        <v>0</v>
      </c>
      <c r="G23" s="17">
        <v>0</v>
      </c>
      <c r="H23" s="17">
        <v>-1</v>
      </c>
      <c r="I23" s="17">
        <v>1</v>
      </c>
      <c r="J23" s="17">
        <v>0</v>
      </c>
      <c r="K23" s="17">
        <v>3</v>
      </c>
      <c r="L23" s="15">
        <v>0</v>
      </c>
      <c r="M23" s="15">
        <v>0</v>
      </c>
      <c r="N23" s="17">
        <v>0</v>
      </c>
      <c r="O23" s="15" t="s">
        <v>546</v>
      </c>
      <c r="P23" s="15">
        <v>0</v>
      </c>
      <c r="Q23" s="17">
        <f t="shared" si="0"/>
        <v>23</v>
      </c>
      <c r="R23" s="18" t="b">
        <v>0</v>
      </c>
      <c r="S23" s="15" t="s">
        <v>3783</v>
      </c>
      <c r="T23" s="15" t="s">
        <v>3784</v>
      </c>
      <c r="U23" s="17">
        <v>54</v>
      </c>
      <c r="V23" s="15" t="s">
        <v>547</v>
      </c>
      <c r="W23" s="15">
        <v>0</v>
      </c>
      <c r="X23" s="18" t="b">
        <v>0</v>
      </c>
      <c r="Y23" s="15" t="s">
        <v>548</v>
      </c>
      <c r="Z23" s="15">
        <v>0</v>
      </c>
      <c r="AA23" s="18" t="b">
        <v>0</v>
      </c>
      <c r="AB23" s="15"/>
      <c r="AC23" s="15" t="s">
        <v>3257</v>
      </c>
      <c r="AD23" s="17">
        <v>1</v>
      </c>
      <c r="AE23" s="17">
        <v>3</v>
      </c>
      <c r="AF23" s="17">
        <v>0</v>
      </c>
      <c r="AG23" s="17">
        <v>933</v>
      </c>
      <c r="AH23" s="17">
        <v>0</v>
      </c>
      <c r="AI23" s="17">
        <v>4447</v>
      </c>
      <c r="AJ23" s="17">
        <v>0</v>
      </c>
      <c r="AK23" s="15">
        <v>0</v>
      </c>
      <c r="AL23" s="15">
        <v>0</v>
      </c>
      <c r="AM23" s="15" t="s">
        <v>382</v>
      </c>
      <c r="AN23" s="15"/>
      <c r="AO23" s="17">
        <v>173</v>
      </c>
      <c r="AP23" s="68">
        <v>44733</v>
      </c>
      <c r="AQ23" s="68">
        <v>36676</v>
      </c>
      <c r="AR23" s="18" t="b">
        <v>0</v>
      </c>
      <c r="AS23" s="15" t="s">
        <v>2137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5">
        <v>0</v>
      </c>
      <c r="BH23" s="15">
        <v>0</v>
      </c>
      <c r="BI23" s="15">
        <v>0</v>
      </c>
      <c r="BJ23" s="15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5">
        <v>0</v>
      </c>
      <c r="BQ23" s="15">
        <v>0</v>
      </c>
      <c r="BR23" s="15">
        <v>0</v>
      </c>
      <c r="BS23" s="15">
        <v>0</v>
      </c>
      <c r="BT23" s="15"/>
      <c r="BU23" s="15"/>
      <c r="BV23" s="15"/>
      <c r="BW23" s="15"/>
      <c r="BX23" s="15"/>
      <c r="BY23" s="15"/>
      <c r="BZ23" s="15"/>
      <c r="CA23" s="17">
        <v>824</v>
      </c>
      <c r="CB23" s="17">
        <v>367</v>
      </c>
      <c r="CC23" s="17">
        <v>824</v>
      </c>
      <c r="CD23" s="17">
        <v>367</v>
      </c>
      <c r="CE23" s="17">
        <v>823</v>
      </c>
      <c r="CF23" s="17">
        <v>367</v>
      </c>
      <c r="CG23" s="17">
        <v>824</v>
      </c>
      <c r="CH23" s="17">
        <v>367</v>
      </c>
      <c r="CI23" s="17">
        <v>0</v>
      </c>
      <c r="CJ23" s="17">
        <v>0</v>
      </c>
      <c r="CK23" s="17">
        <v>0</v>
      </c>
      <c r="CL23" s="17">
        <v>0</v>
      </c>
      <c r="CM23" s="17">
        <v>0</v>
      </c>
      <c r="CN23" s="17">
        <v>0</v>
      </c>
      <c r="CO23" s="17">
        <v>164</v>
      </c>
      <c r="CP23" s="17">
        <v>101</v>
      </c>
      <c r="CQ23" s="17">
        <v>803</v>
      </c>
      <c r="CR23" s="17">
        <v>353</v>
      </c>
      <c r="CS23" s="17">
        <v>824</v>
      </c>
      <c r="CT23" s="17">
        <v>367</v>
      </c>
      <c r="CU23" s="17">
        <v>697</v>
      </c>
      <c r="CV23" s="17">
        <v>279</v>
      </c>
      <c r="CW23" s="17">
        <v>0</v>
      </c>
      <c r="CX23" s="17">
        <v>0</v>
      </c>
      <c r="CY23" s="17">
        <v>0</v>
      </c>
      <c r="CZ23" s="15" t="str">
        <f t="shared" si="1"/>
        <v>Fábio Ferreira Vieira</v>
      </c>
      <c r="DA23" s="15">
        <f>VLOOKUP(CZ23,[1]FINAL!$A$1:$AP$1000,MATCH("Element No.",[1]FINAL!$A$1:$AP$1,0),0)</f>
        <v>23</v>
      </c>
      <c r="DB23" s="15"/>
      <c r="DC23" s="15"/>
      <c r="DD23" s="15"/>
      <c r="DE23" s="15"/>
      <c r="DF23" s="15"/>
    </row>
    <row r="24" spans="1:110" ht="40.5" thickBot="1">
      <c r="A24" s="18" t="b">
        <v>1</v>
      </c>
      <c r="B24" s="18" t="b">
        <v>0</v>
      </c>
      <c r="C24" s="17">
        <v>100</v>
      </c>
      <c r="D24" s="17">
        <v>100</v>
      </c>
      <c r="E24" s="17">
        <v>128295</v>
      </c>
      <c r="F24" s="17">
        <v>0</v>
      </c>
      <c r="G24" s="17">
        <v>0</v>
      </c>
      <c r="H24" s="17">
        <v>-4</v>
      </c>
      <c r="I24" s="17">
        <v>4</v>
      </c>
      <c r="J24" s="17">
        <v>0</v>
      </c>
      <c r="K24" s="17">
        <v>3</v>
      </c>
      <c r="L24" s="15">
        <v>1</v>
      </c>
      <c r="M24" s="15">
        <v>1.2</v>
      </c>
      <c r="N24" s="17">
        <v>1</v>
      </c>
      <c r="O24" s="15" t="s">
        <v>624</v>
      </c>
      <c r="P24" s="15">
        <v>0.2</v>
      </c>
      <c r="Q24" s="17">
        <f t="shared" si="0"/>
        <v>21</v>
      </c>
      <c r="R24" s="18" t="b">
        <v>0</v>
      </c>
      <c r="S24" s="15"/>
      <c r="T24" s="15" t="s">
        <v>3538</v>
      </c>
      <c r="U24" s="17">
        <v>51</v>
      </c>
      <c r="V24" s="15" t="s">
        <v>630</v>
      </c>
      <c r="W24" s="15">
        <v>1</v>
      </c>
      <c r="X24" s="18" t="b">
        <v>0</v>
      </c>
      <c r="Y24" s="15" t="s">
        <v>258</v>
      </c>
      <c r="Z24" s="15">
        <v>0.1</v>
      </c>
      <c r="AA24" s="18" t="b">
        <v>0</v>
      </c>
      <c r="AB24" s="15"/>
      <c r="AC24" s="15" t="s">
        <v>519</v>
      </c>
      <c r="AD24" s="17">
        <v>1</v>
      </c>
      <c r="AE24" s="17">
        <v>3</v>
      </c>
      <c r="AF24" s="17">
        <v>7</v>
      </c>
      <c r="AG24" s="17">
        <v>8660</v>
      </c>
      <c r="AH24" s="17">
        <v>0</v>
      </c>
      <c r="AI24" s="17">
        <v>61962</v>
      </c>
      <c r="AJ24" s="17">
        <v>0</v>
      </c>
      <c r="AK24" s="15">
        <v>0</v>
      </c>
      <c r="AL24" s="15">
        <v>1.4</v>
      </c>
      <c r="AM24" s="15" t="s">
        <v>258</v>
      </c>
      <c r="AN24" s="15"/>
      <c r="AO24" s="17">
        <v>58</v>
      </c>
      <c r="AP24" s="68">
        <v>45848</v>
      </c>
      <c r="AQ24" s="68">
        <v>34403</v>
      </c>
      <c r="AR24" s="18" t="b">
        <v>0</v>
      </c>
      <c r="AS24" s="15" t="s">
        <v>2138</v>
      </c>
      <c r="AT24" s="17">
        <v>101</v>
      </c>
      <c r="AU24" s="17">
        <v>0</v>
      </c>
      <c r="AV24" s="17">
        <v>0</v>
      </c>
      <c r="AW24" s="17">
        <v>0</v>
      </c>
      <c r="AX24" s="17">
        <v>1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28</v>
      </c>
      <c r="BG24" s="15">
        <v>23.4</v>
      </c>
      <c r="BH24" s="15">
        <v>5.5</v>
      </c>
      <c r="BI24" s="15">
        <v>10</v>
      </c>
      <c r="BJ24" s="15">
        <v>4</v>
      </c>
      <c r="BK24" s="17">
        <v>9</v>
      </c>
      <c r="BL24" s="17">
        <v>4</v>
      </c>
      <c r="BM24" s="17">
        <v>3</v>
      </c>
      <c r="BN24" s="17">
        <v>16</v>
      </c>
      <c r="BO24" s="17">
        <v>1</v>
      </c>
      <c r="BP24" s="15">
        <v>0.08</v>
      </c>
      <c r="BQ24" s="15">
        <v>0.04</v>
      </c>
      <c r="BR24" s="15">
        <v>0.12</v>
      </c>
      <c r="BS24" s="15">
        <v>2.2799999999999998</v>
      </c>
      <c r="BT24" s="15"/>
      <c r="BU24" s="15"/>
      <c r="BV24" s="15"/>
      <c r="BW24" s="15"/>
      <c r="BX24" s="15"/>
      <c r="BY24" s="15"/>
      <c r="BZ24" s="15"/>
      <c r="CA24" s="17">
        <v>459</v>
      </c>
      <c r="CB24" s="17">
        <v>203</v>
      </c>
      <c r="CC24" s="17">
        <v>461</v>
      </c>
      <c r="CD24" s="17">
        <v>221</v>
      </c>
      <c r="CE24" s="17">
        <v>429</v>
      </c>
      <c r="CF24" s="17">
        <v>210</v>
      </c>
      <c r="CG24" s="17">
        <v>472</v>
      </c>
      <c r="CH24" s="17">
        <v>211</v>
      </c>
      <c r="CI24" s="17">
        <v>7.0000000000000007E-2</v>
      </c>
      <c r="CJ24" s="17">
        <v>0</v>
      </c>
      <c r="CK24" s="17">
        <v>0.04</v>
      </c>
      <c r="CL24" s="17">
        <v>0.11</v>
      </c>
      <c r="CM24" s="17">
        <v>2.0299999999999998</v>
      </c>
      <c r="CN24" s="17">
        <v>0.89</v>
      </c>
      <c r="CO24" s="17">
        <v>222</v>
      </c>
      <c r="CP24" s="17">
        <v>137</v>
      </c>
      <c r="CQ24" s="17">
        <v>386</v>
      </c>
      <c r="CR24" s="17">
        <v>175</v>
      </c>
      <c r="CS24" s="17">
        <v>514</v>
      </c>
      <c r="CT24" s="17">
        <v>236</v>
      </c>
      <c r="CU24" s="17">
        <v>442</v>
      </c>
      <c r="CV24" s="17">
        <v>151</v>
      </c>
      <c r="CW24" s="17">
        <v>0.89</v>
      </c>
      <c r="CX24" s="17">
        <v>0</v>
      </c>
      <c r="CY24" s="17">
        <v>14.26</v>
      </c>
      <c r="CZ24" s="15" t="str">
        <f t="shared" si="1"/>
        <v>Christian Nørgaard</v>
      </c>
      <c r="DA24" s="15">
        <f>VLOOKUP(CZ24,[1]FINAL!$A$1:$AP$1000,MATCH("Element No.",[1]FINAL!$A$1:$AP$1,0),0)</f>
        <v>21</v>
      </c>
      <c r="DB24" s="15"/>
      <c r="DC24" s="15"/>
      <c r="DD24" s="15"/>
      <c r="DE24" s="15"/>
      <c r="DF24" s="15"/>
    </row>
    <row r="25" spans="1:110" ht="78.75" thickBot="1">
      <c r="A25" s="18" t="b">
        <v>1</v>
      </c>
      <c r="B25" s="18" t="b">
        <v>0</v>
      </c>
      <c r="C25" s="17">
        <v>0</v>
      </c>
      <c r="D25" s="17">
        <v>0</v>
      </c>
      <c r="E25" s="17">
        <v>499175</v>
      </c>
      <c r="F25" s="17">
        <v>0</v>
      </c>
      <c r="G25" s="17">
        <v>0</v>
      </c>
      <c r="H25" s="17">
        <v>-5</v>
      </c>
      <c r="I25" s="17">
        <v>5</v>
      </c>
      <c r="J25" s="17">
        <v>0</v>
      </c>
      <c r="K25" s="17">
        <v>3</v>
      </c>
      <c r="L25" s="15">
        <v>0</v>
      </c>
      <c r="M25" s="15">
        <v>0</v>
      </c>
      <c r="N25" s="17">
        <v>0</v>
      </c>
      <c r="O25" s="15" t="s">
        <v>558</v>
      </c>
      <c r="P25" s="15">
        <v>0</v>
      </c>
      <c r="Q25" s="17">
        <f t="shared" si="0"/>
        <v>22</v>
      </c>
      <c r="R25" s="18" t="b">
        <v>0</v>
      </c>
      <c r="S25" s="15" t="s">
        <v>3812</v>
      </c>
      <c r="T25" s="15" t="s">
        <v>4544</v>
      </c>
      <c r="U25" s="17">
        <v>50</v>
      </c>
      <c r="V25" s="15" t="s">
        <v>1425</v>
      </c>
      <c r="W25" s="15">
        <v>1.3</v>
      </c>
      <c r="X25" s="18" t="b">
        <v>0</v>
      </c>
      <c r="Y25" s="15" t="s">
        <v>1426</v>
      </c>
      <c r="Z25" s="15">
        <v>0.1</v>
      </c>
      <c r="AA25" s="18" t="b">
        <v>0</v>
      </c>
      <c r="AB25" s="15"/>
      <c r="AC25" s="15" t="s">
        <v>3257</v>
      </c>
      <c r="AD25" s="17">
        <v>1</v>
      </c>
      <c r="AE25" s="17">
        <v>3</v>
      </c>
      <c r="AF25" s="17">
        <v>8</v>
      </c>
      <c r="AG25" s="17">
        <v>13149</v>
      </c>
      <c r="AH25" s="17">
        <v>0</v>
      </c>
      <c r="AI25" s="17">
        <v>37244</v>
      </c>
      <c r="AJ25" s="17">
        <v>0</v>
      </c>
      <c r="AK25" s="15">
        <v>0</v>
      </c>
      <c r="AL25" s="15">
        <v>1.6</v>
      </c>
      <c r="AM25" s="15" t="s">
        <v>1426</v>
      </c>
      <c r="AN25" s="15"/>
      <c r="AO25" s="17">
        <v>241</v>
      </c>
      <c r="AP25" s="68">
        <v>44821</v>
      </c>
      <c r="AQ25" s="68">
        <v>39162</v>
      </c>
      <c r="AR25" s="18" t="b">
        <v>0</v>
      </c>
      <c r="AS25" s="15" t="s">
        <v>2139</v>
      </c>
      <c r="AT25" s="17">
        <v>165</v>
      </c>
      <c r="AU25" s="17">
        <v>0</v>
      </c>
      <c r="AV25" s="17">
        <v>0</v>
      </c>
      <c r="AW25" s="17">
        <v>1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20</v>
      </c>
      <c r="BG25" s="15">
        <v>8.6</v>
      </c>
      <c r="BH25" s="15">
        <v>22.5</v>
      </c>
      <c r="BI25" s="15">
        <v>24</v>
      </c>
      <c r="BJ25" s="15">
        <v>5.4</v>
      </c>
      <c r="BK25" s="17">
        <v>1</v>
      </c>
      <c r="BL25" s="17">
        <v>10</v>
      </c>
      <c r="BM25" s="17">
        <v>2</v>
      </c>
      <c r="BN25" s="17">
        <v>13</v>
      </c>
      <c r="BO25" s="17">
        <v>0</v>
      </c>
      <c r="BP25" s="15">
        <v>0.23</v>
      </c>
      <c r="BQ25" s="15">
        <v>0.08</v>
      </c>
      <c r="BR25" s="15">
        <v>0.31</v>
      </c>
      <c r="BS25" s="15">
        <v>0.73</v>
      </c>
      <c r="BT25" s="15"/>
      <c r="BU25" s="15"/>
      <c r="BV25" s="15"/>
      <c r="BW25" s="15"/>
      <c r="BX25" s="15"/>
      <c r="BY25" s="15"/>
      <c r="BZ25" s="15"/>
      <c r="CA25" s="17">
        <v>483</v>
      </c>
      <c r="CB25" s="17">
        <v>215</v>
      </c>
      <c r="CC25" s="17">
        <v>410</v>
      </c>
      <c r="CD25" s="17">
        <v>204</v>
      </c>
      <c r="CE25" s="17">
        <v>392</v>
      </c>
      <c r="CF25" s="17">
        <v>195</v>
      </c>
      <c r="CG25" s="17">
        <v>461</v>
      </c>
      <c r="CH25" s="17">
        <v>205</v>
      </c>
      <c r="CI25" s="17">
        <v>0.13</v>
      </c>
      <c r="CJ25" s="17">
        <v>0</v>
      </c>
      <c r="CK25" s="17">
        <v>0.04</v>
      </c>
      <c r="CL25" s="17">
        <v>0.17</v>
      </c>
      <c r="CM25" s="17">
        <v>0.4</v>
      </c>
      <c r="CN25" s="17">
        <v>0</v>
      </c>
      <c r="CO25" s="17">
        <v>269</v>
      </c>
      <c r="CP25" s="17">
        <v>163</v>
      </c>
      <c r="CQ25" s="17">
        <v>774</v>
      </c>
      <c r="CR25" s="17">
        <v>333</v>
      </c>
      <c r="CS25" s="17">
        <v>448</v>
      </c>
      <c r="CT25" s="17">
        <v>198</v>
      </c>
      <c r="CU25" s="17">
        <v>462</v>
      </c>
      <c r="CV25" s="17">
        <v>158</v>
      </c>
      <c r="CW25" s="17">
        <v>0</v>
      </c>
      <c r="CX25" s="17">
        <v>0.55000000000000004</v>
      </c>
      <c r="CY25" s="17">
        <v>7.09</v>
      </c>
      <c r="CZ25" s="15" t="str">
        <f t="shared" si="1"/>
        <v>Ethan Nwaneri</v>
      </c>
      <c r="DA25" s="15">
        <f>VLOOKUP(CZ25,[1]FINAL!$A$1:$AP$1000,MATCH("Element No.",[1]FINAL!$A$1:$AP$1,0),0)</f>
        <v>22</v>
      </c>
      <c r="DB25" s="15"/>
      <c r="DC25" s="15"/>
      <c r="DD25" s="15"/>
      <c r="DE25" s="15"/>
      <c r="DF25" s="15"/>
    </row>
    <row r="26" spans="1:110" ht="40.5" thickBot="1">
      <c r="A26" s="18" t="b">
        <v>1</v>
      </c>
      <c r="B26" s="18" t="b">
        <v>0</v>
      </c>
      <c r="C26" s="17">
        <v>100</v>
      </c>
      <c r="D26" s="17">
        <v>100</v>
      </c>
      <c r="E26" s="17">
        <v>481655</v>
      </c>
      <c r="F26" s="17">
        <v>0</v>
      </c>
      <c r="G26" s="17">
        <v>0</v>
      </c>
      <c r="H26" s="17">
        <v>-6</v>
      </c>
      <c r="I26" s="17">
        <v>6</v>
      </c>
      <c r="J26" s="17">
        <v>1</v>
      </c>
      <c r="K26" s="17">
        <v>3</v>
      </c>
      <c r="L26" s="15">
        <v>3</v>
      </c>
      <c r="M26" s="15">
        <v>2.2000000000000002</v>
      </c>
      <c r="N26" s="17">
        <v>2</v>
      </c>
      <c r="O26" s="15" t="s">
        <v>2140</v>
      </c>
      <c r="P26" s="15">
        <v>1.2</v>
      </c>
      <c r="Q26" s="17">
        <f t="shared" si="0"/>
        <v>19</v>
      </c>
      <c r="R26" s="18" t="b">
        <v>0</v>
      </c>
      <c r="S26" s="15"/>
      <c r="T26" s="15" t="s">
        <v>4885</v>
      </c>
      <c r="U26" s="17">
        <v>49</v>
      </c>
      <c r="V26" s="15" t="s">
        <v>2141</v>
      </c>
      <c r="W26" s="15">
        <v>3.5</v>
      </c>
      <c r="X26" s="18" t="b">
        <v>0</v>
      </c>
      <c r="Y26" s="15" t="s">
        <v>2142</v>
      </c>
      <c r="Z26" s="15">
        <v>2.7</v>
      </c>
      <c r="AA26" s="18" t="b">
        <v>0</v>
      </c>
      <c r="AB26" s="15"/>
      <c r="AC26" s="15" t="s">
        <v>519</v>
      </c>
      <c r="AD26" s="17">
        <v>1</v>
      </c>
      <c r="AE26" s="17">
        <v>3</v>
      </c>
      <c r="AF26" s="17">
        <v>133</v>
      </c>
      <c r="AG26" s="17">
        <v>1383151</v>
      </c>
      <c r="AH26" s="17">
        <v>0</v>
      </c>
      <c r="AI26" s="17">
        <v>1353576</v>
      </c>
      <c r="AJ26" s="17">
        <v>0</v>
      </c>
      <c r="AK26" s="15">
        <v>0.2</v>
      </c>
      <c r="AL26" s="15">
        <v>27.1</v>
      </c>
      <c r="AM26" s="15" t="s">
        <v>2143</v>
      </c>
      <c r="AN26" s="15"/>
      <c r="AO26" s="17">
        <v>200</v>
      </c>
      <c r="AP26" s="68">
        <v>45844</v>
      </c>
      <c r="AQ26" s="68">
        <v>36193</v>
      </c>
      <c r="AR26" s="18" t="b">
        <v>0</v>
      </c>
      <c r="AS26" s="15" t="s">
        <v>2144</v>
      </c>
      <c r="AT26" s="17">
        <v>2991</v>
      </c>
      <c r="AU26" s="17">
        <v>5</v>
      </c>
      <c r="AV26" s="17">
        <v>1</v>
      </c>
      <c r="AW26" s="17">
        <v>16</v>
      </c>
      <c r="AX26" s="17">
        <v>25</v>
      </c>
      <c r="AY26" s="17">
        <v>0</v>
      </c>
      <c r="AZ26" s="17">
        <v>0</v>
      </c>
      <c r="BA26" s="17">
        <v>0</v>
      </c>
      <c r="BB26" s="17">
        <v>4</v>
      </c>
      <c r="BC26" s="17">
        <v>0</v>
      </c>
      <c r="BD26" s="17">
        <v>0</v>
      </c>
      <c r="BE26" s="17">
        <v>9</v>
      </c>
      <c r="BF26" s="17">
        <v>604</v>
      </c>
      <c r="BG26" s="15">
        <v>603.20000000000005</v>
      </c>
      <c r="BH26" s="15">
        <v>385.1</v>
      </c>
      <c r="BI26" s="15">
        <v>271</v>
      </c>
      <c r="BJ26" s="15">
        <v>126.2</v>
      </c>
      <c r="BK26" s="17">
        <v>123</v>
      </c>
      <c r="BL26" s="17">
        <v>116</v>
      </c>
      <c r="BM26" s="17">
        <v>68</v>
      </c>
      <c r="BN26" s="17">
        <v>307</v>
      </c>
      <c r="BO26" s="17">
        <v>34</v>
      </c>
      <c r="BP26" s="15">
        <v>2.84</v>
      </c>
      <c r="BQ26" s="15">
        <v>2.27</v>
      </c>
      <c r="BR26" s="15">
        <v>5.1100000000000003</v>
      </c>
      <c r="BS26" s="15">
        <v>26.09</v>
      </c>
      <c r="BT26" s="15"/>
      <c r="BU26" s="15"/>
      <c r="BV26" s="15"/>
      <c r="BW26" s="15"/>
      <c r="BX26" s="15"/>
      <c r="BY26" s="15"/>
      <c r="BZ26" s="15"/>
      <c r="CA26" s="17">
        <v>81</v>
      </c>
      <c r="CB26" s="17">
        <v>26</v>
      </c>
      <c r="CC26" s="17">
        <v>99</v>
      </c>
      <c r="CD26" s="17">
        <v>70</v>
      </c>
      <c r="CE26" s="17">
        <v>131</v>
      </c>
      <c r="CF26" s="17">
        <v>73</v>
      </c>
      <c r="CG26" s="17">
        <v>89</v>
      </c>
      <c r="CH26" s="17">
        <v>55</v>
      </c>
      <c r="CI26" s="17">
        <v>0.09</v>
      </c>
      <c r="CJ26" s="17">
        <v>0</v>
      </c>
      <c r="CK26" s="17">
        <v>7.0000000000000007E-2</v>
      </c>
      <c r="CL26" s="17">
        <v>0.16</v>
      </c>
      <c r="CM26" s="17">
        <v>0.79</v>
      </c>
      <c r="CN26" s="17">
        <v>0.75</v>
      </c>
      <c r="CO26" s="17">
        <v>327</v>
      </c>
      <c r="CP26" s="17">
        <v>202</v>
      </c>
      <c r="CQ26" s="17">
        <v>257</v>
      </c>
      <c r="CR26" s="17">
        <v>112</v>
      </c>
      <c r="CS26" s="17">
        <v>116</v>
      </c>
      <c r="CT26" s="17">
        <v>50</v>
      </c>
      <c r="CU26" s="17">
        <v>116</v>
      </c>
      <c r="CV26" s="17">
        <v>38</v>
      </c>
      <c r="CW26" s="17">
        <v>1.02</v>
      </c>
      <c r="CX26" s="17">
        <v>0.48</v>
      </c>
      <c r="CY26" s="17">
        <v>9.24</v>
      </c>
      <c r="CZ26" s="15" t="str">
        <f t="shared" si="1"/>
        <v>Martín Zubimendi Ibáñez</v>
      </c>
      <c r="DA26" s="15">
        <f>VLOOKUP(CZ26,[1]FINAL!$A$1:$AP$1000,MATCH("Element No.",[1]FINAL!$A$1:$AP$1,0),0)</f>
        <v>19</v>
      </c>
      <c r="DB26" s="15"/>
      <c r="DC26" s="15"/>
      <c r="DD26" s="15"/>
      <c r="DE26" s="15"/>
      <c r="DF26" s="15"/>
    </row>
    <row r="27" spans="1:110" ht="78.75" thickBot="1">
      <c r="A27" s="18" t="b">
        <v>1</v>
      </c>
      <c r="B27" s="18" t="b">
        <v>0</v>
      </c>
      <c r="C27" s="17">
        <v>0</v>
      </c>
      <c r="D27" s="17">
        <v>0</v>
      </c>
      <c r="E27" s="17">
        <v>588796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3</v>
      </c>
      <c r="L27" s="15">
        <v>0</v>
      </c>
      <c r="M27" s="15">
        <v>0</v>
      </c>
      <c r="N27" s="17">
        <v>0</v>
      </c>
      <c r="O27" s="15" t="s">
        <v>1828</v>
      </c>
      <c r="P27" s="15">
        <v>0</v>
      </c>
      <c r="Q27" s="17" t="e">
        <f t="shared" si="0"/>
        <v>#N/A</v>
      </c>
      <c r="R27" s="18" t="b">
        <v>0</v>
      </c>
      <c r="S27" s="15" t="s">
        <v>3785</v>
      </c>
      <c r="T27" s="15" t="s">
        <v>3786</v>
      </c>
      <c r="U27" s="17">
        <v>45</v>
      </c>
      <c r="V27" s="15" t="s">
        <v>1829</v>
      </c>
      <c r="W27" s="15">
        <v>0</v>
      </c>
      <c r="X27" s="18" t="b">
        <v>0</v>
      </c>
      <c r="Y27" s="15" t="s">
        <v>1830</v>
      </c>
      <c r="Z27" s="15">
        <v>0.1</v>
      </c>
      <c r="AA27" s="18" t="b">
        <v>0</v>
      </c>
      <c r="AB27" s="15"/>
      <c r="AC27" s="15" t="s">
        <v>3257</v>
      </c>
      <c r="AD27" s="17">
        <v>1</v>
      </c>
      <c r="AE27" s="17">
        <v>3</v>
      </c>
      <c r="AF27" s="17">
        <v>0</v>
      </c>
      <c r="AG27" s="17">
        <v>6731</v>
      </c>
      <c r="AH27" s="17">
        <v>0</v>
      </c>
      <c r="AI27" s="17">
        <v>30392</v>
      </c>
      <c r="AJ27" s="17">
        <v>0</v>
      </c>
      <c r="AK27" s="15">
        <v>0</v>
      </c>
      <c r="AL27" s="15">
        <v>0</v>
      </c>
      <c r="AM27" s="15" t="s">
        <v>1830</v>
      </c>
      <c r="AN27" s="15"/>
      <c r="AO27" s="17">
        <v>152</v>
      </c>
      <c r="AP27" s="68">
        <v>45549</v>
      </c>
      <c r="AQ27" s="68">
        <v>38696</v>
      </c>
      <c r="AR27" s="18" t="b">
        <v>0</v>
      </c>
      <c r="AS27" s="15" t="s">
        <v>2146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5">
        <v>0</v>
      </c>
      <c r="BH27" s="15">
        <v>0</v>
      </c>
      <c r="BI27" s="15">
        <v>0</v>
      </c>
      <c r="BJ27" s="15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5">
        <v>0</v>
      </c>
      <c r="BQ27" s="15">
        <v>0</v>
      </c>
      <c r="BR27" s="15">
        <v>0</v>
      </c>
      <c r="BS27" s="15">
        <v>0</v>
      </c>
      <c r="BT27" s="15"/>
      <c r="BU27" s="15"/>
      <c r="BV27" s="15"/>
      <c r="BW27" s="15"/>
      <c r="BX27" s="15"/>
      <c r="BY27" s="15"/>
      <c r="BZ27" s="15"/>
      <c r="CA27" s="17">
        <v>753</v>
      </c>
      <c r="CB27" s="17">
        <v>314</v>
      </c>
      <c r="CC27" s="17">
        <v>746</v>
      </c>
      <c r="CD27" s="17">
        <v>313</v>
      </c>
      <c r="CE27" s="17">
        <v>733</v>
      </c>
      <c r="CF27" s="17">
        <v>310</v>
      </c>
      <c r="CG27" s="17">
        <v>753</v>
      </c>
      <c r="CH27" s="17">
        <v>314</v>
      </c>
      <c r="CI27" s="17">
        <v>0</v>
      </c>
      <c r="CJ27" s="17">
        <v>0</v>
      </c>
      <c r="CK27" s="17">
        <v>0</v>
      </c>
      <c r="CL27" s="17">
        <v>0</v>
      </c>
      <c r="CM27" s="17">
        <v>0</v>
      </c>
      <c r="CN27" s="17">
        <v>0</v>
      </c>
      <c r="CO27" s="17">
        <v>490</v>
      </c>
      <c r="CP27" s="17">
        <v>301</v>
      </c>
      <c r="CQ27" s="17">
        <v>683</v>
      </c>
      <c r="CR27" s="17">
        <v>269</v>
      </c>
      <c r="CS27" s="17">
        <v>755</v>
      </c>
      <c r="CT27" s="17">
        <v>315</v>
      </c>
      <c r="CU27" s="17">
        <v>496</v>
      </c>
      <c r="CV27" s="17">
        <v>177</v>
      </c>
      <c r="CW27" s="17">
        <v>0</v>
      </c>
      <c r="CX27" s="17">
        <v>0</v>
      </c>
      <c r="CY27" s="17">
        <v>0</v>
      </c>
      <c r="CZ27" s="15" t="str">
        <f t="shared" si="1"/>
        <v>Ismeal Kabia</v>
      </c>
      <c r="DA27" s="15" t="e">
        <f>VLOOKUP(CZ27,[1]FINAL!$A$1:$AP$1000,MATCH("Element No.",[1]FINAL!$A$1:$AP$1,0),0)</f>
        <v>#N/A</v>
      </c>
      <c r="DB27" s="15"/>
      <c r="DC27" s="15"/>
      <c r="DD27" s="15"/>
      <c r="DE27" s="15"/>
      <c r="DF27" s="15"/>
    </row>
    <row r="28" spans="1:110" ht="53.25" thickBot="1">
      <c r="A28" s="18" t="b">
        <v>1</v>
      </c>
      <c r="B28" s="18" t="b">
        <v>0</v>
      </c>
      <c r="C28" s="17">
        <v>0</v>
      </c>
      <c r="D28" s="17">
        <v>0</v>
      </c>
      <c r="E28" s="17">
        <v>437742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3</v>
      </c>
      <c r="L28" s="15">
        <v>0</v>
      </c>
      <c r="M28" s="15">
        <v>0</v>
      </c>
      <c r="N28" s="17">
        <v>0</v>
      </c>
      <c r="O28" s="15" t="s">
        <v>1996</v>
      </c>
      <c r="P28" s="15">
        <v>0</v>
      </c>
      <c r="Q28" s="17" t="e">
        <f t="shared" si="0"/>
        <v>#N/A</v>
      </c>
      <c r="R28" s="18" t="b">
        <v>0</v>
      </c>
      <c r="S28" s="15" t="s">
        <v>3787</v>
      </c>
      <c r="T28" s="15" t="s">
        <v>3788</v>
      </c>
      <c r="U28" s="17">
        <v>45</v>
      </c>
      <c r="V28" s="15" t="s">
        <v>2147</v>
      </c>
      <c r="W28" s="15">
        <v>0</v>
      </c>
      <c r="X28" s="18" t="b">
        <v>0</v>
      </c>
      <c r="Y28" s="15" t="s">
        <v>2148</v>
      </c>
      <c r="Z28" s="15">
        <v>0</v>
      </c>
      <c r="AA28" s="18" t="b">
        <v>0</v>
      </c>
      <c r="AB28" s="15"/>
      <c r="AC28" s="15" t="s">
        <v>3257</v>
      </c>
      <c r="AD28" s="17">
        <v>1</v>
      </c>
      <c r="AE28" s="17">
        <v>3</v>
      </c>
      <c r="AF28" s="17">
        <v>0</v>
      </c>
      <c r="AG28" s="17">
        <v>2952</v>
      </c>
      <c r="AH28" s="17">
        <v>0</v>
      </c>
      <c r="AI28" s="17">
        <v>14151</v>
      </c>
      <c r="AJ28" s="17">
        <v>0</v>
      </c>
      <c r="AK28" s="15">
        <v>0</v>
      </c>
      <c r="AL28" s="15">
        <v>0</v>
      </c>
      <c r="AM28" s="15" t="s">
        <v>2149</v>
      </c>
      <c r="AN28" s="15"/>
      <c r="AO28" s="17">
        <v>21</v>
      </c>
      <c r="AP28" s="68">
        <v>44396</v>
      </c>
      <c r="AQ28" s="68">
        <v>36455</v>
      </c>
      <c r="AR28" s="18" t="b">
        <v>0</v>
      </c>
      <c r="AS28" s="15" t="s">
        <v>2150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5">
        <v>0</v>
      </c>
      <c r="BH28" s="15">
        <v>0</v>
      </c>
      <c r="BI28" s="15">
        <v>0</v>
      </c>
      <c r="BJ28" s="15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0</v>
      </c>
      <c r="BP28" s="15">
        <v>0</v>
      </c>
      <c r="BQ28" s="15">
        <v>0</v>
      </c>
      <c r="BR28" s="15">
        <v>0</v>
      </c>
      <c r="BS28" s="15">
        <v>0</v>
      </c>
      <c r="BT28" s="15"/>
      <c r="BU28" s="15"/>
      <c r="BV28" s="15"/>
      <c r="BW28" s="15"/>
      <c r="BX28" s="15"/>
      <c r="BY28" s="15"/>
      <c r="BZ28" s="15"/>
      <c r="CA28" s="17">
        <v>708</v>
      </c>
      <c r="CB28" s="17">
        <v>274</v>
      </c>
      <c r="CC28" s="17">
        <v>704</v>
      </c>
      <c r="CD28" s="17">
        <v>276</v>
      </c>
      <c r="CE28" s="17">
        <v>687</v>
      </c>
      <c r="CF28" s="17">
        <v>270</v>
      </c>
      <c r="CG28" s="17">
        <v>710</v>
      </c>
      <c r="CH28" s="17">
        <v>276</v>
      </c>
      <c r="CI28" s="17">
        <v>0</v>
      </c>
      <c r="CJ28" s="17">
        <v>0</v>
      </c>
      <c r="CK28" s="17">
        <v>0</v>
      </c>
      <c r="CL28" s="17">
        <v>0</v>
      </c>
      <c r="CM28" s="17">
        <v>0</v>
      </c>
      <c r="CN28" s="17">
        <v>0</v>
      </c>
      <c r="CO28" s="17">
        <v>433</v>
      </c>
      <c r="CP28" s="17">
        <v>256</v>
      </c>
      <c r="CQ28" s="17">
        <v>635</v>
      </c>
      <c r="CR28" s="17">
        <v>227</v>
      </c>
      <c r="CS28" s="17">
        <v>714</v>
      </c>
      <c r="CT28" s="17">
        <v>279</v>
      </c>
      <c r="CU28" s="17">
        <v>593</v>
      </c>
      <c r="CV28" s="17">
        <v>222</v>
      </c>
      <c r="CW28" s="17">
        <v>0</v>
      </c>
      <c r="CX28" s="17">
        <v>0</v>
      </c>
      <c r="CY28" s="17">
        <v>0</v>
      </c>
      <c r="CZ28" s="15" t="str">
        <f t="shared" si="1"/>
        <v>Albert Sambi Lokonga</v>
      </c>
      <c r="DA28" s="15" t="e">
        <f>VLOOKUP(CZ28,[1]FINAL!$A$1:$AP$1000,MATCH("Element No.",[1]FINAL!$A$1:$AP$1,0),0)</f>
        <v>#N/A</v>
      </c>
      <c r="DB28" s="15"/>
      <c r="DC28" s="15"/>
      <c r="DD28" s="15"/>
      <c r="DE28" s="15"/>
      <c r="DF28" s="15"/>
    </row>
    <row r="29" spans="1:110" ht="40.5" thickBot="1">
      <c r="A29" s="18" t="b">
        <v>1</v>
      </c>
      <c r="B29" s="18" t="b">
        <v>0</v>
      </c>
      <c r="C29" s="17">
        <v>100</v>
      </c>
      <c r="D29" s="17">
        <v>100</v>
      </c>
      <c r="E29" s="17">
        <v>219847</v>
      </c>
      <c r="F29" s="17">
        <v>0</v>
      </c>
      <c r="G29" s="17">
        <v>0</v>
      </c>
      <c r="H29" s="17">
        <v>-2</v>
      </c>
      <c r="I29" s="17">
        <v>2</v>
      </c>
      <c r="J29" s="17">
        <v>0</v>
      </c>
      <c r="K29" s="17">
        <v>4</v>
      </c>
      <c r="L29" s="15">
        <v>4.2</v>
      </c>
      <c r="M29" s="15">
        <v>4.2</v>
      </c>
      <c r="N29" s="17">
        <v>4</v>
      </c>
      <c r="O29" s="15" t="s">
        <v>712</v>
      </c>
      <c r="P29" s="15">
        <v>3.2</v>
      </c>
      <c r="Q29" s="17">
        <f t="shared" si="0"/>
        <v>26</v>
      </c>
      <c r="R29" s="18" t="b">
        <v>0</v>
      </c>
      <c r="S29" s="15"/>
      <c r="T29" s="15" t="s">
        <v>4962</v>
      </c>
      <c r="U29" s="17">
        <v>73</v>
      </c>
      <c r="V29" s="15" t="s">
        <v>713</v>
      </c>
      <c r="W29" s="15">
        <v>3</v>
      </c>
      <c r="X29" s="18" t="b">
        <v>0</v>
      </c>
      <c r="Y29" s="15" t="s">
        <v>272</v>
      </c>
      <c r="Z29" s="15">
        <v>0.7</v>
      </c>
      <c r="AA29" s="18" t="b">
        <v>0</v>
      </c>
      <c r="AB29" s="15"/>
      <c r="AC29" s="15" t="s">
        <v>519</v>
      </c>
      <c r="AD29" s="17">
        <v>1</v>
      </c>
      <c r="AE29" s="17">
        <v>3</v>
      </c>
      <c r="AF29" s="17">
        <v>36</v>
      </c>
      <c r="AG29" s="17">
        <v>197946</v>
      </c>
      <c r="AH29" s="17">
        <v>0</v>
      </c>
      <c r="AI29" s="17">
        <v>255689</v>
      </c>
      <c r="AJ29" s="17">
        <v>0</v>
      </c>
      <c r="AK29" s="15">
        <v>0.4</v>
      </c>
      <c r="AL29" s="15">
        <v>4.9000000000000004</v>
      </c>
      <c r="AM29" s="15" t="s">
        <v>272</v>
      </c>
      <c r="AN29" s="15"/>
      <c r="AO29" s="17">
        <v>80</v>
      </c>
      <c r="AP29" s="68">
        <v>45105</v>
      </c>
      <c r="AQ29" s="68">
        <v>36322</v>
      </c>
      <c r="AR29" s="18" t="b">
        <v>0</v>
      </c>
      <c r="AS29" s="15" t="s">
        <v>2151</v>
      </c>
      <c r="AT29" s="17">
        <v>577</v>
      </c>
      <c r="AU29" s="17">
        <v>2</v>
      </c>
      <c r="AV29" s="17">
        <v>3</v>
      </c>
      <c r="AW29" s="17">
        <v>4</v>
      </c>
      <c r="AX29" s="17">
        <v>4</v>
      </c>
      <c r="AY29" s="17">
        <v>0</v>
      </c>
      <c r="AZ29" s="17">
        <v>0</v>
      </c>
      <c r="BA29" s="17">
        <v>0</v>
      </c>
      <c r="BB29" s="17">
        <v>1</v>
      </c>
      <c r="BC29" s="17">
        <v>0</v>
      </c>
      <c r="BD29" s="17">
        <v>0</v>
      </c>
      <c r="BE29" s="17">
        <v>3</v>
      </c>
      <c r="BF29" s="17">
        <v>143</v>
      </c>
      <c r="BG29" s="15">
        <v>152.6</v>
      </c>
      <c r="BH29" s="15">
        <v>134.6</v>
      </c>
      <c r="BI29" s="15">
        <v>210</v>
      </c>
      <c r="BJ29" s="15">
        <v>49.9</v>
      </c>
      <c r="BK29" s="17">
        <v>10</v>
      </c>
      <c r="BL29" s="17">
        <v>14</v>
      </c>
      <c r="BM29" s="17">
        <v>8</v>
      </c>
      <c r="BN29" s="17">
        <v>32</v>
      </c>
      <c r="BO29" s="17">
        <v>7</v>
      </c>
      <c r="BP29" s="15">
        <v>3.31</v>
      </c>
      <c r="BQ29" s="15">
        <v>0.64</v>
      </c>
      <c r="BR29" s="15">
        <v>3.95</v>
      </c>
      <c r="BS29" s="15">
        <v>6.68</v>
      </c>
      <c r="BT29" s="15"/>
      <c r="BU29" s="15"/>
      <c r="BV29" s="15"/>
      <c r="BW29" s="15"/>
      <c r="BX29" s="15"/>
      <c r="BY29" s="15"/>
      <c r="BZ29" s="15"/>
      <c r="CA29" s="17">
        <v>346</v>
      </c>
      <c r="CB29" s="17">
        <v>35</v>
      </c>
      <c r="CC29" s="17">
        <v>265</v>
      </c>
      <c r="CD29" s="17">
        <v>31</v>
      </c>
      <c r="CE29" s="17">
        <v>173</v>
      </c>
      <c r="CF29" s="17">
        <v>40</v>
      </c>
      <c r="CG29" s="17">
        <v>305</v>
      </c>
      <c r="CH29" s="17">
        <v>35</v>
      </c>
      <c r="CI29" s="17">
        <v>0.52</v>
      </c>
      <c r="CJ29" s="17">
        <v>0</v>
      </c>
      <c r="CK29" s="17">
        <v>0.1</v>
      </c>
      <c r="CL29" s="17">
        <v>0.62</v>
      </c>
      <c r="CM29" s="17">
        <v>1.04</v>
      </c>
      <c r="CN29" s="17">
        <v>0.62</v>
      </c>
      <c r="CO29" s="17">
        <v>24</v>
      </c>
      <c r="CP29" s="17">
        <v>10</v>
      </c>
      <c r="CQ29" s="17">
        <v>110</v>
      </c>
      <c r="CR29" s="17">
        <v>16</v>
      </c>
      <c r="CS29" s="17">
        <v>202</v>
      </c>
      <c r="CT29" s="17">
        <v>22</v>
      </c>
      <c r="CU29" s="17">
        <v>238</v>
      </c>
      <c r="CV29" s="17">
        <v>36</v>
      </c>
      <c r="CW29" s="17">
        <v>1.0900000000000001</v>
      </c>
      <c r="CX29" s="17">
        <v>0.62</v>
      </c>
      <c r="CY29" s="17">
        <v>4.99</v>
      </c>
      <c r="CZ29" s="15" t="str">
        <f t="shared" si="1"/>
        <v>Kai Havertz</v>
      </c>
      <c r="DA29" s="15">
        <f>VLOOKUP(CZ29,[1]FINAL!$A$1:$AP$1000,MATCH("Element No.",[1]FINAL!$A$1:$AP$1,0),0)</f>
        <v>26</v>
      </c>
      <c r="DB29" s="15"/>
      <c r="DC29" s="15"/>
      <c r="DD29" s="15"/>
      <c r="DE29" s="15"/>
      <c r="DF29" s="15"/>
    </row>
    <row r="30" spans="1:110" ht="40.5" thickBot="1">
      <c r="A30" s="18" t="b">
        <v>1</v>
      </c>
      <c r="B30" s="18" t="b">
        <v>0</v>
      </c>
      <c r="C30" s="17">
        <v>100</v>
      </c>
      <c r="D30" s="17">
        <v>100</v>
      </c>
      <c r="E30" s="17">
        <v>205651</v>
      </c>
      <c r="F30" s="17">
        <v>0</v>
      </c>
      <c r="G30" s="17">
        <v>0</v>
      </c>
      <c r="H30" s="17">
        <v>-1</v>
      </c>
      <c r="I30" s="17">
        <v>1</v>
      </c>
      <c r="J30" s="17">
        <v>0</v>
      </c>
      <c r="K30" s="17">
        <v>4</v>
      </c>
      <c r="L30" s="15">
        <v>1.2</v>
      </c>
      <c r="M30" s="15">
        <v>2.5</v>
      </c>
      <c r="N30" s="17">
        <v>5</v>
      </c>
      <c r="O30" s="15" t="s">
        <v>237</v>
      </c>
      <c r="P30" s="15">
        <v>1.5</v>
      </c>
      <c r="Q30" s="17">
        <f t="shared" si="0"/>
        <v>27</v>
      </c>
      <c r="R30" s="18" t="b">
        <v>0</v>
      </c>
      <c r="S30" s="15"/>
      <c r="T30" s="15" t="s">
        <v>2152</v>
      </c>
      <c r="U30" s="17">
        <v>64</v>
      </c>
      <c r="V30" s="15" t="s">
        <v>552</v>
      </c>
      <c r="W30" s="15">
        <v>1.7</v>
      </c>
      <c r="X30" s="18" t="b">
        <v>0</v>
      </c>
      <c r="Y30" s="15" t="s">
        <v>553</v>
      </c>
      <c r="Z30" s="15">
        <v>0.4</v>
      </c>
      <c r="AA30" s="18" t="b">
        <v>0</v>
      </c>
      <c r="AB30" s="15"/>
      <c r="AC30" s="15" t="s">
        <v>519</v>
      </c>
      <c r="AD30" s="17">
        <v>1</v>
      </c>
      <c r="AE30" s="17">
        <v>3</v>
      </c>
      <c r="AF30" s="17">
        <v>24</v>
      </c>
      <c r="AG30" s="17">
        <v>156814</v>
      </c>
      <c r="AH30" s="17">
        <v>0</v>
      </c>
      <c r="AI30" s="17">
        <v>134920</v>
      </c>
      <c r="AJ30" s="17">
        <v>0</v>
      </c>
      <c r="AK30" s="15">
        <v>0.2</v>
      </c>
      <c r="AL30" s="15">
        <v>3.8</v>
      </c>
      <c r="AM30" s="15" t="s">
        <v>1105</v>
      </c>
      <c r="AN30" s="15" t="s">
        <v>1330</v>
      </c>
      <c r="AO30" s="17">
        <v>30</v>
      </c>
      <c r="AP30" s="68">
        <v>44746</v>
      </c>
      <c r="AQ30" s="68">
        <v>35523</v>
      </c>
      <c r="AR30" s="18" t="b">
        <v>0</v>
      </c>
      <c r="AS30" s="15" t="s">
        <v>2153</v>
      </c>
      <c r="AT30" s="17">
        <v>418</v>
      </c>
      <c r="AU30" s="17">
        <v>3</v>
      </c>
      <c r="AV30" s="17">
        <v>0</v>
      </c>
      <c r="AW30" s="17">
        <v>1</v>
      </c>
      <c r="AX30" s="17">
        <v>6</v>
      </c>
      <c r="AY30" s="17">
        <v>0</v>
      </c>
      <c r="AZ30" s="17">
        <v>0</v>
      </c>
      <c r="BA30" s="17">
        <v>0</v>
      </c>
      <c r="BB30" s="17">
        <v>3</v>
      </c>
      <c r="BC30" s="17">
        <v>0</v>
      </c>
      <c r="BD30" s="17">
        <v>0</v>
      </c>
      <c r="BE30" s="17">
        <v>0</v>
      </c>
      <c r="BF30" s="17">
        <v>92</v>
      </c>
      <c r="BG30" s="15">
        <v>141.80000000000001</v>
      </c>
      <c r="BH30" s="15">
        <v>54.3</v>
      </c>
      <c r="BI30" s="15">
        <v>281</v>
      </c>
      <c r="BJ30" s="15">
        <v>47.5</v>
      </c>
      <c r="BK30" s="17">
        <v>7</v>
      </c>
      <c r="BL30" s="17">
        <v>19</v>
      </c>
      <c r="BM30" s="17">
        <v>4</v>
      </c>
      <c r="BN30" s="17">
        <v>30</v>
      </c>
      <c r="BO30" s="17">
        <v>3</v>
      </c>
      <c r="BP30" s="15">
        <v>2.71</v>
      </c>
      <c r="BQ30" s="15">
        <v>0.26</v>
      </c>
      <c r="BR30" s="15">
        <v>2.97</v>
      </c>
      <c r="BS30" s="15">
        <v>3.97</v>
      </c>
      <c r="BT30" s="15"/>
      <c r="BU30" s="15"/>
      <c r="BV30" s="15"/>
      <c r="BW30" s="15"/>
      <c r="BX30" s="15"/>
      <c r="BY30" s="15"/>
      <c r="BZ30" s="15"/>
      <c r="CA30" s="17">
        <v>355</v>
      </c>
      <c r="CB30" s="17">
        <v>39</v>
      </c>
      <c r="CC30" s="17">
        <v>363</v>
      </c>
      <c r="CD30" s="17">
        <v>45</v>
      </c>
      <c r="CE30" s="17">
        <v>127</v>
      </c>
      <c r="CF30" s="17">
        <v>34</v>
      </c>
      <c r="CG30" s="17">
        <v>315</v>
      </c>
      <c r="CH30" s="17">
        <v>38</v>
      </c>
      <c r="CI30" s="17">
        <v>0.57999999999999996</v>
      </c>
      <c r="CJ30" s="17">
        <v>0</v>
      </c>
      <c r="CK30" s="17">
        <v>0.06</v>
      </c>
      <c r="CL30" s="17">
        <v>0.64</v>
      </c>
      <c r="CM30" s="17">
        <v>0.85</v>
      </c>
      <c r="CN30" s="17">
        <v>1.29</v>
      </c>
      <c r="CO30" s="17">
        <v>57</v>
      </c>
      <c r="CP30" s="17">
        <v>21</v>
      </c>
      <c r="CQ30" s="17">
        <v>230</v>
      </c>
      <c r="CR30" s="17">
        <v>30</v>
      </c>
      <c r="CS30" s="17">
        <v>407</v>
      </c>
      <c r="CT30" s="17">
        <v>47</v>
      </c>
      <c r="CU30" s="17">
        <v>301</v>
      </c>
      <c r="CV30" s="17">
        <v>48</v>
      </c>
      <c r="CW30" s="17">
        <v>0.65</v>
      </c>
      <c r="CX30" s="17">
        <v>0.22</v>
      </c>
      <c r="CY30" s="17">
        <v>6.46</v>
      </c>
      <c r="CZ30" s="15" t="str">
        <f t="shared" si="1"/>
        <v>Gabriel Fernando de Jesus</v>
      </c>
      <c r="DA30" s="15">
        <f>VLOOKUP(CZ30,[1]FINAL!$A$1:$AP$1000,MATCH("Element No.",[1]FINAL!$A$1:$AP$1,0),0)</f>
        <v>27</v>
      </c>
      <c r="DB30" s="15"/>
      <c r="DC30" s="15"/>
      <c r="DD30" s="15"/>
      <c r="DE30" s="15"/>
      <c r="DF30" s="15"/>
    </row>
    <row r="31" spans="1:110" ht="40.5" thickBot="1">
      <c r="A31" s="18" t="b">
        <v>1</v>
      </c>
      <c r="B31" s="18" t="b">
        <v>0</v>
      </c>
      <c r="C31" s="17">
        <v>100</v>
      </c>
      <c r="D31" s="17">
        <v>100</v>
      </c>
      <c r="E31" s="17">
        <v>232413</v>
      </c>
      <c r="F31" s="17">
        <v>0</v>
      </c>
      <c r="G31" s="17">
        <v>0</v>
      </c>
      <c r="H31" s="17">
        <v>-2</v>
      </c>
      <c r="I31" s="17">
        <v>2</v>
      </c>
      <c r="J31" s="17">
        <v>3</v>
      </c>
      <c r="K31" s="17">
        <v>3</v>
      </c>
      <c r="L31" s="15">
        <v>4.8</v>
      </c>
      <c r="M31" s="15">
        <v>3.5</v>
      </c>
      <c r="N31" s="17">
        <v>1</v>
      </c>
      <c r="O31" s="15" t="s">
        <v>745</v>
      </c>
      <c r="P31" s="15">
        <v>2.5</v>
      </c>
      <c r="Q31" s="17">
        <f t="shared" si="0"/>
        <v>14</v>
      </c>
      <c r="R31" s="18" t="b">
        <v>0</v>
      </c>
      <c r="S31" s="15"/>
      <c r="T31" s="15" t="s">
        <v>4963</v>
      </c>
      <c r="U31" s="17">
        <v>73</v>
      </c>
      <c r="V31" s="15" t="s">
        <v>746</v>
      </c>
      <c r="W31" s="15">
        <v>3.4</v>
      </c>
      <c r="X31" s="18" t="b">
        <v>0</v>
      </c>
      <c r="Y31" s="15" t="s">
        <v>277</v>
      </c>
      <c r="Z31" s="15">
        <v>8.6999999999999993</v>
      </c>
      <c r="AA31" s="18" t="b">
        <v>0</v>
      </c>
      <c r="AB31" s="15"/>
      <c r="AC31" s="15" t="s">
        <v>519</v>
      </c>
      <c r="AD31" s="17">
        <v>1</v>
      </c>
      <c r="AE31" s="17">
        <v>3</v>
      </c>
      <c r="AF31" s="17">
        <v>113</v>
      </c>
      <c r="AG31" s="17">
        <v>3651571</v>
      </c>
      <c r="AH31" s="17">
        <v>0</v>
      </c>
      <c r="AI31" s="17">
        <v>3941829</v>
      </c>
      <c r="AJ31" s="17">
        <v>0</v>
      </c>
      <c r="AK31" s="15">
        <v>0.3</v>
      </c>
      <c r="AL31" s="15">
        <v>15.5</v>
      </c>
      <c r="AM31" s="15" t="s">
        <v>277</v>
      </c>
      <c r="AN31" s="15"/>
      <c r="AO31" s="17">
        <v>241</v>
      </c>
      <c r="AP31" s="68">
        <v>45892</v>
      </c>
      <c r="AQ31" s="68">
        <v>35975</v>
      </c>
      <c r="AR31" s="18" t="b">
        <v>0</v>
      </c>
      <c r="AS31" s="15" t="s">
        <v>2579</v>
      </c>
      <c r="AT31" s="17">
        <v>1885</v>
      </c>
      <c r="AU31" s="17">
        <v>7</v>
      </c>
      <c r="AV31" s="17">
        <v>3</v>
      </c>
      <c r="AW31" s="17">
        <v>11</v>
      </c>
      <c r="AX31" s="17">
        <v>14</v>
      </c>
      <c r="AY31" s="17">
        <v>0</v>
      </c>
      <c r="AZ31" s="17">
        <v>0</v>
      </c>
      <c r="BA31" s="17">
        <v>0</v>
      </c>
      <c r="BB31" s="17">
        <v>1</v>
      </c>
      <c r="BC31" s="17">
        <v>0</v>
      </c>
      <c r="BD31" s="17">
        <v>0</v>
      </c>
      <c r="BE31" s="17">
        <v>8</v>
      </c>
      <c r="BF31" s="17">
        <v>439</v>
      </c>
      <c r="BG31" s="15">
        <v>393.4</v>
      </c>
      <c r="BH31" s="15">
        <v>305.7</v>
      </c>
      <c r="BI31" s="15">
        <v>455</v>
      </c>
      <c r="BJ31" s="15">
        <v>115.1</v>
      </c>
      <c r="BK31" s="17">
        <v>22</v>
      </c>
      <c r="BL31" s="17">
        <v>79</v>
      </c>
      <c r="BM31" s="17">
        <v>19</v>
      </c>
      <c r="BN31" s="17">
        <v>120</v>
      </c>
      <c r="BO31" s="17">
        <v>22</v>
      </c>
      <c r="BP31" s="15">
        <v>5.18</v>
      </c>
      <c r="BQ31" s="15">
        <v>2.66</v>
      </c>
      <c r="BR31" s="15">
        <v>7.84</v>
      </c>
      <c r="BS31" s="15">
        <v>14.21</v>
      </c>
      <c r="BT31" s="15"/>
      <c r="BU31" s="15"/>
      <c r="BV31" s="15"/>
      <c r="BW31" s="15"/>
      <c r="BX31" s="15"/>
      <c r="BY31" s="15"/>
      <c r="BZ31" s="15"/>
      <c r="CA31" s="17">
        <v>187</v>
      </c>
      <c r="CB31" s="17">
        <v>73</v>
      </c>
      <c r="CC31" s="17">
        <v>143</v>
      </c>
      <c r="CD31" s="17">
        <v>95</v>
      </c>
      <c r="CE31" s="17">
        <v>60</v>
      </c>
      <c r="CF31" s="17">
        <v>34</v>
      </c>
      <c r="CG31" s="17">
        <v>108</v>
      </c>
      <c r="CH31" s="17">
        <v>60</v>
      </c>
      <c r="CI31" s="17">
        <v>0.25</v>
      </c>
      <c r="CJ31" s="17">
        <v>0</v>
      </c>
      <c r="CK31" s="17">
        <v>0.13</v>
      </c>
      <c r="CL31" s="17">
        <v>0.38</v>
      </c>
      <c r="CM31" s="17">
        <v>0.68</v>
      </c>
      <c r="CN31" s="17">
        <v>0.67</v>
      </c>
      <c r="CO31" s="17">
        <v>26</v>
      </c>
      <c r="CP31" s="17">
        <v>15</v>
      </c>
      <c r="CQ31" s="17">
        <v>157</v>
      </c>
      <c r="CR31" s="17">
        <v>71</v>
      </c>
      <c r="CS31" s="17">
        <v>141</v>
      </c>
      <c r="CT31" s="17">
        <v>61</v>
      </c>
      <c r="CU31" s="17">
        <v>48</v>
      </c>
      <c r="CV31" s="17">
        <v>17</v>
      </c>
      <c r="CW31" s="17">
        <v>1.05</v>
      </c>
      <c r="CX31" s="17">
        <v>0.53</v>
      </c>
      <c r="CY31" s="17">
        <v>5.73</v>
      </c>
      <c r="CZ31" s="15" t="str">
        <f t="shared" si="1"/>
        <v>Eberechi Eze</v>
      </c>
      <c r="DA31" s="15">
        <f>VLOOKUP(CZ31,[1]FINAL!$A$1:$AP$1000,MATCH("Element No.",[1]FINAL!$A$1:$AP$1,0),0)</f>
        <v>14</v>
      </c>
      <c r="DB31" s="15"/>
      <c r="DC31" s="15"/>
      <c r="DD31" s="15"/>
      <c r="DE31" s="15"/>
      <c r="DF31" s="15"/>
    </row>
    <row r="32" spans="1:110" ht="40.5" thickBot="1">
      <c r="A32" s="18" t="b">
        <v>1</v>
      </c>
      <c r="B32" s="18" t="b">
        <v>0</v>
      </c>
      <c r="C32" s="17">
        <v>100</v>
      </c>
      <c r="D32" s="17">
        <v>100</v>
      </c>
      <c r="E32" s="17">
        <v>500040</v>
      </c>
      <c r="F32" s="17">
        <v>0</v>
      </c>
      <c r="G32" s="17">
        <v>0</v>
      </c>
      <c r="H32" s="17">
        <v>-2</v>
      </c>
      <c r="I32" s="17">
        <v>2</v>
      </c>
      <c r="J32" s="17">
        <v>0</v>
      </c>
      <c r="K32" s="17">
        <v>2</v>
      </c>
      <c r="L32" s="15">
        <v>2.8</v>
      </c>
      <c r="M32" s="15">
        <v>3.8</v>
      </c>
      <c r="N32" s="17">
        <v>4</v>
      </c>
      <c r="O32" s="15" t="s">
        <v>3248</v>
      </c>
      <c r="P32" s="15">
        <v>2.8</v>
      </c>
      <c r="Q32" s="17">
        <f t="shared" si="0"/>
        <v>11</v>
      </c>
      <c r="R32" s="18" t="b">
        <v>0</v>
      </c>
      <c r="S32" s="15"/>
      <c r="T32" s="15" t="s">
        <v>4175</v>
      </c>
      <c r="U32" s="17">
        <v>53</v>
      </c>
      <c r="V32" s="15" t="s">
        <v>3249</v>
      </c>
      <c r="W32" s="15">
        <v>2</v>
      </c>
      <c r="X32" s="18" t="b">
        <v>0</v>
      </c>
      <c r="Y32" s="15" t="s">
        <v>1436</v>
      </c>
      <c r="Z32" s="15">
        <v>0.3</v>
      </c>
      <c r="AA32" s="18" t="b">
        <v>0</v>
      </c>
      <c r="AB32" s="15"/>
      <c r="AC32" s="15" t="s">
        <v>519</v>
      </c>
      <c r="AD32" s="17">
        <v>1</v>
      </c>
      <c r="AE32" s="17">
        <v>3</v>
      </c>
      <c r="AF32" s="17">
        <v>40</v>
      </c>
      <c r="AG32" s="17">
        <v>72218</v>
      </c>
      <c r="AH32" s="17">
        <v>0</v>
      </c>
      <c r="AI32" s="17">
        <v>57288</v>
      </c>
      <c r="AJ32" s="17">
        <v>0</v>
      </c>
      <c r="AK32" s="15">
        <v>0.5</v>
      </c>
      <c r="AL32" s="15">
        <v>7.5</v>
      </c>
      <c r="AM32" s="15" t="s">
        <v>1436</v>
      </c>
      <c r="AN32" s="15"/>
      <c r="AO32" s="17">
        <v>200</v>
      </c>
      <c r="AP32" s="68">
        <v>45862</v>
      </c>
      <c r="AQ32" s="68">
        <v>38165</v>
      </c>
      <c r="AR32" s="18" t="b">
        <v>0</v>
      </c>
      <c r="AS32" s="15" t="s">
        <v>3250</v>
      </c>
      <c r="AT32" s="17">
        <v>986</v>
      </c>
      <c r="AU32" s="17">
        <v>0</v>
      </c>
      <c r="AV32" s="17">
        <v>0</v>
      </c>
      <c r="AW32" s="17">
        <v>3</v>
      </c>
      <c r="AX32" s="17">
        <v>8</v>
      </c>
      <c r="AY32" s="17">
        <v>0</v>
      </c>
      <c r="AZ32" s="17">
        <v>0</v>
      </c>
      <c r="BA32" s="17">
        <v>0</v>
      </c>
      <c r="BB32" s="17">
        <v>4</v>
      </c>
      <c r="BC32" s="17">
        <v>0</v>
      </c>
      <c r="BD32" s="17">
        <v>0</v>
      </c>
      <c r="BE32" s="17">
        <v>1</v>
      </c>
      <c r="BF32" s="17">
        <v>195</v>
      </c>
      <c r="BG32" s="15">
        <v>219.2</v>
      </c>
      <c r="BH32" s="15">
        <v>88.7</v>
      </c>
      <c r="BI32" s="15">
        <v>20</v>
      </c>
      <c r="BJ32" s="15">
        <v>32.9</v>
      </c>
      <c r="BK32" s="17">
        <v>63</v>
      </c>
      <c r="BL32" s="17">
        <v>35</v>
      </c>
      <c r="BM32" s="17">
        <v>32</v>
      </c>
      <c r="BN32" s="17">
        <v>95</v>
      </c>
      <c r="BO32" s="17">
        <v>9</v>
      </c>
      <c r="BP32" s="15">
        <v>0.1</v>
      </c>
      <c r="BQ32" s="15">
        <v>0.63</v>
      </c>
      <c r="BR32" s="15">
        <v>0.73</v>
      </c>
      <c r="BS32" s="15">
        <v>9.0399999999999991</v>
      </c>
      <c r="BT32" s="15"/>
      <c r="BU32" s="15"/>
      <c r="BV32" s="15"/>
      <c r="BW32" s="15"/>
      <c r="BX32" s="15"/>
      <c r="BY32" s="15"/>
      <c r="BZ32" s="15"/>
      <c r="CA32" s="17">
        <v>295</v>
      </c>
      <c r="CB32" s="17">
        <v>117</v>
      </c>
      <c r="CC32" s="17">
        <v>307</v>
      </c>
      <c r="CD32" s="17">
        <v>100</v>
      </c>
      <c r="CE32" s="17">
        <v>405</v>
      </c>
      <c r="CF32" s="17">
        <v>145</v>
      </c>
      <c r="CG32" s="17">
        <v>359</v>
      </c>
      <c r="CH32" s="17">
        <v>121</v>
      </c>
      <c r="CI32" s="17">
        <v>0.01</v>
      </c>
      <c r="CJ32" s="17">
        <v>0</v>
      </c>
      <c r="CK32" s="17">
        <v>0.06</v>
      </c>
      <c r="CL32" s="17">
        <v>7.0000000000000007E-2</v>
      </c>
      <c r="CM32" s="17">
        <v>0.83</v>
      </c>
      <c r="CN32" s="17">
        <v>0.73</v>
      </c>
      <c r="CO32" s="17">
        <v>199</v>
      </c>
      <c r="CP32" s="17">
        <v>26</v>
      </c>
      <c r="CQ32" s="17">
        <v>135</v>
      </c>
      <c r="CR32" s="17">
        <v>42</v>
      </c>
      <c r="CS32" s="17">
        <v>357</v>
      </c>
      <c r="CT32" s="17">
        <v>132</v>
      </c>
      <c r="CU32" s="17">
        <v>324</v>
      </c>
      <c r="CV32" s="17">
        <v>118</v>
      </c>
      <c r="CW32" s="17">
        <v>0.82</v>
      </c>
      <c r="CX32" s="17">
        <v>0.27</v>
      </c>
      <c r="CY32" s="17">
        <v>8.67</v>
      </c>
      <c r="CZ32" s="15" t="str">
        <f t="shared" si="1"/>
        <v>Cristhian Mosquera</v>
      </c>
      <c r="DA32" s="15">
        <f>VLOOKUP(CZ32,[1]FINAL!$A$1:$AP$1000,MATCH("Element No.",[1]FINAL!$A$1:$AP$1,0),0)</f>
        <v>11</v>
      </c>
      <c r="DB32" s="15"/>
      <c r="DC32" s="15"/>
      <c r="DD32" s="15"/>
      <c r="DE32" s="15"/>
      <c r="DF32" s="15"/>
    </row>
    <row r="33" spans="1:110" ht="40.5" thickBot="1">
      <c r="A33" s="18" t="b">
        <v>1</v>
      </c>
      <c r="B33" s="18" t="b">
        <v>0</v>
      </c>
      <c r="C33" s="17">
        <v>100</v>
      </c>
      <c r="D33" s="17">
        <v>100</v>
      </c>
      <c r="E33" s="17">
        <v>224117</v>
      </c>
      <c r="F33" s="17">
        <v>0</v>
      </c>
      <c r="G33" s="17">
        <v>0</v>
      </c>
      <c r="H33" s="17">
        <v>1</v>
      </c>
      <c r="I33" s="17">
        <v>-1</v>
      </c>
      <c r="J33" s="17">
        <v>4</v>
      </c>
      <c r="K33" s="17">
        <v>4</v>
      </c>
      <c r="L33" s="15">
        <v>6</v>
      </c>
      <c r="M33" s="15">
        <v>6</v>
      </c>
      <c r="N33" s="17">
        <v>1</v>
      </c>
      <c r="O33" s="15" t="s">
        <v>3251</v>
      </c>
      <c r="P33" s="15">
        <v>5</v>
      </c>
      <c r="Q33" s="17">
        <f t="shared" si="0"/>
        <v>25</v>
      </c>
      <c r="R33" s="18" t="b">
        <v>0</v>
      </c>
      <c r="S33" s="15"/>
      <c r="T33" s="15" t="s">
        <v>4102</v>
      </c>
      <c r="U33" s="17">
        <v>91</v>
      </c>
      <c r="V33" s="15" t="s">
        <v>3252</v>
      </c>
      <c r="W33" s="15">
        <v>3.6</v>
      </c>
      <c r="X33" s="18" t="b">
        <v>0</v>
      </c>
      <c r="Y33" s="15" t="s">
        <v>3253</v>
      </c>
      <c r="Z33" s="15">
        <v>16.399999999999999</v>
      </c>
      <c r="AA33" s="18" t="b">
        <v>0</v>
      </c>
      <c r="AB33" s="15"/>
      <c r="AC33" s="15" t="s">
        <v>519</v>
      </c>
      <c r="AD33" s="17">
        <v>1</v>
      </c>
      <c r="AE33" s="17">
        <v>3</v>
      </c>
      <c r="AF33" s="17">
        <v>128</v>
      </c>
      <c r="AG33" s="17">
        <v>4626668</v>
      </c>
      <c r="AH33" s="17">
        <v>0</v>
      </c>
      <c r="AI33" s="17">
        <v>5611221</v>
      </c>
      <c r="AJ33" s="17">
        <v>0</v>
      </c>
      <c r="AK33" s="15">
        <v>0.5</v>
      </c>
      <c r="AL33" s="15">
        <v>14.1</v>
      </c>
      <c r="AM33" s="15" t="s">
        <v>3253</v>
      </c>
      <c r="AN33" s="15"/>
      <c r="AO33" s="17">
        <v>206</v>
      </c>
      <c r="AP33" s="68">
        <v>45864</v>
      </c>
      <c r="AQ33" s="68">
        <v>35950</v>
      </c>
      <c r="AR33" s="18" t="b">
        <v>0</v>
      </c>
      <c r="AS33" s="15" t="s">
        <v>3254</v>
      </c>
      <c r="AT33" s="17">
        <v>2217</v>
      </c>
      <c r="AU33" s="17">
        <v>14</v>
      </c>
      <c r="AV33" s="17">
        <v>1</v>
      </c>
      <c r="AW33" s="17">
        <v>12</v>
      </c>
      <c r="AX33" s="17">
        <v>14</v>
      </c>
      <c r="AY33" s="17">
        <v>0</v>
      </c>
      <c r="AZ33" s="17">
        <v>0</v>
      </c>
      <c r="BA33" s="17">
        <v>0</v>
      </c>
      <c r="BB33" s="17">
        <v>5</v>
      </c>
      <c r="BC33" s="17">
        <v>0</v>
      </c>
      <c r="BD33" s="17">
        <v>0</v>
      </c>
      <c r="BE33" s="17">
        <v>16</v>
      </c>
      <c r="BF33" s="17">
        <v>474</v>
      </c>
      <c r="BG33" s="15">
        <v>539.6</v>
      </c>
      <c r="BH33" s="15">
        <v>271.7</v>
      </c>
      <c r="BI33" s="15">
        <v>772</v>
      </c>
      <c r="BJ33" s="15">
        <v>157.5</v>
      </c>
      <c r="BK33" s="17">
        <v>23</v>
      </c>
      <c r="BL33" s="17">
        <v>55</v>
      </c>
      <c r="BM33" s="17">
        <v>7</v>
      </c>
      <c r="BN33" s="17">
        <v>85</v>
      </c>
      <c r="BO33" s="17">
        <v>26</v>
      </c>
      <c r="BP33" s="15">
        <v>12.26</v>
      </c>
      <c r="BQ33" s="15">
        <v>1.94</v>
      </c>
      <c r="BR33" s="15">
        <v>14.19</v>
      </c>
      <c r="BS33" s="15">
        <v>17.809999999999999</v>
      </c>
      <c r="BT33" s="15"/>
      <c r="BU33" s="15"/>
      <c r="BV33" s="15"/>
      <c r="BW33" s="15"/>
      <c r="BX33" s="17">
        <v>2</v>
      </c>
      <c r="BY33" s="15"/>
      <c r="BZ33" s="15"/>
      <c r="CA33" s="17">
        <v>111</v>
      </c>
      <c r="CB33" s="17">
        <v>10</v>
      </c>
      <c r="CC33" s="17">
        <v>159</v>
      </c>
      <c r="CD33" s="17">
        <v>14</v>
      </c>
      <c r="CE33" s="17">
        <v>21</v>
      </c>
      <c r="CF33" s="17">
        <v>12</v>
      </c>
      <c r="CG33" s="17">
        <v>52</v>
      </c>
      <c r="CH33" s="17">
        <v>9</v>
      </c>
      <c r="CI33" s="17">
        <v>0.5</v>
      </c>
      <c r="CJ33" s="17">
        <v>0</v>
      </c>
      <c r="CK33" s="17">
        <v>0.08</v>
      </c>
      <c r="CL33" s="17">
        <v>0.57999999999999996</v>
      </c>
      <c r="CM33" s="17">
        <v>0.72</v>
      </c>
      <c r="CN33" s="17">
        <v>0.56999999999999995</v>
      </c>
      <c r="CO33" s="17">
        <v>7</v>
      </c>
      <c r="CP33" s="17">
        <v>3</v>
      </c>
      <c r="CQ33" s="17">
        <v>28</v>
      </c>
      <c r="CR33" s="17">
        <v>6</v>
      </c>
      <c r="CS33" s="17">
        <v>110</v>
      </c>
      <c r="CT33" s="17">
        <v>11</v>
      </c>
      <c r="CU33" s="17">
        <v>20</v>
      </c>
      <c r="CV33" s="17">
        <v>5</v>
      </c>
      <c r="CW33" s="17">
        <v>1.06</v>
      </c>
      <c r="CX33" s="17">
        <v>0.49</v>
      </c>
      <c r="CY33" s="17">
        <v>3.45</v>
      </c>
      <c r="CZ33" s="15" t="str">
        <f t="shared" si="1"/>
        <v>Viktor Gyökeres</v>
      </c>
      <c r="DA33" s="15">
        <f>VLOOKUP(CZ33,[1]FINAL!$A$1:$AP$1000,MATCH("Element No.",[1]FINAL!$A$1:$AP$1,0),0)</f>
        <v>25</v>
      </c>
      <c r="DB33" s="15"/>
      <c r="DC33" s="15"/>
      <c r="DD33" s="15"/>
      <c r="DE33" s="15"/>
      <c r="DF33" s="15"/>
    </row>
    <row r="34" spans="1:110" ht="40.5" thickBot="1">
      <c r="A34" s="18" t="b">
        <v>1</v>
      </c>
      <c r="B34" s="18" t="b">
        <v>0</v>
      </c>
      <c r="C34" s="17">
        <v>100</v>
      </c>
      <c r="D34" s="17">
        <v>100</v>
      </c>
      <c r="E34" s="17">
        <v>616077</v>
      </c>
      <c r="F34" s="17">
        <v>0</v>
      </c>
      <c r="G34" s="17">
        <v>0</v>
      </c>
      <c r="H34" s="17">
        <v>-3</v>
      </c>
      <c r="I34" s="17">
        <v>3</v>
      </c>
      <c r="J34" s="17">
        <v>0</v>
      </c>
      <c r="K34" s="17">
        <v>3</v>
      </c>
      <c r="L34" s="15">
        <v>1.2</v>
      </c>
      <c r="M34" s="15">
        <v>2</v>
      </c>
      <c r="N34" s="17">
        <v>3</v>
      </c>
      <c r="O34" s="15" t="s">
        <v>993</v>
      </c>
      <c r="P34" s="15">
        <v>1</v>
      </c>
      <c r="Q34" s="17">
        <f t="shared" si="0"/>
        <v>20</v>
      </c>
      <c r="R34" s="18" t="b">
        <v>0</v>
      </c>
      <c r="S34" s="15"/>
      <c r="T34" s="15" t="s">
        <v>4211</v>
      </c>
      <c r="U34" s="17">
        <v>42</v>
      </c>
      <c r="V34" s="15" t="s">
        <v>3666</v>
      </c>
      <c r="W34" s="15">
        <v>2.7</v>
      </c>
      <c r="X34" s="18" t="b">
        <v>0</v>
      </c>
      <c r="Y34" s="15" t="s">
        <v>3667</v>
      </c>
      <c r="Z34" s="15">
        <v>0.9</v>
      </c>
      <c r="AA34" s="18" t="b">
        <v>0</v>
      </c>
      <c r="AB34" s="15"/>
      <c r="AC34" s="15" t="s">
        <v>519</v>
      </c>
      <c r="AD34" s="17">
        <v>1</v>
      </c>
      <c r="AE34" s="17">
        <v>3</v>
      </c>
      <c r="AF34" s="17">
        <v>16</v>
      </c>
      <c r="AG34" s="17">
        <v>291075</v>
      </c>
      <c r="AH34" s="17">
        <v>0</v>
      </c>
      <c r="AI34" s="17">
        <v>193138</v>
      </c>
      <c r="AJ34" s="17">
        <v>0</v>
      </c>
      <c r="AK34" s="15">
        <v>0.2</v>
      </c>
      <c r="AL34" s="15">
        <v>3.8</v>
      </c>
      <c r="AM34" s="15" t="s">
        <v>3667</v>
      </c>
      <c r="AN34" s="15"/>
      <c r="AO34" s="17">
        <v>241</v>
      </c>
      <c r="AP34" s="68">
        <v>45860</v>
      </c>
      <c r="AQ34" s="68">
        <v>40178</v>
      </c>
      <c r="AR34" s="18" t="b">
        <v>0</v>
      </c>
      <c r="AS34" s="15" t="s">
        <v>3668</v>
      </c>
      <c r="AT34" s="17">
        <v>152</v>
      </c>
      <c r="AU34" s="17">
        <v>1</v>
      </c>
      <c r="AV34" s="17">
        <v>1</v>
      </c>
      <c r="AW34" s="17">
        <v>1</v>
      </c>
      <c r="AX34" s="17">
        <v>1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51</v>
      </c>
      <c r="BG34" s="15">
        <v>45.2</v>
      </c>
      <c r="BH34" s="15">
        <v>55.5</v>
      </c>
      <c r="BI34" s="15">
        <v>65</v>
      </c>
      <c r="BJ34" s="15">
        <v>16.600000000000001</v>
      </c>
      <c r="BK34" s="17">
        <v>1</v>
      </c>
      <c r="BL34" s="17">
        <v>13</v>
      </c>
      <c r="BM34" s="17">
        <v>2</v>
      </c>
      <c r="BN34" s="17">
        <v>16</v>
      </c>
      <c r="BO34" s="17">
        <v>1</v>
      </c>
      <c r="BP34" s="15">
        <v>1.19</v>
      </c>
      <c r="BQ34" s="15">
        <v>0.3</v>
      </c>
      <c r="BR34" s="15">
        <v>1.49</v>
      </c>
      <c r="BS34" s="15">
        <v>0.88</v>
      </c>
      <c r="BT34" s="15"/>
      <c r="BU34" s="15"/>
      <c r="BV34" s="15"/>
      <c r="BW34" s="15"/>
      <c r="BX34" s="15"/>
      <c r="BY34" s="15"/>
      <c r="BZ34" s="15"/>
      <c r="CA34" s="17">
        <v>434</v>
      </c>
      <c r="CB34" s="17">
        <v>189</v>
      </c>
      <c r="CC34" s="17">
        <v>360</v>
      </c>
      <c r="CD34" s="17">
        <v>189</v>
      </c>
      <c r="CE34" s="17">
        <v>330</v>
      </c>
      <c r="CF34" s="17">
        <v>170</v>
      </c>
      <c r="CG34" s="17">
        <v>409</v>
      </c>
      <c r="CH34" s="17">
        <v>187</v>
      </c>
      <c r="CI34" s="17">
        <v>0.7</v>
      </c>
      <c r="CJ34" s="17">
        <v>0</v>
      </c>
      <c r="CK34" s="17">
        <v>0.18</v>
      </c>
      <c r="CL34" s="17">
        <v>0.88</v>
      </c>
      <c r="CM34" s="17">
        <v>0.52</v>
      </c>
      <c r="CN34" s="17">
        <v>0.59</v>
      </c>
      <c r="CO34" s="17">
        <v>659</v>
      </c>
      <c r="CP34" s="17">
        <v>379</v>
      </c>
      <c r="CQ34" s="17">
        <v>276</v>
      </c>
      <c r="CR34" s="17">
        <v>122</v>
      </c>
      <c r="CS34" s="17">
        <v>234</v>
      </c>
      <c r="CT34" s="17">
        <v>91</v>
      </c>
      <c r="CU34" s="17">
        <v>204</v>
      </c>
      <c r="CV34" s="17">
        <v>71</v>
      </c>
      <c r="CW34" s="17">
        <v>0.59</v>
      </c>
      <c r="CX34" s="17">
        <v>0.59</v>
      </c>
      <c r="CY34" s="17">
        <v>9.4700000000000006</v>
      </c>
      <c r="CZ34" s="15" t="str">
        <f t="shared" si="1"/>
        <v>Max Dowman</v>
      </c>
      <c r="DA34" s="15">
        <f>VLOOKUP(CZ34,[1]FINAL!$A$1:$AP$1000,MATCH("Element No.",[1]FINAL!$A$1:$AP$1,0),0)</f>
        <v>20</v>
      </c>
      <c r="DB34" s="15"/>
      <c r="DC34" s="15"/>
      <c r="DD34" s="15"/>
      <c r="DE34" s="15"/>
      <c r="DF34" s="15"/>
    </row>
    <row r="35" spans="1:110" ht="40.5" thickBot="1">
      <c r="A35" s="18" t="b">
        <v>1</v>
      </c>
      <c r="B35" s="18" t="b">
        <v>0</v>
      </c>
      <c r="C35" s="15"/>
      <c r="D35" s="15"/>
      <c r="E35" s="17">
        <v>646243</v>
      </c>
      <c r="F35" s="17">
        <v>0</v>
      </c>
      <c r="G35" s="17">
        <v>0</v>
      </c>
      <c r="H35" s="17">
        <v>-1</v>
      </c>
      <c r="I35" s="17">
        <v>1</v>
      </c>
      <c r="J35" s="17">
        <v>0</v>
      </c>
      <c r="K35" s="17">
        <v>3</v>
      </c>
      <c r="L35" s="15">
        <v>1</v>
      </c>
      <c r="M35" s="15">
        <v>1</v>
      </c>
      <c r="N35" s="17">
        <v>0</v>
      </c>
      <c r="O35" s="15" t="s">
        <v>3730</v>
      </c>
      <c r="P35" s="15">
        <v>0</v>
      </c>
      <c r="Q35" s="17" t="e">
        <f t="shared" si="0"/>
        <v>#N/A</v>
      </c>
      <c r="R35" s="18" t="b">
        <v>0</v>
      </c>
      <c r="S35" s="15"/>
      <c r="T35" s="15"/>
      <c r="U35" s="17">
        <v>44</v>
      </c>
      <c r="V35" s="15" t="s">
        <v>3731</v>
      </c>
      <c r="W35" s="15">
        <v>0</v>
      </c>
      <c r="X35" s="18" t="b">
        <v>0</v>
      </c>
      <c r="Y35" s="15" t="s">
        <v>3732</v>
      </c>
      <c r="Z35" s="15">
        <v>0</v>
      </c>
      <c r="AA35" s="18" t="b">
        <v>0</v>
      </c>
      <c r="AB35" s="15"/>
      <c r="AC35" s="15" t="s">
        <v>519</v>
      </c>
      <c r="AD35" s="17">
        <v>1</v>
      </c>
      <c r="AE35" s="17">
        <v>3</v>
      </c>
      <c r="AF35" s="17">
        <v>0</v>
      </c>
      <c r="AG35" s="17">
        <v>2098</v>
      </c>
      <c r="AH35" s="17">
        <v>0</v>
      </c>
      <c r="AI35" s="17">
        <v>1977</v>
      </c>
      <c r="AJ35" s="17">
        <v>0</v>
      </c>
      <c r="AK35" s="15">
        <v>0</v>
      </c>
      <c r="AL35" s="15">
        <v>0</v>
      </c>
      <c r="AM35" s="16" t="s">
        <v>3732</v>
      </c>
      <c r="AN35" s="15"/>
      <c r="AO35" s="17">
        <v>241</v>
      </c>
      <c r="AP35" s="68">
        <v>45860</v>
      </c>
      <c r="AQ35" s="68">
        <v>39444</v>
      </c>
      <c r="AR35" s="18" t="b">
        <v>0</v>
      </c>
      <c r="AS35" s="15" t="s">
        <v>3733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5">
        <v>0</v>
      </c>
      <c r="BH35" s="15">
        <v>0</v>
      </c>
      <c r="BI35" s="15">
        <v>0</v>
      </c>
      <c r="BJ35" s="15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5">
        <v>0</v>
      </c>
      <c r="BQ35" s="15">
        <v>0</v>
      </c>
      <c r="BR35" s="15">
        <v>0</v>
      </c>
      <c r="BS35" s="15">
        <v>0</v>
      </c>
      <c r="BT35" s="15"/>
      <c r="BU35" s="15"/>
      <c r="BV35" s="15"/>
      <c r="BW35" s="15"/>
      <c r="BX35" s="15"/>
      <c r="BY35" s="15"/>
      <c r="BZ35" s="15"/>
      <c r="CA35" s="17">
        <v>697</v>
      </c>
      <c r="CB35" s="17">
        <v>268</v>
      </c>
      <c r="CC35" s="17">
        <v>692</v>
      </c>
      <c r="CD35" s="17">
        <v>270</v>
      </c>
      <c r="CE35" s="17">
        <v>673</v>
      </c>
      <c r="CF35" s="17">
        <v>263</v>
      </c>
      <c r="CG35" s="17">
        <v>699</v>
      </c>
      <c r="CH35" s="17">
        <v>270</v>
      </c>
      <c r="CI35" s="17">
        <v>0</v>
      </c>
      <c r="CJ35" s="17">
        <v>0</v>
      </c>
      <c r="CK35" s="17">
        <v>0</v>
      </c>
      <c r="CL35" s="17">
        <v>0</v>
      </c>
      <c r="CM35" s="17">
        <v>0</v>
      </c>
      <c r="CN35" s="17">
        <v>0</v>
      </c>
      <c r="CO35" s="17">
        <v>582</v>
      </c>
      <c r="CP35" s="17">
        <v>351</v>
      </c>
      <c r="CQ35" s="17">
        <v>621</v>
      </c>
      <c r="CR35" s="17">
        <v>220</v>
      </c>
      <c r="CS35" s="17">
        <v>703</v>
      </c>
      <c r="CT35" s="17">
        <v>273</v>
      </c>
      <c r="CU35" s="17">
        <v>707</v>
      </c>
      <c r="CV35" s="17">
        <v>287</v>
      </c>
      <c r="CW35" s="17">
        <v>0</v>
      </c>
      <c r="CX35" s="17">
        <v>0</v>
      </c>
      <c r="CY35" s="17">
        <v>0</v>
      </c>
      <c r="CZ35" s="15" t="str">
        <f t="shared" si="1"/>
        <v>Andre Harriman-Annous</v>
      </c>
      <c r="DA35" s="15" t="e">
        <f>VLOOKUP(CZ35,[1]FINAL!$A$1:$AP$1000,MATCH("Element No.",[1]FINAL!$A$1:$AP$1,0),0)</f>
        <v>#N/A</v>
      </c>
      <c r="DB35" s="15"/>
      <c r="DC35" s="15"/>
      <c r="DD35" s="15"/>
      <c r="DE35" s="15"/>
      <c r="DF35" s="15"/>
    </row>
    <row r="36" spans="1:110" ht="40.5" thickBot="1">
      <c r="A36" s="18" t="b">
        <v>1</v>
      </c>
      <c r="B36" s="18" t="b">
        <v>0</v>
      </c>
      <c r="C36" s="17">
        <v>100</v>
      </c>
      <c r="D36" s="17">
        <v>100</v>
      </c>
      <c r="E36" s="17">
        <v>448104</v>
      </c>
      <c r="F36" s="17">
        <v>0</v>
      </c>
      <c r="G36" s="17">
        <v>0</v>
      </c>
      <c r="H36" s="17">
        <v>-4</v>
      </c>
      <c r="I36" s="17">
        <v>4</v>
      </c>
      <c r="J36" s="17">
        <v>3</v>
      </c>
      <c r="K36" s="17">
        <v>2</v>
      </c>
      <c r="L36" s="15">
        <v>3.5</v>
      </c>
      <c r="M36" s="15">
        <v>1.8</v>
      </c>
      <c r="N36" s="17">
        <v>2</v>
      </c>
      <c r="O36" s="15" t="s">
        <v>3789</v>
      </c>
      <c r="P36" s="15">
        <v>0.8</v>
      </c>
      <c r="Q36" s="17">
        <f t="shared" si="0"/>
        <v>9</v>
      </c>
      <c r="R36" s="18" t="b">
        <v>0</v>
      </c>
      <c r="S36" s="15"/>
      <c r="T36" s="15" t="s">
        <v>4886</v>
      </c>
      <c r="U36" s="17">
        <v>51</v>
      </c>
      <c r="V36" s="15" t="s">
        <v>3790</v>
      </c>
      <c r="W36" s="15">
        <v>3.5</v>
      </c>
      <c r="X36" s="18" t="b">
        <v>0</v>
      </c>
      <c r="Y36" s="15" t="s">
        <v>3791</v>
      </c>
      <c r="Z36" s="15">
        <v>0.9</v>
      </c>
      <c r="AA36" s="18" t="b">
        <v>0</v>
      </c>
      <c r="AB36" s="15"/>
      <c r="AC36" s="15" t="s">
        <v>519</v>
      </c>
      <c r="AD36" s="17">
        <v>1</v>
      </c>
      <c r="AE36" s="17">
        <v>3</v>
      </c>
      <c r="AF36" s="17">
        <v>87</v>
      </c>
      <c r="AG36" s="17">
        <v>625158</v>
      </c>
      <c r="AH36" s="17">
        <v>0</v>
      </c>
      <c r="AI36" s="17">
        <v>522735</v>
      </c>
      <c r="AJ36" s="17">
        <v>0</v>
      </c>
      <c r="AK36" s="15">
        <v>0.2</v>
      </c>
      <c r="AL36" s="15">
        <v>17.100000000000001</v>
      </c>
      <c r="AM36" s="15" t="s">
        <v>3792</v>
      </c>
      <c r="AN36" s="15"/>
      <c r="AO36" s="17">
        <v>62</v>
      </c>
      <c r="AP36" s="68">
        <v>45901</v>
      </c>
      <c r="AQ36" s="68">
        <v>37265</v>
      </c>
      <c r="AR36" s="18" t="b">
        <v>0</v>
      </c>
      <c r="AS36" s="15" t="s">
        <v>3793</v>
      </c>
      <c r="AT36" s="17">
        <v>1787</v>
      </c>
      <c r="AU36" s="17">
        <v>1</v>
      </c>
      <c r="AV36" s="17">
        <v>2</v>
      </c>
      <c r="AW36" s="17">
        <v>5</v>
      </c>
      <c r="AX36" s="17">
        <v>19</v>
      </c>
      <c r="AY36" s="17">
        <v>1</v>
      </c>
      <c r="AZ36" s="17">
        <v>0</v>
      </c>
      <c r="BA36" s="17">
        <v>0</v>
      </c>
      <c r="BB36" s="17">
        <v>2</v>
      </c>
      <c r="BC36" s="17">
        <v>0</v>
      </c>
      <c r="BD36" s="17">
        <v>0</v>
      </c>
      <c r="BE36" s="17">
        <v>7</v>
      </c>
      <c r="BF36" s="17">
        <v>335</v>
      </c>
      <c r="BG36" s="15">
        <v>453.6</v>
      </c>
      <c r="BH36" s="15">
        <v>184.7</v>
      </c>
      <c r="BI36" s="15">
        <v>72</v>
      </c>
      <c r="BJ36" s="15">
        <v>70.900000000000006</v>
      </c>
      <c r="BK36" s="17">
        <v>123</v>
      </c>
      <c r="BL36" s="17">
        <v>63</v>
      </c>
      <c r="BM36" s="17">
        <v>48</v>
      </c>
      <c r="BN36" s="17">
        <v>171</v>
      </c>
      <c r="BO36" s="17">
        <v>20</v>
      </c>
      <c r="BP36" s="15">
        <v>0.36</v>
      </c>
      <c r="BQ36" s="15">
        <v>1.67</v>
      </c>
      <c r="BR36" s="15">
        <v>2.0299999999999998</v>
      </c>
      <c r="BS36" s="15">
        <v>17.53</v>
      </c>
      <c r="BT36" s="15"/>
      <c r="BU36" s="15"/>
      <c r="BV36" s="15"/>
      <c r="BW36" s="15"/>
      <c r="BX36" s="15"/>
      <c r="BY36" s="15"/>
      <c r="BZ36" s="15"/>
      <c r="CA36" s="17">
        <v>150</v>
      </c>
      <c r="CB36" s="17">
        <v>63</v>
      </c>
      <c r="CC36" s="17">
        <v>221</v>
      </c>
      <c r="CD36" s="17">
        <v>55</v>
      </c>
      <c r="CE36" s="17">
        <v>321</v>
      </c>
      <c r="CF36" s="17">
        <v>103</v>
      </c>
      <c r="CG36" s="17">
        <v>235</v>
      </c>
      <c r="CH36" s="17">
        <v>80</v>
      </c>
      <c r="CI36" s="17">
        <v>0.02</v>
      </c>
      <c r="CJ36" s="17">
        <v>0</v>
      </c>
      <c r="CK36" s="17">
        <v>0.08</v>
      </c>
      <c r="CL36" s="17">
        <v>0.1</v>
      </c>
      <c r="CM36" s="17">
        <v>0.88</v>
      </c>
      <c r="CN36" s="17">
        <v>0.96</v>
      </c>
      <c r="CO36" s="17">
        <v>233</v>
      </c>
      <c r="CP36" s="17">
        <v>36</v>
      </c>
      <c r="CQ36" s="17">
        <v>310</v>
      </c>
      <c r="CR36" s="17">
        <v>111</v>
      </c>
      <c r="CS36" s="17">
        <v>118</v>
      </c>
      <c r="CT36" s="17">
        <v>45</v>
      </c>
      <c r="CU36" s="17">
        <v>212</v>
      </c>
      <c r="CV36" s="17">
        <v>82</v>
      </c>
      <c r="CW36" s="17">
        <v>1.01</v>
      </c>
      <c r="CX36" s="17">
        <v>0.25</v>
      </c>
      <c r="CY36" s="17">
        <v>8.61</v>
      </c>
      <c r="CZ36" s="15" t="str">
        <f t="shared" si="1"/>
        <v>Piero Hincapié</v>
      </c>
      <c r="DA36" s="15">
        <f>VLOOKUP(CZ36,[1]FINAL!$A$1:$AP$1000,MATCH("Element No.",[1]FINAL!$A$1:$AP$1,0),0)</f>
        <v>9</v>
      </c>
      <c r="DB36" s="15"/>
      <c r="DC36" s="15"/>
      <c r="DD36" s="15"/>
      <c r="DE36" s="15"/>
      <c r="DF36" s="15"/>
    </row>
    <row r="37" spans="1:110" ht="27.75" thickBot="1">
      <c r="A37" s="18" t="b">
        <v>1</v>
      </c>
      <c r="B37" s="18" t="b">
        <v>0</v>
      </c>
      <c r="C37" s="15"/>
      <c r="D37" s="15"/>
      <c r="E37" s="17">
        <v>616065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2</v>
      </c>
      <c r="L37" s="15">
        <v>1</v>
      </c>
      <c r="M37" s="15">
        <v>1</v>
      </c>
      <c r="N37" s="17">
        <v>0</v>
      </c>
      <c r="O37" s="15" t="s">
        <v>4195</v>
      </c>
      <c r="P37" s="15">
        <v>0</v>
      </c>
      <c r="Q37" s="17" t="e">
        <f t="shared" si="0"/>
        <v>#N/A</v>
      </c>
      <c r="R37" s="18" t="b">
        <v>0</v>
      </c>
      <c r="S37" s="15"/>
      <c r="T37" s="15"/>
      <c r="U37" s="17">
        <v>40</v>
      </c>
      <c r="V37" s="15" t="s">
        <v>4196</v>
      </c>
      <c r="W37" s="15">
        <v>0</v>
      </c>
      <c r="X37" s="18" t="b">
        <v>0</v>
      </c>
      <c r="Y37" s="15" t="s">
        <v>4197</v>
      </c>
      <c r="Z37" s="15">
        <v>0</v>
      </c>
      <c r="AA37" s="18" t="b">
        <v>0</v>
      </c>
      <c r="AB37" s="15"/>
      <c r="AC37" s="15" t="s">
        <v>519</v>
      </c>
      <c r="AD37" s="17">
        <v>1</v>
      </c>
      <c r="AE37" s="17">
        <v>3</v>
      </c>
      <c r="AF37" s="17">
        <v>0</v>
      </c>
      <c r="AG37" s="17">
        <v>1910</v>
      </c>
      <c r="AH37" s="17">
        <v>0</v>
      </c>
      <c r="AI37" s="17">
        <v>1535</v>
      </c>
      <c r="AJ37" s="17">
        <v>0</v>
      </c>
      <c r="AK37" s="15">
        <v>0</v>
      </c>
      <c r="AL37" s="15">
        <v>0</v>
      </c>
      <c r="AM37" s="15" t="s">
        <v>4197</v>
      </c>
      <c r="AN37" s="15"/>
      <c r="AO37" s="17">
        <v>241</v>
      </c>
      <c r="AP37" s="68">
        <v>45860</v>
      </c>
      <c r="AQ37" s="68">
        <v>40054</v>
      </c>
      <c r="AR37" s="18" t="b">
        <v>0</v>
      </c>
      <c r="AS37" s="15" t="s">
        <v>4198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5">
        <v>0</v>
      </c>
      <c r="BH37" s="15">
        <v>0</v>
      </c>
      <c r="BI37" s="15">
        <v>0</v>
      </c>
      <c r="BJ37" s="15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5">
        <v>0</v>
      </c>
      <c r="BQ37" s="15">
        <v>0</v>
      </c>
      <c r="BR37" s="15">
        <v>0</v>
      </c>
      <c r="BS37" s="15">
        <v>0</v>
      </c>
      <c r="BT37" s="15"/>
      <c r="BU37" s="15"/>
      <c r="BV37" s="15"/>
      <c r="BW37" s="15"/>
      <c r="BX37" s="15"/>
      <c r="BY37" s="15"/>
      <c r="BZ37" s="15"/>
      <c r="CA37" s="17">
        <v>636</v>
      </c>
      <c r="CB37" s="17">
        <v>245</v>
      </c>
      <c r="CC37" s="17">
        <v>628</v>
      </c>
      <c r="CD37" s="17">
        <v>244</v>
      </c>
      <c r="CE37" s="17">
        <v>598</v>
      </c>
      <c r="CF37" s="17">
        <v>241</v>
      </c>
      <c r="CG37" s="17">
        <v>639</v>
      </c>
      <c r="CH37" s="17">
        <v>245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746</v>
      </c>
      <c r="CP37" s="17">
        <v>205</v>
      </c>
      <c r="CQ37" s="17">
        <v>529</v>
      </c>
      <c r="CR37" s="17">
        <v>212</v>
      </c>
      <c r="CS37" s="17">
        <v>646</v>
      </c>
      <c r="CT37" s="17">
        <v>244</v>
      </c>
      <c r="CU37" s="17">
        <v>664</v>
      </c>
      <c r="CV37" s="17">
        <v>235</v>
      </c>
      <c r="CW37" s="17">
        <v>0</v>
      </c>
      <c r="CX37" s="17">
        <v>0</v>
      </c>
      <c r="CY37" s="17">
        <v>0</v>
      </c>
      <c r="CZ37" s="15" t="str">
        <f t="shared" si="1"/>
        <v>Marli Salmon</v>
      </c>
      <c r="DA37" s="15" t="e">
        <f>VLOOKUP(CZ37,[1]FINAL!$A$1:$AP$1000,MATCH("Element No.",[1]FINAL!$A$1:$AP$1,0),0)</f>
        <v>#N/A</v>
      </c>
      <c r="DB37" s="15"/>
      <c r="DC37" s="15"/>
      <c r="DD37" s="15"/>
      <c r="DE37" s="15"/>
      <c r="DF37" s="15"/>
    </row>
    <row r="38" spans="1:110" ht="40.5" thickBot="1">
      <c r="A38" s="18" t="b">
        <v>1</v>
      </c>
      <c r="B38" s="18" t="b">
        <v>0</v>
      </c>
      <c r="C38" s="17">
        <v>100</v>
      </c>
      <c r="D38" s="17">
        <v>100</v>
      </c>
      <c r="E38" s="17">
        <v>98980</v>
      </c>
      <c r="F38" s="17">
        <v>0</v>
      </c>
      <c r="G38" s="17">
        <v>0</v>
      </c>
      <c r="H38" s="17">
        <v>0</v>
      </c>
      <c r="I38" s="17">
        <v>0</v>
      </c>
      <c r="J38" s="17">
        <v>3</v>
      </c>
      <c r="K38" s="17">
        <v>1</v>
      </c>
      <c r="L38" s="15">
        <v>2.7</v>
      </c>
      <c r="M38" s="15">
        <v>2</v>
      </c>
      <c r="N38" s="17">
        <v>0</v>
      </c>
      <c r="O38" s="15" t="s">
        <v>561</v>
      </c>
      <c r="P38" s="15">
        <v>2.5</v>
      </c>
      <c r="Q38" s="17">
        <f t="shared" si="0"/>
        <v>28</v>
      </c>
      <c r="R38" s="18" t="b">
        <v>0</v>
      </c>
      <c r="S38" s="15"/>
      <c r="T38" s="15" t="s">
        <v>4887</v>
      </c>
      <c r="U38" s="17">
        <v>50</v>
      </c>
      <c r="V38" s="15" t="s">
        <v>562</v>
      </c>
      <c r="W38" s="15">
        <v>3.8</v>
      </c>
      <c r="X38" s="18" t="b">
        <v>0</v>
      </c>
      <c r="Y38" s="15" t="s">
        <v>563</v>
      </c>
      <c r="Z38" s="15">
        <v>4.4000000000000004</v>
      </c>
      <c r="AA38" s="18" t="b">
        <v>0</v>
      </c>
      <c r="AB38" s="15"/>
      <c r="AC38" s="15" t="s">
        <v>519</v>
      </c>
      <c r="AD38" s="17">
        <v>2</v>
      </c>
      <c r="AE38" s="17">
        <v>7</v>
      </c>
      <c r="AF38" s="17">
        <v>120</v>
      </c>
      <c r="AG38" s="17">
        <v>1133258</v>
      </c>
      <c r="AH38" s="17">
        <v>0</v>
      </c>
      <c r="AI38" s="17">
        <v>844392</v>
      </c>
      <c r="AJ38" s="17">
        <v>0</v>
      </c>
      <c r="AK38" s="15">
        <v>0.5</v>
      </c>
      <c r="AL38" s="15">
        <v>24</v>
      </c>
      <c r="AM38" s="15" t="s">
        <v>1111</v>
      </c>
      <c r="AN38" s="15"/>
      <c r="AO38" s="17">
        <v>10</v>
      </c>
      <c r="AP38" s="68">
        <v>44090</v>
      </c>
      <c r="AQ38" s="68">
        <v>33849</v>
      </c>
      <c r="AR38" s="18" t="b">
        <v>0</v>
      </c>
      <c r="AS38" s="15" t="s">
        <v>2154</v>
      </c>
      <c r="AT38" s="17">
        <v>2835</v>
      </c>
      <c r="AU38" s="17">
        <v>0</v>
      </c>
      <c r="AV38" s="17">
        <v>1</v>
      </c>
      <c r="AW38" s="17">
        <v>7</v>
      </c>
      <c r="AX38" s="17">
        <v>39</v>
      </c>
      <c r="AY38" s="17">
        <v>0</v>
      </c>
      <c r="AZ38" s="17">
        <v>1</v>
      </c>
      <c r="BA38" s="17">
        <v>0</v>
      </c>
      <c r="BB38" s="17">
        <v>2</v>
      </c>
      <c r="BC38" s="17">
        <v>0</v>
      </c>
      <c r="BD38" s="17">
        <v>95</v>
      </c>
      <c r="BE38" s="17">
        <v>11</v>
      </c>
      <c r="BF38" s="17">
        <v>530</v>
      </c>
      <c r="BG38" s="15">
        <v>769.8</v>
      </c>
      <c r="BH38" s="15">
        <v>23.2</v>
      </c>
      <c r="BI38" s="15">
        <v>0</v>
      </c>
      <c r="BJ38" s="15">
        <v>79.2</v>
      </c>
      <c r="BK38" s="17">
        <v>27</v>
      </c>
      <c r="BL38" s="17">
        <v>272</v>
      </c>
      <c r="BM38" s="17">
        <v>0</v>
      </c>
      <c r="BN38" s="17">
        <v>0</v>
      </c>
      <c r="BO38" s="17">
        <v>32</v>
      </c>
      <c r="BP38" s="15">
        <v>0</v>
      </c>
      <c r="BQ38" s="15">
        <v>0.08</v>
      </c>
      <c r="BR38" s="15">
        <v>0.08</v>
      </c>
      <c r="BS38" s="15">
        <v>42.92</v>
      </c>
      <c r="BT38" s="15"/>
      <c r="BU38" s="15"/>
      <c r="BV38" s="15"/>
      <c r="BW38" s="15"/>
      <c r="BX38" s="15"/>
      <c r="BY38" s="15"/>
      <c r="BZ38" s="15"/>
      <c r="CA38" s="17">
        <v>38</v>
      </c>
      <c r="CB38" s="17">
        <v>10</v>
      </c>
      <c r="CC38" s="17">
        <v>408</v>
      </c>
      <c r="CD38" s="17">
        <v>4</v>
      </c>
      <c r="CE38" s="17">
        <v>800</v>
      </c>
      <c r="CF38" s="17">
        <v>93</v>
      </c>
      <c r="CG38" s="17">
        <v>206</v>
      </c>
      <c r="CH38" s="17">
        <v>10</v>
      </c>
      <c r="CI38" s="17">
        <v>0</v>
      </c>
      <c r="CJ38" s="17">
        <v>3.02</v>
      </c>
      <c r="CK38" s="17">
        <v>0</v>
      </c>
      <c r="CL38" s="17">
        <v>0</v>
      </c>
      <c r="CM38" s="17">
        <v>1.36</v>
      </c>
      <c r="CN38" s="17">
        <v>1.24</v>
      </c>
      <c r="CO38" s="17">
        <v>245</v>
      </c>
      <c r="CP38" s="17">
        <v>10</v>
      </c>
      <c r="CQ38" s="17">
        <v>150</v>
      </c>
      <c r="CR38" s="17">
        <v>14</v>
      </c>
      <c r="CS38" s="17">
        <v>80</v>
      </c>
      <c r="CT38" s="17">
        <v>8</v>
      </c>
      <c r="CU38" s="17">
        <v>86</v>
      </c>
      <c r="CV38" s="17">
        <v>16</v>
      </c>
      <c r="CW38" s="17">
        <v>1.02</v>
      </c>
      <c r="CX38" s="17">
        <v>0.22</v>
      </c>
      <c r="CY38" s="17">
        <v>0</v>
      </c>
      <c r="CZ38" s="15" t="str">
        <f t="shared" si="1"/>
        <v>Emiliano Martínez Romero</v>
      </c>
      <c r="DA38" s="15">
        <f>VLOOKUP(CZ38,[1]FINAL!$A$1:$AP$1000,MATCH("Element No.",[1]FINAL!$A$1:$AP$1,0),0)</f>
        <v>28</v>
      </c>
      <c r="DB38" s="15"/>
      <c r="DC38" s="15"/>
      <c r="DD38" s="15"/>
      <c r="DE38" s="15"/>
      <c r="DF38" s="15"/>
    </row>
    <row r="39" spans="1:110" ht="40.5" thickBot="1">
      <c r="A39" s="18" t="b">
        <v>1</v>
      </c>
      <c r="B39" s="18" t="b">
        <v>0</v>
      </c>
      <c r="C39" s="17">
        <v>100</v>
      </c>
      <c r="D39" s="17">
        <v>100</v>
      </c>
      <c r="E39" s="17">
        <v>72147</v>
      </c>
      <c r="F39" s="17">
        <v>0</v>
      </c>
      <c r="G39" s="17">
        <v>0</v>
      </c>
      <c r="H39" s="17">
        <v>-3</v>
      </c>
      <c r="I39" s="17">
        <v>3</v>
      </c>
      <c r="J39" s="17">
        <v>0</v>
      </c>
      <c r="K39" s="17">
        <v>1</v>
      </c>
      <c r="L39" s="15">
        <v>-0.5</v>
      </c>
      <c r="M39" s="15">
        <v>0</v>
      </c>
      <c r="N39" s="17">
        <v>2</v>
      </c>
      <c r="O39" s="15" t="s">
        <v>2017</v>
      </c>
      <c r="P39" s="15">
        <v>0.5</v>
      </c>
      <c r="Q39" s="17">
        <f t="shared" si="0"/>
        <v>29</v>
      </c>
      <c r="R39" s="18" t="b">
        <v>0</v>
      </c>
      <c r="S39" s="15"/>
      <c r="T39" s="15" t="s">
        <v>4751</v>
      </c>
      <c r="U39" s="17">
        <v>42</v>
      </c>
      <c r="V39" s="15" t="s">
        <v>2155</v>
      </c>
      <c r="W39" s="15">
        <v>2.2999999999999998</v>
      </c>
      <c r="X39" s="18" t="b">
        <v>0</v>
      </c>
      <c r="Y39" s="15" t="s">
        <v>2156</v>
      </c>
      <c r="Z39" s="15">
        <v>0.4</v>
      </c>
      <c r="AA39" s="18" t="b">
        <v>0</v>
      </c>
      <c r="AB39" s="15"/>
      <c r="AC39" s="15" t="s">
        <v>519</v>
      </c>
      <c r="AD39" s="17">
        <v>2</v>
      </c>
      <c r="AE39" s="17">
        <v>7</v>
      </c>
      <c r="AF39" s="17">
        <v>16</v>
      </c>
      <c r="AG39" s="17">
        <v>85879</v>
      </c>
      <c r="AH39" s="17">
        <v>0</v>
      </c>
      <c r="AI39" s="17">
        <v>117979</v>
      </c>
      <c r="AJ39" s="17">
        <v>0</v>
      </c>
      <c r="AK39" s="15">
        <v>0.1</v>
      </c>
      <c r="AL39" s="15">
        <v>3.8</v>
      </c>
      <c r="AM39" s="15" t="s">
        <v>2157</v>
      </c>
      <c r="AN39" s="15"/>
      <c r="AO39" s="17">
        <v>152</v>
      </c>
      <c r="AP39" s="68">
        <v>45853</v>
      </c>
      <c r="AQ39" s="68">
        <v>33307</v>
      </c>
      <c r="AR39" s="18" t="b">
        <v>0</v>
      </c>
      <c r="AS39" s="15" t="s">
        <v>2158</v>
      </c>
      <c r="AT39" s="17">
        <v>585</v>
      </c>
      <c r="AU39" s="17">
        <v>0</v>
      </c>
      <c r="AV39" s="17">
        <v>0</v>
      </c>
      <c r="AW39" s="17">
        <v>1</v>
      </c>
      <c r="AX39" s="17">
        <v>10</v>
      </c>
      <c r="AY39" s="17">
        <v>0</v>
      </c>
      <c r="AZ39" s="17">
        <v>0</v>
      </c>
      <c r="BA39" s="17">
        <v>0</v>
      </c>
      <c r="BB39" s="17">
        <v>2</v>
      </c>
      <c r="BC39" s="17">
        <v>0</v>
      </c>
      <c r="BD39" s="17">
        <v>19</v>
      </c>
      <c r="BE39" s="17">
        <v>0</v>
      </c>
      <c r="BF39" s="17">
        <v>75</v>
      </c>
      <c r="BG39" s="15">
        <v>139.19999999999999</v>
      </c>
      <c r="BH39" s="15">
        <v>0</v>
      </c>
      <c r="BI39" s="15">
        <v>0</v>
      </c>
      <c r="BJ39" s="15">
        <v>13.9</v>
      </c>
      <c r="BK39" s="17">
        <v>10</v>
      </c>
      <c r="BL39" s="17">
        <v>53</v>
      </c>
      <c r="BM39" s="17">
        <v>0</v>
      </c>
      <c r="BN39" s="17">
        <v>0</v>
      </c>
      <c r="BO39" s="17">
        <v>6</v>
      </c>
      <c r="BP39" s="15">
        <v>0</v>
      </c>
      <c r="BQ39" s="15">
        <v>0</v>
      </c>
      <c r="BR39" s="15">
        <v>0</v>
      </c>
      <c r="BS39" s="15">
        <v>11.02</v>
      </c>
      <c r="BT39" s="15"/>
      <c r="BU39" s="15"/>
      <c r="BV39" s="15"/>
      <c r="BW39" s="15"/>
      <c r="BX39" s="15"/>
      <c r="BY39" s="15"/>
      <c r="BZ39" s="15"/>
      <c r="CA39" s="17">
        <v>358</v>
      </c>
      <c r="CB39" s="17">
        <v>26</v>
      </c>
      <c r="CC39" s="17">
        <v>642</v>
      </c>
      <c r="CD39" s="17">
        <v>83</v>
      </c>
      <c r="CE39" s="17">
        <v>614</v>
      </c>
      <c r="CF39" s="17">
        <v>68</v>
      </c>
      <c r="CG39" s="17">
        <v>415</v>
      </c>
      <c r="CH39" s="17">
        <v>26</v>
      </c>
      <c r="CI39" s="17">
        <v>0</v>
      </c>
      <c r="CJ39" s="17">
        <v>2.92</v>
      </c>
      <c r="CK39" s="17">
        <v>0</v>
      </c>
      <c r="CL39" s="17">
        <v>0</v>
      </c>
      <c r="CM39" s="17">
        <v>1.7</v>
      </c>
      <c r="CN39" s="17">
        <v>1.54</v>
      </c>
      <c r="CO39" s="17">
        <v>635</v>
      </c>
      <c r="CP39" s="17">
        <v>29</v>
      </c>
      <c r="CQ39" s="17">
        <v>328</v>
      </c>
      <c r="CR39" s="17">
        <v>26</v>
      </c>
      <c r="CS39" s="17">
        <v>302</v>
      </c>
      <c r="CT39" s="17">
        <v>29</v>
      </c>
      <c r="CU39" s="17">
        <v>295</v>
      </c>
      <c r="CV39" s="17">
        <v>38</v>
      </c>
      <c r="CW39" s="17">
        <v>0.92</v>
      </c>
      <c r="CX39" s="17">
        <v>0.15</v>
      </c>
      <c r="CY39" s="17">
        <v>0</v>
      </c>
      <c r="CZ39" s="15" t="str">
        <f t="shared" si="1"/>
        <v>Marco Bizot</v>
      </c>
      <c r="DA39" s="15">
        <f>VLOOKUP(CZ39,[1]FINAL!$A$1:$AP$1000,MATCH("Element No.",[1]FINAL!$A$1:$AP$1,0),0)</f>
        <v>29</v>
      </c>
      <c r="DB39" s="15"/>
      <c r="DC39" s="15"/>
      <c r="DD39" s="15"/>
      <c r="DE39" s="15"/>
      <c r="DF39" s="15"/>
    </row>
    <row r="40" spans="1:110" ht="78.75" thickBot="1">
      <c r="A40" s="18" t="b">
        <v>1</v>
      </c>
      <c r="B40" s="18" t="b">
        <v>0</v>
      </c>
      <c r="C40" s="17">
        <v>0</v>
      </c>
      <c r="D40" s="17">
        <v>0</v>
      </c>
      <c r="E40" s="17">
        <v>462492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1</v>
      </c>
      <c r="L40" s="15">
        <v>0</v>
      </c>
      <c r="M40" s="15">
        <v>0</v>
      </c>
      <c r="N40" s="17">
        <v>0</v>
      </c>
      <c r="O40" s="15" t="s">
        <v>616</v>
      </c>
      <c r="P40" s="15">
        <v>0</v>
      </c>
      <c r="Q40" s="17" t="e">
        <f t="shared" si="0"/>
        <v>#N/A</v>
      </c>
      <c r="R40" s="18" t="b">
        <v>0</v>
      </c>
      <c r="S40" s="15" t="s">
        <v>3539</v>
      </c>
      <c r="T40" s="15" t="s">
        <v>3540</v>
      </c>
      <c r="U40" s="17">
        <v>40</v>
      </c>
      <c r="V40" s="15" t="s">
        <v>1463</v>
      </c>
      <c r="W40" s="15">
        <v>0</v>
      </c>
      <c r="X40" s="18" t="b">
        <v>0</v>
      </c>
      <c r="Y40" s="15" t="s">
        <v>1464</v>
      </c>
      <c r="Z40" s="15">
        <v>0.1</v>
      </c>
      <c r="AA40" s="18" t="b">
        <v>0</v>
      </c>
      <c r="AB40" s="15"/>
      <c r="AC40" s="15" t="s">
        <v>3257</v>
      </c>
      <c r="AD40" s="17">
        <v>2</v>
      </c>
      <c r="AE40" s="17">
        <v>7</v>
      </c>
      <c r="AF40" s="17">
        <v>0</v>
      </c>
      <c r="AG40" s="17">
        <v>0</v>
      </c>
      <c r="AH40" s="17">
        <v>0</v>
      </c>
      <c r="AI40" s="17">
        <v>17885</v>
      </c>
      <c r="AJ40" s="17">
        <v>0</v>
      </c>
      <c r="AK40" s="15">
        <v>0</v>
      </c>
      <c r="AL40" s="15">
        <v>0</v>
      </c>
      <c r="AM40" s="15" t="s">
        <v>1464</v>
      </c>
      <c r="AN40" s="15"/>
      <c r="AO40" s="17">
        <v>13</v>
      </c>
      <c r="AP40" s="68">
        <v>45323</v>
      </c>
      <c r="AQ40" s="68">
        <v>36711</v>
      </c>
      <c r="AR40" s="18" t="b">
        <v>0</v>
      </c>
      <c r="AS40" s="15" t="s">
        <v>2159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5">
        <v>0</v>
      </c>
      <c r="BH40" s="15">
        <v>0</v>
      </c>
      <c r="BI40" s="15">
        <v>0</v>
      </c>
      <c r="BJ40" s="15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5">
        <v>0</v>
      </c>
      <c r="BQ40" s="15">
        <v>0</v>
      </c>
      <c r="BR40" s="15">
        <v>0</v>
      </c>
      <c r="BS40" s="15">
        <v>0</v>
      </c>
      <c r="BT40" s="15"/>
      <c r="BU40" s="15"/>
      <c r="BV40" s="15"/>
      <c r="BW40" s="15"/>
      <c r="BX40" s="15"/>
      <c r="BY40" s="15"/>
      <c r="BZ40" s="15"/>
      <c r="CA40" s="17">
        <v>598</v>
      </c>
      <c r="CB40" s="17">
        <v>75</v>
      </c>
      <c r="CC40" s="17">
        <v>589</v>
      </c>
      <c r="CD40" s="17">
        <v>64</v>
      </c>
      <c r="CE40" s="17">
        <v>558</v>
      </c>
      <c r="CF40" s="17">
        <v>49</v>
      </c>
      <c r="CG40" s="17">
        <v>601</v>
      </c>
      <c r="CH40" s="17">
        <v>75</v>
      </c>
      <c r="CI40" s="17">
        <v>0</v>
      </c>
      <c r="CJ40" s="17">
        <v>0</v>
      </c>
      <c r="CK40" s="17">
        <v>0</v>
      </c>
      <c r="CL40" s="17">
        <v>0</v>
      </c>
      <c r="CM40" s="17">
        <v>0</v>
      </c>
      <c r="CN40" s="17">
        <v>0</v>
      </c>
      <c r="CO40" s="17">
        <v>700</v>
      </c>
      <c r="CP40" s="17">
        <v>53</v>
      </c>
      <c r="CQ40" s="17">
        <v>487</v>
      </c>
      <c r="CR40" s="17">
        <v>67</v>
      </c>
      <c r="CS40" s="17">
        <v>609</v>
      </c>
      <c r="CT40" s="17">
        <v>75</v>
      </c>
      <c r="CU40" s="17">
        <v>511</v>
      </c>
      <c r="CV40" s="17">
        <v>74</v>
      </c>
      <c r="CW40" s="17">
        <v>0</v>
      </c>
      <c r="CX40" s="17">
        <v>0</v>
      </c>
      <c r="CY40" s="17">
        <v>0</v>
      </c>
      <c r="CZ40" s="15" t="str">
        <f t="shared" si="1"/>
        <v>Joe Gauci</v>
      </c>
      <c r="DA40" s="15" t="e">
        <f>VLOOKUP(CZ40,[1]FINAL!$A$1:$AP$1000,MATCH("Element No.",[1]FINAL!$A$1:$AP$1,0),0)</f>
        <v>#N/A</v>
      </c>
      <c r="DB40" s="15"/>
      <c r="DC40" s="15"/>
      <c r="DD40" s="15"/>
      <c r="DE40" s="15"/>
      <c r="DF40" s="15"/>
    </row>
    <row r="41" spans="1:110" ht="53.25" thickBot="1">
      <c r="A41" s="18" t="b">
        <v>1</v>
      </c>
      <c r="B41" s="18" t="b">
        <v>0</v>
      </c>
      <c r="C41" s="17">
        <v>0</v>
      </c>
      <c r="D41" s="17">
        <v>0</v>
      </c>
      <c r="E41" s="17">
        <v>462381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1</v>
      </c>
      <c r="L41" s="15">
        <v>0</v>
      </c>
      <c r="M41" s="15">
        <v>0</v>
      </c>
      <c r="N41" s="17">
        <v>0</v>
      </c>
      <c r="O41" s="15" t="s">
        <v>1294</v>
      </c>
      <c r="P41" s="15">
        <v>0</v>
      </c>
      <c r="Q41" s="17" t="e">
        <f t="shared" si="0"/>
        <v>#N/A</v>
      </c>
      <c r="R41" s="18" t="b">
        <v>0</v>
      </c>
      <c r="S41" s="15" t="s">
        <v>3255</v>
      </c>
      <c r="T41" s="15" t="s">
        <v>3256</v>
      </c>
      <c r="U41" s="17">
        <v>40</v>
      </c>
      <c r="V41" s="15" t="s">
        <v>1295</v>
      </c>
      <c r="W41" s="15">
        <v>0</v>
      </c>
      <c r="X41" s="18" t="b">
        <v>0</v>
      </c>
      <c r="Y41" s="15" t="s">
        <v>1296</v>
      </c>
      <c r="Z41" s="15">
        <v>0</v>
      </c>
      <c r="AA41" s="18" t="b">
        <v>0</v>
      </c>
      <c r="AB41" s="15"/>
      <c r="AC41" s="15" t="s">
        <v>3257</v>
      </c>
      <c r="AD41" s="17">
        <v>2</v>
      </c>
      <c r="AE41" s="17">
        <v>7</v>
      </c>
      <c r="AF41" s="17">
        <v>0</v>
      </c>
      <c r="AG41" s="17">
        <v>0</v>
      </c>
      <c r="AH41" s="17">
        <v>0</v>
      </c>
      <c r="AI41" s="17">
        <v>1303</v>
      </c>
      <c r="AJ41" s="17">
        <v>0</v>
      </c>
      <c r="AK41" s="15">
        <v>0</v>
      </c>
      <c r="AL41" s="15">
        <v>0</v>
      </c>
      <c r="AM41" s="15" t="s">
        <v>1296</v>
      </c>
      <c r="AN41" s="15"/>
      <c r="AO41" s="17">
        <v>241</v>
      </c>
      <c r="AP41" s="68">
        <v>44543</v>
      </c>
      <c r="AQ41" s="68">
        <v>37735</v>
      </c>
      <c r="AR41" s="18" t="b">
        <v>0</v>
      </c>
      <c r="AS41" s="15" t="s">
        <v>2160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5">
        <v>0</v>
      </c>
      <c r="BH41" s="15">
        <v>0</v>
      </c>
      <c r="BI41" s="15">
        <v>0</v>
      </c>
      <c r="BJ41" s="15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5">
        <v>0</v>
      </c>
      <c r="BQ41" s="15">
        <v>0</v>
      </c>
      <c r="BR41" s="15">
        <v>0</v>
      </c>
      <c r="BS41" s="15">
        <v>0</v>
      </c>
      <c r="BT41" s="15"/>
      <c r="BU41" s="15"/>
      <c r="BV41" s="15"/>
      <c r="BW41" s="15"/>
      <c r="BX41" s="15"/>
      <c r="BY41" s="15"/>
      <c r="BZ41" s="15"/>
      <c r="CA41" s="17">
        <v>597</v>
      </c>
      <c r="CB41" s="17">
        <v>74</v>
      </c>
      <c r="CC41" s="17">
        <v>588</v>
      </c>
      <c r="CD41" s="17">
        <v>63</v>
      </c>
      <c r="CE41" s="17">
        <v>557</v>
      </c>
      <c r="CF41" s="17">
        <v>48</v>
      </c>
      <c r="CG41" s="17">
        <v>600</v>
      </c>
      <c r="CH41" s="17">
        <v>74</v>
      </c>
      <c r="CI41" s="17">
        <v>0</v>
      </c>
      <c r="CJ41" s="17">
        <v>0</v>
      </c>
      <c r="CK41" s="17">
        <v>0</v>
      </c>
      <c r="CL41" s="17">
        <v>0</v>
      </c>
      <c r="CM41" s="17">
        <v>0</v>
      </c>
      <c r="CN41" s="17">
        <v>0</v>
      </c>
      <c r="CO41" s="17">
        <v>699</v>
      </c>
      <c r="CP41" s="17">
        <v>52</v>
      </c>
      <c r="CQ41" s="17">
        <v>486</v>
      </c>
      <c r="CR41" s="17">
        <v>66</v>
      </c>
      <c r="CS41" s="17">
        <v>608</v>
      </c>
      <c r="CT41" s="17">
        <v>74</v>
      </c>
      <c r="CU41" s="17">
        <v>761</v>
      </c>
      <c r="CV41" s="17">
        <v>88</v>
      </c>
      <c r="CW41" s="17">
        <v>0</v>
      </c>
      <c r="CX41" s="17">
        <v>0</v>
      </c>
      <c r="CY41" s="17">
        <v>0</v>
      </c>
      <c r="CZ41" s="15" t="str">
        <f t="shared" si="1"/>
        <v>Filip Marschall</v>
      </c>
      <c r="DA41" s="15" t="e">
        <f>VLOOKUP(CZ41,[1]FINAL!$A$1:$AP$1000,MATCH("Element No.",[1]FINAL!$A$1:$AP$1,0),0)</f>
        <v>#N/A</v>
      </c>
      <c r="DB41" s="15"/>
      <c r="DC41" s="15"/>
      <c r="DD41" s="15"/>
      <c r="DE41" s="15"/>
      <c r="DF41" s="15"/>
    </row>
    <row r="42" spans="1:110" ht="40.5" thickBot="1">
      <c r="A42" s="18" t="b">
        <v>1</v>
      </c>
      <c r="B42" s="18" t="b">
        <v>0</v>
      </c>
      <c r="C42" s="17">
        <v>100</v>
      </c>
      <c r="D42" s="17">
        <v>100</v>
      </c>
      <c r="E42" s="17">
        <v>199796</v>
      </c>
      <c r="F42" s="17">
        <v>0</v>
      </c>
      <c r="G42" s="17">
        <v>0</v>
      </c>
      <c r="H42" s="17">
        <v>1</v>
      </c>
      <c r="I42" s="17">
        <v>-1</v>
      </c>
      <c r="J42" s="17">
        <v>2</v>
      </c>
      <c r="K42" s="17">
        <v>2</v>
      </c>
      <c r="L42" s="15">
        <v>1.5</v>
      </c>
      <c r="M42" s="15">
        <v>1.3</v>
      </c>
      <c r="N42" s="17">
        <v>1</v>
      </c>
      <c r="O42" s="15" t="s">
        <v>574</v>
      </c>
      <c r="P42" s="15">
        <v>1.8</v>
      </c>
      <c r="Q42" s="17">
        <f t="shared" si="0"/>
        <v>32</v>
      </c>
      <c r="R42" s="18" t="b">
        <v>0</v>
      </c>
      <c r="S42" s="15"/>
      <c r="T42" s="15" t="s">
        <v>4807</v>
      </c>
      <c r="U42" s="17">
        <v>46</v>
      </c>
      <c r="V42" s="15" t="s">
        <v>575</v>
      </c>
      <c r="W42" s="15">
        <v>3.3</v>
      </c>
      <c r="X42" s="18" t="b">
        <v>0</v>
      </c>
      <c r="Y42" s="15" t="s">
        <v>354</v>
      </c>
      <c r="Z42" s="15">
        <v>7.4</v>
      </c>
      <c r="AA42" s="18" t="b">
        <v>0</v>
      </c>
      <c r="AB42" s="15"/>
      <c r="AC42" s="15" t="s">
        <v>519</v>
      </c>
      <c r="AD42" s="17">
        <v>2</v>
      </c>
      <c r="AE42" s="17">
        <v>7</v>
      </c>
      <c r="AF42" s="17">
        <v>117</v>
      </c>
      <c r="AG42" s="17">
        <v>2994809</v>
      </c>
      <c r="AH42" s="17">
        <v>0</v>
      </c>
      <c r="AI42" s="17">
        <v>2459799</v>
      </c>
      <c r="AJ42" s="17">
        <v>0</v>
      </c>
      <c r="AK42" s="15">
        <v>0.4</v>
      </c>
      <c r="AL42" s="15">
        <v>25.4</v>
      </c>
      <c r="AM42" s="15" t="s">
        <v>354</v>
      </c>
      <c r="AN42" s="15"/>
      <c r="AO42" s="17">
        <v>172</v>
      </c>
      <c r="AP42" s="68">
        <v>44077</v>
      </c>
      <c r="AQ42" s="68">
        <v>35649</v>
      </c>
      <c r="AR42" s="18" t="b">
        <v>0</v>
      </c>
      <c r="AS42" s="15" t="s">
        <v>2161</v>
      </c>
      <c r="AT42" s="17">
        <v>3016</v>
      </c>
      <c r="AU42" s="17">
        <v>3</v>
      </c>
      <c r="AV42" s="17">
        <v>3</v>
      </c>
      <c r="AW42" s="17">
        <v>8</v>
      </c>
      <c r="AX42" s="17">
        <v>38</v>
      </c>
      <c r="AY42" s="17">
        <v>0</v>
      </c>
      <c r="AZ42" s="17">
        <v>0</v>
      </c>
      <c r="BA42" s="17">
        <v>0</v>
      </c>
      <c r="BB42" s="17">
        <v>9</v>
      </c>
      <c r="BC42" s="17">
        <v>0</v>
      </c>
      <c r="BD42" s="17">
        <v>0</v>
      </c>
      <c r="BE42" s="17">
        <v>7</v>
      </c>
      <c r="BF42" s="17">
        <v>450</v>
      </c>
      <c r="BG42" s="15">
        <v>643</v>
      </c>
      <c r="BH42" s="15">
        <v>510.7</v>
      </c>
      <c r="BI42" s="15">
        <v>221</v>
      </c>
      <c r="BJ42" s="15">
        <v>137.5</v>
      </c>
      <c r="BK42" s="17">
        <v>120</v>
      </c>
      <c r="BL42" s="17">
        <v>88</v>
      </c>
      <c r="BM42" s="17">
        <v>66</v>
      </c>
      <c r="BN42" s="17">
        <v>186</v>
      </c>
      <c r="BO42" s="17">
        <v>34</v>
      </c>
      <c r="BP42" s="15">
        <v>1.1399999999999999</v>
      </c>
      <c r="BQ42" s="15">
        <v>2.94</v>
      </c>
      <c r="BR42" s="15">
        <v>4.08</v>
      </c>
      <c r="BS42" s="15">
        <v>45.45</v>
      </c>
      <c r="BT42" s="17">
        <v>3</v>
      </c>
      <c r="BU42" s="15"/>
      <c r="BV42" s="15"/>
      <c r="BW42" s="15"/>
      <c r="BX42" s="15"/>
      <c r="BY42" s="15"/>
      <c r="BZ42" s="15"/>
      <c r="CA42" s="17">
        <v>70</v>
      </c>
      <c r="CB42" s="17">
        <v>32</v>
      </c>
      <c r="CC42" s="17">
        <v>57</v>
      </c>
      <c r="CD42" s="17">
        <v>8</v>
      </c>
      <c r="CE42" s="17">
        <v>163</v>
      </c>
      <c r="CF42" s="17">
        <v>35</v>
      </c>
      <c r="CG42" s="17">
        <v>77</v>
      </c>
      <c r="CH42" s="17">
        <v>15</v>
      </c>
      <c r="CI42" s="17">
        <v>0.03</v>
      </c>
      <c r="CJ42" s="17">
        <v>0</v>
      </c>
      <c r="CK42" s="17">
        <v>0.09</v>
      </c>
      <c r="CL42" s="17">
        <v>0.12</v>
      </c>
      <c r="CM42" s="17">
        <v>1.36</v>
      </c>
      <c r="CN42" s="17">
        <v>1.1299999999999999</v>
      </c>
      <c r="CO42" s="17">
        <v>397</v>
      </c>
      <c r="CP42" s="17">
        <v>67</v>
      </c>
      <c r="CQ42" s="17">
        <v>199</v>
      </c>
      <c r="CR42" s="17">
        <v>68</v>
      </c>
      <c r="CS42" s="17">
        <v>145</v>
      </c>
      <c r="CT42" s="17">
        <v>52</v>
      </c>
      <c r="CU42" s="17">
        <v>59</v>
      </c>
      <c r="CV42" s="17">
        <v>17</v>
      </c>
      <c r="CW42" s="17">
        <v>1.01</v>
      </c>
      <c r="CX42" s="17">
        <v>0.24</v>
      </c>
      <c r="CY42" s="17">
        <v>5.55</v>
      </c>
      <c r="CZ42" s="15" t="str">
        <f t="shared" si="1"/>
        <v>Matty Cash</v>
      </c>
      <c r="DA42" s="15">
        <f>VLOOKUP(CZ42,[1]FINAL!$A$1:$AP$1000,MATCH("Element No.",[1]FINAL!$A$1:$AP$1,0),0)</f>
        <v>32</v>
      </c>
      <c r="DB42" s="15"/>
      <c r="DC42" s="15"/>
      <c r="DD42" s="15"/>
      <c r="DE42" s="15"/>
      <c r="DF42" s="15"/>
    </row>
    <row r="43" spans="1:110" ht="40.5" thickBot="1">
      <c r="A43" s="18" t="b">
        <v>1</v>
      </c>
      <c r="B43" s="18" t="b">
        <v>0</v>
      </c>
      <c r="C43" s="17">
        <v>100</v>
      </c>
      <c r="D43" s="17">
        <v>100</v>
      </c>
      <c r="E43" s="17">
        <v>101188</v>
      </c>
      <c r="F43" s="17">
        <v>0</v>
      </c>
      <c r="G43" s="17">
        <v>0</v>
      </c>
      <c r="H43" s="17">
        <v>0</v>
      </c>
      <c r="I43" s="17">
        <v>0</v>
      </c>
      <c r="J43" s="17">
        <v>1</v>
      </c>
      <c r="K43" s="17">
        <v>2</v>
      </c>
      <c r="L43" s="15">
        <v>1.3</v>
      </c>
      <c r="M43" s="15">
        <v>0.7</v>
      </c>
      <c r="N43" s="17">
        <v>0</v>
      </c>
      <c r="O43" s="15" t="s">
        <v>540</v>
      </c>
      <c r="P43" s="15">
        <v>1.2</v>
      </c>
      <c r="Q43" s="17">
        <f t="shared" si="0"/>
        <v>30</v>
      </c>
      <c r="R43" s="18" t="b">
        <v>0</v>
      </c>
      <c r="S43" s="15"/>
      <c r="T43" s="15" t="s">
        <v>4094</v>
      </c>
      <c r="U43" s="17">
        <v>45</v>
      </c>
      <c r="V43" s="15" t="s">
        <v>564</v>
      </c>
      <c r="W43" s="15">
        <v>3.1</v>
      </c>
      <c r="X43" s="18" t="b">
        <v>0</v>
      </c>
      <c r="Y43" s="15" t="s">
        <v>293</v>
      </c>
      <c r="Z43" s="15">
        <v>1.5</v>
      </c>
      <c r="AA43" s="18" t="b">
        <v>0</v>
      </c>
      <c r="AB43" s="15"/>
      <c r="AC43" s="15" t="s">
        <v>519</v>
      </c>
      <c r="AD43" s="17">
        <v>2</v>
      </c>
      <c r="AE43" s="17">
        <v>7</v>
      </c>
      <c r="AF43" s="17">
        <v>97</v>
      </c>
      <c r="AG43" s="17">
        <v>355694</v>
      </c>
      <c r="AH43" s="17">
        <v>0</v>
      </c>
      <c r="AI43" s="17">
        <v>398719</v>
      </c>
      <c r="AJ43" s="17">
        <v>0</v>
      </c>
      <c r="AK43" s="15">
        <v>0.3</v>
      </c>
      <c r="AL43" s="15">
        <v>21.6</v>
      </c>
      <c r="AM43" s="15" t="s">
        <v>293</v>
      </c>
      <c r="AN43" s="15"/>
      <c r="AO43" s="17">
        <v>73</v>
      </c>
      <c r="AP43" s="68">
        <v>44574</v>
      </c>
      <c r="AQ43" s="68">
        <v>34170</v>
      </c>
      <c r="AR43" s="18" t="b">
        <v>0</v>
      </c>
      <c r="AS43" s="15" t="s">
        <v>2162</v>
      </c>
      <c r="AT43" s="17">
        <v>1842</v>
      </c>
      <c r="AU43" s="17">
        <v>0</v>
      </c>
      <c r="AV43" s="17">
        <v>7</v>
      </c>
      <c r="AW43" s="17">
        <v>7</v>
      </c>
      <c r="AX43" s="17">
        <v>23</v>
      </c>
      <c r="AY43" s="17">
        <v>0</v>
      </c>
      <c r="AZ43" s="17">
        <v>0</v>
      </c>
      <c r="BA43" s="17">
        <v>0</v>
      </c>
      <c r="BB43" s="17">
        <v>3</v>
      </c>
      <c r="BC43" s="17">
        <v>0</v>
      </c>
      <c r="BD43" s="17">
        <v>0</v>
      </c>
      <c r="BE43" s="17">
        <v>5</v>
      </c>
      <c r="BF43" s="17">
        <v>381</v>
      </c>
      <c r="BG43" s="15">
        <v>400.2</v>
      </c>
      <c r="BH43" s="15">
        <v>455.5</v>
      </c>
      <c r="BI43" s="15">
        <v>130</v>
      </c>
      <c r="BJ43" s="15">
        <v>98.5</v>
      </c>
      <c r="BK43" s="17">
        <v>77</v>
      </c>
      <c r="BL43" s="17">
        <v>63</v>
      </c>
      <c r="BM43" s="17">
        <v>36</v>
      </c>
      <c r="BN43" s="17">
        <v>113</v>
      </c>
      <c r="BO43" s="17">
        <v>21</v>
      </c>
      <c r="BP43" s="15">
        <v>0.67</v>
      </c>
      <c r="BQ43" s="15">
        <v>3.28</v>
      </c>
      <c r="BR43" s="15">
        <v>3.95</v>
      </c>
      <c r="BS43" s="15">
        <v>27.79</v>
      </c>
      <c r="BT43" s="17">
        <v>2</v>
      </c>
      <c r="BU43" s="15"/>
      <c r="BV43" s="17">
        <v>2</v>
      </c>
      <c r="BW43" s="15"/>
      <c r="BX43" s="15"/>
      <c r="BY43" s="15"/>
      <c r="BZ43" s="15"/>
      <c r="CA43" s="17">
        <v>183</v>
      </c>
      <c r="CB43" s="17">
        <v>75</v>
      </c>
      <c r="CC43" s="17">
        <v>72</v>
      </c>
      <c r="CD43" s="17">
        <v>15</v>
      </c>
      <c r="CE43" s="17">
        <v>251</v>
      </c>
      <c r="CF43" s="17">
        <v>65</v>
      </c>
      <c r="CG43" s="17">
        <v>154</v>
      </c>
      <c r="CH43" s="17">
        <v>51</v>
      </c>
      <c r="CI43" s="17">
        <v>0.03</v>
      </c>
      <c r="CJ43" s="17">
        <v>0</v>
      </c>
      <c r="CK43" s="17">
        <v>0.16</v>
      </c>
      <c r="CL43" s="17">
        <v>0.19</v>
      </c>
      <c r="CM43" s="17">
        <v>1.36</v>
      </c>
      <c r="CN43" s="17">
        <v>1.1200000000000001</v>
      </c>
      <c r="CO43" s="17">
        <v>411</v>
      </c>
      <c r="CP43" s="17">
        <v>74</v>
      </c>
      <c r="CQ43" s="17">
        <v>249</v>
      </c>
      <c r="CR43" s="17">
        <v>92</v>
      </c>
      <c r="CS43" s="17">
        <v>178</v>
      </c>
      <c r="CT43" s="17">
        <v>68</v>
      </c>
      <c r="CU43" s="17">
        <v>165</v>
      </c>
      <c r="CV43" s="17">
        <v>65</v>
      </c>
      <c r="CW43" s="17">
        <v>1.03</v>
      </c>
      <c r="CX43" s="17">
        <v>0.34</v>
      </c>
      <c r="CY43" s="17">
        <v>5.52</v>
      </c>
      <c r="CZ43" s="15" t="str">
        <f t="shared" si="1"/>
        <v>Lucas Digne</v>
      </c>
      <c r="DA43" s="15">
        <f>VLOOKUP(CZ43,[1]FINAL!$A$1:$AP$1000,MATCH("Element No.",[1]FINAL!$A$1:$AP$1,0),0)</f>
        <v>30</v>
      </c>
      <c r="DB43" s="15"/>
      <c r="DC43" s="15"/>
      <c r="DD43" s="15"/>
      <c r="DE43" s="15"/>
      <c r="DF43" s="15"/>
    </row>
    <row r="44" spans="1:110" ht="40.5" thickBot="1">
      <c r="A44" s="18" t="b">
        <v>1</v>
      </c>
      <c r="B44" s="18" t="b">
        <v>0</v>
      </c>
      <c r="C44" s="17">
        <v>100</v>
      </c>
      <c r="D44" s="17">
        <v>100</v>
      </c>
      <c r="E44" s="17">
        <v>199798</v>
      </c>
      <c r="F44" s="17">
        <v>0</v>
      </c>
      <c r="G44" s="17">
        <v>0</v>
      </c>
      <c r="H44" s="17">
        <v>-1</v>
      </c>
      <c r="I44" s="17">
        <v>1</v>
      </c>
      <c r="J44" s="17">
        <v>0</v>
      </c>
      <c r="K44" s="17">
        <v>2</v>
      </c>
      <c r="L44" s="15">
        <v>0.5</v>
      </c>
      <c r="M44" s="15">
        <v>0</v>
      </c>
      <c r="N44" s="17">
        <v>0</v>
      </c>
      <c r="O44" s="15" t="s">
        <v>576</v>
      </c>
      <c r="P44" s="15">
        <v>0.5</v>
      </c>
      <c r="Q44" s="17">
        <f t="shared" si="0"/>
        <v>31</v>
      </c>
      <c r="R44" s="18" t="b">
        <v>0</v>
      </c>
      <c r="S44" s="15"/>
      <c r="T44" s="15" t="s">
        <v>4144</v>
      </c>
      <c r="U44" s="17">
        <v>44</v>
      </c>
      <c r="V44" s="15" t="s">
        <v>577</v>
      </c>
      <c r="W44" s="15">
        <v>2.9</v>
      </c>
      <c r="X44" s="18" t="b">
        <v>0</v>
      </c>
      <c r="Y44" s="15" t="s">
        <v>578</v>
      </c>
      <c r="Z44" s="15">
        <v>7</v>
      </c>
      <c r="AA44" s="18" t="b">
        <v>0</v>
      </c>
      <c r="AB44" s="15"/>
      <c r="AC44" s="15" t="s">
        <v>519</v>
      </c>
      <c r="AD44" s="17">
        <v>2</v>
      </c>
      <c r="AE44" s="17">
        <v>7</v>
      </c>
      <c r="AF44" s="17">
        <v>100</v>
      </c>
      <c r="AG44" s="17">
        <v>836516</v>
      </c>
      <c r="AH44" s="17">
        <v>0</v>
      </c>
      <c r="AI44" s="17">
        <v>2247010</v>
      </c>
      <c r="AJ44" s="17">
        <v>0</v>
      </c>
      <c r="AK44" s="15">
        <v>0.1</v>
      </c>
      <c r="AL44" s="15">
        <v>22.7</v>
      </c>
      <c r="AM44" s="15" t="s">
        <v>287</v>
      </c>
      <c r="AN44" s="15"/>
      <c r="AO44" s="17">
        <v>241</v>
      </c>
      <c r="AP44" s="68">
        <v>43657</v>
      </c>
      <c r="AQ44" s="68">
        <v>35726</v>
      </c>
      <c r="AR44" s="18" t="b">
        <v>0</v>
      </c>
      <c r="AS44" s="15" t="s">
        <v>2163</v>
      </c>
      <c r="AT44" s="17">
        <v>3035</v>
      </c>
      <c r="AU44" s="17">
        <v>0</v>
      </c>
      <c r="AV44" s="17">
        <v>1</v>
      </c>
      <c r="AW44" s="17">
        <v>9</v>
      </c>
      <c r="AX44" s="17">
        <v>44</v>
      </c>
      <c r="AY44" s="17">
        <v>0</v>
      </c>
      <c r="AZ44" s="17">
        <v>0</v>
      </c>
      <c r="BA44" s="17">
        <v>0</v>
      </c>
      <c r="BB44" s="17">
        <v>0</v>
      </c>
      <c r="BC44" s="17">
        <v>1</v>
      </c>
      <c r="BD44" s="17">
        <v>0</v>
      </c>
      <c r="BE44" s="17">
        <v>3</v>
      </c>
      <c r="BF44" s="17">
        <v>497</v>
      </c>
      <c r="BG44" s="15">
        <v>601.4</v>
      </c>
      <c r="BH44" s="15">
        <v>108.3</v>
      </c>
      <c r="BI44" s="15">
        <v>124</v>
      </c>
      <c r="BJ44" s="15">
        <v>84</v>
      </c>
      <c r="BK44" s="17">
        <v>174</v>
      </c>
      <c r="BL44" s="17">
        <v>108</v>
      </c>
      <c r="BM44" s="17">
        <v>22</v>
      </c>
      <c r="BN44" s="17">
        <v>196</v>
      </c>
      <c r="BO44" s="17">
        <v>34</v>
      </c>
      <c r="BP44" s="15">
        <v>1.27</v>
      </c>
      <c r="BQ44" s="15">
        <v>0.59</v>
      </c>
      <c r="BR44" s="15">
        <v>1.86</v>
      </c>
      <c r="BS44" s="15">
        <v>48.93</v>
      </c>
      <c r="BT44" s="15"/>
      <c r="BU44" s="15"/>
      <c r="BV44" s="15"/>
      <c r="BW44" s="15"/>
      <c r="BX44" s="15"/>
      <c r="BY44" s="15"/>
      <c r="BZ44" s="15"/>
      <c r="CA44" s="17">
        <v>83</v>
      </c>
      <c r="CB44" s="17">
        <v>35</v>
      </c>
      <c r="CC44" s="17">
        <v>293</v>
      </c>
      <c r="CD44" s="17">
        <v>91</v>
      </c>
      <c r="CE44" s="17">
        <v>258</v>
      </c>
      <c r="CF44" s="17">
        <v>68</v>
      </c>
      <c r="CG44" s="17">
        <v>193</v>
      </c>
      <c r="CH44" s="17">
        <v>67</v>
      </c>
      <c r="CI44" s="17">
        <v>0.04</v>
      </c>
      <c r="CJ44" s="17">
        <v>0</v>
      </c>
      <c r="CK44" s="17">
        <v>0.02</v>
      </c>
      <c r="CL44" s="17">
        <v>0.06</v>
      </c>
      <c r="CM44" s="17">
        <v>1.45</v>
      </c>
      <c r="CN44" s="17">
        <v>1.3</v>
      </c>
      <c r="CO44" s="17">
        <v>538</v>
      </c>
      <c r="CP44" s="17">
        <v>106</v>
      </c>
      <c r="CQ44" s="17">
        <v>330</v>
      </c>
      <c r="CR44" s="17">
        <v>117</v>
      </c>
      <c r="CS44" s="17">
        <v>205</v>
      </c>
      <c r="CT44" s="17">
        <v>81</v>
      </c>
      <c r="CU44" s="17">
        <v>62</v>
      </c>
      <c r="CV44" s="17">
        <v>19</v>
      </c>
      <c r="CW44" s="17">
        <v>1.01</v>
      </c>
      <c r="CX44" s="17">
        <v>0.27</v>
      </c>
      <c r="CY44" s="17">
        <v>5.81</v>
      </c>
      <c r="CZ44" s="15" t="str">
        <f t="shared" si="1"/>
        <v>Ezri Konsa Ngoyo</v>
      </c>
      <c r="DA44" s="15">
        <f>VLOOKUP(CZ44,[1]FINAL!$A$1:$AP$1000,MATCH("Element No.",[1]FINAL!$A$1:$AP$1,0),0)</f>
        <v>31</v>
      </c>
      <c r="DB44" s="15"/>
      <c r="DC44" s="15"/>
      <c r="DD44" s="15"/>
      <c r="DE44" s="15"/>
      <c r="DF44" s="15"/>
    </row>
    <row r="45" spans="1:110" ht="27.75" thickBot="1">
      <c r="A45" s="18" t="b">
        <v>1</v>
      </c>
      <c r="B45" s="18" t="b">
        <v>0</v>
      </c>
      <c r="C45" s="15"/>
      <c r="D45" s="15"/>
      <c r="E45" s="17">
        <v>441302</v>
      </c>
      <c r="F45" s="17">
        <v>0</v>
      </c>
      <c r="G45" s="17">
        <v>0</v>
      </c>
      <c r="H45" s="17">
        <v>-3</v>
      </c>
      <c r="I45" s="17">
        <v>3</v>
      </c>
      <c r="J45" s="17">
        <v>0</v>
      </c>
      <c r="K45" s="17">
        <v>2</v>
      </c>
      <c r="L45" s="15">
        <v>0.3</v>
      </c>
      <c r="M45" s="15">
        <v>1.5</v>
      </c>
      <c r="N45" s="17">
        <v>5</v>
      </c>
      <c r="O45" s="15" t="s">
        <v>1147</v>
      </c>
      <c r="P45" s="15">
        <v>2</v>
      </c>
      <c r="Q45" s="17">
        <f t="shared" si="0"/>
        <v>36</v>
      </c>
      <c r="R45" s="18" t="b">
        <v>0</v>
      </c>
      <c r="S45" s="15"/>
      <c r="T45" s="15"/>
      <c r="U45" s="17">
        <v>42</v>
      </c>
      <c r="V45" s="15" t="s">
        <v>1148</v>
      </c>
      <c r="W45" s="15">
        <v>1.8</v>
      </c>
      <c r="X45" s="18" t="b">
        <v>0</v>
      </c>
      <c r="Y45" s="15" t="s">
        <v>1149</v>
      </c>
      <c r="Z45" s="15">
        <v>0.5</v>
      </c>
      <c r="AA45" s="18" t="b">
        <v>0</v>
      </c>
      <c r="AB45" s="15"/>
      <c r="AC45" s="15" t="s">
        <v>519</v>
      </c>
      <c r="AD45" s="17">
        <v>2</v>
      </c>
      <c r="AE45" s="17">
        <v>7</v>
      </c>
      <c r="AF45" s="17">
        <v>54</v>
      </c>
      <c r="AG45" s="17">
        <v>89595</v>
      </c>
      <c r="AH45" s="17">
        <v>0</v>
      </c>
      <c r="AI45" s="17">
        <v>125987</v>
      </c>
      <c r="AJ45" s="17">
        <v>0</v>
      </c>
      <c r="AK45" s="15">
        <v>0.5</v>
      </c>
      <c r="AL45" s="15">
        <v>12.9</v>
      </c>
      <c r="AM45" s="15" t="s">
        <v>1149</v>
      </c>
      <c r="AN45" s="15"/>
      <c r="AO45" s="17">
        <v>152</v>
      </c>
      <c r="AP45" s="68">
        <v>45471</v>
      </c>
      <c r="AQ45" s="68">
        <v>37325</v>
      </c>
      <c r="AR45" s="18" t="b">
        <v>0</v>
      </c>
      <c r="AS45" s="15" t="s">
        <v>2164</v>
      </c>
      <c r="AT45" s="17">
        <v>1590</v>
      </c>
      <c r="AU45" s="17">
        <v>0</v>
      </c>
      <c r="AV45" s="17">
        <v>1</v>
      </c>
      <c r="AW45" s="17">
        <v>2</v>
      </c>
      <c r="AX45" s="17">
        <v>27</v>
      </c>
      <c r="AY45" s="17">
        <v>0</v>
      </c>
      <c r="AZ45" s="17">
        <v>0</v>
      </c>
      <c r="BA45" s="17">
        <v>0</v>
      </c>
      <c r="BB45" s="17">
        <v>2</v>
      </c>
      <c r="BC45" s="17">
        <v>0</v>
      </c>
      <c r="BD45" s="17">
        <v>0</v>
      </c>
      <c r="BE45" s="17">
        <v>1</v>
      </c>
      <c r="BF45" s="17">
        <v>242</v>
      </c>
      <c r="BG45" s="15">
        <v>336.6</v>
      </c>
      <c r="BH45" s="15">
        <v>373.4</v>
      </c>
      <c r="BI45" s="15">
        <v>231</v>
      </c>
      <c r="BJ45" s="15">
        <v>94.3</v>
      </c>
      <c r="BK45" s="17">
        <v>85</v>
      </c>
      <c r="BL45" s="17">
        <v>82</v>
      </c>
      <c r="BM45" s="17">
        <v>43</v>
      </c>
      <c r="BN45" s="17">
        <v>128</v>
      </c>
      <c r="BO45" s="17">
        <v>17</v>
      </c>
      <c r="BP45" s="15">
        <v>1.26</v>
      </c>
      <c r="BQ45" s="15">
        <v>2.39</v>
      </c>
      <c r="BR45" s="15">
        <v>3.65</v>
      </c>
      <c r="BS45" s="15">
        <v>26.64</v>
      </c>
      <c r="BT45" s="15"/>
      <c r="BU45" s="15"/>
      <c r="BV45" s="15"/>
      <c r="BW45" s="15"/>
      <c r="BX45" s="15"/>
      <c r="BY45" s="15"/>
      <c r="BZ45" s="15"/>
      <c r="CA45" s="17">
        <v>219</v>
      </c>
      <c r="CB45" s="17">
        <v>89</v>
      </c>
      <c r="CC45" s="17">
        <v>105</v>
      </c>
      <c r="CD45" s="17">
        <v>26</v>
      </c>
      <c r="CE45" s="17">
        <v>155</v>
      </c>
      <c r="CF45" s="17">
        <v>32</v>
      </c>
      <c r="CG45" s="17">
        <v>165</v>
      </c>
      <c r="CH45" s="17">
        <v>55</v>
      </c>
      <c r="CI45" s="17">
        <v>7.0000000000000007E-2</v>
      </c>
      <c r="CJ45" s="17">
        <v>0</v>
      </c>
      <c r="CK45" s="17">
        <v>0.14000000000000001</v>
      </c>
      <c r="CL45" s="17">
        <v>0.21</v>
      </c>
      <c r="CM45" s="17">
        <v>1.51</v>
      </c>
      <c r="CN45" s="17">
        <v>1.53</v>
      </c>
      <c r="CO45" s="17">
        <v>645</v>
      </c>
      <c r="CP45" s="17">
        <v>145</v>
      </c>
      <c r="CQ45" s="17">
        <v>176</v>
      </c>
      <c r="CR45" s="17">
        <v>55</v>
      </c>
      <c r="CS45" s="17">
        <v>377</v>
      </c>
      <c r="CT45" s="17">
        <v>140</v>
      </c>
      <c r="CU45" s="17">
        <v>262</v>
      </c>
      <c r="CV45" s="17">
        <v>97</v>
      </c>
      <c r="CW45" s="17">
        <v>0.96</v>
      </c>
      <c r="CX45" s="17">
        <v>0.11</v>
      </c>
      <c r="CY45" s="17">
        <v>7.25</v>
      </c>
      <c r="CZ45" s="15" t="str">
        <f t="shared" si="1"/>
        <v>Ian Maatsen</v>
      </c>
      <c r="DA45" s="15">
        <f>VLOOKUP(CZ45,[1]FINAL!$A$1:$AP$1000,MATCH("Element No.",[1]FINAL!$A$1:$AP$1,0),0)</f>
        <v>36</v>
      </c>
      <c r="DB45" s="15"/>
      <c r="DC45" s="15"/>
      <c r="DD45" s="15"/>
      <c r="DE45" s="15"/>
      <c r="DF45" s="15"/>
    </row>
    <row r="46" spans="1:110" ht="40.5" thickBot="1">
      <c r="A46" s="18" t="b">
        <v>1</v>
      </c>
      <c r="B46" s="18" t="b">
        <v>0</v>
      </c>
      <c r="C46" s="17">
        <v>100</v>
      </c>
      <c r="D46" s="17">
        <v>100</v>
      </c>
      <c r="E46" s="17">
        <v>149484</v>
      </c>
      <c r="F46" s="17">
        <v>0</v>
      </c>
      <c r="G46" s="17">
        <v>0</v>
      </c>
      <c r="H46" s="17">
        <v>-2</v>
      </c>
      <c r="I46" s="17">
        <v>2</v>
      </c>
      <c r="J46" s="17">
        <v>1</v>
      </c>
      <c r="K46" s="17">
        <v>2</v>
      </c>
      <c r="L46" s="15">
        <v>-0.3</v>
      </c>
      <c r="M46" s="15">
        <v>0.7</v>
      </c>
      <c r="N46" s="17">
        <v>4</v>
      </c>
      <c r="O46" s="15" t="s">
        <v>568</v>
      </c>
      <c r="P46" s="15">
        <v>1.2</v>
      </c>
      <c r="Q46" s="17">
        <f t="shared" si="0"/>
        <v>33</v>
      </c>
      <c r="R46" s="18" t="b">
        <v>0</v>
      </c>
      <c r="S46" s="15"/>
      <c r="T46" s="15" t="s">
        <v>4888</v>
      </c>
      <c r="U46" s="17">
        <v>43</v>
      </c>
      <c r="V46" s="15" t="s">
        <v>569</v>
      </c>
      <c r="W46" s="15">
        <v>2.9</v>
      </c>
      <c r="X46" s="18" t="b">
        <v>0</v>
      </c>
      <c r="Y46" s="15" t="s">
        <v>267</v>
      </c>
      <c r="Z46" s="15">
        <v>0.6</v>
      </c>
      <c r="AA46" s="18" t="b">
        <v>0</v>
      </c>
      <c r="AB46" s="15"/>
      <c r="AC46" s="15" t="s">
        <v>519</v>
      </c>
      <c r="AD46" s="17">
        <v>2</v>
      </c>
      <c r="AE46" s="17">
        <v>7</v>
      </c>
      <c r="AF46" s="17">
        <v>50</v>
      </c>
      <c r="AG46" s="17">
        <v>161621</v>
      </c>
      <c r="AH46" s="17">
        <v>0</v>
      </c>
      <c r="AI46" s="17">
        <v>216139</v>
      </c>
      <c r="AJ46" s="17">
        <v>0</v>
      </c>
      <c r="AK46" s="15">
        <v>0.3</v>
      </c>
      <c r="AL46" s="15">
        <v>11.6</v>
      </c>
      <c r="AM46" s="15" t="s">
        <v>267</v>
      </c>
      <c r="AN46" s="15"/>
      <c r="AO46" s="17">
        <v>241</v>
      </c>
      <c r="AP46" s="68">
        <v>43654</v>
      </c>
      <c r="AQ46" s="68">
        <v>34041</v>
      </c>
      <c r="AR46" s="18" t="b">
        <v>0</v>
      </c>
      <c r="AS46" s="15" t="s">
        <v>2165</v>
      </c>
      <c r="AT46" s="17">
        <v>1322</v>
      </c>
      <c r="AU46" s="17">
        <v>0</v>
      </c>
      <c r="AV46" s="17">
        <v>1</v>
      </c>
      <c r="AW46" s="17">
        <v>3</v>
      </c>
      <c r="AX46" s="17">
        <v>23</v>
      </c>
      <c r="AY46" s="17">
        <v>0</v>
      </c>
      <c r="AZ46" s="17">
        <v>0</v>
      </c>
      <c r="BA46" s="17">
        <v>0</v>
      </c>
      <c r="BB46" s="17">
        <v>1</v>
      </c>
      <c r="BC46" s="17">
        <v>0</v>
      </c>
      <c r="BD46" s="17">
        <v>0</v>
      </c>
      <c r="BE46" s="17">
        <v>4</v>
      </c>
      <c r="BF46" s="17">
        <v>169</v>
      </c>
      <c r="BG46" s="15">
        <v>282.60000000000002</v>
      </c>
      <c r="BH46" s="15">
        <v>80.5</v>
      </c>
      <c r="BI46" s="15">
        <v>105</v>
      </c>
      <c r="BJ46" s="15">
        <v>46.8</v>
      </c>
      <c r="BK46" s="17">
        <v>102</v>
      </c>
      <c r="BL46" s="17">
        <v>47</v>
      </c>
      <c r="BM46" s="17">
        <v>5</v>
      </c>
      <c r="BN46" s="17">
        <v>107</v>
      </c>
      <c r="BO46" s="17">
        <v>15</v>
      </c>
      <c r="BP46" s="15">
        <v>1.3</v>
      </c>
      <c r="BQ46" s="15">
        <v>0.42</v>
      </c>
      <c r="BR46" s="15">
        <v>1.72</v>
      </c>
      <c r="BS46" s="15">
        <v>23.37</v>
      </c>
      <c r="BT46" s="15"/>
      <c r="BU46" s="15"/>
      <c r="BV46" s="15"/>
      <c r="BW46" s="15"/>
      <c r="BX46" s="15"/>
      <c r="BY46" s="15"/>
      <c r="BZ46" s="15"/>
      <c r="CA46" s="17">
        <v>258</v>
      </c>
      <c r="CB46" s="17">
        <v>102</v>
      </c>
      <c r="CC46" s="17">
        <v>327</v>
      </c>
      <c r="CD46" s="17">
        <v>110</v>
      </c>
      <c r="CE46" s="17">
        <v>278</v>
      </c>
      <c r="CF46" s="17">
        <v>80</v>
      </c>
      <c r="CG46" s="17">
        <v>319</v>
      </c>
      <c r="CH46" s="17">
        <v>105</v>
      </c>
      <c r="CI46" s="17">
        <v>0.09</v>
      </c>
      <c r="CJ46" s="17">
        <v>0</v>
      </c>
      <c r="CK46" s="17">
        <v>0.03</v>
      </c>
      <c r="CL46" s="17">
        <v>0.12</v>
      </c>
      <c r="CM46" s="17">
        <v>1.59</v>
      </c>
      <c r="CN46" s="17">
        <v>1.57</v>
      </c>
      <c r="CO46" s="17">
        <v>587</v>
      </c>
      <c r="CP46" s="17">
        <v>125</v>
      </c>
      <c r="CQ46" s="17">
        <v>244</v>
      </c>
      <c r="CR46" s="17">
        <v>88</v>
      </c>
      <c r="CS46" s="17">
        <v>204</v>
      </c>
      <c r="CT46" s="17">
        <v>80</v>
      </c>
      <c r="CU46" s="17">
        <v>246</v>
      </c>
      <c r="CV46" s="17">
        <v>92</v>
      </c>
      <c r="CW46" s="17">
        <v>1.02</v>
      </c>
      <c r="CX46" s="17">
        <v>0.2</v>
      </c>
      <c r="CY46" s="17">
        <v>7.28</v>
      </c>
      <c r="CZ46" s="15" t="str">
        <f t="shared" si="1"/>
        <v>Tyrone Mings</v>
      </c>
      <c r="DA46" s="15">
        <f>VLOOKUP(CZ46,[1]FINAL!$A$1:$AP$1000,MATCH("Element No.",[1]FINAL!$A$1:$AP$1,0),0)</f>
        <v>33</v>
      </c>
      <c r="DB46" s="15"/>
      <c r="DC46" s="15"/>
      <c r="DD46" s="15"/>
      <c r="DE46" s="15"/>
      <c r="DF46" s="15"/>
    </row>
    <row r="47" spans="1:110" ht="40.5" thickBot="1">
      <c r="A47" s="18" t="b">
        <v>1</v>
      </c>
      <c r="B47" s="18" t="b">
        <v>0</v>
      </c>
      <c r="C47" s="17">
        <v>100</v>
      </c>
      <c r="D47" s="17">
        <v>100</v>
      </c>
      <c r="E47" s="17">
        <v>244954</v>
      </c>
      <c r="F47" s="17">
        <v>0</v>
      </c>
      <c r="G47" s="17">
        <v>0</v>
      </c>
      <c r="H47" s="17">
        <v>-2</v>
      </c>
      <c r="I47" s="17">
        <v>2</v>
      </c>
      <c r="J47" s="17">
        <v>0</v>
      </c>
      <c r="K47" s="17">
        <v>2</v>
      </c>
      <c r="L47" s="15">
        <v>0.7</v>
      </c>
      <c r="M47" s="15">
        <v>0.7</v>
      </c>
      <c r="N47" s="17">
        <v>1</v>
      </c>
      <c r="O47" s="15" t="s">
        <v>1112</v>
      </c>
      <c r="P47" s="15">
        <v>1.2</v>
      </c>
      <c r="Q47" s="17">
        <f t="shared" si="0"/>
        <v>34</v>
      </c>
      <c r="R47" s="18" t="b">
        <v>0</v>
      </c>
      <c r="S47" s="15"/>
      <c r="T47" s="15" t="s">
        <v>4212</v>
      </c>
      <c r="U47" s="17">
        <v>43</v>
      </c>
      <c r="V47" s="15" t="s">
        <v>1113</v>
      </c>
      <c r="W47" s="15">
        <v>3</v>
      </c>
      <c r="X47" s="18" t="b">
        <v>0</v>
      </c>
      <c r="Y47" s="15" t="s">
        <v>1114</v>
      </c>
      <c r="Z47" s="15">
        <v>0.3</v>
      </c>
      <c r="AA47" s="18" t="b">
        <v>0</v>
      </c>
      <c r="AB47" s="15"/>
      <c r="AC47" s="15" t="s">
        <v>519</v>
      </c>
      <c r="AD47" s="17">
        <v>2</v>
      </c>
      <c r="AE47" s="17">
        <v>7</v>
      </c>
      <c r="AF47" s="17">
        <v>64</v>
      </c>
      <c r="AG47" s="17">
        <v>75312</v>
      </c>
      <c r="AH47" s="17">
        <v>0</v>
      </c>
      <c r="AI47" s="17">
        <v>101789</v>
      </c>
      <c r="AJ47" s="17">
        <v>0</v>
      </c>
      <c r="AK47" s="15">
        <v>0.3</v>
      </c>
      <c r="AL47" s="15">
        <v>14.9</v>
      </c>
      <c r="AM47" s="15" t="s">
        <v>1112</v>
      </c>
      <c r="AN47" s="15"/>
      <c r="AO47" s="17">
        <v>200</v>
      </c>
      <c r="AP47" s="68">
        <v>45119</v>
      </c>
      <c r="AQ47" s="68">
        <v>35446</v>
      </c>
      <c r="AR47" s="18" t="b">
        <v>0</v>
      </c>
      <c r="AS47" s="15" t="s">
        <v>2166</v>
      </c>
      <c r="AT47" s="17">
        <v>1673</v>
      </c>
      <c r="AU47" s="17">
        <v>0</v>
      </c>
      <c r="AV47" s="17">
        <v>2</v>
      </c>
      <c r="AW47" s="17">
        <v>5</v>
      </c>
      <c r="AX47" s="17">
        <v>19</v>
      </c>
      <c r="AY47" s="17">
        <v>1</v>
      </c>
      <c r="AZ47" s="17">
        <v>0</v>
      </c>
      <c r="BA47" s="17">
        <v>0</v>
      </c>
      <c r="BB47" s="17">
        <v>1</v>
      </c>
      <c r="BC47" s="17">
        <v>0</v>
      </c>
      <c r="BD47" s="17">
        <v>0</v>
      </c>
      <c r="BE47" s="17">
        <v>2</v>
      </c>
      <c r="BF47" s="17">
        <v>280</v>
      </c>
      <c r="BG47" s="15">
        <v>321.8</v>
      </c>
      <c r="BH47" s="15">
        <v>47.1</v>
      </c>
      <c r="BI47" s="15">
        <v>79</v>
      </c>
      <c r="BJ47" s="15">
        <v>45.1</v>
      </c>
      <c r="BK47" s="17">
        <v>90</v>
      </c>
      <c r="BL47" s="17">
        <v>79</v>
      </c>
      <c r="BM47" s="17">
        <v>22</v>
      </c>
      <c r="BN47" s="17">
        <v>112</v>
      </c>
      <c r="BO47" s="17">
        <v>18</v>
      </c>
      <c r="BP47" s="15">
        <v>1.33</v>
      </c>
      <c r="BQ47" s="15">
        <v>0.39</v>
      </c>
      <c r="BR47" s="15">
        <v>1.72</v>
      </c>
      <c r="BS47" s="15">
        <v>22.81</v>
      </c>
      <c r="BT47" s="15"/>
      <c r="BU47" s="15"/>
      <c r="BV47" s="15"/>
      <c r="BW47" s="15"/>
      <c r="BX47" s="15"/>
      <c r="BY47" s="15"/>
      <c r="BZ47" s="15"/>
      <c r="CA47" s="17">
        <v>233</v>
      </c>
      <c r="CB47" s="17">
        <v>92</v>
      </c>
      <c r="CC47" s="17">
        <v>376</v>
      </c>
      <c r="CD47" s="17">
        <v>135</v>
      </c>
      <c r="CE47" s="17">
        <v>311</v>
      </c>
      <c r="CF47" s="17">
        <v>97</v>
      </c>
      <c r="CG47" s="17">
        <v>325</v>
      </c>
      <c r="CH47" s="17">
        <v>110</v>
      </c>
      <c r="CI47" s="17">
        <v>7.0000000000000007E-2</v>
      </c>
      <c r="CJ47" s="17">
        <v>0</v>
      </c>
      <c r="CK47" s="17">
        <v>0.02</v>
      </c>
      <c r="CL47" s="17">
        <v>0.09</v>
      </c>
      <c r="CM47" s="17">
        <v>1.23</v>
      </c>
      <c r="CN47" s="17">
        <v>1.02</v>
      </c>
      <c r="CO47" s="17">
        <v>594</v>
      </c>
      <c r="CP47" s="17">
        <v>130</v>
      </c>
      <c r="CQ47" s="17">
        <v>245</v>
      </c>
      <c r="CR47" s="17">
        <v>89</v>
      </c>
      <c r="CS47" s="17">
        <v>191</v>
      </c>
      <c r="CT47" s="17">
        <v>75</v>
      </c>
      <c r="CU47" s="17">
        <v>327</v>
      </c>
      <c r="CV47" s="17">
        <v>120</v>
      </c>
      <c r="CW47" s="17">
        <v>0.97</v>
      </c>
      <c r="CX47" s="17">
        <v>0.27</v>
      </c>
      <c r="CY47" s="17">
        <v>6.03</v>
      </c>
      <c r="CZ47" s="15" t="str">
        <f t="shared" si="1"/>
        <v>Pau Torres</v>
      </c>
      <c r="DA47" s="15">
        <f>VLOOKUP(CZ47,[1]FINAL!$A$1:$AP$1000,MATCH("Element No.",[1]FINAL!$A$1:$AP$1,0),0)</f>
        <v>34</v>
      </c>
      <c r="DB47" s="15"/>
      <c r="DC47" s="15"/>
      <c r="DD47" s="15"/>
      <c r="DE47" s="15"/>
      <c r="DF47" s="15"/>
    </row>
    <row r="48" spans="1:110" ht="40.5" thickBot="1">
      <c r="A48" s="18" t="b">
        <v>1</v>
      </c>
      <c r="B48" s="18" t="b">
        <v>0</v>
      </c>
      <c r="C48" s="17">
        <v>100</v>
      </c>
      <c r="D48" s="17">
        <v>100</v>
      </c>
      <c r="E48" s="17">
        <v>606798</v>
      </c>
      <c r="F48" s="17">
        <v>0</v>
      </c>
      <c r="G48" s="17">
        <v>0</v>
      </c>
      <c r="H48" s="17">
        <v>-1</v>
      </c>
      <c r="I48" s="17">
        <v>1</v>
      </c>
      <c r="J48" s="17">
        <v>0</v>
      </c>
      <c r="K48" s="17">
        <v>2</v>
      </c>
      <c r="L48" s="15">
        <v>-0.5</v>
      </c>
      <c r="M48" s="15">
        <v>-0.3</v>
      </c>
      <c r="N48" s="17">
        <v>1</v>
      </c>
      <c r="O48" s="15" t="s">
        <v>1982</v>
      </c>
      <c r="P48" s="15">
        <v>0.2</v>
      </c>
      <c r="Q48" s="17">
        <f t="shared" si="0"/>
        <v>38</v>
      </c>
      <c r="R48" s="18" t="b">
        <v>0</v>
      </c>
      <c r="S48" s="15"/>
      <c r="T48" s="15" t="s">
        <v>4600</v>
      </c>
      <c r="U48" s="17">
        <v>39</v>
      </c>
      <c r="V48" s="15" t="s">
        <v>1983</v>
      </c>
      <c r="W48" s="15">
        <v>0.8</v>
      </c>
      <c r="X48" s="18" t="b">
        <v>0</v>
      </c>
      <c r="Y48" s="15" t="s">
        <v>1984</v>
      </c>
      <c r="Z48" s="15">
        <v>0.2</v>
      </c>
      <c r="AA48" s="18" t="b">
        <v>0</v>
      </c>
      <c r="AB48" s="15"/>
      <c r="AC48" s="15" t="s">
        <v>519</v>
      </c>
      <c r="AD48" s="17">
        <v>2</v>
      </c>
      <c r="AE48" s="17">
        <v>7</v>
      </c>
      <c r="AF48" s="17">
        <v>5</v>
      </c>
      <c r="AG48" s="17">
        <v>30457</v>
      </c>
      <c r="AH48" s="17">
        <v>0</v>
      </c>
      <c r="AI48" s="17">
        <v>43192</v>
      </c>
      <c r="AJ48" s="17">
        <v>0</v>
      </c>
      <c r="AK48" s="15">
        <v>0.1</v>
      </c>
      <c r="AL48" s="15">
        <v>1.3</v>
      </c>
      <c r="AM48" s="15" t="s">
        <v>2167</v>
      </c>
      <c r="AN48" s="15"/>
      <c r="AO48" s="17">
        <v>200</v>
      </c>
      <c r="AP48" s="68">
        <v>45678</v>
      </c>
      <c r="AQ48" s="68">
        <v>37659</v>
      </c>
      <c r="AR48" s="18" t="b">
        <v>0</v>
      </c>
      <c r="AS48" s="15" t="s">
        <v>2168</v>
      </c>
      <c r="AT48" s="17">
        <v>83</v>
      </c>
      <c r="AU48" s="17">
        <v>0</v>
      </c>
      <c r="AV48" s="17">
        <v>0</v>
      </c>
      <c r="AW48" s="17">
        <v>0</v>
      </c>
      <c r="AX48" s="17">
        <v>3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12</v>
      </c>
      <c r="BG48" s="15">
        <v>17.8</v>
      </c>
      <c r="BH48" s="15">
        <v>3.2</v>
      </c>
      <c r="BI48" s="15">
        <v>2</v>
      </c>
      <c r="BJ48" s="15">
        <v>2.2999999999999998</v>
      </c>
      <c r="BK48" s="17">
        <v>5</v>
      </c>
      <c r="BL48" s="17">
        <v>4</v>
      </c>
      <c r="BM48" s="17">
        <v>5</v>
      </c>
      <c r="BN48" s="17">
        <v>10</v>
      </c>
      <c r="BO48" s="17">
        <v>1</v>
      </c>
      <c r="BP48" s="15">
        <v>0</v>
      </c>
      <c r="BQ48" s="15">
        <v>0.01</v>
      </c>
      <c r="BR48" s="15">
        <v>0.01</v>
      </c>
      <c r="BS48" s="15">
        <v>2.74</v>
      </c>
      <c r="BT48" s="15"/>
      <c r="BU48" s="15"/>
      <c r="BV48" s="15"/>
      <c r="BW48" s="15"/>
      <c r="BX48" s="15"/>
      <c r="BY48" s="15"/>
      <c r="BZ48" s="15"/>
      <c r="CA48" s="17">
        <v>468</v>
      </c>
      <c r="CB48" s="17">
        <v>170</v>
      </c>
      <c r="CC48" s="17">
        <v>470</v>
      </c>
      <c r="CD48" s="17">
        <v>169</v>
      </c>
      <c r="CE48" s="17">
        <v>456</v>
      </c>
      <c r="CF48" s="17">
        <v>171</v>
      </c>
      <c r="CG48" s="17">
        <v>486</v>
      </c>
      <c r="CH48" s="17">
        <v>173</v>
      </c>
      <c r="CI48" s="17">
        <v>0</v>
      </c>
      <c r="CJ48" s="17">
        <v>0</v>
      </c>
      <c r="CK48" s="17">
        <v>0.01</v>
      </c>
      <c r="CL48" s="17">
        <v>0.01</v>
      </c>
      <c r="CM48" s="17">
        <v>2.97</v>
      </c>
      <c r="CN48" s="17">
        <v>3.25</v>
      </c>
      <c r="CO48" s="17">
        <v>799</v>
      </c>
      <c r="CP48" s="17">
        <v>233</v>
      </c>
      <c r="CQ48" s="17">
        <v>358</v>
      </c>
      <c r="CR48" s="17">
        <v>126</v>
      </c>
      <c r="CS48" s="17">
        <v>529</v>
      </c>
      <c r="CT48" s="17">
        <v>179</v>
      </c>
      <c r="CU48" s="17">
        <v>378</v>
      </c>
      <c r="CV48" s="17">
        <v>136</v>
      </c>
      <c r="CW48" s="17">
        <v>1.08</v>
      </c>
      <c r="CX48" s="17">
        <v>0</v>
      </c>
      <c r="CY48" s="17">
        <v>10.84</v>
      </c>
      <c r="CZ48" s="15" t="str">
        <f t="shared" si="1"/>
        <v>Andrés García</v>
      </c>
      <c r="DA48" s="15">
        <f>VLOOKUP(CZ48,[1]FINAL!$A$1:$AP$1000,MATCH("Element No.",[1]FINAL!$A$1:$AP$1,0),0)</f>
        <v>38</v>
      </c>
      <c r="DB48" s="15"/>
      <c r="DC48" s="15"/>
      <c r="DD48" s="15"/>
      <c r="DE48" s="15"/>
      <c r="DF48" s="15"/>
    </row>
    <row r="49" spans="1:110" ht="53.25" thickBot="1">
      <c r="A49" s="18" t="b">
        <v>1</v>
      </c>
      <c r="B49" s="18" t="b">
        <v>0</v>
      </c>
      <c r="C49" s="17">
        <v>0</v>
      </c>
      <c r="D49" s="17">
        <v>0</v>
      </c>
      <c r="E49" s="17">
        <v>106468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2</v>
      </c>
      <c r="L49" s="15">
        <v>0</v>
      </c>
      <c r="M49" s="15">
        <v>0</v>
      </c>
      <c r="N49" s="17">
        <v>0</v>
      </c>
      <c r="O49" s="15" t="s">
        <v>1474</v>
      </c>
      <c r="P49" s="15">
        <v>0</v>
      </c>
      <c r="Q49" s="17" t="e">
        <f t="shared" si="0"/>
        <v>#N/A</v>
      </c>
      <c r="R49" s="18" t="b">
        <v>0</v>
      </c>
      <c r="S49" s="15" t="s">
        <v>3669</v>
      </c>
      <c r="T49" s="15" t="s">
        <v>3670</v>
      </c>
      <c r="U49" s="17">
        <v>40</v>
      </c>
      <c r="V49" s="15" t="s">
        <v>590</v>
      </c>
      <c r="W49" s="15">
        <v>0</v>
      </c>
      <c r="X49" s="18" t="b">
        <v>0</v>
      </c>
      <c r="Y49" s="15" t="s">
        <v>591</v>
      </c>
      <c r="Z49" s="15">
        <v>1.5</v>
      </c>
      <c r="AA49" s="18" t="b">
        <v>0</v>
      </c>
      <c r="AB49" s="15"/>
      <c r="AC49" s="15" t="s">
        <v>3257</v>
      </c>
      <c r="AD49" s="17">
        <v>2</v>
      </c>
      <c r="AE49" s="17">
        <v>7</v>
      </c>
      <c r="AF49" s="17">
        <v>0</v>
      </c>
      <c r="AG49" s="17">
        <v>44476</v>
      </c>
      <c r="AH49" s="17">
        <v>0</v>
      </c>
      <c r="AI49" s="17">
        <v>893174</v>
      </c>
      <c r="AJ49" s="17">
        <v>0</v>
      </c>
      <c r="AK49" s="15">
        <v>0</v>
      </c>
      <c r="AL49" s="15">
        <v>0</v>
      </c>
      <c r="AM49" s="15" t="s">
        <v>1110</v>
      </c>
      <c r="AN49" s="15"/>
      <c r="AO49" s="17">
        <v>200</v>
      </c>
      <c r="AP49" s="68">
        <v>44937</v>
      </c>
      <c r="AQ49" s="68">
        <v>34128</v>
      </c>
      <c r="AR49" s="18" t="b">
        <v>0</v>
      </c>
      <c r="AS49" s="15" t="s">
        <v>2169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5">
        <v>0</v>
      </c>
      <c r="BH49" s="15">
        <v>0</v>
      </c>
      <c r="BI49" s="15">
        <v>0</v>
      </c>
      <c r="BJ49" s="15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5">
        <v>0</v>
      </c>
      <c r="BQ49" s="15">
        <v>0</v>
      </c>
      <c r="BR49" s="15">
        <v>0</v>
      </c>
      <c r="BS49" s="15">
        <v>0</v>
      </c>
      <c r="BT49" s="15"/>
      <c r="BU49" s="15"/>
      <c r="BV49" s="15"/>
      <c r="BW49" s="15"/>
      <c r="BX49" s="15"/>
      <c r="BY49" s="15"/>
      <c r="BZ49" s="15"/>
      <c r="CA49" s="17">
        <v>582</v>
      </c>
      <c r="CB49" s="17">
        <v>212</v>
      </c>
      <c r="CC49" s="17">
        <v>570</v>
      </c>
      <c r="CD49" s="17">
        <v>211</v>
      </c>
      <c r="CE49" s="17">
        <v>539</v>
      </c>
      <c r="CF49" s="17">
        <v>207</v>
      </c>
      <c r="CG49" s="17">
        <v>585</v>
      </c>
      <c r="CH49" s="17">
        <v>212</v>
      </c>
      <c r="CI49" s="17">
        <v>0</v>
      </c>
      <c r="CJ49" s="17">
        <v>0</v>
      </c>
      <c r="CK49" s="17">
        <v>0</v>
      </c>
      <c r="CL49" s="17">
        <v>0</v>
      </c>
      <c r="CM49" s="17">
        <v>0</v>
      </c>
      <c r="CN49" s="17">
        <v>0</v>
      </c>
      <c r="CO49" s="17">
        <v>676</v>
      </c>
      <c r="CP49" s="17">
        <v>161</v>
      </c>
      <c r="CQ49" s="17">
        <v>466</v>
      </c>
      <c r="CR49" s="17">
        <v>174</v>
      </c>
      <c r="CS49" s="17">
        <v>593</v>
      </c>
      <c r="CT49" s="17">
        <v>212</v>
      </c>
      <c r="CU49" s="17">
        <v>164</v>
      </c>
      <c r="CV49" s="17">
        <v>64</v>
      </c>
      <c r="CW49" s="17">
        <v>0</v>
      </c>
      <c r="CX49" s="17">
        <v>0</v>
      </c>
      <c r="CY49" s="17">
        <v>0</v>
      </c>
      <c r="CZ49" s="15" t="str">
        <f t="shared" si="1"/>
        <v>Álex Moreno Lopera</v>
      </c>
      <c r="DA49" s="15" t="e">
        <f>VLOOKUP(CZ49,[1]FINAL!$A$1:$AP$1000,MATCH("Element No.",[1]FINAL!$A$1:$AP$1,0),0)</f>
        <v>#N/A</v>
      </c>
      <c r="DB49" s="15"/>
      <c r="DC49" s="15"/>
      <c r="DD49" s="15"/>
      <c r="DE49" s="15"/>
      <c r="DF49" s="15"/>
    </row>
    <row r="50" spans="1:110" ht="40.5" thickBot="1">
      <c r="A50" s="18" t="b">
        <v>1</v>
      </c>
      <c r="B50" s="18" t="b">
        <v>0</v>
      </c>
      <c r="C50" s="17">
        <v>100</v>
      </c>
      <c r="D50" s="17">
        <v>100</v>
      </c>
      <c r="E50" s="17">
        <v>515597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2</v>
      </c>
      <c r="L50" s="15">
        <v>0.5</v>
      </c>
      <c r="M50" s="15">
        <v>0.5</v>
      </c>
      <c r="N50" s="17">
        <v>2</v>
      </c>
      <c r="O50" s="15" t="s">
        <v>1613</v>
      </c>
      <c r="P50" s="15">
        <v>1</v>
      </c>
      <c r="Q50" s="17">
        <f t="shared" si="0"/>
        <v>35</v>
      </c>
      <c r="R50" s="18" t="b">
        <v>0</v>
      </c>
      <c r="S50" s="15"/>
      <c r="T50" s="15" t="s">
        <v>4145</v>
      </c>
      <c r="U50" s="17">
        <v>40</v>
      </c>
      <c r="V50" s="15" t="s">
        <v>1614</v>
      </c>
      <c r="W50" s="15">
        <v>1.4</v>
      </c>
      <c r="X50" s="18" t="b">
        <v>0</v>
      </c>
      <c r="Y50" s="15" t="s">
        <v>1615</v>
      </c>
      <c r="Z50" s="15">
        <v>0.5</v>
      </c>
      <c r="AA50" s="18" t="b">
        <v>0</v>
      </c>
      <c r="AB50" s="15"/>
      <c r="AC50" s="15" t="s">
        <v>519</v>
      </c>
      <c r="AD50" s="17">
        <v>2</v>
      </c>
      <c r="AE50" s="17">
        <v>7</v>
      </c>
      <c r="AF50" s="17">
        <v>40</v>
      </c>
      <c r="AG50" s="17">
        <v>114072</v>
      </c>
      <c r="AH50" s="17">
        <v>0</v>
      </c>
      <c r="AI50" s="17">
        <v>100401</v>
      </c>
      <c r="AJ50" s="17">
        <v>0</v>
      </c>
      <c r="AK50" s="15">
        <v>0.2</v>
      </c>
      <c r="AL50" s="15">
        <v>10</v>
      </c>
      <c r="AM50" s="15" t="s">
        <v>1615</v>
      </c>
      <c r="AN50" s="15"/>
      <c r="AO50" s="17">
        <v>152</v>
      </c>
      <c r="AP50" s="68">
        <v>44203</v>
      </c>
      <c r="AQ50" s="68">
        <v>37991</v>
      </c>
      <c r="AR50" s="18" t="b">
        <v>0</v>
      </c>
      <c r="AS50" s="15" t="s">
        <v>2170</v>
      </c>
      <c r="AT50" s="17">
        <v>1042</v>
      </c>
      <c r="AU50" s="17">
        <v>0</v>
      </c>
      <c r="AV50" s="17">
        <v>0</v>
      </c>
      <c r="AW50" s="17">
        <v>2</v>
      </c>
      <c r="AX50" s="17">
        <v>17</v>
      </c>
      <c r="AY50" s="17">
        <v>0</v>
      </c>
      <c r="AZ50" s="17">
        <v>0</v>
      </c>
      <c r="BA50" s="17">
        <v>0</v>
      </c>
      <c r="BB50" s="17">
        <v>5</v>
      </c>
      <c r="BC50" s="17">
        <v>0</v>
      </c>
      <c r="BD50" s="17">
        <v>0</v>
      </c>
      <c r="BE50" s="17">
        <v>4</v>
      </c>
      <c r="BF50" s="17">
        <v>121</v>
      </c>
      <c r="BG50" s="15">
        <v>133</v>
      </c>
      <c r="BH50" s="15">
        <v>59.4</v>
      </c>
      <c r="BI50" s="15">
        <v>14</v>
      </c>
      <c r="BJ50" s="15">
        <v>20.6</v>
      </c>
      <c r="BK50" s="17">
        <v>34</v>
      </c>
      <c r="BL50" s="17">
        <v>43</v>
      </c>
      <c r="BM50" s="17">
        <v>26</v>
      </c>
      <c r="BN50" s="17">
        <v>60</v>
      </c>
      <c r="BO50" s="17">
        <v>11</v>
      </c>
      <c r="BP50" s="15">
        <v>0</v>
      </c>
      <c r="BQ50" s="15">
        <v>0.2</v>
      </c>
      <c r="BR50" s="15">
        <v>0.2</v>
      </c>
      <c r="BS50" s="15">
        <v>15.38</v>
      </c>
      <c r="BT50" s="15"/>
      <c r="BU50" s="15"/>
      <c r="BV50" s="15"/>
      <c r="BW50" s="15"/>
      <c r="BX50" s="15"/>
      <c r="BY50" s="15"/>
      <c r="BZ50" s="15"/>
      <c r="CA50" s="17">
        <v>365</v>
      </c>
      <c r="CB50" s="17">
        <v>135</v>
      </c>
      <c r="CC50" s="17">
        <v>356</v>
      </c>
      <c r="CD50" s="17">
        <v>124</v>
      </c>
      <c r="CE50" s="17">
        <v>416</v>
      </c>
      <c r="CF50" s="17">
        <v>153</v>
      </c>
      <c r="CG50" s="17">
        <v>393</v>
      </c>
      <c r="CH50" s="17">
        <v>138</v>
      </c>
      <c r="CI50" s="17">
        <v>0</v>
      </c>
      <c r="CJ50" s="17">
        <v>0</v>
      </c>
      <c r="CK50" s="17">
        <v>0.02</v>
      </c>
      <c r="CL50" s="17">
        <v>0.02</v>
      </c>
      <c r="CM50" s="17">
        <v>1.33</v>
      </c>
      <c r="CN50" s="17">
        <v>1.47</v>
      </c>
      <c r="CO50" s="17">
        <v>720</v>
      </c>
      <c r="CP50" s="17">
        <v>184</v>
      </c>
      <c r="CQ50" s="17">
        <v>273</v>
      </c>
      <c r="CR50" s="17">
        <v>96</v>
      </c>
      <c r="CS50" s="17">
        <v>430</v>
      </c>
      <c r="CT50" s="17">
        <v>155</v>
      </c>
      <c r="CU50" s="17">
        <v>263</v>
      </c>
      <c r="CV50" s="17">
        <v>98</v>
      </c>
      <c r="CW50" s="17">
        <v>0.95</v>
      </c>
      <c r="CX50" s="17">
        <v>0.17</v>
      </c>
      <c r="CY50" s="17">
        <v>5.18</v>
      </c>
      <c r="CZ50" s="15" t="str">
        <f t="shared" si="1"/>
        <v>Lamare Bogarde</v>
      </c>
      <c r="DA50" s="15">
        <f>VLOOKUP(CZ50,[1]FINAL!$A$1:$AP$1000,MATCH("Element No.",[1]FINAL!$A$1:$AP$1,0),0)</f>
        <v>35</v>
      </c>
      <c r="DB50" s="15"/>
      <c r="DC50" s="15"/>
      <c r="DD50" s="15"/>
      <c r="DE50" s="15"/>
      <c r="DF50" s="15"/>
    </row>
    <row r="51" spans="1:110" ht="78.75" thickBot="1">
      <c r="A51" s="18" t="b">
        <v>1</v>
      </c>
      <c r="B51" s="18" t="b">
        <v>0</v>
      </c>
      <c r="C51" s="17">
        <v>0</v>
      </c>
      <c r="D51" s="17">
        <v>0</v>
      </c>
      <c r="E51" s="17">
        <v>514315</v>
      </c>
      <c r="F51" s="17">
        <v>0</v>
      </c>
      <c r="G51" s="17">
        <v>0</v>
      </c>
      <c r="H51" s="17">
        <v>-2</v>
      </c>
      <c r="I51" s="17">
        <v>2</v>
      </c>
      <c r="J51" s="17">
        <v>0</v>
      </c>
      <c r="K51" s="17">
        <v>2</v>
      </c>
      <c r="L51" s="15">
        <v>0</v>
      </c>
      <c r="M51" s="15">
        <v>0</v>
      </c>
      <c r="N51" s="17">
        <v>0</v>
      </c>
      <c r="O51" s="15" t="s">
        <v>1480</v>
      </c>
      <c r="P51" s="15">
        <v>0</v>
      </c>
      <c r="Q51" s="17" t="e">
        <f t="shared" si="0"/>
        <v>#N/A</v>
      </c>
      <c r="R51" s="18" t="b">
        <v>0</v>
      </c>
      <c r="S51" s="15" t="s">
        <v>4679</v>
      </c>
      <c r="T51" s="15" t="s">
        <v>4680</v>
      </c>
      <c r="U51" s="17">
        <v>38</v>
      </c>
      <c r="V51" s="15" t="s">
        <v>1481</v>
      </c>
      <c r="W51" s="15">
        <v>0</v>
      </c>
      <c r="X51" s="18" t="b">
        <v>0</v>
      </c>
      <c r="Y51" s="15" t="s">
        <v>1482</v>
      </c>
      <c r="Z51" s="15">
        <v>0.2</v>
      </c>
      <c r="AA51" s="18" t="b">
        <v>0</v>
      </c>
      <c r="AB51" s="15"/>
      <c r="AC51" s="15" t="s">
        <v>3257</v>
      </c>
      <c r="AD51" s="17">
        <v>2</v>
      </c>
      <c r="AE51" s="17">
        <v>7</v>
      </c>
      <c r="AF51" s="17">
        <v>0</v>
      </c>
      <c r="AG51" s="17">
        <v>22076</v>
      </c>
      <c r="AH51" s="17">
        <v>0</v>
      </c>
      <c r="AI51" s="17">
        <v>40217</v>
      </c>
      <c r="AJ51" s="17">
        <v>0</v>
      </c>
      <c r="AK51" s="15">
        <v>0</v>
      </c>
      <c r="AL51" s="15">
        <v>0</v>
      </c>
      <c r="AM51" s="15" t="s">
        <v>1483</v>
      </c>
      <c r="AN51" s="15"/>
      <c r="AO51" s="15"/>
      <c r="AP51" s="15"/>
      <c r="AQ51" s="15"/>
      <c r="AR51" s="18" t="b">
        <v>0</v>
      </c>
      <c r="AS51" s="15" t="s">
        <v>2171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5">
        <v>0</v>
      </c>
      <c r="BH51" s="15">
        <v>0</v>
      </c>
      <c r="BI51" s="15">
        <v>0</v>
      </c>
      <c r="BJ51" s="15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5">
        <v>0</v>
      </c>
      <c r="BQ51" s="15">
        <v>0</v>
      </c>
      <c r="BR51" s="15">
        <v>0</v>
      </c>
      <c r="BS51" s="15">
        <v>0</v>
      </c>
      <c r="BT51" s="15"/>
      <c r="BU51" s="15"/>
      <c r="BV51" s="15"/>
      <c r="BW51" s="15"/>
      <c r="BX51" s="15"/>
      <c r="BY51" s="15"/>
      <c r="BZ51" s="15"/>
      <c r="CA51" s="17">
        <v>540</v>
      </c>
      <c r="CB51" s="17">
        <v>194</v>
      </c>
      <c r="CC51" s="17">
        <v>522</v>
      </c>
      <c r="CD51" s="17">
        <v>193</v>
      </c>
      <c r="CE51" s="17">
        <v>490</v>
      </c>
      <c r="CF51" s="17">
        <v>188</v>
      </c>
      <c r="CG51" s="17">
        <v>543</v>
      </c>
      <c r="CH51" s="17">
        <v>194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819</v>
      </c>
      <c r="CP51" s="17">
        <v>249</v>
      </c>
      <c r="CQ51" s="17">
        <v>419</v>
      </c>
      <c r="CR51" s="17">
        <v>152</v>
      </c>
      <c r="CS51" s="17">
        <v>551</v>
      </c>
      <c r="CT51" s="17">
        <v>194</v>
      </c>
      <c r="CU51" s="17">
        <v>361</v>
      </c>
      <c r="CV51" s="17">
        <v>131</v>
      </c>
      <c r="CW51" s="17">
        <v>0</v>
      </c>
      <c r="CX51" s="17">
        <v>0</v>
      </c>
      <c r="CY51" s="17">
        <v>0</v>
      </c>
      <c r="CZ51" s="15" t="str">
        <f t="shared" si="1"/>
        <v>Lino da Cruz Sousa</v>
      </c>
      <c r="DA51" s="15" t="e">
        <f>VLOOKUP(CZ51,[1]FINAL!$A$1:$AP$1000,MATCH("Element No.",[1]FINAL!$A$1:$AP$1,0),0)</f>
        <v>#N/A</v>
      </c>
      <c r="DB51" s="15"/>
      <c r="DC51" s="15"/>
      <c r="DD51" s="15"/>
      <c r="DE51" s="15"/>
      <c r="DF51" s="15"/>
    </row>
    <row r="52" spans="1:110" ht="78.75" thickBot="1">
      <c r="A52" s="18" t="b">
        <v>1</v>
      </c>
      <c r="B52" s="18" t="b">
        <v>0</v>
      </c>
      <c r="C52" s="17">
        <v>0</v>
      </c>
      <c r="D52" s="17">
        <v>0</v>
      </c>
      <c r="E52" s="17">
        <v>587178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2</v>
      </c>
      <c r="L52" s="15">
        <v>0</v>
      </c>
      <c r="M52" s="15">
        <v>0</v>
      </c>
      <c r="N52" s="17">
        <v>0</v>
      </c>
      <c r="O52" s="15" t="s">
        <v>1625</v>
      </c>
      <c r="P52" s="15">
        <v>0</v>
      </c>
      <c r="Q52" s="17" t="e">
        <f t="shared" si="0"/>
        <v>#N/A</v>
      </c>
      <c r="R52" s="18" t="b">
        <v>0</v>
      </c>
      <c r="S52" s="15" t="s">
        <v>4022</v>
      </c>
      <c r="T52" s="15" t="s">
        <v>4023</v>
      </c>
      <c r="U52" s="17">
        <v>40</v>
      </c>
      <c r="V52" s="15" t="s">
        <v>2172</v>
      </c>
      <c r="W52" s="15">
        <v>0</v>
      </c>
      <c r="X52" s="18" t="b">
        <v>0</v>
      </c>
      <c r="Y52" s="15" t="s">
        <v>2173</v>
      </c>
      <c r="Z52" s="15">
        <v>0.1</v>
      </c>
      <c r="AA52" s="18" t="b">
        <v>0</v>
      </c>
      <c r="AB52" s="15"/>
      <c r="AC52" s="15" t="s">
        <v>3257</v>
      </c>
      <c r="AD52" s="17">
        <v>2</v>
      </c>
      <c r="AE52" s="17">
        <v>7</v>
      </c>
      <c r="AF52" s="17">
        <v>0</v>
      </c>
      <c r="AG52" s="17">
        <v>4656</v>
      </c>
      <c r="AH52" s="17">
        <v>0</v>
      </c>
      <c r="AI52" s="17">
        <v>21237</v>
      </c>
      <c r="AJ52" s="17">
        <v>0</v>
      </c>
      <c r="AK52" s="15">
        <v>0</v>
      </c>
      <c r="AL52" s="15">
        <v>0</v>
      </c>
      <c r="AM52" s="15" t="s">
        <v>1625</v>
      </c>
      <c r="AN52" s="15"/>
      <c r="AO52" s="17">
        <v>219</v>
      </c>
      <c r="AP52" s="68">
        <v>45809</v>
      </c>
      <c r="AQ52" s="68">
        <v>38827</v>
      </c>
      <c r="AR52" s="18" t="b">
        <v>0</v>
      </c>
      <c r="AS52" s="15" t="s">
        <v>2174</v>
      </c>
      <c r="AT52" s="17">
        <v>0</v>
      </c>
      <c r="AU52" s="17">
        <v>0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5">
        <v>0</v>
      </c>
      <c r="BH52" s="15">
        <v>0</v>
      </c>
      <c r="BI52" s="15">
        <v>0</v>
      </c>
      <c r="BJ52" s="15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0</v>
      </c>
      <c r="BP52" s="15">
        <v>0</v>
      </c>
      <c r="BQ52" s="15">
        <v>0</v>
      </c>
      <c r="BR52" s="15">
        <v>0</v>
      </c>
      <c r="BS52" s="15">
        <v>0</v>
      </c>
      <c r="BT52" s="15"/>
      <c r="BU52" s="15"/>
      <c r="BV52" s="15"/>
      <c r="BW52" s="15"/>
      <c r="BX52" s="15"/>
      <c r="BY52" s="15"/>
      <c r="BZ52" s="15"/>
      <c r="CA52" s="17">
        <v>627</v>
      </c>
      <c r="CB52" s="17">
        <v>237</v>
      </c>
      <c r="CC52" s="17">
        <v>619</v>
      </c>
      <c r="CD52" s="17">
        <v>236</v>
      </c>
      <c r="CE52" s="17">
        <v>589</v>
      </c>
      <c r="CF52" s="17">
        <v>233</v>
      </c>
      <c r="CG52" s="17">
        <v>630</v>
      </c>
      <c r="CH52" s="17">
        <v>237</v>
      </c>
      <c r="CI52" s="17">
        <v>0</v>
      </c>
      <c r="CJ52" s="17">
        <v>0</v>
      </c>
      <c r="CK52" s="17">
        <v>0</v>
      </c>
      <c r="CL52" s="17">
        <v>0</v>
      </c>
      <c r="CM52" s="17">
        <v>0</v>
      </c>
      <c r="CN52" s="17">
        <v>0</v>
      </c>
      <c r="CO52" s="17">
        <v>736</v>
      </c>
      <c r="CP52" s="17">
        <v>196</v>
      </c>
      <c r="CQ52" s="17">
        <v>519</v>
      </c>
      <c r="CR52" s="17">
        <v>203</v>
      </c>
      <c r="CS52" s="17">
        <v>637</v>
      </c>
      <c r="CT52" s="17">
        <v>236</v>
      </c>
      <c r="CU52" s="17">
        <v>469</v>
      </c>
      <c r="CV52" s="17">
        <v>174</v>
      </c>
      <c r="CW52" s="17">
        <v>0</v>
      </c>
      <c r="CX52" s="17">
        <v>0</v>
      </c>
      <c r="CY52" s="17">
        <v>0</v>
      </c>
      <c r="CZ52" s="15" t="str">
        <f t="shared" si="1"/>
        <v>Yasin Özcan</v>
      </c>
      <c r="DA52" s="15" t="e">
        <f>VLOOKUP(CZ52,[1]FINAL!$A$1:$AP$1000,MATCH("Element No.",[1]FINAL!$A$1:$AP$1,0),0)</f>
        <v>#N/A</v>
      </c>
      <c r="DB52" s="15"/>
      <c r="DC52" s="15"/>
      <c r="DD52" s="15"/>
      <c r="DE52" s="15"/>
      <c r="DF52" s="15"/>
    </row>
    <row r="53" spans="1:110" ht="40.5" thickBot="1">
      <c r="A53" s="18" t="b">
        <v>1</v>
      </c>
      <c r="B53" s="18" t="b">
        <v>0</v>
      </c>
      <c r="C53" s="17">
        <v>100</v>
      </c>
      <c r="D53" s="17">
        <v>100</v>
      </c>
      <c r="E53" s="17">
        <v>244850</v>
      </c>
      <c r="F53" s="17">
        <v>0</v>
      </c>
      <c r="G53" s="17">
        <v>0</v>
      </c>
      <c r="H53" s="17">
        <v>3</v>
      </c>
      <c r="I53" s="17">
        <v>-3</v>
      </c>
      <c r="J53" s="17">
        <v>4</v>
      </c>
      <c r="K53" s="17">
        <v>3</v>
      </c>
      <c r="L53" s="15">
        <v>3.7</v>
      </c>
      <c r="M53" s="15">
        <v>3.3</v>
      </c>
      <c r="N53" s="17">
        <v>0</v>
      </c>
      <c r="O53" s="15" t="s">
        <v>565</v>
      </c>
      <c r="P53" s="15">
        <v>3.8</v>
      </c>
      <c r="Q53" s="17">
        <f t="shared" si="0"/>
        <v>40</v>
      </c>
      <c r="R53" s="18" t="b">
        <v>0</v>
      </c>
      <c r="S53" s="15"/>
      <c r="T53" s="15" t="s">
        <v>3259</v>
      </c>
      <c r="U53" s="17">
        <v>73</v>
      </c>
      <c r="V53" s="15" t="s">
        <v>1447</v>
      </c>
      <c r="W53" s="15">
        <v>4.5999999999999996</v>
      </c>
      <c r="X53" s="18" t="b">
        <v>0</v>
      </c>
      <c r="Y53" s="15" t="s">
        <v>1448</v>
      </c>
      <c r="Z53" s="15">
        <v>20.2</v>
      </c>
      <c r="AA53" s="18" t="b">
        <v>0</v>
      </c>
      <c r="AB53" s="15"/>
      <c r="AC53" s="15" t="s">
        <v>519</v>
      </c>
      <c r="AD53" s="17">
        <v>2</v>
      </c>
      <c r="AE53" s="17">
        <v>7</v>
      </c>
      <c r="AF53" s="17">
        <v>169</v>
      </c>
      <c r="AG53" s="17">
        <v>6873325</v>
      </c>
      <c r="AH53" s="17">
        <v>0</v>
      </c>
      <c r="AI53" s="17">
        <v>5463430</v>
      </c>
      <c r="AJ53" s="17">
        <v>0</v>
      </c>
      <c r="AK53" s="15">
        <v>0.5</v>
      </c>
      <c r="AL53" s="15">
        <v>23.2</v>
      </c>
      <c r="AM53" s="15" t="s">
        <v>1448</v>
      </c>
      <c r="AN53" s="15"/>
      <c r="AO53" s="17">
        <v>241</v>
      </c>
      <c r="AP53" s="68">
        <v>45323</v>
      </c>
      <c r="AQ53" s="68">
        <v>37463</v>
      </c>
      <c r="AR53" s="18" t="b">
        <v>0</v>
      </c>
      <c r="AS53" s="15" t="s">
        <v>2175</v>
      </c>
      <c r="AT53" s="17">
        <v>3280</v>
      </c>
      <c r="AU53" s="17">
        <v>10</v>
      </c>
      <c r="AV53" s="17">
        <v>8</v>
      </c>
      <c r="AW53" s="17">
        <v>9</v>
      </c>
      <c r="AX53" s="17">
        <v>48</v>
      </c>
      <c r="AY53" s="17">
        <v>0</v>
      </c>
      <c r="AZ53" s="17">
        <v>0</v>
      </c>
      <c r="BA53" s="17">
        <v>0</v>
      </c>
      <c r="BB53" s="17">
        <v>7</v>
      </c>
      <c r="BC53" s="17">
        <v>0</v>
      </c>
      <c r="BD53" s="17">
        <v>0</v>
      </c>
      <c r="BE53" s="17">
        <v>17</v>
      </c>
      <c r="BF53" s="17">
        <v>605</v>
      </c>
      <c r="BG53" s="15">
        <v>746.2</v>
      </c>
      <c r="BH53" s="15">
        <v>706.2</v>
      </c>
      <c r="BI53" s="15">
        <v>871</v>
      </c>
      <c r="BJ53" s="15">
        <v>232</v>
      </c>
      <c r="BK53" s="17">
        <v>49</v>
      </c>
      <c r="BL53" s="17">
        <v>139</v>
      </c>
      <c r="BM53" s="17">
        <v>42</v>
      </c>
      <c r="BN53" s="17">
        <v>230</v>
      </c>
      <c r="BO53" s="17">
        <v>37</v>
      </c>
      <c r="BP53" s="15">
        <v>6.84</v>
      </c>
      <c r="BQ53" s="15">
        <v>4.32</v>
      </c>
      <c r="BR53" s="15">
        <v>11.16</v>
      </c>
      <c r="BS53" s="15">
        <v>51.55</v>
      </c>
      <c r="BT53" s="15"/>
      <c r="BU53" s="15"/>
      <c r="BV53" s="17">
        <v>1</v>
      </c>
      <c r="BW53" s="15"/>
      <c r="BX53" s="15"/>
      <c r="BY53" s="15"/>
      <c r="BZ53" s="15"/>
      <c r="CA53" s="17">
        <v>41</v>
      </c>
      <c r="CB53" s="17">
        <v>11</v>
      </c>
      <c r="CC53" s="17">
        <v>26</v>
      </c>
      <c r="CD53" s="17">
        <v>25</v>
      </c>
      <c r="CE53" s="17">
        <v>8</v>
      </c>
      <c r="CF53" s="17">
        <v>3</v>
      </c>
      <c r="CG53" s="17">
        <v>9</v>
      </c>
      <c r="CH53" s="17">
        <v>6</v>
      </c>
      <c r="CI53" s="17">
        <v>0.19</v>
      </c>
      <c r="CJ53" s="17">
        <v>0</v>
      </c>
      <c r="CK53" s="17">
        <v>0.12</v>
      </c>
      <c r="CL53" s="17">
        <v>0.31</v>
      </c>
      <c r="CM53" s="17">
        <v>1.41</v>
      </c>
      <c r="CN53" s="17">
        <v>1.32</v>
      </c>
      <c r="CO53" s="17">
        <v>28</v>
      </c>
      <c r="CP53" s="17">
        <v>17</v>
      </c>
      <c r="CQ53" s="17">
        <v>87</v>
      </c>
      <c r="CR53" s="17">
        <v>38</v>
      </c>
      <c r="CS53" s="17">
        <v>27</v>
      </c>
      <c r="CT53" s="17">
        <v>12</v>
      </c>
      <c r="CU53" s="17">
        <v>13</v>
      </c>
      <c r="CV53" s="17">
        <v>4</v>
      </c>
      <c r="CW53" s="17">
        <v>1.02</v>
      </c>
      <c r="CX53" s="17">
        <v>0.25</v>
      </c>
      <c r="CY53" s="17">
        <v>6.31</v>
      </c>
      <c r="CZ53" s="15" t="str">
        <f t="shared" si="1"/>
        <v>Morgan Rogers</v>
      </c>
      <c r="DA53" s="15">
        <f>VLOOKUP(CZ53,[1]FINAL!$A$1:$AP$1000,MATCH("Element No.",[1]FINAL!$A$1:$AP$1,0),0)</f>
        <v>40</v>
      </c>
      <c r="DB53" s="15"/>
      <c r="DC53" s="15"/>
      <c r="DD53" s="15"/>
      <c r="DE53" s="15"/>
      <c r="DF53" s="15"/>
    </row>
    <row r="54" spans="1:110" ht="40.5" thickBot="1">
      <c r="A54" s="18" t="b">
        <v>1</v>
      </c>
      <c r="B54" s="18" t="b">
        <v>0</v>
      </c>
      <c r="C54" s="17">
        <v>100</v>
      </c>
      <c r="D54" s="17">
        <v>100</v>
      </c>
      <c r="E54" s="17">
        <v>166989</v>
      </c>
      <c r="F54" s="17">
        <v>0</v>
      </c>
      <c r="G54" s="17">
        <v>0</v>
      </c>
      <c r="H54" s="17">
        <v>-1</v>
      </c>
      <c r="I54" s="17">
        <v>1</v>
      </c>
      <c r="J54" s="17">
        <v>0</v>
      </c>
      <c r="K54" s="17">
        <v>3</v>
      </c>
      <c r="L54" s="15">
        <v>2</v>
      </c>
      <c r="M54" s="15">
        <v>1.7</v>
      </c>
      <c r="N54" s="17">
        <v>1</v>
      </c>
      <c r="O54" s="15" t="s">
        <v>805</v>
      </c>
      <c r="P54" s="15">
        <v>2.2000000000000002</v>
      </c>
      <c r="Q54" s="17">
        <f t="shared" si="0"/>
        <v>43</v>
      </c>
      <c r="R54" s="18" t="b">
        <v>0</v>
      </c>
      <c r="S54" s="15"/>
      <c r="T54" s="15" t="s">
        <v>4545</v>
      </c>
      <c r="U54" s="17">
        <v>59</v>
      </c>
      <c r="V54" s="15" t="s">
        <v>806</v>
      </c>
      <c r="W54" s="15">
        <v>2.7</v>
      </c>
      <c r="X54" s="18" t="b">
        <v>0</v>
      </c>
      <c r="Y54" s="15" t="s">
        <v>305</v>
      </c>
      <c r="Z54" s="15">
        <v>0.7</v>
      </c>
      <c r="AA54" s="18" t="b">
        <v>0</v>
      </c>
      <c r="AB54" s="15"/>
      <c r="AC54" s="15" t="s">
        <v>519</v>
      </c>
      <c r="AD54" s="17">
        <v>2</v>
      </c>
      <c r="AE54" s="17">
        <v>7</v>
      </c>
      <c r="AF54" s="17">
        <v>68</v>
      </c>
      <c r="AG54" s="17">
        <v>171924</v>
      </c>
      <c r="AH54" s="17">
        <v>0</v>
      </c>
      <c r="AI54" s="17">
        <v>356117</v>
      </c>
      <c r="AJ54" s="17">
        <v>0</v>
      </c>
      <c r="AK54" s="15">
        <v>0.4</v>
      </c>
      <c r="AL54" s="15">
        <v>11.5</v>
      </c>
      <c r="AM54" s="15" t="s">
        <v>305</v>
      </c>
      <c r="AN54" s="15"/>
      <c r="AO54" s="17">
        <v>21</v>
      </c>
      <c r="AP54" s="68">
        <v>45091</v>
      </c>
      <c r="AQ54" s="68">
        <v>35557</v>
      </c>
      <c r="AR54" s="18" t="b">
        <v>0</v>
      </c>
      <c r="AS54" s="15" t="s">
        <v>2176</v>
      </c>
      <c r="AT54" s="17">
        <v>1857</v>
      </c>
      <c r="AU54" s="17">
        <v>0</v>
      </c>
      <c r="AV54" s="17">
        <v>4</v>
      </c>
      <c r="AW54" s="17">
        <v>4</v>
      </c>
      <c r="AX54" s="17">
        <v>27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3</v>
      </c>
      <c r="BF54" s="17">
        <v>417</v>
      </c>
      <c r="BG54" s="15">
        <v>432</v>
      </c>
      <c r="BH54" s="15">
        <v>513.6</v>
      </c>
      <c r="BI54" s="15">
        <v>184</v>
      </c>
      <c r="BJ54" s="15">
        <v>113.1</v>
      </c>
      <c r="BK54" s="17">
        <v>51</v>
      </c>
      <c r="BL54" s="17">
        <v>94</v>
      </c>
      <c r="BM54" s="17">
        <v>58</v>
      </c>
      <c r="BN54" s="17">
        <v>203</v>
      </c>
      <c r="BO54" s="17">
        <v>21</v>
      </c>
      <c r="BP54" s="15">
        <v>1.1399999999999999</v>
      </c>
      <c r="BQ54" s="15">
        <v>3.26</v>
      </c>
      <c r="BR54" s="15">
        <v>4.4000000000000004</v>
      </c>
      <c r="BS54" s="15">
        <v>31.34</v>
      </c>
      <c r="BT54" s="17">
        <v>5</v>
      </c>
      <c r="BU54" s="15"/>
      <c r="BV54" s="15"/>
      <c r="BW54" s="15"/>
      <c r="BX54" s="15"/>
      <c r="BY54" s="15"/>
      <c r="BZ54" s="15"/>
      <c r="CA54" s="17">
        <v>166</v>
      </c>
      <c r="CB54" s="17">
        <v>61</v>
      </c>
      <c r="CC54" s="17">
        <v>56</v>
      </c>
      <c r="CD54" s="17">
        <v>48</v>
      </c>
      <c r="CE54" s="17">
        <v>206</v>
      </c>
      <c r="CF54" s="17">
        <v>107</v>
      </c>
      <c r="CG54" s="17">
        <v>117</v>
      </c>
      <c r="CH54" s="17">
        <v>66</v>
      </c>
      <c r="CI54" s="17">
        <v>0.06</v>
      </c>
      <c r="CJ54" s="17">
        <v>0</v>
      </c>
      <c r="CK54" s="17">
        <v>0.16</v>
      </c>
      <c r="CL54" s="17">
        <v>0.22</v>
      </c>
      <c r="CM54" s="17">
        <v>1.52</v>
      </c>
      <c r="CN54" s="17">
        <v>1.31</v>
      </c>
      <c r="CO54" s="17">
        <v>89</v>
      </c>
      <c r="CP54" s="17">
        <v>57</v>
      </c>
      <c r="CQ54" s="17">
        <v>171</v>
      </c>
      <c r="CR54" s="17">
        <v>78</v>
      </c>
      <c r="CS54" s="17">
        <v>248</v>
      </c>
      <c r="CT54" s="17">
        <v>101</v>
      </c>
      <c r="CU54" s="17">
        <v>242</v>
      </c>
      <c r="CV54" s="17">
        <v>84</v>
      </c>
      <c r="CW54" s="17">
        <v>1.02</v>
      </c>
      <c r="CX54" s="17">
        <v>0.19</v>
      </c>
      <c r="CY54" s="17">
        <v>9.84</v>
      </c>
      <c r="CZ54" s="15" t="str">
        <f t="shared" si="1"/>
        <v>Youri Tielemans</v>
      </c>
      <c r="DA54" s="15">
        <f>VLOOKUP(CZ54,[1]FINAL!$A$1:$AP$1000,MATCH("Element No.",[1]FINAL!$A$1:$AP$1,0),0)</f>
        <v>43</v>
      </c>
      <c r="DB54" s="15"/>
      <c r="DC54" s="15"/>
      <c r="DD54" s="15"/>
      <c r="DE54" s="15"/>
      <c r="DF54" s="15"/>
    </row>
    <row r="55" spans="1:110" ht="40.5" thickBot="1">
      <c r="A55" s="18" t="b">
        <v>1</v>
      </c>
      <c r="B55" s="18" t="b">
        <v>0</v>
      </c>
      <c r="C55" s="17">
        <v>100</v>
      </c>
      <c r="D55" s="17">
        <v>100</v>
      </c>
      <c r="E55" s="17">
        <v>215711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3</v>
      </c>
      <c r="L55" s="15">
        <v>0.3</v>
      </c>
      <c r="M55" s="15">
        <v>1.3</v>
      </c>
      <c r="N55" s="17">
        <v>5</v>
      </c>
      <c r="O55" s="15" t="s">
        <v>579</v>
      </c>
      <c r="P55" s="15">
        <v>1.8</v>
      </c>
      <c r="Q55" s="17">
        <f t="shared" si="0"/>
        <v>44</v>
      </c>
      <c r="R55" s="18" t="b">
        <v>0</v>
      </c>
      <c r="S55" s="15"/>
      <c r="T55" s="15" t="s">
        <v>3541</v>
      </c>
      <c r="U55" s="17">
        <v>55</v>
      </c>
      <c r="V55" s="15" t="s">
        <v>580</v>
      </c>
      <c r="W55" s="15">
        <v>1.6</v>
      </c>
      <c r="X55" s="18" t="b">
        <v>0</v>
      </c>
      <c r="Y55" s="15" t="s">
        <v>251</v>
      </c>
      <c r="Z55" s="15">
        <v>0.1</v>
      </c>
      <c r="AA55" s="18" t="b">
        <v>0</v>
      </c>
      <c r="AB55" s="15"/>
      <c r="AC55" s="15" t="s">
        <v>519</v>
      </c>
      <c r="AD55" s="17">
        <v>2</v>
      </c>
      <c r="AE55" s="17">
        <v>7</v>
      </c>
      <c r="AF55" s="17">
        <v>21</v>
      </c>
      <c r="AG55" s="17">
        <v>10030</v>
      </c>
      <c r="AH55" s="17">
        <v>0</v>
      </c>
      <c r="AI55" s="17">
        <v>52941</v>
      </c>
      <c r="AJ55" s="17">
        <v>0</v>
      </c>
      <c r="AK55" s="15">
        <v>0.3</v>
      </c>
      <c r="AL55" s="15">
        <v>3.8</v>
      </c>
      <c r="AM55" s="15" t="s">
        <v>251</v>
      </c>
      <c r="AN55" s="15"/>
      <c r="AO55" s="17">
        <v>107</v>
      </c>
      <c r="AP55" s="68">
        <v>44412</v>
      </c>
      <c r="AQ55" s="68">
        <v>35651</v>
      </c>
      <c r="AR55" s="18" t="b">
        <v>0</v>
      </c>
      <c r="AS55" s="15" t="s">
        <v>2177</v>
      </c>
      <c r="AT55" s="17">
        <v>450</v>
      </c>
      <c r="AU55" s="17">
        <v>0</v>
      </c>
      <c r="AV55" s="17">
        <v>2</v>
      </c>
      <c r="AW55" s="17">
        <v>0</v>
      </c>
      <c r="AX55" s="17">
        <v>9</v>
      </c>
      <c r="AY55" s="17">
        <v>0</v>
      </c>
      <c r="AZ55" s="17">
        <v>0</v>
      </c>
      <c r="BA55" s="17">
        <v>0</v>
      </c>
      <c r="BB55" s="17">
        <v>1</v>
      </c>
      <c r="BC55" s="17">
        <v>0</v>
      </c>
      <c r="BD55" s="17">
        <v>0</v>
      </c>
      <c r="BE55" s="17">
        <v>0</v>
      </c>
      <c r="BF55" s="17">
        <v>69</v>
      </c>
      <c r="BG55" s="15">
        <v>71.2</v>
      </c>
      <c r="BH55" s="15">
        <v>160.4</v>
      </c>
      <c r="BI55" s="15">
        <v>69</v>
      </c>
      <c r="BJ55" s="15">
        <v>30.1</v>
      </c>
      <c r="BK55" s="17">
        <v>7</v>
      </c>
      <c r="BL55" s="17">
        <v>31</v>
      </c>
      <c r="BM55" s="17">
        <v>10</v>
      </c>
      <c r="BN55" s="17">
        <v>48</v>
      </c>
      <c r="BO55" s="17">
        <v>3</v>
      </c>
      <c r="BP55" s="15">
        <v>0.5</v>
      </c>
      <c r="BQ55" s="15">
        <v>1.46</v>
      </c>
      <c r="BR55" s="15">
        <v>1.96</v>
      </c>
      <c r="BS55" s="15">
        <v>7.03</v>
      </c>
      <c r="BT55" s="17">
        <v>4</v>
      </c>
      <c r="BU55" s="15"/>
      <c r="BV55" s="15"/>
      <c r="BW55" s="15"/>
      <c r="BX55" s="15"/>
      <c r="BY55" s="15"/>
      <c r="BZ55" s="15"/>
      <c r="CA55" s="17">
        <v>411</v>
      </c>
      <c r="CB55" s="17">
        <v>179</v>
      </c>
      <c r="CC55" s="17">
        <v>237</v>
      </c>
      <c r="CD55" s="17">
        <v>152</v>
      </c>
      <c r="CE55" s="17">
        <v>328</v>
      </c>
      <c r="CF55" s="17">
        <v>169</v>
      </c>
      <c r="CG55" s="17">
        <v>369</v>
      </c>
      <c r="CH55" s="17">
        <v>174</v>
      </c>
      <c r="CI55" s="17">
        <v>0.1</v>
      </c>
      <c r="CJ55" s="17">
        <v>0</v>
      </c>
      <c r="CK55" s="17">
        <v>0.28999999999999998</v>
      </c>
      <c r="CL55" s="17">
        <v>0.39</v>
      </c>
      <c r="CM55" s="17">
        <v>1.41</v>
      </c>
      <c r="CN55" s="17">
        <v>1.8</v>
      </c>
      <c r="CO55" s="17">
        <v>138</v>
      </c>
      <c r="CP55" s="17">
        <v>86</v>
      </c>
      <c r="CQ55" s="17">
        <v>209</v>
      </c>
      <c r="CR55" s="17">
        <v>93</v>
      </c>
      <c r="CS55" s="17">
        <v>417</v>
      </c>
      <c r="CT55" s="17">
        <v>179</v>
      </c>
      <c r="CU55" s="17">
        <v>467</v>
      </c>
      <c r="CV55" s="17">
        <v>161</v>
      </c>
      <c r="CW55" s="17">
        <v>0.6</v>
      </c>
      <c r="CX55" s="17">
        <v>0</v>
      </c>
      <c r="CY55" s="17">
        <v>9.6</v>
      </c>
      <c r="CZ55" s="15" t="str">
        <f t="shared" si="1"/>
        <v>Leon Bailey</v>
      </c>
      <c r="DA55" s="15">
        <f>VLOOKUP(CZ55,[1]FINAL!$A$1:$AP$1000,MATCH("Element No.",[1]FINAL!$A$1:$AP$1,0),0)</f>
        <v>44</v>
      </c>
      <c r="DB55" s="15"/>
      <c r="DC55" s="15"/>
      <c r="DD55" s="15"/>
      <c r="DE55" s="15"/>
      <c r="DF55" s="15"/>
    </row>
    <row r="56" spans="1:110" ht="40.5" thickBot="1">
      <c r="A56" s="18" t="b">
        <v>1</v>
      </c>
      <c r="B56" s="18" t="b">
        <v>0</v>
      </c>
      <c r="C56" s="17">
        <v>100</v>
      </c>
      <c r="D56" s="17">
        <v>100</v>
      </c>
      <c r="E56" s="17">
        <v>195546</v>
      </c>
      <c r="F56" s="17">
        <v>0</v>
      </c>
      <c r="G56" s="17">
        <v>0</v>
      </c>
      <c r="H56" s="17">
        <v>-2</v>
      </c>
      <c r="I56" s="17">
        <v>2</v>
      </c>
      <c r="J56" s="17">
        <v>3</v>
      </c>
      <c r="K56" s="17">
        <v>3</v>
      </c>
      <c r="L56" s="15">
        <v>2.2999999999999998</v>
      </c>
      <c r="M56" s="15">
        <v>3.3</v>
      </c>
      <c r="N56" s="17">
        <v>6</v>
      </c>
      <c r="O56" s="15" t="s">
        <v>561</v>
      </c>
      <c r="P56" s="15">
        <v>3.8</v>
      </c>
      <c r="Q56" s="17">
        <f t="shared" si="0"/>
        <v>41</v>
      </c>
      <c r="R56" s="18" t="b">
        <v>0</v>
      </c>
      <c r="S56" s="15"/>
      <c r="T56" s="15" t="s">
        <v>4825</v>
      </c>
      <c r="U56" s="17">
        <v>53</v>
      </c>
      <c r="V56" s="15" t="s">
        <v>572</v>
      </c>
      <c r="W56" s="15">
        <v>2.8</v>
      </c>
      <c r="X56" s="18" t="b">
        <v>0</v>
      </c>
      <c r="Y56" s="15" t="s">
        <v>573</v>
      </c>
      <c r="Z56" s="15">
        <v>0.4</v>
      </c>
      <c r="AA56" s="18" t="b">
        <v>0</v>
      </c>
      <c r="AB56" s="15"/>
      <c r="AC56" s="15" t="s">
        <v>519</v>
      </c>
      <c r="AD56" s="17">
        <v>2</v>
      </c>
      <c r="AE56" s="17">
        <v>7</v>
      </c>
      <c r="AF56" s="17">
        <v>102</v>
      </c>
      <c r="AG56" s="17">
        <v>238478</v>
      </c>
      <c r="AH56" s="17">
        <v>0</v>
      </c>
      <c r="AI56" s="17">
        <v>218449</v>
      </c>
      <c r="AJ56" s="17">
        <v>0</v>
      </c>
      <c r="AK56" s="15">
        <v>0.7</v>
      </c>
      <c r="AL56" s="15">
        <v>19.2</v>
      </c>
      <c r="AM56" s="15" t="s">
        <v>2178</v>
      </c>
      <c r="AN56" s="15"/>
      <c r="AO56" s="17">
        <v>10</v>
      </c>
      <c r="AP56" s="68">
        <v>44357</v>
      </c>
      <c r="AQ56" s="68">
        <v>35424</v>
      </c>
      <c r="AR56" s="18" t="b">
        <v>0</v>
      </c>
      <c r="AS56" s="15" t="s">
        <v>2179</v>
      </c>
      <c r="AT56" s="17">
        <v>1753</v>
      </c>
      <c r="AU56" s="17">
        <v>6</v>
      </c>
      <c r="AV56" s="17">
        <v>2</v>
      </c>
      <c r="AW56" s="17">
        <v>3</v>
      </c>
      <c r="AX56" s="17">
        <v>24</v>
      </c>
      <c r="AY56" s="17">
        <v>0</v>
      </c>
      <c r="AZ56" s="17">
        <v>0</v>
      </c>
      <c r="BA56" s="17">
        <v>0</v>
      </c>
      <c r="BB56" s="17">
        <v>6</v>
      </c>
      <c r="BC56" s="17">
        <v>0</v>
      </c>
      <c r="BD56" s="17">
        <v>0</v>
      </c>
      <c r="BE56" s="17">
        <v>10</v>
      </c>
      <c r="BF56" s="17">
        <v>382</v>
      </c>
      <c r="BG56" s="15">
        <v>427</v>
      </c>
      <c r="BH56" s="15">
        <v>402.1</v>
      </c>
      <c r="BI56" s="15">
        <v>398</v>
      </c>
      <c r="BJ56" s="15">
        <v>121.4</v>
      </c>
      <c r="BK56" s="17">
        <v>39</v>
      </c>
      <c r="BL56" s="17">
        <v>109</v>
      </c>
      <c r="BM56" s="17">
        <v>49</v>
      </c>
      <c r="BN56" s="17">
        <v>197</v>
      </c>
      <c r="BO56" s="17">
        <v>21</v>
      </c>
      <c r="BP56" s="15">
        <v>3.38</v>
      </c>
      <c r="BQ56" s="15">
        <v>2.23</v>
      </c>
      <c r="BR56" s="15">
        <v>5.61</v>
      </c>
      <c r="BS56" s="15">
        <v>28.03</v>
      </c>
      <c r="BT56" s="15"/>
      <c r="BU56" s="15"/>
      <c r="BV56" s="17">
        <v>6</v>
      </c>
      <c r="BW56" s="15"/>
      <c r="BX56" s="17">
        <v>2</v>
      </c>
      <c r="BY56" s="15"/>
      <c r="BZ56" s="15"/>
      <c r="CA56" s="17">
        <v>167</v>
      </c>
      <c r="CB56" s="17">
        <v>62</v>
      </c>
      <c r="CC56" s="17">
        <v>90</v>
      </c>
      <c r="CD56" s="17">
        <v>65</v>
      </c>
      <c r="CE56" s="17">
        <v>80</v>
      </c>
      <c r="CF56" s="17">
        <v>47</v>
      </c>
      <c r="CG56" s="17">
        <v>98</v>
      </c>
      <c r="CH56" s="17">
        <v>57</v>
      </c>
      <c r="CI56" s="17">
        <v>0.17</v>
      </c>
      <c r="CJ56" s="17">
        <v>0</v>
      </c>
      <c r="CK56" s="17">
        <v>0.11</v>
      </c>
      <c r="CL56" s="17">
        <v>0.28000000000000003</v>
      </c>
      <c r="CM56" s="17">
        <v>1.44</v>
      </c>
      <c r="CN56" s="17">
        <v>1.23</v>
      </c>
      <c r="CO56" s="17">
        <v>182</v>
      </c>
      <c r="CP56" s="17">
        <v>115</v>
      </c>
      <c r="CQ56" s="17">
        <v>82</v>
      </c>
      <c r="CR56" s="17">
        <v>35</v>
      </c>
      <c r="CS56" s="17">
        <v>228</v>
      </c>
      <c r="CT56" s="17">
        <v>88</v>
      </c>
      <c r="CU56" s="17">
        <v>294</v>
      </c>
      <c r="CV56" s="17">
        <v>102</v>
      </c>
      <c r="CW56" s="17">
        <v>1.08</v>
      </c>
      <c r="CX56" s="17">
        <v>0.15</v>
      </c>
      <c r="CY56" s="17">
        <v>10.11</v>
      </c>
      <c r="CZ56" s="15" t="str">
        <f t="shared" si="1"/>
        <v>Emiliano Buendía Stati</v>
      </c>
      <c r="DA56" s="15">
        <f>VLOOKUP(CZ56,[1]FINAL!$A$1:$AP$1000,MATCH("Element No.",[1]FINAL!$A$1:$AP$1,0),0)</f>
        <v>41</v>
      </c>
      <c r="DB56" s="15"/>
      <c r="DC56" s="15"/>
      <c r="DD56" s="15"/>
      <c r="DE56" s="15"/>
      <c r="DF56" s="15"/>
    </row>
    <row r="57" spans="1:110" ht="66" thickBot="1">
      <c r="A57" s="18" t="b">
        <v>1</v>
      </c>
      <c r="B57" s="18" t="b">
        <v>0</v>
      </c>
      <c r="C57" s="17">
        <v>0</v>
      </c>
      <c r="D57" s="17">
        <v>0</v>
      </c>
      <c r="E57" s="17">
        <v>469247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3</v>
      </c>
      <c r="L57" s="15">
        <v>0</v>
      </c>
      <c r="M57" s="15">
        <v>0</v>
      </c>
      <c r="N57" s="17">
        <v>0</v>
      </c>
      <c r="O57" s="15" t="s">
        <v>947</v>
      </c>
      <c r="P57" s="15">
        <v>0</v>
      </c>
      <c r="Q57" s="17">
        <f t="shared" si="0"/>
        <v>49</v>
      </c>
      <c r="R57" s="18" t="b">
        <v>0</v>
      </c>
      <c r="S57" s="15" t="s">
        <v>4601</v>
      </c>
      <c r="T57" s="15" t="s">
        <v>4024</v>
      </c>
      <c r="U57" s="17">
        <v>55</v>
      </c>
      <c r="V57" s="15" t="s">
        <v>1477</v>
      </c>
      <c r="W57" s="15">
        <v>0</v>
      </c>
      <c r="X57" s="18" t="b">
        <v>0</v>
      </c>
      <c r="Y57" s="15" t="s">
        <v>1478</v>
      </c>
      <c r="Z57" s="15">
        <v>0</v>
      </c>
      <c r="AA57" s="18" t="b">
        <v>0</v>
      </c>
      <c r="AB57" s="15"/>
      <c r="AC57" s="15" t="s">
        <v>3257</v>
      </c>
      <c r="AD57" s="17">
        <v>2</v>
      </c>
      <c r="AE57" s="17">
        <v>7</v>
      </c>
      <c r="AF57" s="17">
        <v>0</v>
      </c>
      <c r="AG57" s="17">
        <v>1383</v>
      </c>
      <c r="AH57" s="17">
        <v>0</v>
      </c>
      <c r="AI57" s="17">
        <v>3814</v>
      </c>
      <c r="AJ57" s="17">
        <v>0</v>
      </c>
      <c r="AK57" s="15">
        <v>0</v>
      </c>
      <c r="AL57" s="15">
        <v>0</v>
      </c>
      <c r="AM57" s="15" t="s">
        <v>1479</v>
      </c>
      <c r="AN57" s="15"/>
      <c r="AO57" s="17">
        <v>241</v>
      </c>
      <c r="AP57" s="68">
        <v>45474</v>
      </c>
      <c r="AQ57" s="68">
        <v>37898</v>
      </c>
      <c r="AR57" s="18" t="b">
        <v>0</v>
      </c>
      <c r="AS57" s="15" t="s">
        <v>2180</v>
      </c>
      <c r="AT57" s="17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5">
        <v>0</v>
      </c>
      <c r="BH57" s="15">
        <v>0</v>
      </c>
      <c r="BI57" s="15">
        <v>0</v>
      </c>
      <c r="BJ57" s="15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5">
        <v>0</v>
      </c>
      <c r="BQ57" s="15">
        <v>0</v>
      </c>
      <c r="BR57" s="15">
        <v>0</v>
      </c>
      <c r="BS57" s="15">
        <v>0</v>
      </c>
      <c r="BT57" s="15"/>
      <c r="BU57" s="15"/>
      <c r="BV57" s="15"/>
      <c r="BW57" s="15"/>
      <c r="BX57" s="15"/>
      <c r="BY57" s="15"/>
      <c r="BZ57" s="15"/>
      <c r="CA57" s="17">
        <v>830</v>
      </c>
      <c r="CB57" s="17">
        <v>372</v>
      </c>
      <c r="CC57" s="17">
        <v>830</v>
      </c>
      <c r="CD57" s="17">
        <v>372</v>
      </c>
      <c r="CE57" s="17">
        <v>829</v>
      </c>
      <c r="CF57" s="17">
        <v>372</v>
      </c>
      <c r="CG57" s="17">
        <v>830</v>
      </c>
      <c r="CH57" s="17">
        <v>372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144</v>
      </c>
      <c r="CP57" s="17">
        <v>91</v>
      </c>
      <c r="CQ57" s="17">
        <v>814</v>
      </c>
      <c r="CR57" s="17">
        <v>363</v>
      </c>
      <c r="CS57" s="17">
        <v>830</v>
      </c>
      <c r="CT57" s="17">
        <v>372</v>
      </c>
      <c r="CU57" s="17">
        <v>700</v>
      </c>
      <c r="CV57" s="17">
        <v>281</v>
      </c>
      <c r="CW57" s="17">
        <v>0</v>
      </c>
      <c r="CX57" s="17">
        <v>0</v>
      </c>
      <c r="CY57" s="17">
        <v>0</v>
      </c>
      <c r="CZ57" s="15" t="str">
        <f t="shared" si="1"/>
        <v>Samuel Iling-Junior</v>
      </c>
      <c r="DA57" s="15">
        <f>VLOOKUP(CZ57,[1]FINAL!$A$1:$AP$1000,MATCH("Element No.",[1]FINAL!$A$1:$AP$1,0),0)</f>
        <v>49</v>
      </c>
      <c r="DB57" s="15"/>
      <c r="DC57" s="15"/>
      <c r="DD57" s="15"/>
      <c r="DE57" s="15"/>
      <c r="DF57" s="15"/>
    </row>
    <row r="58" spans="1:110" ht="66" thickBot="1">
      <c r="A58" s="18" t="b">
        <v>1</v>
      </c>
      <c r="B58" s="18" t="b">
        <v>0</v>
      </c>
      <c r="C58" s="17">
        <v>0</v>
      </c>
      <c r="D58" s="17">
        <v>0</v>
      </c>
      <c r="E58" s="17">
        <v>204646</v>
      </c>
      <c r="F58" s="17">
        <v>0</v>
      </c>
      <c r="G58" s="17">
        <v>0</v>
      </c>
      <c r="H58" s="17">
        <v>-4</v>
      </c>
      <c r="I58" s="17">
        <v>4</v>
      </c>
      <c r="J58" s="17">
        <v>1</v>
      </c>
      <c r="K58" s="17">
        <v>3</v>
      </c>
      <c r="L58" s="15">
        <v>0</v>
      </c>
      <c r="M58" s="15">
        <v>0</v>
      </c>
      <c r="N58" s="17">
        <v>0</v>
      </c>
      <c r="O58" s="15" t="s">
        <v>1971</v>
      </c>
      <c r="P58" s="15">
        <v>0</v>
      </c>
      <c r="Q58" s="17" t="e">
        <f t="shared" si="0"/>
        <v>#N/A</v>
      </c>
      <c r="R58" s="18" t="b">
        <v>0</v>
      </c>
      <c r="S58" s="15" t="s">
        <v>4454</v>
      </c>
      <c r="T58" s="15" t="s">
        <v>4455</v>
      </c>
      <c r="U58" s="17">
        <v>51</v>
      </c>
      <c r="V58" s="15" t="s">
        <v>1972</v>
      </c>
      <c r="W58" s="15">
        <v>2.6</v>
      </c>
      <c r="X58" s="18" t="b">
        <v>0</v>
      </c>
      <c r="Y58" s="15" t="s">
        <v>1973</v>
      </c>
      <c r="Z58" s="15">
        <v>0.4</v>
      </c>
      <c r="AA58" s="18" t="b">
        <v>0</v>
      </c>
      <c r="AB58" s="15"/>
      <c r="AC58" s="15" t="s">
        <v>3257</v>
      </c>
      <c r="AD58" s="17">
        <v>2</v>
      </c>
      <c r="AE58" s="17">
        <v>7</v>
      </c>
      <c r="AF58" s="17">
        <v>55</v>
      </c>
      <c r="AG58" s="17">
        <v>172896</v>
      </c>
      <c r="AH58" s="17">
        <v>0</v>
      </c>
      <c r="AI58" s="17">
        <v>340842</v>
      </c>
      <c r="AJ58" s="17">
        <v>0</v>
      </c>
      <c r="AK58" s="15">
        <v>0</v>
      </c>
      <c r="AL58" s="15">
        <v>10.8</v>
      </c>
      <c r="AM58" s="15" t="s">
        <v>1973</v>
      </c>
      <c r="AN58" s="15"/>
      <c r="AO58" s="17">
        <v>152</v>
      </c>
      <c r="AP58" s="68">
        <v>45671</v>
      </c>
      <c r="AQ58" s="68">
        <v>36179</v>
      </c>
      <c r="AR58" s="18" t="b">
        <v>0</v>
      </c>
      <c r="AS58" s="15" t="s">
        <v>2183</v>
      </c>
      <c r="AT58" s="17">
        <v>640</v>
      </c>
      <c r="AU58" s="17">
        <v>4</v>
      </c>
      <c r="AV58" s="17">
        <v>2</v>
      </c>
      <c r="AW58" s="17">
        <v>1</v>
      </c>
      <c r="AX58" s="17">
        <v>10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3</v>
      </c>
      <c r="BF58" s="17">
        <v>161</v>
      </c>
      <c r="BG58" s="15">
        <v>183.4</v>
      </c>
      <c r="BH58" s="15">
        <v>99.7</v>
      </c>
      <c r="BI58" s="15">
        <v>290</v>
      </c>
      <c r="BJ58" s="15">
        <v>56.3</v>
      </c>
      <c r="BK58" s="17">
        <v>2</v>
      </c>
      <c r="BL58" s="17">
        <v>10</v>
      </c>
      <c r="BM58" s="17">
        <v>4</v>
      </c>
      <c r="BN58" s="17">
        <v>16</v>
      </c>
      <c r="BO58" s="17">
        <v>5</v>
      </c>
      <c r="BP58" s="15">
        <v>4.03</v>
      </c>
      <c r="BQ58" s="15">
        <v>0.35</v>
      </c>
      <c r="BR58" s="15">
        <v>4.38</v>
      </c>
      <c r="BS58" s="15">
        <v>10.59</v>
      </c>
      <c r="BT58" s="15"/>
      <c r="BU58" s="15"/>
      <c r="BV58" s="15"/>
      <c r="BW58" s="15"/>
      <c r="BX58" s="15"/>
      <c r="BY58" s="15"/>
      <c r="BZ58" s="15"/>
      <c r="CA58" s="17">
        <v>321</v>
      </c>
      <c r="CB58" s="17">
        <v>141</v>
      </c>
      <c r="CC58" s="17">
        <v>299</v>
      </c>
      <c r="CD58" s="17">
        <v>172</v>
      </c>
      <c r="CE58" s="17">
        <v>120</v>
      </c>
      <c r="CF58" s="17">
        <v>71</v>
      </c>
      <c r="CG58" s="17">
        <v>282</v>
      </c>
      <c r="CH58" s="17">
        <v>143</v>
      </c>
      <c r="CI58" s="17">
        <v>0.56999999999999995</v>
      </c>
      <c r="CJ58" s="17">
        <v>0</v>
      </c>
      <c r="CK58" s="17">
        <v>0.05</v>
      </c>
      <c r="CL58" s="17">
        <v>0.62</v>
      </c>
      <c r="CM58" s="17">
        <v>1.49</v>
      </c>
      <c r="CN58" s="17">
        <v>1.41</v>
      </c>
      <c r="CO58" s="17">
        <v>227</v>
      </c>
      <c r="CP58" s="17">
        <v>139</v>
      </c>
      <c r="CQ58" s="17">
        <v>782</v>
      </c>
      <c r="CR58" s="17">
        <v>339</v>
      </c>
      <c r="CS58" s="17">
        <v>265</v>
      </c>
      <c r="CT58" s="17">
        <v>108</v>
      </c>
      <c r="CU58" s="17">
        <v>292</v>
      </c>
      <c r="CV58" s="17">
        <v>100</v>
      </c>
      <c r="CW58" s="17">
        <v>0.7</v>
      </c>
      <c r="CX58" s="17">
        <v>0.14000000000000001</v>
      </c>
      <c r="CY58" s="17">
        <v>2.25</v>
      </c>
      <c r="CZ58" s="15" t="str">
        <f t="shared" si="1"/>
        <v>Donyell Malen</v>
      </c>
      <c r="DA58" s="15" t="e">
        <f>VLOOKUP(CZ58,[1]FINAL!$A$1:$AP$1000,MATCH("Element No.",[1]FINAL!$A$1:$AP$1,0),0)</f>
        <v>#N/A</v>
      </c>
      <c r="DB58" s="15"/>
      <c r="DC58" s="15"/>
      <c r="DD58" s="15"/>
      <c r="DE58" s="15"/>
      <c r="DF58" s="15"/>
    </row>
    <row r="59" spans="1:110" ht="40.5" thickBot="1">
      <c r="A59" s="18" t="b">
        <v>1</v>
      </c>
      <c r="B59" s="18" t="b">
        <v>0</v>
      </c>
      <c r="C59" s="17">
        <v>100</v>
      </c>
      <c r="D59" s="17">
        <v>100</v>
      </c>
      <c r="E59" s="17">
        <v>122806</v>
      </c>
      <c r="F59" s="17">
        <v>0</v>
      </c>
      <c r="G59" s="17">
        <v>0</v>
      </c>
      <c r="H59" s="17">
        <v>-2</v>
      </c>
      <c r="I59" s="17">
        <v>2</v>
      </c>
      <c r="J59" s="17">
        <v>2</v>
      </c>
      <c r="K59" s="17">
        <v>3</v>
      </c>
      <c r="L59" s="15">
        <v>2.7</v>
      </c>
      <c r="M59" s="15">
        <v>2.5</v>
      </c>
      <c r="N59" s="17">
        <v>1</v>
      </c>
      <c r="O59" s="15" t="s">
        <v>566</v>
      </c>
      <c r="P59" s="15">
        <v>3</v>
      </c>
      <c r="Q59" s="17">
        <f t="shared" si="0"/>
        <v>45</v>
      </c>
      <c r="R59" s="18" t="b">
        <v>0</v>
      </c>
      <c r="S59" s="15"/>
      <c r="T59" s="15" t="s">
        <v>4985</v>
      </c>
      <c r="U59" s="17">
        <v>53</v>
      </c>
      <c r="V59" s="15" t="s">
        <v>567</v>
      </c>
      <c r="W59" s="15">
        <v>3.4</v>
      </c>
      <c r="X59" s="18" t="b">
        <v>0</v>
      </c>
      <c r="Y59" s="15" t="s">
        <v>357</v>
      </c>
      <c r="Z59" s="15">
        <v>0.7</v>
      </c>
      <c r="AA59" s="18" t="b">
        <v>0</v>
      </c>
      <c r="AB59" s="15"/>
      <c r="AC59" s="15" t="s">
        <v>519</v>
      </c>
      <c r="AD59" s="17">
        <v>2</v>
      </c>
      <c r="AE59" s="17">
        <v>7</v>
      </c>
      <c r="AF59" s="17">
        <v>103</v>
      </c>
      <c r="AG59" s="17">
        <v>266912</v>
      </c>
      <c r="AH59" s="17">
        <v>0</v>
      </c>
      <c r="AI59" s="17">
        <v>274130</v>
      </c>
      <c r="AJ59" s="17">
        <v>0</v>
      </c>
      <c r="AK59" s="15">
        <v>0.6</v>
      </c>
      <c r="AL59" s="15">
        <v>19.399999999999999</v>
      </c>
      <c r="AM59" s="15" t="s">
        <v>357</v>
      </c>
      <c r="AN59" s="15"/>
      <c r="AO59" s="17">
        <v>243</v>
      </c>
      <c r="AP59" s="68">
        <v>43320</v>
      </c>
      <c r="AQ59" s="68">
        <v>34625</v>
      </c>
      <c r="AR59" s="18" t="b">
        <v>0</v>
      </c>
      <c r="AS59" s="15" t="s">
        <v>2184</v>
      </c>
      <c r="AT59" s="17">
        <v>2136</v>
      </c>
      <c r="AU59" s="17">
        <v>5</v>
      </c>
      <c r="AV59" s="17">
        <v>4</v>
      </c>
      <c r="AW59" s="17">
        <v>8</v>
      </c>
      <c r="AX59" s="17">
        <v>28</v>
      </c>
      <c r="AY59" s="17">
        <v>0</v>
      </c>
      <c r="AZ59" s="17">
        <v>0</v>
      </c>
      <c r="BA59" s="17">
        <v>0</v>
      </c>
      <c r="BB59" s="17">
        <v>5</v>
      </c>
      <c r="BC59" s="17">
        <v>0</v>
      </c>
      <c r="BD59" s="17">
        <v>0</v>
      </c>
      <c r="BE59" s="17">
        <v>6</v>
      </c>
      <c r="BF59" s="17">
        <v>443</v>
      </c>
      <c r="BG59" s="15">
        <v>459.8</v>
      </c>
      <c r="BH59" s="15">
        <v>605.29999999999995</v>
      </c>
      <c r="BI59" s="15">
        <v>309</v>
      </c>
      <c r="BJ59" s="15">
        <v>137.30000000000001</v>
      </c>
      <c r="BK59" s="17">
        <v>32</v>
      </c>
      <c r="BL59" s="17">
        <v>89</v>
      </c>
      <c r="BM59" s="17">
        <v>29</v>
      </c>
      <c r="BN59" s="17">
        <v>150</v>
      </c>
      <c r="BO59" s="17">
        <v>28</v>
      </c>
      <c r="BP59" s="15">
        <v>3</v>
      </c>
      <c r="BQ59" s="15">
        <v>4.1100000000000003</v>
      </c>
      <c r="BR59" s="15">
        <v>7.11</v>
      </c>
      <c r="BS59" s="15">
        <v>33.08</v>
      </c>
      <c r="BT59" s="15"/>
      <c r="BU59" s="15"/>
      <c r="BV59" s="15"/>
      <c r="BW59" s="15"/>
      <c r="BX59" s="15"/>
      <c r="BY59" s="15"/>
      <c r="BZ59" s="15"/>
      <c r="CA59" s="17">
        <v>148</v>
      </c>
      <c r="CB59" s="17">
        <v>52</v>
      </c>
      <c r="CC59" s="17">
        <v>37</v>
      </c>
      <c r="CD59" s="17">
        <v>34</v>
      </c>
      <c r="CE59" s="17">
        <v>110</v>
      </c>
      <c r="CF59" s="17">
        <v>67</v>
      </c>
      <c r="CG59" s="17">
        <v>78</v>
      </c>
      <c r="CH59" s="17">
        <v>48</v>
      </c>
      <c r="CI59" s="17">
        <v>0.13</v>
      </c>
      <c r="CJ59" s="17">
        <v>0</v>
      </c>
      <c r="CK59" s="17">
        <v>0.17</v>
      </c>
      <c r="CL59" s="17">
        <v>0.3</v>
      </c>
      <c r="CM59" s="17">
        <v>1.39</v>
      </c>
      <c r="CN59" s="17">
        <v>1.18</v>
      </c>
      <c r="CO59" s="17">
        <v>179</v>
      </c>
      <c r="CP59" s="17">
        <v>112</v>
      </c>
      <c r="CQ59" s="17">
        <v>117</v>
      </c>
      <c r="CR59" s="17">
        <v>53</v>
      </c>
      <c r="CS59" s="17">
        <v>134</v>
      </c>
      <c r="CT59" s="17">
        <v>57</v>
      </c>
      <c r="CU59" s="17">
        <v>233</v>
      </c>
      <c r="CV59" s="17">
        <v>81</v>
      </c>
      <c r="CW59" s="17">
        <v>1.18</v>
      </c>
      <c r="CX59" s="17">
        <v>0.34</v>
      </c>
      <c r="CY59" s="17">
        <v>6.32</v>
      </c>
      <c r="CZ59" s="15" t="str">
        <f t="shared" si="1"/>
        <v>John McGinn</v>
      </c>
      <c r="DA59" s="15">
        <f>VLOOKUP(CZ59,[1]FINAL!$A$1:$AP$1000,MATCH("Element No.",[1]FINAL!$A$1:$AP$1,0),0)</f>
        <v>45</v>
      </c>
      <c r="DB59" s="15"/>
      <c r="DC59" s="15"/>
      <c r="DD59" s="15"/>
      <c r="DE59" s="15"/>
      <c r="DF59" s="15"/>
    </row>
    <row r="60" spans="1:110" ht="40.5" thickBot="1">
      <c r="A60" s="18" t="b">
        <v>1</v>
      </c>
      <c r="B60" s="18" t="b">
        <v>0</v>
      </c>
      <c r="C60" s="17">
        <v>100</v>
      </c>
      <c r="D60" s="17">
        <v>100</v>
      </c>
      <c r="E60" s="17">
        <v>88894</v>
      </c>
      <c r="F60" s="17">
        <v>0</v>
      </c>
      <c r="G60" s="17">
        <v>0</v>
      </c>
      <c r="H60" s="17">
        <v>-2</v>
      </c>
      <c r="I60" s="17">
        <v>2</v>
      </c>
      <c r="J60" s="17">
        <v>1</v>
      </c>
      <c r="K60" s="17">
        <v>3</v>
      </c>
      <c r="L60" s="15">
        <v>2.5</v>
      </c>
      <c r="M60" s="15">
        <v>3.5</v>
      </c>
      <c r="N60" s="17">
        <v>5</v>
      </c>
      <c r="O60" s="15" t="s">
        <v>1234</v>
      </c>
      <c r="P60" s="15">
        <v>4</v>
      </c>
      <c r="Q60" s="17">
        <f t="shared" si="0"/>
        <v>46</v>
      </c>
      <c r="R60" s="18" t="b">
        <v>0</v>
      </c>
      <c r="S60" s="15"/>
      <c r="T60" s="15" t="s">
        <v>4166</v>
      </c>
      <c r="U60" s="17">
        <v>48</v>
      </c>
      <c r="V60" s="15" t="s">
        <v>1235</v>
      </c>
      <c r="W60" s="15">
        <v>2.7</v>
      </c>
      <c r="X60" s="18" t="b">
        <v>0</v>
      </c>
      <c r="Y60" s="15" t="s">
        <v>1236</v>
      </c>
      <c r="Z60" s="15">
        <v>0.1</v>
      </c>
      <c r="AA60" s="18" t="b">
        <v>0</v>
      </c>
      <c r="AB60" s="15"/>
      <c r="AC60" s="15" t="s">
        <v>519</v>
      </c>
      <c r="AD60" s="17">
        <v>2</v>
      </c>
      <c r="AE60" s="17">
        <v>7</v>
      </c>
      <c r="AF60" s="17">
        <v>56</v>
      </c>
      <c r="AG60" s="17">
        <v>17174</v>
      </c>
      <c r="AH60" s="17">
        <v>0</v>
      </c>
      <c r="AI60" s="17">
        <v>18618</v>
      </c>
      <c r="AJ60" s="17">
        <v>0</v>
      </c>
      <c r="AK60" s="15">
        <v>0.8</v>
      </c>
      <c r="AL60" s="15">
        <v>11.7</v>
      </c>
      <c r="AM60" s="15" t="s">
        <v>1236</v>
      </c>
      <c r="AN60" s="15"/>
      <c r="AO60" s="17">
        <v>241</v>
      </c>
      <c r="AP60" s="68">
        <v>45474</v>
      </c>
      <c r="AQ60" s="68">
        <v>34308</v>
      </c>
      <c r="AR60" s="18" t="b">
        <v>0</v>
      </c>
      <c r="AS60" s="15" t="s">
        <v>2185</v>
      </c>
      <c r="AT60" s="17">
        <v>844</v>
      </c>
      <c r="AU60" s="17">
        <v>3</v>
      </c>
      <c r="AV60" s="17">
        <v>2</v>
      </c>
      <c r="AW60" s="17">
        <v>1</v>
      </c>
      <c r="AX60" s="17">
        <v>15</v>
      </c>
      <c r="AY60" s="17">
        <v>0</v>
      </c>
      <c r="AZ60" s="17">
        <v>0</v>
      </c>
      <c r="BA60" s="17">
        <v>0</v>
      </c>
      <c r="BB60" s="17">
        <v>1</v>
      </c>
      <c r="BC60" s="17">
        <v>0</v>
      </c>
      <c r="BD60" s="17">
        <v>0</v>
      </c>
      <c r="BE60" s="17">
        <v>5</v>
      </c>
      <c r="BF60" s="17">
        <v>221</v>
      </c>
      <c r="BG60" s="15">
        <v>227.8</v>
      </c>
      <c r="BH60" s="15">
        <v>162.30000000000001</v>
      </c>
      <c r="BI60" s="15">
        <v>191</v>
      </c>
      <c r="BJ60" s="15">
        <v>58.1</v>
      </c>
      <c r="BK60" s="17">
        <v>15</v>
      </c>
      <c r="BL60" s="17">
        <v>45</v>
      </c>
      <c r="BM60" s="17">
        <v>14</v>
      </c>
      <c r="BN60" s="17">
        <v>74</v>
      </c>
      <c r="BO60" s="17">
        <v>7</v>
      </c>
      <c r="BP60" s="15">
        <v>1.58</v>
      </c>
      <c r="BQ60" s="15">
        <v>1.26</v>
      </c>
      <c r="BR60" s="15">
        <v>2.84</v>
      </c>
      <c r="BS60" s="15">
        <v>13.2</v>
      </c>
      <c r="BT60" s="15"/>
      <c r="BU60" s="15"/>
      <c r="BV60" s="15"/>
      <c r="BW60" s="15"/>
      <c r="BX60" s="15"/>
      <c r="BY60" s="15"/>
      <c r="BZ60" s="15"/>
      <c r="CA60" s="17">
        <v>289</v>
      </c>
      <c r="CB60" s="17">
        <v>122</v>
      </c>
      <c r="CC60" s="17">
        <v>231</v>
      </c>
      <c r="CD60" s="17">
        <v>150</v>
      </c>
      <c r="CE60" s="17">
        <v>193</v>
      </c>
      <c r="CF60" s="17">
        <v>103</v>
      </c>
      <c r="CG60" s="17">
        <v>275</v>
      </c>
      <c r="CH60" s="17">
        <v>139</v>
      </c>
      <c r="CI60" s="17">
        <v>0.17</v>
      </c>
      <c r="CJ60" s="17">
        <v>0</v>
      </c>
      <c r="CK60" s="17">
        <v>0.13</v>
      </c>
      <c r="CL60" s="17">
        <v>0.3</v>
      </c>
      <c r="CM60" s="17">
        <v>1.41</v>
      </c>
      <c r="CN60" s="17">
        <v>1.6</v>
      </c>
      <c r="CO60" s="17">
        <v>345</v>
      </c>
      <c r="CP60" s="17">
        <v>216</v>
      </c>
      <c r="CQ60" s="17">
        <v>68</v>
      </c>
      <c r="CR60" s="17">
        <v>28</v>
      </c>
      <c r="CS60" s="17">
        <v>241</v>
      </c>
      <c r="CT60" s="17">
        <v>94</v>
      </c>
      <c r="CU60" s="17">
        <v>510</v>
      </c>
      <c r="CV60" s="17">
        <v>187</v>
      </c>
      <c r="CW60" s="17">
        <v>0.75</v>
      </c>
      <c r="CX60" s="17">
        <v>0.11</v>
      </c>
      <c r="CY60" s="17">
        <v>7.89</v>
      </c>
      <c r="CZ60" s="15" t="str">
        <f t="shared" si="1"/>
        <v>Ross Barkley</v>
      </c>
      <c r="DA60" s="15">
        <f>VLOOKUP(CZ60,[1]FINAL!$A$1:$AP$1000,MATCH("Element No.",[1]FINAL!$A$1:$AP$1,0),0)</f>
        <v>46</v>
      </c>
      <c r="DB60" s="15"/>
      <c r="DC60" s="15"/>
      <c r="DD60" s="15"/>
      <c r="DE60" s="15"/>
      <c r="DF60" s="15"/>
    </row>
    <row r="61" spans="1:110" ht="40.5" thickBot="1">
      <c r="A61" s="18" t="b">
        <v>1</v>
      </c>
      <c r="B61" s="18" t="b">
        <v>0</v>
      </c>
      <c r="C61" s="17">
        <v>0</v>
      </c>
      <c r="D61" s="17">
        <v>0</v>
      </c>
      <c r="E61" s="17">
        <v>491287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3</v>
      </c>
      <c r="L61" s="15">
        <v>0</v>
      </c>
      <c r="M61" s="15">
        <v>0</v>
      </c>
      <c r="N61" s="17">
        <v>0</v>
      </c>
      <c r="O61" s="15" t="s">
        <v>1027</v>
      </c>
      <c r="P61" s="15">
        <v>0</v>
      </c>
      <c r="Q61" s="17" t="e">
        <f t="shared" si="0"/>
        <v>#N/A</v>
      </c>
      <c r="R61" s="18" t="b">
        <v>0</v>
      </c>
      <c r="S61" s="15" t="s">
        <v>3260</v>
      </c>
      <c r="T61" s="15" t="s">
        <v>3261</v>
      </c>
      <c r="U61" s="17">
        <v>50</v>
      </c>
      <c r="V61" s="15" t="s">
        <v>1475</v>
      </c>
      <c r="W61" s="15">
        <v>0</v>
      </c>
      <c r="X61" s="18" t="b">
        <v>0</v>
      </c>
      <c r="Y61" s="15" t="s">
        <v>1476</v>
      </c>
      <c r="Z61" s="15">
        <v>0</v>
      </c>
      <c r="AA61" s="18" t="b">
        <v>0</v>
      </c>
      <c r="AB61" s="15"/>
      <c r="AC61" s="15" t="s">
        <v>3257</v>
      </c>
      <c r="AD61" s="17">
        <v>2</v>
      </c>
      <c r="AE61" s="17">
        <v>7</v>
      </c>
      <c r="AF61" s="17">
        <v>0</v>
      </c>
      <c r="AG61" s="17">
        <v>0</v>
      </c>
      <c r="AH61" s="17">
        <v>0</v>
      </c>
      <c r="AI61" s="17">
        <v>36</v>
      </c>
      <c r="AJ61" s="17">
        <v>0</v>
      </c>
      <c r="AK61" s="15">
        <v>0</v>
      </c>
      <c r="AL61" s="15">
        <v>0</v>
      </c>
      <c r="AM61" s="15" t="s">
        <v>1476</v>
      </c>
      <c r="AN61" s="15"/>
      <c r="AO61" s="15"/>
      <c r="AP61" s="15"/>
      <c r="AQ61" s="15"/>
      <c r="AR61" s="18" t="b">
        <v>0</v>
      </c>
      <c r="AS61" s="15" t="s">
        <v>2186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5">
        <v>0</v>
      </c>
      <c r="BH61" s="15">
        <v>0</v>
      </c>
      <c r="BI61" s="15">
        <v>0</v>
      </c>
      <c r="BJ61" s="15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5">
        <v>0</v>
      </c>
      <c r="BQ61" s="15">
        <v>0</v>
      </c>
      <c r="BR61" s="15">
        <v>0</v>
      </c>
      <c r="BS61" s="15">
        <v>0</v>
      </c>
      <c r="BT61" s="15"/>
      <c r="BU61" s="15"/>
      <c r="BV61" s="15"/>
      <c r="BW61" s="15"/>
      <c r="BX61" s="15"/>
      <c r="BY61" s="15"/>
      <c r="BZ61" s="15"/>
      <c r="CA61" s="17">
        <v>812</v>
      </c>
      <c r="CB61" s="17">
        <v>359</v>
      </c>
      <c r="CC61" s="17">
        <v>811</v>
      </c>
      <c r="CD61" s="17">
        <v>359</v>
      </c>
      <c r="CE61" s="17">
        <v>808</v>
      </c>
      <c r="CF61" s="17">
        <v>358</v>
      </c>
      <c r="CG61" s="17">
        <v>812</v>
      </c>
      <c r="CH61" s="17">
        <v>359</v>
      </c>
      <c r="CI61" s="17">
        <v>0</v>
      </c>
      <c r="CJ61" s="17">
        <v>0</v>
      </c>
      <c r="CK61" s="17">
        <v>0</v>
      </c>
      <c r="CL61" s="17">
        <v>0</v>
      </c>
      <c r="CM61" s="17">
        <v>0</v>
      </c>
      <c r="CN61" s="17">
        <v>0</v>
      </c>
      <c r="CO61" s="17">
        <v>266</v>
      </c>
      <c r="CP61" s="17">
        <v>161</v>
      </c>
      <c r="CQ61" s="17">
        <v>773</v>
      </c>
      <c r="CR61" s="17">
        <v>332</v>
      </c>
      <c r="CS61" s="17">
        <v>812</v>
      </c>
      <c r="CT61" s="17">
        <v>359</v>
      </c>
      <c r="CU61" s="17">
        <v>840</v>
      </c>
      <c r="CV61" s="17">
        <v>379</v>
      </c>
      <c r="CW61" s="17">
        <v>0</v>
      </c>
      <c r="CX61" s="17">
        <v>0</v>
      </c>
      <c r="CY61" s="17">
        <v>0</v>
      </c>
      <c r="CZ61" s="15" t="str">
        <f t="shared" si="1"/>
        <v>Enzo Barrenechea</v>
      </c>
      <c r="DA61" s="15" t="e">
        <f>VLOOKUP(CZ61,[1]FINAL!$A$1:$AP$1000,MATCH("Element No.",[1]FINAL!$A$1:$AP$1,0),0)</f>
        <v>#N/A</v>
      </c>
      <c r="DB61" s="15"/>
      <c r="DC61" s="15"/>
      <c r="DD61" s="15"/>
      <c r="DE61" s="15"/>
      <c r="DF61" s="15"/>
    </row>
    <row r="62" spans="1:110" ht="91.5" thickBot="1">
      <c r="A62" s="18" t="b">
        <v>1</v>
      </c>
      <c r="B62" s="18" t="b">
        <v>0</v>
      </c>
      <c r="C62" s="17">
        <v>0</v>
      </c>
      <c r="D62" s="17">
        <v>0</v>
      </c>
      <c r="E62" s="17">
        <v>461421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3</v>
      </c>
      <c r="L62" s="15">
        <v>0</v>
      </c>
      <c r="M62" s="15">
        <v>0</v>
      </c>
      <c r="N62" s="17">
        <v>0</v>
      </c>
      <c r="O62" s="15" t="s">
        <v>296</v>
      </c>
      <c r="P62" s="15">
        <v>0</v>
      </c>
      <c r="Q62" s="17" t="e">
        <f t="shared" si="0"/>
        <v>#N/A</v>
      </c>
      <c r="R62" s="18" t="b">
        <v>0</v>
      </c>
      <c r="S62" s="15" t="s">
        <v>3671</v>
      </c>
      <c r="T62" s="15" t="s">
        <v>3672</v>
      </c>
      <c r="U62" s="17">
        <v>50</v>
      </c>
      <c r="V62" s="15" t="s">
        <v>1221</v>
      </c>
      <c r="W62" s="15">
        <v>0</v>
      </c>
      <c r="X62" s="18" t="b">
        <v>0</v>
      </c>
      <c r="Y62" s="15" t="s">
        <v>1222</v>
      </c>
      <c r="Z62" s="15">
        <v>0</v>
      </c>
      <c r="AA62" s="18" t="b">
        <v>0</v>
      </c>
      <c r="AB62" s="15"/>
      <c r="AC62" s="15" t="s">
        <v>3257</v>
      </c>
      <c r="AD62" s="17">
        <v>2</v>
      </c>
      <c r="AE62" s="17">
        <v>7</v>
      </c>
      <c r="AF62" s="17">
        <v>0</v>
      </c>
      <c r="AG62" s="17">
        <v>889</v>
      </c>
      <c r="AH62" s="17">
        <v>0</v>
      </c>
      <c r="AI62" s="17">
        <v>5455</v>
      </c>
      <c r="AJ62" s="17">
        <v>0</v>
      </c>
      <c r="AK62" s="15">
        <v>0</v>
      </c>
      <c r="AL62" s="15">
        <v>0</v>
      </c>
      <c r="AM62" s="15" t="s">
        <v>1222</v>
      </c>
      <c r="AN62" s="15"/>
      <c r="AO62" s="17">
        <v>241</v>
      </c>
      <c r="AP62" s="68">
        <v>45466</v>
      </c>
      <c r="AQ62" s="68">
        <v>37624</v>
      </c>
      <c r="AR62" s="18" t="b">
        <v>0</v>
      </c>
      <c r="AS62" s="15" t="s">
        <v>2187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5">
        <v>0</v>
      </c>
      <c r="BH62" s="15">
        <v>0</v>
      </c>
      <c r="BI62" s="15">
        <v>0</v>
      </c>
      <c r="BJ62" s="15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0</v>
      </c>
      <c r="BP62" s="15">
        <v>0</v>
      </c>
      <c r="BQ62" s="15">
        <v>0</v>
      </c>
      <c r="BR62" s="15">
        <v>0</v>
      </c>
      <c r="BS62" s="15">
        <v>0</v>
      </c>
      <c r="BT62" s="15"/>
      <c r="BU62" s="15"/>
      <c r="BV62" s="15"/>
      <c r="BW62" s="15"/>
      <c r="BX62" s="15"/>
      <c r="BY62" s="15"/>
      <c r="BZ62" s="15"/>
      <c r="CA62" s="17">
        <v>808</v>
      </c>
      <c r="CB62" s="17">
        <v>356</v>
      </c>
      <c r="CC62" s="17">
        <v>807</v>
      </c>
      <c r="CD62" s="17">
        <v>356</v>
      </c>
      <c r="CE62" s="17">
        <v>804</v>
      </c>
      <c r="CF62" s="17">
        <v>355</v>
      </c>
      <c r="CG62" s="17">
        <v>808</v>
      </c>
      <c r="CH62" s="17">
        <v>356</v>
      </c>
      <c r="CI62" s="17">
        <v>0</v>
      </c>
      <c r="CJ62" s="17">
        <v>0</v>
      </c>
      <c r="CK62" s="17">
        <v>0</v>
      </c>
      <c r="CL62" s="17">
        <v>0</v>
      </c>
      <c r="CM62" s="17">
        <v>0</v>
      </c>
      <c r="CN62" s="17">
        <v>0</v>
      </c>
      <c r="CO62" s="17">
        <v>262</v>
      </c>
      <c r="CP62" s="17">
        <v>158</v>
      </c>
      <c r="CQ62" s="17">
        <v>769</v>
      </c>
      <c r="CR62" s="17">
        <v>329</v>
      </c>
      <c r="CS62" s="17">
        <v>808</v>
      </c>
      <c r="CT62" s="17">
        <v>356</v>
      </c>
      <c r="CU62" s="17">
        <v>675</v>
      </c>
      <c r="CV62" s="17">
        <v>271</v>
      </c>
      <c r="CW62" s="17">
        <v>0</v>
      </c>
      <c r="CX62" s="17">
        <v>0</v>
      </c>
      <c r="CY62" s="17">
        <v>0</v>
      </c>
      <c r="CZ62" s="15" t="str">
        <f t="shared" si="1"/>
        <v>Lewis Dobbin</v>
      </c>
      <c r="DA62" s="15" t="e">
        <f>VLOOKUP(CZ62,[1]FINAL!$A$1:$AP$1000,MATCH("Element No.",[1]FINAL!$A$1:$AP$1,0),0)</f>
        <v>#N/A</v>
      </c>
      <c r="DB62" s="15"/>
      <c r="DC62" s="15"/>
      <c r="DD62" s="15"/>
      <c r="DE62" s="15"/>
      <c r="DF62" s="15"/>
    </row>
    <row r="63" spans="1:110" ht="53.25" thickBot="1">
      <c r="A63" s="18" t="b">
        <v>1</v>
      </c>
      <c r="B63" s="18" t="b">
        <v>0</v>
      </c>
      <c r="C63" s="17">
        <v>0</v>
      </c>
      <c r="D63" s="17">
        <v>0</v>
      </c>
      <c r="E63" s="17">
        <v>226944</v>
      </c>
      <c r="F63" s="17">
        <v>0</v>
      </c>
      <c r="G63" s="17">
        <v>0</v>
      </c>
      <c r="H63" s="17">
        <v>-1</v>
      </c>
      <c r="I63" s="17">
        <v>1</v>
      </c>
      <c r="J63" s="17">
        <v>0</v>
      </c>
      <c r="K63" s="17">
        <v>3</v>
      </c>
      <c r="L63" s="15">
        <v>0</v>
      </c>
      <c r="M63" s="15">
        <v>0</v>
      </c>
      <c r="N63" s="17">
        <v>0</v>
      </c>
      <c r="O63" s="15" t="s">
        <v>585</v>
      </c>
      <c r="P63" s="15">
        <v>0</v>
      </c>
      <c r="Q63" s="17">
        <f t="shared" si="0"/>
        <v>47</v>
      </c>
      <c r="R63" s="18" t="b">
        <v>0</v>
      </c>
      <c r="S63" s="15" t="s">
        <v>4078</v>
      </c>
      <c r="T63" s="15" t="s">
        <v>5015</v>
      </c>
      <c r="U63" s="17">
        <v>49</v>
      </c>
      <c r="V63" s="15" t="s">
        <v>586</v>
      </c>
      <c r="W63" s="15">
        <v>3.4</v>
      </c>
      <c r="X63" s="18" t="b">
        <v>0</v>
      </c>
      <c r="Y63" s="15" t="s">
        <v>353</v>
      </c>
      <c r="Z63" s="15">
        <v>0.2</v>
      </c>
      <c r="AA63" s="18" t="b">
        <v>0</v>
      </c>
      <c r="AB63" s="15"/>
      <c r="AC63" s="15" t="s">
        <v>543</v>
      </c>
      <c r="AD63" s="17">
        <v>2</v>
      </c>
      <c r="AE63" s="17">
        <v>7</v>
      </c>
      <c r="AF63" s="17">
        <v>61</v>
      </c>
      <c r="AG63" s="17">
        <v>111587</v>
      </c>
      <c r="AH63" s="17">
        <v>0</v>
      </c>
      <c r="AI63" s="17">
        <v>121485</v>
      </c>
      <c r="AJ63" s="17">
        <v>0</v>
      </c>
      <c r="AK63" s="15">
        <v>0</v>
      </c>
      <c r="AL63" s="15">
        <v>12.4</v>
      </c>
      <c r="AM63" s="15" t="s">
        <v>353</v>
      </c>
      <c r="AN63" s="15"/>
      <c r="AO63" s="17">
        <v>73</v>
      </c>
      <c r="AP63" s="68">
        <v>44723</v>
      </c>
      <c r="AQ63" s="68">
        <v>36487</v>
      </c>
      <c r="AR63" s="18" t="b">
        <v>0</v>
      </c>
      <c r="AS63" s="15" t="s">
        <v>2188</v>
      </c>
      <c r="AT63" s="17">
        <v>1410</v>
      </c>
      <c r="AU63" s="17">
        <v>1</v>
      </c>
      <c r="AV63" s="17">
        <v>3</v>
      </c>
      <c r="AW63" s="17">
        <v>5</v>
      </c>
      <c r="AX63" s="17">
        <v>15</v>
      </c>
      <c r="AY63" s="17">
        <v>0</v>
      </c>
      <c r="AZ63" s="17">
        <v>0</v>
      </c>
      <c r="BA63" s="17">
        <v>0</v>
      </c>
      <c r="BB63" s="17">
        <v>5</v>
      </c>
      <c r="BC63" s="17">
        <v>0</v>
      </c>
      <c r="BD63" s="17">
        <v>0</v>
      </c>
      <c r="BE63" s="17">
        <v>7</v>
      </c>
      <c r="BF63" s="17">
        <v>282</v>
      </c>
      <c r="BG63" s="15">
        <v>325</v>
      </c>
      <c r="BH63" s="15">
        <v>241.3</v>
      </c>
      <c r="BI63" s="15">
        <v>75</v>
      </c>
      <c r="BJ63" s="15">
        <v>64.2</v>
      </c>
      <c r="BK63" s="17">
        <v>46</v>
      </c>
      <c r="BL63" s="17">
        <v>65</v>
      </c>
      <c r="BM63" s="17">
        <v>38</v>
      </c>
      <c r="BN63" s="17">
        <v>149</v>
      </c>
      <c r="BO63" s="17">
        <v>17</v>
      </c>
      <c r="BP63" s="15">
        <v>0.53</v>
      </c>
      <c r="BQ63" s="15">
        <v>0.84</v>
      </c>
      <c r="BR63" s="15">
        <v>1.36</v>
      </c>
      <c r="BS63" s="15">
        <v>20.8</v>
      </c>
      <c r="BT63" s="15"/>
      <c r="BU63" s="15"/>
      <c r="BV63" s="15"/>
      <c r="BW63" s="15"/>
      <c r="BX63" s="15"/>
      <c r="BY63" s="15"/>
      <c r="BZ63" s="15"/>
      <c r="CA63" s="17">
        <v>230</v>
      </c>
      <c r="CB63" s="17">
        <v>96</v>
      </c>
      <c r="CC63" s="17">
        <v>170</v>
      </c>
      <c r="CD63" s="17">
        <v>112</v>
      </c>
      <c r="CE63" s="17">
        <v>315</v>
      </c>
      <c r="CF63" s="17">
        <v>164</v>
      </c>
      <c r="CG63" s="17">
        <v>254</v>
      </c>
      <c r="CH63" s="17">
        <v>127</v>
      </c>
      <c r="CI63" s="17">
        <v>0.03</v>
      </c>
      <c r="CJ63" s="17">
        <v>0</v>
      </c>
      <c r="CK63" s="17">
        <v>0.05</v>
      </c>
      <c r="CL63" s="17">
        <v>0.08</v>
      </c>
      <c r="CM63" s="17">
        <v>1.33</v>
      </c>
      <c r="CN63" s="17">
        <v>0.96</v>
      </c>
      <c r="CO63" s="17">
        <v>308</v>
      </c>
      <c r="CP63" s="17">
        <v>191</v>
      </c>
      <c r="CQ63" s="17">
        <v>743</v>
      </c>
      <c r="CR63" s="17">
        <v>311</v>
      </c>
      <c r="CS63" s="17">
        <v>129</v>
      </c>
      <c r="CT63" s="17">
        <v>54</v>
      </c>
      <c r="CU63" s="17">
        <v>408</v>
      </c>
      <c r="CV63" s="17">
        <v>140</v>
      </c>
      <c r="CW63" s="17">
        <v>1.0900000000000001</v>
      </c>
      <c r="CX63" s="17">
        <v>0.32</v>
      </c>
      <c r="CY63" s="17">
        <v>9.51</v>
      </c>
      <c r="CZ63" s="15" t="str">
        <f t="shared" si="1"/>
        <v>Boubacar Kamara</v>
      </c>
      <c r="DA63" s="15">
        <f>VLOOKUP(CZ63,[1]FINAL!$A$1:$AP$1000,MATCH("Element No.",[1]FINAL!$A$1:$AP$1,0),0)</f>
        <v>47</v>
      </c>
      <c r="DB63" s="15"/>
      <c r="DC63" s="15"/>
      <c r="DD63" s="15"/>
      <c r="DE63" s="15"/>
      <c r="DF63" s="15"/>
    </row>
    <row r="64" spans="1:110" ht="40.5" thickBot="1">
      <c r="A64" s="18" t="b">
        <v>1</v>
      </c>
      <c r="B64" s="18" t="b">
        <v>0</v>
      </c>
      <c r="C64" s="17">
        <v>100</v>
      </c>
      <c r="D64" s="17">
        <v>100</v>
      </c>
      <c r="E64" s="17">
        <v>449871</v>
      </c>
      <c r="F64" s="17">
        <v>0</v>
      </c>
      <c r="G64" s="17">
        <v>0</v>
      </c>
      <c r="H64" s="17">
        <v>-2</v>
      </c>
      <c r="I64" s="17">
        <v>2</v>
      </c>
      <c r="J64" s="17">
        <v>0</v>
      </c>
      <c r="K64" s="17">
        <v>3</v>
      </c>
      <c r="L64" s="15">
        <v>-0.5</v>
      </c>
      <c r="M64" s="15">
        <v>-0.3</v>
      </c>
      <c r="N64" s="17">
        <v>1</v>
      </c>
      <c r="O64" s="15" t="s">
        <v>778</v>
      </c>
      <c r="P64" s="15">
        <v>0.2</v>
      </c>
      <c r="Q64" s="17">
        <f t="shared" si="0"/>
        <v>48</v>
      </c>
      <c r="R64" s="18" t="b">
        <v>0</v>
      </c>
      <c r="S64" s="15"/>
      <c r="T64" s="15" t="s">
        <v>4964</v>
      </c>
      <c r="U64" s="17">
        <v>48</v>
      </c>
      <c r="V64" s="15" t="s">
        <v>779</v>
      </c>
      <c r="W64" s="15">
        <v>3</v>
      </c>
      <c r="X64" s="18" t="b">
        <v>0</v>
      </c>
      <c r="Y64" s="15" t="s">
        <v>330</v>
      </c>
      <c r="Z64" s="15">
        <v>0.6</v>
      </c>
      <c r="AA64" s="18" t="b">
        <v>0</v>
      </c>
      <c r="AB64" s="15"/>
      <c r="AC64" s="15" t="s">
        <v>519</v>
      </c>
      <c r="AD64" s="17">
        <v>2</v>
      </c>
      <c r="AE64" s="17">
        <v>7</v>
      </c>
      <c r="AF64" s="17">
        <v>76</v>
      </c>
      <c r="AG64" s="17">
        <v>168465</v>
      </c>
      <c r="AH64" s="17">
        <v>0</v>
      </c>
      <c r="AI64" s="17">
        <v>295144</v>
      </c>
      <c r="AJ64" s="17">
        <v>0</v>
      </c>
      <c r="AK64" s="15">
        <v>0</v>
      </c>
      <c r="AL64" s="15">
        <v>15.8</v>
      </c>
      <c r="AM64" s="15" t="s">
        <v>330</v>
      </c>
      <c r="AN64" s="15"/>
      <c r="AO64" s="17">
        <v>21</v>
      </c>
      <c r="AP64" s="68">
        <v>45495</v>
      </c>
      <c r="AQ64" s="68">
        <v>37119</v>
      </c>
      <c r="AR64" s="18" t="b">
        <v>0</v>
      </c>
      <c r="AS64" s="15" t="s">
        <v>2189</v>
      </c>
      <c r="AT64" s="17">
        <v>1755</v>
      </c>
      <c r="AU64" s="17">
        <v>2</v>
      </c>
      <c r="AV64" s="17">
        <v>0</v>
      </c>
      <c r="AW64" s="17">
        <v>6</v>
      </c>
      <c r="AX64" s="17">
        <v>26</v>
      </c>
      <c r="AY64" s="17">
        <v>0</v>
      </c>
      <c r="AZ64" s="17">
        <v>0</v>
      </c>
      <c r="BA64" s="17">
        <v>0</v>
      </c>
      <c r="BB64" s="17">
        <v>3</v>
      </c>
      <c r="BC64" s="17">
        <v>0</v>
      </c>
      <c r="BD64" s="17">
        <v>0</v>
      </c>
      <c r="BE64" s="17">
        <v>4</v>
      </c>
      <c r="BF64" s="17">
        <v>353</v>
      </c>
      <c r="BG64" s="15">
        <v>413.2</v>
      </c>
      <c r="BH64" s="15">
        <v>152.6</v>
      </c>
      <c r="BI64" s="15">
        <v>178</v>
      </c>
      <c r="BJ64" s="15">
        <v>74.400000000000006</v>
      </c>
      <c r="BK64" s="17">
        <v>99</v>
      </c>
      <c r="BL64" s="17">
        <v>72</v>
      </c>
      <c r="BM64" s="17">
        <v>48</v>
      </c>
      <c r="BN64" s="17">
        <v>219</v>
      </c>
      <c r="BO64" s="17">
        <v>21</v>
      </c>
      <c r="BP64" s="15">
        <v>1.68</v>
      </c>
      <c r="BQ64" s="15">
        <v>0.69</v>
      </c>
      <c r="BR64" s="15">
        <v>2.37</v>
      </c>
      <c r="BS64" s="15">
        <v>28.53</v>
      </c>
      <c r="BT64" s="15"/>
      <c r="BU64" s="15"/>
      <c r="BV64" s="15"/>
      <c r="BW64" s="15"/>
      <c r="BX64" s="15"/>
      <c r="BY64" s="15"/>
      <c r="BZ64" s="15"/>
      <c r="CA64" s="17">
        <v>176</v>
      </c>
      <c r="CB64" s="17">
        <v>66</v>
      </c>
      <c r="CC64" s="17">
        <v>249</v>
      </c>
      <c r="CD64" s="17">
        <v>158</v>
      </c>
      <c r="CE64" s="17">
        <v>211</v>
      </c>
      <c r="CF64" s="17">
        <v>112</v>
      </c>
      <c r="CG64" s="17">
        <v>219</v>
      </c>
      <c r="CH64" s="17">
        <v>106</v>
      </c>
      <c r="CI64" s="17">
        <v>0.09</v>
      </c>
      <c r="CJ64" s="17">
        <v>0</v>
      </c>
      <c r="CK64" s="17">
        <v>0.04</v>
      </c>
      <c r="CL64" s="17">
        <v>0.13</v>
      </c>
      <c r="CM64" s="17">
        <v>1.46</v>
      </c>
      <c r="CN64" s="17">
        <v>1.33</v>
      </c>
      <c r="CO64" s="17">
        <v>361</v>
      </c>
      <c r="CP64" s="17">
        <v>224</v>
      </c>
      <c r="CQ64" s="17">
        <v>377</v>
      </c>
      <c r="CR64" s="17">
        <v>169</v>
      </c>
      <c r="CS64" s="17">
        <v>194</v>
      </c>
      <c r="CT64" s="17">
        <v>74</v>
      </c>
      <c r="CU64" s="17">
        <v>248</v>
      </c>
      <c r="CV64" s="17">
        <v>88</v>
      </c>
      <c r="CW64" s="17">
        <v>1.08</v>
      </c>
      <c r="CX64" s="17">
        <v>0.31</v>
      </c>
      <c r="CY64" s="17">
        <v>11.23</v>
      </c>
      <c r="CZ64" s="15" t="str">
        <f t="shared" si="1"/>
        <v>Amadou Onana</v>
      </c>
      <c r="DA64" s="15">
        <f>VLOOKUP(CZ64,[1]FINAL!$A$1:$AP$1000,MATCH("Element No.",[1]FINAL!$A$1:$AP$1,0),0)</f>
        <v>48</v>
      </c>
      <c r="DB64" s="15"/>
      <c r="DC64" s="15"/>
      <c r="DD64" s="15"/>
      <c r="DE64" s="15"/>
      <c r="DF64" s="15"/>
    </row>
    <row r="65" spans="1:110" ht="66" thickBot="1">
      <c r="A65" s="18" t="b">
        <v>1</v>
      </c>
      <c r="B65" s="18" t="b">
        <v>0</v>
      </c>
      <c r="C65" s="17">
        <v>0</v>
      </c>
      <c r="D65" s="17">
        <v>0</v>
      </c>
      <c r="E65" s="17">
        <v>577731</v>
      </c>
      <c r="F65" s="17">
        <v>0</v>
      </c>
      <c r="G65" s="17">
        <v>0</v>
      </c>
      <c r="H65" s="17">
        <v>-1</v>
      </c>
      <c r="I65" s="17">
        <v>1</v>
      </c>
      <c r="J65" s="17">
        <v>0</v>
      </c>
      <c r="K65" s="17">
        <v>3</v>
      </c>
      <c r="L65" s="15">
        <v>0</v>
      </c>
      <c r="M65" s="15">
        <v>0</v>
      </c>
      <c r="N65" s="17">
        <v>0</v>
      </c>
      <c r="O65" s="15" t="s">
        <v>604</v>
      </c>
      <c r="P65" s="15">
        <v>0</v>
      </c>
      <c r="Q65" s="17" t="e">
        <f t="shared" si="0"/>
        <v>#N/A</v>
      </c>
      <c r="R65" s="18" t="b">
        <v>0</v>
      </c>
      <c r="S65" s="15" t="s">
        <v>4681</v>
      </c>
      <c r="T65" s="15" t="s">
        <v>4682</v>
      </c>
      <c r="U65" s="17">
        <v>44</v>
      </c>
      <c r="V65" s="15" t="s">
        <v>1892</v>
      </c>
      <c r="W65" s="15">
        <v>0</v>
      </c>
      <c r="X65" s="18" t="b">
        <v>0</v>
      </c>
      <c r="Y65" s="15" t="s">
        <v>1893</v>
      </c>
      <c r="Z65" s="15">
        <v>0.2</v>
      </c>
      <c r="AA65" s="18" t="b">
        <v>0</v>
      </c>
      <c r="AB65" s="15"/>
      <c r="AC65" s="15" t="s">
        <v>3257</v>
      </c>
      <c r="AD65" s="17">
        <v>2</v>
      </c>
      <c r="AE65" s="17">
        <v>7</v>
      </c>
      <c r="AF65" s="17">
        <v>0</v>
      </c>
      <c r="AG65" s="17">
        <v>38290</v>
      </c>
      <c r="AH65" s="17">
        <v>0</v>
      </c>
      <c r="AI65" s="17">
        <v>52801</v>
      </c>
      <c r="AJ65" s="17">
        <v>0</v>
      </c>
      <c r="AK65" s="15">
        <v>0</v>
      </c>
      <c r="AL65" s="15">
        <v>0</v>
      </c>
      <c r="AM65" s="15" t="s">
        <v>1893</v>
      </c>
      <c r="AN65" s="15"/>
      <c r="AO65" s="17">
        <v>241</v>
      </c>
      <c r="AP65" s="68">
        <v>45558</v>
      </c>
      <c r="AQ65" s="68">
        <v>39111</v>
      </c>
      <c r="AR65" s="18" t="b">
        <v>0</v>
      </c>
      <c r="AS65" s="15" t="s">
        <v>2190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5">
        <v>0</v>
      </c>
      <c r="BH65" s="15">
        <v>0</v>
      </c>
      <c r="BI65" s="15">
        <v>0</v>
      </c>
      <c r="BJ65" s="15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5">
        <v>0</v>
      </c>
      <c r="BQ65" s="15">
        <v>0</v>
      </c>
      <c r="BR65" s="15">
        <v>0</v>
      </c>
      <c r="BS65" s="15">
        <v>0</v>
      </c>
      <c r="BT65" s="15"/>
      <c r="BU65" s="15"/>
      <c r="BV65" s="15"/>
      <c r="BW65" s="15"/>
      <c r="BX65" s="15"/>
      <c r="BY65" s="15"/>
      <c r="BZ65" s="15"/>
      <c r="CA65" s="17">
        <v>694</v>
      </c>
      <c r="CB65" s="17">
        <v>267</v>
      </c>
      <c r="CC65" s="17">
        <v>689</v>
      </c>
      <c r="CD65" s="17">
        <v>269</v>
      </c>
      <c r="CE65" s="17">
        <v>670</v>
      </c>
      <c r="CF65" s="17">
        <v>262</v>
      </c>
      <c r="CG65" s="17">
        <v>696</v>
      </c>
      <c r="CH65" s="17">
        <v>269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575</v>
      </c>
      <c r="CP65" s="17">
        <v>347</v>
      </c>
      <c r="CQ65" s="17">
        <v>615</v>
      </c>
      <c r="CR65" s="17">
        <v>217</v>
      </c>
      <c r="CS65" s="17">
        <v>700</v>
      </c>
      <c r="CT65" s="17">
        <v>272</v>
      </c>
      <c r="CU65" s="17">
        <v>363</v>
      </c>
      <c r="CV65" s="17">
        <v>124</v>
      </c>
      <c r="CW65" s="17">
        <v>0</v>
      </c>
      <c r="CX65" s="17">
        <v>0</v>
      </c>
      <c r="CY65" s="17">
        <v>0</v>
      </c>
      <c r="CZ65" s="15" t="str">
        <f t="shared" si="1"/>
        <v>Ben Broggio</v>
      </c>
      <c r="DA65" s="15" t="e">
        <f>VLOOKUP(CZ65,[1]FINAL!$A$1:$AP$1000,MATCH("Element No.",[1]FINAL!$A$1:$AP$1,0),0)</f>
        <v>#N/A</v>
      </c>
      <c r="DB65" s="15"/>
      <c r="DC65" s="15"/>
      <c r="DD65" s="15"/>
      <c r="DE65" s="15"/>
      <c r="DF65" s="15"/>
    </row>
    <row r="66" spans="1:110" ht="66" thickBot="1">
      <c r="A66" s="18" t="b">
        <v>1</v>
      </c>
      <c r="B66" s="18" t="b">
        <v>0</v>
      </c>
      <c r="C66" s="17">
        <v>0</v>
      </c>
      <c r="D66" s="17">
        <v>0</v>
      </c>
      <c r="E66" s="17">
        <v>151589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3</v>
      </c>
      <c r="L66" s="15">
        <v>0</v>
      </c>
      <c r="M66" s="15">
        <v>0</v>
      </c>
      <c r="N66" s="17">
        <v>0</v>
      </c>
      <c r="O66" s="15" t="s">
        <v>587</v>
      </c>
      <c r="P66" s="15">
        <v>0</v>
      </c>
      <c r="Q66" s="17" t="e">
        <f t="shared" si="0"/>
        <v>#N/A</v>
      </c>
      <c r="R66" s="18" t="b">
        <v>0</v>
      </c>
      <c r="S66" s="15" t="s">
        <v>3542</v>
      </c>
      <c r="T66" s="15" t="s">
        <v>3543</v>
      </c>
      <c r="U66" s="17">
        <v>45</v>
      </c>
      <c r="V66" s="15" t="s">
        <v>588</v>
      </c>
      <c r="W66" s="15">
        <v>0</v>
      </c>
      <c r="X66" s="18" t="b">
        <v>0</v>
      </c>
      <c r="Y66" s="15" t="s">
        <v>356</v>
      </c>
      <c r="Z66" s="15">
        <v>0.1</v>
      </c>
      <c r="AA66" s="18" t="b">
        <v>0</v>
      </c>
      <c r="AB66" s="15"/>
      <c r="AC66" s="15" t="s">
        <v>3257</v>
      </c>
      <c r="AD66" s="17">
        <v>2</v>
      </c>
      <c r="AE66" s="17">
        <v>7</v>
      </c>
      <c r="AF66" s="17">
        <v>0</v>
      </c>
      <c r="AG66" s="17">
        <v>2169</v>
      </c>
      <c r="AH66" s="17">
        <v>0</v>
      </c>
      <c r="AI66" s="17">
        <v>33857</v>
      </c>
      <c r="AJ66" s="17">
        <v>0</v>
      </c>
      <c r="AK66" s="15">
        <v>0</v>
      </c>
      <c r="AL66" s="15">
        <v>0</v>
      </c>
      <c r="AM66" s="15" t="s">
        <v>356</v>
      </c>
      <c r="AN66" s="15"/>
      <c r="AO66" s="17">
        <v>21</v>
      </c>
      <c r="AP66" s="68">
        <v>44805</v>
      </c>
      <c r="AQ66" s="68">
        <v>34804</v>
      </c>
      <c r="AR66" s="18" t="b">
        <v>0</v>
      </c>
      <c r="AS66" s="15" t="s">
        <v>2191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5">
        <v>0</v>
      </c>
      <c r="BH66" s="15">
        <v>0</v>
      </c>
      <c r="BI66" s="15">
        <v>0</v>
      </c>
      <c r="BJ66" s="15">
        <v>0</v>
      </c>
      <c r="BK66" s="17">
        <v>0</v>
      </c>
      <c r="BL66" s="17">
        <v>0</v>
      </c>
      <c r="BM66" s="17">
        <v>0</v>
      </c>
      <c r="BN66" s="17">
        <v>0</v>
      </c>
      <c r="BO66" s="17">
        <v>0</v>
      </c>
      <c r="BP66" s="15">
        <v>0</v>
      </c>
      <c r="BQ66" s="15">
        <v>0</v>
      </c>
      <c r="BR66" s="15">
        <v>0</v>
      </c>
      <c r="BS66" s="15">
        <v>0</v>
      </c>
      <c r="BT66" s="15"/>
      <c r="BU66" s="15"/>
      <c r="BV66" s="15"/>
      <c r="BW66" s="15"/>
      <c r="BX66" s="15"/>
      <c r="BY66" s="15"/>
      <c r="BZ66" s="15"/>
      <c r="CA66" s="17">
        <v>700</v>
      </c>
      <c r="CB66" s="17">
        <v>269</v>
      </c>
      <c r="CC66" s="17">
        <v>695</v>
      </c>
      <c r="CD66" s="17">
        <v>271</v>
      </c>
      <c r="CE66" s="17">
        <v>676</v>
      </c>
      <c r="CF66" s="17">
        <v>264</v>
      </c>
      <c r="CG66" s="17">
        <v>702</v>
      </c>
      <c r="CH66" s="17">
        <v>271</v>
      </c>
      <c r="CI66" s="17">
        <v>0</v>
      </c>
      <c r="CJ66" s="17">
        <v>0</v>
      </c>
      <c r="CK66" s="17">
        <v>0</v>
      </c>
      <c r="CL66" s="17">
        <v>0</v>
      </c>
      <c r="CM66" s="17">
        <v>0</v>
      </c>
      <c r="CN66" s="17">
        <v>0</v>
      </c>
      <c r="CO66" s="17">
        <v>414</v>
      </c>
      <c r="CP66" s="17">
        <v>250</v>
      </c>
      <c r="CQ66" s="17">
        <v>624</v>
      </c>
      <c r="CR66" s="17">
        <v>221</v>
      </c>
      <c r="CS66" s="17">
        <v>706</v>
      </c>
      <c r="CT66" s="17">
        <v>274</v>
      </c>
      <c r="CU66" s="17">
        <v>543</v>
      </c>
      <c r="CV66" s="17">
        <v>200</v>
      </c>
      <c r="CW66" s="17">
        <v>0</v>
      </c>
      <c r="CX66" s="17">
        <v>0</v>
      </c>
      <c r="CY66" s="17">
        <v>0</v>
      </c>
      <c r="CZ66" s="15" t="str">
        <f t="shared" si="1"/>
        <v>Leander Dendoncker</v>
      </c>
      <c r="DA66" s="15" t="e">
        <f>VLOOKUP(CZ66,[1]FINAL!$A$1:$AP$1000,MATCH("Element No.",[1]FINAL!$A$1:$AP$1,0),0)</f>
        <v>#N/A</v>
      </c>
      <c r="DB66" s="15"/>
      <c r="DC66" s="15"/>
      <c r="DD66" s="15"/>
      <c r="DE66" s="15"/>
      <c r="DF66" s="15"/>
    </row>
    <row r="67" spans="1:110" ht="78.75" thickBot="1">
      <c r="A67" s="18" t="b">
        <v>1</v>
      </c>
      <c r="B67" s="18" t="b">
        <v>0</v>
      </c>
      <c r="C67" s="17">
        <v>0</v>
      </c>
      <c r="D67" s="17">
        <v>0</v>
      </c>
      <c r="E67" s="17">
        <v>559962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3</v>
      </c>
      <c r="L67" s="15">
        <v>0</v>
      </c>
      <c r="M67" s="15">
        <v>0</v>
      </c>
      <c r="N67" s="17">
        <v>0</v>
      </c>
      <c r="O67" s="15" t="s">
        <v>1943</v>
      </c>
      <c r="P67" s="15">
        <v>0</v>
      </c>
      <c r="Q67" s="17" t="e">
        <f t="shared" ref="Q67:Q130" si="2">DA67</f>
        <v>#N/A</v>
      </c>
      <c r="R67" s="18" t="b">
        <v>0</v>
      </c>
      <c r="S67" s="15" t="s">
        <v>4683</v>
      </c>
      <c r="T67" s="15" t="s">
        <v>4684</v>
      </c>
      <c r="U67" s="17">
        <v>45</v>
      </c>
      <c r="V67" s="15" t="s">
        <v>1944</v>
      </c>
      <c r="W67" s="15">
        <v>1</v>
      </c>
      <c r="X67" s="18" t="b">
        <v>0</v>
      </c>
      <c r="Y67" s="15" t="s">
        <v>2192</v>
      </c>
      <c r="Z67" s="15">
        <v>0.1</v>
      </c>
      <c r="AA67" s="18" t="b">
        <v>0</v>
      </c>
      <c r="AB67" s="15"/>
      <c r="AC67" s="15" t="s">
        <v>3257</v>
      </c>
      <c r="AD67" s="17">
        <v>2</v>
      </c>
      <c r="AE67" s="17">
        <v>7</v>
      </c>
      <c r="AF67" s="17">
        <v>1</v>
      </c>
      <c r="AG67" s="17">
        <v>8790</v>
      </c>
      <c r="AH67" s="17">
        <v>0</v>
      </c>
      <c r="AI67" s="17">
        <v>11047</v>
      </c>
      <c r="AJ67" s="17">
        <v>0</v>
      </c>
      <c r="AK67" s="15">
        <v>0</v>
      </c>
      <c r="AL67" s="15">
        <v>0.2</v>
      </c>
      <c r="AM67" s="15" t="s">
        <v>2192</v>
      </c>
      <c r="AN67" s="15"/>
      <c r="AO67" s="17">
        <v>241</v>
      </c>
      <c r="AP67" s="68">
        <v>45558</v>
      </c>
      <c r="AQ67" s="68">
        <v>38992</v>
      </c>
      <c r="AR67" s="18" t="b">
        <v>0</v>
      </c>
      <c r="AS67" s="15" t="s">
        <v>2193</v>
      </c>
      <c r="AT67" s="17">
        <v>8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3</v>
      </c>
      <c r="BG67" s="15">
        <v>0.2</v>
      </c>
      <c r="BH67" s="15">
        <v>0.3</v>
      </c>
      <c r="BI67" s="15">
        <v>0</v>
      </c>
      <c r="BJ67" s="15">
        <v>0.1</v>
      </c>
      <c r="BK67" s="17">
        <v>0</v>
      </c>
      <c r="BL67" s="17">
        <v>1</v>
      </c>
      <c r="BM67" s="17">
        <v>0</v>
      </c>
      <c r="BN67" s="17">
        <v>1</v>
      </c>
      <c r="BO67" s="17">
        <v>0</v>
      </c>
      <c r="BP67" s="15">
        <v>0</v>
      </c>
      <c r="BQ67" s="15">
        <v>0</v>
      </c>
      <c r="BR67" s="15">
        <v>0</v>
      </c>
      <c r="BS67" s="15">
        <v>0.61</v>
      </c>
      <c r="BT67" s="15"/>
      <c r="BU67" s="15"/>
      <c r="BV67" s="15"/>
      <c r="BW67" s="15"/>
      <c r="BX67" s="15"/>
      <c r="BY67" s="15"/>
      <c r="BZ67" s="15"/>
      <c r="CA67" s="17">
        <v>525</v>
      </c>
      <c r="CB67" s="17">
        <v>239</v>
      </c>
      <c r="CC67" s="17">
        <v>498</v>
      </c>
      <c r="CD67" s="17">
        <v>242</v>
      </c>
      <c r="CE67" s="17">
        <v>717</v>
      </c>
      <c r="CF67" s="17">
        <v>298</v>
      </c>
      <c r="CG67" s="17">
        <v>528</v>
      </c>
      <c r="CH67" s="17">
        <v>241</v>
      </c>
      <c r="CI67" s="17">
        <v>0</v>
      </c>
      <c r="CJ67" s="17">
        <v>0</v>
      </c>
      <c r="CK67" s="17">
        <v>0</v>
      </c>
      <c r="CL67" s="17">
        <v>0</v>
      </c>
      <c r="CM67" s="17">
        <v>6.86</v>
      </c>
      <c r="CN67" s="17">
        <v>0</v>
      </c>
      <c r="CO67" s="17">
        <v>471</v>
      </c>
      <c r="CP67" s="17">
        <v>287</v>
      </c>
      <c r="CQ67" s="17">
        <v>667</v>
      </c>
      <c r="CR67" s="17">
        <v>256</v>
      </c>
      <c r="CS67" s="17">
        <v>493</v>
      </c>
      <c r="CT67" s="17">
        <v>221</v>
      </c>
      <c r="CU67" s="17">
        <v>574</v>
      </c>
      <c r="CV67" s="17">
        <v>215</v>
      </c>
      <c r="CW67" s="17">
        <v>0</v>
      </c>
      <c r="CX67" s="17">
        <v>0</v>
      </c>
      <c r="CY67" s="17">
        <v>11.25</v>
      </c>
      <c r="CZ67" s="15" t="str">
        <f t="shared" ref="CZ67:CZ130" si="3">O67&amp;" "&amp;Y67</f>
        <v>Jamaldeen Jimoh-Aloba</v>
      </c>
      <c r="DA67" s="15" t="e">
        <f>VLOOKUP(CZ67,[1]FINAL!$A$1:$AP$1000,MATCH("Element No.",[1]FINAL!$A$1:$AP$1,0),0)</f>
        <v>#N/A</v>
      </c>
      <c r="DB67" s="15"/>
      <c r="DC67" s="15"/>
      <c r="DD67" s="15"/>
      <c r="DE67" s="15"/>
      <c r="DF67" s="15"/>
    </row>
    <row r="68" spans="1:110" ht="66" thickBot="1">
      <c r="A68" s="18" t="b">
        <v>1</v>
      </c>
      <c r="B68" s="18" t="b">
        <v>0</v>
      </c>
      <c r="C68" s="17">
        <v>0</v>
      </c>
      <c r="D68" s="17">
        <v>0</v>
      </c>
      <c r="E68" s="17">
        <v>537403</v>
      </c>
      <c r="F68" s="17">
        <v>0</v>
      </c>
      <c r="G68" s="17">
        <v>0</v>
      </c>
      <c r="H68" s="17">
        <v>-2</v>
      </c>
      <c r="I68" s="17">
        <v>2</v>
      </c>
      <c r="J68" s="17">
        <v>0</v>
      </c>
      <c r="K68" s="17">
        <v>3</v>
      </c>
      <c r="L68" s="15">
        <v>0</v>
      </c>
      <c r="M68" s="15">
        <v>0</v>
      </c>
      <c r="N68" s="17">
        <v>0</v>
      </c>
      <c r="O68" s="15" t="s">
        <v>1831</v>
      </c>
      <c r="P68" s="15">
        <v>0</v>
      </c>
      <c r="Q68" s="17" t="e">
        <f t="shared" si="2"/>
        <v>#N/A</v>
      </c>
      <c r="R68" s="18" t="b">
        <v>0</v>
      </c>
      <c r="S68" s="15" t="s">
        <v>4685</v>
      </c>
      <c r="T68" s="15" t="s">
        <v>4686</v>
      </c>
      <c r="U68" s="17">
        <v>43</v>
      </c>
      <c r="V68" s="15" t="s">
        <v>1832</v>
      </c>
      <c r="W68" s="15">
        <v>0</v>
      </c>
      <c r="X68" s="18" t="b">
        <v>0</v>
      </c>
      <c r="Y68" s="15" t="s">
        <v>255</v>
      </c>
      <c r="Z68" s="15">
        <v>0.5</v>
      </c>
      <c r="AA68" s="18" t="b">
        <v>0</v>
      </c>
      <c r="AB68" s="15"/>
      <c r="AC68" s="15" t="s">
        <v>3257</v>
      </c>
      <c r="AD68" s="17">
        <v>2</v>
      </c>
      <c r="AE68" s="17">
        <v>7</v>
      </c>
      <c r="AF68" s="17">
        <v>0</v>
      </c>
      <c r="AG68" s="17">
        <v>102090</v>
      </c>
      <c r="AH68" s="17">
        <v>0</v>
      </c>
      <c r="AI68" s="17">
        <v>135893</v>
      </c>
      <c r="AJ68" s="17">
        <v>0</v>
      </c>
      <c r="AK68" s="15">
        <v>0</v>
      </c>
      <c r="AL68" s="15">
        <v>0</v>
      </c>
      <c r="AM68" s="15" t="s">
        <v>255</v>
      </c>
      <c r="AN68" s="15"/>
      <c r="AO68" s="17">
        <v>241</v>
      </c>
      <c r="AP68" s="68">
        <v>44905</v>
      </c>
      <c r="AQ68" s="68">
        <v>38736</v>
      </c>
      <c r="AR68" s="18" t="b">
        <v>0</v>
      </c>
      <c r="AS68" s="15" t="s">
        <v>2194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5">
        <v>0</v>
      </c>
      <c r="BH68" s="15">
        <v>0</v>
      </c>
      <c r="BI68" s="15">
        <v>0</v>
      </c>
      <c r="BJ68" s="15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5">
        <v>0</v>
      </c>
      <c r="BQ68" s="15">
        <v>0</v>
      </c>
      <c r="BR68" s="15">
        <v>0</v>
      </c>
      <c r="BS68" s="15">
        <v>0</v>
      </c>
      <c r="BT68" s="15"/>
      <c r="BU68" s="15"/>
      <c r="BV68" s="15"/>
      <c r="BW68" s="15"/>
      <c r="BX68" s="15"/>
      <c r="BY68" s="15"/>
      <c r="BZ68" s="15"/>
      <c r="CA68" s="17">
        <v>661</v>
      </c>
      <c r="CB68" s="17">
        <v>244</v>
      </c>
      <c r="CC68" s="17">
        <v>657</v>
      </c>
      <c r="CD68" s="17">
        <v>248</v>
      </c>
      <c r="CE68" s="17">
        <v>635</v>
      </c>
      <c r="CF68" s="17">
        <v>238</v>
      </c>
      <c r="CG68" s="17">
        <v>664</v>
      </c>
      <c r="CH68" s="17">
        <v>246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615</v>
      </c>
      <c r="CP68" s="17">
        <v>363</v>
      </c>
      <c r="CQ68" s="17">
        <v>575</v>
      </c>
      <c r="CR68" s="17">
        <v>193</v>
      </c>
      <c r="CS68" s="17">
        <v>672</v>
      </c>
      <c r="CT68" s="17">
        <v>253</v>
      </c>
      <c r="CU68" s="17">
        <v>278</v>
      </c>
      <c r="CV68" s="17">
        <v>95</v>
      </c>
      <c r="CW68" s="17">
        <v>0</v>
      </c>
      <c r="CX68" s="17">
        <v>0</v>
      </c>
      <c r="CY68" s="17">
        <v>0</v>
      </c>
      <c r="CZ68" s="15" t="str">
        <f t="shared" si="3"/>
        <v>Kadan Young</v>
      </c>
      <c r="DA68" s="15" t="e">
        <f>VLOOKUP(CZ68,[1]FINAL!$A$1:$AP$1000,MATCH("Element No.",[1]FINAL!$A$1:$AP$1,0),0)</f>
        <v>#N/A</v>
      </c>
      <c r="DB68" s="15"/>
      <c r="DC68" s="15"/>
      <c r="DD68" s="15"/>
      <c r="DE68" s="15"/>
      <c r="DF68" s="15"/>
    </row>
    <row r="69" spans="1:110" ht="40.5" thickBot="1">
      <c r="A69" s="18" t="b">
        <v>1</v>
      </c>
      <c r="B69" s="18" t="b">
        <v>0</v>
      </c>
      <c r="C69" s="17">
        <v>100</v>
      </c>
      <c r="D69" s="17">
        <v>100</v>
      </c>
      <c r="E69" s="17">
        <v>178301</v>
      </c>
      <c r="F69" s="17">
        <v>0</v>
      </c>
      <c r="G69" s="17">
        <v>0</v>
      </c>
      <c r="H69" s="17">
        <v>-3</v>
      </c>
      <c r="I69" s="17">
        <v>3</v>
      </c>
      <c r="J69" s="17">
        <v>5</v>
      </c>
      <c r="K69" s="17">
        <v>4</v>
      </c>
      <c r="L69" s="15">
        <v>6.3</v>
      </c>
      <c r="M69" s="15">
        <v>9</v>
      </c>
      <c r="N69" s="17">
        <v>13</v>
      </c>
      <c r="O69" s="15" t="s">
        <v>570</v>
      </c>
      <c r="P69" s="15">
        <v>9.5</v>
      </c>
      <c r="Q69" s="17">
        <f t="shared" si="2"/>
        <v>55</v>
      </c>
      <c r="R69" s="18" t="b">
        <v>0</v>
      </c>
      <c r="S69" s="15"/>
      <c r="T69" s="15" t="s">
        <v>4602</v>
      </c>
      <c r="U69" s="17">
        <v>87</v>
      </c>
      <c r="V69" s="15" t="s">
        <v>571</v>
      </c>
      <c r="W69" s="15">
        <v>4.5</v>
      </c>
      <c r="X69" s="18" t="b">
        <v>0</v>
      </c>
      <c r="Y69" s="15" t="s">
        <v>264</v>
      </c>
      <c r="Z69" s="15">
        <v>13</v>
      </c>
      <c r="AA69" s="18" t="b">
        <v>0</v>
      </c>
      <c r="AB69" s="15"/>
      <c r="AC69" s="15" t="s">
        <v>519</v>
      </c>
      <c r="AD69" s="17">
        <v>2</v>
      </c>
      <c r="AE69" s="17">
        <v>7</v>
      </c>
      <c r="AF69" s="17">
        <v>167</v>
      </c>
      <c r="AG69" s="17">
        <v>3761213</v>
      </c>
      <c r="AH69" s="17">
        <v>0</v>
      </c>
      <c r="AI69" s="17">
        <v>5154207</v>
      </c>
      <c r="AJ69" s="17">
        <v>0</v>
      </c>
      <c r="AK69" s="15">
        <v>1.1000000000000001</v>
      </c>
      <c r="AL69" s="15">
        <v>19.2</v>
      </c>
      <c r="AM69" s="15" t="s">
        <v>264</v>
      </c>
      <c r="AN69" s="15"/>
      <c r="AO69" s="17">
        <v>241</v>
      </c>
      <c r="AP69" s="68">
        <v>44083</v>
      </c>
      <c r="AQ69" s="68">
        <v>35063</v>
      </c>
      <c r="AR69" s="18" t="b">
        <v>0</v>
      </c>
      <c r="AS69" s="15" t="s">
        <v>2195</v>
      </c>
      <c r="AT69" s="17">
        <v>2833</v>
      </c>
      <c r="AU69" s="17">
        <v>16</v>
      </c>
      <c r="AV69" s="17">
        <v>4</v>
      </c>
      <c r="AW69" s="17">
        <v>9</v>
      </c>
      <c r="AX69" s="17">
        <v>38</v>
      </c>
      <c r="AY69" s="17">
        <v>0</v>
      </c>
      <c r="AZ69" s="17">
        <v>0</v>
      </c>
      <c r="BA69" s="17">
        <v>0</v>
      </c>
      <c r="BB69" s="17">
        <v>4</v>
      </c>
      <c r="BC69" s="17">
        <v>0</v>
      </c>
      <c r="BD69" s="17">
        <v>0</v>
      </c>
      <c r="BE69" s="17">
        <v>26</v>
      </c>
      <c r="BF69" s="17">
        <v>623</v>
      </c>
      <c r="BG69" s="15">
        <v>720.2</v>
      </c>
      <c r="BH69" s="15">
        <v>330.9</v>
      </c>
      <c r="BI69" s="15">
        <v>1206</v>
      </c>
      <c r="BJ69" s="15">
        <v>225.2</v>
      </c>
      <c r="BK69" s="17">
        <v>23</v>
      </c>
      <c r="BL69" s="17">
        <v>49</v>
      </c>
      <c r="BM69" s="17">
        <v>22</v>
      </c>
      <c r="BN69" s="17">
        <v>94</v>
      </c>
      <c r="BO69" s="17">
        <v>33</v>
      </c>
      <c r="BP69" s="15">
        <v>15.4</v>
      </c>
      <c r="BQ69" s="15">
        <v>1.18</v>
      </c>
      <c r="BR69" s="15">
        <v>16.579999999999998</v>
      </c>
      <c r="BS69" s="15">
        <v>43.39</v>
      </c>
      <c r="BT69" s="15"/>
      <c r="BU69" s="15"/>
      <c r="BV69" s="15"/>
      <c r="BW69" s="15"/>
      <c r="BX69" s="17">
        <v>3</v>
      </c>
      <c r="BY69" s="15"/>
      <c r="BZ69" s="15"/>
      <c r="CA69" s="17">
        <v>47</v>
      </c>
      <c r="CB69" s="17">
        <v>5</v>
      </c>
      <c r="CC69" s="17">
        <v>126</v>
      </c>
      <c r="CD69" s="17">
        <v>7</v>
      </c>
      <c r="CE69" s="17">
        <v>2</v>
      </c>
      <c r="CF69" s="17">
        <v>2</v>
      </c>
      <c r="CG69" s="17">
        <v>12</v>
      </c>
      <c r="CH69" s="17">
        <v>4</v>
      </c>
      <c r="CI69" s="17">
        <v>0.49</v>
      </c>
      <c r="CJ69" s="17">
        <v>0</v>
      </c>
      <c r="CK69" s="17">
        <v>0.04</v>
      </c>
      <c r="CL69" s="17">
        <v>0.53</v>
      </c>
      <c r="CM69" s="17">
        <v>1.38</v>
      </c>
      <c r="CN69" s="17">
        <v>1.21</v>
      </c>
      <c r="CO69" s="17">
        <v>9</v>
      </c>
      <c r="CP69" s="17">
        <v>5</v>
      </c>
      <c r="CQ69" s="17">
        <v>1</v>
      </c>
      <c r="CR69" s="17">
        <v>1</v>
      </c>
      <c r="CS69" s="17">
        <v>32</v>
      </c>
      <c r="CT69" s="17">
        <v>5</v>
      </c>
      <c r="CU69" s="17">
        <v>28</v>
      </c>
      <c r="CV69" s="17">
        <v>8</v>
      </c>
      <c r="CW69" s="17">
        <v>1.05</v>
      </c>
      <c r="CX69" s="17">
        <v>0.28999999999999998</v>
      </c>
      <c r="CY69" s="17">
        <v>2.99</v>
      </c>
      <c r="CZ69" s="15" t="str">
        <f t="shared" si="3"/>
        <v>Ollie Watkins</v>
      </c>
      <c r="DA69" s="15">
        <f>VLOOKUP(CZ69,[1]FINAL!$A$1:$AP$1000,MATCH("Element No.",[1]FINAL!$A$1:$AP$1,0),0)</f>
        <v>55</v>
      </c>
      <c r="DB69" s="15"/>
      <c r="DC69" s="15"/>
      <c r="DD69" s="15"/>
      <c r="DE69" s="15"/>
      <c r="DF69" s="15"/>
    </row>
    <row r="70" spans="1:110" ht="78.75" thickBot="1">
      <c r="A70" s="18" t="b">
        <v>1</v>
      </c>
      <c r="B70" s="18" t="b">
        <v>0</v>
      </c>
      <c r="C70" s="17">
        <v>0</v>
      </c>
      <c r="D70" s="17">
        <v>0</v>
      </c>
      <c r="E70" s="17">
        <v>576756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4</v>
      </c>
      <c r="L70" s="15">
        <v>0</v>
      </c>
      <c r="M70" s="15">
        <v>0</v>
      </c>
      <c r="N70" s="17">
        <v>0</v>
      </c>
      <c r="O70" s="15" t="s">
        <v>2196</v>
      </c>
      <c r="P70" s="15">
        <v>0</v>
      </c>
      <c r="Q70" s="17" t="e">
        <f t="shared" si="2"/>
        <v>#N/A</v>
      </c>
      <c r="R70" s="18" t="b">
        <v>0</v>
      </c>
      <c r="S70" s="15" t="s">
        <v>3794</v>
      </c>
      <c r="T70" s="15" t="s">
        <v>3795</v>
      </c>
      <c r="U70" s="17">
        <v>45</v>
      </c>
      <c r="V70" s="15" t="s">
        <v>2197</v>
      </c>
      <c r="W70" s="15">
        <v>0</v>
      </c>
      <c r="X70" s="18" t="b">
        <v>0</v>
      </c>
      <c r="Y70" s="15" t="s">
        <v>2198</v>
      </c>
      <c r="Z70" s="15">
        <v>0.3</v>
      </c>
      <c r="AA70" s="18" t="b">
        <v>0</v>
      </c>
      <c r="AB70" s="15"/>
      <c r="AC70" s="15" t="s">
        <v>3257</v>
      </c>
      <c r="AD70" s="17">
        <v>2</v>
      </c>
      <c r="AE70" s="17">
        <v>7</v>
      </c>
      <c r="AF70" s="17">
        <v>0</v>
      </c>
      <c r="AG70" s="17">
        <v>17574</v>
      </c>
      <c r="AH70" s="17">
        <v>0</v>
      </c>
      <c r="AI70" s="17">
        <v>85482</v>
      </c>
      <c r="AJ70" s="17">
        <v>0</v>
      </c>
      <c r="AK70" s="15">
        <v>0</v>
      </c>
      <c r="AL70" s="15">
        <v>0</v>
      </c>
      <c r="AM70" s="15" t="s">
        <v>2198</v>
      </c>
      <c r="AN70" s="15"/>
      <c r="AO70" s="15"/>
      <c r="AP70" s="15"/>
      <c r="AQ70" s="15"/>
      <c r="AR70" s="18" t="b">
        <v>0</v>
      </c>
      <c r="AS70" s="15" t="s">
        <v>2199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5">
        <v>0</v>
      </c>
      <c r="BH70" s="15">
        <v>0</v>
      </c>
      <c r="BI70" s="15">
        <v>0</v>
      </c>
      <c r="BJ70" s="15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0</v>
      </c>
      <c r="BP70" s="15">
        <v>0</v>
      </c>
      <c r="BQ70" s="15">
        <v>0</v>
      </c>
      <c r="BR70" s="15">
        <v>0</v>
      </c>
      <c r="BS70" s="15">
        <v>0</v>
      </c>
      <c r="BT70" s="15"/>
      <c r="BU70" s="15"/>
      <c r="BV70" s="15"/>
      <c r="BW70" s="15"/>
      <c r="BX70" s="15"/>
      <c r="BY70" s="15"/>
      <c r="BZ70" s="15"/>
      <c r="CA70" s="17">
        <v>749</v>
      </c>
      <c r="CB70" s="17">
        <v>80</v>
      </c>
      <c r="CC70" s="17">
        <v>743</v>
      </c>
      <c r="CD70" s="17">
        <v>79</v>
      </c>
      <c r="CE70" s="17">
        <v>730</v>
      </c>
      <c r="CF70" s="17">
        <v>79</v>
      </c>
      <c r="CG70" s="17">
        <v>750</v>
      </c>
      <c r="CH70" s="17">
        <v>80</v>
      </c>
      <c r="CI70" s="17">
        <v>0</v>
      </c>
      <c r="CJ70" s="17">
        <v>0</v>
      </c>
      <c r="CK70" s="17">
        <v>0</v>
      </c>
      <c r="CL70" s="17">
        <v>0</v>
      </c>
      <c r="CM70" s="17">
        <v>0</v>
      </c>
      <c r="CN70" s="17">
        <v>0</v>
      </c>
      <c r="CO70" s="17">
        <v>486</v>
      </c>
      <c r="CP70" s="17">
        <v>69</v>
      </c>
      <c r="CQ70" s="17">
        <v>679</v>
      </c>
      <c r="CR70" s="17">
        <v>72</v>
      </c>
      <c r="CS70" s="17">
        <v>752</v>
      </c>
      <c r="CT70" s="17">
        <v>81</v>
      </c>
      <c r="CU70" s="17">
        <v>337</v>
      </c>
      <c r="CV70" s="17">
        <v>55</v>
      </c>
      <c r="CW70" s="17">
        <v>0</v>
      </c>
      <c r="CX70" s="17">
        <v>0</v>
      </c>
      <c r="CY70" s="17">
        <v>0</v>
      </c>
      <c r="CZ70" s="15" t="str">
        <f t="shared" si="3"/>
        <v>Zépiqueno Redmond</v>
      </c>
      <c r="DA70" s="15" t="e">
        <f>VLOOKUP(CZ70,[1]FINAL!$A$1:$AP$1000,MATCH("Element No.",[1]FINAL!$A$1:$AP$1,0),0)</f>
        <v>#N/A</v>
      </c>
      <c r="DB70" s="15"/>
      <c r="DC70" s="15"/>
      <c r="DD70" s="15"/>
      <c r="DE70" s="15"/>
      <c r="DF70" s="15"/>
    </row>
    <row r="71" spans="1:110" ht="40.5" thickBot="1">
      <c r="A71" s="18" t="b">
        <v>1</v>
      </c>
      <c r="B71" s="18" t="b">
        <v>0</v>
      </c>
      <c r="C71" s="17">
        <v>100</v>
      </c>
      <c r="D71" s="17">
        <v>100</v>
      </c>
      <c r="E71" s="17">
        <v>444884</v>
      </c>
      <c r="F71" s="17">
        <v>0</v>
      </c>
      <c r="G71" s="17">
        <v>0</v>
      </c>
      <c r="H71" s="17">
        <v>-4</v>
      </c>
      <c r="I71" s="17">
        <v>4</v>
      </c>
      <c r="J71" s="17">
        <v>0</v>
      </c>
      <c r="K71" s="17">
        <v>3</v>
      </c>
      <c r="L71" s="15">
        <v>-0.5</v>
      </c>
      <c r="M71" s="15">
        <v>-0.5</v>
      </c>
      <c r="N71" s="17">
        <v>0</v>
      </c>
      <c r="O71" s="15" t="s">
        <v>719</v>
      </c>
      <c r="P71" s="15">
        <v>0</v>
      </c>
      <c r="Q71" s="17">
        <f t="shared" si="2"/>
        <v>383</v>
      </c>
      <c r="R71" s="18" t="b">
        <v>0</v>
      </c>
      <c r="S71" s="15"/>
      <c r="T71" s="15" t="s">
        <v>5016</v>
      </c>
      <c r="U71" s="17">
        <v>51</v>
      </c>
      <c r="V71" s="15" t="s">
        <v>828</v>
      </c>
      <c r="W71" s="15">
        <v>1</v>
      </c>
      <c r="X71" s="18" t="b">
        <v>0</v>
      </c>
      <c r="Y71" s="15" t="s">
        <v>338</v>
      </c>
      <c r="Z71" s="15">
        <v>0.2</v>
      </c>
      <c r="AA71" s="18" t="b">
        <v>0</v>
      </c>
      <c r="AB71" s="15"/>
      <c r="AC71" s="15" t="s">
        <v>519</v>
      </c>
      <c r="AD71" s="17">
        <v>2</v>
      </c>
      <c r="AE71" s="17">
        <v>7</v>
      </c>
      <c r="AF71" s="17">
        <v>5</v>
      </c>
      <c r="AG71" s="17">
        <v>95040</v>
      </c>
      <c r="AH71" s="17">
        <v>0</v>
      </c>
      <c r="AI71" s="17">
        <v>104382</v>
      </c>
      <c r="AJ71" s="17">
        <v>0</v>
      </c>
      <c r="AK71" s="15">
        <v>0</v>
      </c>
      <c r="AL71" s="15">
        <v>1</v>
      </c>
      <c r="AM71" s="15" t="s">
        <v>338</v>
      </c>
      <c r="AN71" s="15"/>
      <c r="AO71" s="17">
        <v>241</v>
      </c>
      <c r="AP71" s="68">
        <v>45901</v>
      </c>
      <c r="AQ71" s="68">
        <v>37715</v>
      </c>
      <c r="AR71" s="18" t="b">
        <v>0</v>
      </c>
      <c r="AS71" s="15" t="s">
        <v>2796</v>
      </c>
      <c r="AT71" s="17">
        <v>110</v>
      </c>
      <c r="AU71" s="17">
        <v>0</v>
      </c>
      <c r="AV71" s="17">
        <v>0</v>
      </c>
      <c r="AW71" s="17">
        <v>0</v>
      </c>
      <c r="AX71" s="17">
        <v>2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17</v>
      </c>
      <c r="BG71" s="15">
        <v>11.8</v>
      </c>
      <c r="BH71" s="15">
        <v>31.7</v>
      </c>
      <c r="BI71" s="15">
        <v>31</v>
      </c>
      <c r="BJ71" s="15">
        <v>7.4</v>
      </c>
      <c r="BK71" s="17">
        <v>2</v>
      </c>
      <c r="BL71" s="17">
        <v>4</v>
      </c>
      <c r="BM71" s="17">
        <v>0</v>
      </c>
      <c r="BN71" s="17">
        <v>6</v>
      </c>
      <c r="BO71" s="17">
        <v>1</v>
      </c>
      <c r="BP71" s="15">
        <v>0.28999999999999998</v>
      </c>
      <c r="BQ71" s="15">
        <v>0.08</v>
      </c>
      <c r="BR71" s="15">
        <v>0.37</v>
      </c>
      <c r="BS71" s="15">
        <v>1.74</v>
      </c>
      <c r="BT71" s="15"/>
      <c r="BU71" s="15"/>
      <c r="BV71" s="15"/>
      <c r="BW71" s="15"/>
      <c r="BX71" s="15"/>
      <c r="BY71" s="15"/>
      <c r="BZ71" s="15"/>
      <c r="CA71" s="17">
        <v>476</v>
      </c>
      <c r="CB71" s="17">
        <v>210</v>
      </c>
      <c r="CC71" s="17">
        <v>396</v>
      </c>
      <c r="CD71" s="17">
        <v>199</v>
      </c>
      <c r="CE71" s="17">
        <v>378</v>
      </c>
      <c r="CF71" s="17">
        <v>191</v>
      </c>
      <c r="CG71" s="17">
        <v>453</v>
      </c>
      <c r="CH71" s="17">
        <v>203</v>
      </c>
      <c r="CI71" s="17">
        <v>0.24</v>
      </c>
      <c r="CJ71" s="17">
        <v>0</v>
      </c>
      <c r="CK71" s="17">
        <v>7.0000000000000007E-2</v>
      </c>
      <c r="CL71" s="17">
        <v>0.31</v>
      </c>
      <c r="CM71" s="17">
        <v>1.42</v>
      </c>
      <c r="CN71" s="17">
        <v>1.64</v>
      </c>
      <c r="CO71" s="17">
        <v>232</v>
      </c>
      <c r="CP71" s="17">
        <v>142</v>
      </c>
      <c r="CQ71" s="17">
        <v>784</v>
      </c>
      <c r="CR71" s="17">
        <v>341</v>
      </c>
      <c r="CS71" s="17">
        <v>516</v>
      </c>
      <c r="CT71" s="17">
        <v>238</v>
      </c>
      <c r="CU71" s="17">
        <v>409</v>
      </c>
      <c r="CV71" s="17">
        <v>141</v>
      </c>
      <c r="CW71" s="17">
        <v>0.82</v>
      </c>
      <c r="CX71" s="17">
        <v>0</v>
      </c>
      <c r="CY71" s="17">
        <v>4.91</v>
      </c>
      <c r="CZ71" s="15" t="str">
        <f t="shared" si="3"/>
        <v>Harvey Elliott</v>
      </c>
      <c r="DA71" s="15">
        <f>VLOOKUP(CZ71,[1]FINAL!$A$1:$AP$1000,MATCH("Element No.",[1]FINAL!$A$1:$AP$1,0),0)</f>
        <v>383</v>
      </c>
      <c r="DB71" s="15"/>
      <c r="DC71" s="15"/>
      <c r="DD71" s="15"/>
      <c r="DE71" s="15"/>
      <c r="DF71" s="15"/>
    </row>
    <row r="72" spans="1:110" ht="40.5" thickBot="1">
      <c r="A72" s="18" t="b">
        <v>1</v>
      </c>
      <c r="B72" s="18" t="b">
        <v>0</v>
      </c>
      <c r="C72" s="17">
        <v>100</v>
      </c>
      <c r="D72" s="17">
        <v>100</v>
      </c>
      <c r="E72" s="17">
        <v>209243</v>
      </c>
      <c r="F72" s="17">
        <v>0</v>
      </c>
      <c r="G72" s="17">
        <v>0</v>
      </c>
      <c r="H72" s="17">
        <v>-2</v>
      </c>
      <c r="I72" s="17">
        <v>2</v>
      </c>
      <c r="J72" s="17">
        <v>0</v>
      </c>
      <c r="K72" s="17">
        <v>3</v>
      </c>
      <c r="L72" s="15">
        <v>0.5</v>
      </c>
      <c r="M72" s="15">
        <v>0.3</v>
      </c>
      <c r="N72" s="17">
        <v>0</v>
      </c>
      <c r="O72" s="15" t="s">
        <v>872</v>
      </c>
      <c r="P72" s="15">
        <v>0.8</v>
      </c>
      <c r="Q72" s="17" t="e">
        <f t="shared" si="2"/>
        <v>#N/A</v>
      </c>
      <c r="R72" s="18" t="b">
        <v>0</v>
      </c>
      <c r="S72" s="15"/>
      <c r="T72" s="15" t="s">
        <v>4889</v>
      </c>
      <c r="U72" s="17">
        <v>58</v>
      </c>
      <c r="V72" s="15" t="s">
        <v>873</v>
      </c>
      <c r="W72" s="15">
        <v>1.6</v>
      </c>
      <c r="X72" s="18" t="b">
        <v>0</v>
      </c>
      <c r="Y72" s="15" t="s">
        <v>317</v>
      </c>
      <c r="Z72" s="15">
        <v>0.2</v>
      </c>
      <c r="AA72" s="18" t="b">
        <v>0</v>
      </c>
      <c r="AB72" s="15"/>
      <c r="AC72" s="15" t="s">
        <v>519</v>
      </c>
      <c r="AD72" s="17">
        <v>2</v>
      </c>
      <c r="AE72" s="17">
        <v>7</v>
      </c>
      <c r="AF72" s="17">
        <v>37</v>
      </c>
      <c r="AG72" s="17">
        <v>53465</v>
      </c>
      <c r="AH72" s="17">
        <v>0</v>
      </c>
      <c r="AI72" s="17">
        <v>56572</v>
      </c>
      <c r="AJ72" s="17">
        <v>0</v>
      </c>
      <c r="AK72" s="15">
        <v>0.1</v>
      </c>
      <c r="AL72" s="15">
        <v>6.4</v>
      </c>
      <c r="AM72" s="15" t="s">
        <v>317</v>
      </c>
      <c r="AN72" s="15"/>
      <c r="AO72" s="17">
        <v>241</v>
      </c>
      <c r="AP72" s="68">
        <v>45901</v>
      </c>
      <c r="AQ72" s="68">
        <v>36610</v>
      </c>
      <c r="AR72" s="18" t="b">
        <v>0</v>
      </c>
      <c r="AS72" s="15" t="s">
        <v>2884</v>
      </c>
      <c r="AT72" s="17">
        <v>863</v>
      </c>
      <c r="AU72" s="17">
        <v>0</v>
      </c>
      <c r="AV72" s="17">
        <v>2</v>
      </c>
      <c r="AW72" s="17">
        <v>2</v>
      </c>
      <c r="AX72" s="17">
        <v>10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141</v>
      </c>
      <c r="BG72" s="15">
        <v>130.19999999999999</v>
      </c>
      <c r="BH72" s="15">
        <v>290.60000000000002</v>
      </c>
      <c r="BI72" s="15">
        <v>193</v>
      </c>
      <c r="BJ72" s="15">
        <v>61.6</v>
      </c>
      <c r="BK72" s="17">
        <v>11</v>
      </c>
      <c r="BL72" s="17">
        <v>26</v>
      </c>
      <c r="BM72" s="17">
        <v>7</v>
      </c>
      <c r="BN72" s="17">
        <v>44</v>
      </c>
      <c r="BO72" s="17">
        <v>9</v>
      </c>
      <c r="BP72" s="15">
        <v>0.61</v>
      </c>
      <c r="BQ72" s="15">
        <v>1.87</v>
      </c>
      <c r="BR72" s="15">
        <v>2.48</v>
      </c>
      <c r="BS72" s="15">
        <v>14.11</v>
      </c>
      <c r="BT72" s="17">
        <v>6</v>
      </c>
      <c r="BU72" s="15"/>
      <c r="BV72" s="15"/>
      <c r="BW72" s="15"/>
      <c r="BX72" s="15"/>
      <c r="BY72" s="15"/>
      <c r="BZ72" s="15"/>
      <c r="CA72" s="17">
        <v>371</v>
      </c>
      <c r="CB72" s="17">
        <v>166</v>
      </c>
      <c r="CC72" s="17">
        <v>152</v>
      </c>
      <c r="CD72" s="17">
        <v>100</v>
      </c>
      <c r="CE72" s="17">
        <v>192</v>
      </c>
      <c r="CF72" s="17">
        <v>102</v>
      </c>
      <c r="CG72" s="17">
        <v>263</v>
      </c>
      <c r="CH72" s="17">
        <v>130</v>
      </c>
      <c r="CI72" s="17">
        <v>0.06</v>
      </c>
      <c r="CJ72" s="17">
        <v>0</v>
      </c>
      <c r="CK72" s="17">
        <v>0.2</v>
      </c>
      <c r="CL72" s="17">
        <v>0.26</v>
      </c>
      <c r="CM72" s="17">
        <v>1.47</v>
      </c>
      <c r="CN72" s="17">
        <v>1.04</v>
      </c>
      <c r="CO72" s="17">
        <v>106</v>
      </c>
      <c r="CP72" s="17">
        <v>69</v>
      </c>
      <c r="CQ72" s="17">
        <v>317</v>
      </c>
      <c r="CR72" s="17">
        <v>142</v>
      </c>
      <c r="CS72" s="17">
        <v>418</v>
      </c>
      <c r="CT72" s="17">
        <v>180</v>
      </c>
      <c r="CU72" s="17">
        <v>368</v>
      </c>
      <c r="CV72" s="17">
        <v>126</v>
      </c>
      <c r="CW72" s="17">
        <v>0.94</v>
      </c>
      <c r="CX72" s="17">
        <v>0.21</v>
      </c>
      <c r="CY72" s="17">
        <v>4.59</v>
      </c>
      <c r="CZ72" s="15" t="str">
        <f t="shared" si="3"/>
        <v>Jadon Sancho</v>
      </c>
      <c r="DA72" s="15" t="e">
        <f>VLOOKUP(CZ72,[1]FINAL!$A$1:$AP$1000,MATCH("Element No.",[1]FINAL!$A$1:$AP$1,0),0)</f>
        <v>#N/A</v>
      </c>
      <c r="DB72" s="15"/>
      <c r="DC72" s="15"/>
      <c r="DD72" s="15"/>
      <c r="DE72" s="15"/>
      <c r="DF72" s="15"/>
    </row>
    <row r="73" spans="1:110" ht="27.75" thickBot="1">
      <c r="A73" s="18" t="b">
        <v>1</v>
      </c>
      <c r="B73" s="18" t="b">
        <v>0</v>
      </c>
      <c r="C73" s="15"/>
      <c r="D73" s="15"/>
      <c r="E73" s="17">
        <v>481283</v>
      </c>
      <c r="F73" s="17">
        <v>0</v>
      </c>
      <c r="G73" s="17">
        <v>0</v>
      </c>
      <c r="H73" s="17">
        <v>-1</v>
      </c>
      <c r="I73" s="17">
        <v>1</v>
      </c>
      <c r="J73" s="17">
        <v>0</v>
      </c>
      <c r="K73" s="17">
        <v>1</v>
      </c>
      <c r="L73" s="15">
        <v>-0.5</v>
      </c>
      <c r="M73" s="15">
        <v>-0.5</v>
      </c>
      <c r="N73" s="17">
        <v>0</v>
      </c>
      <c r="O73" s="15" t="s">
        <v>279</v>
      </c>
      <c r="P73" s="15">
        <v>0</v>
      </c>
      <c r="Q73" s="17" t="e">
        <f t="shared" si="2"/>
        <v>#N/A</v>
      </c>
      <c r="R73" s="18" t="b">
        <v>0</v>
      </c>
      <c r="S73" s="15"/>
      <c r="T73" s="15"/>
      <c r="U73" s="17">
        <v>39</v>
      </c>
      <c r="V73" s="15" t="s">
        <v>3544</v>
      </c>
      <c r="W73" s="15">
        <v>0</v>
      </c>
      <c r="X73" s="18" t="b">
        <v>0</v>
      </c>
      <c r="Y73" s="15" t="s">
        <v>3545</v>
      </c>
      <c r="Z73" s="15">
        <v>0.6</v>
      </c>
      <c r="AA73" s="18" t="b">
        <v>0</v>
      </c>
      <c r="AB73" s="15"/>
      <c r="AC73" s="15" t="s">
        <v>519</v>
      </c>
      <c r="AD73" s="17">
        <v>2</v>
      </c>
      <c r="AE73" s="17">
        <v>7</v>
      </c>
      <c r="AF73" s="17">
        <v>0</v>
      </c>
      <c r="AG73" s="17">
        <v>62596</v>
      </c>
      <c r="AH73" s="17">
        <v>0</v>
      </c>
      <c r="AI73" s="17">
        <v>48936</v>
      </c>
      <c r="AJ73" s="17">
        <v>0</v>
      </c>
      <c r="AK73" s="15">
        <v>0</v>
      </c>
      <c r="AL73" s="15">
        <v>0</v>
      </c>
      <c r="AM73" s="15" t="s">
        <v>3545</v>
      </c>
      <c r="AN73" s="15"/>
      <c r="AO73" s="17">
        <v>241</v>
      </c>
      <c r="AP73" s="68">
        <v>45016</v>
      </c>
      <c r="AQ73" s="68">
        <v>38323</v>
      </c>
      <c r="AR73" s="18" t="b">
        <v>0</v>
      </c>
      <c r="AS73" s="15" t="s">
        <v>3546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5">
        <v>0</v>
      </c>
      <c r="BH73" s="15">
        <v>0</v>
      </c>
      <c r="BI73" s="15">
        <v>0</v>
      </c>
      <c r="BJ73" s="15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5">
        <v>0</v>
      </c>
      <c r="BQ73" s="15">
        <v>0</v>
      </c>
      <c r="BR73" s="15">
        <v>0</v>
      </c>
      <c r="BS73" s="15">
        <v>0</v>
      </c>
      <c r="BT73" s="15"/>
      <c r="BU73" s="15"/>
      <c r="BV73" s="15"/>
      <c r="BW73" s="15"/>
      <c r="BX73" s="15"/>
      <c r="BY73" s="15"/>
      <c r="BZ73" s="15"/>
      <c r="CA73" s="17">
        <v>564</v>
      </c>
      <c r="CB73" s="17">
        <v>57</v>
      </c>
      <c r="CC73" s="17">
        <v>549</v>
      </c>
      <c r="CD73" s="17">
        <v>40</v>
      </c>
      <c r="CE73" s="17">
        <v>518</v>
      </c>
      <c r="CF73" s="17">
        <v>25</v>
      </c>
      <c r="CG73" s="17">
        <v>567</v>
      </c>
      <c r="CH73" s="17">
        <v>57</v>
      </c>
      <c r="CI73" s="17">
        <v>0</v>
      </c>
      <c r="CJ73" s="17">
        <v>0</v>
      </c>
      <c r="CK73" s="17">
        <v>0</v>
      </c>
      <c r="CL73" s="17">
        <v>0</v>
      </c>
      <c r="CM73" s="17">
        <v>0</v>
      </c>
      <c r="CN73" s="17">
        <v>0</v>
      </c>
      <c r="CO73" s="17">
        <v>782</v>
      </c>
      <c r="CP73" s="17">
        <v>84</v>
      </c>
      <c r="CQ73" s="17">
        <v>446</v>
      </c>
      <c r="CR73" s="17">
        <v>47</v>
      </c>
      <c r="CS73" s="17">
        <v>575</v>
      </c>
      <c r="CT73" s="17">
        <v>57</v>
      </c>
      <c r="CU73" s="17">
        <v>256</v>
      </c>
      <c r="CV73" s="17">
        <v>34</v>
      </c>
      <c r="CW73" s="17">
        <v>0</v>
      </c>
      <c r="CX73" s="17">
        <v>0</v>
      </c>
      <c r="CY73" s="17">
        <v>0</v>
      </c>
      <c r="CZ73" s="15" t="str">
        <f t="shared" si="3"/>
        <v>James Wright</v>
      </c>
      <c r="DA73" s="15" t="e">
        <f>VLOOKUP(CZ73,[1]FINAL!$A$1:$AP$1000,MATCH("Element No.",[1]FINAL!$A$1:$AP$1,0),0)</f>
        <v>#N/A</v>
      </c>
      <c r="DB73" s="15"/>
      <c r="DC73" s="15"/>
      <c r="DD73" s="15"/>
      <c r="DE73" s="15"/>
      <c r="DF73" s="15"/>
    </row>
    <row r="74" spans="1:110" ht="53.25" thickBot="1">
      <c r="A74" s="18" t="b">
        <v>1</v>
      </c>
      <c r="B74" s="18" t="b">
        <v>0</v>
      </c>
      <c r="C74" s="17">
        <v>100</v>
      </c>
      <c r="D74" s="17">
        <v>100</v>
      </c>
      <c r="E74" s="17">
        <v>230046</v>
      </c>
      <c r="F74" s="17">
        <v>0</v>
      </c>
      <c r="G74" s="17">
        <v>0</v>
      </c>
      <c r="H74" s="17">
        <v>-1</v>
      </c>
      <c r="I74" s="17">
        <v>1</v>
      </c>
      <c r="J74" s="17">
        <v>0</v>
      </c>
      <c r="K74" s="17">
        <v>3</v>
      </c>
      <c r="L74" s="15">
        <v>0</v>
      </c>
      <c r="M74" s="15">
        <v>0.5</v>
      </c>
      <c r="N74" s="17">
        <v>2</v>
      </c>
      <c r="O74" s="15" t="s">
        <v>3614</v>
      </c>
      <c r="P74" s="15">
        <v>1</v>
      </c>
      <c r="Q74" s="17" t="e">
        <f t="shared" si="2"/>
        <v>#N/A</v>
      </c>
      <c r="R74" s="18" t="b">
        <v>0</v>
      </c>
      <c r="S74" s="15"/>
      <c r="T74" s="15" t="s">
        <v>4110</v>
      </c>
      <c r="U74" s="17">
        <v>49</v>
      </c>
      <c r="V74" s="15" t="s">
        <v>3615</v>
      </c>
      <c r="W74" s="15">
        <v>1.7</v>
      </c>
      <c r="X74" s="18" t="b">
        <v>0</v>
      </c>
      <c r="Y74" s="15" t="s">
        <v>3616</v>
      </c>
      <c r="Z74" s="15">
        <v>0.1</v>
      </c>
      <c r="AA74" s="18" t="b">
        <v>0</v>
      </c>
      <c r="AB74" s="15"/>
      <c r="AC74" s="15" t="s">
        <v>519</v>
      </c>
      <c r="AD74" s="17">
        <v>2</v>
      </c>
      <c r="AE74" s="17">
        <v>7</v>
      </c>
      <c r="AF74" s="17">
        <v>35</v>
      </c>
      <c r="AG74" s="17">
        <v>29269</v>
      </c>
      <c r="AH74" s="17">
        <v>0</v>
      </c>
      <c r="AI74" s="17">
        <v>25967</v>
      </c>
      <c r="AJ74" s="17">
        <v>0</v>
      </c>
      <c r="AK74" s="15">
        <v>0.2</v>
      </c>
      <c r="AL74" s="15">
        <v>7.1</v>
      </c>
      <c r="AM74" s="15" t="s">
        <v>3614</v>
      </c>
      <c r="AN74" s="15" t="s">
        <v>3614</v>
      </c>
      <c r="AO74" s="17">
        <v>30</v>
      </c>
      <c r="AP74" s="68">
        <v>46050</v>
      </c>
      <c r="AQ74" s="68">
        <v>35924</v>
      </c>
      <c r="AR74" s="18" t="b">
        <v>0</v>
      </c>
      <c r="AS74" s="15" t="s">
        <v>3617</v>
      </c>
      <c r="AT74" s="17">
        <v>913</v>
      </c>
      <c r="AU74" s="17">
        <v>1</v>
      </c>
      <c r="AV74" s="17">
        <v>1</v>
      </c>
      <c r="AW74" s="17">
        <v>1</v>
      </c>
      <c r="AX74" s="17">
        <v>15</v>
      </c>
      <c r="AY74" s="17">
        <v>0</v>
      </c>
      <c r="AZ74" s="17">
        <v>0</v>
      </c>
      <c r="BA74" s="17">
        <v>0</v>
      </c>
      <c r="BB74" s="17">
        <v>3</v>
      </c>
      <c r="BC74" s="17">
        <v>0</v>
      </c>
      <c r="BD74" s="17">
        <v>0</v>
      </c>
      <c r="BE74" s="17">
        <v>0</v>
      </c>
      <c r="BF74" s="17">
        <v>220</v>
      </c>
      <c r="BG74" s="15">
        <v>201.6</v>
      </c>
      <c r="BH74" s="15">
        <v>294.3</v>
      </c>
      <c r="BI74" s="15">
        <v>94</v>
      </c>
      <c r="BJ74" s="15">
        <v>59.1</v>
      </c>
      <c r="BK74" s="17">
        <v>31</v>
      </c>
      <c r="BL74" s="17">
        <v>52</v>
      </c>
      <c r="BM74" s="17">
        <v>22</v>
      </c>
      <c r="BN74" s="17">
        <v>105</v>
      </c>
      <c r="BO74" s="17">
        <v>12</v>
      </c>
      <c r="BP74" s="15">
        <v>0.53</v>
      </c>
      <c r="BQ74" s="15">
        <v>1.42</v>
      </c>
      <c r="BR74" s="15">
        <v>1.95</v>
      </c>
      <c r="BS74" s="15">
        <v>13.24</v>
      </c>
      <c r="BT74" s="17">
        <v>1</v>
      </c>
      <c r="BU74" s="15"/>
      <c r="BV74" s="15"/>
      <c r="BW74" s="15"/>
      <c r="BX74" s="15"/>
      <c r="BY74" s="15"/>
      <c r="BZ74" s="15"/>
      <c r="CA74" s="17">
        <v>310</v>
      </c>
      <c r="CB74" s="17">
        <v>133</v>
      </c>
      <c r="CC74" s="17">
        <v>149</v>
      </c>
      <c r="CD74" s="17">
        <v>98</v>
      </c>
      <c r="CE74" s="17">
        <v>297</v>
      </c>
      <c r="CF74" s="17">
        <v>157</v>
      </c>
      <c r="CG74" s="17">
        <v>271</v>
      </c>
      <c r="CH74" s="17">
        <v>136</v>
      </c>
      <c r="CI74" s="17">
        <v>0.05</v>
      </c>
      <c r="CJ74" s="17">
        <v>0</v>
      </c>
      <c r="CK74" s="17">
        <v>0.14000000000000001</v>
      </c>
      <c r="CL74" s="17">
        <v>0.19</v>
      </c>
      <c r="CM74" s="17">
        <v>1.31</v>
      </c>
      <c r="CN74" s="17">
        <v>1.48</v>
      </c>
      <c r="CO74" s="17">
        <v>310</v>
      </c>
      <c r="CP74" s="17">
        <v>192</v>
      </c>
      <c r="CQ74" s="17">
        <v>285</v>
      </c>
      <c r="CR74" s="17">
        <v>126</v>
      </c>
      <c r="CS74" s="17">
        <v>404</v>
      </c>
      <c r="CT74" s="17">
        <v>174</v>
      </c>
      <c r="CU74" s="17">
        <v>529</v>
      </c>
      <c r="CV74" s="17">
        <v>193</v>
      </c>
      <c r="CW74" s="17">
        <v>1.18</v>
      </c>
      <c r="CX74" s="17">
        <v>0.1</v>
      </c>
      <c r="CY74" s="17">
        <v>10.35</v>
      </c>
      <c r="CZ74" s="15" t="str">
        <f t="shared" si="3"/>
        <v>Douglas Luiz Soares de Paulo</v>
      </c>
      <c r="DA74" s="15" t="e">
        <f>VLOOKUP(CZ74,[1]FINAL!$A$1:$AP$1000,MATCH("Element No.",[1]FINAL!$A$1:$AP$1,0),0)</f>
        <v>#N/A</v>
      </c>
      <c r="DB74" s="15"/>
      <c r="DC74" s="15"/>
      <c r="DD74" s="15"/>
      <c r="DE74" s="15"/>
      <c r="DF74" s="15"/>
    </row>
    <row r="75" spans="1:110" ht="66" thickBot="1">
      <c r="A75" s="18" t="b">
        <v>1</v>
      </c>
      <c r="B75" s="18" t="b">
        <v>0</v>
      </c>
      <c r="C75" s="17">
        <v>0</v>
      </c>
      <c r="D75" s="17">
        <v>0</v>
      </c>
      <c r="E75" s="17">
        <v>569577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2</v>
      </c>
      <c r="L75" s="15">
        <v>0</v>
      </c>
      <c r="M75" s="15">
        <v>0</v>
      </c>
      <c r="N75" s="17">
        <v>0</v>
      </c>
      <c r="O75" s="15" t="s">
        <v>3673</v>
      </c>
      <c r="P75" s="15">
        <v>0</v>
      </c>
      <c r="Q75" s="17" t="e">
        <f t="shared" si="2"/>
        <v>#N/A</v>
      </c>
      <c r="R75" s="18" t="b">
        <v>0</v>
      </c>
      <c r="S75" s="15" t="s">
        <v>4025</v>
      </c>
      <c r="T75" s="15" t="s">
        <v>4026</v>
      </c>
      <c r="U75" s="17">
        <v>40</v>
      </c>
      <c r="V75" s="15" t="s">
        <v>3674</v>
      </c>
      <c r="W75" s="15">
        <v>0</v>
      </c>
      <c r="X75" s="18" t="b">
        <v>0</v>
      </c>
      <c r="Y75" s="15" t="s">
        <v>3675</v>
      </c>
      <c r="Z75" s="15">
        <v>0.1</v>
      </c>
      <c r="AA75" s="18" t="b">
        <v>0</v>
      </c>
      <c r="AB75" s="15"/>
      <c r="AC75" s="15" t="s">
        <v>3257</v>
      </c>
      <c r="AD75" s="17">
        <v>2</v>
      </c>
      <c r="AE75" s="17">
        <v>7</v>
      </c>
      <c r="AF75" s="17">
        <v>0</v>
      </c>
      <c r="AG75" s="17">
        <v>8943</v>
      </c>
      <c r="AH75" s="17">
        <v>0</v>
      </c>
      <c r="AI75" s="17">
        <v>10853</v>
      </c>
      <c r="AJ75" s="17">
        <v>0</v>
      </c>
      <c r="AK75" s="15">
        <v>0</v>
      </c>
      <c r="AL75" s="15">
        <v>0</v>
      </c>
      <c r="AM75" s="15" t="s">
        <v>3675</v>
      </c>
      <c r="AN75" s="15"/>
      <c r="AO75" s="17">
        <v>241</v>
      </c>
      <c r="AP75" s="68">
        <v>45558</v>
      </c>
      <c r="AQ75" s="68">
        <v>38992</v>
      </c>
      <c r="AR75" s="18" t="b">
        <v>0</v>
      </c>
      <c r="AS75" s="15" t="s">
        <v>3676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5">
        <v>0</v>
      </c>
      <c r="BH75" s="15">
        <v>0</v>
      </c>
      <c r="BI75" s="15">
        <v>0</v>
      </c>
      <c r="BJ75" s="15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5">
        <v>0</v>
      </c>
      <c r="BQ75" s="15">
        <v>0</v>
      </c>
      <c r="BR75" s="15">
        <v>0</v>
      </c>
      <c r="BS75" s="15">
        <v>0</v>
      </c>
      <c r="BT75" s="15"/>
      <c r="BU75" s="15"/>
      <c r="BV75" s="15"/>
      <c r="BW75" s="15"/>
      <c r="BX75" s="15"/>
      <c r="BY75" s="15"/>
      <c r="BZ75" s="15"/>
      <c r="CA75" s="17">
        <v>624</v>
      </c>
      <c r="CB75" s="17">
        <v>234</v>
      </c>
      <c r="CC75" s="17">
        <v>616</v>
      </c>
      <c r="CD75" s="17">
        <v>233</v>
      </c>
      <c r="CE75" s="17">
        <v>586</v>
      </c>
      <c r="CF75" s="17">
        <v>230</v>
      </c>
      <c r="CG75" s="17">
        <v>627</v>
      </c>
      <c r="CH75" s="17">
        <v>234</v>
      </c>
      <c r="CI75" s="17">
        <v>0</v>
      </c>
      <c r="CJ75" s="17">
        <v>0</v>
      </c>
      <c r="CK75" s="17">
        <v>0</v>
      </c>
      <c r="CL75" s="17">
        <v>0</v>
      </c>
      <c r="CM75" s="17">
        <v>0</v>
      </c>
      <c r="CN75" s="17">
        <v>0</v>
      </c>
      <c r="CO75" s="17">
        <v>733</v>
      </c>
      <c r="CP75" s="17">
        <v>193</v>
      </c>
      <c r="CQ75" s="17">
        <v>516</v>
      </c>
      <c r="CR75" s="17">
        <v>200</v>
      </c>
      <c r="CS75" s="17">
        <v>634</v>
      </c>
      <c r="CT75" s="17">
        <v>233</v>
      </c>
      <c r="CU75" s="17">
        <v>544</v>
      </c>
      <c r="CV75" s="17">
        <v>193</v>
      </c>
      <c r="CW75" s="17">
        <v>0</v>
      </c>
      <c r="CX75" s="17">
        <v>0</v>
      </c>
      <c r="CY75" s="17">
        <v>0</v>
      </c>
      <c r="CZ75" s="15" t="str">
        <f t="shared" si="3"/>
        <v>Triston Rowe</v>
      </c>
      <c r="DA75" s="15" t="e">
        <f>VLOOKUP(CZ75,[1]FINAL!$A$1:$AP$1000,MATCH("Element No.",[1]FINAL!$A$1:$AP$1,0),0)</f>
        <v>#N/A</v>
      </c>
      <c r="DB75" s="15"/>
      <c r="DC75" s="15"/>
      <c r="DD75" s="15"/>
      <c r="DE75" s="15"/>
      <c r="DF75" s="15"/>
    </row>
    <row r="76" spans="1:110" ht="27.75" thickBot="1">
      <c r="A76" s="18" t="b">
        <v>1</v>
      </c>
      <c r="B76" s="18" t="b">
        <v>0</v>
      </c>
      <c r="C76" s="15"/>
      <c r="D76" s="15"/>
      <c r="E76" s="17">
        <v>645618</v>
      </c>
      <c r="F76" s="17">
        <v>0</v>
      </c>
      <c r="G76" s="17">
        <v>0</v>
      </c>
      <c r="H76" s="17">
        <v>-2</v>
      </c>
      <c r="I76" s="17">
        <v>2</v>
      </c>
      <c r="J76" s="17">
        <v>0</v>
      </c>
      <c r="K76" s="17">
        <v>3</v>
      </c>
      <c r="L76" s="15">
        <v>-0.5</v>
      </c>
      <c r="M76" s="15">
        <v>-0.5</v>
      </c>
      <c r="N76" s="17">
        <v>0</v>
      </c>
      <c r="O76" s="15" t="s">
        <v>1412</v>
      </c>
      <c r="P76" s="15">
        <v>0</v>
      </c>
      <c r="Q76" s="17">
        <f t="shared" si="2"/>
        <v>50</v>
      </c>
      <c r="R76" s="18" t="b">
        <v>0</v>
      </c>
      <c r="S76" s="15"/>
      <c r="T76" s="15"/>
      <c r="U76" s="17">
        <v>43</v>
      </c>
      <c r="V76" s="15" t="s">
        <v>3677</v>
      </c>
      <c r="W76" s="15">
        <v>1</v>
      </c>
      <c r="X76" s="18" t="b">
        <v>0</v>
      </c>
      <c r="Y76" s="15" t="s">
        <v>3678</v>
      </c>
      <c r="Z76" s="15">
        <v>0.1</v>
      </c>
      <c r="AA76" s="18" t="b">
        <v>0</v>
      </c>
      <c r="AB76" s="15"/>
      <c r="AC76" s="15" t="s">
        <v>519</v>
      </c>
      <c r="AD76" s="17">
        <v>2</v>
      </c>
      <c r="AE76" s="17">
        <v>7</v>
      </c>
      <c r="AF76" s="17">
        <v>1</v>
      </c>
      <c r="AG76" s="17">
        <v>20893</v>
      </c>
      <c r="AH76" s="17">
        <v>0</v>
      </c>
      <c r="AI76" s="17">
        <v>12404</v>
      </c>
      <c r="AJ76" s="17">
        <v>0</v>
      </c>
      <c r="AK76" s="15">
        <v>0</v>
      </c>
      <c r="AL76" s="15">
        <v>0.2</v>
      </c>
      <c r="AM76" s="15" t="s">
        <v>3678</v>
      </c>
      <c r="AN76" s="15"/>
      <c r="AO76" s="17">
        <v>241</v>
      </c>
      <c r="AP76" s="68">
        <v>45666</v>
      </c>
      <c r="AQ76" s="68">
        <v>39511</v>
      </c>
      <c r="AR76" s="18" t="b">
        <v>0</v>
      </c>
      <c r="AS76" s="15" t="s">
        <v>3679</v>
      </c>
      <c r="AT76" s="17">
        <v>16</v>
      </c>
      <c r="AU76" s="17">
        <v>0</v>
      </c>
      <c r="AV76" s="17">
        <v>0</v>
      </c>
      <c r="AW76" s="17">
        <v>0</v>
      </c>
      <c r="AX76" s="17">
        <v>1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3</v>
      </c>
      <c r="BG76" s="15">
        <v>0</v>
      </c>
      <c r="BH76" s="15">
        <v>0.3</v>
      </c>
      <c r="BI76" s="15">
        <v>0</v>
      </c>
      <c r="BJ76" s="15">
        <v>0</v>
      </c>
      <c r="BK76" s="17">
        <v>0</v>
      </c>
      <c r="BL76" s="17">
        <v>1</v>
      </c>
      <c r="BM76" s="17">
        <v>0</v>
      </c>
      <c r="BN76" s="17">
        <v>1</v>
      </c>
      <c r="BO76" s="17">
        <v>0</v>
      </c>
      <c r="BP76" s="15">
        <v>0</v>
      </c>
      <c r="BQ76" s="15">
        <v>0</v>
      </c>
      <c r="BR76" s="15">
        <v>0</v>
      </c>
      <c r="BS76" s="15">
        <v>0.9</v>
      </c>
      <c r="BT76" s="15"/>
      <c r="BU76" s="15"/>
      <c r="BV76" s="15"/>
      <c r="BW76" s="15"/>
      <c r="BX76" s="15"/>
      <c r="BY76" s="15"/>
      <c r="BZ76" s="15"/>
      <c r="CA76" s="17">
        <v>672</v>
      </c>
      <c r="CB76" s="17">
        <v>254</v>
      </c>
      <c r="CC76" s="17">
        <v>497</v>
      </c>
      <c r="CD76" s="17">
        <v>241</v>
      </c>
      <c r="CE76" s="17">
        <v>645</v>
      </c>
      <c r="CF76" s="17">
        <v>248</v>
      </c>
      <c r="CG76" s="17">
        <v>674</v>
      </c>
      <c r="CH76" s="17">
        <v>256</v>
      </c>
      <c r="CI76" s="17">
        <v>0</v>
      </c>
      <c r="CJ76" s="17">
        <v>0</v>
      </c>
      <c r="CK76" s="17">
        <v>0</v>
      </c>
      <c r="CL76" s="17">
        <v>0</v>
      </c>
      <c r="CM76" s="17">
        <v>5.0599999999999996</v>
      </c>
      <c r="CN76" s="17">
        <v>5.62</v>
      </c>
      <c r="CO76" s="17">
        <v>631</v>
      </c>
      <c r="CP76" s="17">
        <v>377</v>
      </c>
      <c r="CQ76" s="17">
        <v>587</v>
      </c>
      <c r="CR76" s="17">
        <v>204</v>
      </c>
      <c r="CS76" s="17">
        <v>483</v>
      </c>
      <c r="CT76" s="17">
        <v>211</v>
      </c>
      <c r="CU76" s="17">
        <v>443</v>
      </c>
      <c r="CV76" s="17">
        <v>152</v>
      </c>
      <c r="CW76" s="17">
        <v>0</v>
      </c>
      <c r="CX76" s="17">
        <v>0</v>
      </c>
      <c r="CY76" s="17">
        <v>5.62</v>
      </c>
      <c r="CZ76" s="15" t="str">
        <f t="shared" si="3"/>
        <v>Bradley Burrowes</v>
      </c>
      <c r="DA76" s="15">
        <f>VLOOKUP(CZ76,[1]FINAL!$A$1:$AP$1000,MATCH("Element No.",[1]FINAL!$A$1:$AP$1,0),0)</f>
        <v>50</v>
      </c>
      <c r="DB76" s="15"/>
      <c r="DC76" s="15"/>
      <c r="DD76" s="15"/>
      <c r="DE76" s="15"/>
      <c r="DF76" s="15"/>
    </row>
    <row r="77" spans="1:110" ht="27.75" thickBot="1">
      <c r="A77" s="18" t="b">
        <v>1</v>
      </c>
      <c r="B77" s="18" t="b">
        <v>0</v>
      </c>
      <c r="C77" s="15"/>
      <c r="D77" s="15"/>
      <c r="E77" s="17">
        <v>564505</v>
      </c>
      <c r="F77" s="17">
        <v>0</v>
      </c>
      <c r="G77" s="17">
        <v>0</v>
      </c>
      <c r="H77" s="17">
        <v>-1</v>
      </c>
      <c r="I77" s="17">
        <v>1</v>
      </c>
      <c r="J77" s="17">
        <v>0</v>
      </c>
      <c r="K77" s="17">
        <v>1</v>
      </c>
      <c r="L77" s="15">
        <v>-0.5</v>
      </c>
      <c r="M77" s="15">
        <v>-0.5</v>
      </c>
      <c r="N77" s="17">
        <v>0</v>
      </c>
      <c r="O77" s="15" t="s">
        <v>751</v>
      </c>
      <c r="P77" s="15">
        <v>0</v>
      </c>
      <c r="Q77" s="17" t="e">
        <f t="shared" si="2"/>
        <v>#N/A</v>
      </c>
      <c r="R77" s="18" t="b">
        <v>0</v>
      </c>
      <c r="S77" s="15"/>
      <c r="T77" s="15"/>
      <c r="U77" s="17">
        <v>39</v>
      </c>
      <c r="V77" s="15" t="s">
        <v>3680</v>
      </c>
      <c r="W77" s="15">
        <v>0</v>
      </c>
      <c r="X77" s="18" t="b">
        <v>0</v>
      </c>
      <c r="Y77" s="15" t="s">
        <v>3681</v>
      </c>
      <c r="Z77" s="15">
        <v>0.6</v>
      </c>
      <c r="AA77" s="18" t="b">
        <v>0</v>
      </c>
      <c r="AB77" s="15"/>
      <c r="AC77" s="15" t="s">
        <v>519</v>
      </c>
      <c r="AD77" s="17">
        <v>2</v>
      </c>
      <c r="AE77" s="17">
        <v>7</v>
      </c>
      <c r="AF77" s="17">
        <v>0</v>
      </c>
      <c r="AG77" s="17">
        <v>95367</v>
      </c>
      <c r="AH77" s="17">
        <v>0</v>
      </c>
      <c r="AI77" s="17">
        <v>52276</v>
      </c>
      <c r="AJ77" s="17">
        <v>0</v>
      </c>
      <c r="AK77" s="15">
        <v>0</v>
      </c>
      <c r="AL77" s="15">
        <v>0</v>
      </c>
      <c r="AM77" s="15" t="s">
        <v>3681</v>
      </c>
      <c r="AN77" s="15"/>
      <c r="AO77" s="17">
        <v>241</v>
      </c>
      <c r="AP77" s="68">
        <v>45276</v>
      </c>
      <c r="AQ77" s="68">
        <v>39072</v>
      </c>
      <c r="AR77" s="18" t="b">
        <v>0</v>
      </c>
      <c r="AS77" s="15" t="s">
        <v>3682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5">
        <v>0</v>
      </c>
      <c r="BH77" s="15">
        <v>0</v>
      </c>
      <c r="BI77" s="15">
        <v>0</v>
      </c>
      <c r="BJ77" s="15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5">
        <v>0</v>
      </c>
      <c r="BQ77" s="15">
        <v>0</v>
      </c>
      <c r="BR77" s="15">
        <v>0</v>
      </c>
      <c r="BS77" s="15">
        <v>0</v>
      </c>
      <c r="BT77" s="15"/>
      <c r="BU77" s="15"/>
      <c r="BV77" s="15"/>
      <c r="BW77" s="15"/>
      <c r="BX77" s="15"/>
      <c r="BY77" s="15"/>
      <c r="BZ77" s="15"/>
      <c r="CA77" s="17">
        <v>573</v>
      </c>
      <c r="CB77" s="17">
        <v>63</v>
      </c>
      <c r="CC77" s="17">
        <v>559</v>
      </c>
      <c r="CD77" s="17">
        <v>47</v>
      </c>
      <c r="CE77" s="17">
        <v>528</v>
      </c>
      <c r="CF77" s="17">
        <v>32</v>
      </c>
      <c r="CG77" s="17">
        <v>576</v>
      </c>
      <c r="CH77" s="17">
        <v>63</v>
      </c>
      <c r="CI77" s="17">
        <v>0</v>
      </c>
      <c r="CJ77" s="17">
        <v>0</v>
      </c>
      <c r="CK77" s="17">
        <v>0</v>
      </c>
      <c r="CL77" s="17">
        <v>0</v>
      </c>
      <c r="CM77" s="17">
        <v>0</v>
      </c>
      <c r="CN77" s="17">
        <v>0</v>
      </c>
      <c r="CO77" s="17">
        <v>793</v>
      </c>
      <c r="CP77" s="17">
        <v>91</v>
      </c>
      <c r="CQ77" s="17">
        <v>456</v>
      </c>
      <c r="CR77" s="17">
        <v>53</v>
      </c>
      <c r="CS77" s="17">
        <v>584</v>
      </c>
      <c r="CT77" s="17">
        <v>63</v>
      </c>
      <c r="CU77" s="17">
        <v>257</v>
      </c>
      <c r="CV77" s="17">
        <v>35</v>
      </c>
      <c r="CW77" s="17">
        <v>0</v>
      </c>
      <c r="CX77" s="17">
        <v>0</v>
      </c>
      <c r="CY77" s="17">
        <v>0</v>
      </c>
      <c r="CZ77" s="15" t="str">
        <f t="shared" si="3"/>
        <v>Sam Proctor</v>
      </c>
      <c r="DA77" s="15" t="e">
        <f>VLOOKUP(CZ77,[1]FINAL!$A$1:$AP$1000,MATCH("Element No.",[1]FINAL!$A$1:$AP$1,0),0)</f>
        <v>#N/A</v>
      </c>
      <c r="DB77" s="15"/>
      <c r="DC77" s="15"/>
      <c r="DD77" s="15"/>
      <c r="DE77" s="15"/>
      <c r="DF77" s="15"/>
    </row>
    <row r="78" spans="1:110" ht="27.75" thickBot="1">
      <c r="A78" s="18" t="b">
        <v>1</v>
      </c>
      <c r="B78" s="18" t="b">
        <v>0</v>
      </c>
      <c r="C78" s="15"/>
      <c r="D78" s="15"/>
      <c r="E78" s="17">
        <v>534836</v>
      </c>
      <c r="F78" s="17">
        <v>0</v>
      </c>
      <c r="G78" s="17">
        <v>0</v>
      </c>
      <c r="H78" s="17">
        <v>-1</v>
      </c>
      <c r="I78" s="17">
        <v>1</v>
      </c>
      <c r="J78" s="17">
        <v>0</v>
      </c>
      <c r="K78" s="17">
        <v>2</v>
      </c>
      <c r="L78" s="15">
        <v>-0.5</v>
      </c>
      <c r="M78" s="15">
        <v>-0.5</v>
      </c>
      <c r="N78" s="17">
        <v>0</v>
      </c>
      <c r="O78" s="15" t="s">
        <v>3734</v>
      </c>
      <c r="P78" s="15">
        <v>0</v>
      </c>
      <c r="Q78" s="17" t="e">
        <f t="shared" si="2"/>
        <v>#N/A</v>
      </c>
      <c r="R78" s="18" t="b">
        <v>0</v>
      </c>
      <c r="S78" s="15"/>
      <c r="T78" s="15"/>
      <c r="U78" s="17">
        <v>39</v>
      </c>
      <c r="V78" s="15" t="s">
        <v>3735</v>
      </c>
      <c r="W78" s="15">
        <v>0</v>
      </c>
      <c r="X78" s="18" t="b">
        <v>0</v>
      </c>
      <c r="Y78" s="15" t="s">
        <v>364</v>
      </c>
      <c r="Z78" s="15">
        <v>0.2</v>
      </c>
      <c r="AA78" s="18" t="b">
        <v>0</v>
      </c>
      <c r="AB78" s="15"/>
      <c r="AC78" s="15" t="s">
        <v>519</v>
      </c>
      <c r="AD78" s="17">
        <v>2</v>
      </c>
      <c r="AE78" s="17">
        <v>7</v>
      </c>
      <c r="AF78" s="17">
        <v>0</v>
      </c>
      <c r="AG78" s="17">
        <v>34014</v>
      </c>
      <c r="AH78" s="17">
        <v>0</v>
      </c>
      <c r="AI78" s="17">
        <v>24439</v>
      </c>
      <c r="AJ78" s="17">
        <v>0</v>
      </c>
      <c r="AK78" s="15">
        <v>0</v>
      </c>
      <c r="AL78" s="15">
        <v>0</v>
      </c>
      <c r="AM78" s="15" t="s">
        <v>364</v>
      </c>
      <c r="AN78" s="15"/>
      <c r="AO78" s="17">
        <v>241</v>
      </c>
      <c r="AP78" s="68">
        <v>45899</v>
      </c>
      <c r="AQ78" s="68">
        <v>38631</v>
      </c>
      <c r="AR78" s="18" t="b">
        <v>0</v>
      </c>
      <c r="AS78" s="15" t="s">
        <v>3736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5">
        <v>0</v>
      </c>
      <c r="BH78" s="15">
        <v>0</v>
      </c>
      <c r="BI78" s="15">
        <v>0</v>
      </c>
      <c r="BJ78" s="15">
        <v>0</v>
      </c>
      <c r="BK78" s="17">
        <v>0</v>
      </c>
      <c r="BL78" s="17">
        <v>0</v>
      </c>
      <c r="BM78" s="17">
        <v>0</v>
      </c>
      <c r="BN78" s="17">
        <v>0</v>
      </c>
      <c r="BO78" s="17">
        <v>0</v>
      </c>
      <c r="BP78" s="15">
        <v>0</v>
      </c>
      <c r="BQ78" s="15">
        <v>0</v>
      </c>
      <c r="BR78" s="15">
        <v>0</v>
      </c>
      <c r="BS78" s="15">
        <v>0</v>
      </c>
      <c r="BT78" s="15"/>
      <c r="BU78" s="15"/>
      <c r="BV78" s="15"/>
      <c r="BW78" s="15"/>
      <c r="BX78" s="15"/>
      <c r="BY78" s="15"/>
      <c r="BZ78" s="15"/>
      <c r="CA78" s="17">
        <v>570</v>
      </c>
      <c r="CB78" s="17">
        <v>207</v>
      </c>
      <c r="CC78" s="17">
        <v>556</v>
      </c>
      <c r="CD78" s="17">
        <v>206</v>
      </c>
      <c r="CE78" s="17">
        <v>525</v>
      </c>
      <c r="CF78" s="17">
        <v>202</v>
      </c>
      <c r="CG78" s="17">
        <v>573</v>
      </c>
      <c r="CH78" s="17">
        <v>207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790</v>
      </c>
      <c r="CP78" s="17">
        <v>228</v>
      </c>
      <c r="CQ78" s="17">
        <v>453</v>
      </c>
      <c r="CR78" s="17">
        <v>168</v>
      </c>
      <c r="CS78" s="17">
        <v>581</v>
      </c>
      <c r="CT78" s="17">
        <v>207</v>
      </c>
      <c r="CU78" s="17">
        <v>389</v>
      </c>
      <c r="CV78" s="17">
        <v>142</v>
      </c>
      <c r="CW78" s="17">
        <v>0</v>
      </c>
      <c r="CX78" s="17">
        <v>0</v>
      </c>
      <c r="CY78" s="17">
        <v>0</v>
      </c>
      <c r="CZ78" s="15" t="str">
        <f t="shared" si="3"/>
        <v>Travis Patterson</v>
      </c>
      <c r="DA78" s="15" t="e">
        <f>VLOOKUP(CZ78,[1]FINAL!$A$1:$AP$1000,MATCH("Element No.",[1]FINAL!$A$1:$AP$1,0),0)</f>
        <v>#N/A</v>
      </c>
      <c r="DB78" s="15"/>
      <c r="DC78" s="15"/>
      <c r="DD78" s="15"/>
      <c r="DE78" s="15"/>
      <c r="DF78" s="15"/>
    </row>
    <row r="79" spans="1:110" ht="40.5" thickBot="1">
      <c r="A79" s="18" t="b">
        <v>1</v>
      </c>
      <c r="B79" s="18" t="b">
        <v>0</v>
      </c>
      <c r="C79" s="17">
        <v>100</v>
      </c>
      <c r="D79" s="17">
        <v>100</v>
      </c>
      <c r="E79" s="17">
        <v>184667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2</v>
      </c>
      <c r="L79" s="15">
        <v>0.3</v>
      </c>
      <c r="M79" s="15">
        <v>0.7</v>
      </c>
      <c r="N79" s="17">
        <v>2</v>
      </c>
      <c r="O79" s="15" t="s">
        <v>3737</v>
      </c>
      <c r="P79" s="15">
        <v>1.2</v>
      </c>
      <c r="Q79" s="17">
        <f t="shared" si="2"/>
        <v>37</v>
      </c>
      <c r="R79" s="18" t="b">
        <v>0</v>
      </c>
      <c r="S79" s="15"/>
      <c r="T79" s="15" t="s">
        <v>4008</v>
      </c>
      <c r="U79" s="17">
        <v>45</v>
      </c>
      <c r="V79" s="15" t="s">
        <v>3738</v>
      </c>
      <c r="W79" s="15">
        <v>1.7</v>
      </c>
      <c r="X79" s="18" t="b">
        <v>0</v>
      </c>
      <c r="Y79" s="15" t="s">
        <v>3739</v>
      </c>
      <c r="Z79" s="15">
        <v>0.1</v>
      </c>
      <c r="AA79" s="18" t="b">
        <v>0</v>
      </c>
      <c r="AB79" s="15"/>
      <c r="AC79" s="15" t="s">
        <v>519</v>
      </c>
      <c r="AD79" s="17">
        <v>2</v>
      </c>
      <c r="AE79" s="17">
        <v>7</v>
      </c>
      <c r="AF79" s="17">
        <v>29</v>
      </c>
      <c r="AG79" s="17">
        <v>22854</v>
      </c>
      <c r="AH79" s="17">
        <v>0</v>
      </c>
      <c r="AI79" s="17">
        <v>16638</v>
      </c>
      <c r="AJ79" s="17">
        <v>0</v>
      </c>
      <c r="AK79" s="15">
        <v>0.3</v>
      </c>
      <c r="AL79" s="15">
        <v>6.4</v>
      </c>
      <c r="AM79" s="15" t="s">
        <v>3739</v>
      </c>
      <c r="AN79" s="15"/>
      <c r="AO79" s="17">
        <v>206</v>
      </c>
      <c r="AP79" s="68">
        <v>45901</v>
      </c>
      <c r="AQ79" s="68">
        <v>34532</v>
      </c>
      <c r="AR79" s="18" t="b">
        <v>0</v>
      </c>
      <c r="AS79" s="15" t="s">
        <v>3740</v>
      </c>
      <c r="AT79" s="17">
        <v>942</v>
      </c>
      <c r="AU79" s="17">
        <v>0</v>
      </c>
      <c r="AV79" s="17">
        <v>1</v>
      </c>
      <c r="AW79" s="17">
        <v>1</v>
      </c>
      <c r="AX79" s="17">
        <v>15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124</v>
      </c>
      <c r="BG79" s="15">
        <v>167.8</v>
      </c>
      <c r="BH79" s="15">
        <v>36.6</v>
      </c>
      <c r="BI79" s="15">
        <v>22</v>
      </c>
      <c r="BJ79" s="15">
        <v>22.7</v>
      </c>
      <c r="BK79" s="17">
        <v>47</v>
      </c>
      <c r="BL79" s="17">
        <v>19</v>
      </c>
      <c r="BM79" s="17">
        <v>7</v>
      </c>
      <c r="BN79" s="17">
        <v>54</v>
      </c>
      <c r="BO79" s="17">
        <v>11</v>
      </c>
      <c r="BP79" s="15">
        <v>0.28000000000000003</v>
      </c>
      <c r="BQ79" s="15">
        <v>0.1</v>
      </c>
      <c r="BR79" s="15">
        <v>0.38</v>
      </c>
      <c r="BS79" s="15">
        <v>15.93</v>
      </c>
      <c r="BT79" s="15"/>
      <c r="BU79" s="15"/>
      <c r="BV79" s="15"/>
      <c r="BW79" s="15"/>
      <c r="BX79" s="15"/>
      <c r="BY79" s="15"/>
      <c r="BZ79" s="15"/>
      <c r="CA79" s="17">
        <v>331</v>
      </c>
      <c r="CB79" s="17">
        <v>127</v>
      </c>
      <c r="CC79" s="17">
        <v>388</v>
      </c>
      <c r="CD79" s="17">
        <v>139</v>
      </c>
      <c r="CE79" s="17">
        <v>398</v>
      </c>
      <c r="CF79" s="17">
        <v>142</v>
      </c>
      <c r="CG79" s="17">
        <v>390</v>
      </c>
      <c r="CH79" s="17">
        <v>137</v>
      </c>
      <c r="CI79" s="17">
        <v>0.03</v>
      </c>
      <c r="CJ79" s="17">
        <v>0</v>
      </c>
      <c r="CK79" s="17">
        <v>0.01</v>
      </c>
      <c r="CL79" s="17">
        <v>0.04</v>
      </c>
      <c r="CM79" s="17">
        <v>1.52</v>
      </c>
      <c r="CN79" s="17">
        <v>1.43</v>
      </c>
      <c r="CO79" s="17">
        <v>418</v>
      </c>
      <c r="CP79" s="17">
        <v>78</v>
      </c>
      <c r="CQ79" s="17">
        <v>250</v>
      </c>
      <c r="CR79" s="17">
        <v>93</v>
      </c>
      <c r="CS79" s="17">
        <v>397</v>
      </c>
      <c r="CT79" s="17">
        <v>145</v>
      </c>
      <c r="CU79" s="17">
        <v>484</v>
      </c>
      <c r="CV79" s="17">
        <v>176</v>
      </c>
      <c r="CW79" s="17">
        <v>1.05</v>
      </c>
      <c r="CX79" s="17">
        <v>0.1</v>
      </c>
      <c r="CY79" s="17">
        <v>5.16</v>
      </c>
      <c r="CZ79" s="15" t="str">
        <f t="shared" si="3"/>
        <v>Victor Lindelöf</v>
      </c>
      <c r="DA79" s="15">
        <f>VLOOKUP(CZ79,[1]FINAL!$A$1:$AP$1000,MATCH("Element No.",[1]FINAL!$A$1:$AP$1,0),0)</f>
        <v>37</v>
      </c>
      <c r="DB79" s="15"/>
      <c r="DC79" s="15"/>
      <c r="DD79" s="15"/>
      <c r="DE79" s="15"/>
      <c r="DF79" s="15"/>
    </row>
    <row r="80" spans="1:110" ht="27.75" thickBot="1">
      <c r="A80" s="18" t="b">
        <v>1</v>
      </c>
      <c r="B80" s="18" t="b">
        <v>0</v>
      </c>
      <c r="C80" s="15"/>
      <c r="D80" s="15"/>
      <c r="E80" s="17">
        <v>577285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3</v>
      </c>
      <c r="L80" s="15">
        <v>-0.5</v>
      </c>
      <c r="M80" s="15">
        <v>-0.5</v>
      </c>
      <c r="N80" s="17">
        <v>0</v>
      </c>
      <c r="O80" s="15" t="s">
        <v>1047</v>
      </c>
      <c r="P80" s="15">
        <v>0</v>
      </c>
      <c r="Q80" s="17">
        <f t="shared" si="2"/>
        <v>51</v>
      </c>
      <c r="R80" s="18" t="b">
        <v>0</v>
      </c>
      <c r="S80" s="15"/>
      <c r="T80" s="15"/>
      <c r="U80" s="17">
        <v>45</v>
      </c>
      <c r="V80" s="15" t="s">
        <v>4146</v>
      </c>
      <c r="W80" s="15">
        <v>1</v>
      </c>
      <c r="X80" s="18" t="b">
        <v>0</v>
      </c>
      <c r="Y80" s="15" t="s">
        <v>4147</v>
      </c>
      <c r="Z80" s="15">
        <v>0</v>
      </c>
      <c r="AA80" s="18" t="b">
        <v>0</v>
      </c>
      <c r="AB80" s="15"/>
      <c r="AC80" s="15" t="s">
        <v>519</v>
      </c>
      <c r="AD80" s="17">
        <v>2</v>
      </c>
      <c r="AE80" s="17">
        <v>7</v>
      </c>
      <c r="AF80" s="17">
        <v>2</v>
      </c>
      <c r="AG80" s="17">
        <v>1438</v>
      </c>
      <c r="AH80" s="17">
        <v>0</v>
      </c>
      <c r="AI80" s="17">
        <v>920</v>
      </c>
      <c r="AJ80" s="17">
        <v>0</v>
      </c>
      <c r="AK80" s="15">
        <v>0</v>
      </c>
      <c r="AL80" s="15">
        <v>0.4</v>
      </c>
      <c r="AM80" s="16" t="s">
        <v>4148</v>
      </c>
      <c r="AN80" s="15"/>
      <c r="AO80" s="17">
        <v>241</v>
      </c>
      <c r="AP80" s="68">
        <v>45874</v>
      </c>
      <c r="AQ80" s="68">
        <v>39145</v>
      </c>
      <c r="AR80" s="18" t="b">
        <v>0</v>
      </c>
      <c r="AS80" s="15" t="s">
        <v>4149</v>
      </c>
      <c r="AT80" s="17">
        <v>25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5</v>
      </c>
      <c r="BG80" s="15">
        <v>0</v>
      </c>
      <c r="BH80" s="15">
        <v>1.7</v>
      </c>
      <c r="BI80" s="15">
        <v>2</v>
      </c>
      <c r="BJ80" s="15">
        <v>0.3</v>
      </c>
      <c r="BK80" s="17">
        <v>0</v>
      </c>
      <c r="BL80" s="17">
        <v>1</v>
      </c>
      <c r="BM80" s="17">
        <v>0</v>
      </c>
      <c r="BN80" s="17">
        <v>1</v>
      </c>
      <c r="BO80" s="17">
        <v>0</v>
      </c>
      <c r="BP80" s="15">
        <v>0.04</v>
      </c>
      <c r="BQ80" s="15">
        <v>0.01</v>
      </c>
      <c r="BR80" s="15">
        <v>0.05</v>
      </c>
      <c r="BS80" s="15">
        <v>0.61</v>
      </c>
      <c r="BT80" s="15"/>
      <c r="BU80" s="15"/>
      <c r="BV80" s="15"/>
      <c r="BW80" s="15"/>
      <c r="BX80" s="15"/>
      <c r="BY80" s="15"/>
      <c r="BZ80" s="15"/>
      <c r="CA80" s="17">
        <v>750</v>
      </c>
      <c r="CB80" s="17">
        <v>311</v>
      </c>
      <c r="CC80" s="17">
        <v>483</v>
      </c>
      <c r="CD80" s="17">
        <v>233</v>
      </c>
      <c r="CE80" s="17">
        <v>464</v>
      </c>
      <c r="CF80" s="17">
        <v>228</v>
      </c>
      <c r="CG80" s="17">
        <v>520</v>
      </c>
      <c r="CH80" s="17">
        <v>237</v>
      </c>
      <c r="CI80" s="17">
        <v>0.14000000000000001</v>
      </c>
      <c r="CJ80" s="17">
        <v>0</v>
      </c>
      <c r="CK80" s="17">
        <v>0.04</v>
      </c>
      <c r="CL80" s="17">
        <v>0.18</v>
      </c>
      <c r="CM80" s="17">
        <v>2.2000000000000002</v>
      </c>
      <c r="CN80" s="17">
        <v>0</v>
      </c>
      <c r="CO80" s="17">
        <v>487</v>
      </c>
      <c r="CP80" s="17">
        <v>298</v>
      </c>
      <c r="CQ80" s="17">
        <v>680</v>
      </c>
      <c r="CR80" s="17">
        <v>266</v>
      </c>
      <c r="CS80" s="17">
        <v>498</v>
      </c>
      <c r="CT80" s="17">
        <v>224</v>
      </c>
      <c r="CU80" s="17">
        <v>747</v>
      </c>
      <c r="CV80" s="17">
        <v>316</v>
      </c>
      <c r="CW80" s="17">
        <v>0</v>
      </c>
      <c r="CX80" s="17">
        <v>0</v>
      </c>
      <c r="CY80" s="17">
        <v>3.6</v>
      </c>
      <c r="CZ80" s="15" t="str">
        <f t="shared" si="3"/>
        <v>George Hemmings</v>
      </c>
      <c r="DA80" s="15">
        <f>VLOOKUP(CZ80,[1]FINAL!$A$1:$AP$1000,MATCH("Element No.",[1]FINAL!$A$1:$AP$1,0),0)</f>
        <v>51</v>
      </c>
      <c r="DB80" s="15"/>
      <c r="DC80" s="15"/>
      <c r="DD80" s="15"/>
      <c r="DE80" s="15"/>
      <c r="DF80" s="15"/>
    </row>
    <row r="81" spans="1:110" ht="40.5" thickBot="1">
      <c r="A81" s="18" t="b">
        <v>1</v>
      </c>
      <c r="B81" s="18" t="b">
        <v>0</v>
      </c>
      <c r="C81" s="15"/>
      <c r="D81" s="15"/>
      <c r="E81" s="17">
        <v>516875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1</v>
      </c>
      <c r="L81" s="15">
        <v>-0.5</v>
      </c>
      <c r="M81" s="15">
        <v>-0.5</v>
      </c>
      <c r="N81" s="17">
        <v>0</v>
      </c>
      <c r="O81" s="15" t="s">
        <v>4176</v>
      </c>
      <c r="P81" s="15">
        <v>0</v>
      </c>
      <c r="Q81" s="17" t="e">
        <f t="shared" si="2"/>
        <v>#N/A</v>
      </c>
      <c r="R81" s="18" t="b">
        <v>0</v>
      </c>
      <c r="S81" s="15"/>
      <c r="T81" s="15"/>
      <c r="U81" s="17">
        <v>40</v>
      </c>
      <c r="V81" s="15" t="s">
        <v>4177</v>
      </c>
      <c r="W81" s="15">
        <v>0</v>
      </c>
      <c r="X81" s="18" t="b">
        <v>0</v>
      </c>
      <c r="Y81" s="15" t="s">
        <v>4178</v>
      </c>
      <c r="Z81" s="15">
        <v>0</v>
      </c>
      <c r="AA81" s="18" t="b">
        <v>0</v>
      </c>
      <c r="AB81" s="15"/>
      <c r="AC81" s="15" t="s">
        <v>519</v>
      </c>
      <c r="AD81" s="17">
        <v>2</v>
      </c>
      <c r="AE81" s="17">
        <v>7</v>
      </c>
      <c r="AF81" s="17">
        <v>0</v>
      </c>
      <c r="AG81" s="17">
        <v>1543</v>
      </c>
      <c r="AH81" s="17">
        <v>0</v>
      </c>
      <c r="AI81" s="17">
        <v>1132</v>
      </c>
      <c r="AJ81" s="17">
        <v>0</v>
      </c>
      <c r="AK81" s="15">
        <v>0</v>
      </c>
      <c r="AL81" s="15">
        <v>0</v>
      </c>
      <c r="AM81" s="15" t="s">
        <v>4178</v>
      </c>
      <c r="AN81" s="15"/>
      <c r="AO81" s="17">
        <v>244</v>
      </c>
      <c r="AP81" s="68">
        <v>45993</v>
      </c>
      <c r="AQ81" s="68">
        <v>38239</v>
      </c>
      <c r="AR81" s="18" t="b">
        <v>0</v>
      </c>
      <c r="AS81" s="15" t="s">
        <v>4179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5">
        <v>0</v>
      </c>
      <c r="BH81" s="15">
        <v>0</v>
      </c>
      <c r="BI81" s="15">
        <v>0</v>
      </c>
      <c r="BJ81" s="15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5">
        <v>0</v>
      </c>
      <c r="BQ81" s="15">
        <v>0</v>
      </c>
      <c r="BR81" s="15">
        <v>0</v>
      </c>
      <c r="BS81" s="15">
        <v>0</v>
      </c>
      <c r="BT81" s="15"/>
      <c r="BU81" s="15"/>
      <c r="BV81" s="15"/>
      <c r="BW81" s="15"/>
      <c r="BX81" s="15"/>
      <c r="BY81" s="15"/>
      <c r="BZ81" s="15"/>
      <c r="CA81" s="17">
        <v>614</v>
      </c>
      <c r="CB81" s="17">
        <v>84</v>
      </c>
      <c r="CC81" s="17">
        <v>606</v>
      </c>
      <c r="CD81" s="17">
        <v>74</v>
      </c>
      <c r="CE81" s="17">
        <v>575</v>
      </c>
      <c r="CF81" s="17">
        <v>59</v>
      </c>
      <c r="CG81" s="17">
        <v>617</v>
      </c>
      <c r="CH81" s="17">
        <v>84</v>
      </c>
      <c r="CI81" s="17">
        <v>0</v>
      </c>
      <c r="CJ81" s="17">
        <v>0</v>
      </c>
      <c r="CK81" s="17">
        <v>0</v>
      </c>
      <c r="CL81" s="17">
        <v>0</v>
      </c>
      <c r="CM81" s="17">
        <v>0</v>
      </c>
      <c r="CN81" s="17">
        <v>0</v>
      </c>
      <c r="CO81" s="17">
        <v>722</v>
      </c>
      <c r="CP81" s="17">
        <v>63</v>
      </c>
      <c r="CQ81" s="17">
        <v>505</v>
      </c>
      <c r="CR81" s="17">
        <v>77</v>
      </c>
      <c r="CS81" s="17">
        <v>624</v>
      </c>
      <c r="CT81" s="17">
        <v>84</v>
      </c>
      <c r="CU81" s="17">
        <v>704</v>
      </c>
      <c r="CV81" s="17">
        <v>83</v>
      </c>
      <c r="CW81" s="17">
        <v>0</v>
      </c>
      <c r="CX81" s="17">
        <v>0</v>
      </c>
      <c r="CY81" s="17">
        <v>0</v>
      </c>
      <c r="CZ81" s="15" t="str">
        <f t="shared" si="3"/>
        <v>Ronnie Hollingshead</v>
      </c>
      <c r="DA81" s="15" t="e">
        <f>VLOOKUP(CZ81,[1]FINAL!$A$1:$AP$1000,MATCH("Element No.",[1]FINAL!$A$1:$AP$1,0),0)</f>
        <v>#N/A</v>
      </c>
      <c r="DB81" s="15"/>
      <c r="DC81" s="15"/>
      <c r="DD81" s="15"/>
      <c r="DE81" s="15"/>
      <c r="DF81" s="15"/>
    </row>
    <row r="82" spans="1:110" ht="27.75" thickBot="1">
      <c r="A82" s="18" t="b">
        <v>1</v>
      </c>
      <c r="B82" s="18" t="b">
        <v>0</v>
      </c>
      <c r="C82" s="15"/>
      <c r="D82" s="15"/>
      <c r="E82" s="17">
        <v>664015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2</v>
      </c>
      <c r="L82" s="15">
        <v>-0.5</v>
      </c>
      <c r="M82" s="15">
        <v>-0.5</v>
      </c>
      <c r="N82" s="17">
        <v>0</v>
      </c>
      <c r="O82" s="15" t="s">
        <v>579</v>
      </c>
      <c r="P82" s="15">
        <v>0</v>
      </c>
      <c r="Q82" s="17" t="e">
        <f t="shared" si="2"/>
        <v>#N/A</v>
      </c>
      <c r="R82" s="18" t="b">
        <v>0</v>
      </c>
      <c r="S82" s="15"/>
      <c r="T82" s="15"/>
      <c r="U82" s="17">
        <v>40</v>
      </c>
      <c r="V82" s="15" t="s">
        <v>4233</v>
      </c>
      <c r="W82" s="15">
        <v>0</v>
      </c>
      <c r="X82" s="18" t="b">
        <v>0</v>
      </c>
      <c r="Y82" s="15" t="s">
        <v>4234</v>
      </c>
      <c r="Z82" s="15">
        <v>0</v>
      </c>
      <c r="AA82" s="18" t="b">
        <v>0</v>
      </c>
      <c r="AB82" s="15"/>
      <c r="AC82" s="15" t="s">
        <v>519</v>
      </c>
      <c r="AD82" s="17">
        <v>2</v>
      </c>
      <c r="AE82" s="17">
        <v>7</v>
      </c>
      <c r="AF82" s="17">
        <v>0</v>
      </c>
      <c r="AG82" s="17">
        <v>852</v>
      </c>
      <c r="AH82" s="17">
        <v>0</v>
      </c>
      <c r="AI82" s="17">
        <v>816</v>
      </c>
      <c r="AJ82" s="17">
        <v>0</v>
      </c>
      <c r="AK82" s="15">
        <v>0</v>
      </c>
      <c r="AL82" s="15">
        <v>0</v>
      </c>
      <c r="AM82" s="15" t="s">
        <v>4235</v>
      </c>
      <c r="AN82" s="15"/>
      <c r="AO82" s="17">
        <v>241</v>
      </c>
      <c r="AP82" s="68">
        <v>46011</v>
      </c>
      <c r="AQ82" s="68">
        <v>39416</v>
      </c>
      <c r="AR82" s="18" t="b">
        <v>0</v>
      </c>
      <c r="AS82" s="15" t="s">
        <v>4236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5">
        <v>0</v>
      </c>
      <c r="BH82" s="15">
        <v>0</v>
      </c>
      <c r="BI82" s="15">
        <v>0</v>
      </c>
      <c r="BJ82" s="15">
        <v>0</v>
      </c>
      <c r="BK82" s="17">
        <v>0</v>
      </c>
      <c r="BL82" s="17">
        <v>0</v>
      </c>
      <c r="BM82" s="17">
        <v>0</v>
      </c>
      <c r="BN82" s="17">
        <v>0</v>
      </c>
      <c r="BO82" s="17">
        <v>0</v>
      </c>
      <c r="BP82" s="15">
        <v>0</v>
      </c>
      <c r="BQ82" s="15">
        <v>0</v>
      </c>
      <c r="BR82" s="15">
        <v>0</v>
      </c>
      <c r="BS82" s="15">
        <v>0</v>
      </c>
      <c r="BT82" s="15"/>
      <c r="BU82" s="15"/>
      <c r="BV82" s="15"/>
      <c r="BW82" s="15"/>
      <c r="BX82" s="15"/>
      <c r="BY82" s="15"/>
      <c r="BZ82" s="15"/>
      <c r="CA82" s="17">
        <v>644</v>
      </c>
      <c r="CB82" s="17">
        <v>252</v>
      </c>
      <c r="CC82" s="17">
        <v>636</v>
      </c>
      <c r="CD82" s="17">
        <v>251</v>
      </c>
      <c r="CE82" s="17">
        <v>607</v>
      </c>
      <c r="CF82" s="17">
        <v>249</v>
      </c>
      <c r="CG82" s="17">
        <v>647</v>
      </c>
      <c r="CH82" s="17">
        <v>252</v>
      </c>
      <c r="CI82" s="17">
        <v>0</v>
      </c>
      <c r="CJ82" s="17">
        <v>0</v>
      </c>
      <c r="CK82" s="17">
        <v>0</v>
      </c>
      <c r="CL82" s="17">
        <v>0</v>
      </c>
      <c r="CM82" s="17">
        <v>0</v>
      </c>
      <c r="CN82" s="17">
        <v>0</v>
      </c>
      <c r="CO82" s="17">
        <v>757</v>
      </c>
      <c r="CP82" s="17">
        <v>215</v>
      </c>
      <c r="CQ82" s="17">
        <v>539</v>
      </c>
      <c r="CR82" s="17">
        <v>221</v>
      </c>
      <c r="CS82" s="17">
        <v>654</v>
      </c>
      <c r="CT82" s="17">
        <v>251</v>
      </c>
      <c r="CU82" s="17">
        <v>685</v>
      </c>
      <c r="CV82" s="17">
        <v>244</v>
      </c>
      <c r="CW82" s="17">
        <v>0</v>
      </c>
      <c r="CX82" s="17">
        <v>0</v>
      </c>
      <c r="CY82" s="17">
        <v>0</v>
      </c>
      <c r="CZ82" s="15" t="str">
        <f t="shared" si="3"/>
        <v>Leon Routh</v>
      </c>
      <c r="DA82" s="15" t="e">
        <f>VLOOKUP(CZ82,[1]FINAL!$A$1:$AP$1000,MATCH("Element No.",[1]FINAL!$A$1:$AP$1,0),0)</f>
        <v>#N/A</v>
      </c>
      <c r="DB82" s="15"/>
      <c r="DC82" s="15"/>
      <c r="DD82" s="15"/>
      <c r="DE82" s="15"/>
      <c r="DF82" s="15"/>
    </row>
    <row r="83" spans="1:110" ht="17.25" thickBot="1">
      <c r="A83" s="18" t="b">
        <v>1</v>
      </c>
      <c r="B83" s="18" t="b">
        <v>0</v>
      </c>
      <c r="C83" s="15"/>
      <c r="D83" s="15"/>
      <c r="E83" s="17">
        <v>618027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2</v>
      </c>
      <c r="L83" s="15">
        <v>-0.5</v>
      </c>
      <c r="M83" s="15">
        <v>-0.5</v>
      </c>
      <c r="N83" s="17">
        <v>0</v>
      </c>
      <c r="O83" s="15" t="s">
        <v>4350</v>
      </c>
      <c r="P83" s="15">
        <v>0</v>
      </c>
      <c r="Q83" s="17" t="e">
        <f t="shared" si="2"/>
        <v>#N/A</v>
      </c>
      <c r="R83" s="18" t="b">
        <v>0</v>
      </c>
      <c r="S83" s="15"/>
      <c r="T83" s="15"/>
      <c r="U83" s="17">
        <v>40</v>
      </c>
      <c r="V83" s="15" t="s">
        <v>4351</v>
      </c>
      <c r="W83" s="15">
        <v>0</v>
      </c>
      <c r="X83" s="18" t="b">
        <v>0</v>
      </c>
      <c r="Y83" s="15" t="s">
        <v>4352</v>
      </c>
      <c r="Z83" s="15">
        <v>0</v>
      </c>
      <c r="AA83" s="18" t="b">
        <v>0</v>
      </c>
      <c r="AB83" s="15"/>
      <c r="AC83" s="15" t="s">
        <v>519</v>
      </c>
      <c r="AD83" s="17">
        <v>2</v>
      </c>
      <c r="AE83" s="17">
        <v>7</v>
      </c>
      <c r="AF83" s="17">
        <v>0</v>
      </c>
      <c r="AG83" s="17">
        <v>1057</v>
      </c>
      <c r="AH83" s="17">
        <v>0</v>
      </c>
      <c r="AI83" s="17">
        <v>727</v>
      </c>
      <c r="AJ83" s="17">
        <v>0</v>
      </c>
      <c r="AK83" s="15">
        <v>0</v>
      </c>
      <c r="AL83" s="15">
        <v>0</v>
      </c>
      <c r="AM83" s="15" t="s">
        <v>4352</v>
      </c>
      <c r="AN83" s="15"/>
      <c r="AO83" s="17">
        <v>241</v>
      </c>
      <c r="AP83" s="68">
        <v>46024</v>
      </c>
      <c r="AQ83" s="68">
        <v>39163</v>
      </c>
      <c r="AR83" s="18" t="b">
        <v>0</v>
      </c>
      <c r="AS83" s="15" t="s">
        <v>4353</v>
      </c>
      <c r="AT83" s="17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5">
        <v>0</v>
      </c>
      <c r="BH83" s="15">
        <v>0</v>
      </c>
      <c r="BI83" s="15">
        <v>0</v>
      </c>
      <c r="BJ83" s="15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5">
        <v>0</v>
      </c>
      <c r="BQ83" s="15">
        <v>0</v>
      </c>
      <c r="BR83" s="15">
        <v>0</v>
      </c>
      <c r="BS83" s="15">
        <v>0</v>
      </c>
      <c r="BT83" s="15"/>
      <c r="BU83" s="15"/>
      <c r="BV83" s="15"/>
      <c r="BW83" s="15"/>
      <c r="BX83" s="15"/>
      <c r="BY83" s="15"/>
      <c r="BZ83" s="15"/>
      <c r="CA83" s="17">
        <v>637</v>
      </c>
      <c r="CB83" s="17">
        <v>246</v>
      </c>
      <c r="CC83" s="17">
        <v>629</v>
      </c>
      <c r="CD83" s="17">
        <v>245</v>
      </c>
      <c r="CE83" s="17">
        <v>599</v>
      </c>
      <c r="CF83" s="17">
        <v>242</v>
      </c>
      <c r="CG83" s="17">
        <v>640</v>
      </c>
      <c r="CH83" s="17">
        <v>246</v>
      </c>
      <c r="CI83" s="17">
        <v>0</v>
      </c>
      <c r="CJ83" s="17">
        <v>0</v>
      </c>
      <c r="CK83" s="17">
        <v>0</v>
      </c>
      <c r="CL83" s="17">
        <v>0</v>
      </c>
      <c r="CM83" s="17">
        <v>0</v>
      </c>
      <c r="CN83" s="17">
        <v>0</v>
      </c>
      <c r="CO83" s="17">
        <v>748</v>
      </c>
      <c r="CP83" s="17">
        <v>207</v>
      </c>
      <c r="CQ83" s="17">
        <v>531</v>
      </c>
      <c r="CR83" s="17">
        <v>214</v>
      </c>
      <c r="CS83" s="17">
        <v>647</v>
      </c>
      <c r="CT83" s="17">
        <v>245</v>
      </c>
      <c r="CU83" s="17">
        <v>692</v>
      </c>
      <c r="CV83" s="17">
        <v>246</v>
      </c>
      <c r="CW83" s="17">
        <v>0</v>
      </c>
      <c r="CX83" s="17">
        <v>0</v>
      </c>
      <c r="CY83" s="17">
        <v>0</v>
      </c>
      <c r="CZ83" s="15" t="str">
        <f t="shared" si="3"/>
        <v>TJ Carroll</v>
      </c>
      <c r="DA83" s="15" t="e">
        <f>VLOOKUP(CZ83,[1]FINAL!$A$1:$AP$1000,MATCH("Element No.",[1]FINAL!$A$1:$AP$1,0),0)</f>
        <v>#N/A</v>
      </c>
      <c r="DB83" s="15"/>
      <c r="DC83" s="15"/>
      <c r="DD83" s="15"/>
      <c r="DE83" s="15"/>
      <c r="DF83" s="15"/>
    </row>
    <row r="84" spans="1:110" ht="66" thickBot="1">
      <c r="A84" s="18" t="b">
        <v>1</v>
      </c>
      <c r="B84" s="18" t="b">
        <v>0</v>
      </c>
      <c r="C84" s="17">
        <v>0</v>
      </c>
      <c r="D84" s="17">
        <v>0</v>
      </c>
      <c r="E84" s="17">
        <v>653481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3</v>
      </c>
      <c r="L84" s="15">
        <v>0</v>
      </c>
      <c r="M84" s="15">
        <v>0</v>
      </c>
      <c r="N84" s="17">
        <v>0</v>
      </c>
      <c r="O84" s="15" t="s">
        <v>4409</v>
      </c>
      <c r="P84" s="15">
        <v>0</v>
      </c>
      <c r="Q84" s="17">
        <f t="shared" si="2"/>
        <v>52</v>
      </c>
      <c r="R84" s="18" t="b">
        <v>0</v>
      </c>
      <c r="S84" s="15" t="s">
        <v>5060</v>
      </c>
      <c r="T84" s="15" t="s">
        <v>5061</v>
      </c>
      <c r="U84" s="17">
        <v>50</v>
      </c>
      <c r="V84" s="15" t="s">
        <v>4410</v>
      </c>
      <c r="W84" s="15">
        <v>1</v>
      </c>
      <c r="X84" s="18" t="b">
        <v>0</v>
      </c>
      <c r="Y84" s="15" t="s">
        <v>4411</v>
      </c>
      <c r="Z84" s="15">
        <v>0</v>
      </c>
      <c r="AA84" s="18" t="b">
        <v>0</v>
      </c>
      <c r="AB84" s="15"/>
      <c r="AC84" s="15" t="s">
        <v>543</v>
      </c>
      <c r="AD84" s="17">
        <v>2</v>
      </c>
      <c r="AE84" s="17">
        <v>7</v>
      </c>
      <c r="AF84" s="17">
        <v>3</v>
      </c>
      <c r="AG84" s="17">
        <v>433</v>
      </c>
      <c r="AH84" s="17">
        <v>0</v>
      </c>
      <c r="AI84" s="17">
        <v>320</v>
      </c>
      <c r="AJ84" s="17">
        <v>0</v>
      </c>
      <c r="AK84" s="15">
        <v>0</v>
      </c>
      <c r="AL84" s="15">
        <v>0.6</v>
      </c>
      <c r="AM84" s="15" t="s">
        <v>4412</v>
      </c>
      <c r="AN84" s="15" t="s">
        <v>4752</v>
      </c>
      <c r="AO84" s="17">
        <v>30</v>
      </c>
      <c r="AP84" s="68">
        <v>46023</v>
      </c>
      <c r="AQ84" s="68">
        <v>38842</v>
      </c>
      <c r="AR84" s="18" t="b">
        <v>0</v>
      </c>
      <c r="AS84" s="15" t="s">
        <v>4413</v>
      </c>
      <c r="AT84" s="17">
        <v>47</v>
      </c>
      <c r="AU84" s="17">
        <v>0</v>
      </c>
      <c r="AV84" s="17">
        <v>0</v>
      </c>
      <c r="AW84" s="17">
        <v>0</v>
      </c>
      <c r="AX84" s="17">
        <v>2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11</v>
      </c>
      <c r="BG84" s="15">
        <v>3.2</v>
      </c>
      <c r="BH84" s="15">
        <v>3.5</v>
      </c>
      <c r="BI84" s="15">
        <v>10</v>
      </c>
      <c r="BJ84" s="15">
        <v>1.5</v>
      </c>
      <c r="BK84" s="17">
        <v>1</v>
      </c>
      <c r="BL84" s="17">
        <v>3</v>
      </c>
      <c r="BM84" s="17">
        <v>0</v>
      </c>
      <c r="BN84" s="17">
        <v>4</v>
      </c>
      <c r="BO84" s="17">
        <v>0</v>
      </c>
      <c r="BP84" s="15">
        <v>0.05</v>
      </c>
      <c r="BQ84" s="15">
        <v>0.05</v>
      </c>
      <c r="BR84" s="15">
        <v>0.1</v>
      </c>
      <c r="BS84" s="15">
        <v>1.87</v>
      </c>
      <c r="BT84" s="15"/>
      <c r="BU84" s="15"/>
      <c r="BV84" s="15"/>
      <c r="BW84" s="15"/>
      <c r="BX84" s="15"/>
      <c r="BY84" s="15"/>
      <c r="BZ84" s="15"/>
      <c r="CA84" s="17">
        <v>505</v>
      </c>
      <c r="CB84" s="17">
        <v>230</v>
      </c>
      <c r="CC84" s="17">
        <v>469</v>
      </c>
      <c r="CD84" s="17">
        <v>224</v>
      </c>
      <c r="CE84" s="17">
        <v>428</v>
      </c>
      <c r="CF84" s="17">
        <v>209</v>
      </c>
      <c r="CG84" s="17">
        <v>498</v>
      </c>
      <c r="CH84" s="17">
        <v>227</v>
      </c>
      <c r="CI84" s="17">
        <v>0.1</v>
      </c>
      <c r="CJ84" s="17">
        <v>0</v>
      </c>
      <c r="CK84" s="17">
        <v>0.1</v>
      </c>
      <c r="CL84" s="17">
        <v>0.2</v>
      </c>
      <c r="CM84" s="17">
        <v>3.58</v>
      </c>
      <c r="CN84" s="17">
        <v>3.83</v>
      </c>
      <c r="CO84" s="17">
        <v>281</v>
      </c>
      <c r="CP84" s="17">
        <v>173</v>
      </c>
      <c r="CQ84" s="17">
        <v>781</v>
      </c>
      <c r="CR84" s="17">
        <v>338</v>
      </c>
      <c r="CS84" s="17">
        <v>513</v>
      </c>
      <c r="CT84" s="17">
        <v>235</v>
      </c>
      <c r="CU84" s="17">
        <v>788</v>
      </c>
      <c r="CV84" s="17">
        <v>340</v>
      </c>
      <c r="CW84" s="17">
        <v>0</v>
      </c>
      <c r="CX84" s="17">
        <v>0</v>
      </c>
      <c r="CY84" s="17">
        <v>7.66</v>
      </c>
      <c r="CZ84" s="15" t="str">
        <f t="shared" si="3"/>
        <v>Alysson Edward Franco da Rocha dos Santos</v>
      </c>
      <c r="DA84" s="15">
        <f>VLOOKUP(CZ84,[1]FINAL!$A$1:$AP$1000,MATCH("Element No.",[1]FINAL!$A$1:$AP$1,0),0)</f>
        <v>52</v>
      </c>
      <c r="DB84" s="15"/>
      <c r="DC84" s="15"/>
      <c r="DD84" s="15"/>
      <c r="DE84" s="15"/>
      <c r="DF84" s="15"/>
    </row>
    <row r="85" spans="1:110" ht="27.75" thickBot="1">
      <c r="A85" s="18" t="b">
        <v>1</v>
      </c>
      <c r="B85" s="18" t="b">
        <v>0</v>
      </c>
      <c r="C85" s="15"/>
      <c r="D85" s="15"/>
      <c r="E85" s="17">
        <v>173879</v>
      </c>
      <c r="F85" s="17">
        <v>0</v>
      </c>
      <c r="G85" s="17">
        <v>0</v>
      </c>
      <c r="H85" s="17">
        <v>-3</v>
      </c>
      <c r="I85" s="17">
        <v>3</v>
      </c>
      <c r="J85" s="17">
        <v>0</v>
      </c>
      <c r="K85" s="17">
        <v>4</v>
      </c>
      <c r="L85" s="15">
        <v>0</v>
      </c>
      <c r="M85" s="15">
        <v>-0.3</v>
      </c>
      <c r="N85" s="17">
        <v>0</v>
      </c>
      <c r="O85" s="15" t="s">
        <v>4603</v>
      </c>
      <c r="P85" s="15">
        <v>0.2</v>
      </c>
      <c r="Q85" s="17">
        <f t="shared" si="2"/>
        <v>56</v>
      </c>
      <c r="R85" s="18" t="b">
        <v>0</v>
      </c>
      <c r="S85" s="15"/>
      <c r="T85" s="15"/>
      <c r="U85" s="17">
        <v>57</v>
      </c>
      <c r="V85" s="15" t="s">
        <v>4604</v>
      </c>
      <c r="W85" s="15">
        <v>1.9</v>
      </c>
      <c r="X85" s="18" t="b">
        <v>0</v>
      </c>
      <c r="Y85" s="15" t="s">
        <v>4605</v>
      </c>
      <c r="Z85" s="15">
        <v>0.2</v>
      </c>
      <c r="AA85" s="18" t="b">
        <v>0</v>
      </c>
      <c r="AB85" s="15"/>
      <c r="AC85" s="15" t="s">
        <v>519</v>
      </c>
      <c r="AD85" s="17">
        <v>2</v>
      </c>
      <c r="AE85" s="17">
        <v>7</v>
      </c>
      <c r="AF85" s="17">
        <v>23</v>
      </c>
      <c r="AG85" s="17">
        <v>92819</v>
      </c>
      <c r="AH85" s="17">
        <v>0</v>
      </c>
      <c r="AI85" s="17">
        <v>76337</v>
      </c>
      <c r="AJ85" s="17">
        <v>0</v>
      </c>
      <c r="AK85" s="15">
        <v>0</v>
      </c>
      <c r="AL85" s="15">
        <v>4</v>
      </c>
      <c r="AM85" s="15" t="s">
        <v>4605</v>
      </c>
      <c r="AN85" s="15"/>
      <c r="AO85" s="17">
        <v>241</v>
      </c>
      <c r="AP85" s="68">
        <v>46049</v>
      </c>
      <c r="AQ85" s="68">
        <v>35705</v>
      </c>
      <c r="AR85" s="18" t="b">
        <v>0</v>
      </c>
      <c r="AS85" s="15" t="s">
        <v>4606</v>
      </c>
      <c r="AT85" s="17">
        <v>278</v>
      </c>
      <c r="AU85" s="17">
        <v>2</v>
      </c>
      <c r="AV85" s="17">
        <v>0</v>
      </c>
      <c r="AW85" s="17">
        <v>0</v>
      </c>
      <c r="AX85" s="17">
        <v>8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2</v>
      </c>
      <c r="BF85" s="17">
        <v>93</v>
      </c>
      <c r="BG85" s="15">
        <v>87.2</v>
      </c>
      <c r="BH85" s="15">
        <v>49.2</v>
      </c>
      <c r="BI85" s="15">
        <v>136</v>
      </c>
      <c r="BJ85" s="15">
        <v>27.1</v>
      </c>
      <c r="BK85" s="17">
        <v>3</v>
      </c>
      <c r="BL85" s="17">
        <v>6</v>
      </c>
      <c r="BM85" s="17">
        <v>4</v>
      </c>
      <c r="BN85" s="17">
        <v>13</v>
      </c>
      <c r="BO85" s="17">
        <v>2</v>
      </c>
      <c r="BP85" s="15">
        <v>2.0499999999999998</v>
      </c>
      <c r="BQ85" s="15">
        <v>0.36</v>
      </c>
      <c r="BR85" s="15">
        <v>2.41</v>
      </c>
      <c r="BS85" s="15">
        <v>5.12</v>
      </c>
      <c r="BT85" s="15"/>
      <c r="BU85" s="15"/>
      <c r="BV85" s="15"/>
      <c r="BW85" s="15"/>
      <c r="BX85" s="15"/>
      <c r="BY85" s="15"/>
      <c r="BZ85" s="15"/>
      <c r="CA85" s="17">
        <v>401</v>
      </c>
      <c r="CB85" s="17">
        <v>46</v>
      </c>
      <c r="CC85" s="17">
        <v>371</v>
      </c>
      <c r="CD85" s="17">
        <v>47</v>
      </c>
      <c r="CE85" s="17">
        <v>244</v>
      </c>
      <c r="CF85" s="17">
        <v>47</v>
      </c>
      <c r="CG85" s="17">
        <v>378</v>
      </c>
      <c r="CH85" s="17">
        <v>47</v>
      </c>
      <c r="CI85" s="17">
        <v>0.66</v>
      </c>
      <c r="CJ85" s="17">
        <v>0</v>
      </c>
      <c r="CK85" s="17">
        <v>0.12</v>
      </c>
      <c r="CL85" s="17">
        <v>0.78</v>
      </c>
      <c r="CM85" s="17">
        <v>1.66</v>
      </c>
      <c r="CN85" s="17">
        <v>2.59</v>
      </c>
      <c r="CO85" s="17">
        <v>112</v>
      </c>
      <c r="CP85" s="17">
        <v>32</v>
      </c>
      <c r="CQ85" s="17">
        <v>395</v>
      </c>
      <c r="CR85" s="17">
        <v>52</v>
      </c>
      <c r="CS85" s="17">
        <v>368</v>
      </c>
      <c r="CT85" s="17">
        <v>41</v>
      </c>
      <c r="CU85" s="17">
        <v>413</v>
      </c>
      <c r="CV85" s="17">
        <v>61</v>
      </c>
      <c r="CW85" s="17">
        <v>0.65</v>
      </c>
      <c r="CX85" s="17">
        <v>0</v>
      </c>
      <c r="CY85" s="17">
        <v>4.21</v>
      </c>
      <c r="CZ85" s="15" t="str">
        <f t="shared" si="3"/>
        <v>Tammy Abraham</v>
      </c>
      <c r="DA85" s="15">
        <f>VLOOKUP(CZ85,[1]FINAL!$A$1:$AP$1000,MATCH("Element No.",[1]FINAL!$A$1:$AP$1,0),0)</f>
        <v>56</v>
      </c>
      <c r="DB85" s="15"/>
      <c r="DC85" s="15"/>
      <c r="DD85" s="15"/>
      <c r="DE85" s="15"/>
      <c r="DF85" s="15"/>
    </row>
    <row r="86" spans="1:110" ht="17.25" thickBot="1">
      <c r="A86" s="18" t="b">
        <v>1</v>
      </c>
      <c r="B86" s="18" t="b">
        <v>0</v>
      </c>
      <c r="C86" s="15"/>
      <c r="D86" s="15"/>
      <c r="E86" s="17">
        <v>518030</v>
      </c>
      <c r="F86" s="17">
        <v>0</v>
      </c>
      <c r="G86" s="17">
        <v>0</v>
      </c>
      <c r="H86" s="17">
        <v>-3</v>
      </c>
      <c r="I86" s="17">
        <v>3</v>
      </c>
      <c r="J86" s="17">
        <v>0</v>
      </c>
      <c r="K86" s="17">
        <v>1</v>
      </c>
      <c r="L86" s="15">
        <v>1.3</v>
      </c>
      <c r="M86" s="15">
        <v>1.8</v>
      </c>
      <c r="N86" s="17">
        <v>3</v>
      </c>
      <c r="O86" s="15" t="s">
        <v>993</v>
      </c>
      <c r="P86" s="15">
        <v>1.8</v>
      </c>
      <c r="Q86" s="17" t="e">
        <f t="shared" si="2"/>
        <v>#N/A</v>
      </c>
      <c r="R86" s="18" t="b">
        <v>0</v>
      </c>
      <c r="S86" s="15"/>
      <c r="T86" s="15"/>
      <c r="U86" s="17">
        <v>42</v>
      </c>
      <c r="V86" s="15" t="s">
        <v>2203</v>
      </c>
      <c r="W86" s="15">
        <v>2.2999999999999998</v>
      </c>
      <c r="X86" s="18" t="b">
        <v>0</v>
      </c>
      <c r="Y86" s="15" t="s">
        <v>2204</v>
      </c>
      <c r="Z86" s="15">
        <v>0.2</v>
      </c>
      <c r="AA86" s="18" t="b">
        <v>0</v>
      </c>
      <c r="AB86" s="15"/>
      <c r="AC86" s="15" t="s">
        <v>519</v>
      </c>
      <c r="AD86" s="17">
        <v>3</v>
      </c>
      <c r="AE86" s="17">
        <v>90</v>
      </c>
      <c r="AF86" s="17">
        <v>7</v>
      </c>
      <c r="AG86" s="17">
        <v>20012</v>
      </c>
      <c r="AH86" s="17">
        <v>0</v>
      </c>
      <c r="AI86" s="17">
        <v>19233</v>
      </c>
      <c r="AJ86" s="17">
        <v>0</v>
      </c>
      <c r="AK86" s="15">
        <v>0.4</v>
      </c>
      <c r="AL86" s="15">
        <v>1.7</v>
      </c>
      <c r="AM86" s="15" t="s">
        <v>2205</v>
      </c>
      <c r="AN86" s="15"/>
      <c r="AO86" s="17">
        <v>80</v>
      </c>
      <c r="AP86" s="68">
        <v>45833</v>
      </c>
      <c r="AQ86" s="68">
        <v>38153</v>
      </c>
      <c r="AR86" s="18" t="b">
        <v>0</v>
      </c>
      <c r="AS86" s="15" t="s">
        <v>2206</v>
      </c>
      <c r="AT86" s="17">
        <v>270</v>
      </c>
      <c r="AU86" s="17">
        <v>0</v>
      </c>
      <c r="AV86" s="17">
        <v>0</v>
      </c>
      <c r="AW86" s="17">
        <v>0</v>
      </c>
      <c r="AX86" s="17">
        <v>4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10</v>
      </c>
      <c r="BE86" s="17">
        <v>0</v>
      </c>
      <c r="BF86" s="17">
        <v>39</v>
      </c>
      <c r="BG86" s="15">
        <v>76.8</v>
      </c>
      <c r="BH86" s="15">
        <v>10</v>
      </c>
      <c r="BI86" s="15">
        <v>0</v>
      </c>
      <c r="BJ86" s="15">
        <v>8.6999999999999993</v>
      </c>
      <c r="BK86" s="17">
        <v>4</v>
      </c>
      <c r="BL86" s="17">
        <v>21</v>
      </c>
      <c r="BM86" s="17">
        <v>0</v>
      </c>
      <c r="BN86" s="17">
        <v>0</v>
      </c>
      <c r="BO86" s="17">
        <v>3</v>
      </c>
      <c r="BP86" s="15">
        <v>0</v>
      </c>
      <c r="BQ86" s="15">
        <v>0</v>
      </c>
      <c r="BR86" s="15">
        <v>0</v>
      </c>
      <c r="BS86" s="15">
        <v>4.82</v>
      </c>
      <c r="BT86" s="15"/>
      <c r="BU86" s="15"/>
      <c r="BV86" s="15"/>
      <c r="BW86" s="15"/>
      <c r="BX86" s="15"/>
      <c r="BY86" s="15"/>
      <c r="BZ86" s="15"/>
      <c r="CA86" s="17">
        <v>408</v>
      </c>
      <c r="CB86" s="17">
        <v>32</v>
      </c>
      <c r="CC86" s="17">
        <v>441</v>
      </c>
      <c r="CD86" s="17">
        <v>12</v>
      </c>
      <c r="CE86" s="17">
        <v>621</v>
      </c>
      <c r="CF86" s="17">
        <v>74</v>
      </c>
      <c r="CG86" s="17">
        <v>441</v>
      </c>
      <c r="CH86" s="17">
        <v>30</v>
      </c>
      <c r="CI86" s="17">
        <v>0</v>
      </c>
      <c r="CJ86" s="17">
        <v>3.33</v>
      </c>
      <c r="CK86" s="17">
        <v>0</v>
      </c>
      <c r="CL86" s="17">
        <v>0</v>
      </c>
      <c r="CM86" s="17">
        <v>1.61</v>
      </c>
      <c r="CN86" s="17">
        <v>1.33</v>
      </c>
      <c r="CO86" s="17">
        <v>652</v>
      </c>
      <c r="CP86" s="17">
        <v>35</v>
      </c>
      <c r="CQ86" s="17">
        <v>196</v>
      </c>
      <c r="CR86" s="17">
        <v>16</v>
      </c>
      <c r="CS86" s="17">
        <v>304</v>
      </c>
      <c r="CT86" s="17">
        <v>30</v>
      </c>
      <c r="CU86" s="17">
        <v>381</v>
      </c>
      <c r="CV86" s="17">
        <v>54</v>
      </c>
      <c r="CW86" s="17">
        <v>1</v>
      </c>
      <c r="CX86" s="17">
        <v>0</v>
      </c>
      <c r="CY86" s="17">
        <v>0</v>
      </c>
      <c r="CZ86" s="15" t="str">
        <f t="shared" si="3"/>
        <v>Max Weiß</v>
      </c>
      <c r="DA86" s="15" t="e">
        <f>VLOOKUP(CZ86,[1]FINAL!$A$1:$AP$1000,MATCH("Element No.",[1]FINAL!$A$1:$AP$1,0),0)</f>
        <v>#N/A</v>
      </c>
      <c r="DB86" s="15"/>
      <c r="DC86" s="15"/>
      <c r="DD86" s="15"/>
      <c r="DE86" s="15"/>
      <c r="DF86" s="15"/>
    </row>
    <row r="87" spans="1:110" ht="66" thickBot="1">
      <c r="A87" s="18" t="b">
        <v>1</v>
      </c>
      <c r="B87" s="18" t="b">
        <v>0</v>
      </c>
      <c r="C87" s="17">
        <v>0</v>
      </c>
      <c r="D87" s="17">
        <v>0</v>
      </c>
      <c r="E87" s="17">
        <v>489571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1</v>
      </c>
      <c r="L87" s="15">
        <v>0</v>
      </c>
      <c r="M87" s="15">
        <v>0</v>
      </c>
      <c r="N87" s="17">
        <v>0</v>
      </c>
      <c r="O87" s="15" t="s">
        <v>2207</v>
      </c>
      <c r="P87" s="15">
        <v>0</v>
      </c>
      <c r="Q87" s="17" t="e">
        <f t="shared" si="2"/>
        <v>#N/A</v>
      </c>
      <c r="R87" s="18" t="b">
        <v>0</v>
      </c>
      <c r="S87" s="15" t="s">
        <v>3796</v>
      </c>
      <c r="T87" s="15" t="s">
        <v>3797</v>
      </c>
      <c r="U87" s="17">
        <v>40</v>
      </c>
      <c r="V87" s="15" t="s">
        <v>2208</v>
      </c>
      <c r="W87" s="15">
        <v>0</v>
      </c>
      <c r="X87" s="18" t="b">
        <v>0</v>
      </c>
      <c r="Y87" s="15" t="s">
        <v>2209</v>
      </c>
      <c r="Z87" s="15">
        <v>0.2</v>
      </c>
      <c r="AA87" s="18" t="b">
        <v>0</v>
      </c>
      <c r="AB87" s="15"/>
      <c r="AC87" s="15" t="s">
        <v>3257</v>
      </c>
      <c r="AD87" s="17">
        <v>3</v>
      </c>
      <c r="AE87" s="17">
        <v>90</v>
      </c>
      <c r="AF87" s="17">
        <v>0</v>
      </c>
      <c r="AG87" s="17">
        <v>4943</v>
      </c>
      <c r="AH87" s="17">
        <v>0</v>
      </c>
      <c r="AI87" s="17">
        <v>34808</v>
      </c>
      <c r="AJ87" s="17">
        <v>0</v>
      </c>
      <c r="AK87" s="15">
        <v>0</v>
      </c>
      <c r="AL87" s="15">
        <v>0</v>
      </c>
      <c r="AM87" s="15" t="s">
        <v>2209</v>
      </c>
      <c r="AN87" s="15"/>
      <c r="AO87" s="17">
        <v>241</v>
      </c>
      <c r="AP87" s="68">
        <v>45511</v>
      </c>
      <c r="AQ87" s="68">
        <v>36726</v>
      </c>
      <c r="AR87" s="18" t="b">
        <v>0</v>
      </c>
      <c r="AS87" s="15" t="s">
        <v>2210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5">
        <v>0</v>
      </c>
      <c r="BH87" s="15">
        <v>0</v>
      </c>
      <c r="BI87" s="15">
        <v>0</v>
      </c>
      <c r="BJ87" s="15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5">
        <v>0</v>
      </c>
      <c r="BQ87" s="15">
        <v>0</v>
      </c>
      <c r="BR87" s="15">
        <v>0</v>
      </c>
      <c r="BS87" s="15">
        <v>0</v>
      </c>
      <c r="BT87" s="15"/>
      <c r="BU87" s="15"/>
      <c r="BV87" s="15"/>
      <c r="BW87" s="15"/>
      <c r="BX87" s="15"/>
      <c r="BY87" s="15"/>
      <c r="BZ87" s="15"/>
      <c r="CA87" s="17">
        <v>603</v>
      </c>
      <c r="CB87" s="17">
        <v>79</v>
      </c>
      <c r="CC87" s="17">
        <v>594</v>
      </c>
      <c r="CD87" s="17">
        <v>68</v>
      </c>
      <c r="CE87" s="17">
        <v>563</v>
      </c>
      <c r="CF87" s="17">
        <v>53</v>
      </c>
      <c r="CG87" s="17">
        <v>606</v>
      </c>
      <c r="CH87" s="17">
        <v>79</v>
      </c>
      <c r="CI87" s="17">
        <v>0</v>
      </c>
      <c r="CJ87" s="17">
        <v>0</v>
      </c>
      <c r="CK87" s="17">
        <v>0</v>
      </c>
      <c r="CL87" s="17">
        <v>0</v>
      </c>
      <c r="CM87" s="17">
        <v>0</v>
      </c>
      <c r="CN87" s="17">
        <v>0</v>
      </c>
      <c r="CO87" s="17">
        <v>706</v>
      </c>
      <c r="CP87" s="17">
        <v>57</v>
      </c>
      <c r="CQ87" s="17">
        <v>492</v>
      </c>
      <c r="CR87" s="17">
        <v>71</v>
      </c>
      <c r="CS87" s="17">
        <v>614</v>
      </c>
      <c r="CT87" s="17">
        <v>79</v>
      </c>
      <c r="CU87" s="17">
        <v>417</v>
      </c>
      <c r="CV87" s="17">
        <v>59</v>
      </c>
      <c r="CW87" s="17">
        <v>0</v>
      </c>
      <c r="CX87" s="17">
        <v>0</v>
      </c>
      <c r="CY87" s="17">
        <v>0</v>
      </c>
      <c r="CZ87" s="15" t="str">
        <f t="shared" si="3"/>
        <v>Etienne Green</v>
      </c>
      <c r="DA87" s="15" t="e">
        <f>VLOOKUP(CZ87,[1]FINAL!$A$1:$AP$1000,MATCH("Element No.",[1]FINAL!$A$1:$AP$1,0),0)</f>
        <v>#N/A</v>
      </c>
      <c r="DB87" s="15"/>
      <c r="DC87" s="15"/>
      <c r="DD87" s="15"/>
      <c r="DE87" s="15"/>
      <c r="DF87" s="15"/>
    </row>
    <row r="88" spans="1:110" ht="27.75" thickBot="1">
      <c r="A88" s="18" t="b">
        <v>1</v>
      </c>
      <c r="B88" s="18" t="b">
        <v>0</v>
      </c>
      <c r="C88" s="15"/>
      <c r="D88" s="15"/>
      <c r="E88" s="17">
        <v>51943</v>
      </c>
      <c r="F88" s="17">
        <v>0</v>
      </c>
      <c r="G88" s="17">
        <v>0</v>
      </c>
      <c r="H88" s="17">
        <v>-1</v>
      </c>
      <c r="I88" s="17">
        <v>1</v>
      </c>
      <c r="J88" s="17">
        <v>0</v>
      </c>
      <c r="K88" s="17">
        <v>1</v>
      </c>
      <c r="L88" s="15">
        <v>0</v>
      </c>
      <c r="M88" s="15">
        <v>0</v>
      </c>
      <c r="N88" s="17">
        <v>0</v>
      </c>
      <c r="O88" s="15" t="s">
        <v>2211</v>
      </c>
      <c r="P88" s="15">
        <v>0</v>
      </c>
      <c r="Q88" s="17" t="e">
        <f t="shared" si="2"/>
        <v>#N/A</v>
      </c>
      <c r="R88" s="18" t="b">
        <v>0</v>
      </c>
      <c r="S88" s="15"/>
      <c r="T88" s="15"/>
      <c r="U88" s="17">
        <v>39</v>
      </c>
      <c r="V88" s="15" t="s">
        <v>2212</v>
      </c>
      <c r="W88" s="15">
        <v>0</v>
      </c>
      <c r="X88" s="18" t="b">
        <v>0</v>
      </c>
      <c r="Y88" s="15" t="s">
        <v>2213</v>
      </c>
      <c r="Z88" s="15">
        <v>0.1</v>
      </c>
      <c r="AA88" s="18" t="b">
        <v>0</v>
      </c>
      <c r="AB88" s="15"/>
      <c r="AC88" s="15" t="s">
        <v>519</v>
      </c>
      <c r="AD88" s="17">
        <v>3</v>
      </c>
      <c r="AE88" s="17">
        <v>90</v>
      </c>
      <c r="AF88" s="17">
        <v>0</v>
      </c>
      <c r="AG88" s="17">
        <v>15797</v>
      </c>
      <c r="AH88" s="17">
        <v>0</v>
      </c>
      <c r="AI88" s="17">
        <v>22780</v>
      </c>
      <c r="AJ88" s="17">
        <v>0</v>
      </c>
      <c r="AK88" s="15">
        <v>0</v>
      </c>
      <c r="AL88" s="15">
        <v>0</v>
      </c>
      <c r="AM88" s="15" t="s">
        <v>2213</v>
      </c>
      <c r="AN88" s="15"/>
      <c r="AO88" s="17">
        <v>57</v>
      </c>
      <c r="AP88" s="68">
        <v>45492</v>
      </c>
      <c r="AQ88" s="68">
        <v>33191</v>
      </c>
      <c r="AR88" s="18" t="b">
        <v>0</v>
      </c>
      <c r="AS88" s="15" t="s">
        <v>2214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5">
        <v>0</v>
      </c>
      <c r="BH88" s="15">
        <v>0</v>
      </c>
      <c r="BI88" s="15">
        <v>0</v>
      </c>
      <c r="BJ88" s="15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0</v>
      </c>
      <c r="BP88" s="15">
        <v>0</v>
      </c>
      <c r="BQ88" s="15">
        <v>0</v>
      </c>
      <c r="BR88" s="15">
        <v>0</v>
      </c>
      <c r="BS88" s="15">
        <v>0</v>
      </c>
      <c r="BT88" s="15"/>
      <c r="BU88" s="15"/>
      <c r="BV88" s="15"/>
      <c r="BW88" s="15"/>
      <c r="BX88" s="15"/>
      <c r="BY88" s="15"/>
      <c r="BZ88" s="15"/>
      <c r="CA88" s="17">
        <v>549</v>
      </c>
      <c r="CB88" s="17">
        <v>45</v>
      </c>
      <c r="CC88" s="17">
        <v>531</v>
      </c>
      <c r="CD88" s="17">
        <v>25</v>
      </c>
      <c r="CE88" s="17">
        <v>500</v>
      </c>
      <c r="CF88" s="17">
        <v>10</v>
      </c>
      <c r="CG88" s="17">
        <v>552</v>
      </c>
      <c r="CH88" s="17">
        <v>45</v>
      </c>
      <c r="CI88" s="17">
        <v>0</v>
      </c>
      <c r="CJ88" s="17">
        <v>0</v>
      </c>
      <c r="CK88" s="17">
        <v>0</v>
      </c>
      <c r="CL88" s="17">
        <v>0</v>
      </c>
      <c r="CM88" s="17">
        <v>0</v>
      </c>
      <c r="CN88" s="17">
        <v>0</v>
      </c>
      <c r="CO88" s="17">
        <v>759</v>
      </c>
      <c r="CP88" s="17">
        <v>69</v>
      </c>
      <c r="CQ88" s="17">
        <v>429</v>
      </c>
      <c r="CR88" s="17">
        <v>34</v>
      </c>
      <c r="CS88" s="17">
        <v>560</v>
      </c>
      <c r="CT88" s="17">
        <v>45</v>
      </c>
      <c r="CU88" s="17">
        <v>422</v>
      </c>
      <c r="CV88" s="17">
        <v>60</v>
      </c>
      <c r="CW88" s="17">
        <v>0</v>
      </c>
      <c r="CX88" s="17">
        <v>0</v>
      </c>
      <c r="CY88" s="17">
        <v>0</v>
      </c>
      <c r="CZ88" s="15" t="str">
        <f t="shared" si="3"/>
        <v>Václav Hladký</v>
      </c>
      <c r="DA88" s="15" t="e">
        <f>VLOOKUP(CZ88,[1]FINAL!$A$1:$AP$1000,MATCH("Element No.",[1]FINAL!$A$1:$AP$1,0),0)</f>
        <v>#N/A</v>
      </c>
      <c r="DB88" s="15"/>
      <c r="DC88" s="15"/>
      <c r="DD88" s="15"/>
      <c r="DE88" s="15"/>
      <c r="DF88" s="15"/>
    </row>
    <row r="89" spans="1:110" ht="40.5" thickBot="1">
      <c r="A89" s="18" t="b">
        <v>1</v>
      </c>
      <c r="B89" s="18" t="b">
        <v>0</v>
      </c>
      <c r="C89" s="17">
        <v>100</v>
      </c>
      <c r="D89" s="17">
        <v>75</v>
      </c>
      <c r="E89" s="17">
        <v>192290</v>
      </c>
      <c r="F89" s="17">
        <v>0</v>
      </c>
      <c r="G89" s="17">
        <v>0</v>
      </c>
      <c r="H89" s="17">
        <v>-2</v>
      </c>
      <c r="I89" s="17">
        <v>2</v>
      </c>
      <c r="J89" s="17">
        <v>0</v>
      </c>
      <c r="K89" s="17">
        <v>2</v>
      </c>
      <c r="L89" s="15">
        <v>0</v>
      </c>
      <c r="M89" s="15">
        <v>0</v>
      </c>
      <c r="N89" s="17">
        <v>0</v>
      </c>
      <c r="O89" s="15" t="s">
        <v>2215</v>
      </c>
      <c r="P89" s="15">
        <v>0</v>
      </c>
      <c r="Q89" s="17" t="e">
        <f t="shared" si="2"/>
        <v>#N/A</v>
      </c>
      <c r="R89" s="18" t="b">
        <v>0</v>
      </c>
      <c r="S89" s="15"/>
      <c r="T89" s="15" t="s">
        <v>3547</v>
      </c>
      <c r="U89" s="17">
        <v>43</v>
      </c>
      <c r="V89" s="15" t="s">
        <v>2216</v>
      </c>
      <c r="W89" s="15">
        <v>0</v>
      </c>
      <c r="X89" s="18" t="b">
        <v>0</v>
      </c>
      <c r="Y89" s="15" t="s">
        <v>2217</v>
      </c>
      <c r="Z89" s="15">
        <v>0</v>
      </c>
      <c r="AA89" s="18" t="b">
        <v>0</v>
      </c>
      <c r="AB89" s="15"/>
      <c r="AC89" s="15" t="s">
        <v>519</v>
      </c>
      <c r="AD89" s="17">
        <v>3</v>
      </c>
      <c r="AE89" s="17">
        <v>90</v>
      </c>
      <c r="AF89" s="17">
        <v>0</v>
      </c>
      <c r="AG89" s="17">
        <v>1907</v>
      </c>
      <c r="AH89" s="17">
        <v>0</v>
      </c>
      <c r="AI89" s="17">
        <v>9487</v>
      </c>
      <c r="AJ89" s="17">
        <v>0</v>
      </c>
      <c r="AK89" s="15">
        <v>0</v>
      </c>
      <c r="AL89" s="15">
        <v>0</v>
      </c>
      <c r="AM89" s="15" t="s">
        <v>2217</v>
      </c>
      <c r="AN89" s="15"/>
      <c r="AO89" s="17">
        <v>244</v>
      </c>
      <c r="AP89" s="68">
        <v>44439</v>
      </c>
      <c r="AQ89" s="68">
        <v>34965</v>
      </c>
      <c r="AR89" s="18" t="b">
        <v>0</v>
      </c>
      <c r="AS89" s="15" t="s">
        <v>2218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5">
        <v>0</v>
      </c>
      <c r="BH89" s="15">
        <v>0</v>
      </c>
      <c r="BI89" s="15">
        <v>0</v>
      </c>
      <c r="BJ89" s="15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5">
        <v>0</v>
      </c>
      <c r="BQ89" s="15">
        <v>0</v>
      </c>
      <c r="BR89" s="15">
        <v>0</v>
      </c>
      <c r="BS89" s="15">
        <v>0</v>
      </c>
      <c r="BT89" s="15"/>
      <c r="BU89" s="15"/>
      <c r="BV89" s="15"/>
      <c r="BW89" s="15"/>
      <c r="BX89" s="15"/>
      <c r="BY89" s="15"/>
      <c r="BZ89" s="15"/>
      <c r="CA89" s="17">
        <v>656</v>
      </c>
      <c r="CB89" s="17">
        <v>256</v>
      </c>
      <c r="CC89" s="17">
        <v>651</v>
      </c>
      <c r="CD89" s="17">
        <v>256</v>
      </c>
      <c r="CE89" s="17">
        <v>627</v>
      </c>
      <c r="CF89" s="17">
        <v>255</v>
      </c>
      <c r="CG89" s="17">
        <v>659</v>
      </c>
      <c r="CH89" s="17">
        <v>256</v>
      </c>
      <c r="CI89" s="17">
        <v>0</v>
      </c>
      <c r="CJ89" s="17">
        <v>0</v>
      </c>
      <c r="CK89" s="17">
        <v>0</v>
      </c>
      <c r="CL89" s="17">
        <v>0</v>
      </c>
      <c r="CM89" s="17">
        <v>0</v>
      </c>
      <c r="CN89" s="17">
        <v>0</v>
      </c>
      <c r="CO89" s="17">
        <v>590</v>
      </c>
      <c r="CP89" s="17">
        <v>127</v>
      </c>
      <c r="CQ89" s="17">
        <v>560</v>
      </c>
      <c r="CR89" s="17">
        <v>232</v>
      </c>
      <c r="CS89" s="17">
        <v>667</v>
      </c>
      <c r="CT89" s="17">
        <v>256</v>
      </c>
      <c r="CU89" s="17">
        <v>657</v>
      </c>
      <c r="CV89" s="17">
        <v>233</v>
      </c>
      <c r="CW89" s="17">
        <v>0</v>
      </c>
      <c r="CX89" s="17">
        <v>0</v>
      </c>
      <c r="CY89" s="17">
        <v>0</v>
      </c>
      <c r="CZ89" s="15" t="str">
        <f t="shared" si="3"/>
        <v>Connor Roberts</v>
      </c>
      <c r="DA89" s="15" t="e">
        <f>VLOOKUP(CZ89,[1]FINAL!$A$1:$AP$1000,MATCH("Element No.",[1]FINAL!$A$1:$AP$1,0),0)</f>
        <v>#N/A</v>
      </c>
      <c r="DB89" s="15"/>
      <c r="DC89" s="15"/>
      <c r="DD89" s="15"/>
      <c r="DE89" s="15"/>
      <c r="DF89" s="15"/>
    </row>
    <row r="90" spans="1:110" ht="40.5" thickBot="1">
      <c r="A90" s="18" t="b">
        <v>1</v>
      </c>
      <c r="B90" s="18" t="b">
        <v>0</v>
      </c>
      <c r="C90" s="17">
        <v>100</v>
      </c>
      <c r="D90" s="17">
        <v>100</v>
      </c>
      <c r="E90" s="17">
        <v>58621</v>
      </c>
      <c r="F90" s="17">
        <v>0</v>
      </c>
      <c r="G90" s="17">
        <v>0</v>
      </c>
      <c r="H90" s="17">
        <v>-1</v>
      </c>
      <c r="I90" s="17">
        <v>1</v>
      </c>
      <c r="J90" s="17">
        <v>1</v>
      </c>
      <c r="K90" s="17">
        <v>2</v>
      </c>
      <c r="L90" s="15">
        <v>1.3</v>
      </c>
      <c r="M90" s="15">
        <v>1.5</v>
      </c>
      <c r="N90" s="17">
        <v>2</v>
      </c>
      <c r="O90" s="15" t="s">
        <v>782</v>
      </c>
      <c r="P90" s="15">
        <v>1.5</v>
      </c>
      <c r="Q90" s="17" t="e">
        <f t="shared" si="2"/>
        <v>#N/A</v>
      </c>
      <c r="R90" s="18" t="b">
        <v>0</v>
      </c>
      <c r="S90" s="15"/>
      <c r="T90" s="15" t="s">
        <v>4199</v>
      </c>
      <c r="U90" s="17">
        <v>44</v>
      </c>
      <c r="V90" s="15" t="s">
        <v>839</v>
      </c>
      <c r="W90" s="15">
        <v>1.9</v>
      </c>
      <c r="X90" s="18" t="b">
        <v>0</v>
      </c>
      <c r="Y90" s="15" t="s">
        <v>304</v>
      </c>
      <c r="Z90" s="15">
        <v>1.2</v>
      </c>
      <c r="AA90" s="18" t="b">
        <v>0</v>
      </c>
      <c r="AB90" s="15"/>
      <c r="AC90" s="15" t="s">
        <v>519</v>
      </c>
      <c r="AD90" s="17">
        <v>3</v>
      </c>
      <c r="AE90" s="17">
        <v>90</v>
      </c>
      <c r="AF90" s="17">
        <v>70</v>
      </c>
      <c r="AG90" s="17">
        <v>173367</v>
      </c>
      <c r="AH90" s="17">
        <v>0</v>
      </c>
      <c r="AI90" s="17">
        <v>277687</v>
      </c>
      <c r="AJ90" s="17">
        <v>0</v>
      </c>
      <c r="AK90" s="15">
        <v>0.3</v>
      </c>
      <c r="AL90" s="15">
        <v>15.9</v>
      </c>
      <c r="AM90" s="15" t="s">
        <v>304</v>
      </c>
      <c r="AN90" s="15"/>
      <c r="AO90" s="17">
        <v>241</v>
      </c>
      <c r="AP90" s="68">
        <v>45843</v>
      </c>
      <c r="AQ90" s="68">
        <v>33021</v>
      </c>
      <c r="AR90" s="18" t="b">
        <v>0</v>
      </c>
      <c r="AS90" s="15" t="s">
        <v>2219</v>
      </c>
      <c r="AT90" s="17">
        <v>3095</v>
      </c>
      <c r="AU90" s="17">
        <v>0</v>
      </c>
      <c r="AV90" s="17">
        <v>2</v>
      </c>
      <c r="AW90" s="17">
        <v>4</v>
      </c>
      <c r="AX90" s="17">
        <v>66</v>
      </c>
      <c r="AY90" s="17">
        <v>0</v>
      </c>
      <c r="AZ90" s="17">
        <v>0</v>
      </c>
      <c r="BA90" s="17">
        <v>0</v>
      </c>
      <c r="BB90" s="17">
        <v>9</v>
      </c>
      <c r="BC90" s="17">
        <v>0</v>
      </c>
      <c r="BD90" s="17">
        <v>0</v>
      </c>
      <c r="BE90" s="17">
        <v>3</v>
      </c>
      <c r="BF90" s="17">
        <v>242</v>
      </c>
      <c r="BG90" s="15">
        <v>506</v>
      </c>
      <c r="BH90" s="15">
        <v>237.2</v>
      </c>
      <c r="BI90" s="15">
        <v>28</v>
      </c>
      <c r="BJ90" s="15">
        <v>77.400000000000006</v>
      </c>
      <c r="BK90" s="17">
        <v>156</v>
      </c>
      <c r="BL90" s="17">
        <v>155</v>
      </c>
      <c r="BM90" s="17">
        <v>56</v>
      </c>
      <c r="BN90" s="17">
        <v>212</v>
      </c>
      <c r="BO90" s="17">
        <v>35</v>
      </c>
      <c r="BP90" s="15">
        <v>0.15</v>
      </c>
      <c r="BQ90" s="15">
        <v>1.29</v>
      </c>
      <c r="BR90" s="15">
        <v>1.44</v>
      </c>
      <c r="BS90" s="15">
        <v>67.53</v>
      </c>
      <c r="BT90" s="15"/>
      <c r="BU90" s="15"/>
      <c r="BV90" s="15"/>
      <c r="BW90" s="15"/>
      <c r="BX90" s="15"/>
      <c r="BY90" s="15"/>
      <c r="BZ90" s="15"/>
      <c r="CA90" s="17">
        <v>130</v>
      </c>
      <c r="CB90" s="17">
        <v>56</v>
      </c>
      <c r="CC90" s="17">
        <v>174</v>
      </c>
      <c r="CD90" s="17">
        <v>45</v>
      </c>
      <c r="CE90" s="17">
        <v>384</v>
      </c>
      <c r="CF90" s="17">
        <v>134</v>
      </c>
      <c r="CG90" s="17">
        <v>212</v>
      </c>
      <c r="CH90" s="17">
        <v>75</v>
      </c>
      <c r="CI90" s="17">
        <v>0</v>
      </c>
      <c r="CJ90" s="17">
        <v>0</v>
      </c>
      <c r="CK90" s="17">
        <v>0.04</v>
      </c>
      <c r="CL90" s="17">
        <v>0.04</v>
      </c>
      <c r="CM90" s="17">
        <v>1.96</v>
      </c>
      <c r="CN90" s="17">
        <v>1.92</v>
      </c>
      <c r="CO90" s="17">
        <v>530</v>
      </c>
      <c r="CP90" s="17">
        <v>99</v>
      </c>
      <c r="CQ90" s="17">
        <v>221</v>
      </c>
      <c r="CR90" s="17">
        <v>79</v>
      </c>
      <c r="CS90" s="17">
        <v>361</v>
      </c>
      <c r="CT90" s="17">
        <v>135</v>
      </c>
      <c r="CU90" s="17">
        <v>184</v>
      </c>
      <c r="CV90" s="17">
        <v>71</v>
      </c>
      <c r="CW90" s="17">
        <v>1.02</v>
      </c>
      <c r="CX90" s="17">
        <v>0.12</v>
      </c>
      <c r="CY90" s="17">
        <v>6.16</v>
      </c>
      <c r="CZ90" s="15" t="str">
        <f t="shared" si="3"/>
        <v>Kyle Walker</v>
      </c>
      <c r="DA90" s="15" t="e">
        <f>VLOOKUP(CZ90,[1]FINAL!$A$1:$AP$1000,MATCH("Element No.",[1]FINAL!$A$1:$AP$1,0),0)</f>
        <v>#N/A</v>
      </c>
      <c r="DB90" s="15"/>
      <c r="DC90" s="15"/>
      <c r="DD90" s="15"/>
      <c r="DE90" s="15"/>
      <c r="DF90" s="15"/>
    </row>
    <row r="91" spans="1:110" ht="53.25" thickBot="1">
      <c r="A91" s="18" t="b">
        <v>1</v>
      </c>
      <c r="B91" s="18" t="b">
        <v>0</v>
      </c>
      <c r="C91" s="17">
        <v>0</v>
      </c>
      <c r="D91" s="17">
        <v>0</v>
      </c>
      <c r="E91" s="17">
        <v>247245</v>
      </c>
      <c r="F91" s="17">
        <v>0</v>
      </c>
      <c r="G91" s="17">
        <v>0</v>
      </c>
      <c r="H91" s="17">
        <v>-2</v>
      </c>
      <c r="I91" s="17">
        <v>2</v>
      </c>
      <c r="J91" s="17">
        <v>0</v>
      </c>
      <c r="K91" s="17">
        <v>2</v>
      </c>
      <c r="L91" s="15">
        <v>0</v>
      </c>
      <c r="M91" s="15">
        <v>0</v>
      </c>
      <c r="N91" s="17">
        <v>0</v>
      </c>
      <c r="O91" s="15" t="s">
        <v>2220</v>
      </c>
      <c r="P91" s="15">
        <v>0</v>
      </c>
      <c r="Q91" s="17" t="e">
        <f t="shared" si="2"/>
        <v>#N/A</v>
      </c>
      <c r="R91" s="18" t="b">
        <v>0</v>
      </c>
      <c r="S91" s="15" t="s">
        <v>4414</v>
      </c>
      <c r="T91" s="15" t="s">
        <v>4415</v>
      </c>
      <c r="U91" s="17">
        <v>38</v>
      </c>
      <c r="V91" s="15" t="s">
        <v>2221</v>
      </c>
      <c r="W91" s="15">
        <v>0</v>
      </c>
      <c r="X91" s="18" t="b">
        <v>0</v>
      </c>
      <c r="Y91" s="15" t="s">
        <v>2222</v>
      </c>
      <c r="Z91" s="15">
        <v>0.2</v>
      </c>
      <c r="AA91" s="18" t="b">
        <v>0</v>
      </c>
      <c r="AB91" s="15"/>
      <c r="AC91" s="15" t="s">
        <v>3257</v>
      </c>
      <c r="AD91" s="17">
        <v>3</v>
      </c>
      <c r="AE91" s="17">
        <v>90</v>
      </c>
      <c r="AF91" s="17">
        <v>0</v>
      </c>
      <c r="AG91" s="17">
        <v>26052</v>
      </c>
      <c r="AH91" s="17">
        <v>0</v>
      </c>
      <c r="AI91" s="17">
        <v>44063</v>
      </c>
      <c r="AJ91" s="17">
        <v>0</v>
      </c>
      <c r="AK91" s="15">
        <v>0</v>
      </c>
      <c r="AL91" s="15">
        <v>0</v>
      </c>
      <c r="AM91" s="15" t="s">
        <v>2222</v>
      </c>
      <c r="AN91" s="15"/>
      <c r="AO91" s="17">
        <v>92</v>
      </c>
      <c r="AP91" s="68">
        <v>45160</v>
      </c>
      <c r="AQ91" s="68">
        <v>36219</v>
      </c>
      <c r="AR91" s="18" t="b">
        <v>0</v>
      </c>
      <c r="AS91" s="15" t="s">
        <v>2223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5">
        <v>0</v>
      </c>
      <c r="BH91" s="15">
        <v>0</v>
      </c>
      <c r="BI91" s="15">
        <v>0</v>
      </c>
      <c r="BJ91" s="15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5">
        <v>0</v>
      </c>
      <c r="BQ91" s="15">
        <v>0</v>
      </c>
      <c r="BR91" s="15">
        <v>0</v>
      </c>
      <c r="BS91" s="15">
        <v>0</v>
      </c>
      <c r="BT91" s="15"/>
      <c r="BU91" s="15"/>
      <c r="BV91" s="15"/>
      <c r="BW91" s="15"/>
      <c r="BX91" s="15"/>
      <c r="BY91" s="15"/>
      <c r="BZ91" s="15"/>
      <c r="CA91" s="17">
        <v>535</v>
      </c>
      <c r="CB91" s="17">
        <v>190</v>
      </c>
      <c r="CC91" s="17">
        <v>516</v>
      </c>
      <c r="CD91" s="17">
        <v>189</v>
      </c>
      <c r="CE91" s="17">
        <v>484</v>
      </c>
      <c r="CF91" s="17">
        <v>184</v>
      </c>
      <c r="CG91" s="17">
        <v>538</v>
      </c>
      <c r="CH91" s="17">
        <v>190</v>
      </c>
      <c r="CI91" s="17">
        <v>0</v>
      </c>
      <c r="CJ91" s="17">
        <v>0</v>
      </c>
      <c r="CK91" s="17">
        <v>0</v>
      </c>
      <c r="CL91" s="17">
        <v>0</v>
      </c>
      <c r="CM91" s="17">
        <v>0</v>
      </c>
      <c r="CN91" s="17">
        <v>0</v>
      </c>
      <c r="CO91" s="17">
        <v>808</v>
      </c>
      <c r="CP91" s="17">
        <v>240</v>
      </c>
      <c r="CQ91" s="17">
        <v>412</v>
      </c>
      <c r="CR91" s="17">
        <v>147</v>
      </c>
      <c r="CS91" s="17">
        <v>546</v>
      </c>
      <c r="CT91" s="17">
        <v>190</v>
      </c>
      <c r="CU91" s="17">
        <v>398</v>
      </c>
      <c r="CV91" s="17">
        <v>148</v>
      </c>
      <c r="CW91" s="17">
        <v>0</v>
      </c>
      <c r="CX91" s="17">
        <v>0</v>
      </c>
      <c r="CY91" s="17">
        <v>0</v>
      </c>
      <c r="CZ91" s="15" t="str">
        <f t="shared" si="3"/>
        <v>Hannes Delcroix</v>
      </c>
      <c r="DA91" s="15" t="e">
        <f>VLOOKUP(CZ91,[1]FINAL!$A$1:$AP$1000,MATCH("Element No.",[1]FINAL!$A$1:$AP$1,0),0)</f>
        <v>#N/A</v>
      </c>
      <c r="DB91" s="15"/>
      <c r="DC91" s="15"/>
      <c r="DD91" s="15"/>
      <c r="DE91" s="15"/>
      <c r="DF91" s="15"/>
    </row>
    <row r="92" spans="1:110" ht="78.75" thickBot="1">
      <c r="A92" s="18" t="b">
        <v>1</v>
      </c>
      <c r="B92" s="18" t="b">
        <v>0</v>
      </c>
      <c r="C92" s="17">
        <v>0</v>
      </c>
      <c r="D92" s="17">
        <v>0</v>
      </c>
      <c r="E92" s="17">
        <v>461567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2</v>
      </c>
      <c r="L92" s="15">
        <v>0</v>
      </c>
      <c r="M92" s="15">
        <v>0</v>
      </c>
      <c r="N92" s="17">
        <v>0</v>
      </c>
      <c r="O92" s="15" t="s">
        <v>2224</v>
      </c>
      <c r="P92" s="15">
        <v>0</v>
      </c>
      <c r="Q92" s="17" t="e">
        <f t="shared" si="2"/>
        <v>#N/A</v>
      </c>
      <c r="R92" s="18" t="b">
        <v>0</v>
      </c>
      <c r="S92" s="15" t="s">
        <v>3266</v>
      </c>
      <c r="T92" s="15" t="s">
        <v>3267</v>
      </c>
      <c r="U92" s="17">
        <v>40</v>
      </c>
      <c r="V92" s="15" t="s">
        <v>2225</v>
      </c>
      <c r="W92" s="15">
        <v>0</v>
      </c>
      <c r="X92" s="18" t="b">
        <v>0</v>
      </c>
      <c r="Y92" s="15" t="s">
        <v>2226</v>
      </c>
      <c r="Z92" s="15">
        <v>0</v>
      </c>
      <c r="AA92" s="18" t="b">
        <v>0</v>
      </c>
      <c r="AB92" s="15"/>
      <c r="AC92" s="15" t="s">
        <v>3257</v>
      </c>
      <c r="AD92" s="17">
        <v>3</v>
      </c>
      <c r="AE92" s="17">
        <v>90</v>
      </c>
      <c r="AF92" s="17">
        <v>0</v>
      </c>
      <c r="AG92" s="17">
        <v>0</v>
      </c>
      <c r="AH92" s="17">
        <v>0</v>
      </c>
      <c r="AI92" s="17">
        <v>2401</v>
      </c>
      <c r="AJ92" s="17">
        <v>0</v>
      </c>
      <c r="AK92" s="15">
        <v>0</v>
      </c>
      <c r="AL92" s="15">
        <v>0</v>
      </c>
      <c r="AM92" s="15" t="s">
        <v>2226</v>
      </c>
      <c r="AN92" s="15"/>
      <c r="AO92" s="17">
        <v>241</v>
      </c>
      <c r="AP92" s="68">
        <v>44428</v>
      </c>
      <c r="AQ92" s="68">
        <v>37699</v>
      </c>
      <c r="AR92" s="18" t="b">
        <v>0</v>
      </c>
      <c r="AS92" s="15" t="s">
        <v>2227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5">
        <v>0</v>
      </c>
      <c r="BH92" s="15">
        <v>0</v>
      </c>
      <c r="BI92" s="15">
        <v>0</v>
      </c>
      <c r="BJ92" s="15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5">
        <v>0</v>
      </c>
      <c r="BQ92" s="15">
        <v>0</v>
      </c>
      <c r="BR92" s="15">
        <v>0</v>
      </c>
      <c r="BS92" s="15">
        <v>0</v>
      </c>
      <c r="BT92" s="15"/>
      <c r="BU92" s="15"/>
      <c r="BV92" s="15"/>
      <c r="BW92" s="15"/>
      <c r="BX92" s="15"/>
      <c r="BY92" s="15"/>
      <c r="BZ92" s="15"/>
      <c r="CA92" s="17">
        <v>596</v>
      </c>
      <c r="CB92" s="17">
        <v>220</v>
      </c>
      <c r="CC92" s="17">
        <v>587</v>
      </c>
      <c r="CD92" s="17">
        <v>219</v>
      </c>
      <c r="CE92" s="17">
        <v>556</v>
      </c>
      <c r="CF92" s="17">
        <v>215</v>
      </c>
      <c r="CG92" s="17">
        <v>599</v>
      </c>
      <c r="CH92" s="17">
        <v>220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698</v>
      </c>
      <c r="CP92" s="17">
        <v>174</v>
      </c>
      <c r="CQ92" s="17">
        <v>485</v>
      </c>
      <c r="CR92" s="17">
        <v>185</v>
      </c>
      <c r="CS92" s="17">
        <v>607</v>
      </c>
      <c r="CT92" s="17">
        <v>220</v>
      </c>
      <c r="CU92" s="17">
        <v>737</v>
      </c>
      <c r="CV92" s="17">
        <v>254</v>
      </c>
      <c r="CW92" s="17">
        <v>0</v>
      </c>
      <c r="CX92" s="17">
        <v>0</v>
      </c>
      <c r="CY92" s="17">
        <v>0</v>
      </c>
      <c r="CZ92" s="15" t="str">
        <f t="shared" si="3"/>
        <v>Owen Dodgson</v>
      </c>
      <c r="DA92" s="15" t="e">
        <f>VLOOKUP(CZ92,[1]FINAL!$A$1:$AP$1000,MATCH("Element No.",[1]FINAL!$A$1:$AP$1,0),0)</f>
        <v>#N/A</v>
      </c>
      <c r="DB92" s="15"/>
      <c r="DC92" s="15"/>
      <c r="DD92" s="15"/>
      <c r="DE92" s="15"/>
      <c r="DF92" s="15"/>
    </row>
    <row r="93" spans="1:110" ht="27.75" thickBot="1">
      <c r="A93" s="18" t="b">
        <v>1</v>
      </c>
      <c r="B93" s="18" t="b">
        <v>0</v>
      </c>
      <c r="C93" s="15"/>
      <c r="D93" s="15"/>
      <c r="E93" s="17">
        <v>478969</v>
      </c>
      <c r="F93" s="17">
        <v>0</v>
      </c>
      <c r="G93" s="17">
        <v>0</v>
      </c>
      <c r="H93" s="17">
        <v>-2</v>
      </c>
      <c r="I93" s="17">
        <v>2</v>
      </c>
      <c r="J93" s="17">
        <v>0</v>
      </c>
      <c r="K93" s="17">
        <v>2</v>
      </c>
      <c r="L93" s="15">
        <v>1</v>
      </c>
      <c r="M93" s="15">
        <v>0.8</v>
      </c>
      <c r="N93" s="17">
        <v>0</v>
      </c>
      <c r="O93" s="15" t="s">
        <v>2228</v>
      </c>
      <c r="P93" s="15">
        <v>0.8</v>
      </c>
      <c r="Q93" s="17" t="e">
        <f t="shared" si="2"/>
        <v>#N/A</v>
      </c>
      <c r="R93" s="18" t="b">
        <v>0</v>
      </c>
      <c r="S93" s="15"/>
      <c r="T93" s="15"/>
      <c r="U93" s="17">
        <v>38</v>
      </c>
      <c r="V93" s="15" t="s">
        <v>2229</v>
      </c>
      <c r="W93" s="15">
        <v>2.7</v>
      </c>
      <c r="X93" s="18" t="b">
        <v>0</v>
      </c>
      <c r="Y93" s="15" t="s">
        <v>2230</v>
      </c>
      <c r="Z93" s="15">
        <v>0.7</v>
      </c>
      <c r="AA93" s="18" t="b">
        <v>0</v>
      </c>
      <c r="AB93" s="15"/>
      <c r="AC93" s="15" t="s">
        <v>519</v>
      </c>
      <c r="AD93" s="17">
        <v>3</v>
      </c>
      <c r="AE93" s="17">
        <v>90</v>
      </c>
      <c r="AF93" s="17">
        <v>52</v>
      </c>
      <c r="AG93" s="17">
        <v>254868</v>
      </c>
      <c r="AH93" s="17">
        <v>0</v>
      </c>
      <c r="AI93" s="17">
        <v>221213</v>
      </c>
      <c r="AJ93" s="17">
        <v>0</v>
      </c>
      <c r="AK93" s="15">
        <v>0.2</v>
      </c>
      <c r="AL93" s="15">
        <v>13.7</v>
      </c>
      <c r="AM93" s="15" t="s">
        <v>2230</v>
      </c>
      <c r="AN93" s="15"/>
      <c r="AO93" s="17">
        <v>206</v>
      </c>
      <c r="AP93" s="68">
        <v>44947</v>
      </c>
      <c r="AQ93" s="68">
        <v>36089</v>
      </c>
      <c r="AR93" s="18" t="b">
        <v>0</v>
      </c>
      <c r="AS93" s="15" t="s">
        <v>2231</v>
      </c>
      <c r="AT93" s="17">
        <v>1539</v>
      </c>
      <c r="AU93" s="17">
        <v>0</v>
      </c>
      <c r="AV93" s="17">
        <v>0</v>
      </c>
      <c r="AW93" s="17">
        <v>2</v>
      </c>
      <c r="AX93" s="17">
        <v>34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2</v>
      </c>
      <c r="BF93" s="17">
        <v>159</v>
      </c>
      <c r="BG93" s="15">
        <v>372</v>
      </c>
      <c r="BH93" s="15">
        <v>55.8</v>
      </c>
      <c r="BI93" s="15">
        <v>88</v>
      </c>
      <c r="BJ93" s="15">
        <v>51.7</v>
      </c>
      <c r="BK93" s="17">
        <v>150</v>
      </c>
      <c r="BL93" s="17">
        <v>49</v>
      </c>
      <c r="BM93" s="17">
        <v>24</v>
      </c>
      <c r="BN93" s="17">
        <v>174</v>
      </c>
      <c r="BO93" s="17">
        <v>17</v>
      </c>
      <c r="BP93" s="15">
        <v>0.25</v>
      </c>
      <c r="BQ93" s="15">
        <v>0.32</v>
      </c>
      <c r="BR93" s="15">
        <v>0.56999999999999995</v>
      </c>
      <c r="BS93" s="15">
        <v>31.03</v>
      </c>
      <c r="BT93" s="15"/>
      <c r="BU93" s="15"/>
      <c r="BV93" s="15"/>
      <c r="BW93" s="15"/>
      <c r="BX93" s="15"/>
      <c r="BY93" s="15"/>
      <c r="BZ93" s="15"/>
      <c r="CA93" s="17">
        <v>200</v>
      </c>
      <c r="CB93" s="17">
        <v>84</v>
      </c>
      <c r="CC93" s="17">
        <v>358</v>
      </c>
      <c r="CD93" s="17">
        <v>126</v>
      </c>
      <c r="CE93" s="17">
        <v>304</v>
      </c>
      <c r="CF93" s="17">
        <v>92</v>
      </c>
      <c r="CG93" s="17">
        <v>297</v>
      </c>
      <c r="CH93" s="17">
        <v>93</v>
      </c>
      <c r="CI93" s="17">
        <v>0.01</v>
      </c>
      <c r="CJ93" s="17">
        <v>0</v>
      </c>
      <c r="CK93" s="17">
        <v>0.02</v>
      </c>
      <c r="CL93" s="17">
        <v>0.03</v>
      </c>
      <c r="CM93" s="17">
        <v>1.81</v>
      </c>
      <c r="CN93" s="17">
        <v>1.99</v>
      </c>
      <c r="CO93" s="17">
        <v>816</v>
      </c>
      <c r="CP93" s="17">
        <v>247</v>
      </c>
      <c r="CQ93" s="17">
        <v>297</v>
      </c>
      <c r="CR93" s="17">
        <v>106</v>
      </c>
      <c r="CS93" s="17">
        <v>231</v>
      </c>
      <c r="CT93" s="17">
        <v>91</v>
      </c>
      <c r="CU93" s="17">
        <v>234</v>
      </c>
      <c r="CV93" s="17">
        <v>89</v>
      </c>
      <c r="CW93" s="17">
        <v>0.99</v>
      </c>
      <c r="CX93" s="17">
        <v>0.12</v>
      </c>
      <c r="CY93" s="17">
        <v>10.18</v>
      </c>
      <c r="CZ93" s="15" t="str">
        <f t="shared" si="3"/>
        <v>Hjalmar Ekdal</v>
      </c>
      <c r="DA93" s="15" t="e">
        <f>VLOOKUP(CZ93,[1]FINAL!$A$1:$AP$1000,MATCH("Element No.",[1]FINAL!$A$1:$AP$1,0),0)</f>
        <v>#N/A</v>
      </c>
      <c r="DB93" s="15"/>
      <c r="DC93" s="15"/>
      <c r="DD93" s="15"/>
      <c r="DE93" s="15"/>
      <c r="DF93" s="15"/>
    </row>
    <row r="94" spans="1:110" ht="40.5" thickBot="1">
      <c r="A94" s="18" t="b">
        <v>1</v>
      </c>
      <c r="B94" s="18" t="b">
        <v>0</v>
      </c>
      <c r="C94" s="17">
        <v>100</v>
      </c>
      <c r="D94" s="17">
        <v>100</v>
      </c>
      <c r="E94" s="17">
        <v>477717</v>
      </c>
      <c r="F94" s="17">
        <v>0</v>
      </c>
      <c r="G94" s="17">
        <v>0</v>
      </c>
      <c r="H94" s="17">
        <v>-2</v>
      </c>
      <c r="I94" s="17">
        <v>2</v>
      </c>
      <c r="J94" s="17">
        <v>0</v>
      </c>
      <c r="K94" s="17">
        <v>2</v>
      </c>
      <c r="L94" s="15">
        <v>2.7</v>
      </c>
      <c r="M94" s="15">
        <v>2</v>
      </c>
      <c r="N94" s="17">
        <v>0</v>
      </c>
      <c r="O94" s="15" t="s">
        <v>2232</v>
      </c>
      <c r="P94" s="15">
        <v>2</v>
      </c>
      <c r="Q94" s="17" t="e">
        <f t="shared" si="2"/>
        <v>#N/A</v>
      </c>
      <c r="R94" s="18" t="b">
        <v>0</v>
      </c>
      <c r="S94" s="15"/>
      <c r="T94" s="15" t="s">
        <v>4456</v>
      </c>
      <c r="U94" s="17">
        <v>38</v>
      </c>
      <c r="V94" s="15" t="s">
        <v>2233</v>
      </c>
      <c r="W94" s="15">
        <v>2.5</v>
      </c>
      <c r="X94" s="18" t="b">
        <v>0</v>
      </c>
      <c r="Y94" s="15" t="s">
        <v>2234</v>
      </c>
      <c r="Z94" s="15">
        <v>7</v>
      </c>
      <c r="AA94" s="18" t="b">
        <v>0</v>
      </c>
      <c r="AB94" s="15"/>
      <c r="AC94" s="15" t="s">
        <v>519</v>
      </c>
      <c r="AD94" s="17">
        <v>3</v>
      </c>
      <c r="AE94" s="17">
        <v>90</v>
      </c>
      <c r="AF94" s="17">
        <v>85</v>
      </c>
      <c r="AG94" s="17">
        <v>846727</v>
      </c>
      <c r="AH94" s="17">
        <v>0</v>
      </c>
      <c r="AI94" s="17">
        <v>2123523</v>
      </c>
      <c r="AJ94" s="17">
        <v>0</v>
      </c>
      <c r="AK94" s="15">
        <v>0.5</v>
      </c>
      <c r="AL94" s="15">
        <v>22.4</v>
      </c>
      <c r="AM94" s="15" t="s">
        <v>2234</v>
      </c>
      <c r="AN94" s="15"/>
      <c r="AO94" s="17">
        <v>73</v>
      </c>
      <c r="AP94" s="68">
        <v>45457</v>
      </c>
      <c r="AQ94" s="68">
        <v>37402</v>
      </c>
      <c r="AR94" s="18" t="b">
        <v>0</v>
      </c>
      <c r="AS94" s="15" t="s">
        <v>2235</v>
      </c>
      <c r="AT94" s="17">
        <v>2933</v>
      </c>
      <c r="AU94" s="17">
        <v>0</v>
      </c>
      <c r="AV94" s="17">
        <v>0</v>
      </c>
      <c r="AW94" s="17">
        <v>3</v>
      </c>
      <c r="AX94" s="17">
        <v>70</v>
      </c>
      <c r="AY94" s="17">
        <v>2</v>
      </c>
      <c r="AZ94" s="17">
        <v>0</v>
      </c>
      <c r="BA94" s="17">
        <v>0</v>
      </c>
      <c r="BB94" s="17">
        <v>1</v>
      </c>
      <c r="BC94" s="17">
        <v>0</v>
      </c>
      <c r="BD94" s="17">
        <v>0</v>
      </c>
      <c r="BE94" s="17">
        <v>0</v>
      </c>
      <c r="BF94" s="17">
        <v>264</v>
      </c>
      <c r="BG94" s="15">
        <v>745.4</v>
      </c>
      <c r="BH94" s="15">
        <v>92.5</v>
      </c>
      <c r="BI94" s="15">
        <v>97</v>
      </c>
      <c r="BJ94" s="15">
        <v>93.7</v>
      </c>
      <c r="BK94" s="17">
        <v>290</v>
      </c>
      <c r="BL94" s="17">
        <v>114</v>
      </c>
      <c r="BM94" s="17">
        <v>44</v>
      </c>
      <c r="BN94" s="17">
        <v>334</v>
      </c>
      <c r="BO94" s="17">
        <v>34</v>
      </c>
      <c r="BP94" s="15">
        <v>0.73</v>
      </c>
      <c r="BQ94" s="15">
        <v>0.59</v>
      </c>
      <c r="BR94" s="15">
        <v>1.32</v>
      </c>
      <c r="BS94" s="15">
        <v>67.06</v>
      </c>
      <c r="BT94" s="15"/>
      <c r="BU94" s="15"/>
      <c r="BV94" s="15"/>
      <c r="BW94" s="15"/>
      <c r="BX94" s="15"/>
      <c r="BY94" s="15"/>
      <c r="BZ94" s="15"/>
      <c r="CA94" s="17">
        <v>42</v>
      </c>
      <c r="CB94" s="17">
        <v>17</v>
      </c>
      <c r="CC94" s="17">
        <v>305</v>
      </c>
      <c r="CD94" s="17">
        <v>99</v>
      </c>
      <c r="CE94" s="17">
        <v>288</v>
      </c>
      <c r="CF94" s="17">
        <v>84</v>
      </c>
      <c r="CG94" s="17">
        <v>167</v>
      </c>
      <c r="CH94" s="17">
        <v>56</v>
      </c>
      <c r="CI94" s="17">
        <v>0.02</v>
      </c>
      <c r="CJ94" s="17">
        <v>0</v>
      </c>
      <c r="CK94" s="17">
        <v>0.02</v>
      </c>
      <c r="CL94" s="17">
        <v>0.04</v>
      </c>
      <c r="CM94" s="17">
        <v>2.06</v>
      </c>
      <c r="CN94" s="17">
        <v>2.15</v>
      </c>
      <c r="CO94" s="17">
        <v>815</v>
      </c>
      <c r="CP94" s="17">
        <v>246</v>
      </c>
      <c r="CQ94" s="17">
        <v>175</v>
      </c>
      <c r="CR94" s="17">
        <v>54</v>
      </c>
      <c r="CS94" s="17">
        <v>270</v>
      </c>
      <c r="CT94" s="17">
        <v>105</v>
      </c>
      <c r="CU94" s="17">
        <v>63</v>
      </c>
      <c r="CV94" s="17">
        <v>20</v>
      </c>
      <c r="CW94" s="17">
        <v>1.04</v>
      </c>
      <c r="CX94" s="17">
        <v>0.09</v>
      </c>
      <c r="CY94" s="17">
        <v>10.25</v>
      </c>
      <c r="CZ94" s="15" t="str">
        <f t="shared" si="3"/>
        <v>Maxime Estève</v>
      </c>
      <c r="DA94" s="15" t="e">
        <f>VLOOKUP(CZ94,[1]FINAL!$A$1:$AP$1000,MATCH("Element No.",[1]FINAL!$A$1:$AP$1,0),0)</f>
        <v>#N/A</v>
      </c>
      <c r="DB94" s="15"/>
      <c r="DC94" s="15"/>
      <c r="DD94" s="15"/>
      <c r="DE94" s="15"/>
      <c r="DF94" s="15"/>
    </row>
    <row r="95" spans="1:110" ht="27.75" thickBot="1">
      <c r="A95" s="18" t="b">
        <v>1</v>
      </c>
      <c r="B95" s="18" t="b">
        <v>0</v>
      </c>
      <c r="C95" s="15"/>
      <c r="D95" s="15"/>
      <c r="E95" s="17">
        <v>494960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2</v>
      </c>
      <c r="L95" s="15">
        <v>0.3</v>
      </c>
      <c r="M95" s="15">
        <v>0.2</v>
      </c>
      <c r="N95" s="17">
        <v>0</v>
      </c>
      <c r="O95" s="15" t="s">
        <v>2236</v>
      </c>
      <c r="P95" s="15">
        <v>0.2</v>
      </c>
      <c r="Q95" s="17" t="e">
        <f t="shared" si="2"/>
        <v>#N/A</v>
      </c>
      <c r="R95" s="18" t="b">
        <v>0</v>
      </c>
      <c r="S95" s="15"/>
      <c r="T95" s="15"/>
      <c r="U95" s="17">
        <v>40</v>
      </c>
      <c r="V95" s="15" t="s">
        <v>2237</v>
      </c>
      <c r="W95" s="15">
        <v>3</v>
      </c>
      <c r="X95" s="18" t="b">
        <v>0</v>
      </c>
      <c r="Y95" s="15" t="s">
        <v>2238</v>
      </c>
      <c r="Z95" s="15">
        <v>0.6</v>
      </c>
      <c r="AA95" s="18" t="b">
        <v>0</v>
      </c>
      <c r="AB95" s="15"/>
      <c r="AC95" s="15" t="s">
        <v>519</v>
      </c>
      <c r="AD95" s="17">
        <v>3</v>
      </c>
      <c r="AE95" s="17">
        <v>90</v>
      </c>
      <c r="AF95" s="17">
        <v>63</v>
      </c>
      <c r="AG95" s="17">
        <v>192912</v>
      </c>
      <c r="AH95" s="17">
        <v>0</v>
      </c>
      <c r="AI95" s="17">
        <v>194950</v>
      </c>
      <c r="AJ95" s="17">
        <v>0</v>
      </c>
      <c r="AK95" s="15">
        <v>0</v>
      </c>
      <c r="AL95" s="15">
        <v>15.8</v>
      </c>
      <c r="AM95" s="15" t="s">
        <v>2238</v>
      </c>
      <c r="AN95" s="15"/>
      <c r="AO95" s="17">
        <v>152</v>
      </c>
      <c r="AP95" s="68">
        <v>45834</v>
      </c>
      <c r="AQ95" s="68">
        <v>37209</v>
      </c>
      <c r="AR95" s="18" t="b">
        <v>0</v>
      </c>
      <c r="AS95" s="15" t="s">
        <v>2239</v>
      </c>
      <c r="AT95" s="17">
        <v>1825</v>
      </c>
      <c r="AU95" s="17">
        <v>0</v>
      </c>
      <c r="AV95" s="17">
        <v>6</v>
      </c>
      <c r="AW95" s="17">
        <v>3</v>
      </c>
      <c r="AX95" s="17">
        <v>40</v>
      </c>
      <c r="AY95" s="17">
        <v>0</v>
      </c>
      <c r="AZ95" s="17">
        <v>0</v>
      </c>
      <c r="BA95" s="17">
        <v>0</v>
      </c>
      <c r="BB95" s="17">
        <v>1</v>
      </c>
      <c r="BC95" s="17">
        <v>0</v>
      </c>
      <c r="BD95" s="17">
        <v>0</v>
      </c>
      <c r="BE95" s="17">
        <v>0</v>
      </c>
      <c r="BF95" s="17">
        <v>228</v>
      </c>
      <c r="BG95" s="15">
        <v>422.2</v>
      </c>
      <c r="BH95" s="15">
        <v>288.8</v>
      </c>
      <c r="BI95" s="15">
        <v>83</v>
      </c>
      <c r="BJ95" s="15">
        <v>79.5</v>
      </c>
      <c r="BK95" s="17">
        <v>101</v>
      </c>
      <c r="BL95" s="17">
        <v>69</v>
      </c>
      <c r="BM95" s="17">
        <v>52</v>
      </c>
      <c r="BN95" s="17">
        <v>153</v>
      </c>
      <c r="BO95" s="17">
        <v>21</v>
      </c>
      <c r="BP95" s="15">
        <v>0.32</v>
      </c>
      <c r="BQ95" s="15">
        <v>1.98</v>
      </c>
      <c r="BR95" s="15">
        <v>2.2999999999999998</v>
      </c>
      <c r="BS95" s="15">
        <v>42.91</v>
      </c>
      <c r="BT95" s="15"/>
      <c r="BU95" s="15"/>
      <c r="BV95" s="15"/>
      <c r="BW95" s="15"/>
      <c r="BX95" s="15"/>
      <c r="BY95" s="15"/>
      <c r="BZ95" s="15"/>
      <c r="CA95" s="17">
        <v>170</v>
      </c>
      <c r="CB95" s="17">
        <v>70</v>
      </c>
      <c r="CC95" s="17">
        <v>153</v>
      </c>
      <c r="CD95" s="17">
        <v>40</v>
      </c>
      <c r="CE95" s="17">
        <v>307</v>
      </c>
      <c r="CF95" s="17">
        <v>94</v>
      </c>
      <c r="CG95" s="17">
        <v>204</v>
      </c>
      <c r="CH95" s="17">
        <v>71</v>
      </c>
      <c r="CI95" s="17">
        <v>0.02</v>
      </c>
      <c r="CJ95" s="17">
        <v>0</v>
      </c>
      <c r="CK95" s="17">
        <v>0.1</v>
      </c>
      <c r="CL95" s="17">
        <v>0.12</v>
      </c>
      <c r="CM95" s="17">
        <v>2.12</v>
      </c>
      <c r="CN95" s="17">
        <v>1.97</v>
      </c>
      <c r="CO95" s="17">
        <v>711</v>
      </c>
      <c r="CP95" s="17">
        <v>180</v>
      </c>
      <c r="CQ95" s="17">
        <v>359</v>
      </c>
      <c r="CR95" s="17">
        <v>127</v>
      </c>
      <c r="CS95" s="17">
        <v>189</v>
      </c>
      <c r="CT95" s="17">
        <v>74</v>
      </c>
      <c r="CU95" s="17">
        <v>258</v>
      </c>
      <c r="CV95" s="17">
        <v>96</v>
      </c>
      <c r="CW95" s="17">
        <v>1.04</v>
      </c>
      <c r="CX95" s="17">
        <v>0.15</v>
      </c>
      <c r="CY95" s="17">
        <v>7.55</v>
      </c>
      <c r="CZ95" s="15" t="str">
        <f t="shared" si="3"/>
        <v>Quilindschy Hartman</v>
      </c>
      <c r="DA95" s="15" t="e">
        <f>VLOOKUP(CZ95,[1]FINAL!$A$1:$AP$1000,MATCH("Element No.",[1]FINAL!$A$1:$AP$1,0),0)</f>
        <v>#N/A</v>
      </c>
      <c r="DB95" s="15"/>
      <c r="DC95" s="15"/>
      <c r="DD95" s="15"/>
      <c r="DE95" s="15"/>
      <c r="DF95" s="15"/>
    </row>
    <row r="96" spans="1:110" ht="40.5" thickBot="1">
      <c r="A96" s="18" t="b">
        <v>1</v>
      </c>
      <c r="B96" s="18" t="b">
        <v>0</v>
      </c>
      <c r="C96" s="17">
        <v>100</v>
      </c>
      <c r="D96" s="17">
        <v>100</v>
      </c>
      <c r="E96" s="17">
        <v>461188</v>
      </c>
      <c r="F96" s="17">
        <v>0</v>
      </c>
      <c r="G96" s="17">
        <v>0</v>
      </c>
      <c r="H96" s="17">
        <v>-1</v>
      </c>
      <c r="I96" s="17">
        <v>1</v>
      </c>
      <c r="J96" s="17">
        <v>0</v>
      </c>
      <c r="K96" s="17">
        <v>2</v>
      </c>
      <c r="L96" s="15">
        <v>0.3</v>
      </c>
      <c r="M96" s="15">
        <v>0.8</v>
      </c>
      <c r="N96" s="17">
        <v>2</v>
      </c>
      <c r="O96" s="15" t="s">
        <v>2240</v>
      </c>
      <c r="P96" s="15">
        <v>0.8</v>
      </c>
      <c r="Q96" s="17" t="e">
        <f t="shared" si="2"/>
        <v>#N/A</v>
      </c>
      <c r="R96" s="18" t="b">
        <v>0</v>
      </c>
      <c r="S96" s="15"/>
      <c r="T96" s="15" t="s">
        <v>4200</v>
      </c>
      <c r="U96" s="17">
        <v>39</v>
      </c>
      <c r="V96" s="15" t="s">
        <v>2241</v>
      </c>
      <c r="W96" s="15">
        <v>2.4</v>
      </c>
      <c r="X96" s="18" t="b">
        <v>0</v>
      </c>
      <c r="Y96" s="15" t="s">
        <v>1300</v>
      </c>
      <c r="Z96" s="15">
        <v>0.1</v>
      </c>
      <c r="AA96" s="18" t="b">
        <v>0</v>
      </c>
      <c r="AB96" s="15"/>
      <c r="AC96" s="15" t="s">
        <v>519</v>
      </c>
      <c r="AD96" s="17">
        <v>3</v>
      </c>
      <c r="AE96" s="17">
        <v>90</v>
      </c>
      <c r="AF96" s="17">
        <v>47</v>
      </c>
      <c r="AG96" s="17">
        <v>22842</v>
      </c>
      <c r="AH96" s="17">
        <v>0</v>
      </c>
      <c r="AI96" s="17">
        <v>20690</v>
      </c>
      <c r="AJ96" s="17">
        <v>0</v>
      </c>
      <c r="AK96" s="15">
        <v>0.2</v>
      </c>
      <c r="AL96" s="15">
        <v>12.1</v>
      </c>
      <c r="AM96" s="15" t="s">
        <v>1300</v>
      </c>
      <c r="AN96" s="15"/>
      <c r="AO96" s="17">
        <v>241</v>
      </c>
      <c r="AP96" s="68">
        <v>45839</v>
      </c>
      <c r="AQ96" s="68">
        <v>37695</v>
      </c>
      <c r="AR96" s="18" t="b">
        <v>0</v>
      </c>
      <c r="AS96" s="15" t="s">
        <v>2242</v>
      </c>
      <c r="AT96" s="17">
        <v>1574</v>
      </c>
      <c r="AU96" s="17">
        <v>0</v>
      </c>
      <c r="AV96" s="17">
        <v>2</v>
      </c>
      <c r="AW96" s="17">
        <v>2</v>
      </c>
      <c r="AX96" s="17">
        <v>33</v>
      </c>
      <c r="AY96" s="17">
        <v>0</v>
      </c>
      <c r="AZ96" s="17">
        <v>0</v>
      </c>
      <c r="BA96" s="17">
        <v>0</v>
      </c>
      <c r="BB96" s="17">
        <v>6</v>
      </c>
      <c r="BC96" s="17">
        <v>0</v>
      </c>
      <c r="BD96" s="17">
        <v>0</v>
      </c>
      <c r="BE96" s="17">
        <v>1</v>
      </c>
      <c r="BF96" s="17">
        <v>210</v>
      </c>
      <c r="BG96" s="15">
        <v>379</v>
      </c>
      <c r="BH96" s="15">
        <v>135.6</v>
      </c>
      <c r="BI96" s="15">
        <v>101</v>
      </c>
      <c r="BJ96" s="15">
        <v>61.4</v>
      </c>
      <c r="BK96" s="17">
        <v>114</v>
      </c>
      <c r="BL96" s="17">
        <v>69</v>
      </c>
      <c r="BM96" s="17">
        <v>27</v>
      </c>
      <c r="BN96" s="17">
        <v>141</v>
      </c>
      <c r="BO96" s="17">
        <v>17</v>
      </c>
      <c r="BP96" s="15">
        <v>0.42</v>
      </c>
      <c r="BQ96" s="15">
        <v>0.68</v>
      </c>
      <c r="BR96" s="15">
        <v>1.1000000000000001</v>
      </c>
      <c r="BS96" s="15">
        <v>35.299999999999997</v>
      </c>
      <c r="BT96" s="15"/>
      <c r="BU96" s="15"/>
      <c r="BV96" s="15"/>
      <c r="BW96" s="15"/>
      <c r="BX96" s="15"/>
      <c r="BY96" s="15"/>
      <c r="BZ96" s="15"/>
      <c r="CA96" s="17">
        <v>193</v>
      </c>
      <c r="CB96" s="17">
        <v>79</v>
      </c>
      <c r="CC96" s="17">
        <v>264</v>
      </c>
      <c r="CD96" s="17">
        <v>71</v>
      </c>
      <c r="CE96" s="17">
        <v>285</v>
      </c>
      <c r="CF96" s="17">
        <v>83</v>
      </c>
      <c r="CG96" s="17">
        <v>265</v>
      </c>
      <c r="CH96" s="17">
        <v>87</v>
      </c>
      <c r="CI96" s="17">
        <v>0.02</v>
      </c>
      <c r="CJ96" s="17">
        <v>0</v>
      </c>
      <c r="CK96" s="17">
        <v>0.04</v>
      </c>
      <c r="CL96" s="17">
        <v>0.06</v>
      </c>
      <c r="CM96" s="17">
        <v>2.02</v>
      </c>
      <c r="CN96" s="17">
        <v>1.89</v>
      </c>
      <c r="CO96" s="17">
        <v>779</v>
      </c>
      <c r="CP96" s="17">
        <v>223</v>
      </c>
      <c r="CQ96" s="17">
        <v>298</v>
      </c>
      <c r="CR96" s="17">
        <v>107</v>
      </c>
      <c r="CS96" s="17">
        <v>286</v>
      </c>
      <c r="CT96" s="17">
        <v>110</v>
      </c>
      <c r="CU96" s="17">
        <v>455</v>
      </c>
      <c r="CV96" s="17">
        <v>170</v>
      </c>
      <c r="CW96" s="17">
        <v>0.97</v>
      </c>
      <c r="CX96" s="17">
        <v>0.11</v>
      </c>
      <c r="CY96" s="17">
        <v>8.06</v>
      </c>
      <c r="CZ96" s="15" t="str">
        <f t="shared" si="3"/>
        <v>Bashir Humphreys</v>
      </c>
      <c r="DA96" s="15" t="e">
        <f>VLOOKUP(CZ96,[1]FINAL!$A$1:$AP$1000,MATCH("Element No.",[1]FINAL!$A$1:$AP$1,0),0)</f>
        <v>#N/A</v>
      </c>
      <c r="DB96" s="15"/>
      <c r="DC96" s="15"/>
      <c r="DD96" s="15"/>
      <c r="DE96" s="15"/>
      <c r="DF96" s="15"/>
    </row>
    <row r="97" spans="1:110" ht="66" thickBot="1">
      <c r="A97" s="18" t="b">
        <v>1</v>
      </c>
      <c r="B97" s="18" t="b">
        <v>0</v>
      </c>
      <c r="C97" s="17">
        <v>0</v>
      </c>
      <c r="D97" s="17">
        <v>0</v>
      </c>
      <c r="E97" s="17">
        <v>241231</v>
      </c>
      <c r="F97" s="17">
        <v>0</v>
      </c>
      <c r="G97" s="17">
        <v>0</v>
      </c>
      <c r="H97" s="17">
        <v>-1</v>
      </c>
      <c r="I97" s="17">
        <v>1</v>
      </c>
      <c r="J97" s="17">
        <v>0</v>
      </c>
      <c r="K97" s="17">
        <v>2</v>
      </c>
      <c r="L97" s="15">
        <v>0</v>
      </c>
      <c r="M97" s="15">
        <v>0</v>
      </c>
      <c r="N97" s="17">
        <v>0</v>
      </c>
      <c r="O97" s="15" t="s">
        <v>614</v>
      </c>
      <c r="P97" s="15">
        <v>0</v>
      </c>
      <c r="Q97" s="17" t="e">
        <f t="shared" si="2"/>
        <v>#N/A</v>
      </c>
      <c r="R97" s="18" t="b">
        <v>0</v>
      </c>
      <c r="S97" s="15" t="s">
        <v>4613</v>
      </c>
      <c r="T97" s="15" t="s">
        <v>3548</v>
      </c>
      <c r="U97" s="17">
        <v>39</v>
      </c>
      <c r="V97" s="15" t="s">
        <v>2243</v>
      </c>
      <c r="W97" s="15">
        <v>0</v>
      </c>
      <c r="X97" s="18" t="b">
        <v>0</v>
      </c>
      <c r="Y97" s="15" t="s">
        <v>2244</v>
      </c>
      <c r="Z97" s="15">
        <v>0.1</v>
      </c>
      <c r="AA97" s="18" t="b">
        <v>0</v>
      </c>
      <c r="AB97" s="15"/>
      <c r="AC97" s="15" t="s">
        <v>543</v>
      </c>
      <c r="AD97" s="17">
        <v>3</v>
      </c>
      <c r="AE97" s="17">
        <v>90</v>
      </c>
      <c r="AF97" s="17">
        <v>0</v>
      </c>
      <c r="AG97" s="17">
        <v>2385</v>
      </c>
      <c r="AH97" s="17">
        <v>0</v>
      </c>
      <c r="AI97" s="17">
        <v>15994</v>
      </c>
      <c r="AJ97" s="17">
        <v>0</v>
      </c>
      <c r="AK97" s="15">
        <v>0</v>
      </c>
      <c r="AL97" s="15">
        <v>0</v>
      </c>
      <c r="AM97" s="15" t="s">
        <v>614</v>
      </c>
      <c r="AN97" s="15"/>
      <c r="AO97" s="17">
        <v>80</v>
      </c>
      <c r="AP97" s="68">
        <v>45108</v>
      </c>
      <c r="AQ97" s="68">
        <v>36665</v>
      </c>
      <c r="AR97" s="18" t="b">
        <v>0</v>
      </c>
      <c r="AS97" s="15" t="s">
        <v>2245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5">
        <v>0</v>
      </c>
      <c r="BH97" s="15">
        <v>0</v>
      </c>
      <c r="BI97" s="15">
        <v>0</v>
      </c>
      <c r="BJ97" s="15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5">
        <v>0</v>
      </c>
      <c r="BQ97" s="15">
        <v>0</v>
      </c>
      <c r="BR97" s="15">
        <v>0</v>
      </c>
      <c r="BS97" s="15">
        <v>0</v>
      </c>
      <c r="BT97" s="15"/>
      <c r="BU97" s="15"/>
      <c r="BV97" s="15"/>
      <c r="BW97" s="15"/>
      <c r="BX97" s="15"/>
      <c r="BY97" s="15"/>
      <c r="BZ97" s="15"/>
      <c r="CA97" s="17">
        <v>559</v>
      </c>
      <c r="CB97" s="17">
        <v>202</v>
      </c>
      <c r="CC97" s="17">
        <v>544</v>
      </c>
      <c r="CD97" s="17">
        <v>201</v>
      </c>
      <c r="CE97" s="17">
        <v>513</v>
      </c>
      <c r="CF97" s="17">
        <v>197</v>
      </c>
      <c r="CG97" s="17">
        <v>562</v>
      </c>
      <c r="CH97" s="17">
        <v>202</v>
      </c>
      <c r="CI97" s="17">
        <v>0</v>
      </c>
      <c r="CJ97" s="17">
        <v>0</v>
      </c>
      <c r="CK97" s="17">
        <v>0</v>
      </c>
      <c r="CL97" s="17">
        <v>0</v>
      </c>
      <c r="CM97" s="17">
        <v>0</v>
      </c>
      <c r="CN97" s="17">
        <v>0</v>
      </c>
      <c r="CO97" s="17">
        <v>775</v>
      </c>
      <c r="CP97" s="17">
        <v>220</v>
      </c>
      <c r="CQ97" s="17">
        <v>441</v>
      </c>
      <c r="CR97" s="17">
        <v>162</v>
      </c>
      <c r="CS97" s="17">
        <v>570</v>
      </c>
      <c r="CT97" s="17">
        <v>202</v>
      </c>
      <c r="CU97" s="17">
        <v>569</v>
      </c>
      <c r="CV97" s="17">
        <v>203</v>
      </c>
      <c r="CW97" s="17">
        <v>0</v>
      </c>
      <c r="CX97" s="17">
        <v>0</v>
      </c>
      <c r="CY97" s="17">
        <v>0</v>
      </c>
      <c r="CZ97" s="15" t="str">
        <f t="shared" si="3"/>
        <v>Jordan Beyer</v>
      </c>
      <c r="DA97" s="15" t="e">
        <f>VLOOKUP(CZ97,[1]FINAL!$A$1:$AP$1000,MATCH("Element No.",[1]FINAL!$A$1:$AP$1,0),0)</f>
        <v>#N/A</v>
      </c>
      <c r="DB97" s="15"/>
      <c r="DC97" s="15"/>
      <c r="DD97" s="15"/>
      <c r="DE97" s="15"/>
      <c r="DF97" s="15"/>
    </row>
    <row r="98" spans="1:110" ht="40.5" thickBot="1">
      <c r="A98" s="18" t="b">
        <v>1</v>
      </c>
      <c r="B98" s="18" t="b">
        <v>0</v>
      </c>
      <c r="C98" s="17">
        <v>100</v>
      </c>
      <c r="D98" s="17">
        <v>100</v>
      </c>
      <c r="E98" s="17">
        <v>549329</v>
      </c>
      <c r="F98" s="17">
        <v>0</v>
      </c>
      <c r="G98" s="17">
        <v>0</v>
      </c>
      <c r="H98" s="17">
        <v>-2</v>
      </c>
      <c r="I98" s="17">
        <v>2</v>
      </c>
      <c r="J98" s="17">
        <v>0</v>
      </c>
      <c r="K98" s="17">
        <v>2</v>
      </c>
      <c r="L98" s="15">
        <v>1</v>
      </c>
      <c r="M98" s="15">
        <v>1.2</v>
      </c>
      <c r="N98" s="17">
        <v>2</v>
      </c>
      <c r="O98" s="15" t="s">
        <v>540</v>
      </c>
      <c r="P98" s="15">
        <v>1.2</v>
      </c>
      <c r="Q98" s="17" t="e">
        <f t="shared" si="2"/>
        <v>#N/A</v>
      </c>
      <c r="R98" s="18" t="b">
        <v>0</v>
      </c>
      <c r="S98" s="15"/>
      <c r="T98" s="15" t="s">
        <v>4201</v>
      </c>
      <c r="U98" s="17">
        <v>38</v>
      </c>
      <c r="V98" s="15" t="s">
        <v>2246</v>
      </c>
      <c r="W98" s="15">
        <v>1.2</v>
      </c>
      <c r="X98" s="18" t="b">
        <v>0</v>
      </c>
      <c r="Y98" s="15" t="s">
        <v>2247</v>
      </c>
      <c r="Z98" s="15">
        <v>0.3</v>
      </c>
      <c r="AA98" s="18" t="b">
        <v>0</v>
      </c>
      <c r="AB98" s="15"/>
      <c r="AC98" s="15" t="s">
        <v>519</v>
      </c>
      <c r="AD98" s="17">
        <v>3</v>
      </c>
      <c r="AE98" s="17">
        <v>90</v>
      </c>
      <c r="AF98" s="17">
        <v>25</v>
      </c>
      <c r="AG98" s="17">
        <v>50650</v>
      </c>
      <c r="AH98" s="17">
        <v>0</v>
      </c>
      <c r="AI98" s="17">
        <v>44866</v>
      </c>
      <c r="AJ98" s="17">
        <v>0</v>
      </c>
      <c r="AK98" s="15">
        <v>0.3</v>
      </c>
      <c r="AL98" s="15">
        <v>6.6</v>
      </c>
      <c r="AM98" s="15" t="s">
        <v>2248</v>
      </c>
      <c r="AN98" s="15" t="s">
        <v>2248</v>
      </c>
      <c r="AO98" s="17">
        <v>30</v>
      </c>
      <c r="AP98" s="68">
        <v>45489</v>
      </c>
      <c r="AQ98" s="68">
        <v>36974</v>
      </c>
      <c r="AR98" s="18" t="b">
        <v>0</v>
      </c>
      <c r="AS98" s="15" t="s">
        <v>2249</v>
      </c>
      <c r="AT98" s="17">
        <v>1405</v>
      </c>
      <c r="AU98" s="17">
        <v>0</v>
      </c>
      <c r="AV98" s="17">
        <v>0</v>
      </c>
      <c r="AW98" s="17">
        <v>1</v>
      </c>
      <c r="AX98" s="17">
        <v>30</v>
      </c>
      <c r="AY98" s="17">
        <v>0</v>
      </c>
      <c r="AZ98" s="17">
        <v>0</v>
      </c>
      <c r="BA98" s="17">
        <v>0</v>
      </c>
      <c r="BB98" s="17">
        <v>1</v>
      </c>
      <c r="BC98" s="17">
        <v>1</v>
      </c>
      <c r="BD98" s="17">
        <v>0</v>
      </c>
      <c r="BE98" s="17">
        <v>0</v>
      </c>
      <c r="BF98" s="17">
        <v>127</v>
      </c>
      <c r="BG98" s="15">
        <v>247</v>
      </c>
      <c r="BH98" s="15">
        <v>294.60000000000002</v>
      </c>
      <c r="BI98" s="15">
        <v>117</v>
      </c>
      <c r="BJ98" s="15">
        <v>65.599999999999994</v>
      </c>
      <c r="BK98" s="17">
        <v>64</v>
      </c>
      <c r="BL98" s="17">
        <v>86</v>
      </c>
      <c r="BM98" s="17">
        <v>29</v>
      </c>
      <c r="BN98" s="17">
        <v>93</v>
      </c>
      <c r="BO98" s="17">
        <v>15</v>
      </c>
      <c r="BP98" s="15">
        <v>0.6</v>
      </c>
      <c r="BQ98" s="15">
        <v>1.46</v>
      </c>
      <c r="BR98" s="15">
        <v>2.06</v>
      </c>
      <c r="BS98" s="15">
        <v>28.19</v>
      </c>
      <c r="BT98" s="15"/>
      <c r="BU98" s="15"/>
      <c r="BV98" s="15"/>
      <c r="BW98" s="15"/>
      <c r="BX98" s="15"/>
      <c r="BY98" s="15"/>
      <c r="BZ98" s="15"/>
      <c r="CA98" s="17">
        <v>278</v>
      </c>
      <c r="CB98" s="17">
        <v>109</v>
      </c>
      <c r="CC98" s="17">
        <v>148</v>
      </c>
      <c r="CD98" s="17">
        <v>38</v>
      </c>
      <c r="CE98" s="17">
        <v>267</v>
      </c>
      <c r="CF98" s="17">
        <v>74</v>
      </c>
      <c r="CG98" s="17">
        <v>251</v>
      </c>
      <c r="CH98" s="17">
        <v>84</v>
      </c>
      <c r="CI98" s="17">
        <v>0.04</v>
      </c>
      <c r="CJ98" s="17">
        <v>0</v>
      </c>
      <c r="CK98" s="17">
        <v>0.09</v>
      </c>
      <c r="CL98" s="17">
        <v>0.13</v>
      </c>
      <c r="CM98" s="17">
        <v>1.81</v>
      </c>
      <c r="CN98" s="17">
        <v>1.92</v>
      </c>
      <c r="CO98" s="17">
        <v>827</v>
      </c>
      <c r="CP98" s="17">
        <v>257</v>
      </c>
      <c r="CQ98" s="17">
        <v>241</v>
      </c>
      <c r="CR98" s="17">
        <v>85</v>
      </c>
      <c r="CS98" s="17">
        <v>452</v>
      </c>
      <c r="CT98" s="17">
        <v>162</v>
      </c>
      <c r="CU98" s="17">
        <v>351</v>
      </c>
      <c r="CV98" s="17">
        <v>128</v>
      </c>
      <c r="CW98" s="17">
        <v>0.96</v>
      </c>
      <c r="CX98" s="17">
        <v>0.06</v>
      </c>
      <c r="CY98" s="17">
        <v>5.96</v>
      </c>
      <c r="CZ98" s="15" t="str">
        <f t="shared" si="3"/>
        <v>Lucas Pires Silva</v>
      </c>
      <c r="DA98" s="15" t="e">
        <f>VLOOKUP(CZ98,[1]FINAL!$A$1:$AP$1000,MATCH("Element No.",[1]FINAL!$A$1:$AP$1,0),0)</f>
        <v>#N/A</v>
      </c>
      <c r="DB98" s="15"/>
      <c r="DC98" s="15"/>
      <c r="DD98" s="15"/>
      <c r="DE98" s="15"/>
      <c r="DF98" s="15"/>
    </row>
    <row r="99" spans="1:110" ht="91.5" thickBot="1">
      <c r="A99" s="18" t="b">
        <v>1</v>
      </c>
      <c r="B99" s="18" t="b">
        <v>0</v>
      </c>
      <c r="C99" s="17">
        <v>0</v>
      </c>
      <c r="D99" s="17">
        <v>0</v>
      </c>
      <c r="E99" s="17">
        <v>450072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2</v>
      </c>
      <c r="L99" s="15">
        <v>0</v>
      </c>
      <c r="M99" s="15">
        <v>0</v>
      </c>
      <c r="N99" s="17">
        <v>0</v>
      </c>
      <c r="O99" s="15" t="s">
        <v>2250</v>
      </c>
      <c r="P99" s="15">
        <v>0</v>
      </c>
      <c r="Q99" s="17" t="e">
        <f t="shared" si="2"/>
        <v>#N/A</v>
      </c>
      <c r="R99" s="18" t="b">
        <v>0</v>
      </c>
      <c r="S99" s="15" t="s">
        <v>4607</v>
      </c>
      <c r="T99" s="15" t="s">
        <v>3549</v>
      </c>
      <c r="U99" s="17">
        <v>40</v>
      </c>
      <c r="V99" s="15" t="s">
        <v>2251</v>
      </c>
      <c r="W99" s="15">
        <v>0</v>
      </c>
      <c r="X99" s="18" t="b">
        <v>0</v>
      </c>
      <c r="Y99" s="15" t="s">
        <v>2252</v>
      </c>
      <c r="Z99" s="15">
        <v>0</v>
      </c>
      <c r="AA99" s="18" t="b">
        <v>0</v>
      </c>
      <c r="AB99" s="15"/>
      <c r="AC99" s="15" t="s">
        <v>3257</v>
      </c>
      <c r="AD99" s="17">
        <v>3</v>
      </c>
      <c r="AE99" s="17">
        <v>90</v>
      </c>
      <c r="AF99" s="17">
        <v>0</v>
      </c>
      <c r="AG99" s="17">
        <v>202</v>
      </c>
      <c r="AH99" s="17">
        <v>0</v>
      </c>
      <c r="AI99" s="17">
        <v>9743</v>
      </c>
      <c r="AJ99" s="17">
        <v>0</v>
      </c>
      <c r="AK99" s="15">
        <v>0</v>
      </c>
      <c r="AL99" s="15">
        <v>0</v>
      </c>
      <c r="AM99" s="15" t="s">
        <v>2252</v>
      </c>
      <c r="AN99" s="15"/>
      <c r="AO99" s="17">
        <v>152</v>
      </c>
      <c r="AP99" s="68">
        <v>45471</v>
      </c>
      <c r="AQ99" s="68">
        <v>37122</v>
      </c>
      <c r="AR99" s="18" t="b">
        <v>0</v>
      </c>
      <c r="AS99" s="15" t="s">
        <v>2253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5">
        <v>0</v>
      </c>
      <c r="BH99" s="15">
        <v>0</v>
      </c>
      <c r="BI99" s="15">
        <v>0</v>
      </c>
      <c r="BJ99" s="15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5">
        <v>0</v>
      </c>
      <c r="BQ99" s="15">
        <v>0</v>
      </c>
      <c r="BR99" s="15">
        <v>0</v>
      </c>
      <c r="BS99" s="15">
        <v>0</v>
      </c>
      <c r="BT99" s="15"/>
      <c r="BU99" s="15"/>
      <c r="BV99" s="15"/>
      <c r="BW99" s="15"/>
      <c r="BX99" s="15"/>
      <c r="BY99" s="15"/>
      <c r="BZ99" s="15"/>
      <c r="CA99" s="17">
        <v>595</v>
      </c>
      <c r="CB99" s="17">
        <v>219</v>
      </c>
      <c r="CC99" s="17">
        <v>586</v>
      </c>
      <c r="CD99" s="17">
        <v>218</v>
      </c>
      <c r="CE99" s="17">
        <v>555</v>
      </c>
      <c r="CF99" s="17">
        <v>214</v>
      </c>
      <c r="CG99" s="17">
        <v>598</v>
      </c>
      <c r="CH99" s="17">
        <v>219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696</v>
      </c>
      <c r="CP99" s="17">
        <v>172</v>
      </c>
      <c r="CQ99" s="17">
        <v>483</v>
      </c>
      <c r="CR99" s="17">
        <v>183</v>
      </c>
      <c r="CS99" s="17">
        <v>606</v>
      </c>
      <c r="CT99" s="17">
        <v>219</v>
      </c>
      <c r="CU99" s="17">
        <v>624</v>
      </c>
      <c r="CV99" s="17">
        <v>222</v>
      </c>
      <c r="CW99" s="17">
        <v>0</v>
      </c>
      <c r="CX99" s="17">
        <v>0</v>
      </c>
      <c r="CY99" s="17">
        <v>0</v>
      </c>
      <c r="CZ99" s="15" t="str">
        <f t="shared" si="3"/>
        <v>Shurandy Sambo</v>
      </c>
      <c r="DA99" s="15" t="e">
        <f>VLOOKUP(CZ99,[1]FINAL!$A$1:$AP$1000,MATCH("Element No.",[1]FINAL!$A$1:$AP$1,0),0)</f>
        <v>#N/A</v>
      </c>
      <c r="DB99" s="15"/>
      <c r="DC99" s="15"/>
      <c r="DD99" s="15"/>
      <c r="DE99" s="15"/>
      <c r="DF99" s="15"/>
    </row>
    <row r="100" spans="1:110" ht="78.75" thickBot="1">
      <c r="A100" s="18" t="b">
        <v>1</v>
      </c>
      <c r="B100" s="18" t="b">
        <v>0</v>
      </c>
      <c r="C100" s="17">
        <v>0</v>
      </c>
      <c r="D100" s="17">
        <v>0</v>
      </c>
      <c r="E100" s="17">
        <v>519895</v>
      </c>
      <c r="F100" s="17">
        <v>0</v>
      </c>
      <c r="G100" s="17">
        <v>0</v>
      </c>
      <c r="H100" s="17">
        <v>-2</v>
      </c>
      <c r="I100" s="17">
        <v>2</v>
      </c>
      <c r="J100" s="17">
        <v>0</v>
      </c>
      <c r="K100" s="17">
        <v>2</v>
      </c>
      <c r="L100" s="15">
        <v>0</v>
      </c>
      <c r="M100" s="15">
        <v>0</v>
      </c>
      <c r="N100" s="17">
        <v>0</v>
      </c>
      <c r="O100" s="15" t="s">
        <v>945</v>
      </c>
      <c r="P100" s="15">
        <v>0</v>
      </c>
      <c r="Q100" s="17" t="e">
        <f t="shared" si="2"/>
        <v>#N/A</v>
      </c>
      <c r="R100" s="18" t="b">
        <v>0</v>
      </c>
      <c r="S100" s="15" t="s">
        <v>4608</v>
      </c>
      <c r="T100" s="15" t="s">
        <v>4609</v>
      </c>
      <c r="U100" s="17">
        <v>38</v>
      </c>
      <c r="V100" s="15" t="s">
        <v>2254</v>
      </c>
      <c r="W100" s="15">
        <v>1.9</v>
      </c>
      <c r="X100" s="18" t="b">
        <v>0</v>
      </c>
      <c r="Y100" s="15" t="s">
        <v>2255</v>
      </c>
      <c r="Z100" s="15">
        <v>0.2</v>
      </c>
      <c r="AA100" s="18" t="b">
        <v>0</v>
      </c>
      <c r="AB100" s="15"/>
      <c r="AC100" s="15" t="s">
        <v>3257</v>
      </c>
      <c r="AD100" s="17">
        <v>3</v>
      </c>
      <c r="AE100" s="17">
        <v>90</v>
      </c>
      <c r="AF100" s="17">
        <v>13</v>
      </c>
      <c r="AG100" s="17">
        <v>34622</v>
      </c>
      <c r="AH100" s="17">
        <v>0</v>
      </c>
      <c r="AI100" s="17">
        <v>37617</v>
      </c>
      <c r="AJ100" s="17">
        <v>0</v>
      </c>
      <c r="AK100" s="15">
        <v>0</v>
      </c>
      <c r="AL100" s="15">
        <v>3.4</v>
      </c>
      <c r="AM100" s="15" t="s">
        <v>2255</v>
      </c>
      <c r="AN100" s="15"/>
      <c r="AO100" s="17">
        <v>169</v>
      </c>
      <c r="AP100" s="68">
        <v>45658</v>
      </c>
      <c r="AQ100" s="68">
        <v>36840</v>
      </c>
      <c r="AR100" s="18" t="b">
        <v>0</v>
      </c>
      <c r="AS100" s="15" t="s">
        <v>2256</v>
      </c>
      <c r="AT100" s="17">
        <v>164</v>
      </c>
      <c r="AU100" s="17">
        <v>1</v>
      </c>
      <c r="AV100" s="17">
        <v>0</v>
      </c>
      <c r="AW100" s="17">
        <v>0</v>
      </c>
      <c r="AX100" s="17">
        <v>4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20</v>
      </c>
      <c r="BG100" s="15">
        <v>44.8</v>
      </c>
      <c r="BH100" s="15">
        <v>18.100000000000001</v>
      </c>
      <c r="BI100" s="15">
        <v>30</v>
      </c>
      <c r="BJ100" s="15">
        <v>9.1999999999999993</v>
      </c>
      <c r="BK100" s="17">
        <v>5</v>
      </c>
      <c r="BL100" s="17">
        <v>4</v>
      </c>
      <c r="BM100" s="17">
        <v>2</v>
      </c>
      <c r="BN100" s="17">
        <v>7</v>
      </c>
      <c r="BO100" s="17">
        <v>1</v>
      </c>
      <c r="BP100" s="15">
        <v>0.55000000000000004</v>
      </c>
      <c r="BQ100" s="15">
        <v>0.08</v>
      </c>
      <c r="BR100" s="15">
        <v>0.63</v>
      </c>
      <c r="BS100" s="15">
        <v>3.79</v>
      </c>
      <c r="BT100" s="15"/>
      <c r="BU100" s="15"/>
      <c r="BV100" s="15"/>
      <c r="BW100" s="15"/>
      <c r="BX100" s="15"/>
      <c r="BY100" s="15"/>
      <c r="BZ100" s="15"/>
      <c r="CA100" s="17">
        <v>435</v>
      </c>
      <c r="CB100" s="17">
        <v>160</v>
      </c>
      <c r="CC100" s="17">
        <v>417</v>
      </c>
      <c r="CD100" s="17">
        <v>153</v>
      </c>
      <c r="CE100" s="17">
        <v>379</v>
      </c>
      <c r="CF100" s="17">
        <v>130</v>
      </c>
      <c r="CG100" s="17">
        <v>437</v>
      </c>
      <c r="CH100" s="17">
        <v>158</v>
      </c>
      <c r="CI100" s="17">
        <v>0.3</v>
      </c>
      <c r="CJ100" s="17">
        <v>0</v>
      </c>
      <c r="CK100" s="17">
        <v>0.04</v>
      </c>
      <c r="CL100" s="17">
        <v>0.34</v>
      </c>
      <c r="CM100" s="17">
        <v>2.08</v>
      </c>
      <c r="CN100" s="17">
        <v>2.2000000000000002</v>
      </c>
      <c r="CO100" s="17">
        <v>822</v>
      </c>
      <c r="CP100" s="17">
        <v>252</v>
      </c>
      <c r="CQ100" s="17">
        <v>422</v>
      </c>
      <c r="CR100" s="17">
        <v>155</v>
      </c>
      <c r="CS100" s="17">
        <v>359</v>
      </c>
      <c r="CT100" s="17">
        <v>133</v>
      </c>
      <c r="CU100" s="17">
        <v>411</v>
      </c>
      <c r="CV100" s="17">
        <v>152</v>
      </c>
      <c r="CW100" s="17">
        <v>0.55000000000000004</v>
      </c>
      <c r="CX100" s="17">
        <v>0</v>
      </c>
      <c r="CY100" s="17">
        <v>3.84</v>
      </c>
      <c r="CZ100" s="15" t="str">
        <f t="shared" si="3"/>
        <v>Oliver Sonne</v>
      </c>
      <c r="DA100" s="15" t="e">
        <f>VLOOKUP(CZ100,[1]FINAL!$A$1:$AP$1000,MATCH("Element No.",[1]FINAL!$A$1:$AP$1,0),0)</f>
        <v>#N/A</v>
      </c>
      <c r="DB100" s="15"/>
      <c r="DC100" s="15"/>
      <c r="DD100" s="15"/>
      <c r="DE100" s="15"/>
      <c r="DF100" s="15"/>
    </row>
    <row r="101" spans="1:110" ht="40.5" thickBot="1">
      <c r="A101" s="18" t="b">
        <v>1</v>
      </c>
      <c r="B101" s="18" t="b">
        <v>0</v>
      </c>
      <c r="C101" s="17">
        <v>100</v>
      </c>
      <c r="D101" s="17">
        <v>100</v>
      </c>
      <c r="E101" s="17">
        <v>180804</v>
      </c>
      <c r="F101" s="17">
        <v>0</v>
      </c>
      <c r="G101" s="17">
        <v>0</v>
      </c>
      <c r="H101" s="17">
        <v>-1</v>
      </c>
      <c r="I101" s="17">
        <v>1</v>
      </c>
      <c r="J101" s="17">
        <v>0</v>
      </c>
      <c r="K101" s="17">
        <v>2</v>
      </c>
      <c r="L101" s="15">
        <v>1.7</v>
      </c>
      <c r="M101" s="15">
        <v>1.8</v>
      </c>
      <c r="N101" s="17">
        <v>2</v>
      </c>
      <c r="O101" s="15" t="s">
        <v>1201</v>
      </c>
      <c r="P101" s="15">
        <v>1.8</v>
      </c>
      <c r="Q101" s="17" t="e">
        <f t="shared" si="2"/>
        <v>#N/A</v>
      </c>
      <c r="R101" s="18" t="b">
        <v>0</v>
      </c>
      <c r="S101" s="15"/>
      <c r="T101" s="15" t="s">
        <v>4753</v>
      </c>
      <c r="U101" s="17">
        <v>39</v>
      </c>
      <c r="V101" s="15" t="s">
        <v>1524</v>
      </c>
      <c r="W101" s="15">
        <v>2.4</v>
      </c>
      <c r="X101" s="18" t="b">
        <v>0</v>
      </c>
      <c r="Y101" s="15" t="s">
        <v>1525</v>
      </c>
      <c r="Z101" s="15">
        <v>0.9</v>
      </c>
      <c r="AA101" s="18" t="b">
        <v>0</v>
      </c>
      <c r="AB101" s="15"/>
      <c r="AC101" s="15" t="s">
        <v>519</v>
      </c>
      <c r="AD101" s="17">
        <v>3</v>
      </c>
      <c r="AE101" s="17">
        <v>90</v>
      </c>
      <c r="AF101" s="17">
        <v>34</v>
      </c>
      <c r="AG101" s="17">
        <v>141356</v>
      </c>
      <c r="AH101" s="17">
        <v>0</v>
      </c>
      <c r="AI101" s="17">
        <v>304187</v>
      </c>
      <c r="AJ101" s="17">
        <v>0</v>
      </c>
      <c r="AK101" s="15">
        <v>0.5</v>
      </c>
      <c r="AL101" s="15">
        <v>8.6999999999999993</v>
      </c>
      <c r="AM101" s="15" t="s">
        <v>1525</v>
      </c>
      <c r="AN101" s="15"/>
      <c r="AO101" s="17">
        <v>50</v>
      </c>
      <c r="AP101" s="68">
        <v>45839</v>
      </c>
      <c r="AQ101" s="68">
        <v>35748</v>
      </c>
      <c r="AR101" s="18" t="b">
        <v>0</v>
      </c>
      <c r="AS101" s="15" t="s">
        <v>2257</v>
      </c>
      <c r="AT101" s="17">
        <v>1201</v>
      </c>
      <c r="AU101" s="17">
        <v>1</v>
      </c>
      <c r="AV101" s="17">
        <v>0</v>
      </c>
      <c r="AW101" s="17">
        <v>1</v>
      </c>
      <c r="AX101" s="17">
        <v>26</v>
      </c>
      <c r="AY101" s="17">
        <v>1</v>
      </c>
      <c r="AZ101" s="17">
        <v>0</v>
      </c>
      <c r="BA101" s="17">
        <v>0</v>
      </c>
      <c r="BB101" s="17">
        <v>1</v>
      </c>
      <c r="BC101" s="17">
        <v>0</v>
      </c>
      <c r="BD101" s="17">
        <v>0</v>
      </c>
      <c r="BE101" s="17">
        <v>0</v>
      </c>
      <c r="BF101" s="17">
        <v>102</v>
      </c>
      <c r="BG101" s="15">
        <v>276.39999999999998</v>
      </c>
      <c r="BH101" s="15">
        <v>11.1</v>
      </c>
      <c r="BI101" s="15">
        <v>52</v>
      </c>
      <c r="BJ101" s="15">
        <v>34.1</v>
      </c>
      <c r="BK101" s="17">
        <v>106</v>
      </c>
      <c r="BL101" s="17">
        <v>40</v>
      </c>
      <c r="BM101" s="17">
        <v>14</v>
      </c>
      <c r="BN101" s="17">
        <v>120</v>
      </c>
      <c r="BO101" s="17">
        <v>14</v>
      </c>
      <c r="BP101" s="15">
        <v>0.61</v>
      </c>
      <c r="BQ101" s="15">
        <v>0.12</v>
      </c>
      <c r="BR101" s="15">
        <v>0.73</v>
      </c>
      <c r="BS101" s="15">
        <v>29.7</v>
      </c>
      <c r="BT101" s="15"/>
      <c r="BU101" s="15"/>
      <c r="BV101" s="15"/>
      <c r="BW101" s="15"/>
      <c r="BX101" s="15"/>
      <c r="BY101" s="15"/>
      <c r="BZ101" s="15"/>
      <c r="CA101" s="17">
        <v>262</v>
      </c>
      <c r="CB101" s="17">
        <v>104</v>
      </c>
      <c r="CC101" s="17">
        <v>435</v>
      </c>
      <c r="CD101" s="17">
        <v>158</v>
      </c>
      <c r="CE101" s="17">
        <v>345</v>
      </c>
      <c r="CF101" s="17">
        <v>114</v>
      </c>
      <c r="CG101" s="17">
        <v>356</v>
      </c>
      <c r="CH101" s="17">
        <v>119</v>
      </c>
      <c r="CI101" s="17">
        <v>0.05</v>
      </c>
      <c r="CJ101" s="17">
        <v>0</v>
      </c>
      <c r="CK101" s="17">
        <v>0.01</v>
      </c>
      <c r="CL101" s="17">
        <v>0.06</v>
      </c>
      <c r="CM101" s="17">
        <v>2.23</v>
      </c>
      <c r="CN101" s="17">
        <v>1.95</v>
      </c>
      <c r="CO101" s="17">
        <v>770</v>
      </c>
      <c r="CP101" s="17">
        <v>218</v>
      </c>
      <c r="CQ101" s="17">
        <v>194</v>
      </c>
      <c r="CR101" s="17">
        <v>64</v>
      </c>
      <c r="CS101" s="17">
        <v>285</v>
      </c>
      <c r="CT101" s="17">
        <v>109</v>
      </c>
      <c r="CU101" s="17">
        <v>214</v>
      </c>
      <c r="CV101" s="17">
        <v>83</v>
      </c>
      <c r="CW101" s="17">
        <v>1.05</v>
      </c>
      <c r="CX101" s="17">
        <v>7.0000000000000007E-2</v>
      </c>
      <c r="CY101" s="17">
        <v>8.99</v>
      </c>
      <c r="CZ101" s="15" t="str">
        <f t="shared" si="3"/>
        <v>Axel Tuanzebe</v>
      </c>
      <c r="DA101" s="15" t="e">
        <f>VLOOKUP(CZ101,[1]FINAL!$A$1:$AP$1000,MATCH("Element No.",[1]FINAL!$A$1:$AP$1,0),0)</f>
        <v>#N/A</v>
      </c>
      <c r="DB101" s="15"/>
      <c r="DC101" s="15"/>
      <c r="DD101" s="15"/>
      <c r="DE101" s="15"/>
      <c r="DF101" s="15"/>
    </row>
    <row r="102" spans="1:110" ht="40.5" thickBot="1">
      <c r="A102" s="18" t="b">
        <v>1</v>
      </c>
      <c r="B102" s="18" t="b">
        <v>0</v>
      </c>
      <c r="C102" s="17">
        <v>100</v>
      </c>
      <c r="D102" s="17">
        <v>100</v>
      </c>
      <c r="E102" s="17">
        <v>208912</v>
      </c>
      <c r="F102" s="17">
        <v>0</v>
      </c>
      <c r="G102" s="17">
        <v>0</v>
      </c>
      <c r="H102" s="17">
        <v>-2</v>
      </c>
      <c r="I102" s="17">
        <v>2</v>
      </c>
      <c r="J102" s="17">
        <v>0</v>
      </c>
      <c r="K102" s="17">
        <v>2</v>
      </c>
      <c r="L102" s="15">
        <v>0</v>
      </c>
      <c r="M102" s="15">
        <v>0</v>
      </c>
      <c r="N102" s="17">
        <v>0</v>
      </c>
      <c r="O102" s="15" t="s">
        <v>616</v>
      </c>
      <c r="P102" s="15">
        <v>0</v>
      </c>
      <c r="Q102" s="17" t="e">
        <f t="shared" si="2"/>
        <v>#N/A</v>
      </c>
      <c r="R102" s="18" t="b">
        <v>0</v>
      </c>
      <c r="S102" s="15"/>
      <c r="T102" s="15" t="s">
        <v>4546</v>
      </c>
      <c r="U102" s="17">
        <v>38</v>
      </c>
      <c r="V102" s="15" t="s">
        <v>932</v>
      </c>
      <c r="W102" s="15">
        <v>1.8</v>
      </c>
      <c r="X102" s="18" t="b">
        <v>0</v>
      </c>
      <c r="Y102" s="15" t="s">
        <v>309</v>
      </c>
      <c r="Z102" s="15">
        <v>0.2</v>
      </c>
      <c r="AA102" s="18" t="b">
        <v>0</v>
      </c>
      <c r="AB102" s="15"/>
      <c r="AC102" s="15" t="s">
        <v>519</v>
      </c>
      <c r="AD102" s="17">
        <v>3</v>
      </c>
      <c r="AE102" s="17">
        <v>90</v>
      </c>
      <c r="AF102" s="17">
        <v>20</v>
      </c>
      <c r="AG102" s="17">
        <v>31852</v>
      </c>
      <c r="AH102" s="17">
        <v>0</v>
      </c>
      <c r="AI102" s="17">
        <v>31249</v>
      </c>
      <c r="AJ102" s="17">
        <v>0</v>
      </c>
      <c r="AK102" s="15">
        <v>0</v>
      </c>
      <c r="AL102" s="15">
        <v>5.3</v>
      </c>
      <c r="AM102" s="15" t="s">
        <v>309</v>
      </c>
      <c r="AN102" s="15"/>
      <c r="AO102" s="17">
        <v>241</v>
      </c>
      <c r="AP102" s="68">
        <v>45527</v>
      </c>
      <c r="AQ102" s="68">
        <v>35440</v>
      </c>
      <c r="AR102" s="18" t="b">
        <v>0</v>
      </c>
      <c r="AS102" s="15" t="s">
        <v>2258</v>
      </c>
      <c r="AT102" s="17">
        <v>496</v>
      </c>
      <c r="AU102" s="17">
        <v>0</v>
      </c>
      <c r="AV102" s="17">
        <v>0</v>
      </c>
      <c r="AW102" s="17">
        <v>0</v>
      </c>
      <c r="AX102" s="17">
        <v>11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40</v>
      </c>
      <c r="BG102" s="15">
        <v>147.4</v>
      </c>
      <c r="BH102" s="15">
        <v>1.5</v>
      </c>
      <c r="BI102" s="15">
        <v>19</v>
      </c>
      <c r="BJ102" s="15">
        <v>17</v>
      </c>
      <c r="BK102" s="17">
        <v>72</v>
      </c>
      <c r="BL102" s="17">
        <v>10</v>
      </c>
      <c r="BM102" s="17">
        <v>4</v>
      </c>
      <c r="BN102" s="17">
        <v>76</v>
      </c>
      <c r="BO102" s="17">
        <v>5</v>
      </c>
      <c r="BP102" s="15">
        <v>0.08</v>
      </c>
      <c r="BQ102" s="15">
        <v>0.02</v>
      </c>
      <c r="BR102" s="15">
        <v>0.1</v>
      </c>
      <c r="BS102" s="15">
        <v>11.68</v>
      </c>
      <c r="BT102" s="15"/>
      <c r="BU102" s="15"/>
      <c r="BV102" s="15"/>
      <c r="BW102" s="15"/>
      <c r="BX102" s="15"/>
      <c r="BY102" s="15"/>
      <c r="BZ102" s="15"/>
      <c r="CA102" s="17">
        <v>349</v>
      </c>
      <c r="CB102" s="17">
        <v>132</v>
      </c>
      <c r="CC102" s="17">
        <v>485</v>
      </c>
      <c r="CD102" s="17">
        <v>174</v>
      </c>
      <c r="CE102" s="17">
        <v>406</v>
      </c>
      <c r="CF102" s="17">
        <v>146</v>
      </c>
      <c r="CG102" s="17">
        <v>408</v>
      </c>
      <c r="CH102" s="17">
        <v>146</v>
      </c>
      <c r="CI102" s="17">
        <v>0.01</v>
      </c>
      <c r="CJ102" s="17">
        <v>0</v>
      </c>
      <c r="CK102" s="17">
        <v>0</v>
      </c>
      <c r="CL102" s="17">
        <v>0.01</v>
      </c>
      <c r="CM102" s="17">
        <v>2.12</v>
      </c>
      <c r="CN102" s="17">
        <v>2</v>
      </c>
      <c r="CO102" s="17">
        <v>805</v>
      </c>
      <c r="CP102" s="17">
        <v>237</v>
      </c>
      <c r="CQ102" s="17">
        <v>409</v>
      </c>
      <c r="CR102" s="17">
        <v>144</v>
      </c>
      <c r="CS102" s="17">
        <v>373</v>
      </c>
      <c r="CT102" s="17">
        <v>136</v>
      </c>
      <c r="CU102" s="17">
        <v>397</v>
      </c>
      <c r="CV102" s="17">
        <v>147</v>
      </c>
      <c r="CW102" s="17">
        <v>0.91</v>
      </c>
      <c r="CX102" s="17">
        <v>0</v>
      </c>
      <c r="CY102" s="17">
        <v>13.79</v>
      </c>
      <c r="CZ102" s="15" t="str">
        <f t="shared" si="3"/>
        <v>Joe Worrall</v>
      </c>
      <c r="DA102" s="15" t="e">
        <f>VLOOKUP(CZ102,[1]FINAL!$A$1:$AP$1000,MATCH("Element No.",[1]FINAL!$A$1:$AP$1,0),0)</f>
        <v>#N/A</v>
      </c>
      <c r="DB102" s="15"/>
      <c r="DC102" s="15"/>
      <c r="DD102" s="15"/>
      <c r="DE102" s="15"/>
      <c r="DF102" s="15"/>
    </row>
    <row r="103" spans="1:110" ht="40.5" thickBot="1">
      <c r="A103" s="18" t="b">
        <v>1</v>
      </c>
      <c r="B103" s="18" t="b">
        <v>0</v>
      </c>
      <c r="C103" s="17">
        <v>100</v>
      </c>
      <c r="D103" s="17">
        <v>100</v>
      </c>
      <c r="E103" s="17">
        <v>444180</v>
      </c>
      <c r="F103" s="17">
        <v>0</v>
      </c>
      <c r="G103" s="17">
        <v>0</v>
      </c>
      <c r="H103" s="17">
        <v>-5</v>
      </c>
      <c r="I103" s="17">
        <v>5</v>
      </c>
      <c r="J103" s="17">
        <v>2</v>
      </c>
      <c r="K103" s="17">
        <v>3</v>
      </c>
      <c r="L103" s="15">
        <v>4.7</v>
      </c>
      <c r="M103" s="15">
        <v>4</v>
      </c>
      <c r="N103" s="17">
        <v>2</v>
      </c>
      <c r="O103" s="15" t="s">
        <v>612</v>
      </c>
      <c r="P103" s="15">
        <v>4</v>
      </c>
      <c r="Q103" s="17">
        <f t="shared" si="2"/>
        <v>105</v>
      </c>
      <c r="R103" s="18" t="b">
        <v>0</v>
      </c>
      <c r="S103" s="15"/>
      <c r="T103" s="15" t="s">
        <v>4077</v>
      </c>
      <c r="U103" s="17">
        <v>50</v>
      </c>
      <c r="V103" s="15" t="s">
        <v>613</v>
      </c>
      <c r="W103" s="15">
        <v>3.4</v>
      </c>
      <c r="X103" s="18" t="b">
        <v>0</v>
      </c>
      <c r="Y103" s="15" t="s">
        <v>256</v>
      </c>
      <c r="Z103" s="15">
        <v>2.4</v>
      </c>
      <c r="AA103" s="18" t="b">
        <v>0</v>
      </c>
      <c r="AB103" s="15"/>
      <c r="AC103" s="15" t="s">
        <v>519</v>
      </c>
      <c r="AD103" s="17">
        <v>3</v>
      </c>
      <c r="AE103" s="17">
        <v>90</v>
      </c>
      <c r="AF103" s="17">
        <v>127</v>
      </c>
      <c r="AG103" s="17">
        <v>1365842</v>
      </c>
      <c r="AH103" s="17">
        <v>0</v>
      </c>
      <c r="AI103" s="17">
        <v>1162272</v>
      </c>
      <c r="AJ103" s="17">
        <v>0</v>
      </c>
      <c r="AK103" s="15">
        <v>0.8</v>
      </c>
      <c r="AL103" s="15">
        <v>25.4</v>
      </c>
      <c r="AM103" s="15" t="s">
        <v>256</v>
      </c>
      <c r="AN103" s="15"/>
      <c r="AO103" s="17">
        <v>241</v>
      </c>
      <c r="AP103" s="68">
        <v>45839</v>
      </c>
      <c r="AQ103" s="68">
        <v>36495</v>
      </c>
      <c r="AR103" s="18" t="b">
        <v>0</v>
      </c>
      <c r="AS103" s="15" t="s">
        <v>2259</v>
      </c>
      <c r="AT103" s="17">
        <v>2717</v>
      </c>
      <c r="AU103" s="17">
        <v>8</v>
      </c>
      <c r="AV103" s="17">
        <v>4</v>
      </c>
      <c r="AW103" s="17">
        <v>4</v>
      </c>
      <c r="AX103" s="17">
        <v>59</v>
      </c>
      <c r="AY103" s="17">
        <v>0</v>
      </c>
      <c r="AZ103" s="17">
        <v>0</v>
      </c>
      <c r="BA103" s="17">
        <v>0</v>
      </c>
      <c r="BB103" s="17">
        <v>4</v>
      </c>
      <c r="BC103" s="17">
        <v>0</v>
      </c>
      <c r="BD103" s="17">
        <v>0</v>
      </c>
      <c r="BE103" s="17">
        <v>6</v>
      </c>
      <c r="BF103" s="17">
        <v>513</v>
      </c>
      <c r="BG103" s="15">
        <v>586.79999999999995</v>
      </c>
      <c r="BH103" s="15">
        <v>552.20000000000005</v>
      </c>
      <c r="BI103" s="15">
        <v>619</v>
      </c>
      <c r="BJ103" s="15">
        <v>175.8</v>
      </c>
      <c r="BK103" s="17">
        <v>49</v>
      </c>
      <c r="BL103" s="17">
        <v>141</v>
      </c>
      <c r="BM103" s="17">
        <v>42</v>
      </c>
      <c r="BN103" s="17">
        <v>232</v>
      </c>
      <c r="BO103" s="17">
        <v>32</v>
      </c>
      <c r="BP103" s="15">
        <v>5.1100000000000003</v>
      </c>
      <c r="BQ103" s="15">
        <v>2.85</v>
      </c>
      <c r="BR103" s="15">
        <v>7.96</v>
      </c>
      <c r="BS103" s="15">
        <v>59</v>
      </c>
      <c r="BT103" s="17">
        <v>2</v>
      </c>
      <c r="BU103" s="15"/>
      <c r="BV103" s="15"/>
      <c r="BW103" s="15"/>
      <c r="BX103" s="15"/>
      <c r="BY103" s="15"/>
      <c r="BZ103" s="15"/>
      <c r="CA103" s="17">
        <v>88</v>
      </c>
      <c r="CB103" s="17">
        <v>29</v>
      </c>
      <c r="CC103" s="17">
        <v>46</v>
      </c>
      <c r="CD103" s="17">
        <v>40</v>
      </c>
      <c r="CE103" s="17">
        <v>31</v>
      </c>
      <c r="CF103" s="17">
        <v>15</v>
      </c>
      <c r="CG103" s="17">
        <v>35</v>
      </c>
      <c r="CH103" s="17">
        <v>27</v>
      </c>
      <c r="CI103" s="17">
        <v>0.17</v>
      </c>
      <c r="CJ103" s="17">
        <v>0</v>
      </c>
      <c r="CK103" s="17">
        <v>0.09</v>
      </c>
      <c r="CL103" s="17">
        <v>0.26</v>
      </c>
      <c r="CM103" s="17">
        <v>1.95</v>
      </c>
      <c r="CN103" s="17">
        <v>1.95</v>
      </c>
      <c r="CO103" s="17">
        <v>261</v>
      </c>
      <c r="CP103" s="17">
        <v>157</v>
      </c>
      <c r="CQ103" s="17">
        <v>71</v>
      </c>
      <c r="CR103" s="17">
        <v>31</v>
      </c>
      <c r="CS103" s="17">
        <v>130</v>
      </c>
      <c r="CT103" s="17">
        <v>55</v>
      </c>
      <c r="CU103" s="17">
        <v>127</v>
      </c>
      <c r="CV103" s="17">
        <v>41</v>
      </c>
      <c r="CW103" s="17">
        <v>1.06</v>
      </c>
      <c r="CX103" s="17">
        <v>0.13</v>
      </c>
      <c r="CY103" s="17">
        <v>7.68</v>
      </c>
      <c r="CZ103" s="15" t="str">
        <f t="shared" si="3"/>
        <v>Jaidon Anthony</v>
      </c>
      <c r="DA103" s="15">
        <f>VLOOKUP(CZ103,[1]FINAL!$A$1:$AP$1000,MATCH("Element No.",[1]FINAL!$A$1:$AP$1,0),0)</f>
        <v>105</v>
      </c>
      <c r="DB103" s="15"/>
      <c r="DC103" s="15"/>
      <c r="DD103" s="15"/>
      <c r="DE103" s="15"/>
      <c r="DF103" s="15"/>
    </row>
    <row r="104" spans="1:110" ht="66" thickBot="1">
      <c r="A104" s="18" t="b">
        <v>1</v>
      </c>
      <c r="B104" s="18" t="b">
        <v>0</v>
      </c>
      <c r="C104" s="17">
        <v>0</v>
      </c>
      <c r="D104" s="17">
        <v>0</v>
      </c>
      <c r="E104" s="17">
        <v>183751</v>
      </c>
      <c r="F104" s="17">
        <v>0</v>
      </c>
      <c r="G104" s="17">
        <v>0</v>
      </c>
      <c r="H104" s="17">
        <v>-1</v>
      </c>
      <c r="I104" s="17">
        <v>1</v>
      </c>
      <c r="J104" s="17">
        <v>0</v>
      </c>
      <c r="K104" s="17">
        <v>3</v>
      </c>
      <c r="L104" s="15">
        <v>0</v>
      </c>
      <c r="M104" s="15">
        <v>0</v>
      </c>
      <c r="N104" s="17">
        <v>0</v>
      </c>
      <c r="O104" s="15" t="s">
        <v>862</v>
      </c>
      <c r="P104" s="15">
        <v>0</v>
      </c>
      <c r="Q104" s="17" t="e">
        <f t="shared" si="2"/>
        <v>#N/A</v>
      </c>
      <c r="R104" s="18" t="b">
        <v>0</v>
      </c>
      <c r="S104" s="15" t="s">
        <v>4610</v>
      </c>
      <c r="T104" s="15" t="s">
        <v>4028</v>
      </c>
      <c r="U104" s="17">
        <v>54</v>
      </c>
      <c r="V104" s="15" t="s">
        <v>2260</v>
      </c>
      <c r="W104" s="15">
        <v>0</v>
      </c>
      <c r="X104" s="18" t="b">
        <v>0</v>
      </c>
      <c r="Y104" s="15" t="s">
        <v>2261</v>
      </c>
      <c r="Z104" s="15">
        <v>0</v>
      </c>
      <c r="AA104" s="18" t="b">
        <v>0</v>
      </c>
      <c r="AB104" s="15"/>
      <c r="AC104" s="15" t="s">
        <v>3257</v>
      </c>
      <c r="AD104" s="17">
        <v>3</v>
      </c>
      <c r="AE104" s="17">
        <v>90</v>
      </c>
      <c r="AF104" s="17">
        <v>0</v>
      </c>
      <c r="AG104" s="17">
        <v>1070</v>
      </c>
      <c r="AH104" s="17">
        <v>0</v>
      </c>
      <c r="AI104" s="17">
        <v>3162</v>
      </c>
      <c r="AJ104" s="17">
        <v>0</v>
      </c>
      <c r="AK104" s="15">
        <v>0</v>
      </c>
      <c r="AL104" s="15">
        <v>0</v>
      </c>
      <c r="AM104" s="15" t="s">
        <v>2262</v>
      </c>
      <c r="AN104" s="15"/>
      <c r="AO104" s="17">
        <v>6</v>
      </c>
      <c r="AP104" s="68">
        <v>44777</v>
      </c>
      <c r="AQ104" s="68">
        <v>35517</v>
      </c>
      <c r="AR104" s="18" t="b">
        <v>0</v>
      </c>
      <c r="AS104" s="15" t="s">
        <v>2263</v>
      </c>
      <c r="AT104" s="17">
        <v>0</v>
      </c>
      <c r="AU104" s="17">
        <v>0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5">
        <v>0</v>
      </c>
      <c r="BH104" s="15">
        <v>0</v>
      </c>
      <c r="BI104" s="15">
        <v>0</v>
      </c>
      <c r="BJ104" s="15">
        <v>0</v>
      </c>
      <c r="BK104" s="17">
        <v>0</v>
      </c>
      <c r="BL104" s="17">
        <v>0</v>
      </c>
      <c r="BM104" s="17">
        <v>0</v>
      </c>
      <c r="BN104" s="17">
        <v>0</v>
      </c>
      <c r="BO104" s="17">
        <v>0</v>
      </c>
      <c r="BP104" s="15">
        <v>0</v>
      </c>
      <c r="BQ104" s="15">
        <v>0</v>
      </c>
      <c r="BR104" s="15">
        <v>0</v>
      </c>
      <c r="BS104" s="15">
        <v>0</v>
      </c>
      <c r="BT104" s="15"/>
      <c r="BU104" s="15"/>
      <c r="BV104" s="15"/>
      <c r="BW104" s="15"/>
      <c r="BX104" s="15"/>
      <c r="BY104" s="15"/>
      <c r="BZ104" s="15"/>
      <c r="CA104" s="17">
        <v>821</v>
      </c>
      <c r="CB104" s="17">
        <v>365</v>
      </c>
      <c r="CC104" s="17">
        <v>821</v>
      </c>
      <c r="CD104" s="17">
        <v>365</v>
      </c>
      <c r="CE104" s="17">
        <v>820</v>
      </c>
      <c r="CF104" s="17">
        <v>365</v>
      </c>
      <c r="CG104" s="17">
        <v>821</v>
      </c>
      <c r="CH104" s="17">
        <v>365</v>
      </c>
      <c r="CI104" s="17">
        <v>0</v>
      </c>
      <c r="CJ104" s="17">
        <v>0</v>
      </c>
      <c r="CK104" s="17">
        <v>0</v>
      </c>
      <c r="CL104" s="17">
        <v>0</v>
      </c>
      <c r="CM104" s="17">
        <v>0</v>
      </c>
      <c r="CN104" s="17">
        <v>0</v>
      </c>
      <c r="CO104" s="17">
        <v>156</v>
      </c>
      <c r="CP104" s="17">
        <v>96</v>
      </c>
      <c r="CQ104" s="17">
        <v>798</v>
      </c>
      <c r="CR104" s="17">
        <v>350</v>
      </c>
      <c r="CS104" s="17">
        <v>821</v>
      </c>
      <c r="CT104" s="17">
        <v>365</v>
      </c>
      <c r="CU104" s="17">
        <v>724</v>
      </c>
      <c r="CV104" s="17">
        <v>301</v>
      </c>
      <c r="CW104" s="17">
        <v>0</v>
      </c>
      <c r="CX104" s="17">
        <v>0</v>
      </c>
      <c r="CY104" s="17">
        <v>0</v>
      </c>
      <c r="CZ104" s="15" t="str">
        <f t="shared" si="3"/>
        <v>Manuel Benson Hedilazio</v>
      </c>
      <c r="DA104" s="15" t="e">
        <f>VLOOKUP(CZ104,[1]FINAL!$A$1:$AP$1000,MATCH("Element No.",[1]FINAL!$A$1:$AP$1,0),0)</f>
        <v>#N/A</v>
      </c>
      <c r="DB104" s="15"/>
      <c r="DC104" s="15"/>
      <c r="DD104" s="15"/>
      <c r="DE104" s="15"/>
      <c r="DF104" s="15"/>
    </row>
    <row r="105" spans="1:110" ht="40.5" thickBot="1">
      <c r="A105" s="18" t="b">
        <v>1</v>
      </c>
      <c r="B105" s="18" t="b">
        <v>0</v>
      </c>
      <c r="C105" s="17">
        <v>100</v>
      </c>
      <c r="D105" s="17">
        <v>100</v>
      </c>
      <c r="E105" s="17">
        <v>179458</v>
      </c>
      <c r="F105" s="17">
        <v>0</v>
      </c>
      <c r="G105" s="17">
        <v>0</v>
      </c>
      <c r="H105" s="17">
        <v>-3</v>
      </c>
      <c r="I105" s="17">
        <v>3</v>
      </c>
      <c r="J105" s="17">
        <v>0</v>
      </c>
      <c r="K105" s="17">
        <v>3</v>
      </c>
      <c r="L105" s="15">
        <v>0.7</v>
      </c>
      <c r="M105" s="15">
        <v>0.8</v>
      </c>
      <c r="N105" s="17">
        <v>1</v>
      </c>
      <c r="O105" s="15" t="s">
        <v>581</v>
      </c>
      <c r="P105" s="15">
        <v>0.8</v>
      </c>
      <c r="Q105" s="17" t="e">
        <f t="shared" si="2"/>
        <v>#N/A</v>
      </c>
      <c r="R105" s="18" t="b">
        <v>0</v>
      </c>
      <c r="S105" s="15"/>
      <c r="T105" s="15" t="s">
        <v>3798</v>
      </c>
      <c r="U105" s="17">
        <v>52</v>
      </c>
      <c r="V105" s="15" t="s">
        <v>2264</v>
      </c>
      <c r="W105" s="15">
        <v>1.5</v>
      </c>
      <c r="X105" s="18" t="b">
        <v>0</v>
      </c>
      <c r="Y105" s="15" t="s">
        <v>2265</v>
      </c>
      <c r="Z105" s="15">
        <v>0</v>
      </c>
      <c r="AA105" s="18" t="b">
        <v>0</v>
      </c>
      <c r="AB105" s="15"/>
      <c r="AC105" s="15" t="s">
        <v>519</v>
      </c>
      <c r="AD105" s="17">
        <v>3</v>
      </c>
      <c r="AE105" s="17">
        <v>90</v>
      </c>
      <c r="AF105" s="17">
        <v>41</v>
      </c>
      <c r="AG105" s="17">
        <v>6779</v>
      </c>
      <c r="AH105" s="17">
        <v>0</v>
      </c>
      <c r="AI105" s="17">
        <v>9341</v>
      </c>
      <c r="AJ105" s="17">
        <v>0</v>
      </c>
      <c r="AK105" s="15">
        <v>0.2</v>
      </c>
      <c r="AL105" s="15">
        <v>7.9</v>
      </c>
      <c r="AM105" s="15" t="s">
        <v>2265</v>
      </c>
      <c r="AN105" s="15"/>
      <c r="AO105" s="17">
        <v>58</v>
      </c>
      <c r="AP105" s="68">
        <v>45849</v>
      </c>
      <c r="AQ105" s="68">
        <v>36057</v>
      </c>
      <c r="AR105" s="18" t="b">
        <v>0</v>
      </c>
      <c r="AS105" s="15" t="s">
        <v>2266</v>
      </c>
      <c r="AT105" s="17">
        <v>1014</v>
      </c>
      <c r="AU105" s="17">
        <v>0</v>
      </c>
      <c r="AV105" s="17">
        <v>1</v>
      </c>
      <c r="AW105" s="17">
        <v>3</v>
      </c>
      <c r="AX105" s="17">
        <v>29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123</v>
      </c>
      <c r="BG105" s="15">
        <v>121</v>
      </c>
      <c r="BH105" s="15">
        <v>212.4</v>
      </c>
      <c r="BI105" s="15">
        <v>140</v>
      </c>
      <c r="BJ105" s="15">
        <v>47.4</v>
      </c>
      <c r="BK105" s="17">
        <v>20</v>
      </c>
      <c r="BL105" s="17">
        <v>31</v>
      </c>
      <c r="BM105" s="17">
        <v>12</v>
      </c>
      <c r="BN105" s="17">
        <v>63</v>
      </c>
      <c r="BO105" s="17">
        <v>10</v>
      </c>
      <c r="BP105" s="15">
        <v>1.37</v>
      </c>
      <c r="BQ105" s="15">
        <v>1.1599999999999999</v>
      </c>
      <c r="BR105" s="15">
        <v>2.5299999999999998</v>
      </c>
      <c r="BS105" s="15">
        <v>23.46</v>
      </c>
      <c r="BT105" s="15"/>
      <c r="BU105" s="15"/>
      <c r="BV105" s="17">
        <v>2</v>
      </c>
      <c r="BW105" s="15"/>
      <c r="BX105" s="17">
        <v>3</v>
      </c>
      <c r="BY105" s="15"/>
      <c r="BZ105" s="15"/>
      <c r="CA105" s="17">
        <v>374</v>
      </c>
      <c r="CB105" s="17">
        <v>168</v>
      </c>
      <c r="CC105" s="17">
        <v>192</v>
      </c>
      <c r="CD105" s="17">
        <v>126</v>
      </c>
      <c r="CE105" s="17">
        <v>240</v>
      </c>
      <c r="CF105" s="17">
        <v>132</v>
      </c>
      <c r="CG105" s="17">
        <v>316</v>
      </c>
      <c r="CH105" s="17">
        <v>154</v>
      </c>
      <c r="CI105" s="17">
        <v>0.12</v>
      </c>
      <c r="CJ105" s="17">
        <v>0</v>
      </c>
      <c r="CK105" s="17">
        <v>0.1</v>
      </c>
      <c r="CL105" s="17">
        <v>0.22</v>
      </c>
      <c r="CM105" s="17">
        <v>2.08</v>
      </c>
      <c r="CN105" s="17">
        <v>2.57</v>
      </c>
      <c r="CO105" s="17">
        <v>204</v>
      </c>
      <c r="CP105" s="17">
        <v>126</v>
      </c>
      <c r="CQ105" s="17">
        <v>311</v>
      </c>
      <c r="CR105" s="17">
        <v>138</v>
      </c>
      <c r="CS105" s="17">
        <v>425</v>
      </c>
      <c r="CT105" s="17">
        <v>184</v>
      </c>
      <c r="CU105" s="17">
        <v>625</v>
      </c>
      <c r="CV105" s="17">
        <v>239</v>
      </c>
      <c r="CW105" s="17">
        <v>0.89</v>
      </c>
      <c r="CX105" s="17">
        <v>0.27</v>
      </c>
      <c r="CY105" s="17">
        <v>5.59</v>
      </c>
      <c r="CZ105" s="15" t="str">
        <f t="shared" si="3"/>
        <v>Jacob Bruun Larsen</v>
      </c>
      <c r="DA105" s="15" t="e">
        <f>VLOOKUP(CZ105,[1]FINAL!$A$1:$AP$1000,MATCH("Element No.",[1]FINAL!$A$1:$AP$1,0),0)</f>
        <v>#N/A</v>
      </c>
      <c r="DB105" s="15"/>
      <c r="DC105" s="15"/>
      <c r="DD105" s="15"/>
      <c r="DE105" s="15"/>
      <c r="DF105" s="15"/>
    </row>
    <row r="106" spans="1:110" ht="27.75" thickBot="1">
      <c r="A106" s="18" t="b">
        <v>1</v>
      </c>
      <c r="B106" s="18" t="b">
        <v>0</v>
      </c>
      <c r="C106" s="15"/>
      <c r="D106" s="15"/>
      <c r="E106" s="17">
        <v>578614</v>
      </c>
      <c r="F106" s="17">
        <v>0</v>
      </c>
      <c r="G106" s="17">
        <v>0</v>
      </c>
      <c r="H106" s="17">
        <v>-3</v>
      </c>
      <c r="I106" s="17">
        <v>3</v>
      </c>
      <c r="J106" s="17">
        <v>0</v>
      </c>
      <c r="K106" s="17">
        <v>3</v>
      </c>
      <c r="L106" s="15">
        <v>0</v>
      </c>
      <c r="M106" s="15">
        <v>0</v>
      </c>
      <c r="N106" s="17">
        <v>0</v>
      </c>
      <c r="O106" s="15" t="s">
        <v>2267</v>
      </c>
      <c r="P106" s="15">
        <v>0</v>
      </c>
      <c r="Q106" s="17" t="e">
        <f t="shared" si="2"/>
        <v>#N/A</v>
      </c>
      <c r="R106" s="18" t="b">
        <v>0</v>
      </c>
      <c r="S106" s="15"/>
      <c r="T106" s="15"/>
      <c r="U106" s="17">
        <v>47</v>
      </c>
      <c r="V106" s="15" t="s">
        <v>2268</v>
      </c>
      <c r="W106" s="15">
        <v>0</v>
      </c>
      <c r="X106" s="18" t="b">
        <v>0</v>
      </c>
      <c r="Y106" s="15" t="s">
        <v>2269</v>
      </c>
      <c r="Z106" s="15">
        <v>0</v>
      </c>
      <c r="AA106" s="18" t="b">
        <v>0</v>
      </c>
      <c r="AB106" s="15"/>
      <c r="AC106" s="15" t="s">
        <v>519</v>
      </c>
      <c r="AD106" s="17">
        <v>3</v>
      </c>
      <c r="AE106" s="17">
        <v>90</v>
      </c>
      <c r="AF106" s="17">
        <v>0</v>
      </c>
      <c r="AG106" s="17">
        <v>4924</v>
      </c>
      <c r="AH106" s="17">
        <v>0</v>
      </c>
      <c r="AI106" s="17">
        <v>7888</v>
      </c>
      <c r="AJ106" s="17">
        <v>0</v>
      </c>
      <c r="AK106" s="15">
        <v>0</v>
      </c>
      <c r="AL106" s="15">
        <v>0</v>
      </c>
      <c r="AM106" s="15" t="s">
        <v>2270</v>
      </c>
      <c r="AN106" s="15"/>
      <c r="AO106" s="17">
        <v>21</v>
      </c>
      <c r="AP106" s="68">
        <v>44956</v>
      </c>
      <c r="AQ106" s="68">
        <v>38365</v>
      </c>
      <c r="AR106" s="18" t="b">
        <v>0</v>
      </c>
      <c r="AS106" s="15" t="s">
        <v>2271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5">
        <v>0</v>
      </c>
      <c r="BH106" s="15">
        <v>0</v>
      </c>
      <c r="BI106" s="15">
        <v>0</v>
      </c>
      <c r="BJ106" s="15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5">
        <v>0</v>
      </c>
      <c r="BQ106" s="15">
        <v>0</v>
      </c>
      <c r="BR106" s="15">
        <v>0</v>
      </c>
      <c r="BS106" s="15">
        <v>0</v>
      </c>
      <c r="BT106" s="15"/>
      <c r="BU106" s="15"/>
      <c r="BV106" s="15"/>
      <c r="BW106" s="15"/>
      <c r="BX106" s="15"/>
      <c r="BY106" s="15"/>
      <c r="BZ106" s="15"/>
      <c r="CA106" s="17">
        <v>786</v>
      </c>
      <c r="CB106" s="17">
        <v>340</v>
      </c>
      <c r="CC106" s="17">
        <v>782</v>
      </c>
      <c r="CD106" s="17">
        <v>340</v>
      </c>
      <c r="CE106" s="17">
        <v>774</v>
      </c>
      <c r="CF106" s="17">
        <v>338</v>
      </c>
      <c r="CG106" s="17">
        <v>786</v>
      </c>
      <c r="CH106" s="17">
        <v>340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394</v>
      </c>
      <c r="CP106" s="17">
        <v>245</v>
      </c>
      <c r="CQ106" s="17">
        <v>725</v>
      </c>
      <c r="CR106" s="17">
        <v>300</v>
      </c>
      <c r="CS106" s="17">
        <v>786</v>
      </c>
      <c r="CT106" s="17">
        <v>340</v>
      </c>
      <c r="CU106" s="17">
        <v>591</v>
      </c>
      <c r="CV106" s="17">
        <v>220</v>
      </c>
      <c r="CW106" s="17">
        <v>0</v>
      </c>
      <c r="CX106" s="17">
        <v>0</v>
      </c>
      <c r="CY106" s="17">
        <v>0</v>
      </c>
      <c r="CZ106" s="15" t="str">
        <f t="shared" si="3"/>
        <v>Enock Agyei</v>
      </c>
      <c r="DA106" s="15" t="e">
        <f>VLOOKUP(CZ106,[1]FINAL!$A$1:$AP$1000,MATCH("Element No.",[1]FINAL!$A$1:$AP$1,0),0)</f>
        <v>#N/A</v>
      </c>
      <c r="DB106" s="15"/>
      <c r="DC106" s="15"/>
      <c r="DD106" s="15"/>
      <c r="DE106" s="15"/>
      <c r="DF106" s="15"/>
    </row>
    <row r="107" spans="1:110" ht="66" thickBot="1">
      <c r="A107" s="18" t="b">
        <v>1</v>
      </c>
      <c r="B107" s="18" t="b">
        <v>0</v>
      </c>
      <c r="C107" s="17">
        <v>0</v>
      </c>
      <c r="D107" s="17">
        <v>0</v>
      </c>
      <c r="E107" s="17">
        <v>250735</v>
      </c>
      <c r="F107" s="17">
        <v>0</v>
      </c>
      <c r="G107" s="17">
        <v>0</v>
      </c>
      <c r="H107" s="17">
        <v>-1</v>
      </c>
      <c r="I107" s="17">
        <v>1</v>
      </c>
      <c r="J107" s="17">
        <v>0</v>
      </c>
      <c r="K107" s="17">
        <v>3</v>
      </c>
      <c r="L107" s="15">
        <v>0</v>
      </c>
      <c r="M107" s="15">
        <v>0</v>
      </c>
      <c r="N107" s="17">
        <v>0</v>
      </c>
      <c r="O107" s="15" t="s">
        <v>2272</v>
      </c>
      <c r="P107" s="15">
        <v>0</v>
      </c>
      <c r="Q107" s="17" t="e">
        <f t="shared" si="2"/>
        <v>#N/A</v>
      </c>
      <c r="R107" s="18" t="b">
        <v>0</v>
      </c>
      <c r="S107" s="15" t="s">
        <v>3799</v>
      </c>
      <c r="T107" s="15" t="s">
        <v>3800</v>
      </c>
      <c r="U107" s="17">
        <v>49</v>
      </c>
      <c r="V107" s="15" t="s">
        <v>2273</v>
      </c>
      <c r="W107" s="15">
        <v>0</v>
      </c>
      <c r="X107" s="18" t="b">
        <v>0</v>
      </c>
      <c r="Y107" s="15" t="s">
        <v>2274</v>
      </c>
      <c r="Z107" s="15">
        <v>0</v>
      </c>
      <c r="AA107" s="18" t="b">
        <v>0</v>
      </c>
      <c r="AB107" s="15"/>
      <c r="AC107" s="15" t="s">
        <v>3257</v>
      </c>
      <c r="AD107" s="17">
        <v>3</v>
      </c>
      <c r="AE107" s="17">
        <v>90</v>
      </c>
      <c r="AF107" s="17">
        <v>0</v>
      </c>
      <c r="AG107" s="17">
        <v>160</v>
      </c>
      <c r="AH107" s="17">
        <v>0</v>
      </c>
      <c r="AI107" s="17">
        <v>2095</v>
      </c>
      <c r="AJ107" s="17">
        <v>0</v>
      </c>
      <c r="AK107" s="15">
        <v>0</v>
      </c>
      <c r="AL107" s="15">
        <v>0</v>
      </c>
      <c r="AM107" s="15" t="s">
        <v>2274</v>
      </c>
      <c r="AN107" s="15"/>
      <c r="AO107" s="15"/>
      <c r="AP107" s="68">
        <v>44792</v>
      </c>
      <c r="AQ107" s="68">
        <v>36718</v>
      </c>
      <c r="AR107" s="18" t="b">
        <v>0</v>
      </c>
      <c r="AS107" s="15" t="s">
        <v>2275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5">
        <v>0</v>
      </c>
      <c r="BH107" s="15">
        <v>0</v>
      </c>
      <c r="BI107" s="15">
        <v>0</v>
      </c>
      <c r="BJ107" s="15">
        <v>0</v>
      </c>
      <c r="BK107" s="17">
        <v>0</v>
      </c>
      <c r="BL107" s="17">
        <v>0</v>
      </c>
      <c r="BM107" s="17">
        <v>0</v>
      </c>
      <c r="BN107" s="17">
        <v>0</v>
      </c>
      <c r="BO107" s="17">
        <v>0</v>
      </c>
      <c r="BP107" s="15">
        <v>0</v>
      </c>
      <c r="BQ107" s="15">
        <v>0</v>
      </c>
      <c r="BR107" s="15">
        <v>0</v>
      </c>
      <c r="BS107" s="15">
        <v>0</v>
      </c>
      <c r="BT107" s="15"/>
      <c r="BU107" s="15"/>
      <c r="BV107" s="15"/>
      <c r="BW107" s="15"/>
      <c r="BX107" s="15"/>
      <c r="BY107" s="15"/>
      <c r="BZ107" s="15"/>
      <c r="CA107" s="17">
        <v>794</v>
      </c>
      <c r="CB107" s="17">
        <v>345</v>
      </c>
      <c r="CC107" s="17">
        <v>790</v>
      </c>
      <c r="CD107" s="17">
        <v>345</v>
      </c>
      <c r="CE107" s="17">
        <v>787</v>
      </c>
      <c r="CF107" s="17">
        <v>344</v>
      </c>
      <c r="CG107" s="17">
        <v>794</v>
      </c>
      <c r="CH107" s="17">
        <v>345</v>
      </c>
      <c r="CI107" s="17">
        <v>0</v>
      </c>
      <c r="CJ107" s="17">
        <v>0</v>
      </c>
      <c r="CK107" s="17">
        <v>0</v>
      </c>
      <c r="CL107" s="17">
        <v>0</v>
      </c>
      <c r="CM107" s="17">
        <v>0</v>
      </c>
      <c r="CN107" s="17">
        <v>0</v>
      </c>
      <c r="CO107" s="17">
        <v>314</v>
      </c>
      <c r="CP107" s="17">
        <v>195</v>
      </c>
      <c r="CQ107" s="17">
        <v>746</v>
      </c>
      <c r="CR107" s="17">
        <v>314</v>
      </c>
      <c r="CS107" s="17">
        <v>794</v>
      </c>
      <c r="CT107" s="17">
        <v>345</v>
      </c>
      <c r="CU107" s="17">
        <v>736</v>
      </c>
      <c r="CV107" s="17">
        <v>308</v>
      </c>
      <c r="CW107" s="17">
        <v>0</v>
      </c>
      <c r="CX107" s="17">
        <v>0</v>
      </c>
      <c r="CY107" s="17">
        <v>0</v>
      </c>
      <c r="CZ107" s="15" t="str">
        <f t="shared" si="3"/>
        <v>Darko Churlinov</v>
      </c>
      <c r="DA107" s="15" t="e">
        <f>VLOOKUP(CZ107,[1]FINAL!$A$1:$AP$1000,MATCH("Element No.",[1]FINAL!$A$1:$AP$1,0),0)</f>
        <v>#N/A</v>
      </c>
      <c r="DB107" s="15"/>
      <c r="DC107" s="15"/>
      <c r="DD107" s="15"/>
      <c r="DE107" s="15"/>
      <c r="DF107" s="15"/>
    </row>
    <row r="108" spans="1:110" ht="53.25" thickBot="1">
      <c r="A108" s="18" t="b">
        <v>1</v>
      </c>
      <c r="B108" s="18" t="b">
        <v>0</v>
      </c>
      <c r="C108" s="17">
        <v>0</v>
      </c>
      <c r="D108" s="17">
        <v>0</v>
      </c>
      <c r="E108" s="17">
        <v>172567</v>
      </c>
      <c r="F108" s="17">
        <v>0</v>
      </c>
      <c r="G108" s="17">
        <v>0</v>
      </c>
      <c r="H108" s="17">
        <v>-1</v>
      </c>
      <c r="I108" s="17">
        <v>1</v>
      </c>
      <c r="J108" s="17">
        <v>1</v>
      </c>
      <c r="K108" s="17">
        <v>3</v>
      </c>
      <c r="L108" s="15">
        <v>0</v>
      </c>
      <c r="M108" s="15">
        <v>0</v>
      </c>
      <c r="N108" s="17">
        <v>0</v>
      </c>
      <c r="O108" s="15" t="s">
        <v>632</v>
      </c>
      <c r="P108" s="15">
        <v>0</v>
      </c>
      <c r="Q108" s="17" t="e">
        <f t="shared" si="2"/>
        <v>#N/A</v>
      </c>
      <c r="R108" s="18" t="b">
        <v>0</v>
      </c>
      <c r="S108" s="15" t="s">
        <v>4314</v>
      </c>
      <c r="T108" s="15" t="s">
        <v>4291</v>
      </c>
      <c r="U108" s="17">
        <v>49</v>
      </c>
      <c r="V108" s="15" t="s">
        <v>2276</v>
      </c>
      <c r="W108" s="15">
        <v>3.9</v>
      </c>
      <c r="X108" s="18" t="b">
        <v>0</v>
      </c>
      <c r="Y108" s="15" t="s">
        <v>2277</v>
      </c>
      <c r="Z108" s="15">
        <v>0.8</v>
      </c>
      <c r="AA108" s="18" t="b">
        <v>0</v>
      </c>
      <c r="AB108" s="15"/>
      <c r="AC108" s="15" t="s">
        <v>543</v>
      </c>
      <c r="AD108" s="17">
        <v>3</v>
      </c>
      <c r="AE108" s="17">
        <v>90</v>
      </c>
      <c r="AF108" s="17">
        <v>70</v>
      </c>
      <c r="AG108" s="17">
        <v>568832</v>
      </c>
      <c r="AH108" s="17">
        <v>0</v>
      </c>
      <c r="AI108" s="17">
        <v>546077</v>
      </c>
      <c r="AJ108" s="17">
        <v>0</v>
      </c>
      <c r="AK108" s="15">
        <v>0</v>
      </c>
      <c r="AL108" s="15">
        <v>14.3</v>
      </c>
      <c r="AM108" s="15" t="s">
        <v>2277</v>
      </c>
      <c r="AN108" s="15"/>
      <c r="AO108" s="17">
        <v>104</v>
      </c>
      <c r="AP108" s="68">
        <v>44754</v>
      </c>
      <c r="AQ108" s="68">
        <v>35162</v>
      </c>
      <c r="AR108" s="18" t="b">
        <v>0</v>
      </c>
      <c r="AS108" s="15" t="s">
        <v>2278</v>
      </c>
      <c r="AT108" s="17">
        <v>1513</v>
      </c>
      <c r="AU108" s="17">
        <v>2</v>
      </c>
      <c r="AV108" s="17">
        <v>2</v>
      </c>
      <c r="AW108" s="17">
        <v>3</v>
      </c>
      <c r="AX108" s="17">
        <v>29</v>
      </c>
      <c r="AY108" s="17">
        <v>1</v>
      </c>
      <c r="AZ108" s="17">
        <v>0</v>
      </c>
      <c r="BA108" s="17">
        <v>0</v>
      </c>
      <c r="BB108" s="17">
        <v>2</v>
      </c>
      <c r="BC108" s="17">
        <v>0</v>
      </c>
      <c r="BD108" s="17">
        <v>0</v>
      </c>
      <c r="BE108" s="17">
        <v>8</v>
      </c>
      <c r="BF108" s="17">
        <v>321</v>
      </c>
      <c r="BG108" s="15">
        <v>342</v>
      </c>
      <c r="BH108" s="15">
        <v>218.1</v>
      </c>
      <c r="BI108" s="15">
        <v>98</v>
      </c>
      <c r="BJ108" s="15">
        <v>66</v>
      </c>
      <c r="BK108" s="17">
        <v>68</v>
      </c>
      <c r="BL108" s="17">
        <v>73</v>
      </c>
      <c r="BM108" s="17">
        <v>32</v>
      </c>
      <c r="BN108" s="17">
        <v>173</v>
      </c>
      <c r="BO108" s="17">
        <v>18</v>
      </c>
      <c r="BP108" s="15">
        <v>0.94</v>
      </c>
      <c r="BQ108" s="15">
        <v>1.36</v>
      </c>
      <c r="BR108" s="15">
        <v>2.2999999999999998</v>
      </c>
      <c r="BS108" s="15">
        <v>32.5</v>
      </c>
      <c r="BT108" s="15"/>
      <c r="BU108" s="15"/>
      <c r="BV108" s="15"/>
      <c r="BW108" s="15"/>
      <c r="BX108" s="15"/>
      <c r="BY108" s="15"/>
      <c r="BZ108" s="15"/>
      <c r="CA108" s="17">
        <v>215</v>
      </c>
      <c r="CB108" s="17">
        <v>87</v>
      </c>
      <c r="CC108" s="17">
        <v>184</v>
      </c>
      <c r="CD108" s="17">
        <v>121</v>
      </c>
      <c r="CE108" s="17">
        <v>287</v>
      </c>
      <c r="CF108" s="17">
        <v>153</v>
      </c>
      <c r="CG108" s="17">
        <v>249</v>
      </c>
      <c r="CH108" s="17">
        <v>123</v>
      </c>
      <c r="CI108" s="17">
        <v>0.06</v>
      </c>
      <c r="CJ108" s="17">
        <v>0</v>
      </c>
      <c r="CK108" s="17">
        <v>0.08</v>
      </c>
      <c r="CL108" s="17">
        <v>0.14000000000000001</v>
      </c>
      <c r="CM108" s="17">
        <v>1.93</v>
      </c>
      <c r="CN108" s="17">
        <v>1.73</v>
      </c>
      <c r="CO108" s="17">
        <v>293</v>
      </c>
      <c r="CP108" s="17">
        <v>181</v>
      </c>
      <c r="CQ108" s="17">
        <v>738</v>
      </c>
      <c r="CR108" s="17">
        <v>309</v>
      </c>
      <c r="CS108" s="17">
        <v>73</v>
      </c>
      <c r="CT108" s="17">
        <v>33</v>
      </c>
      <c r="CU108" s="17">
        <v>222</v>
      </c>
      <c r="CV108" s="17">
        <v>76</v>
      </c>
      <c r="CW108" s="17">
        <v>1.07</v>
      </c>
      <c r="CX108" s="17">
        <v>0.18</v>
      </c>
      <c r="CY108" s="17">
        <v>10.29</v>
      </c>
      <c r="CZ108" s="15" t="str">
        <f t="shared" si="3"/>
        <v>Josh Cullen</v>
      </c>
      <c r="DA108" s="15" t="e">
        <f>VLOOKUP(CZ108,[1]FINAL!$A$1:$AP$1000,MATCH("Element No.",[1]FINAL!$A$1:$AP$1,0),0)</f>
        <v>#N/A</v>
      </c>
      <c r="DB108" s="15"/>
      <c r="DC108" s="15"/>
      <c r="DD108" s="15"/>
      <c r="DE108" s="15"/>
      <c r="DF108" s="15"/>
    </row>
    <row r="109" spans="1:110" ht="40.5" thickBot="1">
      <c r="A109" s="18" t="b">
        <v>1</v>
      </c>
      <c r="B109" s="18" t="b">
        <v>0</v>
      </c>
      <c r="C109" s="17">
        <v>100</v>
      </c>
      <c r="D109" s="17">
        <v>100</v>
      </c>
      <c r="E109" s="17">
        <v>174592</v>
      </c>
      <c r="F109" s="17">
        <v>0</v>
      </c>
      <c r="G109" s="17">
        <v>0</v>
      </c>
      <c r="H109" s="17">
        <v>-3</v>
      </c>
      <c r="I109" s="17">
        <v>3</v>
      </c>
      <c r="J109" s="17">
        <v>0</v>
      </c>
      <c r="K109" s="17">
        <v>3</v>
      </c>
      <c r="L109" s="15">
        <v>0</v>
      </c>
      <c r="M109" s="15">
        <v>0.2</v>
      </c>
      <c r="N109" s="17">
        <v>1</v>
      </c>
      <c r="O109" s="15" t="s">
        <v>551</v>
      </c>
      <c r="P109" s="15">
        <v>0.2</v>
      </c>
      <c r="Q109" s="17" t="e">
        <f t="shared" si="2"/>
        <v>#N/A</v>
      </c>
      <c r="R109" s="18" t="b">
        <v>0</v>
      </c>
      <c r="S109" s="15"/>
      <c r="T109" s="15" t="s">
        <v>4826</v>
      </c>
      <c r="U109" s="17">
        <v>47</v>
      </c>
      <c r="V109" s="15" t="s">
        <v>2279</v>
      </c>
      <c r="W109" s="15">
        <v>2.2000000000000002</v>
      </c>
      <c r="X109" s="18" t="b">
        <v>0</v>
      </c>
      <c r="Y109" s="15" t="s">
        <v>1564</v>
      </c>
      <c r="Z109" s="15">
        <v>0.1</v>
      </c>
      <c r="AA109" s="18" t="b">
        <v>0</v>
      </c>
      <c r="AB109" s="15"/>
      <c r="AC109" s="15" t="s">
        <v>519</v>
      </c>
      <c r="AD109" s="17">
        <v>3</v>
      </c>
      <c r="AE109" s="17">
        <v>90</v>
      </c>
      <c r="AF109" s="17">
        <v>51</v>
      </c>
      <c r="AG109" s="17">
        <v>27070</v>
      </c>
      <c r="AH109" s="17">
        <v>0</v>
      </c>
      <c r="AI109" s="17">
        <v>29360</v>
      </c>
      <c r="AJ109" s="17">
        <v>0</v>
      </c>
      <c r="AK109" s="15">
        <v>0</v>
      </c>
      <c r="AL109" s="15">
        <v>10.9</v>
      </c>
      <c r="AM109" s="15" t="s">
        <v>1564</v>
      </c>
      <c r="AN109" s="15"/>
      <c r="AO109" s="17">
        <v>241</v>
      </c>
      <c r="AP109" s="68">
        <v>45839</v>
      </c>
      <c r="AQ109" s="68">
        <v>36132</v>
      </c>
      <c r="AR109" s="18" t="b">
        <v>0</v>
      </c>
      <c r="AS109" s="15" t="s">
        <v>2280</v>
      </c>
      <c r="AT109" s="17">
        <v>1058</v>
      </c>
      <c r="AU109" s="17">
        <v>1</v>
      </c>
      <c r="AV109" s="17">
        <v>3</v>
      </c>
      <c r="AW109" s="17">
        <v>1</v>
      </c>
      <c r="AX109" s="17">
        <v>18</v>
      </c>
      <c r="AY109" s="17">
        <v>0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2</v>
      </c>
      <c r="BF109" s="17">
        <v>189</v>
      </c>
      <c r="BG109" s="15">
        <v>180</v>
      </c>
      <c r="BH109" s="15">
        <v>283.89999999999998</v>
      </c>
      <c r="BI109" s="15">
        <v>226</v>
      </c>
      <c r="BJ109" s="15">
        <v>68.900000000000006</v>
      </c>
      <c r="BK109" s="17">
        <v>6</v>
      </c>
      <c r="BL109" s="17">
        <v>50</v>
      </c>
      <c r="BM109" s="17">
        <v>11</v>
      </c>
      <c r="BN109" s="17">
        <v>67</v>
      </c>
      <c r="BO109" s="17">
        <v>11</v>
      </c>
      <c r="BP109" s="15">
        <v>1.49</v>
      </c>
      <c r="BQ109" s="15">
        <v>1.84</v>
      </c>
      <c r="BR109" s="15">
        <v>3.33</v>
      </c>
      <c r="BS109" s="15">
        <v>24.61</v>
      </c>
      <c r="BT109" s="15"/>
      <c r="BU109" s="15"/>
      <c r="BV109" s="17">
        <v>3</v>
      </c>
      <c r="BW109" s="15"/>
      <c r="BX109" s="15"/>
      <c r="BY109" s="15"/>
      <c r="BZ109" s="15"/>
      <c r="CA109" s="17">
        <v>324</v>
      </c>
      <c r="CB109" s="17">
        <v>144</v>
      </c>
      <c r="CC109" s="17">
        <v>155</v>
      </c>
      <c r="CD109" s="17">
        <v>102</v>
      </c>
      <c r="CE109" s="17">
        <v>160</v>
      </c>
      <c r="CF109" s="17">
        <v>89</v>
      </c>
      <c r="CG109" s="17">
        <v>241</v>
      </c>
      <c r="CH109" s="17">
        <v>117</v>
      </c>
      <c r="CI109" s="17">
        <v>0.13</v>
      </c>
      <c r="CJ109" s="17">
        <v>0</v>
      </c>
      <c r="CK109" s="17">
        <v>0.16</v>
      </c>
      <c r="CL109" s="17">
        <v>0.28999999999999998</v>
      </c>
      <c r="CM109" s="17">
        <v>2.09</v>
      </c>
      <c r="CN109" s="17">
        <v>1.53</v>
      </c>
      <c r="CO109" s="17">
        <v>381</v>
      </c>
      <c r="CP109" s="17">
        <v>237</v>
      </c>
      <c r="CQ109" s="17">
        <v>376</v>
      </c>
      <c r="CR109" s="17">
        <v>168</v>
      </c>
      <c r="CS109" s="17">
        <v>319</v>
      </c>
      <c r="CT109" s="17">
        <v>133</v>
      </c>
      <c r="CU109" s="17">
        <v>506</v>
      </c>
      <c r="CV109" s="17">
        <v>185</v>
      </c>
      <c r="CW109" s="17">
        <v>0.94</v>
      </c>
      <c r="CX109" s="17">
        <v>0.09</v>
      </c>
      <c r="CY109" s="17">
        <v>5.7</v>
      </c>
      <c r="CZ109" s="15" t="str">
        <f t="shared" si="3"/>
        <v>Marcus Edwards</v>
      </c>
      <c r="DA109" s="15" t="e">
        <f>VLOOKUP(CZ109,[1]FINAL!$A$1:$AP$1000,MATCH("Element No.",[1]FINAL!$A$1:$AP$1,0),0)</f>
        <v>#N/A</v>
      </c>
      <c r="DB109" s="15"/>
      <c r="DC109" s="15"/>
      <c r="DD109" s="15"/>
      <c r="DE109" s="15"/>
      <c r="DF109" s="15"/>
    </row>
    <row r="110" spans="1:110" ht="40.5" thickBot="1">
      <c r="A110" s="18" t="b">
        <v>1</v>
      </c>
      <c r="B110" s="18" t="b">
        <v>0</v>
      </c>
      <c r="C110" s="17">
        <v>100</v>
      </c>
      <c r="D110" s="17">
        <v>100</v>
      </c>
      <c r="E110" s="17">
        <v>465527</v>
      </c>
      <c r="F110" s="17">
        <v>0</v>
      </c>
      <c r="G110" s="17">
        <v>0</v>
      </c>
      <c r="H110" s="17">
        <v>-3</v>
      </c>
      <c r="I110" s="17">
        <v>3</v>
      </c>
      <c r="J110" s="17">
        <v>0</v>
      </c>
      <c r="K110" s="17">
        <v>3</v>
      </c>
      <c r="L110" s="15">
        <v>2</v>
      </c>
      <c r="M110" s="15">
        <v>1.8</v>
      </c>
      <c r="N110" s="17">
        <v>1</v>
      </c>
      <c r="O110" s="15" t="s">
        <v>1163</v>
      </c>
      <c r="P110" s="15">
        <v>1.8</v>
      </c>
      <c r="Q110" s="17" t="e">
        <f t="shared" si="2"/>
        <v>#N/A</v>
      </c>
      <c r="R110" s="18" t="b">
        <v>0</v>
      </c>
      <c r="S110" s="15"/>
      <c r="T110" s="15" t="s">
        <v>5062</v>
      </c>
      <c r="U110" s="17">
        <v>47</v>
      </c>
      <c r="V110" s="15" t="s">
        <v>1164</v>
      </c>
      <c r="W110" s="15">
        <v>2.2000000000000002</v>
      </c>
      <c r="X110" s="18" t="b">
        <v>0</v>
      </c>
      <c r="Y110" s="15" t="s">
        <v>1165</v>
      </c>
      <c r="Z110" s="15">
        <v>0.1</v>
      </c>
      <c r="AA110" s="18" t="b">
        <v>0</v>
      </c>
      <c r="AB110" s="15"/>
      <c r="AC110" s="15" t="s">
        <v>519</v>
      </c>
      <c r="AD110" s="17">
        <v>3</v>
      </c>
      <c r="AE110" s="17">
        <v>90</v>
      </c>
      <c r="AF110" s="17">
        <v>59</v>
      </c>
      <c r="AG110" s="17">
        <v>32332</v>
      </c>
      <c r="AH110" s="17">
        <v>0</v>
      </c>
      <c r="AI110" s="17">
        <v>36840</v>
      </c>
      <c r="AJ110" s="17">
        <v>0</v>
      </c>
      <c r="AK110" s="15">
        <v>0.4</v>
      </c>
      <c r="AL110" s="15">
        <v>12.6</v>
      </c>
      <c r="AM110" s="15" t="s">
        <v>1163</v>
      </c>
      <c r="AN110" s="15"/>
      <c r="AO110" s="17">
        <v>218</v>
      </c>
      <c r="AP110" s="68">
        <v>45532</v>
      </c>
      <c r="AQ110" s="68">
        <v>37642</v>
      </c>
      <c r="AR110" s="18" t="b">
        <v>0</v>
      </c>
      <c r="AS110" s="15" t="s">
        <v>2281</v>
      </c>
      <c r="AT110" s="17">
        <v>1219</v>
      </c>
      <c r="AU110" s="17">
        <v>1</v>
      </c>
      <c r="AV110" s="17">
        <v>5</v>
      </c>
      <c r="AW110" s="17">
        <v>2</v>
      </c>
      <c r="AX110" s="17">
        <v>27</v>
      </c>
      <c r="AY110" s="17">
        <v>0</v>
      </c>
      <c r="AZ110" s="17">
        <v>0</v>
      </c>
      <c r="BA110" s="17">
        <v>0</v>
      </c>
      <c r="BB110" s="17">
        <v>10</v>
      </c>
      <c r="BC110" s="17">
        <v>0</v>
      </c>
      <c r="BD110" s="17">
        <v>0</v>
      </c>
      <c r="BE110" s="17">
        <v>4</v>
      </c>
      <c r="BF110" s="17">
        <v>261</v>
      </c>
      <c r="BG110" s="15">
        <v>252.8</v>
      </c>
      <c r="BH110" s="15">
        <v>330.9</v>
      </c>
      <c r="BI110" s="15">
        <v>128</v>
      </c>
      <c r="BJ110" s="15">
        <v>71</v>
      </c>
      <c r="BK110" s="17">
        <v>17</v>
      </c>
      <c r="BL110" s="17">
        <v>65</v>
      </c>
      <c r="BM110" s="17">
        <v>29</v>
      </c>
      <c r="BN110" s="17">
        <v>111</v>
      </c>
      <c r="BO110" s="17">
        <v>15</v>
      </c>
      <c r="BP110" s="15">
        <v>0.91</v>
      </c>
      <c r="BQ110" s="15">
        <v>2.08</v>
      </c>
      <c r="BR110" s="15">
        <v>2.98</v>
      </c>
      <c r="BS110" s="15">
        <v>28.29</v>
      </c>
      <c r="BT110" s="15"/>
      <c r="BU110" s="15"/>
      <c r="BV110" s="15"/>
      <c r="BW110" s="15"/>
      <c r="BX110" s="15"/>
      <c r="BY110" s="15"/>
      <c r="BZ110" s="15"/>
      <c r="CA110" s="17">
        <v>275</v>
      </c>
      <c r="CB110" s="17">
        <v>117</v>
      </c>
      <c r="CC110" s="17">
        <v>125</v>
      </c>
      <c r="CD110" s="17">
        <v>86</v>
      </c>
      <c r="CE110" s="17">
        <v>254</v>
      </c>
      <c r="CF110" s="17">
        <v>140</v>
      </c>
      <c r="CG110" s="17">
        <v>233</v>
      </c>
      <c r="CH110" s="17">
        <v>114</v>
      </c>
      <c r="CI110" s="17">
        <v>7.0000000000000007E-2</v>
      </c>
      <c r="CJ110" s="17">
        <v>0</v>
      </c>
      <c r="CK110" s="17">
        <v>0.15</v>
      </c>
      <c r="CL110" s="17">
        <v>0.22</v>
      </c>
      <c r="CM110" s="17">
        <v>2.09</v>
      </c>
      <c r="CN110" s="17">
        <v>1.99</v>
      </c>
      <c r="CO110" s="17">
        <v>388</v>
      </c>
      <c r="CP110" s="17">
        <v>241</v>
      </c>
      <c r="CQ110" s="17">
        <v>201</v>
      </c>
      <c r="CR110" s="17">
        <v>90</v>
      </c>
      <c r="CS110" s="17">
        <v>320</v>
      </c>
      <c r="CT110" s="17">
        <v>134</v>
      </c>
      <c r="CU110" s="17">
        <v>435</v>
      </c>
      <c r="CV110" s="17">
        <v>148</v>
      </c>
      <c r="CW110" s="17">
        <v>1.1100000000000001</v>
      </c>
      <c r="CX110" s="17">
        <v>0.15</v>
      </c>
      <c r="CY110" s="17">
        <v>8.1999999999999993</v>
      </c>
      <c r="CZ110" s="15" t="str">
        <f t="shared" si="3"/>
        <v>Hannibal Mejbri</v>
      </c>
      <c r="DA110" s="15" t="e">
        <f>VLOOKUP(CZ110,[1]FINAL!$A$1:$AP$1000,MATCH("Element No.",[1]FINAL!$A$1:$AP$1,0),0)</f>
        <v>#N/A</v>
      </c>
      <c r="DB110" s="15"/>
      <c r="DC110" s="15"/>
      <c r="DD110" s="15"/>
      <c r="DE110" s="15"/>
      <c r="DF110" s="15"/>
    </row>
    <row r="111" spans="1:110" ht="78.75" thickBot="1">
      <c r="A111" s="18" t="b">
        <v>1</v>
      </c>
      <c r="B111" s="18" t="b">
        <v>0</v>
      </c>
      <c r="C111" s="17">
        <v>0</v>
      </c>
      <c r="D111" s="17">
        <v>0</v>
      </c>
      <c r="E111" s="17">
        <v>487702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3</v>
      </c>
      <c r="L111" s="15">
        <v>0</v>
      </c>
      <c r="M111" s="15">
        <v>0</v>
      </c>
      <c r="N111" s="17">
        <v>0</v>
      </c>
      <c r="O111" s="15" t="s">
        <v>1912</v>
      </c>
      <c r="P111" s="15">
        <v>0</v>
      </c>
      <c r="Q111" s="17" t="e">
        <f t="shared" si="2"/>
        <v>#N/A</v>
      </c>
      <c r="R111" s="18" t="b">
        <v>0</v>
      </c>
      <c r="S111" s="15" t="s">
        <v>4457</v>
      </c>
      <c r="T111" s="15" t="s">
        <v>3550</v>
      </c>
      <c r="U111" s="17">
        <v>50</v>
      </c>
      <c r="V111" s="15" t="s">
        <v>2282</v>
      </c>
      <c r="W111" s="15">
        <v>0</v>
      </c>
      <c r="X111" s="18" t="b">
        <v>0</v>
      </c>
      <c r="Y111" s="15" t="s">
        <v>2283</v>
      </c>
      <c r="Z111" s="15">
        <v>0</v>
      </c>
      <c r="AA111" s="18" t="b">
        <v>0</v>
      </c>
      <c r="AB111" s="15"/>
      <c r="AC111" s="15" t="s">
        <v>3257</v>
      </c>
      <c r="AD111" s="17">
        <v>3</v>
      </c>
      <c r="AE111" s="17">
        <v>90</v>
      </c>
      <c r="AF111" s="17">
        <v>0</v>
      </c>
      <c r="AG111" s="17">
        <v>68</v>
      </c>
      <c r="AH111" s="17">
        <v>0</v>
      </c>
      <c r="AI111" s="17">
        <v>3043</v>
      </c>
      <c r="AJ111" s="17">
        <v>0</v>
      </c>
      <c r="AK111" s="15">
        <v>0</v>
      </c>
      <c r="AL111" s="15">
        <v>0</v>
      </c>
      <c r="AM111" s="15" t="s">
        <v>2283</v>
      </c>
      <c r="AN111" s="15"/>
      <c r="AO111" s="17">
        <v>106</v>
      </c>
      <c r="AP111" s="68">
        <v>45132</v>
      </c>
      <c r="AQ111" s="68">
        <v>38245</v>
      </c>
      <c r="AR111" s="18" t="b">
        <v>0</v>
      </c>
      <c r="AS111" s="15" t="s">
        <v>2284</v>
      </c>
      <c r="AT111" s="17">
        <v>0</v>
      </c>
      <c r="AU111" s="17">
        <v>0</v>
      </c>
      <c r="AV111" s="17">
        <v>0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5">
        <v>0</v>
      </c>
      <c r="BH111" s="15">
        <v>0</v>
      </c>
      <c r="BI111" s="15">
        <v>0</v>
      </c>
      <c r="BJ111" s="15">
        <v>0</v>
      </c>
      <c r="BK111" s="17">
        <v>0</v>
      </c>
      <c r="BL111" s="17">
        <v>0</v>
      </c>
      <c r="BM111" s="17">
        <v>0</v>
      </c>
      <c r="BN111" s="17">
        <v>0</v>
      </c>
      <c r="BO111" s="17">
        <v>0</v>
      </c>
      <c r="BP111" s="15">
        <v>0</v>
      </c>
      <c r="BQ111" s="15">
        <v>0</v>
      </c>
      <c r="BR111" s="15">
        <v>0</v>
      </c>
      <c r="BS111" s="15">
        <v>0</v>
      </c>
      <c r="BT111" s="15"/>
      <c r="BU111" s="15"/>
      <c r="BV111" s="15"/>
      <c r="BW111" s="15"/>
      <c r="BX111" s="15"/>
      <c r="BY111" s="15"/>
      <c r="BZ111" s="15"/>
      <c r="CA111" s="17">
        <v>811</v>
      </c>
      <c r="CB111" s="17">
        <v>358</v>
      </c>
      <c r="CC111" s="17">
        <v>810</v>
      </c>
      <c r="CD111" s="17">
        <v>358</v>
      </c>
      <c r="CE111" s="17">
        <v>807</v>
      </c>
      <c r="CF111" s="17">
        <v>357</v>
      </c>
      <c r="CG111" s="17">
        <v>811</v>
      </c>
      <c r="CH111" s="17">
        <v>358</v>
      </c>
      <c r="CI111" s="17">
        <v>0</v>
      </c>
      <c r="CJ111" s="17">
        <v>0</v>
      </c>
      <c r="CK111" s="17">
        <v>0</v>
      </c>
      <c r="CL111" s="17">
        <v>0</v>
      </c>
      <c r="CM111" s="17">
        <v>0</v>
      </c>
      <c r="CN111" s="17">
        <v>0</v>
      </c>
      <c r="CO111" s="17">
        <v>265</v>
      </c>
      <c r="CP111" s="17">
        <v>160</v>
      </c>
      <c r="CQ111" s="17">
        <v>772</v>
      </c>
      <c r="CR111" s="17">
        <v>331</v>
      </c>
      <c r="CS111" s="17">
        <v>811</v>
      </c>
      <c r="CT111" s="17">
        <v>358</v>
      </c>
      <c r="CU111" s="17">
        <v>746</v>
      </c>
      <c r="CV111" s="17">
        <v>315</v>
      </c>
      <c r="CW111" s="17">
        <v>0</v>
      </c>
      <c r="CX111" s="17">
        <v>0</v>
      </c>
      <c r="CY111" s="17">
        <v>0</v>
      </c>
      <c r="CZ111" s="15" t="str">
        <f t="shared" si="3"/>
        <v>Luca Koleosho</v>
      </c>
      <c r="DA111" s="15" t="e">
        <f>VLOOKUP(CZ111,[1]FINAL!$A$1:$AP$1000,MATCH("Element No.",[1]FINAL!$A$1:$AP$1,0),0)</f>
        <v>#N/A</v>
      </c>
      <c r="DB111" s="15"/>
      <c r="DC111" s="15"/>
      <c r="DD111" s="15"/>
      <c r="DE111" s="15"/>
      <c r="DF111" s="15"/>
    </row>
    <row r="112" spans="1:110" ht="40.5" thickBot="1">
      <c r="A112" s="18" t="b">
        <v>1</v>
      </c>
      <c r="B112" s="18" t="b">
        <v>0</v>
      </c>
      <c r="C112" s="17">
        <v>100</v>
      </c>
      <c r="D112" s="17">
        <v>100</v>
      </c>
      <c r="E112" s="17">
        <v>167887</v>
      </c>
      <c r="F112" s="17">
        <v>0</v>
      </c>
      <c r="G112" s="17">
        <v>0</v>
      </c>
      <c r="H112" s="17">
        <v>-2</v>
      </c>
      <c r="I112" s="17">
        <v>2</v>
      </c>
      <c r="J112" s="17">
        <v>0</v>
      </c>
      <c r="K112" s="17">
        <v>3</v>
      </c>
      <c r="L112" s="15">
        <v>1</v>
      </c>
      <c r="M112" s="15">
        <v>0.8</v>
      </c>
      <c r="N112" s="17">
        <v>0</v>
      </c>
      <c r="O112" s="15" t="s">
        <v>632</v>
      </c>
      <c r="P112" s="15">
        <v>0.8</v>
      </c>
      <c r="Q112" s="17" t="e">
        <f t="shared" si="2"/>
        <v>#N/A</v>
      </c>
      <c r="R112" s="18" t="b">
        <v>0</v>
      </c>
      <c r="S112" s="15"/>
      <c r="T112" s="15" t="s">
        <v>4856</v>
      </c>
      <c r="U112" s="17">
        <v>48</v>
      </c>
      <c r="V112" s="15" t="s">
        <v>2285</v>
      </c>
      <c r="W112" s="15">
        <v>1.7</v>
      </c>
      <c r="X112" s="18" t="b">
        <v>0</v>
      </c>
      <c r="Y112" s="15" t="s">
        <v>2286</v>
      </c>
      <c r="Z112" s="15">
        <v>0</v>
      </c>
      <c r="AA112" s="18" t="b">
        <v>0</v>
      </c>
      <c r="AB112" s="15"/>
      <c r="AC112" s="15" t="s">
        <v>519</v>
      </c>
      <c r="AD112" s="17">
        <v>3</v>
      </c>
      <c r="AE112" s="17">
        <v>90</v>
      </c>
      <c r="AF112" s="17">
        <v>56</v>
      </c>
      <c r="AG112" s="17">
        <v>6524</v>
      </c>
      <c r="AH112" s="17">
        <v>0</v>
      </c>
      <c r="AI112" s="17">
        <v>7502</v>
      </c>
      <c r="AJ112" s="17">
        <v>0</v>
      </c>
      <c r="AK112" s="15">
        <v>0.2</v>
      </c>
      <c r="AL112" s="15">
        <v>11.7</v>
      </c>
      <c r="AM112" s="15" t="s">
        <v>2286</v>
      </c>
      <c r="AN112" s="15"/>
      <c r="AO112" s="17">
        <v>241</v>
      </c>
      <c r="AP112" s="68">
        <v>45534</v>
      </c>
      <c r="AQ112" s="68">
        <v>34825</v>
      </c>
      <c r="AR112" s="18" t="b">
        <v>0</v>
      </c>
      <c r="AS112" s="15" t="s">
        <v>2287</v>
      </c>
      <c r="AT112" s="17">
        <v>1752</v>
      </c>
      <c r="AU112" s="17">
        <v>1</v>
      </c>
      <c r="AV112" s="17">
        <v>0</v>
      </c>
      <c r="AW112" s="17">
        <v>2</v>
      </c>
      <c r="AX112" s="17">
        <v>41</v>
      </c>
      <c r="AY112" s="17">
        <v>0</v>
      </c>
      <c r="AZ112" s="17">
        <v>0</v>
      </c>
      <c r="BA112" s="17">
        <v>0</v>
      </c>
      <c r="BB112" s="17">
        <v>6</v>
      </c>
      <c r="BC112" s="17">
        <v>1</v>
      </c>
      <c r="BD112" s="17">
        <v>0</v>
      </c>
      <c r="BE112" s="17">
        <v>1</v>
      </c>
      <c r="BF112" s="17">
        <v>232</v>
      </c>
      <c r="BG112" s="15">
        <v>298</v>
      </c>
      <c r="BH112" s="15">
        <v>185.1</v>
      </c>
      <c r="BI112" s="15">
        <v>111</v>
      </c>
      <c r="BJ112" s="15">
        <v>58.6</v>
      </c>
      <c r="BK112" s="17">
        <v>74</v>
      </c>
      <c r="BL112" s="17">
        <v>64</v>
      </c>
      <c r="BM112" s="17">
        <v>48</v>
      </c>
      <c r="BN112" s="17">
        <v>186</v>
      </c>
      <c r="BO112" s="17">
        <v>18</v>
      </c>
      <c r="BP112" s="15">
        <v>0.87</v>
      </c>
      <c r="BQ112" s="15">
        <v>0.48</v>
      </c>
      <c r="BR112" s="15">
        <v>1.35</v>
      </c>
      <c r="BS112" s="15">
        <v>39.200000000000003</v>
      </c>
      <c r="BT112" s="15"/>
      <c r="BU112" s="15"/>
      <c r="BV112" s="15"/>
      <c r="BW112" s="15"/>
      <c r="BX112" s="15"/>
      <c r="BY112" s="15"/>
      <c r="BZ112" s="15"/>
      <c r="CA112" s="17">
        <v>247</v>
      </c>
      <c r="CB112" s="17">
        <v>105</v>
      </c>
      <c r="CC112" s="17">
        <v>220</v>
      </c>
      <c r="CD112" s="17">
        <v>145</v>
      </c>
      <c r="CE112" s="17">
        <v>273</v>
      </c>
      <c r="CF112" s="17">
        <v>148</v>
      </c>
      <c r="CG112" s="17">
        <v>273</v>
      </c>
      <c r="CH112" s="17">
        <v>138</v>
      </c>
      <c r="CI112" s="17">
        <v>0.04</v>
      </c>
      <c r="CJ112" s="17">
        <v>0</v>
      </c>
      <c r="CK112" s="17">
        <v>0.02</v>
      </c>
      <c r="CL112" s="17">
        <v>0.06</v>
      </c>
      <c r="CM112" s="17">
        <v>2.0099999999999998</v>
      </c>
      <c r="CN112" s="17">
        <v>2.11</v>
      </c>
      <c r="CO112" s="17">
        <v>346</v>
      </c>
      <c r="CP112" s="17">
        <v>217</v>
      </c>
      <c r="CQ112" s="17">
        <v>304</v>
      </c>
      <c r="CR112" s="17">
        <v>133</v>
      </c>
      <c r="CS112" s="17">
        <v>402</v>
      </c>
      <c r="CT112" s="17">
        <v>173</v>
      </c>
      <c r="CU112" s="17">
        <v>628</v>
      </c>
      <c r="CV112" s="17">
        <v>241</v>
      </c>
      <c r="CW112" s="17">
        <v>0.92</v>
      </c>
      <c r="CX112" s="17">
        <v>0.1</v>
      </c>
      <c r="CY112" s="17">
        <v>9.5500000000000007</v>
      </c>
      <c r="CZ112" s="15" t="str">
        <f t="shared" si="3"/>
        <v>Josh Laurent</v>
      </c>
      <c r="DA112" s="15" t="e">
        <f>VLOOKUP(CZ112,[1]FINAL!$A$1:$AP$1000,MATCH("Element No.",[1]FINAL!$A$1:$AP$1,0),0)</f>
        <v>#N/A</v>
      </c>
      <c r="DB112" s="15"/>
      <c r="DC112" s="15"/>
      <c r="DD112" s="15"/>
      <c r="DE112" s="15"/>
      <c r="DF112" s="15"/>
    </row>
    <row r="113" spans="1:110" ht="27.75" thickBot="1">
      <c r="A113" s="18" t="b">
        <v>1</v>
      </c>
      <c r="B113" s="18" t="b">
        <v>0</v>
      </c>
      <c r="C113" s="15"/>
      <c r="D113" s="15"/>
      <c r="E113" s="17">
        <v>469272</v>
      </c>
      <c r="F113" s="17">
        <v>0</v>
      </c>
      <c r="G113" s="17">
        <v>0</v>
      </c>
      <c r="H113" s="17">
        <v>-2</v>
      </c>
      <c r="I113" s="17">
        <v>2</v>
      </c>
      <c r="J113" s="17">
        <v>0</v>
      </c>
      <c r="K113" s="17">
        <v>3</v>
      </c>
      <c r="L113" s="15">
        <v>4</v>
      </c>
      <c r="M113" s="15">
        <v>4.2</v>
      </c>
      <c r="N113" s="17">
        <v>5</v>
      </c>
      <c r="O113" s="15" t="s">
        <v>2288</v>
      </c>
      <c r="P113" s="15">
        <v>4.2</v>
      </c>
      <c r="Q113" s="17">
        <f t="shared" si="2"/>
        <v>190</v>
      </c>
      <c r="R113" s="18" t="b">
        <v>0</v>
      </c>
      <c r="S113" s="15"/>
      <c r="T113" s="15"/>
      <c r="U113" s="17">
        <v>48</v>
      </c>
      <c r="V113" s="15" t="s">
        <v>2289</v>
      </c>
      <c r="W113" s="15">
        <v>2</v>
      </c>
      <c r="X113" s="18" t="b">
        <v>0</v>
      </c>
      <c r="Y113" s="15" t="s">
        <v>2290</v>
      </c>
      <c r="Z113" s="15">
        <v>0</v>
      </c>
      <c r="AA113" s="18" t="b">
        <v>0</v>
      </c>
      <c r="AB113" s="15"/>
      <c r="AC113" s="15" t="s">
        <v>519</v>
      </c>
      <c r="AD113" s="17">
        <v>3</v>
      </c>
      <c r="AE113" s="17">
        <v>90</v>
      </c>
      <c r="AF113" s="17">
        <v>59</v>
      </c>
      <c r="AG113" s="17">
        <v>6578</v>
      </c>
      <c r="AH113" s="17">
        <v>0</v>
      </c>
      <c r="AI113" s="17">
        <v>6410</v>
      </c>
      <c r="AJ113" s="17">
        <v>0</v>
      </c>
      <c r="AK113" s="15">
        <v>0.9</v>
      </c>
      <c r="AL113" s="15">
        <v>12.3</v>
      </c>
      <c r="AM113" s="15" t="s">
        <v>2290</v>
      </c>
      <c r="AN113" s="15"/>
      <c r="AO113" s="17">
        <v>73</v>
      </c>
      <c r="AP113" s="68">
        <v>45840</v>
      </c>
      <c r="AQ113" s="68">
        <v>37872</v>
      </c>
      <c r="AR113" s="18" t="b">
        <v>0</v>
      </c>
      <c r="AS113" s="15" t="s">
        <v>2291</v>
      </c>
      <c r="AT113" s="17">
        <v>1259</v>
      </c>
      <c r="AU113" s="17">
        <v>2</v>
      </c>
      <c r="AV113" s="17">
        <v>2</v>
      </c>
      <c r="AW113" s="17">
        <v>2</v>
      </c>
      <c r="AX113" s="17">
        <v>24</v>
      </c>
      <c r="AY113" s="17">
        <v>0</v>
      </c>
      <c r="AZ113" s="17">
        <v>0</v>
      </c>
      <c r="BA113" s="17">
        <v>0</v>
      </c>
      <c r="BB113" s="17">
        <v>2</v>
      </c>
      <c r="BC113" s="17">
        <v>0</v>
      </c>
      <c r="BD113" s="17">
        <v>0</v>
      </c>
      <c r="BE113" s="17">
        <v>0</v>
      </c>
      <c r="BF113" s="17">
        <v>208</v>
      </c>
      <c r="BG113" s="15">
        <v>185.8</v>
      </c>
      <c r="BH113" s="15">
        <v>231.1</v>
      </c>
      <c r="BI113" s="15">
        <v>173</v>
      </c>
      <c r="BJ113" s="15">
        <v>59.3</v>
      </c>
      <c r="BK113" s="17">
        <v>13</v>
      </c>
      <c r="BL113" s="17">
        <v>38</v>
      </c>
      <c r="BM113" s="17">
        <v>18</v>
      </c>
      <c r="BN113" s="17">
        <v>69</v>
      </c>
      <c r="BO113" s="17">
        <v>14</v>
      </c>
      <c r="BP113" s="15">
        <v>1.27</v>
      </c>
      <c r="BQ113" s="15">
        <v>0.91</v>
      </c>
      <c r="BR113" s="15">
        <v>2.1800000000000002</v>
      </c>
      <c r="BS113" s="15">
        <v>25.04</v>
      </c>
      <c r="BT113" s="15"/>
      <c r="BU113" s="15"/>
      <c r="BV113" s="17">
        <v>4</v>
      </c>
      <c r="BW113" s="15"/>
      <c r="BX113" s="15"/>
      <c r="BY113" s="15"/>
      <c r="BZ113" s="15"/>
      <c r="CA113" s="17">
        <v>319</v>
      </c>
      <c r="CB113" s="17">
        <v>140</v>
      </c>
      <c r="CC113" s="17">
        <v>179</v>
      </c>
      <c r="CD113" s="17">
        <v>116</v>
      </c>
      <c r="CE113" s="17">
        <v>214</v>
      </c>
      <c r="CF113" s="17">
        <v>115</v>
      </c>
      <c r="CG113" s="17">
        <v>270</v>
      </c>
      <c r="CH113" s="17">
        <v>135</v>
      </c>
      <c r="CI113" s="17">
        <v>0.09</v>
      </c>
      <c r="CJ113" s="17">
        <v>0</v>
      </c>
      <c r="CK113" s="17">
        <v>7.0000000000000007E-2</v>
      </c>
      <c r="CL113" s="17">
        <v>0.16</v>
      </c>
      <c r="CM113" s="17">
        <v>1.79</v>
      </c>
      <c r="CN113" s="17">
        <v>1.72</v>
      </c>
      <c r="CO113" s="17">
        <v>364</v>
      </c>
      <c r="CP113" s="17">
        <v>227</v>
      </c>
      <c r="CQ113" s="17">
        <v>54</v>
      </c>
      <c r="CR113" s="17">
        <v>21</v>
      </c>
      <c r="CS113" s="17">
        <v>352</v>
      </c>
      <c r="CT113" s="17">
        <v>151</v>
      </c>
      <c r="CU113" s="17">
        <v>603</v>
      </c>
      <c r="CV113" s="17">
        <v>228</v>
      </c>
      <c r="CW113" s="17">
        <v>1</v>
      </c>
      <c r="CX113" s="17">
        <v>0.14000000000000001</v>
      </c>
      <c r="CY113" s="17">
        <v>4.93</v>
      </c>
      <c r="CZ113" s="15" t="str">
        <f t="shared" si="3"/>
        <v>Loum Tchaouna</v>
      </c>
      <c r="DA113" s="15">
        <f>VLOOKUP(CZ113,[1]FINAL!$A$1:$AP$1000,MATCH("Element No.",[1]FINAL!$A$1:$AP$1,0),0)</f>
        <v>190</v>
      </c>
      <c r="DB113" s="15"/>
      <c r="DC113" s="15"/>
      <c r="DD113" s="15"/>
      <c r="DE113" s="15"/>
      <c r="DF113" s="15"/>
    </row>
    <row r="114" spans="1:110" ht="78.75" thickBot="1">
      <c r="A114" s="18" t="b">
        <v>1</v>
      </c>
      <c r="B114" s="18" t="b">
        <v>0</v>
      </c>
      <c r="C114" s="17">
        <v>0</v>
      </c>
      <c r="D114" s="17">
        <v>0</v>
      </c>
      <c r="E114" s="17">
        <v>447715</v>
      </c>
      <c r="F114" s="17">
        <v>0</v>
      </c>
      <c r="G114" s="17">
        <v>0</v>
      </c>
      <c r="H114" s="17">
        <v>-1</v>
      </c>
      <c r="I114" s="17">
        <v>1</v>
      </c>
      <c r="J114" s="17">
        <v>0</v>
      </c>
      <c r="K114" s="17">
        <v>3</v>
      </c>
      <c r="L114" s="15">
        <v>0</v>
      </c>
      <c r="M114" s="15">
        <v>0</v>
      </c>
      <c r="N114" s="17">
        <v>0</v>
      </c>
      <c r="O114" s="15" t="s">
        <v>535</v>
      </c>
      <c r="P114" s="15">
        <v>0</v>
      </c>
      <c r="Q114" s="17" t="e">
        <f t="shared" si="2"/>
        <v>#N/A</v>
      </c>
      <c r="R114" s="18" t="b">
        <v>0</v>
      </c>
      <c r="S114" s="15" t="s">
        <v>3801</v>
      </c>
      <c r="T114" s="15" t="s">
        <v>3802</v>
      </c>
      <c r="U114" s="17">
        <v>44</v>
      </c>
      <c r="V114" s="15" t="s">
        <v>2292</v>
      </c>
      <c r="W114" s="15">
        <v>0</v>
      </c>
      <c r="X114" s="18" t="b">
        <v>0</v>
      </c>
      <c r="Y114" s="15" t="s">
        <v>323</v>
      </c>
      <c r="Z114" s="15">
        <v>1.4</v>
      </c>
      <c r="AA114" s="18" t="b">
        <v>0</v>
      </c>
      <c r="AB114" s="15"/>
      <c r="AC114" s="15" t="s">
        <v>3257</v>
      </c>
      <c r="AD114" s="17">
        <v>3</v>
      </c>
      <c r="AE114" s="17">
        <v>90</v>
      </c>
      <c r="AF114" s="17">
        <v>0</v>
      </c>
      <c r="AG114" s="17">
        <v>62789</v>
      </c>
      <c r="AH114" s="17">
        <v>0</v>
      </c>
      <c r="AI114" s="17">
        <v>934900</v>
      </c>
      <c r="AJ114" s="17">
        <v>0</v>
      </c>
      <c r="AK114" s="15">
        <v>0</v>
      </c>
      <c r="AL114" s="15">
        <v>0</v>
      </c>
      <c r="AM114" s="15" t="s">
        <v>2293</v>
      </c>
      <c r="AN114" s="15"/>
      <c r="AO114" s="17">
        <v>241</v>
      </c>
      <c r="AP114" s="68">
        <v>45160</v>
      </c>
      <c r="AQ114" s="68">
        <v>37642</v>
      </c>
      <c r="AR114" s="18" t="b">
        <v>0</v>
      </c>
      <c r="AS114" s="15" t="s">
        <v>2294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5">
        <v>0</v>
      </c>
      <c r="BH114" s="15">
        <v>0</v>
      </c>
      <c r="BI114" s="15">
        <v>0</v>
      </c>
      <c r="BJ114" s="15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5">
        <v>0</v>
      </c>
      <c r="BQ114" s="15">
        <v>0</v>
      </c>
      <c r="BR114" s="15">
        <v>0</v>
      </c>
      <c r="BS114" s="15">
        <v>0</v>
      </c>
      <c r="BT114" s="15"/>
      <c r="BU114" s="15"/>
      <c r="BV114" s="15"/>
      <c r="BW114" s="15"/>
      <c r="BX114" s="15"/>
      <c r="BY114" s="15"/>
      <c r="BZ114" s="15"/>
      <c r="CA114" s="17">
        <v>678</v>
      </c>
      <c r="CB114" s="17">
        <v>255</v>
      </c>
      <c r="CC114" s="17">
        <v>674</v>
      </c>
      <c r="CD114" s="17">
        <v>258</v>
      </c>
      <c r="CE114" s="17">
        <v>653</v>
      </c>
      <c r="CF114" s="17">
        <v>249</v>
      </c>
      <c r="CG114" s="17">
        <v>680</v>
      </c>
      <c r="CH114" s="17">
        <v>257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552</v>
      </c>
      <c r="CP114" s="17">
        <v>331</v>
      </c>
      <c r="CQ114" s="17">
        <v>598</v>
      </c>
      <c r="CR114" s="17">
        <v>205</v>
      </c>
      <c r="CS114" s="17">
        <v>687</v>
      </c>
      <c r="CT114" s="17">
        <v>263</v>
      </c>
      <c r="CU114" s="17">
        <v>171</v>
      </c>
      <c r="CV114" s="17">
        <v>59</v>
      </c>
      <c r="CW114" s="17">
        <v>0</v>
      </c>
      <c r="CX114" s="17">
        <v>0</v>
      </c>
      <c r="CY114" s="17">
        <v>0</v>
      </c>
      <c r="CZ114" s="15" t="str">
        <f t="shared" si="3"/>
        <v>Aaron Ramsey</v>
      </c>
      <c r="DA114" s="15" t="e">
        <f>VLOOKUP(CZ114,[1]FINAL!$A$1:$AP$1000,MATCH("Element No.",[1]FINAL!$A$1:$AP$1,0),0)</f>
        <v>#N/A</v>
      </c>
      <c r="DB114" s="15"/>
      <c r="DC114" s="15"/>
      <c r="DD114" s="15"/>
      <c r="DE114" s="15"/>
      <c r="DF114" s="15"/>
    </row>
    <row r="115" spans="1:110" ht="78.75" thickBot="1">
      <c r="A115" s="18" t="b">
        <v>1</v>
      </c>
      <c r="B115" s="18" t="b">
        <v>0</v>
      </c>
      <c r="C115" s="17">
        <v>0</v>
      </c>
      <c r="D115" s="17">
        <v>0</v>
      </c>
      <c r="E115" s="17">
        <v>576323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3</v>
      </c>
      <c r="L115" s="15">
        <v>0</v>
      </c>
      <c r="M115" s="15">
        <v>0</v>
      </c>
      <c r="N115" s="17">
        <v>0</v>
      </c>
      <c r="O115" s="15" t="s">
        <v>2295</v>
      </c>
      <c r="P115" s="15">
        <v>0</v>
      </c>
      <c r="Q115" s="17" t="e">
        <f t="shared" si="2"/>
        <v>#N/A</v>
      </c>
      <c r="R115" s="18" t="b">
        <v>0</v>
      </c>
      <c r="S115" s="15" t="s">
        <v>3551</v>
      </c>
      <c r="T115" s="15" t="s">
        <v>3552</v>
      </c>
      <c r="U115" s="17">
        <v>45</v>
      </c>
      <c r="V115" s="15" t="s">
        <v>2296</v>
      </c>
      <c r="W115" s="15">
        <v>0</v>
      </c>
      <c r="X115" s="18" t="b">
        <v>0</v>
      </c>
      <c r="Y115" s="15" t="s">
        <v>2297</v>
      </c>
      <c r="Z115" s="15">
        <v>0</v>
      </c>
      <c r="AA115" s="18" t="b">
        <v>0</v>
      </c>
      <c r="AB115" s="15"/>
      <c r="AC115" s="15" t="s">
        <v>3257</v>
      </c>
      <c r="AD115" s="17">
        <v>3</v>
      </c>
      <c r="AE115" s="17">
        <v>90</v>
      </c>
      <c r="AF115" s="17">
        <v>0</v>
      </c>
      <c r="AG115" s="17">
        <v>0</v>
      </c>
      <c r="AH115" s="17">
        <v>0</v>
      </c>
      <c r="AI115" s="17">
        <v>2773</v>
      </c>
      <c r="AJ115" s="17">
        <v>0</v>
      </c>
      <c r="AK115" s="15">
        <v>0</v>
      </c>
      <c r="AL115" s="15">
        <v>0</v>
      </c>
      <c r="AM115" s="15" t="s">
        <v>2297</v>
      </c>
      <c r="AN115" s="15"/>
      <c r="AO115" s="17">
        <v>14</v>
      </c>
      <c r="AP115" s="68">
        <v>45533</v>
      </c>
      <c r="AQ115" s="68">
        <v>38406</v>
      </c>
      <c r="AR115" s="18" t="b">
        <v>0</v>
      </c>
      <c r="AS115" s="15" t="s">
        <v>2298</v>
      </c>
      <c r="AT115" s="17">
        <v>0</v>
      </c>
      <c r="AU115" s="17">
        <v>0</v>
      </c>
      <c r="AV115" s="17">
        <v>0</v>
      </c>
      <c r="AW115" s="17">
        <v>0</v>
      </c>
      <c r="AX115" s="17">
        <v>0</v>
      </c>
      <c r="AY115" s="17">
        <v>0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5">
        <v>0</v>
      </c>
      <c r="BH115" s="15">
        <v>0</v>
      </c>
      <c r="BI115" s="15">
        <v>0</v>
      </c>
      <c r="BJ115" s="15">
        <v>0</v>
      </c>
      <c r="BK115" s="17">
        <v>0</v>
      </c>
      <c r="BL115" s="17">
        <v>0</v>
      </c>
      <c r="BM115" s="17">
        <v>0</v>
      </c>
      <c r="BN115" s="17">
        <v>0</v>
      </c>
      <c r="BO115" s="17">
        <v>0</v>
      </c>
      <c r="BP115" s="15">
        <v>0</v>
      </c>
      <c r="BQ115" s="15">
        <v>0</v>
      </c>
      <c r="BR115" s="15">
        <v>0</v>
      </c>
      <c r="BS115" s="15">
        <v>0</v>
      </c>
      <c r="BT115" s="15"/>
      <c r="BU115" s="15"/>
      <c r="BV115" s="15"/>
      <c r="BW115" s="15"/>
      <c r="BX115" s="15"/>
      <c r="BY115" s="15"/>
      <c r="BZ115" s="15"/>
      <c r="CA115" s="17">
        <v>747</v>
      </c>
      <c r="CB115" s="17">
        <v>309</v>
      </c>
      <c r="CC115" s="17">
        <v>741</v>
      </c>
      <c r="CD115" s="17">
        <v>309</v>
      </c>
      <c r="CE115" s="17">
        <v>727</v>
      </c>
      <c r="CF115" s="17">
        <v>305</v>
      </c>
      <c r="CG115" s="17">
        <v>748</v>
      </c>
      <c r="CH115" s="17">
        <v>310</v>
      </c>
      <c r="CI115" s="17">
        <v>0</v>
      </c>
      <c r="CJ115" s="17">
        <v>0</v>
      </c>
      <c r="CK115" s="17">
        <v>0</v>
      </c>
      <c r="CL115" s="17">
        <v>0</v>
      </c>
      <c r="CM115" s="17">
        <v>0</v>
      </c>
      <c r="CN115" s="17">
        <v>0</v>
      </c>
      <c r="CO115" s="17">
        <v>482</v>
      </c>
      <c r="CP115" s="17">
        <v>294</v>
      </c>
      <c r="CQ115" s="17">
        <v>676</v>
      </c>
      <c r="CR115" s="17">
        <v>263</v>
      </c>
      <c r="CS115" s="17">
        <v>750</v>
      </c>
      <c r="CT115" s="17">
        <v>311</v>
      </c>
      <c r="CU115" s="17">
        <v>778</v>
      </c>
      <c r="CV115" s="17">
        <v>334</v>
      </c>
      <c r="CW115" s="17">
        <v>0</v>
      </c>
      <c r="CX115" s="17">
        <v>0</v>
      </c>
      <c r="CY115" s="17">
        <v>0</v>
      </c>
      <c r="CZ115" s="15" t="str">
        <f t="shared" si="3"/>
        <v>Oluwaseun Adewumi</v>
      </c>
      <c r="DA115" s="15" t="e">
        <f>VLOOKUP(CZ115,[1]FINAL!$A$1:$AP$1000,MATCH("Element No.",[1]FINAL!$A$1:$AP$1,0),0)</f>
        <v>#N/A</v>
      </c>
      <c r="DB115" s="15"/>
      <c r="DC115" s="15"/>
      <c r="DD115" s="15"/>
      <c r="DE115" s="15"/>
      <c r="DF115" s="15"/>
    </row>
    <row r="116" spans="1:110" ht="78.75" thickBot="1">
      <c r="A116" s="18" t="b">
        <v>1</v>
      </c>
      <c r="B116" s="18" t="b">
        <v>0</v>
      </c>
      <c r="C116" s="17">
        <v>0</v>
      </c>
      <c r="D116" s="17">
        <v>0</v>
      </c>
      <c r="E116" s="17">
        <v>551206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3</v>
      </c>
      <c r="L116" s="15">
        <v>0</v>
      </c>
      <c r="M116" s="15">
        <v>0</v>
      </c>
      <c r="N116" s="17">
        <v>0</v>
      </c>
      <c r="O116" s="15" t="s">
        <v>2299</v>
      </c>
      <c r="P116" s="15">
        <v>0</v>
      </c>
      <c r="Q116" s="17" t="e">
        <f t="shared" si="2"/>
        <v>#N/A</v>
      </c>
      <c r="R116" s="18" t="b">
        <v>0</v>
      </c>
      <c r="S116" s="15" t="s">
        <v>4611</v>
      </c>
      <c r="T116" s="15" t="s">
        <v>4612</v>
      </c>
      <c r="U116" s="17">
        <v>45</v>
      </c>
      <c r="V116" s="15" t="s">
        <v>2300</v>
      </c>
      <c r="W116" s="15">
        <v>1</v>
      </c>
      <c r="X116" s="18" t="b">
        <v>0</v>
      </c>
      <c r="Y116" s="15" t="s">
        <v>2301</v>
      </c>
      <c r="Z116" s="15">
        <v>0</v>
      </c>
      <c r="AA116" s="18" t="b">
        <v>0</v>
      </c>
      <c r="AB116" s="15"/>
      <c r="AC116" s="15" t="s">
        <v>3257</v>
      </c>
      <c r="AD116" s="17">
        <v>3</v>
      </c>
      <c r="AE116" s="17">
        <v>90</v>
      </c>
      <c r="AF116" s="17">
        <v>1</v>
      </c>
      <c r="AG116" s="17">
        <v>7482</v>
      </c>
      <c r="AH116" s="17">
        <v>0</v>
      </c>
      <c r="AI116" s="17">
        <v>9313</v>
      </c>
      <c r="AJ116" s="17">
        <v>0</v>
      </c>
      <c r="AK116" s="15">
        <v>0</v>
      </c>
      <c r="AL116" s="15">
        <v>0.2</v>
      </c>
      <c r="AM116" s="15" t="s">
        <v>2301</v>
      </c>
      <c r="AN116" s="15"/>
      <c r="AO116" s="17">
        <v>152</v>
      </c>
      <c r="AP116" s="68">
        <v>45691</v>
      </c>
      <c r="AQ116" s="68">
        <v>38279</v>
      </c>
      <c r="AR116" s="18" t="b">
        <v>0</v>
      </c>
      <c r="AS116" s="15" t="s">
        <v>2302</v>
      </c>
      <c r="AT116" s="17">
        <v>9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2</v>
      </c>
      <c r="BG116" s="15">
        <v>0</v>
      </c>
      <c r="BH116" s="15">
        <v>0.5</v>
      </c>
      <c r="BI116" s="15">
        <v>0</v>
      </c>
      <c r="BJ116" s="15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0</v>
      </c>
      <c r="BP116" s="15">
        <v>0</v>
      </c>
      <c r="BQ116" s="15">
        <v>0</v>
      </c>
      <c r="BR116" s="15">
        <v>0</v>
      </c>
      <c r="BS116" s="15">
        <v>0.05</v>
      </c>
      <c r="BT116" s="15"/>
      <c r="BU116" s="15"/>
      <c r="BV116" s="15"/>
      <c r="BW116" s="15"/>
      <c r="BX116" s="15"/>
      <c r="BY116" s="15"/>
      <c r="BZ116" s="15"/>
      <c r="CA116" s="17">
        <v>734</v>
      </c>
      <c r="CB116" s="17">
        <v>299</v>
      </c>
      <c r="CC116" s="17">
        <v>493</v>
      </c>
      <c r="CD116" s="17">
        <v>237</v>
      </c>
      <c r="CE116" s="17">
        <v>712</v>
      </c>
      <c r="CF116" s="17">
        <v>294</v>
      </c>
      <c r="CG116" s="17">
        <v>735</v>
      </c>
      <c r="CH116" s="17">
        <v>300</v>
      </c>
      <c r="CI116" s="17">
        <v>0</v>
      </c>
      <c r="CJ116" s="17">
        <v>0</v>
      </c>
      <c r="CK116" s="17">
        <v>0</v>
      </c>
      <c r="CL116" s="17">
        <v>0</v>
      </c>
      <c r="CM116" s="17">
        <v>0.5</v>
      </c>
      <c r="CN116" s="17">
        <v>0</v>
      </c>
      <c r="CO116" s="17">
        <v>465</v>
      </c>
      <c r="CP116" s="17">
        <v>283</v>
      </c>
      <c r="CQ116" s="17">
        <v>662</v>
      </c>
      <c r="CR116" s="17">
        <v>252</v>
      </c>
      <c r="CS116" s="17">
        <v>491</v>
      </c>
      <c r="CT116" s="17">
        <v>219</v>
      </c>
      <c r="CU116" s="17">
        <v>631</v>
      </c>
      <c r="CV116" s="17">
        <v>242</v>
      </c>
      <c r="CW116" s="17">
        <v>0</v>
      </c>
      <c r="CX116" s="17">
        <v>0</v>
      </c>
      <c r="CY116" s="17">
        <v>0</v>
      </c>
      <c r="CZ116" s="15" t="str">
        <f t="shared" si="3"/>
        <v>Jaydon Banel</v>
      </c>
      <c r="DA116" s="15" t="e">
        <f>VLOOKUP(CZ116,[1]FINAL!$A$1:$AP$1000,MATCH("Element No.",[1]FINAL!$A$1:$AP$1,0),0)</f>
        <v>#N/A</v>
      </c>
      <c r="DB116" s="15"/>
      <c r="DC116" s="15"/>
      <c r="DD116" s="15"/>
      <c r="DE116" s="15"/>
      <c r="DF116" s="15"/>
    </row>
    <row r="117" spans="1:110" ht="53.25" thickBot="1">
      <c r="A117" s="18" t="b">
        <v>1</v>
      </c>
      <c r="B117" s="18" t="b">
        <v>0</v>
      </c>
      <c r="C117" s="17">
        <v>100</v>
      </c>
      <c r="D117" s="17">
        <v>100</v>
      </c>
      <c r="E117" s="17">
        <v>437748</v>
      </c>
      <c r="F117" s="17">
        <v>0</v>
      </c>
      <c r="G117" s="17">
        <v>0</v>
      </c>
      <c r="H117" s="17">
        <v>-2</v>
      </c>
      <c r="I117" s="17">
        <v>2</v>
      </c>
      <c r="J117" s="17">
        <v>0</v>
      </c>
      <c r="K117" s="17">
        <v>3</v>
      </c>
      <c r="L117" s="15">
        <v>0</v>
      </c>
      <c r="M117" s="15">
        <v>0</v>
      </c>
      <c r="N117" s="17">
        <v>0</v>
      </c>
      <c r="O117" s="15" t="s">
        <v>2303</v>
      </c>
      <c r="P117" s="15">
        <v>0</v>
      </c>
      <c r="Q117" s="17" t="e">
        <f t="shared" si="2"/>
        <v>#N/A</v>
      </c>
      <c r="R117" s="18" t="b">
        <v>0</v>
      </c>
      <c r="S117" s="15"/>
      <c r="T117" s="15" t="s">
        <v>4827</v>
      </c>
      <c r="U117" s="17">
        <v>43</v>
      </c>
      <c r="V117" s="15" t="s">
        <v>2304</v>
      </c>
      <c r="W117" s="15">
        <v>1</v>
      </c>
      <c r="X117" s="18" t="b">
        <v>0</v>
      </c>
      <c r="Y117" s="15" t="s">
        <v>2305</v>
      </c>
      <c r="Z117" s="15">
        <v>0.1</v>
      </c>
      <c r="AA117" s="18" t="b">
        <v>0</v>
      </c>
      <c r="AB117" s="15"/>
      <c r="AC117" s="15" t="s">
        <v>519</v>
      </c>
      <c r="AD117" s="17">
        <v>3</v>
      </c>
      <c r="AE117" s="17">
        <v>90</v>
      </c>
      <c r="AF117" s="17">
        <v>6</v>
      </c>
      <c r="AG117" s="17">
        <v>20926</v>
      </c>
      <c r="AH117" s="17">
        <v>0</v>
      </c>
      <c r="AI117" s="17">
        <v>18890</v>
      </c>
      <c r="AJ117" s="17">
        <v>0</v>
      </c>
      <c r="AK117" s="15">
        <v>0</v>
      </c>
      <c r="AL117" s="15">
        <v>1.4</v>
      </c>
      <c r="AM117" s="15" t="s">
        <v>2306</v>
      </c>
      <c r="AN117" s="15"/>
      <c r="AO117" s="17">
        <v>21</v>
      </c>
      <c r="AP117" s="68">
        <v>45474</v>
      </c>
      <c r="AQ117" s="68">
        <v>36308</v>
      </c>
      <c r="AR117" s="18" t="b">
        <v>0</v>
      </c>
      <c r="AS117" s="15" t="s">
        <v>2307</v>
      </c>
      <c r="AT117" s="17">
        <v>37</v>
      </c>
      <c r="AU117" s="17">
        <v>0</v>
      </c>
      <c r="AV117" s="17">
        <v>0</v>
      </c>
      <c r="AW117" s="17">
        <v>0</v>
      </c>
      <c r="AX117" s="17">
        <v>2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18</v>
      </c>
      <c r="BG117" s="15">
        <v>7.2</v>
      </c>
      <c r="BH117" s="15">
        <v>15.2</v>
      </c>
      <c r="BI117" s="15">
        <v>2</v>
      </c>
      <c r="BJ117" s="15">
        <v>2.4</v>
      </c>
      <c r="BK117" s="17">
        <v>0</v>
      </c>
      <c r="BL117" s="17">
        <v>4</v>
      </c>
      <c r="BM117" s="17">
        <v>1</v>
      </c>
      <c r="BN117" s="17">
        <v>5</v>
      </c>
      <c r="BO117" s="17">
        <v>0</v>
      </c>
      <c r="BP117" s="15">
        <v>0</v>
      </c>
      <c r="BQ117" s="15">
        <v>0</v>
      </c>
      <c r="BR117" s="15">
        <v>0</v>
      </c>
      <c r="BS117" s="15">
        <v>1.65</v>
      </c>
      <c r="BT117" s="15"/>
      <c r="BU117" s="15"/>
      <c r="BV117" s="15"/>
      <c r="BW117" s="15"/>
      <c r="BX117" s="15"/>
      <c r="BY117" s="15"/>
      <c r="BZ117" s="15"/>
      <c r="CA117" s="17">
        <v>487</v>
      </c>
      <c r="CB117" s="17">
        <v>218</v>
      </c>
      <c r="CC117" s="17">
        <v>423</v>
      </c>
      <c r="CD117" s="17">
        <v>207</v>
      </c>
      <c r="CE117" s="17">
        <v>459</v>
      </c>
      <c r="CF117" s="17">
        <v>225</v>
      </c>
      <c r="CG117" s="17">
        <v>484</v>
      </c>
      <c r="CH117" s="17">
        <v>218</v>
      </c>
      <c r="CI117" s="17">
        <v>0</v>
      </c>
      <c r="CJ117" s="17">
        <v>0</v>
      </c>
      <c r="CK117" s="17">
        <v>0</v>
      </c>
      <c r="CL117" s="17">
        <v>0</v>
      </c>
      <c r="CM117" s="17">
        <v>4.01</v>
      </c>
      <c r="CN117" s="17">
        <v>4.8600000000000003</v>
      </c>
      <c r="CO117" s="17">
        <v>596</v>
      </c>
      <c r="CP117" s="17">
        <v>354</v>
      </c>
      <c r="CQ117" s="17">
        <v>564</v>
      </c>
      <c r="CR117" s="17">
        <v>185</v>
      </c>
      <c r="CS117" s="17">
        <v>475</v>
      </c>
      <c r="CT117" s="17">
        <v>206</v>
      </c>
      <c r="CU117" s="17">
        <v>479</v>
      </c>
      <c r="CV117" s="17">
        <v>169</v>
      </c>
      <c r="CW117" s="17">
        <v>0</v>
      </c>
      <c r="CX117" s="17">
        <v>0</v>
      </c>
      <c r="CY117" s="17">
        <v>12.16</v>
      </c>
      <c r="CZ117" s="15" t="str">
        <f t="shared" si="3"/>
        <v>Mike Trésor Ndayishimiye</v>
      </c>
      <c r="DA117" s="15" t="e">
        <f>VLOOKUP(CZ117,[1]FINAL!$A$1:$AP$1000,MATCH("Element No.",[1]FINAL!$A$1:$AP$1,0),0)</f>
        <v>#N/A</v>
      </c>
      <c r="DB117" s="15"/>
      <c r="DC117" s="15"/>
      <c r="DD117" s="15"/>
      <c r="DE117" s="15"/>
      <c r="DF117" s="15"/>
    </row>
    <row r="118" spans="1:110" ht="40.5" thickBot="1">
      <c r="A118" s="18" t="b">
        <v>1</v>
      </c>
      <c r="B118" s="18" t="b">
        <v>0</v>
      </c>
      <c r="C118" s="17">
        <v>100</v>
      </c>
      <c r="D118" s="17">
        <v>100</v>
      </c>
      <c r="E118" s="17">
        <v>431639</v>
      </c>
      <c r="F118" s="17">
        <v>0</v>
      </c>
      <c r="G118" s="17">
        <v>0</v>
      </c>
      <c r="H118" s="17">
        <v>-2</v>
      </c>
      <c r="I118" s="17">
        <v>2</v>
      </c>
      <c r="J118" s="17">
        <v>1</v>
      </c>
      <c r="K118" s="17">
        <v>4</v>
      </c>
      <c r="L118" s="15">
        <v>2.7</v>
      </c>
      <c r="M118" s="15">
        <v>4.2</v>
      </c>
      <c r="N118" s="17">
        <v>9</v>
      </c>
      <c r="O118" s="15" t="s">
        <v>2308</v>
      </c>
      <c r="P118" s="15">
        <v>4.2</v>
      </c>
      <c r="Q118" s="17" t="e">
        <f t="shared" si="2"/>
        <v>#N/A</v>
      </c>
      <c r="R118" s="18" t="b">
        <v>0</v>
      </c>
      <c r="S118" s="15"/>
      <c r="T118" s="15" t="s">
        <v>4828</v>
      </c>
      <c r="U118" s="17">
        <v>53</v>
      </c>
      <c r="V118" s="15" t="s">
        <v>2309</v>
      </c>
      <c r="W118" s="15">
        <v>3.4</v>
      </c>
      <c r="X118" s="18" t="b">
        <v>0</v>
      </c>
      <c r="Y118" s="15" t="s">
        <v>2310</v>
      </c>
      <c r="Z118" s="15">
        <v>0.8</v>
      </c>
      <c r="AA118" s="18" t="b">
        <v>0</v>
      </c>
      <c r="AB118" s="15"/>
      <c r="AC118" s="15" t="s">
        <v>519</v>
      </c>
      <c r="AD118" s="17">
        <v>3</v>
      </c>
      <c r="AE118" s="17">
        <v>90</v>
      </c>
      <c r="AF118" s="17">
        <v>99</v>
      </c>
      <c r="AG118" s="17">
        <v>262246</v>
      </c>
      <c r="AH118" s="17">
        <v>0</v>
      </c>
      <c r="AI118" s="17">
        <v>184453</v>
      </c>
      <c r="AJ118" s="17">
        <v>0</v>
      </c>
      <c r="AK118" s="15">
        <v>0.8</v>
      </c>
      <c r="AL118" s="15">
        <v>18.7</v>
      </c>
      <c r="AM118" s="15" t="s">
        <v>2310</v>
      </c>
      <c r="AN118" s="15"/>
      <c r="AO118" s="17">
        <v>152</v>
      </c>
      <c r="AP118" s="68">
        <v>45809</v>
      </c>
      <c r="AQ118" s="68">
        <v>36008</v>
      </c>
      <c r="AR118" s="18" t="b">
        <v>0</v>
      </c>
      <c r="AS118" s="15" t="s">
        <v>2311</v>
      </c>
      <c r="AT118" s="17">
        <v>1764</v>
      </c>
      <c r="AU118" s="17">
        <v>11</v>
      </c>
      <c r="AV118" s="17">
        <v>0</v>
      </c>
      <c r="AW118" s="17">
        <v>3</v>
      </c>
      <c r="AX118" s="17">
        <v>35</v>
      </c>
      <c r="AY118" s="17">
        <v>0</v>
      </c>
      <c r="AZ118" s="17">
        <v>0</v>
      </c>
      <c r="BA118" s="17">
        <v>0</v>
      </c>
      <c r="BB118" s="17">
        <v>5</v>
      </c>
      <c r="BC118" s="17">
        <v>0</v>
      </c>
      <c r="BD118" s="17">
        <v>0</v>
      </c>
      <c r="BE118" s="17">
        <v>11</v>
      </c>
      <c r="BF118" s="17">
        <v>371</v>
      </c>
      <c r="BG118" s="15">
        <v>466</v>
      </c>
      <c r="BH118" s="15">
        <v>159.5</v>
      </c>
      <c r="BI118" s="15">
        <v>533</v>
      </c>
      <c r="BJ118" s="15">
        <v>114.9</v>
      </c>
      <c r="BK118" s="17">
        <v>49</v>
      </c>
      <c r="BL118" s="17">
        <v>33</v>
      </c>
      <c r="BM118" s="17">
        <v>17</v>
      </c>
      <c r="BN118" s="17">
        <v>99</v>
      </c>
      <c r="BO118" s="17">
        <v>21</v>
      </c>
      <c r="BP118" s="15">
        <v>7.94</v>
      </c>
      <c r="BQ118" s="15">
        <v>0.41</v>
      </c>
      <c r="BR118" s="15">
        <v>8.35</v>
      </c>
      <c r="BS118" s="15">
        <v>37.06</v>
      </c>
      <c r="BT118" s="15"/>
      <c r="BU118" s="15"/>
      <c r="BV118" s="17">
        <v>5</v>
      </c>
      <c r="BW118" s="15"/>
      <c r="BX118" s="17">
        <v>1</v>
      </c>
      <c r="BY118" s="15"/>
      <c r="BZ118" s="15"/>
      <c r="CA118" s="17">
        <v>146</v>
      </c>
      <c r="CB118" s="17">
        <v>15</v>
      </c>
      <c r="CC118" s="17">
        <v>242</v>
      </c>
      <c r="CD118" s="17">
        <v>27</v>
      </c>
      <c r="CE118" s="17">
        <v>49</v>
      </c>
      <c r="CF118" s="17">
        <v>21</v>
      </c>
      <c r="CG118" s="17">
        <v>110</v>
      </c>
      <c r="CH118" s="17">
        <v>19</v>
      </c>
      <c r="CI118" s="17">
        <v>0.41</v>
      </c>
      <c r="CJ118" s="17">
        <v>0</v>
      </c>
      <c r="CK118" s="17">
        <v>0.02</v>
      </c>
      <c r="CL118" s="17">
        <v>0.43</v>
      </c>
      <c r="CM118" s="17">
        <v>1.89</v>
      </c>
      <c r="CN118" s="17">
        <v>1.79</v>
      </c>
      <c r="CO118" s="17">
        <v>188</v>
      </c>
      <c r="CP118" s="17">
        <v>43</v>
      </c>
      <c r="CQ118" s="17">
        <v>61</v>
      </c>
      <c r="CR118" s="17">
        <v>11</v>
      </c>
      <c r="CS118" s="17">
        <v>135</v>
      </c>
      <c r="CT118" s="17">
        <v>13</v>
      </c>
      <c r="CU118" s="17">
        <v>219</v>
      </c>
      <c r="CV118" s="17">
        <v>32</v>
      </c>
      <c r="CW118" s="17">
        <v>1.07</v>
      </c>
      <c r="CX118" s="17">
        <v>0.15</v>
      </c>
      <c r="CY118" s="17">
        <v>5.05</v>
      </c>
      <c r="CZ118" s="15" t="str">
        <f t="shared" si="3"/>
        <v>Zian Flemming</v>
      </c>
      <c r="DA118" s="15" t="e">
        <f>VLOOKUP(CZ118,[1]FINAL!$A$1:$AP$1000,MATCH("Element No.",[1]FINAL!$A$1:$AP$1,0),0)</f>
        <v>#N/A</v>
      </c>
      <c r="DB118" s="15"/>
      <c r="DC118" s="15"/>
      <c r="DD118" s="15"/>
      <c r="DE118" s="15"/>
      <c r="DF118" s="15"/>
    </row>
    <row r="119" spans="1:110" ht="40.5" thickBot="1">
      <c r="A119" s="18" t="b">
        <v>1</v>
      </c>
      <c r="B119" s="18" t="b">
        <v>0</v>
      </c>
      <c r="C119" s="17">
        <v>100</v>
      </c>
      <c r="D119" s="17">
        <v>100</v>
      </c>
      <c r="E119" s="17">
        <v>492831</v>
      </c>
      <c r="F119" s="17">
        <v>0</v>
      </c>
      <c r="G119" s="17">
        <v>0</v>
      </c>
      <c r="H119" s="17">
        <v>-2</v>
      </c>
      <c r="I119" s="17">
        <v>2</v>
      </c>
      <c r="J119" s="17">
        <v>0</v>
      </c>
      <c r="K119" s="17">
        <v>4</v>
      </c>
      <c r="L119" s="15">
        <v>1</v>
      </c>
      <c r="M119" s="15">
        <v>1</v>
      </c>
      <c r="N119" s="17">
        <v>1</v>
      </c>
      <c r="O119" s="15" t="s">
        <v>2312</v>
      </c>
      <c r="P119" s="15">
        <v>1</v>
      </c>
      <c r="Q119" s="17" t="e">
        <f t="shared" si="2"/>
        <v>#N/A</v>
      </c>
      <c r="R119" s="18" t="b">
        <v>0</v>
      </c>
      <c r="S119" s="15"/>
      <c r="T119" s="15" t="s">
        <v>3268</v>
      </c>
      <c r="U119" s="17">
        <v>48</v>
      </c>
      <c r="V119" s="15" t="s">
        <v>2313</v>
      </c>
      <c r="W119" s="15">
        <v>1</v>
      </c>
      <c r="X119" s="18" t="b">
        <v>0</v>
      </c>
      <c r="Y119" s="15" t="s">
        <v>2314</v>
      </c>
      <c r="Z119" s="15">
        <v>0</v>
      </c>
      <c r="AA119" s="18" t="b">
        <v>0</v>
      </c>
      <c r="AB119" s="15"/>
      <c r="AC119" s="15" t="s">
        <v>519</v>
      </c>
      <c r="AD119" s="17">
        <v>3</v>
      </c>
      <c r="AE119" s="17">
        <v>90</v>
      </c>
      <c r="AF119" s="17">
        <v>4</v>
      </c>
      <c r="AG119" s="17">
        <v>2934</v>
      </c>
      <c r="AH119" s="17">
        <v>0</v>
      </c>
      <c r="AI119" s="17">
        <v>6873</v>
      </c>
      <c r="AJ119" s="17">
        <v>0</v>
      </c>
      <c r="AK119" s="15">
        <v>0.2</v>
      </c>
      <c r="AL119" s="15">
        <v>0.8</v>
      </c>
      <c r="AM119" s="15" t="s">
        <v>2314</v>
      </c>
      <c r="AN119" s="15"/>
      <c r="AO119" s="17">
        <v>207</v>
      </c>
      <c r="AP119" s="68">
        <v>45126</v>
      </c>
      <c r="AQ119" s="68">
        <v>36864</v>
      </c>
      <c r="AR119" s="18" t="b">
        <v>0</v>
      </c>
      <c r="AS119" s="15" t="s">
        <v>2315</v>
      </c>
      <c r="AT119" s="17">
        <v>69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10</v>
      </c>
      <c r="BG119" s="15">
        <v>2.6</v>
      </c>
      <c r="BH119" s="15">
        <v>5.0999999999999996</v>
      </c>
      <c r="BI119" s="15">
        <v>20</v>
      </c>
      <c r="BJ119" s="15">
        <v>2.6</v>
      </c>
      <c r="BK119" s="17">
        <v>0</v>
      </c>
      <c r="BL119" s="17">
        <v>1</v>
      </c>
      <c r="BM119" s="17">
        <v>0</v>
      </c>
      <c r="BN119" s="17">
        <v>1</v>
      </c>
      <c r="BO119" s="17">
        <v>0</v>
      </c>
      <c r="BP119" s="15">
        <v>0.24</v>
      </c>
      <c r="BQ119" s="15">
        <v>0.02</v>
      </c>
      <c r="BR119" s="15">
        <v>0.26</v>
      </c>
      <c r="BS119" s="15">
        <v>0.79</v>
      </c>
      <c r="BT119" s="15"/>
      <c r="BU119" s="15"/>
      <c r="BV119" s="15"/>
      <c r="BW119" s="15"/>
      <c r="BX119" s="15"/>
      <c r="BY119" s="15"/>
      <c r="BZ119" s="15"/>
      <c r="CA119" s="17">
        <v>508</v>
      </c>
      <c r="CB119" s="17">
        <v>58</v>
      </c>
      <c r="CC119" s="17">
        <v>463</v>
      </c>
      <c r="CD119" s="17">
        <v>58</v>
      </c>
      <c r="CE119" s="17">
        <v>404</v>
      </c>
      <c r="CF119" s="17">
        <v>58</v>
      </c>
      <c r="CG119" s="17">
        <v>482</v>
      </c>
      <c r="CH119" s="17">
        <v>58</v>
      </c>
      <c r="CI119" s="17">
        <v>0.31</v>
      </c>
      <c r="CJ119" s="17">
        <v>0</v>
      </c>
      <c r="CK119" s="17">
        <v>0.03</v>
      </c>
      <c r="CL119" s="17">
        <v>0.34</v>
      </c>
      <c r="CM119" s="17">
        <v>1.03</v>
      </c>
      <c r="CN119" s="17">
        <v>0</v>
      </c>
      <c r="CO119" s="17">
        <v>368</v>
      </c>
      <c r="CP119" s="17">
        <v>63</v>
      </c>
      <c r="CQ119" s="17">
        <v>281</v>
      </c>
      <c r="CR119" s="17">
        <v>37</v>
      </c>
      <c r="CS119" s="17">
        <v>506</v>
      </c>
      <c r="CT119" s="17">
        <v>61</v>
      </c>
      <c r="CU119" s="17">
        <v>668</v>
      </c>
      <c r="CV119" s="17">
        <v>86</v>
      </c>
      <c r="CW119" s="17">
        <v>0</v>
      </c>
      <c r="CX119" s="17">
        <v>0</v>
      </c>
      <c r="CY119" s="17">
        <v>1.3</v>
      </c>
      <c r="CZ119" s="15" t="str">
        <f t="shared" si="3"/>
        <v>Zeki Amdouni</v>
      </c>
      <c r="DA119" s="15" t="e">
        <f>VLOOKUP(CZ119,[1]FINAL!$A$1:$AP$1000,MATCH("Element No.",[1]FINAL!$A$1:$AP$1,0),0)</f>
        <v>#N/A</v>
      </c>
      <c r="DB119" s="15"/>
      <c r="DC119" s="15"/>
      <c r="DD119" s="15"/>
      <c r="DE119" s="15"/>
      <c r="DF119" s="15"/>
    </row>
    <row r="120" spans="1:110" ht="40.5" thickBot="1">
      <c r="A120" s="18" t="b">
        <v>1</v>
      </c>
      <c r="B120" s="18" t="b">
        <v>0</v>
      </c>
      <c r="C120" s="17">
        <v>100</v>
      </c>
      <c r="D120" s="17">
        <v>100</v>
      </c>
      <c r="E120" s="17">
        <v>435973</v>
      </c>
      <c r="F120" s="17">
        <v>0</v>
      </c>
      <c r="G120" s="17">
        <v>0</v>
      </c>
      <c r="H120" s="17">
        <v>-1</v>
      </c>
      <c r="I120" s="17">
        <v>1</v>
      </c>
      <c r="J120" s="17">
        <v>0</v>
      </c>
      <c r="K120" s="17">
        <v>4</v>
      </c>
      <c r="L120" s="15">
        <v>0.3</v>
      </c>
      <c r="M120" s="15">
        <v>0.2</v>
      </c>
      <c r="N120" s="17">
        <v>0</v>
      </c>
      <c r="O120" s="15" t="s">
        <v>2316</v>
      </c>
      <c r="P120" s="15">
        <v>0.2</v>
      </c>
      <c r="Q120" s="17" t="e">
        <f t="shared" si="2"/>
        <v>#N/A</v>
      </c>
      <c r="R120" s="18" t="b">
        <v>0</v>
      </c>
      <c r="S120" s="15"/>
      <c r="T120" s="15" t="s">
        <v>4213</v>
      </c>
      <c r="U120" s="17">
        <v>49</v>
      </c>
      <c r="V120" s="15" t="s">
        <v>2317</v>
      </c>
      <c r="W120" s="15">
        <v>2.2000000000000002</v>
      </c>
      <c r="X120" s="18" t="b">
        <v>0</v>
      </c>
      <c r="Y120" s="15" t="s">
        <v>2318</v>
      </c>
      <c r="Z120" s="15">
        <v>0.7</v>
      </c>
      <c r="AA120" s="18" t="b">
        <v>0</v>
      </c>
      <c r="AB120" s="15"/>
      <c r="AC120" s="15" t="s">
        <v>519</v>
      </c>
      <c r="AD120" s="17">
        <v>3</v>
      </c>
      <c r="AE120" s="17">
        <v>90</v>
      </c>
      <c r="AF120" s="17">
        <v>58</v>
      </c>
      <c r="AG120" s="17">
        <v>458423</v>
      </c>
      <c r="AH120" s="17">
        <v>0</v>
      </c>
      <c r="AI120" s="17">
        <v>455566</v>
      </c>
      <c r="AJ120" s="17">
        <v>0</v>
      </c>
      <c r="AK120" s="15">
        <v>0</v>
      </c>
      <c r="AL120" s="15">
        <v>11.8</v>
      </c>
      <c r="AM120" s="15" t="s">
        <v>2318</v>
      </c>
      <c r="AN120" s="15"/>
      <c r="AO120" s="17">
        <v>198</v>
      </c>
      <c r="AP120" s="68">
        <v>44951</v>
      </c>
      <c r="AQ120" s="68">
        <v>36772</v>
      </c>
      <c r="AR120" s="18" t="b">
        <v>0</v>
      </c>
      <c r="AS120" s="15" t="s">
        <v>2319</v>
      </c>
      <c r="AT120" s="17">
        <v>1361</v>
      </c>
      <c r="AU120" s="17">
        <v>3</v>
      </c>
      <c r="AV120" s="17">
        <v>2</v>
      </c>
      <c r="AW120" s="17">
        <v>4</v>
      </c>
      <c r="AX120" s="17">
        <v>30</v>
      </c>
      <c r="AY120" s="17">
        <v>0</v>
      </c>
      <c r="AZ120" s="17">
        <v>0</v>
      </c>
      <c r="BA120" s="17">
        <v>0</v>
      </c>
      <c r="BB120" s="17">
        <v>4</v>
      </c>
      <c r="BC120" s="17">
        <v>0</v>
      </c>
      <c r="BD120" s="17">
        <v>0</v>
      </c>
      <c r="BE120" s="17">
        <v>4</v>
      </c>
      <c r="BF120" s="17">
        <v>202</v>
      </c>
      <c r="BG120" s="15">
        <v>219</v>
      </c>
      <c r="BH120" s="15">
        <v>147</v>
      </c>
      <c r="BI120" s="15">
        <v>262</v>
      </c>
      <c r="BJ120" s="15">
        <v>62.1</v>
      </c>
      <c r="BK120" s="17">
        <v>27</v>
      </c>
      <c r="BL120" s="17">
        <v>42</v>
      </c>
      <c r="BM120" s="17">
        <v>16</v>
      </c>
      <c r="BN120" s="17">
        <v>85</v>
      </c>
      <c r="BO120" s="17">
        <v>15</v>
      </c>
      <c r="BP120" s="15">
        <v>3.22</v>
      </c>
      <c r="BQ120" s="15">
        <v>0.37</v>
      </c>
      <c r="BR120" s="15">
        <v>3.59</v>
      </c>
      <c r="BS120" s="15">
        <v>27.91</v>
      </c>
      <c r="BT120" s="15"/>
      <c r="BU120" s="15"/>
      <c r="BV120" s="15"/>
      <c r="BW120" s="15"/>
      <c r="BX120" s="15"/>
      <c r="BY120" s="15"/>
      <c r="BZ120" s="15"/>
      <c r="CA120" s="17">
        <v>296</v>
      </c>
      <c r="CB120" s="17">
        <v>30</v>
      </c>
      <c r="CC120" s="17">
        <v>255</v>
      </c>
      <c r="CD120" s="17">
        <v>30</v>
      </c>
      <c r="CE120" s="17">
        <v>135</v>
      </c>
      <c r="CF120" s="17">
        <v>36</v>
      </c>
      <c r="CG120" s="17">
        <v>261</v>
      </c>
      <c r="CH120" s="17">
        <v>32</v>
      </c>
      <c r="CI120" s="17">
        <v>0.21</v>
      </c>
      <c r="CJ120" s="17">
        <v>0</v>
      </c>
      <c r="CK120" s="17">
        <v>0.02</v>
      </c>
      <c r="CL120" s="17">
        <v>0.23</v>
      </c>
      <c r="CM120" s="17">
        <v>1.85</v>
      </c>
      <c r="CN120" s="17">
        <v>1.98</v>
      </c>
      <c r="CO120" s="17">
        <v>318</v>
      </c>
      <c r="CP120" s="17">
        <v>60</v>
      </c>
      <c r="CQ120" s="17">
        <v>382</v>
      </c>
      <c r="CR120" s="17">
        <v>48</v>
      </c>
      <c r="CS120" s="17">
        <v>323</v>
      </c>
      <c r="CT120" s="17">
        <v>34</v>
      </c>
      <c r="CU120" s="17">
        <v>227</v>
      </c>
      <c r="CV120" s="17">
        <v>34</v>
      </c>
      <c r="CW120" s="17">
        <v>0.99</v>
      </c>
      <c r="CX120" s="17">
        <v>0.26</v>
      </c>
      <c r="CY120" s="17">
        <v>5.62</v>
      </c>
      <c r="CZ120" s="15" t="str">
        <f t="shared" si="3"/>
        <v>Lyle Foster</v>
      </c>
      <c r="DA120" s="15" t="e">
        <f>VLOOKUP(CZ120,[1]FINAL!$A$1:$AP$1000,MATCH("Element No.",[1]FINAL!$A$1:$AP$1,0),0)</f>
        <v>#N/A</v>
      </c>
      <c r="DB120" s="15"/>
      <c r="DC120" s="15"/>
      <c r="DD120" s="15"/>
      <c r="DE120" s="15"/>
      <c r="DF120" s="15"/>
    </row>
    <row r="121" spans="1:110" ht="27.75" thickBot="1">
      <c r="A121" s="18" t="b">
        <v>1</v>
      </c>
      <c r="B121" s="18" t="b">
        <v>0</v>
      </c>
      <c r="C121" s="15"/>
      <c r="D121" s="15"/>
      <c r="E121" s="17">
        <v>44699</v>
      </c>
      <c r="F121" s="17">
        <v>0</v>
      </c>
      <c r="G121" s="17">
        <v>0</v>
      </c>
      <c r="H121" s="17">
        <v>-3</v>
      </c>
      <c r="I121" s="17">
        <v>3</v>
      </c>
      <c r="J121" s="17">
        <v>0</v>
      </c>
      <c r="K121" s="17">
        <v>4</v>
      </c>
      <c r="L121" s="15">
        <v>0</v>
      </c>
      <c r="M121" s="15">
        <v>0</v>
      </c>
      <c r="N121" s="17">
        <v>0</v>
      </c>
      <c r="O121" s="15" t="s">
        <v>589</v>
      </c>
      <c r="P121" s="15">
        <v>0</v>
      </c>
      <c r="Q121" s="17" t="e">
        <f t="shared" si="2"/>
        <v>#N/A</v>
      </c>
      <c r="R121" s="18" t="b">
        <v>0</v>
      </c>
      <c r="S121" s="15"/>
      <c r="T121" s="15"/>
      <c r="U121" s="17">
        <v>42</v>
      </c>
      <c r="V121" s="15" t="s">
        <v>2320</v>
      </c>
      <c r="W121" s="15">
        <v>0.9</v>
      </c>
      <c r="X121" s="18" t="b">
        <v>0</v>
      </c>
      <c r="Y121" s="15" t="s">
        <v>275</v>
      </c>
      <c r="Z121" s="15">
        <v>1.2</v>
      </c>
      <c r="AA121" s="18" t="b">
        <v>0</v>
      </c>
      <c r="AB121" s="15"/>
      <c r="AC121" s="15" t="s">
        <v>519</v>
      </c>
      <c r="AD121" s="17">
        <v>3</v>
      </c>
      <c r="AE121" s="17">
        <v>90</v>
      </c>
      <c r="AF121" s="17">
        <v>5</v>
      </c>
      <c r="AG121" s="17">
        <v>240204</v>
      </c>
      <c r="AH121" s="17">
        <v>0</v>
      </c>
      <c r="AI121" s="17">
        <v>378250</v>
      </c>
      <c r="AJ121" s="17">
        <v>0</v>
      </c>
      <c r="AK121" s="15">
        <v>0</v>
      </c>
      <c r="AL121" s="15">
        <v>1.2</v>
      </c>
      <c r="AM121" s="15" t="s">
        <v>275</v>
      </c>
      <c r="AN121" s="15"/>
      <c r="AO121" s="17">
        <v>241</v>
      </c>
      <c r="AP121" s="68">
        <v>45659</v>
      </c>
      <c r="AQ121" s="68">
        <v>32811</v>
      </c>
      <c r="AR121" s="18" t="b">
        <v>0</v>
      </c>
      <c r="AS121" s="15" t="s">
        <v>2321</v>
      </c>
      <c r="AT121" s="17">
        <v>40</v>
      </c>
      <c r="AU121" s="17">
        <v>0</v>
      </c>
      <c r="AV121" s="17">
        <v>0</v>
      </c>
      <c r="AW121" s="17">
        <v>0</v>
      </c>
      <c r="AX121" s="17">
        <v>3</v>
      </c>
      <c r="AY121" s="17">
        <v>0</v>
      </c>
      <c r="AZ121" s="17">
        <v>0</v>
      </c>
      <c r="BA121" s="17">
        <v>0</v>
      </c>
      <c r="BB121" s="17">
        <v>2</v>
      </c>
      <c r="BC121" s="17">
        <v>0</v>
      </c>
      <c r="BD121" s="17">
        <v>0</v>
      </c>
      <c r="BE121" s="17">
        <v>0</v>
      </c>
      <c r="BF121" s="17">
        <v>11</v>
      </c>
      <c r="BG121" s="15">
        <v>2.2000000000000002</v>
      </c>
      <c r="BH121" s="15">
        <v>1.9</v>
      </c>
      <c r="BI121" s="15">
        <v>44</v>
      </c>
      <c r="BJ121" s="15">
        <v>4.8</v>
      </c>
      <c r="BK121" s="17">
        <v>0</v>
      </c>
      <c r="BL121" s="17">
        <v>2</v>
      </c>
      <c r="BM121" s="17">
        <v>0</v>
      </c>
      <c r="BN121" s="17">
        <v>2</v>
      </c>
      <c r="BO121" s="17">
        <v>0</v>
      </c>
      <c r="BP121" s="15">
        <v>0.25</v>
      </c>
      <c r="BQ121" s="15">
        <v>0.04</v>
      </c>
      <c r="BR121" s="15">
        <v>0.28999999999999998</v>
      </c>
      <c r="BS121" s="15">
        <v>2.37</v>
      </c>
      <c r="BT121" s="15"/>
      <c r="BU121" s="15"/>
      <c r="BV121" s="15"/>
      <c r="BW121" s="15"/>
      <c r="BX121" s="17">
        <v>2</v>
      </c>
      <c r="BY121" s="15"/>
      <c r="BZ121" s="15"/>
      <c r="CA121" s="17">
        <v>509</v>
      </c>
      <c r="CB121" s="17">
        <v>59</v>
      </c>
      <c r="CC121" s="17">
        <v>480</v>
      </c>
      <c r="CD121" s="17">
        <v>61</v>
      </c>
      <c r="CE121" s="17">
        <v>351</v>
      </c>
      <c r="CF121" s="17">
        <v>54</v>
      </c>
      <c r="CG121" s="17">
        <v>465</v>
      </c>
      <c r="CH121" s="17">
        <v>57</v>
      </c>
      <c r="CI121" s="17">
        <v>0.56000000000000005</v>
      </c>
      <c r="CJ121" s="17">
        <v>0</v>
      </c>
      <c r="CK121" s="17">
        <v>0.09</v>
      </c>
      <c r="CL121" s="17">
        <v>0.65</v>
      </c>
      <c r="CM121" s="17">
        <v>5.33</v>
      </c>
      <c r="CN121" s="17">
        <v>6.75</v>
      </c>
      <c r="CO121" s="17">
        <v>632</v>
      </c>
      <c r="CP121" s="17">
        <v>90</v>
      </c>
      <c r="CQ121" s="17">
        <v>544</v>
      </c>
      <c r="CR121" s="17">
        <v>55</v>
      </c>
      <c r="CS121" s="17">
        <v>523</v>
      </c>
      <c r="CT121" s="17">
        <v>65</v>
      </c>
      <c r="CU121" s="17">
        <v>180</v>
      </c>
      <c r="CV121" s="17">
        <v>28</v>
      </c>
      <c r="CW121" s="17">
        <v>0</v>
      </c>
      <c r="CX121" s="17">
        <v>0</v>
      </c>
      <c r="CY121" s="17">
        <v>4.5</v>
      </c>
      <c r="CZ121" s="15" t="str">
        <f t="shared" si="3"/>
        <v>Ashley Barnes</v>
      </c>
      <c r="DA121" s="15" t="e">
        <f>VLOOKUP(CZ121,[1]FINAL!$A$1:$AP$1000,MATCH("Element No.",[1]FINAL!$A$1:$AP$1,0),0)</f>
        <v>#N/A</v>
      </c>
      <c r="DB121" s="15"/>
      <c r="DC121" s="15"/>
      <c r="DD121" s="15"/>
      <c r="DE121" s="15"/>
      <c r="DF121" s="15"/>
    </row>
    <row r="122" spans="1:110" ht="78.75" thickBot="1">
      <c r="A122" s="18" t="b">
        <v>1</v>
      </c>
      <c r="B122" s="18" t="b">
        <v>0</v>
      </c>
      <c r="C122" s="17">
        <v>0</v>
      </c>
      <c r="D122" s="17">
        <v>0</v>
      </c>
      <c r="E122" s="17">
        <v>220598</v>
      </c>
      <c r="F122" s="17">
        <v>0</v>
      </c>
      <c r="G122" s="17">
        <v>0</v>
      </c>
      <c r="H122" s="17">
        <v>-1</v>
      </c>
      <c r="I122" s="17">
        <v>1</v>
      </c>
      <c r="J122" s="17">
        <v>0</v>
      </c>
      <c r="K122" s="17">
        <v>4</v>
      </c>
      <c r="L122" s="15">
        <v>0</v>
      </c>
      <c r="M122" s="15">
        <v>0</v>
      </c>
      <c r="N122" s="17">
        <v>0</v>
      </c>
      <c r="O122" s="15" t="s">
        <v>626</v>
      </c>
      <c r="P122" s="15">
        <v>0</v>
      </c>
      <c r="Q122" s="17" t="e">
        <f t="shared" si="2"/>
        <v>#N/A</v>
      </c>
      <c r="R122" s="18" t="b">
        <v>0</v>
      </c>
      <c r="S122" s="15" t="s">
        <v>4547</v>
      </c>
      <c r="T122" s="15" t="s">
        <v>3803</v>
      </c>
      <c r="U122" s="17">
        <v>44</v>
      </c>
      <c r="V122" s="15" t="s">
        <v>2322</v>
      </c>
      <c r="W122" s="15">
        <v>0</v>
      </c>
      <c r="X122" s="18" t="b">
        <v>0</v>
      </c>
      <c r="Y122" s="15" t="s">
        <v>2323</v>
      </c>
      <c r="Z122" s="15">
        <v>0.1</v>
      </c>
      <c r="AA122" s="18" t="b">
        <v>0</v>
      </c>
      <c r="AB122" s="15"/>
      <c r="AC122" s="15" t="s">
        <v>3257</v>
      </c>
      <c r="AD122" s="17">
        <v>3</v>
      </c>
      <c r="AE122" s="17">
        <v>90</v>
      </c>
      <c r="AF122" s="17">
        <v>0</v>
      </c>
      <c r="AG122" s="17">
        <v>4151</v>
      </c>
      <c r="AH122" s="17">
        <v>0</v>
      </c>
      <c r="AI122" s="17">
        <v>40849</v>
      </c>
      <c r="AJ122" s="17">
        <v>0</v>
      </c>
      <c r="AK122" s="15">
        <v>0</v>
      </c>
      <c r="AL122" s="15">
        <v>0</v>
      </c>
      <c r="AM122" s="15" t="s">
        <v>2323</v>
      </c>
      <c r="AN122" s="15"/>
      <c r="AO122" s="17">
        <v>104</v>
      </c>
      <c r="AP122" s="68">
        <v>45108</v>
      </c>
      <c r="AQ122" s="68">
        <v>36713</v>
      </c>
      <c r="AR122" s="18" t="b">
        <v>0</v>
      </c>
      <c r="AS122" s="15" t="s">
        <v>2324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5">
        <v>0</v>
      </c>
      <c r="BH122" s="15">
        <v>0</v>
      </c>
      <c r="BI122" s="15">
        <v>0</v>
      </c>
      <c r="BJ122" s="15">
        <v>0</v>
      </c>
      <c r="BK122" s="17">
        <v>0</v>
      </c>
      <c r="BL122" s="17">
        <v>0</v>
      </c>
      <c r="BM122" s="17">
        <v>0</v>
      </c>
      <c r="BN122" s="17">
        <v>0</v>
      </c>
      <c r="BO122" s="17">
        <v>0</v>
      </c>
      <c r="BP122" s="15">
        <v>0</v>
      </c>
      <c r="BQ122" s="15">
        <v>0</v>
      </c>
      <c r="BR122" s="15">
        <v>0</v>
      </c>
      <c r="BS122" s="15">
        <v>0</v>
      </c>
      <c r="BT122" s="15"/>
      <c r="BU122" s="15"/>
      <c r="BV122" s="15"/>
      <c r="BW122" s="15"/>
      <c r="BX122" s="15"/>
      <c r="BY122" s="15"/>
      <c r="BZ122" s="15"/>
      <c r="CA122" s="17">
        <v>675</v>
      </c>
      <c r="CB122" s="17">
        <v>70</v>
      </c>
      <c r="CC122" s="17">
        <v>671</v>
      </c>
      <c r="CD122" s="17">
        <v>69</v>
      </c>
      <c r="CE122" s="17">
        <v>650</v>
      </c>
      <c r="CF122" s="17">
        <v>68</v>
      </c>
      <c r="CG122" s="17">
        <v>677</v>
      </c>
      <c r="CH122" s="17">
        <v>70</v>
      </c>
      <c r="CI122" s="17">
        <v>0</v>
      </c>
      <c r="CJ122" s="17">
        <v>0</v>
      </c>
      <c r="CK122" s="17">
        <v>0</v>
      </c>
      <c r="CL122" s="17">
        <v>0</v>
      </c>
      <c r="CM122" s="17">
        <v>0</v>
      </c>
      <c r="CN122" s="17">
        <v>0</v>
      </c>
      <c r="CO122" s="17">
        <v>541</v>
      </c>
      <c r="CP122" s="17">
        <v>78</v>
      </c>
      <c r="CQ122" s="17">
        <v>594</v>
      </c>
      <c r="CR122" s="17">
        <v>62</v>
      </c>
      <c r="CS122" s="17">
        <v>684</v>
      </c>
      <c r="CT122" s="17">
        <v>71</v>
      </c>
      <c r="CU122" s="17">
        <v>475</v>
      </c>
      <c r="CV122" s="17">
        <v>67</v>
      </c>
      <c r="CW122" s="17">
        <v>0</v>
      </c>
      <c r="CX122" s="17">
        <v>0</v>
      </c>
      <c r="CY122" s="17">
        <v>0</v>
      </c>
      <c r="CZ122" s="15" t="str">
        <f t="shared" si="3"/>
        <v>Michael Obafemi</v>
      </c>
      <c r="DA122" s="15" t="e">
        <f>VLOOKUP(CZ122,[1]FINAL!$A$1:$AP$1000,MATCH("Element No.",[1]FINAL!$A$1:$AP$1,0),0)</f>
        <v>#N/A</v>
      </c>
      <c r="DB122" s="15"/>
      <c r="DC122" s="15"/>
      <c r="DD122" s="15"/>
      <c r="DE122" s="15"/>
      <c r="DF122" s="15"/>
    </row>
    <row r="123" spans="1:110" ht="40.5" thickBot="1">
      <c r="A123" s="18" t="b">
        <v>1</v>
      </c>
      <c r="B123" s="18" t="b">
        <v>0</v>
      </c>
      <c r="C123" s="17">
        <v>100</v>
      </c>
      <c r="D123" s="17">
        <v>100</v>
      </c>
      <c r="E123" s="17">
        <v>67089</v>
      </c>
      <c r="F123" s="17">
        <v>0</v>
      </c>
      <c r="G123" s="17">
        <v>0</v>
      </c>
      <c r="H123" s="17">
        <v>0</v>
      </c>
      <c r="I123" s="17">
        <v>0</v>
      </c>
      <c r="J123" s="17">
        <v>2</v>
      </c>
      <c r="K123" s="17">
        <v>1</v>
      </c>
      <c r="L123" s="15">
        <v>0.7</v>
      </c>
      <c r="M123" s="15">
        <v>0.5</v>
      </c>
      <c r="N123" s="17">
        <v>0</v>
      </c>
      <c r="O123" s="15" t="s">
        <v>523</v>
      </c>
      <c r="P123" s="15">
        <v>0.5</v>
      </c>
      <c r="Q123" s="17" t="e">
        <f t="shared" si="2"/>
        <v>#N/A</v>
      </c>
      <c r="R123" s="18" t="b">
        <v>0</v>
      </c>
      <c r="S123" s="15"/>
      <c r="T123" s="15" t="s">
        <v>3269</v>
      </c>
      <c r="U123" s="17">
        <v>40</v>
      </c>
      <c r="V123" s="15" t="s">
        <v>895</v>
      </c>
      <c r="W123" s="15">
        <v>2.7</v>
      </c>
      <c r="X123" s="18" t="b">
        <v>0</v>
      </c>
      <c r="Y123" s="15" t="s">
        <v>1544</v>
      </c>
      <c r="Z123" s="15">
        <v>25.7</v>
      </c>
      <c r="AA123" s="18" t="b">
        <v>0</v>
      </c>
      <c r="AB123" s="15"/>
      <c r="AC123" s="15" t="s">
        <v>519</v>
      </c>
      <c r="AD123" s="17">
        <v>3</v>
      </c>
      <c r="AE123" s="17">
        <v>90</v>
      </c>
      <c r="AF123" s="17">
        <v>96</v>
      </c>
      <c r="AG123" s="17">
        <v>1829372</v>
      </c>
      <c r="AH123" s="17">
        <v>0</v>
      </c>
      <c r="AI123" s="17">
        <v>2397331</v>
      </c>
      <c r="AJ123" s="17">
        <v>0</v>
      </c>
      <c r="AK123" s="15">
        <v>0.1</v>
      </c>
      <c r="AL123" s="15">
        <v>24</v>
      </c>
      <c r="AM123" s="15" t="s">
        <v>1544</v>
      </c>
      <c r="AN123" s="15"/>
      <c r="AO123" s="17">
        <v>194</v>
      </c>
      <c r="AP123" s="68">
        <v>45876</v>
      </c>
      <c r="AQ123" s="68">
        <v>32523</v>
      </c>
      <c r="AR123" s="18" t="b">
        <v>0</v>
      </c>
      <c r="AS123" s="15" t="s">
        <v>2901</v>
      </c>
      <c r="AT123" s="17">
        <v>3150</v>
      </c>
      <c r="AU123" s="17">
        <v>0</v>
      </c>
      <c r="AV123" s="17">
        <v>0</v>
      </c>
      <c r="AW123" s="17">
        <v>4</v>
      </c>
      <c r="AX123" s="17">
        <v>71</v>
      </c>
      <c r="AY123" s="17">
        <v>0</v>
      </c>
      <c r="AZ123" s="17">
        <v>0</v>
      </c>
      <c r="BA123" s="17">
        <v>0</v>
      </c>
      <c r="BB123" s="17">
        <v>1</v>
      </c>
      <c r="BC123" s="17">
        <v>0</v>
      </c>
      <c r="BD123" s="17">
        <v>127</v>
      </c>
      <c r="BE123" s="17">
        <v>7</v>
      </c>
      <c r="BF123" s="17">
        <v>436</v>
      </c>
      <c r="BG123" s="15">
        <v>976.4</v>
      </c>
      <c r="BH123" s="15">
        <v>0</v>
      </c>
      <c r="BI123" s="15">
        <v>0</v>
      </c>
      <c r="BJ123" s="15">
        <v>97.9</v>
      </c>
      <c r="BK123" s="17">
        <v>59</v>
      </c>
      <c r="BL123" s="17">
        <v>291</v>
      </c>
      <c r="BM123" s="17">
        <v>1</v>
      </c>
      <c r="BN123" s="17">
        <v>0</v>
      </c>
      <c r="BO123" s="17">
        <v>35</v>
      </c>
      <c r="BP123" s="15">
        <v>0</v>
      </c>
      <c r="BQ123" s="15">
        <v>0.04</v>
      </c>
      <c r="BR123" s="15">
        <v>0.04</v>
      </c>
      <c r="BS123" s="15">
        <v>71.260000000000005</v>
      </c>
      <c r="BT123" s="15"/>
      <c r="BU123" s="15"/>
      <c r="BV123" s="15"/>
      <c r="BW123" s="15"/>
      <c r="BX123" s="15"/>
      <c r="BY123" s="15"/>
      <c r="BZ123" s="15"/>
      <c r="CA123" s="17">
        <v>8</v>
      </c>
      <c r="CB123" s="17">
        <v>1</v>
      </c>
      <c r="CC123" s="17">
        <v>568</v>
      </c>
      <c r="CD123" s="17">
        <v>52</v>
      </c>
      <c r="CE123" s="17">
        <v>537</v>
      </c>
      <c r="CF123" s="17">
        <v>37</v>
      </c>
      <c r="CG123" s="17">
        <v>156</v>
      </c>
      <c r="CH123" s="17">
        <v>1</v>
      </c>
      <c r="CI123" s="17">
        <v>0</v>
      </c>
      <c r="CJ123" s="17">
        <v>3.63</v>
      </c>
      <c r="CK123" s="17">
        <v>0</v>
      </c>
      <c r="CL123" s="17">
        <v>0</v>
      </c>
      <c r="CM123" s="17">
        <v>2.04</v>
      </c>
      <c r="CN123" s="17">
        <v>2.0299999999999998</v>
      </c>
      <c r="CO123" s="17">
        <v>674</v>
      </c>
      <c r="CP123" s="17">
        <v>41</v>
      </c>
      <c r="CQ123" s="17">
        <v>325</v>
      </c>
      <c r="CR123" s="17">
        <v>24</v>
      </c>
      <c r="CS123" s="17">
        <v>232</v>
      </c>
      <c r="CT123" s="17">
        <v>26</v>
      </c>
      <c r="CU123" s="17">
        <v>10</v>
      </c>
      <c r="CV123" s="17">
        <v>2</v>
      </c>
      <c r="CW123" s="17">
        <v>1</v>
      </c>
      <c r="CX123" s="17">
        <v>0.11</v>
      </c>
      <c r="CY123" s="17">
        <v>0</v>
      </c>
      <c r="CZ123" s="15" t="str">
        <f t="shared" si="3"/>
        <v>Martin Dúbravka</v>
      </c>
      <c r="DA123" s="15" t="e">
        <f>VLOOKUP(CZ123,[1]FINAL!$A$1:$AP$1000,MATCH("Element No.",[1]FINAL!$A$1:$AP$1,0),0)</f>
        <v>#N/A</v>
      </c>
      <c r="DB123" s="15"/>
      <c r="DC123" s="15"/>
      <c r="DD123" s="15"/>
      <c r="DE123" s="15"/>
      <c r="DF123" s="15"/>
    </row>
    <row r="124" spans="1:110" ht="40.5" thickBot="1">
      <c r="A124" s="18" t="b">
        <v>1</v>
      </c>
      <c r="B124" s="18" t="b">
        <v>0</v>
      </c>
      <c r="C124" s="17">
        <v>100</v>
      </c>
      <c r="D124" s="17">
        <v>100</v>
      </c>
      <c r="E124" s="17">
        <v>101178</v>
      </c>
      <c r="F124" s="17">
        <v>0</v>
      </c>
      <c r="G124" s="17">
        <v>0</v>
      </c>
      <c r="H124" s="17">
        <v>-4</v>
      </c>
      <c r="I124" s="17">
        <v>4</v>
      </c>
      <c r="J124" s="17">
        <v>0</v>
      </c>
      <c r="K124" s="17">
        <v>3</v>
      </c>
      <c r="L124" s="15">
        <v>1.3</v>
      </c>
      <c r="M124" s="15">
        <v>1.2</v>
      </c>
      <c r="N124" s="17">
        <v>1</v>
      </c>
      <c r="O124" s="15" t="s">
        <v>279</v>
      </c>
      <c r="P124" s="15">
        <v>1.2</v>
      </c>
      <c r="Q124" s="17" t="e">
        <f t="shared" si="2"/>
        <v>#N/A</v>
      </c>
      <c r="R124" s="18" t="b">
        <v>0</v>
      </c>
      <c r="S124" s="15"/>
      <c r="T124" s="15" t="s">
        <v>4687</v>
      </c>
      <c r="U124" s="17">
        <v>56</v>
      </c>
      <c r="V124" s="15" t="s">
        <v>1255</v>
      </c>
      <c r="W124" s="15">
        <v>2.2000000000000002</v>
      </c>
      <c r="X124" s="18" t="b">
        <v>0</v>
      </c>
      <c r="Y124" s="15" t="s">
        <v>1256</v>
      </c>
      <c r="Z124" s="15">
        <v>0.2</v>
      </c>
      <c r="AA124" s="18" t="b">
        <v>0</v>
      </c>
      <c r="AB124" s="15"/>
      <c r="AC124" s="15" t="s">
        <v>519</v>
      </c>
      <c r="AD124" s="17">
        <v>3</v>
      </c>
      <c r="AE124" s="17">
        <v>90</v>
      </c>
      <c r="AF124" s="17">
        <v>40</v>
      </c>
      <c r="AG124" s="17">
        <v>25730</v>
      </c>
      <c r="AH124" s="17">
        <v>0</v>
      </c>
      <c r="AI124" s="17">
        <v>53072</v>
      </c>
      <c r="AJ124" s="17">
        <v>0</v>
      </c>
      <c r="AK124" s="15">
        <v>0.2</v>
      </c>
      <c r="AL124" s="15">
        <v>7.1</v>
      </c>
      <c r="AM124" s="15" t="s">
        <v>1256</v>
      </c>
      <c r="AN124" s="15"/>
      <c r="AO124" s="17">
        <v>241</v>
      </c>
      <c r="AP124" s="68">
        <v>46050</v>
      </c>
      <c r="AQ124" s="68">
        <v>34639</v>
      </c>
      <c r="AR124" s="18" t="b">
        <v>0</v>
      </c>
      <c r="AS124" s="15" t="s">
        <v>3184</v>
      </c>
      <c r="AT124" s="17">
        <v>1092</v>
      </c>
      <c r="AU124" s="17">
        <v>0</v>
      </c>
      <c r="AV124" s="17">
        <v>1</v>
      </c>
      <c r="AW124" s="17">
        <v>2</v>
      </c>
      <c r="AX124" s="17">
        <v>27</v>
      </c>
      <c r="AY124" s="17">
        <v>0</v>
      </c>
      <c r="AZ124" s="17">
        <v>0</v>
      </c>
      <c r="BA124" s="17">
        <v>0</v>
      </c>
      <c r="BB124" s="17">
        <v>1</v>
      </c>
      <c r="BC124" s="17">
        <v>0</v>
      </c>
      <c r="BD124" s="17">
        <v>0</v>
      </c>
      <c r="BE124" s="17">
        <v>0</v>
      </c>
      <c r="BF124" s="17">
        <v>248</v>
      </c>
      <c r="BG124" s="15">
        <v>215</v>
      </c>
      <c r="BH124" s="15">
        <v>384.4</v>
      </c>
      <c r="BI124" s="15">
        <v>22</v>
      </c>
      <c r="BJ124" s="15">
        <v>62.1</v>
      </c>
      <c r="BK124" s="17">
        <v>44</v>
      </c>
      <c r="BL124" s="17">
        <v>49</v>
      </c>
      <c r="BM124" s="17">
        <v>16</v>
      </c>
      <c r="BN124" s="17">
        <v>109</v>
      </c>
      <c r="BO124" s="17">
        <v>12</v>
      </c>
      <c r="BP124" s="15">
        <v>0.24</v>
      </c>
      <c r="BQ124" s="15">
        <v>1.87</v>
      </c>
      <c r="BR124" s="15">
        <v>2.11</v>
      </c>
      <c r="BS124" s="15">
        <v>23.32</v>
      </c>
      <c r="BT124" s="17">
        <v>1</v>
      </c>
      <c r="BU124" s="15"/>
      <c r="BV124" s="17">
        <v>1</v>
      </c>
      <c r="BW124" s="15"/>
      <c r="BX124" s="15"/>
      <c r="BY124" s="15"/>
      <c r="BZ124" s="15"/>
      <c r="CA124" s="17">
        <v>300</v>
      </c>
      <c r="CB124" s="17">
        <v>127</v>
      </c>
      <c r="CC124" s="17">
        <v>102</v>
      </c>
      <c r="CD124" s="17">
        <v>73</v>
      </c>
      <c r="CE124" s="17">
        <v>400</v>
      </c>
      <c r="CF124" s="17">
        <v>199</v>
      </c>
      <c r="CG124" s="17">
        <v>262</v>
      </c>
      <c r="CH124" s="17">
        <v>129</v>
      </c>
      <c r="CI124" s="17">
        <v>0.02</v>
      </c>
      <c r="CJ124" s="17">
        <v>0</v>
      </c>
      <c r="CK124" s="17">
        <v>0.15</v>
      </c>
      <c r="CL124" s="17">
        <v>0.17</v>
      </c>
      <c r="CM124" s="17">
        <v>1.92</v>
      </c>
      <c r="CN124" s="17">
        <v>2.23</v>
      </c>
      <c r="CO124" s="17">
        <v>123</v>
      </c>
      <c r="CP124" s="17">
        <v>77</v>
      </c>
      <c r="CQ124" s="17">
        <v>268</v>
      </c>
      <c r="CR124" s="17">
        <v>119</v>
      </c>
      <c r="CS124" s="17">
        <v>328</v>
      </c>
      <c r="CT124" s="17">
        <v>140</v>
      </c>
      <c r="CU124" s="17">
        <v>386</v>
      </c>
      <c r="CV124" s="17">
        <v>132</v>
      </c>
      <c r="CW124" s="17">
        <v>0.99</v>
      </c>
      <c r="CX124" s="17">
        <v>0.16</v>
      </c>
      <c r="CY124" s="17">
        <v>8.98</v>
      </c>
      <c r="CZ124" s="15" t="str">
        <f t="shared" si="3"/>
        <v>James Ward-Prowse</v>
      </c>
      <c r="DA124" s="15" t="e">
        <f>VLOOKUP(CZ124,[1]FINAL!$A$1:$AP$1000,MATCH("Element No.",[1]FINAL!$A$1:$AP$1,0),0)</f>
        <v>#N/A</v>
      </c>
      <c r="DB124" s="15"/>
      <c r="DC124" s="15"/>
      <c r="DD124" s="15"/>
      <c r="DE124" s="15"/>
      <c r="DF124" s="15"/>
    </row>
    <row r="125" spans="1:110" ht="40.5" thickBot="1">
      <c r="A125" s="18" t="b">
        <v>1</v>
      </c>
      <c r="B125" s="18" t="b">
        <v>0</v>
      </c>
      <c r="C125" s="17">
        <v>100</v>
      </c>
      <c r="D125" s="17">
        <v>100</v>
      </c>
      <c r="E125" s="17">
        <v>503714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3</v>
      </c>
      <c r="L125" s="15">
        <v>2.2999999999999998</v>
      </c>
      <c r="M125" s="15">
        <v>2.2000000000000002</v>
      </c>
      <c r="N125" s="17">
        <v>2</v>
      </c>
      <c r="O125" s="15" t="s">
        <v>3270</v>
      </c>
      <c r="P125" s="15">
        <v>2.2000000000000002</v>
      </c>
      <c r="Q125" s="17" t="e">
        <f t="shared" si="2"/>
        <v>#N/A</v>
      </c>
      <c r="R125" s="18" t="b">
        <v>0</v>
      </c>
      <c r="S125" s="15"/>
      <c r="T125" s="15" t="s">
        <v>3804</v>
      </c>
      <c r="U125" s="17">
        <v>50</v>
      </c>
      <c r="V125" s="15" t="s">
        <v>3271</v>
      </c>
      <c r="W125" s="15">
        <v>2.8</v>
      </c>
      <c r="X125" s="18" t="b">
        <v>0</v>
      </c>
      <c r="Y125" s="15" t="s">
        <v>3272</v>
      </c>
      <c r="Z125" s="15">
        <v>0.1</v>
      </c>
      <c r="AA125" s="18" t="b">
        <v>0</v>
      </c>
      <c r="AB125" s="15"/>
      <c r="AC125" s="15" t="s">
        <v>519</v>
      </c>
      <c r="AD125" s="17">
        <v>3</v>
      </c>
      <c r="AE125" s="17">
        <v>90</v>
      </c>
      <c r="AF125" s="17">
        <v>97</v>
      </c>
      <c r="AG125" s="17">
        <v>45849</v>
      </c>
      <c r="AH125" s="17">
        <v>0</v>
      </c>
      <c r="AI125" s="17">
        <v>42639</v>
      </c>
      <c r="AJ125" s="17">
        <v>0</v>
      </c>
      <c r="AK125" s="15">
        <v>0.4</v>
      </c>
      <c r="AL125" s="15">
        <v>19.399999999999999</v>
      </c>
      <c r="AM125" s="15" t="s">
        <v>3272</v>
      </c>
      <c r="AN125" s="15"/>
      <c r="AO125" s="17">
        <v>73</v>
      </c>
      <c r="AP125" s="68">
        <v>45875</v>
      </c>
      <c r="AQ125" s="68">
        <v>38072</v>
      </c>
      <c r="AR125" s="18" t="b">
        <v>0</v>
      </c>
      <c r="AS125" s="15" t="s">
        <v>3273</v>
      </c>
      <c r="AT125" s="17">
        <v>2330</v>
      </c>
      <c r="AU125" s="17">
        <v>3</v>
      </c>
      <c r="AV125" s="17">
        <v>3</v>
      </c>
      <c r="AW125" s="17">
        <v>3</v>
      </c>
      <c r="AX125" s="17">
        <v>51</v>
      </c>
      <c r="AY125" s="17">
        <v>0</v>
      </c>
      <c r="AZ125" s="17">
        <v>0</v>
      </c>
      <c r="BA125" s="17">
        <v>0</v>
      </c>
      <c r="BB125" s="17">
        <v>1</v>
      </c>
      <c r="BC125" s="17">
        <v>1</v>
      </c>
      <c r="BD125" s="17">
        <v>0</v>
      </c>
      <c r="BE125" s="17">
        <v>5</v>
      </c>
      <c r="BF125" s="17">
        <v>374</v>
      </c>
      <c r="BG125" s="15">
        <v>412.2</v>
      </c>
      <c r="BH125" s="15">
        <v>181.5</v>
      </c>
      <c r="BI125" s="15">
        <v>210</v>
      </c>
      <c r="BJ125" s="15">
        <v>80.2</v>
      </c>
      <c r="BK125" s="17">
        <v>63</v>
      </c>
      <c r="BL125" s="17">
        <v>100</v>
      </c>
      <c r="BM125" s="17">
        <v>51</v>
      </c>
      <c r="BN125" s="17">
        <v>214</v>
      </c>
      <c r="BO125" s="17">
        <v>27</v>
      </c>
      <c r="BP125" s="15">
        <v>2.5</v>
      </c>
      <c r="BQ125" s="15">
        <v>0.41</v>
      </c>
      <c r="BR125" s="15">
        <v>2.91</v>
      </c>
      <c r="BS125" s="15">
        <v>52.82</v>
      </c>
      <c r="BT125" s="15"/>
      <c r="BU125" s="15"/>
      <c r="BV125" s="15"/>
      <c r="BW125" s="15"/>
      <c r="BX125" s="15"/>
      <c r="BY125" s="15"/>
      <c r="BZ125" s="15"/>
      <c r="CA125" s="17">
        <v>177</v>
      </c>
      <c r="CB125" s="17">
        <v>67</v>
      </c>
      <c r="CC125" s="17">
        <v>224</v>
      </c>
      <c r="CD125" s="17">
        <v>147</v>
      </c>
      <c r="CE125" s="17">
        <v>172</v>
      </c>
      <c r="CF125" s="17">
        <v>93</v>
      </c>
      <c r="CG125" s="17">
        <v>202</v>
      </c>
      <c r="CH125" s="17">
        <v>96</v>
      </c>
      <c r="CI125" s="17">
        <v>0.1</v>
      </c>
      <c r="CJ125" s="17">
        <v>0</v>
      </c>
      <c r="CK125" s="17">
        <v>0.02</v>
      </c>
      <c r="CL125" s="17">
        <v>0.12</v>
      </c>
      <c r="CM125" s="17">
        <v>2.04</v>
      </c>
      <c r="CN125" s="17">
        <v>1.97</v>
      </c>
      <c r="CO125" s="17">
        <v>271</v>
      </c>
      <c r="CP125" s="17">
        <v>165</v>
      </c>
      <c r="CQ125" s="17">
        <v>166</v>
      </c>
      <c r="CR125" s="17">
        <v>75</v>
      </c>
      <c r="CS125" s="17">
        <v>224</v>
      </c>
      <c r="CT125" s="17">
        <v>86</v>
      </c>
      <c r="CU125" s="17">
        <v>465</v>
      </c>
      <c r="CV125" s="17">
        <v>160</v>
      </c>
      <c r="CW125" s="17">
        <v>1.04</v>
      </c>
      <c r="CX125" s="17">
        <v>0.12</v>
      </c>
      <c r="CY125" s="17">
        <v>8.27</v>
      </c>
      <c r="CZ125" s="15" t="str">
        <f t="shared" si="3"/>
        <v>Lesley Ugochukwu</v>
      </c>
      <c r="DA125" s="15" t="e">
        <f>VLOOKUP(CZ125,[1]FINAL!$A$1:$AP$1000,MATCH("Element No.",[1]FINAL!$A$1:$AP$1,0),0)</f>
        <v>#N/A</v>
      </c>
      <c r="DB125" s="15"/>
      <c r="DC125" s="15"/>
      <c r="DD125" s="15"/>
      <c r="DE125" s="15"/>
      <c r="DF125" s="15"/>
    </row>
    <row r="126" spans="1:110" ht="40.5" thickBot="1">
      <c r="A126" s="18" t="b">
        <v>1</v>
      </c>
      <c r="B126" s="18" t="b">
        <v>0</v>
      </c>
      <c r="C126" s="17">
        <v>100</v>
      </c>
      <c r="D126" s="17">
        <v>100</v>
      </c>
      <c r="E126" s="17">
        <v>440323</v>
      </c>
      <c r="F126" s="17">
        <v>0</v>
      </c>
      <c r="G126" s="17">
        <v>0</v>
      </c>
      <c r="H126" s="17">
        <v>-3</v>
      </c>
      <c r="I126" s="17">
        <v>3</v>
      </c>
      <c r="J126" s="17">
        <v>0</v>
      </c>
      <c r="K126" s="17">
        <v>4</v>
      </c>
      <c r="L126" s="15">
        <v>0.3</v>
      </c>
      <c r="M126" s="15">
        <v>0.2</v>
      </c>
      <c r="N126" s="17">
        <v>0</v>
      </c>
      <c r="O126" s="15" t="s">
        <v>3274</v>
      </c>
      <c r="P126" s="15">
        <v>0.2</v>
      </c>
      <c r="Q126" s="17" t="e">
        <f t="shared" si="2"/>
        <v>#N/A</v>
      </c>
      <c r="R126" s="18" t="b">
        <v>0</v>
      </c>
      <c r="S126" s="15"/>
      <c r="T126" s="15" t="s">
        <v>4829</v>
      </c>
      <c r="U126" s="17">
        <v>52</v>
      </c>
      <c r="V126" s="15" t="s">
        <v>3275</v>
      </c>
      <c r="W126" s="15">
        <v>1.8</v>
      </c>
      <c r="X126" s="18" t="b">
        <v>0</v>
      </c>
      <c r="Y126" s="15" t="s">
        <v>3276</v>
      </c>
      <c r="Z126" s="15">
        <v>0.1</v>
      </c>
      <c r="AA126" s="18" t="b">
        <v>0</v>
      </c>
      <c r="AB126" s="15"/>
      <c r="AC126" s="15" t="s">
        <v>519</v>
      </c>
      <c r="AD126" s="17">
        <v>3</v>
      </c>
      <c r="AE126" s="17">
        <v>90</v>
      </c>
      <c r="AF126" s="17">
        <v>43</v>
      </c>
      <c r="AG126" s="17">
        <v>48666</v>
      </c>
      <c r="AH126" s="17">
        <v>0</v>
      </c>
      <c r="AI126" s="17">
        <v>61932</v>
      </c>
      <c r="AJ126" s="17">
        <v>0</v>
      </c>
      <c r="AK126" s="15">
        <v>0</v>
      </c>
      <c r="AL126" s="15">
        <v>8.3000000000000007</v>
      </c>
      <c r="AM126" s="15" t="s">
        <v>3276</v>
      </c>
      <c r="AN126" s="15"/>
      <c r="AO126" s="17">
        <v>2</v>
      </c>
      <c r="AP126" s="68">
        <v>45877</v>
      </c>
      <c r="AQ126" s="68">
        <v>37144</v>
      </c>
      <c r="AR126" s="18" t="b">
        <v>0</v>
      </c>
      <c r="AS126" s="15" t="s">
        <v>3277</v>
      </c>
      <c r="AT126" s="17">
        <v>843</v>
      </c>
      <c r="AU126" s="17">
        <v>1</v>
      </c>
      <c r="AV126" s="17">
        <v>1</v>
      </c>
      <c r="AW126" s="17">
        <v>1</v>
      </c>
      <c r="AX126" s="17">
        <v>27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2</v>
      </c>
      <c r="BF126" s="17">
        <v>119</v>
      </c>
      <c r="BG126" s="15">
        <v>102</v>
      </c>
      <c r="BH126" s="15">
        <v>78.900000000000006</v>
      </c>
      <c r="BI126" s="15">
        <v>207</v>
      </c>
      <c r="BJ126" s="15">
        <v>38.5</v>
      </c>
      <c r="BK126" s="17">
        <v>12</v>
      </c>
      <c r="BL126" s="17">
        <v>26</v>
      </c>
      <c r="BM126" s="17">
        <v>6</v>
      </c>
      <c r="BN126" s="17">
        <v>44</v>
      </c>
      <c r="BO126" s="17">
        <v>8</v>
      </c>
      <c r="BP126" s="15">
        <v>2.14</v>
      </c>
      <c r="BQ126" s="15">
        <v>0.22</v>
      </c>
      <c r="BR126" s="15">
        <v>2.36</v>
      </c>
      <c r="BS126" s="15">
        <v>23.35</v>
      </c>
      <c r="BT126" s="15"/>
      <c r="BU126" s="15"/>
      <c r="BV126" s="15"/>
      <c r="BW126" s="15"/>
      <c r="BX126" s="15"/>
      <c r="BY126" s="15"/>
      <c r="BZ126" s="15"/>
      <c r="CA126" s="17">
        <v>390</v>
      </c>
      <c r="CB126" s="17">
        <v>45</v>
      </c>
      <c r="CC126" s="17">
        <v>330</v>
      </c>
      <c r="CD126" s="17">
        <v>42</v>
      </c>
      <c r="CE126" s="17">
        <v>177</v>
      </c>
      <c r="CF126" s="17">
        <v>41</v>
      </c>
      <c r="CG126" s="17">
        <v>340</v>
      </c>
      <c r="CH126" s="17">
        <v>43</v>
      </c>
      <c r="CI126" s="17">
        <v>0.23</v>
      </c>
      <c r="CJ126" s="17">
        <v>0</v>
      </c>
      <c r="CK126" s="17">
        <v>0.02</v>
      </c>
      <c r="CL126" s="17">
        <v>0.25</v>
      </c>
      <c r="CM126" s="17">
        <v>2.4900000000000002</v>
      </c>
      <c r="CN126" s="17">
        <v>2.88</v>
      </c>
      <c r="CO126" s="17">
        <v>212</v>
      </c>
      <c r="CP126" s="17">
        <v>47</v>
      </c>
      <c r="CQ126" s="17">
        <v>390</v>
      </c>
      <c r="CR126" s="17">
        <v>50</v>
      </c>
      <c r="CS126" s="17">
        <v>386</v>
      </c>
      <c r="CT126" s="17">
        <v>42</v>
      </c>
      <c r="CU126" s="17">
        <v>426</v>
      </c>
      <c r="CV126" s="17">
        <v>62</v>
      </c>
      <c r="CW126" s="17">
        <v>0.85</v>
      </c>
      <c r="CX126" s="17">
        <v>0.11</v>
      </c>
      <c r="CY126" s="17">
        <v>4.7</v>
      </c>
      <c r="CZ126" s="15" t="str">
        <f t="shared" si="3"/>
        <v>Armando Broja</v>
      </c>
      <c r="DA126" s="15" t="e">
        <f>VLOOKUP(CZ126,[1]FINAL!$A$1:$AP$1000,MATCH("Element No.",[1]FINAL!$A$1:$AP$1,0),0)</f>
        <v>#N/A</v>
      </c>
      <c r="DB126" s="15"/>
      <c r="DC126" s="15"/>
      <c r="DD126" s="15"/>
      <c r="DE126" s="15"/>
      <c r="DF126" s="15"/>
    </row>
    <row r="127" spans="1:110" ht="40.5" thickBot="1">
      <c r="A127" s="18" t="b">
        <v>1</v>
      </c>
      <c r="B127" s="18" t="b">
        <v>0</v>
      </c>
      <c r="C127" s="15"/>
      <c r="D127" s="15"/>
      <c r="E127" s="17">
        <v>216055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3</v>
      </c>
      <c r="L127" s="15">
        <v>3</v>
      </c>
      <c r="M127" s="15">
        <v>3.2</v>
      </c>
      <c r="N127" s="17">
        <v>4</v>
      </c>
      <c r="O127" s="15" t="s">
        <v>3805</v>
      </c>
      <c r="P127" s="15">
        <v>3.2</v>
      </c>
      <c r="Q127" s="17" t="e">
        <f t="shared" si="2"/>
        <v>#N/A</v>
      </c>
      <c r="R127" s="18" t="b">
        <v>0</v>
      </c>
      <c r="S127" s="15"/>
      <c r="T127" s="15"/>
      <c r="U127" s="17">
        <v>50</v>
      </c>
      <c r="V127" s="15" t="s">
        <v>3806</v>
      </c>
      <c r="W127" s="15">
        <v>2.7</v>
      </c>
      <c r="X127" s="18" t="b">
        <v>0</v>
      </c>
      <c r="Y127" s="15" t="s">
        <v>3807</v>
      </c>
      <c r="Z127" s="15">
        <v>0</v>
      </c>
      <c r="AA127" s="18" t="b">
        <v>0</v>
      </c>
      <c r="AB127" s="15"/>
      <c r="AC127" s="15" t="s">
        <v>519</v>
      </c>
      <c r="AD127" s="17">
        <v>3</v>
      </c>
      <c r="AE127" s="17">
        <v>90</v>
      </c>
      <c r="AF127" s="17">
        <v>84</v>
      </c>
      <c r="AG127" s="17">
        <v>16099</v>
      </c>
      <c r="AH127" s="17">
        <v>0</v>
      </c>
      <c r="AI127" s="17">
        <v>14204</v>
      </c>
      <c r="AJ127" s="17">
        <v>0</v>
      </c>
      <c r="AK127" s="15">
        <v>0.6</v>
      </c>
      <c r="AL127" s="15">
        <v>16.8</v>
      </c>
      <c r="AM127" s="15" t="s">
        <v>3808</v>
      </c>
      <c r="AN127" s="15" t="s">
        <v>3808</v>
      </c>
      <c r="AO127" s="17">
        <v>173</v>
      </c>
      <c r="AP127" s="68">
        <v>45901</v>
      </c>
      <c r="AQ127" s="68">
        <v>36391</v>
      </c>
      <c r="AR127" s="18" t="b">
        <v>0</v>
      </c>
      <c r="AS127" s="15" t="s">
        <v>3809</v>
      </c>
      <c r="AT127" s="17">
        <v>2100</v>
      </c>
      <c r="AU127" s="17">
        <v>0</v>
      </c>
      <c r="AV127" s="17">
        <v>2</v>
      </c>
      <c r="AW127" s="17">
        <v>2</v>
      </c>
      <c r="AX127" s="17">
        <v>45</v>
      </c>
      <c r="AY127" s="17">
        <v>0</v>
      </c>
      <c r="AZ127" s="17">
        <v>0</v>
      </c>
      <c r="BA127" s="17">
        <v>0</v>
      </c>
      <c r="BB127" s="17">
        <v>6</v>
      </c>
      <c r="BC127" s="17">
        <v>0</v>
      </c>
      <c r="BD127" s="17">
        <v>0</v>
      </c>
      <c r="BE127" s="17">
        <v>0</v>
      </c>
      <c r="BF127" s="17">
        <v>357</v>
      </c>
      <c r="BG127" s="15">
        <v>421</v>
      </c>
      <c r="BH127" s="15">
        <v>234.5</v>
      </c>
      <c r="BI127" s="15">
        <v>56</v>
      </c>
      <c r="BJ127" s="15">
        <v>71.400000000000006</v>
      </c>
      <c r="BK127" s="17">
        <v>111</v>
      </c>
      <c r="BL127" s="17">
        <v>113</v>
      </c>
      <c r="BM127" s="17">
        <v>89</v>
      </c>
      <c r="BN127" s="17">
        <v>313</v>
      </c>
      <c r="BO127" s="17">
        <v>25</v>
      </c>
      <c r="BP127" s="15">
        <v>0.64</v>
      </c>
      <c r="BQ127" s="15">
        <v>0.52</v>
      </c>
      <c r="BR127" s="15">
        <v>1.1599999999999999</v>
      </c>
      <c r="BS127" s="15">
        <v>46.26</v>
      </c>
      <c r="BT127" s="15"/>
      <c r="BU127" s="15"/>
      <c r="BV127" s="15"/>
      <c r="BW127" s="15"/>
      <c r="BX127" s="15"/>
      <c r="BY127" s="15"/>
      <c r="BZ127" s="15"/>
      <c r="CA127" s="17">
        <v>172</v>
      </c>
      <c r="CB127" s="17">
        <v>64</v>
      </c>
      <c r="CC127" s="17">
        <v>177</v>
      </c>
      <c r="CD127" s="17">
        <v>114</v>
      </c>
      <c r="CE127" s="17">
        <v>341</v>
      </c>
      <c r="CF127" s="17">
        <v>177</v>
      </c>
      <c r="CG127" s="17">
        <v>232</v>
      </c>
      <c r="CH127" s="17">
        <v>113</v>
      </c>
      <c r="CI127" s="17">
        <v>0.03</v>
      </c>
      <c r="CJ127" s="17">
        <v>0</v>
      </c>
      <c r="CK127" s="17">
        <v>0.02</v>
      </c>
      <c r="CL127" s="17">
        <v>0.05</v>
      </c>
      <c r="CM127" s="17">
        <v>1.98</v>
      </c>
      <c r="CN127" s="17">
        <v>1.93</v>
      </c>
      <c r="CO127" s="17">
        <v>251</v>
      </c>
      <c r="CP127" s="17">
        <v>150</v>
      </c>
      <c r="CQ127" s="17">
        <v>103</v>
      </c>
      <c r="CR127" s="17">
        <v>47</v>
      </c>
      <c r="CS127" s="17">
        <v>243</v>
      </c>
      <c r="CT127" s="17">
        <v>96</v>
      </c>
      <c r="CU127" s="17">
        <v>607</v>
      </c>
      <c r="CV127" s="17">
        <v>231</v>
      </c>
      <c r="CW127" s="17">
        <v>1.07</v>
      </c>
      <c r="CX127" s="17">
        <v>0.09</v>
      </c>
      <c r="CY127" s="17">
        <v>13.41</v>
      </c>
      <c r="CZ127" s="15" t="str">
        <f t="shared" si="3"/>
        <v>Florentino Ibrain Morris Luís</v>
      </c>
      <c r="DA127" s="15" t="e">
        <f>VLOOKUP(CZ127,[1]FINAL!$A$1:$AP$1000,MATCH("Element No.",[1]FINAL!$A$1:$AP$1,0),0)</f>
        <v>#N/A</v>
      </c>
      <c r="DB127" s="15"/>
      <c r="DC127" s="15"/>
      <c r="DD127" s="15"/>
      <c r="DE127" s="15"/>
      <c r="DF127" s="15"/>
    </row>
    <row r="128" spans="1:110" ht="27.75" thickBot="1">
      <c r="A128" s="18" t="b">
        <v>1</v>
      </c>
      <c r="B128" s="18" t="b">
        <v>0</v>
      </c>
      <c r="C128" s="15"/>
      <c r="D128" s="15"/>
      <c r="E128" s="17">
        <v>647960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3</v>
      </c>
      <c r="L128" s="15">
        <v>0</v>
      </c>
      <c r="M128" s="15">
        <v>0</v>
      </c>
      <c r="N128" s="17">
        <v>0</v>
      </c>
      <c r="O128" s="15" t="s">
        <v>945</v>
      </c>
      <c r="P128" s="15">
        <v>0</v>
      </c>
      <c r="Q128" s="17" t="e">
        <f t="shared" si="2"/>
        <v>#N/A</v>
      </c>
      <c r="R128" s="18" t="b">
        <v>0</v>
      </c>
      <c r="S128" s="15"/>
      <c r="T128" s="15"/>
      <c r="U128" s="17">
        <v>45</v>
      </c>
      <c r="V128" s="15" t="s">
        <v>4315</v>
      </c>
      <c r="W128" s="15">
        <v>0</v>
      </c>
      <c r="X128" s="18" t="b">
        <v>0</v>
      </c>
      <c r="Y128" s="15" t="s">
        <v>4316</v>
      </c>
      <c r="Z128" s="15">
        <v>0</v>
      </c>
      <c r="AA128" s="18" t="b">
        <v>0</v>
      </c>
      <c r="AB128" s="15"/>
      <c r="AC128" s="15" t="s">
        <v>519</v>
      </c>
      <c r="AD128" s="17">
        <v>3</v>
      </c>
      <c r="AE128" s="17">
        <v>90</v>
      </c>
      <c r="AF128" s="17">
        <v>0</v>
      </c>
      <c r="AG128" s="17">
        <v>985</v>
      </c>
      <c r="AH128" s="17">
        <v>0</v>
      </c>
      <c r="AI128" s="17">
        <v>781</v>
      </c>
      <c r="AJ128" s="17">
        <v>0</v>
      </c>
      <c r="AK128" s="15">
        <v>0</v>
      </c>
      <c r="AL128" s="15">
        <v>0</v>
      </c>
      <c r="AM128" s="15" t="s">
        <v>4316</v>
      </c>
      <c r="AN128" s="15"/>
      <c r="AO128" s="17">
        <v>241</v>
      </c>
      <c r="AP128" s="68">
        <v>45894</v>
      </c>
      <c r="AQ128" s="68">
        <v>39179</v>
      </c>
      <c r="AR128" s="18" t="b">
        <v>0</v>
      </c>
      <c r="AS128" s="15" t="s">
        <v>4317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5">
        <v>0</v>
      </c>
      <c r="BH128" s="15">
        <v>0</v>
      </c>
      <c r="BI128" s="15">
        <v>0</v>
      </c>
      <c r="BJ128" s="15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5">
        <v>0</v>
      </c>
      <c r="BQ128" s="15">
        <v>0</v>
      </c>
      <c r="BR128" s="15">
        <v>0</v>
      </c>
      <c r="BS128" s="15">
        <v>0</v>
      </c>
      <c r="BT128" s="15"/>
      <c r="BU128" s="15"/>
      <c r="BV128" s="15"/>
      <c r="BW128" s="15"/>
      <c r="BX128" s="15"/>
      <c r="BY128" s="15"/>
      <c r="BZ128" s="15"/>
      <c r="CA128" s="17">
        <v>776</v>
      </c>
      <c r="CB128" s="17">
        <v>332</v>
      </c>
      <c r="CC128" s="17">
        <v>769</v>
      </c>
      <c r="CD128" s="17">
        <v>331</v>
      </c>
      <c r="CE128" s="17">
        <v>756</v>
      </c>
      <c r="CF128" s="17">
        <v>328</v>
      </c>
      <c r="CG128" s="17">
        <v>776</v>
      </c>
      <c r="CH128" s="17">
        <v>332</v>
      </c>
      <c r="CI128" s="17">
        <v>0</v>
      </c>
      <c r="CJ128" s="17">
        <v>0</v>
      </c>
      <c r="CK128" s="17">
        <v>0</v>
      </c>
      <c r="CL128" s="17">
        <v>0</v>
      </c>
      <c r="CM128" s="17">
        <v>0</v>
      </c>
      <c r="CN128" s="17">
        <v>0</v>
      </c>
      <c r="CO128" s="17">
        <v>518</v>
      </c>
      <c r="CP128" s="17">
        <v>323</v>
      </c>
      <c r="CQ128" s="17">
        <v>706</v>
      </c>
      <c r="CR128" s="17">
        <v>288</v>
      </c>
      <c r="CS128" s="17">
        <v>776</v>
      </c>
      <c r="CT128" s="17">
        <v>332</v>
      </c>
      <c r="CU128" s="17">
        <v>794</v>
      </c>
      <c r="CV128" s="17">
        <v>345</v>
      </c>
      <c r="CW128" s="17">
        <v>0</v>
      </c>
      <c r="CX128" s="17">
        <v>0</v>
      </c>
      <c r="CY128" s="17">
        <v>0</v>
      </c>
      <c r="CZ128" s="15" t="str">
        <f t="shared" si="3"/>
        <v>Oliver Pimlott</v>
      </c>
      <c r="DA128" s="15" t="e">
        <f>VLOOKUP(CZ128,[1]FINAL!$A$1:$AP$1000,MATCH("Element No.",[1]FINAL!$A$1:$AP$1,0),0)</f>
        <v>#N/A</v>
      </c>
      <c r="DB128" s="15"/>
      <c r="DC128" s="15"/>
      <c r="DD128" s="15"/>
      <c r="DE128" s="15"/>
      <c r="DF128" s="15"/>
    </row>
    <row r="129" spans="1:110" ht="27.75" thickBot="1">
      <c r="A129" s="18" t="b">
        <v>1</v>
      </c>
      <c r="B129" s="18" t="b">
        <v>0</v>
      </c>
      <c r="C129" s="15"/>
      <c r="D129" s="15"/>
      <c r="E129" s="17">
        <v>704232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3</v>
      </c>
      <c r="L129" s="15">
        <v>0</v>
      </c>
      <c r="M129" s="15">
        <v>0</v>
      </c>
      <c r="N129" s="17">
        <v>0</v>
      </c>
      <c r="O129" s="15" t="s">
        <v>1047</v>
      </c>
      <c r="P129" s="15">
        <v>0</v>
      </c>
      <c r="Q129" s="17" t="e">
        <f t="shared" si="2"/>
        <v>#N/A</v>
      </c>
      <c r="R129" s="18" t="b">
        <v>0</v>
      </c>
      <c r="S129" s="15"/>
      <c r="T129" s="15"/>
      <c r="U129" s="17">
        <v>45</v>
      </c>
      <c r="V129" s="15" t="s">
        <v>4354</v>
      </c>
      <c r="W129" s="15">
        <v>0</v>
      </c>
      <c r="X129" s="18" t="b">
        <v>0</v>
      </c>
      <c r="Y129" s="15" t="s">
        <v>4355</v>
      </c>
      <c r="Z129" s="15">
        <v>0</v>
      </c>
      <c r="AA129" s="18" t="b">
        <v>0</v>
      </c>
      <c r="AB129" s="15"/>
      <c r="AC129" s="15" t="s">
        <v>519</v>
      </c>
      <c r="AD129" s="17">
        <v>3</v>
      </c>
      <c r="AE129" s="17">
        <v>90</v>
      </c>
      <c r="AF129" s="17">
        <v>0</v>
      </c>
      <c r="AG129" s="17">
        <v>583</v>
      </c>
      <c r="AH129" s="17">
        <v>0</v>
      </c>
      <c r="AI129" s="17">
        <v>464</v>
      </c>
      <c r="AJ129" s="17">
        <v>0</v>
      </c>
      <c r="AK129" s="15">
        <v>0</v>
      </c>
      <c r="AL129" s="15">
        <v>0</v>
      </c>
      <c r="AM129" s="15" t="s">
        <v>4355</v>
      </c>
      <c r="AN129" s="15"/>
      <c r="AO129" s="17">
        <v>241</v>
      </c>
      <c r="AP129" s="68">
        <v>45922</v>
      </c>
      <c r="AQ129" s="68">
        <v>39406</v>
      </c>
      <c r="AR129" s="18" t="b">
        <v>0</v>
      </c>
      <c r="AS129" s="15" t="s">
        <v>4356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5">
        <v>0</v>
      </c>
      <c r="BH129" s="15">
        <v>0</v>
      </c>
      <c r="BI129" s="15">
        <v>0</v>
      </c>
      <c r="BJ129" s="15">
        <v>0</v>
      </c>
      <c r="BK129" s="17">
        <v>0</v>
      </c>
      <c r="BL129" s="17">
        <v>0</v>
      </c>
      <c r="BM129" s="17">
        <v>0</v>
      </c>
      <c r="BN129" s="17">
        <v>0</v>
      </c>
      <c r="BO129" s="17">
        <v>0</v>
      </c>
      <c r="BP129" s="15">
        <v>0</v>
      </c>
      <c r="BQ129" s="15">
        <v>0</v>
      </c>
      <c r="BR129" s="15">
        <v>0</v>
      </c>
      <c r="BS129" s="15">
        <v>0</v>
      </c>
      <c r="BT129" s="15"/>
      <c r="BU129" s="15"/>
      <c r="BV129" s="15"/>
      <c r="BW129" s="15"/>
      <c r="BX129" s="15"/>
      <c r="BY129" s="15"/>
      <c r="BZ129" s="15"/>
      <c r="CA129" s="17">
        <v>783</v>
      </c>
      <c r="CB129" s="17">
        <v>337</v>
      </c>
      <c r="CC129" s="17">
        <v>777</v>
      </c>
      <c r="CD129" s="17">
        <v>337</v>
      </c>
      <c r="CE129" s="17">
        <v>765</v>
      </c>
      <c r="CF129" s="17">
        <v>335</v>
      </c>
      <c r="CG129" s="17">
        <v>783</v>
      </c>
      <c r="CH129" s="17">
        <v>337</v>
      </c>
      <c r="CI129" s="17">
        <v>0</v>
      </c>
      <c r="CJ129" s="17">
        <v>0</v>
      </c>
      <c r="CK129" s="17">
        <v>0</v>
      </c>
      <c r="CL129" s="17">
        <v>0</v>
      </c>
      <c r="CM129" s="17">
        <v>0</v>
      </c>
      <c r="CN129" s="17">
        <v>0</v>
      </c>
      <c r="CO129" s="17">
        <v>528</v>
      </c>
      <c r="CP129" s="17">
        <v>330</v>
      </c>
      <c r="CQ129" s="17">
        <v>714</v>
      </c>
      <c r="CR129" s="17">
        <v>294</v>
      </c>
      <c r="CS129" s="17">
        <v>783</v>
      </c>
      <c r="CT129" s="17">
        <v>337</v>
      </c>
      <c r="CU129" s="17">
        <v>801</v>
      </c>
      <c r="CV129" s="17">
        <v>350</v>
      </c>
      <c r="CW129" s="17">
        <v>0</v>
      </c>
      <c r="CX129" s="17">
        <v>0</v>
      </c>
      <c r="CY129" s="17">
        <v>0</v>
      </c>
      <c r="CZ129" s="15" t="str">
        <f t="shared" si="3"/>
        <v>George Brierley</v>
      </c>
      <c r="DA129" s="15" t="e">
        <f>VLOOKUP(CZ129,[1]FINAL!$A$1:$AP$1000,MATCH("Element No.",[1]FINAL!$A$1:$AP$1,0),0)</f>
        <v>#N/A</v>
      </c>
      <c r="DB129" s="15"/>
      <c r="DC129" s="15"/>
      <c r="DD129" s="15"/>
      <c r="DE129" s="15"/>
      <c r="DF129" s="15"/>
    </row>
    <row r="130" spans="1:110" ht="40.5" thickBot="1">
      <c r="A130" s="18" t="b">
        <v>1</v>
      </c>
      <c r="B130" s="18" t="b">
        <v>0</v>
      </c>
      <c r="C130" s="15"/>
      <c r="D130" s="15"/>
      <c r="E130" s="17">
        <v>644593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3</v>
      </c>
      <c r="L130" s="15">
        <v>0</v>
      </c>
      <c r="M130" s="15">
        <v>0</v>
      </c>
      <c r="N130" s="17">
        <v>0</v>
      </c>
      <c r="O130" s="15" t="s">
        <v>4808</v>
      </c>
      <c r="P130" s="15">
        <v>0</v>
      </c>
      <c r="Q130" s="17" t="e">
        <f t="shared" si="2"/>
        <v>#N/A</v>
      </c>
      <c r="R130" s="18" t="b">
        <v>0</v>
      </c>
      <c r="S130" s="15"/>
      <c r="T130" s="15"/>
      <c r="U130" s="17">
        <v>45</v>
      </c>
      <c r="V130" s="15" t="s">
        <v>4809</v>
      </c>
      <c r="W130" s="15">
        <v>0</v>
      </c>
      <c r="X130" s="18" t="b">
        <v>0</v>
      </c>
      <c r="Y130" s="15" t="s">
        <v>4810</v>
      </c>
      <c r="Z130" s="15">
        <v>0</v>
      </c>
      <c r="AA130" s="18" t="b">
        <v>0</v>
      </c>
      <c r="AB130" s="15"/>
      <c r="AC130" s="15" t="s">
        <v>519</v>
      </c>
      <c r="AD130" s="17">
        <v>3</v>
      </c>
      <c r="AE130" s="17">
        <v>90</v>
      </c>
      <c r="AF130" s="17">
        <v>0</v>
      </c>
      <c r="AG130" s="17">
        <v>256</v>
      </c>
      <c r="AH130" s="17">
        <v>0</v>
      </c>
      <c r="AI130" s="17">
        <v>132</v>
      </c>
      <c r="AJ130" s="17">
        <v>0</v>
      </c>
      <c r="AK130" s="15">
        <v>0</v>
      </c>
      <c r="AL130" s="15">
        <v>0</v>
      </c>
      <c r="AM130" s="16" t="s">
        <v>4810</v>
      </c>
      <c r="AN130" s="15"/>
      <c r="AO130" s="17">
        <v>104</v>
      </c>
      <c r="AP130" s="68">
        <v>46083</v>
      </c>
      <c r="AQ130" s="68">
        <v>39663</v>
      </c>
      <c r="AR130" s="18" t="b">
        <v>0</v>
      </c>
      <c r="AS130" s="15" t="s">
        <v>4811</v>
      </c>
      <c r="AT130" s="17">
        <v>0</v>
      </c>
      <c r="AU130" s="17">
        <v>0</v>
      </c>
      <c r="AV130" s="17">
        <v>0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5">
        <v>0</v>
      </c>
      <c r="BH130" s="15">
        <v>0</v>
      </c>
      <c r="BI130" s="15">
        <v>0</v>
      </c>
      <c r="BJ130" s="15">
        <v>0</v>
      </c>
      <c r="BK130" s="17">
        <v>0</v>
      </c>
      <c r="BL130" s="17">
        <v>0</v>
      </c>
      <c r="BM130" s="17">
        <v>0</v>
      </c>
      <c r="BN130" s="17">
        <v>0</v>
      </c>
      <c r="BO130" s="17">
        <v>0</v>
      </c>
      <c r="BP130" s="15">
        <v>0</v>
      </c>
      <c r="BQ130" s="15">
        <v>0</v>
      </c>
      <c r="BR130" s="15">
        <v>0</v>
      </c>
      <c r="BS130" s="15">
        <v>0</v>
      </c>
      <c r="BT130" s="15"/>
      <c r="BU130" s="15"/>
      <c r="BV130" s="15"/>
      <c r="BW130" s="15"/>
      <c r="BX130" s="15"/>
      <c r="BY130" s="15"/>
      <c r="BZ130" s="15"/>
      <c r="CA130" s="17">
        <v>775</v>
      </c>
      <c r="CB130" s="17">
        <v>331</v>
      </c>
      <c r="CC130" s="17">
        <v>768</v>
      </c>
      <c r="CD130" s="17">
        <v>330</v>
      </c>
      <c r="CE130" s="17">
        <v>755</v>
      </c>
      <c r="CF130" s="17">
        <v>327</v>
      </c>
      <c r="CG130" s="17">
        <v>775</v>
      </c>
      <c r="CH130" s="17">
        <v>331</v>
      </c>
      <c r="CI130" s="17">
        <v>0</v>
      </c>
      <c r="CJ130" s="17">
        <v>0</v>
      </c>
      <c r="CK130" s="17">
        <v>0</v>
      </c>
      <c r="CL130" s="17">
        <v>0</v>
      </c>
      <c r="CM130" s="17">
        <v>0</v>
      </c>
      <c r="CN130" s="17">
        <v>0</v>
      </c>
      <c r="CO130" s="17">
        <v>517</v>
      </c>
      <c r="CP130" s="17">
        <v>322</v>
      </c>
      <c r="CQ130" s="17">
        <v>705</v>
      </c>
      <c r="CR130" s="17">
        <v>287</v>
      </c>
      <c r="CS130" s="17">
        <v>775</v>
      </c>
      <c r="CT130" s="17">
        <v>331</v>
      </c>
      <c r="CU130" s="17">
        <v>814</v>
      </c>
      <c r="CV130" s="17">
        <v>359</v>
      </c>
      <c r="CW130" s="17">
        <v>0</v>
      </c>
      <c r="CX130" s="17">
        <v>0</v>
      </c>
      <c r="CY130" s="17">
        <v>0</v>
      </c>
      <c r="CZ130" s="15" t="str">
        <f t="shared" si="3"/>
        <v>Kian McMahon-Brown</v>
      </c>
      <c r="DA130" s="15" t="e">
        <f>VLOOKUP(CZ130,[1]FINAL!$A$1:$AP$1000,MATCH("Element No.",[1]FINAL!$A$1:$AP$1,0),0)</f>
        <v>#N/A</v>
      </c>
      <c r="DB130" s="15"/>
      <c r="DC130" s="15"/>
      <c r="DD130" s="15"/>
      <c r="DE130" s="15"/>
      <c r="DF130" s="15"/>
    </row>
    <row r="131" spans="1:110" ht="53.25" thickBot="1">
      <c r="A131" s="18" t="b">
        <v>1</v>
      </c>
      <c r="B131" s="18" t="b">
        <v>0</v>
      </c>
      <c r="C131" s="17">
        <v>0</v>
      </c>
      <c r="D131" s="17">
        <v>0</v>
      </c>
      <c r="E131" s="17">
        <v>69752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1</v>
      </c>
      <c r="L131" s="15">
        <v>0</v>
      </c>
      <c r="M131" s="15">
        <v>0</v>
      </c>
      <c r="N131" s="17">
        <v>0</v>
      </c>
      <c r="O131" s="15" t="s">
        <v>619</v>
      </c>
      <c r="P131" s="15">
        <v>0</v>
      </c>
      <c r="Q131" s="17" t="e">
        <f t="shared" ref="Q131:Q194" si="4">DA131</f>
        <v>#N/A</v>
      </c>
      <c r="R131" s="18" t="b">
        <v>0</v>
      </c>
      <c r="S131" s="15" t="s">
        <v>3278</v>
      </c>
      <c r="T131" s="15" t="s">
        <v>3279</v>
      </c>
      <c r="U131" s="17">
        <v>45</v>
      </c>
      <c r="V131" s="15" t="s">
        <v>620</v>
      </c>
      <c r="W131" s="15">
        <v>0</v>
      </c>
      <c r="X131" s="18" t="b">
        <v>0</v>
      </c>
      <c r="Y131" s="15" t="s">
        <v>621</v>
      </c>
      <c r="Z131" s="15">
        <v>0.1</v>
      </c>
      <c r="AA131" s="18" t="b">
        <v>0</v>
      </c>
      <c r="AB131" s="15"/>
      <c r="AC131" s="15" t="s">
        <v>3257</v>
      </c>
      <c r="AD131" s="17">
        <v>4</v>
      </c>
      <c r="AE131" s="17">
        <v>91</v>
      </c>
      <c r="AF131" s="17">
        <v>0</v>
      </c>
      <c r="AG131" s="17">
        <v>0</v>
      </c>
      <c r="AH131" s="17">
        <v>0</v>
      </c>
      <c r="AI131" s="17">
        <v>16686</v>
      </c>
      <c r="AJ131" s="17">
        <v>0</v>
      </c>
      <c r="AK131" s="15">
        <v>0</v>
      </c>
      <c r="AL131" s="15">
        <v>0</v>
      </c>
      <c r="AM131" s="15" t="s">
        <v>159</v>
      </c>
      <c r="AN131" s="15"/>
      <c r="AO131" s="17">
        <v>30</v>
      </c>
      <c r="AP131" s="68">
        <v>44780</v>
      </c>
      <c r="AQ131" s="68">
        <v>32708</v>
      </c>
      <c r="AR131" s="18" t="b">
        <v>0</v>
      </c>
      <c r="AS131" s="15" t="s">
        <v>2325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5">
        <v>0</v>
      </c>
      <c r="BH131" s="15">
        <v>0</v>
      </c>
      <c r="BI131" s="15">
        <v>0</v>
      </c>
      <c r="BJ131" s="15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0</v>
      </c>
      <c r="BP131" s="15">
        <v>0</v>
      </c>
      <c r="BQ131" s="15">
        <v>0</v>
      </c>
      <c r="BR131" s="15">
        <v>0</v>
      </c>
      <c r="BS131" s="15">
        <v>0</v>
      </c>
      <c r="BT131" s="15"/>
      <c r="BU131" s="15"/>
      <c r="BV131" s="15"/>
      <c r="BW131" s="15"/>
      <c r="BX131" s="15"/>
      <c r="BY131" s="15"/>
      <c r="BZ131" s="15"/>
      <c r="CA131" s="17">
        <v>699</v>
      </c>
      <c r="CB131" s="17">
        <v>95</v>
      </c>
      <c r="CC131" s="17">
        <v>694</v>
      </c>
      <c r="CD131" s="17">
        <v>89</v>
      </c>
      <c r="CE131" s="17">
        <v>675</v>
      </c>
      <c r="CF131" s="17">
        <v>79</v>
      </c>
      <c r="CG131" s="17">
        <v>701</v>
      </c>
      <c r="CH131" s="17">
        <v>95</v>
      </c>
      <c r="CI131" s="17">
        <v>0</v>
      </c>
      <c r="CJ131" s="17">
        <v>0</v>
      </c>
      <c r="CK131" s="17">
        <v>0</v>
      </c>
      <c r="CL131" s="17">
        <v>0</v>
      </c>
      <c r="CM131" s="17">
        <v>0</v>
      </c>
      <c r="CN131" s="17">
        <v>0</v>
      </c>
      <c r="CO131" s="17">
        <v>409</v>
      </c>
      <c r="CP131" s="17">
        <v>23</v>
      </c>
      <c r="CQ131" s="17">
        <v>623</v>
      </c>
      <c r="CR131" s="17">
        <v>91</v>
      </c>
      <c r="CS131" s="17">
        <v>705</v>
      </c>
      <c r="CT131" s="17">
        <v>95</v>
      </c>
      <c r="CU131" s="17">
        <v>575</v>
      </c>
      <c r="CV131" s="17">
        <v>78</v>
      </c>
      <c r="CW131" s="17">
        <v>0</v>
      </c>
      <c r="CX131" s="17">
        <v>0</v>
      </c>
      <c r="CY131" s="17">
        <v>0</v>
      </c>
      <c r="CZ131" s="15" t="str">
        <f t="shared" ref="CZ131:CZ194" si="5">O131&amp;" "&amp;Y131</f>
        <v>Norberto Murara Neto</v>
      </c>
      <c r="DA131" s="15" t="e">
        <f>VLOOKUP(CZ131,[1]FINAL!$A$1:$AP$1000,MATCH("Element No.",[1]FINAL!$A$1:$AP$1,0),0)</f>
        <v>#N/A</v>
      </c>
      <c r="DB131" s="15"/>
      <c r="DC131" s="15"/>
      <c r="DD131" s="15"/>
      <c r="DE131" s="15"/>
      <c r="DF131" s="15"/>
    </row>
    <row r="132" spans="1:110" ht="27.75" thickBot="1">
      <c r="A132" s="18" t="b">
        <v>1</v>
      </c>
      <c r="B132" s="18" t="b">
        <v>0</v>
      </c>
      <c r="C132" s="15"/>
      <c r="D132" s="15"/>
      <c r="E132" s="17">
        <v>457569</v>
      </c>
      <c r="F132" s="17">
        <v>0</v>
      </c>
      <c r="G132" s="17">
        <v>0</v>
      </c>
      <c r="H132" s="17">
        <v>1</v>
      </c>
      <c r="I132" s="17">
        <v>-1</v>
      </c>
      <c r="J132" s="17">
        <v>0</v>
      </c>
      <c r="K132" s="17">
        <v>1</v>
      </c>
      <c r="L132" s="15">
        <v>5</v>
      </c>
      <c r="M132" s="15">
        <v>4.5</v>
      </c>
      <c r="N132" s="17">
        <v>3</v>
      </c>
      <c r="O132" s="15" t="s">
        <v>1428</v>
      </c>
      <c r="P132" s="15">
        <v>4.5</v>
      </c>
      <c r="Q132" s="17">
        <f t="shared" si="4"/>
        <v>57</v>
      </c>
      <c r="R132" s="18" t="b">
        <v>0</v>
      </c>
      <c r="S132" s="15"/>
      <c r="T132" s="15"/>
      <c r="U132" s="17">
        <v>46</v>
      </c>
      <c r="V132" s="15" t="s">
        <v>1334</v>
      </c>
      <c r="W132" s="15">
        <v>3.3</v>
      </c>
      <c r="X132" s="18" t="b">
        <v>0</v>
      </c>
      <c r="Y132" s="15" t="s">
        <v>1429</v>
      </c>
      <c r="Z132" s="15">
        <v>5.2</v>
      </c>
      <c r="AA132" s="18" t="b">
        <v>0</v>
      </c>
      <c r="AB132" s="15"/>
      <c r="AC132" s="15" t="s">
        <v>519</v>
      </c>
      <c r="AD132" s="17">
        <v>4</v>
      </c>
      <c r="AE132" s="17">
        <v>91</v>
      </c>
      <c r="AF132" s="17">
        <v>124</v>
      </c>
      <c r="AG132" s="17">
        <v>1218516</v>
      </c>
      <c r="AH132" s="17">
        <v>0</v>
      </c>
      <c r="AI132" s="17">
        <v>969552</v>
      </c>
      <c r="AJ132" s="17">
        <v>0</v>
      </c>
      <c r="AK132" s="15">
        <v>1</v>
      </c>
      <c r="AL132" s="15">
        <v>27</v>
      </c>
      <c r="AM132" s="15" t="s">
        <v>1429</v>
      </c>
      <c r="AN132" s="15"/>
      <c r="AO132" s="17">
        <v>190</v>
      </c>
      <c r="AP132" s="68">
        <v>45854</v>
      </c>
      <c r="AQ132" s="68">
        <v>36441</v>
      </c>
      <c r="AR132" s="18" t="b">
        <v>0</v>
      </c>
      <c r="AS132" s="15" t="s">
        <v>2326</v>
      </c>
      <c r="AT132" s="17">
        <v>3420</v>
      </c>
      <c r="AU132" s="17">
        <v>0</v>
      </c>
      <c r="AV132" s="17">
        <v>0</v>
      </c>
      <c r="AW132" s="17">
        <v>11</v>
      </c>
      <c r="AX132" s="17">
        <v>54</v>
      </c>
      <c r="AY132" s="17">
        <v>1</v>
      </c>
      <c r="AZ132" s="17">
        <v>0</v>
      </c>
      <c r="BA132" s="17">
        <v>0</v>
      </c>
      <c r="BB132" s="17">
        <v>3</v>
      </c>
      <c r="BC132" s="17">
        <v>0</v>
      </c>
      <c r="BD132" s="17">
        <v>109</v>
      </c>
      <c r="BE132" s="17">
        <v>5</v>
      </c>
      <c r="BF132" s="17">
        <v>512</v>
      </c>
      <c r="BG132" s="15">
        <v>822.6</v>
      </c>
      <c r="BH132" s="15">
        <v>0</v>
      </c>
      <c r="BI132" s="15">
        <v>0</v>
      </c>
      <c r="BJ132" s="15">
        <v>82.4</v>
      </c>
      <c r="BK132" s="17">
        <v>62</v>
      </c>
      <c r="BL132" s="17">
        <v>285</v>
      </c>
      <c r="BM132" s="17">
        <v>0</v>
      </c>
      <c r="BN132" s="17">
        <v>0</v>
      </c>
      <c r="BO132" s="17">
        <v>38</v>
      </c>
      <c r="BP132" s="15">
        <v>0</v>
      </c>
      <c r="BQ132" s="15">
        <v>0</v>
      </c>
      <c r="BR132" s="15">
        <v>0</v>
      </c>
      <c r="BS132" s="15">
        <v>56.72</v>
      </c>
      <c r="BT132" s="15"/>
      <c r="BU132" s="15"/>
      <c r="BV132" s="15"/>
      <c r="BW132" s="15"/>
      <c r="BX132" s="15"/>
      <c r="BY132" s="15"/>
      <c r="BZ132" s="15"/>
      <c r="CA132" s="17">
        <v>28</v>
      </c>
      <c r="CB132" s="17">
        <v>7</v>
      </c>
      <c r="CC132" s="17">
        <v>778</v>
      </c>
      <c r="CD132" s="17">
        <v>91</v>
      </c>
      <c r="CE132" s="17">
        <v>767</v>
      </c>
      <c r="CF132" s="17">
        <v>82</v>
      </c>
      <c r="CG132" s="17">
        <v>196</v>
      </c>
      <c r="CH132" s="17">
        <v>8</v>
      </c>
      <c r="CI132" s="17">
        <v>0</v>
      </c>
      <c r="CJ132" s="17">
        <v>2.87</v>
      </c>
      <c r="CK132" s="17">
        <v>0</v>
      </c>
      <c r="CL132" s="17">
        <v>0</v>
      </c>
      <c r="CM132" s="17">
        <v>1.49</v>
      </c>
      <c r="CN132" s="17">
        <v>1.42</v>
      </c>
      <c r="CO132" s="17">
        <v>402</v>
      </c>
      <c r="CP132" s="17">
        <v>20</v>
      </c>
      <c r="CQ132" s="17">
        <v>41</v>
      </c>
      <c r="CR132" s="17">
        <v>2</v>
      </c>
      <c r="CS132" s="17">
        <v>146</v>
      </c>
      <c r="CT132" s="17">
        <v>18</v>
      </c>
      <c r="CU132" s="17">
        <v>74</v>
      </c>
      <c r="CV132" s="17">
        <v>11</v>
      </c>
      <c r="CW132" s="17">
        <v>1</v>
      </c>
      <c r="CX132" s="17">
        <v>0.28999999999999998</v>
      </c>
      <c r="CY132" s="17">
        <v>0</v>
      </c>
      <c r="CZ132" s="15" t="str">
        <f t="shared" si="5"/>
        <v>Đorđe Petrović</v>
      </c>
      <c r="DA132" s="15">
        <f>VLOOKUP(CZ132,[1]FINAL!$A$1:$AP$1000,MATCH("Element No.",[1]FINAL!$A$1:$AP$1,0),0)</f>
        <v>57</v>
      </c>
      <c r="DB132" s="15"/>
      <c r="DC132" s="15"/>
      <c r="DD132" s="15"/>
      <c r="DE132" s="15"/>
      <c r="DF132" s="15"/>
    </row>
    <row r="133" spans="1:110" ht="78.75" thickBot="1">
      <c r="A133" s="18" t="b">
        <v>1</v>
      </c>
      <c r="B133" s="18" t="b">
        <v>0</v>
      </c>
      <c r="C133" s="17">
        <v>0</v>
      </c>
      <c r="D133" s="17">
        <v>0</v>
      </c>
      <c r="E133" s="17">
        <v>444172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1</v>
      </c>
      <c r="L133" s="15">
        <v>0</v>
      </c>
      <c r="M133" s="15">
        <v>0</v>
      </c>
      <c r="N133" s="17">
        <v>0</v>
      </c>
      <c r="O133" s="15" t="s">
        <v>615</v>
      </c>
      <c r="P133" s="15">
        <v>0</v>
      </c>
      <c r="Q133" s="17">
        <f t="shared" si="4"/>
        <v>59</v>
      </c>
      <c r="R133" s="18" t="b">
        <v>0</v>
      </c>
      <c r="S133" s="15" t="s">
        <v>4055</v>
      </c>
      <c r="T133" s="15" t="s">
        <v>4357</v>
      </c>
      <c r="U133" s="17">
        <v>40</v>
      </c>
      <c r="V133" s="15" t="s">
        <v>1619</v>
      </c>
      <c r="W133" s="15">
        <v>0</v>
      </c>
      <c r="X133" s="18" t="b">
        <v>0</v>
      </c>
      <c r="Y133" s="15" t="s">
        <v>351</v>
      </c>
      <c r="Z133" s="15">
        <v>0.7</v>
      </c>
      <c r="AA133" s="18" t="b">
        <v>0</v>
      </c>
      <c r="AB133" s="15"/>
      <c r="AC133" s="15" t="s">
        <v>3257</v>
      </c>
      <c r="AD133" s="17">
        <v>4</v>
      </c>
      <c r="AE133" s="17">
        <v>91</v>
      </c>
      <c r="AF133" s="17">
        <v>0</v>
      </c>
      <c r="AG133" s="17">
        <v>47217</v>
      </c>
      <c r="AH133" s="17">
        <v>0</v>
      </c>
      <c r="AI133" s="17">
        <v>92983</v>
      </c>
      <c r="AJ133" s="17">
        <v>0</v>
      </c>
      <c r="AK133" s="15">
        <v>0</v>
      </c>
      <c r="AL133" s="15">
        <v>0</v>
      </c>
      <c r="AM133" s="15" t="s">
        <v>351</v>
      </c>
      <c r="AN133" s="15"/>
      <c r="AO133" s="17">
        <v>241</v>
      </c>
      <c r="AP133" s="68">
        <v>43678</v>
      </c>
      <c r="AQ133" s="68">
        <v>36717</v>
      </c>
      <c r="AR133" s="18" t="b">
        <v>0</v>
      </c>
      <c r="AS133" s="15" t="s">
        <v>2327</v>
      </c>
      <c r="AT133" s="17">
        <v>0</v>
      </c>
      <c r="AU133" s="17">
        <v>0</v>
      </c>
      <c r="AV133" s="17">
        <v>0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5">
        <v>0</v>
      </c>
      <c r="BH133" s="15">
        <v>0</v>
      </c>
      <c r="BI133" s="15">
        <v>0</v>
      </c>
      <c r="BJ133" s="15">
        <v>0</v>
      </c>
      <c r="BK133" s="17">
        <v>0</v>
      </c>
      <c r="BL133" s="17">
        <v>0</v>
      </c>
      <c r="BM133" s="17">
        <v>0</v>
      </c>
      <c r="BN133" s="17">
        <v>0</v>
      </c>
      <c r="BO133" s="17">
        <v>0</v>
      </c>
      <c r="BP133" s="15">
        <v>0</v>
      </c>
      <c r="BQ133" s="15">
        <v>0</v>
      </c>
      <c r="BR133" s="15">
        <v>0</v>
      </c>
      <c r="BS133" s="15">
        <v>0</v>
      </c>
      <c r="BT133" s="15"/>
      <c r="BU133" s="15"/>
      <c r="BV133" s="15"/>
      <c r="BW133" s="15"/>
      <c r="BX133" s="15"/>
      <c r="BY133" s="15"/>
      <c r="BZ133" s="15"/>
      <c r="CA133" s="17">
        <v>594</v>
      </c>
      <c r="CB133" s="17">
        <v>73</v>
      </c>
      <c r="CC133" s="17">
        <v>585</v>
      </c>
      <c r="CD133" s="17">
        <v>62</v>
      </c>
      <c r="CE133" s="17">
        <v>554</v>
      </c>
      <c r="CF133" s="17">
        <v>47</v>
      </c>
      <c r="CG133" s="17">
        <v>597</v>
      </c>
      <c r="CH133" s="17">
        <v>73</v>
      </c>
      <c r="CI133" s="17">
        <v>0</v>
      </c>
      <c r="CJ133" s="17">
        <v>0</v>
      </c>
      <c r="CK133" s="17">
        <v>0</v>
      </c>
      <c r="CL133" s="17">
        <v>0</v>
      </c>
      <c r="CM133" s="17">
        <v>0</v>
      </c>
      <c r="CN133" s="17">
        <v>0</v>
      </c>
      <c r="CO133" s="17">
        <v>695</v>
      </c>
      <c r="CP133" s="17">
        <v>51</v>
      </c>
      <c r="CQ133" s="17">
        <v>482</v>
      </c>
      <c r="CR133" s="17">
        <v>65</v>
      </c>
      <c r="CS133" s="17">
        <v>605</v>
      </c>
      <c r="CT133" s="17">
        <v>73</v>
      </c>
      <c r="CU133" s="17">
        <v>237</v>
      </c>
      <c r="CV133" s="17">
        <v>31</v>
      </c>
      <c r="CW133" s="17">
        <v>0</v>
      </c>
      <c r="CX133" s="17">
        <v>0</v>
      </c>
      <c r="CY133" s="17">
        <v>0</v>
      </c>
      <c r="CZ133" s="15" t="str">
        <f t="shared" si="5"/>
        <v>Will Dennis</v>
      </c>
      <c r="DA133" s="15">
        <f>VLOOKUP(CZ133,[1]FINAL!$A$1:$AP$1000,MATCH("Element No.",[1]FINAL!$A$1:$AP$1,0),0)</f>
        <v>59</v>
      </c>
      <c r="DB133" s="15"/>
      <c r="DC133" s="15"/>
      <c r="DD133" s="15"/>
      <c r="DE133" s="15"/>
      <c r="DF133" s="15"/>
    </row>
    <row r="134" spans="1:110" ht="27.75" thickBot="1">
      <c r="A134" s="18" t="b">
        <v>1</v>
      </c>
      <c r="B134" s="18" t="b">
        <v>0</v>
      </c>
      <c r="C134" s="15"/>
      <c r="D134" s="15"/>
      <c r="E134" s="17">
        <v>568791</v>
      </c>
      <c r="F134" s="17">
        <v>0</v>
      </c>
      <c r="G134" s="17">
        <v>0</v>
      </c>
      <c r="H134" s="17">
        <v>-1</v>
      </c>
      <c r="I134" s="17">
        <v>1</v>
      </c>
      <c r="J134" s="17">
        <v>0</v>
      </c>
      <c r="K134" s="17">
        <v>1</v>
      </c>
      <c r="L134" s="15">
        <v>0</v>
      </c>
      <c r="M134" s="15">
        <v>0</v>
      </c>
      <c r="N134" s="17">
        <v>0</v>
      </c>
      <c r="O134" s="15" t="s">
        <v>1974</v>
      </c>
      <c r="P134" s="15">
        <v>0</v>
      </c>
      <c r="Q134" s="17" t="e">
        <f t="shared" si="4"/>
        <v>#N/A</v>
      </c>
      <c r="R134" s="18" t="b">
        <v>0</v>
      </c>
      <c r="S134" s="15"/>
      <c r="T134" s="15"/>
      <c r="U134" s="17">
        <v>39</v>
      </c>
      <c r="V134" s="15" t="s">
        <v>1975</v>
      </c>
      <c r="W134" s="15">
        <v>0</v>
      </c>
      <c r="X134" s="18" t="b">
        <v>0</v>
      </c>
      <c r="Y134" s="15" t="s">
        <v>1976</v>
      </c>
      <c r="Z134" s="15">
        <v>0.2</v>
      </c>
      <c r="AA134" s="18" t="b">
        <v>0</v>
      </c>
      <c r="AB134" s="15"/>
      <c r="AC134" s="15" t="s">
        <v>519</v>
      </c>
      <c r="AD134" s="17">
        <v>4</v>
      </c>
      <c r="AE134" s="17">
        <v>91</v>
      </c>
      <c r="AF134" s="17">
        <v>0</v>
      </c>
      <c r="AG134" s="17">
        <v>24120</v>
      </c>
      <c r="AH134" s="17">
        <v>0</v>
      </c>
      <c r="AI134" s="17">
        <v>23134</v>
      </c>
      <c r="AJ134" s="17">
        <v>0</v>
      </c>
      <c r="AK134" s="15">
        <v>0</v>
      </c>
      <c r="AL134" s="15">
        <v>0</v>
      </c>
      <c r="AM134" s="15" t="s">
        <v>1976</v>
      </c>
      <c r="AN134" s="15"/>
      <c r="AO134" s="17">
        <v>243</v>
      </c>
      <c r="AP134" s="68">
        <v>45323</v>
      </c>
      <c r="AQ134" s="68">
        <v>39073</v>
      </c>
      <c r="AR134" s="18" t="b">
        <v>0</v>
      </c>
      <c r="AS134" s="15" t="s">
        <v>2328</v>
      </c>
      <c r="AT134" s="17">
        <v>0</v>
      </c>
      <c r="AU134" s="17">
        <v>0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5">
        <v>0</v>
      </c>
      <c r="BH134" s="15">
        <v>0</v>
      </c>
      <c r="BI134" s="15">
        <v>0</v>
      </c>
      <c r="BJ134" s="15">
        <v>0</v>
      </c>
      <c r="BK134" s="17">
        <v>0</v>
      </c>
      <c r="BL134" s="17">
        <v>0</v>
      </c>
      <c r="BM134" s="17">
        <v>0</v>
      </c>
      <c r="BN134" s="17">
        <v>0</v>
      </c>
      <c r="BO134" s="17">
        <v>0</v>
      </c>
      <c r="BP134" s="15">
        <v>0</v>
      </c>
      <c r="BQ134" s="15">
        <v>0</v>
      </c>
      <c r="BR134" s="15">
        <v>0</v>
      </c>
      <c r="BS134" s="15">
        <v>0</v>
      </c>
      <c r="BT134" s="15"/>
      <c r="BU134" s="15"/>
      <c r="BV134" s="15"/>
      <c r="BW134" s="15"/>
      <c r="BX134" s="15"/>
      <c r="BY134" s="15"/>
      <c r="BZ134" s="15"/>
      <c r="CA134" s="17">
        <v>575</v>
      </c>
      <c r="CB134" s="17">
        <v>64</v>
      </c>
      <c r="CC134" s="17">
        <v>561</v>
      </c>
      <c r="CD134" s="17">
        <v>48</v>
      </c>
      <c r="CE134" s="17">
        <v>530</v>
      </c>
      <c r="CF134" s="17">
        <v>33</v>
      </c>
      <c r="CG134" s="17">
        <v>578</v>
      </c>
      <c r="CH134" s="17">
        <v>64</v>
      </c>
      <c r="CI134" s="17">
        <v>0</v>
      </c>
      <c r="CJ134" s="17">
        <v>0</v>
      </c>
      <c r="CK134" s="17">
        <v>0</v>
      </c>
      <c r="CL134" s="17">
        <v>0</v>
      </c>
      <c r="CM134" s="17">
        <v>0</v>
      </c>
      <c r="CN134" s="17">
        <v>0</v>
      </c>
      <c r="CO134" s="17">
        <v>795</v>
      </c>
      <c r="CP134" s="17">
        <v>92</v>
      </c>
      <c r="CQ134" s="17">
        <v>458</v>
      </c>
      <c r="CR134" s="17">
        <v>54</v>
      </c>
      <c r="CS134" s="17">
        <v>586</v>
      </c>
      <c r="CT134" s="17">
        <v>64</v>
      </c>
      <c r="CU134" s="17">
        <v>365</v>
      </c>
      <c r="CV134" s="17">
        <v>51</v>
      </c>
      <c r="CW134" s="17">
        <v>0</v>
      </c>
      <c r="CX134" s="17">
        <v>0</v>
      </c>
      <c r="CY134" s="17">
        <v>0</v>
      </c>
      <c r="CZ134" s="15" t="str">
        <f t="shared" si="5"/>
        <v>Callan McKenna</v>
      </c>
      <c r="DA134" s="15" t="e">
        <f>VLOOKUP(CZ134,[1]FINAL!$A$1:$AP$1000,MATCH("Element No.",[1]FINAL!$A$1:$AP$1,0),0)</f>
        <v>#N/A</v>
      </c>
      <c r="DB134" s="15"/>
      <c r="DC134" s="15"/>
      <c r="DD134" s="15"/>
      <c r="DE134" s="15"/>
      <c r="DF134" s="15"/>
    </row>
    <row r="135" spans="1:110" ht="78.75" thickBot="1">
      <c r="A135" s="18" t="b">
        <v>1</v>
      </c>
      <c r="B135" s="18" t="b">
        <v>0</v>
      </c>
      <c r="C135" s="17">
        <v>0</v>
      </c>
      <c r="D135" s="17">
        <v>0</v>
      </c>
      <c r="E135" s="17">
        <v>495145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17">
        <v>1</v>
      </c>
      <c r="L135" s="15">
        <v>0</v>
      </c>
      <c r="M135" s="15">
        <v>0</v>
      </c>
      <c r="N135" s="17">
        <v>0</v>
      </c>
      <c r="O135" s="15" t="s">
        <v>764</v>
      </c>
      <c r="P135" s="15">
        <v>0</v>
      </c>
      <c r="Q135" s="17" t="e">
        <f t="shared" si="4"/>
        <v>#N/A</v>
      </c>
      <c r="R135" s="18" t="b">
        <v>0</v>
      </c>
      <c r="S135" s="15" t="s">
        <v>3683</v>
      </c>
      <c r="T135" s="15" t="s">
        <v>3684</v>
      </c>
      <c r="U135" s="17">
        <v>40</v>
      </c>
      <c r="V135" s="15" t="s">
        <v>1485</v>
      </c>
      <c r="W135" s="15">
        <v>0</v>
      </c>
      <c r="X135" s="18" t="b">
        <v>0</v>
      </c>
      <c r="Y135" s="15" t="s">
        <v>1486</v>
      </c>
      <c r="Z135" s="15">
        <v>0.1</v>
      </c>
      <c r="AA135" s="18" t="b">
        <v>0</v>
      </c>
      <c r="AB135" s="15"/>
      <c r="AC135" s="15" t="s">
        <v>3257</v>
      </c>
      <c r="AD135" s="17">
        <v>4</v>
      </c>
      <c r="AE135" s="17">
        <v>91</v>
      </c>
      <c r="AF135" s="17">
        <v>0</v>
      </c>
      <c r="AG135" s="17">
        <v>1107</v>
      </c>
      <c r="AH135" s="17">
        <v>0</v>
      </c>
      <c r="AI135" s="17">
        <v>10720</v>
      </c>
      <c r="AJ135" s="17">
        <v>0</v>
      </c>
      <c r="AK135" s="15">
        <v>0</v>
      </c>
      <c r="AL135" s="15">
        <v>0</v>
      </c>
      <c r="AM135" s="15" t="s">
        <v>1486</v>
      </c>
      <c r="AN135" s="15"/>
      <c r="AO135" s="17">
        <v>154</v>
      </c>
      <c r="AP135" s="68">
        <v>45474</v>
      </c>
      <c r="AQ135" s="68">
        <v>37441</v>
      </c>
      <c r="AR135" s="18" t="b">
        <v>0</v>
      </c>
      <c r="AS135" s="15" t="s">
        <v>2329</v>
      </c>
      <c r="AT135" s="17">
        <v>0</v>
      </c>
      <c r="AU135" s="17">
        <v>0</v>
      </c>
      <c r="AV135" s="17">
        <v>0</v>
      </c>
      <c r="AW135" s="17">
        <v>0</v>
      </c>
      <c r="AX135" s="17">
        <v>0</v>
      </c>
      <c r="AY135" s="17">
        <v>0</v>
      </c>
      <c r="AZ135" s="17">
        <v>0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5">
        <v>0</v>
      </c>
      <c r="BH135" s="15">
        <v>0</v>
      </c>
      <c r="BI135" s="15">
        <v>0</v>
      </c>
      <c r="BJ135" s="15">
        <v>0</v>
      </c>
      <c r="BK135" s="17">
        <v>0</v>
      </c>
      <c r="BL135" s="17">
        <v>0</v>
      </c>
      <c r="BM135" s="17">
        <v>0</v>
      </c>
      <c r="BN135" s="17">
        <v>0</v>
      </c>
      <c r="BO135" s="17">
        <v>0</v>
      </c>
      <c r="BP135" s="15">
        <v>0</v>
      </c>
      <c r="BQ135" s="15">
        <v>0</v>
      </c>
      <c r="BR135" s="15">
        <v>0</v>
      </c>
      <c r="BS135" s="15">
        <v>0</v>
      </c>
      <c r="BT135" s="15"/>
      <c r="BU135" s="15"/>
      <c r="BV135" s="15"/>
      <c r="BW135" s="15"/>
      <c r="BX135" s="15"/>
      <c r="BY135" s="15"/>
      <c r="BZ135" s="15"/>
      <c r="CA135" s="17">
        <v>608</v>
      </c>
      <c r="CB135" s="17">
        <v>81</v>
      </c>
      <c r="CC135" s="17">
        <v>599</v>
      </c>
      <c r="CD135" s="17">
        <v>70</v>
      </c>
      <c r="CE135" s="17">
        <v>568</v>
      </c>
      <c r="CF135" s="17">
        <v>55</v>
      </c>
      <c r="CG135" s="17">
        <v>611</v>
      </c>
      <c r="CH135" s="17">
        <v>81</v>
      </c>
      <c r="CI135" s="17">
        <v>0</v>
      </c>
      <c r="CJ135" s="17">
        <v>0</v>
      </c>
      <c r="CK135" s="17">
        <v>0</v>
      </c>
      <c r="CL135" s="17">
        <v>0</v>
      </c>
      <c r="CM135" s="17">
        <v>0</v>
      </c>
      <c r="CN135" s="17">
        <v>0</v>
      </c>
      <c r="CO135" s="17">
        <v>712</v>
      </c>
      <c r="CP135" s="17">
        <v>59</v>
      </c>
      <c r="CQ135" s="17">
        <v>497</v>
      </c>
      <c r="CR135" s="17">
        <v>73</v>
      </c>
      <c r="CS135" s="17">
        <v>619</v>
      </c>
      <c r="CT135" s="17">
        <v>81</v>
      </c>
      <c r="CU135" s="17">
        <v>581</v>
      </c>
      <c r="CV135" s="17">
        <v>79</v>
      </c>
      <c r="CW135" s="17">
        <v>0</v>
      </c>
      <c r="CX135" s="17">
        <v>0</v>
      </c>
      <c r="CY135" s="17">
        <v>0</v>
      </c>
      <c r="CZ135" s="15" t="str">
        <f t="shared" si="5"/>
        <v>Alex Paulsen</v>
      </c>
      <c r="DA135" s="15" t="e">
        <f>VLOOKUP(CZ135,[1]FINAL!$A$1:$AP$1000,MATCH("Element No.",[1]FINAL!$A$1:$AP$1,0),0)</f>
        <v>#N/A</v>
      </c>
      <c r="DB135" s="15"/>
      <c r="DC135" s="15"/>
      <c r="DD135" s="15"/>
      <c r="DE135" s="15"/>
      <c r="DF135" s="15"/>
    </row>
    <row r="136" spans="1:110" ht="66" thickBot="1">
      <c r="A136" s="18" t="b">
        <v>1</v>
      </c>
      <c r="B136" s="18" t="b">
        <v>0</v>
      </c>
      <c r="C136" s="17">
        <v>0</v>
      </c>
      <c r="D136" s="17">
        <v>0</v>
      </c>
      <c r="E136" s="17">
        <v>477580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2</v>
      </c>
      <c r="L136" s="15">
        <v>0</v>
      </c>
      <c r="M136" s="15">
        <v>0</v>
      </c>
      <c r="N136" s="17">
        <v>0</v>
      </c>
      <c r="O136" s="15" t="s">
        <v>1021</v>
      </c>
      <c r="P136" s="15">
        <v>0</v>
      </c>
      <c r="Q136" s="17" t="e">
        <f t="shared" si="4"/>
        <v>#N/A</v>
      </c>
      <c r="R136" s="18" t="b">
        <v>0</v>
      </c>
      <c r="S136" s="15" t="s">
        <v>3553</v>
      </c>
      <c r="T136" s="15" t="s">
        <v>3554</v>
      </c>
      <c r="U136" s="17">
        <v>50</v>
      </c>
      <c r="V136" s="15" t="s">
        <v>1022</v>
      </c>
      <c r="W136" s="15">
        <v>0</v>
      </c>
      <c r="X136" s="18" t="b">
        <v>0</v>
      </c>
      <c r="Y136" s="15" t="s">
        <v>1023</v>
      </c>
      <c r="Z136" s="15">
        <v>0</v>
      </c>
      <c r="AA136" s="18" t="b">
        <v>0</v>
      </c>
      <c r="AB136" s="15"/>
      <c r="AC136" s="15" t="s">
        <v>3257</v>
      </c>
      <c r="AD136" s="17">
        <v>4</v>
      </c>
      <c r="AE136" s="17">
        <v>91</v>
      </c>
      <c r="AF136" s="17">
        <v>0</v>
      </c>
      <c r="AG136" s="17">
        <v>0</v>
      </c>
      <c r="AH136" s="17">
        <v>0</v>
      </c>
      <c r="AI136" s="17">
        <v>8231</v>
      </c>
      <c r="AJ136" s="17">
        <v>0</v>
      </c>
      <c r="AK136" s="15">
        <v>0</v>
      </c>
      <c r="AL136" s="15">
        <v>0</v>
      </c>
      <c r="AM136" s="15" t="s">
        <v>1023</v>
      </c>
      <c r="AN136" s="15"/>
      <c r="AO136" s="17">
        <v>225</v>
      </c>
      <c r="AP136" s="68">
        <v>44957</v>
      </c>
      <c r="AQ136" s="68">
        <v>37500</v>
      </c>
      <c r="AR136" s="18" t="b">
        <v>0</v>
      </c>
      <c r="AS136" s="15" t="s">
        <v>2330</v>
      </c>
      <c r="AT136" s="17">
        <v>0</v>
      </c>
      <c r="AU136" s="17">
        <v>0</v>
      </c>
      <c r="AV136" s="17">
        <v>0</v>
      </c>
      <c r="AW136" s="17">
        <v>0</v>
      </c>
      <c r="AX136" s="17">
        <v>0</v>
      </c>
      <c r="AY136" s="17">
        <v>0</v>
      </c>
      <c r="AZ136" s="17">
        <v>0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  <c r="BG136" s="15">
        <v>0</v>
      </c>
      <c r="BH136" s="15">
        <v>0</v>
      </c>
      <c r="BI136" s="15">
        <v>0</v>
      </c>
      <c r="BJ136" s="15">
        <v>0</v>
      </c>
      <c r="BK136" s="17">
        <v>0</v>
      </c>
      <c r="BL136" s="17">
        <v>0</v>
      </c>
      <c r="BM136" s="17">
        <v>0</v>
      </c>
      <c r="BN136" s="17">
        <v>0</v>
      </c>
      <c r="BO136" s="17">
        <v>0</v>
      </c>
      <c r="BP136" s="15">
        <v>0</v>
      </c>
      <c r="BQ136" s="15">
        <v>0</v>
      </c>
      <c r="BR136" s="15">
        <v>0</v>
      </c>
      <c r="BS136" s="15">
        <v>0</v>
      </c>
      <c r="BT136" s="15"/>
      <c r="BU136" s="15"/>
      <c r="BV136" s="15"/>
      <c r="BW136" s="15"/>
      <c r="BX136" s="15"/>
      <c r="BY136" s="15"/>
      <c r="BZ136" s="15"/>
      <c r="CA136" s="17">
        <v>810</v>
      </c>
      <c r="CB136" s="17">
        <v>267</v>
      </c>
      <c r="CC136" s="17">
        <v>809</v>
      </c>
      <c r="CD136" s="17">
        <v>267</v>
      </c>
      <c r="CE136" s="17">
        <v>806</v>
      </c>
      <c r="CF136" s="17">
        <v>267</v>
      </c>
      <c r="CG136" s="17">
        <v>810</v>
      </c>
      <c r="CH136" s="17">
        <v>267</v>
      </c>
      <c r="CI136" s="17">
        <v>0</v>
      </c>
      <c r="CJ136" s="17">
        <v>0</v>
      </c>
      <c r="CK136" s="17">
        <v>0</v>
      </c>
      <c r="CL136" s="17">
        <v>0</v>
      </c>
      <c r="CM136" s="17">
        <v>0</v>
      </c>
      <c r="CN136" s="17">
        <v>0</v>
      </c>
      <c r="CO136" s="17">
        <v>264</v>
      </c>
      <c r="CP136" s="17">
        <v>40</v>
      </c>
      <c r="CQ136" s="17">
        <v>771</v>
      </c>
      <c r="CR136" s="17">
        <v>262</v>
      </c>
      <c r="CS136" s="17">
        <v>810</v>
      </c>
      <c r="CT136" s="17">
        <v>267</v>
      </c>
      <c r="CU136" s="17">
        <v>680</v>
      </c>
      <c r="CV136" s="17">
        <v>240</v>
      </c>
      <c r="CW136" s="17">
        <v>0</v>
      </c>
      <c r="CX136" s="17">
        <v>0</v>
      </c>
      <c r="CY136" s="17">
        <v>0</v>
      </c>
      <c r="CZ136" s="15" t="str">
        <f t="shared" si="5"/>
        <v>Illia Zabarnyi</v>
      </c>
      <c r="DA136" s="15" t="e">
        <f>VLOOKUP(CZ136,[1]FINAL!$A$1:$AP$1000,MATCH("Element No.",[1]FINAL!$A$1:$AP$1,0),0)</f>
        <v>#N/A</v>
      </c>
      <c r="DB136" s="15"/>
      <c r="DC136" s="15"/>
      <c r="DD136" s="15"/>
      <c r="DE136" s="15"/>
      <c r="DF136" s="15"/>
    </row>
    <row r="137" spans="1:110" ht="40.5" thickBot="1">
      <c r="A137" s="18" t="b">
        <v>1</v>
      </c>
      <c r="B137" s="18" t="b">
        <v>0</v>
      </c>
      <c r="C137" s="17">
        <v>100</v>
      </c>
      <c r="D137" s="17">
        <v>100</v>
      </c>
      <c r="E137" s="17">
        <v>221466</v>
      </c>
      <c r="F137" s="17">
        <v>0</v>
      </c>
      <c r="G137" s="17">
        <v>0</v>
      </c>
      <c r="H137" s="17">
        <v>7</v>
      </c>
      <c r="I137" s="17">
        <v>-7</v>
      </c>
      <c r="J137" s="17">
        <v>3</v>
      </c>
      <c r="K137" s="17">
        <v>2</v>
      </c>
      <c r="L137" s="15">
        <v>8.6999999999999993</v>
      </c>
      <c r="M137" s="15">
        <v>7</v>
      </c>
      <c r="N137" s="17">
        <v>2</v>
      </c>
      <c r="O137" s="15" t="s">
        <v>622</v>
      </c>
      <c r="P137" s="15">
        <v>7</v>
      </c>
      <c r="Q137" s="17">
        <f t="shared" si="4"/>
        <v>498</v>
      </c>
      <c r="R137" s="18" t="b">
        <v>0</v>
      </c>
      <c r="S137" s="15"/>
      <c r="T137" s="15" t="s">
        <v>4202</v>
      </c>
      <c r="U137" s="17">
        <v>52</v>
      </c>
      <c r="V137" s="15" t="s">
        <v>623</v>
      </c>
      <c r="W137" s="15">
        <v>4.7</v>
      </c>
      <c r="X137" s="18" t="b">
        <v>0</v>
      </c>
      <c r="Y137" s="15" t="s">
        <v>2331</v>
      </c>
      <c r="Z137" s="15">
        <v>22</v>
      </c>
      <c r="AA137" s="18" t="b">
        <v>0</v>
      </c>
      <c r="AB137" s="15"/>
      <c r="AC137" s="15" t="s">
        <v>519</v>
      </c>
      <c r="AD137" s="17">
        <v>4</v>
      </c>
      <c r="AE137" s="17">
        <v>91</v>
      </c>
      <c r="AF137" s="17">
        <v>175</v>
      </c>
      <c r="AG137" s="17">
        <v>6418141</v>
      </c>
      <c r="AH137" s="17">
        <v>0</v>
      </c>
      <c r="AI137" s="17">
        <v>3908148</v>
      </c>
      <c r="AJ137" s="17">
        <v>0</v>
      </c>
      <c r="AK137" s="15">
        <v>1.3</v>
      </c>
      <c r="AL137" s="15">
        <v>33.700000000000003</v>
      </c>
      <c r="AM137" s="15" t="s">
        <v>359</v>
      </c>
      <c r="AN137" s="15"/>
      <c r="AO137" s="17">
        <v>10</v>
      </c>
      <c r="AP137" s="68">
        <v>44781</v>
      </c>
      <c r="AQ137" s="68">
        <v>35560</v>
      </c>
      <c r="AR137" s="18" t="b">
        <v>0</v>
      </c>
      <c r="AS137" s="15" t="s">
        <v>2332</v>
      </c>
      <c r="AT137" s="17">
        <v>3288</v>
      </c>
      <c r="AU137" s="17">
        <v>0</v>
      </c>
      <c r="AV137" s="17">
        <v>6</v>
      </c>
      <c r="AW137" s="17">
        <v>11</v>
      </c>
      <c r="AX137" s="17">
        <v>53</v>
      </c>
      <c r="AY137" s="17">
        <v>0</v>
      </c>
      <c r="AZ137" s="17">
        <v>0</v>
      </c>
      <c r="BA137" s="17">
        <v>0</v>
      </c>
      <c r="BB137" s="17">
        <v>8</v>
      </c>
      <c r="BC137" s="17">
        <v>0</v>
      </c>
      <c r="BD137" s="17">
        <v>0</v>
      </c>
      <c r="BE137" s="17">
        <v>14</v>
      </c>
      <c r="BF137" s="17">
        <v>571</v>
      </c>
      <c r="BG137" s="15">
        <v>1114.4000000000001</v>
      </c>
      <c r="BH137" s="15">
        <v>367.8</v>
      </c>
      <c r="BI137" s="15">
        <v>201</v>
      </c>
      <c r="BJ137" s="15">
        <v>168.6</v>
      </c>
      <c r="BK137" s="17">
        <v>357</v>
      </c>
      <c r="BL137" s="17">
        <v>155</v>
      </c>
      <c r="BM137" s="17">
        <v>62</v>
      </c>
      <c r="BN137" s="17">
        <v>419</v>
      </c>
      <c r="BO137" s="17">
        <v>37</v>
      </c>
      <c r="BP137" s="15">
        <v>1.53</v>
      </c>
      <c r="BQ137" s="15">
        <v>4.72</v>
      </c>
      <c r="BR137" s="15">
        <v>6.25</v>
      </c>
      <c r="BS137" s="15">
        <v>54.77</v>
      </c>
      <c r="BT137" s="15"/>
      <c r="BU137" s="15"/>
      <c r="BV137" s="15"/>
      <c r="BW137" s="15"/>
      <c r="BX137" s="15"/>
      <c r="BY137" s="15"/>
      <c r="BZ137" s="15"/>
      <c r="CA137" s="17">
        <v>4</v>
      </c>
      <c r="CB137" s="17">
        <v>2</v>
      </c>
      <c r="CC137" s="17">
        <v>106</v>
      </c>
      <c r="CD137" s="17">
        <v>27</v>
      </c>
      <c r="CE137" s="17">
        <v>186</v>
      </c>
      <c r="CF137" s="17">
        <v>46</v>
      </c>
      <c r="CG137" s="17">
        <v>38</v>
      </c>
      <c r="CH137" s="17">
        <v>4</v>
      </c>
      <c r="CI137" s="17">
        <v>0.04</v>
      </c>
      <c r="CJ137" s="17">
        <v>0</v>
      </c>
      <c r="CK137" s="17">
        <v>0.13</v>
      </c>
      <c r="CL137" s="17">
        <v>0.17</v>
      </c>
      <c r="CM137" s="17">
        <v>1.5</v>
      </c>
      <c r="CN137" s="17">
        <v>1.45</v>
      </c>
      <c r="CO137" s="17">
        <v>208</v>
      </c>
      <c r="CP137" s="17">
        <v>29</v>
      </c>
      <c r="CQ137" s="17">
        <v>3</v>
      </c>
      <c r="CR137" s="17">
        <v>1</v>
      </c>
      <c r="CS137" s="17">
        <v>20</v>
      </c>
      <c r="CT137" s="17">
        <v>5</v>
      </c>
      <c r="CU137" s="17">
        <v>12</v>
      </c>
      <c r="CV137" s="17">
        <v>4</v>
      </c>
      <c r="CW137" s="17">
        <v>1.01</v>
      </c>
      <c r="CX137" s="17">
        <v>0.3</v>
      </c>
      <c r="CY137" s="17">
        <v>11.47</v>
      </c>
      <c r="CZ137" s="15" t="str">
        <f t="shared" si="5"/>
        <v>Marcos Senesi Barón</v>
      </c>
      <c r="DA137" s="15">
        <f>VLOOKUP(CZ137,[1]FINAL!$A$1:$AP$1000,MATCH("Element No.",[1]FINAL!$A$1:$AP$1,0),0)</f>
        <v>498</v>
      </c>
      <c r="DB137" s="15"/>
      <c r="DC137" s="15"/>
      <c r="DD137" s="15"/>
      <c r="DE137" s="15"/>
      <c r="DF137" s="15"/>
    </row>
    <row r="138" spans="1:110" ht="40.5" thickBot="1">
      <c r="A138" s="18" t="b">
        <v>1</v>
      </c>
      <c r="B138" s="18" t="b">
        <v>0</v>
      </c>
      <c r="C138" s="17">
        <v>100</v>
      </c>
      <c r="D138" s="17">
        <v>100</v>
      </c>
      <c r="E138" s="17">
        <v>54469</v>
      </c>
      <c r="F138" s="17">
        <v>0</v>
      </c>
      <c r="G138" s="17">
        <v>0</v>
      </c>
      <c r="H138" s="17">
        <v>-1</v>
      </c>
      <c r="I138" s="17">
        <v>1</v>
      </c>
      <c r="J138" s="17">
        <v>0</v>
      </c>
      <c r="K138" s="17">
        <v>2</v>
      </c>
      <c r="L138" s="15">
        <v>5.7</v>
      </c>
      <c r="M138" s="15">
        <v>4.8</v>
      </c>
      <c r="N138" s="17">
        <v>2</v>
      </c>
      <c r="O138" s="15" t="s">
        <v>592</v>
      </c>
      <c r="P138" s="15">
        <v>4.8</v>
      </c>
      <c r="Q138" s="17">
        <f t="shared" si="4"/>
        <v>64</v>
      </c>
      <c r="R138" s="18" t="b">
        <v>0</v>
      </c>
      <c r="S138" s="15"/>
      <c r="T138" s="15" t="s">
        <v>3741</v>
      </c>
      <c r="U138" s="17">
        <v>44</v>
      </c>
      <c r="V138" s="15" t="s">
        <v>593</v>
      </c>
      <c r="W138" s="15">
        <v>2.6</v>
      </c>
      <c r="X138" s="18" t="b">
        <v>0</v>
      </c>
      <c r="Y138" s="15" t="s">
        <v>346</v>
      </c>
      <c r="Z138" s="15">
        <v>0.2</v>
      </c>
      <c r="AA138" s="18" t="b">
        <v>0</v>
      </c>
      <c r="AB138" s="15"/>
      <c r="AC138" s="15" t="s">
        <v>519</v>
      </c>
      <c r="AD138" s="17">
        <v>4</v>
      </c>
      <c r="AE138" s="17">
        <v>91</v>
      </c>
      <c r="AF138" s="17">
        <v>58</v>
      </c>
      <c r="AG138" s="17">
        <v>34595</v>
      </c>
      <c r="AH138" s="17">
        <v>0</v>
      </c>
      <c r="AI138" s="17">
        <v>44527</v>
      </c>
      <c r="AJ138" s="17">
        <v>0</v>
      </c>
      <c r="AK138" s="15">
        <v>1.1000000000000001</v>
      </c>
      <c r="AL138" s="15">
        <v>13.2</v>
      </c>
      <c r="AM138" s="15" t="s">
        <v>346</v>
      </c>
      <c r="AN138" s="15"/>
      <c r="AO138" s="17">
        <v>241</v>
      </c>
      <c r="AP138" s="68">
        <v>41667</v>
      </c>
      <c r="AQ138" s="68">
        <v>33357</v>
      </c>
      <c r="AR138" s="18" t="b">
        <v>0</v>
      </c>
      <c r="AS138" s="15" t="s">
        <v>2333</v>
      </c>
      <c r="AT138" s="17">
        <v>1073</v>
      </c>
      <c r="AU138" s="17">
        <v>0</v>
      </c>
      <c r="AV138" s="17">
        <v>2</v>
      </c>
      <c r="AW138" s="17">
        <v>6</v>
      </c>
      <c r="AX138" s="17">
        <v>16</v>
      </c>
      <c r="AY138" s="17">
        <v>0</v>
      </c>
      <c r="AZ138" s="17">
        <v>0</v>
      </c>
      <c r="BA138" s="17">
        <v>0</v>
      </c>
      <c r="BB138" s="17">
        <v>3</v>
      </c>
      <c r="BC138" s="17">
        <v>0</v>
      </c>
      <c r="BD138" s="17">
        <v>0</v>
      </c>
      <c r="BE138" s="17">
        <v>4</v>
      </c>
      <c r="BF138" s="17">
        <v>185</v>
      </c>
      <c r="BG138" s="15">
        <v>176.2</v>
      </c>
      <c r="BH138" s="15">
        <v>76.599999999999994</v>
      </c>
      <c r="BI138" s="15">
        <v>18</v>
      </c>
      <c r="BJ138" s="15">
        <v>27.1</v>
      </c>
      <c r="BK138" s="17">
        <v>55</v>
      </c>
      <c r="BL138" s="17">
        <v>29</v>
      </c>
      <c r="BM138" s="17">
        <v>15</v>
      </c>
      <c r="BN138" s="17">
        <v>70</v>
      </c>
      <c r="BO138" s="17">
        <v>14</v>
      </c>
      <c r="BP138" s="15">
        <v>0</v>
      </c>
      <c r="BQ138" s="15">
        <v>0.23</v>
      </c>
      <c r="BR138" s="15">
        <v>0.23</v>
      </c>
      <c r="BS138" s="15">
        <v>18.18</v>
      </c>
      <c r="BT138" s="15"/>
      <c r="BU138" s="15"/>
      <c r="BV138" s="15"/>
      <c r="BW138" s="15"/>
      <c r="BX138" s="15"/>
      <c r="BY138" s="15"/>
      <c r="BZ138" s="15"/>
      <c r="CA138" s="17">
        <v>326</v>
      </c>
      <c r="CB138" s="17">
        <v>125</v>
      </c>
      <c r="CC138" s="17">
        <v>332</v>
      </c>
      <c r="CD138" s="17">
        <v>112</v>
      </c>
      <c r="CE138" s="17">
        <v>410</v>
      </c>
      <c r="CF138" s="17">
        <v>150</v>
      </c>
      <c r="CG138" s="17">
        <v>377</v>
      </c>
      <c r="CH138" s="17">
        <v>130</v>
      </c>
      <c r="CI138" s="17">
        <v>0</v>
      </c>
      <c r="CJ138" s="17">
        <v>0</v>
      </c>
      <c r="CK138" s="17">
        <v>0.02</v>
      </c>
      <c r="CL138" s="17">
        <v>0.02</v>
      </c>
      <c r="CM138" s="17">
        <v>1.52</v>
      </c>
      <c r="CN138" s="17">
        <v>1.34</v>
      </c>
      <c r="CO138" s="17">
        <v>529</v>
      </c>
      <c r="CP138" s="17">
        <v>98</v>
      </c>
      <c r="CQ138" s="17">
        <v>30</v>
      </c>
      <c r="CR138" s="17">
        <v>11</v>
      </c>
      <c r="CS138" s="17">
        <v>258</v>
      </c>
      <c r="CT138" s="17">
        <v>99</v>
      </c>
      <c r="CU138" s="17">
        <v>366</v>
      </c>
      <c r="CV138" s="17">
        <v>133</v>
      </c>
      <c r="CW138" s="17">
        <v>1.17</v>
      </c>
      <c r="CX138" s="17">
        <v>0.5</v>
      </c>
      <c r="CY138" s="17">
        <v>5.87</v>
      </c>
      <c r="CZ138" s="15" t="str">
        <f t="shared" si="5"/>
        <v>Adam Smith</v>
      </c>
      <c r="DA138" s="15">
        <f>VLOOKUP(CZ138,[1]FINAL!$A$1:$AP$1000,MATCH("Element No.",[1]FINAL!$A$1:$AP$1,0),0)</f>
        <v>64</v>
      </c>
      <c r="DB138" s="15"/>
      <c r="DC138" s="15"/>
      <c r="DD138" s="15"/>
      <c r="DE138" s="15"/>
      <c r="DF138" s="15"/>
    </row>
    <row r="139" spans="1:110" ht="27.75" thickBot="1">
      <c r="A139" s="18" t="b">
        <v>1</v>
      </c>
      <c r="B139" s="18" t="b">
        <v>0</v>
      </c>
      <c r="C139" s="15"/>
      <c r="D139" s="15"/>
      <c r="E139" s="17">
        <v>494521</v>
      </c>
      <c r="F139" s="17">
        <v>0</v>
      </c>
      <c r="G139" s="17">
        <v>0</v>
      </c>
      <c r="H139" s="17">
        <v>3</v>
      </c>
      <c r="I139" s="17">
        <v>-3</v>
      </c>
      <c r="J139" s="17">
        <v>1</v>
      </c>
      <c r="K139" s="17">
        <v>2</v>
      </c>
      <c r="L139" s="15">
        <v>6.7</v>
      </c>
      <c r="M139" s="15">
        <v>6.5</v>
      </c>
      <c r="N139" s="17">
        <v>6</v>
      </c>
      <c r="O139" s="15" t="s">
        <v>2334</v>
      </c>
      <c r="P139" s="15">
        <v>6.5</v>
      </c>
      <c r="Q139" s="17">
        <f t="shared" si="4"/>
        <v>61</v>
      </c>
      <c r="R139" s="18" t="b">
        <v>0</v>
      </c>
      <c r="S139" s="15"/>
      <c r="T139" s="15"/>
      <c r="U139" s="17">
        <v>48</v>
      </c>
      <c r="V139" s="15" t="s">
        <v>2335</v>
      </c>
      <c r="W139" s="15">
        <v>4.3</v>
      </c>
      <c r="X139" s="18" t="b">
        <v>0</v>
      </c>
      <c r="Y139" s="15" t="s">
        <v>2336</v>
      </c>
      <c r="Z139" s="15">
        <v>5.3</v>
      </c>
      <c r="AA139" s="18" t="b">
        <v>0</v>
      </c>
      <c r="AB139" s="15"/>
      <c r="AC139" s="15" t="s">
        <v>519</v>
      </c>
      <c r="AD139" s="17">
        <v>4</v>
      </c>
      <c r="AE139" s="17">
        <v>91</v>
      </c>
      <c r="AF139" s="17">
        <v>165</v>
      </c>
      <c r="AG139" s="17">
        <v>1226091</v>
      </c>
      <c r="AH139" s="17">
        <v>0</v>
      </c>
      <c r="AI139" s="17">
        <v>637714</v>
      </c>
      <c r="AJ139" s="17">
        <v>0</v>
      </c>
      <c r="AK139" s="15">
        <v>1.4</v>
      </c>
      <c r="AL139" s="15">
        <v>34.4</v>
      </c>
      <c r="AM139" s="15" t="s">
        <v>2336</v>
      </c>
      <c r="AN139" s="15"/>
      <c r="AO139" s="17">
        <v>73</v>
      </c>
      <c r="AP139" s="68">
        <v>45824</v>
      </c>
      <c r="AQ139" s="68">
        <v>37215</v>
      </c>
      <c r="AR139" s="18" t="b">
        <v>0</v>
      </c>
      <c r="AS139" s="15" t="s">
        <v>2337</v>
      </c>
      <c r="AT139" s="17">
        <v>3378</v>
      </c>
      <c r="AU139" s="17">
        <v>1</v>
      </c>
      <c r="AV139" s="17">
        <v>6</v>
      </c>
      <c r="AW139" s="17">
        <v>11</v>
      </c>
      <c r="AX139" s="17">
        <v>51</v>
      </c>
      <c r="AY139" s="17">
        <v>0</v>
      </c>
      <c r="AZ139" s="17">
        <v>0</v>
      </c>
      <c r="BA139" s="17">
        <v>0</v>
      </c>
      <c r="BB139" s="17">
        <v>5</v>
      </c>
      <c r="BC139" s="17">
        <v>0</v>
      </c>
      <c r="BD139" s="17">
        <v>0</v>
      </c>
      <c r="BE139" s="17">
        <v>19</v>
      </c>
      <c r="BF139" s="17">
        <v>607</v>
      </c>
      <c r="BG139" s="15">
        <v>857</v>
      </c>
      <c r="BH139" s="15">
        <v>574.20000000000005</v>
      </c>
      <c r="BI139" s="15">
        <v>194</v>
      </c>
      <c r="BJ139" s="15">
        <v>162.6</v>
      </c>
      <c r="BK139" s="17">
        <v>199</v>
      </c>
      <c r="BL139" s="17">
        <v>188</v>
      </c>
      <c r="BM139" s="17">
        <v>102</v>
      </c>
      <c r="BN139" s="17">
        <v>301</v>
      </c>
      <c r="BO139" s="17">
        <v>38</v>
      </c>
      <c r="BP139" s="15">
        <v>1.35</v>
      </c>
      <c r="BQ139" s="15">
        <v>3.07</v>
      </c>
      <c r="BR139" s="15">
        <v>4.42</v>
      </c>
      <c r="BS139" s="15">
        <v>54.42</v>
      </c>
      <c r="BT139" s="15"/>
      <c r="BU139" s="15"/>
      <c r="BV139" s="15"/>
      <c r="BW139" s="15"/>
      <c r="BX139" s="15"/>
      <c r="BY139" s="15"/>
      <c r="BZ139" s="15"/>
      <c r="CA139" s="17">
        <v>21</v>
      </c>
      <c r="CB139" s="17">
        <v>7</v>
      </c>
      <c r="CC139" s="17">
        <v>42</v>
      </c>
      <c r="CD139" s="17">
        <v>4</v>
      </c>
      <c r="CE139" s="17">
        <v>191</v>
      </c>
      <c r="CF139" s="17">
        <v>49</v>
      </c>
      <c r="CG139" s="17">
        <v>48</v>
      </c>
      <c r="CH139" s="17">
        <v>7</v>
      </c>
      <c r="CI139" s="17">
        <v>0.04</v>
      </c>
      <c r="CJ139" s="17">
        <v>0</v>
      </c>
      <c r="CK139" s="17">
        <v>0.08</v>
      </c>
      <c r="CL139" s="17">
        <v>0.12</v>
      </c>
      <c r="CM139" s="17">
        <v>1.45</v>
      </c>
      <c r="CN139" s="17">
        <v>1.36</v>
      </c>
      <c r="CO139" s="17">
        <v>369</v>
      </c>
      <c r="CP139" s="17">
        <v>63</v>
      </c>
      <c r="CQ139" s="17">
        <v>5</v>
      </c>
      <c r="CR139" s="17">
        <v>2</v>
      </c>
      <c r="CS139" s="17">
        <v>41</v>
      </c>
      <c r="CT139" s="17">
        <v>14</v>
      </c>
      <c r="CU139" s="17">
        <v>73</v>
      </c>
      <c r="CV139" s="17">
        <v>23</v>
      </c>
      <c r="CW139" s="17">
        <v>1.01</v>
      </c>
      <c r="CX139" s="17">
        <v>0.28999999999999998</v>
      </c>
      <c r="CY139" s="17">
        <v>8.02</v>
      </c>
      <c r="CZ139" s="15" t="str">
        <f t="shared" si="5"/>
        <v>Adrien Truffert</v>
      </c>
      <c r="DA139" s="15">
        <f>VLOOKUP(CZ139,[1]FINAL!$A$1:$AP$1000,MATCH("Element No.",[1]FINAL!$A$1:$AP$1,0),0)</f>
        <v>61</v>
      </c>
      <c r="DB139" s="15"/>
      <c r="DC139" s="15"/>
      <c r="DD139" s="15"/>
      <c r="DE139" s="15"/>
      <c r="DF139" s="15"/>
    </row>
    <row r="140" spans="1:110" ht="40.5" thickBot="1">
      <c r="A140" s="18" t="b">
        <v>1</v>
      </c>
      <c r="B140" s="18" t="b">
        <v>0</v>
      </c>
      <c r="C140" s="17">
        <v>100</v>
      </c>
      <c r="D140" s="17">
        <v>100</v>
      </c>
      <c r="E140" s="17">
        <v>541462</v>
      </c>
      <c r="F140" s="17">
        <v>0</v>
      </c>
      <c r="G140" s="17">
        <v>0</v>
      </c>
      <c r="H140" s="17">
        <v>-2</v>
      </c>
      <c r="I140" s="17">
        <v>2</v>
      </c>
      <c r="J140" s="17">
        <v>0</v>
      </c>
      <c r="K140" s="17">
        <v>2</v>
      </c>
      <c r="L140" s="15">
        <v>0</v>
      </c>
      <c r="M140" s="15">
        <v>0</v>
      </c>
      <c r="N140" s="17">
        <v>0</v>
      </c>
      <c r="O140" s="15" t="s">
        <v>1947</v>
      </c>
      <c r="P140" s="15">
        <v>0</v>
      </c>
      <c r="Q140" s="17" t="e">
        <f t="shared" si="4"/>
        <v>#N/A</v>
      </c>
      <c r="R140" s="18" t="b">
        <v>0</v>
      </c>
      <c r="S140" s="15"/>
      <c r="T140" s="15" t="s">
        <v>4754</v>
      </c>
      <c r="U140" s="17">
        <v>38</v>
      </c>
      <c r="V140" s="15" t="s">
        <v>1948</v>
      </c>
      <c r="W140" s="15">
        <v>0</v>
      </c>
      <c r="X140" s="18" t="b">
        <v>0</v>
      </c>
      <c r="Y140" s="15" t="s">
        <v>1949</v>
      </c>
      <c r="Z140" s="15">
        <v>0.2</v>
      </c>
      <c r="AA140" s="18" t="b">
        <v>0</v>
      </c>
      <c r="AB140" s="15"/>
      <c r="AC140" s="15" t="s">
        <v>519</v>
      </c>
      <c r="AD140" s="17">
        <v>4</v>
      </c>
      <c r="AE140" s="17">
        <v>91</v>
      </c>
      <c r="AF140" s="17">
        <v>0</v>
      </c>
      <c r="AG140" s="17">
        <v>16680</v>
      </c>
      <c r="AH140" s="17">
        <v>0</v>
      </c>
      <c r="AI140" s="17">
        <v>34082</v>
      </c>
      <c r="AJ140" s="17">
        <v>0</v>
      </c>
      <c r="AK140" s="15">
        <v>0</v>
      </c>
      <c r="AL140" s="15">
        <v>0</v>
      </c>
      <c r="AM140" s="15" t="s">
        <v>1949</v>
      </c>
      <c r="AN140" s="15"/>
      <c r="AO140" s="17">
        <v>229</v>
      </c>
      <c r="AP140" s="68">
        <v>45660</v>
      </c>
      <c r="AQ140" s="68">
        <v>39007</v>
      </c>
      <c r="AR140" s="18" t="b">
        <v>0</v>
      </c>
      <c r="AS140" s="15" t="s">
        <v>2338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5">
        <v>0</v>
      </c>
      <c r="BH140" s="15">
        <v>0</v>
      </c>
      <c r="BI140" s="15">
        <v>0</v>
      </c>
      <c r="BJ140" s="15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0</v>
      </c>
      <c r="BP140" s="15">
        <v>0</v>
      </c>
      <c r="BQ140" s="15">
        <v>0</v>
      </c>
      <c r="BR140" s="15">
        <v>0</v>
      </c>
      <c r="BS140" s="15">
        <v>0</v>
      </c>
      <c r="BT140" s="15"/>
      <c r="BU140" s="15"/>
      <c r="BV140" s="15"/>
      <c r="BW140" s="15"/>
      <c r="BX140" s="15"/>
      <c r="BY140" s="15"/>
      <c r="BZ140" s="15"/>
      <c r="CA140" s="17">
        <v>543</v>
      </c>
      <c r="CB140" s="17">
        <v>197</v>
      </c>
      <c r="CC140" s="17">
        <v>525</v>
      </c>
      <c r="CD140" s="17">
        <v>196</v>
      </c>
      <c r="CE140" s="17">
        <v>493</v>
      </c>
      <c r="CF140" s="17">
        <v>191</v>
      </c>
      <c r="CG140" s="17">
        <v>546</v>
      </c>
      <c r="CH140" s="17">
        <v>197</v>
      </c>
      <c r="CI140" s="17">
        <v>0</v>
      </c>
      <c r="CJ140" s="17">
        <v>0</v>
      </c>
      <c r="CK140" s="17">
        <v>0</v>
      </c>
      <c r="CL140" s="17">
        <v>0</v>
      </c>
      <c r="CM140" s="17">
        <v>0</v>
      </c>
      <c r="CN140" s="17">
        <v>0</v>
      </c>
      <c r="CO140" s="17">
        <v>823</v>
      </c>
      <c r="CP140" s="17">
        <v>253</v>
      </c>
      <c r="CQ140" s="17">
        <v>423</v>
      </c>
      <c r="CR140" s="17">
        <v>156</v>
      </c>
      <c r="CS140" s="17">
        <v>554</v>
      </c>
      <c r="CT140" s="17">
        <v>197</v>
      </c>
      <c r="CU140" s="17">
        <v>384</v>
      </c>
      <c r="CV140" s="17">
        <v>140</v>
      </c>
      <c r="CW140" s="17">
        <v>0</v>
      </c>
      <c r="CX140" s="17">
        <v>0</v>
      </c>
      <c r="CY140" s="17">
        <v>0</v>
      </c>
      <c r="CZ140" s="15" t="str">
        <f t="shared" si="5"/>
        <v>Matai Akinmboni</v>
      </c>
      <c r="DA140" s="15" t="e">
        <f>VLOOKUP(CZ140,[1]FINAL!$A$1:$AP$1000,MATCH("Element No.",[1]FINAL!$A$1:$AP$1,0),0)</f>
        <v>#N/A</v>
      </c>
      <c r="DB140" s="15"/>
      <c r="DC140" s="15"/>
      <c r="DD140" s="15"/>
      <c r="DE140" s="15"/>
      <c r="DF140" s="15"/>
    </row>
    <row r="141" spans="1:110" ht="27.75" thickBot="1">
      <c r="A141" s="18" t="b">
        <v>1</v>
      </c>
      <c r="B141" s="18" t="b">
        <v>0</v>
      </c>
      <c r="C141" s="15"/>
      <c r="D141" s="15"/>
      <c r="E141" s="17">
        <v>518906</v>
      </c>
      <c r="F141" s="17">
        <v>0</v>
      </c>
      <c r="G141" s="17">
        <v>0</v>
      </c>
      <c r="H141" s="17">
        <v>-2</v>
      </c>
      <c r="I141" s="17">
        <v>2</v>
      </c>
      <c r="J141" s="17">
        <v>0</v>
      </c>
      <c r="K141" s="17">
        <v>2</v>
      </c>
      <c r="L141" s="15">
        <v>0</v>
      </c>
      <c r="M141" s="15">
        <v>0</v>
      </c>
      <c r="N141" s="17">
        <v>0</v>
      </c>
      <c r="O141" s="15" t="s">
        <v>2224</v>
      </c>
      <c r="P141" s="15">
        <v>0</v>
      </c>
      <c r="Q141" s="17" t="e">
        <f t="shared" si="4"/>
        <v>#N/A</v>
      </c>
      <c r="R141" s="18" t="b">
        <v>0</v>
      </c>
      <c r="S141" s="15"/>
      <c r="T141" s="15"/>
      <c r="U141" s="17">
        <v>38</v>
      </c>
      <c r="V141" s="15" t="s">
        <v>2339</v>
      </c>
      <c r="W141" s="15">
        <v>0</v>
      </c>
      <c r="X141" s="18" t="b">
        <v>0</v>
      </c>
      <c r="Y141" s="15" t="s">
        <v>2340</v>
      </c>
      <c r="Z141" s="15">
        <v>0.2</v>
      </c>
      <c r="AA141" s="18" t="b">
        <v>0</v>
      </c>
      <c r="AB141" s="15"/>
      <c r="AC141" s="15" t="s">
        <v>519</v>
      </c>
      <c r="AD141" s="17">
        <v>4</v>
      </c>
      <c r="AE141" s="17">
        <v>91</v>
      </c>
      <c r="AF141" s="17">
        <v>0</v>
      </c>
      <c r="AG141" s="17">
        <v>16969</v>
      </c>
      <c r="AH141" s="17">
        <v>0</v>
      </c>
      <c r="AI141" s="17">
        <v>21996</v>
      </c>
      <c r="AJ141" s="17">
        <v>0</v>
      </c>
      <c r="AK141" s="15">
        <v>0</v>
      </c>
      <c r="AL141" s="15">
        <v>0</v>
      </c>
      <c r="AM141" s="15" t="s">
        <v>2340</v>
      </c>
      <c r="AN141" s="15"/>
      <c r="AO141" s="17">
        <v>244</v>
      </c>
      <c r="AP141" s="68">
        <v>44795</v>
      </c>
      <c r="AQ141" s="68">
        <v>37920</v>
      </c>
      <c r="AR141" s="18" t="b">
        <v>0</v>
      </c>
      <c r="AS141" s="15" t="s">
        <v>2341</v>
      </c>
      <c r="AT141" s="17">
        <v>0</v>
      </c>
      <c r="AU141" s="17">
        <v>0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0</v>
      </c>
      <c r="BG141" s="15">
        <v>0</v>
      </c>
      <c r="BH141" s="15">
        <v>0</v>
      </c>
      <c r="BI141" s="15">
        <v>0</v>
      </c>
      <c r="BJ141" s="15">
        <v>0</v>
      </c>
      <c r="BK141" s="17">
        <v>0</v>
      </c>
      <c r="BL141" s="17">
        <v>0</v>
      </c>
      <c r="BM141" s="17">
        <v>0</v>
      </c>
      <c r="BN141" s="17">
        <v>0</v>
      </c>
      <c r="BO141" s="17">
        <v>0</v>
      </c>
      <c r="BP141" s="15">
        <v>0</v>
      </c>
      <c r="BQ141" s="15">
        <v>0</v>
      </c>
      <c r="BR141" s="15">
        <v>0</v>
      </c>
      <c r="BS141" s="15">
        <v>0</v>
      </c>
      <c r="BT141" s="15"/>
      <c r="BU141" s="15"/>
      <c r="BV141" s="15"/>
      <c r="BW141" s="15"/>
      <c r="BX141" s="15"/>
      <c r="BY141" s="15"/>
      <c r="BZ141" s="15"/>
      <c r="CA141" s="17">
        <v>542</v>
      </c>
      <c r="CB141" s="17">
        <v>196</v>
      </c>
      <c r="CC141" s="17">
        <v>524</v>
      </c>
      <c r="CD141" s="17">
        <v>195</v>
      </c>
      <c r="CE141" s="17">
        <v>492</v>
      </c>
      <c r="CF141" s="17">
        <v>190</v>
      </c>
      <c r="CG141" s="17">
        <v>545</v>
      </c>
      <c r="CH141" s="17">
        <v>196</v>
      </c>
      <c r="CI141" s="17">
        <v>0</v>
      </c>
      <c r="CJ141" s="17">
        <v>0</v>
      </c>
      <c r="CK141" s="17">
        <v>0</v>
      </c>
      <c r="CL141" s="17">
        <v>0</v>
      </c>
      <c r="CM141" s="17">
        <v>0</v>
      </c>
      <c r="CN141" s="17">
        <v>0</v>
      </c>
      <c r="CO141" s="17">
        <v>821</v>
      </c>
      <c r="CP141" s="17">
        <v>251</v>
      </c>
      <c r="CQ141" s="17">
        <v>421</v>
      </c>
      <c r="CR141" s="17">
        <v>154</v>
      </c>
      <c r="CS141" s="17">
        <v>553</v>
      </c>
      <c r="CT141" s="17">
        <v>196</v>
      </c>
      <c r="CU141" s="17">
        <v>399</v>
      </c>
      <c r="CV141" s="17">
        <v>149</v>
      </c>
      <c r="CW141" s="17">
        <v>0</v>
      </c>
      <c r="CX141" s="17">
        <v>0</v>
      </c>
      <c r="CY141" s="17">
        <v>0</v>
      </c>
      <c r="CZ141" s="15" t="str">
        <f t="shared" si="5"/>
        <v>Owen Bevan</v>
      </c>
      <c r="DA141" s="15" t="e">
        <f>VLOOKUP(CZ141,[1]FINAL!$A$1:$AP$1000,MATCH("Element No.",[1]FINAL!$A$1:$AP$1,0),0)</f>
        <v>#N/A</v>
      </c>
      <c r="DB141" s="15"/>
      <c r="DC141" s="15"/>
      <c r="DD141" s="15"/>
      <c r="DE141" s="15"/>
      <c r="DF141" s="15"/>
    </row>
    <row r="142" spans="1:110" ht="17.25" thickBot="1">
      <c r="A142" s="18" t="b">
        <v>1</v>
      </c>
      <c r="B142" s="18" t="b">
        <v>0</v>
      </c>
      <c r="C142" s="15"/>
      <c r="D142" s="15"/>
      <c r="E142" s="17">
        <v>463981</v>
      </c>
      <c r="F142" s="17">
        <v>0</v>
      </c>
      <c r="G142" s="17">
        <v>0</v>
      </c>
      <c r="H142" s="17">
        <v>2</v>
      </c>
      <c r="I142" s="17">
        <v>-2</v>
      </c>
      <c r="J142" s="17">
        <v>0</v>
      </c>
      <c r="K142" s="17">
        <v>2</v>
      </c>
      <c r="L142" s="15">
        <v>5.7</v>
      </c>
      <c r="M142" s="15">
        <v>5</v>
      </c>
      <c r="N142" s="17">
        <v>3</v>
      </c>
      <c r="O142" s="15" t="s">
        <v>279</v>
      </c>
      <c r="P142" s="15">
        <v>5</v>
      </c>
      <c r="Q142" s="17">
        <f t="shared" si="4"/>
        <v>60</v>
      </c>
      <c r="R142" s="18" t="b">
        <v>0</v>
      </c>
      <c r="S142" s="15"/>
      <c r="T142" s="15"/>
      <c r="U142" s="17">
        <v>42</v>
      </c>
      <c r="V142" s="15" t="s">
        <v>618</v>
      </c>
      <c r="W142" s="15">
        <v>3.8</v>
      </c>
      <c r="X142" s="18" t="b">
        <v>0</v>
      </c>
      <c r="Y142" s="15" t="s">
        <v>389</v>
      </c>
      <c r="Z142" s="15">
        <v>7.4</v>
      </c>
      <c r="AA142" s="18" t="b">
        <v>0</v>
      </c>
      <c r="AB142" s="15"/>
      <c r="AC142" s="15" t="s">
        <v>519</v>
      </c>
      <c r="AD142" s="17">
        <v>4</v>
      </c>
      <c r="AE142" s="17">
        <v>91</v>
      </c>
      <c r="AF142" s="17">
        <v>110</v>
      </c>
      <c r="AG142" s="17">
        <v>1442738</v>
      </c>
      <c r="AH142" s="17">
        <v>0</v>
      </c>
      <c r="AI142" s="17">
        <v>588407</v>
      </c>
      <c r="AJ142" s="17">
        <v>0</v>
      </c>
      <c r="AK142" s="15">
        <v>1.2</v>
      </c>
      <c r="AL142" s="15">
        <v>26.2</v>
      </c>
      <c r="AM142" s="15" t="s">
        <v>389</v>
      </c>
      <c r="AN142" s="15"/>
      <c r="AO142" s="17">
        <v>241</v>
      </c>
      <c r="AP142" s="68">
        <v>44566</v>
      </c>
      <c r="AQ142" s="68">
        <v>37266</v>
      </c>
      <c r="AR142" s="18" t="b">
        <v>0</v>
      </c>
      <c r="AS142" s="15" t="s">
        <v>2342</v>
      </c>
      <c r="AT142" s="17">
        <v>2102</v>
      </c>
      <c r="AU142" s="17">
        <v>0</v>
      </c>
      <c r="AV142" s="17">
        <v>3</v>
      </c>
      <c r="AW142" s="17">
        <v>8</v>
      </c>
      <c r="AX142" s="17">
        <v>24</v>
      </c>
      <c r="AY142" s="17">
        <v>2</v>
      </c>
      <c r="AZ142" s="17">
        <v>0</v>
      </c>
      <c r="BA142" s="17">
        <v>0</v>
      </c>
      <c r="BB142" s="17">
        <v>5</v>
      </c>
      <c r="BC142" s="17">
        <v>0</v>
      </c>
      <c r="BD142" s="17">
        <v>0</v>
      </c>
      <c r="BE142" s="17">
        <v>4</v>
      </c>
      <c r="BF142" s="17">
        <v>386</v>
      </c>
      <c r="BG142" s="15">
        <v>579.4</v>
      </c>
      <c r="BH142" s="15">
        <v>161.69999999999999</v>
      </c>
      <c r="BI142" s="15">
        <v>119</v>
      </c>
      <c r="BJ142" s="15">
        <v>86.3</v>
      </c>
      <c r="BK142" s="17">
        <v>221</v>
      </c>
      <c r="BL142" s="17">
        <v>74</v>
      </c>
      <c r="BM142" s="17">
        <v>39</v>
      </c>
      <c r="BN142" s="17">
        <v>260</v>
      </c>
      <c r="BO142" s="17">
        <v>22</v>
      </c>
      <c r="BP142" s="15">
        <v>0.89</v>
      </c>
      <c r="BQ142" s="15">
        <v>1.1599999999999999</v>
      </c>
      <c r="BR142" s="15">
        <v>2.04</v>
      </c>
      <c r="BS142" s="15">
        <v>33.42</v>
      </c>
      <c r="BT142" s="15"/>
      <c r="BU142" s="15"/>
      <c r="BV142" s="15"/>
      <c r="BW142" s="15"/>
      <c r="BX142" s="15"/>
      <c r="BY142" s="15"/>
      <c r="BZ142" s="15"/>
      <c r="CA142" s="17">
        <v>92</v>
      </c>
      <c r="CB142" s="17">
        <v>40</v>
      </c>
      <c r="CC142" s="17">
        <v>233</v>
      </c>
      <c r="CD142" s="17">
        <v>58</v>
      </c>
      <c r="CE142" s="17">
        <v>265</v>
      </c>
      <c r="CF142" s="17">
        <v>72</v>
      </c>
      <c r="CG142" s="17">
        <v>182</v>
      </c>
      <c r="CH142" s="17">
        <v>61</v>
      </c>
      <c r="CI142" s="17">
        <v>0.04</v>
      </c>
      <c r="CJ142" s="17">
        <v>0</v>
      </c>
      <c r="CK142" s="17">
        <v>0.05</v>
      </c>
      <c r="CL142" s="17">
        <v>0.09</v>
      </c>
      <c r="CM142" s="17">
        <v>1.43</v>
      </c>
      <c r="CN142" s="17">
        <v>1.03</v>
      </c>
      <c r="CO142" s="17">
        <v>646</v>
      </c>
      <c r="CP142" s="17">
        <v>146</v>
      </c>
      <c r="CQ142" s="17">
        <v>21</v>
      </c>
      <c r="CR142" s="17">
        <v>7</v>
      </c>
      <c r="CS142" s="17">
        <v>78</v>
      </c>
      <c r="CT142" s="17">
        <v>28</v>
      </c>
      <c r="CU142" s="17">
        <v>58</v>
      </c>
      <c r="CV142" s="17">
        <v>16</v>
      </c>
      <c r="CW142" s="17">
        <v>0.94</v>
      </c>
      <c r="CX142" s="17">
        <v>0.34</v>
      </c>
      <c r="CY142" s="17">
        <v>11.13</v>
      </c>
      <c r="CZ142" s="15" t="str">
        <f t="shared" si="5"/>
        <v>James Hill</v>
      </c>
      <c r="DA142" s="15">
        <f>VLOOKUP(CZ142,[1]FINAL!$A$1:$AP$1000,MATCH("Element No.",[1]FINAL!$A$1:$AP$1,0),0)</f>
        <v>60</v>
      </c>
      <c r="DB142" s="15"/>
      <c r="DC142" s="15"/>
      <c r="DD142" s="15"/>
      <c r="DE142" s="15"/>
      <c r="DF142" s="15"/>
    </row>
    <row r="143" spans="1:110" ht="66" thickBot="1">
      <c r="A143" s="18" t="b">
        <v>1</v>
      </c>
      <c r="B143" s="18" t="b">
        <v>0</v>
      </c>
      <c r="C143" s="17">
        <v>0</v>
      </c>
      <c r="D143" s="17">
        <v>0</v>
      </c>
      <c r="E143" s="17">
        <v>436893</v>
      </c>
      <c r="F143" s="17">
        <v>0</v>
      </c>
      <c r="G143" s="17">
        <v>0</v>
      </c>
      <c r="H143" s="17">
        <v>-2</v>
      </c>
      <c r="I143" s="17">
        <v>2</v>
      </c>
      <c r="J143" s="17">
        <v>0</v>
      </c>
      <c r="K143" s="17">
        <v>2</v>
      </c>
      <c r="L143" s="15">
        <v>0</v>
      </c>
      <c r="M143" s="15">
        <v>0</v>
      </c>
      <c r="N143" s="17">
        <v>0</v>
      </c>
      <c r="O143" s="15" t="s">
        <v>855</v>
      </c>
      <c r="P143" s="15">
        <v>0</v>
      </c>
      <c r="Q143" s="17">
        <f t="shared" si="4"/>
        <v>65</v>
      </c>
      <c r="R143" s="18" t="b">
        <v>0</v>
      </c>
      <c r="S143" s="15" t="s">
        <v>4358</v>
      </c>
      <c r="T143" s="15" t="s">
        <v>4359</v>
      </c>
      <c r="U143" s="17">
        <v>38</v>
      </c>
      <c r="V143" s="15" t="s">
        <v>1616</v>
      </c>
      <c r="W143" s="15">
        <v>0</v>
      </c>
      <c r="X143" s="18" t="b">
        <v>0</v>
      </c>
      <c r="Y143" s="15" t="s">
        <v>1617</v>
      </c>
      <c r="Z143" s="15">
        <v>0.5</v>
      </c>
      <c r="AA143" s="18" t="b">
        <v>0</v>
      </c>
      <c r="AB143" s="15"/>
      <c r="AC143" s="15" t="s">
        <v>3257</v>
      </c>
      <c r="AD143" s="17">
        <v>4</v>
      </c>
      <c r="AE143" s="17">
        <v>91</v>
      </c>
      <c r="AF143" s="17">
        <v>0</v>
      </c>
      <c r="AG143" s="17">
        <v>47440</v>
      </c>
      <c r="AH143" s="17">
        <v>0</v>
      </c>
      <c r="AI143" s="17">
        <v>137203</v>
      </c>
      <c r="AJ143" s="17">
        <v>0</v>
      </c>
      <c r="AK143" s="15">
        <v>0</v>
      </c>
      <c r="AL143" s="15">
        <v>0</v>
      </c>
      <c r="AM143" s="15" t="s">
        <v>1618</v>
      </c>
      <c r="AN143" s="15"/>
      <c r="AO143" s="17">
        <v>139</v>
      </c>
      <c r="AP143" s="68">
        <v>45517</v>
      </c>
      <c r="AQ143" s="68">
        <v>37116</v>
      </c>
      <c r="AR143" s="18" t="b">
        <v>0</v>
      </c>
      <c r="AS143" s="15" t="s">
        <v>2343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5">
        <v>0</v>
      </c>
      <c r="BH143" s="15">
        <v>0</v>
      </c>
      <c r="BI143" s="15">
        <v>0</v>
      </c>
      <c r="BJ143" s="15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0</v>
      </c>
      <c r="BP143" s="15">
        <v>0</v>
      </c>
      <c r="BQ143" s="15">
        <v>0</v>
      </c>
      <c r="BR143" s="15">
        <v>0</v>
      </c>
      <c r="BS143" s="15">
        <v>0</v>
      </c>
      <c r="BT143" s="15"/>
      <c r="BU143" s="15"/>
      <c r="BV143" s="15"/>
      <c r="BW143" s="15"/>
      <c r="BX143" s="15"/>
      <c r="BY143" s="15"/>
      <c r="BZ143" s="15"/>
      <c r="CA143" s="17">
        <v>536</v>
      </c>
      <c r="CB143" s="17">
        <v>191</v>
      </c>
      <c r="CC143" s="17">
        <v>517</v>
      </c>
      <c r="CD143" s="17">
        <v>190</v>
      </c>
      <c r="CE143" s="17">
        <v>485</v>
      </c>
      <c r="CF143" s="17">
        <v>185</v>
      </c>
      <c r="CG143" s="17">
        <v>539</v>
      </c>
      <c r="CH143" s="17">
        <v>191</v>
      </c>
      <c r="CI143" s="17">
        <v>0</v>
      </c>
      <c r="CJ143" s="17">
        <v>0</v>
      </c>
      <c r="CK143" s="17">
        <v>0</v>
      </c>
      <c r="CL143" s="17">
        <v>0</v>
      </c>
      <c r="CM143" s="17">
        <v>0</v>
      </c>
      <c r="CN143" s="17">
        <v>0</v>
      </c>
      <c r="CO143" s="17">
        <v>810</v>
      </c>
      <c r="CP143" s="17">
        <v>242</v>
      </c>
      <c r="CQ143" s="17">
        <v>413</v>
      </c>
      <c r="CR143" s="17">
        <v>148</v>
      </c>
      <c r="CS143" s="17">
        <v>547</v>
      </c>
      <c r="CT143" s="17">
        <v>191</v>
      </c>
      <c r="CU143" s="17">
        <v>275</v>
      </c>
      <c r="CV143" s="17">
        <v>103</v>
      </c>
      <c r="CW143" s="17">
        <v>0</v>
      </c>
      <c r="CX143" s="17">
        <v>0</v>
      </c>
      <c r="CY143" s="17">
        <v>0</v>
      </c>
      <c r="CZ143" s="15" t="str">
        <f t="shared" si="5"/>
        <v>Julián Araujo Zúñiga</v>
      </c>
      <c r="DA143" s="15">
        <f>VLOOKUP(CZ143,[1]FINAL!$A$1:$AP$1000,MATCH("Element No.",[1]FINAL!$A$1:$AP$1,0),0)</f>
        <v>65</v>
      </c>
      <c r="DB143" s="15"/>
      <c r="DC143" s="15"/>
      <c r="DD143" s="15"/>
      <c r="DE143" s="15"/>
      <c r="DF143" s="15"/>
    </row>
    <row r="144" spans="1:110" ht="78.75" thickBot="1">
      <c r="A144" s="18" t="b">
        <v>1</v>
      </c>
      <c r="B144" s="18" t="b">
        <v>0</v>
      </c>
      <c r="C144" s="17">
        <v>0</v>
      </c>
      <c r="D144" s="17">
        <v>0</v>
      </c>
      <c r="E144" s="17">
        <v>223911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2</v>
      </c>
      <c r="L144" s="15">
        <v>0</v>
      </c>
      <c r="M144" s="15">
        <v>0</v>
      </c>
      <c r="N144" s="17">
        <v>0</v>
      </c>
      <c r="O144" s="15" t="s">
        <v>608</v>
      </c>
      <c r="P144" s="15">
        <v>0</v>
      </c>
      <c r="Q144" s="17" t="e">
        <f t="shared" si="4"/>
        <v>#N/A</v>
      </c>
      <c r="R144" s="18" t="b">
        <v>0</v>
      </c>
      <c r="S144" s="15" t="s">
        <v>3810</v>
      </c>
      <c r="T144" s="15" t="s">
        <v>3811</v>
      </c>
      <c r="U144" s="17">
        <v>40</v>
      </c>
      <c r="V144" s="15" t="s">
        <v>609</v>
      </c>
      <c r="W144" s="15">
        <v>0</v>
      </c>
      <c r="X144" s="18" t="b">
        <v>0</v>
      </c>
      <c r="Y144" s="15" t="s">
        <v>365</v>
      </c>
      <c r="Z144" s="15">
        <v>0.1</v>
      </c>
      <c r="AA144" s="18" t="b">
        <v>0</v>
      </c>
      <c r="AB144" s="15"/>
      <c r="AC144" s="15" t="s">
        <v>3257</v>
      </c>
      <c r="AD144" s="17">
        <v>4</v>
      </c>
      <c r="AE144" s="17">
        <v>91</v>
      </c>
      <c r="AF144" s="17">
        <v>0</v>
      </c>
      <c r="AG144" s="17">
        <v>1400</v>
      </c>
      <c r="AH144" s="17">
        <v>0</v>
      </c>
      <c r="AI144" s="17">
        <v>16891</v>
      </c>
      <c r="AJ144" s="17">
        <v>0</v>
      </c>
      <c r="AK144" s="15">
        <v>0</v>
      </c>
      <c r="AL144" s="15">
        <v>0</v>
      </c>
      <c r="AM144" s="15" t="s">
        <v>365</v>
      </c>
      <c r="AN144" s="15"/>
      <c r="AO144" s="17">
        <v>244</v>
      </c>
      <c r="AP144" s="68">
        <v>43487</v>
      </c>
      <c r="AQ144" s="68">
        <v>35739</v>
      </c>
      <c r="AR144" s="18" t="b">
        <v>0</v>
      </c>
      <c r="AS144" s="15" t="s">
        <v>2344</v>
      </c>
      <c r="AT144" s="17">
        <v>0</v>
      </c>
      <c r="AU144" s="17">
        <v>0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5">
        <v>0</v>
      </c>
      <c r="BH144" s="15">
        <v>0</v>
      </c>
      <c r="BI144" s="15">
        <v>0</v>
      </c>
      <c r="BJ144" s="15">
        <v>0</v>
      </c>
      <c r="BK144" s="17">
        <v>0</v>
      </c>
      <c r="BL144" s="17">
        <v>0</v>
      </c>
      <c r="BM144" s="17">
        <v>0</v>
      </c>
      <c r="BN144" s="17">
        <v>0</v>
      </c>
      <c r="BO144" s="17">
        <v>0</v>
      </c>
      <c r="BP144" s="15">
        <v>0</v>
      </c>
      <c r="BQ144" s="15">
        <v>0</v>
      </c>
      <c r="BR144" s="15">
        <v>0</v>
      </c>
      <c r="BS144" s="15">
        <v>0</v>
      </c>
      <c r="BT144" s="15"/>
      <c r="BU144" s="15"/>
      <c r="BV144" s="15"/>
      <c r="BW144" s="15"/>
      <c r="BX144" s="15"/>
      <c r="BY144" s="15"/>
      <c r="BZ144" s="15"/>
      <c r="CA144" s="17">
        <v>587</v>
      </c>
      <c r="CB144" s="17">
        <v>216</v>
      </c>
      <c r="CC144" s="17">
        <v>578</v>
      </c>
      <c r="CD144" s="17">
        <v>215</v>
      </c>
      <c r="CE144" s="17">
        <v>547</v>
      </c>
      <c r="CF144" s="17">
        <v>211</v>
      </c>
      <c r="CG144" s="17">
        <v>590</v>
      </c>
      <c r="CH144" s="17">
        <v>216</v>
      </c>
      <c r="CI144" s="17">
        <v>0</v>
      </c>
      <c r="CJ144" s="17">
        <v>0</v>
      </c>
      <c r="CK144" s="17">
        <v>0</v>
      </c>
      <c r="CL144" s="17">
        <v>0</v>
      </c>
      <c r="CM144" s="17">
        <v>0</v>
      </c>
      <c r="CN144" s="17">
        <v>0</v>
      </c>
      <c r="CO144" s="17">
        <v>688</v>
      </c>
      <c r="CP144" s="17">
        <v>169</v>
      </c>
      <c r="CQ144" s="17">
        <v>475</v>
      </c>
      <c r="CR144" s="17">
        <v>180</v>
      </c>
      <c r="CS144" s="17">
        <v>598</v>
      </c>
      <c r="CT144" s="17">
        <v>216</v>
      </c>
      <c r="CU144" s="17">
        <v>553</v>
      </c>
      <c r="CV144" s="17">
        <v>197</v>
      </c>
      <c r="CW144" s="17">
        <v>0</v>
      </c>
      <c r="CX144" s="17">
        <v>0</v>
      </c>
      <c r="CY144" s="17">
        <v>0</v>
      </c>
      <c r="CZ144" s="15" t="str">
        <f t="shared" si="5"/>
        <v>Chris Mepham</v>
      </c>
      <c r="DA144" s="15" t="e">
        <f>VLOOKUP(CZ144,[1]FINAL!$A$1:$AP$1000,MATCH("Element No.",[1]FINAL!$A$1:$AP$1,0),0)</f>
        <v>#N/A</v>
      </c>
      <c r="DB144" s="15"/>
      <c r="DC144" s="15"/>
      <c r="DD144" s="15"/>
      <c r="DE144" s="15"/>
      <c r="DF144" s="15"/>
    </row>
    <row r="145" spans="1:110" ht="40.5" thickBot="1">
      <c r="A145" s="18" t="b">
        <v>1</v>
      </c>
      <c r="B145" s="18" t="b">
        <v>0</v>
      </c>
      <c r="C145" s="17">
        <v>100</v>
      </c>
      <c r="D145" s="17">
        <v>100</v>
      </c>
      <c r="E145" s="17">
        <v>575901</v>
      </c>
      <c r="F145" s="17">
        <v>0</v>
      </c>
      <c r="G145" s="17">
        <v>0</v>
      </c>
      <c r="H145" s="17">
        <v>-1</v>
      </c>
      <c r="I145" s="17">
        <v>1</v>
      </c>
      <c r="J145" s="17">
        <v>0</v>
      </c>
      <c r="K145" s="17">
        <v>2</v>
      </c>
      <c r="L145" s="15">
        <v>0</v>
      </c>
      <c r="M145" s="15">
        <v>0</v>
      </c>
      <c r="N145" s="17">
        <v>0</v>
      </c>
      <c r="O145" s="15" t="s">
        <v>685</v>
      </c>
      <c r="P145" s="15">
        <v>0</v>
      </c>
      <c r="Q145" s="17">
        <f t="shared" si="4"/>
        <v>66</v>
      </c>
      <c r="R145" s="18" t="b">
        <v>0</v>
      </c>
      <c r="S145" s="15"/>
      <c r="T145" s="15" t="s">
        <v>4548</v>
      </c>
      <c r="U145" s="17">
        <v>39</v>
      </c>
      <c r="V145" s="15" t="s">
        <v>1950</v>
      </c>
      <c r="W145" s="15">
        <v>1</v>
      </c>
      <c r="X145" s="18" t="b">
        <v>0</v>
      </c>
      <c r="Y145" s="15" t="s">
        <v>2345</v>
      </c>
      <c r="Z145" s="15">
        <v>0.2</v>
      </c>
      <c r="AA145" s="18" t="b">
        <v>0</v>
      </c>
      <c r="AB145" s="15"/>
      <c r="AC145" s="15" t="s">
        <v>519</v>
      </c>
      <c r="AD145" s="17">
        <v>4</v>
      </c>
      <c r="AE145" s="17">
        <v>91</v>
      </c>
      <c r="AF145" s="17">
        <v>3</v>
      </c>
      <c r="AG145" s="17">
        <v>18486</v>
      </c>
      <c r="AH145" s="17">
        <v>0</v>
      </c>
      <c r="AI145" s="17">
        <v>34789</v>
      </c>
      <c r="AJ145" s="17">
        <v>0</v>
      </c>
      <c r="AK145" s="15">
        <v>0</v>
      </c>
      <c r="AL145" s="15">
        <v>0.8</v>
      </c>
      <c r="AM145" s="15" t="s">
        <v>1800</v>
      </c>
      <c r="AN145" s="15"/>
      <c r="AO145" s="17">
        <v>10</v>
      </c>
      <c r="AP145" s="68">
        <v>45664</v>
      </c>
      <c r="AQ145" s="68">
        <v>38399</v>
      </c>
      <c r="AR145" s="18" t="b">
        <v>0</v>
      </c>
      <c r="AS145" s="15" t="s">
        <v>2346</v>
      </c>
      <c r="AT145" s="17">
        <v>34</v>
      </c>
      <c r="AU145" s="17">
        <v>0</v>
      </c>
      <c r="AV145" s="17">
        <v>0</v>
      </c>
      <c r="AW145" s="17">
        <v>0</v>
      </c>
      <c r="AX145" s="17">
        <v>2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2</v>
      </c>
      <c r="BG145" s="15">
        <v>1.8</v>
      </c>
      <c r="BH145" s="15">
        <v>2.5</v>
      </c>
      <c r="BI145" s="15">
        <v>2</v>
      </c>
      <c r="BJ145" s="15">
        <v>0.6</v>
      </c>
      <c r="BK145" s="17">
        <v>0</v>
      </c>
      <c r="BL145" s="17">
        <v>4</v>
      </c>
      <c r="BM145" s="17">
        <v>1</v>
      </c>
      <c r="BN145" s="17">
        <v>1</v>
      </c>
      <c r="BO145" s="17">
        <v>0</v>
      </c>
      <c r="BP145" s="15">
        <v>0</v>
      </c>
      <c r="BQ145" s="15">
        <v>0</v>
      </c>
      <c r="BR145" s="15">
        <v>0</v>
      </c>
      <c r="BS145" s="15">
        <v>1.62</v>
      </c>
      <c r="BT145" s="15"/>
      <c r="BU145" s="15"/>
      <c r="BV145" s="15"/>
      <c r="BW145" s="15"/>
      <c r="BX145" s="15"/>
      <c r="BY145" s="15"/>
      <c r="BZ145" s="15"/>
      <c r="CA145" s="17">
        <v>513</v>
      </c>
      <c r="CB145" s="17">
        <v>180</v>
      </c>
      <c r="CC145" s="17">
        <v>474</v>
      </c>
      <c r="CD145" s="17">
        <v>171</v>
      </c>
      <c r="CE145" s="17">
        <v>455</v>
      </c>
      <c r="CF145" s="17">
        <v>170</v>
      </c>
      <c r="CG145" s="17">
        <v>510</v>
      </c>
      <c r="CH145" s="17">
        <v>178</v>
      </c>
      <c r="CI145" s="17">
        <v>0</v>
      </c>
      <c r="CJ145" s="17">
        <v>0</v>
      </c>
      <c r="CK145" s="17">
        <v>0</v>
      </c>
      <c r="CL145" s="17">
        <v>0</v>
      </c>
      <c r="CM145" s="17">
        <v>4.29</v>
      </c>
      <c r="CN145" s="17">
        <v>5.29</v>
      </c>
      <c r="CO145" s="17">
        <v>797</v>
      </c>
      <c r="CP145" s="17">
        <v>231</v>
      </c>
      <c r="CQ145" s="17">
        <v>460</v>
      </c>
      <c r="CR145" s="17">
        <v>171</v>
      </c>
      <c r="CS145" s="17">
        <v>468</v>
      </c>
      <c r="CT145" s="17">
        <v>169</v>
      </c>
      <c r="CU145" s="17">
        <v>388</v>
      </c>
      <c r="CV145" s="17">
        <v>141</v>
      </c>
      <c r="CW145" s="17">
        <v>0</v>
      </c>
      <c r="CX145" s="17">
        <v>0</v>
      </c>
      <c r="CY145" s="17">
        <v>2.65</v>
      </c>
      <c r="CZ145" s="15" t="str">
        <f t="shared" si="5"/>
        <v>Julio Soler Barreto</v>
      </c>
      <c r="DA145" s="15">
        <f>VLOOKUP(CZ145,[1]FINAL!$A$1:$AP$1000,MATCH("Element No.",[1]FINAL!$A$1:$AP$1,0),0)</f>
        <v>66</v>
      </c>
      <c r="DB145" s="15"/>
      <c r="DC145" s="15"/>
      <c r="DD145" s="15"/>
      <c r="DE145" s="15"/>
      <c r="DF145" s="15"/>
    </row>
    <row r="146" spans="1:110" ht="40.5" thickBot="1">
      <c r="A146" s="18" t="b">
        <v>1</v>
      </c>
      <c r="B146" s="18" t="b">
        <v>0</v>
      </c>
      <c r="C146" s="17">
        <v>100</v>
      </c>
      <c r="D146" s="17">
        <v>100</v>
      </c>
      <c r="E146" s="17">
        <v>222683</v>
      </c>
      <c r="F146" s="17">
        <v>0</v>
      </c>
      <c r="G146" s="17">
        <v>0</v>
      </c>
      <c r="H146" s="17">
        <v>-1</v>
      </c>
      <c r="I146" s="17">
        <v>1</v>
      </c>
      <c r="J146" s="17">
        <v>0</v>
      </c>
      <c r="K146" s="17">
        <v>3</v>
      </c>
      <c r="L146" s="15">
        <v>0</v>
      </c>
      <c r="M146" s="15">
        <v>0.2</v>
      </c>
      <c r="N146" s="17">
        <v>1</v>
      </c>
      <c r="O146" s="15" t="s">
        <v>332</v>
      </c>
      <c r="P146" s="15">
        <v>0.2</v>
      </c>
      <c r="Q146" s="17">
        <f t="shared" si="4"/>
        <v>70</v>
      </c>
      <c r="R146" s="18" t="b">
        <v>0</v>
      </c>
      <c r="S146" s="15"/>
      <c r="T146" s="15" t="s">
        <v>4416</v>
      </c>
      <c r="U146" s="17">
        <v>69</v>
      </c>
      <c r="V146" s="15" t="s">
        <v>1115</v>
      </c>
      <c r="W146" s="15">
        <v>2</v>
      </c>
      <c r="X146" s="18" t="b">
        <v>0</v>
      </c>
      <c r="Y146" s="15" t="s">
        <v>1116</v>
      </c>
      <c r="Z146" s="15">
        <v>0.6</v>
      </c>
      <c r="AA146" s="18" t="b">
        <v>0</v>
      </c>
      <c r="AB146" s="15"/>
      <c r="AC146" s="15" t="s">
        <v>519</v>
      </c>
      <c r="AD146" s="17">
        <v>4</v>
      </c>
      <c r="AE146" s="17">
        <v>91</v>
      </c>
      <c r="AF146" s="17">
        <v>41</v>
      </c>
      <c r="AG146" s="17">
        <v>197524</v>
      </c>
      <c r="AH146" s="17">
        <v>0</v>
      </c>
      <c r="AI146" s="17">
        <v>254152</v>
      </c>
      <c r="AJ146" s="17">
        <v>0</v>
      </c>
      <c r="AK146" s="15">
        <v>0</v>
      </c>
      <c r="AL146" s="15">
        <v>5.9</v>
      </c>
      <c r="AM146" s="15" t="s">
        <v>1116</v>
      </c>
      <c r="AN146" s="15"/>
      <c r="AO146" s="17">
        <v>152</v>
      </c>
      <c r="AP146" s="68">
        <v>45108</v>
      </c>
      <c r="AQ146" s="68">
        <v>36285</v>
      </c>
      <c r="AR146" s="18" t="b">
        <v>0</v>
      </c>
      <c r="AS146" s="15" t="s">
        <v>2347</v>
      </c>
      <c r="AT146" s="17">
        <v>945</v>
      </c>
      <c r="AU146" s="17">
        <v>2</v>
      </c>
      <c r="AV146" s="17">
        <v>0</v>
      </c>
      <c r="AW146" s="17">
        <v>4</v>
      </c>
      <c r="AX146" s="17">
        <v>19</v>
      </c>
      <c r="AY146" s="17">
        <v>0</v>
      </c>
      <c r="AZ146" s="17">
        <v>0</v>
      </c>
      <c r="BA146" s="17">
        <v>0</v>
      </c>
      <c r="BB146" s="17">
        <v>5</v>
      </c>
      <c r="BC146" s="17">
        <v>0</v>
      </c>
      <c r="BD146" s="17">
        <v>0</v>
      </c>
      <c r="BE146" s="17">
        <v>3</v>
      </c>
      <c r="BF146" s="17">
        <v>147</v>
      </c>
      <c r="BG146" s="15">
        <v>148</v>
      </c>
      <c r="BH146" s="15">
        <v>305.10000000000002</v>
      </c>
      <c r="BI146" s="15">
        <v>135</v>
      </c>
      <c r="BJ146" s="15">
        <v>58.8</v>
      </c>
      <c r="BK146" s="17">
        <v>9</v>
      </c>
      <c r="BL146" s="17">
        <v>46</v>
      </c>
      <c r="BM146" s="17">
        <v>10</v>
      </c>
      <c r="BN146" s="17">
        <v>65</v>
      </c>
      <c r="BO146" s="17">
        <v>10</v>
      </c>
      <c r="BP146" s="15">
        <v>2.31</v>
      </c>
      <c r="BQ146" s="15">
        <v>1.55</v>
      </c>
      <c r="BR146" s="15">
        <v>3.86</v>
      </c>
      <c r="BS146" s="15">
        <v>17.96</v>
      </c>
      <c r="BT146" s="15"/>
      <c r="BU146" s="15"/>
      <c r="BV146" s="17">
        <v>3</v>
      </c>
      <c r="BW146" s="15"/>
      <c r="BX146" s="17">
        <v>1</v>
      </c>
      <c r="BY146" s="15"/>
      <c r="BZ146" s="15"/>
      <c r="CA146" s="17">
        <v>348</v>
      </c>
      <c r="CB146" s="17">
        <v>157</v>
      </c>
      <c r="CC146" s="17">
        <v>145</v>
      </c>
      <c r="CD146" s="17">
        <v>96</v>
      </c>
      <c r="CE146" s="17">
        <v>246</v>
      </c>
      <c r="CF146" s="17">
        <v>137</v>
      </c>
      <c r="CG146" s="17">
        <v>272</v>
      </c>
      <c r="CH146" s="17">
        <v>137</v>
      </c>
      <c r="CI146" s="17">
        <v>0.22</v>
      </c>
      <c r="CJ146" s="17">
        <v>0</v>
      </c>
      <c r="CK146" s="17">
        <v>0.15</v>
      </c>
      <c r="CL146" s="17">
        <v>0.37</v>
      </c>
      <c r="CM146" s="17">
        <v>1.71</v>
      </c>
      <c r="CN146" s="17">
        <v>1.81</v>
      </c>
      <c r="CO146" s="17">
        <v>39</v>
      </c>
      <c r="CP146" s="17">
        <v>24</v>
      </c>
      <c r="CQ146" s="17">
        <v>398</v>
      </c>
      <c r="CR146" s="17">
        <v>182</v>
      </c>
      <c r="CS146" s="17">
        <v>358</v>
      </c>
      <c r="CT146" s="17">
        <v>153</v>
      </c>
      <c r="CU146" s="17">
        <v>245</v>
      </c>
      <c r="CV146" s="17">
        <v>86</v>
      </c>
      <c r="CW146" s="17">
        <v>0.95</v>
      </c>
      <c r="CX146" s="17">
        <v>0.38</v>
      </c>
      <c r="CY146" s="17">
        <v>6.19</v>
      </c>
      <c r="CZ146" s="15" t="str">
        <f t="shared" si="5"/>
        <v>Justin Kluivert</v>
      </c>
      <c r="DA146" s="15">
        <f>VLOOKUP(CZ146,[1]FINAL!$A$1:$AP$1000,MATCH("Element No.",[1]FINAL!$A$1:$AP$1,0),0)</f>
        <v>70</v>
      </c>
      <c r="DB146" s="15"/>
      <c r="DC146" s="15"/>
      <c r="DD146" s="15"/>
      <c r="DE146" s="15"/>
      <c r="DF146" s="15"/>
    </row>
    <row r="147" spans="1:110" ht="40.5" thickBot="1">
      <c r="A147" s="18" t="b">
        <v>1</v>
      </c>
      <c r="B147" s="18" t="b">
        <v>0</v>
      </c>
      <c r="C147" s="17">
        <v>100</v>
      </c>
      <c r="D147" s="17">
        <v>100</v>
      </c>
      <c r="E147" s="17">
        <v>201658</v>
      </c>
      <c r="F147" s="17">
        <v>0</v>
      </c>
      <c r="G147" s="17">
        <v>0</v>
      </c>
      <c r="H147" s="17">
        <v>-2</v>
      </c>
      <c r="I147" s="17">
        <v>2</v>
      </c>
      <c r="J147" s="17">
        <v>3</v>
      </c>
      <c r="K147" s="17">
        <v>3</v>
      </c>
      <c r="L147" s="15">
        <v>2.2999999999999998</v>
      </c>
      <c r="M147" s="15">
        <v>4.2</v>
      </c>
      <c r="N147" s="17">
        <v>10</v>
      </c>
      <c r="O147" s="15" t="s">
        <v>551</v>
      </c>
      <c r="P147" s="15">
        <v>4.2</v>
      </c>
      <c r="Q147" s="17">
        <f t="shared" si="4"/>
        <v>68</v>
      </c>
      <c r="R147" s="18" t="b">
        <v>0</v>
      </c>
      <c r="S147" s="15"/>
      <c r="T147" s="15" t="s">
        <v>4458</v>
      </c>
      <c r="U147" s="17">
        <v>53</v>
      </c>
      <c r="V147" s="15" t="s">
        <v>617</v>
      </c>
      <c r="W147" s="15">
        <v>4</v>
      </c>
      <c r="X147" s="18" t="b">
        <v>0</v>
      </c>
      <c r="Y147" s="15" t="s">
        <v>321</v>
      </c>
      <c r="Z147" s="15">
        <v>4.2</v>
      </c>
      <c r="AA147" s="18" t="b">
        <v>0</v>
      </c>
      <c r="AB147" s="15"/>
      <c r="AC147" s="15" t="s">
        <v>519</v>
      </c>
      <c r="AD147" s="17">
        <v>4</v>
      </c>
      <c r="AE147" s="17">
        <v>91</v>
      </c>
      <c r="AF147" s="17">
        <v>137</v>
      </c>
      <c r="AG147" s="17">
        <v>1646857</v>
      </c>
      <c r="AH147" s="17">
        <v>0</v>
      </c>
      <c r="AI147" s="17">
        <v>1190309</v>
      </c>
      <c r="AJ147" s="17">
        <v>0</v>
      </c>
      <c r="AK147" s="15">
        <v>0.8</v>
      </c>
      <c r="AL147" s="15">
        <v>25.8</v>
      </c>
      <c r="AM147" s="15" t="s">
        <v>321</v>
      </c>
      <c r="AN147" s="15"/>
      <c r="AO147" s="17">
        <v>241</v>
      </c>
      <c r="AP147" s="68">
        <v>44774</v>
      </c>
      <c r="AQ147" s="68">
        <v>36241</v>
      </c>
      <c r="AR147" s="18" t="b">
        <v>0</v>
      </c>
      <c r="AS147" s="15" t="s">
        <v>2350</v>
      </c>
      <c r="AT147" s="17">
        <v>2732</v>
      </c>
      <c r="AU147" s="17">
        <v>7</v>
      </c>
      <c r="AV147" s="17">
        <v>4</v>
      </c>
      <c r="AW147" s="17">
        <v>11</v>
      </c>
      <c r="AX147" s="17">
        <v>44</v>
      </c>
      <c r="AY147" s="17">
        <v>0</v>
      </c>
      <c r="AZ147" s="17">
        <v>0</v>
      </c>
      <c r="BA147" s="17">
        <v>0</v>
      </c>
      <c r="BB147" s="17">
        <v>6</v>
      </c>
      <c r="BC147" s="17">
        <v>0</v>
      </c>
      <c r="BD147" s="17">
        <v>0</v>
      </c>
      <c r="BE147" s="17">
        <v>14</v>
      </c>
      <c r="BF147" s="17">
        <v>552</v>
      </c>
      <c r="BG147" s="15">
        <v>656.8</v>
      </c>
      <c r="BH147" s="15">
        <v>816.6</v>
      </c>
      <c r="BI147" s="15">
        <v>605</v>
      </c>
      <c r="BJ147" s="15">
        <v>207.9</v>
      </c>
      <c r="BK147" s="17">
        <v>62</v>
      </c>
      <c r="BL147" s="17">
        <v>150</v>
      </c>
      <c r="BM147" s="17">
        <v>39</v>
      </c>
      <c r="BN147" s="17">
        <v>251</v>
      </c>
      <c r="BO147" s="17">
        <v>31</v>
      </c>
      <c r="BP147" s="15">
        <v>9.06</v>
      </c>
      <c r="BQ147" s="15">
        <v>4.5999999999999996</v>
      </c>
      <c r="BR147" s="15">
        <v>13.66</v>
      </c>
      <c r="BS147" s="15">
        <v>41.06</v>
      </c>
      <c r="BT147" s="17">
        <v>2</v>
      </c>
      <c r="BU147" s="15"/>
      <c r="BV147" s="17">
        <v>2</v>
      </c>
      <c r="BW147" s="15"/>
      <c r="BX147" s="17">
        <v>4</v>
      </c>
      <c r="BY147" s="15"/>
      <c r="BZ147" s="15"/>
      <c r="CA147" s="17">
        <v>65</v>
      </c>
      <c r="CB147" s="17">
        <v>18</v>
      </c>
      <c r="CC147" s="17">
        <v>15</v>
      </c>
      <c r="CD147" s="17">
        <v>14</v>
      </c>
      <c r="CE147" s="17">
        <v>34</v>
      </c>
      <c r="CF147" s="17">
        <v>18</v>
      </c>
      <c r="CG147" s="17">
        <v>20</v>
      </c>
      <c r="CH147" s="17">
        <v>15</v>
      </c>
      <c r="CI147" s="17">
        <v>0.3</v>
      </c>
      <c r="CJ147" s="17">
        <v>0</v>
      </c>
      <c r="CK147" s="17">
        <v>0.15</v>
      </c>
      <c r="CL147" s="17">
        <v>0.45</v>
      </c>
      <c r="CM147" s="17">
        <v>1.35</v>
      </c>
      <c r="CN147" s="17">
        <v>1.45</v>
      </c>
      <c r="CO147" s="17">
        <v>183</v>
      </c>
      <c r="CP147" s="17">
        <v>116</v>
      </c>
      <c r="CQ147" s="17">
        <v>60</v>
      </c>
      <c r="CR147" s="17">
        <v>25</v>
      </c>
      <c r="CS147" s="17">
        <v>59</v>
      </c>
      <c r="CT147" s="17">
        <v>27</v>
      </c>
      <c r="CU147" s="17">
        <v>88</v>
      </c>
      <c r="CV147" s="17">
        <v>29</v>
      </c>
      <c r="CW147" s="17">
        <v>1.02</v>
      </c>
      <c r="CX147" s="17">
        <v>0.36</v>
      </c>
      <c r="CY147" s="17">
        <v>8.27</v>
      </c>
      <c r="CZ147" s="15" t="str">
        <f t="shared" si="5"/>
        <v>Marcus Tavernier</v>
      </c>
      <c r="DA147" s="15">
        <f>VLOOKUP(CZ147,[1]FINAL!$A$1:$AP$1000,MATCH("Element No.",[1]FINAL!$A$1:$AP$1,0),0)</f>
        <v>68</v>
      </c>
      <c r="DB147" s="15"/>
      <c r="DC147" s="15"/>
      <c r="DD147" s="15"/>
      <c r="DE147" s="15"/>
      <c r="DF147" s="15"/>
    </row>
    <row r="148" spans="1:110" ht="40.5" thickBot="1">
      <c r="A148" s="18" t="b">
        <v>1</v>
      </c>
      <c r="B148" s="18" t="b">
        <v>0</v>
      </c>
      <c r="C148" s="17">
        <v>100</v>
      </c>
      <c r="D148" s="17">
        <v>100</v>
      </c>
      <c r="E148" s="17">
        <v>200785</v>
      </c>
      <c r="F148" s="17">
        <v>0</v>
      </c>
      <c r="G148" s="17">
        <v>0</v>
      </c>
      <c r="H148" s="17">
        <v>-1</v>
      </c>
      <c r="I148" s="17">
        <v>1</v>
      </c>
      <c r="J148" s="17">
        <v>0</v>
      </c>
      <c r="K148" s="17">
        <v>3</v>
      </c>
      <c r="L148" s="15">
        <v>2.2999999999999998</v>
      </c>
      <c r="M148" s="15">
        <v>2.8</v>
      </c>
      <c r="N148" s="17">
        <v>4</v>
      </c>
      <c r="O148" s="15" t="s">
        <v>1226</v>
      </c>
      <c r="P148" s="15">
        <v>2.8</v>
      </c>
      <c r="Q148" s="17">
        <f t="shared" si="4"/>
        <v>73</v>
      </c>
      <c r="R148" s="18" t="b">
        <v>0</v>
      </c>
      <c r="S148" s="15"/>
      <c r="T148" s="15" t="s">
        <v>4830</v>
      </c>
      <c r="U148" s="17">
        <v>49</v>
      </c>
      <c r="V148" s="15" t="s">
        <v>1317</v>
      </c>
      <c r="W148" s="15">
        <v>3.1</v>
      </c>
      <c r="X148" s="18" t="b">
        <v>0</v>
      </c>
      <c r="Y148" s="15" t="s">
        <v>1318</v>
      </c>
      <c r="Z148" s="15">
        <v>0.3</v>
      </c>
      <c r="AA148" s="18" t="b">
        <v>0</v>
      </c>
      <c r="AB148" s="15"/>
      <c r="AC148" s="15" t="s">
        <v>519</v>
      </c>
      <c r="AD148" s="17">
        <v>4</v>
      </c>
      <c r="AE148" s="17">
        <v>91</v>
      </c>
      <c r="AF148" s="17">
        <v>77</v>
      </c>
      <c r="AG148" s="17">
        <v>83628</v>
      </c>
      <c r="AH148" s="17">
        <v>0</v>
      </c>
      <c r="AI148" s="17">
        <v>96729</v>
      </c>
      <c r="AJ148" s="17">
        <v>0</v>
      </c>
      <c r="AK148" s="15">
        <v>0.6</v>
      </c>
      <c r="AL148" s="15">
        <v>15.7</v>
      </c>
      <c r="AM148" s="15" t="s">
        <v>1318</v>
      </c>
      <c r="AN148" s="15"/>
      <c r="AO148" s="17">
        <v>229</v>
      </c>
      <c r="AP148" s="68">
        <v>45158</v>
      </c>
      <c r="AQ148" s="68">
        <v>36205</v>
      </c>
      <c r="AR148" s="18" t="b">
        <v>0</v>
      </c>
      <c r="AS148" s="15" t="s">
        <v>2351</v>
      </c>
      <c r="AT148" s="17">
        <v>1769</v>
      </c>
      <c r="AU148" s="17">
        <v>2</v>
      </c>
      <c r="AV148" s="17">
        <v>2</v>
      </c>
      <c r="AW148" s="17">
        <v>7</v>
      </c>
      <c r="AX148" s="17">
        <v>28</v>
      </c>
      <c r="AY148" s="17">
        <v>0</v>
      </c>
      <c r="AZ148" s="17">
        <v>0</v>
      </c>
      <c r="BA148" s="17">
        <v>0</v>
      </c>
      <c r="BB148" s="17">
        <v>8</v>
      </c>
      <c r="BC148" s="17">
        <v>0</v>
      </c>
      <c r="BD148" s="17">
        <v>0</v>
      </c>
      <c r="BE148" s="17">
        <v>3</v>
      </c>
      <c r="BF148" s="17">
        <v>346</v>
      </c>
      <c r="BG148" s="15">
        <v>387</v>
      </c>
      <c r="BH148" s="15">
        <v>158.19999999999999</v>
      </c>
      <c r="BI148" s="15">
        <v>115</v>
      </c>
      <c r="BJ148" s="15">
        <v>66.3</v>
      </c>
      <c r="BK148" s="17">
        <v>83</v>
      </c>
      <c r="BL148" s="17">
        <v>96</v>
      </c>
      <c r="BM148" s="17">
        <v>53</v>
      </c>
      <c r="BN148" s="17">
        <v>232</v>
      </c>
      <c r="BO148" s="17">
        <v>21</v>
      </c>
      <c r="BP148" s="15">
        <v>0.63</v>
      </c>
      <c r="BQ148" s="15">
        <v>0.63</v>
      </c>
      <c r="BR148" s="15">
        <v>1.26</v>
      </c>
      <c r="BS148" s="15">
        <v>27.18</v>
      </c>
      <c r="BT148" s="15"/>
      <c r="BU148" s="15"/>
      <c r="BV148" s="15"/>
      <c r="BW148" s="15"/>
      <c r="BX148" s="15"/>
      <c r="BY148" s="15"/>
      <c r="BZ148" s="15"/>
      <c r="CA148" s="17">
        <v>189</v>
      </c>
      <c r="CB148" s="17">
        <v>74</v>
      </c>
      <c r="CC148" s="17">
        <v>243</v>
      </c>
      <c r="CD148" s="17">
        <v>154</v>
      </c>
      <c r="CE148" s="17">
        <v>272</v>
      </c>
      <c r="CF148" s="17">
        <v>147</v>
      </c>
      <c r="CG148" s="17">
        <v>248</v>
      </c>
      <c r="CH148" s="17">
        <v>122</v>
      </c>
      <c r="CI148" s="17">
        <v>0.03</v>
      </c>
      <c r="CJ148" s="17">
        <v>0</v>
      </c>
      <c r="CK148" s="17">
        <v>0.03</v>
      </c>
      <c r="CL148" s="17">
        <v>0.06</v>
      </c>
      <c r="CM148" s="17">
        <v>1.38</v>
      </c>
      <c r="CN148" s="17">
        <v>1.42</v>
      </c>
      <c r="CO148" s="17">
        <v>296</v>
      </c>
      <c r="CP148" s="17">
        <v>184</v>
      </c>
      <c r="CQ148" s="17">
        <v>130</v>
      </c>
      <c r="CR148" s="17">
        <v>59</v>
      </c>
      <c r="CS148" s="17">
        <v>180</v>
      </c>
      <c r="CT148" s="17">
        <v>71</v>
      </c>
      <c r="CU148" s="17">
        <v>344</v>
      </c>
      <c r="CV148" s="17">
        <v>119</v>
      </c>
      <c r="CW148" s="17">
        <v>1.07</v>
      </c>
      <c r="CX148" s="17">
        <v>0.36</v>
      </c>
      <c r="CY148" s="17">
        <v>11.8</v>
      </c>
      <c r="CZ148" s="15" t="str">
        <f t="shared" si="5"/>
        <v>Tyler Adams</v>
      </c>
      <c r="DA148" s="15">
        <f>VLOOKUP(CZ148,[1]FINAL!$A$1:$AP$1000,MATCH("Element No.",[1]FINAL!$A$1:$AP$1,0),0)</f>
        <v>73</v>
      </c>
      <c r="DB148" s="15"/>
      <c r="DC148" s="15"/>
      <c r="DD148" s="15"/>
      <c r="DE148" s="15"/>
      <c r="DF148" s="15"/>
    </row>
    <row r="149" spans="1:110" ht="40.5" thickBot="1">
      <c r="A149" s="18" t="b">
        <v>1</v>
      </c>
      <c r="B149" s="18" t="b">
        <v>0</v>
      </c>
      <c r="C149" s="17">
        <v>100</v>
      </c>
      <c r="D149" s="17">
        <v>100</v>
      </c>
      <c r="E149" s="17">
        <v>111317</v>
      </c>
      <c r="F149" s="17">
        <v>0</v>
      </c>
      <c r="G149" s="17">
        <v>0</v>
      </c>
      <c r="H149" s="17">
        <v>0</v>
      </c>
      <c r="I149" s="17">
        <v>0</v>
      </c>
      <c r="J149" s="17">
        <v>1</v>
      </c>
      <c r="K149" s="17">
        <v>3</v>
      </c>
      <c r="L149" s="15">
        <v>2</v>
      </c>
      <c r="M149" s="15">
        <v>1.5</v>
      </c>
      <c r="N149" s="17">
        <v>0</v>
      </c>
      <c r="O149" s="15" t="s">
        <v>595</v>
      </c>
      <c r="P149" s="15">
        <v>1.5</v>
      </c>
      <c r="Q149" s="17">
        <f t="shared" si="4"/>
        <v>74</v>
      </c>
      <c r="R149" s="18" t="b">
        <v>0</v>
      </c>
      <c r="S149" s="15"/>
      <c r="T149" s="15" t="s">
        <v>4459</v>
      </c>
      <c r="U149" s="17">
        <v>50</v>
      </c>
      <c r="V149" s="15" t="s">
        <v>596</v>
      </c>
      <c r="W149" s="15">
        <v>1.9</v>
      </c>
      <c r="X149" s="18" t="b">
        <v>0</v>
      </c>
      <c r="Y149" s="15" t="s">
        <v>390</v>
      </c>
      <c r="Z149" s="15">
        <v>0.2</v>
      </c>
      <c r="AA149" s="18" t="b">
        <v>0</v>
      </c>
      <c r="AB149" s="15"/>
      <c r="AC149" s="15" t="s">
        <v>519</v>
      </c>
      <c r="AD149" s="17">
        <v>4</v>
      </c>
      <c r="AE149" s="17">
        <v>91</v>
      </c>
      <c r="AF149" s="17">
        <v>59</v>
      </c>
      <c r="AG149" s="17">
        <v>76261</v>
      </c>
      <c r="AH149" s="17">
        <v>0</v>
      </c>
      <c r="AI149" s="17">
        <v>81566</v>
      </c>
      <c r="AJ149" s="17">
        <v>0</v>
      </c>
      <c r="AK149" s="15">
        <v>0.3</v>
      </c>
      <c r="AL149" s="15">
        <v>11.8</v>
      </c>
      <c r="AM149" s="15" t="s">
        <v>390</v>
      </c>
      <c r="AN149" s="15"/>
      <c r="AO149" s="17">
        <v>244</v>
      </c>
      <c r="AP149" s="68">
        <v>43282</v>
      </c>
      <c r="AQ149" s="68">
        <v>35619</v>
      </c>
      <c r="AR149" s="18" t="b">
        <v>0</v>
      </c>
      <c r="AS149" s="15" t="s">
        <v>2352</v>
      </c>
      <c r="AT149" s="17">
        <v>1188</v>
      </c>
      <c r="AU149" s="17">
        <v>1</v>
      </c>
      <c r="AV149" s="17">
        <v>3</v>
      </c>
      <c r="AW149" s="17">
        <v>5</v>
      </c>
      <c r="AX149" s="17">
        <v>20</v>
      </c>
      <c r="AY149" s="17">
        <v>0</v>
      </c>
      <c r="AZ149" s="17">
        <v>0</v>
      </c>
      <c r="BA149" s="17">
        <v>0</v>
      </c>
      <c r="BB149" s="17">
        <v>7</v>
      </c>
      <c r="BC149" s="17">
        <v>0</v>
      </c>
      <c r="BD149" s="17">
        <v>0</v>
      </c>
      <c r="BE149" s="17">
        <v>4</v>
      </c>
      <c r="BF149" s="17">
        <v>215</v>
      </c>
      <c r="BG149" s="15">
        <v>236.2</v>
      </c>
      <c r="BH149" s="15">
        <v>384.5</v>
      </c>
      <c r="BI149" s="15">
        <v>434</v>
      </c>
      <c r="BJ149" s="15">
        <v>104.1</v>
      </c>
      <c r="BK149" s="17">
        <v>19</v>
      </c>
      <c r="BL149" s="17">
        <v>56</v>
      </c>
      <c r="BM149" s="17">
        <v>19</v>
      </c>
      <c r="BN149" s="17">
        <v>94</v>
      </c>
      <c r="BO149" s="17">
        <v>13</v>
      </c>
      <c r="BP149" s="15">
        <v>5.81</v>
      </c>
      <c r="BQ149" s="15">
        <v>3.4</v>
      </c>
      <c r="BR149" s="15">
        <v>9.2100000000000009</v>
      </c>
      <c r="BS149" s="15">
        <v>20.25</v>
      </c>
      <c r="BT149" s="17">
        <v>5</v>
      </c>
      <c r="BU149" s="15"/>
      <c r="BV149" s="17">
        <v>4</v>
      </c>
      <c r="BW149" s="15"/>
      <c r="BX149" s="15"/>
      <c r="BY149" s="15"/>
      <c r="BZ149" s="15"/>
      <c r="CA149" s="17">
        <v>285</v>
      </c>
      <c r="CB149" s="17">
        <v>120</v>
      </c>
      <c r="CC149" s="17">
        <v>101</v>
      </c>
      <c r="CD149" s="17">
        <v>72</v>
      </c>
      <c r="CE149" s="17">
        <v>66</v>
      </c>
      <c r="CF149" s="17">
        <v>39</v>
      </c>
      <c r="CG149" s="17">
        <v>139</v>
      </c>
      <c r="CH149" s="17">
        <v>76</v>
      </c>
      <c r="CI149" s="17">
        <v>0.44</v>
      </c>
      <c r="CJ149" s="17">
        <v>0</v>
      </c>
      <c r="CK149" s="17">
        <v>0.26</v>
      </c>
      <c r="CL149" s="17">
        <v>0.7</v>
      </c>
      <c r="CM149" s="17">
        <v>1.53</v>
      </c>
      <c r="CN149" s="17">
        <v>1.52</v>
      </c>
      <c r="CO149" s="17">
        <v>246</v>
      </c>
      <c r="CP149" s="17">
        <v>147</v>
      </c>
      <c r="CQ149" s="17">
        <v>226</v>
      </c>
      <c r="CR149" s="17">
        <v>99</v>
      </c>
      <c r="CS149" s="17">
        <v>362</v>
      </c>
      <c r="CT149" s="17">
        <v>154</v>
      </c>
      <c r="CU149" s="17">
        <v>401</v>
      </c>
      <c r="CV149" s="17">
        <v>136</v>
      </c>
      <c r="CW149" s="17">
        <v>0.98</v>
      </c>
      <c r="CX149" s="17">
        <v>0.38</v>
      </c>
      <c r="CY149" s="17">
        <v>7.12</v>
      </c>
      <c r="CZ149" s="15" t="str">
        <f t="shared" si="5"/>
        <v>David Brooks</v>
      </c>
      <c r="DA149" s="15">
        <f>VLOOKUP(CZ149,[1]FINAL!$A$1:$AP$1000,MATCH("Element No.",[1]FINAL!$A$1:$AP$1,0),0)</f>
        <v>74</v>
      </c>
      <c r="DB149" s="15"/>
      <c r="DC149" s="15"/>
      <c r="DD149" s="15"/>
      <c r="DE149" s="15"/>
      <c r="DF149" s="15"/>
    </row>
    <row r="150" spans="1:110" ht="40.5" thickBot="1">
      <c r="A150" s="18" t="b">
        <v>1</v>
      </c>
      <c r="B150" s="18" t="b">
        <v>0</v>
      </c>
      <c r="C150" s="17">
        <v>0</v>
      </c>
      <c r="D150" s="17">
        <v>0</v>
      </c>
      <c r="E150" s="17">
        <v>158499</v>
      </c>
      <c r="F150" s="17">
        <v>0</v>
      </c>
      <c r="G150" s="17">
        <v>0</v>
      </c>
      <c r="H150" s="17">
        <v>-1</v>
      </c>
      <c r="I150" s="17">
        <v>1</v>
      </c>
      <c r="J150" s="17">
        <v>0</v>
      </c>
      <c r="K150" s="17">
        <v>3</v>
      </c>
      <c r="L150" s="15">
        <v>0</v>
      </c>
      <c r="M150" s="15">
        <v>0</v>
      </c>
      <c r="N150" s="17">
        <v>0</v>
      </c>
      <c r="O150" s="15" t="s">
        <v>594</v>
      </c>
      <c r="P150" s="15">
        <v>-0.2</v>
      </c>
      <c r="Q150" s="17">
        <f t="shared" si="4"/>
        <v>75</v>
      </c>
      <c r="R150" s="18" t="b">
        <v>0</v>
      </c>
      <c r="S150" s="15" t="s">
        <v>5017</v>
      </c>
      <c r="T150" s="15" t="s">
        <v>5018</v>
      </c>
      <c r="U150" s="17">
        <v>49</v>
      </c>
      <c r="V150" s="15" t="s">
        <v>605</v>
      </c>
      <c r="W150" s="15">
        <v>1.8</v>
      </c>
      <c r="X150" s="18" t="b">
        <v>0</v>
      </c>
      <c r="Y150" s="15" t="s">
        <v>341</v>
      </c>
      <c r="Z150" s="15">
        <v>0.1</v>
      </c>
      <c r="AA150" s="18" t="b">
        <v>0</v>
      </c>
      <c r="AB150" s="15"/>
      <c r="AC150" s="15" t="s">
        <v>1056</v>
      </c>
      <c r="AD150" s="17">
        <v>4</v>
      </c>
      <c r="AE150" s="17">
        <v>91</v>
      </c>
      <c r="AF150" s="17">
        <v>47</v>
      </c>
      <c r="AG150" s="17">
        <v>32522</v>
      </c>
      <c r="AH150" s="17">
        <v>0</v>
      </c>
      <c r="AI150" s="17">
        <v>33634</v>
      </c>
      <c r="AJ150" s="17">
        <v>0</v>
      </c>
      <c r="AK150" s="15">
        <v>0</v>
      </c>
      <c r="AL150" s="15">
        <v>9.6</v>
      </c>
      <c r="AM150" s="15" t="s">
        <v>341</v>
      </c>
      <c r="AN150" s="15"/>
      <c r="AO150" s="17">
        <v>243</v>
      </c>
      <c r="AP150" s="68">
        <v>44439</v>
      </c>
      <c r="AQ150" s="68">
        <v>34752</v>
      </c>
      <c r="AR150" s="18" t="b">
        <v>0</v>
      </c>
      <c r="AS150" s="15" t="s">
        <v>2353</v>
      </c>
      <c r="AT150" s="17">
        <v>978</v>
      </c>
      <c r="AU150" s="17">
        <v>2</v>
      </c>
      <c r="AV150" s="17">
        <v>1</v>
      </c>
      <c r="AW150" s="17">
        <v>3</v>
      </c>
      <c r="AX150" s="17">
        <v>14</v>
      </c>
      <c r="AY150" s="17">
        <v>0</v>
      </c>
      <c r="AZ150" s="17">
        <v>0</v>
      </c>
      <c r="BA150" s="17">
        <v>0</v>
      </c>
      <c r="BB150" s="17">
        <v>3</v>
      </c>
      <c r="BC150" s="17">
        <v>1</v>
      </c>
      <c r="BD150" s="17">
        <v>0</v>
      </c>
      <c r="BE150" s="17">
        <v>2</v>
      </c>
      <c r="BF150" s="17">
        <v>214</v>
      </c>
      <c r="BG150" s="15">
        <v>226.6</v>
      </c>
      <c r="BH150" s="15">
        <v>197</v>
      </c>
      <c r="BI150" s="15">
        <v>220</v>
      </c>
      <c r="BJ150" s="15">
        <v>64.7</v>
      </c>
      <c r="BK150" s="17">
        <v>34</v>
      </c>
      <c r="BL150" s="17">
        <v>62</v>
      </c>
      <c r="BM150" s="17">
        <v>27</v>
      </c>
      <c r="BN150" s="17">
        <v>123</v>
      </c>
      <c r="BO150" s="17">
        <v>9</v>
      </c>
      <c r="BP150" s="15">
        <v>1.81</v>
      </c>
      <c r="BQ150" s="15">
        <v>0.79</v>
      </c>
      <c r="BR150" s="15">
        <v>2.6</v>
      </c>
      <c r="BS150" s="15">
        <v>19.14</v>
      </c>
      <c r="BT150" s="17">
        <v>6</v>
      </c>
      <c r="BU150" s="15"/>
      <c r="BV150" s="15"/>
      <c r="BW150" s="15"/>
      <c r="BX150" s="15"/>
      <c r="BY150" s="15"/>
      <c r="BZ150" s="15"/>
      <c r="CA150" s="17">
        <v>290</v>
      </c>
      <c r="CB150" s="17">
        <v>123</v>
      </c>
      <c r="CC150" s="17">
        <v>211</v>
      </c>
      <c r="CD150" s="17">
        <v>139</v>
      </c>
      <c r="CE150" s="17">
        <v>165</v>
      </c>
      <c r="CF150" s="17">
        <v>90</v>
      </c>
      <c r="CG150" s="17">
        <v>252</v>
      </c>
      <c r="CH150" s="17">
        <v>125</v>
      </c>
      <c r="CI150" s="17">
        <v>0.17</v>
      </c>
      <c r="CJ150" s="17">
        <v>0</v>
      </c>
      <c r="CK150" s="17">
        <v>7.0000000000000007E-2</v>
      </c>
      <c r="CL150" s="17">
        <v>0.24</v>
      </c>
      <c r="CM150" s="17">
        <v>1.76</v>
      </c>
      <c r="CN150" s="17">
        <v>1.29</v>
      </c>
      <c r="CO150" s="17">
        <v>288</v>
      </c>
      <c r="CP150" s="17">
        <v>178</v>
      </c>
      <c r="CQ150" s="17">
        <v>840</v>
      </c>
      <c r="CR150" s="17">
        <v>379</v>
      </c>
      <c r="CS150" s="17">
        <v>383</v>
      </c>
      <c r="CT150" s="17">
        <v>164</v>
      </c>
      <c r="CU150" s="17">
        <v>486</v>
      </c>
      <c r="CV150" s="17">
        <v>172</v>
      </c>
      <c r="CW150" s="17">
        <v>0.83</v>
      </c>
      <c r="CX150" s="17">
        <v>0.28000000000000003</v>
      </c>
      <c r="CY150" s="17">
        <v>11.32</v>
      </c>
      <c r="CZ150" s="15" t="str">
        <f t="shared" si="5"/>
        <v>Ryan Christie</v>
      </c>
      <c r="DA150" s="15">
        <f>VLOOKUP(CZ150,[1]FINAL!$A$1:$AP$1000,MATCH("Element No.",[1]FINAL!$A$1:$AP$1,0),0)</f>
        <v>75</v>
      </c>
      <c r="DB150" s="15"/>
      <c r="DC150" s="15"/>
      <c r="DD150" s="15"/>
      <c r="DE150" s="15"/>
      <c r="DF150" s="15"/>
    </row>
    <row r="151" spans="1:110" ht="40.5" thickBot="1">
      <c r="A151" s="18" t="b">
        <v>1</v>
      </c>
      <c r="B151" s="18" t="b">
        <v>0</v>
      </c>
      <c r="C151" s="17">
        <v>100</v>
      </c>
      <c r="D151" s="17">
        <v>100</v>
      </c>
      <c r="E151" s="17">
        <v>155408</v>
      </c>
      <c r="F151" s="17">
        <v>0</v>
      </c>
      <c r="G151" s="17">
        <v>0</v>
      </c>
      <c r="H151" s="17">
        <v>-1</v>
      </c>
      <c r="I151" s="17">
        <v>1</v>
      </c>
      <c r="J151" s="17">
        <v>0</v>
      </c>
      <c r="K151" s="17">
        <v>3</v>
      </c>
      <c r="L151" s="15">
        <v>0.3</v>
      </c>
      <c r="M151" s="15">
        <v>0.5</v>
      </c>
      <c r="N151" s="17">
        <v>1</v>
      </c>
      <c r="O151" s="15" t="s">
        <v>296</v>
      </c>
      <c r="P151" s="15">
        <v>0.5</v>
      </c>
      <c r="Q151" s="17">
        <f t="shared" si="4"/>
        <v>71</v>
      </c>
      <c r="R151" s="18" t="b">
        <v>0</v>
      </c>
      <c r="S151" s="15"/>
      <c r="T151" s="15" t="s">
        <v>4773</v>
      </c>
      <c r="U151" s="17">
        <v>49</v>
      </c>
      <c r="V151" s="15" t="s">
        <v>603</v>
      </c>
      <c r="W151" s="15">
        <v>2.2000000000000002</v>
      </c>
      <c r="X151" s="18" t="b">
        <v>0</v>
      </c>
      <c r="Y151" s="15" t="s">
        <v>361</v>
      </c>
      <c r="Z151" s="15">
        <v>0</v>
      </c>
      <c r="AA151" s="18" t="b">
        <v>0</v>
      </c>
      <c r="AB151" s="15"/>
      <c r="AC151" s="15" t="s">
        <v>519</v>
      </c>
      <c r="AD151" s="17">
        <v>4</v>
      </c>
      <c r="AE151" s="17">
        <v>91</v>
      </c>
      <c r="AF151" s="17">
        <v>40</v>
      </c>
      <c r="AG151" s="17">
        <v>11970</v>
      </c>
      <c r="AH151" s="17">
        <v>0</v>
      </c>
      <c r="AI151" s="17">
        <v>11534</v>
      </c>
      <c r="AJ151" s="17">
        <v>0</v>
      </c>
      <c r="AK151" s="15">
        <v>0.1</v>
      </c>
      <c r="AL151" s="15">
        <v>8.1999999999999993</v>
      </c>
      <c r="AM151" s="15" t="s">
        <v>361</v>
      </c>
      <c r="AN151" s="15"/>
      <c r="AO151" s="17">
        <v>241</v>
      </c>
      <c r="AP151" s="68">
        <v>42559</v>
      </c>
      <c r="AQ151" s="68">
        <v>35464</v>
      </c>
      <c r="AR151" s="18" t="b">
        <v>0</v>
      </c>
      <c r="AS151" s="15" t="s">
        <v>2354</v>
      </c>
      <c r="AT151" s="17">
        <v>872</v>
      </c>
      <c r="AU151" s="17">
        <v>0</v>
      </c>
      <c r="AV151" s="17">
        <v>1</v>
      </c>
      <c r="AW151" s="17">
        <v>1</v>
      </c>
      <c r="AX151" s="17">
        <v>19</v>
      </c>
      <c r="AY151" s="17">
        <v>0</v>
      </c>
      <c r="AZ151" s="17">
        <v>0</v>
      </c>
      <c r="BA151" s="17">
        <v>0</v>
      </c>
      <c r="BB151" s="17">
        <v>1</v>
      </c>
      <c r="BC151" s="17">
        <v>1</v>
      </c>
      <c r="BD151" s="17">
        <v>0</v>
      </c>
      <c r="BE151" s="17">
        <v>0</v>
      </c>
      <c r="BF151" s="17">
        <v>190</v>
      </c>
      <c r="BG151" s="15">
        <v>206.8</v>
      </c>
      <c r="BH151" s="15">
        <v>183.8</v>
      </c>
      <c r="BI151" s="15">
        <v>12</v>
      </c>
      <c r="BJ151" s="15">
        <v>40.6</v>
      </c>
      <c r="BK151" s="17">
        <v>56</v>
      </c>
      <c r="BL151" s="17">
        <v>62</v>
      </c>
      <c r="BM151" s="17">
        <v>25</v>
      </c>
      <c r="BN151" s="17">
        <v>143</v>
      </c>
      <c r="BO151" s="17">
        <v>8</v>
      </c>
      <c r="BP151" s="15">
        <v>7.0000000000000007E-2</v>
      </c>
      <c r="BQ151" s="15">
        <v>0.52</v>
      </c>
      <c r="BR151" s="15">
        <v>0.59</v>
      </c>
      <c r="BS151" s="15">
        <v>14</v>
      </c>
      <c r="BT151" s="17">
        <v>4</v>
      </c>
      <c r="BU151" s="15"/>
      <c r="BV151" s="15"/>
      <c r="BW151" s="15"/>
      <c r="BX151" s="15"/>
      <c r="BY151" s="15"/>
      <c r="BZ151" s="15"/>
      <c r="CA151" s="17">
        <v>306</v>
      </c>
      <c r="CB151" s="17">
        <v>130</v>
      </c>
      <c r="CC151" s="17">
        <v>222</v>
      </c>
      <c r="CD151" s="17">
        <v>146</v>
      </c>
      <c r="CE151" s="17">
        <v>423</v>
      </c>
      <c r="CF151" s="17">
        <v>207</v>
      </c>
      <c r="CG151" s="17">
        <v>338</v>
      </c>
      <c r="CH151" s="17">
        <v>162</v>
      </c>
      <c r="CI151" s="17">
        <v>0.01</v>
      </c>
      <c r="CJ151" s="17">
        <v>0</v>
      </c>
      <c r="CK151" s="17">
        <v>0.05</v>
      </c>
      <c r="CL151" s="17">
        <v>0.06</v>
      </c>
      <c r="CM151" s="17">
        <v>1.44</v>
      </c>
      <c r="CN151" s="17">
        <v>1.96</v>
      </c>
      <c r="CO151" s="17">
        <v>287</v>
      </c>
      <c r="CP151" s="17">
        <v>177</v>
      </c>
      <c r="CQ151" s="17">
        <v>337</v>
      </c>
      <c r="CR151" s="17">
        <v>151</v>
      </c>
      <c r="CS151" s="17">
        <v>322</v>
      </c>
      <c r="CT151" s="17">
        <v>136</v>
      </c>
      <c r="CU151" s="17">
        <v>639</v>
      </c>
      <c r="CV151" s="17">
        <v>246</v>
      </c>
      <c r="CW151" s="17">
        <v>0.83</v>
      </c>
      <c r="CX151" s="17">
        <v>0.1</v>
      </c>
      <c r="CY151" s="17">
        <v>14.76</v>
      </c>
      <c r="CZ151" s="15" t="str">
        <f t="shared" si="5"/>
        <v>Lewis Cook</v>
      </c>
      <c r="DA151" s="15">
        <f>VLOOKUP(CZ151,[1]FINAL!$A$1:$AP$1000,MATCH("Element No.",[1]FINAL!$A$1:$AP$1,0),0)</f>
        <v>71</v>
      </c>
      <c r="DB151" s="15"/>
      <c r="DC151" s="15"/>
      <c r="DD151" s="15"/>
      <c r="DE151" s="15"/>
      <c r="DF151" s="15"/>
    </row>
    <row r="152" spans="1:110" ht="53.25" thickBot="1">
      <c r="A152" s="18" t="b">
        <v>1</v>
      </c>
      <c r="B152" s="18" t="b">
        <v>0</v>
      </c>
      <c r="C152" s="17">
        <v>0</v>
      </c>
      <c r="D152" s="17">
        <v>0</v>
      </c>
      <c r="E152" s="17">
        <v>168991</v>
      </c>
      <c r="F152" s="17">
        <v>0</v>
      </c>
      <c r="G152" s="17">
        <v>0</v>
      </c>
      <c r="H152" s="17">
        <v>-1</v>
      </c>
      <c r="I152" s="17">
        <v>1</v>
      </c>
      <c r="J152" s="17">
        <v>0</v>
      </c>
      <c r="K152" s="17">
        <v>3</v>
      </c>
      <c r="L152" s="15">
        <v>0</v>
      </c>
      <c r="M152" s="15">
        <v>0</v>
      </c>
      <c r="N152" s="17">
        <v>0</v>
      </c>
      <c r="O152" s="15" t="s">
        <v>606</v>
      </c>
      <c r="P152" s="15">
        <v>0</v>
      </c>
      <c r="Q152" s="17" t="e">
        <f t="shared" si="4"/>
        <v>#N/A</v>
      </c>
      <c r="R152" s="18" t="b">
        <v>0</v>
      </c>
      <c r="S152" s="15" t="s">
        <v>4688</v>
      </c>
      <c r="T152" s="15" t="s">
        <v>3685</v>
      </c>
      <c r="U152" s="17">
        <v>49</v>
      </c>
      <c r="V152" s="15" t="s">
        <v>607</v>
      </c>
      <c r="W152" s="15">
        <v>0</v>
      </c>
      <c r="X152" s="18" t="b">
        <v>0</v>
      </c>
      <c r="Y152" s="15" t="s">
        <v>324</v>
      </c>
      <c r="Z152" s="15">
        <v>0</v>
      </c>
      <c r="AA152" s="18" t="b">
        <v>0</v>
      </c>
      <c r="AB152" s="15"/>
      <c r="AC152" s="15" t="s">
        <v>3257</v>
      </c>
      <c r="AD152" s="17">
        <v>4</v>
      </c>
      <c r="AE152" s="17">
        <v>91</v>
      </c>
      <c r="AF152" s="17">
        <v>0</v>
      </c>
      <c r="AG152" s="17">
        <v>598</v>
      </c>
      <c r="AH152" s="17">
        <v>0</v>
      </c>
      <c r="AI152" s="17">
        <v>6650</v>
      </c>
      <c r="AJ152" s="17">
        <v>0</v>
      </c>
      <c r="AK152" s="15">
        <v>0</v>
      </c>
      <c r="AL152" s="15">
        <v>0</v>
      </c>
      <c r="AM152" s="15" t="s">
        <v>606</v>
      </c>
      <c r="AN152" s="15"/>
      <c r="AO152" s="17">
        <v>58</v>
      </c>
      <c r="AP152" s="68">
        <v>43675</v>
      </c>
      <c r="AQ152" s="68">
        <v>35227</v>
      </c>
      <c r="AR152" s="18" t="b">
        <v>0</v>
      </c>
      <c r="AS152" s="15" t="s">
        <v>2355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5">
        <v>0</v>
      </c>
      <c r="BH152" s="15">
        <v>0</v>
      </c>
      <c r="BI152" s="15">
        <v>0</v>
      </c>
      <c r="BJ152" s="15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0</v>
      </c>
      <c r="BP152" s="15">
        <v>0</v>
      </c>
      <c r="BQ152" s="15">
        <v>0</v>
      </c>
      <c r="BR152" s="15">
        <v>0</v>
      </c>
      <c r="BS152" s="15">
        <v>0</v>
      </c>
      <c r="BT152" s="15"/>
      <c r="BU152" s="15"/>
      <c r="BV152" s="15"/>
      <c r="BW152" s="15"/>
      <c r="BX152" s="15"/>
      <c r="BY152" s="15"/>
      <c r="BZ152" s="15"/>
      <c r="CA152" s="17">
        <v>790</v>
      </c>
      <c r="CB152" s="17">
        <v>342</v>
      </c>
      <c r="CC152" s="17">
        <v>786</v>
      </c>
      <c r="CD152" s="17">
        <v>342</v>
      </c>
      <c r="CE152" s="17">
        <v>783</v>
      </c>
      <c r="CF152" s="17">
        <v>341</v>
      </c>
      <c r="CG152" s="17">
        <v>790</v>
      </c>
      <c r="CH152" s="17">
        <v>342</v>
      </c>
      <c r="CI152" s="17">
        <v>0</v>
      </c>
      <c r="CJ152" s="17">
        <v>0</v>
      </c>
      <c r="CK152" s="17">
        <v>0</v>
      </c>
      <c r="CL152" s="17">
        <v>0</v>
      </c>
      <c r="CM152" s="17">
        <v>0</v>
      </c>
      <c r="CN152" s="17">
        <v>0</v>
      </c>
      <c r="CO152" s="17">
        <v>290</v>
      </c>
      <c r="CP152" s="17">
        <v>180</v>
      </c>
      <c r="CQ152" s="17">
        <v>737</v>
      </c>
      <c r="CR152" s="17">
        <v>308</v>
      </c>
      <c r="CS152" s="17">
        <v>790</v>
      </c>
      <c r="CT152" s="17">
        <v>342</v>
      </c>
      <c r="CU152" s="17">
        <v>687</v>
      </c>
      <c r="CV152" s="17">
        <v>274</v>
      </c>
      <c r="CW152" s="17">
        <v>0</v>
      </c>
      <c r="CX152" s="17">
        <v>0</v>
      </c>
      <c r="CY152" s="17">
        <v>0</v>
      </c>
      <c r="CZ152" s="15" t="str">
        <f t="shared" si="5"/>
        <v>Philip Billing</v>
      </c>
      <c r="DA152" s="15" t="e">
        <f>VLOOKUP(CZ152,[1]FINAL!$A$1:$AP$1000,MATCH("Element No.",[1]FINAL!$A$1:$AP$1,0),0)</f>
        <v>#N/A</v>
      </c>
      <c r="DB152" s="15"/>
      <c r="DC152" s="15"/>
      <c r="DD152" s="15"/>
      <c r="DE152" s="15"/>
      <c r="DF152" s="15"/>
    </row>
    <row r="153" spans="1:110" ht="40.5" thickBot="1">
      <c r="A153" s="18" t="b">
        <v>1</v>
      </c>
      <c r="B153" s="18" t="b">
        <v>0</v>
      </c>
      <c r="C153" s="17">
        <v>100</v>
      </c>
      <c r="D153" s="17">
        <v>100</v>
      </c>
      <c r="E153" s="17">
        <v>503139</v>
      </c>
      <c r="F153" s="17">
        <v>0</v>
      </c>
      <c r="G153" s="17">
        <v>0</v>
      </c>
      <c r="H153" s="17">
        <v>-1</v>
      </c>
      <c r="I153" s="17">
        <v>1</v>
      </c>
      <c r="J153" s="17">
        <v>2</v>
      </c>
      <c r="K153" s="17">
        <v>3</v>
      </c>
      <c r="L153" s="15">
        <v>3.7</v>
      </c>
      <c r="M153" s="15">
        <v>2.8</v>
      </c>
      <c r="N153" s="17">
        <v>0</v>
      </c>
      <c r="O153" s="15" t="s">
        <v>764</v>
      </c>
      <c r="P153" s="15">
        <v>2.8</v>
      </c>
      <c r="Q153" s="17">
        <f t="shared" si="4"/>
        <v>69</v>
      </c>
      <c r="R153" s="18" t="b">
        <v>0</v>
      </c>
      <c r="S153" s="15"/>
      <c r="T153" s="15" t="s">
        <v>4318</v>
      </c>
      <c r="U153" s="17">
        <v>49</v>
      </c>
      <c r="V153" s="15" t="s">
        <v>1215</v>
      </c>
      <c r="W153" s="15">
        <v>3.7</v>
      </c>
      <c r="X153" s="18" t="b">
        <v>0</v>
      </c>
      <c r="Y153" s="15" t="s">
        <v>860</v>
      </c>
      <c r="Z153" s="15">
        <v>2.1</v>
      </c>
      <c r="AA153" s="18" t="b">
        <v>0</v>
      </c>
      <c r="AB153" s="15"/>
      <c r="AC153" s="15" t="s">
        <v>519</v>
      </c>
      <c r="AD153" s="17">
        <v>4</v>
      </c>
      <c r="AE153" s="17">
        <v>91</v>
      </c>
      <c r="AF153" s="17">
        <v>136</v>
      </c>
      <c r="AG153" s="17">
        <v>642749</v>
      </c>
      <c r="AH153" s="17">
        <v>0</v>
      </c>
      <c r="AI153" s="17">
        <v>390181</v>
      </c>
      <c r="AJ153" s="17">
        <v>0</v>
      </c>
      <c r="AK153" s="15">
        <v>0.6</v>
      </c>
      <c r="AL153" s="15">
        <v>27.8</v>
      </c>
      <c r="AM153" s="15" t="s">
        <v>860</v>
      </c>
      <c r="AN153" s="15"/>
      <c r="AO153" s="17">
        <v>241</v>
      </c>
      <c r="AP153" s="68">
        <v>45148</v>
      </c>
      <c r="AQ153" s="68">
        <v>37854</v>
      </c>
      <c r="AR153" s="18" t="b">
        <v>0</v>
      </c>
      <c r="AS153" s="15" t="s">
        <v>2356</v>
      </c>
      <c r="AT153" s="17">
        <v>2848</v>
      </c>
      <c r="AU153" s="17">
        <v>3</v>
      </c>
      <c r="AV153" s="17">
        <v>2</v>
      </c>
      <c r="AW153" s="17">
        <v>11</v>
      </c>
      <c r="AX153" s="17">
        <v>41</v>
      </c>
      <c r="AY153" s="17">
        <v>0</v>
      </c>
      <c r="AZ153" s="17">
        <v>0</v>
      </c>
      <c r="BA153" s="17">
        <v>0</v>
      </c>
      <c r="BB153" s="17">
        <v>5</v>
      </c>
      <c r="BC153" s="17">
        <v>0</v>
      </c>
      <c r="BD153" s="17">
        <v>0</v>
      </c>
      <c r="BE153" s="17">
        <v>9</v>
      </c>
      <c r="BF153" s="17">
        <v>603</v>
      </c>
      <c r="BG153" s="15">
        <v>597.20000000000005</v>
      </c>
      <c r="BH153" s="15">
        <v>482</v>
      </c>
      <c r="BI153" s="15">
        <v>314</v>
      </c>
      <c r="BJ153" s="15">
        <v>139</v>
      </c>
      <c r="BK153" s="17">
        <v>133</v>
      </c>
      <c r="BL153" s="17">
        <v>193</v>
      </c>
      <c r="BM153" s="17">
        <v>60</v>
      </c>
      <c r="BN153" s="17">
        <v>386</v>
      </c>
      <c r="BO153" s="17">
        <v>34</v>
      </c>
      <c r="BP153" s="15">
        <v>3.8</v>
      </c>
      <c r="BQ153" s="15">
        <v>2.94</v>
      </c>
      <c r="BR153" s="15">
        <v>6.74</v>
      </c>
      <c r="BS153" s="15">
        <v>47.02</v>
      </c>
      <c r="BT153" s="17">
        <v>3</v>
      </c>
      <c r="BU153" s="15"/>
      <c r="BV153" s="17">
        <v>6</v>
      </c>
      <c r="BW153" s="15"/>
      <c r="BX153" s="15"/>
      <c r="BY153" s="15"/>
      <c r="BZ153" s="15"/>
      <c r="CA153" s="17">
        <v>84</v>
      </c>
      <c r="CB153" s="17">
        <v>27</v>
      </c>
      <c r="CC153" s="17">
        <v>63</v>
      </c>
      <c r="CD153" s="17">
        <v>51</v>
      </c>
      <c r="CE153" s="17">
        <v>105</v>
      </c>
      <c r="CF153" s="17">
        <v>63</v>
      </c>
      <c r="CG153" s="17">
        <v>73</v>
      </c>
      <c r="CH153" s="17">
        <v>46</v>
      </c>
      <c r="CI153" s="17">
        <v>0.12</v>
      </c>
      <c r="CJ153" s="17">
        <v>0</v>
      </c>
      <c r="CK153" s="17">
        <v>0.09</v>
      </c>
      <c r="CL153" s="17">
        <v>0.21</v>
      </c>
      <c r="CM153" s="17">
        <v>1.49</v>
      </c>
      <c r="CN153" s="17">
        <v>1.3</v>
      </c>
      <c r="CO153" s="17">
        <v>330</v>
      </c>
      <c r="CP153" s="17">
        <v>203</v>
      </c>
      <c r="CQ153" s="17">
        <v>131</v>
      </c>
      <c r="CR153" s="17">
        <v>60</v>
      </c>
      <c r="CS153" s="17">
        <v>93</v>
      </c>
      <c r="CT153" s="17">
        <v>43</v>
      </c>
      <c r="CU153" s="17">
        <v>136</v>
      </c>
      <c r="CV153" s="17">
        <v>44</v>
      </c>
      <c r="CW153" s="17">
        <v>1.07</v>
      </c>
      <c r="CX153" s="17">
        <v>0.35</v>
      </c>
      <c r="CY153" s="17">
        <v>12.2</v>
      </c>
      <c r="CZ153" s="15" t="str">
        <f t="shared" si="5"/>
        <v>Alex Scott</v>
      </c>
      <c r="DA153" s="15">
        <f>VLOOKUP(CZ153,[1]FINAL!$A$1:$AP$1000,MATCH("Element No.",[1]FINAL!$A$1:$AP$1,0),0)</f>
        <v>69</v>
      </c>
      <c r="DB153" s="15"/>
      <c r="DC153" s="15"/>
      <c r="DD153" s="15"/>
      <c r="DE153" s="15"/>
      <c r="DF153" s="15"/>
    </row>
    <row r="154" spans="1:110" ht="78.75" thickBot="1">
      <c r="A154" s="18" t="b">
        <v>1</v>
      </c>
      <c r="B154" s="18" t="b">
        <v>0</v>
      </c>
      <c r="C154" s="17">
        <v>0</v>
      </c>
      <c r="D154" s="17">
        <v>0</v>
      </c>
      <c r="E154" s="17">
        <v>224995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3</v>
      </c>
      <c r="L154" s="15">
        <v>0</v>
      </c>
      <c r="M154" s="15">
        <v>0</v>
      </c>
      <c r="N154" s="17">
        <v>0</v>
      </c>
      <c r="O154" s="15" t="s">
        <v>809</v>
      </c>
      <c r="P154" s="15">
        <v>0</v>
      </c>
      <c r="Q154" s="17" t="e">
        <f t="shared" si="4"/>
        <v>#N/A</v>
      </c>
      <c r="R154" s="18" t="b">
        <v>0</v>
      </c>
      <c r="S154" s="15" t="s">
        <v>4689</v>
      </c>
      <c r="T154" s="15" t="s">
        <v>3686</v>
      </c>
      <c r="U154" s="17">
        <v>50</v>
      </c>
      <c r="V154" s="15" t="s">
        <v>1369</v>
      </c>
      <c r="W154" s="15">
        <v>0</v>
      </c>
      <c r="X154" s="18" t="b">
        <v>0</v>
      </c>
      <c r="Y154" s="15" t="s">
        <v>2357</v>
      </c>
      <c r="Z154" s="15">
        <v>0</v>
      </c>
      <c r="AA154" s="18" t="b">
        <v>0</v>
      </c>
      <c r="AB154" s="15"/>
      <c r="AC154" s="15" t="s">
        <v>3257</v>
      </c>
      <c r="AD154" s="17">
        <v>4</v>
      </c>
      <c r="AE154" s="17">
        <v>91</v>
      </c>
      <c r="AF154" s="17">
        <v>0</v>
      </c>
      <c r="AG154" s="17">
        <v>396</v>
      </c>
      <c r="AH154" s="17">
        <v>0</v>
      </c>
      <c r="AI154" s="17">
        <v>3906</v>
      </c>
      <c r="AJ154" s="17">
        <v>0</v>
      </c>
      <c r="AK154" s="15">
        <v>0</v>
      </c>
      <c r="AL154" s="15">
        <v>0</v>
      </c>
      <c r="AM154" s="15" t="s">
        <v>1370</v>
      </c>
      <c r="AN154" s="15"/>
      <c r="AO154" s="17">
        <v>48</v>
      </c>
      <c r="AP154" s="68">
        <v>45457</v>
      </c>
      <c r="AQ154" s="68">
        <v>36328</v>
      </c>
      <c r="AR154" s="18" t="b">
        <v>0</v>
      </c>
      <c r="AS154" s="15" t="s">
        <v>2358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5">
        <v>0</v>
      </c>
      <c r="BH154" s="15">
        <v>0</v>
      </c>
      <c r="BI154" s="15">
        <v>0</v>
      </c>
      <c r="BJ154" s="15">
        <v>0</v>
      </c>
      <c r="BK154" s="17">
        <v>0</v>
      </c>
      <c r="BL154" s="17">
        <v>0</v>
      </c>
      <c r="BM154" s="17">
        <v>0</v>
      </c>
      <c r="BN154" s="17">
        <v>0</v>
      </c>
      <c r="BO154" s="17">
        <v>0</v>
      </c>
      <c r="BP154" s="15">
        <v>0</v>
      </c>
      <c r="BQ154" s="15">
        <v>0</v>
      </c>
      <c r="BR154" s="15">
        <v>0</v>
      </c>
      <c r="BS154" s="15">
        <v>0</v>
      </c>
      <c r="BT154" s="15"/>
      <c r="BU154" s="15"/>
      <c r="BV154" s="15"/>
      <c r="BW154" s="15"/>
      <c r="BX154" s="15"/>
      <c r="BY154" s="15"/>
      <c r="BZ154" s="15"/>
      <c r="CA154" s="17">
        <v>806</v>
      </c>
      <c r="CB154" s="17">
        <v>354</v>
      </c>
      <c r="CC154" s="17">
        <v>805</v>
      </c>
      <c r="CD154" s="17">
        <v>354</v>
      </c>
      <c r="CE154" s="17">
        <v>802</v>
      </c>
      <c r="CF154" s="17">
        <v>353</v>
      </c>
      <c r="CG154" s="17">
        <v>806</v>
      </c>
      <c r="CH154" s="17">
        <v>354</v>
      </c>
      <c r="CI154" s="17">
        <v>0</v>
      </c>
      <c r="CJ154" s="17">
        <v>0</v>
      </c>
      <c r="CK154" s="17">
        <v>0</v>
      </c>
      <c r="CL154" s="17">
        <v>0</v>
      </c>
      <c r="CM154" s="17">
        <v>0</v>
      </c>
      <c r="CN154" s="17">
        <v>0</v>
      </c>
      <c r="CO154" s="17">
        <v>253</v>
      </c>
      <c r="CP154" s="17">
        <v>151</v>
      </c>
      <c r="CQ154" s="17">
        <v>767</v>
      </c>
      <c r="CR154" s="17">
        <v>327</v>
      </c>
      <c r="CS154" s="17">
        <v>806</v>
      </c>
      <c r="CT154" s="17">
        <v>354</v>
      </c>
      <c r="CU154" s="17">
        <v>750</v>
      </c>
      <c r="CV154" s="17">
        <v>318</v>
      </c>
      <c r="CW154" s="17">
        <v>0</v>
      </c>
      <c r="CX154" s="17">
        <v>0</v>
      </c>
      <c r="CY154" s="17">
        <v>0</v>
      </c>
      <c r="CZ154" s="15" t="str">
        <f t="shared" si="5"/>
        <v>Luis Sinisterra Lucumí</v>
      </c>
      <c r="DA154" s="15" t="e">
        <f>VLOOKUP(CZ154,[1]FINAL!$A$1:$AP$1000,MATCH("Element No.",[1]FINAL!$A$1:$AP$1,0),0)</f>
        <v>#N/A</v>
      </c>
      <c r="DB154" s="15"/>
      <c r="DC154" s="15"/>
      <c r="DD154" s="15"/>
      <c r="DE154" s="15"/>
      <c r="DF154" s="15"/>
    </row>
    <row r="155" spans="1:110" ht="53.25" thickBot="1">
      <c r="A155" s="18" t="b">
        <v>1</v>
      </c>
      <c r="B155" s="18" t="b">
        <v>0</v>
      </c>
      <c r="C155" s="17">
        <v>0</v>
      </c>
      <c r="D155" s="17">
        <v>0</v>
      </c>
      <c r="E155" s="17">
        <v>441240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3</v>
      </c>
      <c r="L155" s="15">
        <v>0</v>
      </c>
      <c r="M155" s="15">
        <v>0</v>
      </c>
      <c r="N155" s="17">
        <v>0</v>
      </c>
      <c r="O155" s="15" t="s">
        <v>1439</v>
      </c>
      <c r="P155" s="15">
        <v>0</v>
      </c>
      <c r="Q155" s="17" t="e">
        <f t="shared" si="4"/>
        <v>#N/A</v>
      </c>
      <c r="R155" s="18" t="b">
        <v>0</v>
      </c>
      <c r="S155" s="15" t="s">
        <v>4690</v>
      </c>
      <c r="T155" s="15" t="s">
        <v>4691</v>
      </c>
      <c r="U155" s="17">
        <v>45</v>
      </c>
      <c r="V155" s="15" t="s">
        <v>1440</v>
      </c>
      <c r="W155" s="15">
        <v>0</v>
      </c>
      <c r="X155" s="18" t="b">
        <v>0</v>
      </c>
      <c r="Y155" s="15" t="s">
        <v>1441</v>
      </c>
      <c r="Z155" s="15">
        <v>0.1</v>
      </c>
      <c r="AA155" s="18" t="b">
        <v>0</v>
      </c>
      <c r="AB155" s="15"/>
      <c r="AC155" s="15" t="s">
        <v>3257</v>
      </c>
      <c r="AD155" s="17">
        <v>4</v>
      </c>
      <c r="AE155" s="17">
        <v>91</v>
      </c>
      <c r="AF155" s="17">
        <v>0</v>
      </c>
      <c r="AG155" s="17">
        <v>4403</v>
      </c>
      <c r="AH155" s="17">
        <v>0</v>
      </c>
      <c r="AI155" s="17">
        <v>19887</v>
      </c>
      <c r="AJ155" s="17">
        <v>0</v>
      </c>
      <c r="AK155" s="15">
        <v>0</v>
      </c>
      <c r="AL155" s="15">
        <v>0</v>
      </c>
      <c r="AM155" s="15" t="s">
        <v>1441</v>
      </c>
      <c r="AN155" s="15"/>
      <c r="AO155" s="17">
        <v>73</v>
      </c>
      <c r="AP155" s="68">
        <v>45120</v>
      </c>
      <c r="AQ155" s="68">
        <v>35990</v>
      </c>
      <c r="AR155" s="18" t="b">
        <v>0</v>
      </c>
      <c r="AS155" s="15" t="s">
        <v>2359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5">
        <v>0</v>
      </c>
      <c r="BH155" s="15">
        <v>0</v>
      </c>
      <c r="BI155" s="15">
        <v>0</v>
      </c>
      <c r="BJ155" s="15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5">
        <v>0</v>
      </c>
      <c r="BQ155" s="15">
        <v>0</v>
      </c>
      <c r="BR155" s="15">
        <v>0</v>
      </c>
      <c r="BS155" s="15">
        <v>0</v>
      </c>
      <c r="BT155" s="15"/>
      <c r="BU155" s="15"/>
      <c r="BV155" s="15"/>
      <c r="BW155" s="15"/>
      <c r="BX155" s="15"/>
      <c r="BY155" s="15"/>
      <c r="BZ155" s="15"/>
      <c r="CA155" s="17">
        <v>710</v>
      </c>
      <c r="CB155" s="17">
        <v>276</v>
      </c>
      <c r="CC155" s="17">
        <v>706</v>
      </c>
      <c r="CD155" s="17">
        <v>278</v>
      </c>
      <c r="CE155" s="17">
        <v>689</v>
      </c>
      <c r="CF155" s="17">
        <v>272</v>
      </c>
      <c r="CG155" s="17">
        <v>712</v>
      </c>
      <c r="CH155" s="17">
        <v>278</v>
      </c>
      <c r="CI155" s="17">
        <v>0</v>
      </c>
      <c r="CJ155" s="17">
        <v>0</v>
      </c>
      <c r="CK155" s="17">
        <v>0</v>
      </c>
      <c r="CL155" s="17">
        <v>0</v>
      </c>
      <c r="CM155" s="17">
        <v>0</v>
      </c>
      <c r="CN155" s="17">
        <v>0</v>
      </c>
      <c r="CO155" s="17">
        <v>435</v>
      </c>
      <c r="CP155" s="17">
        <v>258</v>
      </c>
      <c r="CQ155" s="17">
        <v>637</v>
      </c>
      <c r="CR155" s="17">
        <v>229</v>
      </c>
      <c r="CS155" s="17">
        <v>716</v>
      </c>
      <c r="CT155" s="17">
        <v>281</v>
      </c>
      <c r="CU155" s="17">
        <v>566</v>
      </c>
      <c r="CV155" s="17">
        <v>211</v>
      </c>
      <c r="CW155" s="17">
        <v>0</v>
      </c>
      <c r="CX155" s="17">
        <v>0</v>
      </c>
      <c r="CY155" s="17">
        <v>0</v>
      </c>
      <c r="CZ155" s="15" t="str">
        <f t="shared" si="5"/>
        <v>Romain Faivre</v>
      </c>
      <c r="DA155" s="15" t="e">
        <f>VLOOKUP(CZ155,[1]FINAL!$A$1:$AP$1000,MATCH("Element No.",[1]FINAL!$A$1:$AP$1,0),0)</f>
        <v>#N/A</v>
      </c>
      <c r="DB155" s="15"/>
      <c r="DC155" s="15"/>
      <c r="DD155" s="15"/>
      <c r="DE155" s="15"/>
      <c r="DF155" s="15"/>
    </row>
    <row r="156" spans="1:110" ht="78.75" thickBot="1">
      <c r="A156" s="18" t="b">
        <v>1</v>
      </c>
      <c r="B156" s="18" t="b">
        <v>0</v>
      </c>
      <c r="C156" s="17">
        <v>0</v>
      </c>
      <c r="D156" s="17">
        <v>0</v>
      </c>
      <c r="E156" s="17">
        <v>424044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7">
        <v>3</v>
      </c>
      <c r="L156" s="15">
        <v>0</v>
      </c>
      <c r="M156" s="15">
        <v>0</v>
      </c>
      <c r="N156" s="17">
        <v>0</v>
      </c>
      <c r="O156" s="15" t="s">
        <v>1024</v>
      </c>
      <c r="P156" s="15">
        <v>0</v>
      </c>
      <c r="Q156" s="17" t="e">
        <f t="shared" si="4"/>
        <v>#N/A</v>
      </c>
      <c r="R156" s="18" t="b">
        <v>0</v>
      </c>
      <c r="S156" s="15" t="s">
        <v>3812</v>
      </c>
      <c r="T156" s="15" t="s">
        <v>3813</v>
      </c>
      <c r="U156" s="17">
        <v>45</v>
      </c>
      <c r="V156" s="15" t="s">
        <v>1025</v>
      </c>
      <c r="W156" s="15">
        <v>4</v>
      </c>
      <c r="X156" s="18" t="b">
        <v>0</v>
      </c>
      <c r="Y156" s="15" t="s">
        <v>1026</v>
      </c>
      <c r="Z156" s="15">
        <v>0.3</v>
      </c>
      <c r="AA156" s="18" t="b">
        <v>0</v>
      </c>
      <c r="AB156" s="15"/>
      <c r="AC156" s="15" t="s">
        <v>3257</v>
      </c>
      <c r="AD156" s="17">
        <v>4</v>
      </c>
      <c r="AE156" s="17">
        <v>91</v>
      </c>
      <c r="AF156" s="17">
        <v>4</v>
      </c>
      <c r="AG156" s="17">
        <v>114900</v>
      </c>
      <c r="AH156" s="17">
        <v>0</v>
      </c>
      <c r="AI156" s="17">
        <v>166112</v>
      </c>
      <c r="AJ156" s="17">
        <v>0</v>
      </c>
      <c r="AK156" s="15">
        <v>0</v>
      </c>
      <c r="AL156" s="15">
        <v>0.9</v>
      </c>
      <c r="AM156" s="15" t="s">
        <v>1484</v>
      </c>
      <c r="AN156" s="15"/>
      <c r="AO156" s="17">
        <v>54</v>
      </c>
      <c r="AP156" s="68">
        <v>45108</v>
      </c>
      <c r="AQ156" s="68">
        <v>36572</v>
      </c>
      <c r="AR156" s="18" t="b">
        <v>0</v>
      </c>
      <c r="AS156" s="15" t="s">
        <v>2360</v>
      </c>
      <c r="AT156" s="17">
        <v>16</v>
      </c>
      <c r="AU156" s="17">
        <v>0</v>
      </c>
      <c r="AV156" s="17">
        <v>1</v>
      </c>
      <c r="AW156" s="17">
        <v>0</v>
      </c>
      <c r="AX156" s="17">
        <v>2</v>
      </c>
      <c r="AY156" s="17">
        <v>0</v>
      </c>
      <c r="AZ156" s="17">
        <v>0</v>
      </c>
      <c r="BA156" s="17">
        <v>0</v>
      </c>
      <c r="BB156" s="17">
        <v>0</v>
      </c>
      <c r="BC156" s="17">
        <v>0</v>
      </c>
      <c r="BD156" s="17">
        <v>0</v>
      </c>
      <c r="BE156" s="17">
        <v>0</v>
      </c>
      <c r="BF156" s="17">
        <v>12</v>
      </c>
      <c r="BG156" s="15">
        <v>21.2</v>
      </c>
      <c r="BH156" s="15">
        <v>10</v>
      </c>
      <c r="BI156" s="15">
        <v>0</v>
      </c>
      <c r="BJ156" s="15">
        <v>3.1</v>
      </c>
      <c r="BK156" s="17">
        <v>1</v>
      </c>
      <c r="BL156" s="17">
        <v>2</v>
      </c>
      <c r="BM156" s="17">
        <v>1</v>
      </c>
      <c r="BN156" s="17">
        <v>4</v>
      </c>
      <c r="BO156" s="17">
        <v>0</v>
      </c>
      <c r="BP156" s="15">
        <v>0</v>
      </c>
      <c r="BQ156" s="15">
        <v>0</v>
      </c>
      <c r="BR156" s="15">
        <v>0</v>
      </c>
      <c r="BS156" s="15">
        <v>0.4</v>
      </c>
      <c r="BT156" s="15"/>
      <c r="BU156" s="15"/>
      <c r="BV156" s="15"/>
      <c r="BW156" s="15"/>
      <c r="BX156" s="15"/>
      <c r="BY156" s="15"/>
      <c r="BZ156" s="15"/>
      <c r="CA156" s="17">
        <v>463</v>
      </c>
      <c r="CB156" s="17">
        <v>204</v>
      </c>
      <c r="CC156" s="17">
        <v>442</v>
      </c>
      <c r="CD156" s="17">
        <v>215</v>
      </c>
      <c r="CE156" s="17">
        <v>685</v>
      </c>
      <c r="CF156" s="17">
        <v>269</v>
      </c>
      <c r="CG156" s="17">
        <v>479</v>
      </c>
      <c r="CH156" s="17">
        <v>215</v>
      </c>
      <c r="CI156" s="17">
        <v>0</v>
      </c>
      <c r="CJ156" s="17">
        <v>0</v>
      </c>
      <c r="CK156" s="17">
        <v>0</v>
      </c>
      <c r="CL156" s="17">
        <v>0</v>
      </c>
      <c r="CM156" s="17">
        <v>2.25</v>
      </c>
      <c r="CN156" s="17">
        <v>11.25</v>
      </c>
      <c r="CO156" s="17">
        <v>430</v>
      </c>
      <c r="CP156" s="17">
        <v>255</v>
      </c>
      <c r="CQ156" s="17">
        <v>634</v>
      </c>
      <c r="CR156" s="17">
        <v>226</v>
      </c>
      <c r="CS156" s="17">
        <v>56</v>
      </c>
      <c r="CT156" s="17">
        <v>26</v>
      </c>
      <c r="CU156" s="17">
        <v>347</v>
      </c>
      <c r="CV156" s="17">
        <v>120</v>
      </c>
      <c r="CW156" s="17">
        <v>0</v>
      </c>
      <c r="CX156" s="17">
        <v>0</v>
      </c>
      <c r="CY156" s="17">
        <v>22.5</v>
      </c>
      <c r="CZ156" s="15" t="str">
        <f t="shared" si="5"/>
        <v>Hamed Traorè</v>
      </c>
      <c r="DA156" s="15" t="e">
        <f>VLOOKUP(CZ156,[1]FINAL!$A$1:$AP$1000,MATCH("Element No.",[1]FINAL!$A$1:$AP$1,0),0)</f>
        <v>#N/A</v>
      </c>
      <c r="DB156" s="15"/>
      <c r="DC156" s="15"/>
      <c r="DD156" s="15"/>
      <c r="DE156" s="15"/>
      <c r="DF156" s="15"/>
    </row>
    <row r="157" spans="1:110" ht="78.75" thickBot="1">
      <c r="A157" s="18" t="b">
        <v>1</v>
      </c>
      <c r="B157" s="18" t="b">
        <v>0</v>
      </c>
      <c r="C157" s="17">
        <v>0</v>
      </c>
      <c r="D157" s="17">
        <v>0</v>
      </c>
      <c r="E157" s="17">
        <v>550596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3</v>
      </c>
      <c r="L157" s="15">
        <v>0</v>
      </c>
      <c r="M157" s="15">
        <v>0</v>
      </c>
      <c r="N157" s="17">
        <v>0</v>
      </c>
      <c r="O157" s="15" t="s">
        <v>601</v>
      </c>
      <c r="P157" s="15">
        <v>0</v>
      </c>
      <c r="Q157" s="17" t="e">
        <f t="shared" si="4"/>
        <v>#N/A</v>
      </c>
      <c r="R157" s="18" t="b">
        <v>0</v>
      </c>
      <c r="S157" s="15" t="s">
        <v>4029</v>
      </c>
      <c r="T157" s="15" t="s">
        <v>4030</v>
      </c>
      <c r="U157" s="17">
        <v>45</v>
      </c>
      <c r="V157" s="15" t="s">
        <v>1953</v>
      </c>
      <c r="W157" s="15">
        <v>0</v>
      </c>
      <c r="X157" s="18" t="b">
        <v>0</v>
      </c>
      <c r="Y157" s="15" t="s">
        <v>1954</v>
      </c>
      <c r="Z157" s="15">
        <v>0</v>
      </c>
      <c r="AA157" s="18" t="b">
        <v>0</v>
      </c>
      <c r="AB157" s="15"/>
      <c r="AC157" s="15" t="s">
        <v>3257</v>
      </c>
      <c r="AD157" s="17">
        <v>4</v>
      </c>
      <c r="AE157" s="17">
        <v>91</v>
      </c>
      <c r="AF157" s="17">
        <v>0</v>
      </c>
      <c r="AG157" s="17">
        <v>3895</v>
      </c>
      <c r="AH157" s="17">
        <v>0</v>
      </c>
      <c r="AI157" s="17">
        <v>8277</v>
      </c>
      <c r="AJ157" s="17">
        <v>0</v>
      </c>
      <c r="AK157" s="15">
        <v>0</v>
      </c>
      <c r="AL157" s="15">
        <v>0</v>
      </c>
      <c r="AM157" s="15" t="s">
        <v>1954</v>
      </c>
      <c r="AN157" s="15"/>
      <c r="AO157" s="17">
        <v>241</v>
      </c>
      <c r="AP157" s="68">
        <v>44795</v>
      </c>
      <c r="AQ157" s="68">
        <v>37866</v>
      </c>
      <c r="AR157" s="18" t="b">
        <v>0</v>
      </c>
      <c r="AS157" s="15" t="s">
        <v>2361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5">
        <v>0</v>
      </c>
      <c r="BH157" s="15">
        <v>0</v>
      </c>
      <c r="BI157" s="15">
        <v>0</v>
      </c>
      <c r="BJ157" s="15">
        <v>0</v>
      </c>
      <c r="BK157" s="17">
        <v>0</v>
      </c>
      <c r="BL157" s="17">
        <v>0</v>
      </c>
      <c r="BM157" s="17">
        <v>0</v>
      </c>
      <c r="BN157" s="17">
        <v>0</v>
      </c>
      <c r="BO157" s="17">
        <v>0</v>
      </c>
      <c r="BP157" s="15">
        <v>0</v>
      </c>
      <c r="BQ157" s="15">
        <v>0</v>
      </c>
      <c r="BR157" s="15">
        <v>0</v>
      </c>
      <c r="BS157" s="15">
        <v>0</v>
      </c>
      <c r="BT157" s="15"/>
      <c r="BU157" s="15"/>
      <c r="BV157" s="15"/>
      <c r="BW157" s="15"/>
      <c r="BX157" s="15"/>
      <c r="BY157" s="15"/>
      <c r="BZ157" s="15"/>
      <c r="CA157" s="17">
        <v>733</v>
      </c>
      <c r="CB157" s="17">
        <v>298</v>
      </c>
      <c r="CC157" s="17">
        <v>728</v>
      </c>
      <c r="CD157" s="17">
        <v>299</v>
      </c>
      <c r="CE157" s="17">
        <v>711</v>
      </c>
      <c r="CF157" s="17">
        <v>293</v>
      </c>
      <c r="CG157" s="17">
        <v>734</v>
      </c>
      <c r="CH157" s="17">
        <v>299</v>
      </c>
      <c r="CI157" s="17">
        <v>0</v>
      </c>
      <c r="CJ157" s="17">
        <v>0</v>
      </c>
      <c r="CK157" s="17">
        <v>0</v>
      </c>
      <c r="CL157" s="17">
        <v>0</v>
      </c>
      <c r="CM157" s="17">
        <v>0</v>
      </c>
      <c r="CN157" s="17">
        <v>0</v>
      </c>
      <c r="CO157" s="17">
        <v>464</v>
      </c>
      <c r="CP157" s="17">
        <v>282</v>
      </c>
      <c r="CQ157" s="17">
        <v>661</v>
      </c>
      <c r="CR157" s="17">
        <v>251</v>
      </c>
      <c r="CS157" s="17">
        <v>738</v>
      </c>
      <c r="CT157" s="17">
        <v>302</v>
      </c>
      <c r="CU157" s="17">
        <v>653</v>
      </c>
      <c r="CV157" s="17">
        <v>255</v>
      </c>
      <c r="CW157" s="17">
        <v>0</v>
      </c>
      <c r="CX157" s="17">
        <v>0</v>
      </c>
      <c r="CY157" s="17">
        <v>0</v>
      </c>
      <c r="CZ157" s="15" t="str">
        <f t="shared" si="5"/>
        <v>Dominic Sadi</v>
      </c>
      <c r="DA157" s="15" t="e">
        <f>VLOOKUP(CZ157,[1]FINAL!$A$1:$AP$1000,MATCH("Element No.",[1]FINAL!$A$1:$AP$1,0),0)</f>
        <v>#N/A</v>
      </c>
      <c r="DB157" s="15"/>
      <c r="DC157" s="15"/>
      <c r="DD157" s="15"/>
      <c r="DE157" s="15"/>
      <c r="DF157" s="15"/>
    </row>
    <row r="158" spans="1:110" ht="66" thickBot="1">
      <c r="A158" s="18" t="b">
        <v>1</v>
      </c>
      <c r="B158" s="18" t="b">
        <v>0</v>
      </c>
      <c r="C158" s="17">
        <v>0</v>
      </c>
      <c r="D158" s="17">
        <v>0</v>
      </c>
      <c r="E158" s="17">
        <v>530121</v>
      </c>
      <c r="F158" s="17">
        <v>0</v>
      </c>
      <c r="G158" s="17">
        <v>0</v>
      </c>
      <c r="H158" s="17">
        <v>-1</v>
      </c>
      <c r="I158" s="17">
        <v>1</v>
      </c>
      <c r="J158" s="17">
        <v>0</v>
      </c>
      <c r="K158" s="17">
        <v>3</v>
      </c>
      <c r="L158" s="15">
        <v>0</v>
      </c>
      <c r="M158" s="15">
        <v>0</v>
      </c>
      <c r="N158" s="17">
        <v>0</v>
      </c>
      <c r="O158" s="15" t="s">
        <v>1977</v>
      </c>
      <c r="P158" s="15">
        <v>0</v>
      </c>
      <c r="Q158" s="17" t="e">
        <f t="shared" si="4"/>
        <v>#N/A</v>
      </c>
      <c r="R158" s="18" t="b">
        <v>0</v>
      </c>
      <c r="S158" s="15" t="s">
        <v>4031</v>
      </c>
      <c r="T158" s="15" t="s">
        <v>4032</v>
      </c>
      <c r="U158" s="17">
        <v>44</v>
      </c>
      <c r="V158" s="15" t="s">
        <v>1978</v>
      </c>
      <c r="W158" s="15">
        <v>0</v>
      </c>
      <c r="X158" s="18" t="b">
        <v>0</v>
      </c>
      <c r="Y158" s="15" t="s">
        <v>1979</v>
      </c>
      <c r="Z158" s="15">
        <v>0.1</v>
      </c>
      <c r="AA158" s="18" t="b">
        <v>0</v>
      </c>
      <c r="AB158" s="15"/>
      <c r="AC158" s="15" t="s">
        <v>3257</v>
      </c>
      <c r="AD158" s="17">
        <v>4</v>
      </c>
      <c r="AE158" s="17">
        <v>91</v>
      </c>
      <c r="AF158" s="17">
        <v>0</v>
      </c>
      <c r="AG158" s="17">
        <v>15405</v>
      </c>
      <c r="AH158" s="17">
        <v>0</v>
      </c>
      <c r="AI158" s="17">
        <v>21712</v>
      </c>
      <c r="AJ158" s="17">
        <v>0</v>
      </c>
      <c r="AK158" s="15">
        <v>0</v>
      </c>
      <c r="AL158" s="15">
        <v>0</v>
      </c>
      <c r="AM158" s="15" t="s">
        <v>1979</v>
      </c>
      <c r="AN158" s="15"/>
      <c r="AO158" s="17">
        <v>241</v>
      </c>
      <c r="AP158" s="68">
        <v>45674</v>
      </c>
      <c r="AQ158" s="68">
        <v>38542</v>
      </c>
      <c r="AR158" s="18" t="b">
        <v>0</v>
      </c>
      <c r="AS158" s="15" t="s">
        <v>2362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5">
        <v>0</v>
      </c>
      <c r="BH158" s="15">
        <v>0</v>
      </c>
      <c r="BI158" s="15">
        <v>0</v>
      </c>
      <c r="BJ158" s="15">
        <v>0</v>
      </c>
      <c r="BK158" s="17">
        <v>0</v>
      </c>
      <c r="BL158" s="17">
        <v>0</v>
      </c>
      <c r="BM158" s="17">
        <v>0</v>
      </c>
      <c r="BN158" s="17">
        <v>0</v>
      </c>
      <c r="BO158" s="17">
        <v>0</v>
      </c>
      <c r="BP158" s="15">
        <v>0</v>
      </c>
      <c r="BQ158" s="15">
        <v>0</v>
      </c>
      <c r="BR158" s="15">
        <v>0</v>
      </c>
      <c r="BS158" s="15">
        <v>0</v>
      </c>
      <c r="BT158" s="15"/>
      <c r="BU158" s="15"/>
      <c r="BV158" s="15"/>
      <c r="BW158" s="15"/>
      <c r="BX158" s="15"/>
      <c r="BY158" s="15"/>
      <c r="BZ158" s="15"/>
      <c r="CA158" s="17">
        <v>685</v>
      </c>
      <c r="CB158" s="17">
        <v>262</v>
      </c>
      <c r="CC158" s="17">
        <v>681</v>
      </c>
      <c r="CD158" s="17">
        <v>265</v>
      </c>
      <c r="CE158" s="17">
        <v>661</v>
      </c>
      <c r="CF158" s="17">
        <v>257</v>
      </c>
      <c r="CG158" s="17">
        <v>687</v>
      </c>
      <c r="CH158" s="17">
        <v>264</v>
      </c>
      <c r="CI158" s="17">
        <v>0</v>
      </c>
      <c r="CJ158" s="17">
        <v>0</v>
      </c>
      <c r="CK158" s="17">
        <v>0</v>
      </c>
      <c r="CL158" s="17">
        <v>0</v>
      </c>
      <c r="CM158" s="17">
        <v>0</v>
      </c>
      <c r="CN158" s="17">
        <v>0</v>
      </c>
      <c r="CO158" s="17">
        <v>563</v>
      </c>
      <c r="CP158" s="17">
        <v>339</v>
      </c>
      <c r="CQ158" s="17">
        <v>606</v>
      </c>
      <c r="CR158" s="17">
        <v>212</v>
      </c>
      <c r="CS158" s="17">
        <v>693</v>
      </c>
      <c r="CT158" s="17">
        <v>269</v>
      </c>
      <c r="CU158" s="17">
        <v>584</v>
      </c>
      <c r="CV158" s="17">
        <v>218</v>
      </c>
      <c r="CW158" s="17">
        <v>0</v>
      </c>
      <c r="CX158" s="17">
        <v>0</v>
      </c>
      <c r="CY158" s="17">
        <v>0</v>
      </c>
      <c r="CZ158" s="15" t="str">
        <f t="shared" si="5"/>
        <v>Zain Silcott-Duberry</v>
      </c>
      <c r="DA158" s="15" t="e">
        <f>VLOOKUP(CZ158,[1]FINAL!$A$1:$AP$1000,MATCH("Element No.",[1]FINAL!$A$1:$AP$1,0),0)</f>
        <v>#N/A</v>
      </c>
      <c r="DB158" s="15"/>
      <c r="DC158" s="15"/>
      <c r="DD158" s="15"/>
      <c r="DE158" s="15"/>
      <c r="DF158" s="15"/>
    </row>
    <row r="159" spans="1:110" ht="66" thickBot="1">
      <c r="A159" s="18" t="b">
        <v>1</v>
      </c>
      <c r="B159" s="18" t="b">
        <v>0</v>
      </c>
      <c r="C159" s="17">
        <v>0</v>
      </c>
      <c r="D159" s="17">
        <v>0</v>
      </c>
      <c r="E159" s="17">
        <v>606775</v>
      </c>
      <c r="F159" s="17">
        <v>0</v>
      </c>
      <c r="G159" s="17">
        <v>0</v>
      </c>
      <c r="H159" s="17">
        <v>0</v>
      </c>
      <c r="I159" s="17">
        <v>0</v>
      </c>
      <c r="J159" s="17">
        <v>0</v>
      </c>
      <c r="K159" s="17">
        <v>3</v>
      </c>
      <c r="L159" s="15">
        <v>0</v>
      </c>
      <c r="M159" s="15">
        <v>0</v>
      </c>
      <c r="N159" s="17">
        <v>0</v>
      </c>
      <c r="O159" s="15" t="s">
        <v>604</v>
      </c>
      <c r="P159" s="15">
        <v>0</v>
      </c>
      <c r="Q159" s="17" t="e">
        <f t="shared" si="4"/>
        <v>#N/A</v>
      </c>
      <c r="R159" s="18" t="b">
        <v>0</v>
      </c>
      <c r="S159" s="15" t="s">
        <v>3814</v>
      </c>
      <c r="T159" s="15" t="s">
        <v>3815</v>
      </c>
      <c r="U159" s="17">
        <v>45</v>
      </c>
      <c r="V159" s="15" t="s">
        <v>1904</v>
      </c>
      <c r="W159" s="15">
        <v>1</v>
      </c>
      <c r="X159" s="18" t="b">
        <v>0</v>
      </c>
      <c r="Y159" s="15" t="s">
        <v>1905</v>
      </c>
      <c r="Z159" s="15">
        <v>0</v>
      </c>
      <c r="AA159" s="18" t="b">
        <v>0</v>
      </c>
      <c r="AB159" s="15"/>
      <c r="AC159" s="15" t="s">
        <v>3257</v>
      </c>
      <c r="AD159" s="17">
        <v>4</v>
      </c>
      <c r="AE159" s="17">
        <v>91</v>
      </c>
      <c r="AF159" s="17">
        <v>1</v>
      </c>
      <c r="AG159" s="17">
        <v>2964</v>
      </c>
      <c r="AH159" s="17">
        <v>0</v>
      </c>
      <c r="AI159" s="17">
        <v>10063</v>
      </c>
      <c r="AJ159" s="17">
        <v>0</v>
      </c>
      <c r="AK159" s="15">
        <v>0</v>
      </c>
      <c r="AL159" s="15">
        <v>0.2</v>
      </c>
      <c r="AM159" s="15" t="s">
        <v>1905</v>
      </c>
      <c r="AN159" s="15"/>
      <c r="AO159" s="17">
        <v>241</v>
      </c>
      <c r="AP159" s="68">
        <v>45625</v>
      </c>
      <c r="AQ159" s="68">
        <v>38234</v>
      </c>
      <c r="AR159" s="18" t="b">
        <v>0</v>
      </c>
      <c r="AS159" s="15" t="s">
        <v>2363</v>
      </c>
      <c r="AT159" s="17">
        <v>6</v>
      </c>
      <c r="AU159" s="17">
        <v>0</v>
      </c>
      <c r="AV159" s="17">
        <v>0</v>
      </c>
      <c r="AW159" s="17">
        <v>0</v>
      </c>
      <c r="AX159" s="17">
        <v>2</v>
      </c>
      <c r="AY159" s="17">
        <v>0</v>
      </c>
      <c r="AZ159" s="17">
        <v>0</v>
      </c>
      <c r="BA159" s="17">
        <v>0</v>
      </c>
      <c r="BB159" s="17">
        <v>0</v>
      </c>
      <c r="BC159" s="17">
        <v>0</v>
      </c>
      <c r="BD159" s="17">
        <v>0</v>
      </c>
      <c r="BE159" s="17">
        <v>0</v>
      </c>
      <c r="BF159" s="17">
        <v>3</v>
      </c>
      <c r="BG159" s="15">
        <v>0</v>
      </c>
      <c r="BH159" s="15">
        <v>0</v>
      </c>
      <c r="BI159" s="15">
        <v>0</v>
      </c>
      <c r="BJ159" s="15">
        <v>0</v>
      </c>
      <c r="BK159" s="17">
        <v>0</v>
      </c>
      <c r="BL159" s="17">
        <v>0</v>
      </c>
      <c r="BM159" s="17">
        <v>0</v>
      </c>
      <c r="BN159" s="17">
        <v>0</v>
      </c>
      <c r="BO159" s="17">
        <v>0</v>
      </c>
      <c r="BP159" s="15">
        <v>0</v>
      </c>
      <c r="BQ159" s="15">
        <v>0</v>
      </c>
      <c r="BR159" s="15">
        <v>0</v>
      </c>
      <c r="BS159" s="15">
        <v>0.31</v>
      </c>
      <c r="BT159" s="15"/>
      <c r="BU159" s="15"/>
      <c r="BV159" s="15"/>
      <c r="BW159" s="15"/>
      <c r="BX159" s="15"/>
      <c r="BY159" s="15"/>
      <c r="BZ159" s="15"/>
      <c r="CA159" s="17">
        <v>764</v>
      </c>
      <c r="CB159" s="17">
        <v>323</v>
      </c>
      <c r="CC159" s="17">
        <v>757</v>
      </c>
      <c r="CD159" s="17">
        <v>322</v>
      </c>
      <c r="CE159" s="17">
        <v>744</v>
      </c>
      <c r="CF159" s="17">
        <v>319</v>
      </c>
      <c r="CG159" s="17">
        <v>764</v>
      </c>
      <c r="CH159" s="17">
        <v>323</v>
      </c>
      <c r="CI159" s="17">
        <v>0</v>
      </c>
      <c r="CJ159" s="17">
        <v>0</v>
      </c>
      <c r="CK159" s="17">
        <v>0</v>
      </c>
      <c r="CL159" s="17">
        <v>0</v>
      </c>
      <c r="CM159" s="17">
        <v>4.6500000000000004</v>
      </c>
      <c r="CN159" s="17">
        <v>30</v>
      </c>
      <c r="CO159" s="17">
        <v>502</v>
      </c>
      <c r="CP159" s="17">
        <v>311</v>
      </c>
      <c r="CQ159" s="17">
        <v>694</v>
      </c>
      <c r="CR159" s="17">
        <v>279</v>
      </c>
      <c r="CS159" s="17">
        <v>500</v>
      </c>
      <c r="CT159" s="17">
        <v>225</v>
      </c>
      <c r="CU159" s="17">
        <v>652</v>
      </c>
      <c r="CV159" s="17">
        <v>254</v>
      </c>
      <c r="CW159" s="17">
        <v>0</v>
      </c>
      <c r="CX159" s="17">
        <v>0</v>
      </c>
      <c r="CY159" s="17">
        <v>0</v>
      </c>
      <c r="CZ159" s="15" t="str">
        <f t="shared" si="5"/>
        <v>Ben Winterburn</v>
      </c>
      <c r="DA159" s="15" t="e">
        <f>VLOOKUP(CZ159,[1]FINAL!$A$1:$AP$1000,MATCH("Element No.",[1]FINAL!$A$1:$AP$1,0),0)</f>
        <v>#N/A</v>
      </c>
      <c r="DB159" s="15"/>
      <c r="DC159" s="15"/>
      <c r="DD159" s="15"/>
      <c r="DE159" s="15"/>
      <c r="DF159" s="15"/>
    </row>
    <row r="160" spans="1:110" ht="53.25" thickBot="1">
      <c r="A160" s="18" t="b">
        <v>1</v>
      </c>
      <c r="B160" s="18" t="b">
        <v>0</v>
      </c>
      <c r="C160" s="17">
        <v>100</v>
      </c>
      <c r="D160" s="17">
        <v>100</v>
      </c>
      <c r="E160" s="17">
        <v>444102</v>
      </c>
      <c r="F160" s="17">
        <v>0</v>
      </c>
      <c r="G160" s="17">
        <v>0</v>
      </c>
      <c r="H160" s="17">
        <v>-4</v>
      </c>
      <c r="I160" s="17">
        <v>4</v>
      </c>
      <c r="J160" s="17">
        <v>0</v>
      </c>
      <c r="K160" s="17">
        <v>4</v>
      </c>
      <c r="L160" s="15">
        <v>2.7</v>
      </c>
      <c r="M160" s="15">
        <v>2.5</v>
      </c>
      <c r="N160" s="17">
        <v>2</v>
      </c>
      <c r="O160" s="15" t="s">
        <v>1679</v>
      </c>
      <c r="P160" s="15">
        <v>2.5</v>
      </c>
      <c r="Q160" s="17">
        <f t="shared" si="4"/>
        <v>79</v>
      </c>
      <c r="R160" s="18" t="b">
        <v>0</v>
      </c>
      <c r="S160" s="15"/>
      <c r="T160" s="15" t="s">
        <v>4796</v>
      </c>
      <c r="U160" s="17">
        <v>66</v>
      </c>
      <c r="V160" s="15" t="s">
        <v>1680</v>
      </c>
      <c r="W160" s="15">
        <v>3.2</v>
      </c>
      <c r="X160" s="18" t="b">
        <v>0</v>
      </c>
      <c r="Y160" s="15" t="s">
        <v>1681</v>
      </c>
      <c r="Z160" s="15">
        <v>2.4</v>
      </c>
      <c r="AA160" s="18" t="b">
        <v>0</v>
      </c>
      <c r="AB160" s="15"/>
      <c r="AC160" s="15" t="s">
        <v>519</v>
      </c>
      <c r="AD160" s="17">
        <v>4</v>
      </c>
      <c r="AE160" s="17">
        <v>91</v>
      </c>
      <c r="AF160" s="17">
        <v>115</v>
      </c>
      <c r="AG160" s="17">
        <v>1344382</v>
      </c>
      <c r="AH160" s="17">
        <v>0</v>
      </c>
      <c r="AI160" s="17">
        <v>1313666</v>
      </c>
      <c r="AJ160" s="17">
        <v>0</v>
      </c>
      <c r="AK160" s="15">
        <v>0.4</v>
      </c>
      <c r="AL160" s="15">
        <v>17.399999999999999</v>
      </c>
      <c r="AM160" s="15" t="s">
        <v>1682</v>
      </c>
      <c r="AN160" s="15" t="s">
        <v>1682</v>
      </c>
      <c r="AO160" s="17">
        <v>30</v>
      </c>
      <c r="AP160" s="68">
        <v>45520</v>
      </c>
      <c r="AQ160" s="68">
        <v>36439</v>
      </c>
      <c r="AR160" s="18" t="b">
        <v>0</v>
      </c>
      <c r="AS160" s="15" t="s">
        <v>2364</v>
      </c>
      <c r="AT160" s="17">
        <v>2741</v>
      </c>
      <c r="AU160" s="17">
        <v>6</v>
      </c>
      <c r="AV160" s="17">
        <v>7</v>
      </c>
      <c r="AW160" s="17">
        <v>11</v>
      </c>
      <c r="AX160" s="17">
        <v>40</v>
      </c>
      <c r="AY160" s="17">
        <v>0</v>
      </c>
      <c r="AZ160" s="17">
        <v>0</v>
      </c>
      <c r="BA160" s="17">
        <v>0</v>
      </c>
      <c r="BB160" s="17">
        <v>2</v>
      </c>
      <c r="BC160" s="17">
        <v>0</v>
      </c>
      <c r="BD160" s="17">
        <v>0</v>
      </c>
      <c r="BE160" s="17">
        <v>6</v>
      </c>
      <c r="BF160" s="17">
        <v>412</v>
      </c>
      <c r="BG160" s="15">
        <v>350.6</v>
      </c>
      <c r="BH160" s="15">
        <v>397.9</v>
      </c>
      <c r="BI160" s="15">
        <v>809</v>
      </c>
      <c r="BJ160" s="15">
        <v>155.5</v>
      </c>
      <c r="BK160" s="17">
        <v>42</v>
      </c>
      <c r="BL160" s="17">
        <v>80</v>
      </c>
      <c r="BM160" s="17">
        <v>13</v>
      </c>
      <c r="BN160" s="17">
        <v>135</v>
      </c>
      <c r="BO160" s="17">
        <v>32</v>
      </c>
      <c r="BP160" s="15">
        <v>10.64</v>
      </c>
      <c r="BQ160" s="15">
        <v>1.48</v>
      </c>
      <c r="BR160" s="15">
        <v>12.12</v>
      </c>
      <c r="BS160" s="15">
        <v>39.020000000000003</v>
      </c>
      <c r="BT160" s="15"/>
      <c r="BU160" s="15"/>
      <c r="BV160" s="15"/>
      <c r="BW160" s="15"/>
      <c r="BX160" s="15"/>
      <c r="BY160" s="15"/>
      <c r="BZ160" s="15"/>
      <c r="CA160" s="17">
        <v>208</v>
      </c>
      <c r="CB160" s="17">
        <v>19</v>
      </c>
      <c r="CC160" s="17">
        <v>91</v>
      </c>
      <c r="CD160" s="17">
        <v>4</v>
      </c>
      <c r="CE160" s="17">
        <v>15</v>
      </c>
      <c r="CF160" s="17">
        <v>8</v>
      </c>
      <c r="CG160" s="17">
        <v>54</v>
      </c>
      <c r="CH160" s="17">
        <v>11</v>
      </c>
      <c r="CI160" s="17">
        <v>0.35</v>
      </c>
      <c r="CJ160" s="17">
        <v>0</v>
      </c>
      <c r="CK160" s="17">
        <v>0.05</v>
      </c>
      <c r="CL160" s="17">
        <v>0.4</v>
      </c>
      <c r="CM160" s="17">
        <v>1.28</v>
      </c>
      <c r="CN160" s="17">
        <v>1.31</v>
      </c>
      <c r="CO160" s="17">
        <v>48</v>
      </c>
      <c r="CP160" s="17">
        <v>17</v>
      </c>
      <c r="CQ160" s="17">
        <v>156</v>
      </c>
      <c r="CR160" s="17">
        <v>25</v>
      </c>
      <c r="CS160" s="17">
        <v>174</v>
      </c>
      <c r="CT160" s="17">
        <v>18</v>
      </c>
      <c r="CU160" s="17">
        <v>122</v>
      </c>
      <c r="CV160" s="17">
        <v>19</v>
      </c>
      <c r="CW160" s="17">
        <v>1.05</v>
      </c>
      <c r="CX160" s="17">
        <v>0.36</v>
      </c>
      <c r="CY160" s="17">
        <v>4.43</v>
      </c>
      <c r="CZ160" s="15" t="str">
        <f t="shared" si="5"/>
        <v>Francisco Evanilson de Lima Barbosa</v>
      </c>
      <c r="DA160" s="15">
        <f>VLOOKUP(CZ160,[1]FINAL!$A$1:$AP$1000,MATCH("Element No.",[1]FINAL!$A$1:$AP$1,0),0)</f>
        <v>79</v>
      </c>
      <c r="DB160" s="15"/>
      <c r="DC160" s="15"/>
      <c r="DD160" s="15"/>
      <c r="DE160" s="15"/>
      <c r="DF160" s="15"/>
    </row>
    <row r="161" spans="1:110" ht="40.5" thickBot="1">
      <c r="A161" s="18" t="b">
        <v>1</v>
      </c>
      <c r="B161" s="18" t="b">
        <v>0</v>
      </c>
      <c r="C161" s="17">
        <v>100</v>
      </c>
      <c r="D161" s="17">
        <v>100</v>
      </c>
      <c r="E161" s="17">
        <v>168636</v>
      </c>
      <c r="F161" s="17">
        <v>0</v>
      </c>
      <c r="G161" s="17">
        <v>0</v>
      </c>
      <c r="H161" s="17">
        <v>-1</v>
      </c>
      <c r="I161" s="17">
        <v>1</v>
      </c>
      <c r="J161" s="17">
        <v>0</v>
      </c>
      <c r="K161" s="17">
        <v>4</v>
      </c>
      <c r="L161" s="15">
        <v>1</v>
      </c>
      <c r="M161" s="15">
        <v>1</v>
      </c>
      <c r="N161" s="17">
        <v>1</v>
      </c>
      <c r="O161" s="15" t="s">
        <v>1449</v>
      </c>
      <c r="P161" s="15">
        <v>1</v>
      </c>
      <c r="Q161" s="17">
        <f t="shared" si="4"/>
        <v>80</v>
      </c>
      <c r="R161" s="18" t="b">
        <v>0</v>
      </c>
      <c r="S161" s="15"/>
      <c r="T161" s="15" t="s">
        <v>4460</v>
      </c>
      <c r="U161" s="17">
        <v>54</v>
      </c>
      <c r="V161" s="15" t="s">
        <v>1450</v>
      </c>
      <c r="W161" s="15">
        <v>1.2</v>
      </c>
      <c r="X161" s="18" t="b">
        <v>0</v>
      </c>
      <c r="Y161" s="15" t="s">
        <v>1451</v>
      </c>
      <c r="Z161" s="15">
        <v>0</v>
      </c>
      <c r="AA161" s="18" t="b">
        <v>0</v>
      </c>
      <c r="AB161" s="15"/>
      <c r="AC161" s="15" t="s">
        <v>519</v>
      </c>
      <c r="AD161" s="17">
        <v>4</v>
      </c>
      <c r="AE161" s="17">
        <v>91</v>
      </c>
      <c r="AF161" s="17">
        <v>27</v>
      </c>
      <c r="AG161" s="17">
        <v>15857</v>
      </c>
      <c r="AH161" s="17">
        <v>0</v>
      </c>
      <c r="AI161" s="17">
        <v>13019</v>
      </c>
      <c r="AJ161" s="17">
        <v>0</v>
      </c>
      <c r="AK161" s="15">
        <v>0.2</v>
      </c>
      <c r="AL161" s="15">
        <v>5</v>
      </c>
      <c r="AM161" s="15" t="s">
        <v>1452</v>
      </c>
      <c r="AN161" s="15"/>
      <c r="AO161" s="17">
        <v>219</v>
      </c>
      <c r="AP161" s="68">
        <v>45474</v>
      </c>
      <c r="AQ161" s="68">
        <v>35560</v>
      </c>
      <c r="AR161" s="18" t="b">
        <v>0</v>
      </c>
      <c r="AS161" s="15" t="s">
        <v>2365</v>
      </c>
      <c r="AT161" s="17">
        <v>214</v>
      </c>
      <c r="AU161" s="17">
        <v>1</v>
      </c>
      <c r="AV161" s="17">
        <v>0</v>
      </c>
      <c r="AW161" s="17">
        <v>0</v>
      </c>
      <c r="AX161" s="17">
        <v>3</v>
      </c>
      <c r="AY161" s="17">
        <v>0</v>
      </c>
      <c r="AZ161" s="17">
        <v>0</v>
      </c>
      <c r="BA161" s="17">
        <v>0</v>
      </c>
      <c r="BB161" s="17">
        <v>1</v>
      </c>
      <c r="BC161" s="17">
        <v>0</v>
      </c>
      <c r="BD161" s="17">
        <v>0</v>
      </c>
      <c r="BE161" s="17">
        <v>1</v>
      </c>
      <c r="BF161" s="17">
        <v>83</v>
      </c>
      <c r="BG161" s="15">
        <v>70.2</v>
      </c>
      <c r="BH161" s="15">
        <v>25</v>
      </c>
      <c r="BI161" s="15">
        <v>104</v>
      </c>
      <c r="BJ161" s="15">
        <v>19.100000000000001</v>
      </c>
      <c r="BK161" s="17">
        <v>15</v>
      </c>
      <c r="BL161" s="17">
        <v>7</v>
      </c>
      <c r="BM161" s="17">
        <v>1</v>
      </c>
      <c r="BN161" s="17">
        <v>23</v>
      </c>
      <c r="BO161" s="17">
        <v>0</v>
      </c>
      <c r="BP161" s="15">
        <v>2</v>
      </c>
      <c r="BQ161" s="15">
        <v>7.0000000000000007E-2</v>
      </c>
      <c r="BR161" s="15">
        <v>2.0699999999999998</v>
      </c>
      <c r="BS161" s="15">
        <v>6.16</v>
      </c>
      <c r="BT161" s="15"/>
      <c r="BU161" s="15"/>
      <c r="BV161" s="17">
        <v>1</v>
      </c>
      <c r="BW161" s="15"/>
      <c r="BX161" s="15"/>
      <c r="BY161" s="15"/>
      <c r="BZ161" s="15"/>
      <c r="CA161" s="17">
        <v>414</v>
      </c>
      <c r="CB161" s="17">
        <v>47</v>
      </c>
      <c r="CC161" s="17">
        <v>403</v>
      </c>
      <c r="CD161" s="17">
        <v>53</v>
      </c>
      <c r="CE161" s="17">
        <v>281</v>
      </c>
      <c r="CF161" s="17">
        <v>51</v>
      </c>
      <c r="CG161" s="17">
        <v>398</v>
      </c>
      <c r="CH161" s="17">
        <v>50</v>
      </c>
      <c r="CI161" s="17">
        <v>0.84</v>
      </c>
      <c r="CJ161" s="17">
        <v>0</v>
      </c>
      <c r="CK161" s="17">
        <v>0.03</v>
      </c>
      <c r="CL161" s="17">
        <v>0.87</v>
      </c>
      <c r="CM161" s="17">
        <v>2.59</v>
      </c>
      <c r="CN161" s="17">
        <v>1.26</v>
      </c>
      <c r="CO161" s="17">
        <v>154</v>
      </c>
      <c r="CP161" s="17">
        <v>39</v>
      </c>
      <c r="CQ161" s="17">
        <v>289</v>
      </c>
      <c r="CR161" s="17">
        <v>39</v>
      </c>
      <c r="CS161" s="17">
        <v>455</v>
      </c>
      <c r="CT161" s="17">
        <v>53</v>
      </c>
      <c r="CU161" s="17">
        <v>588</v>
      </c>
      <c r="CV161" s="17">
        <v>80</v>
      </c>
      <c r="CW161" s="17">
        <v>0</v>
      </c>
      <c r="CX161" s="17">
        <v>0</v>
      </c>
      <c r="CY161" s="17">
        <v>9.67</v>
      </c>
      <c r="CZ161" s="15" t="str">
        <f t="shared" si="5"/>
        <v>Enes Ünal</v>
      </c>
      <c r="DA161" s="15">
        <f>VLOOKUP(CZ161,[1]FINAL!$A$1:$AP$1000,MATCH("Element No.",[1]FINAL!$A$1:$AP$1,0),0)</f>
        <v>80</v>
      </c>
      <c r="DB161" s="15"/>
      <c r="DC161" s="15"/>
      <c r="DD161" s="15"/>
      <c r="DE161" s="15"/>
      <c r="DF161" s="15"/>
    </row>
    <row r="162" spans="1:110" ht="66" thickBot="1">
      <c r="A162" s="18" t="b">
        <v>1</v>
      </c>
      <c r="B162" s="18" t="b">
        <v>0</v>
      </c>
      <c r="C162" s="17">
        <v>0</v>
      </c>
      <c r="D162" s="17">
        <v>0</v>
      </c>
      <c r="E162" s="17">
        <v>590760</v>
      </c>
      <c r="F162" s="17">
        <v>0</v>
      </c>
      <c r="G162" s="17">
        <v>0</v>
      </c>
      <c r="H162" s="17">
        <v>-1</v>
      </c>
      <c r="I162" s="17">
        <v>1</v>
      </c>
      <c r="J162" s="17">
        <v>0</v>
      </c>
      <c r="K162" s="17">
        <v>4</v>
      </c>
      <c r="L162" s="15">
        <v>0</v>
      </c>
      <c r="M162" s="15">
        <v>0</v>
      </c>
      <c r="N162" s="17">
        <v>0</v>
      </c>
      <c r="O162" s="15" t="s">
        <v>625</v>
      </c>
      <c r="P162" s="15">
        <v>0</v>
      </c>
      <c r="Q162" s="17" t="e">
        <f t="shared" si="4"/>
        <v>#N/A</v>
      </c>
      <c r="R162" s="18" t="b">
        <v>0</v>
      </c>
      <c r="S162" s="15" t="s">
        <v>4033</v>
      </c>
      <c r="T162" s="15" t="s">
        <v>4034</v>
      </c>
      <c r="U162" s="17">
        <v>44</v>
      </c>
      <c r="V162" s="15" t="s">
        <v>1951</v>
      </c>
      <c r="W162" s="15">
        <v>0</v>
      </c>
      <c r="X162" s="18" t="b">
        <v>0</v>
      </c>
      <c r="Y162" s="15" t="s">
        <v>1952</v>
      </c>
      <c r="Z162" s="15">
        <v>0.1</v>
      </c>
      <c r="AA162" s="18" t="b">
        <v>0</v>
      </c>
      <c r="AB162" s="15"/>
      <c r="AC162" s="15" t="s">
        <v>3257</v>
      </c>
      <c r="AD162" s="17">
        <v>4</v>
      </c>
      <c r="AE162" s="17">
        <v>91</v>
      </c>
      <c r="AF162" s="17">
        <v>0</v>
      </c>
      <c r="AG162" s="17">
        <v>22144</v>
      </c>
      <c r="AH162" s="17">
        <v>0</v>
      </c>
      <c r="AI162" s="17">
        <v>44673</v>
      </c>
      <c r="AJ162" s="17">
        <v>0</v>
      </c>
      <c r="AK162" s="15">
        <v>0</v>
      </c>
      <c r="AL162" s="15">
        <v>0</v>
      </c>
      <c r="AM162" s="15" t="s">
        <v>1952</v>
      </c>
      <c r="AN162" s="15"/>
      <c r="AO162" s="17">
        <v>241</v>
      </c>
      <c r="AP162" s="68">
        <v>44914</v>
      </c>
      <c r="AQ162" s="68">
        <v>38524</v>
      </c>
      <c r="AR162" s="18" t="b">
        <v>0</v>
      </c>
      <c r="AS162" s="15" t="s">
        <v>2366</v>
      </c>
      <c r="AT162" s="17">
        <v>0</v>
      </c>
      <c r="AU162" s="17">
        <v>0</v>
      </c>
      <c r="AV162" s="17">
        <v>0</v>
      </c>
      <c r="AW162" s="17">
        <v>0</v>
      </c>
      <c r="AX162" s="17">
        <v>0</v>
      </c>
      <c r="AY162" s="17">
        <v>0</v>
      </c>
      <c r="AZ162" s="17">
        <v>0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</v>
      </c>
      <c r="BG162" s="15">
        <v>0</v>
      </c>
      <c r="BH162" s="15">
        <v>0</v>
      </c>
      <c r="BI162" s="15">
        <v>0</v>
      </c>
      <c r="BJ162" s="15">
        <v>0</v>
      </c>
      <c r="BK162" s="17">
        <v>0</v>
      </c>
      <c r="BL162" s="17">
        <v>0</v>
      </c>
      <c r="BM162" s="17">
        <v>0</v>
      </c>
      <c r="BN162" s="17">
        <v>0</v>
      </c>
      <c r="BO162" s="17">
        <v>0</v>
      </c>
      <c r="BP162" s="15">
        <v>0</v>
      </c>
      <c r="BQ162" s="15">
        <v>0</v>
      </c>
      <c r="BR162" s="15">
        <v>0</v>
      </c>
      <c r="BS162" s="15">
        <v>0</v>
      </c>
      <c r="BT162" s="15"/>
      <c r="BU162" s="15"/>
      <c r="BV162" s="15"/>
      <c r="BW162" s="15"/>
      <c r="BX162" s="15"/>
      <c r="BY162" s="15"/>
      <c r="BZ162" s="15"/>
      <c r="CA162" s="17">
        <v>696</v>
      </c>
      <c r="CB162" s="17">
        <v>77</v>
      </c>
      <c r="CC162" s="17">
        <v>691</v>
      </c>
      <c r="CD162" s="17">
        <v>76</v>
      </c>
      <c r="CE162" s="17">
        <v>672</v>
      </c>
      <c r="CF162" s="17">
        <v>75</v>
      </c>
      <c r="CG162" s="17">
        <v>698</v>
      </c>
      <c r="CH162" s="17">
        <v>77</v>
      </c>
      <c r="CI162" s="17">
        <v>0</v>
      </c>
      <c r="CJ162" s="17">
        <v>0</v>
      </c>
      <c r="CK162" s="17">
        <v>0</v>
      </c>
      <c r="CL162" s="17">
        <v>0</v>
      </c>
      <c r="CM162" s="17">
        <v>0</v>
      </c>
      <c r="CN162" s="17">
        <v>0</v>
      </c>
      <c r="CO162" s="17">
        <v>579</v>
      </c>
      <c r="CP162" s="17">
        <v>85</v>
      </c>
      <c r="CQ162" s="17">
        <v>618</v>
      </c>
      <c r="CR162" s="17">
        <v>69</v>
      </c>
      <c r="CS162" s="17">
        <v>702</v>
      </c>
      <c r="CT162" s="17">
        <v>78</v>
      </c>
      <c r="CU162" s="17">
        <v>447</v>
      </c>
      <c r="CV162" s="17">
        <v>63</v>
      </c>
      <c r="CW162" s="17">
        <v>0</v>
      </c>
      <c r="CX162" s="17">
        <v>0</v>
      </c>
      <c r="CY162" s="17">
        <v>0</v>
      </c>
      <c r="CZ162" s="15" t="str">
        <f t="shared" si="5"/>
        <v>Daniel Adu-Adjei</v>
      </c>
      <c r="DA162" s="15" t="e">
        <f>VLOOKUP(CZ162,[1]FINAL!$A$1:$AP$1000,MATCH("Element No.",[1]FINAL!$A$1:$AP$1,0),0)</f>
        <v>#N/A</v>
      </c>
      <c r="DB162" s="15"/>
      <c r="DC162" s="15"/>
      <c r="DD162" s="15"/>
      <c r="DE162" s="15"/>
      <c r="DF162" s="15"/>
    </row>
    <row r="163" spans="1:110" ht="40.5" thickBot="1">
      <c r="A163" s="18" t="b">
        <v>1</v>
      </c>
      <c r="B163" s="18" t="b">
        <v>0</v>
      </c>
      <c r="C163" s="17">
        <v>100</v>
      </c>
      <c r="D163" s="17">
        <v>100</v>
      </c>
      <c r="E163" s="17">
        <v>560262</v>
      </c>
      <c r="F163" s="17">
        <v>0</v>
      </c>
      <c r="G163" s="17">
        <v>0</v>
      </c>
      <c r="H163" s="17">
        <v>2</v>
      </c>
      <c r="I163" s="17">
        <v>-2</v>
      </c>
      <c r="J163" s="17">
        <v>0</v>
      </c>
      <c r="K163" s="17">
        <v>4</v>
      </c>
      <c r="L163" s="15">
        <v>5.3</v>
      </c>
      <c r="M163" s="15">
        <v>4.5</v>
      </c>
      <c r="N163" s="17">
        <v>2</v>
      </c>
      <c r="O163" s="15" t="s">
        <v>4121</v>
      </c>
      <c r="P163" s="15">
        <v>4.5</v>
      </c>
      <c r="Q163" s="17">
        <f t="shared" si="4"/>
        <v>78</v>
      </c>
      <c r="R163" s="18" t="b">
        <v>0</v>
      </c>
      <c r="S163" s="15"/>
      <c r="T163" s="15" t="s">
        <v>4890</v>
      </c>
      <c r="U163" s="17">
        <v>47</v>
      </c>
      <c r="V163" s="15" t="s">
        <v>2367</v>
      </c>
      <c r="W163" s="15">
        <v>3.4</v>
      </c>
      <c r="X163" s="18" t="b">
        <v>0</v>
      </c>
      <c r="Y163" s="15" t="s">
        <v>2368</v>
      </c>
      <c r="Z163" s="15">
        <v>7.6</v>
      </c>
      <c r="AA163" s="18" t="b">
        <v>0</v>
      </c>
      <c r="AB163" s="15"/>
      <c r="AC163" s="15" t="s">
        <v>519</v>
      </c>
      <c r="AD163" s="17">
        <v>4</v>
      </c>
      <c r="AE163" s="17">
        <v>91</v>
      </c>
      <c r="AF163" s="17">
        <v>113</v>
      </c>
      <c r="AG163" s="17">
        <v>2414496</v>
      </c>
      <c r="AH163" s="17">
        <v>0</v>
      </c>
      <c r="AI163" s="17">
        <v>1611147</v>
      </c>
      <c r="AJ163" s="17">
        <v>0</v>
      </c>
      <c r="AK163" s="15">
        <v>1</v>
      </c>
      <c r="AL163" s="15">
        <v>24</v>
      </c>
      <c r="AM163" s="15" t="s">
        <v>2369</v>
      </c>
      <c r="AN163" s="15"/>
      <c r="AO163" s="17">
        <v>73</v>
      </c>
      <c r="AP163" s="68">
        <v>45690</v>
      </c>
      <c r="AQ163" s="68">
        <v>38891</v>
      </c>
      <c r="AR163" s="18" t="b">
        <v>0</v>
      </c>
      <c r="AS163" s="15" t="s">
        <v>2370</v>
      </c>
      <c r="AT163" s="17">
        <v>1663</v>
      </c>
      <c r="AU163" s="17">
        <v>13</v>
      </c>
      <c r="AV163" s="17">
        <v>0</v>
      </c>
      <c r="AW163" s="17">
        <v>10</v>
      </c>
      <c r="AX163" s="17">
        <v>21</v>
      </c>
      <c r="AY163" s="17">
        <v>0</v>
      </c>
      <c r="AZ163" s="17">
        <v>0</v>
      </c>
      <c r="BA163" s="17">
        <v>0</v>
      </c>
      <c r="BB163" s="17">
        <v>5</v>
      </c>
      <c r="BC163" s="17">
        <v>0</v>
      </c>
      <c r="BD163" s="17">
        <v>0</v>
      </c>
      <c r="BE163" s="17">
        <v>13</v>
      </c>
      <c r="BF163" s="17">
        <v>480</v>
      </c>
      <c r="BG163" s="15">
        <v>532.20000000000005</v>
      </c>
      <c r="BH163" s="15">
        <v>306.89999999999998</v>
      </c>
      <c r="BI163" s="15">
        <v>563</v>
      </c>
      <c r="BJ163" s="15">
        <v>139.9</v>
      </c>
      <c r="BK163" s="17">
        <v>42</v>
      </c>
      <c r="BL163" s="17">
        <v>61</v>
      </c>
      <c r="BM163" s="17">
        <v>9</v>
      </c>
      <c r="BN163" s="17">
        <v>112</v>
      </c>
      <c r="BO163" s="17">
        <v>21</v>
      </c>
      <c r="BP163" s="15">
        <v>8.31</v>
      </c>
      <c r="BQ163" s="15">
        <v>1.51</v>
      </c>
      <c r="BR163" s="15">
        <v>9.82</v>
      </c>
      <c r="BS163" s="15">
        <v>25.91</v>
      </c>
      <c r="BT163" s="15"/>
      <c r="BU163" s="15"/>
      <c r="BV163" s="15"/>
      <c r="BW163" s="15"/>
      <c r="BX163" s="17">
        <v>2</v>
      </c>
      <c r="BY163" s="15"/>
      <c r="BZ163" s="15"/>
      <c r="CA163" s="17">
        <v>116</v>
      </c>
      <c r="CB163" s="17">
        <v>11</v>
      </c>
      <c r="CC163" s="17">
        <v>142</v>
      </c>
      <c r="CD163" s="17">
        <v>13</v>
      </c>
      <c r="CE163" s="17">
        <v>43</v>
      </c>
      <c r="CF163" s="17">
        <v>18</v>
      </c>
      <c r="CG163" s="17">
        <v>69</v>
      </c>
      <c r="CH163" s="17">
        <v>15</v>
      </c>
      <c r="CI163" s="17">
        <v>0.45</v>
      </c>
      <c r="CJ163" s="17">
        <v>0</v>
      </c>
      <c r="CK163" s="17">
        <v>0.08</v>
      </c>
      <c r="CL163" s="17">
        <v>0.53</v>
      </c>
      <c r="CM163" s="17">
        <v>1.4</v>
      </c>
      <c r="CN163" s="17">
        <v>1.1399999999999999</v>
      </c>
      <c r="CO163" s="17">
        <v>393</v>
      </c>
      <c r="CP163" s="17">
        <v>65</v>
      </c>
      <c r="CQ163" s="17">
        <v>42</v>
      </c>
      <c r="CR163" s="17">
        <v>8</v>
      </c>
      <c r="CS163" s="17">
        <v>127</v>
      </c>
      <c r="CT163" s="17">
        <v>12</v>
      </c>
      <c r="CU163" s="17">
        <v>57</v>
      </c>
      <c r="CV163" s="17">
        <v>12</v>
      </c>
      <c r="CW163" s="17">
        <v>1.1399999999999999</v>
      </c>
      <c r="CX163" s="17">
        <v>0.54</v>
      </c>
      <c r="CY163" s="17">
        <v>6.06</v>
      </c>
      <c r="CZ163" s="15" t="str">
        <f t="shared" si="5"/>
        <v>Junior Kroupi</v>
      </c>
      <c r="DA163" s="15">
        <f>VLOOKUP(CZ163,[1]FINAL!$A$1:$AP$1000,MATCH("Element No.",[1]FINAL!$A$1:$AP$1,0),0)</f>
        <v>78</v>
      </c>
      <c r="DB163" s="15"/>
      <c r="DC163" s="15"/>
      <c r="DD163" s="15"/>
      <c r="DE163" s="15"/>
      <c r="DF163" s="15"/>
    </row>
    <row r="164" spans="1:110" ht="40.5" thickBot="1">
      <c r="A164" s="18" t="b">
        <v>1</v>
      </c>
      <c r="B164" s="18" t="b">
        <v>0</v>
      </c>
      <c r="C164" s="17">
        <v>100</v>
      </c>
      <c r="D164" s="17">
        <v>100</v>
      </c>
      <c r="E164" s="17">
        <v>496208</v>
      </c>
      <c r="F164" s="17">
        <v>0</v>
      </c>
      <c r="G164" s="17">
        <v>0</v>
      </c>
      <c r="H164" s="17">
        <v>-2</v>
      </c>
      <c r="I164" s="17">
        <v>2</v>
      </c>
      <c r="J164" s="17">
        <v>0</v>
      </c>
      <c r="K164" s="17">
        <v>3</v>
      </c>
      <c r="L164" s="15">
        <v>0.3</v>
      </c>
      <c r="M164" s="15">
        <v>0.5</v>
      </c>
      <c r="N164" s="17">
        <v>1</v>
      </c>
      <c r="O164" s="15" t="s">
        <v>604</v>
      </c>
      <c r="P164" s="15">
        <v>0.5</v>
      </c>
      <c r="Q164" s="17">
        <f t="shared" si="4"/>
        <v>72</v>
      </c>
      <c r="R164" s="18" t="b">
        <v>0</v>
      </c>
      <c r="S164" s="15"/>
      <c r="T164" s="15" t="s">
        <v>4151</v>
      </c>
      <c r="U164" s="17">
        <v>48</v>
      </c>
      <c r="V164" s="15" t="s">
        <v>1231</v>
      </c>
      <c r="W164" s="15">
        <v>1.4</v>
      </c>
      <c r="X164" s="18" t="b">
        <v>0</v>
      </c>
      <c r="Y164" s="15" t="s">
        <v>3555</v>
      </c>
      <c r="Z164" s="15">
        <v>0</v>
      </c>
      <c r="AA164" s="18" t="b">
        <v>0</v>
      </c>
      <c r="AB164" s="15"/>
      <c r="AC164" s="15" t="s">
        <v>519</v>
      </c>
      <c r="AD164" s="17">
        <v>4</v>
      </c>
      <c r="AE164" s="17">
        <v>91</v>
      </c>
      <c r="AF164" s="17">
        <v>11</v>
      </c>
      <c r="AG164" s="17">
        <v>4944</v>
      </c>
      <c r="AH164" s="17">
        <v>0</v>
      </c>
      <c r="AI164" s="17">
        <v>8262</v>
      </c>
      <c r="AJ164" s="17">
        <v>0</v>
      </c>
      <c r="AK164" s="15">
        <v>0.1</v>
      </c>
      <c r="AL164" s="15">
        <v>2.2999999999999998</v>
      </c>
      <c r="AM164" s="15" t="s">
        <v>3555</v>
      </c>
      <c r="AN164" s="15"/>
      <c r="AO164" s="17">
        <v>243</v>
      </c>
      <c r="AP164" s="68">
        <v>45887</v>
      </c>
      <c r="AQ164" s="68">
        <v>38667</v>
      </c>
      <c r="AR164" s="18" t="b">
        <v>0</v>
      </c>
      <c r="AS164" s="15" t="s">
        <v>2798</v>
      </c>
      <c r="AT164" s="17">
        <v>105</v>
      </c>
      <c r="AU164" s="17">
        <v>0</v>
      </c>
      <c r="AV164" s="17">
        <v>1</v>
      </c>
      <c r="AW164" s="17">
        <v>0</v>
      </c>
      <c r="AX164" s="17">
        <v>1</v>
      </c>
      <c r="AY164" s="17">
        <v>0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33</v>
      </c>
      <c r="BG164" s="15">
        <v>32.4</v>
      </c>
      <c r="BH164" s="15">
        <v>17.8</v>
      </c>
      <c r="BI164" s="15">
        <v>39</v>
      </c>
      <c r="BJ164" s="15">
        <v>8.9</v>
      </c>
      <c r="BK164" s="17">
        <v>1</v>
      </c>
      <c r="BL164" s="17">
        <v>6</v>
      </c>
      <c r="BM164" s="17">
        <v>6</v>
      </c>
      <c r="BN164" s="17">
        <v>13</v>
      </c>
      <c r="BO164" s="17">
        <v>0</v>
      </c>
      <c r="BP164" s="15">
        <v>0.26</v>
      </c>
      <c r="BQ164" s="15">
        <v>0.13</v>
      </c>
      <c r="BR164" s="15">
        <v>0.39</v>
      </c>
      <c r="BS164" s="15">
        <v>4.74</v>
      </c>
      <c r="BT164" s="15"/>
      <c r="BU164" s="15"/>
      <c r="BV164" s="15"/>
      <c r="BW164" s="15"/>
      <c r="BX164" s="15"/>
      <c r="BY164" s="15"/>
      <c r="BZ164" s="15"/>
      <c r="CA164" s="17">
        <v>449</v>
      </c>
      <c r="CB164" s="17">
        <v>197</v>
      </c>
      <c r="CC164" s="17">
        <v>419</v>
      </c>
      <c r="CD164" s="17">
        <v>206</v>
      </c>
      <c r="CE164" s="17">
        <v>361</v>
      </c>
      <c r="CF164" s="17">
        <v>184</v>
      </c>
      <c r="CG164" s="17">
        <v>438</v>
      </c>
      <c r="CH164" s="17">
        <v>198</v>
      </c>
      <c r="CI164" s="17">
        <v>0.22</v>
      </c>
      <c r="CJ164" s="17">
        <v>0</v>
      </c>
      <c r="CK164" s="17">
        <v>0.11</v>
      </c>
      <c r="CL164" s="17">
        <v>0.33</v>
      </c>
      <c r="CM164" s="17">
        <v>4.0599999999999996</v>
      </c>
      <c r="CN164" s="17">
        <v>0.86</v>
      </c>
      <c r="CO164" s="17">
        <v>370</v>
      </c>
      <c r="CP164" s="17">
        <v>230</v>
      </c>
      <c r="CQ164" s="17">
        <v>335</v>
      </c>
      <c r="CR164" s="17">
        <v>149</v>
      </c>
      <c r="CS164" s="17">
        <v>434</v>
      </c>
      <c r="CT164" s="17">
        <v>189</v>
      </c>
      <c r="CU164" s="17">
        <v>641</v>
      </c>
      <c r="CV164" s="17">
        <v>248</v>
      </c>
      <c r="CW164" s="17">
        <v>0</v>
      </c>
      <c r="CX164" s="17">
        <v>0</v>
      </c>
      <c r="CY164" s="17">
        <v>11.14</v>
      </c>
      <c r="CZ164" s="15" t="str">
        <f t="shared" si="5"/>
        <v>Ben Gannon-Doak</v>
      </c>
      <c r="DA164" s="15">
        <f>VLOOKUP(CZ164,[1]FINAL!$A$1:$AP$1000,MATCH("Element No.",[1]FINAL!$A$1:$AP$1,0),0)</f>
        <v>72</v>
      </c>
      <c r="DB164" s="15"/>
      <c r="DC164" s="15"/>
      <c r="DD164" s="15"/>
      <c r="DE164" s="15"/>
      <c r="DF164" s="15"/>
    </row>
    <row r="165" spans="1:110" ht="40.5" thickBot="1">
      <c r="A165" s="18" t="b">
        <v>1</v>
      </c>
      <c r="B165" s="18" t="b">
        <v>0</v>
      </c>
      <c r="C165" s="17">
        <v>100</v>
      </c>
      <c r="D165" s="17">
        <v>100</v>
      </c>
      <c r="E165" s="17">
        <v>242882</v>
      </c>
      <c r="F165" s="17">
        <v>0</v>
      </c>
      <c r="G165" s="17">
        <v>0</v>
      </c>
      <c r="H165" s="17">
        <v>-4</v>
      </c>
      <c r="I165" s="17">
        <v>4</v>
      </c>
      <c r="J165" s="17">
        <v>1</v>
      </c>
      <c r="K165" s="17">
        <v>2</v>
      </c>
      <c r="L165" s="15">
        <v>0</v>
      </c>
      <c r="M165" s="15">
        <v>0</v>
      </c>
      <c r="N165" s="17">
        <v>0</v>
      </c>
      <c r="O165" s="15" t="s">
        <v>3556</v>
      </c>
      <c r="P165" s="15">
        <v>0</v>
      </c>
      <c r="Q165" s="17">
        <f t="shared" si="4"/>
        <v>62</v>
      </c>
      <c r="R165" s="18" t="b">
        <v>0</v>
      </c>
      <c r="S165" s="15"/>
      <c r="T165" s="15" t="s">
        <v>3816</v>
      </c>
      <c r="U165" s="17">
        <v>41</v>
      </c>
      <c r="V165" s="15" t="s">
        <v>3557</v>
      </c>
      <c r="W165" s="15">
        <v>2.6</v>
      </c>
      <c r="X165" s="18" t="b">
        <v>0</v>
      </c>
      <c r="Y165" s="15" t="s">
        <v>3558</v>
      </c>
      <c r="Z165" s="15">
        <v>0.3</v>
      </c>
      <c r="AA165" s="18" t="b">
        <v>0</v>
      </c>
      <c r="AB165" s="15"/>
      <c r="AC165" s="15" t="s">
        <v>519</v>
      </c>
      <c r="AD165" s="17">
        <v>4</v>
      </c>
      <c r="AE165" s="17">
        <v>91</v>
      </c>
      <c r="AF165" s="17">
        <v>46</v>
      </c>
      <c r="AG165" s="17">
        <v>99992</v>
      </c>
      <c r="AH165" s="17">
        <v>0</v>
      </c>
      <c r="AI165" s="17">
        <v>100202</v>
      </c>
      <c r="AJ165" s="17">
        <v>0</v>
      </c>
      <c r="AK165" s="15">
        <v>0</v>
      </c>
      <c r="AL165" s="15">
        <v>11.2</v>
      </c>
      <c r="AM165" s="15" t="s">
        <v>3558</v>
      </c>
      <c r="AN165" s="15"/>
      <c r="AO165" s="17">
        <v>73</v>
      </c>
      <c r="AP165" s="68">
        <v>45882</v>
      </c>
      <c r="AQ165" s="68">
        <v>36897</v>
      </c>
      <c r="AR165" s="18" t="b">
        <v>0</v>
      </c>
      <c r="AS165" s="15" t="s">
        <v>3559</v>
      </c>
      <c r="AT165" s="17">
        <v>1275</v>
      </c>
      <c r="AU165" s="17">
        <v>0</v>
      </c>
      <c r="AV165" s="17">
        <v>0</v>
      </c>
      <c r="AW165" s="17">
        <v>4</v>
      </c>
      <c r="AX165" s="17">
        <v>27</v>
      </c>
      <c r="AY165" s="17">
        <v>0</v>
      </c>
      <c r="AZ165" s="17">
        <v>0</v>
      </c>
      <c r="BA165" s="17">
        <v>0</v>
      </c>
      <c r="BB165" s="17">
        <v>1</v>
      </c>
      <c r="BC165" s="17">
        <v>0</v>
      </c>
      <c r="BD165" s="17">
        <v>0</v>
      </c>
      <c r="BE165" s="17">
        <v>2</v>
      </c>
      <c r="BF165" s="17">
        <v>164</v>
      </c>
      <c r="BG165" s="15">
        <v>267</v>
      </c>
      <c r="BH165" s="15">
        <v>54.3</v>
      </c>
      <c r="BI165" s="15">
        <v>22</v>
      </c>
      <c r="BJ165" s="15">
        <v>34.4</v>
      </c>
      <c r="BK165" s="17">
        <v>97</v>
      </c>
      <c r="BL165" s="17">
        <v>48</v>
      </c>
      <c r="BM165" s="17">
        <v>20</v>
      </c>
      <c r="BN165" s="17">
        <v>117</v>
      </c>
      <c r="BO165" s="17">
        <v>15</v>
      </c>
      <c r="BP165" s="15">
        <v>0.02</v>
      </c>
      <c r="BQ165" s="15">
        <v>0.19</v>
      </c>
      <c r="BR165" s="15">
        <v>0.21</v>
      </c>
      <c r="BS165" s="15">
        <v>22.47</v>
      </c>
      <c r="BT165" s="15"/>
      <c r="BU165" s="15"/>
      <c r="BV165" s="15"/>
      <c r="BW165" s="15"/>
      <c r="BX165" s="15"/>
      <c r="BY165" s="15"/>
      <c r="BZ165" s="15"/>
      <c r="CA165" s="17">
        <v>267</v>
      </c>
      <c r="CB165" s="17">
        <v>106</v>
      </c>
      <c r="CC165" s="17">
        <v>362</v>
      </c>
      <c r="CD165" s="17">
        <v>129</v>
      </c>
      <c r="CE165" s="17">
        <v>396</v>
      </c>
      <c r="CF165" s="17">
        <v>140</v>
      </c>
      <c r="CG165" s="17">
        <v>354</v>
      </c>
      <c r="CH165" s="17">
        <v>117</v>
      </c>
      <c r="CI165" s="17">
        <v>0</v>
      </c>
      <c r="CJ165" s="17">
        <v>0</v>
      </c>
      <c r="CK165" s="17">
        <v>0.01</v>
      </c>
      <c r="CL165" s="17">
        <v>0.01</v>
      </c>
      <c r="CM165" s="17">
        <v>1.59</v>
      </c>
      <c r="CN165" s="17">
        <v>1.91</v>
      </c>
      <c r="CO165" s="17">
        <v>664</v>
      </c>
      <c r="CP165" s="17">
        <v>156</v>
      </c>
      <c r="CQ165" s="17">
        <v>541</v>
      </c>
      <c r="CR165" s="17">
        <v>223</v>
      </c>
      <c r="CS165" s="17">
        <v>255</v>
      </c>
      <c r="CT165" s="17">
        <v>96</v>
      </c>
      <c r="CU165" s="17">
        <v>348</v>
      </c>
      <c r="CV165" s="17">
        <v>125</v>
      </c>
      <c r="CW165" s="17">
        <v>1.06</v>
      </c>
      <c r="CX165" s="17">
        <v>0.28000000000000003</v>
      </c>
      <c r="CY165" s="17">
        <v>8.26</v>
      </c>
      <c r="CZ165" s="15" t="str">
        <f t="shared" si="5"/>
        <v>Bafodé Diakité</v>
      </c>
      <c r="DA165" s="15">
        <f>VLOOKUP(CZ165,[1]FINAL!$A$1:$AP$1000,MATCH("Element No.",[1]FINAL!$A$1:$AP$1,0),0)</f>
        <v>62</v>
      </c>
      <c r="DB165" s="15"/>
      <c r="DC165" s="15"/>
      <c r="DD165" s="15"/>
      <c r="DE165" s="15"/>
      <c r="DF165" s="15"/>
    </row>
    <row r="166" spans="1:110" ht="40.5" thickBot="1">
      <c r="A166" s="18" t="b">
        <v>1</v>
      </c>
      <c r="B166" s="18" t="b">
        <v>0</v>
      </c>
      <c r="C166" s="15"/>
      <c r="D166" s="15"/>
      <c r="E166" s="17">
        <v>606774</v>
      </c>
      <c r="F166" s="17">
        <v>0</v>
      </c>
      <c r="G166" s="17">
        <v>0</v>
      </c>
      <c r="H166" s="17">
        <v>-2</v>
      </c>
      <c r="I166" s="17">
        <v>2</v>
      </c>
      <c r="J166" s="17">
        <v>0</v>
      </c>
      <c r="K166" s="17">
        <v>3</v>
      </c>
      <c r="L166" s="15">
        <v>0</v>
      </c>
      <c r="M166" s="15">
        <v>0</v>
      </c>
      <c r="N166" s="17">
        <v>0</v>
      </c>
      <c r="O166" s="15" t="s">
        <v>3560</v>
      </c>
      <c r="P166" s="15">
        <v>0</v>
      </c>
      <c r="Q166" s="17" t="e">
        <f t="shared" si="4"/>
        <v>#N/A</v>
      </c>
      <c r="R166" s="18" t="b">
        <v>0</v>
      </c>
      <c r="S166" s="15"/>
      <c r="T166" s="15"/>
      <c r="U166" s="17">
        <v>43</v>
      </c>
      <c r="V166" s="15" t="s">
        <v>3561</v>
      </c>
      <c r="W166" s="15">
        <v>0</v>
      </c>
      <c r="X166" s="18" t="b">
        <v>0</v>
      </c>
      <c r="Y166" s="15" t="s">
        <v>3562</v>
      </c>
      <c r="Z166" s="15">
        <v>0.2</v>
      </c>
      <c r="AA166" s="18" t="b">
        <v>0</v>
      </c>
      <c r="AB166" s="15"/>
      <c r="AC166" s="15" t="s">
        <v>519</v>
      </c>
      <c r="AD166" s="17">
        <v>4</v>
      </c>
      <c r="AE166" s="17">
        <v>91</v>
      </c>
      <c r="AF166" s="17">
        <v>0</v>
      </c>
      <c r="AG166" s="17">
        <v>28243</v>
      </c>
      <c r="AH166" s="17">
        <v>0</v>
      </c>
      <c r="AI166" s="17">
        <v>23995</v>
      </c>
      <c r="AJ166" s="17">
        <v>0</v>
      </c>
      <c r="AK166" s="15">
        <v>0</v>
      </c>
      <c r="AL166" s="15">
        <v>0</v>
      </c>
      <c r="AM166" s="15" t="s">
        <v>3562</v>
      </c>
      <c r="AN166" s="15"/>
      <c r="AO166" s="17">
        <v>241</v>
      </c>
      <c r="AP166" s="68">
        <v>45654</v>
      </c>
      <c r="AQ166" s="68">
        <v>38782</v>
      </c>
      <c r="AR166" s="18" t="b">
        <v>0</v>
      </c>
      <c r="AS166" s="15" t="s">
        <v>3563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5">
        <v>0</v>
      </c>
      <c r="BH166" s="15">
        <v>0</v>
      </c>
      <c r="BI166" s="15">
        <v>0</v>
      </c>
      <c r="BJ166" s="15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0</v>
      </c>
      <c r="BP166" s="15">
        <v>0</v>
      </c>
      <c r="BQ166" s="15">
        <v>0</v>
      </c>
      <c r="BR166" s="15">
        <v>0</v>
      </c>
      <c r="BS166" s="15">
        <v>0</v>
      </c>
      <c r="BT166" s="15"/>
      <c r="BU166" s="15"/>
      <c r="BV166" s="15"/>
      <c r="BW166" s="15"/>
      <c r="BX166" s="15"/>
      <c r="BY166" s="15"/>
      <c r="BZ166" s="15"/>
      <c r="CA166" s="17">
        <v>668</v>
      </c>
      <c r="CB166" s="17">
        <v>250</v>
      </c>
      <c r="CC166" s="17">
        <v>664</v>
      </c>
      <c r="CD166" s="17">
        <v>254</v>
      </c>
      <c r="CE166" s="17">
        <v>641</v>
      </c>
      <c r="CF166" s="17">
        <v>244</v>
      </c>
      <c r="CG166" s="17">
        <v>670</v>
      </c>
      <c r="CH166" s="17">
        <v>252</v>
      </c>
      <c r="CI166" s="17">
        <v>0</v>
      </c>
      <c r="CJ166" s="17">
        <v>0</v>
      </c>
      <c r="CK166" s="17">
        <v>0</v>
      </c>
      <c r="CL166" s="17">
        <v>0</v>
      </c>
      <c r="CM166" s="17">
        <v>0</v>
      </c>
      <c r="CN166" s="17">
        <v>0</v>
      </c>
      <c r="CO166" s="17">
        <v>626</v>
      </c>
      <c r="CP166" s="17">
        <v>372</v>
      </c>
      <c r="CQ166" s="17">
        <v>583</v>
      </c>
      <c r="CR166" s="17">
        <v>200</v>
      </c>
      <c r="CS166" s="17">
        <v>678</v>
      </c>
      <c r="CT166" s="17">
        <v>259</v>
      </c>
      <c r="CU166" s="17">
        <v>405</v>
      </c>
      <c r="CV166" s="17">
        <v>139</v>
      </c>
      <c r="CW166" s="17">
        <v>0</v>
      </c>
      <c r="CX166" s="17">
        <v>0</v>
      </c>
      <c r="CY166" s="17">
        <v>0</v>
      </c>
      <c r="CZ166" s="15" t="str">
        <f t="shared" si="5"/>
        <v>Remy Rees-Dottin</v>
      </c>
      <c r="DA166" s="15" t="e">
        <f>VLOOKUP(CZ166,[1]FINAL!$A$1:$AP$1000,MATCH("Element No.",[1]FINAL!$A$1:$AP$1,0),0)</f>
        <v>#N/A</v>
      </c>
      <c r="DB166" s="15"/>
      <c r="DC166" s="15"/>
      <c r="DD166" s="15"/>
      <c r="DE166" s="15"/>
      <c r="DF166" s="15"/>
    </row>
    <row r="167" spans="1:110" ht="17.25" thickBot="1">
      <c r="A167" s="18" t="b">
        <v>1</v>
      </c>
      <c r="B167" s="18" t="b">
        <v>0</v>
      </c>
      <c r="C167" s="15"/>
      <c r="D167" s="15"/>
      <c r="E167" s="17">
        <v>489888</v>
      </c>
      <c r="F167" s="17">
        <v>0</v>
      </c>
      <c r="G167" s="17">
        <v>0</v>
      </c>
      <c r="H167" s="17">
        <v>-1</v>
      </c>
      <c r="I167" s="17">
        <v>1</v>
      </c>
      <c r="J167" s="17">
        <v>0</v>
      </c>
      <c r="K167" s="17">
        <v>3</v>
      </c>
      <c r="L167" s="15">
        <v>0.7</v>
      </c>
      <c r="M167" s="15">
        <v>0.8</v>
      </c>
      <c r="N167" s="17">
        <v>1</v>
      </c>
      <c r="O167" s="15" t="s">
        <v>3564</v>
      </c>
      <c r="P167" s="15">
        <v>0.8</v>
      </c>
      <c r="Q167" s="17">
        <f t="shared" si="4"/>
        <v>77</v>
      </c>
      <c r="R167" s="18" t="b">
        <v>0</v>
      </c>
      <c r="S167" s="15"/>
      <c r="T167" s="15"/>
      <c r="U167" s="17">
        <v>54</v>
      </c>
      <c r="V167" s="15" t="s">
        <v>3565</v>
      </c>
      <c r="W167" s="15">
        <v>2.2000000000000002</v>
      </c>
      <c r="X167" s="18" t="b">
        <v>0</v>
      </c>
      <c r="Y167" s="15" t="s">
        <v>3566</v>
      </c>
      <c r="Z167" s="15">
        <v>0.2</v>
      </c>
      <c r="AA167" s="18" t="b">
        <v>0</v>
      </c>
      <c r="AB167" s="15"/>
      <c r="AC167" s="15" t="s">
        <v>519</v>
      </c>
      <c r="AD167" s="17">
        <v>4</v>
      </c>
      <c r="AE167" s="17">
        <v>91</v>
      </c>
      <c r="AF167" s="17">
        <v>67</v>
      </c>
      <c r="AG167" s="17">
        <v>120446</v>
      </c>
      <c r="AH167" s="17">
        <v>0</v>
      </c>
      <c r="AI167" s="17">
        <v>101352</v>
      </c>
      <c r="AJ167" s="17">
        <v>0</v>
      </c>
      <c r="AK167" s="15">
        <v>0.1</v>
      </c>
      <c r="AL167" s="15">
        <v>12.4</v>
      </c>
      <c r="AM167" s="15" t="s">
        <v>3566</v>
      </c>
      <c r="AN167" s="15"/>
      <c r="AO167" s="17">
        <v>145</v>
      </c>
      <c r="AP167" s="68">
        <v>45890</v>
      </c>
      <c r="AQ167" s="68">
        <v>36656</v>
      </c>
      <c r="AR167" s="18" t="b">
        <v>0</v>
      </c>
      <c r="AS167" s="15" t="s">
        <v>3567</v>
      </c>
      <c r="AT167" s="17">
        <v>1074</v>
      </c>
      <c r="AU167" s="17">
        <v>3</v>
      </c>
      <c r="AV167" s="17">
        <v>2</v>
      </c>
      <c r="AW167" s="17">
        <v>3</v>
      </c>
      <c r="AX167" s="17">
        <v>17</v>
      </c>
      <c r="AY167" s="17">
        <v>0</v>
      </c>
      <c r="AZ167" s="17">
        <v>0</v>
      </c>
      <c r="BA167" s="17">
        <v>0</v>
      </c>
      <c r="BB167" s="17">
        <v>2</v>
      </c>
      <c r="BC167" s="17">
        <v>0</v>
      </c>
      <c r="BD167" s="17">
        <v>0</v>
      </c>
      <c r="BE167" s="17">
        <v>4</v>
      </c>
      <c r="BF167" s="17">
        <v>241</v>
      </c>
      <c r="BG167" s="15">
        <v>272.60000000000002</v>
      </c>
      <c r="BH167" s="15">
        <v>235.9</v>
      </c>
      <c r="BI167" s="15">
        <v>260</v>
      </c>
      <c r="BJ167" s="15">
        <v>76.099999999999994</v>
      </c>
      <c r="BK167" s="17">
        <v>26</v>
      </c>
      <c r="BL167" s="17">
        <v>61</v>
      </c>
      <c r="BM167" s="17">
        <v>36</v>
      </c>
      <c r="BN167" s="17">
        <v>123</v>
      </c>
      <c r="BO167" s="17">
        <v>10</v>
      </c>
      <c r="BP167" s="15">
        <v>2.6</v>
      </c>
      <c r="BQ167" s="15">
        <v>1.62</v>
      </c>
      <c r="BR167" s="15">
        <v>4.22</v>
      </c>
      <c r="BS167" s="15">
        <v>18.22</v>
      </c>
      <c r="BT167" s="15"/>
      <c r="BU167" s="15"/>
      <c r="BV167" s="15"/>
      <c r="BW167" s="15"/>
      <c r="BX167" s="15"/>
      <c r="BY167" s="15"/>
      <c r="BZ167" s="15"/>
      <c r="CA167" s="17">
        <v>266</v>
      </c>
      <c r="CB167" s="17">
        <v>112</v>
      </c>
      <c r="CC167" s="17">
        <v>175</v>
      </c>
      <c r="CD167" s="17">
        <v>113</v>
      </c>
      <c r="CE167" s="17">
        <v>136</v>
      </c>
      <c r="CF167" s="17">
        <v>75</v>
      </c>
      <c r="CG167" s="17">
        <v>215</v>
      </c>
      <c r="CH167" s="17">
        <v>102</v>
      </c>
      <c r="CI167" s="17">
        <v>0.22</v>
      </c>
      <c r="CJ167" s="17">
        <v>0</v>
      </c>
      <c r="CK167" s="17">
        <v>0.14000000000000001</v>
      </c>
      <c r="CL167" s="17">
        <v>0.36</v>
      </c>
      <c r="CM167" s="17">
        <v>1.53</v>
      </c>
      <c r="CN167" s="17">
        <v>1.42</v>
      </c>
      <c r="CO167" s="17">
        <v>169</v>
      </c>
      <c r="CP167" s="17">
        <v>105</v>
      </c>
      <c r="CQ167" s="17">
        <v>315</v>
      </c>
      <c r="CR167" s="17">
        <v>140</v>
      </c>
      <c r="CS167" s="17">
        <v>327</v>
      </c>
      <c r="CT167" s="17">
        <v>139</v>
      </c>
      <c r="CU167" s="17">
        <v>374</v>
      </c>
      <c r="CV167" s="17">
        <v>130</v>
      </c>
      <c r="CW167" s="17">
        <v>0.84</v>
      </c>
      <c r="CX167" s="17">
        <v>0.25</v>
      </c>
      <c r="CY167" s="17">
        <v>10.31</v>
      </c>
      <c r="CZ167" s="15" t="str">
        <f t="shared" si="5"/>
        <v>Amine Adli</v>
      </c>
      <c r="DA167" s="15">
        <f>VLOOKUP(CZ167,[1]FINAL!$A$1:$AP$1000,MATCH("Element No.",[1]FINAL!$A$1:$AP$1,0),0)</f>
        <v>77</v>
      </c>
      <c r="DB167" s="15"/>
      <c r="DC167" s="15"/>
      <c r="DD167" s="15"/>
      <c r="DE167" s="15"/>
      <c r="DF167" s="15"/>
    </row>
    <row r="168" spans="1:110" ht="40.5" thickBot="1">
      <c r="A168" s="18" t="b">
        <v>1</v>
      </c>
      <c r="B168" s="18" t="b">
        <v>0</v>
      </c>
      <c r="C168" s="17">
        <v>100</v>
      </c>
      <c r="D168" s="17">
        <v>0</v>
      </c>
      <c r="E168" s="17">
        <v>551483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2</v>
      </c>
      <c r="L168" s="15">
        <v>0</v>
      </c>
      <c r="M168" s="15">
        <v>0</v>
      </c>
      <c r="N168" s="17">
        <v>0</v>
      </c>
      <c r="O168" s="15" t="s">
        <v>1474</v>
      </c>
      <c r="P168" s="15">
        <v>1.5</v>
      </c>
      <c r="Q168" s="17" t="e">
        <f t="shared" si="4"/>
        <v>#N/A</v>
      </c>
      <c r="R168" s="18" t="b">
        <v>0</v>
      </c>
      <c r="S168" s="15"/>
      <c r="T168" s="15" t="s">
        <v>5019</v>
      </c>
      <c r="U168" s="17">
        <v>45</v>
      </c>
      <c r="V168" s="15" t="s">
        <v>3742</v>
      </c>
      <c r="W168" s="15">
        <v>2.4</v>
      </c>
      <c r="X168" s="18" t="b">
        <v>0</v>
      </c>
      <c r="Y168" s="15" t="s">
        <v>3817</v>
      </c>
      <c r="Z168" s="15">
        <v>0.1</v>
      </c>
      <c r="AA168" s="18" t="b">
        <v>0</v>
      </c>
      <c r="AB168" s="15"/>
      <c r="AC168" s="15" t="s">
        <v>519</v>
      </c>
      <c r="AD168" s="17">
        <v>4</v>
      </c>
      <c r="AE168" s="17">
        <v>91</v>
      </c>
      <c r="AF168" s="17">
        <v>74</v>
      </c>
      <c r="AG168" s="17">
        <v>67165</v>
      </c>
      <c r="AH168" s="17">
        <v>0</v>
      </c>
      <c r="AI168" s="17">
        <v>54008</v>
      </c>
      <c r="AJ168" s="17">
        <v>0</v>
      </c>
      <c r="AK168" s="15">
        <v>0.3</v>
      </c>
      <c r="AL168" s="15">
        <v>16.399999999999999</v>
      </c>
      <c r="AM168" s="15" t="s">
        <v>3743</v>
      </c>
      <c r="AN168" s="15"/>
      <c r="AO168" s="17">
        <v>200</v>
      </c>
      <c r="AP168" s="68">
        <v>45901</v>
      </c>
      <c r="AQ168" s="68">
        <v>38480</v>
      </c>
      <c r="AR168" s="18" t="b">
        <v>0</v>
      </c>
      <c r="AS168" s="15" t="s">
        <v>3744</v>
      </c>
      <c r="AT168" s="17">
        <v>2315</v>
      </c>
      <c r="AU168" s="17">
        <v>1</v>
      </c>
      <c r="AV168" s="17">
        <v>2</v>
      </c>
      <c r="AW168" s="17">
        <v>6</v>
      </c>
      <c r="AX168" s="17">
        <v>39</v>
      </c>
      <c r="AY168" s="17">
        <v>0</v>
      </c>
      <c r="AZ168" s="17">
        <v>0</v>
      </c>
      <c r="BA168" s="17">
        <v>0</v>
      </c>
      <c r="BB168" s="17">
        <v>10</v>
      </c>
      <c r="BC168" s="17">
        <v>0</v>
      </c>
      <c r="BD168" s="17">
        <v>0</v>
      </c>
      <c r="BE168" s="17">
        <v>2</v>
      </c>
      <c r="BF168" s="17">
        <v>297</v>
      </c>
      <c r="BG168" s="15">
        <v>406</v>
      </c>
      <c r="BH168" s="15">
        <v>269.3</v>
      </c>
      <c r="BI168" s="15">
        <v>184</v>
      </c>
      <c r="BJ168" s="15">
        <v>85.9</v>
      </c>
      <c r="BK168" s="17">
        <v>80</v>
      </c>
      <c r="BL168" s="17">
        <v>135</v>
      </c>
      <c r="BM168" s="17">
        <v>68</v>
      </c>
      <c r="BN168" s="17">
        <v>148</v>
      </c>
      <c r="BO168" s="17">
        <v>26</v>
      </c>
      <c r="BP168" s="15">
        <v>1.0900000000000001</v>
      </c>
      <c r="BQ168" s="15">
        <v>1.73</v>
      </c>
      <c r="BR168" s="15">
        <v>2.82</v>
      </c>
      <c r="BS168" s="15">
        <v>41.11</v>
      </c>
      <c r="BT168" s="15"/>
      <c r="BU168" s="15"/>
      <c r="BV168" s="15"/>
      <c r="BW168" s="15"/>
      <c r="BX168" s="15"/>
      <c r="BY168" s="15"/>
      <c r="BZ168" s="15"/>
      <c r="CA168" s="17">
        <v>180</v>
      </c>
      <c r="CB168" s="17">
        <v>73</v>
      </c>
      <c r="CC168" s="17">
        <v>161</v>
      </c>
      <c r="CD168" s="17">
        <v>42</v>
      </c>
      <c r="CE168" s="17">
        <v>205</v>
      </c>
      <c r="CF168" s="17">
        <v>55</v>
      </c>
      <c r="CG168" s="17">
        <v>185</v>
      </c>
      <c r="CH168" s="17">
        <v>64</v>
      </c>
      <c r="CI168" s="17">
        <v>0.04</v>
      </c>
      <c r="CJ168" s="17">
        <v>0</v>
      </c>
      <c r="CK168" s="17">
        <v>7.0000000000000007E-2</v>
      </c>
      <c r="CL168" s="17">
        <v>0.11</v>
      </c>
      <c r="CM168" s="17">
        <v>1.6</v>
      </c>
      <c r="CN168" s="17">
        <v>1.52</v>
      </c>
      <c r="CO168" s="17">
        <v>466</v>
      </c>
      <c r="CP168" s="17">
        <v>94</v>
      </c>
      <c r="CQ168" s="17">
        <v>223</v>
      </c>
      <c r="CR168" s="17">
        <v>81</v>
      </c>
      <c r="CS168" s="17">
        <v>290</v>
      </c>
      <c r="CT168" s="17">
        <v>114</v>
      </c>
      <c r="CU168" s="17">
        <v>431</v>
      </c>
      <c r="CV168" s="17">
        <v>161</v>
      </c>
      <c r="CW168" s="17">
        <v>1.01</v>
      </c>
      <c r="CX168" s="17">
        <v>0.23</v>
      </c>
      <c r="CY168" s="17">
        <v>5.75</v>
      </c>
      <c r="CZ168" s="15" t="str">
        <f t="shared" si="5"/>
        <v>Álex Jiménez Sánchez</v>
      </c>
      <c r="DA168" s="15" t="e">
        <f>VLOOKUP(CZ168,[1]FINAL!$A$1:$AP$1000,MATCH("Element No.",[1]FINAL!$A$1:$AP$1,0),0)</f>
        <v>#N/A</v>
      </c>
      <c r="DB168" s="15"/>
      <c r="DC168" s="15"/>
      <c r="DD168" s="15"/>
      <c r="DE168" s="15"/>
      <c r="DF168" s="15"/>
    </row>
    <row r="169" spans="1:110" ht="40.5" thickBot="1">
      <c r="A169" s="18" t="b">
        <v>1</v>
      </c>
      <c r="B169" s="18" t="b">
        <v>0</v>
      </c>
      <c r="C169" s="17">
        <v>100</v>
      </c>
      <c r="D169" s="17">
        <v>100</v>
      </c>
      <c r="E169" s="17">
        <v>620487</v>
      </c>
      <c r="F169" s="17">
        <v>0</v>
      </c>
      <c r="G169" s="17">
        <v>0</v>
      </c>
      <c r="H169" s="17">
        <v>-1</v>
      </c>
      <c r="I169" s="17">
        <v>1</v>
      </c>
      <c r="J169" s="17">
        <v>0</v>
      </c>
      <c r="K169" s="17">
        <v>2</v>
      </c>
      <c r="L169" s="15">
        <v>0</v>
      </c>
      <c r="M169" s="15">
        <v>0</v>
      </c>
      <c r="N169" s="17">
        <v>0</v>
      </c>
      <c r="O169" s="15" t="s">
        <v>3818</v>
      </c>
      <c r="P169" s="15">
        <v>0</v>
      </c>
      <c r="Q169" s="17">
        <f t="shared" si="4"/>
        <v>63</v>
      </c>
      <c r="R169" s="18" t="b">
        <v>0</v>
      </c>
      <c r="S169" s="15"/>
      <c r="T169" s="15" t="s">
        <v>4417</v>
      </c>
      <c r="U169" s="17">
        <v>44</v>
      </c>
      <c r="V169" s="15" t="s">
        <v>3819</v>
      </c>
      <c r="W169" s="15">
        <v>2.7</v>
      </c>
      <c r="X169" s="18" t="b">
        <v>0</v>
      </c>
      <c r="Y169" s="15" t="s">
        <v>3820</v>
      </c>
      <c r="Z169" s="15">
        <v>0</v>
      </c>
      <c r="AA169" s="18" t="b">
        <v>0</v>
      </c>
      <c r="AB169" s="15"/>
      <c r="AC169" s="15" t="s">
        <v>519</v>
      </c>
      <c r="AD169" s="17">
        <v>4</v>
      </c>
      <c r="AE169" s="17">
        <v>91</v>
      </c>
      <c r="AF169" s="17">
        <v>19</v>
      </c>
      <c r="AG169" s="17">
        <v>6785</v>
      </c>
      <c r="AH169" s="17">
        <v>0</v>
      </c>
      <c r="AI169" s="17">
        <v>6263</v>
      </c>
      <c r="AJ169" s="17">
        <v>0</v>
      </c>
      <c r="AK169" s="15">
        <v>0</v>
      </c>
      <c r="AL169" s="15">
        <v>4.3</v>
      </c>
      <c r="AM169" s="15" t="s">
        <v>3821</v>
      </c>
      <c r="AN169" s="15"/>
      <c r="AO169" s="17">
        <v>190</v>
      </c>
      <c r="AP169" s="68">
        <v>45901</v>
      </c>
      <c r="AQ169" s="68">
        <v>39261</v>
      </c>
      <c r="AR169" s="18" t="b">
        <v>0</v>
      </c>
      <c r="AS169" s="15" t="s">
        <v>3822</v>
      </c>
      <c r="AT169" s="17">
        <v>367</v>
      </c>
      <c r="AU169" s="17">
        <v>0</v>
      </c>
      <c r="AV169" s="17">
        <v>0</v>
      </c>
      <c r="AW169" s="17">
        <v>1</v>
      </c>
      <c r="AX169" s="17">
        <v>6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63</v>
      </c>
      <c r="BG169" s="15">
        <v>98.4</v>
      </c>
      <c r="BH169" s="15">
        <v>13.9</v>
      </c>
      <c r="BI169" s="15">
        <v>10</v>
      </c>
      <c r="BJ169" s="15">
        <v>12.2</v>
      </c>
      <c r="BK169" s="17">
        <v>34</v>
      </c>
      <c r="BL169" s="17">
        <v>13</v>
      </c>
      <c r="BM169" s="17">
        <v>5</v>
      </c>
      <c r="BN169" s="17">
        <v>39</v>
      </c>
      <c r="BO169" s="17">
        <v>4</v>
      </c>
      <c r="BP169" s="15">
        <v>0.15</v>
      </c>
      <c r="BQ169" s="15">
        <v>0.19</v>
      </c>
      <c r="BR169" s="15">
        <v>0.34</v>
      </c>
      <c r="BS169" s="15">
        <v>4.42</v>
      </c>
      <c r="BT169" s="15"/>
      <c r="BU169" s="15"/>
      <c r="BV169" s="15"/>
      <c r="BW169" s="15"/>
      <c r="BX169" s="15"/>
      <c r="BY169" s="15"/>
      <c r="BZ169" s="15"/>
      <c r="CA169" s="17">
        <v>395</v>
      </c>
      <c r="CB169" s="17">
        <v>149</v>
      </c>
      <c r="CC169" s="17">
        <v>426</v>
      </c>
      <c r="CD169" s="17">
        <v>157</v>
      </c>
      <c r="CE169" s="17">
        <v>426</v>
      </c>
      <c r="CF169" s="17">
        <v>159</v>
      </c>
      <c r="CG169" s="17">
        <v>426</v>
      </c>
      <c r="CH169" s="17">
        <v>155</v>
      </c>
      <c r="CI169" s="17">
        <v>0.04</v>
      </c>
      <c r="CJ169" s="17">
        <v>0</v>
      </c>
      <c r="CK169" s="17">
        <v>0.05</v>
      </c>
      <c r="CL169" s="17">
        <v>0.09</v>
      </c>
      <c r="CM169" s="17">
        <v>1.08</v>
      </c>
      <c r="CN169" s="17">
        <v>1.47</v>
      </c>
      <c r="CO169" s="17">
        <v>581</v>
      </c>
      <c r="CP169" s="17">
        <v>120</v>
      </c>
      <c r="CQ169" s="17">
        <v>620</v>
      </c>
      <c r="CR169" s="17">
        <v>243</v>
      </c>
      <c r="CS169" s="17">
        <v>238</v>
      </c>
      <c r="CT169" s="17">
        <v>93</v>
      </c>
      <c r="CU169" s="17">
        <v>646</v>
      </c>
      <c r="CV169" s="17">
        <v>231</v>
      </c>
      <c r="CW169" s="17">
        <v>0.98</v>
      </c>
      <c r="CX169" s="17">
        <v>0.25</v>
      </c>
      <c r="CY169" s="17">
        <v>9.56</v>
      </c>
      <c r="CZ169" s="15" t="str">
        <f t="shared" si="5"/>
        <v>Veljko Milosavljevic</v>
      </c>
      <c r="DA169" s="15">
        <f>VLOOKUP(CZ169,[1]FINAL!$A$1:$AP$1000,MATCH("Element No.",[1]FINAL!$A$1:$AP$1,0),0)</f>
        <v>63</v>
      </c>
      <c r="DB169" s="15"/>
      <c r="DC169" s="15"/>
      <c r="DD169" s="15"/>
      <c r="DE169" s="15"/>
      <c r="DF169" s="15"/>
    </row>
    <row r="170" spans="1:110" ht="27.75" thickBot="1">
      <c r="A170" s="18" t="b">
        <v>1</v>
      </c>
      <c r="B170" s="18" t="b">
        <v>0</v>
      </c>
      <c r="C170" s="15"/>
      <c r="D170" s="15"/>
      <c r="E170" s="17">
        <v>678552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3</v>
      </c>
      <c r="L170" s="15">
        <v>0</v>
      </c>
      <c r="M170" s="15">
        <v>0</v>
      </c>
      <c r="N170" s="17">
        <v>0</v>
      </c>
      <c r="O170" s="15" t="s">
        <v>4180</v>
      </c>
      <c r="P170" s="15">
        <v>0</v>
      </c>
      <c r="Q170" s="17" t="e">
        <f t="shared" si="4"/>
        <v>#N/A</v>
      </c>
      <c r="R170" s="18" t="b">
        <v>0</v>
      </c>
      <c r="S170" s="15"/>
      <c r="T170" s="15"/>
      <c r="U170" s="17">
        <v>45</v>
      </c>
      <c r="V170" s="15" t="s">
        <v>4181</v>
      </c>
      <c r="W170" s="15">
        <v>0</v>
      </c>
      <c r="X170" s="18" t="b">
        <v>0</v>
      </c>
      <c r="Y170" s="15" t="s">
        <v>4182</v>
      </c>
      <c r="Z170" s="15">
        <v>0</v>
      </c>
      <c r="AA170" s="18" t="b">
        <v>0</v>
      </c>
      <c r="AB170" s="15"/>
      <c r="AC170" s="15" t="s">
        <v>519</v>
      </c>
      <c r="AD170" s="17">
        <v>4</v>
      </c>
      <c r="AE170" s="17">
        <v>91</v>
      </c>
      <c r="AF170" s="17">
        <v>0</v>
      </c>
      <c r="AG170" s="17">
        <v>2125</v>
      </c>
      <c r="AH170" s="17">
        <v>0</v>
      </c>
      <c r="AI170" s="17">
        <v>1465</v>
      </c>
      <c r="AJ170" s="17">
        <v>0</v>
      </c>
      <c r="AK170" s="15">
        <v>0</v>
      </c>
      <c r="AL170" s="15">
        <v>0</v>
      </c>
      <c r="AM170" s="15" t="s">
        <v>4182</v>
      </c>
      <c r="AN170" s="15"/>
      <c r="AO170" s="17">
        <v>62</v>
      </c>
      <c r="AP170" s="68">
        <v>45992</v>
      </c>
      <c r="AQ170" s="68">
        <v>39555</v>
      </c>
      <c r="AR170" s="18" t="b">
        <v>0</v>
      </c>
      <c r="AS170" s="15" t="s">
        <v>4183</v>
      </c>
      <c r="AT170" s="17">
        <v>0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0</v>
      </c>
      <c r="BB170" s="17">
        <v>0</v>
      </c>
      <c r="BC170" s="17">
        <v>0</v>
      </c>
      <c r="BD170" s="17">
        <v>0</v>
      </c>
      <c r="BE170" s="17">
        <v>0</v>
      </c>
      <c r="BF170" s="17">
        <v>0</v>
      </c>
      <c r="BG170" s="15">
        <v>0</v>
      </c>
      <c r="BH170" s="15">
        <v>0</v>
      </c>
      <c r="BI170" s="15">
        <v>0</v>
      </c>
      <c r="BJ170" s="15">
        <v>0</v>
      </c>
      <c r="BK170" s="17">
        <v>0</v>
      </c>
      <c r="BL170" s="17">
        <v>0</v>
      </c>
      <c r="BM170" s="17">
        <v>0</v>
      </c>
      <c r="BN170" s="17">
        <v>0</v>
      </c>
      <c r="BO170" s="17">
        <v>0</v>
      </c>
      <c r="BP170" s="15">
        <v>0</v>
      </c>
      <c r="BQ170" s="15">
        <v>0</v>
      </c>
      <c r="BR170" s="15">
        <v>0</v>
      </c>
      <c r="BS170" s="15">
        <v>0</v>
      </c>
      <c r="BT170" s="15"/>
      <c r="BU170" s="15"/>
      <c r="BV170" s="15"/>
      <c r="BW170" s="15"/>
      <c r="BX170" s="15"/>
      <c r="BY170" s="15"/>
      <c r="BZ170" s="15"/>
      <c r="CA170" s="17">
        <v>781</v>
      </c>
      <c r="CB170" s="17">
        <v>336</v>
      </c>
      <c r="CC170" s="17">
        <v>774</v>
      </c>
      <c r="CD170" s="17">
        <v>335</v>
      </c>
      <c r="CE170" s="17">
        <v>762</v>
      </c>
      <c r="CF170" s="17">
        <v>333</v>
      </c>
      <c r="CG170" s="17">
        <v>781</v>
      </c>
      <c r="CH170" s="17">
        <v>336</v>
      </c>
      <c r="CI170" s="17">
        <v>0</v>
      </c>
      <c r="CJ170" s="17">
        <v>0</v>
      </c>
      <c r="CK170" s="17">
        <v>0</v>
      </c>
      <c r="CL170" s="17">
        <v>0</v>
      </c>
      <c r="CM170" s="17">
        <v>0</v>
      </c>
      <c r="CN170" s="17">
        <v>0</v>
      </c>
      <c r="CO170" s="17">
        <v>525</v>
      </c>
      <c r="CP170" s="17">
        <v>328</v>
      </c>
      <c r="CQ170" s="17">
        <v>712</v>
      </c>
      <c r="CR170" s="17">
        <v>293</v>
      </c>
      <c r="CS170" s="17">
        <v>781</v>
      </c>
      <c r="CT170" s="17">
        <v>336</v>
      </c>
      <c r="CU170" s="17">
        <v>740</v>
      </c>
      <c r="CV170" s="17">
        <v>311</v>
      </c>
      <c r="CW170" s="17">
        <v>0</v>
      </c>
      <c r="CX170" s="17">
        <v>0</v>
      </c>
      <c r="CY170" s="17">
        <v>0</v>
      </c>
      <c r="CZ170" s="15" t="str">
        <f t="shared" si="5"/>
        <v>Malcom DaCosta</v>
      </c>
      <c r="DA170" s="15" t="e">
        <f>VLOOKUP(CZ170,[1]FINAL!$A$1:$AP$1000,MATCH("Element No.",[1]FINAL!$A$1:$AP$1,0),0)</f>
        <v>#N/A</v>
      </c>
      <c r="DB170" s="15"/>
      <c r="DC170" s="15"/>
      <c r="DD170" s="15"/>
      <c r="DE170" s="15"/>
      <c r="DF170" s="15"/>
    </row>
    <row r="171" spans="1:110" ht="27.75" thickBot="1">
      <c r="A171" s="18" t="b">
        <v>1</v>
      </c>
      <c r="B171" s="18" t="b">
        <v>0</v>
      </c>
      <c r="C171" s="15"/>
      <c r="D171" s="15"/>
      <c r="E171" s="17">
        <v>40383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1</v>
      </c>
      <c r="L171" s="15">
        <v>0</v>
      </c>
      <c r="M171" s="15">
        <v>0</v>
      </c>
      <c r="N171" s="17">
        <v>0</v>
      </c>
      <c r="O171" s="15" t="s">
        <v>370</v>
      </c>
      <c r="P171" s="15">
        <v>0</v>
      </c>
      <c r="Q171" s="17">
        <f t="shared" si="4"/>
        <v>58</v>
      </c>
      <c r="R171" s="18" t="b">
        <v>0</v>
      </c>
      <c r="S171" s="15"/>
      <c r="T171" s="15"/>
      <c r="U171" s="17">
        <v>40</v>
      </c>
      <c r="V171" s="15" t="s">
        <v>4360</v>
      </c>
      <c r="W171" s="15">
        <v>0</v>
      </c>
      <c r="X171" s="18" t="b">
        <v>0</v>
      </c>
      <c r="Y171" s="15" t="s">
        <v>4361</v>
      </c>
      <c r="Z171" s="15">
        <v>0</v>
      </c>
      <c r="AA171" s="18" t="b">
        <v>0</v>
      </c>
      <c r="AB171" s="15"/>
      <c r="AC171" s="15" t="s">
        <v>519</v>
      </c>
      <c r="AD171" s="17">
        <v>4</v>
      </c>
      <c r="AE171" s="17">
        <v>91</v>
      </c>
      <c r="AF171" s="17">
        <v>0</v>
      </c>
      <c r="AG171" s="17">
        <v>3840</v>
      </c>
      <c r="AH171" s="17">
        <v>0</v>
      </c>
      <c r="AI171" s="17">
        <v>1698</v>
      </c>
      <c r="AJ171" s="17">
        <v>0</v>
      </c>
      <c r="AK171" s="15">
        <v>0</v>
      </c>
      <c r="AL171" s="15">
        <v>0</v>
      </c>
      <c r="AM171" s="15" t="s">
        <v>4361</v>
      </c>
      <c r="AN171" s="15"/>
      <c r="AO171" s="17">
        <v>241</v>
      </c>
      <c r="AP171" s="68">
        <v>46024</v>
      </c>
      <c r="AQ171" s="68">
        <v>32219</v>
      </c>
      <c r="AR171" s="18" t="b">
        <v>0</v>
      </c>
      <c r="AS171" s="15" t="s">
        <v>4362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5">
        <v>0</v>
      </c>
      <c r="BH171" s="15">
        <v>0</v>
      </c>
      <c r="BI171" s="15">
        <v>0</v>
      </c>
      <c r="BJ171" s="15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0</v>
      </c>
      <c r="BP171" s="15">
        <v>0</v>
      </c>
      <c r="BQ171" s="15">
        <v>0</v>
      </c>
      <c r="BR171" s="15">
        <v>0</v>
      </c>
      <c r="BS171" s="15">
        <v>0</v>
      </c>
      <c r="BT171" s="15"/>
      <c r="BU171" s="15"/>
      <c r="BV171" s="15"/>
      <c r="BW171" s="15"/>
      <c r="BX171" s="15"/>
      <c r="BY171" s="15"/>
      <c r="BZ171" s="15"/>
      <c r="CA171" s="17">
        <v>580</v>
      </c>
      <c r="CB171" s="17">
        <v>66</v>
      </c>
      <c r="CC171" s="17">
        <v>566</v>
      </c>
      <c r="CD171" s="17">
        <v>50</v>
      </c>
      <c r="CE171" s="17">
        <v>535</v>
      </c>
      <c r="CF171" s="17">
        <v>35</v>
      </c>
      <c r="CG171" s="17">
        <v>583</v>
      </c>
      <c r="CH171" s="17">
        <v>66</v>
      </c>
      <c r="CI171" s="17">
        <v>0</v>
      </c>
      <c r="CJ171" s="17">
        <v>0</v>
      </c>
      <c r="CK171" s="17">
        <v>0</v>
      </c>
      <c r="CL171" s="17">
        <v>0</v>
      </c>
      <c r="CM171" s="17">
        <v>0</v>
      </c>
      <c r="CN171" s="17">
        <v>0</v>
      </c>
      <c r="CO171" s="17">
        <v>672</v>
      </c>
      <c r="CP171" s="17">
        <v>39</v>
      </c>
      <c r="CQ171" s="17">
        <v>464</v>
      </c>
      <c r="CR171" s="17">
        <v>56</v>
      </c>
      <c r="CS171" s="17">
        <v>591</v>
      </c>
      <c r="CT171" s="17">
        <v>66</v>
      </c>
      <c r="CU171" s="17">
        <v>651</v>
      </c>
      <c r="CV171" s="17">
        <v>81</v>
      </c>
      <c r="CW171" s="17">
        <v>0</v>
      </c>
      <c r="CX171" s="17">
        <v>0</v>
      </c>
      <c r="CY171" s="17">
        <v>0</v>
      </c>
      <c r="CZ171" s="15" t="str">
        <f t="shared" si="5"/>
        <v>Fraser Forster</v>
      </c>
      <c r="DA171" s="15">
        <f>VLOOKUP(CZ171,[1]FINAL!$A$1:$AP$1000,MATCH("Element No.",[1]FINAL!$A$1:$AP$1,0),0)</f>
        <v>58</v>
      </c>
      <c r="DB171" s="15"/>
      <c r="DC171" s="15"/>
      <c r="DD171" s="15"/>
      <c r="DE171" s="15"/>
      <c r="DF171" s="15"/>
    </row>
    <row r="172" spans="1:110" ht="27.75" thickBot="1">
      <c r="A172" s="18" t="b">
        <v>1</v>
      </c>
      <c r="B172" s="18" t="b">
        <v>0</v>
      </c>
      <c r="C172" s="15"/>
      <c r="D172" s="15"/>
      <c r="E172" s="17">
        <v>658013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3</v>
      </c>
      <c r="L172" s="15">
        <v>0</v>
      </c>
      <c r="M172" s="15">
        <v>0</v>
      </c>
      <c r="N172" s="17">
        <v>0</v>
      </c>
      <c r="O172" s="15" t="s">
        <v>650</v>
      </c>
      <c r="P172" s="15">
        <v>0</v>
      </c>
      <c r="Q172" s="17" t="e">
        <f t="shared" si="4"/>
        <v>#N/A</v>
      </c>
      <c r="R172" s="18" t="b">
        <v>0</v>
      </c>
      <c r="S172" s="15"/>
      <c r="T172" s="15"/>
      <c r="U172" s="17">
        <v>45</v>
      </c>
      <c r="V172" s="15" t="s">
        <v>4461</v>
      </c>
      <c r="W172" s="15">
        <v>0</v>
      </c>
      <c r="X172" s="18" t="b">
        <v>0</v>
      </c>
      <c r="Y172" s="15" t="s">
        <v>4462</v>
      </c>
      <c r="Z172" s="15">
        <v>0</v>
      </c>
      <c r="AA172" s="18" t="b">
        <v>0</v>
      </c>
      <c r="AB172" s="15"/>
      <c r="AC172" s="15" t="s">
        <v>519</v>
      </c>
      <c r="AD172" s="17">
        <v>4</v>
      </c>
      <c r="AE172" s="17">
        <v>91</v>
      </c>
      <c r="AF172" s="17">
        <v>0</v>
      </c>
      <c r="AG172" s="17">
        <v>984</v>
      </c>
      <c r="AH172" s="17">
        <v>0</v>
      </c>
      <c r="AI172" s="17">
        <v>526</v>
      </c>
      <c r="AJ172" s="17">
        <v>0</v>
      </c>
      <c r="AK172" s="15">
        <v>0</v>
      </c>
      <c r="AL172" s="15">
        <v>0</v>
      </c>
      <c r="AM172" s="15" t="s">
        <v>4462</v>
      </c>
      <c r="AN172" s="15"/>
      <c r="AO172" s="17">
        <v>244</v>
      </c>
      <c r="AP172" s="68">
        <v>45675</v>
      </c>
      <c r="AQ172" s="68">
        <v>39233</v>
      </c>
      <c r="AR172" s="18" t="b">
        <v>0</v>
      </c>
      <c r="AS172" s="15" t="s">
        <v>4463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5">
        <v>0</v>
      </c>
      <c r="BH172" s="15">
        <v>0</v>
      </c>
      <c r="BI172" s="15">
        <v>0</v>
      </c>
      <c r="BJ172" s="15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0</v>
      </c>
      <c r="BP172" s="15">
        <v>0</v>
      </c>
      <c r="BQ172" s="15">
        <v>0</v>
      </c>
      <c r="BR172" s="15">
        <v>0</v>
      </c>
      <c r="BS172" s="15">
        <v>0</v>
      </c>
      <c r="BT172" s="15"/>
      <c r="BU172" s="15"/>
      <c r="BV172" s="15"/>
      <c r="BW172" s="15"/>
      <c r="BX172" s="15"/>
      <c r="BY172" s="15"/>
      <c r="BZ172" s="15"/>
      <c r="CA172" s="17">
        <v>777</v>
      </c>
      <c r="CB172" s="17">
        <v>333</v>
      </c>
      <c r="CC172" s="17">
        <v>770</v>
      </c>
      <c r="CD172" s="17">
        <v>332</v>
      </c>
      <c r="CE172" s="17">
        <v>757</v>
      </c>
      <c r="CF172" s="17">
        <v>329</v>
      </c>
      <c r="CG172" s="17">
        <v>777</v>
      </c>
      <c r="CH172" s="17">
        <v>333</v>
      </c>
      <c r="CI172" s="17">
        <v>0</v>
      </c>
      <c r="CJ172" s="17">
        <v>0</v>
      </c>
      <c r="CK172" s="17">
        <v>0</v>
      </c>
      <c r="CL172" s="17">
        <v>0</v>
      </c>
      <c r="CM172" s="17">
        <v>0</v>
      </c>
      <c r="CN172" s="17">
        <v>0</v>
      </c>
      <c r="CO172" s="17">
        <v>520</v>
      </c>
      <c r="CP172" s="17">
        <v>324</v>
      </c>
      <c r="CQ172" s="17">
        <v>707</v>
      </c>
      <c r="CR172" s="17">
        <v>289</v>
      </c>
      <c r="CS172" s="17">
        <v>777</v>
      </c>
      <c r="CT172" s="17">
        <v>333</v>
      </c>
      <c r="CU172" s="17">
        <v>776</v>
      </c>
      <c r="CV172" s="17">
        <v>332</v>
      </c>
      <c r="CW172" s="17">
        <v>0</v>
      </c>
      <c r="CX172" s="17">
        <v>0</v>
      </c>
      <c r="CY172" s="17">
        <v>0</v>
      </c>
      <c r="CZ172" s="15" t="str">
        <f t="shared" si="5"/>
        <v>Charlie Stevens</v>
      </c>
      <c r="DA172" s="15" t="e">
        <f>VLOOKUP(CZ172,[1]FINAL!$A$1:$AP$1000,MATCH("Element No.",[1]FINAL!$A$1:$AP$1,0),0)</f>
        <v>#N/A</v>
      </c>
      <c r="DB172" s="15"/>
      <c r="DC172" s="15"/>
      <c r="DD172" s="15"/>
      <c r="DE172" s="15"/>
      <c r="DF172" s="15"/>
    </row>
    <row r="173" spans="1:110" ht="17.25" thickBot="1">
      <c r="A173" s="18" t="b">
        <v>1</v>
      </c>
      <c r="B173" s="18" t="b">
        <v>0</v>
      </c>
      <c r="C173" s="15"/>
      <c r="D173" s="15"/>
      <c r="E173" s="17">
        <v>614574</v>
      </c>
      <c r="F173" s="17">
        <v>0</v>
      </c>
      <c r="G173" s="17">
        <v>0</v>
      </c>
      <c r="H173" s="17">
        <v>-1</v>
      </c>
      <c r="I173" s="17">
        <v>1</v>
      </c>
      <c r="J173" s="17">
        <v>0</v>
      </c>
      <c r="K173" s="17">
        <v>3</v>
      </c>
      <c r="L173" s="15">
        <v>0.3</v>
      </c>
      <c r="M173" s="15">
        <v>0.5</v>
      </c>
      <c r="N173" s="17">
        <v>1</v>
      </c>
      <c r="O173" s="15" t="s">
        <v>764</v>
      </c>
      <c r="P173" s="15">
        <v>0.5</v>
      </c>
      <c r="Q173" s="17">
        <f t="shared" si="4"/>
        <v>76</v>
      </c>
      <c r="R173" s="18" t="b">
        <v>0</v>
      </c>
      <c r="S173" s="15"/>
      <c r="T173" s="15"/>
      <c r="U173" s="17">
        <v>49</v>
      </c>
      <c r="V173" s="15" t="s">
        <v>4549</v>
      </c>
      <c r="W173" s="15">
        <v>0.9</v>
      </c>
      <c r="X173" s="18" t="b">
        <v>0</v>
      </c>
      <c r="Y173" s="15" t="s">
        <v>4550</v>
      </c>
      <c r="Z173" s="15">
        <v>0</v>
      </c>
      <c r="AA173" s="18" t="b">
        <v>0</v>
      </c>
      <c r="AB173" s="15"/>
      <c r="AC173" s="15" t="s">
        <v>519</v>
      </c>
      <c r="AD173" s="17">
        <v>4</v>
      </c>
      <c r="AE173" s="17">
        <v>91</v>
      </c>
      <c r="AF173" s="17">
        <v>8</v>
      </c>
      <c r="AG173" s="17">
        <v>1044</v>
      </c>
      <c r="AH173" s="17">
        <v>0</v>
      </c>
      <c r="AI173" s="17">
        <v>687</v>
      </c>
      <c r="AJ173" s="17">
        <v>0</v>
      </c>
      <c r="AK173" s="15">
        <v>0.1</v>
      </c>
      <c r="AL173" s="15">
        <v>1.6</v>
      </c>
      <c r="AM173" s="15" t="s">
        <v>4551</v>
      </c>
      <c r="AN173" s="15"/>
      <c r="AO173" s="17">
        <v>98</v>
      </c>
      <c r="AP173" s="68">
        <v>46042</v>
      </c>
      <c r="AQ173" s="68">
        <v>38648</v>
      </c>
      <c r="AR173" s="18" t="b">
        <v>0</v>
      </c>
      <c r="AS173" s="15" t="s">
        <v>4552</v>
      </c>
      <c r="AT173" s="17">
        <v>135</v>
      </c>
      <c r="AU173" s="17">
        <v>0</v>
      </c>
      <c r="AV173" s="17">
        <v>0</v>
      </c>
      <c r="AW173" s="17">
        <v>0</v>
      </c>
      <c r="AX173" s="17">
        <v>3</v>
      </c>
      <c r="AY173" s="17">
        <v>0</v>
      </c>
      <c r="AZ173" s="17">
        <v>0</v>
      </c>
      <c r="BA173" s="17">
        <v>0</v>
      </c>
      <c r="BB173" s="17">
        <v>1</v>
      </c>
      <c r="BC173" s="17">
        <v>0</v>
      </c>
      <c r="BD173" s="17">
        <v>0</v>
      </c>
      <c r="BE173" s="17">
        <v>0</v>
      </c>
      <c r="BF173" s="17">
        <v>32</v>
      </c>
      <c r="BG173" s="15">
        <v>18.600000000000001</v>
      </c>
      <c r="BH173" s="15">
        <v>60.2</v>
      </c>
      <c r="BI173" s="15">
        <v>18</v>
      </c>
      <c r="BJ173" s="15">
        <v>9.6</v>
      </c>
      <c r="BK173" s="17">
        <v>8</v>
      </c>
      <c r="BL173" s="17">
        <v>8</v>
      </c>
      <c r="BM173" s="17">
        <v>1</v>
      </c>
      <c r="BN173" s="17">
        <v>17</v>
      </c>
      <c r="BO173" s="17">
        <v>2</v>
      </c>
      <c r="BP173" s="15">
        <v>0.11</v>
      </c>
      <c r="BQ173" s="15">
        <v>0.33</v>
      </c>
      <c r="BR173" s="15">
        <v>0.44</v>
      </c>
      <c r="BS173" s="15">
        <v>4.9000000000000004</v>
      </c>
      <c r="BT173" s="15"/>
      <c r="BU173" s="15"/>
      <c r="BV173" s="15"/>
      <c r="BW173" s="15"/>
      <c r="BX173" s="15"/>
      <c r="BY173" s="15"/>
      <c r="BZ173" s="15"/>
      <c r="CA173" s="17">
        <v>466</v>
      </c>
      <c r="CB173" s="17">
        <v>206</v>
      </c>
      <c r="CC173" s="17">
        <v>355</v>
      </c>
      <c r="CD173" s="17">
        <v>188</v>
      </c>
      <c r="CE173" s="17">
        <v>411</v>
      </c>
      <c r="CF173" s="17">
        <v>202</v>
      </c>
      <c r="CG173" s="17">
        <v>435</v>
      </c>
      <c r="CH173" s="17">
        <v>196</v>
      </c>
      <c r="CI173" s="17">
        <v>7.0000000000000007E-2</v>
      </c>
      <c r="CJ173" s="17">
        <v>0</v>
      </c>
      <c r="CK173" s="17">
        <v>0.22</v>
      </c>
      <c r="CL173" s="17">
        <v>0.28999999999999998</v>
      </c>
      <c r="CM173" s="17">
        <v>3.27</v>
      </c>
      <c r="CN173" s="17">
        <v>2</v>
      </c>
      <c r="CO173" s="17">
        <v>338</v>
      </c>
      <c r="CP173" s="17">
        <v>210</v>
      </c>
      <c r="CQ173" s="17">
        <v>340</v>
      </c>
      <c r="CR173" s="17">
        <v>153</v>
      </c>
      <c r="CS173" s="17">
        <v>528</v>
      </c>
      <c r="CT173" s="17">
        <v>244</v>
      </c>
      <c r="CU173" s="17">
        <v>765</v>
      </c>
      <c r="CV173" s="17">
        <v>325</v>
      </c>
      <c r="CW173" s="17">
        <v>1.33</v>
      </c>
      <c r="CX173" s="17">
        <v>0</v>
      </c>
      <c r="CY173" s="17">
        <v>11.33</v>
      </c>
      <c r="CZ173" s="15" t="str">
        <f t="shared" si="5"/>
        <v>Alex Tóth</v>
      </c>
      <c r="DA173" s="15">
        <f>VLOOKUP(CZ173,[1]FINAL!$A$1:$AP$1000,MATCH("Element No.",[1]FINAL!$A$1:$AP$1,0),0)</f>
        <v>76</v>
      </c>
      <c r="DB173" s="15"/>
      <c r="DC173" s="15"/>
      <c r="DD173" s="15"/>
      <c r="DE173" s="15"/>
      <c r="DF173" s="15"/>
    </row>
    <row r="174" spans="1:110" ht="27.75" thickBot="1">
      <c r="A174" s="18" t="b">
        <v>1</v>
      </c>
      <c r="B174" s="18" t="b">
        <v>0</v>
      </c>
      <c r="C174" s="15"/>
      <c r="D174" s="15"/>
      <c r="E174" s="17">
        <v>436416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1</v>
      </c>
      <c r="L174" s="15">
        <v>0</v>
      </c>
      <c r="M174" s="15">
        <v>0</v>
      </c>
      <c r="N174" s="17">
        <v>0</v>
      </c>
      <c r="O174" s="15" t="s">
        <v>4614</v>
      </c>
      <c r="P174" s="15">
        <v>0</v>
      </c>
      <c r="Q174" s="17" t="e">
        <f t="shared" si="4"/>
        <v>#N/A</v>
      </c>
      <c r="R174" s="18" t="b">
        <v>0</v>
      </c>
      <c r="S174" s="15"/>
      <c r="T174" s="15"/>
      <c r="U174" s="17">
        <v>40</v>
      </c>
      <c r="V174" s="15" t="s">
        <v>4615</v>
      </c>
      <c r="W174" s="15">
        <v>0</v>
      </c>
      <c r="X174" s="18" t="b">
        <v>0</v>
      </c>
      <c r="Y174" s="15" t="s">
        <v>4616</v>
      </c>
      <c r="Z174" s="15">
        <v>0</v>
      </c>
      <c r="AA174" s="18" t="b">
        <v>0</v>
      </c>
      <c r="AB174" s="15"/>
      <c r="AC174" s="15" t="s">
        <v>519</v>
      </c>
      <c r="AD174" s="17">
        <v>4</v>
      </c>
      <c r="AE174" s="17">
        <v>91</v>
      </c>
      <c r="AF174" s="17">
        <v>0</v>
      </c>
      <c r="AG174" s="17">
        <v>877</v>
      </c>
      <c r="AH174" s="17">
        <v>0</v>
      </c>
      <c r="AI174" s="17">
        <v>564</v>
      </c>
      <c r="AJ174" s="17">
        <v>0</v>
      </c>
      <c r="AK174" s="15">
        <v>0</v>
      </c>
      <c r="AL174" s="15">
        <v>0</v>
      </c>
      <c r="AM174" s="15" t="s">
        <v>4616</v>
      </c>
      <c r="AN174" s="15"/>
      <c r="AO174" s="17">
        <v>83</v>
      </c>
      <c r="AP174" s="68">
        <v>46049</v>
      </c>
      <c r="AQ174" s="68">
        <v>37151</v>
      </c>
      <c r="AR174" s="18" t="b">
        <v>0</v>
      </c>
      <c r="AS174" s="15" t="s">
        <v>4617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5">
        <v>0</v>
      </c>
      <c r="BH174" s="15">
        <v>0</v>
      </c>
      <c r="BI174" s="15">
        <v>0</v>
      </c>
      <c r="BJ174" s="15">
        <v>0</v>
      </c>
      <c r="BK174" s="17">
        <v>0</v>
      </c>
      <c r="BL174" s="17">
        <v>0</v>
      </c>
      <c r="BM174" s="17">
        <v>0</v>
      </c>
      <c r="BN174" s="17">
        <v>0</v>
      </c>
      <c r="BO174" s="17">
        <v>0</v>
      </c>
      <c r="BP174" s="15">
        <v>0</v>
      </c>
      <c r="BQ174" s="15">
        <v>0</v>
      </c>
      <c r="BR174" s="15">
        <v>0</v>
      </c>
      <c r="BS174" s="15">
        <v>0</v>
      </c>
      <c r="BT174" s="15"/>
      <c r="BU174" s="15"/>
      <c r="BV174" s="15"/>
      <c r="BW174" s="15"/>
      <c r="BX174" s="15"/>
      <c r="BY174" s="15"/>
      <c r="BZ174" s="15"/>
      <c r="CA174" s="17">
        <v>592</v>
      </c>
      <c r="CB174" s="17">
        <v>72</v>
      </c>
      <c r="CC174" s="17">
        <v>583</v>
      </c>
      <c r="CD174" s="17">
        <v>61</v>
      </c>
      <c r="CE174" s="17">
        <v>552</v>
      </c>
      <c r="CF174" s="17">
        <v>46</v>
      </c>
      <c r="CG174" s="17">
        <v>595</v>
      </c>
      <c r="CH174" s="17">
        <v>72</v>
      </c>
      <c r="CI174" s="17">
        <v>0</v>
      </c>
      <c r="CJ174" s="17">
        <v>0</v>
      </c>
      <c r="CK174" s="17">
        <v>0</v>
      </c>
      <c r="CL174" s="17">
        <v>0</v>
      </c>
      <c r="CM174" s="17">
        <v>0</v>
      </c>
      <c r="CN174" s="17">
        <v>0</v>
      </c>
      <c r="CO174" s="17">
        <v>693</v>
      </c>
      <c r="CP174" s="17">
        <v>50</v>
      </c>
      <c r="CQ174" s="17">
        <v>480</v>
      </c>
      <c r="CR174" s="17">
        <v>64</v>
      </c>
      <c r="CS174" s="17">
        <v>603</v>
      </c>
      <c r="CT174" s="17">
        <v>72</v>
      </c>
      <c r="CU174" s="17">
        <v>754</v>
      </c>
      <c r="CV174" s="17">
        <v>87</v>
      </c>
      <c r="CW174" s="17">
        <v>0</v>
      </c>
      <c r="CX174" s="17">
        <v>0</v>
      </c>
      <c r="CY174" s="17">
        <v>0</v>
      </c>
      <c r="CZ174" s="15" t="str">
        <f t="shared" si="5"/>
        <v>Christos Mandas</v>
      </c>
      <c r="DA174" s="15" t="e">
        <f>VLOOKUP(CZ174,[1]FINAL!$A$1:$AP$1000,MATCH("Element No.",[1]FINAL!$A$1:$AP$1,0),0)</f>
        <v>#N/A</v>
      </c>
      <c r="DB174" s="15"/>
      <c r="DC174" s="15"/>
      <c r="DD174" s="15"/>
      <c r="DE174" s="15"/>
      <c r="DF174" s="15"/>
    </row>
    <row r="175" spans="1:110" ht="53.25" thickBot="1">
      <c r="A175" s="18" t="b">
        <v>1</v>
      </c>
      <c r="B175" s="18" t="b">
        <v>0</v>
      </c>
      <c r="C175" s="15"/>
      <c r="D175" s="15"/>
      <c r="E175" s="17">
        <v>499604</v>
      </c>
      <c r="F175" s="17">
        <v>0</v>
      </c>
      <c r="G175" s="17">
        <v>0</v>
      </c>
      <c r="H175" s="17">
        <v>-1</v>
      </c>
      <c r="I175" s="17">
        <v>1</v>
      </c>
      <c r="J175" s="17">
        <v>0</v>
      </c>
      <c r="K175" s="17">
        <v>3</v>
      </c>
      <c r="L175" s="15">
        <v>6.7</v>
      </c>
      <c r="M175" s="15">
        <v>5.5</v>
      </c>
      <c r="N175" s="17">
        <v>2</v>
      </c>
      <c r="O175" s="15" t="s">
        <v>4618</v>
      </c>
      <c r="P175" s="15">
        <v>5.5</v>
      </c>
      <c r="Q175" s="17">
        <f t="shared" si="4"/>
        <v>67</v>
      </c>
      <c r="R175" s="18" t="b">
        <v>0</v>
      </c>
      <c r="S175" s="15"/>
      <c r="T175" s="15"/>
      <c r="U175" s="17">
        <v>54</v>
      </c>
      <c r="V175" s="15" t="s">
        <v>4619</v>
      </c>
      <c r="W175" s="15">
        <v>4.5</v>
      </c>
      <c r="X175" s="18" t="b">
        <v>0</v>
      </c>
      <c r="Y175" s="15" t="s">
        <v>4620</v>
      </c>
      <c r="Z175" s="15">
        <v>2.2999999999999998</v>
      </c>
      <c r="AA175" s="18" t="b">
        <v>0</v>
      </c>
      <c r="AB175" s="15"/>
      <c r="AC175" s="15" t="s">
        <v>519</v>
      </c>
      <c r="AD175" s="17">
        <v>4</v>
      </c>
      <c r="AE175" s="17">
        <v>91</v>
      </c>
      <c r="AF175" s="17">
        <v>67</v>
      </c>
      <c r="AG175" s="17">
        <v>594702</v>
      </c>
      <c r="AH175" s="17">
        <v>0</v>
      </c>
      <c r="AI175" s="17">
        <v>301140</v>
      </c>
      <c r="AJ175" s="17">
        <v>0</v>
      </c>
      <c r="AK175" s="15">
        <v>1</v>
      </c>
      <c r="AL175" s="15">
        <v>12.4</v>
      </c>
      <c r="AM175" s="15" t="s">
        <v>998</v>
      </c>
      <c r="AN175" s="15" t="s">
        <v>998</v>
      </c>
      <c r="AO175" s="17">
        <v>30</v>
      </c>
      <c r="AP175" s="68">
        <v>46049</v>
      </c>
      <c r="AQ175" s="68">
        <v>38932</v>
      </c>
      <c r="AR175" s="18" t="b">
        <v>0</v>
      </c>
      <c r="AS175" s="15" t="s">
        <v>4621</v>
      </c>
      <c r="AT175" s="17">
        <v>1110</v>
      </c>
      <c r="AU175" s="17">
        <v>5</v>
      </c>
      <c r="AV175" s="17">
        <v>2</v>
      </c>
      <c r="AW175" s="17">
        <v>6</v>
      </c>
      <c r="AX175" s="17">
        <v>10</v>
      </c>
      <c r="AY175" s="17">
        <v>0</v>
      </c>
      <c r="AZ175" s="17">
        <v>0</v>
      </c>
      <c r="BA175" s="17">
        <v>0</v>
      </c>
      <c r="BB175" s="17">
        <v>1</v>
      </c>
      <c r="BC175" s="17">
        <v>0</v>
      </c>
      <c r="BD175" s="17">
        <v>0</v>
      </c>
      <c r="BE175" s="17">
        <v>3</v>
      </c>
      <c r="BF175" s="17">
        <v>238</v>
      </c>
      <c r="BG175" s="15">
        <v>277.60000000000002</v>
      </c>
      <c r="BH175" s="15">
        <v>211.9</v>
      </c>
      <c r="BI175" s="15">
        <v>263</v>
      </c>
      <c r="BJ175" s="15">
        <v>75.3</v>
      </c>
      <c r="BK175" s="17">
        <v>28</v>
      </c>
      <c r="BL175" s="17">
        <v>43</v>
      </c>
      <c r="BM175" s="17">
        <v>11</v>
      </c>
      <c r="BN175" s="17">
        <v>82</v>
      </c>
      <c r="BO175" s="17">
        <v>13</v>
      </c>
      <c r="BP175" s="15">
        <v>2.67</v>
      </c>
      <c r="BQ175" s="15">
        <v>1.84</v>
      </c>
      <c r="BR175" s="15">
        <v>4.51</v>
      </c>
      <c r="BS175" s="15">
        <v>19.14</v>
      </c>
      <c r="BT175" s="15"/>
      <c r="BU175" s="15"/>
      <c r="BV175" s="15"/>
      <c r="BW175" s="15"/>
      <c r="BX175" s="15"/>
      <c r="BY175" s="15"/>
      <c r="BZ175" s="15"/>
      <c r="CA175" s="17">
        <v>260</v>
      </c>
      <c r="CB175" s="17">
        <v>110</v>
      </c>
      <c r="CC175" s="17">
        <v>193</v>
      </c>
      <c r="CD175" s="17">
        <v>127</v>
      </c>
      <c r="CE175" s="17">
        <v>134</v>
      </c>
      <c r="CF175" s="17">
        <v>74</v>
      </c>
      <c r="CG175" s="17">
        <v>217</v>
      </c>
      <c r="CH175" s="17">
        <v>104</v>
      </c>
      <c r="CI175" s="17">
        <v>0.22</v>
      </c>
      <c r="CJ175" s="17">
        <v>0</v>
      </c>
      <c r="CK175" s="17">
        <v>0.15</v>
      </c>
      <c r="CL175" s="17">
        <v>0.37</v>
      </c>
      <c r="CM175" s="17">
        <v>1.55</v>
      </c>
      <c r="CN175" s="17">
        <v>0.81</v>
      </c>
      <c r="CO175" s="17">
        <v>170</v>
      </c>
      <c r="CP175" s="17">
        <v>106</v>
      </c>
      <c r="CQ175" s="17">
        <v>14</v>
      </c>
      <c r="CR175" s="17">
        <v>8</v>
      </c>
      <c r="CS175" s="17">
        <v>30</v>
      </c>
      <c r="CT175" s="17">
        <v>14</v>
      </c>
      <c r="CU175" s="17">
        <v>132</v>
      </c>
      <c r="CV175" s="17">
        <v>43</v>
      </c>
      <c r="CW175" s="17">
        <v>1.05</v>
      </c>
      <c r="CX175" s="17">
        <v>0.49</v>
      </c>
      <c r="CY175" s="17">
        <v>6.65</v>
      </c>
      <c r="CZ175" s="15" t="str">
        <f t="shared" si="5"/>
        <v>Rayan Vitor Simplício Rocha</v>
      </c>
      <c r="DA175" s="15">
        <f>VLOOKUP(CZ175,[1]FINAL!$A$1:$AP$1000,MATCH("Element No.",[1]FINAL!$A$1:$AP$1,0),0)</f>
        <v>67</v>
      </c>
      <c r="DB175" s="15"/>
      <c r="DC175" s="15"/>
      <c r="DD175" s="15"/>
      <c r="DE175" s="15"/>
      <c r="DF175" s="15"/>
    </row>
    <row r="176" spans="1:110" ht="40.5" thickBot="1">
      <c r="A176" s="18" t="b">
        <v>1</v>
      </c>
      <c r="B176" s="18" t="b">
        <v>0</v>
      </c>
      <c r="C176" s="17">
        <v>100</v>
      </c>
      <c r="D176" s="17">
        <v>100</v>
      </c>
      <c r="E176" s="17">
        <v>200641</v>
      </c>
      <c r="F176" s="17">
        <v>0</v>
      </c>
      <c r="G176" s="17">
        <v>0</v>
      </c>
      <c r="H176" s="17">
        <v>-2</v>
      </c>
      <c r="I176" s="17">
        <v>2</v>
      </c>
      <c r="J176" s="17">
        <v>0</v>
      </c>
      <c r="K176" s="17">
        <v>3</v>
      </c>
      <c r="L176" s="15">
        <v>0.5</v>
      </c>
      <c r="M176" s="15">
        <v>0.5</v>
      </c>
      <c r="N176" s="17">
        <v>1</v>
      </c>
      <c r="O176" s="15" t="s">
        <v>541</v>
      </c>
      <c r="P176" s="15">
        <v>1</v>
      </c>
      <c r="Q176" s="17">
        <f t="shared" si="4"/>
        <v>24</v>
      </c>
      <c r="R176" s="18" t="b">
        <v>0</v>
      </c>
      <c r="S176" s="15"/>
      <c r="T176" s="15" t="s">
        <v>4812</v>
      </c>
      <c r="U176" s="17">
        <v>48</v>
      </c>
      <c r="V176" s="15" t="s">
        <v>542</v>
      </c>
      <c r="W176" s="15">
        <v>1.3</v>
      </c>
      <c r="X176" s="18" t="b">
        <v>0</v>
      </c>
      <c r="Y176" s="15" t="s">
        <v>414</v>
      </c>
      <c r="Z176" s="15">
        <v>0.1</v>
      </c>
      <c r="AA176" s="18" t="b">
        <v>0</v>
      </c>
      <c r="AB176" s="15"/>
      <c r="AC176" s="15" t="s">
        <v>519</v>
      </c>
      <c r="AD176" s="17">
        <v>5</v>
      </c>
      <c r="AE176" s="17">
        <v>94</v>
      </c>
      <c r="AF176" s="17">
        <v>13</v>
      </c>
      <c r="AG176" s="17">
        <v>11237</v>
      </c>
      <c r="AH176" s="17">
        <v>0</v>
      </c>
      <c r="AI176" s="17">
        <v>18925</v>
      </c>
      <c r="AJ176" s="17">
        <v>0</v>
      </c>
      <c r="AK176" s="15">
        <v>0.2</v>
      </c>
      <c r="AL176" s="15">
        <v>2.7</v>
      </c>
      <c r="AM176" s="15" t="s">
        <v>414</v>
      </c>
      <c r="AN176" s="15"/>
      <c r="AO176" s="17">
        <v>241</v>
      </c>
      <c r="AP176" s="68">
        <v>45901</v>
      </c>
      <c r="AQ176" s="68">
        <v>36504</v>
      </c>
      <c r="AR176" s="18" t="b">
        <v>0</v>
      </c>
      <c r="AS176" s="15" t="s">
        <v>2145</v>
      </c>
      <c r="AT176" s="17">
        <v>118</v>
      </c>
      <c r="AU176" s="17">
        <v>0</v>
      </c>
      <c r="AV176" s="17">
        <v>1</v>
      </c>
      <c r="AW176" s="17">
        <v>0</v>
      </c>
      <c r="AX176" s="17">
        <v>2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39</v>
      </c>
      <c r="BG176" s="15">
        <v>42.6</v>
      </c>
      <c r="BH176" s="15">
        <v>32.6</v>
      </c>
      <c r="BI176" s="15">
        <v>29</v>
      </c>
      <c r="BJ176" s="15">
        <v>10</v>
      </c>
      <c r="BK176" s="17">
        <v>3</v>
      </c>
      <c r="BL176" s="17">
        <v>16</v>
      </c>
      <c r="BM176" s="17">
        <v>4</v>
      </c>
      <c r="BN176" s="17">
        <v>23</v>
      </c>
      <c r="BO176" s="17">
        <v>0</v>
      </c>
      <c r="BP176" s="15">
        <v>0.71</v>
      </c>
      <c r="BQ176" s="15">
        <v>0.11</v>
      </c>
      <c r="BR176" s="15">
        <v>0.82</v>
      </c>
      <c r="BS176" s="15">
        <v>3.02</v>
      </c>
      <c r="BT176" s="15"/>
      <c r="BU176" s="15"/>
      <c r="BV176" s="15"/>
      <c r="BW176" s="15"/>
      <c r="BX176" s="15"/>
      <c r="BY176" s="15"/>
      <c r="BZ176" s="15"/>
      <c r="CA176" s="17">
        <v>437</v>
      </c>
      <c r="CB176" s="17">
        <v>191</v>
      </c>
      <c r="CC176" s="17">
        <v>393</v>
      </c>
      <c r="CD176" s="17">
        <v>198</v>
      </c>
      <c r="CE176" s="17">
        <v>382</v>
      </c>
      <c r="CF176" s="17">
        <v>192</v>
      </c>
      <c r="CG176" s="17">
        <v>433</v>
      </c>
      <c r="CH176" s="17">
        <v>194</v>
      </c>
      <c r="CI176" s="17">
        <v>0.54</v>
      </c>
      <c r="CJ176" s="17">
        <v>0</v>
      </c>
      <c r="CK176" s="17">
        <v>0.08</v>
      </c>
      <c r="CL176" s="17">
        <v>0.62</v>
      </c>
      <c r="CM176" s="17">
        <v>2.2999999999999998</v>
      </c>
      <c r="CN176" s="17">
        <v>1.53</v>
      </c>
      <c r="CO176" s="17">
        <v>349</v>
      </c>
      <c r="CP176" s="17">
        <v>220</v>
      </c>
      <c r="CQ176" s="17">
        <v>280</v>
      </c>
      <c r="CR176" s="17">
        <v>124</v>
      </c>
      <c r="CS176" s="17">
        <v>447</v>
      </c>
      <c r="CT176" s="17">
        <v>197</v>
      </c>
      <c r="CU176" s="17">
        <v>497</v>
      </c>
      <c r="CV176" s="17">
        <v>178</v>
      </c>
      <c r="CW176" s="17">
        <v>0</v>
      </c>
      <c r="CX176" s="17">
        <v>0</v>
      </c>
      <c r="CY176" s="17">
        <v>17.54</v>
      </c>
      <c r="CZ176" s="15" t="str">
        <f t="shared" si="5"/>
        <v>Reiss Nelson</v>
      </c>
      <c r="DA176" s="15">
        <f>VLOOKUP(CZ176,[1]FINAL!$A$1:$AP$1000,MATCH("Element No.",[1]FINAL!$A$1:$AP$1,0),0)</f>
        <v>24</v>
      </c>
      <c r="DB176" s="15"/>
      <c r="DC176" s="15"/>
      <c r="DD176" s="15"/>
      <c r="DE176" s="15"/>
      <c r="DF176" s="15"/>
    </row>
    <row r="177" spans="1:110" ht="40.5" thickBot="1">
      <c r="A177" s="18" t="b">
        <v>1</v>
      </c>
      <c r="B177" s="18" t="b">
        <v>0</v>
      </c>
      <c r="C177" s="17">
        <v>100</v>
      </c>
      <c r="D177" s="17">
        <v>100</v>
      </c>
      <c r="E177" s="17">
        <v>533463</v>
      </c>
      <c r="F177" s="17">
        <v>0</v>
      </c>
      <c r="G177" s="17">
        <v>0</v>
      </c>
      <c r="H177" s="17">
        <v>-4</v>
      </c>
      <c r="I177" s="17">
        <v>4</v>
      </c>
      <c r="J177" s="17">
        <v>4</v>
      </c>
      <c r="K177" s="17">
        <v>3</v>
      </c>
      <c r="L177" s="15">
        <v>5.3</v>
      </c>
      <c r="M177" s="15">
        <v>4.5</v>
      </c>
      <c r="N177" s="17">
        <v>2</v>
      </c>
      <c r="O177" s="15" t="s">
        <v>627</v>
      </c>
      <c r="P177" s="15">
        <v>5</v>
      </c>
      <c r="Q177" s="17">
        <f t="shared" si="4"/>
        <v>95</v>
      </c>
      <c r="R177" s="18" t="b">
        <v>0</v>
      </c>
      <c r="S177" s="15"/>
      <c r="T177" s="15" t="s">
        <v>4214</v>
      </c>
      <c r="U177" s="17">
        <v>56</v>
      </c>
      <c r="V177" s="15" t="s">
        <v>628</v>
      </c>
      <c r="W177" s="15">
        <v>4.2</v>
      </c>
      <c r="X177" s="18" t="b">
        <v>0</v>
      </c>
      <c r="Y177" s="15" t="s">
        <v>629</v>
      </c>
      <c r="Z177" s="15">
        <v>1.6</v>
      </c>
      <c r="AA177" s="18" t="b">
        <v>0</v>
      </c>
      <c r="AB177" s="15"/>
      <c r="AC177" s="15" t="s">
        <v>519</v>
      </c>
      <c r="AD177" s="17">
        <v>5</v>
      </c>
      <c r="AE177" s="17">
        <v>94</v>
      </c>
      <c r="AF177" s="17">
        <v>136</v>
      </c>
      <c r="AG177" s="17">
        <v>1060175</v>
      </c>
      <c r="AH177" s="17">
        <v>0</v>
      </c>
      <c r="AI177" s="17">
        <v>888747</v>
      </c>
      <c r="AJ177" s="17">
        <v>0</v>
      </c>
      <c r="AK177" s="15">
        <v>0.9</v>
      </c>
      <c r="AL177" s="15">
        <v>24.3</v>
      </c>
      <c r="AM177" s="15" t="s">
        <v>1117</v>
      </c>
      <c r="AN177" s="15"/>
      <c r="AO177" s="17">
        <v>35</v>
      </c>
      <c r="AP177" s="68">
        <v>45885</v>
      </c>
      <c r="AQ177" s="68">
        <v>37298</v>
      </c>
      <c r="AR177" s="18" t="b">
        <v>0</v>
      </c>
      <c r="AS177" s="15" t="s">
        <v>2349</v>
      </c>
      <c r="AT177" s="17">
        <v>2271</v>
      </c>
      <c r="AU177" s="17">
        <v>7</v>
      </c>
      <c r="AV177" s="17">
        <v>8</v>
      </c>
      <c r="AW177" s="17">
        <v>6</v>
      </c>
      <c r="AX177" s="17">
        <v>35</v>
      </c>
      <c r="AY177" s="17">
        <v>0</v>
      </c>
      <c r="AZ177" s="17">
        <v>0</v>
      </c>
      <c r="BA177" s="17">
        <v>0</v>
      </c>
      <c r="BB177" s="17">
        <v>5</v>
      </c>
      <c r="BC177" s="17">
        <v>0</v>
      </c>
      <c r="BD177" s="17">
        <v>0</v>
      </c>
      <c r="BE177" s="17">
        <v>16</v>
      </c>
      <c r="BF177" s="17">
        <v>429</v>
      </c>
      <c r="BG177" s="15">
        <v>509.8</v>
      </c>
      <c r="BH177" s="15">
        <v>422.8</v>
      </c>
      <c r="BI177" s="15">
        <v>702</v>
      </c>
      <c r="BJ177" s="15">
        <v>162.80000000000001</v>
      </c>
      <c r="BK177" s="17">
        <v>76</v>
      </c>
      <c r="BL177" s="17">
        <v>85</v>
      </c>
      <c r="BM177" s="17">
        <v>24</v>
      </c>
      <c r="BN177" s="17">
        <v>185</v>
      </c>
      <c r="BO177" s="17">
        <v>25</v>
      </c>
      <c r="BP177" s="15">
        <v>7.94</v>
      </c>
      <c r="BQ177" s="15">
        <v>4.12</v>
      </c>
      <c r="BR177" s="15">
        <v>12.06</v>
      </c>
      <c r="BS177" s="15">
        <v>34.75</v>
      </c>
      <c r="BT177" s="17">
        <v>3</v>
      </c>
      <c r="BU177" s="15"/>
      <c r="BV177" s="15"/>
      <c r="BW177" s="15"/>
      <c r="BX177" s="15"/>
      <c r="BY177" s="15"/>
      <c r="BZ177" s="15"/>
      <c r="CA177" s="17">
        <v>129</v>
      </c>
      <c r="CB177" s="17">
        <v>43</v>
      </c>
      <c r="CC177" s="17">
        <v>77</v>
      </c>
      <c r="CD177" s="17">
        <v>56</v>
      </c>
      <c r="CE177" s="17">
        <v>26</v>
      </c>
      <c r="CF177" s="17">
        <v>11</v>
      </c>
      <c r="CG177" s="17">
        <v>47</v>
      </c>
      <c r="CH177" s="17">
        <v>33</v>
      </c>
      <c r="CI177" s="17">
        <v>0.31</v>
      </c>
      <c r="CJ177" s="17">
        <v>0</v>
      </c>
      <c r="CK177" s="17">
        <v>0.16</v>
      </c>
      <c r="CL177" s="17">
        <v>0.47</v>
      </c>
      <c r="CM177" s="17">
        <v>1.38</v>
      </c>
      <c r="CN177" s="17">
        <v>1.39</v>
      </c>
      <c r="CO177" s="17">
        <v>132</v>
      </c>
      <c r="CP177" s="17">
        <v>82</v>
      </c>
      <c r="CQ177" s="17">
        <v>25</v>
      </c>
      <c r="CR177" s="17">
        <v>11</v>
      </c>
      <c r="CS177" s="17">
        <v>47</v>
      </c>
      <c r="CT177" s="17">
        <v>21</v>
      </c>
      <c r="CU177" s="17">
        <v>160</v>
      </c>
      <c r="CV177" s="17">
        <v>54</v>
      </c>
      <c r="CW177" s="17">
        <v>0.99</v>
      </c>
      <c r="CX177" s="17">
        <v>0.24</v>
      </c>
      <c r="CY177" s="17">
        <v>7.33</v>
      </c>
      <c r="CZ177" s="15" t="str">
        <f t="shared" si="5"/>
        <v>Dango Ouattara</v>
      </c>
      <c r="DA177" s="15">
        <f>VLOOKUP(CZ177,[1]FINAL!$A$1:$AP$1000,MATCH("Element No.",[1]FINAL!$A$1:$AP$1,0),0)</f>
        <v>95</v>
      </c>
      <c r="DB177" s="15"/>
      <c r="DC177" s="15"/>
      <c r="DD177" s="15"/>
      <c r="DE177" s="15"/>
      <c r="DF177" s="15"/>
    </row>
    <row r="178" spans="1:110" ht="40.5" thickBot="1">
      <c r="A178" s="18" t="b">
        <v>1</v>
      </c>
      <c r="B178" s="18" t="b">
        <v>0</v>
      </c>
      <c r="C178" s="17">
        <v>100</v>
      </c>
      <c r="D178" s="17">
        <v>100</v>
      </c>
      <c r="E178" s="17">
        <v>200720</v>
      </c>
      <c r="F178" s="17">
        <v>0</v>
      </c>
      <c r="G178" s="17">
        <v>0</v>
      </c>
      <c r="H178" s="17">
        <v>3</v>
      </c>
      <c r="I178" s="17">
        <v>-3</v>
      </c>
      <c r="J178" s="17">
        <v>5</v>
      </c>
      <c r="K178" s="17">
        <v>1</v>
      </c>
      <c r="L178" s="15">
        <v>3.3</v>
      </c>
      <c r="M178" s="15">
        <v>3.7</v>
      </c>
      <c r="N178" s="17">
        <v>6</v>
      </c>
      <c r="O178" s="15" t="s">
        <v>2371</v>
      </c>
      <c r="P178" s="15">
        <v>4.2</v>
      </c>
      <c r="Q178" s="17">
        <f t="shared" si="4"/>
        <v>82</v>
      </c>
      <c r="R178" s="18" t="b">
        <v>0</v>
      </c>
      <c r="S178" s="15"/>
      <c r="T178" s="15" t="s">
        <v>3280</v>
      </c>
      <c r="U178" s="17">
        <v>48</v>
      </c>
      <c r="V178" s="15" t="s">
        <v>820</v>
      </c>
      <c r="W178" s="15">
        <v>3.9</v>
      </c>
      <c r="X178" s="18" t="b">
        <v>0</v>
      </c>
      <c r="Y178" s="15" t="s">
        <v>397</v>
      </c>
      <c r="Z178" s="15">
        <v>12</v>
      </c>
      <c r="AA178" s="18" t="b">
        <v>0</v>
      </c>
      <c r="AB178" s="15"/>
      <c r="AC178" s="15" t="s">
        <v>519</v>
      </c>
      <c r="AD178" s="17">
        <v>5</v>
      </c>
      <c r="AE178" s="17">
        <v>94</v>
      </c>
      <c r="AF178" s="17">
        <v>143</v>
      </c>
      <c r="AG178" s="17">
        <v>1717279</v>
      </c>
      <c r="AH178" s="17">
        <v>0</v>
      </c>
      <c r="AI178" s="17">
        <v>1447384</v>
      </c>
      <c r="AJ178" s="17">
        <v>0</v>
      </c>
      <c r="AK178" s="15">
        <v>0.9</v>
      </c>
      <c r="AL178" s="15">
        <v>29.8</v>
      </c>
      <c r="AM178" s="15" t="s">
        <v>397</v>
      </c>
      <c r="AN178" s="15"/>
      <c r="AO178" s="17">
        <v>104</v>
      </c>
      <c r="AP178" s="68">
        <v>45811</v>
      </c>
      <c r="AQ178" s="68">
        <v>36122</v>
      </c>
      <c r="AR178" s="18" t="b">
        <v>0</v>
      </c>
      <c r="AS178" s="15" t="s">
        <v>2372</v>
      </c>
      <c r="AT178" s="17">
        <v>3330</v>
      </c>
      <c r="AU178" s="17">
        <v>0</v>
      </c>
      <c r="AV178" s="17">
        <v>0</v>
      </c>
      <c r="AW178" s="17">
        <v>10</v>
      </c>
      <c r="AX178" s="17">
        <v>49</v>
      </c>
      <c r="AY178" s="17">
        <v>0</v>
      </c>
      <c r="AZ178" s="17">
        <v>3</v>
      </c>
      <c r="BA178" s="17">
        <v>0</v>
      </c>
      <c r="BB178" s="17">
        <v>1</v>
      </c>
      <c r="BC178" s="17">
        <v>0</v>
      </c>
      <c r="BD178" s="17">
        <v>109</v>
      </c>
      <c r="BE178" s="17">
        <v>11</v>
      </c>
      <c r="BF178" s="17">
        <v>570</v>
      </c>
      <c r="BG178" s="15">
        <v>913.8</v>
      </c>
      <c r="BH178" s="15">
        <v>23</v>
      </c>
      <c r="BI178" s="15">
        <v>0</v>
      </c>
      <c r="BJ178" s="15">
        <v>93.8</v>
      </c>
      <c r="BK178" s="17">
        <v>48</v>
      </c>
      <c r="BL178" s="17">
        <v>301</v>
      </c>
      <c r="BM178" s="17">
        <v>1</v>
      </c>
      <c r="BN178" s="17">
        <v>0</v>
      </c>
      <c r="BO178" s="17">
        <v>37</v>
      </c>
      <c r="BP178" s="15">
        <v>0</v>
      </c>
      <c r="BQ178" s="15">
        <v>0.22</v>
      </c>
      <c r="BR178" s="15">
        <v>0.22</v>
      </c>
      <c r="BS178" s="15">
        <v>53.48</v>
      </c>
      <c r="BT178" s="15"/>
      <c r="BU178" s="15"/>
      <c r="BV178" s="15"/>
      <c r="BW178" s="15"/>
      <c r="BX178" s="15"/>
      <c r="BY178" s="15"/>
      <c r="BZ178" s="15"/>
      <c r="CA178" s="17">
        <v>12</v>
      </c>
      <c r="CB178" s="17">
        <v>3</v>
      </c>
      <c r="CC178" s="17">
        <v>409</v>
      </c>
      <c r="CD178" s="17">
        <v>5</v>
      </c>
      <c r="CE178" s="17">
        <v>775</v>
      </c>
      <c r="CF178" s="17">
        <v>87</v>
      </c>
      <c r="CG178" s="17">
        <v>166</v>
      </c>
      <c r="CH178" s="17">
        <v>3</v>
      </c>
      <c r="CI178" s="17">
        <v>0</v>
      </c>
      <c r="CJ178" s="17">
        <v>2.95</v>
      </c>
      <c r="CK178" s="17">
        <v>0.01</v>
      </c>
      <c r="CL178" s="17">
        <v>0.01</v>
      </c>
      <c r="CM178" s="17">
        <v>1.45</v>
      </c>
      <c r="CN178" s="17">
        <v>1.32</v>
      </c>
      <c r="CO178" s="17">
        <v>350</v>
      </c>
      <c r="CP178" s="17">
        <v>12</v>
      </c>
      <c r="CQ178" s="17">
        <v>53</v>
      </c>
      <c r="CR178" s="17">
        <v>4</v>
      </c>
      <c r="CS178" s="17">
        <v>71</v>
      </c>
      <c r="CT178" s="17">
        <v>6</v>
      </c>
      <c r="CU178" s="17">
        <v>33</v>
      </c>
      <c r="CV178" s="17">
        <v>4</v>
      </c>
      <c r="CW178" s="17">
        <v>1</v>
      </c>
      <c r="CX178" s="17">
        <v>0.27</v>
      </c>
      <c r="CY178" s="17">
        <v>0</v>
      </c>
      <c r="CZ178" s="15" t="str">
        <f t="shared" si="5"/>
        <v>Caoimhín Kelleher</v>
      </c>
      <c r="DA178" s="15">
        <f>VLOOKUP(CZ178,[1]FINAL!$A$1:$AP$1000,MATCH("Element No.",[1]FINAL!$A$1:$AP$1,0),0)</f>
        <v>82</v>
      </c>
      <c r="DB178" s="15"/>
      <c r="DC178" s="15"/>
      <c r="DD178" s="15"/>
      <c r="DE178" s="15"/>
      <c r="DF178" s="15"/>
    </row>
    <row r="179" spans="1:110" ht="27.75" thickBot="1">
      <c r="A179" s="18" t="b">
        <v>1</v>
      </c>
      <c r="B179" s="18" t="b">
        <v>0</v>
      </c>
      <c r="C179" s="15"/>
      <c r="D179" s="15"/>
      <c r="E179" s="17">
        <v>235448</v>
      </c>
      <c r="F179" s="17">
        <v>0</v>
      </c>
      <c r="G179" s="17">
        <v>0</v>
      </c>
      <c r="H179" s="17">
        <v>-1</v>
      </c>
      <c r="I179" s="17">
        <v>1</v>
      </c>
      <c r="J179" s="17">
        <v>0</v>
      </c>
      <c r="K179" s="17">
        <v>1</v>
      </c>
      <c r="L179" s="15">
        <v>-0.5</v>
      </c>
      <c r="M179" s="15">
        <v>-0.5</v>
      </c>
      <c r="N179" s="17">
        <v>0</v>
      </c>
      <c r="O179" s="15" t="s">
        <v>2373</v>
      </c>
      <c r="P179" s="15">
        <v>0</v>
      </c>
      <c r="Q179" s="17" t="e">
        <f t="shared" si="4"/>
        <v>#N/A</v>
      </c>
      <c r="R179" s="18" t="b">
        <v>0</v>
      </c>
      <c r="S179" s="15"/>
      <c r="T179" s="15"/>
      <c r="U179" s="17">
        <v>39</v>
      </c>
      <c r="V179" s="15" t="s">
        <v>2374</v>
      </c>
      <c r="W179" s="15">
        <v>0</v>
      </c>
      <c r="X179" s="18" t="b">
        <v>0</v>
      </c>
      <c r="Y179" s="15" t="s">
        <v>2375</v>
      </c>
      <c r="Z179" s="15">
        <v>0.2</v>
      </c>
      <c r="AA179" s="18" t="b">
        <v>0</v>
      </c>
      <c r="AB179" s="15"/>
      <c r="AC179" s="15" t="s">
        <v>519</v>
      </c>
      <c r="AD179" s="17">
        <v>5</v>
      </c>
      <c r="AE179" s="17">
        <v>94</v>
      </c>
      <c r="AF179" s="17">
        <v>0</v>
      </c>
      <c r="AG179" s="17">
        <v>17279</v>
      </c>
      <c r="AH179" s="17">
        <v>0</v>
      </c>
      <c r="AI179" s="17">
        <v>26392</v>
      </c>
      <c r="AJ179" s="17">
        <v>0</v>
      </c>
      <c r="AK179" s="15">
        <v>0</v>
      </c>
      <c r="AL179" s="15">
        <v>0</v>
      </c>
      <c r="AM179" s="15" t="s">
        <v>2375</v>
      </c>
      <c r="AN179" s="15"/>
      <c r="AO179" s="17">
        <v>241</v>
      </c>
      <c r="AP179" s="68">
        <v>42676</v>
      </c>
      <c r="AQ179" s="68">
        <v>36448</v>
      </c>
      <c r="AR179" s="18" t="b">
        <v>0</v>
      </c>
      <c r="AS179" s="15" t="s">
        <v>2376</v>
      </c>
      <c r="AT179" s="17">
        <v>0</v>
      </c>
      <c r="AU179" s="17">
        <v>0</v>
      </c>
      <c r="AV179" s="17">
        <v>0</v>
      </c>
      <c r="AW179" s="17">
        <v>0</v>
      </c>
      <c r="AX179" s="17">
        <v>0</v>
      </c>
      <c r="AY179" s="17">
        <v>0</v>
      </c>
      <c r="AZ179" s="17">
        <v>0</v>
      </c>
      <c r="BA179" s="17">
        <v>0</v>
      </c>
      <c r="BB179" s="17">
        <v>0</v>
      </c>
      <c r="BC179" s="17">
        <v>0</v>
      </c>
      <c r="BD179" s="17">
        <v>0</v>
      </c>
      <c r="BE179" s="17">
        <v>0</v>
      </c>
      <c r="BF179" s="17">
        <v>0</v>
      </c>
      <c r="BG179" s="15">
        <v>0</v>
      </c>
      <c r="BH179" s="15">
        <v>0</v>
      </c>
      <c r="BI179" s="15">
        <v>0</v>
      </c>
      <c r="BJ179" s="15">
        <v>0</v>
      </c>
      <c r="BK179" s="17">
        <v>0</v>
      </c>
      <c r="BL179" s="17">
        <v>0</v>
      </c>
      <c r="BM179" s="17">
        <v>0</v>
      </c>
      <c r="BN179" s="17">
        <v>0</v>
      </c>
      <c r="BO179" s="17">
        <v>0</v>
      </c>
      <c r="BP179" s="15">
        <v>0</v>
      </c>
      <c r="BQ179" s="15">
        <v>0</v>
      </c>
      <c r="BR179" s="15">
        <v>0</v>
      </c>
      <c r="BS179" s="15">
        <v>0</v>
      </c>
      <c r="BT179" s="15"/>
      <c r="BU179" s="15"/>
      <c r="BV179" s="15"/>
      <c r="BW179" s="15"/>
      <c r="BX179" s="15"/>
      <c r="BY179" s="15"/>
      <c r="BZ179" s="15"/>
      <c r="CA179" s="17">
        <v>558</v>
      </c>
      <c r="CB179" s="17">
        <v>54</v>
      </c>
      <c r="CC179" s="17">
        <v>543</v>
      </c>
      <c r="CD179" s="17">
        <v>37</v>
      </c>
      <c r="CE179" s="17">
        <v>512</v>
      </c>
      <c r="CF179" s="17">
        <v>22</v>
      </c>
      <c r="CG179" s="17">
        <v>561</v>
      </c>
      <c r="CH179" s="17">
        <v>54</v>
      </c>
      <c r="CI179" s="17">
        <v>0</v>
      </c>
      <c r="CJ179" s="17">
        <v>0</v>
      </c>
      <c r="CK179" s="17">
        <v>0</v>
      </c>
      <c r="CL179" s="17">
        <v>0</v>
      </c>
      <c r="CM179" s="17">
        <v>0</v>
      </c>
      <c r="CN179" s="17">
        <v>0</v>
      </c>
      <c r="CO179" s="17">
        <v>774</v>
      </c>
      <c r="CP179" s="17">
        <v>81</v>
      </c>
      <c r="CQ179" s="17">
        <v>440</v>
      </c>
      <c r="CR179" s="17">
        <v>44</v>
      </c>
      <c r="CS179" s="17">
        <v>569</v>
      </c>
      <c r="CT179" s="17">
        <v>54</v>
      </c>
      <c r="CU179" s="17">
        <v>358</v>
      </c>
      <c r="CV179" s="17">
        <v>49</v>
      </c>
      <c r="CW179" s="17">
        <v>0</v>
      </c>
      <c r="CX179" s="17">
        <v>0</v>
      </c>
      <c r="CY179" s="17">
        <v>0</v>
      </c>
      <c r="CZ179" s="15" t="str">
        <f t="shared" si="5"/>
        <v>Ellery Balcombe</v>
      </c>
      <c r="DA179" s="15" t="e">
        <f>VLOOKUP(CZ179,[1]FINAL!$A$1:$AP$1000,MATCH("Element No.",[1]FINAL!$A$1:$AP$1,0),0)</f>
        <v>#N/A</v>
      </c>
      <c r="DB179" s="15"/>
      <c r="DC179" s="15"/>
      <c r="DD179" s="15"/>
      <c r="DE179" s="15"/>
      <c r="DF179" s="15"/>
    </row>
    <row r="180" spans="1:110" ht="78.75" thickBot="1">
      <c r="A180" s="18" t="b">
        <v>1</v>
      </c>
      <c r="B180" s="18" t="b">
        <v>0</v>
      </c>
      <c r="C180" s="17">
        <v>0</v>
      </c>
      <c r="D180" s="17">
        <v>0</v>
      </c>
      <c r="E180" s="17">
        <v>503300</v>
      </c>
      <c r="F180" s="17">
        <v>0</v>
      </c>
      <c r="G180" s="17">
        <v>0</v>
      </c>
      <c r="H180" s="17">
        <v>-1</v>
      </c>
      <c r="I180" s="17">
        <v>1</v>
      </c>
      <c r="J180" s="17">
        <v>0</v>
      </c>
      <c r="K180" s="17">
        <v>1</v>
      </c>
      <c r="L180" s="15">
        <v>0</v>
      </c>
      <c r="M180" s="15">
        <v>0</v>
      </c>
      <c r="N180" s="17">
        <v>0</v>
      </c>
      <c r="O180" s="15" t="s">
        <v>2377</v>
      </c>
      <c r="P180" s="15">
        <v>0</v>
      </c>
      <c r="Q180" s="17" t="e">
        <f t="shared" si="4"/>
        <v>#N/A</v>
      </c>
      <c r="R180" s="18" t="b">
        <v>0</v>
      </c>
      <c r="S180" s="15" t="s">
        <v>3785</v>
      </c>
      <c r="T180" s="15" t="s">
        <v>4464</v>
      </c>
      <c r="U180" s="17">
        <v>39</v>
      </c>
      <c r="V180" s="15" t="s">
        <v>2378</v>
      </c>
      <c r="W180" s="15">
        <v>0</v>
      </c>
      <c r="X180" s="18" t="b">
        <v>0</v>
      </c>
      <c r="Y180" s="15" t="s">
        <v>2379</v>
      </c>
      <c r="Z180" s="15">
        <v>0.1</v>
      </c>
      <c r="AA180" s="18" t="b">
        <v>0</v>
      </c>
      <c r="AB180" s="15"/>
      <c r="AC180" s="15" t="s">
        <v>3257</v>
      </c>
      <c r="AD180" s="17">
        <v>5</v>
      </c>
      <c r="AE180" s="17">
        <v>94</v>
      </c>
      <c r="AF180" s="17">
        <v>0</v>
      </c>
      <c r="AG180" s="17">
        <v>11791</v>
      </c>
      <c r="AH180" s="17">
        <v>0</v>
      </c>
      <c r="AI180" s="17">
        <v>16383</v>
      </c>
      <c r="AJ180" s="17">
        <v>0</v>
      </c>
      <c r="AK180" s="15">
        <v>0</v>
      </c>
      <c r="AL180" s="15">
        <v>0</v>
      </c>
      <c r="AM180" s="15" t="s">
        <v>2379</v>
      </c>
      <c r="AN180" s="15"/>
      <c r="AO180" s="17">
        <v>241</v>
      </c>
      <c r="AP180" s="68">
        <v>44495</v>
      </c>
      <c r="AQ180" s="68">
        <v>37743</v>
      </c>
      <c r="AR180" s="18" t="b">
        <v>0</v>
      </c>
      <c r="AS180" s="15" t="s">
        <v>2380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5">
        <v>0</v>
      </c>
      <c r="BH180" s="15">
        <v>0</v>
      </c>
      <c r="BI180" s="15">
        <v>0</v>
      </c>
      <c r="BJ180" s="15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0</v>
      </c>
      <c r="BP180" s="15">
        <v>0</v>
      </c>
      <c r="BQ180" s="15">
        <v>0</v>
      </c>
      <c r="BR180" s="15">
        <v>0</v>
      </c>
      <c r="BS180" s="15">
        <v>0</v>
      </c>
      <c r="BT180" s="15"/>
      <c r="BU180" s="15"/>
      <c r="BV180" s="15"/>
      <c r="BW180" s="15"/>
      <c r="BX180" s="15"/>
      <c r="BY180" s="15"/>
      <c r="BZ180" s="15"/>
      <c r="CA180" s="17">
        <v>568</v>
      </c>
      <c r="CB180" s="17">
        <v>60</v>
      </c>
      <c r="CC180" s="17">
        <v>554</v>
      </c>
      <c r="CD180" s="17">
        <v>44</v>
      </c>
      <c r="CE180" s="17">
        <v>523</v>
      </c>
      <c r="CF180" s="17">
        <v>29</v>
      </c>
      <c r="CG180" s="17">
        <v>571</v>
      </c>
      <c r="CH180" s="17">
        <v>60</v>
      </c>
      <c r="CI180" s="17">
        <v>0</v>
      </c>
      <c r="CJ180" s="17">
        <v>0</v>
      </c>
      <c r="CK180" s="17">
        <v>0</v>
      </c>
      <c r="CL180" s="17">
        <v>0</v>
      </c>
      <c r="CM180" s="17">
        <v>0</v>
      </c>
      <c r="CN180" s="17">
        <v>0</v>
      </c>
      <c r="CO180" s="17">
        <v>788</v>
      </c>
      <c r="CP180" s="17">
        <v>88</v>
      </c>
      <c r="CQ180" s="17">
        <v>451</v>
      </c>
      <c r="CR180" s="17">
        <v>50</v>
      </c>
      <c r="CS180" s="17">
        <v>579</v>
      </c>
      <c r="CT180" s="17">
        <v>60</v>
      </c>
      <c r="CU180" s="17">
        <v>451</v>
      </c>
      <c r="CV180" s="17">
        <v>66</v>
      </c>
      <c r="CW180" s="17">
        <v>0</v>
      </c>
      <c r="CX180" s="17">
        <v>0</v>
      </c>
      <c r="CY180" s="17">
        <v>0</v>
      </c>
      <c r="CZ180" s="15" t="str">
        <f t="shared" si="5"/>
        <v>Matthew Cox</v>
      </c>
      <c r="DA180" s="15" t="e">
        <f>VLOOKUP(CZ180,[1]FINAL!$A$1:$AP$1000,MATCH("Element No.",[1]FINAL!$A$1:$AP$1,0),0)</f>
        <v>#N/A</v>
      </c>
      <c r="DB180" s="15"/>
      <c r="DC180" s="15"/>
      <c r="DD180" s="15"/>
      <c r="DE180" s="15"/>
      <c r="DF180" s="15"/>
    </row>
    <row r="181" spans="1:110" ht="27.75" thickBot="1">
      <c r="A181" s="18" t="b">
        <v>1</v>
      </c>
      <c r="B181" s="18" t="b">
        <v>0</v>
      </c>
      <c r="C181" s="15"/>
      <c r="D181" s="15"/>
      <c r="E181" s="17">
        <v>535017</v>
      </c>
      <c r="F181" s="17">
        <v>0</v>
      </c>
      <c r="G181" s="17">
        <v>0</v>
      </c>
      <c r="H181" s="17">
        <v>-1</v>
      </c>
      <c r="I181" s="17">
        <v>1</v>
      </c>
      <c r="J181" s="17">
        <v>0</v>
      </c>
      <c r="K181" s="17">
        <v>1</v>
      </c>
      <c r="L181" s="15">
        <v>-0.5</v>
      </c>
      <c r="M181" s="15">
        <v>-0.5</v>
      </c>
      <c r="N181" s="17">
        <v>0</v>
      </c>
      <c r="O181" s="15" t="s">
        <v>2004</v>
      </c>
      <c r="P181" s="15">
        <v>0</v>
      </c>
      <c r="Q181" s="17" t="e">
        <f t="shared" si="4"/>
        <v>#N/A</v>
      </c>
      <c r="R181" s="18" t="b">
        <v>0</v>
      </c>
      <c r="S181" s="15"/>
      <c r="T181" s="15"/>
      <c r="U181" s="17">
        <v>39</v>
      </c>
      <c r="V181" s="15" t="s">
        <v>2005</v>
      </c>
      <c r="W181" s="15">
        <v>0</v>
      </c>
      <c r="X181" s="18" t="b">
        <v>0</v>
      </c>
      <c r="Y181" s="15" t="s">
        <v>2006</v>
      </c>
      <c r="Z181" s="15">
        <v>0.1</v>
      </c>
      <c r="AA181" s="18" t="b">
        <v>0</v>
      </c>
      <c r="AB181" s="15"/>
      <c r="AC181" s="15" t="s">
        <v>519</v>
      </c>
      <c r="AD181" s="17">
        <v>5</v>
      </c>
      <c r="AE181" s="17">
        <v>94</v>
      </c>
      <c r="AF181" s="17">
        <v>0</v>
      </c>
      <c r="AG181" s="17">
        <v>13518</v>
      </c>
      <c r="AH181" s="17">
        <v>0</v>
      </c>
      <c r="AI181" s="17">
        <v>12014</v>
      </c>
      <c r="AJ181" s="17">
        <v>0</v>
      </c>
      <c r="AK181" s="15">
        <v>0</v>
      </c>
      <c r="AL181" s="15">
        <v>0</v>
      </c>
      <c r="AM181" s="15" t="s">
        <v>2006</v>
      </c>
      <c r="AN181" s="15"/>
      <c r="AO181" s="17">
        <v>229</v>
      </c>
      <c r="AP181" s="68">
        <v>45512</v>
      </c>
      <c r="AQ181" s="68">
        <v>38828</v>
      </c>
      <c r="AR181" s="18" t="b">
        <v>0</v>
      </c>
      <c r="AS181" s="15" t="s">
        <v>2381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5">
        <v>0</v>
      </c>
      <c r="BH181" s="15">
        <v>0</v>
      </c>
      <c r="BI181" s="15">
        <v>0</v>
      </c>
      <c r="BJ181" s="15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0</v>
      </c>
      <c r="BP181" s="15">
        <v>0</v>
      </c>
      <c r="BQ181" s="15">
        <v>0</v>
      </c>
      <c r="BR181" s="15">
        <v>0</v>
      </c>
      <c r="BS181" s="15">
        <v>0</v>
      </c>
      <c r="BT181" s="15"/>
      <c r="BU181" s="15"/>
      <c r="BV181" s="15"/>
      <c r="BW181" s="15"/>
      <c r="BX181" s="15"/>
      <c r="BY181" s="15"/>
      <c r="BZ181" s="15"/>
      <c r="CA181" s="17">
        <v>571</v>
      </c>
      <c r="CB181" s="17">
        <v>61</v>
      </c>
      <c r="CC181" s="17">
        <v>557</v>
      </c>
      <c r="CD181" s="17">
        <v>45</v>
      </c>
      <c r="CE181" s="17">
        <v>526</v>
      </c>
      <c r="CF181" s="17">
        <v>30</v>
      </c>
      <c r="CG181" s="17">
        <v>574</v>
      </c>
      <c r="CH181" s="17">
        <v>61</v>
      </c>
      <c r="CI181" s="17">
        <v>0</v>
      </c>
      <c r="CJ181" s="17">
        <v>0</v>
      </c>
      <c r="CK181" s="17">
        <v>0</v>
      </c>
      <c r="CL181" s="17">
        <v>0</v>
      </c>
      <c r="CM181" s="17">
        <v>0</v>
      </c>
      <c r="CN181" s="17">
        <v>0</v>
      </c>
      <c r="CO181" s="17">
        <v>791</v>
      </c>
      <c r="CP181" s="17">
        <v>89</v>
      </c>
      <c r="CQ181" s="17">
        <v>454</v>
      </c>
      <c r="CR181" s="17">
        <v>51</v>
      </c>
      <c r="CS181" s="17">
        <v>582</v>
      </c>
      <c r="CT181" s="17">
        <v>61</v>
      </c>
      <c r="CU181" s="17">
        <v>485</v>
      </c>
      <c r="CV181" s="17">
        <v>69</v>
      </c>
      <c r="CW181" s="17">
        <v>0</v>
      </c>
      <c r="CX181" s="17">
        <v>0</v>
      </c>
      <c r="CY181" s="17">
        <v>0</v>
      </c>
      <c r="CZ181" s="15" t="str">
        <f t="shared" si="5"/>
        <v>Julian Eyestone</v>
      </c>
      <c r="DA181" s="15" t="e">
        <f>VLOOKUP(CZ181,[1]FINAL!$A$1:$AP$1000,MATCH("Element No.",[1]FINAL!$A$1:$AP$1,0),0)</f>
        <v>#N/A</v>
      </c>
      <c r="DB181" s="15"/>
      <c r="DC181" s="15"/>
      <c r="DD181" s="15"/>
      <c r="DE181" s="15"/>
      <c r="DF181" s="15"/>
    </row>
    <row r="182" spans="1:110" ht="53.25" thickBot="1">
      <c r="A182" s="18" t="b">
        <v>1</v>
      </c>
      <c r="B182" s="18" t="b">
        <v>0</v>
      </c>
      <c r="C182" s="15"/>
      <c r="D182" s="15"/>
      <c r="E182" s="17">
        <v>507433</v>
      </c>
      <c r="F182" s="17">
        <v>0</v>
      </c>
      <c r="G182" s="17">
        <v>0</v>
      </c>
      <c r="H182" s="17">
        <v>-2</v>
      </c>
      <c r="I182" s="17">
        <v>2</v>
      </c>
      <c r="J182" s="17">
        <v>0</v>
      </c>
      <c r="K182" s="17">
        <v>1</v>
      </c>
      <c r="L182" s="15">
        <v>-0.5</v>
      </c>
      <c r="M182" s="15">
        <v>-0.5</v>
      </c>
      <c r="N182" s="17">
        <v>0</v>
      </c>
      <c r="O182" s="15" t="s">
        <v>2382</v>
      </c>
      <c r="P182" s="15">
        <v>0</v>
      </c>
      <c r="Q182" s="17">
        <f t="shared" si="4"/>
        <v>83</v>
      </c>
      <c r="R182" s="18" t="b">
        <v>0</v>
      </c>
      <c r="S182" s="15"/>
      <c r="T182" s="15"/>
      <c r="U182" s="17">
        <v>38</v>
      </c>
      <c r="V182" s="15" t="s">
        <v>1442</v>
      </c>
      <c r="W182" s="15">
        <v>1</v>
      </c>
      <c r="X182" s="18" t="b">
        <v>0</v>
      </c>
      <c r="Y182" s="15" t="s">
        <v>1443</v>
      </c>
      <c r="Z182" s="15">
        <v>1</v>
      </c>
      <c r="AA182" s="18" t="b">
        <v>0</v>
      </c>
      <c r="AB182" s="15"/>
      <c r="AC182" s="15" t="s">
        <v>519</v>
      </c>
      <c r="AD182" s="17">
        <v>5</v>
      </c>
      <c r="AE182" s="17">
        <v>94</v>
      </c>
      <c r="AF182" s="17">
        <v>1</v>
      </c>
      <c r="AG182" s="17">
        <v>105071</v>
      </c>
      <c r="AH182" s="17">
        <v>0</v>
      </c>
      <c r="AI182" s="17">
        <v>91216</v>
      </c>
      <c r="AJ182" s="17">
        <v>0</v>
      </c>
      <c r="AK182" s="15">
        <v>0</v>
      </c>
      <c r="AL182" s="15">
        <v>0.3</v>
      </c>
      <c r="AM182" s="15" t="s">
        <v>1443</v>
      </c>
      <c r="AN182" s="15"/>
      <c r="AO182" s="17">
        <v>99</v>
      </c>
      <c r="AP182" s="68">
        <v>45317</v>
      </c>
      <c r="AQ182" s="68">
        <v>37177</v>
      </c>
      <c r="AR182" s="18" t="b">
        <v>0</v>
      </c>
      <c r="AS182" s="15" t="s">
        <v>2383</v>
      </c>
      <c r="AT182" s="17">
        <v>90</v>
      </c>
      <c r="AU182" s="17">
        <v>0</v>
      </c>
      <c r="AV182" s="17">
        <v>0</v>
      </c>
      <c r="AW182" s="17">
        <v>0</v>
      </c>
      <c r="AX182" s="17">
        <v>3</v>
      </c>
      <c r="AY182" s="17">
        <v>0</v>
      </c>
      <c r="AZ182" s="17">
        <v>0</v>
      </c>
      <c r="BA182" s="17">
        <v>0</v>
      </c>
      <c r="BB182" s="17">
        <v>0</v>
      </c>
      <c r="BC182" s="17">
        <v>0</v>
      </c>
      <c r="BD182" s="17">
        <v>1</v>
      </c>
      <c r="BE182" s="17">
        <v>0</v>
      </c>
      <c r="BF182" s="17">
        <v>1</v>
      </c>
      <c r="BG182" s="15">
        <v>13</v>
      </c>
      <c r="BH182" s="15">
        <v>0</v>
      </c>
      <c r="BI182" s="15">
        <v>0</v>
      </c>
      <c r="BJ182" s="15">
        <v>1.3</v>
      </c>
      <c r="BK182" s="17">
        <v>0</v>
      </c>
      <c r="BL182" s="17">
        <v>7</v>
      </c>
      <c r="BM182" s="17">
        <v>0</v>
      </c>
      <c r="BN182" s="17">
        <v>0</v>
      </c>
      <c r="BO182" s="17">
        <v>1</v>
      </c>
      <c r="BP182" s="15">
        <v>0</v>
      </c>
      <c r="BQ182" s="15">
        <v>0</v>
      </c>
      <c r="BR182" s="15">
        <v>0</v>
      </c>
      <c r="BS182" s="15">
        <v>0.97</v>
      </c>
      <c r="BT182" s="15"/>
      <c r="BU182" s="15"/>
      <c r="BV182" s="15"/>
      <c r="BW182" s="15"/>
      <c r="BX182" s="15"/>
      <c r="BY182" s="15"/>
      <c r="BZ182" s="15"/>
      <c r="CA182" s="17">
        <v>473</v>
      </c>
      <c r="CB182" s="17">
        <v>39</v>
      </c>
      <c r="CC182" s="17">
        <v>521</v>
      </c>
      <c r="CD182" s="17">
        <v>23</v>
      </c>
      <c r="CE182" s="17">
        <v>489</v>
      </c>
      <c r="CF182" s="17">
        <v>8</v>
      </c>
      <c r="CG182" s="17">
        <v>501</v>
      </c>
      <c r="CH182" s="17">
        <v>39</v>
      </c>
      <c r="CI182" s="17">
        <v>0</v>
      </c>
      <c r="CJ182" s="17">
        <v>1</v>
      </c>
      <c r="CK182" s="17">
        <v>0</v>
      </c>
      <c r="CL182" s="17">
        <v>0</v>
      </c>
      <c r="CM182" s="17">
        <v>0.97</v>
      </c>
      <c r="CN182" s="17">
        <v>3</v>
      </c>
      <c r="CO182" s="17">
        <v>818</v>
      </c>
      <c r="CP182" s="17">
        <v>96</v>
      </c>
      <c r="CQ182" s="17">
        <v>418</v>
      </c>
      <c r="CR182" s="17">
        <v>32</v>
      </c>
      <c r="CS182" s="17">
        <v>465</v>
      </c>
      <c r="CT182" s="17">
        <v>39</v>
      </c>
      <c r="CU182" s="17">
        <v>201</v>
      </c>
      <c r="CV182" s="17">
        <v>25</v>
      </c>
      <c r="CW182" s="17">
        <v>1</v>
      </c>
      <c r="CX182" s="17">
        <v>0</v>
      </c>
      <c r="CY182" s="17">
        <v>0</v>
      </c>
      <c r="CZ182" s="15" t="str">
        <f t="shared" si="5"/>
        <v>Hákon Rafn Valdimarsson</v>
      </c>
      <c r="DA182" s="15">
        <f>VLOOKUP(CZ182,[1]FINAL!$A$1:$AP$1000,MATCH("Element No.",[1]FINAL!$A$1:$AP$1,0),0)</f>
        <v>83</v>
      </c>
      <c r="DB182" s="15"/>
      <c r="DC182" s="15"/>
      <c r="DD182" s="15"/>
      <c r="DE182" s="15"/>
      <c r="DF182" s="15"/>
    </row>
    <row r="183" spans="1:110" ht="27.75" thickBot="1">
      <c r="A183" s="18" t="b">
        <v>1</v>
      </c>
      <c r="B183" s="18" t="b">
        <v>0</v>
      </c>
      <c r="C183" s="15"/>
      <c r="D183" s="15"/>
      <c r="E183" s="17">
        <v>432830</v>
      </c>
      <c r="F183" s="17">
        <v>0</v>
      </c>
      <c r="G183" s="17">
        <v>0</v>
      </c>
      <c r="H183" s="17">
        <v>-1</v>
      </c>
      <c r="I183" s="17">
        <v>1</v>
      </c>
      <c r="J183" s="17">
        <v>2</v>
      </c>
      <c r="K183" s="17">
        <v>2</v>
      </c>
      <c r="L183" s="15">
        <v>2.5</v>
      </c>
      <c r="M183" s="15">
        <v>2.5</v>
      </c>
      <c r="N183" s="17">
        <v>3</v>
      </c>
      <c r="O183" s="15" t="s">
        <v>560</v>
      </c>
      <c r="P183" s="15">
        <v>3</v>
      </c>
      <c r="Q183" s="17">
        <f t="shared" si="4"/>
        <v>84</v>
      </c>
      <c r="R183" s="18" t="b">
        <v>0</v>
      </c>
      <c r="S183" s="15"/>
      <c r="T183" s="15"/>
      <c r="U183" s="17">
        <v>49</v>
      </c>
      <c r="V183" s="15" t="s">
        <v>1002</v>
      </c>
      <c r="W183" s="15">
        <v>3.7</v>
      </c>
      <c r="X183" s="18" t="b">
        <v>0</v>
      </c>
      <c r="Y183" s="15" t="s">
        <v>298</v>
      </c>
      <c r="Z183" s="15">
        <v>2.4</v>
      </c>
      <c r="AA183" s="18" t="b">
        <v>0</v>
      </c>
      <c r="AB183" s="15"/>
      <c r="AC183" s="15" t="s">
        <v>519</v>
      </c>
      <c r="AD183" s="17">
        <v>5</v>
      </c>
      <c r="AE183" s="17">
        <v>94</v>
      </c>
      <c r="AF183" s="17">
        <v>129</v>
      </c>
      <c r="AG183" s="17">
        <v>746929</v>
      </c>
      <c r="AH183" s="17">
        <v>0</v>
      </c>
      <c r="AI183" s="17">
        <v>645720</v>
      </c>
      <c r="AJ183" s="17">
        <v>0</v>
      </c>
      <c r="AK183" s="15">
        <v>0.6</v>
      </c>
      <c r="AL183" s="15">
        <v>26.3</v>
      </c>
      <c r="AM183" s="15" t="s">
        <v>298</v>
      </c>
      <c r="AN183" s="15"/>
      <c r="AO183" s="17">
        <v>104</v>
      </c>
      <c r="AP183" s="68">
        <v>45111</v>
      </c>
      <c r="AQ183" s="68">
        <v>37011</v>
      </c>
      <c r="AR183" s="18" t="b">
        <v>0</v>
      </c>
      <c r="AS183" s="15" t="s">
        <v>2384</v>
      </c>
      <c r="AT183" s="17">
        <v>2971</v>
      </c>
      <c r="AU183" s="17">
        <v>1</v>
      </c>
      <c r="AV183" s="17">
        <v>2</v>
      </c>
      <c r="AW183" s="17">
        <v>9</v>
      </c>
      <c r="AX183" s="17">
        <v>44</v>
      </c>
      <c r="AY183" s="17">
        <v>1</v>
      </c>
      <c r="AZ183" s="17">
        <v>0</v>
      </c>
      <c r="BA183" s="17">
        <v>0</v>
      </c>
      <c r="BB183" s="17">
        <v>7</v>
      </c>
      <c r="BC183" s="17">
        <v>0</v>
      </c>
      <c r="BD183" s="17">
        <v>0</v>
      </c>
      <c r="BE183" s="17">
        <v>7</v>
      </c>
      <c r="BF183" s="17">
        <v>450</v>
      </c>
      <c r="BG183" s="15">
        <v>848.6</v>
      </c>
      <c r="BH183" s="15">
        <v>143.80000000000001</v>
      </c>
      <c r="BI183" s="15">
        <v>325</v>
      </c>
      <c r="BJ183" s="15">
        <v>131.9</v>
      </c>
      <c r="BK183" s="17">
        <v>287</v>
      </c>
      <c r="BL183" s="17">
        <v>139</v>
      </c>
      <c r="BM183" s="17">
        <v>32</v>
      </c>
      <c r="BN183" s="17">
        <v>319</v>
      </c>
      <c r="BO183" s="17">
        <v>32</v>
      </c>
      <c r="BP183" s="15">
        <v>2.2400000000000002</v>
      </c>
      <c r="BQ183" s="15">
        <v>1.71</v>
      </c>
      <c r="BR183" s="15">
        <v>3.95</v>
      </c>
      <c r="BS183" s="15">
        <v>47.52</v>
      </c>
      <c r="BT183" s="15"/>
      <c r="BU183" s="15"/>
      <c r="BV183" s="15"/>
      <c r="BW183" s="15"/>
      <c r="BX183" s="15"/>
      <c r="BY183" s="15"/>
      <c r="BZ183" s="15"/>
      <c r="CA183" s="17">
        <v>22</v>
      </c>
      <c r="CB183" s="17">
        <v>8</v>
      </c>
      <c r="CC183" s="17">
        <v>256</v>
      </c>
      <c r="CD183" s="17">
        <v>66</v>
      </c>
      <c r="CE183" s="17">
        <v>100</v>
      </c>
      <c r="CF183" s="17">
        <v>12</v>
      </c>
      <c r="CG183" s="17">
        <v>83</v>
      </c>
      <c r="CH183" s="17">
        <v>18</v>
      </c>
      <c r="CI183" s="17">
        <v>7.0000000000000007E-2</v>
      </c>
      <c r="CJ183" s="17">
        <v>0</v>
      </c>
      <c r="CK183" s="17">
        <v>0.05</v>
      </c>
      <c r="CL183" s="17">
        <v>0.12</v>
      </c>
      <c r="CM183" s="17">
        <v>1.44</v>
      </c>
      <c r="CN183" s="17">
        <v>1.33</v>
      </c>
      <c r="CO183" s="17">
        <v>316</v>
      </c>
      <c r="CP183" s="17">
        <v>51</v>
      </c>
      <c r="CQ183" s="17">
        <v>114</v>
      </c>
      <c r="CR183" s="17">
        <v>35</v>
      </c>
      <c r="CS183" s="17">
        <v>92</v>
      </c>
      <c r="CT183" s="17">
        <v>34</v>
      </c>
      <c r="CU183" s="17">
        <v>124</v>
      </c>
      <c r="CV183" s="17">
        <v>48</v>
      </c>
      <c r="CW183" s="17">
        <v>0.97</v>
      </c>
      <c r="CX183" s="17">
        <v>0.27</v>
      </c>
      <c r="CY183" s="17">
        <v>9.66</v>
      </c>
      <c r="CZ183" s="15" t="str">
        <f t="shared" si="5"/>
        <v>Nathan Collins</v>
      </c>
      <c r="DA183" s="15">
        <f>VLOOKUP(CZ183,[1]FINAL!$A$1:$AP$1000,MATCH("Element No.",[1]FINAL!$A$1:$AP$1,0),0)</f>
        <v>84</v>
      </c>
      <c r="DB183" s="15"/>
      <c r="DC183" s="15"/>
      <c r="DD183" s="15"/>
      <c r="DE183" s="15"/>
      <c r="DF183" s="15"/>
    </row>
    <row r="184" spans="1:110" ht="40.5" thickBot="1">
      <c r="A184" s="18" t="b">
        <v>1</v>
      </c>
      <c r="B184" s="18" t="b">
        <v>0</v>
      </c>
      <c r="C184" s="15"/>
      <c r="D184" s="15"/>
      <c r="E184" s="17">
        <v>249231</v>
      </c>
      <c r="F184" s="17">
        <v>0</v>
      </c>
      <c r="G184" s="17">
        <v>0</v>
      </c>
      <c r="H184" s="17">
        <v>-2</v>
      </c>
      <c r="I184" s="17">
        <v>2</v>
      </c>
      <c r="J184" s="17">
        <v>2</v>
      </c>
      <c r="K184" s="17">
        <v>2</v>
      </c>
      <c r="L184" s="15">
        <v>3</v>
      </c>
      <c r="M184" s="15">
        <v>3.3</v>
      </c>
      <c r="N184" s="17">
        <v>5</v>
      </c>
      <c r="O184" s="15" t="s">
        <v>403</v>
      </c>
      <c r="P184" s="15">
        <v>3.8</v>
      </c>
      <c r="Q184" s="17">
        <f t="shared" si="4"/>
        <v>86</v>
      </c>
      <c r="R184" s="18" t="b">
        <v>0</v>
      </c>
      <c r="S184" s="15"/>
      <c r="T184" s="15"/>
      <c r="U184" s="17">
        <v>48</v>
      </c>
      <c r="V184" s="15" t="s">
        <v>652</v>
      </c>
      <c r="W184" s="15">
        <v>3.2</v>
      </c>
      <c r="X184" s="18" t="b">
        <v>0</v>
      </c>
      <c r="Y184" s="15" t="s">
        <v>350</v>
      </c>
      <c r="Z184" s="15">
        <v>1.5</v>
      </c>
      <c r="AA184" s="18" t="b">
        <v>0</v>
      </c>
      <c r="AB184" s="15"/>
      <c r="AC184" s="15" t="s">
        <v>519</v>
      </c>
      <c r="AD184" s="17">
        <v>5</v>
      </c>
      <c r="AE184" s="17">
        <v>94</v>
      </c>
      <c r="AF184" s="17">
        <v>115</v>
      </c>
      <c r="AG184" s="17">
        <v>529325</v>
      </c>
      <c r="AH184" s="17">
        <v>0</v>
      </c>
      <c r="AI184" s="17">
        <v>395674</v>
      </c>
      <c r="AJ184" s="17">
        <v>0</v>
      </c>
      <c r="AK184" s="15">
        <v>0.8</v>
      </c>
      <c r="AL184" s="15">
        <v>24</v>
      </c>
      <c r="AM184" s="15" t="s">
        <v>350</v>
      </c>
      <c r="AN184" s="15"/>
      <c r="AO184" s="17">
        <v>241</v>
      </c>
      <c r="AP184" s="68">
        <v>44754</v>
      </c>
      <c r="AQ184" s="68">
        <v>36944</v>
      </c>
      <c r="AR184" s="18" t="b">
        <v>0</v>
      </c>
      <c r="AS184" s="15" t="s">
        <v>2385</v>
      </c>
      <c r="AT184" s="17">
        <v>1960</v>
      </c>
      <c r="AU184" s="17">
        <v>3</v>
      </c>
      <c r="AV184" s="17">
        <v>4</v>
      </c>
      <c r="AW184" s="17">
        <v>9</v>
      </c>
      <c r="AX184" s="17">
        <v>32</v>
      </c>
      <c r="AY184" s="17">
        <v>0</v>
      </c>
      <c r="AZ184" s="17">
        <v>0</v>
      </c>
      <c r="BA184" s="17">
        <v>0</v>
      </c>
      <c r="BB184" s="17">
        <v>1</v>
      </c>
      <c r="BC184" s="17">
        <v>0</v>
      </c>
      <c r="BD184" s="17">
        <v>0</v>
      </c>
      <c r="BE184" s="17">
        <v>5</v>
      </c>
      <c r="BF184" s="17">
        <v>356</v>
      </c>
      <c r="BG184" s="15">
        <v>378.2</v>
      </c>
      <c r="BH184" s="15">
        <v>332.2</v>
      </c>
      <c r="BI184" s="15">
        <v>353</v>
      </c>
      <c r="BJ184" s="15">
        <v>106.4</v>
      </c>
      <c r="BK184" s="17">
        <v>51</v>
      </c>
      <c r="BL184" s="17">
        <v>96</v>
      </c>
      <c r="BM184" s="17">
        <v>23</v>
      </c>
      <c r="BN184" s="17">
        <v>74</v>
      </c>
      <c r="BO184" s="17">
        <v>22</v>
      </c>
      <c r="BP184" s="15">
        <v>3.01</v>
      </c>
      <c r="BQ184" s="15">
        <v>2.5099999999999998</v>
      </c>
      <c r="BR184" s="15">
        <v>5.52</v>
      </c>
      <c r="BS184" s="15">
        <v>33.74</v>
      </c>
      <c r="BT184" s="15"/>
      <c r="BU184" s="15"/>
      <c r="BV184" s="17">
        <v>1</v>
      </c>
      <c r="BW184" s="15"/>
      <c r="BX184" s="15"/>
      <c r="BY184" s="15"/>
      <c r="BZ184" s="15"/>
      <c r="CA184" s="17">
        <v>194</v>
      </c>
      <c r="CB184" s="17">
        <v>80</v>
      </c>
      <c r="CC184" s="17">
        <v>123</v>
      </c>
      <c r="CD184" s="17">
        <v>33</v>
      </c>
      <c r="CE184" s="17">
        <v>88</v>
      </c>
      <c r="CF184" s="17">
        <v>9</v>
      </c>
      <c r="CG184" s="17">
        <v>131</v>
      </c>
      <c r="CH184" s="17">
        <v>39</v>
      </c>
      <c r="CI184" s="17">
        <v>0.14000000000000001</v>
      </c>
      <c r="CJ184" s="17">
        <v>0</v>
      </c>
      <c r="CK184" s="17">
        <v>0.12</v>
      </c>
      <c r="CL184" s="17">
        <v>0.26</v>
      </c>
      <c r="CM184" s="17">
        <v>1.55</v>
      </c>
      <c r="CN184" s="17">
        <v>1.47</v>
      </c>
      <c r="CO184" s="17">
        <v>359</v>
      </c>
      <c r="CP184" s="17">
        <v>61</v>
      </c>
      <c r="CQ184" s="17">
        <v>77</v>
      </c>
      <c r="CR184" s="17">
        <v>25</v>
      </c>
      <c r="CS184" s="17">
        <v>165</v>
      </c>
      <c r="CT184" s="17">
        <v>61</v>
      </c>
      <c r="CU184" s="17">
        <v>166</v>
      </c>
      <c r="CV184" s="17">
        <v>66</v>
      </c>
      <c r="CW184" s="17">
        <v>1.01</v>
      </c>
      <c r="CX184" s="17">
        <v>0.41</v>
      </c>
      <c r="CY184" s="17">
        <v>3.4</v>
      </c>
      <c r="CZ184" s="15" t="str">
        <f t="shared" si="5"/>
        <v>Keane Lewis-Potter</v>
      </c>
      <c r="DA184" s="15">
        <f>VLOOKUP(CZ184,[1]FINAL!$A$1:$AP$1000,MATCH("Element No.",[1]FINAL!$A$1:$AP$1,0),0)</f>
        <v>86</v>
      </c>
      <c r="DB184" s="15"/>
      <c r="DC184" s="15"/>
      <c r="DD184" s="15"/>
      <c r="DE184" s="15"/>
      <c r="DF184" s="15"/>
    </row>
    <row r="185" spans="1:110" ht="40.5" thickBot="1">
      <c r="A185" s="18" t="b">
        <v>1</v>
      </c>
      <c r="B185" s="18" t="b">
        <v>0</v>
      </c>
      <c r="C185" s="17">
        <v>100</v>
      </c>
      <c r="D185" s="17">
        <v>100</v>
      </c>
      <c r="E185" s="17">
        <v>191866</v>
      </c>
      <c r="F185" s="17">
        <v>0</v>
      </c>
      <c r="G185" s="17">
        <v>0</v>
      </c>
      <c r="H185" s="17">
        <v>-1</v>
      </c>
      <c r="I185" s="17">
        <v>1</v>
      </c>
      <c r="J185" s="17">
        <v>0</v>
      </c>
      <c r="K185" s="17">
        <v>2</v>
      </c>
      <c r="L185" s="15">
        <v>1</v>
      </c>
      <c r="M185" s="15">
        <v>0.7</v>
      </c>
      <c r="N185" s="17">
        <v>0</v>
      </c>
      <c r="O185" s="15" t="s">
        <v>633</v>
      </c>
      <c r="P185" s="15">
        <v>1.2</v>
      </c>
      <c r="Q185" s="17">
        <f t="shared" si="4"/>
        <v>87</v>
      </c>
      <c r="R185" s="18" t="b">
        <v>0</v>
      </c>
      <c r="S185" s="15"/>
      <c r="T185" s="15" t="s">
        <v>4553</v>
      </c>
      <c r="U185" s="17">
        <v>44</v>
      </c>
      <c r="V185" s="15" t="s">
        <v>634</v>
      </c>
      <c r="W185" s="15">
        <v>2.8</v>
      </c>
      <c r="X185" s="18" t="b">
        <v>0</v>
      </c>
      <c r="Y185" s="15" t="s">
        <v>288</v>
      </c>
      <c r="Z185" s="15">
        <v>0.2</v>
      </c>
      <c r="AA185" s="18" t="b">
        <v>0</v>
      </c>
      <c r="AB185" s="15"/>
      <c r="AC185" s="15" t="s">
        <v>519</v>
      </c>
      <c r="AD185" s="17">
        <v>5</v>
      </c>
      <c r="AE185" s="17">
        <v>94</v>
      </c>
      <c r="AF185" s="17">
        <v>76</v>
      </c>
      <c r="AG185" s="17">
        <v>44558</v>
      </c>
      <c r="AH185" s="17">
        <v>0</v>
      </c>
      <c r="AI185" s="17">
        <v>46039</v>
      </c>
      <c r="AJ185" s="17">
        <v>0</v>
      </c>
      <c r="AK185" s="15">
        <v>0.3</v>
      </c>
      <c r="AL185" s="15">
        <v>17.3</v>
      </c>
      <c r="AM185" s="15" t="s">
        <v>288</v>
      </c>
      <c r="AN185" s="15"/>
      <c r="AO185" s="17">
        <v>161</v>
      </c>
      <c r="AP185" s="68">
        <v>44398</v>
      </c>
      <c r="AQ185" s="68">
        <v>35902</v>
      </c>
      <c r="AR185" s="18" t="b">
        <v>0</v>
      </c>
      <c r="AS185" s="15" t="s">
        <v>2386</v>
      </c>
      <c r="AT185" s="17">
        <v>1805</v>
      </c>
      <c r="AU185" s="17">
        <v>0</v>
      </c>
      <c r="AV185" s="17">
        <v>2</v>
      </c>
      <c r="AW185" s="17">
        <v>5</v>
      </c>
      <c r="AX185" s="17">
        <v>32</v>
      </c>
      <c r="AY185" s="17">
        <v>0</v>
      </c>
      <c r="AZ185" s="17">
        <v>0</v>
      </c>
      <c r="BA185" s="17">
        <v>0</v>
      </c>
      <c r="BB185" s="17">
        <v>4</v>
      </c>
      <c r="BC185" s="17">
        <v>0</v>
      </c>
      <c r="BD185" s="17">
        <v>0</v>
      </c>
      <c r="BE185" s="17">
        <v>1</v>
      </c>
      <c r="BF185" s="17">
        <v>211</v>
      </c>
      <c r="BG185" s="15">
        <v>401.4</v>
      </c>
      <c r="BH185" s="15">
        <v>59.1</v>
      </c>
      <c r="BI185" s="15">
        <v>165</v>
      </c>
      <c r="BJ185" s="15">
        <v>62.7</v>
      </c>
      <c r="BK185" s="17">
        <v>155</v>
      </c>
      <c r="BL185" s="17">
        <v>59</v>
      </c>
      <c r="BM185" s="17">
        <v>37</v>
      </c>
      <c r="BN185" s="17">
        <v>192</v>
      </c>
      <c r="BO185" s="17">
        <v>20</v>
      </c>
      <c r="BP185" s="15">
        <v>0.69</v>
      </c>
      <c r="BQ185" s="15">
        <v>0.73</v>
      </c>
      <c r="BR185" s="15">
        <v>1.42</v>
      </c>
      <c r="BS185" s="15">
        <v>31.51</v>
      </c>
      <c r="BT185" s="15"/>
      <c r="BU185" s="15"/>
      <c r="BV185" s="15"/>
      <c r="BW185" s="15"/>
      <c r="BX185" s="15"/>
      <c r="BY185" s="15"/>
      <c r="BZ185" s="15"/>
      <c r="CA185" s="17">
        <v>182</v>
      </c>
      <c r="CB185" s="17">
        <v>74</v>
      </c>
      <c r="CC185" s="17">
        <v>357</v>
      </c>
      <c r="CD185" s="17">
        <v>125</v>
      </c>
      <c r="CE185" s="17">
        <v>221</v>
      </c>
      <c r="CF185" s="17">
        <v>57</v>
      </c>
      <c r="CG185" s="17">
        <v>258</v>
      </c>
      <c r="CH185" s="17">
        <v>86</v>
      </c>
      <c r="CI185" s="17">
        <v>0.03</v>
      </c>
      <c r="CJ185" s="17">
        <v>0</v>
      </c>
      <c r="CK185" s="17">
        <v>0.04</v>
      </c>
      <c r="CL185" s="17">
        <v>7.0000000000000007E-2</v>
      </c>
      <c r="CM185" s="17">
        <v>1.57</v>
      </c>
      <c r="CN185" s="17">
        <v>1.6</v>
      </c>
      <c r="CO185" s="17">
        <v>537</v>
      </c>
      <c r="CP185" s="17">
        <v>105</v>
      </c>
      <c r="CQ185" s="17">
        <v>247</v>
      </c>
      <c r="CR185" s="17">
        <v>90</v>
      </c>
      <c r="CS185" s="17">
        <v>217</v>
      </c>
      <c r="CT185" s="17">
        <v>85</v>
      </c>
      <c r="CU185" s="17">
        <v>382</v>
      </c>
      <c r="CV185" s="17">
        <v>138</v>
      </c>
      <c r="CW185" s="17">
        <v>1</v>
      </c>
      <c r="CX185" s="17">
        <v>0.25</v>
      </c>
      <c r="CY185" s="17">
        <v>9.57</v>
      </c>
      <c r="CZ185" s="15" t="str">
        <f t="shared" si="5"/>
        <v>Kristoffer Ajer</v>
      </c>
      <c r="DA185" s="15">
        <f>VLOOKUP(CZ185,[1]FINAL!$A$1:$AP$1000,MATCH("Element No.",[1]FINAL!$A$1:$AP$1,0),0)</f>
        <v>87</v>
      </c>
      <c r="DB185" s="15"/>
      <c r="DC185" s="15"/>
      <c r="DD185" s="15"/>
      <c r="DE185" s="15"/>
      <c r="DF185" s="15"/>
    </row>
    <row r="186" spans="1:110" ht="66" thickBot="1">
      <c r="A186" s="18" t="b">
        <v>1</v>
      </c>
      <c r="B186" s="18" t="b">
        <v>0</v>
      </c>
      <c r="C186" s="17">
        <v>0</v>
      </c>
      <c r="D186" s="17">
        <v>0</v>
      </c>
      <c r="E186" s="17">
        <v>194010</v>
      </c>
      <c r="F186" s="17">
        <v>0</v>
      </c>
      <c r="G186" s="17">
        <v>0</v>
      </c>
      <c r="H186" s="17">
        <v>-2</v>
      </c>
      <c r="I186" s="17">
        <v>2</v>
      </c>
      <c r="J186" s="17">
        <v>0</v>
      </c>
      <c r="K186" s="17">
        <v>2</v>
      </c>
      <c r="L186" s="15">
        <v>0</v>
      </c>
      <c r="M186" s="15">
        <v>0</v>
      </c>
      <c r="N186" s="17">
        <v>0</v>
      </c>
      <c r="O186" s="15" t="s">
        <v>635</v>
      </c>
      <c r="P186" s="15">
        <v>0</v>
      </c>
      <c r="Q186" s="17">
        <f t="shared" si="4"/>
        <v>89</v>
      </c>
      <c r="R186" s="18" t="b">
        <v>0</v>
      </c>
      <c r="S186" s="15" t="s">
        <v>4613</v>
      </c>
      <c r="T186" s="15" t="s">
        <v>4813</v>
      </c>
      <c r="U186" s="17">
        <v>43</v>
      </c>
      <c r="V186" s="15" t="s">
        <v>636</v>
      </c>
      <c r="W186" s="15">
        <v>2.1</v>
      </c>
      <c r="X186" s="18" t="b">
        <v>0</v>
      </c>
      <c r="Y186" s="15" t="s">
        <v>283</v>
      </c>
      <c r="Z186" s="15">
        <v>0.1</v>
      </c>
      <c r="AA186" s="18" t="b">
        <v>0</v>
      </c>
      <c r="AB186" s="15"/>
      <c r="AC186" s="15" t="s">
        <v>543</v>
      </c>
      <c r="AD186" s="17">
        <v>5</v>
      </c>
      <c r="AE186" s="17">
        <v>94</v>
      </c>
      <c r="AF186" s="17">
        <v>52</v>
      </c>
      <c r="AG186" s="17">
        <v>26003</v>
      </c>
      <c r="AH186" s="17">
        <v>0</v>
      </c>
      <c r="AI186" s="17">
        <v>33298</v>
      </c>
      <c r="AJ186" s="17">
        <v>0</v>
      </c>
      <c r="AK186" s="15">
        <v>0</v>
      </c>
      <c r="AL186" s="15">
        <v>12.1</v>
      </c>
      <c r="AM186" s="15" t="s">
        <v>283</v>
      </c>
      <c r="AN186" s="15"/>
      <c r="AO186" s="17">
        <v>107</v>
      </c>
      <c r="AP186" s="68">
        <v>42613</v>
      </c>
      <c r="AQ186" s="68">
        <v>35619</v>
      </c>
      <c r="AR186" s="18" t="b">
        <v>0</v>
      </c>
      <c r="AS186" s="15" t="s">
        <v>2387</v>
      </c>
      <c r="AT186" s="17">
        <v>1322</v>
      </c>
      <c r="AU186" s="17">
        <v>0</v>
      </c>
      <c r="AV186" s="17">
        <v>2</v>
      </c>
      <c r="AW186" s="17">
        <v>4</v>
      </c>
      <c r="AX186" s="17">
        <v>22</v>
      </c>
      <c r="AY186" s="17">
        <v>0</v>
      </c>
      <c r="AZ186" s="17">
        <v>0</v>
      </c>
      <c r="BA186" s="17">
        <v>0</v>
      </c>
      <c r="BB186" s="17">
        <v>2</v>
      </c>
      <c r="BC186" s="17">
        <v>0</v>
      </c>
      <c r="BD186" s="17">
        <v>0</v>
      </c>
      <c r="BE186" s="17">
        <v>0</v>
      </c>
      <c r="BF186" s="17">
        <v>144</v>
      </c>
      <c r="BG186" s="15">
        <v>151.6</v>
      </c>
      <c r="BH186" s="15">
        <v>82</v>
      </c>
      <c r="BI186" s="15">
        <v>35</v>
      </c>
      <c r="BJ186" s="15">
        <v>26.9</v>
      </c>
      <c r="BK186" s="17">
        <v>53</v>
      </c>
      <c r="BL186" s="17">
        <v>72</v>
      </c>
      <c r="BM186" s="17">
        <v>15</v>
      </c>
      <c r="BN186" s="17">
        <v>68</v>
      </c>
      <c r="BO186" s="17">
        <v>14</v>
      </c>
      <c r="BP186" s="15">
        <v>0.18</v>
      </c>
      <c r="BQ186" s="15">
        <v>0.54</v>
      </c>
      <c r="BR186" s="15">
        <v>0.72</v>
      </c>
      <c r="BS186" s="15">
        <v>23.91</v>
      </c>
      <c r="BT186" s="15"/>
      <c r="BU186" s="15"/>
      <c r="BV186" s="15"/>
      <c r="BW186" s="15"/>
      <c r="BX186" s="15"/>
      <c r="BY186" s="15"/>
      <c r="BZ186" s="15"/>
      <c r="CA186" s="17">
        <v>347</v>
      </c>
      <c r="CB186" s="17">
        <v>131</v>
      </c>
      <c r="CC186" s="17">
        <v>324</v>
      </c>
      <c r="CD186" s="17">
        <v>108</v>
      </c>
      <c r="CE186" s="17">
        <v>370</v>
      </c>
      <c r="CF186" s="17">
        <v>125</v>
      </c>
      <c r="CG186" s="17">
        <v>380</v>
      </c>
      <c r="CH186" s="17">
        <v>131</v>
      </c>
      <c r="CI186" s="17">
        <v>0.01</v>
      </c>
      <c r="CJ186" s="17">
        <v>0</v>
      </c>
      <c r="CK186" s="17">
        <v>0.04</v>
      </c>
      <c r="CL186" s="17">
        <v>0.05</v>
      </c>
      <c r="CM186" s="17">
        <v>1.63</v>
      </c>
      <c r="CN186" s="17">
        <v>1.5</v>
      </c>
      <c r="CO186" s="17">
        <v>591</v>
      </c>
      <c r="CP186" s="17">
        <v>128</v>
      </c>
      <c r="CQ186" s="17">
        <v>561</v>
      </c>
      <c r="CR186" s="17">
        <v>233</v>
      </c>
      <c r="CS186" s="17">
        <v>334</v>
      </c>
      <c r="CT186" s="17">
        <v>126</v>
      </c>
      <c r="CU186" s="17">
        <v>453</v>
      </c>
      <c r="CV186" s="17">
        <v>169</v>
      </c>
      <c r="CW186" s="17">
        <v>0.95</v>
      </c>
      <c r="CX186" s="17">
        <v>0.27</v>
      </c>
      <c r="CY186" s="17">
        <v>4.63</v>
      </c>
      <c r="CZ186" s="15" t="str">
        <f t="shared" si="5"/>
        <v>Rico Henry</v>
      </c>
      <c r="DA186" s="15">
        <f>VLOOKUP(CZ186,[1]FINAL!$A$1:$AP$1000,MATCH("Element No.",[1]FINAL!$A$1:$AP$1,0),0)</f>
        <v>89</v>
      </c>
      <c r="DB186" s="15"/>
      <c r="DC186" s="15"/>
      <c r="DD186" s="15"/>
      <c r="DE186" s="15"/>
      <c r="DF186" s="15"/>
    </row>
    <row r="187" spans="1:110" ht="40.5" thickBot="1">
      <c r="A187" s="18" t="b">
        <v>1</v>
      </c>
      <c r="B187" s="18" t="b">
        <v>0</v>
      </c>
      <c r="C187" s="17">
        <v>100</v>
      </c>
      <c r="D187" s="17">
        <v>100</v>
      </c>
      <c r="E187" s="17">
        <v>607464</v>
      </c>
      <c r="F187" s="17">
        <v>0</v>
      </c>
      <c r="G187" s="17">
        <v>0</v>
      </c>
      <c r="H187" s="17">
        <v>1</v>
      </c>
      <c r="I187" s="17">
        <v>-1</v>
      </c>
      <c r="J187" s="17">
        <v>0</v>
      </c>
      <c r="K187" s="17">
        <v>2</v>
      </c>
      <c r="L187" s="15">
        <v>1.3</v>
      </c>
      <c r="M187" s="15">
        <v>1.3</v>
      </c>
      <c r="N187" s="17">
        <v>2</v>
      </c>
      <c r="O187" s="15" t="s">
        <v>626</v>
      </c>
      <c r="P187" s="15">
        <v>1.8</v>
      </c>
      <c r="Q187" s="17">
        <f t="shared" si="4"/>
        <v>88</v>
      </c>
      <c r="R187" s="18" t="b">
        <v>0</v>
      </c>
      <c r="S187" s="15"/>
      <c r="T187" s="15" t="s">
        <v>4774</v>
      </c>
      <c r="U187" s="17">
        <v>46</v>
      </c>
      <c r="V187" s="15" t="s">
        <v>2002</v>
      </c>
      <c r="W187" s="15">
        <v>3.1</v>
      </c>
      <c r="X187" s="18" t="b">
        <v>0</v>
      </c>
      <c r="Y187" s="15" t="s">
        <v>2003</v>
      </c>
      <c r="Z187" s="15">
        <v>1</v>
      </c>
      <c r="AA187" s="18" t="b">
        <v>0</v>
      </c>
      <c r="AB187" s="15"/>
      <c r="AC187" s="15" t="s">
        <v>519</v>
      </c>
      <c r="AD187" s="17">
        <v>5</v>
      </c>
      <c r="AE187" s="17">
        <v>94</v>
      </c>
      <c r="AF187" s="17">
        <v>113</v>
      </c>
      <c r="AG187" s="17">
        <v>298401</v>
      </c>
      <c r="AH187" s="17">
        <v>0</v>
      </c>
      <c r="AI187" s="17">
        <v>198389</v>
      </c>
      <c r="AJ187" s="17">
        <v>0</v>
      </c>
      <c r="AK187" s="15">
        <v>0.4</v>
      </c>
      <c r="AL187" s="15">
        <v>24.6</v>
      </c>
      <c r="AM187" s="15" t="s">
        <v>2003</v>
      </c>
      <c r="AN187" s="15"/>
      <c r="AO187" s="17">
        <v>106</v>
      </c>
      <c r="AP187" s="68">
        <v>45839</v>
      </c>
      <c r="AQ187" s="68">
        <v>38178</v>
      </c>
      <c r="AR187" s="18" t="b">
        <v>0</v>
      </c>
      <c r="AS187" s="15" t="s">
        <v>2388</v>
      </c>
      <c r="AT187" s="17">
        <v>3258</v>
      </c>
      <c r="AU187" s="17">
        <v>1</v>
      </c>
      <c r="AV187" s="17">
        <v>2</v>
      </c>
      <c r="AW187" s="17">
        <v>10</v>
      </c>
      <c r="AX187" s="17">
        <v>49</v>
      </c>
      <c r="AY187" s="17">
        <v>1</v>
      </c>
      <c r="AZ187" s="17">
        <v>0</v>
      </c>
      <c r="BA187" s="17">
        <v>0</v>
      </c>
      <c r="BB187" s="17">
        <v>8</v>
      </c>
      <c r="BC187" s="17">
        <v>0</v>
      </c>
      <c r="BD187" s="17">
        <v>0</v>
      </c>
      <c r="BE187" s="17">
        <v>9</v>
      </c>
      <c r="BF187" s="17">
        <v>494</v>
      </c>
      <c r="BG187" s="15">
        <v>613.79999999999995</v>
      </c>
      <c r="BH187" s="15">
        <v>470.2</v>
      </c>
      <c r="BI187" s="15">
        <v>130</v>
      </c>
      <c r="BJ187" s="15">
        <v>121.7</v>
      </c>
      <c r="BK187" s="17">
        <v>151</v>
      </c>
      <c r="BL187" s="17">
        <v>163</v>
      </c>
      <c r="BM187" s="17">
        <v>68</v>
      </c>
      <c r="BN187" s="17">
        <v>219</v>
      </c>
      <c r="BO187" s="17">
        <v>37</v>
      </c>
      <c r="BP187" s="15">
        <v>1.28</v>
      </c>
      <c r="BQ187" s="15">
        <v>2.89</v>
      </c>
      <c r="BR187" s="15">
        <v>4.17</v>
      </c>
      <c r="BS187" s="15">
        <v>52.65</v>
      </c>
      <c r="BT187" s="15"/>
      <c r="BU187" s="15"/>
      <c r="BV187" s="15"/>
      <c r="BW187" s="15"/>
      <c r="BX187" s="15"/>
      <c r="BY187" s="15"/>
      <c r="BZ187" s="15"/>
      <c r="CA187" s="17">
        <v>77</v>
      </c>
      <c r="CB187" s="17">
        <v>33</v>
      </c>
      <c r="CC187" s="17">
        <v>66</v>
      </c>
      <c r="CD187" s="17">
        <v>12</v>
      </c>
      <c r="CE187" s="17">
        <v>252</v>
      </c>
      <c r="CF187" s="17">
        <v>66</v>
      </c>
      <c r="CG187" s="17">
        <v>95</v>
      </c>
      <c r="CH187" s="17">
        <v>23</v>
      </c>
      <c r="CI187" s="17">
        <v>0.04</v>
      </c>
      <c r="CJ187" s="17">
        <v>0</v>
      </c>
      <c r="CK187" s="17">
        <v>0.08</v>
      </c>
      <c r="CL187" s="17">
        <v>0.12</v>
      </c>
      <c r="CM187" s="17">
        <v>1.45</v>
      </c>
      <c r="CN187" s="17">
        <v>1.35</v>
      </c>
      <c r="CO187" s="17">
        <v>407</v>
      </c>
      <c r="CP187" s="17">
        <v>72</v>
      </c>
      <c r="CQ187" s="17">
        <v>200</v>
      </c>
      <c r="CR187" s="17">
        <v>69</v>
      </c>
      <c r="CS187" s="17">
        <v>179</v>
      </c>
      <c r="CT187" s="17">
        <v>69</v>
      </c>
      <c r="CU187" s="17">
        <v>195</v>
      </c>
      <c r="CV187" s="17">
        <v>76</v>
      </c>
      <c r="CW187" s="17">
        <v>1.02</v>
      </c>
      <c r="CX187" s="17">
        <v>0.28000000000000003</v>
      </c>
      <c r="CY187" s="17">
        <v>6.05</v>
      </c>
      <c r="CZ187" s="15" t="str">
        <f t="shared" si="5"/>
        <v>Michael Kayode</v>
      </c>
      <c r="DA187" s="15">
        <f>VLOOKUP(CZ187,[1]FINAL!$A$1:$AP$1000,MATCH("Element No.",[1]FINAL!$A$1:$AP$1,0),0)</f>
        <v>88</v>
      </c>
      <c r="DB187" s="15"/>
      <c r="DC187" s="15"/>
      <c r="DD187" s="15"/>
      <c r="DE187" s="15"/>
      <c r="DF187" s="15"/>
    </row>
    <row r="188" spans="1:110" ht="40.5" thickBot="1">
      <c r="A188" s="18" t="b">
        <v>1</v>
      </c>
      <c r="B188" s="18" t="b">
        <v>0</v>
      </c>
      <c r="C188" s="17">
        <v>100</v>
      </c>
      <c r="D188" s="17">
        <v>100</v>
      </c>
      <c r="E188" s="17">
        <v>231065</v>
      </c>
      <c r="F188" s="17">
        <v>0</v>
      </c>
      <c r="G188" s="17">
        <v>0</v>
      </c>
      <c r="H188" s="17">
        <v>-3</v>
      </c>
      <c r="I188" s="17">
        <v>3</v>
      </c>
      <c r="J188" s="17">
        <v>1</v>
      </c>
      <c r="K188" s="17">
        <v>2</v>
      </c>
      <c r="L188" s="15">
        <v>-0.5</v>
      </c>
      <c r="M188" s="15">
        <v>-0.5</v>
      </c>
      <c r="N188" s="17">
        <v>0</v>
      </c>
      <c r="O188" s="15" t="s">
        <v>558</v>
      </c>
      <c r="P188" s="15">
        <v>0</v>
      </c>
      <c r="Q188" s="17">
        <f t="shared" si="4"/>
        <v>91</v>
      </c>
      <c r="R188" s="18" t="b">
        <v>0</v>
      </c>
      <c r="S188" s="15"/>
      <c r="T188" s="15" t="s">
        <v>3568</v>
      </c>
      <c r="U188" s="17">
        <v>42</v>
      </c>
      <c r="V188" s="15" t="s">
        <v>646</v>
      </c>
      <c r="W188" s="15">
        <v>3.5</v>
      </c>
      <c r="X188" s="18" t="b">
        <v>0</v>
      </c>
      <c r="Y188" s="15" t="s">
        <v>249</v>
      </c>
      <c r="Z188" s="15">
        <v>0.1</v>
      </c>
      <c r="AA188" s="18" t="b">
        <v>0</v>
      </c>
      <c r="AB188" s="15"/>
      <c r="AC188" s="15" t="s">
        <v>519</v>
      </c>
      <c r="AD188" s="17">
        <v>5</v>
      </c>
      <c r="AE188" s="17">
        <v>94</v>
      </c>
      <c r="AF188" s="17">
        <v>14</v>
      </c>
      <c r="AG188" s="17">
        <v>16875</v>
      </c>
      <c r="AH188" s="17">
        <v>0</v>
      </c>
      <c r="AI188" s="17">
        <v>30319</v>
      </c>
      <c r="AJ188" s="17">
        <v>0</v>
      </c>
      <c r="AK188" s="15">
        <v>0</v>
      </c>
      <c r="AL188" s="15">
        <v>3.3</v>
      </c>
      <c r="AM188" s="15" t="s">
        <v>249</v>
      </c>
      <c r="AN188" s="15"/>
      <c r="AO188" s="17">
        <v>107</v>
      </c>
      <c r="AP188" s="68">
        <v>43648</v>
      </c>
      <c r="AQ188" s="68">
        <v>34118</v>
      </c>
      <c r="AR188" s="18" t="b">
        <v>0</v>
      </c>
      <c r="AS188" s="15" t="s">
        <v>2389</v>
      </c>
      <c r="AT188" s="17">
        <v>318</v>
      </c>
      <c r="AU188" s="17">
        <v>0</v>
      </c>
      <c r="AV188" s="17">
        <v>0</v>
      </c>
      <c r="AW188" s="17">
        <v>1</v>
      </c>
      <c r="AX188" s="17">
        <v>5</v>
      </c>
      <c r="AY188" s="17">
        <v>1</v>
      </c>
      <c r="AZ188" s="17">
        <v>0</v>
      </c>
      <c r="BA188" s="17">
        <v>0</v>
      </c>
      <c r="BB188" s="17">
        <v>1</v>
      </c>
      <c r="BC188" s="17">
        <v>0</v>
      </c>
      <c r="BD188" s="17">
        <v>0</v>
      </c>
      <c r="BE188" s="17">
        <v>2</v>
      </c>
      <c r="BF188" s="17">
        <v>53</v>
      </c>
      <c r="BG188" s="15">
        <v>88.6</v>
      </c>
      <c r="BH188" s="15">
        <v>1.2</v>
      </c>
      <c r="BI188" s="15">
        <v>33</v>
      </c>
      <c r="BJ188" s="15">
        <v>12.3</v>
      </c>
      <c r="BK188" s="17">
        <v>37</v>
      </c>
      <c r="BL188" s="17">
        <v>11</v>
      </c>
      <c r="BM188" s="17">
        <v>5</v>
      </c>
      <c r="BN188" s="17">
        <v>42</v>
      </c>
      <c r="BO188" s="17">
        <v>4</v>
      </c>
      <c r="BP188" s="15">
        <v>0.01</v>
      </c>
      <c r="BQ188" s="15">
        <v>0.06</v>
      </c>
      <c r="BR188" s="15">
        <v>7.0000000000000007E-2</v>
      </c>
      <c r="BS188" s="15">
        <v>3.7</v>
      </c>
      <c r="BT188" s="15"/>
      <c r="BU188" s="15"/>
      <c r="BV188" s="15"/>
      <c r="BW188" s="15"/>
      <c r="BX188" s="15"/>
      <c r="BY188" s="15"/>
      <c r="BZ188" s="15"/>
      <c r="CA188" s="17">
        <v>400</v>
      </c>
      <c r="CB188" s="17">
        <v>151</v>
      </c>
      <c r="CC188" s="17">
        <v>488</v>
      </c>
      <c r="CD188" s="17">
        <v>175</v>
      </c>
      <c r="CE188" s="17">
        <v>374</v>
      </c>
      <c r="CF188" s="17">
        <v>127</v>
      </c>
      <c r="CG188" s="17">
        <v>424</v>
      </c>
      <c r="CH188" s="17">
        <v>153</v>
      </c>
      <c r="CI188" s="17">
        <v>0</v>
      </c>
      <c r="CJ188" s="17">
        <v>0</v>
      </c>
      <c r="CK188" s="17">
        <v>0.02</v>
      </c>
      <c r="CL188" s="17">
        <v>0.02</v>
      </c>
      <c r="CM188" s="17">
        <v>1.05</v>
      </c>
      <c r="CN188" s="17">
        <v>1.42</v>
      </c>
      <c r="CO188" s="17">
        <v>643</v>
      </c>
      <c r="CP188" s="17">
        <v>144</v>
      </c>
      <c r="CQ188" s="17">
        <v>548</v>
      </c>
      <c r="CR188" s="17">
        <v>225</v>
      </c>
      <c r="CS188" s="17">
        <v>111</v>
      </c>
      <c r="CT188" s="17">
        <v>40</v>
      </c>
      <c r="CU188" s="17">
        <v>452</v>
      </c>
      <c r="CV188" s="17">
        <v>168</v>
      </c>
      <c r="CW188" s="17">
        <v>1.1299999999999999</v>
      </c>
      <c r="CX188" s="17">
        <v>0.28000000000000003</v>
      </c>
      <c r="CY188" s="17">
        <v>11.89</v>
      </c>
      <c r="CZ188" s="15" t="str">
        <f t="shared" si="5"/>
        <v>Ethan Pinnock</v>
      </c>
      <c r="DA188" s="15">
        <f>VLOOKUP(CZ188,[1]FINAL!$A$1:$AP$1000,MATCH("Element No.",[1]FINAL!$A$1:$AP$1,0),0)</f>
        <v>91</v>
      </c>
      <c r="DB188" s="15"/>
      <c r="DC188" s="15"/>
      <c r="DD188" s="15"/>
      <c r="DE188" s="15"/>
      <c r="DF188" s="15"/>
    </row>
    <row r="189" spans="1:110" ht="66" thickBot="1">
      <c r="A189" s="18" t="b">
        <v>1</v>
      </c>
      <c r="B189" s="18" t="b">
        <v>0</v>
      </c>
      <c r="C189" s="17">
        <v>0</v>
      </c>
      <c r="D189" s="17">
        <v>0</v>
      </c>
      <c r="E189" s="17">
        <v>226956</v>
      </c>
      <c r="F189" s="17">
        <v>0</v>
      </c>
      <c r="G189" s="17">
        <v>0</v>
      </c>
      <c r="H189" s="17">
        <v>0</v>
      </c>
      <c r="I189" s="17">
        <v>0</v>
      </c>
      <c r="J189" s="17">
        <v>0</v>
      </c>
      <c r="K189" s="17">
        <v>2</v>
      </c>
      <c r="L189" s="15">
        <v>0</v>
      </c>
      <c r="M189" s="15">
        <v>0</v>
      </c>
      <c r="N189" s="17">
        <v>0</v>
      </c>
      <c r="O189" s="15" t="s">
        <v>643</v>
      </c>
      <c r="P189" s="15">
        <v>0</v>
      </c>
      <c r="Q189" s="17" t="e">
        <f t="shared" si="4"/>
        <v>#N/A</v>
      </c>
      <c r="R189" s="18" t="b">
        <v>0</v>
      </c>
      <c r="S189" s="15" t="s">
        <v>3633</v>
      </c>
      <c r="T189" s="15" t="s">
        <v>3634</v>
      </c>
      <c r="U189" s="17">
        <v>45</v>
      </c>
      <c r="V189" s="15" t="s">
        <v>644</v>
      </c>
      <c r="W189" s="15">
        <v>0</v>
      </c>
      <c r="X189" s="18" t="b">
        <v>0</v>
      </c>
      <c r="Y189" s="15" t="s">
        <v>645</v>
      </c>
      <c r="Z189" s="15">
        <v>0</v>
      </c>
      <c r="AA189" s="18" t="b">
        <v>0</v>
      </c>
      <c r="AB189" s="15"/>
      <c r="AC189" s="15" t="s">
        <v>3257</v>
      </c>
      <c r="AD189" s="17">
        <v>5</v>
      </c>
      <c r="AE189" s="17">
        <v>94</v>
      </c>
      <c r="AF189" s="17">
        <v>0</v>
      </c>
      <c r="AG189" s="17">
        <v>211</v>
      </c>
      <c r="AH189" s="17">
        <v>0</v>
      </c>
      <c r="AI189" s="17">
        <v>3940</v>
      </c>
      <c r="AJ189" s="17">
        <v>0</v>
      </c>
      <c r="AK189" s="15">
        <v>0</v>
      </c>
      <c r="AL189" s="15">
        <v>0</v>
      </c>
      <c r="AM189" s="15" t="s">
        <v>273</v>
      </c>
      <c r="AN189" s="15"/>
      <c r="AO189" s="17">
        <v>58</v>
      </c>
      <c r="AP189" s="68">
        <v>43765</v>
      </c>
      <c r="AQ189" s="68">
        <v>36335</v>
      </c>
      <c r="AR189" s="18" t="b">
        <v>0</v>
      </c>
      <c r="AS189" s="15" t="s">
        <v>2390</v>
      </c>
      <c r="AT189" s="17">
        <v>0</v>
      </c>
      <c r="AU189" s="17">
        <v>0</v>
      </c>
      <c r="AV189" s="17">
        <v>0</v>
      </c>
      <c r="AW189" s="17">
        <v>0</v>
      </c>
      <c r="AX189" s="17">
        <v>0</v>
      </c>
      <c r="AY189" s="17">
        <v>0</v>
      </c>
      <c r="AZ189" s="17">
        <v>0</v>
      </c>
      <c r="BA189" s="17">
        <v>0</v>
      </c>
      <c r="BB189" s="17">
        <v>0</v>
      </c>
      <c r="BC189" s="17">
        <v>0</v>
      </c>
      <c r="BD189" s="17">
        <v>0</v>
      </c>
      <c r="BE189" s="17">
        <v>0</v>
      </c>
      <c r="BF189" s="17">
        <v>0</v>
      </c>
      <c r="BG189" s="15">
        <v>0</v>
      </c>
      <c r="BH189" s="15">
        <v>0</v>
      </c>
      <c r="BI189" s="15">
        <v>0</v>
      </c>
      <c r="BJ189" s="15">
        <v>0</v>
      </c>
      <c r="BK189" s="17">
        <v>0</v>
      </c>
      <c r="BL189" s="17">
        <v>0</v>
      </c>
      <c r="BM189" s="17">
        <v>0</v>
      </c>
      <c r="BN189" s="17">
        <v>0</v>
      </c>
      <c r="BO189" s="17">
        <v>0</v>
      </c>
      <c r="BP189" s="15">
        <v>0</v>
      </c>
      <c r="BQ189" s="15">
        <v>0</v>
      </c>
      <c r="BR189" s="15">
        <v>0</v>
      </c>
      <c r="BS189" s="15">
        <v>0</v>
      </c>
      <c r="BT189" s="15"/>
      <c r="BU189" s="15"/>
      <c r="BV189" s="15"/>
      <c r="BW189" s="15"/>
      <c r="BX189" s="15"/>
      <c r="BY189" s="15"/>
      <c r="BZ189" s="15"/>
      <c r="CA189" s="17">
        <v>706</v>
      </c>
      <c r="CB189" s="17">
        <v>262</v>
      </c>
      <c r="CC189" s="17">
        <v>701</v>
      </c>
      <c r="CD189" s="17">
        <v>262</v>
      </c>
      <c r="CE189" s="17">
        <v>683</v>
      </c>
      <c r="CF189" s="17">
        <v>262</v>
      </c>
      <c r="CG189" s="17">
        <v>708</v>
      </c>
      <c r="CH189" s="17">
        <v>262</v>
      </c>
      <c r="CI189" s="17">
        <v>0</v>
      </c>
      <c r="CJ189" s="17">
        <v>0</v>
      </c>
      <c r="CK189" s="17">
        <v>0</v>
      </c>
      <c r="CL189" s="17">
        <v>0</v>
      </c>
      <c r="CM189" s="17">
        <v>0</v>
      </c>
      <c r="CN189" s="17">
        <v>0</v>
      </c>
      <c r="CO189" s="17">
        <v>425</v>
      </c>
      <c r="CP189" s="17">
        <v>84</v>
      </c>
      <c r="CQ189" s="17">
        <v>632</v>
      </c>
      <c r="CR189" s="17">
        <v>248</v>
      </c>
      <c r="CS189" s="17">
        <v>712</v>
      </c>
      <c r="CT189" s="17">
        <v>262</v>
      </c>
      <c r="CU189" s="17">
        <v>727</v>
      </c>
      <c r="CV189" s="17">
        <v>252</v>
      </c>
      <c r="CW189" s="17">
        <v>0</v>
      </c>
      <c r="CX189" s="17">
        <v>0</v>
      </c>
      <c r="CY189" s="17">
        <v>0</v>
      </c>
      <c r="CZ189" s="15" t="str">
        <f t="shared" si="5"/>
        <v>Mads Roerslev Rasmussen</v>
      </c>
      <c r="DA189" s="15" t="e">
        <f>VLOOKUP(CZ189,[1]FINAL!$A$1:$AP$1000,MATCH("Element No.",[1]FINAL!$A$1:$AP$1,0),0)</f>
        <v>#N/A</v>
      </c>
      <c r="DB189" s="15"/>
      <c r="DC189" s="15"/>
      <c r="DD189" s="15"/>
      <c r="DE189" s="15"/>
      <c r="DF189" s="15"/>
    </row>
    <row r="190" spans="1:110" ht="40.5" thickBot="1">
      <c r="A190" s="18" t="b">
        <v>1</v>
      </c>
      <c r="B190" s="18" t="b">
        <v>0</v>
      </c>
      <c r="C190" s="17">
        <v>100</v>
      </c>
      <c r="D190" s="17">
        <v>100</v>
      </c>
      <c r="E190" s="17">
        <v>444765</v>
      </c>
      <c r="F190" s="17">
        <v>0</v>
      </c>
      <c r="G190" s="17">
        <v>0</v>
      </c>
      <c r="H190" s="17">
        <v>-1</v>
      </c>
      <c r="I190" s="17">
        <v>1</v>
      </c>
      <c r="J190" s="17">
        <v>0</v>
      </c>
      <c r="K190" s="17">
        <v>2</v>
      </c>
      <c r="L190" s="15">
        <v>2</v>
      </c>
      <c r="M190" s="15">
        <v>2.2999999999999998</v>
      </c>
      <c r="N190" s="17">
        <v>4</v>
      </c>
      <c r="O190" s="15" t="s">
        <v>833</v>
      </c>
      <c r="P190" s="15">
        <v>2.8</v>
      </c>
      <c r="Q190" s="17">
        <f t="shared" si="4"/>
        <v>85</v>
      </c>
      <c r="R190" s="18" t="b">
        <v>0</v>
      </c>
      <c r="S190" s="15"/>
      <c r="T190" s="15" t="s">
        <v>4292</v>
      </c>
      <c r="U190" s="17">
        <v>44</v>
      </c>
      <c r="V190" s="15" t="s">
        <v>834</v>
      </c>
      <c r="W190" s="15">
        <v>3.5</v>
      </c>
      <c r="X190" s="18" t="b">
        <v>0</v>
      </c>
      <c r="Y190" s="15" t="s">
        <v>835</v>
      </c>
      <c r="Z190" s="15">
        <v>1</v>
      </c>
      <c r="AA190" s="18" t="b">
        <v>0</v>
      </c>
      <c r="AB190" s="15"/>
      <c r="AC190" s="15" t="s">
        <v>519</v>
      </c>
      <c r="AD190" s="17">
        <v>5</v>
      </c>
      <c r="AE190" s="17">
        <v>94</v>
      </c>
      <c r="AF190" s="17">
        <v>113</v>
      </c>
      <c r="AG190" s="17">
        <v>360666</v>
      </c>
      <c r="AH190" s="17">
        <v>0</v>
      </c>
      <c r="AI190" s="17">
        <v>292925</v>
      </c>
      <c r="AJ190" s="17">
        <v>0</v>
      </c>
      <c r="AK190" s="15">
        <v>0.6</v>
      </c>
      <c r="AL190" s="15">
        <v>25.7</v>
      </c>
      <c r="AM190" s="15" t="s">
        <v>398</v>
      </c>
      <c r="AN190" s="15"/>
      <c r="AO190" s="17">
        <v>152</v>
      </c>
      <c r="AP190" s="68">
        <v>45526</v>
      </c>
      <c r="AQ190" s="68">
        <v>37245</v>
      </c>
      <c r="AR190" s="18" t="b">
        <v>0</v>
      </c>
      <c r="AS190" s="15" t="s">
        <v>2391</v>
      </c>
      <c r="AT190" s="17">
        <v>2761</v>
      </c>
      <c r="AU190" s="17">
        <v>0</v>
      </c>
      <c r="AV190" s="17">
        <v>3</v>
      </c>
      <c r="AW190" s="17">
        <v>8</v>
      </c>
      <c r="AX190" s="17">
        <v>41</v>
      </c>
      <c r="AY190" s="17">
        <v>0</v>
      </c>
      <c r="AZ190" s="17">
        <v>0</v>
      </c>
      <c r="BA190" s="17">
        <v>0</v>
      </c>
      <c r="BB190" s="17">
        <v>2</v>
      </c>
      <c r="BC190" s="17">
        <v>0</v>
      </c>
      <c r="BD190" s="17">
        <v>0</v>
      </c>
      <c r="BE190" s="17">
        <v>3</v>
      </c>
      <c r="BF190" s="17">
        <v>435</v>
      </c>
      <c r="BG190" s="15">
        <v>659</v>
      </c>
      <c r="BH190" s="15">
        <v>98</v>
      </c>
      <c r="BI190" s="15">
        <v>305</v>
      </c>
      <c r="BJ190" s="15">
        <v>106.3</v>
      </c>
      <c r="BK190" s="17">
        <v>249</v>
      </c>
      <c r="BL190" s="17">
        <v>109</v>
      </c>
      <c r="BM190" s="17">
        <v>23</v>
      </c>
      <c r="BN190" s="17">
        <v>272</v>
      </c>
      <c r="BO190" s="17">
        <v>30</v>
      </c>
      <c r="BP190" s="15">
        <v>3.36</v>
      </c>
      <c r="BQ190" s="15">
        <v>1.45</v>
      </c>
      <c r="BR190" s="15">
        <v>4.8099999999999996</v>
      </c>
      <c r="BS190" s="15">
        <v>41.59</v>
      </c>
      <c r="BT190" s="15"/>
      <c r="BU190" s="15"/>
      <c r="BV190" s="15"/>
      <c r="BW190" s="15"/>
      <c r="BX190" s="15"/>
      <c r="BY190" s="15"/>
      <c r="BZ190" s="15"/>
      <c r="CA190" s="17">
        <v>63</v>
      </c>
      <c r="CB190" s="17">
        <v>28</v>
      </c>
      <c r="CC190" s="17">
        <v>300</v>
      </c>
      <c r="CD190" s="17">
        <v>95</v>
      </c>
      <c r="CE190" s="17">
        <v>112</v>
      </c>
      <c r="CF190" s="17">
        <v>16</v>
      </c>
      <c r="CG190" s="17">
        <v>132</v>
      </c>
      <c r="CH190" s="17">
        <v>40</v>
      </c>
      <c r="CI190" s="17">
        <v>0.11</v>
      </c>
      <c r="CJ190" s="17">
        <v>0</v>
      </c>
      <c r="CK190" s="17">
        <v>0.05</v>
      </c>
      <c r="CL190" s="17">
        <v>0.16</v>
      </c>
      <c r="CM190" s="17">
        <v>1.36</v>
      </c>
      <c r="CN190" s="17">
        <v>1.34</v>
      </c>
      <c r="CO190" s="17">
        <v>551</v>
      </c>
      <c r="CP190" s="17">
        <v>116</v>
      </c>
      <c r="CQ190" s="17">
        <v>126</v>
      </c>
      <c r="CR190" s="17">
        <v>38</v>
      </c>
      <c r="CS190" s="17">
        <v>112</v>
      </c>
      <c r="CT190" s="17">
        <v>41</v>
      </c>
      <c r="CU190" s="17">
        <v>196</v>
      </c>
      <c r="CV190" s="17">
        <v>77</v>
      </c>
      <c r="CW190" s="17">
        <v>0.98</v>
      </c>
      <c r="CX190" s="17">
        <v>0.26</v>
      </c>
      <c r="CY190" s="17">
        <v>8.8699999999999992</v>
      </c>
      <c r="CZ190" s="15" t="str">
        <f t="shared" si="5"/>
        <v>Sepp van den Berg</v>
      </c>
      <c r="DA190" s="15">
        <f>VLOOKUP(CZ190,[1]FINAL!$A$1:$AP$1000,MATCH("Element No.",[1]FINAL!$A$1:$AP$1,0),0)</f>
        <v>85</v>
      </c>
      <c r="DB190" s="15"/>
      <c r="DC190" s="15"/>
      <c r="DD190" s="15"/>
      <c r="DE190" s="15"/>
      <c r="DF190" s="15"/>
    </row>
    <row r="191" spans="1:110" ht="66" thickBot="1">
      <c r="A191" s="18" t="b">
        <v>1</v>
      </c>
      <c r="B191" s="18" t="b">
        <v>0</v>
      </c>
      <c r="C191" s="17">
        <v>0</v>
      </c>
      <c r="D191" s="17">
        <v>0</v>
      </c>
      <c r="E191" s="17">
        <v>622536</v>
      </c>
      <c r="F191" s="17">
        <v>0</v>
      </c>
      <c r="G191" s="17">
        <v>0</v>
      </c>
      <c r="H191" s="17">
        <v>-2</v>
      </c>
      <c r="I191" s="17">
        <v>2</v>
      </c>
      <c r="J191" s="17">
        <v>0</v>
      </c>
      <c r="K191" s="17">
        <v>2</v>
      </c>
      <c r="L191" s="15">
        <v>0</v>
      </c>
      <c r="M191" s="15">
        <v>0</v>
      </c>
      <c r="N191" s="17">
        <v>0</v>
      </c>
      <c r="O191" s="15" t="s">
        <v>527</v>
      </c>
      <c r="P191" s="15">
        <v>0</v>
      </c>
      <c r="Q191" s="17" t="e">
        <f t="shared" si="4"/>
        <v>#N/A</v>
      </c>
      <c r="R191" s="18" t="b">
        <v>0</v>
      </c>
      <c r="S191" s="15" t="s">
        <v>4358</v>
      </c>
      <c r="T191" s="15" t="s">
        <v>4692</v>
      </c>
      <c r="U191" s="17">
        <v>38</v>
      </c>
      <c r="V191" s="15" t="s">
        <v>1932</v>
      </c>
      <c r="W191" s="15">
        <v>0</v>
      </c>
      <c r="X191" s="18" t="b">
        <v>0</v>
      </c>
      <c r="Y191" s="15" t="s">
        <v>1933</v>
      </c>
      <c r="Z191" s="15">
        <v>0.2</v>
      </c>
      <c r="AA191" s="18" t="b">
        <v>0</v>
      </c>
      <c r="AB191" s="15"/>
      <c r="AC191" s="15" t="s">
        <v>3257</v>
      </c>
      <c r="AD191" s="17">
        <v>5</v>
      </c>
      <c r="AE191" s="17">
        <v>94</v>
      </c>
      <c r="AF191" s="17">
        <v>0</v>
      </c>
      <c r="AG191" s="17">
        <v>12981</v>
      </c>
      <c r="AH191" s="17">
        <v>0</v>
      </c>
      <c r="AI191" s="17">
        <v>31968</v>
      </c>
      <c r="AJ191" s="17">
        <v>0</v>
      </c>
      <c r="AK191" s="15">
        <v>0</v>
      </c>
      <c r="AL191" s="15">
        <v>0</v>
      </c>
      <c r="AM191" s="15" t="s">
        <v>1933</v>
      </c>
      <c r="AN191" s="15"/>
      <c r="AO191" s="17">
        <v>241</v>
      </c>
      <c r="AP191" s="68">
        <v>45359</v>
      </c>
      <c r="AQ191" s="68">
        <v>38634</v>
      </c>
      <c r="AR191" s="18" t="b">
        <v>0</v>
      </c>
      <c r="AS191" s="15" t="s">
        <v>2392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5">
        <v>0</v>
      </c>
      <c r="BH191" s="15">
        <v>0</v>
      </c>
      <c r="BI191" s="15">
        <v>0</v>
      </c>
      <c r="BJ191" s="15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5">
        <v>0</v>
      </c>
      <c r="BQ191" s="15">
        <v>0</v>
      </c>
      <c r="BR191" s="15">
        <v>0</v>
      </c>
      <c r="BS191" s="15">
        <v>0</v>
      </c>
      <c r="BT191" s="15"/>
      <c r="BU191" s="15"/>
      <c r="BV191" s="15"/>
      <c r="BW191" s="15"/>
      <c r="BX191" s="15"/>
      <c r="BY191" s="15"/>
      <c r="BZ191" s="15"/>
      <c r="CA191" s="17">
        <v>548</v>
      </c>
      <c r="CB191" s="17">
        <v>201</v>
      </c>
      <c r="CC191" s="17">
        <v>530</v>
      </c>
      <c r="CD191" s="17">
        <v>200</v>
      </c>
      <c r="CE191" s="17">
        <v>499</v>
      </c>
      <c r="CF191" s="17">
        <v>196</v>
      </c>
      <c r="CG191" s="17">
        <v>551</v>
      </c>
      <c r="CH191" s="17">
        <v>201</v>
      </c>
      <c r="CI191" s="17">
        <v>0</v>
      </c>
      <c r="CJ191" s="17">
        <v>0</v>
      </c>
      <c r="CK191" s="17">
        <v>0</v>
      </c>
      <c r="CL191" s="17">
        <v>0</v>
      </c>
      <c r="CM191" s="17">
        <v>0</v>
      </c>
      <c r="CN191" s="17">
        <v>0</v>
      </c>
      <c r="CO191" s="17">
        <v>831</v>
      </c>
      <c r="CP191" s="17">
        <v>260</v>
      </c>
      <c r="CQ191" s="17">
        <v>428</v>
      </c>
      <c r="CR191" s="17">
        <v>160</v>
      </c>
      <c r="CS191" s="17">
        <v>559</v>
      </c>
      <c r="CT191" s="17">
        <v>201</v>
      </c>
      <c r="CU191" s="17">
        <v>403</v>
      </c>
      <c r="CV191" s="17">
        <v>150</v>
      </c>
      <c r="CW191" s="17">
        <v>0</v>
      </c>
      <c r="CX191" s="17">
        <v>0</v>
      </c>
      <c r="CY191" s="17">
        <v>0</v>
      </c>
      <c r="CZ191" s="15" t="str">
        <f t="shared" si="5"/>
        <v>Benjamin Arthur</v>
      </c>
      <c r="DA191" s="15" t="e">
        <f>VLOOKUP(CZ191,[1]FINAL!$A$1:$AP$1000,MATCH("Element No.",[1]FINAL!$A$1:$AP$1,0),0)</f>
        <v>#N/A</v>
      </c>
      <c r="DB191" s="15"/>
      <c r="DC191" s="15"/>
      <c r="DD191" s="15"/>
      <c r="DE191" s="15"/>
      <c r="DF191" s="15"/>
    </row>
    <row r="192" spans="1:110" ht="66" thickBot="1">
      <c r="A192" s="18" t="b">
        <v>1</v>
      </c>
      <c r="B192" s="18" t="b">
        <v>0</v>
      </c>
      <c r="C192" s="17">
        <v>0</v>
      </c>
      <c r="D192" s="17">
        <v>0</v>
      </c>
      <c r="E192" s="17">
        <v>612534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2</v>
      </c>
      <c r="L192" s="15">
        <v>0</v>
      </c>
      <c r="M192" s="15">
        <v>0</v>
      </c>
      <c r="N192" s="17">
        <v>0</v>
      </c>
      <c r="O192" s="15" t="s">
        <v>527</v>
      </c>
      <c r="P192" s="15">
        <v>0</v>
      </c>
      <c r="Q192" s="17" t="e">
        <f t="shared" si="4"/>
        <v>#N/A</v>
      </c>
      <c r="R192" s="18" t="b">
        <v>0</v>
      </c>
      <c r="S192" s="15" t="s">
        <v>4035</v>
      </c>
      <c r="T192" s="15" t="s">
        <v>4036</v>
      </c>
      <c r="U192" s="17">
        <v>40</v>
      </c>
      <c r="V192" s="15" t="s">
        <v>2062</v>
      </c>
      <c r="W192" s="15">
        <v>0</v>
      </c>
      <c r="X192" s="18" t="b">
        <v>0</v>
      </c>
      <c r="Y192" s="15" t="s">
        <v>2063</v>
      </c>
      <c r="Z192" s="15">
        <v>0.1</v>
      </c>
      <c r="AA192" s="18" t="b">
        <v>0</v>
      </c>
      <c r="AB192" s="15"/>
      <c r="AC192" s="15" t="s">
        <v>3257</v>
      </c>
      <c r="AD192" s="17">
        <v>5</v>
      </c>
      <c r="AE192" s="17">
        <v>94</v>
      </c>
      <c r="AF192" s="17">
        <v>0</v>
      </c>
      <c r="AG192" s="17">
        <v>2020</v>
      </c>
      <c r="AH192" s="17">
        <v>0</v>
      </c>
      <c r="AI192" s="17">
        <v>14548</v>
      </c>
      <c r="AJ192" s="17">
        <v>0</v>
      </c>
      <c r="AK192" s="15">
        <v>0</v>
      </c>
      <c r="AL192" s="15">
        <v>0</v>
      </c>
      <c r="AM192" s="15" t="s">
        <v>2063</v>
      </c>
      <c r="AN192" s="15"/>
      <c r="AO192" s="15"/>
      <c r="AP192" s="15"/>
      <c r="AQ192" s="15"/>
      <c r="AR192" s="18" t="b">
        <v>0</v>
      </c>
      <c r="AS192" s="15" t="s">
        <v>2393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5">
        <v>0</v>
      </c>
      <c r="BH192" s="15">
        <v>0</v>
      </c>
      <c r="BI192" s="15">
        <v>0</v>
      </c>
      <c r="BJ192" s="15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5">
        <v>0</v>
      </c>
      <c r="BQ192" s="15">
        <v>0</v>
      </c>
      <c r="BR192" s="15">
        <v>0</v>
      </c>
      <c r="BS192" s="15">
        <v>0</v>
      </c>
      <c r="BT192" s="15"/>
      <c r="BU192" s="15"/>
      <c r="BV192" s="15"/>
      <c r="BW192" s="15"/>
      <c r="BX192" s="15"/>
      <c r="BY192" s="15"/>
      <c r="BZ192" s="15"/>
      <c r="CA192" s="17">
        <v>635</v>
      </c>
      <c r="CB192" s="17">
        <v>244</v>
      </c>
      <c r="CC192" s="17">
        <v>627</v>
      </c>
      <c r="CD192" s="17">
        <v>243</v>
      </c>
      <c r="CE192" s="17">
        <v>597</v>
      </c>
      <c r="CF192" s="17">
        <v>240</v>
      </c>
      <c r="CG192" s="17">
        <v>638</v>
      </c>
      <c r="CH192" s="17">
        <v>244</v>
      </c>
      <c r="CI192" s="17">
        <v>0</v>
      </c>
      <c r="CJ192" s="17">
        <v>0</v>
      </c>
      <c r="CK192" s="17">
        <v>0</v>
      </c>
      <c r="CL192" s="17">
        <v>0</v>
      </c>
      <c r="CM192" s="17">
        <v>0</v>
      </c>
      <c r="CN192" s="17">
        <v>0</v>
      </c>
      <c r="CO192" s="17">
        <v>745</v>
      </c>
      <c r="CP192" s="17">
        <v>204</v>
      </c>
      <c r="CQ192" s="17">
        <v>528</v>
      </c>
      <c r="CR192" s="17">
        <v>211</v>
      </c>
      <c r="CS192" s="17">
        <v>645</v>
      </c>
      <c r="CT192" s="17">
        <v>243</v>
      </c>
      <c r="CU192" s="17">
        <v>540</v>
      </c>
      <c r="CV192" s="17">
        <v>192</v>
      </c>
      <c r="CW192" s="17">
        <v>0</v>
      </c>
      <c r="CX192" s="17">
        <v>0</v>
      </c>
      <c r="CY192" s="17">
        <v>0</v>
      </c>
      <c r="CZ192" s="15" t="str">
        <f t="shared" si="5"/>
        <v>Benjamin Fredrick</v>
      </c>
      <c r="DA192" s="15" t="e">
        <f>VLOOKUP(CZ192,[1]FINAL!$A$1:$AP$1000,MATCH("Element No.",[1]FINAL!$A$1:$AP$1,0),0)</f>
        <v>#N/A</v>
      </c>
      <c r="DB192" s="15"/>
      <c r="DC192" s="15"/>
      <c r="DD192" s="15"/>
      <c r="DE192" s="15"/>
      <c r="DF192" s="15"/>
    </row>
    <row r="193" spans="1:110" ht="40.5" thickBot="1">
      <c r="A193" s="18" t="b">
        <v>1</v>
      </c>
      <c r="B193" s="18" t="b">
        <v>0</v>
      </c>
      <c r="C193" s="17">
        <v>100</v>
      </c>
      <c r="D193" s="17">
        <v>100</v>
      </c>
      <c r="E193" s="17">
        <v>472713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2</v>
      </c>
      <c r="L193" s="15">
        <v>0.3</v>
      </c>
      <c r="M193" s="15">
        <v>0.3</v>
      </c>
      <c r="N193" s="17">
        <v>1</v>
      </c>
      <c r="O193" s="15" t="s">
        <v>535</v>
      </c>
      <c r="P193" s="15">
        <v>0.8</v>
      </c>
      <c r="Q193" s="17">
        <f t="shared" si="4"/>
        <v>90</v>
      </c>
      <c r="R193" s="18" t="b">
        <v>0</v>
      </c>
      <c r="S193" s="15"/>
      <c r="T193" s="15" t="s">
        <v>4775</v>
      </c>
      <c r="U193" s="17">
        <v>40</v>
      </c>
      <c r="V193" s="15" t="s">
        <v>651</v>
      </c>
      <c r="W193" s="15">
        <v>1.8</v>
      </c>
      <c r="X193" s="18" t="b">
        <v>0</v>
      </c>
      <c r="Y193" s="15" t="s">
        <v>373</v>
      </c>
      <c r="Z193" s="15">
        <v>0.3</v>
      </c>
      <c r="AA193" s="18" t="b">
        <v>0</v>
      </c>
      <c r="AB193" s="15"/>
      <c r="AC193" s="15" t="s">
        <v>519</v>
      </c>
      <c r="AD193" s="17">
        <v>5</v>
      </c>
      <c r="AE193" s="17">
        <v>94</v>
      </c>
      <c r="AF193" s="17">
        <v>37</v>
      </c>
      <c r="AG193" s="17">
        <v>68336</v>
      </c>
      <c r="AH193" s="17">
        <v>0</v>
      </c>
      <c r="AI193" s="17">
        <v>85750</v>
      </c>
      <c r="AJ193" s="17">
        <v>0</v>
      </c>
      <c r="AK193" s="15">
        <v>0.2</v>
      </c>
      <c r="AL193" s="15">
        <v>9.1999999999999993</v>
      </c>
      <c r="AM193" s="15" t="s">
        <v>373</v>
      </c>
      <c r="AN193" s="15"/>
      <c r="AO193" s="17">
        <v>243</v>
      </c>
      <c r="AP193" s="68">
        <v>44751</v>
      </c>
      <c r="AQ193" s="68">
        <v>37417</v>
      </c>
      <c r="AR193" s="18" t="b">
        <v>0</v>
      </c>
      <c r="AS193" s="15" t="s">
        <v>2394</v>
      </c>
      <c r="AT193" s="17">
        <v>679</v>
      </c>
      <c r="AU193" s="17">
        <v>0</v>
      </c>
      <c r="AV193" s="17">
        <v>0</v>
      </c>
      <c r="AW193" s="17">
        <v>2</v>
      </c>
      <c r="AX193" s="17">
        <v>9</v>
      </c>
      <c r="AY193" s="17">
        <v>0</v>
      </c>
      <c r="AZ193" s="17">
        <v>0</v>
      </c>
      <c r="BA193" s="17">
        <v>0</v>
      </c>
      <c r="BB193" s="17">
        <v>1</v>
      </c>
      <c r="BC193" s="17">
        <v>0</v>
      </c>
      <c r="BD193" s="17">
        <v>0</v>
      </c>
      <c r="BE193" s="17">
        <v>0</v>
      </c>
      <c r="BF193" s="17">
        <v>105</v>
      </c>
      <c r="BG193" s="15">
        <v>101.4</v>
      </c>
      <c r="BH193" s="15">
        <v>17.100000000000001</v>
      </c>
      <c r="BI193" s="15">
        <v>43</v>
      </c>
      <c r="BJ193" s="15">
        <v>16</v>
      </c>
      <c r="BK193" s="17">
        <v>36</v>
      </c>
      <c r="BL193" s="17">
        <v>35</v>
      </c>
      <c r="BM193" s="17">
        <v>15</v>
      </c>
      <c r="BN193" s="17">
        <v>51</v>
      </c>
      <c r="BO193" s="17">
        <v>8</v>
      </c>
      <c r="BP193" s="15">
        <v>0.44</v>
      </c>
      <c r="BQ193" s="15">
        <v>0.17</v>
      </c>
      <c r="BR193" s="15">
        <v>0.61</v>
      </c>
      <c r="BS193" s="15">
        <v>9.0299999999999994</v>
      </c>
      <c r="BT193" s="15"/>
      <c r="BU193" s="15"/>
      <c r="BV193" s="15"/>
      <c r="BW193" s="15"/>
      <c r="BX193" s="15"/>
      <c r="BY193" s="15"/>
      <c r="BZ193" s="15"/>
      <c r="CA193" s="17">
        <v>393</v>
      </c>
      <c r="CB193" s="17">
        <v>147</v>
      </c>
      <c r="CC193" s="17">
        <v>421</v>
      </c>
      <c r="CD193" s="17">
        <v>154</v>
      </c>
      <c r="CE193" s="17">
        <v>355</v>
      </c>
      <c r="CF193" s="17">
        <v>117</v>
      </c>
      <c r="CG193" s="17">
        <v>412</v>
      </c>
      <c r="CH193" s="17">
        <v>148</v>
      </c>
      <c r="CI193" s="17">
        <v>0.06</v>
      </c>
      <c r="CJ193" s="17">
        <v>0</v>
      </c>
      <c r="CK193" s="17">
        <v>0.02</v>
      </c>
      <c r="CL193" s="17">
        <v>0.08</v>
      </c>
      <c r="CM193" s="17">
        <v>1.2</v>
      </c>
      <c r="CN193" s="17">
        <v>1.19</v>
      </c>
      <c r="CO193" s="17">
        <v>702</v>
      </c>
      <c r="CP193" s="17">
        <v>175</v>
      </c>
      <c r="CQ193" s="17">
        <v>299</v>
      </c>
      <c r="CR193" s="17">
        <v>108</v>
      </c>
      <c r="CS193" s="17">
        <v>375</v>
      </c>
      <c r="CT193" s="17">
        <v>138</v>
      </c>
      <c r="CU193" s="17">
        <v>306</v>
      </c>
      <c r="CV193" s="17">
        <v>113</v>
      </c>
      <c r="CW193" s="17">
        <v>1.06</v>
      </c>
      <c r="CX193" s="17">
        <v>0.27</v>
      </c>
      <c r="CY193" s="17">
        <v>6.76</v>
      </c>
      <c r="CZ193" s="15" t="str">
        <f t="shared" si="5"/>
        <v>Aaron Hickey</v>
      </c>
      <c r="DA193" s="15">
        <f>VLOOKUP(CZ193,[1]FINAL!$A$1:$AP$1000,MATCH("Element No.",[1]FINAL!$A$1:$AP$1,0),0)</f>
        <v>90</v>
      </c>
      <c r="DB193" s="15"/>
      <c r="DC193" s="15"/>
      <c r="DD193" s="15"/>
      <c r="DE193" s="15"/>
      <c r="DF193" s="15"/>
    </row>
    <row r="194" spans="1:110" ht="78.75" thickBot="1">
      <c r="A194" s="18" t="b">
        <v>1</v>
      </c>
      <c r="B194" s="18" t="b">
        <v>0</v>
      </c>
      <c r="C194" s="17">
        <v>0</v>
      </c>
      <c r="D194" s="17">
        <v>0</v>
      </c>
      <c r="E194" s="17">
        <v>570241</v>
      </c>
      <c r="F194" s="17">
        <v>0</v>
      </c>
      <c r="G194" s="17">
        <v>0</v>
      </c>
      <c r="H194" s="17">
        <v>-1</v>
      </c>
      <c r="I194" s="17">
        <v>1</v>
      </c>
      <c r="J194" s="17">
        <v>0</v>
      </c>
      <c r="K194" s="17">
        <v>2</v>
      </c>
      <c r="L194" s="15">
        <v>0</v>
      </c>
      <c r="M194" s="15">
        <v>0</v>
      </c>
      <c r="N194" s="17">
        <v>0</v>
      </c>
      <c r="O194" s="15" t="s">
        <v>1403</v>
      </c>
      <c r="P194" s="15">
        <v>0</v>
      </c>
      <c r="Q194" s="17">
        <f t="shared" si="4"/>
        <v>92</v>
      </c>
      <c r="R194" s="18" t="b">
        <v>0</v>
      </c>
      <c r="S194" s="15" t="s">
        <v>4037</v>
      </c>
      <c r="T194" s="15" t="s">
        <v>4038</v>
      </c>
      <c r="U194" s="17">
        <v>39</v>
      </c>
      <c r="V194" s="15" t="s">
        <v>1402</v>
      </c>
      <c r="W194" s="15">
        <v>0</v>
      </c>
      <c r="X194" s="18" t="b">
        <v>0</v>
      </c>
      <c r="Y194" s="15" t="s">
        <v>1488</v>
      </c>
      <c r="Z194" s="15">
        <v>0.1</v>
      </c>
      <c r="AA194" s="18" t="b">
        <v>0</v>
      </c>
      <c r="AB194" s="15"/>
      <c r="AC194" s="15" t="s">
        <v>3257</v>
      </c>
      <c r="AD194" s="17">
        <v>5</v>
      </c>
      <c r="AE194" s="17">
        <v>94</v>
      </c>
      <c r="AF194" s="17">
        <v>0</v>
      </c>
      <c r="AG194" s="17">
        <v>4108</v>
      </c>
      <c r="AH194" s="17">
        <v>0</v>
      </c>
      <c r="AI194" s="17">
        <v>15883</v>
      </c>
      <c r="AJ194" s="17">
        <v>0</v>
      </c>
      <c r="AK194" s="15">
        <v>0</v>
      </c>
      <c r="AL194" s="15">
        <v>0</v>
      </c>
      <c r="AM194" s="15" t="s">
        <v>1488</v>
      </c>
      <c r="AN194" s="15"/>
      <c r="AO194" s="17">
        <v>114</v>
      </c>
      <c r="AP194" s="68">
        <v>45127</v>
      </c>
      <c r="AQ194" s="68">
        <v>38345</v>
      </c>
      <c r="AR194" s="18" t="b">
        <v>0</v>
      </c>
      <c r="AS194" s="15" t="s">
        <v>2395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5">
        <v>0</v>
      </c>
      <c r="BH194" s="15">
        <v>0</v>
      </c>
      <c r="BI194" s="15">
        <v>0</v>
      </c>
      <c r="BJ194" s="15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0</v>
      </c>
      <c r="BP194" s="15">
        <v>0</v>
      </c>
      <c r="BQ194" s="15">
        <v>0</v>
      </c>
      <c r="BR194" s="15">
        <v>0</v>
      </c>
      <c r="BS194" s="15">
        <v>0</v>
      </c>
      <c r="BT194" s="15"/>
      <c r="BU194" s="15"/>
      <c r="BV194" s="15"/>
      <c r="BW194" s="15"/>
      <c r="BX194" s="15"/>
      <c r="BY194" s="15"/>
      <c r="BZ194" s="15"/>
      <c r="CA194" s="17">
        <v>576</v>
      </c>
      <c r="CB194" s="17">
        <v>209</v>
      </c>
      <c r="CC194" s="17">
        <v>562</v>
      </c>
      <c r="CD194" s="17">
        <v>208</v>
      </c>
      <c r="CE194" s="17">
        <v>531</v>
      </c>
      <c r="CF194" s="17">
        <v>204</v>
      </c>
      <c r="CG194" s="17">
        <v>579</v>
      </c>
      <c r="CH194" s="17">
        <v>209</v>
      </c>
      <c r="CI194" s="17">
        <v>0</v>
      </c>
      <c r="CJ194" s="17">
        <v>0</v>
      </c>
      <c r="CK194" s="17">
        <v>0</v>
      </c>
      <c r="CL194" s="17">
        <v>0</v>
      </c>
      <c r="CM194" s="17">
        <v>0</v>
      </c>
      <c r="CN194" s="17">
        <v>0</v>
      </c>
      <c r="CO194" s="17">
        <v>796</v>
      </c>
      <c r="CP194" s="17">
        <v>230</v>
      </c>
      <c r="CQ194" s="17">
        <v>459</v>
      </c>
      <c r="CR194" s="17">
        <v>170</v>
      </c>
      <c r="CS194" s="17">
        <v>587</v>
      </c>
      <c r="CT194" s="17">
        <v>209</v>
      </c>
      <c r="CU194" s="17">
        <v>533</v>
      </c>
      <c r="CV194" s="17">
        <v>190</v>
      </c>
      <c r="CW194" s="17">
        <v>0</v>
      </c>
      <c r="CX194" s="17">
        <v>0</v>
      </c>
      <c r="CY194" s="17">
        <v>0</v>
      </c>
      <c r="CZ194" s="15" t="str">
        <f t="shared" si="5"/>
        <v>Kim Ji-soo</v>
      </c>
      <c r="DA194" s="15">
        <f>VLOOKUP(CZ194,[1]FINAL!$A$1:$AP$1000,MATCH("Element No.",[1]FINAL!$A$1:$AP$1,0),0)</f>
        <v>92</v>
      </c>
      <c r="DB194" s="15"/>
      <c r="DC194" s="15"/>
      <c r="DD194" s="15"/>
      <c r="DE194" s="15"/>
      <c r="DF194" s="15"/>
    </row>
    <row r="195" spans="1:110" ht="78.75" thickBot="1">
      <c r="A195" s="18" t="b">
        <v>1</v>
      </c>
      <c r="B195" s="18" t="b">
        <v>0</v>
      </c>
      <c r="C195" s="17">
        <v>0</v>
      </c>
      <c r="D195" s="17">
        <v>0</v>
      </c>
      <c r="E195" s="17">
        <v>499717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2</v>
      </c>
      <c r="L195" s="15">
        <v>0</v>
      </c>
      <c r="M195" s="15">
        <v>0</v>
      </c>
      <c r="N195" s="17">
        <v>0</v>
      </c>
      <c r="O195" s="15" t="s">
        <v>1764</v>
      </c>
      <c r="P195" s="15">
        <v>0</v>
      </c>
      <c r="Q195" s="17" t="e">
        <f t="shared" ref="Q195:Q258" si="6">DA195</f>
        <v>#N/A</v>
      </c>
      <c r="R195" s="18" t="b">
        <v>0</v>
      </c>
      <c r="S195" s="15" t="s">
        <v>3385</v>
      </c>
      <c r="T195" s="15" t="s">
        <v>3569</v>
      </c>
      <c r="U195" s="17">
        <v>40</v>
      </c>
      <c r="V195" s="15" t="s">
        <v>1765</v>
      </c>
      <c r="W195" s="15">
        <v>0</v>
      </c>
      <c r="X195" s="18" t="b">
        <v>0</v>
      </c>
      <c r="Y195" s="15" t="s">
        <v>1766</v>
      </c>
      <c r="Z195" s="15">
        <v>0</v>
      </c>
      <c r="AA195" s="18" t="b">
        <v>0</v>
      </c>
      <c r="AB195" s="15"/>
      <c r="AC195" s="15" t="s">
        <v>3257</v>
      </c>
      <c r="AD195" s="17">
        <v>5</v>
      </c>
      <c r="AE195" s="17">
        <v>94</v>
      </c>
      <c r="AF195" s="17">
        <v>0</v>
      </c>
      <c r="AG195" s="17">
        <v>279</v>
      </c>
      <c r="AH195" s="17">
        <v>0</v>
      </c>
      <c r="AI195" s="17">
        <v>11084</v>
      </c>
      <c r="AJ195" s="17">
        <v>0</v>
      </c>
      <c r="AK195" s="15">
        <v>0</v>
      </c>
      <c r="AL195" s="15">
        <v>0</v>
      </c>
      <c r="AM195" s="15" t="s">
        <v>1766</v>
      </c>
      <c r="AN195" s="15"/>
      <c r="AO195" s="17">
        <v>241</v>
      </c>
      <c r="AP195" s="68">
        <v>45534</v>
      </c>
      <c r="AQ195" s="68">
        <v>38896</v>
      </c>
      <c r="AR195" s="18" t="b">
        <v>0</v>
      </c>
      <c r="AS195" s="15" t="s">
        <v>2396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5">
        <v>0</v>
      </c>
      <c r="BH195" s="15">
        <v>0</v>
      </c>
      <c r="BI195" s="15">
        <v>0</v>
      </c>
      <c r="BJ195" s="15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5">
        <v>0</v>
      </c>
      <c r="BQ195" s="15">
        <v>0</v>
      </c>
      <c r="BR195" s="15">
        <v>0</v>
      </c>
      <c r="BS195" s="15">
        <v>0</v>
      </c>
      <c r="BT195" s="15"/>
      <c r="BU195" s="15"/>
      <c r="BV195" s="15"/>
      <c r="BW195" s="15"/>
      <c r="BX195" s="15"/>
      <c r="BY195" s="15"/>
      <c r="BZ195" s="15"/>
      <c r="CA195" s="17">
        <v>610</v>
      </c>
      <c r="CB195" s="17">
        <v>226</v>
      </c>
      <c r="CC195" s="17">
        <v>601</v>
      </c>
      <c r="CD195" s="17">
        <v>225</v>
      </c>
      <c r="CE195" s="17">
        <v>570</v>
      </c>
      <c r="CF195" s="17">
        <v>221</v>
      </c>
      <c r="CG195" s="17">
        <v>613</v>
      </c>
      <c r="CH195" s="17">
        <v>226</v>
      </c>
      <c r="CI195" s="17">
        <v>0</v>
      </c>
      <c r="CJ195" s="17">
        <v>0</v>
      </c>
      <c r="CK195" s="17">
        <v>0</v>
      </c>
      <c r="CL195" s="17">
        <v>0</v>
      </c>
      <c r="CM195" s="17">
        <v>0</v>
      </c>
      <c r="CN195" s="17">
        <v>0</v>
      </c>
      <c r="CO195" s="17">
        <v>715</v>
      </c>
      <c r="CP195" s="17">
        <v>182</v>
      </c>
      <c r="CQ195" s="17">
        <v>500</v>
      </c>
      <c r="CR195" s="17">
        <v>191</v>
      </c>
      <c r="CS195" s="17">
        <v>620</v>
      </c>
      <c r="CT195" s="17">
        <v>225</v>
      </c>
      <c r="CU195" s="17">
        <v>620</v>
      </c>
      <c r="CV195" s="17">
        <v>220</v>
      </c>
      <c r="CW195" s="17">
        <v>0</v>
      </c>
      <c r="CX195" s="17">
        <v>0</v>
      </c>
      <c r="CY195" s="17">
        <v>0</v>
      </c>
      <c r="CZ195" s="15" t="str">
        <f t="shared" ref="CZ195:CZ258" si="7">O195&amp;" "&amp;Y195</f>
        <v>Jayden Meghoma</v>
      </c>
      <c r="DA195" s="15" t="e">
        <f>VLOOKUP(CZ195,[1]FINAL!$A$1:$AP$1000,MATCH("Element No.",[1]FINAL!$A$1:$AP$1,0),0)</f>
        <v>#N/A</v>
      </c>
      <c r="DB195" s="15"/>
      <c r="DC195" s="15"/>
      <c r="DD195" s="15"/>
      <c r="DE195" s="15"/>
      <c r="DF195" s="15"/>
    </row>
    <row r="196" spans="1:110" ht="40.5" thickBot="1">
      <c r="A196" s="18" t="b">
        <v>1</v>
      </c>
      <c r="B196" s="18" t="b">
        <v>0</v>
      </c>
      <c r="C196" s="17">
        <v>100</v>
      </c>
      <c r="D196" s="17">
        <v>100</v>
      </c>
      <c r="E196" s="17">
        <v>513418</v>
      </c>
      <c r="F196" s="17">
        <v>0</v>
      </c>
      <c r="G196" s="17">
        <v>0</v>
      </c>
      <c r="H196" s="17">
        <v>-2</v>
      </c>
      <c r="I196" s="17">
        <v>2</v>
      </c>
      <c r="J196" s="17">
        <v>1</v>
      </c>
      <c r="K196" s="17">
        <v>3</v>
      </c>
      <c r="L196" s="15">
        <v>1.5</v>
      </c>
      <c r="M196" s="15">
        <v>2.5</v>
      </c>
      <c r="N196" s="17">
        <v>7</v>
      </c>
      <c r="O196" s="15" t="s">
        <v>655</v>
      </c>
      <c r="P196" s="15">
        <v>3</v>
      </c>
      <c r="Q196" s="17">
        <f t="shared" si="6"/>
        <v>94</v>
      </c>
      <c r="R196" s="18" t="b">
        <v>0</v>
      </c>
      <c r="S196" s="15"/>
      <c r="T196" s="15" t="s">
        <v>4622</v>
      </c>
      <c r="U196" s="17">
        <v>68</v>
      </c>
      <c r="V196" s="15" t="s">
        <v>656</v>
      </c>
      <c r="W196" s="15">
        <v>3.6</v>
      </c>
      <c r="X196" s="18" t="b">
        <v>0</v>
      </c>
      <c r="Y196" s="15" t="s">
        <v>657</v>
      </c>
      <c r="Z196" s="15">
        <v>1.3</v>
      </c>
      <c r="AA196" s="18" t="b">
        <v>0</v>
      </c>
      <c r="AB196" s="15"/>
      <c r="AC196" s="15" t="s">
        <v>519</v>
      </c>
      <c r="AD196" s="17">
        <v>5</v>
      </c>
      <c r="AE196" s="17">
        <v>94</v>
      </c>
      <c r="AF196" s="17">
        <v>125</v>
      </c>
      <c r="AG196" s="17">
        <v>969326</v>
      </c>
      <c r="AH196" s="17">
        <v>0</v>
      </c>
      <c r="AI196" s="17">
        <v>862088</v>
      </c>
      <c r="AJ196" s="17">
        <v>0</v>
      </c>
      <c r="AK196" s="15">
        <v>0.4</v>
      </c>
      <c r="AL196" s="15">
        <v>18.399999999999999</v>
      </c>
      <c r="AM196" s="15" t="s">
        <v>657</v>
      </c>
      <c r="AN196" s="15"/>
      <c r="AO196" s="17">
        <v>80</v>
      </c>
      <c r="AP196" s="68">
        <v>45108</v>
      </c>
      <c r="AQ196" s="68">
        <v>37222</v>
      </c>
      <c r="AR196" s="18" t="b">
        <v>0</v>
      </c>
      <c r="AS196" s="15" t="s">
        <v>2398</v>
      </c>
      <c r="AT196" s="17">
        <v>2744</v>
      </c>
      <c r="AU196" s="17">
        <v>8</v>
      </c>
      <c r="AV196" s="17">
        <v>5</v>
      </c>
      <c r="AW196" s="17">
        <v>11</v>
      </c>
      <c r="AX196" s="17">
        <v>34</v>
      </c>
      <c r="AY196" s="17">
        <v>0</v>
      </c>
      <c r="AZ196" s="17">
        <v>0</v>
      </c>
      <c r="BA196" s="17">
        <v>1</v>
      </c>
      <c r="BB196" s="17">
        <v>6</v>
      </c>
      <c r="BC196" s="17">
        <v>1</v>
      </c>
      <c r="BD196" s="17">
        <v>0</v>
      </c>
      <c r="BE196" s="17">
        <v>5</v>
      </c>
      <c r="BF196" s="17">
        <v>385</v>
      </c>
      <c r="BG196" s="15">
        <v>536.79999999999995</v>
      </c>
      <c r="BH196" s="15">
        <v>380.1</v>
      </c>
      <c r="BI196" s="15">
        <v>821</v>
      </c>
      <c r="BJ196" s="15">
        <v>172.8</v>
      </c>
      <c r="BK196" s="17">
        <v>54</v>
      </c>
      <c r="BL196" s="17">
        <v>94</v>
      </c>
      <c r="BM196" s="17">
        <v>42</v>
      </c>
      <c r="BN196" s="17">
        <v>190</v>
      </c>
      <c r="BO196" s="17">
        <v>32</v>
      </c>
      <c r="BP196" s="15">
        <v>12.08</v>
      </c>
      <c r="BQ196" s="15">
        <v>2.0499999999999998</v>
      </c>
      <c r="BR196" s="15">
        <v>14.13</v>
      </c>
      <c r="BS196" s="15">
        <v>40.049999999999997</v>
      </c>
      <c r="BT196" s="15"/>
      <c r="BU196" s="15"/>
      <c r="BV196" s="15"/>
      <c r="BW196" s="15"/>
      <c r="BX196" s="17">
        <v>3</v>
      </c>
      <c r="BY196" s="15"/>
      <c r="BZ196" s="15"/>
      <c r="CA196" s="17">
        <v>112</v>
      </c>
      <c r="CB196" s="17">
        <v>34</v>
      </c>
      <c r="CC196" s="17">
        <v>104</v>
      </c>
      <c r="CD196" s="17">
        <v>74</v>
      </c>
      <c r="CE196" s="17">
        <v>12</v>
      </c>
      <c r="CF196" s="17">
        <v>7</v>
      </c>
      <c r="CG196" s="17">
        <v>37</v>
      </c>
      <c r="CH196" s="17">
        <v>28</v>
      </c>
      <c r="CI196" s="17">
        <v>0.4</v>
      </c>
      <c r="CJ196" s="17">
        <v>0</v>
      </c>
      <c r="CK196" s="17">
        <v>7.0000000000000007E-2</v>
      </c>
      <c r="CL196" s="17">
        <v>0.47</v>
      </c>
      <c r="CM196" s="17">
        <v>1.31</v>
      </c>
      <c r="CN196" s="17">
        <v>1.1200000000000001</v>
      </c>
      <c r="CO196" s="17">
        <v>45</v>
      </c>
      <c r="CP196" s="17">
        <v>29</v>
      </c>
      <c r="CQ196" s="17">
        <v>119</v>
      </c>
      <c r="CR196" s="17">
        <v>54</v>
      </c>
      <c r="CS196" s="17">
        <v>107</v>
      </c>
      <c r="CT196" s="17">
        <v>48</v>
      </c>
      <c r="CU196" s="17">
        <v>175</v>
      </c>
      <c r="CV196" s="17">
        <v>61</v>
      </c>
      <c r="CW196" s="17">
        <v>1.05</v>
      </c>
      <c r="CX196" s="17">
        <v>0.36</v>
      </c>
      <c r="CY196" s="17">
        <v>6.23</v>
      </c>
      <c r="CZ196" s="15" t="str">
        <f t="shared" si="7"/>
        <v>Kevin Schade</v>
      </c>
      <c r="DA196" s="15">
        <f>VLOOKUP(CZ196,[1]FINAL!$A$1:$AP$1000,MATCH("Element No.",[1]FINAL!$A$1:$AP$1,0),0)</f>
        <v>94</v>
      </c>
      <c r="DB196" s="15"/>
      <c r="DC196" s="15"/>
      <c r="DD196" s="15"/>
      <c r="DE196" s="15"/>
      <c r="DF196" s="15"/>
    </row>
    <row r="197" spans="1:110" ht="40.5" thickBot="1">
      <c r="A197" s="18" t="b">
        <v>1</v>
      </c>
      <c r="B197" s="18" t="b">
        <v>0</v>
      </c>
      <c r="C197" s="17">
        <v>100</v>
      </c>
      <c r="D197" s="17">
        <v>100</v>
      </c>
      <c r="E197" s="17">
        <v>440089</v>
      </c>
      <c r="F197" s="17">
        <v>0</v>
      </c>
      <c r="G197" s="17">
        <v>0</v>
      </c>
      <c r="H197" s="17">
        <v>-4</v>
      </c>
      <c r="I197" s="17">
        <v>4</v>
      </c>
      <c r="J197" s="17">
        <v>2</v>
      </c>
      <c r="K197" s="17">
        <v>3</v>
      </c>
      <c r="L197" s="15">
        <v>4.3</v>
      </c>
      <c r="M197" s="15">
        <v>3.5</v>
      </c>
      <c r="N197" s="17">
        <v>1</v>
      </c>
      <c r="O197" s="15" t="s">
        <v>653</v>
      </c>
      <c r="P197" s="15">
        <v>4</v>
      </c>
      <c r="Q197" s="17">
        <f t="shared" si="6"/>
        <v>96</v>
      </c>
      <c r="R197" s="18" t="b">
        <v>0</v>
      </c>
      <c r="S197" s="15"/>
      <c r="T197" s="15" t="s">
        <v>4857</v>
      </c>
      <c r="U197" s="17">
        <v>56</v>
      </c>
      <c r="V197" s="15" t="s">
        <v>654</v>
      </c>
      <c r="W197" s="15">
        <v>3.4</v>
      </c>
      <c r="X197" s="18" t="b">
        <v>0</v>
      </c>
      <c r="Y197" s="15" t="s">
        <v>374</v>
      </c>
      <c r="Z197" s="15">
        <v>0.8</v>
      </c>
      <c r="AA197" s="18" t="b">
        <v>0</v>
      </c>
      <c r="AB197" s="15"/>
      <c r="AC197" s="15" t="s">
        <v>519</v>
      </c>
      <c r="AD197" s="17">
        <v>5</v>
      </c>
      <c r="AE197" s="17">
        <v>94</v>
      </c>
      <c r="AF197" s="17">
        <v>113</v>
      </c>
      <c r="AG197" s="17">
        <v>214963</v>
      </c>
      <c r="AH197" s="17">
        <v>0</v>
      </c>
      <c r="AI197" s="17">
        <v>244417</v>
      </c>
      <c r="AJ197" s="17">
        <v>0</v>
      </c>
      <c r="AK197" s="15">
        <v>0.7</v>
      </c>
      <c r="AL197" s="15">
        <v>20.2</v>
      </c>
      <c r="AM197" s="15" t="s">
        <v>374</v>
      </c>
      <c r="AN197" s="15"/>
      <c r="AO197" s="17">
        <v>58</v>
      </c>
      <c r="AP197" s="68">
        <v>44783</v>
      </c>
      <c r="AQ197" s="68">
        <v>36710</v>
      </c>
      <c r="AR197" s="18" t="b">
        <v>0</v>
      </c>
      <c r="AS197" s="15" t="s">
        <v>2399</v>
      </c>
      <c r="AT197" s="17">
        <v>2046</v>
      </c>
      <c r="AU197" s="17">
        <v>4</v>
      </c>
      <c r="AV197" s="17">
        <v>4</v>
      </c>
      <c r="AW197" s="17">
        <v>5</v>
      </c>
      <c r="AX197" s="17">
        <v>32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9</v>
      </c>
      <c r="BF197" s="17">
        <v>467</v>
      </c>
      <c r="BG197" s="15">
        <v>530.6</v>
      </c>
      <c r="BH197" s="15">
        <v>691.3</v>
      </c>
      <c r="BI197" s="15">
        <v>326</v>
      </c>
      <c r="BJ197" s="15">
        <v>155</v>
      </c>
      <c r="BK197" s="17">
        <v>45</v>
      </c>
      <c r="BL197" s="17">
        <v>139</v>
      </c>
      <c r="BM197" s="17">
        <v>57</v>
      </c>
      <c r="BN197" s="17">
        <v>241</v>
      </c>
      <c r="BO197" s="17">
        <v>24</v>
      </c>
      <c r="BP197" s="15">
        <v>2.61</v>
      </c>
      <c r="BQ197" s="15">
        <v>5.43</v>
      </c>
      <c r="BR197" s="15">
        <v>8.0399999999999991</v>
      </c>
      <c r="BS197" s="15">
        <v>31.55</v>
      </c>
      <c r="BT197" s="15"/>
      <c r="BU197" s="15"/>
      <c r="BV197" s="17">
        <v>3</v>
      </c>
      <c r="BW197" s="15"/>
      <c r="BX197" s="15"/>
      <c r="BY197" s="15"/>
      <c r="BZ197" s="15"/>
      <c r="CA197" s="17">
        <v>119</v>
      </c>
      <c r="CB197" s="17">
        <v>36</v>
      </c>
      <c r="CC197" s="17">
        <v>29</v>
      </c>
      <c r="CD197" s="17">
        <v>27</v>
      </c>
      <c r="CE197" s="17">
        <v>99</v>
      </c>
      <c r="CF197" s="17">
        <v>59</v>
      </c>
      <c r="CG197" s="17">
        <v>55</v>
      </c>
      <c r="CH197" s="17">
        <v>36</v>
      </c>
      <c r="CI197" s="17">
        <v>0.11</v>
      </c>
      <c r="CJ197" s="17">
        <v>0</v>
      </c>
      <c r="CK197" s="17">
        <v>0.24</v>
      </c>
      <c r="CL197" s="17">
        <v>0.35</v>
      </c>
      <c r="CM197" s="17">
        <v>1.39</v>
      </c>
      <c r="CN197" s="17">
        <v>1.41</v>
      </c>
      <c r="CO197" s="17">
        <v>129</v>
      </c>
      <c r="CP197" s="17">
        <v>80</v>
      </c>
      <c r="CQ197" s="17">
        <v>74</v>
      </c>
      <c r="CR197" s="17">
        <v>33</v>
      </c>
      <c r="CS197" s="17">
        <v>139</v>
      </c>
      <c r="CT197" s="17">
        <v>60</v>
      </c>
      <c r="CU197" s="17">
        <v>224</v>
      </c>
      <c r="CV197" s="17">
        <v>77</v>
      </c>
      <c r="CW197" s="17">
        <v>1.06</v>
      </c>
      <c r="CX197" s="17">
        <v>0.22</v>
      </c>
      <c r="CY197" s="17">
        <v>10.6</v>
      </c>
      <c r="CZ197" s="15" t="str">
        <f t="shared" si="7"/>
        <v>Mikkel Damsgaard</v>
      </c>
      <c r="DA197" s="15">
        <f>VLOOKUP(CZ197,[1]FINAL!$A$1:$AP$1000,MATCH("Element No.",[1]FINAL!$A$1:$AP$1,0),0)</f>
        <v>96</v>
      </c>
      <c r="DB197" s="15"/>
      <c r="DC197" s="15"/>
      <c r="DD197" s="15"/>
      <c r="DE197" s="15"/>
      <c r="DF197" s="15"/>
    </row>
    <row r="198" spans="1:110" ht="53.25" thickBot="1">
      <c r="A198" s="18" t="b">
        <v>1</v>
      </c>
      <c r="B198" s="18" t="b">
        <v>0</v>
      </c>
      <c r="C198" s="17">
        <v>0</v>
      </c>
      <c r="D198" s="17">
        <v>0</v>
      </c>
      <c r="E198" s="17">
        <v>543295</v>
      </c>
      <c r="F198" s="17">
        <v>0</v>
      </c>
      <c r="G198" s="17">
        <v>0</v>
      </c>
      <c r="H198" s="17">
        <v>-3</v>
      </c>
      <c r="I198" s="17">
        <v>3</v>
      </c>
      <c r="J198" s="17">
        <v>0</v>
      </c>
      <c r="K198" s="17">
        <v>3</v>
      </c>
      <c r="L198" s="15">
        <v>0</v>
      </c>
      <c r="M198" s="15">
        <v>0</v>
      </c>
      <c r="N198" s="17">
        <v>0</v>
      </c>
      <c r="O198" s="15" t="s">
        <v>2400</v>
      </c>
      <c r="P198" s="15">
        <v>0</v>
      </c>
      <c r="Q198" s="17">
        <f t="shared" si="6"/>
        <v>99</v>
      </c>
      <c r="R198" s="18" t="b">
        <v>0</v>
      </c>
      <c r="S198" s="15" t="s">
        <v>4078</v>
      </c>
      <c r="T198" s="15" t="s">
        <v>4079</v>
      </c>
      <c r="U198" s="17">
        <v>52</v>
      </c>
      <c r="V198" s="15" t="s">
        <v>2401</v>
      </c>
      <c r="W198" s="15">
        <v>1</v>
      </c>
      <c r="X198" s="18" t="b">
        <v>0</v>
      </c>
      <c r="Y198" s="15" t="s">
        <v>2402</v>
      </c>
      <c r="Z198" s="15">
        <v>0</v>
      </c>
      <c r="AA198" s="18" t="b">
        <v>0</v>
      </c>
      <c r="AB198" s="15"/>
      <c r="AC198" s="15" t="s">
        <v>543</v>
      </c>
      <c r="AD198" s="17">
        <v>5</v>
      </c>
      <c r="AE198" s="17">
        <v>94</v>
      </c>
      <c r="AF198" s="17">
        <v>1</v>
      </c>
      <c r="AG198" s="17">
        <v>2221</v>
      </c>
      <c r="AH198" s="17">
        <v>0</v>
      </c>
      <c r="AI198" s="17">
        <v>7078</v>
      </c>
      <c r="AJ198" s="17">
        <v>0</v>
      </c>
      <c r="AK198" s="15">
        <v>0</v>
      </c>
      <c r="AL198" s="15">
        <v>0.2</v>
      </c>
      <c r="AM198" s="15" t="s">
        <v>2402</v>
      </c>
      <c r="AN198" s="15"/>
      <c r="AO198" s="17">
        <v>152</v>
      </c>
      <c r="AP198" s="68">
        <v>45841</v>
      </c>
      <c r="AQ198" s="68">
        <v>38445</v>
      </c>
      <c r="AR198" s="18" t="b">
        <v>0</v>
      </c>
      <c r="AS198" s="15" t="s">
        <v>2403</v>
      </c>
      <c r="AT198" s="17">
        <v>45</v>
      </c>
      <c r="AU198" s="17">
        <v>0</v>
      </c>
      <c r="AV198" s="17">
        <v>0</v>
      </c>
      <c r="AW198" s="17">
        <v>0</v>
      </c>
      <c r="AX198" s="17">
        <v>3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5</v>
      </c>
      <c r="BG198" s="15">
        <v>4</v>
      </c>
      <c r="BH198" s="15">
        <v>1.8</v>
      </c>
      <c r="BI198" s="15">
        <v>0</v>
      </c>
      <c r="BJ198" s="15">
        <v>0.6</v>
      </c>
      <c r="BK198" s="17">
        <v>0</v>
      </c>
      <c r="BL198" s="17">
        <v>2</v>
      </c>
      <c r="BM198" s="17">
        <v>2</v>
      </c>
      <c r="BN198" s="17">
        <v>4</v>
      </c>
      <c r="BO198" s="17">
        <v>1</v>
      </c>
      <c r="BP198" s="15">
        <v>0</v>
      </c>
      <c r="BQ198" s="15">
        <v>0.01</v>
      </c>
      <c r="BR198" s="15">
        <v>0.01</v>
      </c>
      <c r="BS198" s="15">
        <v>1.49</v>
      </c>
      <c r="BT198" s="15"/>
      <c r="BU198" s="15"/>
      <c r="BV198" s="15"/>
      <c r="BW198" s="15"/>
      <c r="BX198" s="15"/>
      <c r="BY198" s="15"/>
      <c r="BZ198" s="15"/>
      <c r="CA198" s="17">
        <v>500</v>
      </c>
      <c r="CB198" s="17">
        <v>226</v>
      </c>
      <c r="CC198" s="17">
        <v>482</v>
      </c>
      <c r="CD198" s="17">
        <v>232</v>
      </c>
      <c r="CE198" s="17">
        <v>816</v>
      </c>
      <c r="CF198" s="17">
        <v>363</v>
      </c>
      <c r="CG198" s="17">
        <v>511</v>
      </c>
      <c r="CH198" s="17">
        <v>232</v>
      </c>
      <c r="CI198" s="17">
        <v>0</v>
      </c>
      <c r="CJ198" s="17">
        <v>0</v>
      </c>
      <c r="CK198" s="17">
        <v>0.02</v>
      </c>
      <c r="CL198" s="17">
        <v>0.02</v>
      </c>
      <c r="CM198" s="17">
        <v>2.98</v>
      </c>
      <c r="CN198" s="17">
        <v>6</v>
      </c>
      <c r="CO198" s="17">
        <v>217</v>
      </c>
      <c r="CP198" s="17">
        <v>134</v>
      </c>
      <c r="CQ198" s="17">
        <v>787</v>
      </c>
      <c r="CR198" s="17">
        <v>343</v>
      </c>
      <c r="CS198" s="17">
        <v>517</v>
      </c>
      <c r="CT198" s="17">
        <v>239</v>
      </c>
      <c r="CU198" s="17">
        <v>656</v>
      </c>
      <c r="CV198" s="17">
        <v>258</v>
      </c>
      <c r="CW198" s="17">
        <v>2</v>
      </c>
      <c r="CX198" s="17">
        <v>0</v>
      </c>
      <c r="CY198" s="17">
        <v>8</v>
      </c>
      <c r="CZ198" s="15" t="str">
        <f t="shared" si="7"/>
        <v>Antoni Milambo</v>
      </c>
      <c r="DA198" s="15">
        <f>VLOOKUP(CZ198,[1]FINAL!$A$1:$AP$1000,MATCH("Element No.",[1]FINAL!$A$1:$AP$1,0),0)</f>
        <v>99</v>
      </c>
      <c r="DB198" s="15"/>
      <c r="DC198" s="15"/>
      <c r="DD198" s="15"/>
      <c r="DE198" s="15"/>
      <c r="DF198" s="15"/>
    </row>
    <row r="199" spans="1:110" ht="53.25" thickBot="1">
      <c r="A199" s="18" t="b">
        <v>1</v>
      </c>
      <c r="B199" s="18" t="b">
        <v>0</v>
      </c>
      <c r="C199" s="17">
        <v>0</v>
      </c>
      <c r="D199" s="17">
        <v>0</v>
      </c>
      <c r="E199" s="17">
        <v>244858</v>
      </c>
      <c r="F199" s="17">
        <v>0</v>
      </c>
      <c r="G199" s="17">
        <v>0</v>
      </c>
      <c r="H199" s="17">
        <v>-4</v>
      </c>
      <c r="I199" s="17">
        <v>4</v>
      </c>
      <c r="J199" s="17">
        <v>0</v>
      </c>
      <c r="K199" s="17">
        <v>3</v>
      </c>
      <c r="L199" s="15">
        <v>0</v>
      </c>
      <c r="M199" s="15">
        <v>0</v>
      </c>
      <c r="N199" s="17">
        <v>0</v>
      </c>
      <c r="O199" s="15" t="s">
        <v>546</v>
      </c>
      <c r="P199" s="15">
        <v>0</v>
      </c>
      <c r="Q199" s="17">
        <f t="shared" si="6"/>
        <v>100</v>
      </c>
      <c r="R199" s="18" t="b">
        <v>0</v>
      </c>
      <c r="S199" s="15" t="s">
        <v>4078</v>
      </c>
      <c r="T199" s="15" t="s">
        <v>4167</v>
      </c>
      <c r="U199" s="17">
        <v>46</v>
      </c>
      <c r="V199" s="15" t="s">
        <v>1527</v>
      </c>
      <c r="W199" s="15">
        <v>2.2000000000000002</v>
      </c>
      <c r="X199" s="18" t="b">
        <v>0</v>
      </c>
      <c r="Y199" s="15" t="s">
        <v>1528</v>
      </c>
      <c r="Z199" s="15">
        <v>0.1</v>
      </c>
      <c r="AA199" s="18" t="b">
        <v>0</v>
      </c>
      <c r="AB199" s="15"/>
      <c r="AC199" s="15" t="s">
        <v>543</v>
      </c>
      <c r="AD199" s="17">
        <v>5</v>
      </c>
      <c r="AE199" s="17">
        <v>94</v>
      </c>
      <c r="AF199" s="17">
        <v>13</v>
      </c>
      <c r="AG199" s="17">
        <v>27411</v>
      </c>
      <c r="AH199" s="17">
        <v>0</v>
      </c>
      <c r="AI199" s="17">
        <v>51815</v>
      </c>
      <c r="AJ199" s="17">
        <v>0</v>
      </c>
      <c r="AK199" s="15">
        <v>0</v>
      </c>
      <c r="AL199" s="15">
        <v>2.8</v>
      </c>
      <c r="AM199" s="15" t="s">
        <v>1529</v>
      </c>
      <c r="AN199" s="15" t="s">
        <v>4755</v>
      </c>
      <c r="AO199" s="17">
        <v>173</v>
      </c>
      <c r="AP199" s="68">
        <v>45516</v>
      </c>
      <c r="AQ199" s="68">
        <v>37498</v>
      </c>
      <c r="AR199" s="18" t="b">
        <v>0</v>
      </c>
      <c r="AS199" s="15" t="s">
        <v>2404</v>
      </c>
      <c r="AT199" s="17">
        <v>100</v>
      </c>
      <c r="AU199" s="17">
        <v>1</v>
      </c>
      <c r="AV199" s="17">
        <v>0</v>
      </c>
      <c r="AW199" s="17">
        <v>0</v>
      </c>
      <c r="AX199" s="17">
        <v>4</v>
      </c>
      <c r="AY199" s="17">
        <v>0</v>
      </c>
      <c r="AZ199" s="17">
        <v>0</v>
      </c>
      <c r="BA199" s="17">
        <v>0</v>
      </c>
      <c r="BB199" s="17">
        <v>0</v>
      </c>
      <c r="BC199" s="17">
        <v>0</v>
      </c>
      <c r="BD199" s="17">
        <v>0</v>
      </c>
      <c r="BE199" s="17">
        <v>1</v>
      </c>
      <c r="BF199" s="17">
        <v>42</v>
      </c>
      <c r="BG199" s="15">
        <v>39</v>
      </c>
      <c r="BH199" s="15">
        <v>6.5</v>
      </c>
      <c r="BI199" s="15">
        <v>36</v>
      </c>
      <c r="BJ199" s="15">
        <v>8.1</v>
      </c>
      <c r="BK199" s="17">
        <v>0</v>
      </c>
      <c r="BL199" s="17">
        <v>5</v>
      </c>
      <c r="BM199" s="17">
        <v>3</v>
      </c>
      <c r="BN199" s="17">
        <v>8</v>
      </c>
      <c r="BO199" s="17">
        <v>1</v>
      </c>
      <c r="BP199" s="15">
        <v>0.7</v>
      </c>
      <c r="BQ199" s="15">
        <v>0.03</v>
      </c>
      <c r="BR199" s="15">
        <v>0.73</v>
      </c>
      <c r="BS199" s="15">
        <v>2.08</v>
      </c>
      <c r="BT199" s="15"/>
      <c r="BU199" s="15"/>
      <c r="BV199" s="15"/>
      <c r="BW199" s="15"/>
      <c r="BX199" s="17">
        <v>4</v>
      </c>
      <c r="BY199" s="15"/>
      <c r="BZ199" s="15"/>
      <c r="CA199" s="17">
        <v>441</v>
      </c>
      <c r="CB199" s="17">
        <v>193</v>
      </c>
      <c r="CC199" s="17">
        <v>455</v>
      </c>
      <c r="CD199" s="17">
        <v>218</v>
      </c>
      <c r="CE199" s="17">
        <v>368</v>
      </c>
      <c r="CF199" s="17">
        <v>188</v>
      </c>
      <c r="CG199" s="17">
        <v>445</v>
      </c>
      <c r="CH199" s="17">
        <v>200</v>
      </c>
      <c r="CI199" s="17">
        <v>0.63</v>
      </c>
      <c r="CJ199" s="17">
        <v>0</v>
      </c>
      <c r="CK199" s="17">
        <v>0.03</v>
      </c>
      <c r="CL199" s="17">
        <v>0.66</v>
      </c>
      <c r="CM199" s="17">
        <v>1.87</v>
      </c>
      <c r="CN199" s="17">
        <v>3.6</v>
      </c>
      <c r="CO199" s="17">
        <v>401</v>
      </c>
      <c r="CP199" s="17">
        <v>248</v>
      </c>
      <c r="CQ199" s="17">
        <v>715</v>
      </c>
      <c r="CR199" s="17">
        <v>295</v>
      </c>
      <c r="CS199" s="17">
        <v>318</v>
      </c>
      <c r="CT199" s="17">
        <v>132</v>
      </c>
      <c r="CU199" s="17">
        <v>474</v>
      </c>
      <c r="CV199" s="17">
        <v>166</v>
      </c>
      <c r="CW199" s="17">
        <v>0.9</v>
      </c>
      <c r="CX199" s="17">
        <v>0</v>
      </c>
      <c r="CY199" s="17">
        <v>7.2</v>
      </c>
      <c r="CZ199" s="15" t="str">
        <f t="shared" si="7"/>
        <v>Fábio Freitas Gouveia Carvalho</v>
      </c>
      <c r="DA199" s="15">
        <f>VLOOKUP(CZ199,[1]FINAL!$A$1:$AP$1000,MATCH("Element No.",[1]FINAL!$A$1:$AP$1,0),0)</f>
        <v>100</v>
      </c>
      <c r="DB199" s="15"/>
      <c r="DC199" s="15"/>
      <c r="DD199" s="15"/>
      <c r="DE199" s="15"/>
      <c r="DF199" s="15"/>
    </row>
    <row r="200" spans="1:110" ht="40.5" thickBot="1">
      <c r="A200" s="18" t="b">
        <v>1</v>
      </c>
      <c r="B200" s="18" t="b">
        <v>0</v>
      </c>
      <c r="C200" s="17">
        <v>100</v>
      </c>
      <c r="D200" s="17">
        <v>100</v>
      </c>
      <c r="E200" s="17">
        <v>56979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3</v>
      </c>
      <c r="L200" s="15">
        <v>-0.3</v>
      </c>
      <c r="M200" s="15">
        <v>-0.3</v>
      </c>
      <c r="N200" s="17">
        <v>0</v>
      </c>
      <c r="O200" s="15" t="s">
        <v>614</v>
      </c>
      <c r="P200" s="15">
        <v>0.2</v>
      </c>
      <c r="Q200" s="17">
        <f t="shared" si="6"/>
        <v>101</v>
      </c>
      <c r="R200" s="18" t="b">
        <v>0</v>
      </c>
      <c r="S200" s="15"/>
      <c r="T200" s="15" t="s">
        <v>4891</v>
      </c>
      <c r="U200" s="17">
        <v>50</v>
      </c>
      <c r="V200" s="15" t="s">
        <v>2405</v>
      </c>
      <c r="W200" s="15">
        <v>2.4</v>
      </c>
      <c r="X200" s="18" t="b">
        <v>0</v>
      </c>
      <c r="Y200" s="15" t="s">
        <v>250</v>
      </c>
      <c r="Z200" s="15">
        <v>0.3</v>
      </c>
      <c r="AA200" s="18" t="b">
        <v>0</v>
      </c>
      <c r="AB200" s="15"/>
      <c r="AC200" s="15" t="s">
        <v>519</v>
      </c>
      <c r="AD200" s="17">
        <v>5</v>
      </c>
      <c r="AE200" s="17">
        <v>94</v>
      </c>
      <c r="AF200" s="17">
        <v>76</v>
      </c>
      <c r="AG200" s="17">
        <v>101717</v>
      </c>
      <c r="AH200" s="17">
        <v>0</v>
      </c>
      <c r="AI200" s="17">
        <v>109214</v>
      </c>
      <c r="AJ200" s="17">
        <v>0</v>
      </c>
      <c r="AK200" s="15">
        <v>0</v>
      </c>
      <c r="AL200" s="15">
        <v>15.2</v>
      </c>
      <c r="AM200" s="15" t="s">
        <v>250</v>
      </c>
      <c r="AN200" s="15"/>
      <c r="AO200" s="17">
        <v>241</v>
      </c>
      <c r="AP200" s="68">
        <v>45853</v>
      </c>
      <c r="AQ200" s="68">
        <v>33041</v>
      </c>
      <c r="AR200" s="18" t="b">
        <v>0</v>
      </c>
      <c r="AS200" s="15" t="s">
        <v>2406</v>
      </c>
      <c r="AT200" s="17">
        <v>1911</v>
      </c>
      <c r="AU200" s="17">
        <v>1</v>
      </c>
      <c r="AV200" s="17">
        <v>3</v>
      </c>
      <c r="AW200" s="17">
        <v>6</v>
      </c>
      <c r="AX200" s="17">
        <v>28</v>
      </c>
      <c r="AY200" s="17">
        <v>0</v>
      </c>
      <c r="AZ200" s="17">
        <v>0</v>
      </c>
      <c r="BA200" s="17">
        <v>0</v>
      </c>
      <c r="BB200" s="17">
        <v>6</v>
      </c>
      <c r="BC200" s="17">
        <v>0</v>
      </c>
      <c r="BD200" s="17">
        <v>0</v>
      </c>
      <c r="BE200" s="17">
        <v>5</v>
      </c>
      <c r="BF200" s="17">
        <v>343</v>
      </c>
      <c r="BG200" s="15">
        <v>336.6</v>
      </c>
      <c r="BH200" s="15">
        <v>358.3</v>
      </c>
      <c r="BI200" s="15">
        <v>49</v>
      </c>
      <c r="BJ200" s="15">
        <v>74.400000000000006</v>
      </c>
      <c r="BK200" s="17">
        <v>58</v>
      </c>
      <c r="BL200" s="17">
        <v>98</v>
      </c>
      <c r="BM200" s="17">
        <v>27</v>
      </c>
      <c r="BN200" s="17">
        <v>183</v>
      </c>
      <c r="BO200" s="17">
        <v>22</v>
      </c>
      <c r="BP200" s="15">
        <v>0.33</v>
      </c>
      <c r="BQ200" s="15">
        <v>2.31</v>
      </c>
      <c r="BR200" s="15">
        <v>2.64</v>
      </c>
      <c r="BS200" s="15">
        <v>28.16</v>
      </c>
      <c r="BT200" s="15"/>
      <c r="BU200" s="15"/>
      <c r="BV200" s="15"/>
      <c r="BW200" s="15"/>
      <c r="BX200" s="15"/>
      <c r="BY200" s="15"/>
      <c r="BZ200" s="15"/>
      <c r="CA200" s="17">
        <v>220</v>
      </c>
      <c r="CB200" s="17">
        <v>90</v>
      </c>
      <c r="CC200" s="17">
        <v>110</v>
      </c>
      <c r="CD200" s="17">
        <v>77</v>
      </c>
      <c r="CE200" s="17">
        <v>347</v>
      </c>
      <c r="CF200" s="17">
        <v>179</v>
      </c>
      <c r="CG200" s="17">
        <v>220</v>
      </c>
      <c r="CH200" s="17">
        <v>107</v>
      </c>
      <c r="CI200" s="17">
        <v>0.02</v>
      </c>
      <c r="CJ200" s="17">
        <v>0</v>
      </c>
      <c r="CK200" s="17">
        <v>0.11</v>
      </c>
      <c r="CL200" s="17">
        <v>0.13</v>
      </c>
      <c r="CM200" s="17">
        <v>1.33</v>
      </c>
      <c r="CN200" s="17">
        <v>1.32</v>
      </c>
      <c r="CO200" s="17">
        <v>241</v>
      </c>
      <c r="CP200" s="17">
        <v>146</v>
      </c>
      <c r="CQ200" s="17">
        <v>384</v>
      </c>
      <c r="CR200" s="17">
        <v>173</v>
      </c>
      <c r="CS200" s="17">
        <v>296</v>
      </c>
      <c r="CT200" s="17">
        <v>123</v>
      </c>
      <c r="CU200" s="17">
        <v>329</v>
      </c>
      <c r="CV200" s="17">
        <v>112</v>
      </c>
      <c r="CW200" s="17">
        <v>1.04</v>
      </c>
      <c r="CX200" s="17">
        <v>0.28000000000000003</v>
      </c>
      <c r="CY200" s="17">
        <v>8.6199999999999992</v>
      </c>
      <c r="CZ200" s="15" t="str">
        <f t="shared" si="7"/>
        <v>Jordan Henderson</v>
      </c>
      <c r="DA200" s="15">
        <f>VLOOKUP(CZ200,[1]FINAL!$A$1:$AP$1000,MATCH("Element No.",[1]FINAL!$A$1:$AP$1,0),0)</f>
        <v>101</v>
      </c>
      <c r="DB200" s="15"/>
      <c r="DC200" s="15"/>
      <c r="DD200" s="15"/>
      <c r="DE200" s="15"/>
      <c r="DF200" s="15"/>
    </row>
    <row r="201" spans="1:110" ht="40.5" thickBot="1">
      <c r="A201" s="18" t="b">
        <v>1</v>
      </c>
      <c r="B201" s="18" t="b">
        <v>0</v>
      </c>
      <c r="C201" s="17">
        <v>100</v>
      </c>
      <c r="D201" s="17">
        <v>100</v>
      </c>
      <c r="E201" s="17">
        <v>204580</v>
      </c>
      <c r="F201" s="17">
        <v>0</v>
      </c>
      <c r="G201" s="17">
        <v>0</v>
      </c>
      <c r="H201" s="17">
        <v>-1</v>
      </c>
      <c r="I201" s="17">
        <v>1</v>
      </c>
      <c r="J201" s="17">
        <v>1</v>
      </c>
      <c r="K201" s="17">
        <v>3</v>
      </c>
      <c r="L201" s="15">
        <v>0.3</v>
      </c>
      <c r="M201" s="15">
        <v>0.3</v>
      </c>
      <c r="N201" s="17">
        <v>1</v>
      </c>
      <c r="O201" s="15" t="s">
        <v>637</v>
      </c>
      <c r="P201" s="15">
        <v>0.8</v>
      </c>
      <c r="Q201" s="17">
        <f t="shared" si="6"/>
        <v>98</v>
      </c>
      <c r="R201" s="18" t="b">
        <v>0</v>
      </c>
      <c r="S201" s="15"/>
      <c r="T201" s="15" t="s">
        <v>4797</v>
      </c>
      <c r="U201" s="17">
        <v>49</v>
      </c>
      <c r="V201" s="15" t="s">
        <v>638</v>
      </c>
      <c r="W201" s="15">
        <v>3</v>
      </c>
      <c r="X201" s="18" t="b">
        <v>0</v>
      </c>
      <c r="Y201" s="15" t="s">
        <v>300</v>
      </c>
      <c r="Z201" s="15">
        <v>0.1</v>
      </c>
      <c r="AA201" s="18" t="b">
        <v>0</v>
      </c>
      <c r="AB201" s="15"/>
      <c r="AC201" s="15" t="s">
        <v>519</v>
      </c>
      <c r="AD201" s="17">
        <v>5</v>
      </c>
      <c r="AE201" s="17">
        <v>94</v>
      </c>
      <c r="AF201" s="17">
        <v>74</v>
      </c>
      <c r="AG201" s="17">
        <v>67811</v>
      </c>
      <c r="AH201" s="17">
        <v>0</v>
      </c>
      <c r="AI201" s="17">
        <v>59682</v>
      </c>
      <c r="AJ201" s="17">
        <v>0</v>
      </c>
      <c r="AK201" s="15">
        <v>0.2</v>
      </c>
      <c r="AL201" s="15">
        <v>15.1</v>
      </c>
      <c r="AM201" s="15" t="s">
        <v>300</v>
      </c>
      <c r="AN201" s="15"/>
      <c r="AO201" s="17">
        <v>80</v>
      </c>
      <c r="AP201" s="68">
        <v>44107</v>
      </c>
      <c r="AQ201" s="68">
        <v>35925</v>
      </c>
      <c r="AR201" s="18" t="b">
        <v>0</v>
      </c>
      <c r="AS201" s="15" t="s">
        <v>2407</v>
      </c>
      <c r="AT201" s="17">
        <v>1434</v>
      </c>
      <c r="AU201" s="17">
        <v>1</v>
      </c>
      <c r="AV201" s="17">
        <v>4</v>
      </c>
      <c r="AW201" s="17">
        <v>5</v>
      </c>
      <c r="AX201" s="17">
        <v>21</v>
      </c>
      <c r="AY201" s="17">
        <v>0</v>
      </c>
      <c r="AZ201" s="17">
        <v>0</v>
      </c>
      <c r="BA201" s="17">
        <v>0</v>
      </c>
      <c r="BB201" s="17">
        <v>8</v>
      </c>
      <c r="BC201" s="17">
        <v>0</v>
      </c>
      <c r="BD201" s="17">
        <v>0</v>
      </c>
      <c r="BE201" s="17">
        <v>6</v>
      </c>
      <c r="BF201" s="17">
        <v>334</v>
      </c>
      <c r="BG201" s="15">
        <v>350.4</v>
      </c>
      <c r="BH201" s="15">
        <v>351.8</v>
      </c>
      <c r="BI201" s="15">
        <v>97</v>
      </c>
      <c r="BJ201" s="15">
        <v>79</v>
      </c>
      <c r="BK201" s="17">
        <v>71</v>
      </c>
      <c r="BL201" s="17">
        <v>85</v>
      </c>
      <c r="BM201" s="17">
        <v>27</v>
      </c>
      <c r="BN201" s="17">
        <v>183</v>
      </c>
      <c r="BO201" s="17">
        <v>15</v>
      </c>
      <c r="BP201" s="15">
        <v>0.82</v>
      </c>
      <c r="BQ201" s="15">
        <v>2.27</v>
      </c>
      <c r="BR201" s="15">
        <v>3.09</v>
      </c>
      <c r="BS201" s="15">
        <v>26.62</v>
      </c>
      <c r="BT201" s="17">
        <v>2</v>
      </c>
      <c r="BU201" s="15"/>
      <c r="BV201" s="15"/>
      <c r="BW201" s="15"/>
      <c r="BX201" s="15"/>
      <c r="BY201" s="15"/>
      <c r="BZ201" s="15"/>
      <c r="CA201" s="17">
        <v>209</v>
      </c>
      <c r="CB201" s="17">
        <v>82</v>
      </c>
      <c r="CC201" s="17">
        <v>114</v>
      </c>
      <c r="CD201" s="17">
        <v>80</v>
      </c>
      <c r="CE201" s="17">
        <v>290</v>
      </c>
      <c r="CF201" s="17">
        <v>154</v>
      </c>
      <c r="CG201" s="17">
        <v>208</v>
      </c>
      <c r="CH201" s="17">
        <v>98</v>
      </c>
      <c r="CI201" s="17">
        <v>0.05</v>
      </c>
      <c r="CJ201" s="17">
        <v>0</v>
      </c>
      <c r="CK201" s="17">
        <v>0.14000000000000001</v>
      </c>
      <c r="CL201" s="17">
        <v>0.19</v>
      </c>
      <c r="CM201" s="17">
        <v>1.67</v>
      </c>
      <c r="CN201" s="17">
        <v>1.32</v>
      </c>
      <c r="CO201" s="17">
        <v>298</v>
      </c>
      <c r="CP201" s="17">
        <v>185</v>
      </c>
      <c r="CQ201" s="17">
        <v>309</v>
      </c>
      <c r="CR201" s="17">
        <v>137</v>
      </c>
      <c r="CS201" s="17">
        <v>196</v>
      </c>
      <c r="CT201" s="17">
        <v>75</v>
      </c>
      <c r="CU201" s="17">
        <v>494</v>
      </c>
      <c r="CV201" s="17">
        <v>176</v>
      </c>
      <c r="CW201" s="17">
        <v>0.94</v>
      </c>
      <c r="CX201" s="17">
        <v>0.31</v>
      </c>
      <c r="CY201" s="17">
        <v>11.49</v>
      </c>
      <c r="CZ201" s="15" t="str">
        <f t="shared" si="7"/>
        <v>Vitaly Janelt</v>
      </c>
      <c r="DA201" s="15">
        <f>VLOOKUP(CZ201,[1]FINAL!$A$1:$AP$1000,MATCH("Element No.",[1]FINAL!$A$1:$AP$1,0),0)</f>
        <v>98</v>
      </c>
      <c r="DB201" s="15"/>
      <c r="DC201" s="15"/>
      <c r="DD201" s="15"/>
      <c r="DE201" s="15"/>
      <c r="DF201" s="15"/>
    </row>
    <row r="202" spans="1:110" ht="27.75" thickBot="1">
      <c r="A202" s="18" t="b">
        <v>1</v>
      </c>
      <c r="B202" s="18" t="b">
        <v>0</v>
      </c>
      <c r="C202" s="15"/>
      <c r="D202" s="15"/>
      <c r="E202" s="17">
        <v>207283</v>
      </c>
      <c r="F202" s="17">
        <v>0</v>
      </c>
      <c r="G202" s="17">
        <v>0</v>
      </c>
      <c r="H202" s="17">
        <v>-1</v>
      </c>
      <c r="I202" s="17">
        <v>1</v>
      </c>
      <c r="J202" s="17">
        <v>0</v>
      </c>
      <c r="K202" s="17">
        <v>3</v>
      </c>
      <c r="L202" s="15">
        <v>4.3</v>
      </c>
      <c r="M202" s="15">
        <v>3.7</v>
      </c>
      <c r="N202" s="17">
        <v>2</v>
      </c>
      <c r="O202" s="15" t="s">
        <v>639</v>
      </c>
      <c r="P202" s="15">
        <v>4.2</v>
      </c>
      <c r="Q202" s="17">
        <f t="shared" si="6"/>
        <v>97</v>
      </c>
      <c r="R202" s="18" t="b">
        <v>0</v>
      </c>
      <c r="S202" s="15"/>
      <c r="T202" s="15"/>
      <c r="U202" s="17">
        <v>49</v>
      </c>
      <c r="V202" s="15" t="s">
        <v>640</v>
      </c>
      <c r="W202" s="15">
        <v>2.7</v>
      </c>
      <c r="X202" s="18" t="b">
        <v>0</v>
      </c>
      <c r="Y202" s="15" t="s">
        <v>278</v>
      </c>
      <c r="Z202" s="15">
        <v>0.1</v>
      </c>
      <c r="AA202" s="18" t="b">
        <v>0</v>
      </c>
      <c r="AB202" s="15"/>
      <c r="AC202" s="15" t="s">
        <v>519</v>
      </c>
      <c r="AD202" s="17">
        <v>5</v>
      </c>
      <c r="AE202" s="17">
        <v>94</v>
      </c>
      <c r="AF202" s="17">
        <v>98</v>
      </c>
      <c r="AG202" s="17">
        <v>33274</v>
      </c>
      <c r="AH202" s="17">
        <v>0</v>
      </c>
      <c r="AI202" s="17">
        <v>27550</v>
      </c>
      <c r="AJ202" s="17">
        <v>0</v>
      </c>
      <c r="AK202" s="15">
        <v>0.9</v>
      </c>
      <c r="AL202" s="15">
        <v>20</v>
      </c>
      <c r="AM202" s="15" t="s">
        <v>278</v>
      </c>
      <c r="AN202" s="15"/>
      <c r="AO202" s="17">
        <v>58</v>
      </c>
      <c r="AP202" s="68">
        <v>43656</v>
      </c>
      <c r="AQ202" s="68">
        <v>35065</v>
      </c>
      <c r="AR202" s="18" t="b">
        <v>0</v>
      </c>
      <c r="AS202" s="15" t="s">
        <v>2408</v>
      </c>
      <c r="AT202" s="17">
        <v>2239</v>
      </c>
      <c r="AU202" s="17">
        <v>3</v>
      </c>
      <c r="AV202" s="17">
        <v>2</v>
      </c>
      <c r="AW202" s="17">
        <v>9</v>
      </c>
      <c r="AX202" s="17">
        <v>33</v>
      </c>
      <c r="AY202" s="17">
        <v>0</v>
      </c>
      <c r="AZ202" s="17">
        <v>0</v>
      </c>
      <c r="BA202" s="17">
        <v>0</v>
      </c>
      <c r="BB202" s="17">
        <v>3</v>
      </c>
      <c r="BC202" s="17">
        <v>0</v>
      </c>
      <c r="BD202" s="17">
        <v>0</v>
      </c>
      <c r="BE202" s="17">
        <v>1</v>
      </c>
      <c r="BF202" s="17">
        <v>465</v>
      </c>
      <c r="BG202" s="15">
        <v>435.6</v>
      </c>
      <c r="BH202" s="15">
        <v>632.70000000000005</v>
      </c>
      <c r="BI202" s="15">
        <v>201</v>
      </c>
      <c r="BJ202" s="15">
        <v>126.9</v>
      </c>
      <c r="BK202" s="17">
        <v>62</v>
      </c>
      <c r="BL202" s="17">
        <v>118</v>
      </c>
      <c r="BM202" s="17">
        <v>40</v>
      </c>
      <c r="BN202" s="17">
        <v>220</v>
      </c>
      <c r="BO202" s="17">
        <v>26</v>
      </c>
      <c r="BP202" s="15">
        <v>2.21</v>
      </c>
      <c r="BQ202" s="15">
        <v>6.06</v>
      </c>
      <c r="BR202" s="15">
        <v>8.27</v>
      </c>
      <c r="BS202" s="15">
        <v>35.72</v>
      </c>
      <c r="BT202" s="17">
        <v>1</v>
      </c>
      <c r="BU202" s="15"/>
      <c r="BV202" s="17">
        <v>2</v>
      </c>
      <c r="BW202" s="15"/>
      <c r="BX202" s="17">
        <v>5</v>
      </c>
      <c r="BY202" s="15"/>
      <c r="BZ202" s="15"/>
      <c r="CA202" s="17">
        <v>162</v>
      </c>
      <c r="CB202" s="17">
        <v>59</v>
      </c>
      <c r="CC202" s="17">
        <v>33</v>
      </c>
      <c r="CD202" s="17">
        <v>30</v>
      </c>
      <c r="CE202" s="17">
        <v>185</v>
      </c>
      <c r="CF202" s="17">
        <v>99</v>
      </c>
      <c r="CG202" s="17">
        <v>88</v>
      </c>
      <c r="CH202" s="17">
        <v>54</v>
      </c>
      <c r="CI202" s="17">
        <v>0.09</v>
      </c>
      <c r="CJ202" s="17">
        <v>0</v>
      </c>
      <c r="CK202" s="17">
        <v>0.24</v>
      </c>
      <c r="CL202" s="17">
        <v>0.33</v>
      </c>
      <c r="CM202" s="17">
        <v>1.44</v>
      </c>
      <c r="CN202" s="17">
        <v>1.33</v>
      </c>
      <c r="CO202" s="17">
        <v>301</v>
      </c>
      <c r="CP202" s="17">
        <v>187</v>
      </c>
      <c r="CQ202" s="17">
        <v>56</v>
      </c>
      <c r="CR202" s="17">
        <v>23</v>
      </c>
      <c r="CS202" s="17">
        <v>242</v>
      </c>
      <c r="CT202" s="17">
        <v>95</v>
      </c>
      <c r="CU202" s="17">
        <v>423</v>
      </c>
      <c r="CV202" s="17">
        <v>145</v>
      </c>
      <c r="CW202" s="17">
        <v>1.05</v>
      </c>
      <c r="CX202" s="17">
        <v>0.36</v>
      </c>
      <c r="CY202" s="17">
        <v>8.84</v>
      </c>
      <c r="CZ202" s="15" t="str">
        <f t="shared" si="7"/>
        <v>Mathias Jensen</v>
      </c>
      <c r="DA202" s="15">
        <f>VLOOKUP(CZ202,[1]FINAL!$A$1:$AP$1000,MATCH("Element No.",[1]FINAL!$A$1:$AP$1,0),0)</f>
        <v>97</v>
      </c>
      <c r="DB202" s="15"/>
      <c r="DC202" s="15"/>
      <c r="DD202" s="15"/>
      <c r="DE202" s="15"/>
      <c r="DF202" s="15"/>
    </row>
    <row r="203" spans="1:110" ht="78.75" thickBot="1">
      <c r="A203" s="18" t="b">
        <v>1</v>
      </c>
      <c r="B203" s="18" t="b">
        <v>0</v>
      </c>
      <c r="C203" s="17">
        <v>0</v>
      </c>
      <c r="D203" s="17">
        <v>0</v>
      </c>
      <c r="E203" s="17">
        <v>626464</v>
      </c>
      <c r="F203" s="17">
        <v>0</v>
      </c>
      <c r="G203" s="17">
        <v>0</v>
      </c>
      <c r="H203" s="17">
        <v>-1</v>
      </c>
      <c r="I203" s="17">
        <v>1</v>
      </c>
      <c r="J203" s="17">
        <v>0</v>
      </c>
      <c r="K203" s="17">
        <v>3</v>
      </c>
      <c r="L203" s="15">
        <v>0</v>
      </c>
      <c r="M203" s="15">
        <v>0</v>
      </c>
      <c r="N203" s="17">
        <v>0</v>
      </c>
      <c r="O203" s="15" t="s">
        <v>1761</v>
      </c>
      <c r="P203" s="15">
        <v>0</v>
      </c>
      <c r="Q203" s="17" t="e">
        <f t="shared" si="6"/>
        <v>#N/A</v>
      </c>
      <c r="R203" s="18" t="b">
        <v>0</v>
      </c>
      <c r="S203" s="15" t="s">
        <v>4027</v>
      </c>
      <c r="T203" s="15" t="s">
        <v>4554</v>
      </c>
      <c r="U203" s="17">
        <v>49</v>
      </c>
      <c r="V203" s="15" t="s">
        <v>1762</v>
      </c>
      <c r="W203" s="15">
        <v>0</v>
      </c>
      <c r="X203" s="18" t="b">
        <v>0</v>
      </c>
      <c r="Y203" s="15" t="s">
        <v>1763</v>
      </c>
      <c r="Z203" s="15">
        <v>0</v>
      </c>
      <c r="AA203" s="18" t="b">
        <v>0</v>
      </c>
      <c r="AB203" s="15"/>
      <c r="AC203" s="15" t="s">
        <v>3257</v>
      </c>
      <c r="AD203" s="17">
        <v>5</v>
      </c>
      <c r="AE203" s="17">
        <v>94</v>
      </c>
      <c r="AF203" s="17">
        <v>0</v>
      </c>
      <c r="AG203" s="17">
        <v>1544</v>
      </c>
      <c r="AH203" s="17">
        <v>0</v>
      </c>
      <c r="AI203" s="17">
        <v>2374</v>
      </c>
      <c r="AJ203" s="17">
        <v>0</v>
      </c>
      <c r="AK203" s="15">
        <v>0</v>
      </c>
      <c r="AL203" s="15">
        <v>0</v>
      </c>
      <c r="AM203" s="15" t="s">
        <v>384</v>
      </c>
      <c r="AN203" s="15"/>
      <c r="AO203" s="17">
        <v>30</v>
      </c>
      <c r="AP203" s="68">
        <v>45532</v>
      </c>
      <c r="AQ203" s="68">
        <v>38676</v>
      </c>
      <c r="AR203" s="18" t="b">
        <v>0</v>
      </c>
      <c r="AS203" s="15" t="s">
        <v>2409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5">
        <v>0</v>
      </c>
      <c r="BH203" s="15">
        <v>0</v>
      </c>
      <c r="BI203" s="15">
        <v>0</v>
      </c>
      <c r="BJ203" s="15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0</v>
      </c>
      <c r="BP203" s="15">
        <v>0</v>
      </c>
      <c r="BQ203" s="15">
        <v>0</v>
      </c>
      <c r="BR203" s="15">
        <v>0</v>
      </c>
      <c r="BS203" s="15">
        <v>0</v>
      </c>
      <c r="BT203" s="15"/>
      <c r="BU203" s="15"/>
      <c r="BV203" s="15"/>
      <c r="BW203" s="15"/>
      <c r="BX203" s="15"/>
      <c r="BY203" s="15"/>
      <c r="BZ203" s="15"/>
      <c r="CA203" s="17">
        <v>802</v>
      </c>
      <c r="CB203" s="17">
        <v>351</v>
      </c>
      <c r="CC203" s="17">
        <v>798</v>
      </c>
      <c r="CD203" s="17">
        <v>351</v>
      </c>
      <c r="CE203" s="17">
        <v>795</v>
      </c>
      <c r="CF203" s="17">
        <v>350</v>
      </c>
      <c r="CG203" s="17">
        <v>802</v>
      </c>
      <c r="CH203" s="17">
        <v>351</v>
      </c>
      <c r="CI203" s="17">
        <v>0</v>
      </c>
      <c r="CJ203" s="17">
        <v>0</v>
      </c>
      <c r="CK203" s="17">
        <v>0</v>
      </c>
      <c r="CL203" s="17">
        <v>0</v>
      </c>
      <c r="CM203" s="17">
        <v>0</v>
      </c>
      <c r="CN203" s="17">
        <v>0</v>
      </c>
      <c r="CO203" s="17">
        <v>339</v>
      </c>
      <c r="CP203" s="17">
        <v>211</v>
      </c>
      <c r="CQ203" s="17">
        <v>760</v>
      </c>
      <c r="CR203" s="17">
        <v>323</v>
      </c>
      <c r="CS203" s="17">
        <v>802</v>
      </c>
      <c r="CT203" s="17">
        <v>351</v>
      </c>
      <c r="CU203" s="17">
        <v>733</v>
      </c>
      <c r="CV203" s="17">
        <v>306</v>
      </c>
      <c r="CW203" s="17">
        <v>0</v>
      </c>
      <c r="CX203" s="17">
        <v>0</v>
      </c>
      <c r="CY203" s="17">
        <v>0</v>
      </c>
      <c r="CZ203" s="15" t="str">
        <f t="shared" si="7"/>
        <v>Gustavo Nunes Fernandes Gomes</v>
      </c>
      <c r="DA203" s="15" t="e">
        <f>VLOOKUP(CZ203,[1]FINAL!$A$1:$AP$1000,MATCH("Element No.",[1]FINAL!$A$1:$AP$1,0),0)</f>
        <v>#N/A</v>
      </c>
      <c r="DB203" s="15"/>
      <c r="DC203" s="15"/>
      <c r="DD203" s="15"/>
      <c r="DE203" s="15"/>
      <c r="DF203" s="15"/>
    </row>
    <row r="204" spans="1:110" ht="78.75" thickBot="1">
      <c r="A204" s="18" t="b">
        <v>1</v>
      </c>
      <c r="B204" s="18" t="b">
        <v>0</v>
      </c>
      <c r="C204" s="17">
        <v>0</v>
      </c>
      <c r="D204" s="17">
        <v>0</v>
      </c>
      <c r="E204" s="17">
        <v>428580</v>
      </c>
      <c r="F204" s="17">
        <v>0</v>
      </c>
      <c r="G204" s="17">
        <v>0</v>
      </c>
      <c r="H204" s="17">
        <v>-2</v>
      </c>
      <c r="I204" s="17">
        <v>2</v>
      </c>
      <c r="J204" s="17">
        <v>0</v>
      </c>
      <c r="K204" s="17">
        <v>3</v>
      </c>
      <c r="L204" s="15">
        <v>0</v>
      </c>
      <c r="M204" s="15">
        <v>0</v>
      </c>
      <c r="N204" s="17">
        <v>0</v>
      </c>
      <c r="O204" s="15" t="s">
        <v>647</v>
      </c>
      <c r="P204" s="15">
        <v>0</v>
      </c>
      <c r="Q204" s="17">
        <f t="shared" si="6"/>
        <v>104</v>
      </c>
      <c r="R204" s="18" t="b">
        <v>0</v>
      </c>
      <c r="S204" s="15" t="s">
        <v>4421</v>
      </c>
      <c r="T204" s="15" t="s">
        <v>4623</v>
      </c>
      <c r="U204" s="17">
        <v>48</v>
      </c>
      <c r="V204" s="15" t="s">
        <v>648</v>
      </c>
      <c r="W204" s="15">
        <v>2</v>
      </c>
      <c r="X204" s="18" t="b">
        <v>0</v>
      </c>
      <c r="Y204" s="15" t="s">
        <v>366</v>
      </c>
      <c r="Z204" s="15">
        <v>0</v>
      </c>
      <c r="AA204" s="18" t="b">
        <v>0</v>
      </c>
      <c r="AB204" s="15"/>
      <c r="AC204" s="15" t="s">
        <v>3257</v>
      </c>
      <c r="AD204" s="17">
        <v>5</v>
      </c>
      <c r="AE204" s="17">
        <v>94</v>
      </c>
      <c r="AF204" s="17">
        <v>12</v>
      </c>
      <c r="AG204" s="17">
        <v>5396</v>
      </c>
      <c r="AH204" s="17">
        <v>0</v>
      </c>
      <c r="AI204" s="17">
        <v>9001</v>
      </c>
      <c r="AJ204" s="17">
        <v>0</v>
      </c>
      <c r="AK204" s="15">
        <v>0</v>
      </c>
      <c r="AL204" s="15">
        <v>2.5</v>
      </c>
      <c r="AM204" s="15" t="s">
        <v>366</v>
      </c>
      <c r="AN204" s="15"/>
      <c r="AO204" s="17">
        <v>157</v>
      </c>
      <c r="AP204" s="68">
        <v>44397</v>
      </c>
      <c r="AQ204" s="68">
        <v>35796</v>
      </c>
      <c r="AR204" s="18" t="b">
        <v>0</v>
      </c>
      <c r="AS204" s="15" t="s">
        <v>2410</v>
      </c>
      <c r="AT204" s="17">
        <v>88</v>
      </c>
      <c r="AU204" s="17">
        <v>0</v>
      </c>
      <c r="AV204" s="17">
        <v>2</v>
      </c>
      <c r="AW204" s="17">
        <v>0</v>
      </c>
      <c r="AX204" s="17">
        <v>2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41</v>
      </c>
      <c r="BG204" s="15">
        <v>28.4</v>
      </c>
      <c r="BH204" s="15">
        <v>13.6</v>
      </c>
      <c r="BI204" s="15">
        <v>4</v>
      </c>
      <c r="BJ204" s="15">
        <v>4.5999999999999996</v>
      </c>
      <c r="BK204" s="17">
        <v>3</v>
      </c>
      <c r="BL204" s="17">
        <v>5</v>
      </c>
      <c r="BM204" s="17">
        <v>2</v>
      </c>
      <c r="BN204" s="17">
        <v>10</v>
      </c>
      <c r="BO204" s="17">
        <v>0</v>
      </c>
      <c r="BP204" s="15">
        <v>0</v>
      </c>
      <c r="BQ204" s="15">
        <v>0.36</v>
      </c>
      <c r="BR204" s="15">
        <v>0.36</v>
      </c>
      <c r="BS204" s="15">
        <v>2.02</v>
      </c>
      <c r="BT204" s="15"/>
      <c r="BU204" s="15"/>
      <c r="BV204" s="15"/>
      <c r="BW204" s="15"/>
      <c r="BX204" s="15"/>
      <c r="BY204" s="15"/>
      <c r="BZ204" s="15"/>
      <c r="CA204" s="17">
        <v>454</v>
      </c>
      <c r="CB204" s="17">
        <v>202</v>
      </c>
      <c r="CC204" s="17">
        <v>427</v>
      </c>
      <c r="CD204" s="17">
        <v>209</v>
      </c>
      <c r="CE204" s="17">
        <v>448</v>
      </c>
      <c r="CF204" s="17">
        <v>219</v>
      </c>
      <c r="CG204" s="17">
        <v>468</v>
      </c>
      <c r="CH204" s="17">
        <v>208</v>
      </c>
      <c r="CI204" s="17">
        <v>0</v>
      </c>
      <c r="CJ204" s="17">
        <v>0</v>
      </c>
      <c r="CK204" s="17">
        <v>0.37</v>
      </c>
      <c r="CL204" s="17">
        <v>0.37</v>
      </c>
      <c r="CM204" s="17">
        <v>2.0699999999999998</v>
      </c>
      <c r="CN204" s="17">
        <v>2.0499999999999998</v>
      </c>
      <c r="CO204" s="17">
        <v>360</v>
      </c>
      <c r="CP204" s="17">
        <v>223</v>
      </c>
      <c r="CQ204" s="17">
        <v>732</v>
      </c>
      <c r="CR204" s="17">
        <v>304</v>
      </c>
      <c r="CS204" s="17">
        <v>351</v>
      </c>
      <c r="CT204" s="17">
        <v>150</v>
      </c>
      <c r="CU204" s="17">
        <v>615</v>
      </c>
      <c r="CV204" s="17">
        <v>234</v>
      </c>
      <c r="CW204" s="17">
        <v>0</v>
      </c>
      <c r="CX204" s="17">
        <v>0</v>
      </c>
      <c r="CY204" s="17">
        <v>10.23</v>
      </c>
      <c r="CZ204" s="15" t="str">
        <f t="shared" si="7"/>
        <v>Frank Onyeka</v>
      </c>
      <c r="DA204" s="15">
        <f>VLOOKUP(CZ204,[1]FINAL!$A$1:$AP$1000,MATCH("Element No.",[1]FINAL!$A$1:$AP$1,0),0)</f>
        <v>104</v>
      </c>
      <c r="DB204" s="15"/>
      <c r="DC204" s="15"/>
      <c r="DD204" s="15"/>
      <c r="DE204" s="15"/>
      <c r="DF204" s="15"/>
    </row>
    <row r="205" spans="1:110" ht="40.5" thickBot="1">
      <c r="A205" s="18" t="b">
        <v>1</v>
      </c>
      <c r="B205" s="18" t="b">
        <v>0</v>
      </c>
      <c r="C205" s="17">
        <v>100</v>
      </c>
      <c r="D205" s="17">
        <v>100</v>
      </c>
      <c r="E205" s="17">
        <v>508395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3</v>
      </c>
      <c r="L205" s="15">
        <v>3.7</v>
      </c>
      <c r="M205" s="15">
        <v>2.9</v>
      </c>
      <c r="N205" s="17">
        <v>0</v>
      </c>
      <c r="O205" s="15" t="s">
        <v>1493</v>
      </c>
      <c r="P205" s="15">
        <v>3.4</v>
      </c>
      <c r="Q205" s="17">
        <f t="shared" si="6"/>
        <v>102</v>
      </c>
      <c r="R205" s="18" t="b">
        <v>0</v>
      </c>
      <c r="S205" s="15"/>
      <c r="T205" s="15" t="s">
        <v>4095</v>
      </c>
      <c r="U205" s="17">
        <v>50</v>
      </c>
      <c r="V205" s="15" t="s">
        <v>1122</v>
      </c>
      <c r="W205" s="15">
        <v>2.8</v>
      </c>
      <c r="X205" s="18" t="b">
        <v>0</v>
      </c>
      <c r="Y205" s="15" t="s">
        <v>1413</v>
      </c>
      <c r="Z205" s="15">
        <v>0.1</v>
      </c>
      <c r="AA205" s="18" t="b">
        <v>0</v>
      </c>
      <c r="AB205" s="15"/>
      <c r="AC205" s="15" t="s">
        <v>519</v>
      </c>
      <c r="AD205" s="17">
        <v>5</v>
      </c>
      <c r="AE205" s="17">
        <v>94</v>
      </c>
      <c r="AF205" s="17">
        <v>104</v>
      </c>
      <c r="AG205" s="17">
        <v>27701</v>
      </c>
      <c r="AH205" s="17">
        <v>0</v>
      </c>
      <c r="AI205" s="17">
        <v>24796</v>
      </c>
      <c r="AJ205" s="17">
        <v>0</v>
      </c>
      <c r="AK205" s="15">
        <v>0.7</v>
      </c>
      <c r="AL205" s="15">
        <v>20.8</v>
      </c>
      <c r="AM205" s="15" t="s">
        <v>1413</v>
      </c>
      <c r="AN205" s="15"/>
      <c r="AO205" s="17">
        <v>225</v>
      </c>
      <c r="AP205" s="68">
        <v>44862</v>
      </c>
      <c r="AQ205" s="68">
        <v>38047</v>
      </c>
      <c r="AR205" s="18" t="b">
        <v>0</v>
      </c>
      <c r="AS205" s="15" t="s">
        <v>2411</v>
      </c>
      <c r="AT205" s="17">
        <v>2652</v>
      </c>
      <c r="AU205" s="17">
        <v>1</v>
      </c>
      <c r="AV205" s="17">
        <v>3</v>
      </c>
      <c r="AW205" s="17">
        <v>8</v>
      </c>
      <c r="AX205" s="17">
        <v>42</v>
      </c>
      <c r="AY205" s="17">
        <v>0</v>
      </c>
      <c r="AZ205" s="17">
        <v>0</v>
      </c>
      <c r="BA205" s="17">
        <v>0</v>
      </c>
      <c r="BB205" s="17">
        <v>7</v>
      </c>
      <c r="BC205" s="17">
        <v>0</v>
      </c>
      <c r="BD205" s="17">
        <v>0</v>
      </c>
      <c r="BE205" s="17">
        <v>1</v>
      </c>
      <c r="BF205" s="17">
        <v>448</v>
      </c>
      <c r="BG205" s="15">
        <v>445</v>
      </c>
      <c r="BH205" s="15">
        <v>273</v>
      </c>
      <c r="BI205" s="15">
        <v>117</v>
      </c>
      <c r="BJ205" s="15">
        <v>83.4</v>
      </c>
      <c r="BK205" s="17">
        <v>83</v>
      </c>
      <c r="BL205" s="17">
        <v>186</v>
      </c>
      <c r="BM205" s="17">
        <v>69</v>
      </c>
      <c r="BN205" s="17">
        <v>338</v>
      </c>
      <c r="BO205" s="17">
        <v>30</v>
      </c>
      <c r="BP205" s="15">
        <v>1.22</v>
      </c>
      <c r="BQ205" s="15">
        <v>1.39</v>
      </c>
      <c r="BR205" s="15">
        <v>2.61</v>
      </c>
      <c r="BS205" s="15">
        <v>40.31</v>
      </c>
      <c r="BT205" s="15"/>
      <c r="BU205" s="15"/>
      <c r="BV205" s="15"/>
      <c r="BW205" s="15"/>
      <c r="BX205" s="15"/>
      <c r="BY205" s="15"/>
      <c r="BZ205" s="15"/>
      <c r="CA205" s="17">
        <v>154</v>
      </c>
      <c r="CB205" s="17">
        <v>54</v>
      </c>
      <c r="CC205" s="17">
        <v>158</v>
      </c>
      <c r="CD205" s="17">
        <v>104</v>
      </c>
      <c r="CE205" s="17">
        <v>268</v>
      </c>
      <c r="CF205" s="17">
        <v>145</v>
      </c>
      <c r="CG205" s="17">
        <v>195</v>
      </c>
      <c r="CH205" s="17">
        <v>93</v>
      </c>
      <c r="CI205" s="17">
        <v>0.04</v>
      </c>
      <c r="CJ205" s="17">
        <v>0</v>
      </c>
      <c r="CK205" s="17">
        <v>0.05</v>
      </c>
      <c r="CL205" s="17">
        <v>0.09</v>
      </c>
      <c r="CM205" s="17">
        <v>1.37</v>
      </c>
      <c r="CN205" s="17">
        <v>1.43</v>
      </c>
      <c r="CO205" s="17">
        <v>272</v>
      </c>
      <c r="CP205" s="17">
        <v>166</v>
      </c>
      <c r="CQ205" s="17">
        <v>96</v>
      </c>
      <c r="CR205" s="17">
        <v>42</v>
      </c>
      <c r="CS205" s="17">
        <v>225</v>
      </c>
      <c r="CT205" s="17">
        <v>87</v>
      </c>
      <c r="CU205" s="17">
        <v>476</v>
      </c>
      <c r="CV205" s="17">
        <v>167</v>
      </c>
      <c r="CW205" s="17">
        <v>1.02</v>
      </c>
      <c r="CX205" s="17">
        <v>0.27</v>
      </c>
      <c r="CY205" s="17">
        <v>11.47</v>
      </c>
      <c r="CZ205" s="15" t="str">
        <f t="shared" si="7"/>
        <v>Yehor Yarmoliuk</v>
      </c>
      <c r="DA205" s="15">
        <f>VLOOKUP(CZ205,[1]FINAL!$A$1:$AP$1000,MATCH("Element No.",[1]FINAL!$A$1:$AP$1,0),0)</f>
        <v>102</v>
      </c>
      <c r="DB205" s="15"/>
      <c r="DC205" s="15"/>
      <c r="DD205" s="15"/>
      <c r="DE205" s="15"/>
      <c r="DF205" s="15"/>
    </row>
    <row r="206" spans="1:110" ht="27.75" thickBot="1">
      <c r="A206" s="18" t="b">
        <v>1</v>
      </c>
      <c r="B206" s="18" t="b">
        <v>0</v>
      </c>
      <c r="C206" s="15"/>
      <c r="D206" s="15"/>
      <c r="E206" s="17">
        <v>606689</v>
      </c>
      <c r="F206" s="17">
        <v>0</v>
      </c>
      <c r="G206" s="17">
        <v>0</v>
      </c>
      <c r="H206" s="17">
        <v>-1</v>
      </c>
      <c r="I206" s="17">
        <v>1</v>
      </c>
      <c r="J206" s="17">
        <v>0</v>
      </c>
      <c r="K206" s="17">
        <v>3</v>
      </c>
      <c r="L206" s="15">
        <v>-0.5</v>
      </c>
      <c r="M206" s="15">
        <v>-0.5</v>
      </c>
      <c r="N206" s="17">
        <v>0</v>
      </c>
      <c r="O206" s="15" t="s">
        <v>2412</v>
      </c>
      <c r="P206" s="15">
        <v>0</v>
      </c>
      <c r="Q206" s="17" t="e">
        <f t="shared" si="6"/>
        <v>#N/A</v>
      </c>
      <c r="R206" s="18" t="b">
        <v>0</v>
      </c>
      <c r="S206" s="15"/>
      <c r="T206" s="15"/>
      <c r="U206" s="17">
        <v>44</v>
      </c>
      <c r="V206" s="15" t="s">
        <v>2413</v>
      </c>
      <c r="W206" s="15">
        <v>1</v>
      </c>
      <c r="X206" s="18" t="b">
        <v>0</v>
      </c>
      <c r="Y206" s="15" t="s">
        <v>2414</v>
      </c>
      <c r="Z206" s="15">
        <v>0.1</v>
      </c>
      <c r="AA206" s="18" t="b">
        <v>0</v>
      </c>
      <c r="AB206" s="15"/>
      <c r="AC206" s="15" t="s">
        <v>519</v>
      </c>
      <c r="AD206" s="17">
        <v>5</v>
      </c>
      <c r="AE206" s="17">
        <v>94</v>
      </c>
      <c r="AF206" s="17">
        <v>4</v>
      </c>
      <c r="AG206" s="17">
        <v>17789</v>
      </c>
      <c r="AH206" s="17">
        <v>0</v>
      </c>
      <c r="AI206" s="17">
        <v>20856</v>
      </c>
      <c r="AJ206" s="17">
        <v>0</v>
      </c>
      <c r="AK206" s="15">
        <v>0</v>
      </c>
      <c r="AL206" s="15">
        <v>0.9</v>
      </c>
      <c r="AM206" s="15" t="s">
        <v>2414</v>
      </c>
      <c r="AN206" s="15"/>
      <c r="AO206" s="17">
        <v>241</v>
      </c>
      <c r="AP206" s="68">
        <v>45839</v>
      </c>
      <c r="AQ206" s="68">
        <v>39051</v>
      </c>
      <c r="AR206" s="18" t="b">
        <v>0</v>
      </c>
      <c r="AS206" s="15" t="s">
        <v>2415</v>
      </c>
      <c r="AT206" s="17">
        <v>38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19</v>
      </c>
      <c r="BG206" s="15">
        <v>8.4</v>
      </c>
      <c r="BH206" s="15">
        <v>11.5</v>
      </c>
      <c r="BI206" s="15">
        <v>21</v>
      </c>
      <c r="BJ206" s="15">
        <v>4.2</v>
      </c>
      <c r="BK206" s="17">
        <v>0</v>
      </c>
      <c r="BL206" s="17">
        <v>5</v>
      </c>
      <c r="BM206" s="17">
        <v>0</v>
      </c>
      <c r="BN206" s="17">
        <v>5</v>
      </c>
      <c r="BO206" s="17">
        <v>0</v>
      </c>
      <c r="BP206" s="15">
        <v>0.09</v>
      </c>
      <c r="BQ206" s="15">
        <v>0.01</v>
      </c>
      <c r="BR206" s="15">
        <v>0.1</v>
      </c>
      <c r="BS206" s="15">
        <v>0.39</v>
      </c>
      <c r="BT206" s="15"/>
      <c r="BU206" s="15"/>
      <c r="BV206" s="15"/>
      <c r="BW206" s="15"/>
      <c r="BX206" s="15"/>
      <c r="BY206" s="15"/>
      <c r="BZ206" s="15"/>
      <c r="CA206" s="17">
        <v>484</v>
      </c>
      <c r="CB206" s="17">
        <v>216</v>
      </c>
      <c r="CC206" s="17">
        <v>433</v>
      </c>
      <c r="CD206" s="17">
        <v>213</v>
      </c>
      <c r="CE206" s="17">
        <v>401</v>
      </c>
      <c r="CF206" s="17">
        <v>200</v>
      </c>
      <c r="CG206" s="17">
        <v>470</v>
      </c>
      <c r="CH206" s="17">
        <v>209</v>
      </c>
      <c r="CI206" s="17">
        <v>0.21</v>
      </c>
      <c r="CJ206" s="17">
        <v>0</v>
      </c>
      <c r="CK206" s="17">
        <v>0.02</v>
      </c>
      <c r="CL206" s="17">
        <v>0.23</v>
      </c>
      <c r="CM206" s="17">
        <v>0.92</v>
      </c>
      <c r="CN206" s="17">
        <v>0</v>
      </c>
      <c r="CO206" s="17">
        <v>580</v>
      </c>
      <c r="CP206" s="17">
        <v>350</v>
      </c>
      <c r="CQ206" s="17">
        <v>619</v>
      </c>
      <c r="CR206" s="17">
        <v>219</v>
      </c>
      <c r="CS206" s="17">
        <v>489</v>
      </c>
      <c r="CT206" s="17">
        <v>217</v>
      </c>
      <c r="CU206" s="17">
        <v>480</v>
      </c>
      <c r="CV206" s="17">
        <v>170</v>
      </c>
      <c r="CW206" s="17">
        <v>0</v>
      </c>
      <c r="CX206" s="17">
        <v>0</v>
      </c>
      <c r="CY206" s="17">
        <v>11.84</v>
      </c>
      <c r="CZ206" s="15" t="str">
        <f t="shared" si="7"/>
        <v>Romelle Donovan</v>
      </c>
      <c r="DA206" s="15" t="e">
        <f>VLOOKUP(CZ206,[1]FINAL!$A$1:$AP$1000,MATCH("Element No.",[1]FINAL!$A$1:$AP$1,0),0)</f>
        <v>#N/A</v>
      </c>
      <c r="DB206" s="15"/>
      <c r="DC206" s="15"/>
      <c r="DD206" s="15"/>
      <c r="DE206" s="15"/>
      <c r="DF206" s="15"/>
    </row>
    <row r="207" spans="1:110" ht="78.75" thickBot="1">
      <c r="A207" s="18" t="b">
        <v>1</v>
      </c>
      <c r="B207" s="18" t="b">
        <v>0</v>
      </c>
      <c r="C207" s="17">
        <v>0</v>
      </c>
      <c r="D207" s="17">
        <v>0</v>
      </c>
      <c r="E207" s="17">
        <v>628204</v>
      </c>
      <c r="F207" s="17">
        <v>0</v>
      </c>
      <c r="G207" s="17">
        <v>0</v>
      </c>
      <c r="H207" s="17">
        <v>-2</v>
      </c>
      <c r="I207" s="17">
        <v>2</v>
      </c>
      <c r="J207" s="17">
        <v>0</v>
      </c>
      <c r="K207" s="17">
        <v>3</v>
      </c>
      <c r="L207" s="15">
        <v>0</v>
      </c>
      <c r="M207" s="15">
        <v>0</v>
      </c>
      <c r="N207" s="17">
        <v>0</v>
      </c>
      <c r="O207" s="15" t="s">
        <v>1489</v>
      </c>
      <c r="P207" s="15">
        <v>0</v>
      </c>
      <c r="Q207" s="17" t="e">
        <f t="shared" si="6"/>
        <v>#N/A</v>
      </c>
      <c r="R207" s="18" t="b">
        <v>0</v>
      </c>
      <c r="S207" s="15" t="s">
        <v>4465</v>
      </c>
      <c r="T207" s="15" t="s">
        <v>4466</v>
      </c>
      <c r="U207" s="17">
        <v>43</v>
      </c>
      <c r="V207" s="15" t="s">
        <v>1472</v>
      </c>
      <c r="W207" s="15">
        <v>0</v>
      </c>
      <c r="X207" s="18" t="b">
        <v>0</v>
      </c>
      <c r="Y207" s="15" t="s">
        <v>1473</v>
      </c>
      <c r="Z207" s="15">
        <v>0.1</v>
      </c>
      <c r="AA207" s="18" t="b">
        <v>0</v>
      </c>
      <c r="AB207" s="15"/>
      <c r="AC207" s="15" t="s">
        <v>3257</v>
      </c>
      <c r="AD207" s="17">
        <v>5</v>
      </c>
      <c r="AE207" s="17">
        <v>94</v>
      </c>
      <c r="AF207" s="17">
        <v>0</v>
      </c>
      <c r="AG207" s="17">
        <v>38108</v>
      </c>
      <c r="AH207" s="17">
        <v>0</v>
      </c>
      <c r="AI207" s="17">
        <v>46431</v>
      </c>
      <c r="AJ207" s="17">
        <v>0</v>
      </c>
      <c r="AK207" s="15">
        <v>0</v>
      </c>
      <c r="AL207" s="15">
        <v>0</v>
      </c>
      <c r="AM207" s="15" t="s">
        <v>1473</v>
      </c>
      <c r="AN207" s="15"/>
      <c r="AO207" s="17">
        <v>219</v>
      </c>
      <c r="AP207" s="68">
        <v>45302</v>
      </c>
      <c r="AQ207" s="68">
        <v>38727</v>
      </c>
      <c r="AR207" s="18" t="b">
        <v>0</v>
      </c>
      <c r="AS207" s="15" t="s">
        <v>2416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5">
        <v>0</v>
      </c>
      <c r="BH207" s="15">
        <v>0</v>
      </c>
      <c r="BI207" s="15">
        <v>0</v>
      </c>
      <c r="BJ207" s="15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0</v>
      </c>
      <c r="BP207" s="15">
        <v>0</v>
      </c>
      <c r="BQ207" s="15">
        <v>0</v>
      </c>
      <c r="BR207" s="15">
        <v>0</v>
      </c>
      <c r="BS207" s="15">
        <v>0</v>
      </c>
      <c r="BT207" s="15"/>
      <c r="BU207" s="15"/>
      <c r="BV207" s="15"/>
      <c r="BW207" s="15"/>
      <c r="BX207" s="15"/>
      <c r="BY207" s="15"/>
      <c r="BZ207" s="15"/>
      <c r="CA207" s="17">
        <v>671</v>
      </c>
      <c r="CB207" s="17">
        <v>253</v>
      </c>
      <c r="CC207" s="17">
        <v>667</v>
      </c>
      <c r="CD207" s="17">
        <v>257</v>
      </c>
      <c r="CE207" s="17">
        <v>644</v>
      </c>
      <c r="CF207" s="17">
        <v>247</v>
      </c>
      <c r="CG207" s="17">
        <v>673</v>
      </c>
      <c r="CH207" s="17">
        <v>255</v>
      </c>
      <c r="CI207" s="17">
        <v>0</v>
      </c>
      <c r="CJ207" s="17">
        <v>0</v>
      </c>
      <c r="CK207" s="17">
        <v>0</v>
      </c>
      <c r="CL207" s="17">
        <v>0</v>
      </c>
      <c r="CM207" s="17">
        <v>0</v>
      </c>
      <c r="CN207" s="17">
        <v>0</v>
      </c>
      <c r="CO207" s="17">
        <v>630</v>
      </c>
      <c r="CP207" s="17">
        <v>376</v>
      </c>
      <c r="CQ207" s="17">
        <v>586</v>
      </c>
      <c r="CR207" s="17">
        <v>203</v>
      </c>
      <c r="CS207" s="17">
        <v>681</v>
      </c>
      <c r="CT207" s="17">
        <v>262</v>
      </c>
      <c r="CU207" s="17">
        <v>446</v>
      </c>
      <c r="CV207" s="17">
        <v>154</v>
      </c>
      <c r="CW207" s="17">
        <v>0</v>
      </c>
      <c r="CX207" s="17">
        <v>0</v>
      </c>
      <c r="CY207" s="17">
        <v>0</v>
      </c>
      <c r="CZ207" s="15" t="str">
        <f t="shared" si="7"/>
        <v>Yunus Emre Konak</v>
      </c>
      <c r="DA207" s="15" t="e">
        <f>VLOOKUP(CZ207,[1]FINAL!$A$1:$AP$1000,MATCH("Element No.",[1]FINAL!$A$1:$AP$1,0),0)</f>
        <v>#N/A</v>
      </c>
      <c r="DB207" s="15"/>
      <c r="DC207" s="15"/>
      <c r="DD207" s="15"/>
      <c r="DE207" s="15"/>
      <c r="DF207" s="15"/>
    </row>
    <row r="208" spans="1:110" ht="66" thickBot="1">
      <c r="A208" s="18" t="b">
        <v>1</v>
      </c>
      <c r="B208" s="18" t="b">
        <v>0</v>
      </c>
      <c r="C208" s="17">
        <v>0</v>
      </c>
      <c r="D208" s="17">
        <v>0</v>
      </c>
      <c r="E208" s="17">
        <v>220695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3</v>
      </c>
      <c r="L208" s="15">
        <v>0</v>
      </c>
      <c r="M208" s="15">
        <v>0</v>
      </c>
      <c r="N208" s="17">
        <v>0</v>
      </c>
      <c r="O208" s="15" t="s">
        <v>1864</v>
      </c>
      <c r="P208" s="15">
        <v>0</v>
      </c>
      <c r="Q208" s="17" t="e">
        <f t="shared" si="6"/>
        <v>#N/A</v>
      </c>
      <c r="R208" s="18" t="b">
        <v>0</v>
      </c>
      <c r="S208" s="15" t="s">
        <v>4555</v>
      </c>
      <c r="T208" s="15" t="s">
        <v>4556</v>
      </c>
      <c r="U208" s="17">
        <v>45</v>
      </c>
      <c r="V208" s="15" t="s">
        <v>1865</v>
      </c>
      <c r="W208" s="15">
        <v>0</v>
      </c>
      <c r="X208" s="18" t="b">
        <v>0</v>
      </c>
      <c r="Y208" s="15" t="s">
        <v>1866</v>
      </c>
      <c r="Z208" s="15">
        <v>0</v>
      </c>
      <c r="AA208" s="18" t="b">
        <v>0</v>
      </c>
      <c r="AB208" s="15"/>
      <c r="AC208" s="15" t="s">
        <v>3257</v>
      </c>
      <c r="AD208" s="17">
        <v>5</v>
      </c>
      <c r="AE208" s="17">
        <v>94</v>
      </c>
      <c r="AF208" s="17">
        <v>0</v>
      </c>
      <c r="AG208" s="17">
        <v>4038</v>
      </c>
      <c r="AH208" s="17">
        <v>0</v>
      </c>
      <c r="AI208" s="17">
        <v>5660</v>
      </c>
      <c r="AJ208" s="17">
        <v>0</v>
      </c>
      <c r="AK208" s="15">
        <v>0</v>
      </c>
      <c r="AL208" s="15">
        <v>0</v>
      </c>
      <c r="AM208" s="15" t="s">
        <v>1866</v>
      </c>
      <c r="AN208" s="15"/>
      <c r="AO208" s="17">
        <v>241</v>
      </c>
      <c r="AP208" s="68">
        <v>44044</v>
      </c>
      <c r="AQ208" s="68">
        <v>37019</v>
      </c>
      <c r="AR208" s="18" t="b">
        <v>0</v>
      </c>
      <c r="AS208" s="15" t="s">
        <v>2417</v>
      </c>
      <c r="AT208" s="17">
        <v>0</v>
      </c>
      <c r="AU208" s="17">
        <v>0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5">
        <v>0</v>
      </c>
      <c r="BH208" s="15">
        <v>0</v>
      </c>
      <c r="BI208" s="15">
        <v>0</v>
      </c>
      <c r="BJ208" s="15">
        <v>0</v>
      </c>
      <c r="BK208" s="17">
        <v>0</v>
      </c>
      <c r="BL208" s="17">
        <v>0</v>
      </c>
      <c r="BM208" s="17">
        <v>0</v>
      </c>
      <c r="BN208" s="17">
        <v>0</v>
      </c>
      <c r="BO208" s="17">
        <v>0</v>
      </c>
      <c r="BP208" s="15">
        <v>0</v>
      </c>
      <c r="BQ208" s="15">
        <v>0</v>
      </c>
      <c r="BR208" s="15">
        <v>0</v>
      </c>
      <c r="BS208" s="15">
        <v>0</v>
      </c>
      <c r="BT208" s="15"/>
      <c r="BU208" s="15"/>
      <c r="BV208" s="15"/>
      <c r="BW208" s="15"/>
      <c r="BX208" s="15"/>
      <c r="BY208" s="15"/>
      <c r="BZ208" s="15"/>
      <c r="CA208" s="17">
        <v>705</v>
      </c>
      <c r="CB208" s="17">
        <v>272</v>
      </c>
      <c r="CC208" s="17">
        <v>700</v>
      </c>
      <c r="CD208" s="17">
        <v>274</v>
      </c>
      <c r="CE208" s="17">
        <v>681</v>
      </c>
      <c r="CF208" s="17">
        <v>267</v>
      </c>
      <c r="CG208" s="17">
        <v>707</v>
      </c>
      <c r="CH208" s="17">
        <v>274</v>
      </c>
      <c r="CI208" s="17">
        <v>0</v>
      </c>
      <c r="CJ208" s="17">
        <v>0</v>
      </c>
      <c r="CK208" s="17">
        <v>0</v>
      </c>
      <c r="CL208" s="17">
        <v>0</v>
      </c>
      <c r="CM208" s="17">
        <v>0</v>
      </c>
      <c r="CN208" s="17">
        <v>0</v>
      </c>
      <c r="CO208" s="17">
        <v>423</v>
      </c>
      <c r="CP208" s="17">
        <v>253</v>
      </c>
      <c r="CQ208" s="17">
        <v>630</v>
      </c>
      <c r="CR208" s="17">
        <v>224</v>
      </c>
      <c r="CS208" s="17">
        <v>711</v>
      </c>
      <c r="CT208" s="17">
        <v>277</v>
      </c>
      <c r="CU208" s="17">
        <v>693</v>
      </c>
      <c r="CV208" s="17">
        <v>278</v>
      </c>
      <c r="CW208" s="17">
        <v>0</v>
      </c>
      <c r="CX208" s="17">
        <v>0</v>
      </c>
      <c r="CY208" s="17">
        <v>0</v>
      </c>
      <c r="CZ208" s="15" t="str">
        <f t="shared" si="7"/>
        <v>Paris Maghoma</v>
      </c>
      <c r="DA208" s="15" t="e">
        <f>VLOOKUP(CZ208,[1]FINAL!$A$1:$AP$1000,MATCH("Element No.",[1]FINAL!$A$1:$AP$1,0),0)</f>
        <v>#N/A</v>
      </c>
      <c r="DB208" s="15"/>
      <c r="DC208" s="15"/>
      <c r="DD208" s="15"/>
      <c r="DE208" s="15"/>
      <c r="DF208" s="15"/>
    </row>
    <row r="209" spans="1:110" ht="66" thickBot="1">
      <c r="A209" s="18" t="b">
        <v>1</v>
      </c>
      <c r="B209" s="18" t="b">
        <v>0</v>
      </c>
      <c r="C209" s="17">
        <v>0</v>
      </c>
      <c r="D209" s="17">
        <v>0</v>
      </c>
      <c r="E209" s="17">
        <v>450539</v>
      </c>
      <c r="F209" s="17">
        <v>0</v>
      </c>
      <c r="G209" s="17">
        <v>0</v>
      </c>
      <c r="H209" s="17">
        <v>-1</v>
      </c>
      <c r="I209" s="17">
        <v>1</v>
      </c>
      <c r="J209" s="17">
        <v>0</v>
      </c>
      <c r="K209" s="17">
        <v>3</v>
      </c>
      <c r="L209" s="15">
        <v>0</v>
      </c>
      <c r="M209" s="15">
        <v>0</v>
      </c>
      <c r="N209" s="17">
        <v>0</v>
      </c>
      <c r="O209" s="15" t="s">
        <v>1414</v>
      </c>
      <c r="P209" s="15">
        <v>0</v>
      </c>
      <c r="Q209" s="17" t="e">
        <f t="shared" si="6"/>
        <v>#N/A</v>
      </c>
      <c r="R209" s="18" t="b">
        <v>0</v>
      </c>
      <c r="S209" s="15" t="s">
        <v>4467</v>
      </c>
      <c r="T209" s="15" t="s">
        <v>4468</v>
      </c>
      <c r="U209" s="17">
        <v>44</v>
      </c>
      <c r="V209" s="15" t="s">
        <v>1415</v>
      </c>
      <c r="W209" s="15">
        <v>1</v>
      </c>
      <c r="X209" s="18" t="b">
        <v>0</v>
      </c>
      <c r="Y209" s="15" t="s">
        <v>1416</v>
      </c>
      <c r="Z209" s="15">
        <v>0</v>
      </c>
      <c r="AA209" s="18" t="b">
        <v>0</v>
      </c>
      <c r="AB209" s="15"/>
      <c r="AC209" s="15" t="s">
        <v>3257</v>
      </c>
      <c r="AD209" s="17">
        <v>5</v>
      </c>
      <c r="AE209" s="17">
        <v>94</v>
      </c>
      <c r="AF209" s="17">
        <v>1</v>
      </c>
      <c r="AG209" s="17">
        <v>3881</v>
      </c>
      <c r="AH209" s="17">
        <v>0</v>
      </c>
      <c r="AI209" s="17">
        <v>6546</v>
      </c>
      <c r="AJ209" s="17">
        <v>0</v>
      </c>
      <c r="AK209" s="15">
        <v>0</v>
      </c>
      <c r="AL209" s="15">
        <v>0.2</v>
      </c>
      <c r="AM209" s="15" t="s">
        <v>1416</v>
      </c>
      <c r="AN209" s="15"/>
      <c r="AO209" s="17">
        <v>241</v>
      </c>
      <c r="AP209" s="68">
        <v>44400</v>
      </c>
      <c r="AQ209" s="68">
        <v>37517</v>
      </c>
      <c r="AR209" s="18" t="b">
        <v>0</v>
      </c>
      <c r="AS209" s="15" t="s">
        <v>2418</v>
      </c>
      <c r="AT209" s="17">
        <v>1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2</v>
      </c>
      <c r="BG209" s="15">
        <v>0</v>
      </c>
      <c r="BH209" s="15">
        <v>0</v>
      </c>
      <c r="BI209" s="15">
        <v>0</v>
      </c>
      <c r="BJ209" s="15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0</v>
      </c>
      <c r="BP209" s="15">
        <v>0</v>
      </c>
      <c r="BQ209" s="15">
        <v>0</v>
      </c>
      <c r="BR209" s="15">
        <v>0</v>
      </c>
      <c r="BS209" s="15">
        <v>0</v>
      </c>
      <c r="BT209" s="15"/>
      <c r="BU209" s="15"/>
      <c r="BV209" s="15"/>
      <c r="BW209" s="15"/>
      <c r="BX209" s="15"/>
      <c r="BY209" s="15"/>
      <c r="BZ209" s="15"/>
      <c r="CA209" s="17">
        <v>679</v>
      </c>
      <c r="CB209" s="17">
        <v>256</v>
      </c>
      <c r="CC209" s="17">
        <v>675</v>
      </c>
      <c r="CD209" s="17">
        <v>259</v>
      </c>
      <c r="CE209" s="17">
        <v>654</v>
      </c>
      <c r="CF209" s="17">
        <v>250</v>
      </c>
      <c r="CG209" s="17">
        <v>681</v>
      </c>
      <c r="CH209" s="17">
        <v>258</v>
      </c>
      <c r="CI209" s="17">
        <v>0</v>
      </c>
      <c r="CJ209" s="17">
        <v>0</v>
      </c>
      <c r="CK209" s="17">
        <v>0</v>
      </c>
      <c r="CL209" s="17">
        <v>0</v>
      </c>
      <c r="CM209" s="17">
        <v>0</v>
      </c>
      <c r="CN209" s="17">
        <v>0</v>
      </c>
      <c r="CO209" s="17">
        <v>553</v>
      </c>
      <c r="CP209" s="17">
        <v>332</v>
      </c>
      <c r="CQ209" s="17">
        <v>599</v>
      </c>
      <c r="CR209" s="17">
        <v>206</v>
      </c>
      <c r="CS209" s="17">
        <v>484</v>
      </c>
      <c r="CT209" s="17">
        <v>212</v>
      </c>
      <c r="CU209" s="17">
        <v>647</v>
      </c>
      <c r="CV209" s="17">
        <v>251</v>
      </c>
      <c r="CW209" s="17">
        <v>0</v>
      </c>
      <c r="CX209" s="17">
        <v>0</v>
      </c>
      <c r="CY209" s="17">
        <v>0</v>
      </c>
      <c r="CZ209" s="15" t="str">
        <f t="shared" si="7"/>
        <v>Myles Peart-Harris</v>
      </c>
      <c r="DA209" s="15" t="e">
        <f>VLOOKUP(CZ209,[1]FINAL!$A$1:$AP$1000,MATCH("Element No.",[1]FINAL!$A$1:$AP$1,0),0)</f>
        <v>#N/A</v>
      </c>
      <c r="DB209" s="15"/>
      <c r="DC209" s="15"/>
      <c r="DD209" s="15"/>
      <c r="DE209" s="15"/>
      <c r="DF209" s="15"/>
    </row>
    <row r="210" spans="1:110" ht="66" thickBot="1">
      <c r="A210" s="18" t="b">
        <v>1</v>
      </c>
      <c r="B210" s="18" t="b">
        <v>0</v>
      </c>
      <c r="C210" s="17">
        <v>0</v>
      </c>
      <c r="D210" s="17">
        <v>0</v>
      </c>
      <c r="E210" s="17">
        <v>591357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3</v>
      </c>
      <c r="L210" s="15">
        <v>0</v>
      </c>
      <c r="M210" s="15">
        <v>0</v>
      </c>
      <c r="N210" s="17">
        <v>0</v>
      </c>
      <c r="O210" s="15" t="s">
        <v>594</v>
      </c>
      <c r="P210" s="15">
        <v>0</v>
      </c>
      <c r="Q210" s="17" t="e">
        <f t="shared" si="6"/>
        <v>#N/A</v>
      </c>
      <c r="R210" s="18" t="b">
        <v>0</v>
      </c>
      <c r="S210" s="15" t="s">
        <v>3281</v>
      </c>
      <c r="T210" s="15" t="s">
        <v>3282</v>
      </c>
      <c r="U210" s="17">
        <v>45</v>
      </c>
      <c r="V210" s="15" t="s">
        <v>1620</v>
      </c>
      <c r="W210" s="15">
        <v>0</v>
      </c>
      <c r="X210" s="18" t="b">
        <v>0</v>
      </c>
      <c r="Y210" s="15" t="s">
        <v>1621</v>
      </c>
      <c r="Z210" s="15">
        <v>0</v>
      </c>
      <c r="AA210" s="18" t="b">
        <v>0</v>
      </c>
      <c r="AB210" s="15"/>
      <c r="AC210" s="15" t="s">
        <v>3257</v>
      </c>
      <c r="AD210" s="17">
        <v>5</v>
      </c>
      <c r="AE210" s="17">
        <v>94</v>
      </c>
      <c r="AF210" s="17">
        <v>0</v>
      </c>
      <c r="AG210" s="17">
        <v>0</v>
      </c>
      <c r="AH210" s="17">
        <v>0</v>
      </c>
      <c r="AI210" s="17">
        <v>955</v>
      </c>
      <c r="AJ210" s="17">
        <v>0</v>
      </c>
      <c r="AK210" s="15">
        <v>0</v>
      </c>
      <c r="AL210" s="15">
        <v>0</v>
      </c>
      <c r="AM210" s="15" t="s">
        <v>1621</v>
      </c>
      <c r="AN210" s="15"/>
      <c r="AO210" s="17">
        <v>241</v>
      </c>
      <c r="AP210" s="68">
        <v>45299</v>
      </c>
      <c r="AQ210" s="68">
        <v>37692</v>
      </c>
      <c r="AR210" s="18" t="b">
        <v>0</v>
      </c>
      <c r="AS210" s="15" t="s">
        <v>2419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5">
        <v>0</v>
      </c>
      <c r="BH210" s="15">
        <v>0</v>
      </c>
      <c r="BI210" s="15">
        <v>0</v>
      </c>
      <c r="BJ210" s="15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0</v>
      </c>
      <c r="BP210" s="15">
        <v>0</v>
      </c>
      <c r="BQ210" s="15">
        <v>0</v>
      </c>
      <c r="BR210" s="15">
        <v>0</v>
      </c>
      <c r="BS210" s="15">
        <v>0</v>
      </c>
      <c r="BT210" s="15"/>
      <c r="BU210" s="15"/>
      <c r="BV210" s="15"/>
      <c r="BW210" s="15"/>
      <c r="BX210" s="15"/>
      <c r="BY210" s="15"/>
      <c r="BZ210" s="15"/>
      <c r="CA210" s="17">
        <v>757</v>
      </c>
      <c r="CB210" s="17">
        <v>318</v>
      </c>
      <c r="CC210" s="17">
        <v>750</v>
      </c>
      <c r="CD210" s="17">
        <v>317</v>
      </c>
      <c r="CE210" s="17">
        <v>737</v>
      </c>
      <c r="CF210" s="17">
        <v>314</v>
      </c>
      <c r="CG210" s="17">
        <v>757</v>
      </c>
      <c r="CH210" s="17">
        <v>318</v>
      </c>
      <c r="CI210" s="17">
        <v>0</v>
      </c>
      <c r="CJ210" s="17">
        <v>0</v>
      </c>
      <c r="CK210" s="17">
        <v>0</v>
      </c>
      <c r="CL210" s="17">
        <v>0</v>
      </c>
      <c r="CM210" s="17">
        <v>0</v>
      </c>
      <c r="CN210" s="17">
        <v>0</v>
      </c>
      <c r="CO210" s="17">
        <v>494</v>
      </c>
      <c r="CP210" s="17">
        <v>305</v>
      </c>
      <c r="CQ210" s="17">
        <v>687</v>
      </c>
      <c r="CR210" s="17">
        <v>273</v>
      </c>
      <c r="CS210" s="17">
        <v>759</v>
      </c>
      <c r="CT210" s="17">
        <v>319</v>
      </c>
      <c r="CU210" s="17">
        <v>802</v>
      </c>
      <c r="CV210" s="17">
        <v>351</v>
      </c>
      <c r="CW210" s="17">
        <v>0</v>
      </c>
      <c r="CX210" s="17">
        <v>0</v>
      </c>
      <c r="CY210" s="17">
        <v>0</v>
      </c>
      <c r="CZ210" s="15" t="str">
        <f t="shared" si="7"/>
        <v>Ryan Trevitt</v>
      </c>
      <c r="DA210" s="15" t="e">
        <f>VLOOKUP(CZ210,[1]FINAL!$A$1:$AP$1000,MATCH("Element No.",[1]FINAL!$A$1:$AP$1,0),0)</f>
        <v>#N/A</v>
      </c>
      <c r="DB210" s="15"/>
      <c r="DC210" s="15"/>
      <c r="DD210" s="15"/>
      <c r="DE210" s="15"/>
      <c r="DF210" s="15"/>
    </row>
    <row r="211" spans="1:110" ht="53.25" thickBot="1">
      <c r="A211" s="18" t="b">
        <v>1</v>
      </c>
      <c r="B211" s="18" t="b">
        <v>0</v>
      </c>
      <c r="C211" s="17">
        <v>100</v>
      </c>
      <c r="D211" s="17">
        <v>100</v>
      </c>
      <c r="E211" s="17">
        <v>502500</v>
      </c>
      <c r="F211" s="17">
        <v>0</v>
      </c>
      <c r="G211" s="17">
        <v>0</v>
      </c>
      <c r="H211" s="17">
        <v>12</v>
      </c>
      <c r="I211" s="17">
        <v>-12</v>
      </c>
      <c r="J211" s="17">
        <v>6</v>
      </c>
      <c r="K211" s="17">
        <v>4</v>
      </c>
      <c r="L211" s="15">
        <v>2.2999999999999998</v>
      </c>
      <c r="M211" s="15">
        <v>2.1</v>
      </c>
      <c r="N211" s="17">
        <v>2</v>
      </c>
      <c r="O211" s="15" t="s">
        <v>1490</v>
      </c>
      <c r="P211" s="15">
        <v>2.6</v>
      </c>
      <c r="Q211" s="17">
        <f t="shared" si="6"/>
        <v>106</v>
      </c>
      <c r="R211" s="18" t="b">
        <v>1</v>
      </c>
      <c r="S211" s="15"/>
      <c r="T211" s="15" t="s">
        <v>4237</v>
      </c>
      <c r="U211" s="17">
        <v>72</v>
      </c>
      <c r="V211" s="15" t="s">
        <v>1491</v>
      </c>
      <c r="W211" s="15">
        <v>4.8</v>
      </c>
      <c r="X211" s="18" t="b">
        <v>0</v>
      </c>
      <c r="Y211" s="15" t="s">
        <v>1492</v>
      </c>
      <c r="Z211" s="15">
        <v>30.2</v>
      </c>
      <c r="AA211" s="18" t="b">
        <v>0</v>
      </c>
      <c r="AB211" s="15"/>
      <c r="AC211" s="15" t="s">
        <v>519</v>
      </c>
      <c r="AD211" s="17">
        <v>5</v>
      </c>
      <c r="AE211" s="17">
        <v>94</v>
      </c>
      <c r="AF211" s="17">
        <v>181</v>
      </c>
      <c r="AG211" s="17">
        <v>10092741</v>
      </c>
      <c r="AH211" s="17">
        <v>0</v>
      </c>
      <c r="AI211" s="17">
        <v>6495947</v>
      </c>
      <c r="AJ211" s="17">
        <v>0</v>
      </c>
      <c r="AK211" s="15">
        <v>0.4</v>
      </c>
      <c r="AL211" s="15">
        <v>25.1</v>
      </c>
      <c r="AM211" s="15" t="s">
        <v>362</v>
      </c>
      <c r="AN211" s="15" t="s">
        <v>1490</v>
      </c>
      <c r="AO211" s="17">
        <v>30</v>
      </c>
      <c r="AP211" s="68">
        <v>45474</v>
      </c>
      <c r="AQ211" s="68">
        <v>37068</v>
      </c>
      <c r="AR211" s="18" t="b">
        <v>0</v>
      </c>
      <c r="AS211" s="15" t="s">
        <v>2421</v>
      </c>
      <c r="AT211" s="17">
        <v>3282</v>
      </c>
      <c r="AU211" s="17">
        <v>22</v>
      </c>
      <c r="AV211" s="17">
        <v>1</v>
      </c>
      <c r="AW211" s="17">
        <v>10</v>
      </c>
      <c r="AX211" s="17">
        <v>50</v>
      </c>
      <c r="AY211" s="17">
        <v>0</v>
      </c>
      <c r="AZ211" s="17">
        <v>0</v>
      </c>
      <c r="BA211" s="17">
        <v>1</v>
      </c>
      <c r="BB211" s="17">
        <v>7</v>
      </c>
      <c r="BC211" s="17">
        <v>0</v>
      </c>
      <c r="BD211" s="17">
        <v>0</v>
      </c>
      <c r="BE211" s="17">
        <v>22</v>
      </c>
      <c r="BF211" s="17">
        <v>710</v>
      </c>
      <c r="BG211" s="15">
        <v>1019.4</v>
      </c>
      <c r="BH211" s="15">
        <v>382.5</v>
      </c>
      <c r="BI211" s="15">
        <v>1170</v>
      </c>
      <c r="BJ211" s="15">
        <v>256.89999999999998</v>
      </c>
      <c r="BK211" s="17">
        <v>84</v>
      </c>
      <c r="BL211" s="17">
        <v>93</v>
      </c>
      <c r="BM211" s="17">
        <v>37</v>
      </c>
      <c r="BN211" s="17">
        <v>214</v>
      </c>
      <c r="BO211" s="17">
        <v>37</v>
      </c>
      <c r="BP211" s="15">
        <v>20.6</v>
      </c>
      <c r="BQ211" s="15">
        <v>1.83</v>
      </c>
      <c r="BR211" s="15">
        <v>22.43</v>
      </c>
      <c r="BS211" s="15">
        <v>53.17</v>
      </c>
      <c r="BT211" s="15"/>
      <c r="BU211" s="15"/>
      <c r="BV211" s="15"/>
      <c r="BW211" s="15"/>
      <c r="BX211" s="17">
        <v>2</v>
      </c>
      <c r="BY211" s="15"/>
      <c r="BZ211" s="15"/>
      <c r="CA211" s="17">
        <v>5</v>
      </c>
      <c r="CB211" s="17">
        <v>2</v>
      </c>
      <c r="CC211" s="17">
        <v>103</v>
      </c>
      <c r="CD211" s="17">
        <v>5</v>
      </c>
      <c r="CE211" s="17">
        <v>3</v>
      </c>
      <c r="CF211" s="17">
        <v>3</v>
      </c>
      <c r="CG211" s="17">
        <v>6</v>
      </c>
      <c r="CH211" s="17">
        <v>2</v>
      </c>
      <c r="CI211" s="17">
        <v>0.56000000000000005</v>
      </c>
      <c r="CJ211" s="17">
        <v>0</v>
      </c>
      <c r="CK211" s="17">
        <v>0.05</v>
      </c>
      <c r="CL211" s="17">
        <v>0.61</v>
      </c>
      <c r="CM211" s="17">
        <v>1.46</v>
      </c>
      <c r="CN211" s="17">
        <v>1.37</v>
      </c>
      <c r="CO211" s="17">
        <v>32</v>
      </c>
      <c r="CP211" s="17">
        <v>12</v>
      </c>
      <c r="CQ211" s="17">
        <v>143</v>
      </c>
      <c r="CR211" s="17">
        <v>22</v>
      </c>
      <c r="CS211" s="17">
        <v>17</v>
      </c>
      <c r="CT211" s="17">
        <v>4</v>
      </c>
      <c r="CU211" s="17">
        <v>9</v>
      </c>
      <c r="CV211" s="17">
        <v>3</v>
      </c>
      <c r="CW211" s="17">
        <v>1.01</v>
      </c>
      <c r="CX211" s="17">
        <v>0.27</v>
      </c>
      <c r="CY211" s="17">
        <v>5.87</v>
      </c>
      <c r="CZ211" s="15" t="str">
        <f t="shared" si="7"/>
        <v>Igor Thiago Nascimento Rodrigues</v>
      </c>
      <c r="DA211" s="15">
        <f>VLOOKUP(CZ211,[1]FINAL!$A$1:$AP$1000,MATCH("Element No.",[1]FINAL!$A$1:$AP$1,0),0)</f>
        <v>106</v>
      </c>
      <c r="DB211" s="15"/>
      <c r="DC211" s="15"/>
      <c r="DD211" s="15"/>
      <c r="DE211" s="15"/>
      <c r="DF211" s="15"/>
    </row>
    <row r="212" spans="1:110" ht="78.75" thickBot="1">
      <c r="A212" s="18" t="b">
        <v>1</v>
      </c>
      <c r="B212" s="18" t="b">
        <v>0</v>
      </c>
      <c r="C212" s="17">
        <v>0</v>
      </c>
      <c r="D212" s="17">
        <v>0</v>
      </c>
      <c r="E212" s="17">
        <v>533710</v>
      </c>
      <c r="F212" s="17">
        <v>0</v>
      </c>
      <c r="G212" s="17">
        <v>0</v>
      </c>
      <c r="H212" s="17">
        <v>-1</v>
      </c>
      <c r="I212" s="17">
        <v>1</v>
      </c>
      <c r="J212" s="17">
        <v>0</v>
      </c>
      <c r="K212" s="17">
        <v>4</v>
      </c>
      <c r="L212" s="15">
        <v>0</v>
      </c>
      <c r="M212" s="15">
        <v>0</v>
      </c>
      <c r="N212" s="17">
        <v>0</v>
      </c>
      <c r="O212" s="15" t="s">
        <v>2058</v>
      </c>
      <c r="P212" s="15">
        <v>0</v>
      </c>
      <c r="Q212" s="17" t="e">
        <f t="shared" si="6"/>
        <v>#N/A</v>
      </c>
      <c r="R212" s="18" t="b">
        <v>0</v>
      </c>
      <c r="S212" s="15" t="s">
        <v>4363</v>
      </c>
      <c r="T212" s="15" t="s">
        <v>4364</v>
      </c>
      <c r="U212" s="17">
        <v>44</v>
      </c>
      <c r="V212" s="15" t="s">
        <v>2059</v>
      </c>
      <c r="W212" s="15">
        <v>0</v>
      </c>
      <c r="X212" s="18" t="b">
        <v>0</v>
      </c>
      <c r="Y212" s="15" t="s">
        <v>565</v>
      </c>
      <c r="Z212" s="15">
        <v>0.3</v>
      </c>
      <c r="AA212" s="18" t="b">
        <v>0</v>
      </c>
      <c r="AB212" s="15"/>
      <c r="AC212" s="15" t="s">
        <v>3257</v>
      </c>
      <c r="AD212" s="17">
        <v>5</v>
      </c>
      <c r="AE212" s="17">
        <v>94</v>
      </c>
      <c r="AF212" s="17">
        <v>0</v>
      </c>
      <c r="AG212" s="17">
        <v>52422</v>
      </c>
      <c r="AH212" s="17">
        <v>0</v>
      </c>
      <c r="AI212" s="17">
        <v>82860</v>
      </c>
      <c r="AJ212" s="17">
        <v>0</v>
      </c>
      <c r="AK212" s="15">
        <v>0</v>
      </c>
      <c r="AL212" s="15">
        <v>0</v>
      </c>
      <c r="AM212" s="15" t="s">
        <v>565</v>
      </c>
      <c r="AN212" s="15"/>
      <c r="AO212" s="15"/>
      <c r="AP212" s="15"/>
      <c r="AQ212" s="15"/>
      <c r="AR212" s="18" t="b">
        <v>0</v>
      </c>
      <c r="AS212" s="15" t="s">
        <v>2422</v>
      </c>
      <c r="AT212" s="17">
        <v>0</v>
      </c>
      <c r="AU212" s="17">
        <v>0</v>
      </c>
      <c r="AV212" s="17">
        <v>0</v>
      </c>
      <c r="AW212" s="17">
        <v>0</v>
      </c>
      <c r="AX212" s="17">
        <v>0</v>
      </c>
      <c r="AY212" s="17">
        <v>0</v>
      </c>
      <c r="AZ212" s="17">
        <v>0</v>
      </c>
      <c r="BA212" s="17">
        <v>0</v>
      </c>
      <c r="BB212" s="17">
        <v>0</v>
      </c>
      <c r="BC212" s="17">
        <v>0</v>
      </c>
      <c r="BD212" s="17">
        <v>0</v>
      </c>
      <c r="BE212" s="17">
        <v>0</v>
      </c>
      <c r="BF212" s="17">
        <v>0</v>
      </c>
      <c r="BG212" s="15">
        <v>0</v>
      </c>
      <c r="BH212" s="15">
        <v>0</v>
      </c>
      <c r="BI212" s="15">
        <v>0</v>
      </c>
      <c r="BJ212" s="15">
        <v>0</v>
      </c>
      <c r="BK212" s="17">
        <v>0</v>
      </c>
      <c r="BL212" s="17">
        <v>0</v>
      </c>
      <c r="BM212" s="17">
        <v>0</v>
      </c>
      <c r="BN212" s="17">
        <v>0</v>
      </c>
      <c r="BO212" s="17">
        <v>0</v>
      </c>
      <c r="BP212" s="15">
        <v>0</v>
      </c>
      <c r="BQ212" s="15">
        <v>0</v>
      </c>
      <c r="BR212" s="15">
        <v>0</v>
      </c>
      <c r="BS212" s="15">
        <v>0</v>
      </c>
      <c r="BT212" s="15"/>
      <c r="BU212" s="15"/>
      <c r="BV212" s="15"/>
      <c r="BW212" s="15"/>
      <c r="BX212" s="15"/>
      <c r="BY212" s="15"/>
      <c r="BZ212" s="15"/>
      <c r="CA212" s="17">
        <v>687</v>
      </c>
      <c r="CB212" s="17">
        <v>72</v>
      </c>
      <c r="CC212" s="17">
        <v>682</v>
      </c>
      <c r="CD212" s="17">
        <v>71</v>
      </c>
      <c r="CE212" s="17">
        <v>663</v>
      </c>
      <c r="CF212" s="17">
        <v>70</v>
      </c>
      <c r="CG212" s="17">
        <v>689</v>
      </c>
      <c r="CH212" s="17">
        <v>72</v>
      </c>
      <c r="CI212" s="17">
        <v>0</v>
      </c>
      <c r="CJ212" s="17">
        <v>0</v>
      </c>
      <c r="CK212" s="17">
        <v>0</v>
      </c>
      <c r="CL212" s="17">
        <v>0</v>
      </c>
      <c r="CM212" s="17">
        <v>0</v>
      </c>
      <c r="CN212" s="17">
        <v>0</v>
      </c>
      <c r="CO212" s="17">
        <v>566</v>
      </c>
      <c r="CP212" s="17">
        <v>80</v>
      </c>
      <c r="CQ212" s="17">
        <v>608</v>
      </c>
      <c r="CR212" s="17">
        <v>64</v>
      </c>
      <c r="CS212" s="17">
        <v>694</v>
      </c>
      <c r="CT212" s="17">
        <v>73</v>
      </c>
      <c r="CU212" s="17">
        <v>336</v>
      </c>
      <c r="CV212" s="17">
        <v>54</v>
      </c>
      <c r="CW212" s="17">
        <v>0</v>
      </c>
      <c r="CX212" s="17">
        <v>0</v>
      </c>
      <c r="CY212" s="17">
        <v>0</v>
      </c>
      <c r="CZ212" s="15" t="str">
        <f t="shared" si="7"/>
        <v>Iwan Morgan</v>
      </c>
      <c r="DA212" s="15" t="e">
        <f>VLOOKUP(CZ212,[1]FINAL!$A$1:$AP$1000,MATCH("Element No.",[1]FINAL!$A$1:$AP$1,0),0)</f>
        <v>#N/A</v>
      </c>
      <c r="DB212" s="15"/>
      <c r="DC212" s="15"/>
      <c r="DD212" s="15"/>
      <c r="DE212" s="15"/>
      <c r="DF212" s="15"/>
    </row>
    <row r="213" spans="1:110" ht="40.5" thickBot="1">
      <c r="A213" s="18" t="b">
        <v>1</v>
      </c>
      <c r="B213" s="18" t="b">
        <v>0</v>
      </c>
      <c r="C213" s="17">
        <v>100</v>
      </c>
      <c r="D213" s="17">
        <v>100</v>
      </c>
      <c r="E213" s="17">
        <v>183656</v>
      </c>
      <c r="F213" s="17">
        <v>0</v>
      </c>
      <c r="G213" s="17">
        <v>0</v>
      </c>
      <c r="H213" s="17">
        <v>-1</v>
      </c>
      <c r="I213" s="17">
        <v>1</v>
      </c>
      <c r="J213" s="17">
        <v>0</v>
      </c>
      <c r="K213" s="17">
        <v>3</v>
      </c>
      <c r="L213" s="15">
        <v>0</v>
      </c>
      <c r="M213" s="15">
        <v>-0.1</v>
      </c>
      <c r="N213" s="17">
        <v>0</v>
      </c>
      <c r="O213" s="15" t="s">
        <v>632</v>
      </c>
      <c r="P213" s="15">
        <v>0.4</v>
      </c>
      <c r="Q213" s="17">
        <f t="shared" si="6"/>
        <v>103</v>
      </c>
      <c r="R213" s="18" t="b">
        <v>0</v>
      </c>
      <c r="S213" s="15"/>
      <c r="T213" s="15" t="s">
        <v>4152</v>
      </c>
      <c r="U213" s="17">
        <v>49</v>
      </c>
      <c r="V213" s="15" t="s">
        <v>4103</v>
      </c>
      <c r="W213" s="15">
        <v>1</v>
      </c>
      <c r="X213" s="18" t="b">
        <v>0</v>
      </c>
      <c r="Y213" s="15" t="s">
        <v>4104</v>
      </c>
      <c r="Z213" s="15">
        <v>0</v>
      </c>
      <c r="AA213" s="18" t="b">
        <v>0</v>
      </c>
      <c r="AB213" s="15"/>
      <c r="AC213" s="15" t="s">
        <v>519</v>
      </c>
      <c r="AD213" s="17">
        <v>5</v>
      </c>
      <c r="AE213" s="17">
        <v>94</v>
      </c>
      <c r="AF213" s="17">
        <v>2</v>
      </c>
      <c r="AG213" s="17">
        <v>285</v>
      </c>
      <c r="AH213" s="17">
        <v>0</v>
      </c>
      <c r="AI213" s="17">
        <v>278</v>
      </c>
      <c r="AJ213" s="17">
        <v>0</v>
      </c>
      <c r="AK213" s="15">
        <v>0.1</v>
      </c>
      <c r="AL213" s="15">
        <v>0.4</v>
      </c>
      <c r="AM213" s="15" t="s">
        <v>4104</v>
      </c>
      <c r="AN213" s="15"/>
      <c r="AO213" s="17">
        <v>241</v>
      </c>
      <c r="AP213" s="68">
        <v>45953</v>
      </c>
      <c r="AQ213" s="68">
        <v>36091</v>
      </c>
      <c r="AR213" s="18" t="b">
        <v>0</v>
      </c>
      <c r="AS213" s="15" t="s">
        <v>4105</v>
      </c>
      <c r="AT213" s="17">
        <v>2</v>
      </c>
      <c r="AU213" s="17">
        <v>0</v>
      </c>
      <c r="AV213" s="17">
        <v>0</v>
      </c>
      <c r="AW213" s="17">
        <v>0</v>
      </c>
      <c r="AX213" s="17">
        <v>0</v>
      </c>
      <c r="AY213" s="17">
        <v>0</v>
      </c>
      <c r="AZ213" s="17">
        <v>0</v>
      </c>
      <c r="BA213" s="17">
        <v>0</v>
      </c>
      <c r="BB213" s="17">
        <v>0</v>
      </c>
      <c r="BC213" s="17">
        <v>0</v>
      </c>
      <c r="BD213" s="17">
        <v>0</v>
      </c>
      <c r="BE213" s="17">
        <v>0</v>
      </c>
      <c r="BF213" s="17">
        <v>5</v>
      </c>
      <c r="BG213" s="15">
        <v>0.4</v>
      </c>
      <c r="BH213" s="15">
        <v>11.3</v>
      </c>
      <c r="BI213" s="15">
        <v>4</v>
      </c>
      <c r="BJ213" s="15">
        <v>1.6</v>
      </c>
      <c r="BK213" s="17">
        <v>0</v>
      </c>
      <c r="BL213" s="17">
        <v>1</v>
      </c>
      <c r="BM213" s="17">
        <v>0</v>
      </c>
      <c r="BN213" s="17">
        <v>1</v>
      </c>
      <c r="BO213" s="17">
        <v>0</v>
      </c>
      <c r="BP213" s="15">
        <v>0.08</v>
      </c>
      <c r="BQ213" s="15">
        <v>0</v>
      </c>
      <c r="BR213" s="15">
        <v>0.08</v>
      </c>
      <c r="BS213" s="15">
        <v>0.05</v>
      </c>
      <c r="BT213" s="15"/>
      <c r="BU213" s="15"/>
      <c r="BV213" s="15"/>
      <c r="BW213" s="15"/>
      <c r="BX213" s="15"/>
      <c r="BY213" s="15"/>
      <c r="BZ213" s="15"/>
      <c r="CA213" s="17">
        <v>524</v>
      </c>
      <c r="CB213" s="17">
        <v>238</v>
      </c>
      <c r="CC213" s="17">
        <v>434</v>
      </c>
      <c r="CD213" s="17">
        <v>214</v>
      </c>
      <c r="CE213" s="17">
        <v>449</v>
      </c>
      <c r="CF213" s="17">
        <v>220</v>
      </c>
      <c r="CG213" s="17">
        <v>496</v>
      </c>
      <c r="CH213" s="17">
        <v>225</v>
      </c>
      <c r="CI213" s="17">
        <v>3.6</v>
      </c>
      <c r="CJ213" s="17">
        <v>0</v>
      </c>
      <c r="CK213" s="17">
        <v>0</v>
      </c>
      <c r="CL213" s="17">
        <v>3.6</v>
      </c>
      <c r="CM213" s="17">
        <v>2.25</v>
      </c>
      <c r="CN213" s="17">
        <v>0</v>
      </c>
      <c r="CO213" s="17">
        <v>294</v>
      </c>
      <c r="CP213" s="17">
        <v>182</v>
      </c>
      <c r="CQ213" s="17">
        <v>351</v>
      </c>
      <c r="CR213" s="17">
        <v>158</v>
      </c>
      <c r="CS213" s="17">
        <v>507</v>
      </c>
      <c r="CT213" s="17">
        <v>231</v>
      </c>
      <c r="CU213" s="17">
        <v>815</v>
      </c>
      <c r="CV213" s="17">
        <v>360</v>
      </c>
      <c r="CW213" s="17">
        <v>0</v>
      </c>
      <c r="CX213" s="17">
        <v>0</v>
      </c>
      <c r="CY213" s="17">
        <v>45</v>
      </c>
      <c r="CZ213" s="15" t="str">
        <f t="shared" si="7"/>
        <v>Josh Dasilva</v>
      </c>
      <c r="DA213" s="15">
        <f>VLOOKUP(CZ213,[1]FINAL!$A$1:$AP$1000,MATCH("Element No.",[1]FINAL!$A$1:$AP$1,0),0)</f>
        <v>103</v>
      </c>
      <c r="DB213" s="15"/>
      <c r="DC213" s="15"/>
      <c r="DD213" s="15"/>
      <c r="DE213" s="15"/>
      <c r="DF213" s="15"/>
    </row>
    <row r="214" spans="1:110" ht="40.5" thickBot="1">
      <c r="A214" s="18" t="b">
        <v>1</v>
      </c>
      <c r="B214" s="18" t="b">
        <v>0</v>
      </c>
      <c r="C214" s="17">
        <v>100</v>
      </c>
      <c r="D214" s="17">
        <v>100</v>
      </c>
      <c r="E214" s="17">
        <v>593174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4</v>
      </c>
      <c r="L214" s="15">
        <v>-0.3</v>
      </c>
      <c r="M214" s="15">
        <v>-0.3</v>
      </c>
      <c r="N214" s="17">
        <v>0</v>
      </c>
      <c r="O214" s="15" t="s">
        <v>4469</v>
      </c>
      <c r="P214" s="15">
        <v>0.2</v>
      </c>
      <c r="Q214" s="17">
        <f t="shared" si="6"/>
        <v>107</v>
      </c>
      <c r="R214" s="18" t="b">
        <v>0</v>
      </c>
      <c r="S214" s="15"/>
      <c r="T214" s="15" t="s">
        <v>4924</v>
      </c>
      <c r="U214" s="17">
        <v>45</v>
      </c>
      <c r="V214" s="15" t="s">
        <v>4470</v>
      </c>
      <c r="W214" s="15">
        <v>1</v>
      </c>
      <c r="X214" s="18" t="b">
        <v>0</v>
      </c>
      <c r="Y214" s="15" t="s">
        <v>4471</v>
      </c>
      <c r="Z214" s="15">
        <v>0</v>
      </c>
      <c r="AA214" s="18" t="b">
        <v>0</v>
      </c>
      <c r="AB214" s="15"/>
      <c r="AC214" s="15" t="s">
        <v>519</v>
      </c>
      <c r="AD214" s="17">
        <v>5</v>
      </c>
      <c r="AE214" s="17">
        <v>94</v>
      </c>
      <c r="AF214" s="17">
        <v>1</v>
      </c>
      <c r="AG214" s="17">
        <v>2695</v>
      </c>
      <c r="AH214" s="17">
        <v>0</v>
      </c>
      <c r="AI214" s="17">
        <v>1874</v>
      </c>
      <c r="AJ214" s="17">
        <v>0</v>
      </c>
      <c r="AK214" s="15">
        <v>0</v>
      </c>
      <c r="AL214" s="15">
        <v>0.2</v>
      </c>
      <c r="AM214" s="15" t="s">
        <v>4471</v>
      </c>
      <c r="AN214" s="15"/>
      <c r="AO214" s="17">
        <v>21</v>
      </c>
      <c r="AP214" s="68">
        <v>46033</v>
      </c>
      <c r="AQ214" s="68">
        <v>39119</v>
      </c>
      <c r="AR214" s="18" t="b">
        <v>0</v>
      </c>
      <c r="AS214" s="15" t="s">
        <v>4472</v>
      </c>
      <c r="AT214" s="17">
        <v>1</v>
      </c>
      <c r="AU214" s="17">
        <v>0</v>
      </c>
      <c r="AV214" s="17">
        <v>0</v>
      </c>
      <c r="AW214" s="17">
        <v>0</v>
      </c>
      <c r="AX214" s="17">
        <v>0</v>
      </c>
      <c r="AY214" s="17">
        <v>0</v>
      </c>
      <c r="AZ214" s="17">
        <v>0</v>
      </c>
      <c r="BA214" s="17">
        <v>0</v>
      </c>
      <c r="BB214" s="17">
        <v>0</v>
      </c>
      <c r="BC214" s="17">
        <v>0</v>
      </c>
      <c r="BD214" s="17">
        <v>0</v>
      </c>
      <c r="BE214" s="17">
        <v>0</v>
      </c>
      <c r="BF214" s="17">
        <v>2</v>
      </c>
      <c r="BG214" s="15">
        <v>0</v>
      </c>
      <c r="BH214" s="15">
        <v>0</v>
      </c>
      <c r="BI214" s="15">
        <v>0</v>
      </c>
      <c r="BJ214" s="15">
        <v>0</v>
      </c>
      <c r="BK214" s="17">
        <v>0</v>
      </c>
      <c r="BL214" s="17">
        <v>0</v>
      </c>
      <c r="BM214" s="17">
        <v>0</v>
      </c>
      <c r="BN214" s="17">
        <v>0</v>
      </c>
      <c r="BO214" s="17">
        <v>0</v>
      </c>
      <c r="BP214" s="15">
        <v>0</v>
      </c>
      <c r="BQ214" s="15">
        <v>0</v>
      </c>
      <c r="BR214" s="15">
        <v>0</v>
      </c>
      <c r="BS214" s="15">
        <v>0.02</v>
      </c>
      <c r="BT214" s="15"/>
      <c r="BU214" s="15"/>
      <c r="BV214" s="15"/>
      <c r="BW214" s="15"/>
      <c r="BX214" s="15"/>
      <c r="BY214" s="15"/>
      <c r="BZ214" s="15"/>
      <c r="CA214" s="17">
        <v>759</v>
      </c>
      <c r="CB214" s="17">
        <v>81</v>
      </c>
      <c r="CC214" s="17">
        <v>752</v>
      </c>
      <c r="CD214" s="17">
        <v>80</v>
      </c>
      <c r="CE214" s="17">
        <v>739</v>
      </c>
      <c r="CF214" s="17">
        <v>80</v>
      </c>
      <c r="CG214" s="17">
        <v>759</v>
      </c>
      <c r="CH214" s="17">
        <v>81</v>
      </c>
      <c r="CI214" s="17">
        <v>0</v>
      </c>
      <c r="CJ214" s="17">
        <v>0</v>
      </c>
      <c r="CK214" s="17">
        <v>0</v>
      </c>
      <c r="CL214" s="17">
        <v>0</v>
      </c>
      <c r="CM214" s="17">
        <v>1.8</v>
      </c>
      <c r="CN214" s="17">
        <v>0</v>
      </c>
      <c r="CO214" s="17">
        <v>496</v>
      </c>
      <c r="CP214" s="17">
        <v>70</v>
      </c>
      <c r="CQ214" s="17">
        <v>371</v>
      </c>
      <c r="CR214" s="17">
        <v>47</v>
      </c>
      <c r="CS214" s="17">
        <v>499</v>
      </c>
      <c r="CT214" s="17">
        <v>60</v>
      </c>
      <c r="CU214" s="17">
        <v>695</v>
      </c>
      <c r="CV214" s="17">
        <v>88</v>
      </c>
      <c r="CW214" s="17">
        <v>0</v>
      </c>
      <c r="CX214" s="17">
        <v>0</v>
      </c>
      <c r="CY214" s="17">
        <v>0</v>
      </c>
      <c r="CZ214" s="15" t="str">
        <f t="shared" si="7"/>
        <v>Kaye Furo</v>
      </c>
      <c r="DA214" s="15">
        <f>VLOOKUP(CZ214,[1]FINAL!$A$1:$AP$1000,MATCH("Element No.",[1]FINAL!$A$1:$AP$1,0),0)</f>
        <v>107</v>
      </c>
      <c r="DB214" s="15"/>
      <c r="DC214" s="15"/>
      <c r="DD214" s="15"/>
      <c r="DE214" s="15"/>
      <c r="DF214" s="15"/>
    </row>
    <row r="215" spans="1:110" ht="17.25" thickBot="1">
      <c r="A215" s="18" t="b">
        <v>1</v>
      </c>
      <c r="B215" s="18" t="b">
        <v>0</v>
      </c>
      <c r="C215" s="15"/>
      <c r="D215" s="15"/>
      <c r="E215" s="17">
        <v>559610</v>
      </c>
      <c r="F215" s="17">
        <v>0</v>
      </c>
      <c r="G215" s="17">
        <v>0</v>
      </c>
      <c r="H215" s="17">
        <v>0</v>
      </c>
      <c r="I215" s="17">
        <v>0</v>
      </c>
      <c r="J215" s="17">
        <v>0</v>
      </c>
      <c r="K215" s="17">
        <v>3</v>
      </c>
      <c r="L215" s="15">
        <v>-0.5</v>
      </c>
      <c r="M215" s="15">
        <v>-0.5</v>
      </c>
      <c r="N215" s="17">
        <v>0</v>
      </c>
      <c r="O215" s="15" t="s">
        <v>3135</v>
      </c>
      <c r="P215" s="15">
        <v>0</v>
      </c>
      <c r="Q215" s="17" t="e">
        <f t="shared" si="6"/>
        <v>#N/A</v>
      </c>
      <c r="R215" s="18" t="b">
        <v>0</v>
      </c>
      <c r="S215" s="15"/>
      <c r="T215" s="15"/>
      <c r="U215" s="17">
        <v>45</v>
      </c>
      <c r="V215" s="15" t="s">
        <v>4624</v>
      </c>
      <c r="W215" s="15">
        <v>0</v>
      </c>
      <c r="X215" s="18" t="b">
        <v>0</v>
      </c>
      <c r="Y215" s="15" t="s">
        <v>4625</v>
      </c>
      <c r="Z215" s="15">
        <v>0</v>
      </c>
      <c r="AA215" s="18" t="b">
        <v>0</v>
      </c>
      <c r="AB215" s="15"/>
      <c r="AC215" s="15" t="s">
        <v>519</v>
      </c>
      <c r="AD215" s="17">
        <v>5</v>
      </c>
      <c r="AE215" s="17">
        <v>94</v>
      </c>
      <c r="AF215" s="17">
        <v>0</v>
      </c>
      <c r="AG215" s="17">
        <v>569</v>
      </c>
      <c r="AH215" s="17">
        <v>0</v>
      </c>
      <c r="AI215" s="17">
        <v>313</v>
      </c>
      <c r="AJ215" s="17">
        <v>0</v>
      </c>
      <c r="AK215" s="15">
        <v>0</v>
      </c>
      <c r="AL215" s="15">
        <v>0</v>
      </c>
      <c r="AM215" s="15" t="s">
        <v>4625</v>
      </c>
      <c r="AN215" s="15"/>
      <c r="AO215" s="17">
        <v>21</v>
      </c>
      <c r="AP215" s="68">
        <v>46053</v>
      </c>
      <c r="AQ215" s="68">
        <v>39356</v>
      </c>
      <c r="AR215" s="18" t="b">
        <v>0</v>
      </c>
      <c r="AS215" s="15" t="s">
        <v>4626</v>
      </c>
      <c r="AT215" s="17">
        <v>0</v>
      </c>
      <c r="AU215" s="17">
        <v>0</v>
      </c>
      <c r="AV215" s="17">
        <v>0</v>
      </c>
      <c r="AW215" s="17">
        <v>0</v>
      </c>
      <c r="AX215" s="17">
        <v>0</v>
      </c>
      <c r="AY215" s="17">
        <v>0</v>
      </c>
      <c r="AZ215" s="17">
        <v>0</v>
      </c>
      <c r="BA215" s="17">
        <v>0</v>
      </c>
      <c r="BB215" s="17">
        <v>0</v>
      </c>
      <c r="BC215" s="17">
        <v>0</v>
      </c>
      <c r="BD215" s="17">
        <v>0</v>
      </c>
      <c r="BE215" s="17">
        <v>0</v>
      </c>
      <c r="BF215" s="17">
        <v>0</v>
      </c>
      <c r="BG215" s="15">
        <v>0</v>
      </c>
      <c r="BH215" s="15">
        <v>0</v>
      </c>
      <c r="BI215" s="15">
        <v>0</v>
      </c>
      <c r="BJ215" s="15">
        <v>0</v>
      </c>
      <c r="BK215" s="17">
        <v>0</v>
      </c>
      <c r="BL215" s="17">
        <v>0</v>
      </c>
      <c r="BM215" s="17">
        <v>0</v>
      </c>
      <c r="BN215" s="17">
        <v>0</v>
      </c>
      <c r="BO215" s="17">
        <v>0</v>
      </c>
      <c r="BP215" s="15">
        <v>0</v>
      </c>
      <c r="BQ215" s="15">
        <v>0</v>
      </c>
      <c r="BR215" s="15">
        <v>0</v>
      </c>
      <c r="BS215" s="15">
        <v>0</v>
      </c>
      <c r="BT215" s="15"/>
      <c r="BU215" s="15"/>
      <c r="BV215" s="15"/>
      <c r="BW215" s="15"/>
      <c r="BX215" s="15"/>
      <c r="BY215" s="15"/>
      <c r="BZ215" s="15"/>
      <c r="CA215" s="17">
        <v>737</v>
      </c>
      <c r="CB215" s="17">
        <v>301</v>
      </c>
      <c r="CC215" s="17">
        <v>731</v>
      </c>
      <c r="CD215" s="17">
        <v>301</v>
      </c>
      <c r="CE215" s="17">
        <v>715</v>
      </c>
      <c r="CF215" s="17">
        <v>296</v>
      </c>
      <c r="CG215" s="17">
        <v>738</v>
      </c>
      <c r="CH215" s="17">
        <v>302</v>
      </c>
      <c r="CI215" s="17">
        <v>0</v>
      </c>
      <c r="CJ215" s="17">
        <v>0</v>
      </c>
      <c r="CK215" s="17">
        <v>0</v>
      </c>
      <c r="CL215" s="17">
        <v>0</v>
      </c>
      <c r="CM215" s="17">
        <v>0</v>
      </c>
      <c r="CN215" s="17">
        <v>0</v>
      </c>
      <c r="CO215" s="17">
        <v>469</v>
      </c>
      <c r="CP215" s="17">
        <v>285</v>
      </c>
      <c r="CQ215" s="17">
        <v>665</v>
      </c>
      <c r="CR215" s="17">
        <v>254</v>
      </c>
      <c r="CS215" s="17">
        <v>740</v>
      </c>
      <c r="CT215" s="17">
        <v>303</v>
      </c>
      <c r="CU215" s="17">
        <v>800</v>
      </c>
      <c r="CV215" s="17">
        <v>349</v>
      </c>
      <c r="CW215" s="17">
        <v>0</v>
      </c>
      <c r="CX215" s="17">
        <v>0</v>
      </c>
      <c r="CY215" s="17">
        <v>0</v>
      </c>
      <c r="CZ215" s="15" t="str">
        <f t="shared" si="7"/>
        <v>Luka Bentt</v>
      </c>
      <c r="DA215" s="15" t="e">
        <f>VLOOKUP(CZ215,[1]FINAL!$A$1:$AP$1000,MATCH("Element No.",[1]FINAL!$A$1:$AP$1,0),0)</f>
        <v>#N/A</v>
      </c>
      <c r="DB215" s="15"/>
      <c r="DC215" s="15"/>
      <c r="DD215" s="15"/>
      <c r="DE215" s="15"/>
      <c r="DF215" s="15"/>
    </row>
    <row r="216" spans="1:110" ht="27.75" thickBot="1">
      <c r="A216" s="18" t="b">
        <v>1</v>
      </c>
      <c r="B216" s="18" t="b">
        <v>0</v>
      </c>
      <c r="C216" s="15"/>
      <c r="D216" s="15"/>
      <c r="E216" s="17">
        <v>494556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2</v>
      </c>
      <c r="L216" s="15">
        <v>-0.5</v>
      </c>
      <c r="M216" s="15">
        <v>-0.5</v>
      </c>
      <c r="N216" s="17">
        <v>0</v>
      </c>
      <c r="O216" s="15" t="s">
        <v>570</v>
      </c>
      <c r="P216" s="15">
        <v>0</v>
      </c>
      <c r="Q216" s="17" t="e">
        <f t="shared" si="6"/>
        <v>#N/A</v>
      </c>
      <c r="R216" s="18" t="b">
        <v>0</v>
      </c>
      <c r="S216" s="15"/>
      <c r="T216" s="15"/>
      <c r="U216" s="17">
        <v>40</v>
      </c>
      <c r="V216" s="15" t="s">
        <v>4798</v>
      </c>
      <c r="W216" s="15">
        <v>0</v>
      </c>
      <c r="X216" s="18" t="b">
        <v>0</v>
      </c>
      <c r="Y216" s="15" t="s">
        <v>4799</v>
      </c>
      <c r="Z216" s="15">
        <v>0</v>
      </c>
      <c r="AA216" s="18" t="b">
        <v>0</v>
      </c>
      <c r="AB216" s="15"/>
      <c r="AC216" s="15" t="s">
        <v>519</v>
      </c>
      <c r="AD216" s="17">
        <v>5</v>
      </c>
      <c r="AE216" s="17">
        <v>94</v>
      </c>
      <c r="AF216" s="17">
        <v>0</v>
      </c>
      <c r="AG216" s="17">
        <v>546</v>
      </c>
      <c r="AH216" s="17">
        <v>0</v>
      </c>
      <c r="AI216" s="17">
        <v>291</v>
      </c>
      <c r="AJ216" s="17">
        <v>0</v>
      </c>
      <c r="AK216" s="15">
        <v>0</v>
      </c>
      <c r="AL216" s="15">
        <v>0</v>
      </c>
      <c r="AM216" s="15" t="s">
        <v>4799</v>
      </c>
      <c r="AN216" s="15"/>
      <c r="AO216" s="17">
        <v>241</v>
      </c>
      <c r="AP216" s="68">
        <v>46068</v>
      </c>
      <c r="AQ216" s="68">
        <v>38985</v>
      </c>
      <c r="AR216" s="18" t="b">
        <v>0</v>
      </c>
      <c r="AS216" s="15" t="s">
        <v>4800</v>
      </c>
      <c r="AT216" s="17">
        <v>0</v>
      </c>
      <c r="AU216" s="17">
        <v>0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5">
        <v>0</v>
      </c>
      <c r="BH216" s="15">
        <v>0</v>
      </c>
      <c r="BI216" s="15">
        <v>0</v>
      </c>
      <c r="BJ216" s="15">
        <v>0</v>
      </c>
      <c r="BK216" s="17">
        <v>0</v>
      </c>
      <c r="BL216" s="17">
        <v>0</v>
      </c>
      <c r="BM216" s="17">
        <v>0</v>
      </c>
      <c r="BN216" s="17">
        <v>0</v>
      </c>
      <c r="BO216" s="17">
        <v>0</v>
      </c>
      <c r="BP216" s="15">
        <v>0</v>
      </c>
      <c r="BQ216" s="15">
        <v>0</v>
      </c>
      <c r="BR216" s="15">
        <v>0</v>
      </c>
      <c r="BS216" s="15">
        <v>0</v>
      </c>
      <c r="BT216" s="15"/>
      <c r="BU216" s="15"/>
      <c r="BV216" s="15"/>
      <c r="BW216" s="15"/>
      <c r="BX216" s="15"/>
      <c r="BY216" s="15"/>
      <c r="BZ216" s="15"/>
      <c r="CA216" s="17">
        <v>607</v>
      </c>
      <c r="CB216" s="17">
        <v>224</v>
      </c>
      <c r="CC216" s="17">
        <v>598</v>
      </c>
      <c r="CD216" s="17">
        <v>223</v>
      </c>
      <c r="CE216" s="17">
        <v>567</v>
      </c>
      <c r="CF216" s="17">
        <v>219</v>
      </c>
      <c r="CG216" s="17">
        <v>610</v>
      </c>
      <c r="CH216" s="17">
        <v>224</v>
      </c>
      <c r="CI216" s="17">
        <v>0</v>
      </c>
      <c r="CJ216" s="17">
        <v>0</v>
      </c>
      <c r="CK216" s="17">
        <v>0</v>
      </c>
      <c r="CL216" s="17">
        <v>0</v>
      </c>
      <c r="CM216" s="17">
        <v>0</v>
      </c>
      <c r="CN216" s="17">
        <v>0</v>
      </c>
      <c r="CO216" s="17">
        <v>710</v>
      </c>
      <c r="CP216" s="17">
        <v>179</v>
      </c>
      <c r="CQ216" s="17">
        <v>496</v>
      </c>
      <c r="CR216" s="17">
        <v>189</v>
      </c>
      <c r="CS216" s="17">
        <v>618</v>
      </c>
      <c r="CT216" s="17">
        <v>224</v>
      </c>
      <c r="CU216" s="17">
        <v>751</v>
      </c>
      <c r="CV216" s="17">
        <v>257</v>
      </c>
      <c r="CW216" s="17">
        <v>0</v>
      </c>
      <c r="CX216" s="17">
        <v>0</v>
      </c>
      <c r="CY216" s="17">
        <v>0</v>
      </c>
      <c r="CZ216" s="15" t="str">
        <f t="shared" si="7"/>
        <v>Ollie Shield</v>
      </c>
      <c r="DA216" s="15" t="e">
        <f>VLOOKUP(CZ216,[1]FINAL!$A$1:$AP$1000,MATCH("Element No.",[1]FINAL!$A$1:$AP$1,0),0)</f>
        <v>#N/A</v>
      </c>
      <c r="DB216" s="15"/>
      <c r="DC216" s="15"/>
      <c r="DD216" s="15"/>
      <c r="DE216" s="15"/>
      <c r="DF216" s="15"/>
    </row>
    <row r="217" spans="1:110" ht="40.5" thickBot="1">
      <c r="A217" s="18" t="b">
        <v>1</v>
      </c>
      <c r="B217" s="18" t="b">
        <v>0</v>
      </c>
      <c r="C217" s="15"/>
      <c r="D217" s="15"/>
      <c r="E217" s="17">
        <v>649240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2</v>
      </c>
      <c r="L217" s="15">
        <v>-0.5</v>
      </c>
      <c r="M217" s="15">
        <v>-0.5</v>
      </c>
      <c r="N217" s="17">
        <v>0</v>
      </c>
      <c r="O217" s="15" t="s">
        <v>1418</v>
      </c>
      <c r="P217" s="15">
        <v>0</v>
      </c>
      <c r="Q217" s="17" t="e">
        <f t="shared" si="6"/>
        <v>#N/A</v>
      </c>
      <c r="R217" s="18" t="b">
        <v>0</v>
      </c>
      <c r="S217" s="15"/>
      <c r="T217" s="15"/>
      <c r="U217" s="17">
        <v>40</v>
      </c>
      <c r="V217" s="15" t="s">
        <v>4858</v>
      </c>
      <c r="W217" s="15">
        <v>0</v>
      </c>
      <c r="X217" s="18" t="b">
        <v>0</v>
      </c>
      <c r="Y217" s="15" t="s">
        <v>4859</v>
      </c>
      <c r="Z217" s="15">
        <v>0</v>
      </c>
      <c r="AA217" s="18" t="b">
        <v>0</v>
      </c>
      <c r="AB217" s="15"/>
      <c r="AC217" s="15" t="s">
        <v>519</v>
      </c>
      <c r="AD217" s="17">
        <v>5</v>
      </c>
      <c r="AE217" s="17">
        <v>94</v>
      </c>
      <c r="AF217" s="17">
        <v>0</v>
      </c>
      <c r="AG217" s="17">
        <v>180</v>
      </c>
      <c r="AH217" s="17">
        <v>0</v>
      </c>
      <c r="AI217" s="17">
        <v>99</v>
      </c>
      <c r="AJ217" s="17">
        <v>0</v>
      </c>
      <c r="AK217" s="15">
        <v>0</v>
      </c>
      <c r="AL217" s="15">
        <v>0</v>
      </c>
      <c r="AM217" s="15" t="s">
        <v>4859</v>
      </c>
      <c r="AN217" s="15"/>
      <c r="AO217" s="17">
        <v>241</v>
      </c>
      <c r="AP217" s="68">
        <v>45870</v>
      </c>
      <c r="AQ217" s="68">
        <v>39329</v>
      </c>
      <c r="AR217" s="18" t="b">
        <v>0</v>
      </c>
      <c r="AS217" s="15" t="s">
        <v>4860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5">
        <v>0</v>
      </c>
      <c r="BH217" s="15">
        <v>0</v>
      </c>
      <c r="BI217" s="15">
        <v>0</v>
      </c>
      <c r="BJ217" s="15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5">
        <v>0</v>
      </c>
      <c r="BQ217" s="15">
        <v>0</v>
      </c>
      <c r="BR217" s="15">
        <v>0</v>
      </c>
      <c r="BS217" s="15">
        <v>0</v>
      </c>
      <c r="BT217" s="15"/>
      <c r="BU217" s="15"/>
      <c r="BV217" s="15"/>
      <c r="BW217" s="15"/>
      <c r="BX217" s="15"/>
      <c r="BY217" s="15"/>
      <c r="BZ217" s="15"/>
      <c r="CA217" s="17">
        <v>643</v>
      </c>
      <c r="CB217" s="17">
        <v>251</v>
      </c>
      <c r="CC217" s="17">
        <v>635</v>
      </c>
      <c r="CD217" s="17">
        <v>250</v>
      </c>
      <c r="CE217" s="17">
        <v>606</v>
      </c>
      <c r="CF217" s="17">
        <v>248</v>
      </c>
      <c r="CG217" s="17">
        <v>646</v>
      </c>
      <c r="CH217" s="17">
        <v>251</v>
      </c>
      <c r="CI217" s="17">
        <v>0</v>
      </c>
      <c r="CJ217" s="17">
        <v>0</v>
      </c>
      <c r="CK217" s="17">
        <v>0</v>
      </c>
      <c r="CL217" s="17">
        <v>0</v>
      </c>
      <c r="CM217" s="17">
        <v>0</v>
      </c>
      <c r="CN217" s="17">
        <v>0</v>
      </c>
      <c r="CO217" s="17">
        <v>756</v>
      </c>
      <c r="CP217" s="17">
        <v>214</v>
      </c>
      <c r="CQ217" s="17">
        <v>538</v>
      </c>
      <c r="CR217" s="17">
        <v>220</v>
      </c>
      <c r="CS217" s="17">
        <v>653</v>
      </c>
      <c r="CT217" s="17">
        <v>250</v>
      </c>
      <c r="CU217" s="17">
        <v>787</v>
      </c>
      <c r="CV217" s="17">
        <v>263</v>
      </c>
      <c r="CW217" s="17">
        <v>0</v>
      </c>
      <c r="CX217" s="17">
        <v>0</v>
      </c>
      <c r="CY217" s="17">
        <v>0</v>
      </c>
      <c r="CZ217" s="15" t="str">
        <f t="shared" si="7"/>
        <v>Joshua Stephenson</v>
      </c>
      <c r="DA217" s="15" t="e">
        <f>VLOOKUP(CZ217,[1]FINAL!$A$1:$AP$1000,MATCH("Element No.",[1]FINAL!$A$1:$AP$1,0),0)</f>
        <v>#N/A</v>
      </c>
      <c r="DB217" s="15"/>
      <c r="DC217" s="15"/>
      <c r="DD217" s="15"/>
      <c r="DE217" s="15"/>
      <c r="DF217" s="15"/>
    </row>
    <row r="218" spans="1:110" ht="27.75" thickBot="1">
      <c r="A218" s="18" t="b">
        <v>1</v>
      </c>
      <c r="B218" s="18" t="b">
        <v>0</v>
      </c>
      <c r="C218" s="15"/>
      <c r="D218" s="15"/>
      <c r="E218" s="17">
        <v>587433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2</v>
      </c>
      <c r="L218" s="15">
        <v>-0.5</v>
      </c>
      <c r="M218" s="15">
        <v>-0.5</v>
      </c>
      <c r="N218" s="17">
        <v>0</v>
      </c>
      <c r="O218" s="15" t="s">
        <v>716</v>
      </c>
      <c r="P218" s="15">
        <v>0</v>
      </c>
      <c r="Q218" s="17" t="e">
        <f t="shared" si="6"/>
        <v>#N/A</v>
      </c>
      <c r="R218" s="18" t="b">
        <v>0</v>
      </c>
      <c r="S218" s="15"/>
      <c r="T218" s="15"/>
      <c r="U218" s="17">
        <v>40</v>
      </c>
      <c r="V218" s="15" t="s">
        <v>4861</v>
      </c>
      <c r="W218" s="15">
        <v>0</v>
      </c>
      <c r="X218" s="18" t="b">
        <v>0</v>
      </c>
      <c r="Y218" s="15" t="s">
        <v>4862</v>
      </c>
      <c r="Z218" s="15">
        <v>0</v>
      </c>
      <c r="AA218" s="18" t="b">
        <v>0</v>
      </c>
      <c r="AB218" s="15"/>
      <c r="AC218" s="15" t="s">
        <v>519</v>
      </c>
      <c r="AD218" s="17">
        <v>5</v>
      </c>
      <c r="AE218" s="17">
        <v>94</v>
      </c>
      <c r="AF218" s="17">
        <v>0</v>
      </c>
      <c r="AG218" s="17">
        <v>252</v>
      </c>
      <c r="AH218" s="17">
        <v>0</v>
      </c>
      <c r="AI218" s="17">
        <v>126</v>
      </c>
      <c r="AJ218" s="17">
        <v>0</v>
      </c>
      <c r="AK218" s="15">
        <v>0</v>
      </c>
      <c r="AL218" s="15">
        <v>0</v>
      </c>
      <c r="AM218" s="15" t="s">
        <v>4862</v>
      </c>
      <c r="AN218" s="15"/>
      <c r="AO218" s="17">
        <v>104</v>
      </c>
      <c r="AP218" s="68">
        <v>45492</v>
      </c>
      <c r="AQ218" s="68">
        <v>38154</v>
      </c>
      <c r="AR218" s="18" t="b">
        <v>0</v>
      </c>
      <c r="AS218" s="15" t="s">
        <v>4863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5">
        <v>0</v>
      </c>
      <c r="BH218" s="15">
        <v>0</v>
      </c>
      <c r="BI218" s="15">
        <v>0</v>
      </c>
      <c r="BJ218" s="15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5">
        <v>0</v>
      </c>
      <c r="BQ218" s="15">
        <v>0</v>
      </c>
      <c r="BR218" s="15">
        <v>0</v>
      </c>
      <c r="BS218" s="15">
        <v>0</v>
      </c>
      <c r="BT218" s="15"/>
      <c r="BU218" s="15"/>
      <c r="BV218" s="15"/>
      <c r="BW218" s="15"/>
      <c r="BX218" s="15"/>
      <c r="BY218" s="15"/>
      <c r="BZ218" s="15"/>
      <c r="CA218" s="17">
        <v>628</v>
      </c>
      <c r="CB218" s="17">
        <v>238</v>
      </c>
      <c r="CC218" s="17">
        <v>620</v>
      </c>
      <c r="CD218" s="17">
        <v>237</v>
      </c>
      <c r="CE218" s="17">
        <v>590</v>
      </c>
      <c r="CF218" s="17">
        <v>234</v>
      </c>
      <c r="CG218" s="17">
        <v>631</v>
      </c>
      <c r="CH218" s="17">
        <v>238</v>
      </c>
      <c r="CI218" s="17">
        <v>0</v>
      </c>
      <c r="CJ218" s="17">
        <v>0</v>
      </c>
      <c r="CK218" s="17">
        <v>0</v>
      </c>
      <c r="CL218" s="17">
        <v>0</v>
      </c>
      <c r="CM218" s="17">
        <v>0</v>
      </c>
      <c r="CN218" s="17">
        <v>0</v>
      </c>
      <c r="CO218" s="17">
        <v>737</v>
      </c>
      <c r="CP218" s="17">
        <v>197</v>
      </c>
      <c r="CQ218" s="17">
        <v>520</v>
      </c>
      <c r="CR218" s="17">
        <v>204</v>
      </c>
      <c r="CS218" s="17">
        <v>638</v>
      </c>
      <c r="CT218" s="17">
        <v>237</v>
      </c>
      <c r="CU218" s="17">
        <v>785</v>
      </c>
      <c r="CV218" s="17">
        <v>262</v>
      </c>
      <c r="CW218" s="17">
        <v>0</v>
      </c>
      <c r="CX218" s="17">
        <v>0</v>
      </c>
      <c r="CY218" s="17">
        <v>0</v>
      </c>
      <c r="CZ218" s="15" t="str">
        <f t="shared" si="7"/>
        <v>Conor McManus</v>
      </c>
      <c r="DA218" s="15" t="e">
        <f>VLOOKUP(CZ218,[1]FINAL!$A$1:$AP$1000,MATCH("Element No.",[1]FINAL!$A$1:$AP$1,0),0)</f>
        <v>#N/A</v>
      </c>
      <c r="DB218" s="15"/>
      <c r="DC218" s="15"/>
      <c r="DD218" s="15"/>
      <c r="DE218" s="15"/>
      <c r="DF218" s="15"/>
    </row>
    <row r="219" spans="1:110" ht="27.75" thickBot="1">
      <c r="A219" s="18" t="b">
        <v>1</v>
      </c>
      <c r="B219" s="18" t="b">
        <v>0</v>
      </c>
      <c r="C219" s="15"/>
      <c r="D219" s="15"/>
      <c r="E219" s="17">
        <v>547671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3</v>
      </c>
      <c r="L219" s="15">
        <v>-0.5</v>
      </c>
      <c r="M219" s="15">
        <v>-0.5</v>
      </c>
      <c r="N219" s="17">
        <v>0</v>
      </c>
      <c r="O219" s="15" t="s">
        <v>4892</v>
      </c>
      <c r="P219" s="15">
        <v>0</v>
      </c>
      <c r="Q219" s="17" t="e">
        <f t="shared" si="6"/>
        <v>#N/A</v>
      </c>
      <c r="R219" s="18" t="b">
        <v>0</v>
      </c>
      <c r="S219" s="15"/>
      <c r="T219" s="15"/>
      <c r="U219" s="17">
        <v>45</v>
      </c>
      <c r="V219" s="15" t="s">
        <v>4893</v>
      </c>
      <c r="W219" s="15">
        <v>0</v>
      </c>
      <c r="X219" s="18" t="b">
        <v>0</v>
      </c>
      <c r="Y219" s="15" t="s">
        <v>2224</v>
      </c>
      <c r="Z219" s="15">
        <v>0</v>
      </c>
      <c r="AA219" s="18" t="b">
        <v>0</v>
      </c>
      <c r="AB219" s="15"/>
      <c r="AC219" s="15" t="s">
        <v>519</v>
      </c>
      <c r="AD219" s="17">
        <v>5</v>
      </c>
      <c r="AE219" s="17">
        <v>94</v>
      </c>
      <c r="AF219" s="17">
        <v>0</v>
      </c>
      <c r="AG219" s="17">
        <v>249</v>
      </c>
      <c r="AH219" s="17">
        <v>0</v>
      </c>
      <c r="AI219" s="17">
        <v>96</v>
      </c>
      <c r="AJ219" s="17">
        <v>0</v>
      </c>
      <c r="AK219" s="15">
        <v>0</v>
      </c>
      <c r="AL219" s="15">
        <v>0</v>
      </c>
      <c r="AM219" s="15" t="s">
        <v>2224</v>
      </c>
      <c r="AN219" s="15"/>
      <c r="AO219" s="17">
        <v>241</v>
      </c>
      <c r="AP219" s="68">
        <v>45492</v>
      </c>
      <c r="AQ219" s="68">
        <v>38588</v>
      </c>
      <c r="AR219" s="18" t="b">
        <v>0</v>
      </c>
      <c r="AS219" s="15" t="s">
        <v>4894</v>
      </c>
      <c r="AT219" s="17">
        <v>0</v>
      </c>
      <c r="AU219" s="17">
        <v>0</v>
      </c>
      <c r="AV219" s="17">
        <v>0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5">
        <v>0</v>
      </c>
      <c r="BH219" s="15">
        <v>0</v>
      </c>
      <c r="BI219" s="15">
        <v>0</v>
      </c>
      <c r="BJ219" s="15">
        <v>0</v>
      </c>
      <c r="BK219" s="17">
        <v>0</v>
      </c>
      <c r="BL219" s="17">
        <v>0</v>
      </c>
      <c r="BM219" s="17">
        <v>0</v>
      </c>
      <c r="BN219" s="17">
        <v>0</v>
      </c>
      <c r="BO219" s="17">
        <v>0</v>
      </c>
      <c r="BP219" s="15">
        <v>0</v>
      </c>
      <c r="BQ219" s="15">
        <v>0</v>
      </c>
      <c r="BR219" s="15">
        <v>0</v>
      </c>
      <c r="BS219" s="15">
        <v>0</v>
      </c>
      <c r="BT219" s="15"/>
      <c r="BU219" s="15"/>
      <c r="BV219" s="15"/>
      <c r="BW219" s="15"/>
      <c r="BX219" s="15"/>
      <c r="BY219" s="15"/>
      <c r="BZ219" s="15"/>
      <c r="CA219" s="17">
        <v>731</v>
      </c>
      <c r="CB219" s="17">
        <v>296</v>
      </c>
      <c r="CC219" s="17">
        <v>726</v>
      </c>
      <c r="CD219" s="17">
        <v>297</v>
      </c>
      <c r="CE219" s="17">
        <v>709</v>
      </c>
      <c r="CF219" s="17">
        <v>291</v>
      </c>
      <c r="CG219" s="17">
        <v>732</v>
      </c>
      <c r="CH219" s="17">
        <v>297</v>
      </c>
      <c r="CI219" s="17">
        <v>0</v>
      </c>
      <c r="CJ219" s="17">
        <v>0</v>
      </c>
      <c r="CK219" s="17">
        <v>0</v>
      </c>
      <c r="CL219" s="17">
        <v>0</v>
      </c>
      <c r="CM219" s="17">
        <v>0</v>
      </c>
      <c r="CN219" s="17">
        <v>0</v>
      </c>
      <c r="CO219" s="17">
        <v>462</v>
      </c>
      <c r="CP219" s="17">
        <v>280</v>
      </c>
      <c r="CQ219" s="17">
        <v>659</v>
      </c>
      <c r="CR219" s="17">
        <v>249</v>
      </c>
      <c r="CS219" s="17">
        <v>736</v>
      </c>
      <c r="CT219" s="17">
        <v>300</v>
      </c>
      <c r="CU219" s="17">
        <v>820</v>
      </c>
      <c r="CV219" s="17">
        <v>363</v>
      </c>
      <c r="CW219" s="17">
        <v>0</v>
      </c>
      <c r="CX219" s="17">
        <v>0</v>
      </c>
      <c r="CY219" s="17">
        <v>0</v>
      </c>
      <c r="CZ219" s="15" t="str">
        <f t="shared" si="7"/>
        <v>Riley Owen</v>
      </c>
      <c r="DA219" s="15" t="e">
        <f>VLOOKUP(CZ219,[1]FINAL!$A$1:$AP$1000,MATCH("Element No.",[1]FINAL!$A$1:$AP$1,0),0)</f>
        <v>#N/A</v>
      </c>
      <c r="DB219" s="15"/>
      <c r="DC219" s="15"/>
      <c r="DD219" s="15"/>
      <c r="DE219" s="15"/>
      <c r="DF219" s="15"/>
    </row>
    <row r="220" spans="1:110" ht="27.75" thickBot="1">
      <c r="A220" s="18" t="b">
        <v>1</v>
      </c>
      <c r="B220" s="18" t="b">
        <v>0</v>
      </c>
      <c r="C220" s="15"/>
      <c r="D220" s="15"/>
      <c r="E220" s="17">
        <v>49262</v>
      </c>
      <c r="F220" s="17">
        <v>0</v>
      </c>
      <c r="G220" s="17">
        <v>0</v>
      </c>
      <c r="H220" s="17">
        <v>-3</v>
      </c>
      <c r="I220" s="17">
        <v>3</v>
      </c>
      <c r="J220" s="17">
        <v>0</v>
      </c>
      <c r="K220" s="17">
        <v>1</v>
      </c>
      <c r="L220" s="15">
        <v>0</v>
      </c>
      <c r="M220" s="15">
        <v>0</v>
      </c>
      <c r="N220" s="17">
        <v>0</v>
      </c>
      <c r="O220" s="15" t="s">
        <v>658</v>
      </c>
      <c r="P220" s="15">
        <v>0</v>
      </c>
      <c r="Q220" s="17">
        <f t="shared" si="6"/>
        <v>111</v>
      </c>
      <c r="R220" s="18" t="b">
        <v>0</v>
      </c>
      <c r="S220" s="15"/>
      <c r="T220" s="15"/>
      <c r="U220" s="17">
        <v>42</v>
      </c>
      <c r="V220" s="15" t="s">
        <v>659</v>
      </c>
      <c r="W220" s="15">
        <v>0</v>
      </c>
      <c r="X220" s="18" t="b">
        <v>0</v>
      </c>
      <c r="Y220" s="15" t="s">
        <v>388</v>
      </c>
      <c r="Z220" s="15">
        <v>0.2</v>
      </c>
      <c r="AA220" s="18" t="b">
        <v>0</v>
      </c>
      <c r="AB220" s="15"/>
      <c r="AC220" s="15" t="s">
        <v>519</v>
      </c>
      <c r="AD220" s="17">
        <v>6</v>
      </c>
      <c r="AE220" s="17">
        <v>36</v>
      </c>
      <c r="AF220" s="17">
        <v>0</v>
      </c>
      <c r="AG220" s="17">
        <v>12848</v>
      </c>
      <c r="AH220" s="17">
        <v>0</v>
      </c>
      <c r="AI220" s="17">
        <v>42173</v>
      </c>
      <c r="AJ220" s="17">
        <v>0</v>
      </c>
      <c r="AK220" s="15">
        <v>0</v>
      </c>
      <c r="AL220" s="15">
        <v>0</v>
      </c>
      <c r="AM220" s="15" t="s">
        <v>388</v>
      </c>
      <c r="AN220" s="15"/>
      <c r="AO220" s="17">
        <v>241</v>
      </c>
      <c r="AP220" s="68">
        <v>43282</v>
      </c>
      <c r="AQ220" s="68">
        <v>33103</v>
      </c>
      <c r="AR220" s="18" t="b">
        <v>0</v>
      </c>
      <c r="AS220" s="15" t="s">
        <v>2423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5">
        <v>0</v>
      </c>
      <c r="BH220" s="15">
        <v>0</v>
      </c>
      <c r="BI220" s="15">
        <v>0</v>
      </c>
      <c r="BJ220" s="15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0</v>
      </c>
      <c r="BP220" s="15">
        <v>0</v>
      </c>
      <c r="BQ220" s="15">
        <v>0</v>
      </c>
      <c r="BR220" s="15">
        <v>0</v>
      </c>
      <c r="BS220" s="15">
        <v>0</v>
      </c>
      <c r="BT220" s="15"/>
      <c r="BU220" s="15"/>
      <c r="BV220" s="15"/>
      <c r="BW220" s="15"/>
      <c r="BX220" s="15"/>
      <c r="BY220" s="15"/>
      <c r="BZ220" s="15"/>
      <c r="CA220" s="17">
        <v>648</v>
      </c>
      <c r="CB220" s="17">
        <v>91</v>
      </c>
      <c r="CC220" s="17">
        <v>641</v>
      </c>
      <c r="CD220" s="17">
        <v>82</v>
      </c>
      <c r="CE220" s="17">
        <v>612</v>
      </c>
      <c r="CF220" s="17">
        <v>67</v>
      </c>
      <c r="CG220" s="17">
        <v>651</v>
      </c>
      <c r="CH220" s="17">
        <v>91</v>
      </c>
      <c r="CI220" s="17">
        <v>0</v>
      </c>
      <c r="CJ220" s="17">
        <v>0</v>
      </c>
      <c r="CK220" s="17">
        <v>0</v>
      </c>
      <c r="CL220" s="17">
        <v>0</v>
      </c>
      <c r="CM220" s="17">
        <v>0</v>
      </c>
      <c r="CN220" s="17">
        <v>0</v>
      </c>
      <c r="CO220" s="17">
        <v>633</v>
      </c>
      <c r="CP220" s="17">
        <v>28</v>
      </c>
      <c r="CQ220" s="17">
        <v>545</v>
      </c>
      <c r="CR220" s="17">
        <v>84</v>
      </c>
      <c r="CS220" s="17">
        <v>658</v>
      </c>
      <c r="CT220" s="17">
        <v>91</v>
      </c>
      <c r="CU220" s="17">
        <v>362</v>
      </c>
      <c r="CV220" s="17">
        <v>50</v>
      </c>
      <c r="CW220" s="17">
        <v>0</v>
      </c>
      <c r="CX220" s="17">
        <v>0</v>
      </c>
      <c r="CY220" s="17">
        <v>0</v>
      </c>
      <c r="CZ220" s="15" t="str">
        <f t="shared" si="7"/>
        <v>Jason Steele</v>
      </c>
      <c r="DA220" s="15">
        <f>VLOOKUP(CZ220,[1]FINAL!$A$1:$AP$1000,MATCH("Element No.",[1]FINAL!$A$1:$AP$1,0),0)</f>
        <v>111</v>
      </c>
      <c r="DB220" s="15"/>
      <c r="DC220" s="15"/>
      <c r="DD220" s="15"/>
      <c r="DE220" s="15"/>
      <c r="DF220" s="15"/>
    </row>
    <row r="221" spans="1:110" ht="40.5" thickBot="1">
      <c r="A221" s="18" t="b">
        <v>1</v>
      </c>
      <c r="B221" s="18" t="b">
        <v>0</v>
      </c>
      <c r="C221" s="15"/>
      <c r="D221" s="15"/>
      <c r="E221" s="17">
        <v>489639</v>
      </c>
      <c r="F221" s="17">
        <v>0</v>
      </c>
      <c r="G221" s="17">
        <v>0</v>
      </c>
      <c r="H221" s="17">
        <v>1</v>
      </c>
      <c r="I221" s="17">
        <v>-1</v>
      </c>
      <c r="J221" s="17">
        <v>3</v>
      </c>
      <c r="K221" s="17">
        <v>1</v>
      </c>
      <c r="L221" s="15">
        <v>3.3</v>
      </c>
      <c r="M221" s="15">
        <v>3</v>
      </c>
      <c r="N221" s="17">
        <v>2</v>
      </c>
      <c r="O221" s="15" t="s">
        <v>1130</v>
      </c>
      <c r="P221" s="15">
        <v>3</v>
      </c>
      <c r="Q221" s="17">
        <f t="shared" si="6"/>
        <v>109</v>
      </c>
      <c r="R221" s="18" t="b">
        <v>0</v>
      </c>
      <c r="S221" s="15"/>
      <c r="T221" s="15"/>
      <c r="U221" s="17">
        <v>46</v>
      </c>
      <c r="V221" s="15" t="s">
        <v>1131</v>
      </c>
      <c r="W221" s="15">
        <v>3.4</v>
      </c>
      <c r="X221" s="18" t="b">
        <v>0</v>
      </c>
      <c r="Y221" s="15" t="s">
        <v>1132</v>
      </c>
      <c r="Z221" s="15">
        <v>9.3000000000000007</v>
      </c>
      <c r="AA221" s="18" t="b">
        <v>0</v>
      </c>
      <c r="AB221" s="15"/>
      <c r="AC221" s="15" t="s">
        <v>519</v>
      </c>
      <c r="AD221" s="17">
        <v>6</v>
      </c>
      <c r="AE221" s="17">
        <v>36</v>
      </c>
      <c r="AF221" s="17">
        <v>130</v>
      </c>
      <c r="AG221" s="17">
        <v>1475089</v>
      </c>
      <c r="AH221" s="17">
        <v>0</v>
      </c>
      <c r="AI221" s="17">
        <v>1130937</v>
      </c>
      <c r="AJ221" s="17">
        <v>0</v>
      </c>
      <c r="AK221" s="15">
        <v>0.7</v>
      </c>
      <c r="AL221" s="15">
        <v>28.3</v>
      </c>
      <c r="AM221" s="15" t="s">
        <v>1132</v>
      </c>
      <c r="AN221" s="15"/>
      <c r="AO221" s="17">
        <v>152</v>
      </c>
      <c r="AP221" s="68">
        <v>45110</v>
      </c>
      <c r="AQ221" s="68">
        <v>37486</v>
      </c>
      <c r="AR221" s="18" t="b">
        <v>0</v>
      </c>
      <c r="AS221" s="15" t="s">
        <v>2424</v>
      </c>
      <c r="AT221" s="17">
        <v>3420</v>
      </c>
      <c r="AU221" s="17">
        <v>0</v>
      </c>
      <c r="AV221" s="17">
        <v>0</v>
      </c>
      <c r="AW221" s="17">
        <v>10</v>
      </c>
      <c r="AX221" s="17">
        <v>46</v>
      </c>
      <c r="AY221" s="17">
        <v>1</v>
      </c>
      <c r="AZ221" s="17">
        <v>1</v>
      </c>
      <c r="BA221" s="17">
        <v>0</v>
      </c>
      <c r="BB221" s="17">
        <v>3</v>
      </c>
      <c r="BC221" s="17">
        <v>0</v>
      </c>
      <c r="BD221" s="17">
        <v>106</v>
      </c>
      <c r="BE221" s="17">
        <v>6</v>
      </c>
      <c r="BF221" s="17">
        <v>616</v>
      </c>
      <c r="BG221" s="15">
        <v>935</v>
      </c>
      <c r="BH221" s="15">
        <v>10</v>
      </c>
      <c r="BI221" s="15">
        <v>0</v>
      </c>
      <c r="BJ221" s="15">
        <v>94.7</v>
      </c>
      <c r="BK221" s="17">
        <v>32</v>
      </c>
      <c r="BL221" s="17">
        <v>332</v>
      </c>
      <c r="BM221" s="17">
        <v>1</v>
      </c>
      <c r="BN221" s="17">
        <v>0</v>
      </c>
      <c r="BO221" s="17">
        <v>38</v>
      </c>
      <c r="BP221" s="15">
        <v>0</v>
      </c>
      <c r="BQ221" s="15">
        <v>0.06</v>
      </c>
      <c r="BR221" s="15">
        <v>0.06</v>
      </c>
      <c r="BS221" s="15">
        <v>49.06</v>
      </c>
      <c r="BT221" s="15"/>
      <c r="BU221" s="15"/>
      <c r="BV221" s="15"/>
      <c r="BW221" s="15"/>
      <c r="BX221" s="15"/>
      <c r="BY221" s="15"/>
      <c r="BZ221" s="15"/>
      <c r="CA221" s="17">
        <v>9</v>
      </c>
      <c r="CB221" s="17">
        <v>2</v>
      </c>
      <c r="CC221" s="17">
        <v>444</v>
      </c>
      <c r="CD221" s="17">
        <v>14</v>
      </c>
      <c r="CE221" s="17">
        <v>768</v>
      </c>
      <c r="CF221" s="17">
        <v>83</v>
      </c>
      <c r="CG221" s="17">
        <v>164</v>
      </c>
      <c r="CH221" s="17">
        <v>2</v>
      </c>
      <c r="CI221" s="17">
        <v>0</v>
      </c>
      <c r="CJ221" s="17">
        <v>2.79</v>
      </c>
      <c r="CK221" s="17">
        <v>0</v>
      </c>
      <c r="CL221" s="17">
        <v>0</v>
      </c>
      <c r="CM221" s="17">
        <v>1.29</v>
      </c>
      <c r="CN221" s="17">
        <v>1.21</v>
      </c>
      <c r="CO221" s="17">
        <v>404</v>
      </c>
      <c r="CP221" s="17">
        <v>21</v>
      </c>
      <c r="CQ221" s="17">
        <v>112</v>
      </c>
      <c r="CR221" s="17">
        <v>11</v>
      </c>
      <c r="CS221" s="17">
        <v>126</v>
      </c>
      <c r="CT221" s="17">
        <v>16</v>
      </c>
      <c r="CU221" s="17">
        <v>39</v>
      </c>
      <c r="CV221" s="17">
        <v>6</v>
      </c>
      <c r="CW221" s="17">
        <v>1</v>
      </c>
      <c r="CX221" s="17">
        <v>0.26</v>
      </c>
      <c r="CY221" s="17">
        <v>0</v>
      </c>
      <c r="CZ221" s="15" t="str">
        <f t="shared" si="7"/>
        <v>Bart Verbruggen</v>
      </c>
      <c r="DA221" s="15">
        <f>VLOOKUP(CZ221,[1]FINAL!$A$1:$AP$1000,MATCH("Element No.",[1]FINAL!$A$1:$AP$1,0),0)</f>
        <v>109</v>
      </c>
      <c r="DB221" s="15"/>
      <c r="DC221" s="15"/>
      <c r="DD221" s="15"/>
      <c r="DE221" s="15"/>
      <c r="DF221" s="15"/>
    </row>
    <row r="222" spans="1:110" ht="27.75" thickBot="1">
      <c r="A222" s="18" t="b">
        <v>1</v>
      </c>
      <c r="B222" s="18" t="b">
        <v>0</v>
      </c>
      <c r="C222" s="15"/>
      <c r="D222" s="15"/>
      <c r="E222" s="17">
        <v>209288</v>
      </c>
      <c r="F222" s="17">
        <v>0</v>
      </c>
      <c r="G222" s="17">
        <v>0</v>
      </c>
      <c r="H222" s="17">
        <v>-1</v>
      </c>
      <c r="I222" s="17">
        <v>1</v>
      </c>
      <c r="J222" s="17">
        <v>0</v>
      </c>
      <c r="K222" s="17">
        <v>1</v>
      </c>
      <c r="L222" s="15">
        <v>0</v>
      </c>
      <c r="M222" s="15">
        <v>0</v>
      </c>
      <c r="N222" s="17">
        <v>0</v>
      </c>
      <c r="O222" s="15" t="s">
        <v>766</v>
      </c>
      <c r="P222" s="15">
        <v>0</v>
      </c>
      <c r="Q222" s="17" t="e">
        <f t="shared" si="6"/>
        <v>#N/A</v>
      </c>
      <c r="R222" s="18" t="b">
        <v>0</v>
      </c>
      <c r="S222" s="15"/>
      <c r="T222" s="15"/>
      <c r="U222" s="17">
        <v>39</v>
      </c>
      <c r="V222" s="15" t="s">
        <v>2425</v>
      </c>
      <c r="W222" s="15">
        <v>0</v>
      </c>
      <c r="X222" s="18" t="b">
        <v>0</v>
      </c>
      <c r="Y222" s="15" t="s">
        <v>2426</v>
      </c>
      <c r="Z222" s="15">
        <v>0.3</v>
      </c>
      <c r="AA222" s="18" t="b">
        <v>0</v>
      </c>
      <c r="AB222" s="15"/>
      <c r="AC222" s="15" t="s">
        <v>519</v>
      </c>
      <c r="AD222" s="17">
        <v>6</v>
      </c>
      <c r="AE222" s="17">
        <v>36</v>
      </c>
      <c r="AF222" s="17">
        <v>0</v>
      </c>
      <c r="AG222" s="17">
        <v>19179</v>
      </c>
      <c r="AH222" s="17">
        <v>0</v>
      </c>
      <c r="AI222" s="17">
        <v>30974</v>
      </c>
      <c r="AJ222" s="17">
        <v>0</v>
      </c>
      <c r="AK222" s="15">
        <v>0</v>
      </c>
      <c r="AL222" s="15">
        <v>0</v>
      </c>
      <c r="AM222" s="15" t="s">
        <v>2426</v>
      </c>
      <c r="AN222" s="15"/>
      <c r="AO222" s="17">
        <v>39</v>
      </c>
      <c r="AP222" s="68">
        <v>44229</v>
      </c>
      <c r="AQ222" s="68">
        <v>36610</v>
      </c>
      <c r="AR222" s="18" t="b">
        <v>0</v>
      </c>
      <c r="AS222" s="15" t="s">
        <v>2427</v>
      </c>
      <c r="AT222" s="17">
        <v>0</v>
      </c>
      <c r="AU222" s="17">
        <v>0</v>
      </c>
      <c r="AV222" s="17">
        <v>0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5">
        <v>0</v>
      </c>
      <c r="BH222" s="15">
        <v>0</v>
      </c>
      <c r="BI222" s="15">
        <v>0</v>
      </c>
      <c r="BJ222" s="15">
        <v>0</v>
      </c>
      <c r="BK222" s="17">
        <v>0</v>
      </c>
      <c r="BL222" s="17">
        <v>0</v>
      </c>
      <c r="BM222" s="17">
        <v>0</v>
      </c>
      <c r="BN222" s="17">
        <v>0</v>
      </c>
      <c r="BO222" s="17">
        <v>0</v>
      </c>
      <c r="BP222" s="15">
        <v>0</v>
      </c>
      <c r="BQ222" s="15">
        <v>0</v>
      </c>
      <c r="BR222" s="15">
        <v>0</v>
      </c>
      <c r="BS222" s="15">
        <v>0</v>
      </c>
      <c r="BT222" s="15"/>
      <c r="BU222" s="15"/>
      <c r="BV222" s="15"/>
      <c r="BW222" s="15"/>
      <c r="BX222" s="15"/>
      <c r="BY222" s="15"/>
      <c r="BZ222" s="15"/>
      <c r="CA222" s="17">
        <v>556</v>
      </c>
      <c r="CB222" s="17">
        <v>52</v>
      </c>
      <c r="CC222" s="17">
        <v>541</v>
      </c>
      <c r="CD222" s="17">
        <v>35</v>
      </c>
      <c r="CE222" s="17">
        <v>510</v>
      </c>
      <c r="CF222" s="17">
        <v>20</v>
      </c>
      <c r="CG222" s="17">
        <v>559</v>
      </c>
      <c r="CH222" s="17">
        <v>52</v>
      </c>
      <c r="CI222" s="17">
        <v>0</v>
      </c>
      <c r="CJ222" s="17">
        <v>0</v>
      </c>
      <c r="CK222" s="17">
        <v>0</v>
      </c>
      <c r="CL222" s="17">
        <v>0</v>
      </c>
      <c r="CM222" s="17">
        <v>0</v>
      </c>
      <c r="CN222" s="17">
        <v>0</v>
      </c>
      <c r="CO222" s="17">
        <v>771</v>
      </c>
      <c r="CP222" s="17">
        <v>79</v>
      </c>
      <c r="CQ222" s="17">
        <v>438</v>
      </c>
      <c r="CR222" s="17">
        <v>42</v>
      </c>
      <c r="CS222" s="17">
        <v>567</v>
      </c>
      <c r="CT222" s="17">
        <v>52</v>
      </c>
      <c r="CU222" s="17">
        <v>330</v>
      </c>
      <c r="CV222" s="17">
        <v>45</v>
      </c>
      <c r="CW222" s="17">
        <v>0</v>
      </c>
      <c r="CX222" s="17">
        <v>0</v>
      </c>
      <c r="CY222" s="17">
        <v>0</v>
      </c>
      <c r="CZ222" s="15" t="str">
        <f t="shared" si="7"/>
        <v>Tom McGill</v>
      </c>
      <c r="DA222" s="15" t="e">
        <f>VLOOKUP(CZ222,[1]FINAL!$A$1:$AP$1000,MATCH("Element No.",[1]FINAL!$A$1:$AP$1,0),0)</f>
        <v>#N/A</v>
      </c>
      <c r="DB222" s="15"/>
      <c r="DC222" s="15"/>
      <c r="DD222" s="15"/>
      <c r="DE222" s="15"/>
      <c r="DF222" s="15"/>
    </row>
    <row r="223" spans="1:110" ht="78.75" thickBot="1">
      <c r="A223" s="18" t="b">
        <v>1</v>
      </c>
      <c r="B223" s="18" t="b">
        <v>0</v>
      </c>
      <c r="C223" s="17">
        <v>0</v>
      </c>
      <c r="D223" s="17">
        <v>0</v>
      </c>
      <c r="E223" s="17">
        <v>472739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1</v>
      </c>
      <c r="L223" s="15">
        <v>0</v>
      </c>
      <c r="M223" s="15">
        <v>0</v>
      </c>
      <c r="N223" s="17">
        <v>0</v>
      </c>
      <c r="O223" s="15" t="s">
        <v>1683</v>
      </c>
      <c r="P223" s="15">
        <v>0</v>
      </c>
      <c r="Q223" s="17">
        <f t="shared" si="6"/>
        <v>110</v>
      </c>
      <c r="R223" s="18" t="b">
        <v>0</v>
      </c>
      <c r="S223" s="15" t="s">
        <v>3283</v>
      </c>
      <c r="T223" s="15" t="s">
        <v>3284</v>
      </c>
      <c r="U223" s="17">
        <v>40</v>
      </c>
      <c r="V223" s="15" t="s">
        <v>1684</v>
      </c>
      <c r="W223" s="15">
        <v>0</v>
      </c>
      <c r="X223" s="18" t="b">
        <v>0</v>
      </c>
      <c r="Y223" s="15" t="s">
        <v>1685</v>
      </c>
      <c r="Z223" s="15">
        <v>0</v>
      </c>
      <c r="AA223" s="18" t="b">
        <v>0</v>
      </c>
      <c r="AB223" s="15"/>
      <c r="AC223" s="15" t="s">
        <v>3257</v>
      </c>
      <c r="AD223" s="17">
        <v>6</v>
      </c>
      <c r="AE223" s="17">
        <v>36</v>
      </c>
      <c r="AF223" s="17">
        <v>0</v>
      </c>
      <c r="AG223" s="17">
        <v>0</v>
      </c>
      <c r="AH223" s="17">
        <v>0</v>
      </c>
      <c r="AI223" s="17">
        <v>251</v>
      </c>
      <c r="AJ223" s="17">
        <v>0</v>
      </c>
      <c r="AK223" s="15">
        <v>0</v>
      </c>
      <c r="AL223" s="15">
        <v>0</v>
      </c>
      <c r="AM223" s="15" t="s">
        <v>1685</v>
      </c>
      <c r="AN223" s="15"/>
      <c r="AO223" s="17">
        <v>241</v>
      </c>
      <c r="AP223" s="68">
        <v>45108</v>
      </c>
      <c r="AQ223" s="68">
        <v>37074</v>
      </c>
      <c r="AR223" s="18" t="b">
        <v>0</v>
      </c>
      <c r="AS223" s="15" t="s">
        <v>2428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5">
        <v>0</v>
      </c>
      <c r="BH223" s="15">
        <v>0</v>
      </c>
      <c r="BI223" s="15">
        <v>0</v>
      </c>
      <c r="BJ223" s="15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0</v>
      </c>
      <c r="BP223" s="15">
        <v>0</v>
      </c>
      <c r="BQ223" s="15">
        <v>0</v>
      </c>
      <c r="BR223" s="15">
        <v>0</v>
      </c>
      <c r="BS223" s="15">
        <v>0</v>
      </c>
      <c r="BT223" s="15"/>
      <c r="BU223" s="15"/>
      <c r="BV223" s="15"/>
      <c r="BW223" s="15"/>
      <c r="BX223" s="15"/>
      <c r="BY223" s="15"/>
      <c r="BZ223" s="15"/>
      <c r="CA223" s="17">
        <v>600</v>
      </c>
      <c r="CB223" s="17">
        <v>77</v>
      </c>
      <c r="CC223" s="17">
        <v>591</v>
      </c>
      <c r="CD223" s="17">
        <v>66</v>
      </c>
      <c r="CE223" s="17">
        <v>560</v>
      </c>
      <c r="CF223" s="17">
        <v>51</v>
      </c>
      <c r="CG223" s="17">
        <v>603</v>
      </c>
      <c r="CH223" s="17">
        <v>77</v>
      </c>
      <c r="CI223" s="17">
        <v>0</v>
      </c>
      <c r="CJ223" s="17">
        <v>0</v>
      </c>
      <c r="CK223" s="17">
        <v>0</v>
      </c>
      <c r="CL223" s="17">
        <v>0</v>
      </c>
      <c r="CM223" s="17">
        <v>0</v>
      </c>
      <c r="CN223" s="17">
        <v>0</v>
      </c>
      <c r="CO223" s="17">
        <v>703</v>
      </c>
      <c r="CP223" s="17">
        <v>55</v>
      </c>
      <c r="CQ223" s="17">
        <v>489</v>
      </c>
      <c r="CR223" s="17">
        <v>69</v>
      </c>
      <c r="CS223" s="17">
        <v>611</v>
      </c>
      <c r="CT223" s="17">
        <v>77</v>
      </c>
      <c r="CU223" s="17">
        <v>818</v>
      </c>
      <c r="CV223" s="17">
        <v>95</v>
      </c>
      <c r="CW223" s="17">
        <v>0</v>
      </c>
      <c r="CX223" s="17">
        <v>0</v>
      </c>
      <c r="CY223" s="17">
        <v>0</v>
      </c>
      <c r="CZ223" s="15" t="str">
        <f t="shared" si="7"/>
        <v>Carl Rushworth</v>
      </c>
      <c r="DA223" s="15">
        <f>VLOOKUP(CZ223,[1]FINAL!$A$1:$AP$1000,MATCH("Element No.",[1]FINAL!$A$1:$AP$1,0),0)</f>
        <v>110</v>
      </c>
      <c r="DB223" s="15"/>
      <c r="DC223" s="15"/>
      <c r="DD223" s="15"/>
      <c r="DE223" s="15"/>
      <c r="DF223" s="15"/>
    </row>
    <row r="224" spans="1:110" ht="53.25" thickBot="1">
      <c r="A224" s="18" t="b">
        <v>1</v>
      </c>
      <c r="B224" s="18" t="b">
        <v>0</v>
      </c>
      <c r="C224" s="17">
        <v>0</v>
      </c>
      <c r="D224" s="17">
        <v>0</v>
      </c>
      <c r="E224" s="17">
        <v>240514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1</v>
      </c>
      <c r="L224" s="15">
        <v>0</v>
      </c>
      <c r="M224" s="15">
        <v>0</v>
      </c>
      <c r="N224" s="17">
        <v>0</v>
      </c>
      <c r="O224" s="15" t="s">
        <v>2429</v>
      </c>
      <c r="P224" s="15">
        <v>0</v>
      </c>
      <c r="Q224" s="17" t="e">
        <f t="shared" si="6"/>
        <v>#N/A</v>
      </c>
      <c r="R224" s="18" t="b">
        <v>0</v>
      </c>
      <c r="S224" s="15" t="s">
        <v>3285</v>
      </c>
      <c r="T224" s="15" t="s">
        <v>3286</v>
      </c>
      <c r="U224" s="17">
        <v>40</v>
      </c>
      <c r="V224" s="15" t="s">
        <v>2430</v>
      </c>
      <c r="W224" s="15">
        <v>0</v>
      </c>
      <c r="X224" s="18" t="b">
        <v>0</v>
      </c>
      <c r="Y224" s="15" t="s">
        <v>2431</v>
      </c>
      <c r="Z224" s="15">
        <v>0</v>
      </c>
      <c r="AA224" s="18" t="b">
        <v>0</v>
      </c>
      <c r="AB224" s="15"/>
      <c r="AC224" s="15" t="s">
        <v>3257</v>
      </c>
      <c r="AD224" s="17">
        <v>6</v>
      </c>
      <c r="AE224" s="17">
        <v>36</v>
      </c>
      <c r="AF224" s="17">
        <v>0</v>
      </c>
      <c r="AG224" s="17">
        <v>0</v>
      </c>
      <c r="AH224" s="17">
        <v>0</v>
      </c>
      <c r="AI224" s="17">
        <v>209</v>
      </c>
      <c r="AJ224" s="17">
        <v>0</v>
      </c>
      <c r="AK224" s="15">
        <v>0</v>
      </c>
      <c r="AL224" s="15">
        <v>0</v>
      </c>
      <c r="AM224" s="15" t="s">
        <v>2431</v>
      </c>
      <c r="AN224" s="15"/>
      <c r="AO224" s="17">
        <v>152</v>
      </c>
      <c r="AP224" s="68">
        <v>44393</v>
      </c>
      <c r="AQ224" s="68">
        <v>36548</v>
      </c>
      <c r="AR224" s="18" t="b">
        <v>0</v>
      </c>
      <c r="AS224" s="15" t="s">
        <v>2432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5">
        <v>0</v>
      </c>
      <c r="BH224" s="15">
        <v>0</v>
      </c>
      <c r="BI224" s="15">
        <v>0</v>
      </c>
      <c r="BJ224" s="15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5">
        <v>0</v>
      </c>
      <c r="BQ224" s="15">
        <v>0</v>
      </c>
      <c r="BR224" s="15">
        <v>0</v>
      </c>
      <c r="BS224" s="15">
        <v>0</v>
      </c>
      <c r="BT224" s="15"/>
      <c r="BU224" s="15"/>
      <c r="BV224" s="15"/>
      <c r="BW224" s="15"/>
      <c r="BX224" s="15"/>
      <c r="BY224" s="15"/>
      <c r="BZ224" s="15"/>
      <c r="CA224" s="17">
        <v>590</v>
      </c>
      <c r="CB224" s="17">
        <v>70</v>
      </c>
      <c r="CC224" s="17">
        <v>581</v>
      </c>
      <c r="CD224" s="17">
        <v>59</v>
      </c>
      <c r="CE224" s="17">
        <v>550</v>
      </c>
      <c r="CF224" s="17">
        <v>44</v>
      </c>
      <c r="CG224" s="17">
        <v>593</v>
      </c>
      <c r="CH224" s="17">
        <v>70</v>
      </c>
      <c r="CI224" s="17">
        <v>0</v>
      </c>
      <c r="CJ224" s="17">
        <v>0</v>
      </c>
      <c r="CK224" s="17">
        <v>0</v>
      </c>
      <c r="CL224" s="17">
        <v>0</v>
      </c>
      <c r="CM224" s="17">
        <v>0</v>
      </c>
      <c r="CN224" s="17">
        <v>0</v>
      </c>
      <c r="CO224" s="17">
        <v>691</v>
      </c>
      <c r="CP224" s="17">
        <v>48</v>
      </c>
      <c r="CQ224" s="17">
        <v>478</v>
      </c>
      <c r="CR224" s="17">
        <v>62</v>
      </c>
      <c r="CS224" s="17">
        <v>601</v>
      </c>
      <c r="CT224" s="17">
        <v>70</v>
      </c>
      <c r="CU224" s="17">
        <v>821</v>
      </c>
      <c r="CV224" s="17">
        <v>96</v>
      </c>
      <c r="CW224" s="17">
        <v>0</v>
      </c>
      <c r="CX224" s="17">
        <v>0</v>
      </c>
      <c r="CY224" s="17">
        <v>0</v>
      </c>
      <c r="CZ224" s="15" t="str">
        <f t="shared" si="7"/>
        <v>Kjell Scherpen</v>
      </c>
      <c r="DA224" s="15" t="e">
        <f>VLOOKUP(CZ224,[1]FINAL!$A$1:$AP$1000,MATCH("Element No.",[1]FINAL!$A$1:$AP$1,0),0)</f>
        <v>#N/A</v>
      </c>
      <c r="DB224" s="15"/>
      <c r="DC224" s="15"/>
      <c r="DD224" s="15"/>
      <c r="DE224" s="15"/>
      <c r="DF224" s="15"/>
    </row>
    <row r="225" spans="1:110" ht="27.75" thickBot="1">
      <c r="A225" s="18" t="b">
        <v>1</v>
      </c>
      <c r="B225" s="18" t="b">
        <v>0</v>
      </c>
      <c r="C225" s="15"/>
      <c r="D225" s="15"/>
      <c r="E225" s="17">
        <v>204120</v>
      </c>
      <c r="F225" s="17">
        <v>0</v>
      </c>
      <c r="G225" s="17">
        <v>0</v>
      </c>
      <c r="H225" s="17">
        <v>-3</v>
      </c>
      <c r="I225" s="17">
        <v>3</v>
      </c>
      <c r="J225" s="17">
        <v>0</v>
      </c>
      <c r="K225" s="17">
        <v>2</v>
      </c>
      <c r="L225" s="15">
        <v>0.3</v>
      </c>
      <c r="M225" s="15">
        <v>0.2</v>
      </c>
      <c r="N225" s="17">
        <v>0</v>
      </c>
      <c r="O225" s="15" t="s">
        <v>2433</v>
      </c>
      <c r="P225" s="15">
        <v>0.2</v>
      </c>
      <c r="Q225" s="17">
        <f t="shared" si="6"/>
        <v>114</v>
      </c>
      <c r="R225" s="18" t="b">
        <v>0</v>
      </c>
      <c r="S225" s="15"/>
      <c r="T225" s="15"/>
      <c r="U225" s="17">
        <v>42</v>
      </c>
      <c r="V225" s="15" t="s">
        <v>2434</v>
      </c>
      <c r="W225" s="15">
        <v>3.2</v>
      </c>
      <c r="X225" s="18" t="b">
        <v>0</v>
      </c>
      <c r="Y225" s="15" t="s">
        <v>2435</v>
      </c>
      <c r="Z225" s="15">
        <v>0.1</v>
      </c>
      <c r="AA225" s="18" t="b">
        <v>0</v>
      </c>
      <c r="AB225" s="15"/>
      <c r="AC225" s="15" t="s">
        <v>519</v>
      </c>
      <c r="AD225" s="17">
        <v>6</v>
      </c>
      <c r="AE225" s="17">
        <v>36</v>
      </c>
      <c r="AF225" s="17">
        <v>39</v>
      </c>
      <c r="AG225" s="17">
        <v>23481</v>
      </c>
      <c r="AH225" s="17">
        <v>0</v>
      </c>
      <c r="AI225" s="17">
        <v>22691</v>
      </c>
      <c r="AJ225" s="17">
        <v>0</v>
      </c>
      <c r="AK225" s="15">
        <v>0</v>
      </c>
      <c r="AL225" s="15">
        <v>9.3000000000000007</v>
      </c>
      <c r="AM225" s="15" t="s">
        <v>2435</v>
      </c>
      <c r="AN225" s="15"/>
      <c r="AO225" s="17">
        <v>73</v>
      </c>
      <c r="AP225" s="68">
        <v>45840</v>
      </c>
      <c r="AQ225" s="68">
        <v>35752</v>
      </c>
      <c r="AR225" s="18" t="b">
        <v>0</v>
      </c>
      <c r="AS225" s="15" t="s">
        <v>2436</v>
      </c>
      <c r="AT225" s="17">
        <v>799</v>
      </c>
      <c r="AU225" s="17">
        <v>0</v>
      </c>
      <c r="AV225" s="17">
        <v>1</v>
      </c>
      <c r="AW225" s="17">
        <v>3</v>
      </c>
      <c r="AX225" s="17">
        <v>10</v>
      </c>
      <c r="AY225" s="17">
        <v>0</v>
      </c>
      <c r="AZ225" s="17">
        <v>0</v>
      </c>
      <c r="BA225" s="17">
        <v>0</v>
      </c>
      <c r="BB225" s="17">
        <v>2</v>
      </c>
      <c r="BC225" s="17">
        <v>0</v>
      </c>
      <c r="BD225" s="17">
        <v>0</v>
      </c>
      <c r="BE225" s="17">
        <v>4</v>
      </c>
      <c r="BF225" s="17">
        <v>171</v>
      </c>
      <c r="BG225" s="15">
        <v>215.6</v>
      </c>
      <c r="BH225" s="15">
        <v>82.2</v>
      </c>
      <c r="BI225" s="15">
        <v>12</v>
      </c>
      <c r="BJ225" s="15">
        <v>31.1</v>
      </c>
      <c r="BK225" s="17">
        <v>62</v>
      </c>
      <c r="BL225" s="17">
        <v>54</v>
      </c>
      <c r="BM225" s="17">
        <v>16</v>
      </c>
      <c r="BN225" s="17">
        <v>78</v>
      </c>
      <c r="BO225" s="17">
        <v>9</v>
      </c>
      <c r="BP225" s="15">
        <v>0.05</v>
      </c>
      <c r="BQ225" s="15">
        <v>0.47</v>
      </c>
      <c r="BR225" s="15">
        <v>0.52</v>
      </c>
      <c r="BS225" s="15">
        <v>10.87</v>
      </c>
      <c r="BT225" s="17">
        <v>3</v>
      </c>
      <c r="BU225" s="15"/>
      <c r="BV225" s="15"/>
      <c r="BW225" s="15"/>
      <c r="BX225" s="15"/>
      <c r="BY225" s="15"/>
      <c r="BZ225" s="15"/>
      <c r="CA225" s="17">
        <v>299</v>
      </c>
      <c r="CB225" s="17">
        <v>119</v>
      </c>
      <c r="CC225" s="17">
        <v>322</v>
      </c>
      <c r="CD225" s="17">
        <v>106</v>
      </c>
      <c r="CE225" s="17">
        <v>421</v>
      </c>
      <c r="CF225" s="17">
        <v>157</v>
      </c>
      <c r="CG225" s="17">
        <v>366</v>
      </c>
      <c r="CH225" s="17">
        <v>126</v>
      </c>
      <c r="CI225" s="17">
        <v>0.01</v>
      </c>
      <c r="CJ225" s="17">
        <v>0</v>
      </c>
      <c r="CK225" s="17">
        <v>0.05</v>
      </c>
      <c r="CL225" s="17">
        <v>0.06</v>
      </c>
      <c r="CM225" s="17">
        <v>1.22</v>
      </c>
      <c r="CN225" s="17">
        <v>1.1299999999999999</v>
      </c>
      <c r="CO225" s="17">
        <v>640</v>
      </c>
      <c r="CP225" s="17">
        <v>142</v>
      </c>
      <c r="CQ225" s="17">
        <v>360</v>
      </c>
      <c r="CR225" s="17">
        <v>128</v>
      </c>
      <c r="CS225" s="17">
        <v>159</v>
      </c>
      <c r="CT225" s="17">
        <v>57</v>
      </c>
      <c r="CU225" s="17">
        <v>433</v>
      </c>
      <c r="CV225" s="17">
        <v>162</v>
      </c>
      <c r="CW225" s="17">
        <v>1.01</v>
      </c>
      <c r="CX225" s="17">
        <v>0.34</v>
      </c>
      <c r="CY225" s="17">
        <v>8.7899999999999991</v>
      </c>
      <c r="CZ225" s="15" t="str">
        <f t="shared" si="7"/>
        <v>Olivier Boscagli</v>
      </c>
      <c r="DA225" s="15">
        <f>VLOOKUP(CZ225,[1]FINAL!$A$1:$AP$1000,MATCH("Element No.",[1]FINAL!$A$1:$AP$1,0),0)</f>
        <v>114</v>
      </c>
      <c r="DB225" s="15"/>
      <c r="DC225" s="15"/>
      <c r="DD225" s="15"/>
      <c r="DE225" s="15"/>
      <c r="DF225" s="15"/>
    </row>
    <row r="226" spans="1:110" ht="78.75" thickBot="1">
      <c r="A226" s="18" t="b">
        <v>1</v>
      </c>
      <c r="B226" s="18" t="b">
        <v>0</v>
      </c>
      <c r="C226" s="17">
        <v>0</v>
      </c>
      <c r="D226" s="17">
        <v>0</v>
      </c>
      <c r="E226" s="17">
        <v>550090</v>
      </c>
      <c r="F226" s="17">
        <v>0</v>
      </c>
      <c r="G226" s="17">
        <v>0</v>
      </c>
      <c r="H226" s="17">
        <v>-3</v>
      </c>
      <c r="I226" s="17">
        <v>3</v>
      </c>
      <c r="J226" s="17">
        <v>0</v>
      </c>
      <c r="K226" s="17">
        <v>2</v>
      </c>
      <c r="L226" s="15">
        <v>0</v>
      </c>
      <c r="M226" s="15">
        <v>0</v>
      </c>
      <c r="N226" s="17">
        <v>0</v>
      </c>
      <c r="O226" s="15" t="s">
        <v>1955</v>
      </c>
      <c r="P226" s="15">
        <v>0</v>
      </c>
      <c r="Q226" s="17">
        <f t="shared" si="6"/>
        <v>117</v>
      </c>
      <c r="R226" s="18" t="b">
        <v>0</v>
      </c>
      <c r="S226" s="15" t="s">
        <v>4457</v>
      </c>
      <c r="T226" s="15" t="s">
        <v>4627</v>
      </c>
      <c r="U226" s="17">
        <v>42</v>
      </c>
      <c r="V226" s="15" t="s">
        <v>2437</v>
      </c>
      <c r="W226" s="15">
        <v>2</v>
      </c>
      <c r="X226" s="18" t="b">
        <v>0</v>
      </c>
      <c r="Y226" s="15" t="s">
        <v>2438</v>
      </c>
      <c r="Z226" s="15">
        <v>0</v>
      </c>
      <c r="AA226" s="18" t="b">
        <v>0</v>
      </c>
      <c r="AB226" s="15"/>
      <c r="AC226" s="15" t="s">
        <v>3257</v>
      </c>
      <c r="AD226" s="17">
        <v>6</v>
      </c>
      <c r="AE226" s="17">
        <v>36</v>
      </c>
      <c r="AF226" s="17">
        <v>10</v>
      </c>
      <c r="AG226" s="17">
        <v>2735</v>
      </c>
      <c r="AH226" s="17">
        <v>0</v>
      </c>
      <c r="AI226" s="17">
        <v>8488</v>
      </c>
      <c r="AJ226" s="17">
        <v>0</v>
      </c>
      <c r="AK226" s="15">
        <v>0</v>
      </c>
      <c r="AL226" s="15">
        <v>2.4</v>
      </c>
      <c r="AM226" s="15" t="s">
        <v>2438</v>
      </c>
      <c r="AN226" s="15"/>
      <c r="AO226" s="17">
        <v>106</v>
      </c>
      <c r="AP226" s="68">
        <v>45825</v>
      </c>
      <c r="AQ226" s="68">
        <v>37983</v>
      </c>
      <c r="AR226" s="18" t="b">
        <v>0</v>
      </c>
      <c r="AS226" s="15" t="s">
        <v>2439</v>
      </c>
      <c r="AT226" s="17">
        <v>193</v>
      </c>
      <c r="AU226" s="17">
        <v>0</v>
      </c>
      <c r="AV226" s="17">
        <v>0</v>
      </c>
      <c r="AW226" s="17">
        <v>1</v>
      </c>
      <c r="AX226" s="17">
        <v>3</v>
      </c>
      <c r="AY226" s="17">
        <v>0</v>
      </c>
      <c r="AZ226" s="17">
        <v>0</v>
      </c>
      <c r="BA226" s="17">
        <v>0</v>
      </c>
      <c r="BB226" s="17">
        <v>2</v>
      </c>
      <c r="BC226" s="17">
        <v>0</v>
      </c>
      <c r="BD226" s="17">
        <v>0</v>
      </c>
      <c r="BE226" s="17">
        <v>0</v>
      </c>
      <c r="BF226" s="17">
        <v>32</v>
      </c>
      <c r="BG226" s="15">
        <v>42.4</v>
      </c>
      <c r="BH226" s="15">
        <v>3.7</v>
      </c>
      <c r="BI226" s="15">
        <v>2</v>
      </c>
      <c r="BJ226" s="15">
        <v>4.8</v>
      </c>
      <c r="BK226" s="17">
        <v>16</v>
      </c>
      <c r="BL226" s="17">
        <v>6</v>
      </c>
      <c r="BM226" s="17">
        <v>2</v>
      </c>
      <c r="BN226" s="17">
        <v>18</v>
      </c>
      <c r="BO226" s="17">
        <v>2</v>
      </c>
      <c r="BP226" s="15">
        <v>0</v>
      </c>
      <c r="BQ226" s="15">
        <v>0.01</v>
      </c>
      <c r="BR226" s="15">
        <v>0.01</v>
      </c>
      <c r="BS226" s="15">
        <v>4.5199999999999996</v>
      </c>
      <c r="BT226" s="15"/>
      <c r="BU226" s="15"/>
      <c r="BV226" s="15"/>
      <c r="BW226" s="15"/>
      <c r="BX226" s="15"/>
      <c r="BY226" s="15"/>
      <c r="BZ226" s="15"/>
      <c r="CA226" s="17">
        <v>438</v>
      </c>
      <c r="CB226" s="17">
        <v>161</v>
      </c>
      <c r="CC226" s="17">
        <v>468</v>
      </c>
      <c r="CD226" s="17">
        <v>168</v>
      </c>
      <c r="CE226" s="17">
        <v>457</v>
      </c>
      <c r="CF226" s="17">
        <v>172</v>
      </c>
      <c r="CG226" s="17">
        <v>466</v>
      </c>
      <c r="CH226" s="17">
        <v>167</v>
      </c>
      <c r="CI226" s="17">
        <v>0</v>
      </c>
      <c r="CJ226" s="17">
        <v>0</v>
      </c>
      <c r="CK226" s="17">
        <v>0</v>
      </c>
      <c r="CL226" s="17">
        <v>0</v>
      </c>
      <c r="CM226" s="17">
        <v>2.11</v>
      </c>
      <c r="CN226" s="17">
        <v>1.4</v>
      </c>
      <c r="CO226" s="17">
        <v>655</v>
      </c>
      <c r="CP226" s="17">
        <v>151</v>
      </c>
      <c r="CQ226" s="17">
        <v>554</v>
      </c>
      <c r="CR226" s="17">
        <v>228</v>
      </c>
      <c r="CS226" s="17">
        <v>344</v>
      </c>
      <c r="CT226" s="17">
        <v>127</v>
      </c>
      <c r="CU226" s="17">
        <v>608</v>
      </c>
      <c r="CV226" s="17">
        <v>216</v>
      </c>
      <c r="CW226" s="17">
        <v>0.93</v>
      </c>
      <c r="CX226" s="17">
        <v>0.47</v>
      </c>
      <c r="CY226" s="17">
        <v>8.39</v>
      </c>
      <c r="CZ226" s="15" t="str">
        <f t="shared" si="7"/>
        <v>Diego Coppola</v>
      </c>
      <c r="DA226" s="15">
        <f>VLOOKUP(CZ226,[1]FINAL!$A$1:$AP$1000,MATCH("Element No.",[1]FINAL!$A$1:$AP$1,0),0)</f>
        <v>117</v>
      </c>
      <c r="DB226" s="15"/>
      <c r="DC226" s="15"/>
      <c r="DD226" s="15"/>
      <c r="DE226" s="15"/>
      <c r="DF226" s="15"/>
    </row>
    <row r="227" spans="1:110" ht="40.5" thickBot="1">
      <c r="A227" s="18" t="b">
        <v>1</v>
      </c>
      <c r="B227" s="18" t="b">
        <v>0</v>
      </c>
      <c r="C227" s="17">
        <v>100</v>
      </c>
      <c r="D227" s="17">
        <v>100</v>
      </c>
      <c r="E227" s="17">
        <v>465730</v>
      </c>
      <c r="F227" s="17">
        <v>0</v>
      </c>
      <c r="G227" s="17">
        <v>0</v>
      </c>
      <c r="H227" s="17">
        <v>-2</v>
      </c>
      <c r="I227" s="17">
        <v>2</v>
      </c>
      <c r="J227" s="17">
        <v>2</v>
      </c>
      <c r="K227" s="17">
        <v>2</v>
      </c>
      <c r="L227" s="15">
        <v>6</v>
      </c>
      <c r="M227" s="15">
        <v>4.5</v>
      </c>
      <c r="N227" s="17">
        <v>0</v>
      </c>
      <c r="O227" s="15" t="s">
        <v>2440</v>
      </c>
      <c r="P227" s="15">
        <v>4.5</v>
      </c>
      <c r="Q227" s="17">
        <f t="shared" si="6"/>
        <v>115</v>
      </c>
      <c r="R227" s="18" t="b">
        <v>0</v>
      </c>
      <c r="S227" s="15"/>
      <c r="T227" s="15" t="s">
        <v>3823</v>
      </c>
      <c r="U227" s="17">
        <v>43</v>
      </c>
      <c r="V227" s="15" t="s">
        <v>2441</v>
      </c>
      <c r="W227" s="15">
        <v>2.8</v>
      </c>
      <c r="X227" s="18" t="b">
        <v>0</v>
      </c>
      <c r="Y227" s="15" t="s">
        <v>2442</v>
      </c>
      <c r="Z227" s="15">
        <v>1.7</v>
      </c>
      <c r="AA227" s="18" t="b">
        <v>0</v>
      </c>
      <c r="AB227" s="15"/>
      <c r="AC227" s="15" t="s">
        <v>519</v>
      </c>
      <c r="AD227" s="17">
        <v>6</v>
      </c>
      <c r="AE227" s="17">
        <v>36</v>
      </c>
      <c r="AF227" s="17">
        <v>84</v>
      </c>
      <c r="AG227" s="17">
        <v>297957</v>
      </c>
      <c r="AH227" s="17">
        <v>0</v>
      </c>
      <c r="AI227" s="17">
        <v>754092</v>
      </c>
      <c r="AJ227" s="17">
        <v>0</v>
      </c>
      <c r="AK227" s="15">
        <v>1</v>
      </c>
      <c r="AL227" s="15">
        <v>19.5</v>
      </c>
      <c r="AM227" s="15" t="s">
        <v>2442</v>
      </c>
      <c r="AN227" s="15"/>
      <c r="AO227" s="17">
        <v>21</v>
      </c>
      <c r="AP227" s="68">
        <v>45843</v>
      </c>
      <c r="AQ227" s="68">
        <v>36882</v>
      </c>
      <c r="AR227" s="18" t="b">
        <v>0</v>
      </c>
      <c r="AS227" s="15" t="s">
        <v>2443</v>
      </c>
      <c r="AT227" s="17">
        <v>1404</v>
      </c>
      <c r="AU227" s="17">
        <v>2</v>
      </c>
      <c r="AV227" s="17">
        <v>3</v>
      </c>
      <c r="AW227" s="17">
        <v>5</v>
      </c>
      <c r="AX227" s="17">
        <v>23</v>
      </c>
      <c r="AY227" s="17">
        <v>0</v>
      </c>
      <c r="AZ227" s="17">
        <v>0</v>
      </c>
      <c r="BA227" s="17">
        <v>0</v>
      </c>
      <c r="BB227" s="17">
        <v>2</v>
      </c>
      <c r="BC227" s="17">
        <v>0</v>
      </c>
      <c r="BD227" s="17">
        <v>0</v>
      </c>
      <c r="BE227" s="17">
        <v>9</v>
      </c>
      <c r="BF227" s="17">
        <v>318</v>
      </c>
      <c r="BG227" s="15">
        <v>327.8</v>
      </c>
      <c r="BH227" s="15">
        <v>516.6</v>
      </c>
      <c r="BI227" s="15">
        <v>154</v>
      </c>
      <c r="BJ227" s="15">
        <v>99.9</v>
      </c>
      <c r="BK227" s="17">
        <v>42</v>
      </c>
      <c r="BL227" s="17">
        <v>68</v>
      </c>
      <c r="BM227" s="17">
        <v>22</v>
      </c>
      <c r="BN227" s="17">
        <v>64</v>
      </c>
      <c r="BO227" s="17">
        <v>17</v>
      </c>
      <c r="BP227" s="15">
        <v>1.66</v>
      </c>
      <c r="BQ227" s="15">
        <v>4.08</v>
      </c>
      <c r="BR227" s="15">
        <v>5.74</v>
      </c>
      <c r="BS227" s="15">
        <v>24.09</v>
      </c>
      <c r="BT227" s="15"/>
      <c r="BU227" s="15"/>
      <c r="BV227" s="17">
        <v>1</v>
      </c>
      <c r="BW227" s="15"/>
      <c r="BX227" s="15"/>
      <c r="BY227" s="15"/>
      <c r="BZ227" s="15"/>
      <c r="CA227" s="17">
        <v>227</v>
      </c>
      <c r="CB227" s="17">
        <v>90</v>
      </c>
      <c r="CC227" s="17">
        <v>55</v>
      </c>
      <c r="CD227" s="17">
        <v>7</v>
      </c>
      <c r="CE227" s="17">
        <v>232</v>
      </c>
      <c r="CF227" s="17">
        <v>60</v>
      </c>
      <c r="CG227" s="17">
        <v>149</v>
      </c>
      <c r="CH227" s="17">
        <v>46</v>
      </c>
      <c r="CI227" s="17">
        <v>0.11</v>
      </c>
      <c r="CJ227" s="17">
        <v>0</v>
      </c>
      <c r="CK227" s="17">
        <v>0.26</v>
      </c>
      <c r="CL227" s="17">
        <v>0.37</v>
      </c>
      <c r="CM227" s="17">
        <v>1.54</v>
      </c>
      <c r="CN227" s="17">
        <v>1.47</v>
      </c>
      <c r="CO227" s="17">
        <v>598</v>
      </c>
      <c r="CP227" s="17">
        <v>133</v>
      </c>
      <c r="CQ227" s="17">
        <v>39</v>
      </c>
      <c r="CR227" s="17">
        <v>15</v>
      </c>
      <c r="CS227" s="17">
        <v>216</v>
      </c>
      <c r="CT227" s="17">
        <v>84</v>
      </c>
      <c r="CU227" s="17">
        <v>151</v>
      </c>
      <c r="CV227" s="17">
        <v>61</v>
      </c>
      <c r="CW227" s="17">
        <v>1.0900000000000001</v>
      </c>
      <c r="CX227" s="17">
        <v>0.32</v>
      </c>
      <c r="CY227" s="17">
        <v>4.0999999999999996</v>
      </c>
      <c r="CZ227" s="15" t="str">
        <f t="shared" si="7"/>
        <v>Maxim De Cuyper</v>
      </c>
      <c r="DA227" s="15">
        <f>VLOOKUP(CZ227,[1]FINAL!$A$1:$AP$1000,MATCH("Element No.",[1]FINAL!$A$1:$AP$1,0),0)</f>
        <v>115</v>
      </c>
      <c r="DB227" s="15"/>
      <c r="DC227" s="15"/>
      <c r="DD227" s="15"/>
      <c r="DE227" s="15"/>
      <c r="DF227" s="15"/>
    </row>
    <row r="228" spans="1:110" ht="40.5" thickBot="1">
      <c r="A228" s="18" t="b">
        <v>1</v>
      </c>
      <c r="B228" s="18" t="b">
        <v>0</v>
      </c>
      <c r="C228" s="17">
        <v>100</v>
      </c>
      <c r="D228" s="17">
        <v>100</v>
      </c>
      <c r="E228" s="17">
        <v>83299</v>
      </c>
      <c r="F228" s="17">
        <v>0</v>
      </c>
      <c r="G228" s="17">
        <v>0</v>
      </c>
      <c r="H228" s="17">
        <v>0</v>
      </c>
      <c r="I228" s="17">
        <v>0</v>
      </c>
      <c r="J228" s="17">
        <v>2</v>
      </c>
      <c r="K228" s="17">
        <v>2</v>
      </c>
      <c r="L228" s="15">
        <v>5.7</v>
      </c>
      <c r="M228" s="15">
        <v>4.5</v>
      </c>
      <c r="N228" s="17">
        <v>1</v>
      </c>
      <c r="O228" s="15" t="s">
        <v>296</v>
      </c>
      <c r="P228" s="15">
        <v>4.5</v>
      </c>
      <c r="Q228" s="17">
        <f t="shared" si="6"/>
        <v>116</v>
      </c>
      <c r="R228" s="18" t="b">
        <v>0</v>
      </c>
      <c r="S228" s="15"/>
      <c r="T228" s="15" t="s">
        <v>4864</v>
      </c>
      <c r="U228" s="17">
        <v>45</v>
      </c>
      <c r="V228" s="15" t="s">
        <v>663</v>
      </c>
      <c r="W228" s="15">
        <v>3</v>
      </c>
      <c r="X228" s="18" t="b">
        <v>0</v>
      </c>
      <c r="Y228" s="15" t="s">
        <v>284</v>
      </c>
      <c r="Z228" s="15">
        <v>1</v>
      </c>
      <c r="AA228" s="18" t="b">
        <v>0</v>
      </c>
      <c r="AB228" s="15"/>
      <c r="AC228" s="15" t="s">
        <v>519</v>
      </c>
      <c r="AD228" s="17">
        <v>6</v>
      </c>
      <c r="AE228" s="17">
        <v>36</v>
      </c>
      <c r="AF228" s="17">
        <v>100</v>
      </c>
      <c r="AG228" s="17">
        <v>187324</v>
      </c>
      <c r="AH228" s="17">
        <v>0</v>
      </c>
      <c r="AI228" s="17">
        <v>231096</v>
      </c>
      <c r="AJ228" s="17">
        <v>0</v>
      </c>
      <c r="AK228" s="15">
        <v>1</v>
      </c>
      <c r="AL228" s="15">
        <v>22.2</v>
      </c>
      <c r="AM228" s="15" t="s">
        <v>284</v>
      </c>
      <c r="AN228" s="15"/>
      <c r="AO228" s="17">
        <v>241</v>
      </c>
      <c r="AP228" s="68">
        <v>39995</v>
      </c>
      <c r="AQ228" s="68">
        <v>33563</v>
      </c>
      <c r="AR228" s="18" t="b">
        <v>0</v>
      </c>
      <c r="AS228" s="15" t="s">
        <v>2444</v>
      </c>
      <c r="AT228" s="17">
        <v>2837</v>
      </c>
      <c r="AU228" s="17">
        <v>1</v>
      </c>
      <c r="AV228" s="17">
        <v>1</v>
      </c>
      <c r="AW228" s="17">
        <v>7</v>
      </c>
      <c r="AX228" s="17">
        <v>40</v>
      </c>
      <c r="AY228" s="17">
        <v>0</v>
      </c>
      <c r="AZ228" s="17">
        <v>0</v>
      </c>
      <c r="BA228" s="17">
        <v>0</v>
      </c>
      <c r="BB228" s="17">
        <v>10</v>
      </c>
      <c r="BC228" s="17">
        <v>0</v>
      </c>
      <c r="BD228" s="17">
        <v>0</v>
      </c>
      <c r="BE228" s="17">
        <v>5</v>
      </c>
      <c r="BF228" s="17">
        <v>443</v>
      </c>
      <c r="BG228" s="15">
        <v>649.6</v>
      </c>
      <c r="BH228" s="15">
        <v>125.5</v>
      </c>
      <c r="BI228" s="15">
        <v>210</v>
      </c>
      <c r="BJ228" s="15">
        <v>98.7</v>
      </c>
      <c r="BK228" s="17">
        <v>196</v>
      </c>
      <c r="BL228" s="17">
        <v>135</v>
      </c>
      <c r="BM228" s="17">
        <v>35</v>
      </c>
      <c r="BN228" s="17">
        <v>231</v>
      </c>
      <c r="BO228" s="17">
        <v>31</v>
      </c>
      <c r="BP228" s="15">
        <v>1.83</v>
      </c>
      <c r="BQ228" s="15">
        <v>0.56000000000000005</v>
      </c>
      <c r="BR228" s="15">
        <v>2.39</v>
      </c>
      <c r="BS228" s="15">
        <v>41.9</v>
      </c>
      <c r="BT228" s="15"/>
      <c r="BU228" s="15"/>
      <c r="BV228" s="17">
        <v>3</v>
      </c>
      <c r="BW228" s="15"/>
      <c r="BX228" s="15"/>
      <c r="BY228" s="15"/>
      <c r="BZ228" s="15"/>
      <c r="CA228" s="17">
        <v>68</v>
      </c>
      <c r="CB228" s="17">
        <v>30</v>
      </c>
      <c r="CC228" s="17">
        <v>277</v>
      </c>
      <c r="CD228" s="17">
        <v>79</v>
      </c>
      <c r="CE228" s="17">
        <v>171</v>
      </c>
      <c r="CF228" s="17">
        <v>40</v>
      </c>
      <c r="CG228" s="17">
        <v>153</v>
      </c>
      <c r="CH228" s="17">
        <v>50</v>
      </c>
      <c r="CI228" s="17">
        <v>0.06</v>
      </c>
      <c r="CJ228" s="17">
        <v>0</v>
      </c>
      <c r="CK228" s="17">
        <v>0.02</v>
      </c>
      <c r="CL228" s="17">
        <v>0.08</v>
      </c>
      <c r="CM228" s="17">
        <v>1.33</v>
      </c>
      <c r="CN228" s="17">
        <v>1.27</v>
      </c>
      <c r="CO228" s="17">
        <v>410</v>
      </c>
      <c r="CP228" s="17">
        <v>73</v>
      </c>
      <c r="CQ228" s="17">
        <v>40</v>
      </c>
      <c r="CR228" s="17">
        <v>16</v>
      </c>
      <c r="CS228" s="17">
        <v>192</v>
      </c>
      <c r="CT228" s="17">
        <v>76</v>
      </c>
      <c r="CU228" s="17">
        <v>202</v>
      </c>
      <c r="CV228" s="17">
        <v>78</v>
      </c>
      <c r="CW228" s="17">
        <v>0.98</v>
      </c>
      <c r="CX228" s="17">
        <v>0.22</v>
      </c>
      <c r="CY228" s="17">
        <v>7.33</v>
      </c>
      <c r="CZ228" s="15" t="str">
        <f t="shared" si="7"/>
        <v>Lewis Dunk</v>
      </c>
      <c r="DA228" s="15">
        <f>VLOOKUP(CZ228,[1]FINAL!$A$1:$AP$1000,MATCH("Element No.",[1]FINAL!$A$1:$AP$1,0),0)</f>
        <v>116</v>
      </c>
      <c r="DB228" s="15"/>
      <c r="DC228" s="15"/>
      <c r="DD228" s="15"/>
      <c r="DE228" s="15"/>
      <c r="DF228" s="15"/>
    </row>
    <row r="229" spans="1:110" ht="53.25" thickBot="1">
      <c r="A229" s="18" t="b">
        <v>1</v>
      </c>
      <c r="B229" s="18" t="b">
        <v>0</v>
      </c>
      <c r="C229" s="17">
        <v>0</v>
      </c>
      <c r="D229" s="17">
        <v>0</v>
      </c>
      <c r="E229" s="17">
        <v>204214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2</v>
      </c>
      <c r="L229" s="15">
        <v>0</v>
      </c>
      <c r="M229" s="15">
        <v>0</v>
      </c>
      <c r="N229" s="17">
        <v>0</v>
      </c>
      <c r="O229" s="15" t="s">
        <v>692</v>
      </c>
      <c r="P229" s="15">
        <v>0</v>
      </c>
      <c r="Q229" s="17" t="e">
        <f t="shared" si="6"/>
        <v>#N/A</v>
      </c>
      <c r="R229" s="18" t="b">
        <v>0</v>
      </c>
      <c r="S229" s="15" t="s">
        <v>3287</v>
      </c>
      <c r="T229" s="15" t="s">
        <v>3288</v>
      </c>
      <c r="U229" s="17">
        <v>45</v>
      </c>
      <c r="V229" s="15" t="s">
        <v>693</v>
      </c>
      <c r="W229" s="15">
        <v>0</v>
      </c>
      <c r="X229" s="18" t="b">
        <v>0</v>
      </c>
      <c r="Y229" s="15" t="s">
        <v>2445</v>
      </c>
      <c r="Z229" s="15">
        <v>0</v>
      </c>
      <c r="AA229" s="18" t="b">
        <v>0</v>
      </c>
      <c r="AB229" s="15"/>
      <c r="AC229" s="15" t="s">
        <v>3257</v>
      </c>
      <c r="AD229" s="17">
        <v>6</v>
      </c>
      <c r="AE229" s="17">
        <v>36</v>
      </c>
      <c r="AF229" s="17">
        <v>0</v>
      </c>
      <c r="AG229" s="17">
        <v>0</v>
      </c>
      <c r="AH229" s="17">
        <v>0</v>
      </c>
      <c r="AI229" s="17">
        <v>1991</v>
      </c>
      <c r="AJ229" s="17">
        <v>0</v>
      </c>
      <c r="AK229" s="15">
        <v>0</v>
      </c>
      <c r="AL229" s="15">
        <v>0</v>
      </c>
      <c r="AM229" s="15" t="s">
        <v>1126</v>
      </c>
      <c r="AN229" s="15"/>
      <c r="AO229" s="17">
        <v>62</v>
      </c>
      <c r="AP229" s="68">
        <v>44758</v>
      </c>
      <c r="AQ229" s="68">
        <v>35816</v>
      </c>
      <c r="AR229" s="18" t="b">
        <v>0</v>
      </c>
      <c r="AS229" s="15" t="s">
        <v>2446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5">
        <v>0</v>
      </c>
      <c r="BH229" s="15">
        <v>0</v>
      </c>
      <c r="BI229" s="15">
        <v>0</v>
      </c>
      <c r="BJ229" s="15">
        <v>0</v>
      </c>
      <c r="BK229" s="17">
        <v>0</v>
      </c>
      <c r="BL229" s="17">
        <v>0</v>
      </c>
      <c r="BM229" s="17">
        <v>0</v>
      </c>
      <c r="BN229" s="17">
        <v>0</v>
      </c>
      <c r="BO229" s="17">
        <v>0</v>
      </c>
      <c r="BP229" s="15">
        <v>0</v>
      </c>
      <c r="BQ229" s="15">
        <v>0</v>
      </c>
      <c r="BR229" s="15">
        <v>0</v>
      </c>
      <c r="BS229" s="15">
        <v>0</v>
      </c>
      <c r="BT229" s="15"/>
      <c r="BU229" s="15"/>
      <c r="BV229" s="15"/>
      <c r="BW229" s="15"/>
      <c r="BX229" s="15"/>
      <c r="BY229" s="15"/>
      <c r="BZ229" s="15"/>
      <c r="CA229" s="17">
        <v>703</v>
      </c>
      <c r="CB229" s="17">
        <v>260</v>
      </c>
      <c r="CC229" s="17">
        <v>698</v>
      </c>
      <c r="CD229" s="17">
        <v>260</v>
      </c>
      <c r="CE229" s="17">
        <v>679</v>
      </c>
      <c r="CF229" s="17">
        <v>259</v>
      </c>
      <c r="CG229" s="17">
        <v>705</v>
      </c>
      <c r="CH229" s="17">
        <v>260</v>
      </c>
      <c r="CI229" s="17">
        <v>0</v>
      </c>
      <c r="CJ229" s="17">
        <v>0</v>
      </c>
      <c r="CK229" s="17">
        <v>0</v>
      </c>
      <c r="CL229" s="17">
        <v>0</v>
      </c>
      <c r="CM229" s="17">
        <v>0</v>
      </c>
      <c r="CN229" s="17">
        <v>0</v>
      </c>
      <c r="CO229" s="17">
        <v>419</v>
      </c>
      <c r="CP229" s="17">
        <v>79</v>
      </c>
      <c r="CQ229" s="17">
        <v>628</v>
      </c>
      <c r="CR229" s="17">
        <v>245</v>
      </c>
      <c r="CS229" s="17">
        <v>709</v>
      </c>
      <c r="CT229" s="17">
        <v>260</v>
      </c>
      <c r="CU229" s="17">
        <v>756</v>
      </c>
      <c r="CV229" s="17">
        <v>258</v>
      </c>
      <c r="CW229" s="17">
        <v>0</v>
      </c>
      <c r="CX229" s="17">
        <v>0</v>
      </c>
      <c r="CY229" s="17">
        <v>0</v>
      </c>
      <c r="CZ229" s="15" t="str">
        <f t="shared" si="7"/>
        <v>Pervis Estupiñán Tenorio</v>
      </c>
      <c r="DA229" s="15" t="e">
        <f>VLOOKUP(CZ229,[1]FINAL!$A$1:$AP$1000,MATCH("Element No.",[1]FINAL!$A$1:$AP$1,0),0)</f>
        <v>#N/A</v>
      </c>
      <c r="DB229" s="15"/>
      <c r="DC229" s="15"/>
      <c r="DD229" s="15"/>
      <c r="DE229" s="15"/>
      <c r="DF229" s="15"/>
    </row>
    <row r="230" spans="1:110" ht="27.75" thickBot="1">
      <c r="A230" s="18" t="b">
        <v>1</v>
      </c>
      <c r="B230" s="18" t="b">
        <v>0</v>
      </c>
      <c r="C230" s="15"/>
      <c r="D230" s="15"/>
      <c r="E230" s="17">
        <v>231416</v>
      </c>
      <c r="F230" s="17">
        <v>0</v>
      </c>
      <c r="G230" s="17">
        <v>0</v>
      </c>
      <c r="H230" s="17">
        <v>0</v>
      </c>
      <c r="I230" s="17">
        <v>0</v>
      </c>
      <c r="J230" s="17">
        <v>1</v>
      </c>
      <c r="K230" s="17">
        <v>2</v>
      </c>
      <c r="L230" s="15">
        <v>3</v>
      </c>
      <c r="M230" s="15">
        <v>2.5</v>
      </c>
      <c r="N230" s="17">
        <v>1</v>
      </c>
      <c r="O230" s="15" t="s">
        <v>1767</v>
      </c>
      <c r="P230" s="15">
        <v>2.5</v>
      </c>
      <c r="Q230" s="17">
        <f t="shared" si="6"/>
        <v>113</v>
      </c>
      <c r="R230" s="18" t="b">
        <v>0</v>
      </c>
      <c r="S230" s="15"/>
      <c r="T230" s="15"/>
      <c r="U230" s="17">
        <v>45</v>
      </c>
      <c r="V230" s="15" t="s">
        <v>1768</v>
      </c>
      <c r="W230" s="15">
        <v>3.2</v>
      </c>
      <c r="X230" s="18" t="b">
        <v>0</v>
      </c>
      <c r="Y230" s="15" t="s">
        <v>2447</v>
      </c>
      <c r="Z230" s="15">
        <v>1.4</v>
      </c>
      <c r="AA230" s="18" t="b">
        <v>0</v>
      </c>
      <c r="AB230" s="15"/>
      <c r="AC230" s="15" t="s">
        <v>519</v>
      </c>
      <c r="AD230" s="17">
        <v>6</v>
      </c>
      <c r="AE230" s="17">
        <v>36</v>
      </c>
      <c r="AF230" s="17">
        <v>118</v>
      </c>
      <c r="AG230" s="17">
        <v>282610</v>
      </c>
      <c r="AH230" s="17">
        <v>0</v>
      </c>
      <c r="AI230" s="17">
        <v>135251</v>
      </c>
      <c r="AJ230" s="17">
        <v>0</v>
      </c>
      <c r="AK230" s="15">
        <v>0.6</v>
      </c>
      <c r="AL230" s="15">
        <v>26.2</v>
      </c>
      <c r="AM230" s="15" t="s">
        <v>1769</v>
      </c>
      <c r="AN230" s="15"/>
      <c r="AO230" s="17">
        <v>219</v>
      </c>
      <c r="AP230" s="68">
        <v>45531</v>
      </c>
      <c r="AQ230" s="68">
        <v>36440</v>
      </c>
      <c r="AR230" s="18" t="b">
        <v>0</v>
      </c>
      <c r="AS230" s="15" t="s">
        <v>2448</v>
      </c>
      <c r="AT230" s="17">
        <v>3130</v>
      </c>
      <c r="AU230" s="17">
        <v>1</v>
      </c>
      <c r="AV230" s="17">
        <v>2</v>
      </c>
      <c r="AW230" s="17">
        <v>10</v>
      </c>
      <c r="AX230" s="17">
        <v>41</v>
      </c>
      <c r="AY230" s="17">
        <v>0</v>
      </c>
      <c r="AZ230" s="17">
        <v>0</v>
      </c>
      <c r="BA230" s="17">
        <v>0</v>
      </c>
      <c r="BB230" s="17">
        <v>6</v>
      </c>
      <c r="BC230" s="17">
        <v>0</v>
      </c>
      <c r="BD230" s="17">
        <v>0</v>
      </c>
      <c r="BE230" s="17">
        <v>7</v>
      </c>
      <c r="BF230" s="17">
        <v>514</v>
      </c>
      <c r="BG230" s="15">
        <v>505</v>
      </c>
      <c r="BH230" s="15">
        <v>444.8</v>
      </c>
      <c r="BI230" s="15">
        <v>284</v>
      </c>
      <c r="BJ230" s="15">
        <v>123.7</v>
      </c>
      <c r="BK230" s="17">
        <v>113</v>
      </c>
      <c r="BL230" s="17">
        <v>130</v>
      </c>
      <c r="BM230" s="17">
        <v>57</v>
      </c>
      <c r="BN230" s="17">
        <v>170</v>
      </c>
      <c r="BO230" s="17">
        <v>34</v>
      </c>
      <c r="BP230" s="15">
        <v>2.06</v>
      </c>
      <c r="BQ230" s="15">
        <v>3.31</v>
      </c>
      <c r="BR230" s="15">
        <v>5.37</v>
      </c>
      <c r="BS230" s="15">
        <v>44.61</v>
      </c>
      <c r="BT230" s="15"/>
      <c r="BU230" s="15"/>
      <c r="BV230" s="15"/>
      <c r="BW230" s="15"/>
      <c r="BX230" s="15"/>
      <c r="BY230" s="15"/>
      <c r="BZ230" s="15"/>
      <c r="CA230" s="17">
        <v>131</v>
      </c>
      <c r="CB230" s="17">
        <v>57</v>
      </c>
      <c r="CC230" s="17">
        <v>74</v>
      </c>
      <c r="CD230" s="17">
        <v>17</v>
      </c>
      <c r="CE230" s="17">
        <v>123</v>
      </c>
      <c r="CF230" s="17">
        <v>21</v>
      </c>
      <c r="CG230" s="17">
        <v>94</v>
      </c>
      <c r="CH230" s="17">
        <v>22</v>
      </c>
      <c r="CI230" s="17">
        <v>0.06</v>
      </c>
      <c r="CJ230" s="17">
        <v>0</v>
      </c>
      <c r="CK230" s="17">
        <v>0.1</v>
      </c>
      <c r="CL230" s="17">
        <v>0.16</v>
      </c>
      <c r="CM230" s="17">
        <v>1.28</v>
      </c>
      <c r="CN230" s="17">
        <v>1.18</v>
      </c>
      <c r="CO230" s="17">
        <v>426</v>
      </c>
      <c r="CP230" s="17">
        <v>85</v>
      </c>
      <c r="CQ230" s="17">
        <v>148</v>
      </c>
      <c r="CR230" s="17">
        <v>47</v>
      </c>
      <c r="CS230" s="17">
        <v>162</v>
      </c>
      <c r="CT230" s="17">
        <v>60</v>
      </c>
      <c r="CU230" s="17">
        <v>173</v>
      </c>
      <c r="CV230" s="17">
        <v>68</v>
      </c>
      <c r="CW230" s="17">
        <v>0.98</v>
      </c>
      <c r="CX230" s="17">
        <v>0.28999999999999998</v>
      </c>
      <c r="CY230" s="17">
        <v>4.8899999999999997</v>
      </c>
      <c r="CZ230" s="15" t="str">
        <f t="shared" si="7"/>
        <v>Ferdi Kadıoğlu</v>
      </c>
      <c r="DA230" s="15">
        <f>VLOOKUP(CZ230,[1]FINAL!$A$1:$AP$1000,MATCH("Element No.",[1]FINAL!$A$1:$AP$1,0),0)</f>
        <v>113</v>
      </c>
      <c r="DB230" s="15"/>
      <c r="DC230" s="15"/>
      <c r="DD230" s="15"/>
      <c r="DE230" s="15"/>
      <c r="DF230" s="15"/>
    </row>
    <row r="231" spans="1:110" ht="53.25" thickBot="1">
      <c r="A231" s="18" t="b">
        <v>1</v>
      </c>
      <c r="B231" s="18" t="b">
        <v>0</v>
      </c>
      <c r="C231" s="17">
        <v>100</v>
      </c>
      <c r="D231" s="17">
        <v>100</v>
      </c>
      <c r="E231" s="17">
        <v>223434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2</v>
      </c>
      <c r="L231" s="15">
        <v>0</v>
      </c>
      <c r="M231" s="15">
        <v>0</v>
      </c>
      <c r="N231" s="17">
        <v>0</v>
      </c>
      <c r="O231" s="15" t="s">
        <v>1133</v>
      </c>
      <c r="P231" s="15">
        <v>0</v>
      </c>
      <c r="Q231" s="17">
        <f t="shared" si="6"/>
        <v>118</v>
      </c>
      <c r="R231" s="18" t="b">
        <v>0</v>
      </c>
      <c r="S231" s="15"/>
      <c r="T231" s="15" t="s">
        <v>4332</v>
      </c>
      <c r="U231" s="17">
        <v>45</v>
      </c>
      <c r="V231" s="15" t="s">
        <v>1134</v>
      </c>
      <c r="W231" s="15">
        <v>1.5</v>
      </c>
      <c r="X231" s="18" t="b">
        <v>0</v>
      </c>
      <c r="Y231" s="15" t="s">
        <v>1135</v>
      </c>
      <c r="Z231" s="15">
        <v>0.1</v>
      </c>
      <c r="AA231" s="18" t="b">
        <v>0</v>
      </c>
      <c r="AB231" s="15"/>
      <c r="AC231" s="15" t="s">
        <v>519</v>
      </c>
      <c r="AD231" s="17">
        <v>6</v>
      </c>
      <c r="AE231" s="17">
        <v>36</v>
      </c>
      <c r="AF231" s="17">
        <v>6</v>
      </c>
      <c r="AG231" s="17">
        <v>11608</v>
      </c>
      <c r="AH231" s="17">
        <v>0</v>
      </c>
      <c r="AI231" s="17">
        <v>12023</v>
      </c>
      <c r="AJ231" s="17">
        <v>0</v>
      </c>
      <c r="AK231" s="15">
        <v>0</v>
      </c>
      <c r="AL231" s="15">
        <v>1.3</v>
      </c>
      <c r="AM231" s="15" t="s">
        <v>1136</v>
      </c>
      <c r="AN231" s="15" t="s">
        <v>1133</v>
      </c>
      <c r="AO231" s="17">
        <v>30</v>
      </c>
      <c r="AP231" s="68">
        <v>45133</v>
      </c>
      <c r="AQ231" s="68">
        <v>35833</v>
      </c>
      <c r="AR231" s="18" t="b">
        <v>0</v>
      </c>
      <c r="AS231" s="15" t="s">
        <v>2449</v>
      </c>
      <c r="AT231" s="17">
        <v>103</v>
      </c>
      <c r="AU231" s="17">
        <v>0</v>
      </c>
      <c r="AV231" s="17">
        <v>0</v>
      </c>
      <c r="AW231" s="17">
        <v>0</v>
      </c>
      <c r="AX231" s="17">
        <v>3</v>
      </c>
      <c r="AY231" s="17">
        <v>0</v>
      </c>
      <c r="AZ231" s="17">
        <v>0</v>
      </c>
      <c r="BA231" s="17">
        <v>0</v>
      </c>
      <c r="BB231" s="17">
        <v>0</v>
      </c>
      <c r="BC231" s="17">
        <v>0</v>
      </c>
      <c r="BD231" s="17">
        <v>0</v>
      </c>
      <c r="BE231" s="17">
        <v>0</v>
      </c>
      <c r="BF231" s="17">
        <v>10</v>
      </c>
      <c r="BG231" s="15">
        <v>25.8</v>
      </c>
      <c r="BH231" s="15">
        <v>10.6</v>
      </c>
      <c r="BI231" s="15">
        <v>0</v>
      </c>
      <c r="BJ231" s="15">
        <v>3.6</v>
      </c>
      <c r="BK231" s="17">
        <v>13</v>
      </c>
      <c r="BL231" s="17">
        <v>3</v>
      </c>
      <c r="BM231" s="17">
        <v>0</v>
      </c>
      <c r="BN231" s="17">
        <v>13</v>
      </c>
      <c r="BO231" s="17">
        <v>1</v>
      </c>
      <c r="BP231" s="15">
        <v>0</v>
      </c>
      <c r="BQ231" s="15">
        <v>0</v>
      </c>
      <c r="BR231" s="15">
        <v>0</v>
      </c>
      <c r="BS231" s="15">
        <v>4.66</v>
      </c>
      <c r="BT231" s="15"/>
      <c r="BU231" s="15"/>
      <c r="BV231" s="15"/>
      <c r="BW231" s="15"/>
      <c r="BX231" s="15"/>
      <c r="BY231" s="15"/>
      <c r="BZ231" s="15"/>
      <c r="CA231" s="17">
        <v>456</v>
      </c>
      <c r="CB231" s="17">
        <v>166</v>
      </c>
      <c r="CC231" s="17">
        <v>436</v>
      </c>
      <c r="CD231" s="17">
        <v>159</v>
      </c>
      <c r="CE231" s="17">
        <v>682</v>
      </c>
      <c r="CF231" s="17">
        <v>261</v>
      </c>
      <c r="CG231" s="17">
        <v>475</v>
      </c>
      <c r="CH231" s="17">
        <v>170</v>
      </c>
      <c r="CI231" s="17">
        <v>0</v>
      </c>
      <c r="CJ231" s="17">
        <v>0</v>
      </c>
      <c r="CK231" s="17">
        <v>0</v>
      </c>
      <c r="CL231" s="17">
        <v>0</v>
      </c>
      <c r="CM231" s="17">
        <v>4.07</v>
      </c>
      <c r="CN231" s="17">
        <v>2.62</v>
      </c>
      <c r="CO231" s="17">
        <v>424</v>
      </c>
      <c r="CP231" s="17">
        <v>83</v>
      </c>
      <c r="CQ231" s="17">
        <v>631</v>
      </c>
      <c r="CR231" s="17">
        <v>247</v>
      </c>
      <c r="CS231" s="17">
        <v>422</v>
      </c>
      <c r="CT231" s="17">
        <v>154</v>
      </c>
      <c r="CU231" s="17">
        <v>515</v>
      </c>
      <c r="CV231" s="17">
        <v>185</v>
      </c>
      <c r="CW231" s="17">
        <v>0.87</v>
      </c>
      <c r="CX231" s="17">
        <v>0</v>
      </c>
      <c r="CY231" s="17">
        <v>11.36</v>
      </c>
      <c r="CZ231" s="15" t="str">
        <f t="shared" si="7"/>
        <v>Igor Julio dos Santos de Paulo</v>
      </c>
      <c r="DA231" s="15">
        <f>VLOOKUP(CZ231,[1]FINAL!$A$1:$AP$1000,MATCH("Element No.",[1]FINAL!$A$1:$AP$1,0),0)</f>
        <v>118</v>
      </c>
      <c r="DB231" s="15"/>
      <c r="DC231" s="15"/>
      <c r="DD231" s="15"/>
      <c r="DE231" s="15"/>
      <c r="DF231" s="15"/>
    </row>
    <row r="232" spans="1:110" ht="53.25" thickBot="1">
      <c r="A232" s="18" t="b">
        <v>1</v>
      </c>
      <c r="B232" s="18" t="b">
        <v>0</v>
      </c>
      <c r="C232" s="17">
        <v>0</v>
      </c>
      <c r="D232" s="17">
        <v>0</v>
      </c>
      <c r="E232" s="17">
        <v>232792</v>
      </c>
      <c r="F232" s="17">
        <v>0</v>
      </c>
      <c r="G232" s="17">
        <v>0</v>
      </c>
      <c r="H232" s="17">
        <v>-1</v>
      </c>
      <c r="I232" s="17">
        <v>1</v>
      </c>
      <c r="J232" s="17">
        <v>0</v>
      </c>
      <c r="K232" s="17">
        <v>2</v>
      </c>
      <c r="L232" s="15">
        <v>0</v>
      </c>
      <c r="M232" s="15">
        <v>0</v>
      </c>
      <c r="N232" s="17">
        <v>0</v>
      </c>
      <c r="O232" s="15" t="s">
        <v>671</v>
      </c>
      <c r="P232" s="15">
        <v>0</v>
      </c>
      <c r="Q232" s="17" t="e">
        <f t="shared" si="6"/>
        <v>#N/A</v>
      </c>
      <c r="R232" s="18" t="b">
        <v>0</v>
      </c>
      <c r="S232" s="15" t="s">
        <v>3824</v>
      </c>
      <c r="T232" s="15" t="s">
        <v>3825</v>
      </c>
      <c r="U232" s="17">
        <v>44</v>
      </c>
      <c r="V232" s="15" t="s">
        <v>672</v>
      </c>
      <c r="W232" s="15">
        <v>0</v>
      </c>
      <c r="X232" s="18" t="b">
        <v>0</v>
      </c>
      <c r="Y232" s="15" t="s">
        <v>302</v>
      </c>
      <c r="Z232" s="15">
        <v>0.1</v>
      </c>
      <c r="AA232" s="18" t="b">
        <v>0</v>
      </c>
      <c r="AB232" s="15"/>
      <c r="AC232" s="15" t="s">
        <v>3257</v>
      </c>
      <c r="AD232" s="17">
        <v>6</v>
      </c>
      <c r="AE232" s="17">
        <v>36</v>
      </c>
      <c r="AF232" s="17">
        <v>0</v>
      </c>
      <c r="AG232" s="17">
        <v>2778</v>
      </c>
      <c r="AH232" s="17">
        <v>0</v>
      </c>
      <c r="AI232" s="17">
        <v>38727</v>
      </c>
      <c r="AJ232" s="17">
        <v>0</v>
      </c>
      <c r="AK232" s="15">
        <v>0</v>
      </c>
      <c r="AL232" s="15">
        <v>0</v>
      </c>
      <c r="AM232" s="15" t="s">
        <v>302</v>
      </c>
      <c r="AN232" s="15"/>
      <c r="AO232" s="17">
        <v>81</v>
      </c>
      <c r="AP232" s="68">
        <v>43861</v>
      </c>
      <c r="AQ232" s="68">
        <v>36799</v>
      </c>
      <c r="AR232" s="18" t="b">
        <v>0</v>
      </c>
      <c r="AS232" s="15" t="s">
        <v>2450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5">
        <v>0</v>
      </c>
      <c r="BH232" s="15">
        <v>0</v>
      </c>
      <c r="BI232" s="15">
        <v>0</v>
      </c>
      <c r="BJ232" s="15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5">
        <v>0</v>
      </c>
      <c r="BQ232" s="15">
        <v>0</v>
      </c>
      <c r="BR232" s="15">
        <v>0</v>
      </c>
      <c r="BS232" s="15">
        <v>0</v>
      </c>
      <c r="BT232" s="15"/>
      <c r="BU232" s="15"/>
      <c r="BV232" s="15"/>
      <c r="BW232" s="15"/>
      <c r="BX232" s="15"/>
      <c r="BY232" s="15"/>
      <c r="BZ232" s="15"/>
      <c r="CA232" s="17">
        <v>676</v>
      </c>
      <c r="CB232" s="17">
        <v>259</v>
      </c>
      <c r="CC232" s="17">
        <v>672</v>
      </c>
      <c r="CD232" s="17">
        <v>259</v>
      </c>
      <c r="CE232" s="17">
        <v>651</v>
      </c>
      <c r="CF232" s="17">
        <v>258</v>
      </c>
      <c r="CG232" s="17">
        <v>678</v>
      </c>
      <c r="CH232" s="17">
        <v>259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544</v>
      </c>
      <c r="CP232" s="17">
        <v>110</v>
      </c>
      <c r="CQ232" s="17">
        <v>595</v>
      </c>
      <c r="CR232" s="17">
        <v>240</v>
      </c>
      <c r="CS232" s="17">
        <v>685</v>
      </c>
      <c r="CT232" s="17">
        <v>259</v>
      </c>
      <c r="CU232" s="17">
        <v>524</v>
      </c>
      <c r="CV232" s="17">
        <v>189</v>
      </c>
      <c r="CW232" s="17">
        <v>0</v>
      </c>
      <c r="CX232" s="17">
        <v>0</v>
      </c>
      <c r="CY232" s="17">
        <v>0</v>
      </c>
      <c r="CZ232" s="15" t="str">
        <f t="shared" si="7"/>
        <v>Tariq Lamptey</v>
      </c>
      <c r="DA232" s="15" t="e">
        <f>VLOOKUP(CZ232,[1]FINAL!$A$1:$AP$1000,MATCH("Element No.",[1]FINAL!$A$1:$AP$1,0),0)</f>
        <v>#N/A</v>
      </c>
      <c r="DB232" s="15"/>
      <c r="DC232" s="15"/>
      <c r="DD232" s="15"/>
      <c r="DE232" s="15"/>
      <c r="DF232" s="15"/>
    </row>
    <row r="233" spans="1:110" ht="40.5" thickBot="1">
      <c r="A233" s="18" t="b">
        <v>1</v>
      </c>
      <c r="B233" s="18" t="b">
        <v>0</v>
      </c>
      <c r="C233" s="17">
        <v>100</v>
      </c>
      <c r="D233" s="17">
        <v>100</v>
      </c>
      <c r="E233" s="17">
        <v>469142</v>
      </c>
      <c r="F233" s="17">
        <v>0</v>
      </c>
      <c r="G233" s="17">
        <v>0</v>
      </c>
      <c r="H233" s="17">
        <v>2</v>
      </c>
      <c r="I233" s="17">
        <v>-2</v>
      </c>
      <c r="J233" s="17">
        <v>1</v>
      </c>
      <c r="K233" s="17">
        <v>2</v>
      </c>
      <c r="L233" s="15">
        <v>3.3</v>
      </c>
      <c r="M233" s="15">
        <v>2.8</v>
      </c>
      <c r="N233" s="17">
        <v>1</v>
      </c>
      <c r="O233" s="15" t="s">
        <v>687</v>
      </c>
      <c r="P233" s="15">
        <v>2.8</v>
      </c>
      <c r="Q233" s="17">
        <f t="shared" si="6"/>
        <v>112</v>
      </c>
      <c r="R233" s="18" t="b">
        <v>0</v>
      </c>
      <c r="S233" s="15"/>
      <c r="T233" s="15" t="s">
        <v>4693</v>
      </c>
      <c r="U233" s="17">
        <v>47</v>
      </c>
      <c r="V233" s="15" t="s">
        <v>688</v>
      </c>
      <c r="W233" s="15">
        <v>4.0999999999999996</v>
      </c>
      <c r="X233" s="18" t="b">
        <v>0</v>
      </c>
      <c r="Y233" s="15" t="s">
        <v>689</v>
      </c>
      <c r="Z233" s="15">
        <v>10.7</v>
      </c>
      <c r="AA233" s="18" t="b">
        <v>0</v>
      </c>
      <c r="AB233" s="15"/>
      <c r="AC233" s="15" t="s">
        <v>519</v>
      </c>
      <c r="AD233" s="17">
        <v>6</v>
      </c>
      <c r="AE233" s="17">
        <v>36</v>
      </c>
      <c r="AF233" s="17">
        <v>148</v>
      </c>
      <c r="AG233" s="17">
        <v>2293857</v>
      </c>
      <c r="AH233" s="17">
        <v>0</v>
      </c>
      <c r="AI233" s="17">
        <v>1064675</v>
      </c>
      <c r="AJ233" s="17">
        <v>0</v>
      </c>
      <c r="AK233" s="15">
        <v>0.6</v>
      </c>
      <c r="AL233" s="15">
        <v>31.5</v>
      </c>
      <c r="AM233" s="15" t="s">
        <v>385</v>
      </c>
      <c r="AN233" s="15"/>
      <c r="AO233" s="17">
        <v>152</v>
      </c>
      <c r="AP233" s="68">
        <v>44084</v>
      </c>
      <c r="AQ233" s="68">
        <v>36685</v>
      </c>
      <c r="AR233" s="18" t="b">
        <v>0</v>
      </c>
      <c r="AS233" s="15" t="s">
        <v>2451</v>
      </c>
      <c r="AT233" s="17">
        <v>3210</v>
      </c>
      <c r="AU233" s="17">
        <v>3</v>
      </c>
      <c r="AV233" s="17">
        <v>3</v>
      </c>
      <c r="AW233" s="17">
        <v>10</v>
      </c>
      <c r="AX233" s="17">
        <v>44</v>
      </c>
      <c r="AY233" s="17">
        <v>1</v>
      </c>
      <c r="AZ233" s="17">
        <v>0</v>
      </c>
      <c r="BA233" s="17">
        <v>0</v>
      </c>
      <c r="BB233" s="17">
        <v>9</v>
      </c>
      <c r="BC233" s="17">
        <v>0</v>
      </c>
      <c r="BD233" s="17">
        <v>0</v>
      </c>
      <c r="BE233" s="17">
        <v>8</v>
      </c>
      <c r="BF233" s="17">
        <v>575</v>
      </c>
      <c r="BG233" s="15">
        <v>980.6</v>
      </c>
      <c r="BH233" s="15">
        <v>240.4</v>
      </c>
      <c r="BI233" s="15">
        <v>295</v>
      </c>
      <c r="BJ233" s="15">
        <v>152</v>
      </c>
      <c r="BK233" s="17">
        <v>264</v>
      </c>
      <c r="BL233" s="17">
        <v>113</v>
      </c>
      <c r="BM233" s="17">
        <v>53</v>
      </c>
      <c r="BN233" s="17">
        <v>317</v>
      </c>
      <c r="BO233" s="17">
        <v>36</v>
      </c>
      <c r="BP233" s="15">
        <v>3.31</v>
      </c>
      <c r="BQ233" s="15">
        <v>1.57</v>
      </c>
      <c r="BR233" s="15">
        <v>4.87</v>
      </c>
      <c r="BS233" s="15">
        <v>46.27</v>
      </c>
      <c r="BT233" s="15"/>
      <c r="BU233" s="15"/>
      <c r="BV233" s="15"/>
      <c r="BW233" s="15"/>
      <c r="BX233" s="15"/>
      <c r="BY233" s="15"/>
      <c r="BZ233" s="15"/>
      <c r="CA233" s="17">
        <v>7</v>
      </c>
      <c r="CB233" s="17">
        <v>4</v>
      </c>
      <c r="CC233" s="17">
        <v>172</v>
      </c>
      <c r="CD233" s="17">
        <v>44</v>
      </c>
      <c r="CE233" s="17">
        <v>117</v>
      </c>
      <c r="CF233" s="17">
        <v>19</v>
      </c>
      <c r="CG233" s="17">
        <v>57</v>
      </c>
      <c r="CH233" s="17">
        <v>9</v>
      </c>
      <c r="CI233" s="17">
        <v>0.09</v>
      </c>
      <c r="CJ233" s="17">
        <v>0</v>
      </c>
      <c r="CK233" s="17">
        <v>0.04</v>
      </c>
      <c r="CL233" s="17">
        <v>0.13</v>
      </c>
      <c r="CM233" s="17">
        <v>1.3</v>
      </c>
      <c r="CN233" s="17">
        <v>1.23</v>
      </c>
      <c r="CO233" s="17">
        <v>389</v>
      </c>
      <c r="CP233" s="17">
        <v>66</v>
      </c>
      <c r="CQ233" s="17">
        <v>129</v>
      </c>
      <c r="CR233" s="17">
        <v>40</v>
      </c>
      <c r="CS233" s="17">
        <v>49</v>
      </c>
      <c r="CT233" s="17">
        <v>17</v>
      </c>
      <c r="CU233" s="17">
        <v>36</v>
      </c>
      <c r="CV233" s="17">
        <v>12</v>
      </c>
      <c r="CW233" s="17">
        <v>1.01</v>
      </c>
      <c r="CX233" s="17">
        <v>0.28000000000000003</v>
      </c>
      <c r="CY233" s="17">
        <v>8.89</v>
      </c>
      <c r="CZ233" s="15" t="str">
        <f t="shared" si="7"/>
        <v>Jan Paul van Hecke</v>
      </c>
      <c r="DA233" s="15">
        <f>VLOOKUP(CZ233,[1]FINAL!$A$1:$AP$1000,MATCH("Element No.",[1]FINAL!$A$1:$AP$1,0),0)</f>
        <v>112</v>
      </c>
      <c r="DB233" s="15"/>
      <c r="DC233" s="15"/>
      <c r="DD233" s="15"/>
      <c r="DE233" s="15"/>
      <c r="DF233" s="15"/>
    </row>
    <row r="234" spans="1:110" ht="40.5" thickBot="1">
      <c r="A234" s="18" t="b">
        <v>1</v>
      </c>
      <c r="B234" s="18" t="b">
        <v>0</v>
      </c>
      <c r="C234" s="17">
        <v>100</v>
      </c>
      <c r="D234" s="17">
        <v>100</v>
      </c>
      <c r="E234" s="17">
        <v>111478</v>
      </c>
      <c r="F234" s="17">
        <v>0</v>
      </c>
      <c r="G234" s="17">
        <v>0</v>
      </c>
      <c r="H234" s="17">
        <v>-2</v>
      </c>
      <c r="I234" s="17">
        <v>2</v>
      </c>
      <c r="J234" s="17">
        <v>0</v>
      </c>
      <c r="K234" s="17">
        <v>2</v>
      </c>
      <c r="L234" s="15">
        <v>2.7</v>
      </c>
      <c r="M234" s="15">
        <v>2</v>
      </c>
      <c r="N234" s="17">
        <v>0</v>
      </c>
      <c r="O234" s="15" t="s">
        <v>667</v>
      </c>
      <c r="P234" s="15">
        <v>2</v>
      </c>
      <c r="Q234" s="17" t="e">
        <f t="shared" si="6"/>
        <v>#N/A</v>
      </c>
      <c r="R234" s="18" t="b">
        <v>0</v>
      </c>
      <c r="S234" s="15"/>
      <c r="T234" s="15" t="s">
        <v>4067</v>
      </c>
      <c r="U234" s="17">
        <v>43</v>
      </c>
      <c r="V234" s="15" t="s">
        <v>668</v>
      </c>
      <c r="W234" s="15">
        <v>1.9</v>
      </c>
      <c r="X234" s="18" t="b">
        <v>0</v>
      </c>
      <c r="Y234" s="15" t="s">
        <v>262</v>
      </c>
      <c r="Z234" s="15">
        <v>0.1</v>
      </c>
      <c r="AA234" s="18" t="b">
        <v>0</v>
      </c>
      <c r="AB234" s="15"/>
      <c r="AC234" s="15" t="s">
        <v>519</v>
      </c>
      <c r="AD234" s="17">
        <v>6</v>
      </c>
      <c r="AE234" s="17">
        <v>36</v>
      </c>
      <c r="AF234" s="17">
        <v>46</v>
      </c>
      <c r="AG234" s="17">
        <v>25129</v>
      </c>
      <c r="AH234" s="17">
        <v>0</v>
      </c>
      <c r="AI234" s="17">
        <v>39644</v>
      </c>
      <c r="AJ234" s="17">
        <v>0</v>
      </c>
      <c r="AK234" s="15">
        <v>0.5</v>
      </c>
      <c r="AL234" s="15">
        <v>10.7</v>
      </c>
      <c r="AM234" s="15" t="s">
        <v>262</v>
      </c>
      <c r="AN234" s="15"/>
      <c r="AO234" s="17">
        <v>152</v>
      </c>
      <c r="AP234" s="68">
        <v>44041</v>
      </c>
      <c r="AQ234" s="68">
        <v>33618</v>
      </c>
      <c r="AR234" s="18" t="b">
        <v>0</v>
      </c>
      <c r="AS234" s="15" t="s">
        <v>2452</v>
      </c>
      <c r="AT234" s="17">
        <v>1047</v>
      </c>
      <c r="AU234" s="17">
        <v>1</v>
      </c>
      <c r="AV234" s="17">
        <v>0</v>
      </c>
      <c r="AW234" s="17">
        <v>2</v>
      </c>
      <c r="AX234" s="17">
        <v>13</v>
      </c>
      <c r="AY234" s="17">
        <v>0</v>
      </c>
      <c r="AZ234" s="17">
        <v>0</v>
      </c>
      <c r="BA234" s="17">
        <v>0</v>
      </c>
      <c r="BB234" s="17">
        <v>5</v>
      </c>
      <c r="BC234" s="17">
        <v>0</v>
      </c>
      <c r="BD234" s="17">
        <v>0</v>
      </c>
      <c r="BE234" s="17">
        <v>1</v>
      </c>
      <c r="BF234" s="17">
        <v>176</v>
      </c>
      <c r="BG234" s="15">
        <v>247</v>
      </c>
      <c r="BH234" s="15">
        <v>80.5</v>
      </c>
      <c r="BI234" s="15">
        <v>68</v>
      </c>
      <c r="BJ234" s="15">
        <v>39.6</v>
      </c>
      <c r="BK234" s="17">
        <v>68</v>
      </c>
      <c r="BL234" s="17">
        <v>40</v>
      </c>
      <c r="BM234" s="17">
        <v>31</v>
      </c>
      <c r="BN234" s="17">
        <v>99</v>
      </c>
      <c r="BO234" s="17">
        <v>9</v>
      </c>
      <c r="BP234" s="15">
        <v>1.1499999999999999</v>
      </c>
      <c r="BQ234" s="15">
        <v>0.2</v>
      </c>
      <c r="BR234" s="15">
        <v>1.35</v>
      </c>
      <c r="BS234" s="15">
        <v>17.27</v>
      </c>
      <c r="BT234" s="15"/>
      <c r="BU234" s="15"/>
      <c r="BV234" s="15"/>
      <c r="BW234" s="15"/>
      <c r="BX234" s="15"/>
      <c r="BY234" s="15"/>
      <c r="BZ234" s="15"/>
      <c r="CA234" s="17">
        <v>279</v>
      </c>
      <c r="CB234" s="17">
        <v>110</v>
      </c>
      <c r="CC234" s="17">
        <v>326</v>
      </c>
      <c r="CD234" s="17">
        <v>109</v>
      </c>
      <c r="CE234" s="17">
        <v>329</v>
      </c>
      <c r="CF234" s="17">
        <v>107</v>
      </c>
      <c r="CG234" s="17">
        <v>339</v>
      </c>
      <c r="CH234" s="17">
        <v>114</v>
      </c>
      <c r="CI234" s="17">
        <v>0.1</v>
      </c>
      <c r="CJ234" s="17">
        <v>0</v>
      </c>
      <c r="CK234" s="17">
        <v>0.02</v>
      </c>
      <c r="CL234" s="17">
        <v>0.12</v>
      </c>
      <c r="CM234" s="17">
        <v>1.48</v>
      </c>
      <c r="CN234" s="17">
        <v>1.1200000000000001</v>
      </c>
      <c r="CO234" s="17">
        <v>584</v>
      </c>
      <c r="CP234" s="17">
        <v>122</v>
      </c>
      <c r="CQ234" s="17">
        <v>178</v>
      </c>
      <c r="CR234" s="17">
        <v>57</v>
      </c>
      <c r="CS234" s="17">
        <v>360</v>
      </c>
      <c r="CT234" s="17">
        <v>134</v>
      </c>
      <c r="CU234" s="17">
        <v>444</v>
      </c>
      <c r="CV234" s="17">
        <v>167</v>
      </c>
      <c r="CW234" s="17">
        <v>0.77</v>
      </c>
      <c r="CX234" s="17">
        <v>0.17</v>
      </c>
      <c r="CY234" s="17">
        <v>8.51</v>
      </c>
      <c r="CZ234" s="15" t="str">
        <f t="shared" si="7"/>
        <v>Joël Veltman</v>
      </c>
      <c r="DA234" s="15" t="e">
        <f>VLOOKUP(CZ234,[1]FINAL!$A$1:$AP$1000,MATCH("Element No.",[1]FINAL!$A$1:$AP$1,0),0)</f>
        <v>#N/A</v>
      </c>
      <c r="DB234" s="15"/>
      <c r="DC234" s="15"/>
      <c r="DD234" s="15"/>
      <c r="DE234" s="15"/>
      <c r="DF234" s="15"/>
    </row>
    <row r="235" spans="1:110" ht="40.5" thickBot="1">
      <c r="A235" s="18" t="b">
        <v>1</v>
      </c>
      <c r="B235" s="18" t="b">
        <v>0</v>
      </c>
      <c r="C235" s="17">
        <v>0</v>
      </c>
      <c r="D235" s="17">
        <v>0</v>
      </c>
      <c r="E235" s="17">
        <v>110735</v>
      </c>
      <c r="F235" s="17">
        <v>0</v>
      </c>
      <c r="G235" s="17">
        <v>0</v>
      </c>
      <c r="H235" s="17">
        <v>-1</v>
      </c>
      <c r="I235" s="17">
        <v>1</v>
      </c>
      <c r="J235" s="17">
        <v>0</v>
      </c>
      <c r="K235" s="17">
        <v>2</v>
      </c>
      <c r="L235" s="15">
        <v>0</v>
      </c>
      <c r="M235" s="15">
        <v>0</v>
      </c>
      <c r="N235" s="17">
        <v>0</v>
      </c>
      <c r="O235" s="15" t="s">
        <v>592</v>
      </c>
      <c r="P235" s="15">
        <v>0</v>
      </c>
      <c r="Q235" s="17" t="e">
        <f t="shared" si="6"/>
        <v>#N/A</v>
      </c>
      <c r="R235" s="18" t="b">
        <v>0</v>
      </c>
      <c r="S235" s="15" t="s">
        <v>1607</v>
      </c>
      <c r="T235" s="15" t="s">
        <v>3289</v>
      </c>
      <c r="U235" s="17">
        <v>44</v>
      </c>
      <c r="V235" s="15" t="s">
        <v>666</v>
      </c>
      <c r="W235" s="15">
        <v>0</v>
      </c>
      <c r="X235" s="18" t="b">
        <v>0</v>
      </c>
      <c r="Y235" s="15" t="s">
        <v>329</v>
      </c>
      <c r="Z235" s="15">
        <v>0</v>
      </c>
      <c r="AA235" s="18" t="b">
        <v>0</v>
      </c>
      <c r="AB235" s="15"/>
      <c r="AC235" s="15" t="s">
        <v>543</v>
      </c>
      <c r="AD235" s="17">
        <v>6</v>
      </c>
      <c r="AE235" s="17">
        <v>36</v>
      </c>
      <c r="AF235" s="17">
        <v>0</v>
      </c>
      <c r="AG235" s="17">
        <v>1199</v>
      </c>
      <c r="AH235" s="17">
        <v>0</v>
      </c>
      <c r="AI235" s="17">
        <v>1892</v>
      </c>
      <c r="AJ235" s="17">
        <v>0</v>
      </c>
      <c r="AK235" s="15">
        <v>0</v>
      </c>
      <c r="AL235" s="15">
        <v>0</v>
      </c>
      <c r="AM235" s="15" t="s">
        <v>329</v>
      </c>
      <c r="AN235" s="15"/>
      <c r="AO235" s="17">
        <v>241</v>
      </c>
      <c r="AP235" s="68">
        <v>43680</v>
      </c>
      <c r="AQ235" s="68">
        <v>34703</v>
      </c>
      <c r="AR235" s="18" t="b">
        <v>0</v>
      </c>
      <c r="AS235" s="15" t="s">
        <v>2453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5">
        <v>0</v>
      </c>
      <c r="BH235" s="15">
        <v>0</v>
      </c>
      <c r="BI235" s="15">
        <v>0</v>
      </c>
      <c r="BJ235" s="15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0</v>
      </c>
      <c r="BP235" s="15">
        <v>0</v>
      </c>
      <c r="BQ235" s="15">
        <v>0</v>
      </c>
      <c r="BR235" s="15">
        <v>0</v>
      </c>
      <c r="BS235" s="15">
        <v>0</v>
      </c>
      <c r="BT235" s="15"/>
      <c r="BU235" s="15"/>
      <c r="BV235" s="15"/>
      <c r="BW235" s="15"/>
      <c r="BX235" s="15"/>
      <c r="BY235" s="15"/>
      <c r="BZ235" s="15"/>
      <c r="CA235" s="17">
        <v>674</v>
      </c>
      <c r="CB235" s="17">
        <v>258</v>
      </c>
      <c r="CC235" s="17">
        <v>669</v>
      </c>
      <c r="CD235" s="17">
        <v>258</v>
      </c>
      <c r="CE235" s="17">
        <v>648</v>
      </c>
      <c r="CF235" s="17">
        <v>257</v>
      </c>
      <c r="CG235" s="17">
        <v>676</v>
      </c>
      <c r="CH235" s="17">
        <v>258</v>
      </c>
      <c r="CI235" s="17">
        <v>0</v>
      </c>
      <c r="CJ235" s="17">
        <v>0</v>
      </c>
      <c r="CK235" s="17">
        <v>0</v>
      </c>
      <c r="CL235" s="17">
        <v>0</v>
      </c>
      <c r="CM235" s="17">
        <v>0</v>
      </c>
      <c r="CN235" s="17">
        <v>0</v>
      </c>
      <c r="CO235" s="17">
        <v>535</v>
      </c>
      <c r="CP235" s="17">
        <v>103</v>
      </c>
      <c r="CQ235" s="17">
        <v>591</v>
      </c>
      <c r="CR235" s="17">
        <v>238</v>
      </c>
      <c r="CS235" s="17">
        <v>683</v>
      </c>
      <c r="CT235" s="17">
        <v>258</v>
      </c>
      <c r="CU235" s="17">
        <v>762</v>
      </c>
      <c r="CV235" s="17">
        <v>260</v>
      </c>
      <c r="CW235" s="17">
        <v>0</v>
      </c>
      <c r="CX235" s="17">
        <v>0</v>
      </c>
      <c r="CY235" s="17">
        <v>0</v>
      </c>
      <c r="CZ235" s="15" t="str">
        <f t="shared" si="7"/>
        <v>Adam Webster</v>
      </c>
      <c r="DA235" s="15" t="e">
        <f>VLOOKUP(CZ235,[1]FINAL!$A$1:$AP$1000,MATCH("Element No.",[1]FINAL!$A$1:$AP$1,0),0)</f>
        <v>#N/A</v>
      </c>
      <c r="DB235" s="15"/>
      <c r="DC235" s="15"/>
      <c r="DD235" s="15"/>
      <c r="DE235" s="15"/>
      <c r="DF235" s="15"/>
    </row>
    <row r="236" spans="1:110" ht="78.75" thickBot="1">
      <c r="A236" s="18" t="b">
        <v>1</v>
      </c>
      <c r="B236" s="18" t="b">
        <v>0</v>
      </c>
      <c r="C236" s="17">
        <v>0</v>
      </c>
      <c r="D236" s="17">
        <v>0</v>
      </c>
      <c r="E236" s="17">
        <v>439135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2</v>
      </c>
      <c r="L236" s="15">
        <v>0</v>
      </c>
      <c r="M236" s="15">
        <v>0</v>
      </c>
      <c r="N236" s="17">
        <v>0</v>
      </c>
      <c r="O236" s="15" t="s">
        <v>2018</v>
      </c>
      <c r="P236" s="15">
        <v>0</v>
      </c>
      <c r="Q236" s="17" t="e">
        <f t="shared" si="6"/>
        <v>#N/A</v>
      </c>
      <c r="R236" s="18" t="b">
        <v>0</v>
      </c>
      <c r="S236" s="15" t="s">
        <v>4473</v>
      </c>
      <c r="T236" s="15" t="s">
        <v>3290</v>
      </c>
      <c r="U236" s="17">
        <v>40</v>
      </c>
      <c r="V236" s="15" t="s">
        <v>2019</v>
      </c>
      <c r="W236" s="15">
        <v>0</v>
      </c>
      <c r="X236" s="18" t="b">
        <v>0</v>
      </c>
      <c r="Y236" s="15" t="s">
        <v>2020</v>
      </c>
      <c r="Z236" s="15">
        <v>0</v>
      </c>
      <c r="AA236" s="18" t="b">
        <v>0</v>
      </c>
      <c r="AB236" s="15"/>
      <c r="AC236" s="15" t="s">
        <v>3257</v>
      </c>
      <c r="AD236" s="17">
        <v>6</v>
      </c>
      <c r="AE236" s="17">
        <v>36</v>
      </c>
      <c r="AF236" s="17">
        <v>0</v>
      </c>
      <c r="AG236" s="17">
        <v>0</v>
      </c>
      <c r="AH236" s="17">
        <v>0</v>
      </c>
      <c r="AI236" s="17">
        <v>791</v>
      </c>
      <c r="AJ236" s="17">
        <v>0</v>
      </c>
      <c r="AK236" s="15">
        <v>0</v>
      </c>
      <c r="AL236" s="15">
        <v>0</v>
      </c>
      <c r="AM236" s="15" t="s">
        <v>2020</v>
      </c>
      <c r="AN236" s="15"/>
      <c r="AO236" s="17">
        <v>104</v>
      </c>
      <c r="AP236" s="68">
        <v>45688</v>
      </c>
      <c r="AQ236" s="68">
        <v>37204</v>
      </c>
      <c r="AR236" s="18" t="b">
        <v>0</v>
      </c>
      <c r="AS236" s="15" t="s">
        <v>2454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5">
        <v>0</v>
      </c>
      <c r="BH236" s="15">
        <v>0</v>
      </c>
      <c r="BI236" s="15">
        <v>0</v>
      </c>
      <c r="BJ236" s="15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0</v>
      </c>
      <c r="BP236" s="15">
        <v>0</v>
      </c>
      <c r="BQ236" s="15">
        <v>0</v>
      </c>
      <c r="BR236" s="15">
        <v>0</v>
      </c>
      <c r="BS236" s="15">
        <v>0</v>
      </c>
      <c r="BT236" s="15"/>
      <c r="BU236" s="15"/>
      <c r="BV236" s="15"/>
      <c r="BW236" s="15"/>
      <c r="BX236" s="15"/>
      <c r="BY236" s="15"/>
      <c r="BZ236" s="15"/>
      <c r="CA236" s="17">
        <v>593</v>
      </c>
      <c r="CB236" s="17">
        <v>218</v>
      </c>
      <c r="CC236" s="17">
        <v>584</v>
      </c>
      <c r="CD236" s="17">
        <v>217</v>
      </c>
      <c r="CE236" s="17">
        <v>553</v>
      </c>
      <c r="CF236" s="17">
        <v>213</v>
      </c>
      <c r="CG236" s="17">
        <v>596</v>
      </c>
      <c r="CH236" s="17">
        <v>218</v>
      </c>
      <c r="CI236" s="17">
        <v>0</v>
      </c>
      <c r="CJ236" s="17">
        <v>0</v>
      </c>
      <c r="CK236" s="17">
        <v>0</v>
      </c>
      <c r="CL236" s="17">
        <v>0</v>
      </c>
      <c r="CM236" s="17">
        <v>0</v>
      </c>
      <c r="CN236" s="17">
        <v>0</v>
      </c>
      <c r="CO236" s="17">
        <v>694</v>
      </c>
      <c r="CP236" s="17">
        <v>171</v>
      </c>
      <c r="CQ236" s="17">
        <v>481</v>
      </c>
      <c r="CR236" s="17">
        <v>182</v>
      </c>
      <c r="CS236" s="17">
        <v>604</v>
      </c>
      <c r="CT236" s="17">
        <v>218</v>
      </c>
      <c r="CU236" s="17">
        <v>795</v>
      </c>
      <c r="CV236" s="17">
        <v>264</v>
      </c>
      <c r="CW236" s="17">
        <v>0</v>
      </c>
      <c r="CX236" s="17">
        <v>0</v>
      </c>
      <c r="CY236" s="17">
        <v>0</v>
      </c>
      <c r="CZ236" s="15" t="str">
        <f t="shared" si="7"/>
        <v>Eiran Cashin</v>
      </c>
      <c r="DA236" s="15" t="e">
        <f>VLOOKUP(CZ236,[1]FINAL!$A$1:$AP$1000,MATCH("Element No.",[1]FINAL!$A$1:$AP$1,0),0)</f>
        <v>#N/A</v>
      </c>
      <c r="DB236" s="15"/>
      <c r="DC236" s="15"/>
      <c r="DD236" s="15"/>
      <c r="DE236" s="15"/>
      <c r="DF236" s="15"/>
    </row>
    <row r="237" spans="1:110" ht="66" thickBot="1">
      <c r="A237" s="18" t="b">
        <v>1</v>
      </c>
      <c r="B237" s="18" t="b">
        <v>0</v>
      </c>
      <c r="C237" s="17">
        <v>0</v>
      </c>
      <c r="D237" s="17">
        <v>0</v>
      </c>
      <c r="E237" s="17">
        <v>589100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2</v>
      </c>
      <c r="L237" s="15">
        <v>0</v>
      </c>
      <c r="M237" s="15">
        <v>0</v>
      </c>
      <c r="N237" s="17">
        <v>0</v>
      </c>
      <c r="O237" s="15" t="s">
        <v>581</v>
      </c>
      <c r="P237" s="15">
        <v>0</v>
      </c>
      <c r="Q237" s="17" t="e">
        <f t="shared" si="6"/>
        <v>#N/A</v>
      </c>
      <c r="R237" s="18" t="b">
        <v>0</v>
      </c>
      <c r="S237" s="15" t="s">
        <v>4039</v>
      </c>
      <c r="T237" s="15" t="s">
        <v>4040</v>
      </c>
      <c r="U237" s="17">
        <v>40</v>
      </c>
      <c r="V237" s="15" t="s">
        <v>1906</v>
      </c>
      <c r="W237" s="15">
        <v>0</v>
      </c>
      <c r="X237" s="18" t="b">
        <v>0</v>
      </c>
      <c r="Y237" s="15" t="s">
        <v>1907</v>
      </c>
      <c r="Z237" s="15">
        <v>0.1</v>
      </c>
      <c r="AA237" s="18" t="b">
        <v>0</v>
      </c>
      <c r="AB237" s="15"/>
      <c r="AC237" s="15" t="s">
        <v>3257</v>
      </c>
      <c r="AD237" s="17">
        <v>6</v>
      </c>
      <c r="AE237" s="17">
        <v>36</v>
      </c>
      <c r="AF237" s="17">
        <v>0</v>
      </c>
      <c r="AG237" s="17">
        <v>3175</v>
      </c>
      <c r="AH237" s="17">
        <v>0</v>
      </c>
      <c r="AI237" s="17">
        <v>16833</v>
      </c>
      <c r="AJ237" s="17">
        <v>0</v>
      </c>
      <c r="AK237" s="15">
        <v>0</v>
      </c>
      <c r="AL237" s="15">
        <v>0</v>
      </c>
      <c r="AM237" s="15" t="s">
        <v>1907</v>
      </c>
      <c r="AN237" s="15"/>
      <c r="AO237" s="15"/>
      <c r="AP237" s="15"/>
      <c r="AQ237" s="15"/>
      <c r="AR237" s="18" t="b">
        <v>0</v>
      </c>
      <c r="AS237" s="15" t="s">
        <v>2455</v>
      </c>
      <c r="AT237" s="17">
        <v>0</v>
      </c>
      <c r="AU237" s="17">
        <v>0</v>
      </c>
      <c r="AV237" s="17">
        <v>0</v>
      </c>
      <c r="AW237" s="17">
        <v>0</v>
      </c>
      <c r="AX237" s="17">
        <v>0</v>
      </c>
      <c r="AY237" s="17">
        <v>0</v>
      </c>
      <c r="AZ237" s="17">
        <v>0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0</v>
      </c>
      <c r="BG237" s="15">
        <v>0</v>
      </c>
      <c r="BH237" s="15">
        <v>0</v>
      </c>
      <c r="BI237" s="15">
        <v>0</v>
      </c>
      <c r="BJ237" s="15">
        <v>0</v>
      </c>
      <c r="BK237" s="17">
        <v>0</v>
      </c>
      <c r="BL237" s="17">
        <v>0</v>
      </c>
      <c r="BM237" s="17">
        <v>0</v>
      </c>
      <c r="BN237" s="17">
        <v>0</v>
      </c>
      <c r="BO237" s="17">
        <v>0</v>
      </c>
      <c r="BP237" s="15">
        <v>0</v>
      </c>
      <c r="BQ237" s="15">
        <v>0</v>
      </c>
      <c r="BR237" s="15">
        <v>0</v>
      </c>
      <c r="BS237" s="15">
        <v>0</v>
      </c>
      <c r="BT237" s="15"/>
      <c r="BU237" s="15"/>
      <c r="BV237" s="15"/>
      <c r="BW237" s="15"/>
      <c r="BX237" s="15"/>
      <c r="BY237" s="15"/>
      <c r="BZ237" s="15"/>
      <c r="CA237" s="17">
        <v>630</v>
      </c>
      <c r="CB237" s="17">
        <v>239</v>
      </c>
      <c r="CC237" s="17">
        <v>622</v>
      </c>
      <c r="CD237" s="17">
        <v>238</v>
      </c>
      <c r="CE237" s="17">
        <v>592</v>
      </c>
      <c r="CF237" s="17">
        <v>235</v>
      </c>
      <c r="CG237" s="17">
        <v>633</v>
      </c>
      <c r="CH237" s="17">
        <v>239</v>
      </c>
      <c r="CI237" s="17">
        <v>0</v>
      </c>
      <c r="CJ237" s="17">
        <v>0</v>
      </c>
      <c r="CK237" s="17">
        <v>0</v>
      </c>
      <c r="CL237" s="17">
        <v>0</v>
      </c>
      <c r="CM237" s="17">
        <v>0</v>
      </c>
      <c r="CN237" s="17">
        <v>0</v>
      </c>
      <c r="CO237" s="17">
        <v>739</v>
      </c>
      <c r="CP237" s="17">
        <v>198</v>
      </c>
      <c r="CQ237" s="17">
        <v>522</v>
      </c>
      <c r="CR237" s="17">
        <v>205</v>
      </c>
      <c r="CS237" s="17">
        <v>640</v>
      </c>
      <c r="CT237" s="17">
        <v>238</v>
      </c>
      <c r="CU237" s="17">
        <v>513</v>
      </c>
      <c r="CV237" s="17">
        <v>183</v>
      </c>
      <c r="CW237" s="17">
        <v>0</v>
      </c>
      <c r="CX237" s="17">
        <v>0</v>
      </c>
      <c r="CY237" s="17">
        <v>0</v>
      </c>
      <c r="CZ237" s="15" t="str">
        <f t="shared" si="7"/>
        <v>Jacob Slater</v>
      </c>
      <c r="DA237" s="15" t="e">
        <f>VLOOKUP(CZ237,[1]FINAL!$A$1:$AP$1000,MATCH("Element No.",[1]FINAL!$A$1:$AP$1,0),0)</f>
        <v>#N/A</v>
      </c>
      <c r="DB237" s="15"/>
      <c r="DC237" s="15"/>
      <c r="DD237" s="15"/>
      <c r="DE237" s="15"/>
      <c r="DF237" s="15"/>
    </row>
    <row r="238" spans="1:110" ht="27.75" thickBot="1">
      <c r="A238" s="18" t="b">
        <v>1</v>
      </c>
      <c r="B238" s="18" t="b">
        <v>0</v>
      </c>
      <c r="C238" s="15"/>
      <c r="D238" s="15"/>
      <c r="E238" s="17">
        <v>547720</v>
      </c>
      <c r="F238" s="17">
        <v>0</v>
      </c>
      <c r="G238" s="17">
        <v>0</v>
      </c>
      <c r="H238" s="17">
        <v>-2</v>
      </c>
      <c r="I238" s="17">
        <v>2</v>
      </c>
      <c r="J238" s="17">
        <v>0</v>
      </c>
      <c r="K238" s="17">
        <v>2</v>
      </c>
      <c r="L238" s="15">
        <v>0</v>
      </c>
      <c r="M238" s="15">
        <v>0</v>
      </c>
      <c r="N238" s="17">
        <v>0</v>
      </c>
      <c r="O238" s="15" t="s">
        <v>650</v>
      </c>
      <c r="P238" s="15">
        <v>0</v>
      </c>
      <c r="Q238" s="17" t="e">
        <f t="shared" si="6"/>
        <v>#N/A</v>
      </c>
      <c r="R238" s="18" t="b">
        <v>0</v>
      </c>
      <c r="S238" s="15"/>
      <c r="T238" s="15"/>
      <c r="U238" s="17">
        <v>38</v>
      </c>
      <c r="V238" s="15" t="s">
        <v>2072</v>
      </c>
      <c r="W238" s="15">
        <v>0</v>
      </c>
      <c r="X238" s="18" t="b">
        <v>0</v>
      </c>
      <c r="Y238" s="15" t="s">
        <v>2073</v>
      </c>
      <c r="Z238" s="15">
        <v>0.2</v>
      </c>
      <c r="AA238" s="18" t="b">
        <v>0</v>
      </c>
      <c r="AB238" s="15"/>
      <c r="AC238" s="15" t="s">
        <v>519</v>
      </c>
      <c r="AD238" s="17">
        <v>6</v>
      </c>
      <c r="AE238" s="17">
        <v>36</v>
      </c>
      <c r="AF238" s="17">
        <v>0</v>
      </c>
      <c r="AG238" s="17">
        <v>13806</v>
      </c>
      <c r="AH238" s="17">
        <v>0</v>
      </c>
      <c r="AI238" s="17">
        <v>19237</v>
      </c>
      <c r="AJ238" s="17">
        <v>0</v>
      </c>
      <c r="AK238" s="15">
        <v>0</v>
      </c>
      <c r="AL238" s="15">
        <v>0</v>
      </c>
      <c r="AM238" s="15" t="s">
        <v>2073</v>
      </c>
      <c r="AN238" s="15"/>
      <c r="AO238" s="17">
        <v>241</v>
      </c>
      <c r="AP238" s="68">
        <v>45744</v>
      </c>
      <c r="AQ238" s="68">
        <v>38772</v>
      </c>
      <c r="AR238" s="18" t="b">
        <v>0</v>
      </c>
      <c r="AS238" s="15" t="s">
        <v>2456</v>
      </c>
      <c r="AT238" s="17">
        <v>0</v>
      </c>
      <c r="AU238" s="17">
        <v>0</v>
      </c>
      <c r="AV238" s="17">
        <v>0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0</v>
      </c>
      <c r="BG238" s="15">
        <v>0</v>
      </c>
      <c r="BH238" s="15">
        <v>0</v>
      </c>
      <c r="BI238" s="15">
        <v>0</v>
      </c>
      <c r="BJ238" s="15">
        <v>0</v>
      </c>
      <c r="BK238" s="17">
        <v>0</v>
      </c>
      <c r="BL238" s="17">
        <v>0</v>
      </c>
      <c r="BM238" s="17">
        <v>0</v>
      </c>
      <c r="BN238" s="17">
        <v>0</v>
      </c>
      <c r="BO238" s="17">
        <v>0</v>
      </c>
      <c r="BP238" s="15">
        <v>0</v>
      </c>
      <c r="BQ238" s="15">
        <v>0</v>
      </c>
      <c r="BR238" s="15">
        <v>0</v>
      </c>
      <c r="BS238" s="15">
        <v>0</v>
      </c>
      <c r="BT238" s="15"/>
      <c r="BU238" s="15"/>
      <c r="BV238" s="15"/>
      <c r="BW238" s="15"/>
      <c r="BX238" s="15"/>
      <c r="BY238" s="15"/>
      <c r="BZ238" s="15"/>
      <c r="CA238" s="17">
        <v>544</v>
      </c>
      <c r="CB238" s="17">
        <v>198</v>
      </c>
      <c r="CC238" s="17">
        <v>526</v>
      </c>
      <c r="CD238" s="17">
        <v>197</v>
      </c>
      <c r="CE238" s="17">
        <v>494</v>
      </c>
      <c r="CF238" s="17">
        <v>192</v>
      </c>
      <c r="CG238" s="17">
        <v>547</v>
      </c>
      <c r="CH238" s="17">
        <v>198</v>
      </c>
      <c r="CI238" s="17">
        <v>0</v>
      </c>
      <c r="CJ238" s="17">
        <v>0</v>
      </c>
      <c r="CK238" s="17">
        <v>0</v>
      </c>
      <c r="CL238" s="17">
        <v>0</v>
      </c>
      <c r="CM238" s="17">
        <v>0</v>
      </c>
      <c r="CN238" s="17">
        <v>0</v>
      </c>
      <c r="CO238" s="17">
        <v>825</v>
      </c>
      <c r="CP238" s="17">
        <v>255</v>
      </c>
      <c r="CQ238" s="17">
        <v>424</v>
      </c>
      <c r="CR238" s="17">
        <v>157</v>
      </c>
      <c r="CS238" s="17">
        <v>555</v>
      </c>
      <c r="CT238" s="17">
        <v>198</v>
      </c>
      <c r="CU238" s="17">
        <v>414</v>
      </c>
      <c r="CV238" s="17">
        <v>154</v>
      </c>
      <c r="CW238" s="17">
        <v>0</v>
      </c>
      <c r="CX238" s="17">
        <v>0</v>
      </c>
      <c r="CY238" s="17">
        <v>0</v>
      </c>
      <c r="CZ238" s="15" t="str">
        <f t="shared" si="7"/>
        <v>Charlie Tasker</v>
      </c>
      <c r="DA238" s="15" t="e">
        <f>VLOOKUP(CZ238,[1]FINAL!$A$1:$AP$1000,MATCH("Element No.",[1]FINAL!$A$1:$AP$1,0),0)</f>
        <v>#N/A</v>
      </c>
      <c r="DB238" s="15"/>
      <c r="DC238" s="15"/>
      <c r="DD238" s="15"/>
      <c r="DE238" s="15"/>
      <c r="DF238" s="15"/>
    </row>
    <row r="239" spans="1:110" ht="66" thickBot="1">
      <c r="A239" s="18" t="b">
        <v>1</v>
      </c>
      <c r="B239" s="18" t="b">
        <v>0</v>
      </c>
      <c r="C239" s="17">
        <v>0</v>
      </c>
      <c r="D239" s="17">
        <v>0</v>
      </c>
      <c r="E239" s="17">
        <v>451340</v>
      </c>
      <c r="F239" s="17">
        <v>0</v>
      </c>
      <c r="G239" s="17">
        <v>0</v>
      </c>
      <c r="H239" s="17">
        <v>-4</v>
      </c>
      <c r="I239" s="17">
        <v>4</v>
      </c>
      <c r="J239" s="17">
        <v>0</v>
      </c>
      <c r="K239" s="17">
        <v>3</v>
      </c>
      <c r="L239" s="15">
        <v>0</v>
      </c>
      <c r="M239" s="15">
        <v>0</v>
      </c>
      <c r="N239" s="17">
        <v>0</v>
      </c>
      <c r="O239" s="15" t="s">
        <v>222</v>
      </c>
      <c r="P239" s="15">
        <v>0.2</v>
      </c>
      <c r="Q239" s="17">
        <f t="shared" si="6"/>
        <v>121</v>
      </c>
      <c r="R239" s="18" t="b">
        <v>0</v>
      </c>
      <c r="S239" s="15" t="s">
        <v>4613</v>
      </c>
      <c r="T239" s="15" t="s">
        <v>5020</v>
      </c>
      <c r="U239" s="17">
        <v>61</v>
      </c>
      <c r="V239" s="15" t="s">
        <v>684</v>
      </c>
      <c r="W239" s="15">
        <v>2.5</v>
      </c>
      <c r="X239" s="18" t="b">
        <v>0</v>
      </c>
      <c r="Y239" s="15" t="s">
        <v>683</v>
      </c>
      <c r="Z239" s="15">
        <v>1.9</v>
      </c>
      <c r="AA239" s="18" t="b">
        <v>0</v>
      </c>
      <c r="AB239" s="15"/>
      <c r="AC239" s="15" t="s">
        <v>543</v>
      </c>
      <c r="AD239" s="17">
        <v>6</v>
      </c>
      <c r="AE239" s="17">
        <v>36</v>
      </c>
      <c r="AF239" s="17">
        <v>62</v>
      </c>
      <c r="AG239" s="17">
        <v>398054</v>
      </c>
      <c r="AH239" s="17">
        <v>0</v>
      </c>
      <c r="AI239" s="17">
        <v>965064</v>
      </c>
      <c r="AJ239" s="17">
        <v>0</v>
      </c>
      <c r="AK239" s="15">
        <v>0</v>
      </c>
      <c r="AL239" s="15">
        <v>10.199999999999999</v>
      </c>
      <c r="AM239" s="15" t="s">
        <v>222</v>
      </c>
      <c r="AN239" s="15"/>
      <c r="AO239" s="17">
        <v>108</v>
      </c>
      <c r="AP239" s="68">
        <v>44417</v>
      </c>
      <c r="AQ239" s="68">
        <v>35570</v>
      </c>
      <c r="AR239" s="18" t="b">
        <v>0</v>
      </c>
      <c r="AS239" s="15" t="s">
        <v>2457</v>
      </c>
      <c r="AT239" s="17">
        <v>1714</v>
      </c>
      <c r="AU239" s="17">
        <v>3</v>
      </c>
      <c r="AV239" s="17">
        <v>1</v>
      </c>
      <c r="AW239" s="17">
        <v>5</v>
      </c>
      <c r="AX239" s="17">
        <v>20</v>
      </c>
      <c r="AY239" s="17">
        <v>0</v>
      </c>
      <c r="AZ239" s="17">
        <v>0</v>
      </c>
      <c r="BA239" s="17">
        <v>0</v>
      </c>
      <c r="BB239" s="17">
        <v>5</v>
      </c>
      <c r="BC239" s="17">
        <v>0</v>
      </c>
      <c r="BD239" s="17">
        <v>0</v>
      </c>
      <c r="BE239" s="17">
        <v>2</v>
      </c>
      <c r="BF239" s="17">
        <v>247</v>
      </c>
      <c r="BG239" s="15">
        <v>288.39999999999998</v>
      </c>
      <c r="BH239" s="15">
        <v>422.3</v>
      </c>
      <c r="BI239" s="15">
        <v>416</v>
      </c>
      <c r="BJ239" s="15">
        <v>112.3</v>
      </c>
      <c r="BK239" s="17">
        <v>27</v>
      </c>
      <c r="BL239" s="17">
        <v>62</v>
      </c>
      <c r="BM239" s="17">
        <v>18</v>
      </c>
      <c r="BN239" s="17">
        <v>107</v>
      </c>
      <c r="BO239" s="17">
        <v>19</v>
      </c>
      <c r="BP239" s="15">
        <v>4.04</v>
      </c>
      <c r="BQ239" s="15">
        <v>2.74</v>
      </c>
      <c r="BR239" s="15">
        <v>6.78</v>
      </c>
      <c r="BS239" s="15">
        <v>23.76</v>
      </c>
      <c r="BT239" s="15"/>
      <c r="BU239" s="15"/>
      <c r="BV239" s="15"/>
      <c r="BW239" s="15"/>
      <c r="BX239" s="15"/>
      <c r="BY239" s="15"/>
      <c r="BZ239" s="15"/>
      <c r="CA239" s="17">
        <v>253</v>
      </c>
      <c r="CB239" s="17">
        <v>108</v>
      </c>
      <c r="CC239" s="17">
        <v>78</v>
      </c>
      <c r="CD239" s="17">
        <v>57</v>
      </c>
      <c r="CE239" s="17">
        <v>72</v>
      </c>
      <c r="CF239" s="17">
        <v>42</v>
      </c>
      <c r="CG239" s="17">
        <v>118</v>
      </c>
      <c r="CH239" s="17">
        <v>67</v>
      </c>
      <c r="CI239" s="17">
        <v>0.21</v>
      </c>
      <c r="CJ239" s="17">
        <v>0</v>
      </c>
      <c r="CK239" s="17">
        <v>0.14000000000000001</v>
      </c>
      <c r="CL239" s="17">
        <v>0.35</v>
      </c>
      <c r="CM239" s="17">
        <v>1.25</v>
      </c>
      <c r="CN239" s="17">
        <v>1.05</v>
      </c>
      <c r="CO239" s="17">
        <v>83</v>
      </c>
      <c r="CP239" s="17">
        <v>54</v>
      </c>
      <c r="CQ239" s="17">
        <v>396</v>
      </c>
      <c r="CR239" s="17">
        <v>180</v>
      </c>
      <c r="CS239" s="17">
        <v>283</v>
      </c>
      <c r="CT239" s="17">
        <v>116</v>
      </c>
      <c r="CU239" s="17">
        <v>140</v>
      </c>
      <c r="CV239" s="17">
        <v>45</v>
      </c>
      <c r="CW239" s="17">
        <v>1</v>
      </c>
      <c r="CX239" s="17">
        <v>0.26</v>
      </c>
      <c r="CY239" s="17">
        <v>5.62</v>
      </c>
      <c r="CZ239" s="15" t="str">
        <f t="shared" si="7"/>
        <v>Mitoma Kaoru</v>
      </c>
      <c r="DA239" s="15">
        <f>VLOOKUP(CZ239,[1]FINAL!$A$1:$AP$1000,MATCH("Element No.",[1]FINAL!$A$1:$AP$1,0),0)</f>
        <v>121</v>
      </c>
      <c r="DB239" s="15"/>
      <c r="DC239" s="15"/>
      <c r="DD239" s="15"/>
      <c r="DE239" s="15"/>
      <c r="DF239" s="15"/>
    </row>
    <row r="240" spans="1:110" ht="40.5" thickBot="1">
      <c r="A240" s="18" t="b">
        <v>1</v>
      </c>
      <c r="B240" s="18" t="b">
        <v>0</v>
      </c>
      <c r="C240" s="17">
        <v>100</v>
      </c>
      <c r="D240" s="17">
        <v>100</v>
      </c>
      <c r="E240" s="17">
        <v>463067</v>
      </c>
      <c r="F240" s="17">
        <v>0</v>
      </c>
      <c r="G240" s="17">
        <v>0</v>
      </c>
      <c r="H240" s="17">
        <v>-4</v>
      </c>
      <c r="I240" s="17">
        <v>4</v>
      </c>
      <c r="J240" s="17">
        <v>0</v>
      </c>
      <c r="K240" s="17">
        <v>3</v>
      </c>
      <c r="L240" s="15">
        <v>1</v>
      </c>
      <c r="M240" s="15">
        <v>1</v>
      </c>
      <c r="N240" s="17">
        <v>1</v>
      </c>
      <c r="O240" s="15" t="s">
        <v>1686</v>
      </c>
      <c r="P240" s="15">
        <v>1</v>
      </c>
      <c r="Q240" s="17">
        <f t="shared" si="6"/>
        <v>125</v>
      </c>
      <c r="R240" s="18" t="b">
        <v>0</v>
      </c>
      <c r="S240" s="15"/>
      <c r="T240" s="15" t="s">
        <v>4168</v>
      </c>
      <c r="U240" s="17">
        <v>56</v>
      </c>
      <c r="V240" s="15" t="s">
        <v>1687</v>
      </c>
      <c r="W240" s="15">
        <v>2.7</v>
      </c>
      <c r="X240" s="18" t="b">
        <v>0</v>
      </c>
      <c r="Y240" s="15" t="s">
        <v>1688</v>
      </c>
      <c r="Z240" s="15">
        <v>0.3</v>
      </c>
      <c r="AA240" s="18" t="b">
        <v>0</v>
      </c>
      <c r="AB240" s="15"/>
      <c r="AC240" s="15" t="s">
        <v>519</v>
      </c>
      <c r="AD240" s="17">
        <v>6</v>
      </c>
      <c r="AE240" s="17">
        <v>36</v>
      </c>
      <c r="AF240" s="17">
        <v>87</v>
      </c>
      <c r="AG240" s="17">
        <v>145213</v>
      </c>
      <c r="AH240" s="17">
        <v>0</v>
      </c>
      <c r="AI240" s="17">
        <v>266355</v>
      </c>
      <c r="AJ240" s="17">
        <v>0</v>
      </c>
      <c r="AK240" s="15">
        <v>0.2</v>
      </c>
      <c r="AL240" s="15">
        <v>15.5</v>
      </c>
      <c r="AM240" s="15" t="s">
        <v>1686</v>
      </c>
      <c r="AN240" s="15"/>
      <c r="AO240" s="17">
        <v>73</v>
      </c>
      <c r="AP240" s="68">
        <v>45523</v>
      </c>
      <c r="AQ240" s="68">
        <v>37366</v>
      </c>
      <c r="AR240" s="18" t="b">
        <v>0</v>
      </c>
      <c r="AS240" s="15" t="s">
        <v>2458</v>
      </c>
      <c r="AT240" s="17">
        <v>1776</v>
      </c>
      <c r="AU240" s="17">
        <v>3</v>
      </c>
      <c r="AV240" s="17">
        <v>5</v>
      </c>
      <c r="AW240" s="17">
        <v>7</v>
      </c>
      <c r="AX240" s="17">
        <v>20</v>
      </c>
      <c r="AY240" s="17">
        <v>1</v>
      </c>
      <c r="AZ240" s="17">
        <v>0</v>
      </c>
      <c r="BA240" s="17">
        <v>0</v>
      </c>
      <c r="BB240" s="17">
        <v>2</v>
      </c>
      <c r="BC240" s="17">
        <v>0</v>
      </c>
      <c r="BD240" s="17">
        <v>0</v>
      </c>
      <c r="BE240" s="17">
        <v>2</v>
      </c>
      <c r="BF240" s="17">
        <v>290</v>
      </c>
      <c r="BG240" s="15">
        <v>338.6</v>
      </c>
      <c r="BH240" s="15">
        <v>349.5</v>
      </c>
      <c r="BI240" s="15">
        <v>448</v>
      </c>
      <c r="BJ240" s="15">
        <v>113.5</v>
      </c>
      <c r="BK240" s="17">
        <v>38</v>
      </c>
      <c r="BL240" s="17">
        <v>61</v>
      </c>
      <c r="BM240" s="17">
        <v>32</v>
      </c>
      <c r="BN240" s="17">
        <v>131</v>
      </c>
      <c r="BO240" s="17">
        <v>20</v>
      </c>
      <c r="BP240" s="15">
        <v>2.9</v>
      </c>
      <c r="BQ240" s="15">
        <v>2.9</v>
      </c>
      <c r="BR240" s="15">
        <v>5.8</v>
      </c>
      <c r="BS240" s="15">
        <v>21.59</v>
      </c>
      <c r="BT240" s="15"/>
      <c r="BU240" s="15"/>
      <c r="BV240" s="15"/>
      <c r="BW240" s="15"/>
      <c r="BX240" s="15"/>
      <c r="BY240" s="15"/>
      <c r="BZ240" s="15"/>
      <c r="CA240" s="17">
        <v>218</v>
      </c>
      <c r="CB240" s="17">
        <v>89</v>
      </c>
      <c r="CC240" s="17">
        <v>117</v>
      </c>
      <c r="CD240" s="17">
        <v>82</v>
      </c>
      <c r="CE240" s="17">
        <v>61</v>
      </c>
      <c r="CF240" s="17">
        <v>35</v>
      </c>
      <c r="CG240" s="17">
        <v>114</v>
      </c>
      <c r="CH240" s="17">
        <v>64</v>
      </c>
      <c r="CI240" s="17">
        <v>0.15</v>
      </c>
      <c r="CJ240" s="17">
        <v>0</v>
      </c>
      <c r="CK240" s="17">
        <v>0.15</v>
      </c>
      <c r="CL240" s="17">
        <v>0.3</v>
      </c>
      <c r="CM240" s="17">
        <v>1.0900000000000001</v>
      </c>
      <c r="CN240" s="17">
        <v>1.01</v>
      </c>
      <c r="CO240" s="17">
        <v>130</v>
      </c>
      <c r="CP240" s="17">
        <v>81</v>
      </c>
      <c r="CQ240" s="17">
        <v>291</v>
      </c>
      <c r="CR240" s="17">
        <v>130</v>
      </c>
      <c r="CS240" s="17">
        <v>247</v>
      </c>
      <c r="CT240" s="17">
        <v>100</v>
      </c>
      <c r="CU240" s="17">
        <v>308</v>
      </c>
      <c r="CV240" s="17">
        <v>107</v>
      </c>
      <c r="CW240" s="17">
        <v>1.01</v>
      </c>
      <c r="CX240" s="17">
        <v>0.35</v>
      </c>
      <c r="CY240" s="17">
        <v>6.64</v>
      </c>
      <c r="CZ240" s="15" t="str">
        <f t="shared" si="7"/>
        <v>Georginio Rutter</v>
      </c>
      <c r="DA240" s="15">
        <f>VLOOKUP(CZ240,[1]FINAL!$A$1:$AP$1000,MATCH("Element No.",[1]FINAL!$A$1:$AP$1,0),0)</f>
        <v>125</v>
      </c>
      <c r="DB240" s="15"/>
      <c r="DC240" s="15"/>
      <c r="DD240" s="15"/>
      <c r="DE240" s="15"/>
      <c r="DF240" s="15"/>
    </row>
    <row r="241" spans="1:110" ht="40.5" thickBot="1">
      <c r="A241" s="18" t="b">
        <v>1</v>
      </c>
      <c r="B241" s="18" t="b">
        <v>0</v>
      </c>
      <c r="C241" s="17">
        <v>100</v>
      </c>
      <c r="D241" s="17">
        <v>100</v>
      </c>
      <c r="E241" s="17">
        <v>109345</v>
      </c>
      <c r="F241" s="17">
        <v>0</v>
      </c>
      <c r="G241" s="17">
        <v>0</v>
      </c>
      <c r="H241" s="17">
        <v>-2</v>
      </c>
      <c r="I241" s="17">
        <v>2</v>
      </c>
      <c r="J241" s="17">
        <v>0</v>
      </c>
      <c r="K241" s="17">
        <v>3</v>
      </c>
      <c r="L241" s="15">
        <v>0.7</v>
      </c>
      <c r="M241" s="15">
        <v>0.8</v>
      </c>
      <c r="N241" s="17">
        <v>1</v>
      </c>
      <c r="O241" s="15" t="s">
        <v>664</v>
      </c>
      <c r="P241" s="15">
        <v>0.8</v>
      </c>
      <c r="Q241" s="17" t="e">
        <f t="shared" si="6"/>
        <v>#N/A</v>
      </c>
      <c r="R241" s="18" t="b">
        <v>0</v>
      </c>
      <c r="S241" s="15"/>
      <c r="T241" s="15" t="s">
        <v>4952</v>
      </c>
      <c r="U241" s="17">
        <v>58</v>
      </c>
      <c r="V241" s="15" t="s">
        <v>665</v>
      </c>
      <c r="W241" s="15">
        <v>1</v>
      </c>
      <c r="X241" s="18" t="b">
        <v>0</v>
      </c>
      <c r="Y241" s="15" t="s">
        <v>221</v>
      </c>
      <c r="Z241" s="15">
        <v>0</v>
      </c>
      <c r="AA241" s="18" t="b">
        <v>0</v>
      </c>
      <c r="AB241" s="15"/>
      <c r="AC241" s="15" t="s">
        <v>519</v>
      </c>
      <c r="AD241" s="17">
        <v>6</v>
      </c>
      <c r="AE241" s="17">
        <v>36</v>
      </c>
      <c r="AF241" s="17">
        <v>4</v>
      </c>
      <c r="AG241" s="17">
        <v>3768</v>
      </c>
      <c r="AH241" s="17">
        <v>0</v>
      </c>
      <c r="AI241" s="17">
        <v>4410</v>
      </c>
      <c r="AJ241" s="17">
        <v>0</v>
      </c>
      <c r="AK241" s="15">
        <v>0.1</v>
      </c>
      <c r="AL241" s="15">
        <v>0.7</v>
      </c>
      <c r="AM241" s="15" t="s">
        <v>221</v>
      </c>
      <c r="AN241" s="15"/>
      <c r="AO241" s="17">
        <v>241</v>
      </c>
      <c r="AP241" s="68">
        <v>41091</v>
      </c>
      <c r="AQ241" s="68">
        <v>34535</v>
      </c>
      <c r="AR241" s="18" t="b">
        <v>0</v>
      </c>
      <c r="AS241" s="15" t="s">
        <v>2459</v>
      </c>
      <c r="AT241" s="17">
        <v>38</v>
      </c>
      <c r="AU241" s="17">
        <v>0</v>
      </c>
      <c r="AV241" s="17">
        <v>0</v>
      </c>
      <c r="AW241" s="17">
        <v>0</v>
      </c>
      <c r="AX241" s="17">
        <v>1</v>
      </c>
      <c r="AY241" s="17">
        <v>0</v>
      </c>
      <c r="AZ241" s="17">
        <v>0</v>
      </c>
      <c r="BA241" s="17">
        <v>0</v>
      </c>
      <c r="BB241" s="17">
        <v>0</v>
      </c>
      <c r="BC241" s="17">
        <v>0</v>
      </c>
      <c r="BD241" s="17">
        <v>0</v>
      </c>
      <c r="BE241" s="17">
        <v>0</v>
      </c>
      <c r="BF241" s="17">
        <v>18</v>
      </c>
      <c r="BG241" s="15">
        <v>7.4</v>
      </c>
      <c r="BH241" s="15">
        <v>2.2000000000000002</v>
      </c>
      <c r="BI241" s="15">
        <v>23</v>
      </c>
      <c r="BJ241" s="15">
        <v>3.2</v>
      </c>
      <c r="BK241" s="17">
        <v>0</v>
      </c>
      <c r="BL241" s="17">
        <v>3</v>
      </c>
      <c r="BM241" s="17">
        <v>2</v>
      </c>
      <c r="BN241" s="17">
        <v>5</v>
      </c>
      <c r="BO241" s="17">
        <v>0</v>
      </c>
      <c r="BP241" s="15">
        <v>0.04</v>
      </c>
      <c r="BQ241" s="15">
        <v>0.02</v>
      </c>
      <c r="BR241" s="15">
        <v>0.06</v>
      </c>
      <c r="BS241" s="15">
        <v>0.57999999999999996</v>
      </c>
      <c r="BT241" s="15"/>
      <c r="BU241" s="15"/>
      <c r="BV241" s="15"/>
      <c r="BW241" s="15"/>
      <c r="BX241" s="15"/>
      <c r="BY241" s="15"/>
      <c r="BZ241" s="15"/>
      <c r="CA241" s="17">
        <v>486</v>
      </c>
      <c r="CB241" s="17">
        <v>217</v>
      </c>
      <c r="CC241" s="17">
        <v>477</v>
      </c>
      <c r="CD241" s="17">
        <v>228</v>
      </c>
      <c r="CE241" s="17">
        <v>395</v>
      </c>
      <c r="CF241" s="17">
        <v>198</v>
      </c>
      <c r="CG241" s="17">
        <v>478</v>
      </c>
      <c r="CH241" s="17">
        <v>214</v>
      </c>
      <c r="CI241" s="17">
        <v>0.09</v>
      </c>
      <c r="CJ241" s="17">
        <v>0</v>
      </c>
      <c r="CK241" s="17">
        <v>0.05</v>
      </c>
      <c r="CL241" s="17">
        <v>0.14000000000000001</v>
      </c>
      <c r="CM241" s="17">
        <v>1.37</v>
      </c>
      <c r="CN241" s="17">
        <v>2.37</v>
      </c>
      <c r="CO241" s="17">
        <v>103</v>
      </c>
      <c r="CP241" s="17">
        <v>67</v>
      </c>
      <c r="CQ241" s="17">
        <v>316</v>
      </c>
      <c r="CR241" s="17">
        <v>141</v>
      </c>
      <c r="CS241" s="17">
        <v>520</v>
      </c>
      <c r="CT241" s="17">
        <v>242</v>
      </c>
      <c r="CU241" s="17">
        <v>701</v>
      </c>
      <c r="CV241" s="17">
        <v>282</v>
      </c>
      <c r="CW241" s="17">
        <v>0</v>
      </c>
      <c r="CX241" s="17">
        <v>0</v>
      </c>
      <c r="CY241" s="17">
        <v>11.84</v>
      </c>
      <c r="CZ241" s="15" t="str">
        <f t="shared" si="7"/>
        <v>Solly March</v>
      </c>
      <c r="DA241" s="15" t="e">
        <f>VLOOKUP(CZ241,[1]FINAL!$A$1:$AP$1000,MATCH("Element No.",[1]FINAL!$A$1:$AP$1,0),0)</f>
        <v>#N/A</v>
      </c>
      <c r="DB241" s="15"/>
      <c r="DC241" s="15"/>
      <c r="DD241" s="15"/>
      <c r="DE241" s="15"/>
      <c r="DF241" s="15"/>
    </row>
    <row r="242" spans="1:110" ht="40.5" thickBot="1">
      <c r="A242" s="18" t="b">
        <v>1</v>
      </c>
      <c r="B242" s="18" t="b">
        <v>0</v>
      </c>
      <c r="C242" s="17">
        <v>100</v>
      </c>
      <c r="D242" s="17">
        <v>100</v>
      </c>
      <c r="E242" s="17">
        <v>592031</v>
      </c>
      <c r="F242" s="17">
        <v>0</v>
      </c>
      <c r="G242" s="17">
        <v>0</v>
      </c>
      <c r="H242" s="17">
        <v>-5</v>
      </c>
      <c r="I242" s="17">
        <v>5</v>
      </c>
      <c r="J242" s="17">
        <v>0</v>
      </c>
      <c r="K242" s="17">
        <v>3</v>
      </c>
      <c r="L242" s="15">
        <v>4.7</v>
      </c>
      <c r="M242" s="15">
        <v>3.8</v>
      </c>
      <c r="N242" s="17">
        <v>1</v>
      </c>
      <c r="O242" s="15" t="s">
        <v>1497</v>
      </c>
      <c r="P242" s="15">
        <v>3.8</v>
      </c>
      <c r="Q242" s="17">
        <f t="shared" si="6"/>
        <v>122</v>
      </c>
      <c r="R242" s="18" t="b">
        <v>0</v>
      </c>
      <c r="S242" s="15"/>
      <c r="T242" s="15" t="s">
        <v>4319</v>
      </c>
      <c r="U242" s="17">
        <v>55</v>
      </c>
      <c r="V242" s="15" t="s">
        <v>1498</v>
      </c>
      <c r="W242" s="15">
        <v>3.4</v>
      </c>
      <c r="X242" s="18" t="b">
        <v>0</v>
      </c>
      <c r="Y242" s="15" t="s">
        <v>1499</v>
      </c>
      <c r="Z242" s="15">
        <v>2.5</v>
      </c>
      <c r="AA242" s="18" t="b">
        <v>0</v>
      </c>
      <c r="AB242" s="15"/>
      <c r="AC242" s="15" t="s">
        <v>519</v>
      </c>
      <c r="AD242" s="17">
        <v>6</v>
      </c>
      <c r="AE242" s="17">
        <v>36</v>
      </c>
      <c r="AF242" s="17">
        <v>117</v>
      </c>
      <c r="AG242" s="17">
        <v>2151128</v>
      </c>
      <c r="AH242" s="17">
        <v>0</v>
      </c>
      <c r="AI242" s="17">
        <v>2014117</v>
      </c>
      <c r="AJ242" s="17">
        <v>0</v>
      </c>
      <c r="AK242" s="15">
        <v>0.7</v>
      </c>
      <c r="AL242" s="15">
        <v>21.3</v>
      </c>
      <c r="AM242" s="15" t="s">
        <v>1499</v>
      </c>
      <c r="AN242" s="15"/>
      <c r="AO242" s="17">
        <v>78</v>
      </c>
      <c r="AP242" s="68">
        <v>45474</v>
      </c>
      <c r="AQ242" s="68">
        <v>38190</v>
      </c>
      <c r="AR242" s="18" t="b">
        <v>0</v>
      </c>
      <c r="AS242" s="15" t="s">
        <v>2460</v>
      </c>
      <c r="AT242" s="17">
        <v>2389</v>
      </c>
      <c r="AU242" s="17">
        <v>3</v>
      </c>
      <c r="AV242" s="17">
        <v>8</v>
      </c>
      <c r="AW242" s="17">
        <v>11</v>
      </c>
      <c r="AX242" s="17">
        <v>33</v>
      </c>
      <c r="AY242" s="17">
        <v>0</v>
      </c>
      <c r="AZ242" s="17">
        <v>0</v>
      </c>
      <c r="BA242" s="17">
        <v>0</v>
      </c>
      <c r="BB242" s="17">
        <v>3</v>
      </c>
      <c r="BC242" s="17">
        <v>0</v>
      </c>
      <c r="BD242" s="17">
        <v>0</v>
      </c>
      <c r="BE242" s="17">
        <v>9</v>
      </c>
      <c r="BF242" s="17">
        <v>466</v>
      </c>
      <c r="BG242" s="15">
        <v>491.8</v>
      </c>
      <c r="BH242" s="15">
        <v>691.4</v>
      </c>
      <c r="BI242" s="15">
        <v>617</v>
      </c>
      <c r="BJ242" s="15">
        <v>180.3</v>
      </c>
      <c r="BK242" s="17">
        <v>33</v>
      </c>
      <c r="BL242" s="17">
        <v>96</v>
      </c>
      <c r="BM242" s="17">
        <v>56</v>
      </c>
      <c r="BN242" s="17">
        <v>185</v>
      </c>
      <c r="BO242" s="17">
        <v>26</v>
      </c>
      <c r="BP242" s="15">
        <v>3.81</v>
      </c>
      <c r="BQ242" s="15">
        <v>5.0599999999999996</v>
      </c>
      <c r="BR242" s="15">
        <v>8.8699999999999992</v>
      </c>
      <c r="BS242" s="15">
        <v>34.090000000000003</v>
      </c>
      <c r="BT242" s="17">
        <v>5</v>
      </c>
      <c r="BU242" s="15"/>
      <c r="BV242" s="15"/>
      <c r="BW242" s="15"/>
      <c r="BX242" s="15"/>
      <c r="BY242" s="15"/>
      <c r="BZ242" s="15"/>
      <c r="CA242" s="17">
        <v>135</v>
      </c>
      <c r="CB242" s="17">
        <v>46</v>
      </c>
      <c r="CC242" s="17">
        <v>28</v>
      </c>
      <c r="CD242" s="17">
        <v>26</v>
      </c>
      <c r="CE242" s="17">
        <v>32</v>
      </c>
      <c r="CF242" s="17">
        <v>16</v>
      </c>
      <c r="CG242" s="17">
        <v>33</v>
      </c>
      <c r="CH242" s="17">
        <v>26</v>
      </c>
      <c r="CI242" s="17">
        <v>0.14000000000000001</v>
      </c>
      <c r="CJ242" s="17">
        <v>0</v>
      </c>
      <c r="CK242" s="17">
        <v>0.19</v>
      </c>
      <c r="CL242" s="17">
        <v>0.33</v>
      </c>
      <c r="CM242" s="17">
        <v>1.28</v>
      </c>
      <c r="CN242" s="17">
        <v>1.24</v>
      </c>
      <c r="CO242" s="17">
        <v>148</v>
      </c>
      <c r="CP242" s="17">
        <v>93</v>
      </c>
      <c r="CQ242" s="17">
        <v>85</v>
      </c>
      <c r="CR242" s="17">
        <v>37</v>
      </c>
      <c r="CS242" s="17">
        <v>138</v>
      </c>
      <c r="CT242" s="17">
        <v>59</v>
      </c>
      <c r="CU242" s="17">
        <v>120</v>
      </c>
      <c r="CV242" s="17">
        <v>40</v>
      </c>
      <c r="CW242" s="17">
        <v>0.98</v>
      </c>
      <c r="CX242" s="17">
        <v>0.41</v>
      </c>
      <c r="CY242" s="17">
        <v>6.97</v>
      </c>
      <c r="CZ242" s="15" t="str">
        <f t="shared" si="7"/>
        <v>Yankuba Minteh</v>
      </c>
      <c r="DA242" s="15">
        <f>VLOOKUP(CZ242,[1]FINAL!$A$1:$AP$1000,MATCH("Element No.",[1]FINAL!$A$1:$AP$1,0),0)</f>
        <v>122</v>
      </c>
      <c r="DB242" s="15"/>
      <c r="DC242" s="15"/>
      <c r="DD242" s="15"/>
      <c r="DE242" s="15"/>
      <c r="DF242" s="15"/>
    </row>
    <row r="243" spans="1:110" ht="53.25" thickBot="1">
      <c r="A243" s="18" t="b">
        <v>1</v>
      </c>
      <c r="B243" s="18" t="b">
        <v>0</v>
      </c>
      <c r="C243" s="17">
        <v>0</v>
      </c>
      <c r="D243" s="17">
        <v>0</v>
      </c>
      <c r="E243" s="17">
        <v>474120</v>
      </c>
      <c r="F243" s="17">
        <v>0</v>
      </c>
      <c r="G243" s="17">
        <v>0</v>
      </c>
      <c r="H243" s="17">
        <v>-1</v>
      </c>
      <c r="I243" s="17">
        <v>1</v>
      </c>
      <c r="J243" s="17">
        <v>0</v>
      </c>
      <c r="K243" s="17">
        <v>3</v>
      </c>
      <c r="L243" s="15">
        <v>0</v>
      </c>
      <c r="M243" s="15">
        <v>0</v>
      </c>
      <c r="N243" s="17">
        <v>0</v>
      </c>
      <c r="O243" s="15" t="s">
        <v>685</v>
      </c>
      <c r="P243" s="15">
        <v>0</v>
      </c>
      <c r="Q243" s="17" t="e">
        <f t="shared" si="6"/>
        <v>#N/A</v>
      </c>
      <c r="R243" s="18" t="b">
        <v>0</v>
      </c>
      <c r="S243" s="15" t="s">
        <v>3826</v>
      </c>
      <c r="T243" s="15" t="s">
        <v>3291</v>
      </c>
      <c r="U243" s="17">
        <v>54</v>
      </c>
      <c r="V243" s="15" t="s">
        <v>686</v>
      </c>
      <c r="W243" s="15">
        <v>0</v>
      </c>
      <c r="X243" s="18" t="b">
        <v>0</v>
      </c>
      <c r="Y243" s="15" t="s">
        <v>2461</v>
      </c>
      <c r="Z243" s="15">
        <v>0</v>
      </c>
      <c r="AA243" s="18" t="b">
        <v>0</v>
      </c>
      <c r="AB243" s="15"/>
      <c r="AC243" s="15" t="s">
        <v>3257</v>
      </c>
      <c r="AD243" s="17">
        <v>6</v>
      </c>
      <c r="AE243" s="17">
        <v>36</v>
      </c>
      <c r="AF243" s="17">
        <v>0</v>
      </c>
      <c r="AG243" s="17">
        <v>105</v>
      </c>
      <c r="AH243" s="17">
        <v>0</v>
      </c>
      <c r="AI243" s="17">
        <v>2971</v>
      </c>
      <c r="AJ243" s="17">
        <v>0</v>
      </c>
      <c r="AK243" s="15">
        <v>0</v>
      </c>
      <c r="AL243" s="15">
        <v>0</v>
      </c>
      <c r="AM243" s="15" t="s">
        <v>387</v>
      </c>
      <c r="AN243" s="15"/>
      <c r="AO243" s="17">
        <v>168</v>
      </c>
      <c r="AP243" s="68">
        <v>44729</v>
      </c>
      <c r="AQ243" s="68">
        <v>38009</v>
      </c>
      <c r="AR243" s="18" t="b">
        <v>0</v>
      </c>
      <c r="AS243" s="15" t="s">
        <v>2462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5">
        <v>0</v>
      </c>
      <c r="BH243" s="15">
        <v>0</v>
      </c>
      <c r="BI243" s="15">
        <v>0</v>
      </c>
      <c r="BJ243" s="15">
        <v>0</v>
      </c>
      <c r="BK243" s="17">
        <v>0</v>
      </c>
      <c r="BL243" s="17">
        <v>0</v>
      </c>
      <c r="BM243" s="17">
        <v>0</v>
      </c>
      <c r="BN243" s="17">
        <v>0</v>
      </c>
      <c r="BO243" s="17">
        <v>0</v>
      </c>
      <c r="BP243" s="15">
        <v>0</v>
      </c>
      <c r="BQ243" s="15">
        <v>0</v>
      </c>
      <c r="BR243" s="15">
        <v>0</v>
      </c>
      <c r="BS243" s="15">
        <v>0</v>
      </c>
      <c r="BT243" s="15"/>
      <c r="BU243" s="15"/>
      <c r="BV243" s="15"/>
      <c r="BW243" s="15"/>
      <c r="BX243" s="15"/>
      <c r="BY243" s="15"/>
      <c r="BZ243" s="15"/>
      <c r="CA243" s="17">
        <v>826</v>
      </c>
      <c r="CB243" s="17">
        <v>368</v>
      </c>
      <c r="CC243" s="17">
        <v>826</v>
      </c>
      <c r="CD243" s="17">
        <v>368</v>
      </c>
      <c r="CE243" s="17">
        <v>825</v>
      </c>
      <c r="CF243" s="17">
        <v>368</v>
      </c>
      <c r="CG243" s="17">
        <v>826</v>
      </c>
      <c r="CH243" s="17">
        <v>368</v>
      </c>
      <c r="CI243" s="17">
        <v>0</v>
      </c>
      <c r="CJ243" s="17">
        <v>0</v>
      </c>
      <c r="CK243" s="17">
        <v>0</v>
      </c>
      <c r="CL243" s="17">
        <v>0</v>
      </c>
      <c r="CM243" s="17">
        <v>0</v>
      </c>
      <c r="CN243" s="17">
        <v>0</v>
      </c>
      <c r="CO243" s="17">
        <v>168</v>
      </c>
      <c r="CP243" s="17">
        <v>104</v>
      </c>
      <c r="CQ243" s="17">
        <v>805</v>
      </c>
      <c r="CR243" s="17">
        <v>354</v>
      </c>
      <c r="CS243" s="17">
        <v>826</v>
      </c>
      <c r="CT243" s="17">
        <v>368</v>
      </c>
      <c r="CU243" s="17">
        <v>757</v>
      </c>
      <c r="CV243" s="17">
        <v>321</v>
      </c>
      <c r="CW243" s="17">
        <v>0</v>
      </c>
      <c r="CX243" s="17">
        <v>0</v>
      </c>
      <c r="CY243" s="17">
        <v>0</v>
      </c>
      <c r="CZ243" s="15" t="str">
        <f t="shared" si="7"/>
        <v>Julio Enciso Espínola</v>
      </c>
      <c r="DA243" s="15" t="e">
        <f>VLOOKUP(CZ243,[1]FINAL!$A$1:$AP$1000,MATCH("Element No.",[1]FINAL!$A$1:$AP$1,0),0)</f>
        <v>#N/A</v>
      </c>
      <c r="DB243" s="15"/>
      <c r="DC243" s="15"/>
      <c r="DD243" s="15"/>
      <c r="DE243" s="15"/>
      <c r="DF243" s="15"/>
    </row>
    <row r="244" spans="1:110" ht="66" thickBot="1">
      <c r="A244" s="18" t="b">
        <v>1</v>
      </c>
      <c r="B244" s="18" t="b">
        <v>0</v>
      </c>
      <c r="C244" s="17">
        <v>0</v>
      </c>
      <c r="D244" s="17">
        <v>0</v>
      </c>
      <c r="E244" s="17">
        <v>513433</v>
      </c>
      <c r="F244" s="17">
        <v>0</v>
      </c>
      <c r="G244" s="17">
        <v>0</v>
      </c>
      <c r="H244" s="17">
        <v>-1</v>
      </c>
      <c r="I244" s="17">
        <v>1</v>
      </c>
      <c r="J244" s="17">
        <v>0</v>
      </c>
      <c r="K244" s="17">
        <v>3</v>
      </c>
      <c r="L244" s="15">
        <v>0</v>
      </c>
      <c r="M244" s="15">
        <v>0</v>
      </c>
      <c r="N244" s="17">
        <v>0</v>
      </c>
      <c r="O244" s="15" t="s">
        <v>1622</v>
      </c>
      <c r="P244" s="15">
        <v>0</v>
      </c>
      <c r="Q244" s="17" t="e">
        <f t="shared" si="6"/>
        <v>#N/A</v>
      </c>
      <c r="R244" s="18" t="b">
        <v>0</v>
      </c>
      <c r="S244" s="15" t="s">
        <v>4628</v>
      </c>
      <c r="T244" s="15" t="s">
        <v>4629</v>
      </c>
      <c r="U244" s="17">
        <v>54</v>
      </c>
      <c r="V244" s="15" t="s">
        <v>1623</v>
      </c>
      <c r="W244" s="15">
        <v>1.9</v>
      </c>
      <c r="X244" s="18" t="b">
        <v>0</v>
      </c>
      <c r="Y244" s="15" t="s">
        <v>1624</v>
      </c>
      <c r="Z244" s="15">
        <v>0</v>
      </c>
      <c r="AA244" s="18" t="b">
        <v>0</v>
      </c>
      <c r="AB244" s="15"/>
      <c r="AC244" s="15" t="s">
        <v>3257</v>
      </c>
      <c r="AD244" s="17">
        <v>6</v>
      </c>
      <c r="AE244" s="17">
        <v>36</v>
      </c>
      <c r="AF244" s="17">
        <v>35</v>
      </c>
      <c r="AG244" s="17">
        <v>16799</v>
      </c>
      <c r="AH244" s="17">
        <v>0</v>
      </c>
      <c r="AI244" s="17">
        <v>19928</v>
      </c>
      <c r="AJ244" s="17">
        <v>0</v>
      </c>
      <c r="AK244" s="15">
        <v>0</v>
      </c>
      <c r="AL244" s="15">
        <v>6.5</v>
      </c>
      <c r="AM244" s="15" t="s">
        <v>1624</v>
      </c>
      <c r="AN244" s="15"/>
      <c r="AO244" s="17">
        <v>80</v>
      </c>
      <c r="AP244" s="68">
        <v>45518</v>
      </c>
      <c r="AQ244" s="68">
        <v>38138</v>
      </c>
      <c r="AR244" s="18" t="b">
        <v>0</v>
      </c>
      <c r="AS244" s="15" t="s">
        <v>2463</v>
      </c>
      <c r="AT244" s="17">
        <v>708</v>
      </c>
      <c r="AU244" s="17">
        <v>1</v>
      </c>
      <c r="AV244" s="17">
        <v>1</v>
      </c>
      <c r="AW244" s="17">
        <v>2</v>
      </c>
      <c r="AX244" s="17">
        <v>11</v>
      </c>
      <c r="AY244" s="17">
        <v>0</v>
      </c>
      <c r="AZ244" s="17">
        <v>0</v>
      </c>
      <c r="BA244" s="17">
        <v>0</v>
      </c>
      <c r="BB244" s="17">
        <v>2</v>
      </c>
      <c r="BC244" s="17">
        <v>0</v>
      </c>
      <c r="BD244" s="17">
        <v>0</v>
      </c>
      <c r="BE244" s="17">
        <v>2</v>
      </c>
      <c r="BF244" s="17">
        <v>114</v>
      </c>
      <c r="BG244" s="15">
        <v>134.4</v>
      </c>
      <c r="BH244" s="15">
        <v>217.1</v>
      </c>
      <c r="BI244" s="15">
        <v>152</v>
      </c>
      <c r="BJ244" s="15">
        <v>50</v>
      </c>
      <c r="BK244" s="17">
        <v>4</v>
      </c>
      <c r="BL244" s="17">
        <v>40</v>
      </c>
      <c r="BM244" s="17">
        <v>14</v>
      </c>
      <c r="BN244" s="17">
        <v>58</v>
      </c>
      <c r="BO244" s="17">
        <v>8</v>
      </c>
      <c r="BP244" s="15">
        <v>1.86</v>
      </c>
      <c r="BQ244" s="15">
        <v>0.88</v>
      </c>
      <c r="BR244" s="15">
        <v>2.74</v>
      </c>
      <c r="BS244" s="15">
        <v>13.82</v>
      </c>
      <c r="BT244" s="15"/>
      <c r="BU244" s="15"/>
      <c r="BV244" s="15"/>
      <c r="BW244" s="15"/>
      <c r="BX244" s="15"/>
      <c r="BY244" s="15"/>
      <c r="BZ244" s="15"/>
      <c r="CA244" s="17">
        <v>363</v>
      </c>
      <c r="CB244" s="17">
        <v>164</v>
      </c>
      <c r="CC244" s="17">
        <v>186</v>
      </c>
      <c r="CD244" s="17">
        <v>123</v>
      </c>
      <c r="CE244" s="17">
        <v>234</v>
      </c>
      <c r="CF244" s="17">
        <v>128</v>
      </c>
      <c r="CG244" s="17">
        <v>304</v>
      </c>
      <c r="CH244" s="17">
        <v>152</v>
      </c>
      <c r="CI244" s="17">
        <v>0.24</v>
      </c>
      <c r="CJ244" s="17">
        <v>0</v>
      </c>
      <c r="CK244" s="17">
        <v>0.11</v>
      </c>
      <c r="CL244" s="17">
        <v>0.35</v>
      </c>
      <c r="CM244" s="17">
        <v>1.76</v>
      </c>
      <c r="CN244" s="17">
        <v>1.4</v>
      </c>
      <c r="CO244" s="17">
        <v>173</v>
      </c>
      <c r="CP244" s="17">
        <v>109</v>
      </c>
      <c r="CQ244" s="17">
        <v>807</v>
      </c>
      <c r="CR244" s="17">
        <v>356</v>
      </c>
      <c r="CS244" s="17">
        <v>366</v>
      </c>
      <c r="CT244" s="17">
        <v>157</v>
      </c>
      <c r="CU244" s="17">
        <v>605</v>
      </c>
      <c r="CV244" s="17">
        <v>230</v>
      </c>
      <c r="CW244" s="17">
        <v>1.02</v>
      </c>
      <c r="CX244" s="17">
        <v>0.25</v>
      </c>
      <c r="CY244" s="17">
        <v>7.37</v>
      </c>
      <c r="CZ244" s="15" t="str">
        <f t="shared" si="7"/>
        <v>Brajan Gruda</v>
      </c>
      <c r="DA244" s="15" t="e">
        <f>VLOOKUP(CZ244,[1]FINAL!$A$1:$AP$1000,MATCH("Element No.",[1]FINAL!$A$1:$AP$1,0),0)</f>
        <v>#N/A</v>
      </c>
      <c r="DB244" s="15"/>
      <c r="DC244" s="15"/>
      <c r="DD244" s="15"/>
      <c r="DE244" s="15"/>
      <c r="DF244" s="15"/>
    </row>
    <row r="245" spans="1:110" ht="40.5" thickBot="1">
      <c r="A245" s="18" t="b">
        <v>1</v>
      </c>
      <c r="B245" s="18" t="b">
        <v>0</v>
      </c>
      <c r="C245" s="17">
        <v>100</v>
      </c>
      <c r="D245" s="17">
        <v>100</v>
      </c>
      <c r="E245" s="17">
        <v>532529</v>
      </c>
      <c r="F245" s="17">
        <v>0</v>
      </c>
      <c r="G245" s="17">
        <v>0</v>
      </c>
      <c r="H245" s="17">
        <v>-3</v>
      </c>
      <c r="I245" s="17">
        <v>3</v>
      </c>
      <c r="J245" s="17">
        <v>0</v>
      </c>
      <c r="K245" s="17">
        <v>3</v>
      </c>
      <c r="L245" s="15">
        <v>6</v>
      </c>
      <c r="M245" s="15">
        <v>5</v>
      </c>
      <c r="N245" s="17">
        <v>2</v>
      </c>
      <c r="O245" s="15" t="s">
        <v>600</v>
      </c>
      <c r="P245" s="15">
        <v>5</v>
      </c>
      <c r="Q245" s="17">
        <f t="shared" si="6"/>
        <v>123</v>
      </c>
      <c r="R245" s="18" t="b">
        <v>0</v>
      </c>
      <c r="S245" s="15"/>
      <c r="T245" s="15" t="s">
        <v>3827</v>
      </c>
      <c r="U245" s="17">
        <v>52</v>
      </c>
      <c r="V245" s="15" t="s">
        <v>1216</v>
      </c>
      <c r="W245" s="15">
        <v>3.4</v>
      </c>
      <c r="X245" s="18" t="b">
        <v>0</v>
      </c>
      <c r="Y245" s="15" t="s">
        <v>1217</v>
      </c>
      <c r="Z245" s="15">
        <v>1.6</v>
      </c>
      <c r="AA245" s="18" t="b">
        <v>0</v>
      </c>
      <c r="AB245" s="15"/>
      <c r="AC245" s="15" t="s">
        <v>519</v>
      </c>
      <c r="AD245" s="17">
        <v>6</v>
      </c>
      <c r="AE245" s="17">
        <v>36</v>
      </c>
      <c r="AF245" s="17">
        <v>91</v>
      </c>
      <c r="AG245" s="17">
        <v>260749</v>
      </c>
      <c r="AH245" s="17">
        <v>0</v>
      </c>
      <c r="AI245" s="17">
        <v>70206</v>
      </c>
      <c r="AJ245" s="17">
        <v>0</v>
      </c>
      <c r="AK245" s="15">
        <v>1</v>
      </c>
      <c r="AL245" s="15">
        <v>17.5</v>
      </c>
      <c r="AM245" s="15" t="s">
        <v>1217</v>
      </c>
      <c r="AN245" s="15"/>
      <c r="AO245" s="17">
        <v>241</v>
      </c>
      <c r="AP245" s="68">
        <v>44925</v>
      </c>
      <c r="AQ245" s="68">
        <v>38453</v>
      </c>
      <c r="AR245" s="18" t="b">
        <v>0</v>
      </c>
      <c r="AS245" s="15" t="s">
        <v>2464</v>
      </c>
      <c r="AT245" s="17">
        <v>1736</v>
      </c>
      <c r="AU245" s="17">
        <v>4</v>
      </c>
      <c r="AV245" s="17">
        <v>5</v>
      </c>
      <c r="AW245" s="17">
        <v>7</v>
      </c>
      <c r="AX245" s="17">
        <v>23</v>
      </c>
      <c r="AY245" s="17">
        <v>1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2</v>
      </c>
      <c r="BF245" s="17">
        <v>317</v>
      </c>
      <c r="BG245" s="15">
        <v>312.60000000000002</v>
      </c>
      <c r="BH245" s="15">
        <v>228</v>
      </c>
      <c r="BI245" s="15">
        <v>412</v>
      </c>
      <c r="BJ245" s="15">
        <v>94.8</v>
      </c>
      <c r="BK245" s="17">
        <v>35</v>
      </c>
      <c r="BL245" s="17">
        <v>61</v>
      </c>
      <c r="BM245" s="17">
        <v>18</v>
      </c>
      <c r="BN245" s="17">
        <v>114</v>
      </c>
      <c r="BO245" s="17">
        <v>20</v>
      </c>
      <c r="BP245" s="15">
        <v>4.9400000000000004</v>
      </c>
      <c r="BQ245" s="15">
        <v>2.34</v>
      </c>
      <c r="BR245" s="15">
        <v>7.28</v>
      </c>
      <c r="BS245" s="15">
        <v>27.83</v>
      </c>
      <c r="BT245" s="15"/>
      <c r="BU245" s="15"/>
      <c r="BV245" s="15"/>
      <c r="BW245" s="15"/>
      <c r="BX245" s="15"/>
      <c r="BY245" s="15"/>
      <c r="BZ245" s="15"/>
      <c r="CA245" s="17">
        <v>236</v>
      </c>
      <c r="CB245" s="17">
        <v>99</v>
      </c>
      <c r="CC245" s="17">
        <v>181</v>
      </c>
      <c r="CD245" s="17">
        <v>118</v>
      </c>
      <c r="CE245" s="17">
        <v>73</v>
      </c>
      <c r="CF245" s="17">
        <v>43</v>
      </c>
      <c r="CG245" s="17">
        <v>163</v>
      </c>
      <c r="CH245" s="17">
        <v>84</v>
      </c>
      <c r="CI245" s="17">
        <v>0.26</v>
      </c>
      <c r="CJ245" s="17">
        <v>0</v>
      </c>
      <c r="CK245" s="17">
        <v>0.12</v>
      </c>
      <c r="CL245" s="17">
        <v>0.38</v>
      </c>
      <c r="CM245" s="17">
        <v>1.44</v>
      </c>
      <c r="CN245" s="17">
        <v>1.19</v>
      </c>
      <c r="CO245" s="17">
        <v>216</v>
      </c>
      <c r="CP245" s="17">
        <v>133</v>
      </c>
      <c r="CQ245" s="17">
        <v>24</v>
      </c>
      <c r="CR245" s="17">
        <v>10</v>
      </c>
      <c r="CS245" s="17">
        <v>133</v>
      </c>
      <c r="CT245" s="17">
        <v>56</v>
      </c>
      <c r="CU245" s="17">
        <v>162</v>
      </c>
      <c r="CV245" s="17">
        <v>56</v>
      </c>
      <c r="CW245" s="17">
        <v>1.04</v>
      </c>
      <c r="CX245" s="17">
        <v>0.36</v>
      </c>
      <c r="CY245" s="17">
        <v>5.91</v>
      </c>
      <c r="CZ245" s="15" t="str">
        <f t="shared" si="7"/>
        <v>Jack Hinshelwood</v>
      </c>
      <c r="DA245" s="15">
        <f>VLOOKUP(CZ245,[1]FINAL!$A$1:$AP$1000,MATCH("Element No.",[1]FINAL!$A$1:$AP$1,0),0)</f>
        <v>123</v>
      </c>
      <c r="DB245" s="15"/>
      <c r="DC245" s="15"/>
      <c r="DD245" s="15"/>
      <c r="DE245" s="15"/>
      <c r="DF245" s="15"/>
    </row>
    <row r="246" spans="1:110" ht="40.5" thickBot="1">
      <c r="A246" s="18" t="b">
        <v>1</v>
      </c>
      <c r="B246" s="18" t="b">
        <v>0</v>
      </c>
      <c r="C246" s="17">
        <v>100</v>
      </c>
      <c r="D246" s="17">
        <v>100</v>
      </c>
      <c r="E246" s="17">
        <v>219249</v>
      </c>
      <c r="F246" s="17">
        <v>0</v>
      </c>
      <c r="G246" s="17">
        <v>0</v>
      </c>
      <c r="H246" s="17">
        <v>0</v>
      </c>
      <c r="I246" s="17">
        <v>0</v>
      </c>
      <c r="J246" s="17">
        <v>1</v>
      </c>
      <c r="K246" s="17">
        <v>3</v>
      </c>
      <c r="L246" s="15">
        <v>0</v>
      </c>
      <c r="M246" s="15">
        <v>0</v>
      </c>
      <c r="N246" s="17">
        <v>0</v>
      </c>
      <c r="O246" s="15" t="s">
        <v>544</v>
      </c>
      <c r="P246" s="15">
        <v>0</v>
      </c>
      <c r="Q246" s="17">
        <f t="shared" si="6"/>
        <v>126</v>
      </c>
      <c r="R246" s="18" t="b">
        <v>0</v>
      </c>
      <c r="S246" s="15"/>
      <c r="T246" s="15" t="s">
        <v>3828</v>
      </c>
      <c r="U246" s="17">
        <v>55</v>
      </c>
      <c r="V246" s="15" t="s">
        <v>1770</v>
      </c>
      <c r="W246" s="15">
        <v>2.7</v>
      </c>
      <c r="X246" s="18" t="b">
        <v>0</v>
      </c>
      <c r="Y246" s="15" t="s">
        <v>1771</v>
      </c>
      <c r="Z246" s="15">
        <v>0.3</v>
      </c>
      <c r="AA246" s="18" t="b">
        <v>0</v>
      </c>
      <c r="AB246" s="15"/>
      <c r="AC246" s="15" t="s">
        <v>519</v>
      </c>
      <c r="AD246" s="17">
        <v>6</v>
      </c>
      <c r="AE246" s="17">
        <v>36</v>
      </c>
      <c r="AF246" s="17">
        <v>16</v>
      </c>
      <c r="AG246" s="17">
        <v>133640</v>
      </c>
      <c r="AH246" s="17">
        <v>0</v>
      </c>
      <c r="AI246" s="17">
        <v>200965</v>
      </c>
      <c r="AJ246" s="17">
        <v>0</v>
      </c>
      <c r="AK246" s="15">
        <v>0</v>
      </c>
      <c r="AL246" s="15">
        <v>2.9</v>
      </c>
      <c r="AM246" s="15" t="s">
        <v>1771</v>
      </c>
      <c r="AN246" s="15"/>
      <c r="AO246" s="17">
        <v>58</v>
      </c>
      <c r="AP246" s="68">
        <v>45530</v>
      </c>
      <c r="AQ246" s="68">
        <v>36851</v>
      </c>
      <c r="AR246" s="18" t="b">
        <v>0</v>
      </c>
      <c r="AS246" s="15" t="s">
        <v>2465</v>
      </c>
      <c r="AT246" s="17">
        <v>202</v>
      </c>
      <c r="AU246" s="17">
        <v>1</v>
      </c>
      <c r="AV246" s="17">
        <v>0</v>
      </c>
      <c r="AW246" s="17">
        <v>1</v>
      </c>
      <c r="AX246" s="17">
        <v>3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2</v>
      </c>
      <c r="BF246" s="17">
        <v>48</v>
      </c>
      <c r="BG246" s="15">
        <v>65.400000000000006</v>
      </c>
      <c r="BH246" s="15">
        <v>67.7</v>
      </c>
      <c r="BI246" s="15">
        <v>63</v>
      </c>
      <c r="BJ246" s="15">
        <v>19.600000000000001</v>
      </c>
      <c r="BK246" s="17">
        <v>3</v>
      </c>
      <c r="BL246" s="17">
        <v>2</v>
      </c>
      <c r="BM246" s="17">
        <v>5</v>
      </c>
      <c r="BN246" s="17">
        <v>10</v>
      </c>
      <c r="BO246" s="17">
        <v>2</v>
      </c>
      <c r="BP246" s="15">
        <v>1.21</v>
      </c>
      <c r="BQ246" s="15">
        <v>0.18</v>
      </c>
      <c r="BR246" s="15">
        <v>1.39</v>
      </c>
      <c r="BS246" s="15">
        <v>2.5299999999999998</v>
      </c>
      <c r="BT246" s="15"/>
      <c r="BU246" s="15"/>
      <c r="BV246" s="15"/>
      <c r="BW246" s="15"/>
      <c r="BX246" s="17">
        <v>3</v>
      </c>
      <c r="BY246" s="15"/>
      <c r="BZ246" s="15"/>
      <c r="CA246" s="17">
        <v>422</v>
      </c>
      <c r="CB246" s="17">
        <v>181</v>
      </c>
      <c r="CC246" s="17">
        <v>340</v>
      </c>
      <c r="CD246" s="17">
        <v>182</v>
      </c>
      <c r="CE246" s="17">
        <v>333</v>
      </c>
      <c r="CF246" s="17">
        <v>173</v>
      </c>
      <c r="CG246" s="17">
        <v>396</v>
      </c>
      <c r="CH246" s="17">
        <v>182</v>
      </c>
      <c r="CI246" s="17">
        <v>0.54</v>
      </c>
      <c r="CJ246" s="17">
        <v>0</v>
      </c>
      <c r="CK246" s="17">
        <v>0.08</v>
      </c>
      <c r="CL246" s="17">
        <v>0.62</v>
      </c>
      <c r="CM246" s="17">
        <v>1.1299999999999999</v>
      </c>
      <c r="CN246" s="17">
        <v>1.34</v>
      </c>
      <c r="CO246" s="17">
        <v>139</v>
      </c>
      <c r="CP246" s="17">
        <v>87</v>
      </c>
      <c r="CQ246" s="17">
        <v>812</v>
      </c>
      <c r="CR246" s="17">
        <v>361</v>
      </c>
      <c r="CS246" s="17">
        <v>246</v>
      </c>
      <c r="CT246" s="17">
        <v>99</v>
      </c>
      <c r="CU246" s="17">
        <v>304</v>
      </c>
      <c r="CV246" s="17">
        <v>105</v>
      </c>
      <c r="CW246" s="17">
        <v>0.89</v>
      </c>
      <c r="CX246" s="17">
        <v>0.45</v>
      </c>
      <c r="CY246" s="17">
        <v>4.46</v>
      </c>
      <c r="CZ246" s="15" t="str">
        <f t="shared" si="7"/>
        <v>Matt O'Riley</v>
      </c>
      <c r="DA246" s="15">
        <f>VLOOKUP(CZ246,[1]FINAL!$A$1:$AP$1000,MATCH("Element No.",[1]FINAL!$A$1:$AP$1,0),0)</f>
        <v>126</v>
      </c>
      <c r="DB246" s="15"/>
      <c r="DC246" s="15"/>
      <c r="DD246" s="15"/>
      <c r="DE246" s="15"/>
      <c r="DF246" s="15"/>
    </row>
    <row r="247" spans="1:110" ht="53.25" thickBot="1">
      <c r="A247" s="18" t="b">
        <v>1</v>
      </c>
      <c r="B247" s="18" t="b">
        <v>0</v>
      </c>
      <c r="C247" s="17">
        <v>0</v>
      </c>
      <c r="D247" s="17">
        <v>0</v>
      </c>
      <c r="E247" s="17">
        <v>516211</v>
      </c>
      <c r="F247" s="17">
        <v>0</v>
      </c>
      <c r="G247" s="17">
        <v>0</v>
      </c>
      <c r="H247" s="17">
        <v>-1</v>
      </c>
      <c r="I247" s="17">
        <v>1</v>
      </c>
      <c r="J247" s="17">
        <v>0</v>
      </c>
      <c r="K247" s="17">
        <v>3</v>
      </c>
      <c r="L247" s="15">
        <v>0</v>
      </c>
      <c r="M247" s="15">
        <v>0</v>
      </c>
      <c r="N247" s="17">
        <v>0</v>
      </c>
      <c r="O247" s="15" t="s">
        <v>2466</v>
      </c>
      <c r="P247" s="15">
        <v>0</v>
      </c>
      <c r="Q247" s="17" t="e">
        <f t="shared" si="6"/>
        <v>#N/A</v>
      </c>
      <c r="R247" s="18" t="b">
        <v>0</v>
      </c>
      <c r="S247" s="15" t="s">
        <v>3829</v>
      </c>
      <c r="T247" s="15" t="s">
        <v>3830</v>
      </c>
      <c r="U247" s="17">
        <v>54</v>
      </c>
      <c r="V247" s="15" t="s">
        <v>2467</v>
      </c>
      <c r="W247" s="15">
        <v>0</v>
      </c>
      <c r="X247" s="18" t="b">
        <v>0</v>
      </c>
      <c r="Y247" s="15" t="s">
        <v>2468</v>
      </c>
      <c r="Z247" s="15">
        <v>0</v>
      </c>
      <c r="AA247" s="18" t="b">
        <v>0</v>
      </c>
      <c r="AB247" s="15"/>
      <c r="AC247" s="15" t="s">
        <v>3257</v>
      </c>
      <c r="AD247" s="17">
        <v>6</v>
      </c>
      <c r="AE247" s="17">
        <v>36</v>
      </c>
      <c r="AF247" s="17">
        <v>0</v>
      </c>
      <c r="AG247" s="17">
        <v>247</v>
      </c>
      <c r="AH247" s="17">
        <v>0</v>
      </c>
      <c r="AI247" s="17">
        <v>2255</v>
      </c>
      <c r="AJ247" s="17">
        <v>0</v>
      </c>
      <c r="AK247" s="15">
        <v>0</v>
      </c>
      <c r="AL247" s="15">
        <v>0</v>
      </c>
      <c r="AM247" s="15" t="s">
        <v>2468</v>
      </c>
      <c r="AN247" s="15"/>
      <c r="AO247" s="17">
        <v>189</v>
      </c>
      <c r="AP247" s="68">
        <v>44438</v>
      </c>
      <c r="AQ247" s="68">
        <v>37059</v>
      </c>
      <c r="AR247" s="18" t="b">
        <v>0</v>
      </c>
      <c r="AS247" s="15" t="s">
        <v>2469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5">
        <v>0</v>
      </c>
      <c r="BH247" s="15">
        <v>0</v>
      </c>
      <c r="BI247" s="15">
        <v>0</v>
      </c>
      <c r="BJ247" s="15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5">
        <v>0</v>
      </c>
      <c r="BQ247" s="15">
        <v>0</v>
      </c>
      <c r="BR247" s="15">
        <v>0</v>
      </c>
      <c r="BS247" s="15">
        <v>0</v>
      </c>
      <c r="BT247" s="15"/>
      <c r="BU247" s="15"/>
      <c r="BV247" s="15"/>
      <c r="BW247" s="15"/>
      <c r="BX247" s="15"/>
      <c r="BY247" s="15"/>
      <c r="BZ247" s="15"/>
      <c r="CA247" s="17">
        <v>827</v>
      </c>
      <c r="CB247" s="17">
        <v>369</v>
      </c>
      <c r="CC247" s="17">
        <v>827</v>
      </c>
      <c r="CD247" s="17">
        <v>369</v>
      </c>
      <c r="CE247" s="17">
        <v>826</v>
      </c>
      <c r="CF247" s="17">
        <v>369</v>
      </c>
      <c r="CG247" s="17">
        <v>827</v>
      </c>
      <c r="CH247" s="17">
        <v>369</v>
      </c>
      <c r="CI247" s="17">
        <v>0</v>
      </c>
      <c r="CJ247" s="17">
        <v>0</v>
      </c>
      <c r="CK247" s="17">
        <v>0</v>
      </c>
      <c r="CL247" s="17">
        <v>0</v>
      </c>
      <c r="CM247" s="17">
        <v>0</v>
      </c>
      <c r="CN247" s="17">
        <v>0</v>
      </c>
      <c r="CO247" s="17">
        <v>174</v>
      </c>
      <c r="CP247" s="17">
        <v>110</v>
      </c>
      <c r="CQ247" s="17">
        <v>808</v>
      </c>
      <c r="CR247" s="17">
        <v>357</v>
      </c>
      <c r="CS247" s="17">
        <v>827</v>
      </c>
      <c r="CT247" s="17">
        <v>369</v>
      </c>
      <c r="CU247" s="17">
        <v>742</v>
      </c>
      <c r="CV247" s="17">
        <v>312</v>
      </c>
      <c r="CW247" s="17">
        <v>0</v>
      </c>
      <c r="CX247" s="17">
        <v>0</v>
      </c>
      <c r="CY247" s="17">
        <v>0</v>
      </c>
      <c r="CZ247" s="15" t="str">
        <f t="shared" si="7"/>
        <v>Abdallah Sima</v>
      </c>
      <c r="DA247" s="15" t="e">
        <f>VLOOKUP(CZ247,[1]FINAL!$A$1:$AP$1000,MATCH("Element No.",[1]FINAL!$A$1:$AP$1,0),0)</f>
        <v>#N/A</v>
      </c>
      <c r="DB247" s="15"/>
      <c r="DC247" s="15"/>
      <c r="DD247" s="15"/>
      <c r="DE247" s="15"/>
      <c r="DF247" s="15"/>
    </row>
    <row r="248" spans="1:110" ht="40.5" thickBot="1">
      <c r="A248" s="18" t="b">
        <v>1</v>
      </c>
      <c r="B248" s="18" t="b">
        <v>0</v>
      </c>
      <c r="C248" s="17">
        <v>100</v>
      </c>
      <c r="D248" s="17">
        <v>100</v>
      </c>
      <c r="E248" s="17">
        <v>509416</v>
      </c>
      <c r="F248" s="17">
        <v>0</v>
      </c>
      <c r="G248" s="17">
        <v>0</v>
      </c>
      <c r="H248" s="17">
        <v>-2</v>
      </c>
      <c r="I248" s="17">
        <v>2</v>
      </c>
      <c r="J248" s="17">
        <v>2</v>
      </c>
      <c r="K248" s="17">
        <v>3</v>
      </c>
      <c r="L248" s="15">
        <v>0.7</v>
      </c>
      <c r="M248" s="15">
        <v>0.5</v>
      </c>
      <c r="N248" s="17">
        <v>0</v>
      </c>
      <c r="O248" s="15" t="s">
        <v>1625</v>
      </c>
      <c r="P248" s="15">
        <v>0.5</v>
      </c>
      <c r="Q248" s="17">
        <f t="shared" si="6"/>
        <v>129</v>
      </c>
      <c r="R248" s="18" t="b">
        <v>0</v>
      </c>
      <c r="S248" s="15"/>
      <c r="T248" s="15" t="s">
        <v>4814</v>
      </c>
      <c r="U248" s="17">
        <v>48</v>
      </c>
      <c r="V248" s="15" t="s">
        <v>1626</v>
      </c>
      <c r="W248" s="15">
        <v>3.4</v>
      </c>
      <c r="X248" s="18" t="b">
        <v>0</v>
      </c>
      <c r="Y248" s="15" t="s">
        <v>1627</v>
      </c>
      <c r="Z248" s="15">
        <v>0.4</v>
      </c>
      <c r="AA248" s="18" t="b">
        <v>0</v>
      </c>
      <c r="AB248" s="15"/>
      <c r="AC248" s="15" t="s">
        <v>519</v>
      </c>
      <c r="AD248" s="17">
        <v>6</v>
      </c>
      <c r="AE248" s="17">
        <v>36</v>
      </c>
      <c r="AF248" s="17">
        <v>98</v>
      </c>
      <c r="AG248" s="17">
        <v>218577</v>
      </c>
      <c r="AH248" s="17">
        <v>0</v>
      </c>
      <c r="AI248" s="17">
        <v>204165</v>
      </c>
      <c r="AJ248" s="17">
        <v>0</v>
      </c>
      <c r="AK248" s="15">
        <v>0.1</v>
      </c>
      <c r="AL248" s="15">
        <v>20.399999999999999</v>
      </c>
      <c r="AM248" s="15" t="s">
        <v>1627</v>
      </c>
      <c r="AN248" s="15"/>
      <c r="AO248" s="17">
        <v>206</v>
      </c>
      <c r="AP248" s="68">
        <v>44956</v>
      </c>
      <c r="AQ248" s="68">
        <v>37900</v>
      </c>
      <c r="AR248" s="18" t="b">
        <v>0</v>
      </c>
      <c r="AS248" s="15" t="s">
        <v>2470</v>
      </c>
      <c r="AT248" s="17">
        <v>1921</v>
      </c>
      <c r="AU248" s="17">
        <v>3</v>
      </c>
      <c r="AV248" s="17">
        <v>4</v>
      </c>
      <c r="AW248" s="17">
        <v>6</v>
      </c>
      <c r="AX248" s="17">
        <v>24</v>
      </c>
      <c r="AY248" s="17">
        <v>0</v>
      </c>
      <c r="AZ248" s="17">
        <v>0</v>
      </c>
      <c r="BA248" s="17">
        <v>0</v>
      </c>
      <c r="BB248" s="17">
        <v>1</v>
      </c>
      <c r="BC248" s="17">
        <v>0</v>
      </c>
      <c r="BD248" s="17">
        <v>0</v>
      </c>
      <c r="BE248" s="17">
        <v>7</v>
      </c>
      <c r="BF248" s="17">
        <v>406</v>
      </c>
      <c r="BG248" s="15">
        <v>359.8</v>
      </c>
      <c r="BH248" s="15">
        <v>251.3</v>
      </c>
      <c r="BI248" s="15">
        <v>231</v>
      </c>
      <c r="BJ248" s="15">
        <v>84.5</v>
      </c>
      <c r="BK248" s="17">
        <v>54</v>
      </c>
      <c r="BL248" s="17">
        <v>124</v>
      </c>
      <c r="BM248" s="17">
        <v>47</v>
      </c>
      <c r="BN248" s="17">
        <v>225</v>
      </c>
      <c r="BO248" s="17">
        <v>20</v>
      </c>
      <c r="BP248" s="15">
        <v>2.7</v>
      </c>
      <c r="BQ248" s="15">
        <v>1.1499999999999999</v>
      </c>
      <c r="BR248" s="15">
        <v>3.85</v>
      </c>
      <c r="BS248" s="15">
        <v>26.85</v>
      </c>
      <c r="BT248" s="15"/>
      <c r="BU248" s="15"/>
      <c r="BV248" s="17">
        <v>2</v>
      </c>
      <c r="BW248" s="15"/>
      <c r="BX248" s="15"/>
      <c r="BY248" s="15"/>
      <c r="BZ248" s="15"/>
      <c r="CA248" s="17">
        <v>206</v>
      </c>
      <c r="CB248" s="17">
        <v>80</v>
      </c>
      <c r="CC248" s="17">
        <v>166</v>
      </c>
      <c r="CD248" s="17">
        <v>109</v>
      </c>
      <c r="CE248" s="17">
        <v>156</v>
      </c>
      <c r="CF248" s="17">
        <v>85</v>
      </c>
      <c r="CG248" s="17">
        <v>191</v>
      </c>
      <c r="CH248" s="17">
        <v>92</v>
      </c>
      <c r="CI248" s="17">
        <v>0.13</v>
      </c>
      <c r="CJ248" s="17">
        <v>0</v>
      </c>
      <c r="CK248" s="17">
        <v>0.05</v>
      </c>
      <c r="CL248" s="17">
        <v>0.18</v>
      </c>
      <c r="CM248" s="17">
        <v>1.26</v>
      </c>
      <c r="CN248" s="17">
        <v>1.1200000000000001</v>
      </c>
      <c r="CO248" s="17">
        <v>372</v>
      </c>
      <c r="CP248" s="17">
        <v>231</v>
      </c>
      <c r="CQ248" s="17">
        <v>336</v>
      </c>
      <c r="CR248" s="17">
        <v>150</v>
      </c>
      <c r="CS248" s="17">
        <v>128</v>
      </c>
      <c r="CT248" s="17">
        <v>53</v>
      </c>
      <c r="CU248" s="17">
        <v>300</v>
      </c>
      <c r="CV248" s="17">
        <v>104</v>
      </c>
      <c r="CW248" s="17">
        <v>0.94</v>
      </c>
      <c r="CX248" s="17">
        <v>0.28000000000000003</v>
      </c>
      <c r="CY248" s="17">
        <v>10.54</v>
      </c>
      <c r="CZ248" s="15" t="str">
        <f t="shared" si="7"/>
        <v>Yasin Ayari</v>
      </c>
      <c r="DA248" s="15">
        <f>VLOOKUP(CZ248,[1]FINAL!$A$1:$AP$1000,MATCH("Element No.",[1]FINAL!$A$1:$AP$1,0),0)</f>
        <v>129</v>
      </c>
      <c r="DB248" s="15"/>
      <c r="DC248" s="15"/>
      <c r="DD248" s="15"/>
      <c r="DE248" s="15"/>
      <c r="DF248" s="15"/>
    </row>
    <row r="249" spans="1:110" ht="40.5" thickBot="1">
      <c r="A249" s="18" t="b">
        <v>1</v>
      </c>
      <c r="B249" s="18" t="b">
        <v>0</v>
      </c>
      <c r="C249" s="17">
        <v>100</v>
      </c>
      <c r="D249" s="17">
        <v>100</v>
      </c>
      <c r="E249" s="17">
        <v>535301</v>
      </c>
      <c r="F249" s="17">
        <v>0</v>
      </c>
      <c r="G249" s="17">
        <v>0</v>
      </c>
      <c r="H249" s="17">
        <v>-5</v>
      </c>
      <c r="I249" s="17">
        <v>5</v>
      </c>
      <c r="J249" s="17">
        <v>0</v>
      </c>
      <c r="K249" s="17">
        <v>3</v>
      </c>
      <c r="L249" s="15">
        <v>3.3</v>
      </c>
      <c r="M249" s="15">
        <v>2.8</v>
      </c>
      <c r="N249" s="17">
        <v>1</v>
      </c>
      <c r="O249" s="15" t="s">
        <v>345</v>
      </c>
      <c r="P249" s="15">
        <v>2.8</v>
      </c>
      <c r="Q249" s="17">
        <f t="shared" si="6"/>
        <v>131</v>
      </c>
      <c r="R249" s="18" t="b">
        <v>0</v>
      </c>
      <c r="S249" s="15"/>
      <c r="T249" s="15" t="s">
        <v>4474</v>
      </c>
      <c r="U249" s="17">
        <v>45</v>
      </c>
      <c r="V249" s="15" t="s">
        <v>1332</v>
      </c>
      <c r="W249" s="15">
        <v>1.8</v>
      </c>
      <c r="X249" s="18" t="b">
        <v>0</v>
      </c>
      <c r="Y249" s="15" t="s">
        <v>1333</v>
      </c>
      <c r="Z249" s="15">
        <v>1.5</v>
      </c>
      <c r="AA249" s="18" t="b">
        <v>0</v>
      </c>
      <c r="AB249" s="15"/>
      <c r="AC249" s="15" t="s">
        <v>519</v>
      </c>
      <c r="AD249" s="17">
        <v>6</v>
      </c>
      <c r="AE249" s="17">
        <v>36</v>
      </c>
      <c r="AF249" s="17">
        <v>56</v>
      </c>
      <c r="AG249" s="17">
        <v>234049</v>
      </c>
      <c r="AH249" s="17">
        <v>0</v>
      </c>
      <c r="AI249" s="17">
        <v>576433</v>
      </c>
      <c r="AJ249" s="17">
        <v>0</v>
      </c>
      <c r="AK249" s="15">
        <v>0.6</v>
      </c>
      <c r="AL249" s="15">
        <v>12.4</v>
      </c>
      <c r="AM249" s="15" t="s">
        <v>1333</v>
      </c>
      <c r="AN249" s="15"/>
      <c r="AO249" s="17">
        <v>38</v>
      </c>
      <c r="AP249" s="68">
        <v>45167</v>
      </c>
      <c r="AQ249" s="68">
        <v>37989</v>
      </c>
      <c r="AR249" s="18" t="b">
        <v>0</v>
      </c>
      <c r="AS249" s="15" t="s">
        <v>2471</v>
      </c>
      <c r="AT249" s="17">
        <v>1646</v>
      </c>
      <c r="AU249" s="17">
        <v>0</v>
      </c>
      <c r="AV249" s="17">
        <v>0</v>
      </c>
      <c r="AW249" s="17">
        <v>7</v>
      </c>
      <c r="AX249" s="17">
        <v>19</v>
      </c>
      <c r="AY249" s="17">
        <v>0</v>
      </c>
      <c r="AZ249" s="17">
        <v>0</v>
      </c>
      <c r="BA249" s="17">
        <v>0</v>
      </c>
      <c r="BB249" s="17">
        <v>5</v>
      </c>
      <c r="BC249" s="17">
        <v>0</v>
      </c>
      <c r="BD249" s="17">
        <v>0</v>
      </c>
      <c r="BE249" s="17">
        <v>0</v>
      </c>
      <c r="BF249" s="17">
        <v>231</v>
      </c>
      <c r="BG249" s="15">
        <v>166.8</v>
      </c>
      <c r="BH249" s="15">
        <v>156.30000000000001</v>
      </c>
      <c r="BI249" s="15">
        <v>44</v>
      </c>
      <c r="BJ249" s="15">
        <v>36.799999999999997</v>
      </c>
      <c r="BK249" s="17">
        <v>67</v>
      </c>
      <c r="BL249" s="17">
        <v>105</v>
      </c>
      <c r="BM249" s="17">
        <v>37</v>
      </c>
      <c r="BN249" s="17">
        <v>209</v>
      </c>
      <c r="BO249" s="17">
        <v>23</v>
      </c>
      <c r="BP249" s="15">
        <v>0.78</v>
      </c>
      <c r="BQ249" s="15">
        <v>0.72</v>
      </c>
      <c r="BR249" s="15">
        <v>1.5</v>
      </c>
      <c r="BS249" s="15">
        <v>20.399999999999999</v>
      </c>
      <c r="BT249" s="15"/>
      <c r="BU249" s="15"/>
      <c r="BV249" s="15"/>
      <c r="BW249" s="15"/>
      <c r="BX249" s="15"/>
      <c r="BY249" s="15"/>
      <c r="BZ249" s="15"/>
      <c r="CA249" s="17">
        <v>333</v>
      </c>
      <c r="CB249" s="17">
        <v>148</v>
      </c>
      <c r="CC249" s="17">
        <v>244</v>
      </c>
      <c r="CD249" s="17">
        <v>155</v>
      </c>
      <c r="CE249" s="17">
        <v>352</v>
      </c>
      <c r="CF249" s="17">
        <v>182</v>
      </c>
      <c r="CG249" s="17">
        <v>346</v>
      </c>
      <c r="CH249" s="17">
        <v>165</v>
      </c>
      <c r="CI249" s="17">
        <v>0.04</v>
      </c>
      <c r="CJ249" s="17">
        <v>0</v>
      </c>
      <c r="CK249" s="17">
        <v>0.04</v>
      </c>
      <c r="CL249" s="17">
        <v>0.08</v>
      </c>
      <c r="CM249" s="17">
        <v>1.1200000000000001</v>
      </c>
      <c r="CN249" s="17">
        <v>1.04</v>
      </c>
      <c r="CO249" s="17">
        <v>458</v>
      </c>
      <c r="CP249" s="17">
        <v>276</v>
      </c>
      <c r="CQ249" s="17">
        <v>128</v>
      </c>
      <c r="CR249" s="17">
        <v>58</v>
      </c>
      <c r="CS249" s="17">
        <v>380</v>
      </c>
      <c r="CT249" s="17">
        <v>162</v>
      </c>
      <c r="CU249" s="17">
        <v>163</v>
      </c>
      <c r="CV249" s="17">
        <v>57</v>
      </c>
      <c r="CW249" s="17">
        <v>1.26</v>
      </c>
      <c r="CX249" s="17">
        <v>0.38</v>
      </c>
      <c r="CY249" s="17">
        <v>11.43</v>
      </c>
      <c r="CZ249" s="15" t="str">
        <f t="shared" si="7"/>
        <v>Carlos Baleba</v>
      </c>
      <c r="DA249" s="15">
        <f>VLOOKUP(CZ249,[1]FINAL!$A$1:$AP$1000,MATCH("Element No.",[1]FINAL!$A$1:$AP$1,0),0)</f>
        <v>131</v>
      </c>
      <c r="DB249" s="15"/>
      <c r="DC249" s="15"/>
      <c r="DD249" s="15"/>
      <c r="DE249" s="15"/>
      <c r="DF249" s="15"/>
    </row>
    <row r="250" spans="1:110" ht="40.5" thickBot="1">
      <c r="A250" s="18" t="b">
        <v>1</v>
      </c>
      <c r="B250" s="18" t="b">
        <v>0</v>
      </c>
      <c r="C250" s="17">
        <v>100</v>
      </c>
      <c r="D250" s="17">
        <v>100</v>
      </c>
      <c r="E250" s="17">
        <v>514254</v>
      </c>
      <c r="F250" s="17">
        <v>0</v>
      </c>
      <c r="G250" s="17">
        <v>0</v>
      </c>
      <c r="H250" s="17">
        <v>-1</v>
      </c>
      <c r="I250" s="17">
        <v>1</v>
      </c>
      <c r="J250" s="17">
        <v>2</v>
      </c>
      <c r="K250" s="17">
        <v>3</v>
      </c>
      <c r="L250" s="15">
        <v>0.3</v>
      </c>
      <c r="M250" s="15">
        <v>0.5</v>
      </c>
      <c r="N250" s="17">
        <v>1</v>
      </c>
      <c r="O250" s="15" t="s">
        <v>1955</v>
      </c>
      <c r="P250" s="15">
        <v>0.5</v>
      </c>
      <c r="Q250" s="17">
        <f t="shared" si="6"/>
        <v>127</v>
      </c>
      <c r="R250" s="18" t="b">
        <v>0</v>
      </c>
      <c r="S250" s="15"/>
      <c r="T250" s="15" t="s">
        <v>4953</v>
      </c>
      <c r="U250" s="17">
        <v>49</v>
      </c>
      <c r="V250" s="15" t="s">
        <v>1956</v>
      </c>
      <c r="W250" s="15">
        <v>3</v>
      </c>
      <c r="X250" s="18" t="b">
        <v>0</v>
      </c>
      <c r="Y250" s="15" t="s">
        <v>2473</v>
      </c>
      <c r="Z250" s="15">
        <v>0.4</v>
      </c>
      <c r="AA250" s="18" t="b">
        <v>0</v>
      </c>
      <c r="AB250" s="15"/>
      <c r="AC250" s="15" t="s">
        <v>519</v>
      </c>
      <c r="AD250" s="17">
        <v>6</v>
      </c>
      <c r="AE250" s="17">
        <v>36</v>
      </c>
      <c r="AF250" s="17">
        <v>97</v>
      </c>
      <c r="AG250" s="17">
        <v>225193</v>
      </c>
      <c r="AH250" s="17">
        <v>0</v>
      </c>
      <c r="AI250" s="17">
        <v>192159</v>
      </c>
      <c r="AJ250" s="17">
        <v>0</v>
      </c>
      <c r="AK250" s="15">
        <v>0.1</v>
      </c>
      <c r="AL250" s="15">
        <v>19.8</v>
      </c>
      <c r="AM250" s="15" t="s">
        <v>270</v>
      </c>
      <c r="AN250" s="15"/>
      <c r="AO250" s="17">
        <v>168</v>
      </c>
      <c r="AP250" s="68">
        <v>45658</v>
      </c>
      <c r="AQ250" s="68">
        <v>37707</v>
      </c>
      <c r="AR250" s="18" t="b">
        <v>0</v>
      </c>
      <c r="AS250" s="15" t="s">
        <v>2474</v>
      </c>
      <c r="AT250" s="17">
        <v>2117</v>
      </c>
      <c r="AU250" s="17">
        <v>5</v>
      </c>
      <c r="AV250" s="17">
        <v>1</v>
      </c>
      <c r="AW250" s="17">
        <v>8</v>
      </c>
      <c r="AX250" s="17">
        <v>29</v>
      </c>
      <c r="AY250" s="17">
        <v>0</v>
      </c>
      <c r="AZ250" s="17">
        <v>0</v>
      </c>
      <c r="BA250" s="17">
        <v>0</v>
      </c>
      <c r="BB250" s="17">
        <v>9</v>
      </c>
      <c r="BC250" s="17">
        <v>0</v>
      </c>
      <c r="BD250" s="17">
        <v>0</v>
      </c>
      <c r="BE250" s="17">
        <v>9</v>
      </c>
      <c r="BF250" s="17">
        <v>361</v>
      </c>
      <c r="BG250" s="15">
        <v>438.2</v>
      </c>
      <c r="BH250" s="15">
        <v>319.7</v>
      </c>
      <c r="BI250" s="15">
        <v>432</v>
      </c>
      <c r="BJ250" s="15">
        <v>119</v>
      </c>
      <c r="BK250" s="17">
        <v>49</v>
      </c>
      <c r="BL250" s="17">
        <v>112</v>
      </c>
      <c r="BM250" s="17">
        <v>77</v>
      </c>
      <c r="BN250" s="17">
        <v>238</v>
      </c>
      <c r="BO250" s="17">
        <v>26</v>
      </c>
      <c r="BP250" s="15">
        <v>6.24</v>
      </c>
      <c r="BQ250" s="15">
        <v>1.72</v>
      </c>
      <c r="BR250" s="15">
        <v>7.96</v>
      </c>
      <c r="BS250" s="15">
        <v>29.35</v>
      </c>
      <c r="BT250" s="15"/>
      <c r="BU250" s="15"/>
      <c r="BV250" s="17">
        <v>5</v>
      </c>
      <c r="BW250" s="15"/>
      <c r="BX250" s="15"/>
      <c r="BY250" s="15"/>
      <c r="BZ250" s="15"/>
      <c r="CA250" s="17">
        <v>158</v>
      </c>
      <c r="CB250" s="17">
        <v>56</v>
      </c>
      <c r="CC250" s="17">
        <v>132</v>
      </c>
      <c r="CD250" s="17">
        <v>91</v>
      </c>
      <c r="CE250" s="17">
        <v>68</v>
      </c>
      <c r="CF250" s="17">
        <v>40</v>
      </c>
      <c r="CG250" s="17">
        <v>104</v>
      </c>
      <c r="CH250" s="17">
        <v>59</v>
      </c>
      <c r="CI250" s="17">
        <v>0.27</v>
      </c>
      <c r="CJ250" s="17">
        <v>0</v>
      </c>
      <c r="CK250" s="17">
        <v>7.0000000000000007E-2</v>
      </c>
      <c r="CL250" s="17">
        <v>0.34</v>
      </c>
      <c r="CM250" s="17">
        <v>1.25</v>
      </c>
      <c r="CN250" s="17">
        <v>1.23</v>
      </c>
      <c r="CO250" s="17">
        <v>332</v>
      </c>
      <c r="CP250" s="17">
        <v>204</v>
      </c>
      <c r="CQ250" s="17">
        <v>339</v>
      </c>
      <c r="CR250" s="17">
        <v>152</v>
      </c>
      <c r="CS250" s="17">
        <v>197</v>
      </c>
      <c r="CT250" s="17">
        <v>76</v>
      </c>
      <c r="CU250" s="17">
        <v>293</v>
      </c>
      <c r="CV250" s="17">
        <v>101</v>
      </c>
      <c r="CW250" s="17">
        <v>1.1100000000000001</v>
      </c>
      <c r="CX250" s="17">
        <v>0.34</v>
      </c>
      <c r="CY250" s="17">
        <v>10.119999999999999</v>
      </c>
      <c r="CZ250" s="15" t="str">
        <f t="shared" si="7"/>
        <v>Diego Gómez Amarilla</v>
      </c>
      <c r="DA250" s="15">
        <f>VLOOKUP(CZ250,[1]FINAL!$A$1:$AP$1000,MATCH("Element No.",[1]FINAL!$A$1:$AP$1,0),0)</f>
        <v>127</v>
      </c>
      <c r="DB250" s="15"/>
      <c r="DC250" s="15"/>
      <c r="DD250" s="15"/>
      <c r="DE250" s="15"/>
      <c r="DF250" s="15"/>
    </row>
    <row r="251" spans="1:110" ht="40.5" thickBot="1">
      <c r="A251" s="18" t="b">
        <v>1</v>
      </c>
      <c r="B251" s="18" t="b">
        <v>0</v>
      </c>
      <c r="C251" s="17">
        <v>100</v>
      </c>
      <c r="D251" s="17">
        <v>100</v>
      </c>
      <c r="E251" s="17">
        <v>15157</v>
      </c>
      <c r="F251" s="17">
        <v>0</v>
      </c>
      <c r="G251" s="17">
        <v>0</v>
      </c>
      <c r="H251" s="17">
        <v>-1</v>
      </c>
      <c r="I251" s="17">
        <v>1</v>
      </c>
      <c r="J251" s="17">
        <v>0</v>
      </c>
      <c r="K251" s="17">
        <v>3</v>
      </c>
      <c r="L251" s="15">
        <v>0</v>
      </c>
      <c r="M251" s="15">
        <v>0.2</v>
      </c>
      <c r="N251" s="17">
        <v>1</v>
      </c>
      <c r="O251" s="15" t="s">
        <v>279</v>
      </c>
      <c r="P251" s="15">
        <v>0.2</v>
      </c>
      <c r="Q251" s="17" t="e">
        <f t="shared" si="6"/>
        <v>#N/A</v>
      </c>
      <c r="R251" s="18" t="b">
        <v>0</v>
      </c>
      <c r="S251" s="15"/>
      <c r="T251" s="15" t="s">
        <v>4895</v>
      </c>
      <c r="U251" s="17">
        <v>49</v>
      </c>
      <c r="V251" s="15" t="s">
        <v>811</v>
      </c>
      <c r="W251" s="15">
        <v>1.8</v>
      </c>
      <c r="X251" s="18" t="b">
        <v>0</v>
      </c>
      <c r="Y251" s="15" t="s">
        <v>363</v>
      </c>
      <c r="Z251" s="15">
        <v>0.1</v>
      </c>
      <c r="AA251" s="18" t="b">
        <v>0</v>
      </c>
      <c r="AB251" s="15"/>
      <c r="AC251" s="15" t="s">
        <v>519</v>
      </c>
      <c r="AD251" s="17">
        <v>6</v>
      </c>
      <c r="AE251" s="17">
        <v>36</v>
      </c>
      <c r="AF251" s="17">
        <v>35</v>
      </c>
      <c r="AG251" s="17">
        <v>19906</v>
      </c>
      <c r="AH251" s="17">
        <v>0</v>
      </c>
      <c r="AI251" s="17">
        <v>25164</v>
      </c>
      <c r="AJ251" s="17">
        <v>0</v>
      </c>
      <c r="AK251" s="15">
        <v>0</v>
      </c>
      <c r="AL251" s="15">
        <v>7.1</v>
      </c>
      <c r="AM251" s="15" t="s">
        <v>363</v>
      </c>
      <c r="AN251" s="15"/>
      <c r="AO251" s="17">
        <v>241</v>
      </c>
      <c r="AP251" s="68">
        <v>45108</v>
      </c>
      <c r="AQ251" s="68">
        <v>31416</v>
      </c>
      <c r="AR251" s="18" t="b">
        <v>0</v>
      </c>
      <c r="AS251" s="15" t="s">
        <v>2475</v>
      </c>
      <c r="AT251" s="17">
        <v>772</v>
      </c>
      <c r="AU251" s="17">
        <v>1</v>
      </c>
      <c r="AV251" s="17">
        <v>1</v>
      </c>
      <c r="AW251" s="17">
        <v>2</v>
      </c>
      <c r="AX251" s="17">
        <v>17</v>
      </c>
      <c r="AY251" s="17">
        <v>0</v>
      </c>
      <c r="AZ251" s="17">
        <v>0</v>
      </c>
      <c r="BA251" s="17">
        <v>0</v>
      </c>
      <c r="BB251" s="17">
        <v>2</v>
      </c>
      <c r="BC251" s="17">
        <v>0</v>
      </c>
      <c r="BD251" s="17">
        <v>0</v>
      </c>
      <c r="BE251" s="17">
        <v>0</v>
      </c>
      <c r="BF251" s="17">
        <v>158</v>
      </c>
      <c r="BG251" s="15">
        <v>139</v>
      </c>
      <c r="BH251" s="15">
        <v>151.4</v>
      </c>
      <c r="BI251" s="15">
        <v>59</v>
      </c>
      <c r="BJ251" s="15">
        <v>34.700000000000003</v>
      </c>
      <c r="BK251" s="17">
        <v>25</v>
      </c>
      <c r="BL251" s="17">
        <v>40</v>
      </c>
      <c r="BM251" s="17">
        <v>15</v>
      </c>
      <c r="BN251" s="17">
        <v>80</v>
      </c>
      <c r="BO251" s="17">
        <v>7</v>
      </c>
      <c r="BP251" s="15">
        <v>1.03</v>
      </c>
      <c r="BQ251" s="15">
        <v>0.66</v>
      </c>
      <c r="BR251" s="15">
        <v>1.69</v>
      </c>
      <c r="BS251" s="15">
        <v>12.82</v>
      </c>
      <c r="BT251" s="15"/>
      <c r="BU251" s="15"/>
      <c r="BV251" s="15"/>
      <c r="BW251" s="15"/>
      <c r="BX251" s="17">
        <v>1</v>
      </c>
      <c r="BY251" s="15"/>
      <c r="BZ251" s="15"/>
      <c r="CA251" s="17">
        <v>360</v>
      </c>
      <c r="CB251" s="17">
        <v>162</v>
      </c>
      <c r="CC251" s="17">
        <v>252</v>
      </c>
      <c r="CD251" s="17">
        <v>159</v>
      </c>
      <c r="CE251" s="17">
        <v>338</v>
      </c>
      <c r="CF251" s="17">
        <v>176</v>
      </c>
      <c r="CG251" s="17">
        <v>353</v>
      </c>
      <c r="CH251" s="17">
        <v>170</v>
      </c>
      <c r="CI251" s="17">
        <v>0.12</v>
      </c>
      <c r="CJ251" s="17">
        <v>0</v>
      </c>
      <c r="CK251" s="17">
        <v>0.08</v>
      </c>
      <c r="CL251" s="17">
        <v>0.2</v>
      </c>
      <c r="CM251" s="17">
        <v>1.49</v>
      </c>
      <c r="CN251" s="17">
        <v>1.98</v>
      </c>
      <c r="CO251" s="17">
        <v>282</v>
      </c>
      <c r="CP251" s="17">
        <v>174</v>
      </c>
      <c r="CQ251" s="17">
        <v>380</v>
      </c>
      <c r="CR251" s="17">
        <v>171</v>
      </c>
      <c r="CS251" s="17">
        <v>382</v>
      </c>
      <c r="CT251" s="17">
        <v>163</v>
      </c>
      <c r="CU251" s="17">
        <v>472</v>
      </c>
      <c r="CV251" s="17">
        <v>164</v>
      </c>
      <c r="CW251" s="17">
        <v>0.82</v>
      </c>
      <c r="CX251" s="17">
        <v>0.23</v>
      </c>
      <c r="CY251" s="17">
        <v>9.33</v>
      </c>
      <c r="CZ251" s="15" t="str">
        <f t="shared" si="7"/>
        <v>James Milner</v>
      </c>
      <c r="DA251" s="15" t="e">
        <f>VLOOKUP(CZ251,[1]FINAL!$A$1:$AP$1000,MATCH("Element No.",[1]FINAL!$A$1:$AP$1,0),0)</f>
        <v>#N/A</v>
      </c>
      <c r="DB251" s="15"/>
      <c r="DC251" s="15"/>
      <c r="DD251" s="15"/>
      <c r="DE251" s="15"/>
      <c r="DF251" s="15"/>
    </row>
    <row r="252" spans="1:110" ht="78.75" thickBot="1">
      <c r="A252" s="18" t="b">
        <v>1</v>
      </c>
      <c r="B252" s="18" t="b">
        <v>0</v>
      </c>
      <c r="C252" s="17">
        <v>0</v>
      </c>
      <c r="D252" s="17">
        <v>0</v>
      </c>
      <c r="E252" s="17">
        <v>441192</v>
      </c>
      <c r="F252" s="17">
        <v>0</v>
      </c>
      <c r="G252" s="17">
        <v>0</v>
      </c>
      <c r="H252" s="17">
        <v>-1</v>
      </c>
      <c r="I252" s="17">
        <v>1</v>
      </c>
      <c r="J252" s="17">
        <v>0</v>
      </c>
      <c r="K252" s="17">
        <v>3</v>
      </c>
      <c r="L252" s="15">
        <v>0</v>
      </c>
      <c r="M252" s="15">
        <v>0</v>
      </c>
      <c r="N252" s="17">
        <v>0</v>
      </c>
      <c r="O252" s="15" t="s">
        <v>677</v>
      </c>
      <c r="P252" s="15">
        <v>0</v>
      </c>
      <c r="Q252" s="17" t="e">
        <f t="shared" si="6"/>
        <v>#N/A</v>
      </c>
      <c r="R252" s="18" t="b">
        <v>0</v>
      </c>
      <c r="S252" s="15" t="s">
        <v>3910</v>
      </c>
      <c r="T252" s="15" t="s">
        <v>4557</v>
      </c>
      <c r="U252" s="17">
        <v>49</v>
      </c>
      <c r="V252" s="15" t="s">
        <v>678</v>
      </c>
      <c r="W252" s="15">
        <v>0</v>
      </c>
      <c r="X252" s="18" t="b">
        <v>0</v>
      </c>
      <c r="Y252" s="15" t="s">
        <v>679</v>
      </c>
      <c r="Z252" s="15">
        <v>0</v>
      </c>
      <c r="AA252" s="18" t="b">
        <v>0</v>
      </c>
      <c r="AB252" s="15"/>
      <c r="AC252" s="15" t="s">
        <v>3257</v>
      </c>
      <c r="AD252" s="17">
        <v>6</v>
      </c>
      <c r="AE252" s="17">
        <v>36</v>
      </c>
      <c r="AF252" s="17">
        <v>0</v>
      </c>
      <c r="AG252" s="17">
        <v>197</v>
      </c>
      <c r="AH252" s="17">
        <v>0</v>
      </c>
      <c r="AI252" s="17">
        <v>2983</v>
      </c>
      <c r="AJ252" s="17">
        <v>0</v>
      </c>
      <c r="AK252" s="15">
        <v>0</v>
      </c>
      <c r="AL252" s="15">
        <v>0</v>
      </c>
      <c r="AM252" s="15" t="s">
        <v>386</v>
      </c>
      <c r="AN252" s="15"/>
      <c r="AO252" s="17">
        <v>62</v>
      </c>
      <c r="AP252" s="68">
        <v>44460</v>
      </c>
      <c r="AQ252" s="68">
        <v>37423</v>
      </c>
      <c r="AR252" s="18" t="b">
        <v>0</v>
      </c>
      <c r="AS252" s="15" t="s">
        <v>2476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5">
        <v>0</v>
      </c>
      <c r="BH252" s="15">
        <v>0</v>
      </c>
      <c r="BI252" s="15">
        <v>0</v>
      </c>
      <c r="BJ252" s="15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0</v>
      </c>
      <c r="BP252" s="15">
        <v>0</v>
      </c>
      <c r="BQ252" s="15">
        <v>0</v>
      </c>
      <c r="BR252" s="15">
        <v>0</v>
      </c>
      <c r="BS252" s="15">
        <v>0</v>
      </c>
      <c r="BT252" s="15"/>
      <c r="BU252" s="15"/>
      <c r="BV252" s="15"/>
      <c r="BW252" s="15"/>
      <c r="BX252" s="15"/>
      <c r="BY252" s="15"/>
      <c r="BZ252" s="15"/>
      <c r="CA252" s="17">
        <v>798</v>
      </c>
      <c r="CB252" s="17">
        <v>349</v>
      </c>
      <c r="CC252" s="17">
        <v>794</v>
      </c>
      <c r="CD252" s="17">
        <v>349</v>
      </c>
      <c r="CE252" s="17">
        <v>791</v>
      </c>
      <c r="CF252" s="17">
        <v>348</v>
      </c>
      <c r="CG252" s="17">
        <v>798</v>
      </c>
      <c r="CH252" s="17">
        <v>349</v>
      </c>
      <c r="CI252" s="17">
        <v>0</v>
      </c>
      <c r="CJ252" s="17">
        <v>0</v>
      </c>
      <c r="CK252" s="17">
        <v>0</v>
      </c>
      <c r="CL252" s="17">
        <v>0</v>
      </c>
      <c r="CM252" s="17">
        <v>0</v>
      </c>
      <c r="CN252" s="17">
        <v>0</v>
      </c>
      <c r="CO252" s="17">
        <v>322</v>
      </c>
      <c r="CP252" s="17">
        <v>199</v>
      </c>
      <c r="CQ252" s="17">
        <v>752</v>
      </c>
      <c r="CR252" s="17">
        <v>318</v>
      </c>
      <c r="CS252" s="17">
        <v>798</v>
      </c>
      <c r="CT252" s="17">
        <v>349</v>
      </c>
      <c r="CU252" s="17">
        <v>719</v>
      </c>
      <c r="CV252" s="17">
        <v>296</v>
      </c>
      <c r="CW252" s="17">
        <v>0</v>
      </c>
      <c r="CX252" s="17">
        <v>0</v>
      </c>
      <c r="CY252" s="17">
        <v>0</v>
      </c>
      <c r="CZ252" s="15" t="str">
        <f t="shared" si="7"/>
        <v>Jeremy Sarmiento Morante</v>
      </c>
      <c r="DA252" s="15" t="e">
        <f>VLOOKUP(CZ252,[1]FINAL!$A$1:$AP$1000,MATCH("Element No.",[1]FINAL!$A$1:$AP$1,0),0)</f>
        <v>#N/A</v>
      </c>
      <c r="DB252" s="15"/>
      <c r="DC252" s="15"/>
      <c r="DD252" s="15"/>
      <c r="DE252" s="15"/>
      <c r="DF252" s="15"/>
    </row>
    <row r="253" spans="1:110" ht="66" thickBot="1">
      <c r="A253" s="18" t="b">
        <v>1</v>
      </c>
      <c r="B253" s="18" t="b">
        <v>0</v>
      </c>
      <c r="C253" s="17">
        <v>0</v>
      </c>
      <c r="D253" s="17">
        <v>0</v>
      </c>
      <c r="E253" s="17">
        <v>549074</v>
      </c>
      <c r="F253" s="17">
        <v>0</v>
      </c>
      <c r="G253" s="17">
        <v>0</v>
      </c>
      <c r="H253" s="17">
        <v>-2</v>
      </c>
      <c r="I253" s="17">
        <v>2</v>
      </c>
      <c r="J253" s="17">
        <v>0</v>
      </c>
      <c r="K253" s="17">
        <v>3</v>
      </c>
      <c r="L253" s="15">
        <v>0</v>
      </c>
      <c r="M253" s="15">
        <v>0</v>
      </c>
      <c r="N253" s="17">
        <v>0</v>
      </c>
      <c r="O253" s="15" t="s">
        <v>766</v>
      </c>
      <c r="P253" s="15">
        <v>0</v>
      </c>
      <c r="Q253" s="17">
        <f t="shared" si="6"/>
        <v>133</v>
      </c>
      <c r="R253" s="18" t="b">
        <v>0</v>
      </c>
      <c r="S253" s="15" t="s">
        <v>4630</v>
      </c>
      <c r="T253" s="15" t="s">
        <v>4631</v>
      </c>
      <c r="U253" s="17">
        <v>48</v>
      </c>
      <c r="V253" s="15" t="s">
        <v>2477</v>
      </c>
      <c r="W253" s="15">
        <v>0.8</v>
      </c>
      <c r="X253" s="18" t="b">
        <v>0</v>
      </c>
      <c r="Y253" s="15" t="s">
        <v>2478</v>
      </c>
      <c r="Z253" s="15">
        <v>0</v>
      </c>
      <c r="AA253" s="18" t="b">
        <v>0</v>
      </c>
      <c r="AB253" s="15"/>
      <c r="AC253" s="15" t="s">
        <v>3257</v>
      </c>
      <c r="AD253" s="17">
        <v>6</v>
      </c>
      <c r="AE253" s="17">
        <v>36</v>
      </c>
      <c r="AF253" s="17">
        <v>5</v>
      </c>
      <c r="AG253" s="17">
        <v>2397</v>
      </c>
      <c r="AH253" s="17">
        <v>0</v>
      </c>
      <c r="AI253" s="17">
        <v>4337</v>
      </c>
      <c r="AJ253" s="17">
        <v>0</v>
      </c>
      <c r="AK253" s="15">
        <v>0</v>
      </c>
      <c r="AL253" s="15">
        <v>1</v>
      </c>
      <c r="AM253" s="15" t="s">
        <v>2478</v>
      </c>
      <c r="AN253" s="15"/>
      <c r="AO253" s="17">
        <v>241</v>
      </c>
      <c r="AP253" s="68">
        <v>45809</v>
      </c>
      <c r="AQ253" s="68">
        <v>38815</v>
      </c>
      <c r="AR253" s="18" t="b">
        <v>0</v>
      </c>
      <c r="AS253" s="15" t="s">
        <v>2479</v>
      </c>
      <c r="AT253" s="17">
        <v>57</v>
      </c>
      <c r="AU253" s="17">
        <v>0</v>
      </c>
      <c r="AV253" s="17">
        <v>0</v>
      </c>
      <c r="AW253" s="17">
        <v>0</v>
      </c>
      <c r="AX253" s="17">
        <v>2</v>
      </c>
      <c r="AY253" s="17">
        <v>0</v>
      </c>
      <c r="AZ253" s="17">
        <v>0</v>
      </c>
      <c r="BA253" s="17">
        <v>0</v>
      </c>
      <c r="BB253" s="17">
        <v>1</v>
      </c>
      <c r="BC253" s="17">
        <v>0</v>
      </c>
      <c r="BD253" s="17">
        <v>0</v>
      </c>
      <c r="BE253" s="17">
        <v>0</v>
      </c>
      <c r="BF253" s="17">
        <v>15</v>
      </c>
      <c r="BG253" s="15">
        <v>6</v>
      </c>
      <c r="BH253" s="15">
        <v>2.4</v>
      </c>
      <c r="BI253" s="15">
        <v>7</v>
      </c>
      <c r="BJ253" s="15">
        <v>1.6</v>
      </c>
      <c r="BK253" s="17">
        <v>0</v>
      </c>
      <c r="BL253" s="17">
        <v>4</v>
      </c>
      <c r="BM253" s="17">
        <v>1</v>
      </c>
      <c r="BN253" s="17">
        <v>5</v>
      </c>
      <c r="BO253" s="17">
        <v>0</v>
      </c>
      <c r="BP253" s="15">
        <v>0.04</v>
      </c>
      <c r="BQ253" s="15">
        <v>0.03</v>
      </c>
      <c r="BR253" s="15">
        <v>7.0000000000000007E-2</v>
      </c>
      <c r="BS253" s="15">
        <v>1.72</v>
      </c>
      <c r="BT253" s="15"/>
      <c r="BU253" s="15"/>
      <c r="BV253" s="15"/>
      <c r="BW253" s="15"/>
      <c r="BX253" s="15"/>
      <c r="BY253" s="15"/>
      <c r="BZ253" s="15"/>
      <c r="CA253" s="17">
        <v>492</v>
      </c>
      <c r="CB253" s="17">
        <v>220</v>
      </c>
      <c r="CC253" s="17">
        <v>476</v>
      </c>
      <c r="CD253" s="17">
        <v>227</v>
      </c>
      <c r="CE253" s="17">
        <v>438</v>
      </c>
      <c r="CF253" s="17">
        <v>211</v>
      </c>
      <c r="CG253" s="17">
        <v>495</v>
      </c>
      <c r="CH253" s="17">
        <v>224</v>
      </c>
      <c r="CI253" s="17">
        <v>0.06</v>
      </c>
      <c r="CJ253" s="17">
        <v>0</v>
      </c>
      <c r="CK253" s="17">
        <v>0.05</v>
      </c>
      <c r="CL253" s="17">
        <v>0.11</v>
      </c>
      <c r="CM253" s="17">
        <v>2.72</v>
      </c>
      <c r="CN253" s="17">
        <v>3.16</v>
      </c>
      <c r="CO253" s="17">
        <v>374</v>
      </c>
      <c r="CP253" s="17">
        <v>233</v>
      </c>
      <c r="CQ253" s="17">
        <v>733</v>
      </c>
      <c r="CR253" s="17">
        <v>305</v>
      </c>
      <c r="CS253" s="17">
        <v>533</v>
      </c>
      <c r="CT253" s="17">
        <v>247</v>
      </c>
      <c r="CU253" s="17">
        <v>658</v>
      </c>
      <c r="CV253" s="17">
        <v>259</v>
      </c>
      <c r="CW253" s="17">
        <v>0</v>
      </c>
      <c r="CX253" s="17">
        <v>0</v>
      </c>
      <c r="CY253" s="17">
        <v>7.89</v>
      </c>
      <c r="CZ253" s="15" t="str">
        <f t="shared" si="7"/>
        <v>Tom Watson</v>
      </c>
      <c r="DA253" s="15">
        <f>VLOOKUP(CZ253,[1]FINAL!$A$1:$AP$1000,MATCH("Element No.",[1]FINAL!$A$1:$AP$1,0),0)</f>
        <v>133</v>
      </c>
      <c r="DB253" s="15"/>
      <c r="DC253" s="15"/>
      <c r="DD253" s="15"/>
      <c r="DE253" s="15"/>
      <c r="DF253" s="15"/>
    </row>
    <row r="254" spans="1:110" ht="40.5" thickBot="1">
      <c r="A254" s="18" t="b">
        <v>1</v>
      </c>
      <c r="B254" s="18" t="b">
        <v>0</v>
      </c>
      <c r="C254" s="17">
        <v>100</v>
      </c>
      <c r="D254" s="17">
        <v>100</v>
      </c>
      <c r="E254" s="17">
        <v>467779</v>
      </c>
      <c r="F254" s="17">
        <v>0</v>
      </c>
      <c r="G254" s="17">
        <v>0</v>
      </c>
      <c r="H254" s="17">
        <v>-2</v>
      </c>
      <c r="I254" s="17">
        <v>2</v>
      </c>
      <c r="J254" s="17">
        <v>1</v>
      </c>
      <c r="K254" s="17">
        <v>3</v>
      </c>
      <c r="L254" s="15">
        <v>0.3</v>
      </c>
      <c r="M254" s="15">
        <v>0.8</v>
      </c>
      <c r="N254" s="17">
        <v>2</v>
      </c>
      <c r="O254" s="15" t="s">
        <v>1500</v>
      </c>
      <c r="P254" s="15">
        <v>0.8</v>
      </c>
      <c r="Q254" s="17">
        <f t="shared" si="6"/>
        <v>130</v>
      </c>
      <c r="R254" s="18" t="b">
        <v>0</v>
      </c>
      <c r="S254" s="15"/>
      <c r="T254" s="15" t="s">
        <v>4986</v>
      </c>
      <c r="U254" s="17">
        <v>48</v>
      </c>
      <c r="V254" s="15" t="s">
        <v>1501</v>
      </c>
      <c r="W254" s="15">
        <v>3.6</v>
      </c>
      <c r="X254" s="18" t="b">
        <v>0</v>
      </c>
      <c r="Y254" s="15" t="s">
        <v>1502</v>
      </c>
      <c r="Z254" s="15">
        <v>0.3</v>
      </c>
      <c r="AA254" s="18" t="b">
        <v>0</v>
      </c>
      <c r="AB254" s="15"/>
      <c r="AC254" s="15" t="s">
        <v>519</v>
      </c>
      <c r="AD254" s="17">
        <v>6</v>
      </c>
      <c r="AE254" s="17">
        <v>36</v>
      </c>
      <c r="AF254" s="17">
        <v>94</v>
      </c>
      <c r="AG254" s="17">
        <v>180281</v>
      </c>
      <c r="AH254" s="17">
        <v>0</v>
      </c>
      <c r="AI254" s="17">
        <v>156497</v>
      </c>
      <c r="AJ254" s="17">
        <v>0</v>
      </c>
      <c r="AK254" s="15">
        <v>0.2</v>
      </c>
      <c r="AL254" s="15">
        <v>19.600000000000001</v>
      </c>
      <c r="AM254" s="15" t="s">
        <v>1502</v>
      </c>
      <c r="AN254" s="15"/>
      <c r="AO254" s="17">
        <v>152</v>
      </c>
      <c r="AP254" s="68">
        <v>45479</v>
      </c>
      <c r="AQ254" s="68">
        <v>36480</v>
      </c>
      <c r="AR254" s="18" t="b">
        <v>0</v>
      </c>
      <c r="AS254" s="15" t="s">
        <v>2480</v>
      </c>
      <c r="AT254" s="17">
        <v>1901</v>
      </c>
      <c r="AU254" s="17">
        <v>2</v>
      </c>
      <c r="AV254" s="17">
        <v>4</v>
      </c>
      <c r="AW254" s="17">
        <v>6</v>
      </c>
      <c r="AX254" s="17">
        <v>26</v>
      </c>
      <c r="AY254" s="17">
        <v>0</v>
      </c>
      <c r="AZ254" s="17">
        <v>0</v>
      </c>
      <c r="BA254" s="17">
        <v>0</v>
      </c>
      <c r="BB254" s="17">
        <v>8</v>
      </c>
      <c r="BC254" s="17">
        <v>0</v>
      </c>
      <c r="BD254" s="17">
        <v>0</v>
      </c>
      <c r="BE254" s="17">
        <v>6</v>
      </c>
      <c r="BF254" s="17">
        <v>398</v>
      </c>
      <c r="BG254" s="15">
        <v>477</v>
      </c>
      <c r="BH254" s="15">
        <v>291.10000000000002</v>
      </c>
      <c r="BI254" s="15">
        <v>209</v>
      </c>
      <c r="BJ254" s="15">
        <v>97.7</v>
      </c>
      <c r="BK254" s="17">
        <v>101</v>
      </c>
      <c r="BL254" s="17">
        <v>102</v>
      </c>
      <c r="BM254" s="17">
        <v>66</v>
      </c>
      <c r="BN254" s="17">
        <v>269</v>
      </c>
      <c r="BO254" s="17">
        <v>23</v>
      </c>
      <c r="BP254" s="15">
        <v>1.92</v>
      </c>
      <c r="BQ254" s="15">
        <v>1.86</v>
      </c>
      <c r="BR254" s="15">
        <v>3.78</v>
      </c>
      <c r="BS254" s="15">
        <v>23.95</v>
      </c>
      <c r="BT254" s="15"/>
      <c r="BU254" s="15"/>
      <c r="BV254" s="15"/>
      <c r="BW254" s="15"/>
      <c r="BX254" s="15"/>
      <c r="BY254" s="15"/>
      <c r="BZ254" s="15"/>
      <c r="CA254" s="17">
        <v>142</v>
      </c>
      <c r="CB254" s="17">
        <v>50</v>
      </c>
      <c r="CC254" s="17">
        <v>151</v>
      </c>
      <c r="CD254" s="17">
        <v>99</v>
      </c>
      <c r="CE254" s="17">
        <v>174</v>
      </c>
      <c r="CF254" s="17">
        <v>94</v>
      </c>
      <c r="CG254" s="17">
        <v>157</v>
      </c>
      <c r="CH254" s="17">
        <v>81</v>
      </c>
      <c r="CI254" s="17">
        <v>0.09</v>
      </c>
      <c r="CJ254" s="17">
        <v>0</v>
      </c>
      <c r="CK254" s="17">
        <v>0.09</v>
      </c>
      <c r="CL254" s="17">
        <v>0.18</v>
      </c>
      <c r="CM254" s="17">
        <v>1.1299999999999999</v>
      </c>
      <c r="CN254" s="17">
        <v>1.23</v>
      </c>
      <c r="CO254" s="17">
        <v>363</v>
      </c>
      <c r="CP254" s="17">
        <v>226</v>
      </c>
      <c r="CQ254" s="17">
        <v>306</v>
      </c>
      <c r="CR254" s="17">
        <v>135</v>
      </c>
      <c r="CS254" s="17">
        <v>98</v>
      </c>
      <c r="CT254" s="17">
        <v>45</v>
      </c>
      <c r="CU254" s="17">
        <v>333</v>
      </c>
      <c r="CV254" s="17">
        <v>114</v>
      </c>
      <c r="CW254" s="17">
        <v>1.0900000000000001</v>
      </c>
      <c r="CX254" s="17">
        <v>0.28000000000000003</v>
      </c>
      <c r="CY254" s="17">
        <v>12.74</v>
      </c>
      <c r="CZ254" s="15" t="str">
        <f t="shared" si="7"/>
        <v>Mats Wieffer</v>
      </c>
      <c r="DA254" s="15">
        <f>VLOOKUP(CZ254,[1]FINAL!$A$1:$AP$1000,MATCH("Element No.",[1]FINAL!$A$1:$AP$1,0),0)</f>
        <v>130</v>
      </c>
      <c r="DB254" s="15"/>
      <c r="DC254" s="15"/>
      <c r="DD254" s="15"/>
      <c r="DE254" s="15"/>
      <c r="DF254" s="15"/>
    </row>
    <row r="255" spans="1:110" ht="78.75" thickBot="1">
      <c r="A255" s="18" t="b">
        <v>1</v>
      </c>
      <c r="B255" s="18" t="b">
        <v>0</v>
      </c>
      <c r="C255" s="17">
        <v>0</v>
      </c>
      <c r="D255" s="17">
        <v>0</v>
      </c>
      <c r="E255" s="17">
        <v>611695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3</v>
      </c>
      <c r="L255" s="15">
        <v>0</v>
      </c>
      <c r="M255" s="15">
        <v>0</v>
      </c>
      <c r="N255" s="17">
        <v>0</v>
      </c>
      <c r="O255" s="15" t="s">
        <v>2481</v>
      </c>
      <c r="P255" s="15">
        <v>0</v>
      </c>
      <c r="Q255" s="17" t="e">
        <f t="shared" si="6"/>
        <v>#N/A</v>
      </c>
      <c r="R255" s="18" t="b">
        <v>0</v>
      </c>
      <c r="S255" s="15" t="s">
        <v>3394</v>
      </c>
      <c r="T255" s="15" t="s">
        <v>3570</v>
      </c>
      <c r="U255" s="17">
        <v>50</v>
      </c>
      <c r="V255" s="15" t="s">
        <v>2482</v>
      </c>
      <c r="W255" s="15">
        <v>0</v>
      </c>
      <c r="X255" s="18" t="b">
        <v>0</v>
      </c>
      <c r="Y255" s="15" t="s">
        <v>2483</v>
      </c>
      <c r="Z255" s="15">
        <v>0</v>
      </c>
      <c r="AA255" s="18" t="b">
        <v>0</v>
      </c>
      <c r="AB255" s="15"/>
      <c r="AC255" s="15" t="s">
        <v>3257</v>
      </c>
      <c r="AD255" s="17">
        <v>6</v>
      </c>
      <c r="AE255" s="17">
        <v>36</v>
      </c>
      <c r="AF255" s="17">
        <v>0</v>
      </c>
      <c r="AG255" s="17">
        <v>0</v>
      </c>
      <c r="AH255" s="17">
        <v>0</v>
      </c>
      <c r="AI255" s="17">
        <v>1268</v>
      </c>
      <c r="AJ255" s="17">
        <v>0</v>
      </c>
      <c r="AK255" s="15">
        <v>0</v>
      </c>
      <c r="AL255" s="15">
        <v>0</v>
      </c>
      <c r="AM255" s="15" t="s">
        <v>2484</v>
      </c>
      <c r="AN255" s="15"/>
      <c r="AO255" s="17">
        <v>54</v>
      </c>
      <c r="AP255" s="68">
        <v>45485</v>
      </c>
      <c r="AQ255" s="68">
        <v>38674</v>
      </c>
      <c r="AR255" s="18" t="b">
        <v>0</v>
      </c>
      <c r="AS255" s="15" t="s">
        <v>2485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5">
        <v>0</v>
      </c>
      <c r="BH255" s="15">
        <v>0</v>
      </c>
      <c r="BI255" s="15">
        <v>0</v>
      </c>
      <c r="BJ255" s="15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0</v>
      </c>
      <c r="BP255" s="15">
        <v>0</v>
      </c>
      <c r="BQ255" s="15">
        <v>0</v>
      </c>
      <c r="BR255" s="15">
        <v>0</v>
      </c>
      <c r="BS255" s="15">
        <v>0</v>
      </c>
      <c r="BT255" s="15"/>
      <c r="BU255" s="15"/>
      <c r="BV255" s="15"/>
      <c r="BW255" s="15"/>
      <c r="BX255" s="15"/>
      <c r="BY255" s="15"/>
      <c r="BZ255" s="15"/>
      <c r="CA255" s="17">
        <v>817</v>
      </c>
      <c r="CB255" s="17">
        <v>363</v>
      </c>
      <c r="CC255" s="17">
        <v>816</v>
      </c>
      <c r="CD255" s="17">
        <v>363</v>
      </c>
      <c r="CE255" s="17">
        <v>813</v>
      </c>
      <c r="CF255" s="17">
        <v>362</v>
      </c>
      <c r="CG255" s="17">
        <v>817</v>
      </c>
      <c r="CH255" s="17">
        <v>363</v>
      </c>
      <c r="CI255" s="17">
        <v>0</v>
      </c>
      <c r="CJ255" s="17">
        <v>0</v>
      </c>
      <c r="CK255" s="17">
        <v>0</v>
      </c>
      <c r="CL255" s="17">
        <v>0</v>
      </c>
      <c r="CM255" s="17">
        <v>0</v>
      </c>
      <c r="CN255" s="17">
        <v>0</v>
      </c>
      <c r="CO255" s="17">
        <v>279</v>
      </c>
      <c r="CP255" s="17">
        <v>172</v>
      </c>
      <c r="CQ255" s="17">
        <v>779</v>
      </c>
      <c r="CR255" s="17">
        <v>337</v>
      </c>
      <c r="CS255" s="17">
        <v>817</v>
      </c>
      <c r="CT255" s="17">
        <v>363</v>
      </c>
      <c r="CU255" s="17">
        <v>791</v>
      </c>
      <c r="CV255" s="17">
        <v>342</v>
      </c>
      <c r="CW255" s="17">
        <v>0</v>
      </c>
      <c r="CX255" s="17">
        <v>0</v>
      </c>
      <c r="CY255" s="17">
        <v>0</v>
      </c>
      <c r="CZ255" s="15" t="str">
        <f t="shared" si="7"/>
        <v>Malick Yalcouyé</v>
      </c>
      <c r="DA255" s="15" t="e">
        <f>VLOOKUP(CZ255,[1]FINAL!$A$1:$AP$1000,MATCH("Element No.",[1]FINAL!$A$1:$AP$1,0),0)</f>
        <v>#N/A</v>
      </c>
      <c r="DB255" s="15"/>
      <c r="DC255" s="15"/>
      <c r="DD255" s="15"/>
      <c r="DE255" s="15"/>
      <c r="DF255" s="15"/>
    </row>
    <row r="256" spans="1:110" ht="53.25" thickBot="1">
      <c r="A256" s="18" t="b">
        <v>1</v>
      </c>
      <c r="B256" s="18" t="b">
        <v>0</v>
      </c>
      <c r="C256" s="17">
        <v>0</v>
      </c>
      <c r="D256" s="17">
        <v>0</v>
      </c>
      <c r="E256" s="17">
        <v>567121</v>
      </c>
      <c r="F256" s="17">
        <v>0</v>
      </c>
      <c r="G256" s="17">
        <v>0</v>
      </c>
      <c r="H256" s="17">
        <v>-1</v>
      </c>
      <c r="I256" s="17">
        <v>1</v>
      </c>
      <c r="J256" s="17">
        <v>0</v>
      </c>
      <c r="K256" s="17">
        <v>3</v>
      </c>
      <c r="L256" s="15">
        <v>0</v>
      </c>
      <c r="M256" s="15">
        <v>0</v>
      </c>
      <c r="N256" s="17">
        <v>0</v>
      </c>
      <c r="O256" s="15" t="s">
        <v>616</v>
      </c>
      <c r="P256" s="15">
        <v>0</v>
      </c>
      <c r="Q256" s="17" t="e">
        <f t="shared" si="6"/>
        <v>#N/A</v>
      </c>
      <c r="R256" s="18" t="b">
        <v>0</v>
      </c>
      <c r="S256" s="15" t="s">
        <v>4694</v>
      </c>
      <c r="T256" s="15" t="s">
        <v>4695</v>
      </c>
      <c r="U256" s="17">
        <v>44</v>
      </c>
      <c r="V256" s="15" t="s">
        <v>2007</v>
      </c>
      <c r="W256" s="15">
        <v>1</v>
      </c>
      <c r="X256" s="18" t="b">
        <v>0</v>
      </c>
      <c r="Y256" s="15" t="s">
        <v>2008</v>
      </c>
      <c r="Z256" s="15">
        <v>0.1</v>
      </c>
      <c r="AA256" s="18" t="b">
        <v>0</v>
      </c>
      <c r="AB256" s="15"/>
      <c r="AC256" s="15" t="s">
        <v>3257</v>
      </c>
      <c r="AD256" s="17">
        <v>6</v>
      </c>
      <c r="AE256" s="17">
        <v>36</v>
      </c>
      <c r="AF256" s="17">
        <v>1</v>
      </c>
      <c r="AG256" s="17">
        <v>11030</v>
      </c>
      <c r="AH256" s="17">
        <v>0</v>
      </c>
      <c r="AI256" s="17">
        <v>15541</v>
      </c>
      <c r="AJ256" s="17">
        <v>0</v>
      </c>
      <c r="AK256" s="15">
        <v>0</v>
      </c>
      <c r="AL256" s="15">
        <v>0.2</v>
      </c>
      <c r="AM256" s="15" t="s">
        <v>2008</v>
      </c>
      <c r="AN256" s="15"/>
      <c r="AO256" s="17">
        <v>241</v>
      </c>
      <c r="AP256" s="68">
        <v>45688</v>
      </c>
      <c r="AQ256" s="68">
        <v>38616</v>
      </c>
      <c r="AR256" s="18" t="b">
        <v>0</v>
      </c>
      <c r="AS256" s="15" t="s">
        <v>2486</v>
      </c>
      <c r="AT256" s="17">
        <v>1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3</v>
      </c>
      <c r="BG256" s="15">
        <v>0</v>
      </c>
      <c r="BH256" s="15">
        <v>0</v>
      </c>
      <c r="BI256" s="15">
        <v>0</v>
      </c>
      <c r="BJ256" s="15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0</v>
      </c>
      <c r="BP256" s="15">
        <v>0</v>
      </c>
      <c r="BQ256" s="15">
        <v>0</v>
      </c>
      <c r="BR256" s="15">
        <v>0</v>
      </c>
      <c r="BS256" s="15">
        <v>0</v>
      </c>
      <c r="BT256" s="15"/>
      <c r="BU256" s="15"/>
      <c r="BV256" s="15"/>
      <c r="BW256" s="15"/>
      <c r="BX256" s="15"/>
      <c r="BY256" s="15"/>
      <c r="BZ256" s="15"/>
      <c r="CA256" s="17">
        <v>692</v>
      </c>
      <c r="CB256" s="17">
        <v>266</v>
      </c>
      <c r="CC256" s="17">
        <v>687</v>
      </c>
      <c r="CD256" s="17">
        <v>268</v>
      </c>
      <c r="CE256" s="17">
        <v>668</v>
      </c>
      <c r="CF256" s="17">
        <v>261</v>
      </c>
      <c r="CG256" s="17">
        <v>694</v>
      </c>
      <c r="CH256" s="17">
        <v>268</v>
      </c>
      <c r="CI256" s="17">
        <v>0</v>
      </c>
      <c r="CJ256" s="17">
        <v>0</v>
      </c>
      <c r="CK256" s="17">
        <v>0</v>
      </c>
      <c r="CL256" s="17">
        <v>0</v>
      </c>
      <c r="CM256" s="17">
        <v>0</v>
      </c>
      <c r="CN256" s="17">
        <v>0</v>
      </c>
      <c r="CO256" s="17">
        <v>572</v>
      </c>
      <c r="CP256" s="17">
        <v>345</v>
      </c>
      <c r="CQ256" s="17">
        <v>613</v>
      </c>
      <c r="CR256" s="17">
        <v>216</v>
      </c>
      <c r="CS256" s="17">
        <v>487</v>
      </c>
      <c r="CT256" s="17">
        <v>215</v>
      </c>
      <c r="CU256" s="17">
        <v>551</v>
      </c>
      <c r="CV256" s="17">
        <v>204</v>
      </c>
      <c r="CW256" s="17">
        <v>0</v>
      </c>
      <c r="CX256" s="17">
        <v>0</v>
      </c>
      <c r="CY256" s="17">
        <v>0</v>
      </c>
      <c r="CZ256" s="15" t="str">
        <f t="shared" si="7"/>
        <v>Joe Knight</v>
      </c>
      <c r="DA256" s="15" t="e">
        <f>VLOOKUP(CZ256,[1]FINAL!$A$1:$AP$1000,MATCH("Element No.",[1]FINAL!$A$1:$AP$1,0),0)</f>
        <v>#N/A</v>
      </c>
      <c r="DB256" s="15"/>
      <c r="DC256" s="15"/>
      <c r="DD256" s="15"/>
      <c r="DE256" s="15"/>
      <c r="DF256" s="15"/>
    </row>
    <row r="257" spans="1:110" ht="66" thickBot="1">
      <c r="A257" s="18" t="b">
        <v>1</v>
      </c>
      <c r="B257" s="18" t="b">
        <v>0</v>
      </c>
      <c r="C257" s="17">
        <v>0</v>
      </c>
      <c r="D257" s="17">
        <v>0</v>
      </c>
      <c r="E257" s="17">
        <v>550141</v>
      </c>
      <c r="F257" s="17">
        <v>0</v>
      </c>
      <c r="G257" s="17">
        <v>0</v>
      </c>
      <c r="H257" s="17">
        <v>0</v>
      </c>
      <c r="I257" s="17">
        <v>0</v>
      </c>
      <c r="J257" s="17">
        <v>0</v>
      </c>
      <c r="K257" s="17">
        <v>3</v>
      </c>
      <c r="L257" s="15">
        <v>0</v>
      </c>
      <c r="M257" s="15">
        <v>0</v>
      </c>
      <c r="N257" s="17">
        <v>0</v>
      </c>
      <c r="O257" s="15" t="s">
        <v>1494</v>
      </c>
      <c r="P257" s="15">
        <v>0</v>
      </c>
      <c r="Q257" s="17" t="e">
        <f t="shared" si="6"/>
        <v>#N/A</v>
      </c>
      <c r="R257" s="18" t="b">
        <v>0</v>
      </c>
      <c r="S257" s="15" t="s">
        <v>4041</v>
      </c>
      <c r="T257" s="15" t="s">
        <v>4042</v>
      </c>
      <c r="U257" s="17">
        <v>45</v>
      </c>
      <c r="V257" s="15" t="s">
        <v>1495</v>
      </c>
      <c r="W257" s="15">
        <v>0</v>
      </c>
      <c r="X257" s="18" t="b">
        <v>0</v>
      </c>
      <c r="Y257" s="15" t="s">
        <v>1496</v>
      </c>
      <c r="Z257" s="15">
        <v>0</v>
      </c>
      <c r="AA257" s="18" t="b">
        <v>0</v>
      </c>
      <c r="AB257" s="15"/>
      <c r="AC257" s="15" t="s">
        <v>3257</v>
      </c>
      <c r="AD257" s="17">
        <v>6</v>
      </c>
      <c r="AE257" s="17">
        <v>36</v>
      </c>
      <c r="AF257" s="17">
        <v>0</v>
      </c>
      <c r="AG257" s="17">
        <v>1435</v>
      </c>
      <c r="AH257" s="17">
        <v>0</v>
      </c>
      <c r="AI257" s="17">
        <v>4630</v>
      </c>
      <c r="AJ257" s="17">
        <v>0</v>
      </c>
      <c r="AK257" s="15">
        <v>0</v>
      </c>
      <c r="AL257" s="15">
        <v>0</v>
      </c>
      <c r="AM257" s="15" t="s">
        <v>1496</v>
      </c>
      <c r="AN257" s="15"/>
      <c r="AO257" s="15"/>
      <c r="AP257" s="15"/>
      <c r="AQ257" s="15"/>
      <c r="AR257" s="18" t="b">
        <v>0</v>
      </c>
      <c r="AS257" s="15" t="s">
        <v>2487</v>
      </c>
      <c r="AT257" s="17">
        <v>0</v>
      </c>
      <c r="AU257" s="17">
        <v>0</v>
      </c>
      <c r="AV257" s="17">
        <v>0</v>
      </c>
      <c r="AW257" s="17">
        <v>0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17">
        <v>0</v>
      </c>
      <c r="BD257" s="17">
        <v>0</v>
      </c>
      <c r="BE257" s="17">
        <v>0</v>
      </c>
      <c r="BF257" s="17">
        <v>0</v>
      </c>
      <c r="BG257" s="15">
        <v>0</v>
      </c>
      <c r="BH257" s="15">
        <v>0</v>
      </c>
      <c r="BI257" s="15">
        <v>0</v>
      </c>
      <c r="BJ257" s="15">
        <v>0</v>
      </c>
      <c r="BK257" s="17">
        <v>0</v>
      </c>
      <c r="BL257" s="17">
        <v>0</v>
      </c>
      <c r="BM257" s="17">
        <v>0</v>
      </c>
      <c r="BN257" s="17">
        <v>0</v>
      </c>
      <c r="BO257" s="17">
        <v>0</v>
      </c>
      <c r="BP257" s="15">
        <v>0</v>
      </c>
      <c r="BQ257" s="15">
        <v>0</v>
      </c>
      <c r="BR257" s="15">
        <v>0</v>
      </c>
      <c r="BS257" s="15">
        <v>0</v>
      </c>
      <c r="BT257" s="15"/>
      <c r="BU257" s="15"/>
      <c r="BV257" s="15"/>
      <c r="BW257" s="15"/>
      <c r="BX257" s="15"/>
      <c r="BY257" s="15"/>
      <c r="BZ257" s="15"/>
      <c r="CA257" s="17">
        <v>732</v>
      </c>
      <c r="CB257" s="17">
        <v>297</v>
      </c>
      <c r="CC257" s="17">
        <v>727</v>
      </c>
      <c r="CD257" s="17">
        <v>298</v>
      </c>
      <c r="CE257" s="17">
        <v>710</v>
      </c>
      <c r="CF257" s="17">
        <v>292</v>
      </c>
      <c r="CG257" s="17">
        <v>733</v>
      </c>
      <c r="CH257" s="17">
        <v>298</v>
      </c>
      <c r="CI257" s="17">
        <v>0</v>
      </c>
      <c r="CJ257" s="17">
        <v>0</v>
      </c>
      <c r="CK257" s="17">
        <v>0</v>
      </c>
      <c r="CL257" s="17">
        <v>0</v>
      </c>
      <c r="CM257" s="17">
        <v>0</v>
      </c>
      <c r="CN257" s="17">
        <v>0</v>
      </c>
      <c r="CO257" s="17">
        <v>463</v>
      </c>
      <c r="CP257" s="17">
        <v>281</v>
      </c>
      <c r="CQ257" s="17">
        <v>660</v>
      </c>
      <c r="CR257" s="17">
        <v>250</v>
      </c>
      <c r="CS257" s="17">
        <v>737</v>
      </c>
      <c r="CT257" s="17">
        <v>301</v>
      </c>
      <c r="CU257" s="17">
        <v>703</v>
      </c>
      <c r="CV257" s="17">
        <v>284</v>
      </c>
      <c r="CW257" s="17">
        <v>0</v>
      </c>
      <c r="CX257" s="17">
        <v>0</v>
      </c>
      <c r="CY257" s="17">
        <v>0</v>
      </c>
      <c r="CZ257" s="15" t="str">
        <f t="shared" si="7"/>
        <v>Adrian Mazilu</v>
      </c>
      <c r="DA257" s="15" t="e">
        <f>VLOOKUP(CZ257,[1]FINAL!$A$1:$AP$1000,MATCH("Element No.",[1]FINAL!$A$1:$AP$1,0),0)</f>
        <v>#N/A</v>
      </c>
      <c r="DB257" s="15"/>
      <c r="DC257" s="15"/>
      <c r="DD257" s="15"/>
      <c r="DE257" s="15"/>
      <c r="DF257" s="15"/>
    </row>
    <row r="258" spans="1:110" ht="91.5" thickBot="1">
      <c r="A258" s="18" t="b">
        <v>1</v>
      </c>
      <c r="B258" s="18" t="b">
        <v>0</v>
      </c>
      <c r="C258" s="17">
        <v>0</v>
      </c>
      <c r="D258" s="17">
        <v>0</v>
      </c>
      <c r="E258" s="17">
        <v>513834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3</v>
      </c>
      <c r="L258" s="15">
        <v>0</v>
      </c>
      <c r="M258" s="15">
        <v>0</v>
      </c>
      <c r="N258" s="17">
        <v>0</v>
      </c>
      <c r="O258" s="15" t="s">
        <v>696</v>
      </c>
      <c r="P258" s="15">
        <v>0</v>
      </c>
      <c r="Q258" s="17" t="e">
        <f t="shared" si="6"/>
        <v>#N/A</v>
      </c>
      <c r="R258" s="18" t="b">
        <v>0</v>
      </c>
      <c r="S258" s="15" t="s">
        <v>3571</v>
      </c>
      <c r="T258" s="15" t="s">
        <v>3572</v>
      </c>
      <c r="U258" s="17">
        <v>45</v>
      </c>
      <c r="V258" s="15" t="s">
        <v>1628</v>
      </c>
      <c r="W258" s="15">
        <v>0</v>
      </c>
      <c r="X258" s="18" t="b">
        <v>0</v>
      </c>
      <c r="Y258" s="15" t="s">
        <v>1629</v>
      </c>
      <c r="Z258" s="15">
        <v>0</v>
      </c>
      <c r="AA258" s="18" t="b">
        <v>0</v>
      </c>
      <c r="AB258" s="15"/>
      <c r="AC258" s="15" t="s">
        <v>3257</v>
      </c>
      <c r="AD258" s="17">
        <v>6</v>
      </c>
      <c r="AE258" s="17">
        <v>36</v>
      </c>
      <c r="AF258" s="17">
        <v>0</v>
      </c>
      <c r="AG258" s="17">
        <v>490</v>
      </c>
      <c r="AH258" s="17">
        <v>0</v>
      </c>
      <c r="AI258" s="17">
        <v>5133</v>
      </c>
      <c r="AJ258" s="17">
        <v>0</v>
      </c>
      <c r="AK258" s="15">
        <v>0</v>
      </c>
      <c r="AL258" s="15">
        <v>0</v>
      </c>
      <c r="AM258" s="15" t="s">
        <v>1629</v>
      </c>
      <c r="AN258" s="15"/>
      <c r="AO258" s="17">
        <v>104</v>
      </c>
      <c r="AP258" s="68">
        <v>44431</v>
      </c>
      <c r="AQ258" s="68">
        <v>37909</v>
      </c>
      <c r="AR258" s="18" t="b">
        <v>0</v>
      </c>
      <c r="AS258" s="15" t="s">
        <v>2488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5">
        <v>0</v>
      </c>
      <c r="BH258" s="15">
        <v>0</v>
      </c>
      <c r="BI258" s="15">
        <v>0</v>
      </c>
      <c r="BJ258" s="15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0</v>
      </c>
      <c r="BP258" s="15">
        <v>0</v>
      </c>
      <c r="BQ258" s="15">
        <v>0</v>
      </c>
      <c r="BR258" s="15">
        <v>0</v>
      </c>
      <c r="BS258" s="15">
        <v>0</v>
      </c>
      <c r="BT258" s="15"/>
      <c r="BU258" s="15"/>
      <c r="BV258" s="15"/>
      <c r="BW258" s="15"/>
      <c r="BX258" s="15"/>
      <c r="BY258" s="15"/>
      <c r="BZ258" s="15"/>
      <c r="CA258" s="17">
        <v>723</v>
      </c>
      <c r="CB258" s="17">
        <v>288</v>
      </c>
      <c r="CC258" s="17">
        <v>718</v>
      </c>
      <c r="CD258" s="17">
        <v>289</v>
      </c>
      <c r="CE258" s="17">
        <v>701</v>
      </c>
      <c r="CF258" s="17">
        <v>283</v>
      </c>
      <c r="CG258" s="17">
        <v>724</v>
      </c>
      <c r="CH258" s="17">
        <v>289</v>
      </c>
      <c r="CI258" s="17">
        <v>0</v>
      </c>
      <c r="CJ258" s="17">
        <v>0</v>
      </c>
      <c r="CK258" s="17">
        <v>0</v>
      </c>
      <c r="CL258" s="17">
        <v>0</v>
      </c>
      <c r="CM258" s="17">
        <v>0</v>
      </c>
      <c r="CN258" s="17">
        <v>0</v>
      </c>
      <c r="CO258" s="17">
        <v>453</v>
      </c>
      <c r="CP258" s="17">
        <v>271</v>
      </c>
      <c r="CQ258" s="17">
        <v>651</v>
      </c>
      <c r="CR258" s="17">
        <v>241</v>
      </c>
      <c r="CS258" s="17">
        <v>728</v>
      </c>
      <c r="CT258" s="17">
        <v>292</v>
      </c>
      <c r="CU258" s="17">
        <v>716</v>
      </c>
      <c r="CV258" s="17">
        <v>294</v>
      </c>
      <c r="CW258" s="17">
        <v>0</v>
      </c>
      <c r="CX258" s="17">
        <v>0</v>
      </c>
      <c r="CY258" s="17">
        <v>0</v>
      </c>
      <c r="CZ258" s="15" t="str">
        <f t="shared" si="7"/>
        <v>Andrew Moran</v>
      </c>
      <c r="DA258" s="15" t="e">
        <f>VLOOKUP(CZ258,[1]FINAL!$A$1:$AP$1000,MATCH("Element No.",[1]FINAL!$A$1:$AP$1,0),0)</f>
        <v>#N/A</v>
      </c>
      <c r="DB258" s="15"/>
      <c r="DC258" s="15"/>
      <c r="DD258" s="15"/>
      <c r="DE258" s="15"/>
      <c r="DF258" s="15"/>
    </row>
    <row r="259" spans="1:110" ht="40.5" thickBot="1">
      <c r="A259" s="18" t="b">
        <v>1</v>
      </c>
      <c r="B259" s="18" t="b">
        <v>0</v>
      </c>
      <c r="C259" s="17">
        <v>100</v>
      </c>
      <c r="D259" s="17">
        <v>100</v>
      </c>
      <c r="E259" s="17">
        <v>50175</v>
      </c>
      <c r="F259" s="17">
        <v>0</v>
      </c>
      <c r="G259" s="17">
        <v>0</v>
      </c>
      <c r="H259" s="17">
        <v>-2</v>
      </c>
      <c r="I259" s="17">
        <v>2</v>
      </c>
      <c r="J259" s="17">
        <v>3</v>
      </c>
      <c r="K259" s="17">
        <v>4</v>
      </c>
      <c r="L259" s="15">
        <v>3</v>
      </c>
      <c r="M259" s="15">
        <v>2.5</v>
      </c>
      <c r="N259" s="17">
        <v>1</v>
      </c>
      <c r="O259" s="15" t="s">
        <v>660</v>
      </c>
      <c r="P259" s="15">
        <v>2.5</v>
      </c>
      <c r="Q259" s="17">
        <f t="shared" ref="Q259:Q322" si="8">DA259</f>
        <v>136</v>
      </c>
      <c r="R259" s="18" t="b">
        <v>0</v>
      </c>
      <c r="S259" s="15"/>
      <c r="T259" s="15" t="s">
        <v>4238</v>
      </c>
      <c r="U259" s="17">
        <v>63</v>
      </c>
      <c r="V259" s="15" t="s">
        <v>661</v>
      </c>
      <c r="W259" s="15">
        <v>3.4</v>
      </c>
      <c r="X259" s="18" t="b">
        <v>0</v>
      </c>
      <c r="Y259" s="15" t="s">
        <v>312</v>
      </c>
      <c r="Z259" s="15">
        <v>8.4</v>
      </c>
      <c r="AA259" s="18" t="b">
        <v>0</v>
      </c>
      <c r="AB259" s="15"/>
      <c r="AC259" s="15" t="s">
        <v>519</v>
      </c>
      <c r="AD259" s="17">
        <v>6</v>
      </c>
      <c r="AE259" s="17">
        <v>36</v>
      </c>
      <c r="AF259" s="17">
        <v>126</v>
      </c>
      <c r="AG259" s="17">
        <v>3324662</v>
      </c>
      <c r="AH259" s="17">
        <v>0</v>
      </c>
      <c r="AI259" s="17">
        <v>2837619</v>
      </c>
      <c r="AJ259" s="17">
        <v>0</v>
      </c>
      <c r="AK259" s="15">
        <v>0.4</v>
      </c>
      <c r="AL259" s="15">
        <v>20</v>
      </c>
      <c r="AM259" s="15" t="s">
        <v>312</v>
      </c>
      <c r="AN259" s="15"/>
      <c r="AO259" s="17">
        <v>241</v>
      </c>
      <c r="AP259" s="68">
        <v>44122</v>
      </c>
      <c r="AQ259" s="68">
        <v>33203</v>
      </c>
      <c r="AR259" s="18" t="b">
        <v>0</v>
      </c>
      <c r="AS259" s="15" t="s">
        <v>2489</v>
      </c>
      <c r="AT259" s="17">
        <v>2249</v>
      </c>
      <c r="AU259" s="17">
        <v>13</v>
      </c>
      <c r="AV259" s="17">
        <v>1</v>
      </c>
      <c r="AW259" s="17">
        <v>10</v>
      </c>
      <c r="AX259" s="17">
        <v>28</v>
      </c>
      <c r="AY259" s="17">
        <v>0</v>
      </c>
      <c r="AZ259" s="17">
        <v>0</v>
      </c>
      <c r="BA259" s="17">
        <v>2</v>
      </c>
      <c r="BB259" s="17">
        <v>5</v>
      </c>
      <c r="BC259" s="17">
        <v>0</v>
      </c>
      <c r="BD259" s="17">
        <v>0</v>
      </c>
      <c r="BE259" s="17">
        <v>18</v>
      </c>
      <c r="BF259" s="17">
        <v>511</v>
      </c>
      <c r="BG259" s="15">
        <v>578.79999999999995</v>
      </c>
      <c r="BH259" s="15">
        <v>309.7</v>
      </c>
      <c r="BI259" s="15">
        <v>803</v>
      </c>
      <c r="BJ259" s="15">
        <v>168.2</v>
      </c>
      <c r="BK259" s="17">
        <v>39</v>
      </c>
      <c r="BL259" s="17">
        <v>49</v>
      </c>
      <c r="BM259" s="17">
        <v>24</v>
      </c>
      <c r="BN259" s="17">
        <v>112</v>
      </c>
      <c r="BO259" s="17">
        <v>26</v>
      </c>
      <c r="BP259" s="15">
        <v>12.36</v>
      </c>
      <c r="BQ259" s="15">
        <v>1.4</v>
      </c>
      <c r="BR259" s="15">
        <v>13.76</v>
      </c>
      <c r="BS259" s="15">
        <v>31.68</v>
      </c>
      <c r="BT259" s="15"/>
      <c r="BU259" s="15"/>
      <c r="BV259" s="17">
        <v>4</v>
      </c>
      <c r="BW259" s="15"/>
      <c r="BX259" s="17">
        <v>2</v>
      </c>
      <c r="BY259" s="15"/>
      <c r="BZ259" s="15"/>
      <c r="CA259" s="17">
        <v>93</v>
      </c>
      <c r="CB259" s="17">
        <v>8</v>
      </c>
      <c r="CC259" s="17">
        <v>139</v>
      </c>
      <c r="CD259" s="17">
        <v>11</v>
      </c>
      <c r="CE259" s="17">
        <v>17</v>
      </c>
      <c r="CF259" s="17">
        <v>9</v>
      </c>
      <c r="CG259" s="17">
        <v>39</v>
      </c>
      <c r="CH259" s="17">
        <v>7</v>
      </c>
      <c r="CI259" s="17">
        <v>0.49</v>
      </c>
      <c r="CJ259" s="17">
        <v>0</v>
      </c>
      <c r="CK259" s="17">
        <v>0.06</v>
      </c>
      <c r="CL259" s="17">
        <v>0.55000000000000004</v>
      </c>
      <c r="CM259" s="17">
        <v>1.27</v>
      </c>
      <c r="CN259" s="17">
        <v>1.1200000000000001</v>
      </c>
      <c r="CO259" s="17">
        <v>63</v>
      </c>
      <c r="CP259" s="17">
        <v>22</v>
      </c>
      <c r="CQ259" s="17">
        <v>155</v>
      </c>
      <c r="CR259" s="17">
        <v>24</v>
      </c>
      <c r="CS259" s="17">
        <v>140</v>
      </c>
      <c r="CT259" s="17">
        <v>15</v>
      </c>
      <c r="CU259" s="17">
        <v>52</v>
      </c>
      <c r="CV259" s="17">
        <v>10</v>
      </c>
      <c r="CW259" s="17">
        <v>1.04</v>
      </c>
      <c r="CX259" s="17">
        <v>0.4</v>
      </c>
      <c r="CY259" s="17">
        <v>4.4800000000000004</v>
      </c>
      <c r="CZ259" s="15" t="str">
        <f t="shared" ref="CZ259:CZ322" si="9">O259&amp;" "&amp;Y259</f>
        <v>Danny Welbeck</v>
      </c>
      <c r="DA259" s="15">
        <f>VLOOKUP(CZ259,[1]FINAL!$A$1:$AP$1000,MATCH("Element No.",[1]FINAL!$A$1:$AP$1,0),0)</f>
        <v>136</v>
      </c>
      <c r="DB259" s="15"/>
      <c r="DC259" s="15"/>
      <c r="DD259" s="15"/>
      <c r="DE259" s="15"/>
      <c r="DF259" s="15"/>
    </row>
    <row r="260" spans="1:110" ht="66" thickBot="1">
      <c r="A260" s="18" t="b">
        <v>1</v>
      </c>
      <c r="B260" s="18" t="b">
        <v>0</v>
      </c>
      <c r="C260" s="17">
        <v>0</v>
      </c>
      <c r="D260" s="17">
        <v>0</v>
      </c>
      <c r="E260" s="17">
        <v>487117</v>
      </c>
      <c r="F260" s="17">
        <v>0</v>
      </c>
      <c r="G260" s="17">
        <v>0</v>
      </c>
      <c r="H260" s="17">
        <v>0</v>
      </c>
      <c r="I260" s="17">
        <v>0</v>
      </c>
      <c r="J260" s="17">
        <v>0</v>
      </c>
      <c r="K260" s="17">
        <v>4</v>
      </c>
      <c r="L260" s="15">
        <v>0</v>
      </c>
      <c r="M260" s="15">
        <v>0</v>
      </c>
      <c r="N260" s="17">
        <v>0</v>
      </c>
      <c r="O260" s="15" t="s">
        <v>694</v>
      </c>
      <c r="P260" s="15">
        <v>0</v>
      </c>
      <c r="Q260" s="17">
        <f t="shared" si="8"/>
        <v>139</v>
      </c>
      <c r="R260" s="18" t="b">
        <v>0</v>
      </c>
      <c r="S260" s="15" t="s">
        <v>3292</v>
      </c>
      <c r="T260" s="15" t="s">
        <v>3293</v>
      </c>
      <c r="U260" s="17">
        <v>55</v>
      </c>
      <c r="V260" s="15" t="s">
        <v>695</v>
      </c>
      <c r="W260" s="15">
        <v>0</v>
      </c>
      <c r="X260" s="18" t="b">
        <v>0</v>
      </c>
      <c r="Y260" s="15" t="s">
        <v>402</v>
      </c>
      <c r="Z260" s="15">
        <v>0</v>
      </c>
      <c r="AA260" s="18" t="b">
        <v>0</v>
      </c>
      <c r="AB260" s="15"/>
      <c r="AC260" s="15" t="s">
        <v>3257</v>
      </c>
      <c r="AD260" s="17">
        <v>6</v>
      </c>
      <c r="AE260" s="17">
        <v>36</v>
      </c>
      <c r="AF260" s="17">
        <v>0</v>
      </c>
      <c r="AG260" s="17">
        <v>0</v>
      </c>
      <c r="AH260" s="17">
        <v>0</v>
      </c>
      <c r="AI260" s="17">
        <v>1562</v>
      </c>
      <c r="AJ260" s="17">
        <v>0</v>
      </c>
      <c r="AK260" s="15">
        <v>0</v>
      </c>
      <c r="AL260" s="15">
        <v>0</v>
      </c>
      <c r="AM260" s="15" t="s">
        <v>402</v>
      </c>
      <c r="AN260" s="15"/>
      <c r="AO260" s="17">
        <v>104</v>
      </c>
      <c r="AP260" s="68">
        <v>44431</v>
      </c>
      <c r="AQ260" s="68">
        <v>38279</v>
      </c>
      <c r="AR260" s="18" t="b">
        <v>0</v>
      </c>
      <c r="AS260" s="15" t="s">
        <v>2490</v>
      </c>
      <c r="AT260" s="17">
        <v>0</v>
      </c>
      <c r="AU260" s="17">
        <v>0</v>
      </c>
      <c r="AV260" s="17">
        <v>0</v>
      </c>
      <c r="AW260" s="17">
        <v>0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0</v>
      </c>
      <c r="BG260" s="15">
        <v>0</v>
      </c>
      <c r="BH260" s="15">
        <v>0</v>
      </c>
      <c r="BI260" s="15">
        <v>0</v>
      </c>
      <c r="BJ260" s="15">
        <v>0</v>
      </c>
      <c r="BK260" s="17">
        <v>0</v>
      </c>
      <c r="BL260" s="17">
        <v>0</v>
      </c>
      <c r="BM260" s="17">
        <v>0</v>
      </c>
      <c r="BN260" s="17">
        <v>0</v>
      </c>
      <c r="BO260" s="17">
        <v>0</v>
      </c>
      <c r="BP260" s="15">
        <v>0</v>
      </c>
      <c r="BQ260" s="15">
        <v>0</v>
      </c>
      <c r="BR260" s="15">
        <v>0</v>
      </c>
      <c r="BS260" s="15">
        <v>0</v>
      </c>
      <c r="BT260" s="15"/>
      <c r="BU260" s="15"/>
      <c r="BV260" s="15"/>
      <c r="BW260" s="15"/>
      <c r="BX260" s="15"/>
      <c r="BY260" s="15"/>
      <c r="BZ260" s="15"/>
      <c r="CA260" s="17">
        <v>831</v>
      </c>
      <c r="CB260" s="17">
        <v>92</v>
      </c>
      <c r="CC260" s="17">
        <v>831</v>
      </c>
      <c r="CD260" s="17">
        <v>92</v>
      </c>
      <c r="CE260" s="17">
        <v>830</v>
      </c>
      <c r="CF260" s="17">
        <v>92</v>
      </c>
      <c r="CG260" s="17">
        <v>831</v>
      </c>
      <c r="CH260" s="17">
        <v>92</v>
      </c>
      <c r="CI260" s="17">
        <v>0</v>
      </c>
      <c r="CJ260" s="17">
        <v>0</v>
      </c>
      <c r="CK260" s="17">
        <v>0</v>
      </c>
      <c r="CL260" s="17">
        <v>0</v>
      </c>
      <c r="CM260" s="17">
        <v>0</v>
      </c>
      <c r="CN260" s="17">
        <v>0</v>
      </c>
      <c r="CO260" s="17">
        <v>145</v>
      </c>
      <c r="CP260" s="17">
        <v>36</v>
      </c>
      <c r="CQ260" s="17">
        <v>815</v>
      </c>
      <c r="CR260" s="17">
        <v>87</v>
      </c>
      <c r="CS260" s="17">
        <v>831</v>
      </c>
      <c r="CT260" s="17">
        <v>92</v>
      </c>
      <c r="CU260" s="17">
        <v>763</v>
      </c>
      <c r="CV260" s="17">
        <v>92</v>
      </c>
      <c r="CW260" s="17">
        <v>0</v>
      </c>
      <c r="CX260" s="17">
        <v>0</v>
      </c>
      <c r="CY260" s="17">
        <v>0</v>
      </c>
      <c r="CZ260" s="15" t="str">
        <f t="shared" si="9"/>
        <v>Evan Ferguson</v>
      </c>
      <c r="DA260" s="15">
        <f>VLOOKUP(CZ260,[1]FINAL!$A$1:$AP$1000,MATCH("Element No.",[1]FINAL!$A$1:$AP$1,0),0)</f>
        <v>139</v>
      </c>
      <c r="DB260" s="15"/>
      <c r="DC260" s="15"/>
      <c r="DD260" s="15"/>
      <c r="DE260" s="15"/>
      <c r="DF260" s="15"/>
    </row>
    <row r="261" spans="1:110" ht="53.25" thickBot="1">
      <c r="A261" s="18" t="b">
        <v>1</v>
      </c>
      <c r="B261" s="18" t="b">
        <v>0</v>
      </c>
      <c r="C261" s="17">
        <v>0</v>
      </c>
      <c r="D261" s="17">
        <v>0</v>
      </c>
      <c r="E261" s="17">
        <v>608181</v>
      </c>
      <c r="F261" s="17">
        <v>0</v>
      </c>
      <c r="G261" s="17">
        <v>0</v>
      </c>
      <c r="H261" s="17">
        <v>-3</v>
      </c>
      <c r="I261" s="17">
        <v>3</v>
      </c>
      <c r="J261" s="17">
        <v>0</v>
      </c>
      <c r="K261" s="17">
        <v>4</v>
      </c>
      <c r="L261" s="15">
        <v>0</v>
      </c>
      <c r="M261" s="15">
        <v>0</v>
      </c>
      <c r="N261" s="17">
        <v>0</v>
      </c>
      <c r="O261" s="15" t="s">
        <v>2491</v>
      </c>
      <c r="P261" s="15">
        <v>0</v>
      </c>
      <c r="Q261" s="17">
        <f t="shared" si="8"/>
        <v>137</v>
      </c>
      <c r="R261" s="18" t="b">
        <v>0</v>
      </c>
      <c r="S261" s="15" t="s">
        <v>4078</v>
      </c>
      <c r="T261" s="15" t="s">
        <v>4184</v>
      </c>
      <c r="U261" s="17">
        <v>52</v>
      </c>
      <c r="V261" s="15" t="s">
        <v>2492</v>
      </c>
      <c r="W261" s="15">
        <v>1.8</v>
      </c>
      <c r="X261" s="18" t="b">
        <v>0</v>
      </c>
      <c r="Y261" s="15" t="s">
        <v>2493</v>
      </c>
      <c r="Z261" s="15">
        <v>0.1</v>
      </c>
      <c r="AA261" s="18" t="b">
        <v>0</v>
      </c>
      <c r="AB261" s="15"/>
      <c r="AC261" s="15" t="s">
        <v>543</v>
      </c>
      <c r="AD261" s="17">
        <v>6</v>
      </c>
      <c r="AE261" s="17">
        <v>36</v>
      </c>
      <c r="AF261" s="17">
        <v>16</v>
      </c>
      <c r="AG261" s="17">
        <v>13803</v>
      </c>
      <c r="AH261" s="17">
        <v>0</v>
      </c>
      <c r="AI261" s="17">
        <v>23710</v>
      </c>
      <c r="AJ261" s="17">
        <v>0</v>
      </c>
      <c r="AK261" s="15">
        <v>0</v>
      </c>
      <c r="AL261" s="15">
        <v>3.1</v>
      </c>
      <c r="AM261" s="15" t="s">
        <v>2493</v>
      </c>
      <c r="AN261" s="15"/>
      <c r="AO261" s="17">
        <v>83</v>
      </c>
      <c r="AP261" s="68">
        <v>45691</v>
      </c>
      <c r="AQ261" s="68">
        <v>38723</v>
      </c>
      <c r="AR261" s="18" t="b">
        <v>0</v>
      </c>
      <c r="AS261" s="15" t="s">
        <v>2494</v>
      </c>
      <c r="AT261" s="17">
        <v>132</v>
      </c>
      <c r="AU261" s="17">
        <v>1</v>
      </c>
      <c r="AV261" s="17">
        <v>1</v>
      </c>
      <c r="AW261" s="17">
        <v>0</v>
      </c>
      <c r="AX261" s="17">
        <v>2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55</v>
      </c>
      <c r="BG261" s="15">
        <v>66.599999999999994</v>
      </c>
      <c r="BH261" s="15">
        <v>65.7</v>
      </c>
      <c r="BI261" s="15">
        <v>44</v>
      </c>
      <c r="BJ261" s="15">
        <v>17.7</v>
      </c>
      <c r="BK261" s="17">
        <v>2</v>
      </c>
      <c r="BL261" s="17">
        <v>10</v>
      </c>
      <c r="BM261" s="17">
        <v>3</v>
      </c>
      <c r="BN261" s="17">
        <v>15</v>
      </c>
      <c r="BO261" s="17">
        <v>1</v>
      </c>
      <c r="BP261" s="15">
        <v>0.44</v>
      </c>
      <c r="BQ261" s="15">
        <v>0.11</v>
      </c>
      <c r="BR261" s="15">
        <v>0.55000000000000004</v>
      </c>
      <c r="BS261" s="15">
        <v>2.59</v>
      </c>
      <c r="BT261" s="15"/>
      <c r="BU261" s="15"/>
      <c r="BV261" s="15"/>
      <c r="BW261" s="15"/>
      <c r="BX261" s="15"/>
      <c r="BY261" s="15"/>
      <c r="BZ261" s="15"/>
      <c r="CA261" s="17">
        <v>418</v>
      </c>
      <c r="CB261" s="17">
        <v>49</v>
      </c>
      <c r="CC261" s="17">
        <v>345</v>
      </c>
      <c r="CD261" s="17">
        <v>44</v>
      </c>
      <c r="CE261" s="17">
        <v>354</v>
      </c>
      <c r="CF261" s="17">
        <v>55</v>
      </c>
      <c r="CG261" s="17">
        <v>402</v>
      </c>
      <c r="CH261" s="17">
        <v>51</v>
      </c>
      <c r="CI261" s="17">
        <v>0.3</v>
      </c>
      <c r="CJ261" s="17">
        <v>0</v>
      </c>
      <c r="CK261" s="17">
        <v>0.08</v>
      </c>
      <c r="CL261" s="17">
        <v>0.38</v>
      </c>
      <c r="CM261" s="17">
        <v>1.77</v>
      </c>
      <c r="CN261" s="17">
        <v>1.36</v>
      </c>
      <c r="CO261" s="17">
        <v>220</v>
      </c>
      <c r="CP261" s="17">
        <v>48</v>
      </c>
      <c r="CQ261" s="17">
        <v>789</v>
      </c>
      <c r="CR261" s="17">
        <v>85</v>
      </c>
      <c r="CS261" s="17">
        <v>387</v>
      </c>
      <c r="CT261" s="17">
        <v>43</v>
      </c>
      <c r="CU261" s="17">
        <v>538</v>
      </c>
      <c r="CV261" s="17">
        <v>74</v>
      </c>
      <c r="CW261" s="17">
        <v>0.68</v>
      </c>
      <c r="CX261" s="17">
        <v>0</v>
      </c>
      <c r="CY261" s="17">
        <v>10.23</v>
      </c>
      <c r="CZ261" s="15" t="str">
        <f t="shared" si="9"/>
        <v>Stefanos Tzimas</v>
      </c>
      <c r="DA261" s="15">
        <f>VLOOKUP(CZ261,[1]FINAL!$A$1:$AP$1000,MATCH("Element No.",[1]FINAL!$A$1:$AP$1,0),0)</f>
        <v>137</v>
      </c>
      <c r="DB261" s="15"/>
      <c r="DC261" s="15"/>
      <c r="DD261" s="15"/>
      <c r="DE261" s="15"/>
      <c r="DF261" s="15"/>
    </row>
    <row r="262" spans="1:110" ht="40.5" thickBot="1">
      <c r="A262" s="18" t="b">
        <v>1</v>
      </c>
      <c r="B262" s="18" t="b">
        <v>0</v>
      </c>
      <c r="C262" s="15"/>
      <c r="D262" s="15"/>
      <c r="E262" s="17">
        <v>647850</v>
      </c>
      <c r="F262" s="17">
        <v>0</v>
      </c>
      <c r="G262" s="17">
        <v>0</v>
      </c>
      <c r="H262" s="17">
        <v>-2</v>
      </c>
      <c r="I262" s="17">
        <v>2</v>
      </c>
      <c r="J262" s="17">
        <v>0</v>
      </c>
      <c r="K262" s="17">
        <v>4</v>
      </c>
      <c r="L262" s="15">
        <v>1</v>
      </c>
      <c r="M262" s="15">
        <v>1</v>
      </c>
      <c r="N262" s="17">
        <v>1</v>
      </c>
      <c r="O262" s="15" t="s">
        <v>2495</v>
      </c>
      <c r="P262" s="15">
        <v>1</v>
      </c>
      <c r="Q262" s="17">
        <f t="shared" si="8"/>
        <v>138</v>
      </c>
      <c r="R262" s="18" t="b">
        <v>0</v>
      </c>
      <c r="S262" s="15"/>
      <c r="T262" s="15"/>
      <c r="U262" s="17">
        <v>48</v>
      </c>
      <c r="V262" s="15" t="s">
        <v>2496</v>
      </c>
      <c r="W262" s="15">
        <v>1.7</v>
      </c>
      <c r="X262" s="18" t="b">
        <v>0</v>
      </c>
      <c r="Y262" s="15" t="s">
        <v>2497</v>
      </c>
      <c r="Z262" s="15">
        <v>0.3</v>
      </c>
      <c r="AA262" s="18" t="b">
        <v>0</v>
      </c>
      <c r="AB262" s="15"/>
      <c r="AC262" s="15" t="s">
        <v>519</v>
      </c>
      <c r="AD262" s="17">
        <v>6</v>
      </c>
      <c r="AE262" s="17">
        <v>36</v>
      </c>
      <c r="AF262" s="17">
        <v>35</v>
      </c>
      <c r="AG262" s="17">
        <v>58706</v>
      </c>
      <c r="AH262" s="17">
        <v>0</v>
      </c>
      <c r="AI262" s="17">
        <v>81260</v>
      </c>
      <c r="AJ262" s="17">
        <v>0</v>
      </c>
      <c r="AK262" s="15">
        <v>0.2</v>
      </c>
      <c r="AL262" s="15">
        <v>7.3</v>
      </c>
      <c r="AM262" s="15" t="s">
        <v>2497</v>
      </c>
      <c r="AN262" s="15"/>
      <c r="AO262" s="17">
        <v>83</v>
      </c>
      <c r="AP262" s="68">
        <v>45839</v>
      </c>
      <c r="AQ262" s="68">
        <v>39232</v>
      </c>
      <c r="AR262" s="18" t="b">
        <v>0</v>
      </c>
      <c r="AS262" s="15" t="s">
        <v>2498</v>
      </c>
      <c r="AT262" s="17">
        <v>351</v>
      </c>
      <c r="AU262" s="17">
        <v>2</v>
      </c>
      <c r="AV262" s="17">
        <v>1</v>
      </c>
      <c r="AW262" s="17">
        <v>1</v>
      </c>
      <c r="AX262" s="17">
        <v>9</v>
      </c>
      <c r="AY262" s="17">
        <v>0</v>
      </c>
      <c r="AZ262" s="17">
        <v>0</v>
      </c>
      <c r="BA262" s="17">
        <v>0</v>
      </c>
      <c r="BB262" s="17">
        <v>2</v>
      </c>
      <c r="BC262" s="17">
        <v>0</v>
      </c>
      <c r="BD262" s="17">
        <v>0</v>
      </c>
      <c r="BE262" s="17">
        <v>3</v>
      </c>
      <c r="BF262" s="17">
        <v>140</v>
      </c>
      <c r="BG262" s="15">
        <v>143.6</v>
      </c>
      <c r="BH262" s="15">
        <v>126.5</v>
      </c>
      <c r="BI262" s="15">
        <v>255</v>
      </c>
      <c r="BJ262" s="15">
        <v>52.4</v>
      </c>
      <c r="BK262" s="17">
        <v>5</v>
      </c>
      <c r="BL262" s="17">
        <v>25</v>
      </c>
      <c r="BM262" s="17">
        <v>11</v>
      </c>
      <c r="BN262" s="17">
        <v>41</v>
      </c>
      <c r="BO262" s="17">
        <v>2</v>
      </c>
      <c r="BP262" s="15">
        <v>2.12</v>
      </c>
      <c r="BQ262" s="15">
        <v>0.54</v>
      </c>
      <c r="BR262" s="15">
        <v>2.66</v>
      </c>
      <c r="BS262" s="15">
        <v>6.04</v>
      </c>
      <c r="BT262" s="15"/>
      <c r="BU262" s="15"/>
      <c r="BV262" s="15"/>
      <c r="BW262" s="15"/>
      <c r="BX262" s="15"/>
      <c r="BY262" s="15"/>
      <c r="BZ262" s="15"/>
      <c r="CA262" s="17">
        <v>353</v>
      </c>
      <c r="CB262" s="17">
        <v>38</v>
      </c>
      <c r="CC262" s="17">
        <v>276</v>
      </c>
      <c r="CD262" s="17">
        <v>32</v>
      </c>
      <c r="CE262" s="17">
        <v>138</v>
      </c>
      <c r="CF262" s="17">
        <v>37</v>
      </c>
      <c r="CG262" s="17">
        <v>294</v>
      </c>
      <c r="CH262" s="17">
        <v>34</v>
      </c>
      <c r="CI262" s="17">
        <v>0.54</v>
      </c>
      <c r="CJ262" s="17">
        <v>0</v>
      </c>
      <c r="CK262" s="17">
        <v>0.14000000000000001</v>
      </c>
      <c r="CL262" s="17">
        <v>0.68</v>
      </c>
      <c r="CM262" s="17">
        <v>1.55</v>
      </c>
      <c r="CN262" s="17">
        <v>2.31</v>
      </c>
      <c r="CO262" s="17">
        <v>376</v>
      </c>
      <c r="CP262" s="17">
        <v>64</v>
      </c>
      <c r="CQ262" s="17">
        <v>282</v>
      </c>
      <c r="CR262" s="17">
        <v>38</v>
      </c>
      <c r="CS262" s="17">
        <v>403</v>
      </c>
      <c r="CT262" s="17">
        <v>45</v>
      </c>
      <c r="CU262" s="17">
        <v>309</v>
      </c>
      <c r="CV262" s="17">
        <v>50</v>
      </c>
      <c r="CW262" s="17">
        <v>0.51</v>
      </c>
      <c r="CX262" s="17">
        <v>0.26</v>
      </c>
      <c r="CY262" s="17">
        <v>10.51</v>
      </c>
      <c r="CZ262" s="15" t="str">
        <f t="shared" si="9"/>
        <v>Charalampos Kostoulas</v>
      </c>
      <c r="DA262" s="15">
        <f>VLOOKUP(CZ262,[1]FINAL!$A$1:$AP$1000,MATCH("Element No.",[1]FINAL!$A$1:$AP$1,0),0)</f>
        <v>138</v>
      </c>
      <c r="DB262" s="15"/>
      <c r="DC262" s="15"/>
      <c r="DD262" s="15"/>
      <c r="DE262" s="15"/>
      <c r="DF262" s="15"/>
    </row>
    <row r="263" spans="1:110" ht="27.75" thickBot="1">
      <c r="A263" s="18" t="b">
        <v>1</v>
      </c>
      <c r="B263" s="18" t="b">
        <v>0</v>
      </c>
      <c r="C263" s="15"/>
      <c r="D263" s="15"/>
      <c r="E263" s="17">
        <v>556637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3</v>
      </c>
      <c r="L263" s="15">
        <v>0</v>
      </c>
      <c r="M263" s="15">
        <v>0</v>
      </c>
      <c r="N263" s="17">
        <v>0</v>
      </c>
      <c r="O263" s="15" t="s">
        <v>4080</v>
      </c>
      <c r="P263" s="15">
        <v>0</v>
      </c>
      <c r="Q263" s="17">
        <f t="shared" si="8"/>
        <v>134</v>
      </c>
      <c r="R263" s="18" t="b">
        <v>0</v>
      </c>
      <c r="S263" s="15"/>
      <c r="T263" s="15"/>
      <c r="U263" s="17">
        <v>45</v>
      </c>
      <c r="V263" s="15" t="s">
        <v>4081</v>
      </c>
      <c r="W263" s="15">
        <v>1</v>
      </c>
      <c r="X263" s="18" t="b">
        <v>0</v>
      </c>
      <c r="Y263" s="15" t="s">
        <v>4082</v>
      </c>
      <c r="Z263" s="15">
        <v>0</v>
      </c>
      <c r="AA263" s="18" t="b">
        <v>0</v>
      </c>
      <c r="AB263" s="15"/>
      <c r="AC263" s="15" t="s">
        <v>519</v>
      </c>
      <c r="AD263" s="17">
        <v>6</v>
      </c>
      <c r="AE263" s="17">
        <v>36</v>
      </c>
      <c r="AF263" s="17">
        <v>1</v>
      </c>
      <c r="AG263" s="17">
        <v>3357</v>
      </c>
      <c r="AH263" s="17">
        <v>0</v>
      </c>
      <c r="AI263" s="17">
        <v>2509</v>
      </c>
      <c r="AJ263" s="17">
        <v>0</v>
      </c>
      <c r="AK263" s="15">
        <v>0</v>
      </c>
      <c r="AL263" s="15">
        <v>0.2</v>
      </c>
      <c r="AM263" s="15" t="s">
        <v>4082</v>
      </c>
      <c r="AN263" s="15"/>
      <c r="AO263" s="17">
        <v>241</v>
      </c>
      <c r="AP263" s="68">
        <v>45947</v>
      </c>
      <c r="AQ263" s="68">
        <v>39244</v>
      </c>
      <c r="AR263" s="18" t="b">
        <v>0</v>
      </c>
      <c r="AS263" s="15" t="s">
        <v>4083</v>
      </c>
      <c r="AT263" s="17">
        <v>1</v>
      </c>
      <c r="AU263" s="17">
        <v>0</v>
      </c>
      <c r="AV263" s="17">
        <v>0</v>
      </c>
      <c r="AW263" s="17">
        <v>0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17">
        <v>0</v>
      </c>
      <c r="BD263" s="17">
        <v>0</v>
      </c>
      <c r="BE263" s="17">
        <v>0</v>
      </c>
      <c r="BF263" s="17">
        <v>3</v>
      </c>
      <c r="BG263" s="15">
        <v>0</v>
      </c>
      <c r="BH263" s="15">
        <v>0</v>
      </c>
      <c r="BI263" s="15">
        <v>0</v>
      </c>
      <c r="BJ263" s="15">
        <v>0</v>
      </c>
      <c r="BK263" s="17">
        <v>0</v>
      </c>
      <c r="BL263" s="17">
        <v>0</v>
      </c>
      <c r="BM263" s="17">
        <v>0</v>
      </c>
      <c r="BN263" s="17">
        <v>0</v>
      </c>
      <c r="BO263" s="17">
        <v>0</v>
      </c>
      <c r="BP263" s="15">
        <v>0</v>
      </c>
      <c r="BQ263" s="15">
        <v>0</v>
      </c>
      <c r="BR263" s="15">
        <v>0</v>
      </c>
      <c r="BS263" s="15">
        <v>0</v>
      </c>
      <c r="BT263" s="15"/>
      <c r="BU263" s="15"/>
      <c r="BV263" s="15"/>
      <c r="BW263" s="15"/>
      <c r="BX263" s="15"/>
      <c r="BY263" s="15"/>
      <c r="BZ263" s="15"/>
      <c r="CA263" s="17">
        <v>736</v>
      </c>
      <c r="CB263" s="17">
        <v>300</v>
      </c>
      <c r="CC263" s="17">
        <v>730</v>
      </c>
      <c r="CD263" s="17">
        <v>300</v>
      </c>
      <c r="CE263" s="17">
        <v>714</v>
      </c>
      <c r="CF263" s="17">
        <v>295</v>
      </c>
      <c r="CG263" s="17">
        <v>737</v>
      </c>
      <c r="CH263" s="17">
        <v>301</v>
      </c>
      <c r="CI263" s="17">
        <v>0</v>
      </c>
      <c r="CJ263" s="17">
        <v>0</v>
      </c>
      <c r="CK263" s="17">
        <v>0</v>
      </c>
      <c r="CL263" s="17">
        <v>0</v>
      </c>
      <c r="CM263" s="17">
        <v>0</v>
      </c>
      <c r="CN263" s="17">
        <v>0</v>
      </c>
      <c r="CO263" s="17">
        <v>468</v>
      </c>
      <c r="CP263" s="17">
        <v>284</v>
      </c>
      <c r="CQ263" s="17">
        <v>664</v>
      </c>
      <c r="CR263" s="17">
        <v>253</v>
      </c>
      <c r="CS263" s="17">
        <v>492</v>
      </c>
      <c r="CT263" s="17">
        <v>220</v>
      </c>
      <c r="CU263" s="17">
        <v>712</v>
      </c>
      <c r="CV263" s="17">
        <v>292</v>
      </c>
      <c r="CW263" s="17">
        <v>0</v>
      </c>
      <c r="CX263" s="17">
        <v>0</v>
      </c>
      <c r="CY263" s="17">
        <v>0</v>
      </c>
      <c r="CZ263" s="15" t="str">
        <f t="shared" si="9"/>
        <v>Nehemiah Oriola</v>
      </c>
      <c r="DA263" s="15">
        <f>VLOOKUP(CZ263,[1]FINAL!$A$1:$AP$1000,MATCH("Element No.",[1]FINAL!$A$1:$AP$1,0),0)</f>
        <v>134</v>
      </c>
      <c r="DB263" s="15"/>
      <c r="DC263" s="15"/>
      <c r="DD263" s="15"/>
      <c r="DE263" s="15"/>
      <c r="DF263" s="15"/>
    </row>
    <row r="264" spans="1:110" ht="27.75" thickBot="1">
      <c r="A264" s="18" t="b">
        <v>1</v>
      </c>
      <c r="B264" s="18" t="b">
        <v>0</v>
      </c>
      <c r="C264" s="15"/>
      <c r="D264" s="15"/>
      <c r="E264" s="17">
        <v>604988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2</v>
      </c>
      <c r="L264" s="15">
        <v>0</v>
      </c>
      <c r="M264" s="15">
        <v>0</v>
      </c>
      <c r="N264" s="17">
        <v>0</v>
      </c>
      <c r="O264" s="15" t="s">
        <v>1523</v>
      </c>
      <c r="P264" s="15">
        <v>0</v>
      </c>
      <c r="Q264" s="17" t="e">
        <f t="shared" si="8"/>
        <v>#N/A</v>
      </c>
      <c r="R264" s="18" t="b">
        <v>0</v>
      </c>
      <c r="S264" s="15"/>
      <c r="T264" s="15"/>
      <c r="U264" s="17">
        <v>40</v>
      </c>
      <c r="V264" s="15" t="s">
        <v>4239</v>
      </c>
      <c r="W264" s="15">
        <v>0</v>
      </c>
      <c r="X264" s="18" t="b">
        <v>0</v>
      </c>
      <c r="Y264" s="15" t="s">
        <v>4240</v>
      </c>
      <c r="Z264" s="15">
        <v>0</v>
      </c>
      <c r="AA264" s="18" t="b">
        <v>0</v>
      </c>
      <c r="AB264" s="15"/>
      <c r="AC264" s="15" t="s">
        <v>519</v>
      </c>
      <c r="AD264" s="17">
        <v>6</v>
      </c>
      <c r="AE264" s="17">
        <v>36</v>
      </c>
      <c r="AF264" s="17">
        <v>0</v>
      </c>
      <c r="AG264" s="17">
        <v>1482</v>
      </c>
      <c r="AH264" s="17">
        <v>0</v>
      </c>
      <c r="AI264" s="17">
        <v>1188</v>
      </c>
      <c r="AJ264" s="17">
        <v>0</v>
      </c>
      <c r="AK264" s="15">
        <v>0</v>
      </c>
      <c r="AL264" s="15">
        <v>0</v>
      </c>
      <c r="AM264" s="15" t="s">
        <v>4240</v>
      </c>
      <c r="AN264" s="15"/>
      <c r="AO264" s="17">
        <v>241</v>
      </c>
      <c r="AP264" s="68">
        <v>45474</v>
      </c>
      <c r="AQ264" s="68">
        <v>39516</v>
      </c>
      <c r="AR264" s="18" t="b">
        <v>0</v>
      </c>
      <c r="AS264" s="15" t="s">
        <v>4241</v>
      </c>
      <c r="AT264" s="17">
        <v>0</v>
      </c>
      <c r="AU264" s="17">
        <v>0</v>
      </c>
      <c r="AV264" s="17">
        <v>0</v>
      </c>
      <c r="AW264" s="17">
        <v>0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7">
        <v>0</v>
      </c>
      <c r="BD264" s="17">
        <v>0</v>
      </c>
      <c r="BE264" s="17">
        <v>0</v>
      </c>
      <c r="BF264" s="17">
        <v>0</v>
      </c>
      <c r="BG264" s="15">
        <v>0</v>
      </c>
      <c r="BH264" s="15">
        <v>0</v>
      </c>
      <c r="BI264" s="15">
        <v>0</v>
      </c>
      <c r="BJ264" s="15">
        <v>0</v>
      </c>
      <c r="BK264" s="17">
        <v>0</v>
      </c>
      <c r="BL264" s="17">
        <v>0</v>
      </c>
      <c r="BM264" s="17">
        <v>0</v>
      </c>
      <c r="BN264" s="17">
        <v>0</v>
      </c>
      <c r="BO264" s="17">
        <v>0</v>
      </c>
      <c r="BP264" s="15">
        <v>0</v>
      </c>
      <c r="BQ264" s="15">
        <v>0</v>
      </c>
      <c r="BR264" s="15">
        <v>0</v>
      </c>
      <c r="BS264" s="15">
        <v>0</v>
      </c>
      <c r="BT264" s="15"/>
      <c r="BU264" s="15"/>
      <c r="BV264" s="15"/>
      <c r="BW264" s="15"/>
      <c r="BX264" s="15"/>
      <c r="BY264" s="15"/>
      <c r="BZ264" s="15"/>
      <c r="CA264" s="17">
        <v>634</v>
      </c>
      <c r="CB264" s="17">
        <v>243</v>
      </c>
      <c r="CC264" s="17">
        <v>626</v>
      </c>
      <c r="CD264" s="17">
        <v>242</v>
      </c>
      <c r="CE264" s="17">
        <v>596</v>
      </c>
      <c r="CF264" s="17">
        <v>239</v>
      </c>
      <c r="CG264" s="17">
        <v>637</v>
      </c>
      <c r="CH264" s="17">
        <v>243</v>
      </c>
      <c r="CI264" s="17">
        <v>0</v>
      </c>
      <c r="CJ264" s="17">
        <v>0</v>
      </c>
      <c r="CK264" s="17">
        <v>0</v>
      </c>
      <c r="CL264" s="17">
        <v>0</v>
      </c>
      <c r="CM264" s="17">
        <v>0</v>
      </c>
      <c r="CN264" s="17">
        <v>0</v>
      </c>
      <c r="CO264" s="17">
        <v>744</v>
      </c>
      <c r="CP264" s="17">
        <v>203</v>
      </c>
      <c r="CQ264" s="17">
        <v>527</v>
      </c>
      <c r="CR264" s="17">
        <v>210</v>
      </c>
      <c r="CS264" s="17">
        <v>644</v>
      </c>
      <c r="CT264" s="17">
        <v>242</v>
      </c>
      <c r="CU264" s="17">
        <v>684</v>
      </c>
      <c r="CV264" s="17">
        <v>243</v>
      </c>
      <c r="CW264" s="17">
        <v>0</v>
      </c>
      <c r="CX264" s="17">
        <v>0</v>
      </c>
      <c r="CY264" s="17">
        <v>0</v>
      </c>
      <c r="CZ264" s="15" t="str">
        <f t="shared" si="9"/>
        <v>Freddie Simmonds</v>
      </c>
      <c r="DA264" s="15" t="e">
        <f>VLOOKUP(CZ264,[1]FINAL!$A$1:$AP$1000,MATCH("Element No.",[1]FINAL!$A$1:$AP$1,0),0)</f>
        <v>#N/A</v>
      </c>
      <c r="DB264" s="15"/>
      <c r="DC264" s="15"/>
      <c r="DD264" s="15"/>
      <c r="DE264" s="15"/>
      <c r="DF264" s="15"/>
    </row>
    <row r="265" spans="1:110" ht="27.75" thickBot="1">
      <c r="A265" s="18" t="b">
        <v>1</v>
      </c>
      <c r="B265" s="18" t="b">
        <v>0</v>
      </c>
      <c r="C265" s="15"/>
      <c r="D265" s="15"/>
      <c r="E265" s="17">
        <v>60307</v>
      </c>
      <c r="F265" s="17">
        <v>0</v>
      </c>
      <c r="G265" s="17">
        <v>0</v>
      </c>
      <c r="H265" s="17">
        <v>1</v>
      </c>
      <c r="I265" s="17">
        <v>-1</v>
      </c>
      <c r="J265" s="17">
        <v>1</v>
      </c>
      <c r="K265" s="17">
        <v>3</v>
      </c>
      <c r="L265" s="15">
        <v>3.7</v>
      </c>
      <c r="M265" s="15">
        <v>3.2</v>
      </c>
      <c r="N265" s="17">
        <v>2</v>
      </c>
      <c r="O265" s="15" t="s">
        <v>662</v>
      </c>
      <c r="P265" s="15">
        <v>3.2</v>
      </c>
      <c r="Q265" s="17">
        <f t="shared" si="8"/>
        <v>124</v>
      </c>
      <c r="R265" s="18" t="b">
        <v>0</v>
      </c>
      <c r="S265" s="15"/>
      <c r="T265" s="15"/>
      <c r="U265" s="17">
        <v>56</v>
      </c>
      <c r="V265" s="15" t="s">
        <v>4365</v>
      </c>
      <c r="W265" s="15">
        <v>4.0999999999999996</v>
      </c>
      <c r="X265" s="18" t="b">
        <v>0</v>
      </c>
      <c r="Y265" s="15" t="s">
        <v>4366</v>
      </c>
      <c r="Z265" s="15">
        <v>3</v>
      </c>
      <c r="AA265" s="18" t="b">
        <v>0</v>
      </c>
      <c r="AB265" s="15"/>
      <c r="AC265" s="15" t="s">
        <v>519</v>
      </c>
      <c r="AD265" s="17">
        <v>6</v>
      </c>
      <c r="AE265" s="17">
        <v>36</v>
      </c>
      <c r="AF265" s="17">
        <v>78</v>
      </c>
      <c r="AG265" s="17">
        <v>564723</v>
      </c>
      <c r="AH265" s="17">
        <v>0</v>
      </c>
      <c r="AI265" s="17">
        <v>180960</v>
      </c>
      <c r="AJ265" s="17">
        <v>0</v>
      </c>
      <c r="AK265" s="15">
        <v>0.6</v>
      </c>
      <c r="AL265" s="15">
        <v>13.9</v>
      </c>
      <c r="AM265" s="15" t="s">
        <v>4366</v>
      </c>
      <c r="AN265" s="15"/>
      <c r="AO265" s="17">
        <v>80</v>
      </c>
      <c r="AP265" s="68">
        <v>46024</v>
      </c>
      <c r="AQ265" s="68">
        <v>33404</v>
      </c>
      <c r="AR265" s="18" t="b">
        <v>0</v>
      </c>
      <c r="AS265" s="15" t="s">
        <v>4367</v>
      </c>
      <c r="AT265" s="17">
        <v>1636</v>
      </c>
      <c r="AU265" s="17">
        <v>1</v>
      </c>
      <c r="AV265" s="17">
        <v>6</v>
      </c>
      <c r="AW265" s="17">
        <v>6</v>
      </c>
      <c r="AX265" s="17">
        <v>17</v>
      </c>
      <c r="AY265" s="17">
        <v>0</v>
      </c>
      <c r="AZ265" s="17">
        <v>0</v>
      </c>
      <c r="BA265" s="17">
        <v>0</v>
      </c>
      <c r="BB265" s="17">
        <v>2</v>
      </c>
      <c r="BC265" s="17">
        <v>0</v>
      </c>
      <c r="BD265" s="17">
        <v>0</v>
      </c>
      <c r="BE265" s="17">
        <v>10</v>
      </c>
      <c r="BF265" s="17">
        <v>389</v>
      </c>
      <c r="BG265" s="15">
        <v>397.2</v>
      </c>
      <c r="BH265" s="15">
        <v>668.2</v>
      </c>
      <c r="BI265" s="15">
        <v>220</v>
      </c>
      <c r="BJ265" s="15">
        <v>128.5</v>
      </c>
      <c r="BK265" s="17">
        <v>40</v>
      </c>
      <c r="BL265" s="17">
        <v>76</v>
      </c>
      <c r="BM265" s="17">
        <v>29</v>
      </c>
      <c r="BN265" s="17">
        <v>145</v>
      </c>
      <c r="BO265" s="17">
        <v>18</v>
      </c>
      <c r="BP265" s="15">
        <v>1.39</v>
      </c>
      <c r="BQ265" s="15">
        <v>3.95</v>
      </c>
      <c r="BR265" s="15">
        <v>5.34</v>
      </c>
      <c r="BS265" s="15">
        <v>20.36</v>
      </c>
      <c r="BT265" s="17">
        <v>1</v>
      </c>
      <c r="BU265" s="15"/>
      <c r="BV265" s="15"/>
      <c r="BW265" s="15"/>
      <c r="BX265" s="15"/>
      <c r="BY265" s="15"/>
      <c r="BZ265" s="15"/>
      <c r="CA265" s="17">
        <v>185</v>
      </c>
      <c r="CB265" s="17">
        <v>71</v>
      </c>
      <c r="CC265" s="17">
        <v>31</v>
      </c>
      <c r="CD265" s="17">
        <v>28</v>
      </c>
      <c r="CE265" s="17">
        <v>167</v>
      </c>
      <c r="CF265" s="17">
        <v>92</v>
      </c>
      <c r="CG265" s="17">
        <v>87</v>
      </c>
      <c r="CH265" s="17">
        <v>53</v>
      </c>
      <c r="CI265" s="17">
        <v>0.08</v>
      </c>
      <c r="CJ265" s="17">
        <v>0</v>
      </c>
      <c r="CK265" s="17">
        <v>0.22</v>
      </c>
      <c r="CL265" s="17">
        <v>0.3</v>
      </c>
      <c r="CM265" s="17">
        <v>1.1200000000000001</v>
      </c>
      <c r="CN265" s="17">
        <v>0.94</v>
      </c>
      <c r="CO265" s="17">
        <v>121</v>
      </c>
      <c r="CP265" s="17">
        <v>76</v>
      </c>
      <c r="CQ265" s="17">
        <v>105</v>
      </c>
      <c r="CR265" s="17">
        <v>48</v>
      </c>
      <c r="CS265" s="17">
        <v>51</v>
      </c>
      <c r="CT265" s="17">
        <v>24</v>
      </c>
      <c r="CU265" s="17">
        <v>110</v>
      </c>
      <c r="CV265" s="17">
        <v>36</v>
      </c>
      <c r="CW265" s="17">
        <v>0.99</v>
      </c>
      <c r="CX265" s="17">
        <v>0.33</v>
      </c>
      <c r="CY265" s="17">
        <v>7.98</v>
      </c>
      <c r="CZ265" s="15" t="str">
        <f t="shared" si="9"/>
        <v>Pascal Groß</v>
      </c>
      <c r="DA265" s="15">
        <f>VLOOKUP(CZ265,[1]FINAL!$A$1:$AP$1000,MATCH("Element No.",[1]FINAL!$A$1:$AP$1,0),0)</f>
        <v>124</v>
      </c>
      <c r="DB265" s="15"/>
      <c r="DC265" s="15"/>
      <c r="DD265" s="15"/>
      <c r="DE265" s="15"/>
      <c r="DF265" s="15"/>
    </row>
    <row r="266" spans="1:110" ht="27.75" thickBot="1">
      <c r="A266" s="18" t="b">
        <v>1</v>
      </c>
      <c r="B266" s="18" t="b">
        <v>0</v>
      </c>
      <c r="C266" s="15"/>
      <c r="D266" s="15"/>
      <c r="E266" s="17">
        <v>597320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3</v>
      </c>
      <c r="L266" s="15">
        <v>0</v>
      </c>
      <c r="M266" s="15">
        <v>0</v>
      </c>
      <c r="N266" s="17">
        <v>0</v>
      </c>
      <c r="O266" s="15" t="s">
        <v>789</v>
      </c>
      <c r="P266" s="15">
        <v>0</v>
      </c>
      <c r="Q266" s="17">
        <f t="shared" si="8"/>
        <v>132</v>
      </c>
      <c r="R266" s="18" t="b">
        <v>0</v>
      </c>
      <c r="S266" s="15"/>
      <c r="T266" s="15"/>
      <c r="U266" s="17">
        <v>45</v>
      </c>
      <c r="V266" s="15" t="s">
        <v>4418</v>
      </c>
      <c r="W266" s="15">
        <v>1.3</v>
      </c>
      <c r="X266" s="18" t="b">
        <v>0</v>
      </c>
      <c r="Y266" s="15" t="s">
        <v>4419</v>
      </c>
      <c r="Z266" s="15">
        <v>0</v>
      </c>
      <c r="AA266" s="18" t="b">
        <v>0</v>
      </c>
      <c r="AB266" s="15"/>
      <c r="AC266" s="15" t="s">
        <v>519</v>
      </c>
      <c r="AD266" s="17">
        <v>6</v>
      </c>
      <c r="AE266" s="17">
        <v>36</v>
      </c>
      <c r="AF266" s="17">
        <v>4</v>
      </c>
      <c r="AG266" s="17">
        <v>1117</v>
      </c>
      <c r="AH266" s="17">
        <v>0</v>
      </c>
      <c r="AI266" s="17">
        <v>622</v>
      </c>
      <c r="AJ266" s="17">
        <v>0</v>
      </c>
      <c r="AK266" s="15">
        <v>0</v>
      </c>
      <c r="AL266" s="15">
        <v>0.9</v>
      </c>
      <c r="AM266" s="15" t="s">
        <v>4419</v>
      </c>
      <c r="AN266" s="15"/>
      <c r="AO266" s="17">
        <v>241</v>
      </c>
      <c r="AP266" s="68">
        <v>45758</v>
      </c>
      <c r="AQ266" s="68">
        <v>39558</v>
      </c>
      <c r="AR266" s="18" t="b">
        <v>0</v>
      </c>
      <c r="AS266" s="15" t="s">
        <v>4420</v>
      </c>
      <c r="AT266" s="17">
        <v>92</v>
      </c>
      <c r="AU266" s="17">
        <v>0</v>
      </c>
      <c r="AV266" s="17">
        <v>0</v>
      </c>
      <c r="AW266" s="17">
        <v>0</v>
      </c>
      <c r="AX266" s="17">
        <v>2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11</v>
      </c>
      <c r="BG266" s="15">
        <v>10.199999999999999</v>
      </c>
      <c r="BH266" s="15">
        <v>5.0999999999999996</v>
      </c>
      <c r="BI266" s="15">
        <v>2</v>
      </c>
      <c r="BJ266" s="15">
        <v>1.8</v>
      </c>
      <c r="BK266" s="17">
        <v>3</v>
      </c>
      <c r="BL266" s="17">
        <v>3</v>
      </c>
      <c r="BM266" s="17">
        <v>1</v>
      </c>
      <c r="BN266" s="17">
        <v>7</v>
      </c>
      <c r="BO266" s="17">
        <v>1</v>
      </c>
      <c r="BP266" s="15">
        <v>0</v>
      </c>
      <c r="BQ266" s="15">
        <v>0.03</v>
      </c>
      <c r="BR266" s="15">
        <v>0.03</v>
      </c>
      <c r="BS266" s="15">
        <v>1.04</v>
      </c>
      <c r="BT266" s="15"/>
      <c r="BU266" s="15"/>
      <c r="BV266" s="15"/>
      <c r="BW266" s="15"/>
      <c r="BX266" s="15"/>
      <c r="BY266" s="15"/>
      <c r="BZ266" s="15"/>
      <c r="CA266" s="17">
        <v>480</v>
      </c>
      <c r="CB266" s="17">
        <v>212</v>
      </c>
      <c r="CC266" s="17">
        <v>462</v>
      </c>
      <c r="CD266" s="17">
        <v>222</v>
      </c>
      <c r="CE266" s="17">
        <v>465</v>
      </c>
      <c r="CF266" s="17">
        <v>229</v>
      </c>
      <c r="CG266" s="17">
        <v>490</v>
      </c>
      <c r="CH266" s="17">
        <v>220</v>
      </c>
      <c r="CI266" s="17">
        <v>0</v>
      </c>
      <c r="CJ266" s="17">
        <v>0</v>
      </c>
      <c r="CK266" s="17">
        <v>0.03</v>
      </c>
      <c r="CL266" s="17">
        <v>0.03</v>
      </c>
      <c r="CM266" s="17">
        <v>1.02</v>
      </c>
      <c r="CN266" s="17">
        <v>1.96</v>
      </c>
      <c r="CO266" s="17">
        <v>498</v>
      </c>
      <c r="CP266" s="17">
        <v>308</v>
      </c>
      <c r="CQ266" s="17">
        <v>690</v>
      </c>
      <c r="CR266" s="17">
        <v>276</v>
      </c>
      <c r="CS266" s="17">
        <v>444</v>
      </c>
      <c r="CT266" s="17">
        <v>194</v>
      </c>
      <c r="CU266" s="17">
        <v>768</v>
      </c>
      <c r="CV266" s="17">
        <v>328</v>
      </c>
      <c r="CW266" s="17">
        <v>0.98</v>
      </c>
      <c r="CX266" s="17">
        <v>0</v>
      </c>
      <c r="CY266" s="17">
        <v>6.85</v>
      </c>
      <c r="CZ266" s="15" t="str">
        <f t="shared" si="9"/>
        <v>Harry Howell</v>
      </c>
      <c r="DA266" s="15">
        <f>VLOOKUP(CZ266,[1]FINAL!$A$1:$AP$1000,MATCH("Element No.",[1]FINAL!$A$1:$AP$1,0),0)</f>
        <v>132</v>
      </c>
      <c r="DB266" s="15"/>
      <c r="DC266" s="15"/>
      <c r="DD266" s="15"/>
      <c r="DE266" s="15"/>
      <c r="DF266" s="15"/>
    </row>
    <row r="267" spans="1:110" ht="40.5" thickBot="1">
      <c r="A267" s="18" t="b">
        <v>1</v>
      </c>
      <c r="B267" s="18" t="b">
        <v>0</v>
      </c>
      <c r="C267" s="17">
        <v>100</v>
      </c>
      <c r="D267" s="17">
        <v>100</v>
      </c>
      <c r="E267" s="17">
        <v>215059</v>
      </c>
      <c r="F267" s="17">
        <v>0</v>
      </c>
      <c r="G267" s="17">
        <v>0</v>
      </c>
      <c r="H267" s="17">
        <v>-2</v>
      </c>
      <c r="I267" s="17">
        <v>2</v>
      </c>
      <c r="J267" s="17">
        <v>2</v>
      </c>
      <c r="K267" s="17">
        <v>1</v>
      </c>
      <c r="L267" s="15">
        <v>1</v>
      </c>
      <c r="M267" s="15">
        <v>1.2</v>
      </c>
      <c r="N267" s="17">
        <v>2</v>
      </c>
      <c r="O267" s="15" t="s">
        <v>669</v>
      </c>
      <c r="P267" s="15">
        <v>1.2</v>
      </c>
      <c r="Q267" s="17">
        <f t="shared" si="8"/>
        <v>140</v>
      </c>
      <c r="R267" s="18" t="b">
        <v>0</v>
      </c>
      <c r="S267" s="15"/>
      <c r="T267" s="15" t="s">
        <v>4987</v>
      </c>
      <c r="U267" s="17">
        <v>48</v>
      </c>
      <c r="V267" s="15" t="s">
        <v>670</v>
      </c>
      <c r="W267" s="15">
        <v>3.2</v>
      </c>
      <c r="X267" s="18" t="b">
        <v>0</v>
      </c>
      <c r="Y267" s="15" t="s">
        <v>2499</v>
      </c>
      <c r="Z267" s="15">
        <v>10.3</v>
      </c>
      <c r="AA267" s="18" t="b">
        <v>0</v>
      </c>
      <c r="AB267" s="15"/>
      <c r="AC267" s="15" t="s">
        <v>519</v>
      </c>
      <c r="AD267" s="17">
        <v>7</v>
      </c>
      <c r="AE267" s="17">
        <v>8</v>
      </c>
      <c r="AF267" s="17">
        <v>113</v>
      </c>
      <c r="AG267" s="17">
        <v>1777466</v>
      </c>
      <c r="AH267" s="17">
        <v>0</v>
      </c>
      <c r="AI267" s="17">
        <v>3376474</v>
      </c>
      <c r="AJ267" s="17">
        <v>0</v>
      </c>
      <c r="AK267" s="15">
        <v>0.3</v>
      </c>
      <c r="AL267" s="15">
        <v>23.5</v>
      </c>
      <c r="AM267" s="15" t="s">
        <v>246</v>
      </c>
      <c r="AN267" s="15"/>
      <c r="AO267" s="17">
        <v>200</v>
      </c>
      <c r="AP267" s="68">
        <v>45143</v>
      </c>
      <c r="AQ267" s="68">
        <v>35752</v>
      </c>
      <c r="AR267" s="18" t="b">
        <v>0</v>
      </c>
      <c r="AS267" s="15" t="s">
        <v>2500</v>
      </c>
      <c r="AT267" s="17">
        <v>3040</v>
      </c>
      <c r="AU267" s="17">
        <v>0</v>
      </c>
      <c r="AV267" s="17">
        <v>1</v>
      </c>
      <c r="AW267" s="17">
        <v>9</v>
      </c>
      <c r="AX267" s="17">
        <v>49</v>
      </c>
      <c r="AY267" s="17">
        <v>0</v>
      </c>
      <c r="AZ267" s="17">
        <v>0</v>
      </c>
      <c r="BA267" s="17">
        <v>0</v>
      </c>
      <c r="BB267" s="17">
        <v>3</v>
      </c>
      <c r="BC267" s="17">
        <v>1</v>
      </c>
      <c r="BD267" s="17">
        <v>98</v>
      </c>
      <c r="BE267" s="17">
        <v>7</v>
      </c>
      <c r="BF267" s="17">
        <v>509</v>
      </c>
      <c r="BG267" s="15">
        <v>822.2</v>
      </c>
      <c r="BH267" s="15">
        <v>50</v>
      </c>
      <c r="BI267" s="15">
        <v>0</v>
      </c>
      <c r="BJ267" s="15">
        <v>86.7</v>
      </c>
      <c r="BK267" s="17">
        <v>27</v>
      </c>
      <c r="BL267" s="17">
        <v>302</v>
      </c>
      <c r="BM267" s="17">
        <v>2</v>
      </c>
      <c r="BN267" s="17">
        <v>0</v>
      </c>
      <c r="BO267" s="17">
        <v>35</v>
      </c>
      <c r="BP267" s="15">
        <v>0</v>
      </c>
      <c r="BQ267" s="15">
        <v>0.04</v>
      </c>
      <c r="BR267" s="15">
        <v>0.04</v>
      </c>
      <c r="BS267" s="15">
        <v>48.64</v>
      </c>
      <c r="BT267" s="15"/>
      <c r="BU267" s="15"/>
      <c r="BV267" s="15"/>
      <c r="BW267" s="15"/>
      <c r="BX267" s="15"/>
      <c r="BY267" s="15"/>
      <c r="BZ267" s="15"/>
      <c r="CA267" s="17">
        <v>29</v>
      </c>
      <c r="CB267" s="17">
        <v>8</v>
      </c>
      <c r="CC267" s="17">
        <v>367</v>
      </c>
      <c r="CD267" s="17">
        <v>1</v>
      </c>
      <c r="CE267" s="17">
        <v>777</v>
      </c>
      <c r="CF267" s="17">
        <v>88</v>
      </c>
      <c r="CG267" s="17">
        <v>180</v>
      </c>
      <c r="CH267" s="17">
        <v>6</v>
      </c>
      <c r="CI267" s="17">
        <v>0</v>
      </c>
      <c r="CJ267" s="17">
        <v>2.9</v>
      </c>
      <c r="CK267" s="17">
        <v>0</v>
      </c>
      <c r="CL267" s="17">
        <v>0</v>
      </c>
      <c r="CM267" s="17">
        <v>1.44</v>
      </c>
      <c r="CN267" s="17">
        <v>1.45</v>
      </c>
      <c r="CO267" s="17">
        <v>352</v>
      </c>
      <c r="CP267" s="17">
        <v>13</v>
      </c>
      <c r="CQ267" s="17">
        <v>255</v>
      </c>
      <c r="CR267" s="17">
        <v>19</v>
      </c>
      <c r="CS267" s="17">
        <v>164</v>
      </c>
      <c r="CT267" s="17">
        <v>21</v>
      </c>
      <c r="CU267" s="17">
        <v>37</v>
      </c>
      <c r="CV267" s="17">
        <v>5</v>
      </c>
      <c r="CW267" s="17">
        <v>1.04</v>
      </c>
      <c r="CX267" s="17">
        <v>0.27</v>
      </c>
      <c r="CY267" s="17">
        <v>0</v>
      </c>
      <c r="CZ267" s="15" t="str">
        <f t="shared" si="9"/>
        <v>Robert Lynch Sánchez</v>
      </c>
      <c r="DA267" s="15">
        <f>VLOOKUP(CZ267,[1]FINAL!$A$1:$AP$1000,MATCH("Element No.",[1]FINAL!$A$1:$AP$1,0),0)</f>
        <v>140</v>
      </c>
      <c r="DB267" s="15"/>
      <c r="DC267" s="15"/>
      <c r="DD267" s="15"/>
      <c r="DE267" s="15"/>
      <c r="DF267" s="15"/>
    </row>
    <row r="268" spans="1:110" ht="40.5" thickBot="1">
      <c r="A268" s="18" t="b">
        <v>1</v>
      </c>
      <c r="B268" s="18" t="b">
        <v>0</v>
      </c>
      <c r="C268" s="17">
        <v>100</v>
      </c>
      <c r="D268" s="17">
        <v>100</v>
      </c>
      <c r="E268" s="17">
        <v>508479</v>
      </c>
      <c r="F268" s="17">
        <v>0</v>
      </c>
      <c r="G268" s="17">
        <v>0</v>
      </c>
      <c r="H268" s="17">
        <v>-2</v>
      </c>
      <c r="I268" s="17">
        <v>2</v>
      </c>
      <c r="J268" s="17">
        <v>0</v>
      </c>
      <c r="K268" s="17">
        <v>1</v>
      </c>
      <c r="L268" s="15">
        <v>1</v>
      </c>
      <c r="M268" s="15">
        <v>0.8</v>
      </c>
      <c r="N268" s="17">
        <v>0</v>
      </c>
      <c r="O268" s="15" t="s">
        <v>1294</v>
      </c>
      <c r="P268" s="15">
        <v>0.8</v>
      </c>
      <c r="Q268" s="17">
        <f t="shared" si="8"/>
        <v>141</v>
      </c>
      <c r="R268" s="18" t="b">
        <v>0</v>
      </c>
      <c r="S268" s="15"/>
      <c r="T268" s="15" t="s">
        <v>4831</v>
      </c>
      <c r="U268" s="17">
        <v>43</v>
      </c>
      <c r="V268" s="15" t="s">
        <v>1630</v>
      </c>
      <c r="W268" s="15">
        <v>1.8</v>
      </c>
      <c r="X268" s="18" t="b">
        <v>0</v>
      </c>
      <c r="Y268" s="15" t="s">
        <v>2501</v>
      </c>
      <c r="Z268" s="15">
        <v>0.2</v>
      </c>
      <c r="AA268" s="18" t="b">
        <v>0</v>
      </c>
      <c r="AB268" s="15"/>
      <c r="AC268" s="15" t="s">
        <v>519</v>
      </c>
      <c r="AD268" s="17">
        <v>7</v>
      </c>
      <c r="AE268" s="17">
        <v>8</v>
      </c>
      <c r="AF268" s="17">
        <v>9</v>
      </c>
      <c r="AG268" s="17">
        <v>19782</v>
      </c>
      <c r="AH268" s="17">
        <v>0</v>
      </c>
      <c r="AI268" s="17">
        <v>30780</v>
      </c>
      <c r="AJ268" s="17">
        <v>0</v>
      </c>
      <c r="AK268" s="15">
        <v>0.2</v>
      </c>
      <c r="AL268" s="15">
        <v>2.1</v>
      </c>
      <c r="AM268" s="15" t="s">
        <v>2501</v>
      </c>
      <c r="AN268" s="15"/>
      <c r="AO268" s="17">
        <v>58</v>
      </c>
      <c r="AP268" s="68">
        <v>45503</v>
      </c>
      <c r="AQ268" s="68">
        <v>37362</v>
      </c>
      <c r="AR268" s="18" t="b">
        <v>0</v>
      </c>
      <c r="AS268" s="15" t="s">
        <v>2502</v>
      </c>
      <c r="AT268" s="17">
        <v>378</v>
      </c>
      <c r="AU268" s="17">
        <v>0</v>
      </c>
      <c r="AV268" s="17">
        <v>0</v>
      </c>
      <c r="AW268" s="17">
        <v>0</v>
      </c>
      <c r="AX268" s="17">
        <v>5</v>
      </c>
      <c r="AY268" s="17">
        <v>0</v>
      </c>
      <c r="AZ268" s="17">
        <v>0</v>
      </c>
      <c r="BA268" s="17">
        <v>0</v>
      </c>
      <c r="BB268" s="17">
        <v>0</v>
      </c>
      <c r="BC268" s="17">
        <v>0</v>
      </c>
      <c r="BD268" s="17">
        <v>8</v>
      </c>
      <c r="BE268" s="17">
        <v>0</v>
      </c>
      <c r="BF268" s="17">
        <v>50</v>
      </c>
      <c r="BG268" s="15">
        <v>79.8</v>
      </c>
      <c r="BH268" s="15">
        <v>0</v>
      </c>
      <c r="BI268" s="15">
        <v>0</v>
      </c>
      <c r="BJ268" s="15">
        <v>7.9</v>
      </c>
      <c r="BK268" s="17">
        <v>3</v>
      </c>
      <c r="BL268" s="17">
        <v>34</v>
      </c>
      <c r="BM268" s="17">
        <v>0</v>
      </c>
      <c r="BN268" s="17">
        <v>0</v>
      </c>
      <c r="BO268" s="17">
        <v>3</v>
      </c>
      <c r="BP268" s="15">
        <v>0</v>
      </c>
      <c r="BQ268" s="15">
        <v>0</v>
      </c>
      <c r="BR268" s="15">
        <v>0</v>
      </c>
      <c r="BS268" s="15">
        <v>4.12</v>
      </c>
      <c r="BT268" s="15"/>
      <c r="BU268" s="15"/>
      <c r="BV268" s="15"/>
      <c r="BW268" s="15"/>
      <c r="BX268" s="15"/>
      <c r="BY268" s="15"/>
      <c r="BZ268" s="15"/>
      <c r="CA268" s="17">
        <v>407</v>
      </c>
      <c r="CB268" s="17">
        <v>31</v>
      </c>
      <c r="CC268" s="17">
        <v>656</v>
      </c>
      <c r="CD268" s="17">
        <v>86</v>
      </c>
      <c r="CE268" s="17">
        <v>634</v>
      </c>
      <c r="CF268" s="17">
        <v>75</v>
      </c>
      <c r="CG268" s="17">
        <v>448</v>
      </c>
      <c r="CH268" s="17">
        <v>32</v>
      </c>
      <c r="CI268" s="17">
        <v>0</v>
      </c>
      <c r="CJ268" s="17">
        <v>1.9</v>
      </c>
      <c r="CK268" s="17">
        <v>0</v>
      </c>
      <c r="CL268" s="17">
        <v>0</v>
      </c>
      <c r="CM268" s="17">
        <v>0.98</v>
      </c>
      <c r="CN268" s="17">
        <v>1.19</v>
      </c>
      <c r="CO268" s="17">
        <v>613</v>
      </c>
      <c r="CP268" s="17">
        <v>27</v>
      </c>
      <c r="CQ268" s="17">
        <v>302</v>
      </c>
      <c r="CR268" s="17">
        <v>22</v>
      </c>
      <c r="CS268" s="17">
        <v>378</v>
      </c>
      <c r="CT268" s="17">
        <v>36</v>
      </c>
      <c r="CU268" s="17">
        <v>407</v>
      </c>
      <c r="CV268" s="17">
        <v>58</v>
      </c>
      <c r="CW268" s="17">
        <v>0.71</v>
      </c>
      <c r="CX268" s="17">
        <v>0</v>
      </c>
      <c r="CY268" s="17">
        <v>0</v>
      </c>
      <c r="CZ268" s="15" t="str">
        <f t="shared" si="9"/>
        <v>Filip Jörgensen</v>
      </c>
      <c r="DA268" s="15">
        <f>VLOOKUP(CZ268,[1]FINAL!$A$1:$AP$1000,MATCH("Element No.",[1]FINAL!$A$1:$AP$1,0),0)</f>
        <v>141</v>
      </c>
      <c r="DB268" s="15"/>
      <c r="DC268" s="15"/>
      <c r="DD268" s="15"/>
      <c r="DE268" s="15"/>
      <c r="DF268" s="15"/>
    </row>
    <row r="269" spans="1:110" ht="91.5" thickBot="1">
      <c r="A269" s="18" t="b">
        <v>1</v>
      </c>
      <c r="B269" s="18" t="b">
        <v>0</v>
      </c>
      <c r="C269" s="17">
        <v>0</v>
      </c>
      <c r="D269" s="17">
        <v>0</v>
      </c>
      <c r="E269" s="17">
        <v>549939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1</v>
      </c>
      <c r="L269" s="15">
        <v>0</v>
      </c>
      <c r="M269" s="15">
        <v>0</v>
      </c>
      <c r="N269" s="17">
        <v>0</v>
      </c>
      <c r="O269" s="15" t="s">
        <v>2303</v>
      </c>
      <c r="P269" s="15">
        <v>0</v>
      </c>
      <c r="Q269" s="17" t="e">
        <f t="shared" si="8"/>
        <v>#N/A</v>
      </c>
      <c r="R269" s="18" t="b">
        <v>0</v>
      </c>
      <c r="S269" s="15" t="s">
        <v>3294</v>
      </c>
      <c r="T269" s="15" t="s">
        <v>3295</v>
      </c>
      <c r="U269" s="17">
        <v>40</v>
      </c>
      <c r="V269" s="15" t="s">
        <v>2503</v>
      </c>
      <c r="W269" s="15">
        <v>0</v>
      </c>
      <c r="X269" s="18" t="b">
        <v>0</v>
      </c>
      <c r="Y269" s="15" t="s">
        <v>2504</v>
      </c>
      <c r="Z269" s="15">
        <v>0</v>
      </c>
      <c r="AA269" s="18" t="b">
        <v>0</v>
      </c>
      <c r="AB269" s="15"/>
      <c r="AC269" s="15" t="s">
        <v>3257</v>
      </c>
      <c r="AD269" s="17">
        <v>7</v>
      </c>
      <c r="AE269" s="17">
        <v>8</v>
      </c>
      <c r="AF269" s="17">
        <v>0</v>
      </c>
      <c r="AG269" s="17">
        <v>0</v>
      </c>
      <c r="AH269" s="17">
        <v>0</v>
      </c>
      <c r="AI269" s="17">
        <v>347</v>
      </c>
      <c r="AJ269" s="17">
        <v>0</v>
      </c>
      <c r="AK269" s="15">
        <v>0</v>
      </c>
      <c r="AL269" s="15">
        <v>0</v>
      </c>
      <c r="AM269" s="15" t="s">
        <v>2504</v>
      </c>
      <c r="AN269" s="15"/>
      <c r="AO269" s="17">
        <v>21</v>
      </c>
      <c r="AP269" s="68">
        <v>45531</v>
      </c>
      <c r="AQ269" s="68">
        <v>38564</v>
      </c>
      <c r="AR269" s="18" t="b">
        <v>0</v>
      </c>
      <c r="AS269" s="15" t="s">
        <v>2505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5">
        <v>0</v>
      </c>
      <c r="BH269" s="15">
        <v>0</v>
      </c>
      <c r="BI269" s="15">
        <v>0</v>
      </c>
      <c r="BJ269" s="15">
        <v>0</v>
      </c>
      <c r="BK269" s="17">
        <v>0</v>
      </c>
      <c r="BL269" s="17">
        <v>0</v>
      </c>
      <c r="BM269" s="17">
        <v>0</v>
      </c>
      <c r="BN269" s="17">
        <v>0</v>
      </c>
      <c r="BO269" s="17">
        <v>0</v>
      </c>
      <c r="BP269" s="15">
        <v>0</v>
      </c>
      <c r="BQ269" s="15">
        <v>0</v>
      </c>
      <c r="BR269" s="15">
        <v>0</v>
      </c>
      <c r="BS269" s="15">
        <v>0</v>
      </c>
      <c r="BT269" s="15"/>
      <c r="BU269" s="15"/>
      <c r="BV269" s="15"/>
      <c r="BW269" s="15"/>
      <c r="BX269" s="15"/>
      <c r="BY269" s="15"/>
      <c r="BZ269" s="15"/>
      <c r="CA269" s="17">
        <v>619</v>
      </c>
      <c r="CB269" s="17">
        <v>86</v>
      </c>
      <c r="CC269" s="17">
        <v>611</v>
      </c>
      <c r="CD269" s="17">
        <v>76</v>
      </c>
      <c r="CE269" s="17">
        <v>581</v>
      </c>
      <c r="CF269" s="17">
        <v>61</v>
      </c>
      <c r="CG269" s="17">
        <v>622</v>
      </c>
      <c r="CH269" s="17">
        <v>86</v>
      </c>
      <c r="CI269" s="17">
        <v>0</v>
      </c>
      <c r="CJ269" s="17">
        <v>0</v>
      </c>
      <c r="CK269" s="17">
        <v>0</v>
      </c>
      <c r="CL269" s="17">
        <v>0</v>
      </c>
      <c r="CM269" s="17">
        <v>0</v>
      </c>
      <c r="CN269" s="17">
        <v>0</v>
      </c>
      <c r="CO269" s="17">
        <v>728</v>
      </c>
      <c r="CP269" s="17">
        <v>65</v>
      </c>
      <c r="CQ269" s="17">
        <v>511</v>
      </c>
      <c r="CR269" s="17">
        <v>79</v>
      </c>
      <c r="CS269" s="17">
        <v>629</v>
      </c>
      <c r="CT269" s="17">
        <v>86</v>
      </c>
      <c r="CU269" s="17">
        <v>810</v>
      </c>
      <c r="CV269" s="17">
        <v>94</v>
      </c>
      <c r="CW269" s="17">
        <v>0</v>
      </c>
      <c r="CX269" s="17">
        <v>0</v>
      </c>
      <c r="CY269" s="17">
        <v>0</v>
      </c>
      <c r="CZ269" s="15" t="str">
        <f t="shared" si="9"/>
        <v>Mike Penders</v>
      </c>
      <c r="DA269" s="15" t="e">
        <f>VLOOKUP(CZ269,[1]FINAL!$A$1:$AP$1000,MATCH("Element No.",[1]FINAL!$A$1:$AP$1,0),0)</f>
        <v>#N/A</v>
      </c>
      <c r="DB269" s="15"/>
      <c r="DC269" s="15"/>
      <c r="DD269" s="15"/>
      <c r="DE269" s="15"/>
      <c r="DF269" s="15"/>
    </row>
    <row r="270" spans="1:110" ht="27.75" thickBot="1">
      <c r="A270" s="18" t="b">
        <v>1</v>
      </c>
      <c r="B270" s="18" t="b">
        <v>0</v>
      </c>
      <c r="C270" s="15"/>
      <c r="D270" s="15"/>
      <c r="E270" s="17">
        <v>471798</v>
      </c>
      <c r="F270" s="17">
        <v>0</v>
      </c>
      <c r="G270" s="17">
        <v>0</v>
      </c>
      <c r="H270" s="17">
        <v>-2</v>
      </c>
      <c r="I270" s="17">
        <v>2</v>
      </c>
      <c r="J270" s="17">
        <v>0</v>
      </c>
      <c r="K270" s="17">
        <v>1</v>
      </c>
      <c r="L270" s="15">
        <v>0</v>
      </c>
      <c r="M270" s="15">
        <v>0</v>
      </c>
      <c r="N270" s="17">
        <v>0</v>
      </c>
      <c r="O270" s="15" t="s">
        <v>237</v>
      </c>
      <c r="P270" s="15">
        <v>0</v>
      </c>
      <c r="Q270" s="17" t="e">
        <f t="shared" si="8"/>
        <v>#N/A</v>
      </c>
      <c r="R270" s="18" t="b">
        <v>0</v>
      </c>
      <c r="S270" s="15"/>
      <c r="T270" s="15"/>
      <c r="U270" s="17">
        <v>38</v>
      </c>
      <c r="V270" s="15" t="s">
        <v>2506</v>
      </c>
      <c r="W270" s="15">
        <v>0</v>
      </c>
      <c r="X270" s="18" t="b">
        <v>0</v>
      </c>
      <c r="Y270" s="15" t="s">
        <v>2507</v>
      </c>
      <c r="Z270" s="15">
        <v>0.1</v>
      </c>
      <c r="AA270" s="18" t="b">
        <v>0</v>
      </c>
      <c r="AB270" s="15"/>
      <c r="AC270" s="15" t="s">
        <v>519</v>
      </c>
      <c r="AD270" s="17">
        <v>7</v>
      </c>
      <c r="AE270" s="17">
        <v>8</v>
      </c>
      <c r="AF270" s="17">
        <v>0</v>
      </c>
      <c r="AG270" s="17">
        <v>12739</v>
      </c>
      <c r="AH270" s="17">
        <v>0</v>
      </c>
      <c r="AI270" s="17">
        <v>13770</v>
      </c>
      <c r="AJ270" s="17">
        <v>0</v>
      </c>
      <c r="AK270" s="15">
        <v>0</v>
      </c>
      <c r="AL270" s="15">
        <v>0</v>
      </c>
      <c r="AM270" s="15" t="s">
        <v>2508</v>
      </c>
      <c r="AN270" s="15"/>
      <c r="AO270" s="17">
        <v>229</v>
      </c>
      <c r="AP270" s="68">
        <v>44775</v>
      </c>
      <c r="AQ270" s="68">
        <v>38122</v>
      </c>
      <c r="AR270" s="18" t="b">
        <v>0</v>
      </c>
      <c r="AS270" s="15" t="s">
        <v>2509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5">
        <v>0</v>
      </c>
      <c r="BH270" s="15">
        <v>0</v>
      </c>
      <c r="BI270" s="15">
        <v>0</v>
      </c>
      <c r="BJ270" s="15">
        <v>0</v>
      </c>
      <c r="BK270" s="17">
        <v>0</v>
      </c>
      <c r="BL270" s="17">
        <v>0</v>
      </c>
      <c r="BM270" s="17">
        <v>0</v>
      </c>
      <c r="BN270" s="17">
        <v>0</v>
      </c>
      <c r="BO270" s="17">
        <v>0</v>
      </c>
      <c r="BP270" s="15">
        <v>0</v>
      </c>
      <c r="BQ270" s="15">
        <v>0</v>
      </c>
      <c r="BR270" s="15">
        <v>0</v>
      </c>
      <c r="BS270" s="15">
        <v>0</v>
      </c>
      <c r="BT270" s="15"/>
      <c r="BU270" s="15"/>
      <c r="BV270" s="15"/>
      <c r="BW270" s="15"/>
      <c r="BX270" s="15"/>
      <c r="BY270" s="15"/>
      <c r="BZ270" s="15"/>
      <c r="CA270" s="17">
        <v>537</v>
      </c>
      <c r="CB270" s="17">
        <v>43</v>
      </c>
      <c r="CC270" s="17">
        <v>518</v>
      </c>
      <c r="CD270" s="17">
        <v>22</v>
      </c>
      <c r="CE270" s="17">
        <v>486</v>
      </c>
      <c r="CF270" s="17">
        <v>7</v>
      </c>
      <c r="CG270" s="17">
        <v>540</v>
      </c>
      <c r="CH270" s="17">
        <v>43</v>
      </c>
      <c r="CI270" s="17">
        <v>0</v>
      </c>
      <c r="CJ270" s="17">
        <v>0</v>
      </c>
      <c r="CK270" s="17">
        <v>0</v>
      </c>
      <c r="CL270" s="17">
        <v>0</v>
      </c>
      <c r="CM270" s="17">
        <v>0</v>
      </c>
      <c r="CN270" s="17">
        <v>0</v>
      </c>
      <c r="CO270" s="17">
        <v>813</v>
      </c>
      <c r="CP270" s="17">
        <v>95</v>
      </c>
      <c r="CQ270" s="17">
        <v>415</v>
      </c>
      <c r="CR270" s="17">
        <v>31</v>
      </c>
      <c r="CS270" s="17">
        <v>548</v>
      </c>
      <c r="CT270" s="17">
        <v>43</v>
      </c>
      <c r="CU270" s="17">
        <v>454</v>
      </c>
      <c r="CV270" s="17">
        <v>67</v>
      </c>
      <c r="CW270" s="17">
        <v>0</v>
      </c>
      <c r="CX270" s="17">
        <v>0</v>
      </c>
      <c r="CY270" s="17">
        <v>0</v>
      </c>
      <c r="CZ270" s="15" t="str">
        <f t="shared" si="9"/>
        <v>Gabriel Słonina</v>
      </c>
      <c r="DA270" s="15" t="e">
        <f>VLOOKUP(CZ270,[1]FINAL!$A$1:$AP$1000,MATCH("Element No.",[1]FINAL!$A$1:$AP$1,0),0)</f>
        <v>#N/A</v>
      </c>
      <c r="DB270" s="15"/>
      <c r="DC270" s="15"/>
      <c r="DD270" s="15"/>
      <c r="DE270" s="15"/>
      <c r="DF270" s="15"/>
    </row>
    <row r="271" spans="1:110" ht="40.5" thickBot="1">
      <c r="A271" s="18" t="b">
        <v>1</v>
      </c>
      <c r="B271" s="18" t="b">
        <v>0</v>
      </c>
      <c r="C271" s="17">
        <v>100</v>
      </c>
      <c r="D271" s="17">
        <v>100</v>
      </c>
      <c r="E271" s="17">
        <v>179268</v>
      </c>
      <c r="F271" s="17">
        <v>0</v>
      </c>
      <c r="G271" s="17">
        <v>0</v>
      </c>
      <c r="H271" s="17">
        <v>1</v>
      </c>
      <c r="I271" s="17">
        <v>-1</v>
      </c>
      <c r="J271" s="17">
        <v>0</v>
      </c>
      <c r="K271" s="17">
        <v>2</v>
      </c>
      <c r="L271" s="15">
        <v>2</v>
      </c>
      <c r="M271" s="15">
        <v>1.8</v>
      </c>
      <c r="N271" s="17">
        <v>1</v>
      </c>
      <c r="O271" s="15" t="s">
        <v>700</v>
      </c>
      <c r="P271" s="15">
        <v>1.8</v>
      </c>
      <c r="Q271" s="17" t="e">
        <f t="shared" si="8"/>
        <v>#N/A</v>
      </c>
      <c r="R271" s="18" t="b">
        <v>0</v>
      </c>
      <c r="S271" s="15"/>
      <c r="T271" s="15" t="s">
        <v>4756</v>
      </c>
      <c r="U271" s="17">
        <v>61</v>
      </c>
      <c r="V271" s="15" t="s">
        <v>701</v>
      </c>
      <c r="W271" s="15">
        <v>3.1</v>
      </c>
      <c r="X271" s="18" t="b">
        <v>0</v>
      </c>
      <c r="Y271" s="15" t="s">
        <v>702</v>
      </c>
      <c r="Z271" s="15">
        <v>14.6</v>
      </c>
      <c r="AA271" s="18" t="b">
        <v>0</v>
      </c>
      <c r="AB271" s="15"/>
      <c r="AC271" s="15" t="s">
        <v>519</v>
      </c>
      <c r="AD271" s="17">
        <v>7</v>
      </c>
      <c r="AE271" s="17">
        <v>8</v>
      </c>
      <c r="AF271" s="17">
        <v>104</v>
      </c>
      <c r="AG271" s="17">
        <v>3094674</v>
      </c>
      <c r="AH271" s="17">
        <v>0</v>
      </c>
      <c r="AI271" s="17">
        <v>3953194</v>
      </c>
      <c r="AJ271" s="17">
        <v>0</v>
      </c>
      <c r="AK271" s="15">
        <v>0.3</v>
      </c>
      <c r="AL271" s="15">
        <v>17</v>
      </c>
      <c r="AM271" s="15" t="s">
        <v>285</v>
      </c>
      <c r="AN271" s="15"/>
      <c r="AO271" s="17">
        <v>200</v>
      </c>
      <c r="AP271" s="68">
        <v>44778</v>
      </c>
      <c r="AQ271" s="68">
        <v>35998</v>
      </c>
      <c r="AR271" s="18" t="b">
        <v>0</v>
      </c>
      <c r="AS271" s="15" t="s">
        <v>2510</v>
      </c>
      <c r="AT271" s="17">
        <v>2706</v>
      </c>
      <c r="AU271" s="17">
        <v>1</v>
      </c>
      <c r="AV271" s="17">
        <v>4</v>
      </c>
      <c r="AW271" s="17">
        <v>9</v>
      </c>
      <c r="AX271" s="17">
        <v>39</v>
      </c>
      <c r="AY271" s="17">
        <v>0</v>
      </c>
      <c r="AZ271" s="17">
        <v>0</v>
      </c>
      <c r="BA271" s="17">
        <v>0</v>
      </c>
      <c r="BB271" s="17">
        <v>8</v>
      </c>
      <c r="BC271" s="17">
        <v>1</v>
      </c>
      <c r="BD271" s="17">
        <v>0</v>
      </c>
      <c r="BE271" s="17">
        <v>5</v>
      </c>
      <c r="BF271" s="17">
        <v>468</v>
      </c>
      <c r="BG271" s="15">
        <v>562.79999999999995</v>
      </c>
      <c r="BH271" s="15">
        <v>577.79999999999995</v>
      </c>
      <c r="BI271" s="15">
        <v>309</v>
      </c>
      <c r="BJ271" s="15">
        <v>145.1</v>
      </c>
      <c r="BK271" s="17">
        <v>127</v>
      </c>
      <c r="BL271" s="17">
        <v>113</v>
      </c>
      <c r="BM271" s="17">
        <v>55</v>
      </c>
      <c r="BN271" s="17">
        <v>182</v>
      </c>
      <c r="BO271" s="17">
        <v>31</v>
      </c>
      <c r="BP271" s="15">
        <v>2.34</v>
      </c>
      <c r="BQ271" s="15">
        <v>3.23</v>
      </c>
      <c r="BR271" s="15">
        <v>5.57</v>
      </c>
      <c r="BS271" s="15">
        <v>41.45</v>
      </c>
      <c r="BT271" s="15"/>
      <c r="BU271" s="15"/>
      <c r="BV271" s="15"/>
      <c r="BW271" s="15"/>
      <c r="BX271" s="15"/>
      <c r="BY271" s="15"/>
      <c r="BZ271" s="15"/>
      <c r="CA271" s="17">
        <v>98</v>
      </c>
      <c r="CB271" s="17">
        <v>43</v>
      </c>
      <c r="CC271" s="17">
        <v>41</v>
      </c>
      <c r="CD271" s="17">
        <v>3</v>
      </c>
      <c r="CE271" s="17">
        <v>111</v>
      </c>
      <c r="CF271" s="17">
        <v>15</v>
      </c>
      <c r="CG271" s="17">
        <v>63</v>
      </c>
      <c r="CH271" s="17">
        <v>10</v>
      </c>
      <c r="CI271" s="17">
        <v>0.08</v>
      </c>
      <c r="CJ271" s="17">
        <v>0</v>
      </c>
      <c r="CK271" s="17">
        <v>0.11</v>
      </c>
      <c r="CL271" s="17">
        <v>0.19</v>
      </c>
      <c r="CM271" s="17">
        <v>1.38</v>
      </c>
      <c r="CN271" s="17">
        <v>1.3</v>
      </c>
      <c r="CO271" s="17">
        <v>80</v>
      </c>
      <c r="CP271" s="17">
        <v>4</v>
      </c>
      <c r="CQ271" s="17">
        <v>213</v>
      </c>
      <c r="CR271" s="17">
        <v>74</v>
      </c>
      <c r="CS271" s="17">
        <v>186</v>
      </c>
      <c r="CT271" s="17">
        <v>72</v>
      </c>
      <c r="CU271" s="17">
        <v>26</v>
      </c>
      <c r="CV271" s="17">
        <v>9</v>
      </c>
      <c r="CW271" s="17">
        <v>1.03</v>
      </c>
      <c r="CX271" s="17">
        <v>0.3</v>
      </c>
      <c r="CY271" s="17">
        <v>6.05</v>
      </c>
      <c r="CZ271" s="15" t="str">
        <f t="shared" si="9"/>
        <v>Marc Cucurella Saseta</v>
      </c>
      <c r="DA271" s="15" t="e">
        <f>VLOOKUP(CZ271,[1]FINAL!$A$1:$AP$1000,MATCH("Element No.",[1]FINAL!$A$1:$AP$1,0),0)</f>
        <v>#N/A</v>
      </c>
      <c r="DB271" s="15"/>
      <c r="DC271" s="15"/>
      <c r="DD271" s="15"/>
      <c r="DE271" s="15"/>
      <c r="DF271" s="15"/>
    </row>
    <row r="272" spans="1:110" ht="40.5" thickBot="1">
      <c r="A272" s="18" t="b">
        <v>1</v>
      </c>
      <c r="B272" s="18" t="b">
        <v>0</v>
      </c>
      <c r="C272" s="17">
        <v>100</v>
      </c>
      <c r="D272" s="17">
        <v>100</v>
      </c>
      <c r="E272" s="17">
        <v>225796</v>
      </c>
      <c r="F272" s="17">
        <v>0</v>
      </c>
      <c r="G272" s="17">
        <v>0</v>
      </c>
      <c r="H272" s="17">
        <v>1</v>
      </c>
      <c r="I272" s="17">
        <v>-1</v>
      </c>
      <c r="J272" s="17">
        <v>1</v>
      </c>
      <c r="K272" s="17">
        <v>2</v>
      </c>
      <c r="L272" s="15">
        <v>0.3</v>
      </c>
      <c r="M272" s="15">
        <v>0.5</v>
      </c>
      <c r="N272" s="17">
        <v>1</v>
      </c>
      <c r="O272" s="15" t="s">
        <v>714</v>
      </c>
      <c r="P272" s="15">
        <v>0.5</v>
      </c>
      <c r="Q272" s="17">
        <f t="shared" si="8"/>
        <v>142</v>
      </c>
      <c r="R272" s="18" t="b">
        <v>0</v>
      </c>
      <c r="S272" s="15"/>
      <c r="T272" s="15" t="s">
        <v>4832</v>
      </c>
      <c r="U272" s="17">
        <v>56</v>
      </c>
      <c r="V272" s="15" t="s">
        <v>715</v>
      </c>
      <c r="W272" s="15">
        <v>4</v>
      </c>
      <c r="X272" s="18" t="b">
        <v>0</v>
      </c>
      <c r="Y272" s="15" t="s">
        <v>279</v>
      </c>
      <c r="Z272" s="15">
        <v>6</v>
      </c>
      <c r="AA272" s="18" t="b">
        <v>0</v>
      </c>
      <c r="AB272" s="15"/>
      <c r="AC272" s="15" t="s">
        <v>519</v>
      </c>
      <c r="AD272" s="17">
        <v>7</v>
      </c>
      <c r="AE272" s="17">
        <v>8</v>
      </c>
      <c r="AF272" s="17">
        <v>115</v>
      </c>
      <c r="AG272" s="17">
        <v>2212085</v>
      </c>
      <c r="AH272" s="17">
        <v>0</v>
      </c>
      <c r="AI272" s="17">
        <v>2272671</v>
      </c>
      <c r="AJ272" s="17">
        <v>0</v>
      </c>
      <c r="AK272" s="15">
        <v>0.1</v>
      </c>
      <c r="AL272" s="15">
        <v>20.5</v>
      </c>
      <c r="AM272" s="15" t="s">
        <v>279</v>
      </c>
      <c r="AN272" s="15"/>
      <c r="AO272" s="17">
        <v>241</v>
      </c>
      <c r="AP272" s="68">
        <v>43600</v>
      </c>
      <c r="AQ272" s="68">
        <v>36502</v>
      </c>
      <c r="AR272" s="18" t="b">
        <v>0</v>
      </c>
      <c r="AS272" s="15" t="s">
        <v>2511</v>
      </c>
      <c r="AT272" s="17">
        <v>1957</v>
      </c>
      <c r="AU272" s="17">
        <v>2</v>
      </c>
      <c r="AV272" s="17">
        <v>6</v>
      </c>
      <c r="AW272" s="17">
        <v>8</v>
      </c>
      <c r="AX272" s="17">
        <v>20</v>
      </c>
      <c r="AY272" s="17">
        <v>0</v>
      </c>
      <c r="AZ272" s="17">
        <v>0</v>
      </c>
      <c r="BA272" s="17">
        <v>0</v>
      </c>
      <c r="BB272" s="17">
        <v>4</v>
      </c>
      <c r="BC272" s="17">
        <v>0</v>
      </c>
      <c r="BD272" s="17">
        <v>0</v>
      </c>
      <c r="BE272" s="17">
        <v>11</v>
      </c>
      <c r="BF272" s="17">
        <v>493</v>
      </c>
      <c r="BG272" s="15">
        <v>459</v>
      </c>
      <c r="BH272" s="15">
        <v>483.7</v>
      </c>
      <c r="BI272" s="15">
        <v>116</v>
      </c>
      <c r="BJ272" s="15">
        <v>106.1</v>
      </c>
      <c r="BK272" s="17">
        <v>80</v>
      </c>
      <c r="BL272" s="17">
        <v>101</v>
      </c>
      <c r="BM272" s="17">
        <v>48</v>
      </c>
      <c r="BN272" s="17">
        <v>128</v>
      </c>
      <c r="BO272" s="17">
        <v>20</v>
      </c>
      <c r="BP272" s="15">
        <v>1.04</v>
      </c>
      <c r="BQ272" s="15">
        <v>3.2</v>
      </c>
      <c r="BR272" s="15">
        <v>4.24</v>
      </c>
      <c r="BS272" s="15">
        <v>28.75</v>
      </c>
      <c r="BT272" s="17">
        <v>1</v>
      </c>
      <c r="BU272" s="15"/>
      <c r="BV272" s="17">
        <v>1</v>
      </c>
      <c r="BW272" s="15"/>
      <c r="BX272" s="15"/>
      <c r="BY272" s="15"/>
      <c r="BZ272" s="15"/>
      <c r="CA272" s="17">
        <v>149</v>
      </c>
      <c r="CB272" s="17">
        <v>62</v>
      </c>
      <c r="CC272" s="17">
        <v>62</v>
      </c>
      <c r="CD272" s="17">
        <v>10</v>
      </c>
      <c r="CE272" s="17">
        <v>270</v>
      </c>
      <c r="CF272" s="17">
        <v>75</v>
      </c>
      <c r="CG272" s="17">
        <v>134</v>
      </c>
      <c r="CH272" s="17">
        <v>42</v>
      </c>
      <c r="CI272" s="17">
        <v>0.05</v>
      </c>
      <c r="CJ272" s="17">
        <v>0</v>
      </c>
      <c r="CK272" s="17">
        <v>0.15</v>
      </c>
      <c r="CL272" s="17">
        <v>0.2</v>
      </c>
      <c r="CM272" s="17">
        <v>1.32</v>
      </c>
      <c r="CN272" s="17">
        <v>0.92</v>
      </c>
      <c r="CO272" s="17">
        <v>128</v>
      </c>
      <c r="CP272" s="17">
        <v>12</v>
      </c>
      <c r="CQ272" s="17">
        <v>344</v>
      </c>
      <c r="CR272" s="17">
        <v>118</v>
      </c>
      <c r="CS272" s="17">
        <v>63</v>
      </c>
      <c r="CT272" s="17">
        <v>23</v>
      </c>
      <c r="CU272" s="17">
        <v>68</v>
      </c>
      <c r="CV272" s="17">
        <v>21</v>
      </c>
      <c r="CW272" s="17">
        <v>0.92</v>
      </c>
      <c r="CX272" s="17">
        <v>0.37</v>
      </c>
      <c r="CY272" s="17">
        <v>5.89</v>
      </c>
      <c r="CZ272" s="15" t="str">
        <f t="shared" si="9"/>
        <v>Reece James</v>
      </c>
      <c r="DA272" s="15">
        <f>VLOOKUP(CZ272,[1]FINAL!$A$1:$AP$1000,MATCH("Element No.",[1]FINAL!$A$1:$AP$1,0),0)</f>
        <v>142</v>
      </c>
      <c r="DB272" s="15"/>
      <c r="DC272" s="15"/>
      <c r="DD272" s="15"/>
      <c r="DE272" s="15"/>
      <c r="DF272" s="15"/>
    </row>
    <row r="273" spans="1:110" ht="40.5" thickBot="1">
      <c r="A273" s="18" t="b">
        <v>1</v>
      </c>
      <c r="B273" s="18" t="b">
        <v>0</v>
      </c>
      <c r="C273" s="17">
        <v>100</v>
      </c>
      <c r="D273" s="17">
        <v>100</v>
      </c>
      <c r="E273" s="17">
        <v>180736</v>
      </c>
      <c r="F273" s="17">
        <v>0</v>
      </c>
      <c r="G273" s="17">
        <v>0</v>
      </c>
      <c r="H273" s="17">
        <v>4</v>
      </c>
      <c r="I273" s="17">
        <v>-4</v>
      </c>
      <c r="J273" s="17">
        <v>2</v>
      </c>
      <c r="K273" s="17">
        <v>2</v>
      </c>
      <c r="L273" s="15">
        <v>0.7</v>
      </c>
      <c r="M273" s="15">
        <v>0.8</v>
      </c>
      <c r="N273" s="17">
        <v>1</v>
      </c>
      <c r="O273" s="15" t="s">
        <v>706</v>
      </c>
      <c r="P273" s="15">
        <v>0.8</v>
      </c>
      <c r="Q273" s="17">
        <f t="shared" si="8"/>
        <v>143</v>
      </c>
      <c r="R273" s="18" t="b">
        <v>0</v>
      </c>
      <c r="S273" s="15"/>
      <c r="T273" s="15" t="s">
        <v>4865</v>
      </c>
      <c r="U273" s="17">
        <v>54</v>
      </c>
      <c r="V273" s="15" t="s">
        <v>707</v>
      </c>
      <c r="W273" s="15">
        <v>4</v>
      </c>
      <c r="X273" s="18" t="b">
        <v>0</v>
      </c>
      <c r="Y273" s="15" t="s">
        <v>307</v>
      </c>
      <c r="Z273" s="15">
        <v>8.8000000000000007</v>
      </c>
      <c r="AA273" s="18" t="b">
        <v>0</v>
      </c>
      <c r="AB273" s="15"/>
      <c r="AC273" s="15" t="s">
        <v>519</v>
      </c>
      <c r="AD273" s="17">
        <v>7</v>
      </c>
      <c r="AE273" s="17">
        <v>8</v>
      </c>
      <c r="AF273" s="17">
        <v>136</v>
      </c>
      <c r="AG273" s="17">
        <v>4846236</v>
      </c>
      <c r="AH273" s="17">
        <v>0</v>
      </c>
      <c r="AI273" s="17">
        <v>4142802</v>
      </c>
      <c r="AJ273" s="17">
        <v>0</v>
      </c>
      <c r="AK273" s="15">
        <v>0.1</v>
      </c>
      <c r="AL273" s="15">
        <v>25.2</v>
      </c>
      <c r="AM273" s="15" t="s">
        <v>307</v>
      </c>
      <c r="AN273" s="15"/>
      <c r="AO273" s="17">
        <v>241</v>
      </c>
      <c r="AP273" s="68">
        <v>43147</v>
      </c>
      <c r="AQ273" s="68">
        <v>36346</v>
      </c>
      <c r="AR273" s="18" t="b">
        <v>0</v>
      </c>
      <c r="AS273" s="15" t="s">
        <v>2512</v>
      </c>
      <c r="AT273" s="17">
        <v>2780</v>
      </c>
      <c r="AU273" s="17">
        <v>3</v>
      </c>
      <c r="AV273" s="17">
        <v>1</v>
      </c>
      <c r="AW273" s="17">
        <v>9</v>
      </c>
      <c r="AX273" s="17">
        <v>40</v>
      </c>
      <c r="AY273" s="17">
        <v>0</v>
      </c>
      <c r="AZ273" s="17">
        <v>0</v>
      </c>
      <c r="BA273" s="17">
        <v>0</v>
      </c>
      <c r="BB273" s="17">
        <v>3</v>
      </c>
      <c r="BC273" s="17">
        <v>1</v>
      </c>
      <c r="BD273" s="17">
        <v>0</v>
      </c>
      <c r="BE273" s="17">
        <v>7</v>
      </c>
      <c r="BF273" s="17">
        <v>516</v>
      </c>
      <c r="BG273" s="15">
        <v>719.2</v>
      </c>
      <c r="BH273" s="15">
        <v>111.2</v>
      </c>
      <c r="BI273" s="15">
        <v>160</v>
      </c>
      <c r="BJ273" s="15">
        <v>99.1</v>
      </c>
      <c r="BK273" s="17">
        <v>230</v>
      </c>
      <c r="BL273" s="17">
        <v>119</v>
      </c>
      <c r="BM273" s="17">
        <v>35</v>
      </c>
      <c r="BN273" s="17">
        <v>265</v>
      </c>
      <c r="BO273" s="17">
        <v>31</v>
      </c>
      <c r="BP273" s="15">
        <v>1.44</v>
      </c>
      <c r="BQ273" s="15">
        <v>1.03</v>
      </c>
      <c r="BR273" s="15">
        <v>2.4700000000000002</v>
      </c>
      <c r="BS273" s="15">
        <v>40.83</v>
      </c>
      <c r="BT273" s="15"/>
      <c r="BU273" s="15"/>
      <c r="BV273" s="15"/>
      <c r="BW273" s="15"/>
      <c r="BX273" s="15"/>
      <c r="BY273" s="15"/>
      <c r="BZ273" s="15"/>
      <c r="CA273" s="17">
        <v>48</v>
      </c>
      <c r="CB273" s="17">
        <v>20</v>
      </c>
      <c r="CC273" s="17">
        <v>289</v>
      </c>
      <c r="CD273" s="17">
        <v>89</v>
      </c>
      <c r="CE273" s="17">
        <v>227</v>
      </c>
      <c r="CF273" s="17">
        <v>58</v>
      </c>
      <c r="CG273" s="17">
        <v>152</v>
      </c>
      <c r="CH273" s="17">
        <v>49</v>
      </c>
      <c r="CI273" s="17">
        <v>0.05</v>
      </c>
      <c r="CJ273" s="17">
        <v>0</v>
      </c>
      <c r="CK273" s="17">
        <v>0.03</v>
      </c>
      <c r="CL273" s="17">
        <v>0.08</v>
      </c>
      <c r="CM273" s="17">
        <v>1.32</v>
      </c>
      <c r="CN273" s="17">
        <v>1.29</v>
      </c>
      <c r="CO273" s="17">
        <v>155</v>
      </c>
      <c r="CP273" s="17">
        <v>17</v>
      </c>
      <c r="CQ273" s="17">
        <v>314</v>
      </c>
      <c r="CR273" s="17">
        <v>113</v>
      </c>
      <c r="CS273" s="17">
        <v>60</v>
      </c>
      <c r="CT273" s="17">
        <v>22</v>
      </c>
      <c r="CU273" s="17">
        <v>46</v>
      </c>
      <c r="CV273" s="17">
        <v>14</v>
      </c>
      <c r="CW273" s="17">
        <v>1</v>
      </c>
      <c r="CX273" s="17">
        <v>0.28999999999999998</v>
      </c>
      <c r="CY273" s="17">
        <v>8.58</v>
      </c>
      <c r="CZ273" s="15" t="str">
        <f t="shared" si="9"/>
        <v>Trevoh Chalobah</v>
      </c>
      <c r="DA273" s="15">
        <f>VLOOKUP(CZ273,[1]FINAL!$A$1:$AP$1000,MATCH("Element No.",[1]FINAL!$A$1:$AP$1,0),0)</f>
        <v>143</v>
      </c>
      <c r="DB273" s="15"/>
      <c r="DC273" s="15"/>
      <c r="DD273" s="15"/>
      <c r="DE273" s="15"/>
      <c r="DF273" s="15"/>
    </row>
    <row r="274" spans="1:110" ht="40.5" thickBot="1">
      <c r="A274" s="18" t="b">
        <v>1</v>
      </c>
      <c r="B274" s="18" t="b">
        <v>0</v>
      </c>
      <c r="C274" s="17">
        <v>100</v>
      </c>
      <c r="D274" s="17">
        <v>100</v>
      </c>
      <c r="E274" s="17">
        <v>460028</v>
      </c>
      <c r="F274" s="17">
        <v>0</v>
      </c>
      <c r="G274" s="17">
        <v>0</v>
      </c>
      <c r="H274" s="17">
        <v>-3</v>
      </c>
      <c r="I274" s="17">
        <v>3</v>
      </c>
      <c r="J274" s="17">
        <v>0</v>
      </c>
      <c r="K274" s="17">
        <v>2</v>
      </c>
      <c r="L274" s="15">
        <v>1.7</v>
      </c>
      <c r="M274" s="15">
        <v>2</v>
      </c>
      <c r="N274" s="17">
        <v>3</v>
      </c>
      <c r="O274" s="15" t="s">
        <v>690</v>
      </c>
      <c r="P274" s="15">
        <v>2</v>
      </c>
      <c r="Q274" s="17">
        <f t="shared" si="8"/>
        <v>149</v>
      </c>
      <c r="R274" s="18" t="b">
        <v>0</v>
      </c>
      <c r="S274" s="15"/>
      <c r="T274" s="15" t="s">
        <v>3296</v>
      </c>
      <c r="U274" s="17">
        <v>47</v>
      </c>
      <c r="V274" s="15" t="s">
        <v>691</v>
      </c>
      <c r="W274" s="15">
        <v>2.7</v>
      </c>
      <c r="X274" s="18" t="b">
        <v>0</v>
      </c>
      <c r="Y274" s="15" t="s">
        <v>2513</v>
      </c>
      <c r="Z274" s="15">
        <v>0.2</v>
      </c>
      <c r="AA274" s="18" t="b">
        <v>0</v>
      </c>
      <c r="AB274" s="15"/>
      <c r="AC274" s="15" t="s">
        <v>519</v>
      </c>
      <c r="AD274" s="17">
        <v>7</v>
      </c>
      <c r="AE274" s="17">
        <v>8</v>
      </c>
      <c r="AF274" s="17">
        <v>8</v>
      </c>
      <c r="AG274" s="17">
        <v>8167</v>
      </c>
      <c r="AH274" s="17">
        <v>0</v>
      </c>
      <c r="AI274" s="17">
        <v>31558</v>
      </c>
      <c r="AJ274" s="17">
        <v>0</v>
      </c>
      <c r="AK274" s="15">
        <v>0.4</v>
      </c>
      <c r="AL274" s="15">
        <v>1.7</v>
      </c>
      <c r="AM274" s="15" t="s">
        <v>274</v>
      </c>
      <c r="AN274" s="15"/>
      <c r="AO274" s="17">
        <v>241</v>
      </c>
      <c r="AP274" s="68">
        <v>44743</v>
      </c>
      <c r="AQ274" s="68">
        <v>37678</v>
      </c>
      <c r="AR274" s="18" t="b">
        <v>0</v>
      </c>
      <c r="AS274" s="15" t="s">
        <v>2514</v>
      </c>
      <c r="AT274" s="17">
        <v>225</v>
      </c>
      <c r="AU274" s="17">
        <v>0</v>
      </c>
      <c r="AV274" s="17">
        <v>0</v>
      </c>
      <c r="AW274" s="17">
        <v>0</v>
      </c>
      <c r="AX274" s="17">
        <v>4</v>
      </c>
      <c r="AY274" s="17">
        <v>0</v>
      </c>
      <c r="AZ274" s="17">
        <v>0</v>
      </c>
      <c r="BA274" s="17">
        <v>0</v>
      </c>
      <c r="BB274" s="17">
        <v>0</v>
      </c>
      <c r="BC274" s="17">
        <v>0</v>
      </c>
      <c r="BD274" s="17">
        <v>0</v>
      </c>
      <c r="BE274" s="17">
        <v>0</v>
      </c>
      <c r="BF274" s="17">
        <v>30</v>
      </c>
      <c r="BG274" s="15">
        <v>66</v>
      </c>
      <c r="BH274" s="15">
        <v>7.6</v>
      </c>
      <c r="BI274" s="15">
        <v>6</v>
      </c>
      <c r="BJ274" s="15">
        <v>8</v>
      </c>
      <c r="BK274" s="17">
        <v>22</v>
      </c>
      <c r="BL274" s="17">
        <v>9</v>
      </c>
      <c r="BM274" s="17">
        <v>3</v>
      </c>
      <c r="BN274" s="17">
        <v>25</v>
      </c>
      <c r="BO274" s="17">
        <v>2</v>
      </c>
      <c r="BP274" s="15">
        <v>0</v>
      </c>
      <c r="BQ274" s="15">
        <v>0.12</v>
      </c>
      <c r="BR274" s="15">
        <v>0.12</v>
      </c>
      <c r="BS274" s="15">
        <v>3.36</v>
      </c>
      <c r="BT274" s="15"/>
      <c r="BU274" s="15"/>
      <c r="BV274" s="15"/>
      <c r="BW274" s="15"/>
      <c r="BX274" s="15"/>
      <c r="BY274" s="15"/>
      <c r="BZ274" s="15"/>
      <c r="CA274" s="17">
        <v>419</v>
      </c>
      <c r="CB274" s="17">
        <v>156</v>
      </c>
      <c r="CC274" s="17">
        <v>452</v>
      </c>
      <c r="CD274" s="17">
        <v>163</v>
      </c>
      <c r="CE274" s="17">
        <v>439</v>
      </c>
      <c r="CF274" s="17">
        <v>167</v>
      </c>
      <c r="CG274" s="17">
        <v>446</v>
      </c>
      <c r="CH274" s="17">
        <v>160</v>
      </c>
      <c r="CI274" s="17">
        <v>0</v>
      </c>
      <c r="CJ274" s="17">
        <v>0</v>
      </c>
      <c r="CK274" s="17">
        <v>0.05</v>
      </c>
      <c r="CL274" s="17">
        <v>0.05</v>
      </c>
      <c r="CM274" s="17">
        <v>1.34</v>
      </c>
      <c r="CN274" s="17">
        <v>1.6</v>
      </c>
      <c r="CO274" s="17">
        <v>387</v>
      </c>
      <c r="CP274" s="17">
        <v>65</v>
      </c>
      <c r="CQ274" s="17">
        <v>181</v>
      </c>
      <c r="CR274" s="17">
        <v>60</v>
      </c>
      <c r="CS274" s="17">
        <v>240</v>
      </c>
      <c r="CT274" s="17">
        <v>94</v>
      </c>
      <c r="CU274" s="17">
        <v>420</v>
      </c>
      <c r="CV274" s="17">
        <v>157</v>
      </c>
      <c r="CW274" s="17">
        <v>0.8</v>
      </c>
      <c r="CX274" s="17">
        <v>0</v>
      </c>
      <c r="CY274" s="17">
        <v>10</v>
      </c>
      <c r="CZ274" s="15" t="str">
        <f t="shared" si="9"/>
        <v>Levi Samuels Colwill</v>
      </c>
      <c r="DA274" s="15">
        <f>VLOOKUP(CZ274,[1]FINAL!$A$1:$AP$1000,MATCH("Element No.",[1]FINAL!$A$1:$AP$1,0),0)</f>
        <v>149</v>
      </c>
      <c r="DB274" s="15"/>
      <c r="DC274" s="15"/>
      <c r="DD274" s="15"/>
      <c r="DE274" s="15"/>
      <c r="DF274" s="15"/>
    </row>
    <row r="275" spans="1:110" ht="40.5" thickBot="1">
      <c r="A275" s="18" t="b">
        <v>1</v>
      </c>
      <c r="B275" s="18" t="b">
        <v>0</v>
      </c>
      <c r="C275" s="17">
        <v>100</v>
      </c>
      <c r="D275" s="17">
        <v>75</v>
      </c>
      <c r="E275" s="17">
        <v>482609</v>
      </c>
      <c r="F275" s="17">
        <v>0</v>
      </c>
      <c r="G275" s="17">
        <v>0</v>
      </c>
      <c r="H275" s="17">
        <v>-2</v>
      </c>
      <c r="I275" s="17">
        <v>2</v>
      </c>
      <c r="J275" s="17">
        <v>2</v>
      </c>
      <c r="K275" s="17">
        <v>2</v>
      </c>
      <c r="L275" s="15">
        <v>0.5</v>
      </c>
      <c r="M275" s="15">
        <v>0.2</v>
      </c>
      <c r="N275" s="17">
        <v>-1</v>
      </c>
      <c r="O275" s="15" t="s">
        <v>1138</v>
      </c>
      <c r="P275" s="15">
        <v>0.2</v>
      </c>
      <c r="Q275" s="17">
        <f t="shared" si="8"/>
        <v>144</v>
      </c>
      <c r="R275" s="18" t="b">
        <v>0</v>
      </c>
      <c r="S275" s="15"/>
      <c r="T275" s="15" t="s">
        <v>5063</v>
      </c>
      <c r="U275" s="17">
        <v>48</v>
      </c>
      <c r="V275" s="15" t="s">
        <v>1139</v>
      </c>
      <c r="W275" s="15">
        <v>2.8</v>
      </c>
      <c r="X275" s="18" t="b">
        <v>0</v>
      </c>
      <c r="Y275" s="15" t="s">
        <v>1140</v>
      </c>
      <c r="Z275" s="15">
        <v>1.7</v>
      </c>
      <c r="AA275" s="18" t="b">
        <v>0</v>
      </c>
      <c r="AB275" s="15"/>
      <c r="AC275" s="15" t="s">
        <v>519</v>
      </c>
      <c r="AD275" s="17">
        <v>7</v>
      </c>
      <c r="AE275" s="17">
        <v>8</v>
      </c>
      <c r="AF275" s="17">
        <v>96</v>
      </c>
      <c r="AG275" s="17">
        <v>559012</v>
      </c>
      <c r="AH275" s="17">
        <v>0</v>
      </c>
      <c r="AI275" s="17">
        <v>579017</v>
      </c>
      <c r="AJ275" s="17">
        <v>0</v>
      </c>
      <c r="AK275" s="15">
        <v>0</v>
      </c>
      <c r="AL275" s="15">
        <v>20</v>
      </c>
      <c r="AM275" s="15" t="s">
        <v>1140</v>
      </c>
      <c r="AN275" s="15"/>
      <c r="AO275" s="17">
        <v>73</v>
      </c>
      <c r="AP275" s="68">
        <v>44954</v>
      </c>
      <c r="AQ275" s="68">
        <v>37760</v>
      </c>
      <c r="AR275" s="18" t="b">
        <v>0</v>
      </c>
      <c r="AS275" s="15" t="s">
        <v>2515</v>
      </c>
      <c r="AT275" s="17">
        <v>2255</v>
      </c>
      <c r="AU275" s="17">
        <v>2</v>
      </c>
      <c r="AV275" s="17">
        <v>3</v>
      </c>
      <c r="AW275" s="17">
        <v>7</v>
      </c>
      <c r="AX275" s="17">
        <v>36</v>
      </c>
      <c r="AY275" s="17">
        <v>1</v>
      </c>
      <c r="AZ275" s="17">
        <v>0</v>
      </c>
      <c r="BA275" s="17">
        <v>0</v>
      </c>
      <c r="BB275" s="17">
        <v>3</v>
      </c>
      <c r="BC275" s="17">
        <v>1</v>
      </c>
      <c r="BD275" s="17">
        <v>0</v>
      </c>
      <c r="BE275" s="17">
        <v>7</v>
      </c>
      <c r="BF275" s="17">
        <v>406</v>
      </c>
      <c r="BG275" s="15">
        <v>443.6</v>
      </c>
      <c r="BH275" s="15">
        <v>448.5</v>
      </c>
      <c r="BI275" s="15">
        <v>205</v>
      </c>
      <c r="BJ275" s="15">
        <v>109.8</v>
      </c>
      <c r="BK275" s="17">
        <v>74</v>
      </c>
      <c r="BL275" s="17">
        <v>123</v>
      </c>
      <c r="BM275" s="17">
        <v>52</v>
      </c>
      <c r="BN275" s="17">
        <v>126</v>
      </c>
      <c r="BO275" s="17">
        <v>26</v>
      </c>
      <c r="BP275" s="15">
        <v>1.56</v>
      </c>
      <c r="BQ275" s="15">
        <v>2.97</v>
      </c>
      <c r="BR275" s="15">
        <v>4.53</v>
      </c>
      <c r="BS275" s="15">
        <v>37.130000000000003</v>
      </c>
      <c r="BT275" s="15"/>
      <c r="BU275" s="15"/>
      <c r="BV275" s="15"/>
      <c r="BW275" s="15"/>
      <c r="BX275" s="15"/>
      <c r="BY275" s="15"/>
      <c r="BZ275" s="15"/>
      <c r="CA275" s="17">
        <v>155</v>
      </c>
      <c r="CB275" s="17">
        <v>64</v>
      </c>
      <c r="CC275" s="17">
        <v>73</v>
      </c>
      <c r="CD275" s="17">
        <v>16</v>
      </c>
      <c r="CE275" s="17">
        <v>179</v>
      </c>
      <c r="CF275" s="17">
        <v>43</v>
      </c>
      <c r="CG275" s="17">
        <v>121</v>
      </c>
      <c r="CH275" s="17">
        <v>34</v>
      </c>
      <c r="CI275" s="17">
        <v>0.06</v>
      </c>
      <c r="CJ275" s="17">
        <v>0</v>
      </c>
      <c r="CK275" s="17">
        <v>0.12</v>
      </c>
      <c r="CL275" s="17">
        <v>0.18</v>
      </c>
      <c r="CM275" s="17">
        <v>1.48</v>
      </c>
      <c r="CN275" s="17">
        <v>1.44</v>
      </c>
      <c r="CO275" s="17">
        <v>365</v>
      </c>
      <c r="CP275" s="17">
        <v>62</v>
      </c>
      <c r="CQ275" s="17">
        <v>378</v>
      </c>
      <c r="CR275" s="17">
        <v>134</v>
      </c>
      <c r="CS275" s="17">
        <v>221</v>
      </c>
      <c r="CT275" s="17">
        <v>89</v>
      </c>
      <c r="CU275" s="17">
        <v>152</v>
      </c>
      <c r="CV275" s="17">
        <v>62</v>
      </c>
      <c r="CW275" s="17">
        <v>1.04</v>
      </c>
      <c r="CX275" s="17">
        <v>0.28000000000000003</v>
      </c>
      <c r="CY275" s="17">
        <v>5.03</v>
      </c>
      <c r="CZ275" s="15" t="str">
        <f t="shared" si="9"/>
        <v>Malo Gusto</v>
      </c>
      <c r="DA275" s="15">
        <f>VLOOKUP(CZ275,[1]FINAL!$A$1:$AP$1000,MATCH("Element No.",[1]FINAL!$A$1:$AP$1,0),0)</f>
        <v>144</v>
      </c>
      <c r="DB275" s="15"/>
      <c r="DC275" s="15"/>
      <c r="DD275" s="15"/>
      <c r="DE275" s="15"/>
      <c r="DF275" s="15"/>
    </row>
    <row r="276" spans="1:110" ht="40.5" thickBot="1">
      <c r="A276" s="18" t="b">
        <v>1</v>
      </c>
      <c r="B276" s="18" t="b">
        <v>0</v>
      </c>
      <c r="C276" s="17">
        <v>100</v>
      </c>
      <c r="D276" s="17">
        <v>100</v>
      </c>
      <c r="E276" s="17">
        <v>242880</v>
      </c>
      <c r="F276" s="17">
        <v>0</v>
      </c>
      <c r="G276" s="17">
        <v>0</v>
      </c>
      <c r="H276" s="17">
        <v>-1</v>
      </c>
      <c r="I276" s="17">
        <v>1</v>
      </c>
      <c r="J276" s="17">
        <v>0</v>
      </c>
      <c r="K276" s="17">
        <v>2</v>
      </c>
      <c r="L276" s="15">
        <v>0</v>
      </c>
      <c r="M276" s="15">
        <v>0</v>
      </c>
      <c r="N276" s="17">
        <v>0</v>
      </c>
      <c r="O276" s="15" t="s">
        <v>724</v>
      </c>
      <c r="P276" s="15">
        <v>0</v>
      </c>
      <c r="Q276" s="17">
        <f t="shared" si="8"/>
        <v>146</v>
      </c>
      <c r="R276" s="18" t="b">
        <v>0</v>
      </c>
      <c r="S276" s="15"/>
      <c r="T276" s="15" t="s">
        <v>4866</v>
      </c>
      <c r="U276" s="17">
        <v>44</v>
      </c>
      <c r="V276" s="15" t="s">
        <v>725</v>
      </c>
      <c r="W276" s="15">
        <v>0.9</v>
      </c>
      <c r="X276" s="18" t="b">
        <v>0</v>
      </c>
      <c r="Y276" s="15" t="s">
        <v>2516</v>
      </c>
      <c r="Z276" s="15">
        <v>0</v>
      </c>
      <c r="AA276" s="18" t="b">
        <v>0</v>
      </c>
      <c r="AB276" s="15"/>
      <c r="AC276" s="15" t="s">
        <v>519</v>
      </c>
      <c r="AD276" s="17">
        <v>7</v>
      </c>
      <c r="AE276" s="17">
        <v>8</v>
      </c>
      <c r="AF276" s="17">
        <v>7</v>
      </c>
      <c r="AG276" s="17">
        <v>9211</v>
      </c>
      <c r="AH276" s="17">
        <v>0</v>
      </c>
      <c r="AI276" s="17">
        <v>10008</v>
      </c>
      <c r="AJ276" s="17">
        <v>0</v>
      </c>
      <c r="AK276" s="15">
        <v>0</v>
      </c>
      <c r="AL276" s="15">
        <v>1.6</v>
      </c>
      <c r="AM276" s="15" t="s">
        <v>1137</v>
      </c>
      <c r="AN276" s="15"/>
      <c r="AO276" s="17">
        <v>73</v>
      </c>
      <c r="AP276" s="68">
        <v>44931</v>
      </c>
      <c r="AQ276" s="68">
        <v>36976</v>
      </c>
      <c r="AR276" s="18" t="b">
        <v>0</v>
      </c>
      <c r="AS276" s="15" t="s">
        <v>2517</v>
      </c>
      <c r="AT276" s="17">
        <v>470</v>
      </c>
      <c r="AU276" s="17">
        <v>0</v>
      </c>
      <c r="AV276" s="17">
        <v>0</v>
      </c>
      <c r="AW276" s="17">
        <v>0</v>
      </c>
      <c r="AX276" s="17">
        <v>10</v>
      </c>
      <c r="AY276" s="17">
        <v>0</v>
      </c>
      <c r="AZ276" s="17">
        <v>0</v>
      </c>
      <c r="BA276" s="17">
        <v>0</v>
      </c>
      <c r="BB276" s="17">
        <v>2</v>
      </c>
      <c r="BC276" s="17">
        <v>0</v>
      </c>
      <c r="BD276" s="17">
        <v>0</v>
      </c>
      <c r="BE276" s="17">
        <v>0</v>
      </c>
      <c r="BF276" s="17">
        <v>48</v>
      </c>
      <c r="BG276" s="15">
        <v>102.8</v>
      </c>
      <c r="BH276" s="15">
        <v>7.9</v>
      </c>
      <c r="BI276" s="15">
        <v>2</v>
      </c>
      <c r="BJ276" s="15">
        <v>11.4</v>
      </c>
      <c r="BK276" s="17">
        <v>41</v>
      </c>
      <c r="BL276" s="17">
        <v>16</v>
      </c>
      <c r="BM276" s="17">
        <v>7</v>
      </c>
      <c r="BN276" s="17">
        <v>48</v>
      </c>
      <c r="BO276" s="17">
        <v>6</v>
      </c>
      <c r="BP276" s="15">
        <v>0</v>
      </c>
      <c r="BQ276" s="15">
        <v>0.06</v>
      </c>
      <c r="BR276" s="15">
        <v>0.06</v>
      </c>
      <c r="BS276" s="15">
        <v>7.41</v>
      </c>
      <c r="BT276" s="15"/>
      <c r="BU276" s="15"/>
      <c r="BV276" s="15"/>
      <c r="BW276" s="15"/>
      <c r="BX276" s="15"/>
      <c r="BY276" s="15"/>
      <c r="BZ276" s="15"/>
      <c r="CA276" s="17">
        <v>388</v>
      </c>
      <c r="CB276" s="17">
        <v>144</v>
      </c>
      <c r="CC276" s="17">
        <v>451</v>
      </c>
      <c r="CD276" s="17">
        <v>162</v>
      </c>
      <c r="CE276" s="17">
        <v>462</v>
      </c>
      <c r="CF276" s="17">
        <v>173</v>
      </c>
      <c r="CG276" s="17">
        <v>430</v>
      </c>
      <c r="CH276" s="17">
        <v>156</v>
      </c>
      <c r="CI276" s="17">
        <v>0</v>
      </c>
      <c r="CJ276" s="17">
        <v>0</v>
      </c>
      <c r="CK276" s="17">
        <v>0.01</v>
      </c>
      <c r="CL276" s="17">
        <v>0.01</v>
      </c>
      <c r="CM276" s="17">
        <v>1.42</v>
      </c>
      <c r="CN276" s="17">
        <v>1.91</v>
      </c>
      <c r="CO276" s="17">
        <v>546</v>
      </c>
      <c r="CP276" s="17">
        <v>112</v>
      </c>
      <c r="CQ276" s="17">
        <v>596</v>
      </c>
      <c r="CR276" s="17">
        <v>241</v>
      </c>
      <c r="CS276" s="17">
        <v>524</v>
      </c>
      <c r="CT276" s="17">
        <v>176</v>
      </c>
      <c r="CU276" s="17">
        <v>650</v>
      </c>
      <c r="CV276" s="17">
        <v>232</v>
      </c>
      <c r="CW276" s="17">
        <v>1.1499999999999999</v>
      </c>
      <c r="CX276" s="17">
        <v>0</v>
      </c>
      <c r="CY276" s="17">
        <v>9.19</v>
      </c>
      <c r="CZ276" s="15" t="str">
        <f t="shared" si="9"/>
        <v>Benoît Badiashile Mukinayi</v>
      </c>
      <c r="DA276" s="15">
        <f>VLOOKUP(CZ276,[1]FINAL!$A$1:$AP$1000,MATCH("Element No.",[1]FINAL!$A$1:$AP$1,0),0)</f>
        <v>146</v>
      </c>
      <c r="DB276" s="15"/>
      <c r="DC276" s="15"/>
      <c r="DD276" s="15"/>
      <c r="DE276" s="15"/>
      <c r="DF276" s="15"/>
    </row>
    <row r="277" spans="1:110" ht="40.5" thickBot="1">
      <c r="A277" s="18" t="b">
        <v>1</v>
      </c>
      <c r="B277" s="18" t="b">
        <v>0</v>
      </c>
      <c r="C277" s="17">
        <v>0</v>
      </c>
      <c r="D277" s="17">
        <v>100</v>
      </c>
      <c r="E277" s="17">
        <v>444463</v>
      </c>
      <c r="F277" s="17">
        <v>0</v>
      </c>
      <c r="G277" s="17">
        <v>0</v>
      </c>
      <c r="H277" s="17">
        <v>-1</v>
      </c>
      <c r="I277" s="17">
        <v>1</v>
      </c>
      <c r="J277" s="17">
        <v>0</v>
      </c>
      <c r="K277" s="17">
        <v>2</v>
      </c>
      <c r="L277" s="15">
        <v>2.2999999999999998</v>
      </c>
      <c r="M277" s="15">
        <v>1.2</v>
      </c>
      <c r="N277" s="17">
        <v>-2</v>
      </c>
      <c r="O277" s="15" t="s">
        <v>717</v>
      </c>
      <c r="P277" s="15">
        <v>1.2</v>
      </c>
      <c r="Q277" s="17">
        <f t="shared" si="8"/>
        <v>145</v>
      </c>
      <c r="R277" s="18" t="b">
        <v>0</v>
      </c>
      <c r="S277" s="15" t="s">
        <v>5092</v>
      </c>
      <c r="T277" s="15" t="s">
        <v>5093</v>
      </c>
      <c r="U277" s="17">
        <v>44</v>
      </c>
      <c r="V277" s="15" t="s">
        <v>718</v>
      </c>
      <c r="W277" s="15">
        <v>2.6</v>
      </c>
      <c r="X277" s="18" t="b">
        <v>0</v>
      </c>
      <c r="Y277" s="15" t="s">
        <v>369</v>
      </c>
      <c r="Z277" s="15">
        <v>0.4</v>
      </c>
      <c r="AA277" s="18" t="b">
        <v>0</v>
      </c>
      <c r="AB277" s="15"/>
      <c r="AC277" s="15" t="s">
        <v>1056</v>
      </c>
      <c r="AD277" s="17">
        <v>7</v>
      </c>
      <c r="AE277" s="17">
        <v>8</v>
      </c>
      <c r="AF277" s="17">
        <v>65</v>
      </c>
      <c r="AG277" s="17">
        <v>138920</v>
      </c>
      <c r="AH277" s="17">
        <v>0</v>
      </c>
      <c r="AI277" s="17">
        <v>130225</v>
      </c>
      <c r="AJ277" s="17">
        <v>0</v>
      </c>
      <c r="AK277" s="15">
        <v>0.3</v>
      </c>
      <c r="AL277" s="15">
        <v>14.8</v>
      </c>
      <c r="AM277" s="15" t="s">
        <v>369</v>
      </c>
      <c r="AN277" s="15"/>
      <c r="AO277" s="17">
        <v>73</v>
      </c>
      <c r="AP277" s="68">
        <v>44804</v>
      </c>
      <c r="AQ277" s="68">
        <v>36877</v>
      </c>
      <c r="AR277" s="18" t="b">
        <v>0</v>
      </c>
      <c r="AS277" s="15" t="s">
        <v>2518</v>
      </c>
      <c r="AT277" s="17">
        <v>1718</v>
      </c>
      <c r="AU277" s="17">
        <v>0</v>
      </c>
      <c r="AV277" s="17">
        <v>2</v>
      </c>
      <c r="AW277" s="17">
        <v>4</v>
      </c>
      <c r="AX277" s="17">
        <v>25</v>
      </c>
      <c r="AY277" s="17">
        <v>0</v>
      </c>
      <c r="AZ277" s="17">
        <v>0</v>
      </c>
      <c r="BA277" s="17">
        <v>0</v>
      </c>
      <c r="BB277" s="17">
        <v>5</v>
      </c>
      <c r="BC277" s="17">
        <v>2</v>
      </c>
      <c r="BD277" s="17">
        <v>0</v>
      </c>
      <c r="BE277" s="17">
        <v>3</v>
      </c>
      <c r="BF277" s="17">
        <v>288</v>
      </c>
      <c r="BG277" s="15">
        <v>463.6</v>
      </c>
      <c r="BH277" s="15">
        <v>65.599999999999994</v>
      </c>
      <c r="BI277" s="15">
        <v>74</v>
      </c>
      <c r="BJ277" s="15">
        <v>60.4</v>
      </c>
      <c r="BK277" s="17">
        <v>187</v>
      </c>
      <c r="BL277" s="17">
        <v>81</v>
      </c>
      <c r="BM277" s="17">
        <v>19</v>
      </c>
      <c r="BN277" s="17">
        <v>206</v>
      </c>
      <c r="BO277" s="17">
        <v>20</v>
      </c>
      <c r="BP277" s="15">
        <v>0.72</v>
      </c>
      <c r="BQ277" s="15">
        <v>0.6</v>
      </c>
      <c r="BR277" s="15">
        <v>1.32</v>
      </c>
      <c r="BS277" s="15">
        <v>25.81</v>
      </c>
      <c r="BT277" s="15"/>
      <c r="BU277" s="15"/>
      <c r="BV277" s="15"/>
      <c r="BW277" s="15"/>
      <c r="BX277" s="15"/>
      <c r="BY277" s="15"/>
      <c r="BZ277" s="15"/>
      <c r="CA277" s="17">
        <v>147</v>
      </c>
      <c r="CB277" s="17">
        <v>61</v>
      </c>
      <c r="CC277" s="17">
        <v>346</v>
      </c>
      <c r="CD277" s="17">
        <v>119</v>
      </c>
      <c r="CE277" s="17">
        <v>318</v>
      </c>
      <c r="CF277" s="17">
        <v>101</v>
      </c>
      <c r="CG277" s="17">
        <v>267</v>
      </c>
      <c r="CH277" s="17">
        <v>88</v>
      </c>
      <c r="CI277" s="17">
        <v>0.04</v>
      </c>
      <c r="CJ277" s="17">
        <v>0</v>
      </c>
      <c r="CK277" s="17">
        <v>0.03</v>
      </c>
      <c r="CL277" s="17">
        <v>7.0000000000000007E-2</v>
      </c>
      <c r="CM277" s="17">
        <v>1.35</v>
      </c>
      <c r="CN277" s="17">
        <v>1.31</v>
      </c>
      <c r="CO277" s="17">
        <v>550</v>
      </c>
      <c r="CP277" s="17">
        <v>115</v>
      </c>
      <c r="CQ277" s="17">
        <v>248</v>
      </c>
      <c r="CR277" s="17">
        <v>91</v>
      </c>
      <c r="CS277" s="17">
        <v>259</v>
      </c>
      <c r="CT277" s="17">
        <v>100</v>
      </c>
      <c r="CU277" s="17">
        <v>299</v>
      </c>
      <c r="CV277" s="17">
        <v>111</v>
      </c>
      <c r="CW277" s="17">
        <v>1.05</v>
      </c>
      <c r="CX277" s="17">
        <v>0.21</v>
      </c>
      <c r="CY277" s="17">
        <v>10.79</v>
      </c>
      <c r="CZ277" s="15" t="str">
        <f t="shared" si="9"/>
        <v>Wesley Fofana</v>
      </c>
      <c r="DA277" s="15">
        <f>VLOOKUP(CZ277,[1]FINAL!$A$1:$AP$1000,MATCH("Element No.",[1]FINAL!$A$1:$AP$1,0),0)</f>
        <v>145</v>
      </c>
      <c r="DB277" s="15"/>
      <c r="DC277" s="15"/>
      <c r="DD277" s="15"/>
      <c r="DE277" s="15"/>
      <c r="DF277" s="15"/>
    </row>
    <row r="278" spans="1:110" ht="40.5" thickBot="1">
      <c r="A278" s="18" t="b">
        <v>1</v>
      </c>
      <c r="B278" s="18" t="b">
        <v>0</v>
      </c>
      <c r="C278" s="17">
        <v>100</v>
      </c>
      <c r="D278" s="17">
        <v>100</v>
      </c>
      <c r="E278" s="17">
        <v>574458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2</v>
      </c>
      <c r="L278" s="15">
        <v>0.3</v>
      </c>
      <c r="M278" s="15">
        <v>0.2</v>
      </c>
      <c r="N278" s="17">
        <v>0</v>
      </c>
      <c r="O278" s="15" t="s">
        <v>2519</v>
      </c>
      <c r="P278" s="15">
        <v>0.2</v>
      </c>
      <c r="Q278" s="17">
        <f t="shared" si="8"/>
        <v>150</v>
      </c>
      <c r="R278" s="18" t="b">
        <v>0</v>
      </c>
      <c r="S278" s="15"/>
      <c r="T278" s="15" t="s">
        <v>3297</v>
      </c>
      <c r="U278" s="17">
        <v>45</v>
      </c>
      <c r="V278" s="15" t="s">
        <v>2520</v>
      </c>
      <c r="W278" s="15">
        <v>1</v>
      </c>
      <c r="X278" s="18" t="b">
        <v>0</v>
      </c>
      <c r="Y278" s="15" t="s">
        <v>409</v>
      </c>
      <c r="Z278" s="15">
        <v>0</v>
      </c>
      <c r="AA278" s="18" t="b">
        <v>0</v>
      </c>
      <c r="AB278" s="15"/>
      <c r="AC278" s="15" t="s">
        <v>519</v>
      </c>
      <c r="AD278" s="17">
        <v>7</v>
      </c>
      <c r="AE278" s="17">
        <v>8</v>
      </c>
      <c r="AF278" s="17">
        <v>3</v>
      </c>
      <c r="AG278" s="17">
        <v>3876</v>
      </c>
      <c r="AH278" s="17">
        <v>0</v>
      </c>
      <c r="AI278" s="17">
        <v>4193</v>
      </c>
      <c r="AJ278" s="17">
        <v>0</v>
      </c>
      <c r="AK278" s="15">
        <v>0</v>
      </c>
      <c r="AL278" s="15">
        <v>0.7</v>
      </c>
      <c r="AM278" s="15" t="s">
        <v>1146</v>
      </c>
      <c r="AN278" s="15" t="s">
        <v>3529</v>
      </c>
      <c r="AO278" s="17">
        <v>189</v>
      </c>
      <c r="AP278" s="68">
        <v>45817</v>
      </c>
      <c r="AQ278" s="68">
        <v>38593</v>
      </c>
      <c r="AR278" s="18" t="b">
        <v>0</v>
      </c>
      <c r="AS278" s="15" t="s">
        <v>2521</v>
      </c>
      <c r="AT278" s="17">
        <v>100</v>
      </c>
      <c r="AU278" s="17">
        <v>0</v>
      </c>
      <c r="AV278" s="17">
        <v>0</v>
      </c>
      <c r="AW278" s="17">
        <v>0</v>
      </c>
      <c r="AX278" s="17">
        <v>3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4</v>
      </c>
      <c r="BG278" s="15">
        <v>6.4</v>
      </c>
      <c r="BH278" s="15">
        <v>0.1</v>
      </c>
      <c r="BI278" s="15">
        <v>7</v>
      </c>
      <c r="BJ278" s="15">
        <v>1.3</v>
      </c>
      <c r="BK278" s="17">
        <v>7</v>
      </c>
      <c r="BL278" s="17">
        <v>2</v>
      </c>
      <c r="BM278" s="17">
        <v>1</v>
      </c>
      <c r="BN278" s="17">
        <v>8</v>
      </c>
      <c r="BO278" s="17">
        <v>1</v>
      </c>
      <c r="BP278" s="15">
        <v>0.35</v>
      </c>
      <c r="BQ278" s="15">
        <v>0</v>
      </c>
      <c r="BR278" s="15">
        <v>0.35</v>
      </c>
      <c r="BS278" s="15">
        <v>1.63</v>
      </c>
      <c r="BT278" s="15"/>
      <c r="BU278" s="15"/>
      <c r="BV278" s="15"/>
      <c r="BW278" s="15"/>
      <c r="BX278" s="15"/>
      <c r="BY278" s="15"/>
      <c r="BZ278" s="15"/>
      <c r="CA278" s="17">
        <v>491</v>
      </c>
      <c r="CB278" s="17">
        <v>177</v>
      </c>
      <c r="CC278" s="17">
        <v>503</v>
      </c>
      <c r="CD278" s="17">
        <v>179</v>
      </c>
      <c r="CE278" s="17">
        <v>437</v>
      </c>
      <c r="CF278" s="17">
        <v>166</v>
      </c>
      <c r="CG278" s="17">
        <v>503</v>
      </c>
      <c r="CH278" s="17">
        <v>176</v>
      </c>
      <c r="CI278" s="17">
        <v>0.32</v>
      </c>
      <c r="CJ278" s="17">
        <v>0</v>
      </c>
      <c r="CK278" s="17">
        <v>0</v>
      </c>
      <c r="CL278" s="17">
        <v>0.32</v>
      </c>
      <c r="CM278" s="17">
        <v>1.47</v>
      </c>
      <c r="CN278" s="17">
        <v>2.7</v>
      </c>
      <c r="CO278" s="17">
        <v>480</v>
      </c>
      <c r="CP278" s="17">
        <v>96</v>
      </c>
      <c r="CQ278" s="17">
        <v>369</v>
      </c>
      <c r="CR278" s="17">
        <v>133</v>
      </c>
      <c r="CS278" s="17">
        <v>495</v>
      </c>
      <c r="CT278" s="17">
        <v>175</v>
      </c>
      <c r="CU278" s="17">
        <v>662</v>
      </c>
      <c r="CV278" s="17">
        <v>234</v>
      </c>
      <c r="CW278" s="17">
        <v>0.9</v>
      </c>
      <c r="CX278" s="17">
        <v>0</v>
      </c>
      <c r="CY278" s="17">
        <v>7.2</v>
      </c>
      <c r="CZ278" s="15" t="str">
        <f t="shared" si="9"/>
        <v>Mamadou Sarr</v>
      </c>
      <c r="DA278" s="15">
        <f>VLOOKUP(CZ278,[1]FINAL!$A$1:$AP$1000,MATCH("Element No.",[1]FINAL!$A$1:$AP$1,0),0)</f>
        <v>150</v>
      </c>
      <c r="DB278" s="15"/>
      <c r="DC278" s="15"/>
      <c r="DD278" s="15"/>
      <c r="DE278" s="15"/>
      <c r="DF278" s="15"/>
    </row>
    <row r="279" spans="1:110" ht="40.5" thickBot="1">
      <c r="A279" s="18" t="b">
        <v>1</v>
      </c>
      <c r="B279" s="18" t="b">
        <v>0</v>
      </c>
      <c r="C279" s="17">
        <v>100</v>
      </c>
      <c r="D279" s="17">
        <v>100</v>
      </c>
      <c r="E279" s="17">
        <v>109646</v>
      </c>
      <c r="F279" s="17">
        <v>0</v>
      </c>
      <c r="G279" s="17">
        <v>0</v>
      </c>
      <c r="H279" s="17">
        <v>-5</v>
      </c>
      <c r="I279" s="17">
        <v>5</v>
      </c>
      <c r="J279" s="17">
        <v>0</v>
      </c>
      <c r="K279" s="17">
        <v>2</v>
      </c>
      <c r="L279" s="15">
        <v>0</v>
      </c>
      <c r="M279" s="15">
        <v>0</v>
      </c>
      <c r="N279" s="17">
        <v>0</v>
      </c>
      <c r="O279" s="15" t="s">
        <v>339</v>
      </c>
      <c r="P279" s="15">
        <v>0</v>
      </c>
      <c r="Q279" s="17">
        <f t="shared" si="8"/>
        <v>147</v>
      </c>
      <c r="R279" s="18" t="b">
        <v>0</v>
      </c>
      <c r="S279" s="15"/>
      <c r="T279" s="15" t="s">
        <v>4757</v>
      </c>
      <c r="U279" s="17">
        <v>40</v>
      </c>
      <c r="V279" s="15" t="s">
        <v>787</v>
      </c>
      <c r="W279" s="15">
        <v>2.1</v>
      </c>
      <c r="X279" s="18" t="b">
        <v>0</v>
      </c>
      <c r="Y279" s="15" t="s">
        <v>340</v>
      </c>
      <c r="Z279" s="15">
        <v>0.3</v>
      </c>
      <c r="AA279" s="18" t="b">
        <v>0</v>
      </c>
      <c r="AB279" s="15"/>
      <c r="AC279" s="15" t="s">
        <v>519</v>
      </c>
      <c r="AD279" s="17">
        <v>7</v>
      </c>
      <c r="AE279" s="17">
        <v>8</v>
      </c>
      <c r="AF279" s="17">
        <v>34</v>
      </c>
      <c r="AG279" s="17">
        <v>110909</v>
      </c>
      <c r="AH279" s="17">
        <v>0</v>
      </c>
      <c r="AI279" s="17">
        <v>225147</v>
      </c>
      <c r="AJ279" s="17">
        <v>0</v>
      </c>
      <c r="AK279" s="15">
        <v>0</v>
      </c>
      <c r="AL279" s="15">
        <v>8.5</v>
      </c>
      <c r="AM279" s="15" t="s">
        <v>339</v>
      </c>
      <c r="AN279" s="15"/>
      <c r="AO279" s="17">
        <v>241</v>
      </c>
      <c r="AP279" s="68">
        <v>45474</v>
      </c>
      <c r="AQ279" s="68">
        <v>35697</v>
      </c>
      <c r="AR279" s="18" t="b">
        <v>0</v>
      </c>
      <c r="AS279" s="15" t="s">
        <v>2522</v>
      </c>
      <c r="AT279" s="17">
        <v>788</v>
      </c>
      <c r="AU279" s="17">
        <v>0</v>
      </c>
      <c r="AV279" s="17">
        <v>0</v>
      </c>
      <c r="AW279" s="17">
        <v>2</v>
      </c>
      <c r="AX279" s="17">
        <v>14</v>
      </c>
      <c r="AY279" s="17">
        <v>0</v>
      </c>
      <c r="AZ279" s="17">
        <v>0</v>
      </c>
      <c r="BA279" s="17">
        <v>0</v>
      </c>
      <c r="BB279" s="17">
        <v>2</v>
      </c>
      <c r="BC279" s="17">
        <v>0</v>
      </c>
      <c r="BD279" s="17">
        <v>0</v>
      </c>
      <c r="BE279" s="17">
        <v>2</v>
      </c>
      <c r="BF279" s="17">
        <v>130</v>
      </c>
      <c r="BG279" s="15">
        <v>240.4</v>
      </c>
      <c r="BH279" s="15">
        <v>33.299999999999997</v>
      </c>
      <c r="BI279" s="15">
        <v>19</v>
      </c>
      <c r="BJ279" s="15">
        <v>29.3</v>
      </c>
      <c r="BK279" s="17">
        <v>80</v>
      </c>
      <c r="BL279" s="17">
        <v>22</v>
      </c>
      <c r="BM279" s="17">
        <v>17</v>
      </c>
      <c r="BN279" s="17">
        <v>97</v>
      </c>
      <c r="BO279" s="17">
        <v>8</v>
      </c>
      <c r="BP279" s="15">
        <v>0.11</v>
      </c>
      <c r="BQ279" s="15">
        <v>0.4</v>
      </c>
      <c r="BR279" s="15">
        <v>0.5</v>
      </c>
      <c r="BS279" s="15">
        <v>13.25</v>
      </c>
      <c r="BT279" s="15"/>
      <c r="BU279" s="15"/>
      <c r="BV279" s="15"/>
      <c r="BW279" s="15"/>
      <c r="BX279" s="15"/>
      <c r="BY279" s="15"/>
      <c r="BZ279" s="15"/>
      <c r="CA279" s="17">
        <v>281</v>
      </c>
      <c r="CB279" s="17">
        <v>111</v>
      </c>
      <c r="CC279" s="17">
        <v>392</v>
      </c>
      <c r="CD279" s="17">
        <v>141</v>
      </c>
      <c r="CE279" s="17">
        <v>408</v>
      </c>
      <c r="CF279" s="17">
        <v>148</v>
      </c>
      <c r="CG279" s="17">
        <v>371</v>
      </c>
      <c r="CH279" s="17">
        <v>127</v>
      </c>
      <c r="CI279" s="17">
        <v>0.01</v>
      </c>
      <c r="CJ279" s="17">
        <v>0</v>
      </c>
      <c r="CK279" s="17">
        <v>0.05</v>
      </c>
      <c r="CL279" s="17">
        <v>0.06</v>
      </c>
      <c r="CM279" s="17">
        <v>1.51</v>
      </c>
      <c r="CN279" s="17">
        <v>1.6</v>
      </c>
      <c r="CO279" s="17">
        <v>678</v>
      </c>
      <c r="CP279" s="17">
        <v>162</v>
      </c>
      <c r="CQ279" s="17">
        <v>468</v>
      </c>
      <c r="CR279" s="17">
        <v>175</v>
      </c>
      <c r="CS279" s="17">
        <v>332</v>
      </c>
      <c r="CT279" s="17">
        <v>125</v>
      </c>
      <c r="CU279" s="17">
        <v>349</v>
      </c>
      <c r="CV279" s="17">
        <v>126</v>
      </c>
      <c r="CW279" s="17">
        <v>0.91</v>
      </c>
      <c r="CX279" s="17">
        <v>0.23</v>
      </c>
      <c r="CY279" s="17">
        <v>11.08</v>
      </c>
      <c r="CZ279" s="15" t="str">
        <f t="shared" si="9"/>
        <v>Tosin Adarabioyo</v>
      </c>
      <c r="DA279" s="15">
        <f>VLOOKUP(CZ279,[1]FINAL!$A$1:$AP$1000,MATCH("Element No.",[1]FINAL!$A$1:$AP$1,0),0)</f>
        <v>147</v>
      </c>
      <c r="DB279" s="15"/>
      <c r="DC279" s="15"/>
      <c r="DD279" s="15"/>
      <c r="DE279" s="15"/>
      <c r="DF279" s="15"/>
    </row>
    <row r="280" spans="1:110" ht="40.5" thickBot="1">
      <c r="A280" s="18" t="b">
        <v>1</v>
      </c>
      <c r="B280" s="18" t="b">
        <v>0</v>
      </c>
      <c r="C280" s="17">
        <v>100</v>
      </c>
      <c r="D280" s="17">
        <v>100</v>
      </c>
      <c r="E280" s="17">
        <v>577016</v>
      </c>
      <c r="F280" s="17">
        <v>0</v>
      </c>
      <c r="G280" s="17">
        <v>0</v>
      </c>
      <c r="H280" s="17">
        <v>-3</v>
      </c>
      <c r="I280" s="17">
        <v>3</v>
      </c>
      <c r="J280" s="17">
        <v>1</v>
      </c>
      <c r="K280" s="17">
        <v>2</v>
      </c>
      <c r="L280" s="15">
        <v>0.7</v>
      </c>
      <c r="M280" s="15">
        <v>0.8</v>
      </c>
      <c r="N280" s="17">
        <v>1</v>
      </c>
      <c r="O280" s="15" t="s">
        <v>632</v>
      </c>
      <c r="P280" s="15">
        <v>0.8</v>
      </c>
      <c r="Q280" s="17">
        <f t="shared" si="8"/>
        <v>151</v>
      </c>
      <c r="R280" s="18" t="b">
        <v>0</v>
      </c>
      <c r="S280" s="15"/>
      <c r="T280" s="15" t="s">
        <v>4043</v>
      </c>
      <c r="U280" s="17">
        <v>37</v>
      </c>
      <c r="V280" s="15" t="s">
        <v>1924</v>
      </c>
      <c r="W280" s="15">
        <v>2.2999999999999998</v>
      </c>
      <c r="X280" s="18" t="b">
        <v>0</v>
      </c>
      <c r="Y280" s="15" t="s">
        <v>1925</v>
      </c>
      <c r="Z280" s="15">
        <v>1.8</v>
      </c>
      <c r="AA280" s="18" t="b">
        <v>0</v>
      </c>
      <c r="AB280" s="15"/>
      <c r="AC280" s="15" t="s">
        <v>519</v>
      </c>
      <c r="AD280" s="17">
        <v>7</v>
      </c>
      <c r="AE280" s="17">
        <v>8</v>
      </c>
      <c r="AF280" s="17">
        <v>39</v>
      </c>
      <c r="AG280" s="17">
        <v>663404</v>
      </c>
      <c r="AH280" s="17">
        <v>0</v>
      </c>
      <c r="AI280" s="17">
        <v>561224</v>
      </c>
      <c r="AJ280" s="17">
        <v>0</v>
      </c>
      <c r="AK280" s="15">
        <v>0.2</v>
      </c>
      <c r="AL280" s="15">
        <v>10.5</v>
      </c>
      <c r="AM280" s="15" t="s">
        <v>1925</v>
      </c>
      <c r="AN280" s="15"/>
      <c r="AO280" s="17">
        <v>241</v>
      </c>
      <c r="AP280" s="68">
        <v>45361</v>
      </c>
      <c r="AQ280" s="68">
        <v>38842</v>
      </c>
      <c r="AR280" s="18" t="b">
        <v>0</v>
      </c>
      <c r="AS280" s="15" t="s">
        <v>2523</v>
      </c>
      <c r="AT280" s="17">
        <v>657</v>
      </c>
      <c r="AU280" s="17">
        <v>1</v>
      </c>
      <c r="AV280" s="17">
        <v>0</v>
      </c>
      <c r="AW280" s="17">
        <v>2</v>
      </c>
      <c r="AX280" s="17">
        <v>13</v>
      </c>
      <c r="AY280" s="17">
        <v>0</v>
      </c>
      <c r="AZ280" s="17">
        <v>0</v>
      </c>
      <c r="BA280" s="17">
        <v>0</v>
      </c>
      <c r="BB280" s="17">
        <v>1</v>
      </c>
      <c r="BC280" s="17">
        <v>0</v>
      </c>
      <c r="BD280" s="17">
        <v>0</v>
      </c>
      <c r="BE280" s="17">
        <v>5</v>
      </c>
      <c r="BF280" s="17">
        <v>118</v>
      </c>
      <c r="BG280" s="15">
        <v>132.6</v>
      </c>
      <c r="BH280" s="15">
        <v>40.9</v>
      </c>
      <c r="BI280" s="15">
        <v>70</v>
      </c>
      <c r="BJ280" s="15">
        <v>24.4</v>
      </c>
      <c r="BK280" s="17">
        <v>33</v>
      </c>
      <c r="BL280" s="17">
        <v>26</v>
      </c>
      <c r="BM280" s="17">
        <v>11</v>
      </c>
      <c r="BN280" s="17">
        <v>44</v>
      </c>
      <c r="BO280" s="17">
        <v>8</v>
      </c>
      <c r="BP280" s="15">
        <v>0.62</v>
      </c>
      <c r="BQ280" s="15">
        <v>0.13</v>
      </c>
      <c r="BR280" s="15">
        <v>0.75</v>
      </c>
      <c r="BS280" s="15">
        <v>15.66</v>
      </c>
      <c r="BT280" s="15"/>
      <c r="BU280" s="15"/>
      <c r="BV280" s="15"/>
      <c r="BW280" s="15"/>
      <c r="BX280" s="15"/>
      <c r="BY280" s="15"/>
      <c r="BZ280" s="15"/>
      <c r="CA280" s="17">
        <v>366</v>
      </c>
      <c r="CB280" s="17">
        <v>136</v>
      </c>
      <c r="CC280" s="17">
        <v>382</v>
      </c>
      <c r="CD280" s="17">
        <v>137</v>
      </c>
      <c r="CE280" s="17">
        <v>324</v>
      </c>
      <c r="CF280" s="17">
        <v>105</v>
      </c>
      <c r="CG280" s="17">
        <v>384</v>
      </c>
      <c r="CH280" s="17">
        <v>133</v>
      </c>
      <c r="CI280" s="17">
        <v>0.08</v>
      </c>
      <c r="CJ280" s="17">
        <v>0</v>
      </c>
      <c r="CK280" s="17">
        <v>0.02</v>
      </c>
      <c r="CL280" s="17">
        <v>0.1</v>
      </c>
      <c r="CM280" s="17">
        <v>2.15</v>
      </c>
      <c r="CN280" s="17">
        <v>1.78</v>
      </c>
      <c r="CO280" s="17">
        <v>839</v>
      </c>
      <c r="CP280" s="17">
        <v>268</v>
      </c>
      <c r="CQ280" s="17">
        <v>296</v>
      </c>
      <c r="CR280" s="17">
        <v>105</v>
      </c>
      <c r="CS280" s="17">
        <v>301</v>
      </c>
      <c r="CT280" s="17">
        <v>115</v>
      </c>
      <c r="CU280" s="17">
        <v>146</v>
      </c>
      <c r="CV280" s="17">
        <v>58</v>
      </c>
      <c r="CW280" s="17">
        <v>1.1000000000000001</v>
      </c>
      <c r="CX280" s="17">
        <v>0.27</v>
      </c>
      <c r="CY280" s="17">
        <v>6.03</v>
      </c>
      <c r="CZ280" s="15" t="str">
        <f t="shared" si="9"/>
        <v>Josh Acheampong</v>
      </c>
      <c r="DA280" s="15">
        <f>VLOOKUP(CZ280,[1]FINAL!$A$1:$AP$1000,MATCH("Element No.",[1]FINAL!$A$1:$AP$1,0),0)</f>
        <v>151</v>
      </c>
      <c r="DB280" s="15"/>
      <c r="DC280" s="15"/>
      <c r="DD280" s="15"/>
      <c r="DE280" s="15"/>
      <c r="DF280" s="15"/>
    </row>
    <row r="281" spans="1:110" ht="78.75" thickBot="1">
      <c r="A281" s="18" t="b">
        <v>1</v>
      </c>
      <c r="B281" s="18" t="b">
        <v>0</v>
      </c>
      <c r="C281" s="17">
        <v>0</v>
      </c>
      <c r="D281" s="17">
        <v>0</v>
      </c>
      <c r="E281" s="17">
        <v>622758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2</v>
      </c>
      <c r="L281" s="15">
        <v>0</v>
      </c>
      <c r="M281" s="15">
        <v>0</v>
      </c>
      <c r="N281" s="17">
        <v>0</v>
      </c>
      <c r="O281" s="15" t="s">
        <v>2524</v>
      </c>
      <c r="P281" s="15">
        <v>0</v>
      </c>
      <c r="Q281" s="17" t="e">
        <f t="shared" si="8"/>
        <v>#N/A</v>
      </c>
      <c r="R281" s="18" t="b">
        <v>0</v>
      </c>
      <c r="S281" s="15" t="s">
        <v>4632</v>
      </c>
      <c r="T281" s="15" t="s">
        <v>4633</v>
      </c>
      <c r="U281" s="17">
        <v>40</v>
      </c>
      <c r="V281" s="15" t="s">
        <v>2036</v>
      </c>
      <c r="W281" s="15">
        <v>0</v>
      </c>
      <c r="X281" s="18" t="b">
        <v>0</v>
      </c>
      <c r="Y281" s="15" t="s">
        <v>2037</v>
      </c>
      <c r="Z281" s="15">
        <v>0.1</v>
      </c>
      <c r="AA281" s="18" t="b">
        <v>0</v>
      </c>
      <c r="AB281" s="15"/>
      <c r="AC281" s="15" t="s">
        <v>3257</v>
      </c>
      <c r="AD281" s="17">
        <v>7</v>
      </c>
      <c r="AE281" s="17">
        <v>8</v>
      </c>
      <c r="AF281" s="17">
        <v>0</v>
      </c>
      <c r="AG281" s="17">
        <v>1262</v>
      </c>
      <c r="AH281" s="17">
        <v>0</v>
      </c>
      <c r="AI281" s="17">
        <v>10304</v>
      </c>
      <c r="AJ281" s="17">
        <v>0</v>
      </c>
      <c r="AK281" s="15">
        <v>0</v>
      </c>
      <c r="AL281" s="15">
        <v>0</v>
      </c>
      <c r="AM281" s="15" t="s">
        <v>2037</v>
      </c>
      <c r="AN281" s="15"/>
      <c r="AO281" s="17">
        <v>10</v>
      </c>
      <c r="AP281" s="68">
        <v>45512</v>
      </c>
      <c r="AQ281" s="68">
        <v>38471</v>
      </c>
      <c r="AR281" s="18" t="b">
        <v>0</v>
      </c>
      <c r="AS281" s="15" t="s">
        <v>2525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5">
        <v>0</v>
      </c>
      <c r="BH281" s="15">
        <v>0</v>
      </c>
      <c r="BI281" s="15">
        <v>0</v>
      </c>
      <c r="BJ281" s="15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5">
        <v>0</v>
      </c>
      <c r="BQ281" s="15">
        <v>0</v>
      </c>
      <c r="BR281" s="15">
        <v>0</v>
      </c>
      <c r="BS281" s="15">
        <v>0</v>
      </c>
      <c r="BT281" s="15"/>
      <c r="BU281" s="15"/>
      <c r="BV281" s="15"/>
      <c r="BW281" s="15"/>
      <c r="BX281" s="15"/>
      <c r="BY281" s="15"/>
      <c r="BZ281" s="15"/>
      <c r="CA281" s="17">
        <v>638</v>
      </c>
      <c r="CB281" s="17">
        <v>247</v>
      </c>
      <c r="CC281" s="17">
        <v>630</v>
      </c>
      <c r="CD281" s="17">
        <v>246</v>
      </c>
      <c r="CE281" s="17">
        <v>600</v>
      </c>
      <c r="CF281" s="17">
        <v>243</v>
      </c>
      <c r="CG281" s="17">
        <v>641</v>
      </c>
      <c r="CH281" s="17">
        <v>247</v>
      </c>
      <c r="CI281" s="17">
        <v>0</v>
      </c>
      <c r="CJ281" s="17">
        <v>0</v>
      </c>
      <c r="CK281" s="17">
        <v>0</v>
      </c>
      <c r="CL281" s="17">
        <v>0</v>
      </c>
      <c r="CM281" s="17">
        <v>0</v>
      </c>
      <c r="CN281" s="17">
        <v>0</v>
      </c>
      <c r="CO281" s="17">
        <v>749</v>
      </c>
      <c r="CP281" s="17">
        <v>208</v>
      </c>
      <c r="CQ281" s="17">
        <v>532</v>
      </c>
      <c r="CR281" s="17">
        <v>215</v>
      </c>
      <c r="CS281" s="17">
        <v>648</v>
      </c>
      <c r="CT281" s="17">
        <v>246</v>
      </c>
      <c r="CU281" s="17">
        <v>580</v>
      </c>
      <c r="CV281" s="17">
        <v>207</v>
      </c>
      <c r="CW281" s="17">
        <v>0</v>
      </c>
      <c r="CX281" s="17">
        <v>0</v>
      </c>
      <c r="CY281" s="17">
        <v>0</v>
      </c>
      <c r="CZ281" s="15" t="str">
        <f t="shared" si="9"/>
        <v>Aarón Anselmino</v>
      </c>
      <c r="DA281" s="15" t="e">
        <f>VLOOKUP(CZ281,[1]FINAL!$A$1:$AP$1000,MATCH("Element No.",[1]FINAL!$A$1:$AP$1,0),0)</f>
        <v>#N/A</v>
      </c>
      <c r="DB281" s="15"/>
      <c r="DC281" s="15"/>
      <c r="DD281" s="15"/>
      <c r="DE281" s="15"/>
      <c r="DF281" s="15"/>
    </row>
    <row r="282" spans="1:110" ht="40.5" thickBot="1">
      <c r="A282" s="18" t="b">
        <v>1</v>
      </c>
      <c r="B282" s="18" t="b">
        <v>0</v>
      </c>
      <c r="C282" s="17">
        <v>100</v>
      </c>
      <c r="D282" s="17">
        <v>100</v>
      </c>
      <c r="E282" s="17">
        <v>244851</v>
      </c>
      <c r="F282" s="17">
        <v>0</v>
      </c>
      <c r="G282" s="17">
        <v>0</v>
      </c>
      <c r="H282" s="17">
        <v>-2</v>
      </c>
      <c r="I282" s="17">
        <v>2</v>
      </c>
      <c r="J282" s="17">
        <v>2</v>
      </c>
      <c r="K282" s="17">
        <v>3</v>
      </c>
      <c r="L282" s="15">
        <v>1.3</v>
      </c>
      <c r="M282" s="15">
        <v>3</v>
      </c>
      <c r="N282" s="17">
        <v>8</v>
      </c>
      <c r="O282" s="15" t="s">
        <v>850</v>
      </c>
      <c r="P282" s="15">
        <v>3</v>
      </c>
      <c r="Q282" s="17">
        <f t="shared" si="8"/>
        <v>154</v>
      </c>
      <c r="R282" s="18" t="b">
        <v>0</v>
      </c>
      <c r="S282" s="15"/>
      <c r="T282" s="15" t="s">
        <v>4558</v>
      </c>
      <c r="U282" s="17">
        <v>103</v>
      </c>
      <c r="V282" s="15" t="s">
        <v>851</v>
      </c>
      <c r="W282" s="15">
        <v>4.4000000000000004</v>
      </c>
      <c r="X282" s="18" t="b">
        <v>0</v>
      </c>
      <c r="Y282" s="15" t="s">
        <v>421</v>
      </c>
      <c r="Z282" s="15">
        <v>12.6</v>
      </c>
      <c r="AA282" s="18" t="b">
        <v>0</v>
      </c>
      <c r="AB282" s="15"/>
      <c r="AC282" s="15" t="s">
        <v>519</v>
      </c>
      <c r="AD282" s="17">
        <v>7</v>
      </c>
      <c r="AE282" s="17">
        <v>8</v>
      </c>
      <c r="AF282" s="17">
        <v>114</v>
      </c>
      <c r="AG282" s="17">
        <v>3348995</v>
      </c>
      <c r="AH282" s="17">
        <v>0</v>
      </c>
      <c r="AI282" s="17">
        <v>8552563</v>
      </c>
      <c r="AJ282" s="17">
        <v>0</v>
      </c>
      <c r="AK282" s="15">
        <v>0.3</v>
      </c>
      <c r="AL282" s="15">
        <v>11.1</v>
      </c>
      <c r="AM282" s="15" t="s">
        <v>421</v>
      </c>
      <c r="AN282" s="15"/>
      <c r="AO282" s="17">
        <v>241</v>
      </c>
      <c r="AP282" s="68">
        <v>45170</v>
      </c>
      <c r="AQ282" s="68">
        <v>37382</v>
      </c>
      <c r="AR282" s="18" t="b">
        <v>0</v>
      </c>
      <c r="AS282" s="15" t="s">
        <v>2526</v>
      </c>
      <c r="AT282" s="17">
        <v>1954</v>
      </c>
      <c r="AU282" s="17">
        <v>10</v>
      </c>
      <c r="AV282" s="17">
        <v>2</v>
      </c>
      <c r="AW282" s="17">
        <v>3</v>
      </c>
      <c r="AX282" s="17">
        <v>33</v>
      </c>
      <c r="AY282" s="17">
        <v>0</v>
      </c>
      <c r="AZ282" s="17">
        <v>0</v>
      </c>
      <c r="BA282" s="17">
        <v>1</v>
      </c>
      <c r="BB282" s="17">
        <v>5</v>
      </c>
      <c r="BC282" s="17">
        <v>0</v>
      </c>
      <c r="BD282" s="17">
        <v>0</v>
      </c>
      <c r="BE282" s="17">
        <v>11</v>
      </c>
      <c r="BF282" s="17">
        <v>430</v>
      </c>
      <c r="BG282" s="15">
        <v>536.6</v>
      </c>
      <c r="BH282" s="15">
        <v>393.6</v>
      </c>
      <c r="BI282" s="15">
        <v>547</v>
      </c>
      <c r="BJ282" s="15">
        <v>147.69999999999999</v>
      </c>
      <c r="BK282" s="17">
        <v>27</v>
      </c>
      <c r="BL282" s="17">
        <v>83</v>
      </c>
      <c r="BM282" s="17">
        <v>25</v>
      </c>
      <c r="BN282" s="17">
        <v>135</v>
      </c>
      <c r="BO282" s="17">
        <v>24</v>
      </c>
      <c r="BP282" s="15">
        <v>10.55</v>
      </c>
      <c r="BQ282" s="15">
        <v>2.4900000000000002</v>
      </c>
      <c r="BR282" s="15">
        <v>13.04</v>
      </c>
      <c r="BS282" s="15">
        <v>31.13</v>
      </c>
      <c r="BT282" s="15"/>
      <c r="BU282" s="15"/>
      <c r="BV282" s="17">
        <v>3</v>
      </c>
      <c r="BW282" s="15"/>
      <c r="BX282" s="17">
        <v>1</v>
      </c>
      <c r="BY282" s="15"/>
      <c r="BZ282" s="15"/>
      <c r="CA282" s="17">
        <v>114</v>
      </c>
      <c r="CB282" s="17">
        <v>35</v>
      </c>
      <c r="CC282" s="17">
        <v>97</v>
      </c>
      <c r="CD282" s="17">
        <v>68</v>
      </c>
      <c r="CE282" s="17">
        <v>46</v>
      </c>
      <c r="CF282" s="17">
        <v>25</v>
      </c>
      <c r="CG282" s="17">
        <v>59</v>
      </c>
      <c r="CH282" s="17">
        <v>37</v>
      </c>
      <c r="CI282" s="17">
        <v>0.49</v>
      </c>
      <c r="CJ282" s="17">
        <v>0</v>
      </c>
      <c r="CK282" s="17">
        <v>0.11</v>
      </c>
      <c r="CL282" s="17">
        <v>0.6</v>
      </c>
      <c r="CM282" s="17">
        <v>1.43</v>
      </c>
      <c r="CN282" s="17">
        <v>1.52</v>
      </c>
      <c r="CO282" s="17">
        <v>5</v>
      </c>
      <c r="CP282" s="17">
        <v>3</v>
      </c>
      <c r="CQ282" s="17">
        <v>121</v>
      </c>
      <c r="CR282" s="17">
        <v>56</v>
      </c>
      <c r="CS282" s="17">
        <v>40</v>
      </c>
      <c r="CT282" s="17">
        <v>18</v>
      </c>
      <c r="CU282" s="17">
        <v>31</v>
      </c>
      <c r="CV282" s="17">
        <v>10</v>
      </c>
      <c r="CW282" s="17">
        <v>1.1100000000000001</v>
      </c>
      <c r="CX282" s="17">
        <v>0.14000000000000001</v>
      </c>
      <c r="CY282" s="17">
        <v>6.22</v>
      </c>
      <c r="CZ282" s="15" t="str">
        <f t="shared" si="9"/>
        <v>Cole Palmer</v>
      </c>
      <c r="DA282" s="15">
        <f>VLOOKUP(CZ282,[1]FINAL!$A$1:$AP$1000,MATCH("Element No.",[1]FINAL!$A$1:$AP$1,0),0)</f>
        <v>154</v>
      </c>
      <c r="DB282" s="15"/>
      <c r="DC282" s="15"/>
      <c r="DD282" s="15"/>
      <c r="DE282" s="15"/>
      <c r="DF282" s="15"/>
    </row>
    <row r="283" spans="1:110" ht="40.5" thickBot="1">
      <c r="A283" s="18" t="b">
        <v>1</v>
      </c>
      <c r="B283" s="18" t="b">
        <v>0</v>
      </c>
      <c r="C283" s="17">
        <v>100</v>
      </c>
      <c r="D283" s="17">
        <v>100</v>
      </c>
      <c r="E283" s="17">
        <v>247632</v>
      </c>
      <c r="F283" s="17">
        <v>0</v>
      </c>
      <c r="G283" s="17">
        <v>0</v>
      </c>
      <c r="H283" s="17">
        <v>0</v>
      </c>
      <c r="I283" s="17">
        <v>0</v>
      </c>
      <c r="J283" s="17">
        <v>1</v>
      </c>
      <c r="K283" s="17">
        <v>3</v>
      </c>
      <c r="L283" s="15">
        <v>1.7</v>
      </c>
      <c r="M283" s="15">
        <v>2.8</v>
      </c>
      <c r="N283" s="17">
        <v>6</v>
      </c>
      <c r="O283" s="15" t="s">
        <v>995</v>
      </c>
      <c r="P283" s="15">
        <v>2.8</v>
      </c>
      <c r="Q283" s="17">
        <f t="shared" si="8"/>
        <v>156</v>
      </c>
      <c r="R283" s="18" t="b">
        <v>0</v>
      </c>
      <c r="S283" s="15"/>
      <c r="T283" s="15" t="s">
        <v>4988</v>
      </c>
      <c r="U283" s="17">
        <v>70</v>
      </c>
      <c r="V283" s="15" t="s">
        <v>996</v>
      </c>
      <c r="W283" s="15">
        <v>3.7</v>
      </c>
      <c r="X283" s="18" t="b">
        <v>0</v>
      </c>
      <c r="Y283" s="15" t="s">
        <v>997</v>
      </c>
      <c r="Z283" s="15">
        <v>3.9</v>
      </c>
      <c r="AA283" s="18" t="b">
        <v>0</v>
      </c>
      <c r="AB283" s="15"/>
      <c r="AC283" s="15" t="s">
        <v>519</v>
      </c>
      <c r="AD283" s="17">
        <v>7</v>
      </c>
      <c r="AE283" s="17">
        <v>8</v>
      </c>
      <c r="AF283" s="17">
        <v>125</v>
      </c>
      <c r="AG283" s="17">
        <v>2038164</v>
      </c>
      <c r="AH283" s="17">
        <v>0</v>
      </c>
      <c r="AI283" s="17">
        <v>2117351</v>
      </c>
      <c r="AJ283" s="17">
        <v>0</v>
      </c>
      <c r="AK283" s="15">
        <v>0.4</v>
      </c>
      <c r="AL283" s="15">
        <v>17.899999999999999</v>
      </c>
      <c r="AM283" s="15" t="s">
        <v>159</v>
      </c>
      <c r="AN283" s="15" t="s">
        <v>160</v>
      </c>
      <c r="AO283" s="17">
        <v>173</v>
      </c>
      <c r="AP283" s="68">
        <v>45515</v>
      </c>
      <c r="AQ283" s="68">
        <v>36594</v>
      </c>
      <c r="AR283" s="18" t="b">
        <v>0</v>
      </c>
      <c r="AS283" s="15" t="s">
        <v>2527</v>
      </c>
      <c r="AT283" s="17">
        <v>2629</v>
      </c>
      <c r="AU283" s="17">
        <v>5</v>
      </c>
      <c r="AV283" s="17">
        <v>7</v>
      </c>
      <c r="AW283" s="17">
        <v>11</v>
      </c>
      <c r="AX283" s="17">
        <v>33</v>
      </c>
      <c r="AY283" s="17">
        <v>0</v>
      </c>
      <c r="AZ283" s="17">
        <v>0</v>
      </c>
      <c r="BA283" s="17">
        <v>0</v>
      </c>
      <c r="BB283" s="17">
        <v>2</v>
      </c>
      <c r="BC283" s="17">
        <v>1</v>
      </c>
      <c r="BD283" s="17">
        <v>0</v>
      </c>
      <c r="BE283" s="17">
        <v>9</v>
      </c>
      <c r="BF283" s="17">
        <v>543</v>
      </c>
      <c r="BG283" s="15">
        <v>523</v>
      </c>
      <c r="BH283" s="15">
        <v>836.2</v>
      </c>
      <c r="BI283" s="15">
        <v>505</v>
      </c>
      <c r="BJ283" s="15">
        <v>186.7</v>
      </c>
      <c r="BK283" s="17">
        <v>19</v>
      </c>
      <c r="BL283" s="17">
        <v>84</v>
      </c>
      <c r="BM283" s="17">
        <v>19</v>
      </c>
      <c r="BN283" s="17">
        <v>122</v>
      </c>
      <c r="BO283" s="17">
        <v>30</v>
      </c>
      <c r="BP283" s="15">
        <v>4.59</v>
      </c>
      <c r="BQ283" s="15">
        <v>6.84</v>
      </c>
      <c r="BR283" s="15">
        <v>11.43</v>
      </c>
      <c r="BS283" s="15">
        <v>37.54</v>
      </c>
      <c r="BT283" s="17">
        <v>2</v>
      </c>
      <c r="BU283" s="15"/>
      <c r="BV283" s="17">
        <v>4</v>
      </c>
      <c r="BW283" s="15"/>
      <c r="BX283" s="15"/>
      <c r="BY283" s="15"/>
      <c r="BZ283" s="15"/>
      <c r="CA283" s="17">
        <v>125</v>
      </c>
      <c r="CB283" s="17">
        <v>40</v>
      </c>
      <c r="CC283" s="17">
        <v>14</v>
      </c>
      <c r="CD283" s="17">
        <v>13</v>
      </c>
      <c r="CE283" s="17">
        <v>53</v>
      </c>
      <c r="CF283" s="17">
        <v>30</v>
      </c>
      <c r="CG283" s="17">
        <v>32</v>
      </c>
      <c r="CH283" s="17">
        <v>25</v>
      </c>
      <c r="CI283" s="17">
        <v>0.16</v>
      </c>
      <c r="CJ283" s="17">
        <v>0</v>
      </c>
      <c r="CK283" s="17">
        <v>0.23</v>
      </c>
      <c r="CL283" s="17">
        <v>0.39</v>
      </c>
      <c r="CM283" s="17">
        <v>1.29</v>
      </c>
      <c r="CN283" s="17">
        <v>1.1299999999999999</v>
      </c>
      <c r="CO283" s="17">
        <v>37</v>
      </c>
      <c r="CP283" s="17">
        <v>22</v>
      </c>
      <c r="CQ283" s="17">
        <v>138</v>
      </c>
      <c r="CR283" s="17">
        <v>65</v>
      </c>
      <c r="CS283" s="17">
        <v>95</v>
      </c>
      <c r="CT283" s="17">
        <v>44</v>
      </c>
      <c r="CU283" s="17">
        <v>91</v>
      </c>
      <c r="CV283" s="17">
        <v>30</v>
      </c>
      <c r="CW283" s="17">
        <v>1.03</v>
      </c>
      <c r="CX283" s="17">
        <v>0.38</v>
      </c>
      <c r="CY283" s="17">
        <v>4.18</v>
      </c>
      <c r="CZ283" s="15" t="str">
        <f t="shared" si="9"/>
        <v>Pedro Lomba Neto</v>
      </c>
      <c r="DA283" s="15">
        <f>VLOOKUP(CZ283,[1]FINAL!$A$1:$AP$1000,MATCH("Element No.",[1]FINAL!$A$1:$AP$1,0),0)</f>
        <v>156</v>
      </c>
      <c r="DB283" s="15"/>
      <c r="DC283" s="15"/>
      <c r="DD283" s="15"/>
      <c r="DE283" s="15"/>
      <c r="DF283" s="15"/>
    </row>
    <row r="284" spans="1:110" ht="40.5" thickBot="1">
      <c r="A284" s="18" t="b">
        <v>1</v>
      </c>
      <c r="B284" s="18" t="b">
        <v>0</v>
      </c>
      <c r="C284" s="17">
        <v>100</v>
      </c>
      <c r="D284" s="17">
        <v>100</v>
      </c>
      <c r="E284" s="17">
        <v>448047</v>
      </c>
      <c r="F284" s="17">
        <v>0</v>
      </c>
      <c r="G284" s="17">
        <v>0</v>
      </c>
      <c r="H284" s="17">
        <v>0</v>
      </c>
      <c r="I284" s="17">
        <v>0</v>
      </c>
      <c r="J284" s="17">
        <v>3</v>
      </c>
      <c r="K284" s="17">
        <v>3</v>
      </c>
      <c r="L284" s="15">
        <v>7.7</v>
      </c>
      <c r="M284" s="15">
        <v>6</v>
      </c>
      <c r="N284" s="17">
        <v>1</v>
      </c>
      <c r="O284" s="15" t="s">
        <v>1027</v>
      </c>
      <c r="P284" s="15">
        <v>6</v>
      </c>
      <c r="Q284" s="17">
        <f t="shared" si="8"/>
        <v>155</v>
      </c>
      <c r="R284" s="18" t="b">
        <v>0</v>
      </c>
      <c r="S284" s="15"/>
      <c r="T284" s="15" t="s">
        <v>4896</v>
      </c>
      <c r="U284" s="17">
        <v>65</v>
      </c>
      <c r="V284" s="15" t="s">
        <v>1028</v>
      </c>
      <c r="W284" s="15">
        <v>4.4000000000000004</v>
      </c>
      <c r="X284" s="18" t="b">
        <v>0</v>
      </c>
      <c r="Y284" s="15" t="s">
        <v>420</v>
      </c>
      <c r="Z284" s="15">
        <v>12.3</v>
      </c>
      <c r="AA284" s="18" t="b">
        <v>0</v>
      </c>
      <c r="AB284" s="15"/>
      <c r="AC284" s="15" t="s">
        <v>519</v>
      </c>
      <c r="AD284" s="17">
        <v>7</v>
      </c>
      <c r="AE284" s="17">
        <v>8</v>
      </c>
      <c r="AF284" s="17">
        <v>157</v>
      </c>
      <c r="AG284" s="17">
        <v>5932714</v>
      </c>
      <c r="AH284" s="17">
        <v>0</v>
      </c>
      <c r="AI284" s="17">
        <v>5109104</v>
      </c>
      <c r="AJ284" s="17">
        <v>0</v>
      </c>
      <c r="AK284" s="15">
        <v>0.9</v>
      </c>
      <c r="AL284" s="15">
        <v>24.2</v>
      </c>
      <c r="AM284" s="15" t="s">
        <v>1027</v>
      </c>
      <c r="AN284" s="15"/>
      <c r="AO284" s="17">
        <v>10</v>
      </c>
      <c r="AP284" s="68">
        <v>44957</v>
      </c>
      <c r="AQ284" s="68">
        <v>36908</v>
      </c>
      <c r="AR284" s="18" t="b">
        <v>0</v>
      </c>
      <c r="AS284" s="15" t="s">
        <v>2528</v>
      </c>
      <c r="AT284" s="17">
        <v>3114</v>
      </c>
      <c r="AU284" s="17">
        <v>10</v>
      </c>
      <c r="AV284" s="17">
        <v>5</v>
      </c>
      <c r="AW284" s="17">
        <v>8</v>
      </c>
      <c r="AX284" s="17">
        <v>46</v>
      </c>
      <c r="AY284" s="17">
        <v>0</v>
      </c>
      <c r="AZ284" s="17">
        <v>0</v>
      </c>
      <c r="BA284" s="17">
        <v>0</v>
      </c>
      <c r="BB284" s="17">
        <v>10</v>
      </c>
      <c r="BC284" s="17">
        <v>0</v>
      </c>
      <c r="BD284" s="17">
        <v>0</v>
      </c>
      <c r="BE284" s="17">
        <v>19</v>
      </c>
      <c r="BF284" s="17">
        <v>700</v>
      </c>
      <c r="BG284" s="15">
        <v>835.6</v>
      </c>
      <c r="BH284" s="15">
        <v>1063.2</v>
      </c>
      <c r="BI284" s="15">
        <v>747</v>
      </c>
      <c r="BJ284" s="15">
        <v>264.60000000000002</v>
      </c>
      <c r="BK284" s="17">
        <v>51</v>
      </c>
      <c r="BL284" s="17">
        <v>140</v>
      </c>
      <c r="BM284" s="17">
        <v>53</v>
      </c>
      <c r="BN284" s="17">
        <v>244</v>
      </c>
      <c r="BO284" s="17">
        <v>35</v>
      </c>
      <c r="BP284" s="15">
        <v>11.26</v>
      </c>
      <c r="BQ284" s="15">
        <v>7.26</v>
      </c>
      <c r="BR284" s="15">
        <v>18.52</v>
      </c>
      <c r="BS284" s="15">
        <v>44.89</v>
      </c>
      <c r="BT284" s="17">
        <v>3</v>
      </c>
      <c r="BU284" s="15"/>
      <c r="BV284" s="17">
        <v>2</v>
      </c>
      <c r="BW284" s="15"/>
      <c r="BX284" s="17">
        <v>2</v>
      </c>
      <c r="BY284" s="15"/>
      <c r="BZ284" s="15"/>
      <c r="CA284" s="17">
        <v>25</v>
      </c>
      <c r="CB284" s="17">
        <v>8</v>
      </c>
      <c r="CC284" s="17">
        <v>3</v>
      </c>
      <c r="CD284" s="17">
        <v>3</v>
      </c>
      <c r="CE284" s="17">
        <v>22</v>
      </c>
      <c r="CF284" s="17">
        <v>10</v>
      </c>
      <c r="CG284" s="17">
        <v>3</v>
      </c>
      <c r="CH284" s="17">
        <v>2</v>
      </c>
      <c r="CI284" s="17">
        <v>0.33</v>
      </c>
      <c r="CJ284" s="17">
        <v>0</v>
      </c>
      <c r="CK284" s="17">
        <v>0.21</v>
      </c>
      <c r="CL284" s="17">
        <v>0.54</v>
      </c>
      <c r="CM284" s="17">
        <v>1.3</v>
      </c>
      <c r="CN284" s="17">
        <v>1.33</v>
      </c>
      <c r="CO284" s="17">
        <v>53</v>
      </c>
      <c r="CP284" s="17">
        <v>33</v>
      </c>
      <c r="CQ284" s="17">
        <v>10</v>
      </c>
      <c r="CR284" s="17">
        <v>6</v>
      </c>
      <c r="CS284" s="17">
        <v>38</v>
      </c>
      <c r="CT284" s="17">
        <v>16</v>
      </c>
      <c r="CU284" s="17">
        <v>32</v>
      </c>
      <c r="CV284" s="17">
        <v>11</v>
      </c>
      <c r="CW284" s="17">
        <v>1.01</v>
      </c>
      <c r="CX284" s="17">
        <v>0.23</v>
      </c>
      <c r="CY284" s="17">
        <v>7.05</v>
      </c>
      <c r="CZ284" s="15" t="str">
        <f t="shared" si="9"/>
        <v>Enzo Fernández</v>
      </c>
      <c r="DA284" s="15">
        <f>VLOOKUP(CZ284,[1]FINAL!$A$1:$AP$1000,MATCH("Element No.",[1]FINAL!$A$1:$AP$1,0),0)</f>
        <v>155</v>
      </c>
      <c r="DB284" s="15"/>
      <c r="DC284" s="15"/>
      <c r="DD284" s="15"/>
      <c r="DE284" s="15"/>
      <c r="DF284" s="15"/>
    </row>
    <row r="285" spans="1:110" ht="66" thickBot="1">
      <c r="A285" s="18" t="b">
        <v>1</v>
      </c>
      <c r="B285" s="18" t="b">
        <v>0</v>
      </c>
      <c r="C285" s="17">
        <v>0</v>
      </c>
      <c r="D285" s="17">
        <v>0</v>
      </c>
      <c r="E285" s="17">
        <v>624773</v>
      </c>
      <c r="F285" s="17">
        <v>0</v>
      </c>
      <c r="G285" s="17">
        <v>0</v>
      </c>
      <c r="H285" s="17">
        <v>-1</v>
      </c>
      <c r="I285" s="17">
        <v>1</v>
      </c>
      <c r="J285" s="17">
        <v>1</v>
      </c>
      <c r="K285" s="17">
        <v>3</v>
      </c>
      <c r="L285" s="15">
        <v>0</v>
      </c>
      <c r="M285" s="15">
        <v>0</v>
      </c>
      <c r="N285" s="17">
        <v>0</v>
      </c>
      <c r="O285" s="15" t="s">
        <v>2529</v>
      </c>
      <c r="P285" s="15">
        <v>0</v>
      </c>
      <c r="Q285" s="17">
        <f t="shared" si="8"/>
        <v>157</v>
      </c>
      <c r="R285" s="18" t="b">
        <v>0</v>
      </c>
      <c r="S285" s="15" t="s">
        <v>4613</v>
      </c>
      <c r="T285" s="15" t="s">
        <v>4954</v>
      </c>
      <c r="U285" s="17">
        <v>64</v>
      </c>
      <c r="V285" s="15" t="s">
        <v>2530</v>
      </c>
      <c r="W285" s="15">
        <v>2.6</v>
      </c>
      <c r="X285" s="18" t="b">
        <v>0</v>
      </c>
      <c r="Y285" s="15" t="s">
        <v>2531</v>
      </c>
      <c r="Z285" s="15">
        <v>1.7</v>
      </c>
      <c r="AA285" s="18" t="b">
        <v>0</v>
      </c>
      <c r="AB285" s="15"/>
      <c r="AC285" s="15" t="s">
        <v>543</v>
      </c>
      <c r="AD285" s="17">
        <v>7</v>
      </c>
      <c r="AE285" s="17">
        <v>8</v>
      </c>
      <c r="AF285" s="17">
        <v>58</v>
      </c>
      <c r="AG285" s="17">
        <v>873801</v>
      </c>
      <c r="AH285" s="17">
        <v>0</v>
      </c>
      <c r="AI285" s="17">
        <v>940758</v>
      </c>
      <c r="AJ285" s="17">
        <v>0</v>
      </c>
      <c r="AK285" s="15">
        <v>0</v>
      </c>
      <c r="AL285" s="15">
        <v>9.1</v>
      </c>
      <c r="AM285" s="15" t="s">
        <v>2529</v>
      </c>
      <c r="AN285" s="15" t="s">
        <v>2529</v>
      </c>
      <c r="AO285" s="17">
        <v>30</v>
      </c>
      <c r="AP285" s="68">
        <v>45852</v>
      </c>
      <c r="AQ285" s="68">
        <v>39196</v>
      </c>
      <c r="AR285" s="18" t="b">
        <v>0</v>
      </c>
      <c r="AS285" s="15" t="s">
        <v>2532</v>
      </c>
      <c r="AT285" s="17">
        <v>839</v>
      </c>
      <c r="AU285" s="17">
        <v>2</v>
      </c>
      <c r="AV285" s="17">
        <v>5</v>
      </c>
      <c r="AW285" s="17">
        <v>4</v>
      </c>
      <c r="AX285" s="17">
        <v>11</v>
      </c>
      <c r="AY285" s="17">
        <v>0</v>
      </c>
      <c r="AZ285" s="17">
        <v>0</v>
      </c>
      <c r="BA285" s="17">
        <v>0</v>
      </c>
      <c r="BB285" s="17">
        <v>4</v>
      </c>
      <c r="BC285" s="17">
        <v>0</v>
      </c>
      <c r="BD285" s="17">
        <v>0</v>
      </c>
      <c r="BE285" s="17">
        <v>4</v>
      </c>
      <c r="BF285" s="17">
        <v>172</v>
      </c>
      <c r="BG285" s="15">
        <v>183.4</v>
      </c>
      <c r="BH285" s="15">
        <v>230.9</v>
      </c>
      <c r="BI285" s="15">
        <v>314</v>
      </c>
      <c r="BJ285" s="15">
        <v>72.599999999999994</v>
      </c>
      <c r="BK285" s="17">
        <v>9</v>
      </c>
      <c r="BL285" s="17">
        <v>36</v>
      </c>
      <c r="BM285" s="17">
        <v>11</v>
      </c>
      <c r="BN285" s="17">
        <v>56</v>
      </c>
      <c r="BO285" s="17">
        <v>12</v>
      </c>
      <c r="BP285" s="15">
        <v>2.91</v>
      </c>
      <c r="BQ285" s="15">
        <v>2.14</v>
      </c>
      <c r="BR285" s="15">
        <v>5.05</v>
      </c>
      <c r="BS285" s="15">
        <v>10.29</v>
      </c>
      <c r="BT285" s="17">
        <v>4</v>
      </c>
      <c r="BU285" s="15"/>
      <c r="BV285" s="15"/>
      <c r="BW285" s="15"/>
      <c r="BX285" s="17">
        <v>3</v>
      </c>
      <c r="BY285" s="15"/>
      <c r="BZ285" s="15"/>
      <c r="CA285" s="17">
        <v>322</v>
      </c>
      <c r="CB285" s="17">
        <v>142</v>
      </c>
      <c r="CC285" s="17">
        <v>180</v>
      </c>
      <c r="CD285" s="17">
        <v>117</v>
      </c>
      <c r="CE285" s="17">
        <v>106</v>
      </c>
      <c r="CF285" s="17">
        <v>64</v>
      </c>
      <c r="CG285" s="17">
        <v>228</v>
      </c>
      <c r="CH285" s="17">
        <v>111</v>
      </c>
      <c r="CI285" s="17">
        <v>0.31</v>
      </c>
      <c r="CJ285" s="17">
        <v>0</v>
      </c>
      <c r="CK285" s="17">
        <v>0.23</v>
      </c>
      <c r="CL285" s="17">
        <v>0.54</v>
      </c>
      <c r="CM285" s="17">
        <v>1.1000000000000001</v>
      </c>
      <c r="CN285" s="17">
        <v>1.18</v>
      </c>
      <c r="CO285" s="17">
        <v>62</v>
      </c>
      <c r="CP285" s="17">
        <v>40</v>
      </c>
      <c r="CQ285" s="17">
        <v>831</v>
      </c>
      <c r="CR285" s="17">
        <v>374</v>
      </c>
      <c r="CS285" s="17">
        <v>268</v>
      </c>
      <c r="CT285" s="17">
        <v>110</v>
      </c>
      <c r="CU285" s="17">
        <v>157</v>
      </c>
      <c r="CV285" s="17">
        <v>51</v>
      </c>
      <c r="CW285" s="17">
        <v>1.29</v>
      </c>
      <c r="CX285" s="17">
        <v>0.43</v>
      </c>
      <c r="CY285" s="17">
        <v>6.01</v>
      </c>
      <c r="CZ285" s="15" t="str">
        <f t="shared" si="9"/>
        <v>Estêvão Almeida de Oliveira Gonçalves</v>
      </c>
      <c r="DA285" s="15">
        <f>VLOOKUP(CZ285,[1]FINAL!$A$1:$AP$1000,MATCH("Element No.",[1]FINAL!$A$1:$AP$1,0),0)</f>
        <v>157</v>
      </c>
      <c r="DB285" s="15"/>
      <c r="DC285" s="15"/>
      <c r="DD285" s="15"/>
      <c r="DE285" s="15"/>
      <c r="DF285" s="15"/>
    </row>
    <row r="286" spans="1:110" ht="66" thickBot="1">
      <c r="A286" s="18" t="b">
        <v>1</v>
      </c>
      <c r="B286" s="18" t="b">
        <v>0</v>
      </c>
      <c r="C286" s="17">
        <v>25</v>
      </c>
      <c r="D286" s="17">
        <v>25</v>
      </c>
      <c r="E286" s="17">
        <v>463936</v>
      </c>
      <c r="F286" s="17">
        <v>0</v>
      </c>
      <c r="G286" s="17">
        <v>0</v>
      </c>
      <c r="H286" s="17">
        <v>-5</v>
      </c>
      <c r="I286" s="17">
        <v>5</v>
      </c>
      <c r="J286" s="17">
        <v>0</v>
      </c>
      <c r="K286" s="17">
        <v>3</v>
      </c>
      <c r="L286" s="15">
        <v>0</v>
      </c>
      <c r="M286" s="15">
        <v>0</v>
      </c>
      <c r="N286" s="17">
        <v>0</v>
      </c>
      <c r="O286" s="15" t="s">
        <v>1398</v>
      </c>
      <c r="P286" s="15">
        <v>0</v>
      </c>
      <c r="Q286" s="17">
        <f t="shared" si="8"/>
        <v>158</v>
      </c>
      <c r="R286" s="18" t="b">
        <v>0</v>
      </c>
      <c r="S286" s="15" t="s">
        <v>4897</v>
      </c>
      <c r="T286" s="15" t="s">
        <v>4898</v>
      </c>
      <c r="U286" s="17">
        <v>60</v>
      </c>
      <c r="V286" s="15" t="s">
        <v>2533</v>
      </c>
      <c r="W286" s="15">
        <v>1.6</v>
      </c>
      <c r="X286" s="18" t="b">
        <v>0</v>
      </c>
      <c r="Y286" s="15" t="s">
        <v>2534</v>
      </c>
      <c r="Z286" s="15">
        <v>0.1</v>
      </c>
      <c r="AA286" s="18" t="b">
        <v>0</v>
      </c>
      <c r="AB286" s="15"/>
      <c r="AC286" s="15" t="s">
        <v>1606</v>
      </c>
      <c r="AD286" s="17">
        <v>7</v>
      </c>
      <c r="AE286" s="17">
        <v>8</v>
      </c>
      <c r="AF286" s="17">
        <v>25</v>
      </c>
      <c r="AG286" s="17">
        <v>17282</v>
      </c>
      <c r="AH286" s="17">
        <v>0</v>
      </c>
      <c r="AI286" s="17">
        <v>42284</v>
      </c>
      <c r="AJ286" s="17">
        <v>0</v>
      </c>
      <c r="AK286" s="15">
        <v>0</v>
      </c>
      <c r="AL286" s="15">
        <v>4.2</v>
      </c>
      <c r="AM286" s="15" t="s">
        <v>2535</v>
      </c>
      <c r="AN286" s="15"/>
      <c r="AO286" s="17">
        <v>241</v>
      </c>
      <c r="AP286" s="68">
        <v>45843</v>
      </c>
      <c r="AQ286" s="68">
        <v>38207</v>
      </c>
      <c r="AR286" s="18" t="b">
        <v>0</v>
      </c>
      <c r="AS286" s="15" t="s">
        <v>2536</v>
      </c>
      <c r="AT286" s="17">
        <v>486</v>
      </c>
      <c r="AU286" s="17">
        <v>0</v>
      </c>
      <c r="AV286" s="17">
        <v>2</v>
      </c>
      <c r="AW286" s="17">
        <v>1</v>
      </c>
      <c r="AX286" s="17">
        <v>7</v>
      </c>
      <c r="AY286" s="17">
        <v>0</v>
      </c>
      <c r="AZ286" s="17">
        <v>0</v>
      </c>
      <c r="BA286" s="17">
        <v>0</v>
      </c>
      <c r="BB286" s="17">
        <v>0</v>
      </c>
      <c r="BC286" s="17">
        <v>0</v>
      </c>
      <c r="BD286" s="17">
        <v>0</v>
      </c>
      <c r="BE286" s="17">
        <v>0</v>
      </c>
      <c r="BF286" s="17">
        <v>99</v>
      </c>
      <c r="BG286" s="15">
        <v>93</v>
      </c>
      <c r="BH286" s="15">
        <v>130.4</v>
      </c>
      <c r="BI286" s="15">
        <v>91</v>
      </c>
      <c r="BJ286" s="15">
        <v>31.3</v>
      </c>
      <c r="BK286" s="17">
        <v>6</v>
      </c>
      <c r="BL286" s="17">
        <v>15</v>
      </c>
      <c r="BM286" s="17">
        <v>8</v>
      </c>
      <c r="BN286" s="17">
        <v>29</v>
      </c>
      <c r="BO286" s="17">
        <v>5</v>
      </c>
      <c r="BP286" s="15">
        <v>0.81</v>
      </c>
      <c r="BQ286" s="15">
        <v>0.94</v>
      </c>
      <c r="BR286" s="15">
        <v>1.75</v>
      </c>
      <c r="BS286" s="15">
        <v>8.89</v>
      </c>
      <c r="BT286" s="15"/>
      <c r="BU286" s="15"/>
      <c r="BV286" s="15"/>
      <c r="BW286" s="15"/>
      <c r="BX286" s="15"/>
      <c r="BY286" s="15"/>
      <c r="BZ286" s="15"/>
      <c r="CA286" s="17">
        <v>398</v>
      </c>
      <c r="CB286" s="17">
        <v>174</v>
      </c>
      <c r="CC286" s="17">
        <v>271</v>
      </c>
      <c r="CD286" s="17">
        <v>165</v>
      </c>
      <c r="CE286" s="17">
        <v>299</v>
      </c>
      <c r="CF286" s="17">
        <v>159</v>
      </c>
      <c r="CG286" s="17">
        <v>364</v>
      </c>
      <c r="CH286" s="17">
        <v>172</v>
      </c>
      <c r="CI286" s="17">
        <v>0.15</v>
      </c>
      <c r="CJ286" s="17">
        <v>0</v>
      </c>
      <c r="CK286" s="17">
        <v>0.17</v>
      </c>
      <c r="CL286" s="17">
        <v>0.32</v>
      </c>
      <c r="CM286" s="17">
        <v>1.65</v>
      </c>
      <c r="CN286" s="17">
        <v>1.3</v>
      </c>
      <c r="CO286" s="17">
        <v>85</v>
      </c>
      <c r="CP286" s="17">
        <v>55</v>
      </c>
      <c r="CQ286" s="17">
        <v>823</v>
      </c>
      <c r="CR286" s="17">
        <v>368</v>
      </c>
      <c r="CS286" s="17">
        <v>419</v>
      </c>
      <c r="CT286" s="17">
        <v>181</v>
      </c>
      <c r="CU286" s="17">
        <v>492</v>
      </c>
      <c r="CV286" s="17">
        <v>174</v>
      </c>
      <c r="CW286" s="17">
        <v>0.93</v>
      </c>
      <c r="CX286" s="17">
        <v>0.19</v>
      </c>
      <c r="CY286" s="17">
        <v>5.37</v>
      </c>
      <c r="CZ286" s="15" t="str">
        <f t="shared" si="9"/>
        <v>Jamie Bynoe-Gittens</v>
      </c>
      <c r="DA286" s="15">
        <f>VLOOKUP(CZ286,[1]FINAL!$A$1:$AP$1000,MATCH("Element No.",[1]FINAL!$A$1:$AP$1,0),0)</f>
        <v>158</v>
      </c>
      <c r="DB286" s="15"/>
      <c r="DC286" s="15"/>
      <c r="DD286" s="15"/>
      <c r="DE286" s="15"/>
      <c r="DF286" s="15"/>
    </row>
    <row r="287" spans="1:110" ht="53.25" thickBot="1">
      <c r="A287" s="18" t="b">
        <v>1</v>
      </c>
      <c r="B287" s="18" t="b">
        <v>0</v>
      </c>
      <c r="C287" s="17">
        <v>0</v>
      </c>
      <c r="D287" s="17">
        <v>0</v>
      </c>
      <c r="E287" s="17">
        <v>213198</v>
      </c>
      <c r="F287" s="17">
        <v>0</v>
      </c>
      <c r="G287" s="17">
        <v>0</v>
      </c>
      <c r="H287" s="17">
        <v>-1</v>
      </c>
      <c r="I287" s="17">
        <v>1</v>
      </c>
      <c r="J287" s="17">
        <v>0</v>
      </c>
      <c r="K287" s="17">
        <v>3</v>
      </c>
      <c r="L287" s="15">
        <v>0</v>
      </c>
      <c r="M287" s="15">
        <v>0</v>
      </c>
      <c r="N287" s="17">
        <v>0</v>
      </c>
      <c r="O287" s="15" t="s">
        <v>1143</v>
      </c>
      <c r="P287" s="15">
        <v>0</v>
      </c>
      <c r="Q287" s="17" t="e">
        <f t="shared" si="8"/>
        <v>#N/A</v>
      </c>
      <c r="R287" s="18" t="b">
        <v>0</v>
      </c>
      <c r="S287" s="15" t="s">
        <v>3831</v>
      </c>
      <c r="T287" s="15" t="s">
        <v>3832</v>
      </c>
      <c r="U287" s="17">
        <v>59</v>
      </c>
      <c r="V287" s="15" t="s">
        <v>1144</v>
      </c>
      <c r="W287" s="15">
        <v>0</v>
      </c>
      <c r="X287" s="18" t="b">
        <v>0</v>
      </c>
      <c r="Y287" s="15" t="s">
        <v>1145</v>
      </c>
      <c r="Z287" s="15">
        <v>0.1</v>
      </c>
      <c r="AA287" s="18" t="b">
        <v>0</v>
      </c>
      <c r="AB287" s="15"/>
      <c r="AC287" s="15" t="s">
        <v>3257</v>
      </c>
      <c r="AD287" s="17">
        <v>7</v>
      </c>
      <c r="AE287" s="17">
        <v>8</v>
      </c>
      <c r="AF287" s="17">
        <v>0</v>
      </c>
      <c r="AG287" s="17">
        <v>2668</v>
      </c>
      <c r="AH287" s="17">
        <v>0</v>
      </c>
      <c r="AI287" s="17">
        <v>23803</v>
      </c>
      <c r="AJ287" s="17">
        <v>0</v>
      </c>
      <c r="AK287" s="15">
        <v>0</v>
      </c>
      <c r="AL287" s="15">
        <v>0</v>
      </c>
      <c r="AM287" s="15" t="s">
        <v>1145</v>
      </c>
      <c r="AN287" s="15"/>
      <c r="AO287" s="17">
        <v>73</v>
      </c>
      <c r="AP287" s="68">
        <v>45108</v>
      </c>
      <c r="AQ287" s="68">
        <v>35748</v>
      </c>
      <c r="AR287" s="18" t="b">
        <v>0</v>
      </c>
      <c r="AS287" s="15" t="s">
        <v>2537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5">
        <v>0</v>
      </c>
      <c r="BH287" s="15">
        <v>0</v>
      </c>
      <c r="BI287" s="15">
        <v>0</v>
      </c>
      <c r="BJ287" s="15">
        <v>0</v>
      </c>
      <c r="BK287" s="17">
        <v>0</v>
      </c>
      <c r="BL287" s="17">
        <v>0</v>
      </c>
      <c r="BM287" s="17">
        <v>0</v>
      </c>
      <c r="BN287" s="17">
        <v>0</v>
      </c>
      <c r="BO287" s="17">
        <v>0</v>
      </c>
      <c r="BP287" s="15">
        <v>0</v>
      </c>
      <c r="BQ287" s="15">
        <v>0</v>
      </c>
      <c r="BR287" s="15">
        <v>0</v>
      </c>
      <c r="BS287" s="15">
        <v>0</v>
      </c>
      <c r="BT287" s="15"/>
      <c r="BU287" s="15"/>
      <c r="BV287" s="15"/>
      <c r="BW287" s="15"/>
      <c r="BX287" s="15"/>
      <c r="BY287" s="15"/>
      <c r="BZ287" s="15"/>
      <c r="CA287" s="17">
        <v>832</v>
      </c>
      <c r="CB287" s="17">
        <v>373</v>
      </c>
      <c r="CC287" s="17">
        <v>832</v>
      </c>
      <c r="CD287" s="17">
        <v>373</v>
      </c>
      <c r="CE287" s="17">
        <v>831</v>
      </c>
      <c r="CF287" s="17">
        <v>373</v>
      </c>
      <c r="CG287" s="17">
        <v>832</v>
      </c>
      <c r="CH287" s="17">
        <v>373</v>
      </c>
      <c r="CI287" s="17">
        <v>0</v>
      </c>
      <c r="CJ287" s="17">
        <v>0</v>
      </c>
      <c r="CK287" s="17">
        <v>0</v>
      </c>
      <c r="CL287" s="17">
        <v>0</v>
      </c>
      <c r="CM287" s="17">
        <v>0</v>
      </c>
      <c r="CN287" s="17">
        <v>0</v>
      </c>
      <c r="CO287" s="17">
        <v>92</v>
      </c>
      <c r="CP287" s="17">
        <v>60</v>
      </c>
      <c r="CQ287" s="17">
        <v>819</v>
      </c>
      <c r="CR287" s="17">
        <v>365</v>
      </c>
      <c r="CS287" s="17">
        <v>832</v>
      </c>
      <c r="CT287" s="17">
        <v>373</v>
      </c>
      <c r="CU287" s="17">
        <v>528</v>
      </c>
      <c r="CV287" s="17">
        <v>192</v>
      </c>
      <c r="CW287" s="17">
        <v>0</v>
      </c>
      <c r="CX287" s="17">
        <v>0</v>
      </c>
      <c r="CY287" s="17">
        <v>0</v>
      </c>
      <c r="CZ287" s="15" t="str">
        <f t="shared" si="9"/>
        <v>Christopher Nkunku</v>
      </c>
      <c r="DA287" s="15" t="e">
        <f>VLOOKUP(CZ287,[1]FINAL!$A$1:$AP$1000,MATCH("Element No.",[1]FINAL!$A$1:$AP$1,0),0)</f>
        <v>#N/A</v>
      </c>
      <c r="DB287" s="15"/>
      <c r="DC287" s="15"/>
      <c r="DD287" s="15"/>
      <c r="DE287" s="15"/>
      <c r="DF287" s="15"/>
    </row>
    <row r="288" spans="1:110" ht="40.5" thickBot="1">
      <c r="A288" s="18" t="b">
        <v>1</v>
      </c>
      <c r="B288" s="18" t="b">
        <v>0</v>
      </c>
      <c r="C288" s="17">
        <v>100</v>
      </c>
      <c r="D288" s="17">
        <v>100</v>
      </c>
      <c r="E288" s="17">
        <v>486672</v>
      </c>
      <c r="F288" s="17">
        <v>0</v>
      </c>
      <c r="G288" s="17">
        <v>0</v>
      </c>
      <c r="H288" s="17">
        <v>2</v>
      </c>
      <c r="I288" s="17">
        <v>-2</v>
      </c>
      <c r="J288" s="17">
        <v>1</v>
      </c>
      <c r="K288" s="17">
        <v>3</v>
      </c>
      <c r="L288" s="15">
        <v>2</v>
      </c>
      <c r="M288" s="15">
        <v>2</v>
      </c>
      <c r="N288" s="17">
        <v>2</v>
      </c>
      <c r="O288" s="15" t="s">
        <v>680</v>
      </c>
      <c r="P288" s="15">
        <v>2</v>
      </c>
      <c r="Q288" s="17">
        <f t="shared" si="8"/>
        <v>159</v>
      </c>
      <c r="R288" s="18" t="b">
        <v>0</v>
      </c>
      <c r="S288" s="15"/>
      <c r="T288" s="15" t="s">
        <v>4320</v>
      </c>
      <c r="U288" s="17">
        <v>57</v>
      </c>
      <c r="V288" s="15" t="s">
        <v>681</v>
      </c>
      <c r="W288" s="15">
        <v>3.3</v>
      </c>
      <c r="X288" s="18" t="b">
        <v>0</v>
      </c>
      <c r="Y288" s="15" t="s">
        <v>682</v>
      </c>
      <c r="Z288" s="15">
        <v>7.1</v>
      </c>
      <c r="AA288" s="18" t="b">
        <v>0</v>
      </c>
      <c r="AB288" s="15"/>
      <c r="AC288" s="15" t="s">
        <v>519</v>
      </c>
      <c r="AD288" s="17">
        <v>7</v>
      </c>
      <c r="AE288" s="17">
        <v>8</v>
      </c>
      <c r="AF288" s="17">
        <v>110</v>
      </c>
      <c r="AG288" s="17">
        <v>3298771</v>
      </c>
      <c r="AH288" s="17">
        <v>0</v>
      </c>
      <c r="AI288" s="17">
        <v>3307423</v>
      </c>
      <c r="AJ288" s="17">
        <v>0</v>
      </c>
      <c r="AK288" s="15">
        <v>0.4</v>
      </c>
      <c r="AL288" s="15">
        <v>19.3</v>
      </c>
      <c r="AM288" s="15" t="s">
        <v>352</v>
      </c>
      <c r="AN288" s="15"/>
      <c r="AO288" s="17">
        <v>62</v>
      </c>
      <c r="AP288" s="68">
        <v>45152</v>
      </c>
      <c r="AQ288" s="68">
        <v>37197</v>
      </c>
      <c r="AR288" s="18" t="b">
        <v>0</v>
      </c>
      <c r="AS288" s="15" t="s">
        <v>2538</v>
      </c>
      <c r="AT288" s="17">
        <v>2796</v>
      </c>
      <c r="AU288" s="17">
        <v>3</v>
      </c>
      <c r="AV288" s="17">
        <v>1</v>
      </c>
      <c r="AW288" s="17">
        <v>6</v>
      </c>
      <c r="AX288" s="17">
        <v>47</v>
      </c>
      <c r="AY288" s="17">
        <v>0</v>
      </c>
      <c r="AZ288" s="17">
        <v>0</v>
      </c>
      <c r="BA288" s="17">
        <v>0</v>
      </c>
      <c r="BB288" s="17">
        <v>11</v>
      </c>
      <c r="BC288" s="17">
        <v>1</v>
      </c>
      <c r="BD288" s="17">
        <v>0</v>
      </c>
      <c r="BE288" s="17">
        <v>10</v>
      </c>
      <c r="BF288" s="17">
        <v>580</v>
      </c>
      <c r="BG288" s="15">
        <v>562.4</v>
      </c>
      <c r="BH288" s="15">
        <v>403.1</v>
      </c>
      <c r="BI288" s="15">
        <v>128</v>
      </c>
      <c r="BJ288" s="15">
        <v>109.2</v>
      </c>
      <c r="BK288" s="17">
        <v>102</v>
      </c>
      <c r="BL288" s="17">
        <v>177</v>
      </c>
      <c r="BM288" s="17">
        <v>87</v>
      </c>
      <c r="BN288" s="17">
        <v>366</v>
      </c>
      <c r="BO288" s="17">
        <v>32</v>
      </c>
      <c r="BP288" s="15">
        <v>1.45</v>
      </c>
      <c r="BQ288" s="15">
        <v>2.38</v>
      </c>
      <c r="BR288" s="15">
        <v>3.83</v>
      </c>
      <c r="BS288" s="15">
        <v>42.54</v>
      </c>
      <c r="BT288" s="15"/>
      <c r="BU288" s="15"/>
      <c r="BV288" s="15"/>
      <c r="BW288" s="15"/>
      <c r="BX288" s="15"/>
      <c r="BY288" s="15"/>
      <c r="BZ288" s="15"/>
      <c r="CA288" s="17">
        <v>99</v>
      </c>
      <c r="CB288" s="17">
        <v>31</v>
      </c>
      <c r="CC288" s="17">
        <v>88</v>
      </c>
      <c r="CD288" s="17">
        <v>64</v>
      </c>
      <c r="CE288" s="17">
        <v>255</v>
      </c>
      <c r="CF288" s="17">
        <v>141</v>
      </c>
      <c r="CG288" s="17">
        <v>123</v>
      </c>
      <c r="CH288" s="17">
        <v>69</v>
      </c>
      <c r="CI288" s="17">
        <v>0.05</v>
      </c>
      <c r="CJ288" s="17">
        <v>0</v>
      </c>
      <c r="CK288" s="17">
        <v>0.08</v>
      </c>
      <c r="CL288" s="17">
        <v>0.13</v>
      </c>
      <c r="CM288" s="17">
        <v>1.37</v>
      </c>
      <c r="CN288" s="17">
        <v>1.51</v>
      </c>
      <c r="CO288" s="17">
        <v>118</v>
      </c>
      <c r="CP288" s="17">
        <v>74</v>
      </c>
      <c r="CQ288" s="17">
        <v>189</v>
      </c>
      <c r="CR288" s="17">
        <v>86</v>
      </c>
      <c r="CS288" s="17">
        <v>153</v>
      </c>
      <c r="CT288" s="17">
        <v>66</v>
      </c>
      <c r="CU288" s="17">
        <v>61</v>
      </c>
      <c r="CV288" s="17">
        <v>22</v>
      </c>
      <c r="CW288" s="17">
        <v>1.03</v>
      </c>
      <c r="CX288" s="17">
        <v>0.19</v>
      </c>
      <c r="CY288" s="17">
        <v>11.78</v>
      </c>
      <c r="CZ288" s="15" t="str">
        <f t="shared" si="9"/>
        <v>Moisés Caicedo Corozo</v>
      </c>
      <c r="DA288" s="15">
        <f>VLOOKUP(CZ288,[1]FINAL!$A$1:$AP$1000,MATCH("Element No.",[1]FINAL!$A$1:$AP$1,0),0)</f>
        <v>159</v>
      </c>
      <c r="DB288" s="15"/>
      <c r="DC288" s="15"/>
      <c r="DD288" s="15"/>
      <c r="DE288" s="15"/>
      <c r="DF288" s="15"/>
    </row>
    <row r="289" spans="1:110" ht="53.25" thickBot="1">
      <c r="A289" s="18" t="b">
        <v>1</v>
      </c>
      <c r="B289" s="18" t="b">
        <v>0</v>
      </c>
      <c r="C289" s="17">
        <v>75</v>
      </c>
      <c r="D289" s="17">
        <v>75</v>
      </c>
      <c r="E289" s="17">
        <v>514356</v>
      </c>
      <c r="F289" s="17">
        <v>0</v>
      </c>
      <c r="G289" s="17">
        <v>0</v>
      </c>
      <c r="H289" s="17">
        <v>-1</v>
      </c>
      <c r="I289" s="17">
        <v>1</v>
      </c>
      <c r="J289" s="17">
        <v>0</v>
      </c>
      <c r="K289" s="17">
        <v>3</v>
      </c>
      <c r="L289" s="15">
        <v>0.2</v>
      </c>
      <c r="M289" s="15">
        <v>0.2</v>
      </c>
      <c r="N289" s="17">
        <v>0</v>
      </c>
      <c r="O289" s="15" t="s">
        <v>1297</v>
      </c>
      <c r="P289" s="15">
        <v>0.2</v>
      </c>
      <c r="Q289" s="17">
        <f t="shared" si="8"/>
        <v>161</v>
      </c>
      <c r="R289" s="18" t="b">
        <v>0</v>
      </c>
      <c r="S289" s="15" t="s">
        <v>3258</v>
      </c>
      <c r="T289" s="15" t="s">
        <v>5064</v>
      </c>
      <c r="U289" s="17">
        <v>49</v>
      </c>
      <c r="V289" s="15" t="s">
        <v>1298</v>
      </c>
      <c r="W289" s="15">
        <v>1.1000000000000001</v>
      </c>
      <c r="X289" s="18" t="b">
        <v>0</v>
      </c>
      <c r="Y289" s="15" t="s">
        <v>1299</v>
      </c>
      <c r="Z289" s="15">
        <v>0</v>
      </c>
      <c r="AA289" s="18" t="b">
        <v>0</v>
      </c>
      <c r="AB289" s="15"/>
      <c r="AC289" s="15" t="s">
        <v>1606</v>
      </c>
      <c r="AD289" s="17">
        <v>7</v>
      </c>
      <c r="AE289" s="17">
        <v>8</v>
      </c>
      <c r="AF289" s="17">
        <v>13</v>
      </c>
      <c r="AG289" s="17">
        <v>3419</v>
      </c>
      <c r="AH289" s="17">
        <v>0</v>
      </c>
      <c r="AI289" s="17">
        <v>5099</v>
      </c>
      <c r="AJ289" s="17">
        <v>0</v>
      </c>
      <c r="AK289" s="15">
        <v>0</v>
      </c>
      <c r="AL289" s="15">
        <v>2.7</v>
      </c>
      <c r="AM289" s="15" t="s">
        <v>1299</v>
      </c>
      <c r="AN289" s="15"/>
      <c r="AO289" s="17">
        <v>21</v>
      </c>
      <c r="AP289" s="68">
        <v>45156</v>
      </c>
      <c r="AQ289" s="68">
        <v>37992</v>
      </c>
      <c r="AR289" s="18" t="b">
        <v>0</v>
      </c>
      <c r="AS289" s="15" t="s">
        <v>2541</v>
      </c>
      <c r="AT289" s="17">
        <v>374</v>
      </c>
      <c r="AU289" s="17">
        <v>0</v>
      </c>
      <c r="AV289" s="17">
        <v>0</v>
      </c>
      <c r="AW289" s="17">
        <v>0</v>
      </c>
      <c r="AX289" s="17">
        <v>10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81</v>
      </c>
      <c r="BG289" s="15">
        <v>34.4</v>
      </c>
      <c r="BH289" s="15">
        <v>46.6</v>
      </c>
      <c r="BI289" s="15">
        <v>14</v>
      </c>
      <c r="BJ289" s="15">
        <v>9.5</v>
      </c>
      <c r="BK289" s="17">
        <v>9</v>
      </c>
      <c r="BL289" s="17">
        <v>20</v>
      </c>
      <c r="BM289" s="17">
        <v>8</v>
      </c>
      <c r="BN289" s="17">
        <v>37</v>
      </c>
      <c r="BO289" s="17">
        <v>4</v>
      </c>
      <c r="BP289" s="15">
        <v>0.21</v>
      </c>
      <c r="BQ289" s="15">
        <v>0.55000000000000004</v>
      </c>
      <c r="BR289" s="15">
        <v>0.76</v>
      </c>
      <c r="BS289" s="15">
        <v>8.5299999999999994</v>
      </c>
      <c r="BT289" s="15"/>
      <c r="BU289" s="15"/>
      <c r="BV289" s="15"/>
      <c r="BW289" s="15"/>
      <c r="BX289" s="15"/>
      <c r="BY289" s="15"/>
      <c r="BZ289" s="15"/>
      <c r="CA289" s="17">
        <v>445</v>
      </c>
      <c r="CB289" s="17">
        <v>195</v>
      </c>
      <c r="CC289" s="17">
        <v>378</v>
      </c>
      <c r="CD289" s="17">
        <v>193</v>
      </c>
      <c r="CE289" s="17">
        <v>419</v>
      </c>
      <c r="CF289" s="17">
        <v>205</v>
      </c>
      <c r="CG289" s="17">
        <v>436</v>
      </c>
      <c r="CH289" s="17">
        <v>197</v>
      </c>
      <c r="CI289" s="17">
        <v>0.05</v>
      </c>
      <c r="CJ289" s="17">
        <v>0</v>
      </c>
      <c r="CK289" s="17">
        <v>0.13</v>
      </c>
      <c r="CL289" s="17">
        <v>0.18</v>
      </c>
      <c r="CM289" s="17">
        <v>2.0499999999999998</v>
      </c>
      <c r="CN289" s="17">
        <v>2.41</v>
      </c>
      <c r="CO289" s="17">
        <v>333</v>
      </c>
      <c r="CP289" s="17">
        <v>205</v>
      </c>
      <c r="CQ289" s="17">
        <v>383</v>
      </c>
      <c r="CR289" s="17">
        <v>172</v>
      </c>
      <c r="CS289" s="17">
        <v>460</v>
      </c>
      <c r="CT289" s="17">
        <v>204</v>
      </c>
      <c r="CU289" s="17">
        <v>690</v>
      </c>
      <c r="CV289" s="17">
        <v>276</v>
      </c>
      <c r="CW289" s="17">
        <v>0.96</v>
      </c>
      <c r="CX289" s="17">
        <v>0</v>
      </c>
      <c r="CY289" s="17">
        <v>8.9</v>
      </c>
      <c r="CZ289" s="15" t="str">
        <f t="shared" si="9"/>
        <v>Roméo Lavia</v>
      </c>
      <c r="DA289" s="15">
        <f>VLOOKUP(CZ289,[1]FINAL!$A$1:$AP$1000,MATCH("Element No.",[1]FINAL!$A$1:$AP$1,0),0)</f>
        <v>161</v>
      </c>
      <c r="DB289" s="15"/>
      <c r="DC289" s="15"/>
      <c r="DD289" s="15"/>
      <c r="DE289" s="15"/>
      <c r="DF289" s="15"/>
    </row>
    <row r="290" spans="1:110" ht="40.5" thickBot="1">
      <c r="A290" s="18" t="b">
        <v>1</v>
      </c>
      <c r="B290" s="18" t="b">
        <v>0</v>
      </c>
      <c r="C290" s="17">
        <v>0</v>
      </c>
      <c r="D290" s="17">
        <v>0</v>
      </c>
      <c r="E290" s="17">
        <v>465920</v>
      </c>
      <c r="F290" s="17">
        <v>0</v>
      </c>
      <c r="G290" s="17">
        <v>0</v>
      </c>
      <c r="H290" s="17">
        <v>-1</v>
      </c>
      <c r="I290" s="17">
        <v>1</v>
      </c>
      <c r="J290" s="17">
        <v>0</v>
      </c>
      <c r="K290" s="17">
        <v>3</v>
      </c>
      <c r="L290" s="15">
        <v>0</v>
      </c>
      <c r="M290" s="15">
        <v>0</v>
      </c>
      <c r="N290" s="17">
        <v>0</v>
      </c>
      <c r="O290" s="15" t="s">
        <v>726</v>
      </c>
      <c r="P290" s="15">
        <v>0</v>
      </c>
      <c r="Q290" s="17" t="e">
        <f t="shared" si="8"/>
        <v>#N/A</v>
      </c>
      <c r="R290" s="18" t="b">
        <v>0</v>
      </c>
      <c r="S290" s="15" t="s">
        <v>1930</v>
      </c>
      <c r="T290" s="15" t="s">
        <v>2542</v>
      </c>
      <c r="U290" s="17">
        <v>49</v>
      </c>
      <c r="V290" s="15" t="s">
        <v>727</v>
      </c>
      <c r="W290" s="15">
        <v>0</v>
      </c>
      <c r="X290" s="18" t="b">
        <v>0</v>
      </c>
      <c r="Y290" s="15" t="s">
        <v>728</v>
      </c>
      <c r="Z290" s="15">
        <v>0</v>
      </c>
      <c r="AA290" s="18" t="b">
        <v>0</v>
      </c>
      <c r="AB290" s="15"/>
      <c r="AC290" s="15" t="s">
        <v>1056</v>
      </c>
      <c r="AD290" s="17">
        <v>7</v>
      </c>
      <c r="AE290" s="17">
        <v>8</v>
      </c>
      <c r="AF290" s="17">
        <v>0</v>
      </c>
      <c r="AG290" s="17">
        <v>1257</v>
      </c>
      <c r="AH290" s="17">
        <v>0</v>
      </c>
      <c r="AI290" s="17">
        <v>1455</v>
      </c>
      <c r="AJ290" s="17">
        <v>0</v>
      </c>
      <c r="AK290" s="15">
        <v>0</v>
      </c>
      <c r="AL290" s="15">
        <v>0</v>
      </c>
      <c r="AM290" s="15" t="s">
        <v>728</v>
      </c>
      <c r="AN290" s="15"/>
      <c r="AO290" s="17">
        <v>225</v>
      </c>
      <c r="AP290" s="68">
        <v>44941</v>
      </c>
      <c r="AQ290" s="68">
        <v>36896</v>
      </c>
      <c r="AR290" s="18" t="b">
        <v>0</v>
      </c>
      <c r="AS290" s="15" t="s">
        <v>2543</v>
      </c>
      <c r="AT290" s="17">
        <v>0</v>
      </c>
      <c r="AU290" s="17">
        <v>0</v>
      </c>
      <c r="AV290" s="17">
        <v>0</v>
      </c>
      <c r="AW290" s="17">
        <v>0</v>
      </c>
      <c r="AX290" s="17">
        <v>0</v>
      </c>
      <c r="AY290" s="17">
        <v>0</v>
      </c>
      <c r="AZ290" s="17">
        <v>0</v>
      </c>
      <c r="BA290" s="17">
        <v>0</v>
      </c>
      <c r="BB290" s="17">
        <v>0</v>
      </c>
      <c r="BC290" s="17">
        <v>0</v>
      </c>
      <c r="BD290" s="17">
        <v>0</v>
      </c>
      <c r="BE290" s="17">
        <v>0</v>
      </c>
      <c r="BF290" s="17">
        <v>0</v>
      </c>
      <c r="BG290" s="15">
        <v>0</v>
      </c>
      <c r="BH290" s="15">
        <v>0</v>
      </c>
      <c r="BI290" s="15">
        <v>0</v>
      </c>
      <c r="BJ290" s="15">
        <v>0</v>
      </c>
      <c r="BK290" s="17">
        <v>0</v>
      </c>
      <c r="BL290" s="17">
        <v>0</v>
      </c>
      <c r="BM290" s="17">
        <v>0</v>
      </c>
      <c r="BN290" s="17">
        <v>0</v>
      </c>
      <c r="BO290" s="17">
        <v>0</v>
      </c>
      <c r="BP290" s="15">
        <v>0</v>
      </c>
      <c r="BQ290" s="15">
        <v>0</v>
      </c>
      <c r="BR290" s="15">
        <v>0</v>
      </c>
      <c r="BS290" s="15">
        <v>0</v>
      </c>
      <c r="BT290" s="15"/>
      <c r="BU290" s="15"/>
      <c r="BV290" s="15"/>
      <c r="BW290" s="15"/>
      <c r="BX290" s="15"/>
      <c r="BY290" s="15"/>
      <c r="BZ290" s="15"/>
      <c r="CA290" s="17">
        <v>800</v>
      </c>
      <c r="CB290" s="17">
        <v>350</v>
      </c>
      <c r="CC290" s="17">
        <v>796</v>
      </c>
      <c r="CD290" s="17">
        <v>350</v>
      </c>
      <c r="CE290" s="17">
        <v>793</v>
      </c>
      <c r="CF290" s="17">
        <v>349</v>
      </c>
      <c r="CG290" s="17">
        <v>800</v>
      </c>
      <c r="CH290" s="17">
        <v>350</v>
      </c>
      <c r="CI290" s="17">
        <v>0</v>
      </c>
      <c r="CJ290" s="17">
        <v>0</v>
      </c>
      <c r="CK290" s="17">
        <v>0</v>
      </c>
      <c r="CL290" s="17">
        <v>0</v>
      </c>
      <c r="CM290" s="17">
        <v>0</v>
      </c>
      <c r="CN290" s="17">
        <v>0</v>
      </c>
      <c r="CO290" s="17">
        <v>326</v>
      </c>
      <c r="CP290" s="17">
        <v>201</v>
      </c>
      <c r="CQ290" s="17">
        <v>755</v>
      </c>
      <c r="CR290" s="17">
        <v>320</v>
      </c>
      <c r="CS290" s="17">
        <v>800</v>
      </c>
      <c r="CT290" s="17">
        <v>350</v>
      </c>
      <c r="CU290" s="17">
        <v>748</v>
      </c>
      <c r="CV290" s="17">
        <v>317</v>
      </c>
      <c r="CW290" s="17">
        <v>0</v>
      </c>
      <c r="CX290" s="17">
        <v>0</v>
      </c>
      <c r="CY290" s="17">
        <v>0</v>
      </c>
      <c r="CZ290" s="15" t="str">
        <f t="shared" si="9"/>
        <v>Mykhailo Mudryk</v>
      </c>
      <c r="DA290" s="15" t="e">
        <f>VLOOKUP(CZ290,[1]FINAL!$A$1:$AP$1000,MATCH("Element No.",[1]FINAL!$A$1:$AP$1,0),0)</f>
        <v>#N/A</v>
      </c>
      <c r="DB290" s="15"/>
      <c r="DC290" s="15"/>
      <c r="DD290" s="15"/>
      <c r="DE290" s="15"/>
      <c r="DF290" s="15"/>
    </row>
    <row r="291" spans="1:110" ht="53.25" thickBot="1">
      <c r="A291" s="18" t="b">
        <v>1</v>
      </c>
      <c r="B291" s="18" t="b">
        <v>0</v>
      </c>
      <c r="C291" s="17">
        <v>100</v>
      </c>
      <c r="D291" s="17">
        <v>100</v>
      </c>
      <c r="E291" s="17">
        <v>532605</v>
      </c>
      <c r="F291" s="17">
        <v>0</v>
      </c>
      <c r="G291" s="17">
        <v>0</v>
      </c>
      <c r="H291" s="17">
        <v>-1</v>
      </c>
      <c r="I291" s="17">
        <v>1</v>
      </c>
      <c r="J291" s="17">
        <v>0</v>
      </c>
      <c r="K291" s="17">
        <v>3</v>
      </c>
      <c r="L291" s="15">
        <v>4.3</v>
      </c>
      <c r="M291" s="15">
        <v>3.2</v>
      </c>
      <c r="N291" s="17">
        <v>0</v>
      </c>
      <c r="O291" s="15" t="s">
        <v>729</v>
      </c>
      <c r="P291" s="15">
        <v>3.2</v>
      </c>
      <c r="Q291" s="17">
        <f t="shared" si="8"/>
        <v>162</v>
      </c>
      <c r="R291" s="18" t="b">
        <v>0</v>
      </c>
      <c r="S291" s="15"/>
      <c r="T291" s="15" t="s">
        <v>4696</v>
      </c>
      <c r="U291" s="17">
        <v>44</v>
      </c>
      <c r="V291" s="15" t="s">
        <v>730</v>
      </c>
      <c r="W291" s="15">
        <v>1.7</v>
      </c>
      <c r="X291" s="18" t="b">
        <v>0</v>
      </c>
      <c r="Y291" s="15" t="s">
        <v>731</v>
      </c>
      <c r="Z291" s="15">
        <v>0.3</v>
      </c>
      <c r="AA291" s="18" t="b">
        <v>0</v>
      </c>
      <c r="AB291" s="15"/>
      <c r="AC291" s="15" t="s">
        <v>519</v>
      </c>
      <c r="AD291" s="17">
        <v>7</v>
      </c>
      <c r="AE291" s="17">
        <v>8</v>
      </c>
      <c r="AF291" s="17">
        <v>47</v>
      </c>
      <c r="AG291" s="17">
        <v>86825</v>
      </c>
      <c r="AH291" s="17">
        <v>0</v>
      </c>
      <c r="AI291" s="17">
        <v>91625</v>
      </c>
      <c r="AJ291" s="17">
        <v>0</v>
      </c>
      <c r="AK291" s="15">
        <v>0.7</v>
      </c>
      <c r="AL291" s="15">
        <v>10.7</v>
      </c>
      <c r="AM291" s="15" t="s">
        <v>1275</v>
      </c>
      <c r="AN291" s="15" t="s">
        <v>1275</v>
      </c>
      <c r="AO291" s="17">
        <v>30</v>
      </c>
      <c r="AP291" s="68">
        <v>44933</v>
      </c>
      <c r="AQ291" s="68">
        <v>38110</v>
      </c>
      <c r="AR291" s="18" t="b">
        <v>0</v>
      </c>
      <c r="AS291" s="15" t="s">
        <v>2544</v>
      </c>
      <c r="AT291" s="17">
        <v>1247</v>
      </c>
      <c r="AU291" s="17">
        <v>1</v>
      </c>
      <c r="AV291" s="17">
        <v>0</v>
      </c>
      <c r="AW291" s="17">
        <v>1</v>
      </c>
      <c r="AX291" s="17">
        <v>18</v>
      </c>
      <c r="AY291" s="17">
        <v>0</v>
      </c>
      <c r="AZ291" s="17">
        <v>0</v>
      </c>
      <c r="BA291" s="17">
        <v>0</v>
      </c>
      <c r="BB291" s="17">
        <v>4</v>
      </c>
      <c r="BC291" s="17">
        <v>0</v>
      </c>
      <c r="BD291" s="17">
        <v>0</v>
      </c>
      <c r="BE291" s="17">
        <v>3</v>
      </c>
      <c r="BF291" s="17">
        <v>257</v>
      </c>
      <c r="BG291" s="15">
        <v>229.6</v>
      </c>
      <c r="BH291" s="15">
        <v>153.9</v>
      </c>
      <c r="BI291" s="15">
        <v>91</v>
      </c>
      <c r="BJ291" s="15">
        <v>47.5</v>
      </c>
      <c r="BK291" s="17">
        <v>44</v>
      </c>
      <c r="BL291" s="17">
        <v>48</v>
      </c>
      <c r="BM291" s="17">
        <v>37</v>
      </c>
      <c r="BN291" s="17">
        <v>129</v>
      </c>
      <c r="BO291" s="17">
        <v>13</v>
      </c>
      <c r="BP291" s="15">
        <v>2</v>
      </c>
      <c r="BQ291" s="15">
        <v>0.88</v>
      </c>
      <c r="BR291" s="15">
        <v>2.88</v>
      </c>
      <c r="BS291" s="15">
        <v>18.91</v>
      </c>
      <c r="BT291" s="15"/>
      <c r="BU291" s="15"/>
      <c r="BV291" s="15"/>
      <c r="BW291" s="15"/>
      <c r="BX291" s="15"/>
      <c r="BY291" s="15"/>
      <c r="BZ291" s="15"/>
      <c r="CA291" s="17">
        <v>288</v>
      </c>
      <c r="CB291" s="17">
        <v>121</v>
      </c>
      <c r="CC291" s="17">
        <v>246</v>
      </c>
      <c r="CD291" s="17">
        <v>156</v>
      </c>
      <c r="CE291" s="17">
        <v>298</v>
      </c>
      <c r="CF291" s="17">
        <v>158</v>
      </c>
      <c r="CG291" s="17">
        <v>314</v>
      </c>
      <c r="CH291" s="17">
        <v>153</v>
      </c>
      <c r="CI291" s="17">
        <v>0.14000000000000001</v>
      </c>
      <c r="CJ291" s="17">
        <v>0</v>
      </c>
      <c r="CK291" s="17">
        <v>0.06</v>
      </c>
      <c r="CL291" s="17">
        <v>0.2</v>
      </c>
      <c r="CM291" s="17">
        <v>1.36</v>
      </c>
      <c r="CN291" s="17">
        <v>1.3</v>
      </c>
      <c r="CO291" s="17">
        <v>565</v>
      </c>
      <c r="CP291" s="17">
        <v>341</v>
      </c>
      <c r="CQ291" s="17">
        <v>102</v>
      </c>
      <c r="CR291" s="17">
        <v>46</v>
      </c>
      <c r="CS291" s="17">
        <v>396</v>
      </c>
      <c r="CT291" s="17">
        <v>170</v>
      </c>
      <c r="CU291" s="17">
        <v>320</v>
      </c>
      <c r="CV291" s="17">
        <v>108</v>
      </c>
      <c r="CW291" s="17">
        <v>0.94</v>
      </c>
      <c r="CX291" s="17">
        <v>7.0000000000000007E-2</v>
      </c>
      <c r="CY291" s="17">
        <v>9.31</v>
      </c>
      <c r="CZ291" s="15" t="str">
        <f t="shared" si="9"/>
        <v>Andrey Nascimento dos Santos</v>
      </c>
      <c r="DA291" s="15">
        <f>VLOOKUP(CZ291,[1]FINAL!$A$1:$AP$1000,MATCH("Element No.",[1]FINAL!$A$1:$AP$1,0),0)</f>
        <v>162</v>
      </c>
      <c r="DB291" s="15"/>
      <c r="DC291" s="15"/>
      <c r="DD291" s="15"/>
      <c r="DE291" s="15"/>
      <c r="DF291" s="15"/>
    </row>
    <row r="292" spans="1:110" ht="40.5" thickBot="1">
      <c r="A292" s="18" t="b">
        <v>1</v>
      </c>
      <c r="B292" s="18" t="b">
        <v>0</v>
      </c>
      <c r="C292" s="17">
        <v>100</v>
      </c>
      <c r="D292" s="17">
        <v>100</v>
      </c>
      <c r="E292" s="17">
        <v>491007</v>
      </c>
      <c r="F292" s="17">
        <v>0</v>
      </c>
      <c r="G292" s="17">
        <v>0</v>
      </c>
      <c r="H292" s="17">
        <v>-2</v>
      </c>
      <c r="I292" s="17">
        <v>2</v>
      </c>
      <c r="J292" s="17">
        <v>0</v>
      </c>
      <c r="K292" s="17">
        <v>3</v>
      </c>
      <c r="L292" s="15">
        <v>0</v>
      </c>
      <c r="M292" s="15">
        <v>0</v>
      </c>
      <c r="N292" s="17">
        <v>0</v>
      </c>
      <c r="O292" s="15" t="s">
        <v>2545</v>
      </c>
      <c r="P292" s="15">
        <v>0</v>
      </c>
      <c r="Q292" s="17">
        <f t="shared" si="8"/>
        <v>163</v>
      </c>
      <c r="R292" s="18" t="b">
        <v>0</v>
      </c>
      <c r="S292" s="15"/>
      <c r="T292" s="15" t="s">
        <v>4559</v>
      </c>
      <c r="U292" s="17">
        <v>43</v>
      </c>
      <c r="V292" s="15" t="s">
        <v>2546</v>
      </c>
      <c r="W292" s="15">
        <v>0.3</v>
      </c>
      <c r="X292" s="18" t="b">
        <v>0</v>
      </c>
      <c r="Y292" s="15" t="s">
        <v>2547</v>
      </c>
      <c r="Z292" s="15">
        <v>0.1</v>
      </c>
      <c r="AA292" s="18" t="b">
        <v>0</v>
      </c>
      <c r="AB292" s="15"/>
      <c r="AC292" s="15" t="s">
        <v>519</v>
      </c>
      <c r="AD292" s="17">
        <v>7</v>
      </c>
      <c r="AE292" s="17">
        <v>8</v>
      </c>
      <c r="AF292" s="17">
        <v>1</v>
      </c>
      <c r="AG292" s="17">
        <v>15467</v>
      </c>
      <c r="AH292" s="17">
        <v>0</v>
      </c>
      <c r="AI292" s="17">
        <v>16015</v>
      </c>
      <c r="AJ292" s="17">
        <v>0</v>
      </c>
      <c r="AK292" s="15">
        <v>0</v>
      </c>
      <c r="AL292" s="15">
        <v>0.2</v>
      </c>
      <c r="AM292" s="15" t="s">
        <v>2548</v>
      </c>
      <c r="AN292" s="15" t="s">
        <v>4758</v>
      </c>
      <c r="AO292" s="17">
        <v>173</v>
      </c>
      <c r="AP292" s="68">
        <v>45810</v>
      </c>
      <c r="AQ292" s="68">
        <v>38425</v>
      </c>
      <c r="AR292" s="18" t="b">
        <v>0</v>
      </c>
      <c r="AS292" s="15" t="s">
        <v>2549</v>
      </c>
      <c r="AT292" s="17">
        <v>26</v>
      </c>
      <c r="AU292" s="17">
        <v>0</v>
      </c>
      <c r="AV292" s="17">
        <v>0</v>
      </c>
      <c r="AW292" s="17">
        <v>0</v>
      </c>
      <c r="AX292" s="17">
        <v>1</v>
      </c>
      <c r="AY292" s="17">
        <v>0</v>
      </c>
      <c r="AZ292" s="17">
        <v>0</v>
      </c>
      <c r="BA292" s="17">
        <v>0</v>
      </c>
      <c r="BB292" s="17">
        <v>2</v>
      </c>
      <c r="BC292" s="17">
        <v>0</v>
      </c>
      <c r="BD292" s="17">
        <v>0</v>
      </c>
      <c r="BE292" s="17">
        <v>0</v>
      </c>
      <c r="BF292" s="17">
        <v>7</v>
      </c>
      <c r="BG292" s="15">
        <v>11.4</v>
      </c>
      <c r="BH292" s="15">
        <v>2.1</v>
      </c>
      <c r="BI292" s="15">
        <v>2</v>
      </c>
      <c r="BJ292" s="15">
        <v>1.6</v>
      </c>
      <c r="BK292" s="17">
        <v>1</v>
      </c>
      <c r="BL292" s="17">
        <v>1</v>
      </c>
      <c r="BM292" s="17">
        <v>6</v>
      </c>
      <c r="BN292" s="17">
        <v>8</v>
      </c>
      <c r="BO292" s="17">
        <v>0</v>
      </c>
      <c r="BP292" s="15">
        <v>0</v>
      </c>
      <c r="BQ292" s="15">
        <v>0.01</v>
      </c>
      <c r="BR292" s="15">
        <v>0.01</v>
      </c>
      <c r="BS292" s="15">
        <v>0.55000000000000004</v>
      </c>
      <c r="BT292" s="15"/>
      <c r="BU292" s="15"/>
      <c r="BV292" s="15"/>
      <c r="BW292" s="15"/>
      <c r="BX292" s="15"/>
      <c r="BY292" s="15"/>
      <c r="BZ292" s="15"/>
      <c r="CA292" s="17">
        <v>477</v>
      </c>
      <c r="CB292" s="17">
        <v>211</v>
      </c>
      <c r="CC292" s="17">
        <v>478</v>
      </c>
      <c r="CD292" s="17">
        <v>229</v>
      </c>
      <c r="CE292" s="17">
        <v>461</v>
      </c>
      <c r="CF292" s="17">
        <v>226</v>
      </c>
      <c r="CG292" s="17">
        <v>494</v>
      </c>
      <c r="CH292" s="17">
        <v>223</v>
      </c>
      <c r="CI292" s="17">
        <v>0</v>
      </c>
      <c r="CJ292" s="17">
        <v>0</v>
      </c>
      <c r="CK292" s="17">
        <v>0.03</v>
      </c>
      <c r="CL292" s="17">
        <v>0.03</v>
      </c>
      <c r="CM292" s="17">
        <v>1.9</v>
      </c>
      <c r="CN292" s="17">
        <v>3.46</v>
      </c>
      <c r="CO292" s="17">
        <v>607</v>
      </c>
      <c r="CP292" s="17">
        <v>359</v>
      </c>
      <c r="CQ292" s="17">
        <v>569</v>
      </c>
      <c r="CR292" s="17">
        <v>189</v>
      </c>
      <c r="CS292" s="17">
        <v>536</v>
      </c>
      <c r="CT292" s="17">
        <v>248</v>
      </c>
      <c r="CU292" s="17">
        <v>546</v>
      </c>
      <c r="CV292" s="17">
        <v>202</v>
      </c>
      <c r="CW292" s="17">
        <v>0</v>
      </c>
      <c r="CX292" s="17">
        <v>0</v>
      </c>
      <c r="CY292" s="17">
        <v>27.69</v>
      </c>
      <c r="CZ292" s="15" t="str">
        <f t="shared" si="9"/>
        <v>Dário Luís Essugo</v>
      </c>
      <c r="DA292" s="15">
        <f>VLOOKUP(CZ292,[1]FINAL!$A$1:$AP$1000,MATCH("Element No.",[1]FINAL!$A$1:$AP$1,0),0)</f>
        <v>163</v>
      </c>
      <c r="DB292" s="15"/>
      <c r="DC292" s="15"/>
      <c r="DD292" s="15"/>
      <c r="DE292" s="15"/>
      <c r="DF292" s="15"/>
    </row>
    <row r="293" spans="1:110" ht="78.75" thickBot="1">
      <c r="A293" s="18" t="b">
        <v>1</v>
      </c>
      <c r="B293" s="18" t="b">
        <v>0</v>
      </c>
      <c r="C293" s="17">
        <v>0</v>
      </c>
      <c r="D293" s="17">
        <v>0</v>
      </c>
      <c r="E293" s="17">
        <v>611134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3</v>
      </c>
      <c r="L293" s="15">
        <v>0</v>
      </c>
      <c r="M293" s="15">
        <v>0</v>
      </c>
      <c r="N293" s="17">
        <v>0</v>
      </c>
      <c r="O293" s="15" t="s">
        <v>2550</v>
      </c>
      <c r="P293" s="15">
        <v>0</v>
      </c>
      <c r="Q293" s="17" t="e">
        <f t="shared" si="8"/>
        <v>#N/A</v>
      </c>
      <c r="R293" s="18" t="b">
        <v>0</v>
      </c>
      <c r="S293" s="15" t="s">
        <v>4634</v>
      </c>
      <c r="T293" s="15" t="s">
        <v>3298</v>
      </c>
      <c r="U293" s="17">
        <v>45</v>
      </c>
      <c r="V293" s="15" t="s">
        <v>2551</v>
      </c>
      <c r="W293" s="15">
        <v>0</v>
      </c>
      <c r="X293" s="18" t="b">
        <v>0</v>
      </c>
      <c r="Y293" s="15" t="s">
        <v>2552</v>
      </c>
      <c r="Z293" s="15">
        <v>0</v>
      </c>
      <c r="AA293" s="18" t="b">
        <v>0</v>
      </c>
      <c r="AB293" s="15"/>
      <c r="AC293" s="15" t="s">
        <v>3257</v>
      </c>
      <c r="AD293" s="17">
        <v>7</v>
      </c>
      <c r="AE293" s="17">
        <v>8</v>
      </c>
      <c r="AF293" s="17">
        <v>0</v>
      </c>
      <c r="AG293" s="17">
        <v>0</v>
      </c>
      <c r="AH293" s="17">
        <v>0</v>
      </c>
      <c r="AI293" s="17">
        <v>956</v>
      </c>
      <c r="AJ293" s="17">
        <v>0</v>
      </c>
      <c r="AK293" s="15">
        <v>0</v>
      </c>
      <c r="AL293" s="15">
        <v>0</v>
      </c>
      <c r="AM293" s="15" t="s">
        <v>2553</v>
      </c>
      <c r="AN293" s="15"/>
      <c r="AO293" s="15"/>
      <c r="AP293" s="15"/>
      <c r="AQ293" s="15"/>
      <c r="AR293" s="18" t="b">
        <v>0</v>
      </c>
      <c r="AS293" s="15" t="s">
        <v>2554</v>
      </c>
      <c r="AT293" s="17">
        <v>0</v>
      </c>
      <c r="AU293" s="17">
        <v>0</v>
      </c>
      <c r="AV293" s="17">
        <v>0</v>
      </c>
      <c r="AW293" s="17">
        <v>0</v>
      </c>
      <c r="AX293" s="17">
        <v>0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  <c r="BG293" s="15">
        <v>0</v>
      </c>
      <c r="BH293" s="15">
        <v>0</v>
      </c>
      <c r="BI293" s="15">
        <v>0</v>
      </c>
      <c r="BJ293" s="15">
        <v>0</v>
      </c>
      <c r="BK293" s="17">
        <v>0</v>
      </c>
      <c r="BL293" s="17">
        <v>0</v>
      </c>
      <c r="BM293" s="17">
        <v>0</v>
      </c>
      <c r="BN293" s="17">
        <v>0</v>
      </c>
      <c r="BO293" s="17">
        <v>0</v>
      </c>
      <c r="BP293" s="15">
        <v>0</v>
      </c>
      <c r="BQ293" s="15">
        <v>0</v>
      </c>
      <c r="BR293" s="15">
        <v>0</v>
      </c>
      <c r="BS293" s="15">
        <v>0</v>
      </c>
      <c r="BT293" s="15"/>
      <c r="BU293" s="15"/>
      <c r="BV293" s="15"/>
      <c r="BW293" s="15"/>
      <c r="BX293" s="15"/>
      <c r="BY293" s="15"/>
      <c r="BZ293" s="15"/>
      <c r="CA293" s="17">
        <v>765</v>
      </c>
      <c r="CB293" s="17">
        <v>324</v>
      </c>
      <c r="CC293" s="17">
        <v>758</v>
      </c>
      <c r="CD293" s="17">
        <v>323</v>
      </c>
      <c r="CE293" s="17">
        <v>745</v>
      </c>
      <c r="CF293" s="17">
        <v>320</v>
      </c>
      <c r="CG293" s="17">
        <v>765</v>
      </c>
      <c r="CH293" s="17">
        <v>324</v>
      </c>
      <c r="CI293" s="17">
        <v>0</v>
      </c>
      <c r="CJ293" s="17">
        <v>0</v>
      </c>
      <c r="CK293" s="17">
        <v>0</v>
      </c>
      <c r="CL293" s="17">
        <v>0</v>
      </c>
      <c r="CM293" s="17">
        <v>0</v>
      </c>
      <c r="CN293" s="17">
        <v>0</v>
      </c>
      <c r="CO293" s="17">
        <v>504</v>
      </c>
      <c r="CP293" s="17">
        <v>313</v>
      </c>
      <c r="CQ293" s="17">
        <v>695</v>
      </c>
      <c r="CR293" s="17">
        <v>280</v>
      </c>
      <c r="CS293" s="17">
        <v>765</v>
      </c>
      <c r="CT293" s="17">
        <v>324</v>
      </c>
      <c r="CU293" s="17">
        <v>798</v>
      </c>
      <c r="CV293" s="17">
        <v>347</v>
      </c>
      <c r="CW293" s="17">
        <v>0</v>
      </c>
      <c r="CX293" s="17">
        <v>0</v>
      </c>
      <c r="CY293" s="17">
        <v>0</v>
      </c>
      <c r="CZ293" s="15" t="str">
        <f t="shared" si="9"/>
        <v>Kendry Páez Andrade</v>
      </c>
      <c r="DA293" s="15" t="e">
        <f>VLOOKUP(CZ293,[1]FINAL!$A$1:$AP$1000,MATCH("Element No.",[1]FINAL!$A$1:$AP$1,0),0)</f>
        <v>#N/A</v>
      </c>
      <c r="DB293" s="15"/>
      <c r="DC293" s="15"/>
      <c r="DD293" s="15"/>
      <c r="DE293" s="15"/>
      <c r="DF293" s="15"/>
    </row>
    <row r="294" spans="1:110" ht="40.5" thickBot="1">
      <c r="A294" s="18" t="b">
        <v>1</v>
      </c>
      <c r="B294" s="18" t="b">
        <v>0</v>
      </c>
      <c r="C294" s="17">
        <v>100</v>
      </c>
      <c r="D294" s="17">
        <v>75</v>
      </c>
      <c r="E294" s="17">
        <v>475168</v>
      </c>
      <c r="F294" s="17">
        <v>0</v>
      </c>
      <c r="G294" s="17">
        <v>0</v>
      </c>
      <c r="H294" s="17">
        <v>-1</v>
      </c>
      <c r="I294" s="17">
        <v>1</v>
      </c>
      <c r="J294" s="17">
        <v>5</v>
      </c>
      <c r="K294" s="17">
        <v>4</v>
      </c>
      <c r="L294" s="15">
        <v>2.5</v>
      </c>
      <c r="M294" s="15">
        <v>2.1</v>
      </c>
      <c r="N294" s="17">
        <v>1</v>
      </c>
      <c r="O294" s="15" t="s">
        <v>1127</v>
      </c>
      <c r="P294" s="15">
        <v>2.8</v>
      </c>
      <c r="Q294" s="17">
        <f t="shared" si="8"/>
        <v>165</v>
      </c>
      <c r="R294" s="18" t="b">
        <v>0</v>
      </c>
      <c r="S294" s="15"/>
      <c r="T294" s="15" t="s">
        <v>5065</v>
      </c>
      <c r="U294" s="17">
        <v>74</v>
      </c>
      <c r="V294" s="15" t="s">
        <v>1128</v>
      </c>
      <c r="W294" s="15">
        <v>5.0999999999999996</v>
      </c>
      <c r="X294" s="18" t="b">
        <v>0</v>
      </c>
      <c r="Y294" s="15" t="s">
        <v>1129</v>
      </c>
      <c r="Z294" s="15">
        <v>34.799999999999997</v>
      </c>
      <c r="AA294" s="18" t="b">
        <v>0</v>
      </c>
      <c r="AB294" s="15"/>
      <c r="AC294" s="15" t="s">
        <v>519</v>
      </c>
      <c r="AD294" s="17">
        <v>7</v>
      </c>
      <c r="AE294" s="17">
        <v>8</v>
      </c>
      <c r="AF294" s="17">
        <v>177</v>
      </c>
      <c r="AG294" s="17">
        <v>9178198</v>
      </c>
      <c r="AH294" s="17">
        <v>0</v>
      </c>
      <c r="AI294" s="17">
        <v>11489381</v>
      </c>
      <c r="AJ294" s="17">
        <v>0</v>
      </c>
      <c r="AK294" s="15">
        <v>0.4</v>
      </c>
      <c r="AL294" s="15">
        <v>23.9</v>
      </c>
      <c r="AM294" s="15" t="s">
        <v>1127</v>
      </c>
      <c r="AN294" s="15" t="s">
        <v>1127</v>
      </c>
      <c r="AO294" s="17">
        <v>30</v>
      </c>
      <c r="AP294" s="68">
        <v>45840</v>
      </c>
      <c r="AQ294" s="68">
        <v>37160</v>
      </c>
      <c r="AR294" s="18" t="b">
        <v>0</v>
      </c>
      <c r="AS294" s="15" t="s">
        <v>2555</v>
      </c>
      <c r="AT294" s="17">
        <v>2658</v>
      </c>
      <c r="AU294" s="17">
        <v>15</v>
      </c>
      <c r="AV294" s="17">
        <v>9</v>
      </c>
      <c r="AW294" s="17">
        <v>10</v>
      </c>
      <c r="AX294" s="17">
        <v>36</v>
      </c>
      <c r="AY294" s="17">
        <v>0</v>
      </c>
      <c r="AZ294" s="17">
        <v>0</v>
      </c>
      <c r="BA294" s="17">
        <v>0</v>
      </c>
      <c r="BB294" s="17">
        <v>5</v>
      </c>
      <c r="BC294" s="17">
        <v>0</v>
      </c>
      <c r="BD294" s="17">
        <v>0</v>
      </c>
      <c r="BE294" s="17">
        <v>30</v>
      </c>
      <c r="BF294" s="17">
        <v>715</v>
      </c>
      <c r="BG294" s="15">
        <v>758.4</v>
      </c>
      <c r="BH294" s="15">
        <v>456.6</v>
      </c>
      <c r="BI294" s="15">
        <v>909</v>
      </c>
      <c r="BJ294" s="15">
        <v>212.1</v>
      </c>
      <c r="BK294" s="17">
        <v>39</v>
      </c>
      <c r="BL294" s="17">
        <v>72</v>
      </c>
      <c r="BM294" s="17">
        <v>27</v>
      </c>
      <c r="BN294" s="17">
        <v>138</v>
      </c>
      <c r="BO294" s="17">
        <v>31</v>
      </c>
      <c r="BP294" s="15">
        <v>14.91</v>
      </c>
      <c r="BQ294" s="15">
        <v>1.96</v>
      </c>
      <c r="BR294" s="15">
        <v>16.87</v>
      </c>
      <c r="BS294" s="15">
        <v>37.25</v>
      </c>
      <c r="BT294" s="15"/>
      <c r="BU294" s="15"/>
      <c r="BV294" s="15"/>
      <c r="BW294" s="15"/>
      <c r="BX294" s="15"/>
      <c r="BY294" s="15"/>
      <c r="BZ294" s="15"/>
      <c r="CA294" s="17">
        <v>39</v>
      </c>
      <c r="CB294" s="17">
        <v>4</v>
      </c>
      <c r="CC294" s="17">
        <v>71</v>
      </c>
      <c r="CD294" s="17">
        <v>3</v>
      </c>
      <c r="CE294" s="17">
        <v>6</v>
      </c>
      <c r="CF294" s="17">
        <v>5</v>
      </c>
      <c r="CG294" s="17">
        <v>16</v>
      </c>
      <c r="CH294" s="17">
        <v>5</v>
      </c>
      <c r="CI294" s="17">
        <v>0.5</v>
      </c>
      <c r="CJ294" s="17">
        <v>0</v>
      </c>
      <c r="CK294" s="17">
        <v>7.0000000000000007E-2</v>
      </c>
      <c r="CL294" s="17">
        <v>0.56999999999999995</v>
      </c>
      <c r="CM294" s="17">
        <v>1.26</v>
      </c>
      <c r="CN294" s="17">
        <v>1.22</v>
      </c>
      <c r="CO294" s="17">
        <v>22</v>
      </c>
      <c r="CP294" s="17">
        <v>8</v>
      </c>
      <c r="CQ294" s="17">
        <v>139</v>
      </c>
      <c r="CR294" s="17">
        <v>19</v>
      </c>
      <c r="CS294" s="17">
        <v>10</v>
      </c>
      <c r="CT294" s="17">
        <v>2</v>
      </c>
      <c r="CU294" s="17">
        <v>6</v>
      </c>
      <c r="CV294" s="17">
        <v>2</v>
      </c>
      <c r="CW294" s="17">
        <v>1.05</v>
      </c>
      <c r="CX294" s="17">
        <v>0.34</v>
      </c>
      <c r="CY294" s="17">
        <v>4.67</v>
      </c>
      <c r="CZ294" s="15" t="str">
        <f t="shared" si="9"/>
        <v>João Pedro Junqueira de Jesus</v>
      </c>
      <c r="DA294" s="15">
        <f>VLOOKUP(CZ294,[1]FINAL!$A$1:$AP$1000,MATCH("Element No.",[1]FINAL!$A$1:$AP$1,0),0)</f>
        <v>165</v>
      </c>
      <c r="DB294" s="15"/>
      <c r="DC294" s="15"/>
      <c r="DD294" s="15"/>
      <c r="DE294" s="15"/>
      <c r="DF294" s="15"/>
    </row>
    <row r="295" spans="1:110" ht="40.5" thickBot="1">
      <c r="A295" s="18" t="b">
        <v>1</v>
      </c>
      <c r="B295" s="18" t="b">
        <v>0</v>
      </c>
      <c r="C295" s="17">
        <v>100</v>
      </c>
      <c r="D295" s="17">
        <v>100</v>
      </c>
      <c r="E295" s="17">
        <v>463034</v>
      </c>
      <c r="F295" s="17">
        <v>0</v>
      </c>
      <c r="G295" s="17">
        <v>0</v>
      </c>
      <c r="H295" s="17">
        <v>-3</v>
      </c>
      <c r="I295" s="17">
        <v>3</v>
      </c>
      <c r="J295" s="17">
        <v>0</v>
      </c>
      <c r="K295" s="17">
        <v>4</v>
      </c>
      <c r="L295" s="15">
        <v>0.3</v>
      </c>
      <c r="M295" s="15">
        <v>0.5</v>
      </c>
      <c r="N295" s="17">
        <v>1</v>
      </c>
      <c r="O295" s="15" t="s">
        <v>1520</v>
      </c>
      <c r="P295" s="15">
        <v>0.5</v>
      </c>
      <c r="Q295" s="17">
        <f t="shared" si="8"/>
        <v>167</v>
      </c>
      <c r="R295" s="18" t="b">
        <v>0</v>
      </c>
      <c r="S295" s="15"/>
      <c r="T295" s="15" t="s">
        <v>4475</v>
      </c>
      <c r="U295" s="17">
        <v>62</v>
      </c>
      <c r="V295" s="15" t="s">
        <v>1521</v>
      </c>
      <c r="W295" s="15">
        <v>1.6</v>
      </c>
      <c r="X295" s="18" t="b">
        <v>0</v>
      </c>
      <c r="Y295" s="15" t="s">
        <v>1522</v>
      </c>
      <c r="Z295" s="15">
        <v>0.9</v>
      </c>
      <c r="AA295" s="18" t="b">
        <v>0</v>
      </c>
      <c r="AB295" s="15"/>
      <c r="AC295" s="15" t="s">
        <v>519</v>
      </c>
      <c r="AD295" s="17">
        <v>7</v>
      </c>
      <c r="AE295" s="17">
        <v>8</v>
      </c>
      <c r="AF295" s="17">
        <v>45</v>
      </c>
      <c r="AG295" s="17">
        <v>114678</v>
      </c>
      <c r="AH295" s="17">
        <v>0</v>
      </c>
      <c r="AI295" s="17">
        <v>472428</v>
      </c>
      <c r="AJ295" s="17">
        <v>0</v>
      </c>
      <c r="AK295" s="15">
        <v>0.1</v>
      </c>
      <c r="AL295" s="15">
        <v>7.3</v>
      </c>
      <c r="AM295" s="15" t="s">
        <v>1522</v>
      </c>
      <c r="AN295" s="15"/>
      <c r="AO295" s="17">
        <v>241</v>
      </c>
      <c r="AP295" s="68">
        <v>45812</v>
      </c>
      <c r="AQ295" s="68">
        <v>37660</v>
      </c>
      <c r="AR295" s="18" t="b">
        <v>0</v>
      </c>
      <c r="AS295" s="15" t="s">
        <v>2556</v>
      </c>
      <c r="AT295" s="17">
        <v>1092</v>
      </c>
      <c r="AU295" s="17">
        <v>1</v>
      </c>
      <c r="AV295" s="17">
        <v>2</v>
      </c>
      <c r="AW295" s="17">
        <v>2</v>
      </c>
      <c r="AX295" s="17">
        <v>18</v>
      </c>
      <c r="AY295" s="17">
        <v>0</v>
      </c>
      <c r="AZ295" s="17">
        <v>0</v>
      </c>
      <c r="BA295" s="17">
        <v>0</v>
      </c>
      <c r="BB295" s="17">
        <v>4</v>
      </c>
      <c r="BC295" s="17">
        <v>0</v>
      </c>
      <c r="BD295" s="17">
        <v>0</v>
      </c>
      <c r="BE295" s="17">
        <v>1</v>
      </c>
      <c r="BF295" s="17">
        <v>123</v>
      </c>
      <c r="BG295" s="15">
        <v>67.8</v>
      </c>
      <c r="BH295" s="15">
        <v>73.7</v>
      </c>
      <c r="BI295" s="15">
        <v>349</v>
      </c>
      <c r="BJ295" s="15">
        <v>47.3</v>
      </c>
      <c r="BK295" s="17">
        <v>12</v>
      </c>
      <c r="BL295" s="17">
        <v>25</v>
      </c>
      <c r="BM295" s="17">
        <v>5</v>
      </c>
      <c r="BN295" s="17">
        <v>42</v>
      </c>
      <c r="BO295" s="17">
        <v>12</v>
      </c>
      <c r="BP295" s="15">
        <v>4.54</v>
      </c>
      <c r="BQ295" s="15">
        <v>0.23</v>
      </c>
      <c r="BR295" s="15">
        <v>4.76</v>
      </c>
      <c r="BS295" s="15">
        <v>16.670000000000002</v>
      </c>
      <c r="BT295" s="15"/>
      <c r="BU295" s="15"/>
      <c r="BV295" s="15"/>
      <c r="BW295" s="15"/>
      <c r="BX295" s="15"/>
      <c r="BY295" s="15"/>
      <c r="BZ295" s="15"/>
      <c r="CA295" s="17">
        <v>416</v>
      </c>
      <c r="CB295" s="17">
        <v>48</v>
      </c>
      <c r="CC295" s="17">
        <v>338</v>
      </c>
      <c r="CD295" s="17">
        <v>43</v>
      </c>
      <c r="CE295" s="17">
        <v>91</v>
      </c>
      <c r="CF295" s="17">
        <v>28</v>
      </c>
      <c r="CG295" s="17">
        <v>318</v>
      </c>
      <c r="CH295" s="17">
        <v>40</v>
      </c>
      <c r="CI295" s="17">
        <v>0.37</v>
      </c>
      <c r="CJ295" s="17">
        <v>0</v>
      </c>
      <c r="CK295" s="17">
        <v>0.02</v>
      </c>
      <c r="CL295" s="17">
        <v>0.39</v>
      </c>
      <c r="CM295" s="17">
        <v>1.37</v>
      </c>
      <c r="CN295" s="17">
        <v>1.48</v>
      </c>
      <c r="CO295" s="17">
        <v>74</v>
      </c>
      <c r="CP295" s="17">
        <v>24</v>
      </c>
      <c r="CQ295" s="17">
        <v>346</v>
      </c>
      <c r="CR295" s="17">
        <v>45</v>
      </c>
      <c r="CS295" s="17">
        <v>420</v>
      </c>
      <c r="CT295" s="17">
        <v>49</v>
      </c>
      <c r="CU295" s="17">
        <v>206</v>
      </c>
      <c r="CV295" s="17">
        <v>31</v>
      </c>
      <c r="CW295" s="17">
        <v>0.99</v>
      </c>
      <c r="CX295" s="17">
        <v>0.16</v>
      </c>
      <c r="CY295" s="17">
        <v>3.46</v>
      </c>
      <c r="CZ295" s="15" t="str">
        <f t="shared" si="9"/>
        <v>Liam Delap</v>
      </c>
      <c r="DA295" s="15">
        <f>VLOOKUP(CZ295,[1]FINAL!$A$1:$AP$1000,MATCH("Element No.",[1]FINAL!$A$1:$AP$1,0),0)</f>
        <v>167</v>
      </c>
      <c r="DB295" s="15"/>
      <c r="DC295" s="15"/>
      <c r="DD295" s="15"/>
      <c r="DE295" s="15"/>
      <c r="DF295" s="15"/>
    </row>
    <row r="296" spans="1:110" ht="78.75" thickBot="1">
      <c r="A296" s="18" t="b">
        <v>1</v>
      </c>
      <c r="B296" s="18" t="b">
        <v>0</v>
      </c>
      <c r="C296" s="17">
        <v>0</v>
      </c>
      <c r="D296" s="17">
        <v>0</v>
      </c>
      <c r="E296" s="17">
        <v>517052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4</v>
      </c>
      <c r="L296" s="15">
        <v>0</v>
      </c>
      <c r="M296" s="15">
        <v>0</v>
      </c>
      <c r="N296" s="17">
        <v>0</v>
      </c>
      <c r="O296" s="15" t="s">
        <v>526</v>
      </c>
      <c r="P296" s="15">
        <v>0</v>
      </c>
      <c r="Q296" s="17">
        <f t="shared" si="8"/>
        <v>166</v>
      </c>
      <c r="R296" s="18" t="b">
        <v>0</v>
      </c>
      <c r="S296" s="15" t="s">
        <v>3833</v>
      </c>
      <c r="T296" s="15" t="s">
        <v>3834</v>
      </c>
      <c r="U296" s="17">
        <v>65</v>
      </c>
      <c r="V296" s="15" t="s">
        <v>1141</v>
      </c>
      <c r="W296" s="15">
        <v>0</v>
      </c>
      <c r="X296" s="18" t="b">
        <v>0</v>
      </c>
      <c r="Y296" s="15" t="s">
        <v>1003</v>
      </c>
      <c r="Z296" s="15">
        <v>0.1</v>
      </c>
      <c r="AA296" s="18" t="b">
        <v>0</v>
      </c>
      <c r="AB296" s="15"/>
      <c r="AC296" s="15" t="s">
        <v>3257</v>
      </c>
      <c r="AD296" s="17">
        <v>7</v>
      </c>
      <c r="AE296" s="17">
        <v>8</v>
      </c>
      <c r="AF296" s="17">
        <v>0</v>
      </c>
      <c r="AG296" s="17">
        <v>4962</v>
      </c>
      <c r="AH296" s="17">
        <v>0</v>
      </c>
      <c r="AI296" s="17">
        <v>15425</v>
      </c>
      <c r="AJ296" s="17">
        <v>0</v>
      </c>
      <c r="AK296" s="15">
        <v>0</v>
      </c>
      <c r="AL296" s="15">
        <v>0</v>
      </c>
      <c r="AM296" s="15" t="s">
        <v>1142</v>
      </c>
      <c r="AN296" s="15"/>
      <c r="AO296" s="17">
        <v>189</v>
      </c>
      <c r="AP296" s="68">
        <v>45108</v>
      </c>
      <c r="AQ296" s="68">
        <v>37062</v>
      </c>
      <c r="AR296" s="18" t="b">
        <v>0</v>
      </c>
      <c r="AS296" s="15" t="s">
        <v>2557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5">
        <v>0</v>
      </c>
      <c r="BH296" s="15">
        <v>0</v>
      </c>
      <c r="BI296" s="15">
        <v>0</v>
      </c>
      <c r="BJ296" s="15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0</v>
      </c>
      <c r="BP296" s="15">
        <v>0</v>
      </c>
      <c r="BQ296" s="15">
        <v>0</v>
      </c>
      <c r="BR296" s="15">
        <v>0</v>
      </c>
      <c r="BS296" s="15">
        <v>0</v>
      </c>
      <c r="BT296" s="15"/>
      <c r="BU296" s="15"/>
      <c r="BV296" s="15"/>
      <c r="BW296" s="15"/>
      <c r="BX296" s="15"/>
      <c r="BY296" s="15"/>
      <c r="BZ296" s="15"/>
      <c r="CA296" s="17">
        <v>838</v>
      </c>
      <c r="CB296" s="17">
        <v>95</v>
      </c>
      <c r="CC296" s="17">
        <v>838</v>
      </c>
      <c r="CD296" s="17">
        <v>95</v>
      </c>
      <c r="CE296" s="17">
        <v>838</v>
      </c>
      <c r="CF296" s="17">
        <v>95</v>
      </c>
      <c r="CG296" s="17">
        <v>838</v>
      </c>
      <c r="CH296" s="17">
        <v>95</v>
      </c>
      <c r="CI296" s="17">
        <v>0</v>
      </c>
      <c r="CJ296" s="17">
        <v>0</v>
      </c>
      <c r="CK296" s="17">
        <v>0</v>
      </c>
      <c r="CL296" s="17">
        <v>0</v>
      </c>
      <c r="CM296" s="17">
        <v>0</v>
      </c>
      <c r="CN296" s="17">
        <v>0</v>
      </c>
      <c r="CO296" s="17">
        <v>56</v>
      </c>
      <c r="CP296" s="17">
        <v>20</v>
      </c>
      <c r="CQ296" s="17">
        <v>833</v>
      </c>
      <c r="CR296" s="17">
        <v>93</v>
      </c>
      <c r="CS296" s="17">
        <v>838</v>
      </c>
      <c r="CT296" s="17">
        <v>95</v>
      </c>
      <c r="CU296" s="17">
        <v>541</v>
      </c>
      <c r="CV296" s="17">
        <v>75</v>
      </c>
      <c r="CW296" s="17">
        <v>0</v>
      </c>
      <c r="CX296" s="17">
        <v>0</v>
      </c>
      <c r="CY296" s="17">
        <v>0</v>
      </c>
      <c r="CZ296" s="15" t="str">
        <f t="shared" si="9"/>
        <v>Nicolas Jackson</v>
      </c>
      <c r="DA296" s="15">
        <f>VLOOKUP(CZ296,[1]FINAL!$A$1:$AP$1000,MATCH("Element No.",[1]FINAL!$A$1:$AP$1,0),0)</f>
        <v>166</v>
      </c>
      <c r="DB296" s="15"/>
      <c r="DC296" s="15"/>
      <c r="DD296" s="15"/>
      <c r="DE296" s="15"/>
      <c r="DF296" s="15"/>
    </row>
    <row r="297" spans="1:110" ht="40.5" thickBot="1">
      <c r="A297" s="18" t="b">
        <v>1</v>
      </c>
      <c r="B297" s="18" t="b">
        <v>0</v>
      </c>
      <c r="C297" s="17">
        <v>100</v>
      </c>
      <c r="D297" s="17">
        <v>100</v>
      </c>
      <c r="E297" s="17">
        <v>499309</v>
      </c>
      <c r="F297" s="17">
        <v>0</v>
      </c>
      <c r="G297" s="17">
        <v>0</v>
      </c>
      <c r="H297" s="17">
        <v>-5</v>
      </c>
      <c r="I297" s="17">
        <v>5</v>
      </c>
      <c r="J297" s="17">
        <v>0</v>
      </c>
      <c r="K297" s="17">
        <v>4</v>
      </c>
      <c r="L297" s="15">
        <v>0</v>
      </c>
      <c r="M297" s="15">
        <v>0</v>
      </c>
      <c r="N297" s="17">
        <v>0</v>
      </c>
      <c r="O297" s="15" t="s">
        <v>700</v>
      </c>
      <c r="P297" s="15">
        <v>0</v>
      </c>
      <c r="Q297" s="17">
        <f t="shared" si="8"/>
        <v>168</v>
      </c>
      <c r="R297" s="18" t="b">
        <v>0</v>
      </c>
      <c r="S297" s="15"/>
      <c r="T297" s="15" t="s">
        <v>4044</v>
      </c>
      <c r="U297" s="17">
        <v>40</v>
      </c>
      <c r="V297" s="15" t="s">
        <v>1506</v>
      </c>
      <c r="W297" s="15">
        <v>1.3</v>
      </c>
      <c r="X297" s="18" t="b">
        <v>0</v>
      </c>
      <c r="Y297" s="15" t="s">
        <v>1507</v>
      </c>
      <c r="Z297" s="15">
        <v>5.2</v>
      </c>
      <c r="AA297" s="18" t="b">
        <v>0</v>
      </c>
      <c r="AB297" s="15"/>
      <c r="AC297" s="15" t="s">
        <v>519</v>
      </c>
      <c r="AD297" s="17">
        <v>7</v>
      </c>
      <c r="AE297" s="17">
        <v>8</v>
      </c>
      <c r="AF297" s="17">
        <v>13</v>
      </c>
      <c r="AG297" s="17">
        <v>1319420</v>
      </c>
      <c r="AH297" s="17">
        <v>0</v>
      </c>
      <c r="AI297" s="17">
        <v>2890932</v>
      </c>
      <c r="AJ297" s="17">
        <v>0</v>
      </c>
      <c r="AK297" s="15">
        <v>0</v>
      </c>
      <c r="AL297" s="15">
        <v>3.2</v>
      </c>
      <c r="AM297" s="15" t="s">
        <v>1508</v>
      </c>
      <c r="AN297" s="15"/>
      <c r="AO297" s="17">
        <v>200</v>
      </c>
      <c r="AP297" s="68">
        <v>45474</v>
      </c>
      <c r="AQ297" s="68">
        <v>38721</v>
      </c>
      <c r="AR297" s="18" t="b">
        <v>0</v>
      </c>
      <c r="AS297" s="15" t="s">
        <v>2558</v>
      </c>
      <c r="AT297" s="17">
        <v>265</v>
      </c>
      <c r="AU297" s="17">
        <v>0</v>
      </c>
      <c r="AV297" s="17">
        <v>1</v>
      </c>
      <c r="AW297" s="17">
        <v>0</v>
      </c>
      <c r="AX297" s="17">
        <v>3</v>
      </c>
      <c r="AY297" s="17">
        <v>0</v>
      </c>
      <c r="AZ297" s="17">
        <v>0</v>
      </c>
      <c r="BA297" s="17">
        <v>0</v>
      </c>
      <c r="BB297" s="17">
        <v>1</v>
      </c>
      <c r="BC297" s="17">
        <v>0</v>
      </c>
      <c r="BD297" s="17">
        <v>0</v>
      </c>
      <c r="BE297" s="17">
        <v>0</v>
      </c>
      <c r="BF297" s="17">
        <v>19</v>
      </c>
      <c r="BG297" s="15">
        <v>24.6</v>
      </c>
      <c r="BH297" s="15">
        <v>40.1</v>
      </c>
      <c r="BI297" s="15">
        <v>86</v>
      </c>
      <c r="BJ297" s="15">
        <v>13.1</v>
      </c>
      <c r="BK297" s="17">
        <v>4</v>
      </c>
      <c r="BL297" s="17">
        <v>4</v>
      </c>
      <c r="BM297" s="17">
        <v>0</v>
      </c>
      <c r="BN297" s="17">
        <v>8</v>
      </c>
      <c r="BO297" s="17">
        <v>1</v>
      </c>
      <c r="BP297" s="15">
        <v>1.54</v>
      </c>
      <c r="BQ297" s="15">
        <v>0.28999999999999998</v>
      </c>
      <c r="BR297" s="15">
        <v>1.83</v>
      </c>
      <c r="BS297" s="15">
        <v>5.89</v>
      </c>
      <c r="BT297" s="15"/>
      <c r="BU297" s="15"/>
      <c r="BV297" s="15"/>
      <c r="BW297" s="15"/>
      <c r="BX297" s="15"/>
      <c r="BY297" s="15"/>
      <c r="BZ297" s="15"/>
      <c r="CA297" s="17">
        <v>458</v>
      </c>
      <c r="CB297" s="17">
        <v>53</v>
      </c>
      <c r="CC297" s="17">
        <v>383</v>
      </c>
      <c r="CD297" s="17">
        <v>49</v>
      </c>
      <c r="CE297" s="17">
        <v>305</v>
      </c>
      <c r="CF297" s="17">
        <v>52</v>
      </c>
      <c r="CG297" s="17">
        <v>418</v>
      </c>
      <c r="CH297" s="17">
        <v>53</v>
      </c>
      <c r="CI297" s="17">
        <v>0.52</v>
      </c>
      <c r="CJ297" s="17">
        <v>0</v>
      </c>
      <c r="CK297" s="17">
        <v>0.1</v>
      </c>
      <c r="CL297" s="17">
        <v>0.62</v>
      </c>
      <c r="CM297" s="17">
        <v>2</v>
      </c>
      <c r="CN297" s="17">
        <v>1.02</v>
      </c>
      <c r="CO297" s="17">
        <v>713</v>
      </c>
      <c r="CP297" s="17">
        <v>95</v>
      </c>
      <c r="CQ297" s="17">
        <v>498</v>
      </c>
      <c r="CR297" s="17">
        <v>54</v>
      </c>
      <c r="CS297" s="17">
        <v>441</v>
      </c>
      <c r="CT297" s="17">
        <v>52</v>
      </c>
      <c r="CU297" s="17">
        <v>75</v>
      </c>
      <c r="CV297" s="17">
        <v>14</v>
      </c>
      <c r="CW297" s="17">
        <v>0.34</v>
      </c>
      <c r="CX297" s="17">
        <v>0</v>
      </c>
      <c r="CY297" s="17">
        <v>2.72</v>
      </c>
      <c r="CZ297" s="15" t="str">
        <f t="shared" si="9"/>
        <v>Marc Guiu Paz</v>
      </c>
      <c r="DA297" s="15">
        <f>VLOOKUP(CZ297,[1]FINAL!$A$1:$AP$1000,MATCH("Element No.",[1]FINAL!$A$1:$AP$1,0),0)</f>
        <v>168</v>
      </c>
      <c r="DB297" s="15"/>
      <c r="DC297" s="15"/>
      <c r="DD297" s="15"/>
      <c r="DE297" s="15"/>
      <c r="DF297" s="15"/>
    </row>
    <row r="298" spans="1:110" ht="40.5" thickBot="1">
      <c r="A298" s="18" t="b">
        <v>1</v>
      </c>
      <c r="B298" s="18" t="b">
        <v>0</v>
      </c>
      <c r="C298" s="17">
        <v>100</v>
      </c>
      <c r="D298" s="17">
        <v>100</v>
      </c>
      <c r="E298" s="17">
        <v>493105</v>
      </c>
      <c r="F298" s="17">
        <v>0</v>
      </c>
      <c r="G298" s="17">
        <v>0</v>
      </c>
      <c r="H298" s="17">
        <v>-1</v>
      </c>
      <c r="I298" s="17">
        <v>1</v>
      </c>
      <c r="J298" s="17">
        <v>1</v>
      </c>
      <c r="K298" s="17">
        <v>3</v>
      </c>
      <c r="L298" s="15">
        <v>0.3</v>
      </c>
      <c r="M298" s="15">
        <v>0.2</v>
      </c>
      <c r="N298" s="17">
        <v>0</v>
      </c>
      <c r="O298" s="15" t="s">
        <v>885</v>
      </c>
      <c r="P298" s="15">
        <v>0.2</v>
      </c>
      <c r="Q298" s="17">
        <f t="shared" si="8"/>
        <v>160</v>
      </c>
      <c r="R298" s="18" t="b">
        <v>0</v>
      </c>
      <c r="S298" s="15"/>
      <c r="T298" s="15" t="s">
        <v>4989</v>
      </c>
      <c r="U298" s="17">
        <v>64</v>
      </c>
      <c r="V298" s="15" t="s">
        <v>886</v>
      </c>
      <c r="W298" s="15">
        <v>2.2999999999999998</v>
      </c>
      <c r="X298" s="18" t="b">
        <v>0</v>
      </c>
      <c r="Y298" s="15" t="s">
        <v>2880</v>
      </c>
      <c r="Z298" s="15">
        <v>0.4</v>
      </c>
      <c r="AA298" s="18" t="b">
        <v>0</v>
      </c>
      <c r="AB298" s="15"/>
      <c r="AC298" s="15" t="s">
        <v>519</v>
      </c>
      <c r="AD298" s="17">
        <v>7</v>
      </c>
      <c r="AE298" s="17">
        <v>8</v>
      </c>
      <c r="AF298" s="17">
        <v>56</v>
      </c>
      <c r="AG298" s="17">
        <v>245387</v>
      </c>
      <c r="AH298" s="17">
        <v>0</v>
      </c>
      <c r="AI298" s="17">
        <v>241011</v>
      </c>
      <c r="AJ298" s="17">
        <v>0</v>
      </c>
      <c r="AK298" s="15">
        <v>0</v>
      </c>
      <c r="AL298" s="15">
        <v>8.8000000000000007</v>
      </c>
      <c r="AM298" s="15" t="s">
        <v>303</v>
      </c>
      <c r="AN298" s="15"/>
      <c r="AO298" s="17">
        <v>10</v>
      </c>
      <c r="AP298" s="68">
        <v>45899</v>
      </c>
      <c r="AQ298" s="68">
        <v>38169</v>
      </c>
      <c r="AR298" s="18" t="b">
        <v>0</v>
      </c>
      <c r="AS298" s="15" t="s">
        <v>2881</v>
      </c>
      <c r="AT298" s="17">
        <v>1261</v>
      </c>
      <c r="AU298" s="17">
        <v>1</v>
      </c>
      <c r="AV298" s="17">
        <v>4</v>
      </c>
      <c r="AW298" s="17">
        <v>4</v>
      </c>
      <c r="AX298" s="17">
        <v>20</v>
      </c>
      <c r="AY298" s="17">
        <v>0</v>
      </c>
      <c r="AZ298" s="17">
        <v>0</v>
      </c>
      <c r="BA298" s="17">
        <v>0</v>
      </c>
      <c r="BB298" s="17">
        <v>2</v>
      </c>
      <c r="BC298" s="17">
        <v>0</v>
      </c>
      <c r="BD298" s="17">
        <v>0</v>
      </c>
      <c r="BE298" s="17">
        <v>3</v>
      </c>
      <c r="BF298" s="17">
        <v>222</v>
      </c>
      <c r="BG298" s="15">
        <v>211.4</v>
      </c>
      <c r="BH298" s="15">
        <v>405.3</v>
      </c>
      <c r="BI298" s="15">
        <v>399</v>
      </c>
      <c r="BJ298" s="15">
        <v>100.5</v>
      </c>
      <c r="BK298" s="17">
        <v>10</v>
      </c>
      <c r="BL298" s="17">
        <v>45</v>
      </c>
      <c r="BM298" s="17">
        <v>16</v>
      </c>
      <c r="BN298" s="17">
        <v>71</v>
      </c>
      <c r="BO298" s="17">
        <v>14</v>
      </c>
      <c r="BP298" s="15">
        <v>3.44</v>
      </c>
      <c r="BQ298" s="15">
        <v>3.68</v>
      </c>
      <c r="BR298" s="15">
        <v>7.12</v>
      </c>
      <c r="BS298" s="15">
        <v>20.52</v>
      </c>
      <c r="BT298" s="15"/>
      <c r="BU298" s="15"/>
      <c r="BV298" s="15"/>
      <c r="BW298" s="15"/>
      <c r="BX298" s="15"/>
      <c r="BY298" s="15"/>
      <c r="BZ298" s="15"/>
      <c r="CA298" s="17">
        <v>302</v>
      </c>
      <c r="CB298" s="17">
        <v>128</v>
      </c>
      <c r="CC298" s="17">
        <v>85</v>
      </c>
      <c r="CD298" s="17">
        <v>61</v>
      </c>
      <c r="CE298" s="17">
        <v>79</v>
      </c>
      <c r="CF298" s="17">
        <v>46</v>
      </c>
      <c r="CG298" s="17">
        <v>146</v>
      </c>
      <c r="CH298" s="17">
        <v>80</v>
      </c>
      <c r="CI298" s="17">
        <v>0.25</v>
      </c>
      <c r="CJ298" s="17">
        <v>0</v>
      </c>
      <c r="CK298" s="17">
        <v>0.26</v>
      </c>
      <c r="CL298" s="17">
        <v>0.51</v>
      </c>
      <c r="CM298" s="17">
        <v>1.46</v>
      </c>
      <c r="CN298" s="17">
        <v>1.43</v>
      </c>
      <c r="CO298" s="17">
        <v>61</v>
      </c>
      <c r="CP298" s="17">
        <v>39</v>
      </c>
      <c r="CQ298" s="17">
        <v>397</v>
      </c>
      <c r="CR298" s="17">
        <v>181</v>
      </c>
      <c r="CS298" s="17">
        <v>312</v>
      </c>
      <c r="CT298" s="17">
        <v>131</v>
      </c>
      <c r="CU298" s="17">
        <v>286</v>
      </c>
      <c r="CV298" s="17">
        <v>98</v>
      </c>
      <c r="CW298" s="17">
        <v>1</v>
      </c>
      <c r="CX298" s="17">
        <v>0.28999999999999998</v>
      </c>
      <c r="CY298" s="17">
        <v>5.07</v>
      </c>
      <c r="CZ298" s="15" t="str">
        <f t="shared" si="9"/>
        <v>Alejandro Garnacho Ferreyra</v>
      </c>
      <c r="DA298" s="15">
        <f>VLOOKUP(CZ298,[1]FINAL!$A$1:$AP$1000,MATCH("Element No.",[1]FINAL!$A$1:$AP$1,0),0)</f>
        <v>160</v>
      </c>
      <c r="DB298" s="15"/>
      <c r="DC298" s="15"/>
      <c r="DD298" s="15"/>
      <c r="DE298" s="15"/>
      <c r="DF298" s="15"/>
    </row>
    <row r="299" spans="1:110" ht="40.5" thickBot="1">
      <c r="A299" s="18" t="b">
        <v>1</v>
      </c>
      <c r="B299" s="18" t="b">
        <v>0</v>
      </c>
      <c r="C299" s="17">
        <v>100</v>
      </c>
      <c r="D299" s="17">
        <v>100</v>
      </c>
      <c r="E299" s="17">
        <v>551210</v>
      </c>
      <c r="F299" s="17">
        <v>0</v>
      </c>
      <c r="G299" s="17">
        <v>0</v>
      </c>
      <c r="H299" s="17">
        <v>-4</v>
      </c>
      <c r="I299" s="17">
        <v>4</v>
      </c>
      <c r="J299" s="17">
        <v>0</v>
      </c>
      <c r="K299" s="17">
        <v>2</v>
      </c>
      <c r="L299" s="15">
        <v>1.3</v>
      </c>
      <c r="M299" s="15">
        <v>1</v>
      </c>
      <c r="N299" s="17">
        <v>0</v>
      </c>
      <c r="O299" s="15" t="s">
        <v>3299</v>
      </c>
      <c r="P299" s="15">
        <v>1</v>
      </c>
      <c r="Q299" s="17">
        <f t="shared" si="8"/>
        <v>148</v>
      </c>
      <c r="R299" s="18" t="b">
        <v>0</v>
      </c>
      <c r="S299" s="15"/>
      <c r="T299" s="15" t="s">
        <v>4321</v>
      </c>
      <c r="U299" s="17">
        <v>46</v>
      </c>
      <c r="V299" s="15" t="s">
        <v>3300</v>
      </c>
      <c r="W299" s="15">
        <v>0.9</v>
      </c>
      <c r="X299" s="18" t="b">
        <v>0</v>
      </c>
      <c r="Y299" s="15" t="s">
        <v>3301</v>
      </c>
      <c r="Z299" s="15">
        <v>0.2</v>
      </c>
      <c r="AA299" s="18" t="b">
        <v>0</v>
      </c>
      <c r="AB299" s="15"/>
      <c r="AC299" s="15" t="s">
        <v>519</v>
      </c>
      <c r="AD299" s="17">
        <v>7</v>
      </c>
      <c r="AE299" s="17">
        <v>8</v>
      </c>
      <c r="AF299" s="17">
        <v>19</v>
      </c>
      <c r="AG299" s="17">
        <v>22950</v>
      </c>
      <c r="AH299" s="17">
        <v>0</v>
      </c>
      <c r="AI299" s="17">
        <v>44065</v>
      </c>
      <c r="AJ299" s="17">
        <v>0</v>
      </c>
      <c r="AK299" s="15">
        <v>0.2</v>
      </c>
      <c r="AL299" s="15">
        <v>4.0999999999999996</v>
      </c>
      <c r="AM299" s="15" t="s">
        <v>3301</v>
      </c>
      <c r="AN299" s="15"/>
      <c r="AO299" s="17">
        <v>152</v>
      </c>
      <c r="AP299" s="68">
        <v>45872</v>
      </c>
      <c r="AQ299" s="68">
        <v>38783</v>
      </c>
      <c r="AR299" s="18" t="b">
        <v>0</v>
      </c>
      <c r="AS299" s="15" t="s">
        <v>3302</v>
      </c>
      <c r="AT299" s="17">
        <v>1139</v>
      </c>
      <c r="AU299" s="17">
        <v>0</v>
      </c>
      <c r="AV299" s="17">
        <v>0</v>
      </c>
      <c r="AW299" s="17">
        <v>0</v>
      </c>
      <c r="AX299" s="17">
        <v>27</v>
      </c>
      <c r="AY299" s="17">
        <v>0</v>
      </c>
      <c r="AZ299" s="17">
        <v>0</v>
      </c>
      <c r="BA299" s="17">
        <v>0</v>
      </c>
      <c r="BB299" s="17">
        <v>7</v>
      </c>
      <c r="BC299" s="17">
        <v>0</v>
      </c>
      <c r="BD299" s="17">
        <v>0</v>
      </c>
      <c r="BE299" s="17">
        <v>0</v>
      </c>
      <c r="BF299" s="17">
        <v>93</v>
      </c>
      <c r="BG299" s="15">
        <v>233.2</v>
      </c>
      <c r="BH299" s="15">
        <v>114.9</v>
      </c>
      <c r="BI299" s="15">
        <v>36</v>
      </c>
      <c r="BJ299" s="15">
        <v>38.4</v>
      </c>
      <c r="BK299" s="17">
        <v>63</v>
      </c>
      <c r="BL299" s="17">
        <v>50</v>
      </c>
      <c r="BM299" s="17">
        <v>36</v>
      </c>
      <c r="BN299" s="17">
        <v>99</v>
      </c>
      <c r="BO299" s="17">
        <v>12</v>
      </c>
      <c r="BP299" s="15">
        <v>0.3</v>
      </c>
      <c r="BQ299" s="15">
        <v>0.61</v>
      </c>
      <c r="BR299" s="15">
        <v>0.91</v>
      </c>
      <c r="BS299" s="15">
        <v>18.5</v>
      </c>
      <c r="BT299" s="15"/>
      <c r="BU299" s="15"/>
      <c r="BV299" s="15"/>
      <c r="BW299" s="15"/>
      <c r="BX299" s="15"/>
      <c r="BY299" s="15"/>
      <c r="BZ299" s="15"/>
      <c r="CA299" s="17">
        <v>287</v>
      </c>
      <c r="CB299" s="17">
        <v>114</v>
      </c>
      <c r="CC299" s="17">
        <v>284</v>
      </c>
      <c r="CD299" s="17">
        <v>84</v>
      </c>
      <c r="CE299" s="17">
        <v>369</v>
      </c>
      <c r="CF299" s="17">
        <v>124</v>
      </c>
      <c r="CG299" s="17">
        <v>342</v>
      </c>
      <c r="CH299" s="17">
        <v>115</v>
      </c>
      <c r="CI299" s="17">
        <v>0.02</v>
      </c>
      <c r="CJ299" s="17">
        <v>0</v>
      </c>
      <c r="CK299" s="17">
        <v>0.05</v>
      </c>
      <c r="CL299" s="17">
        <v>7.0000000000000007E-2</v>
      </c>
      <c r="CM299" s="17">
        <v>1.46</v>
      </c>
      <c r="CN299" s="17">
        <v>2.13</v>
      </c>
      <c r="CO299" s="17">
        <v>406</v>
      </c>
      <c r="CP299" s="17">
        <v>71</v>
      </c>
      <c r="CQ299" s="17">
        <v>279</v>
      </c>
      <c r="CR299" s="17">
        <v>100</v>
      </c>
      <c r="CS299" s="17">
        <v>526</v>
      </c>
      <c r="CT299" s="17">
        <v>177</v>
      </c>
      <c r="CU299" s="17">
        <v>383</v>
      </c>
      <c r="CV299" s="17">
        <v>139</v>
      </c>
      <c r="CW299" s="17">
        <v>0.95</v>
      </c>
      <c r="CX299" s="17">
        <v>0</v>
      </c>
      <c r="CY299" s="17">
        <v>7.82</v>
      </c>
      <c r="CZ299" s="15" t="str">
        <f t="shared" si="9"/>
        <v>Jorrel Hato</v>
      </c>
      <c r="DA299" s="15">
        <f>VLOOKUP(CZ299,[1]FINAL!$A$1:$AP$1000,MATCH("Element No.",[1]FINAL!$A$1:$AP$1,0),0)</f>
        <v>148</v>
      </c>
      <c r="DB299" s="15"/>
      <c r="DC299" s="15"/>
      <c r="DD299" s="15"/>
      <c r="DE299" s="15"/>
      <c r="DF299" s="15"/>
    </row>
    <row r="300" spans="1:110" ht="27.75" thickBot="1">
      <c r="A300" s="18" t="b">
        <v>1</v>
      </c>
      <c r="B300" s="18" t="b">
        <v>0</v>
      </c>
      <c r="C300" s="15"/>
      <c r="D300" s="15"/>
      <c r="E300" s="17">
        <v>611912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3</v>
      </c>
      <c r="L300" s="15">
        <v>0</v>
      </c>
      <c r="M300" s="15">
        <v>0</v>
      </c>
      <c r="N300" s="17">
        <v>0</v>
      </c>
      <c r="O300" s="15" t="s">
        <v>4068</v>
      </c>
      <c r="P300" s="15">
        <v>0</v>
      </c>
      <c r="Q300" s="17" t="e">
        <f t="shared" si="8"/>
        <v>#N/A</v>
      </c>
      <c r="R300" s="18" t="b">
        <v>0</v>
      </c>
      <c r="S300" s="15"/>
      <c r="T300" s="15"/>
      <c r="U300" s="17">
        <v>45</v>
      </c>
      <c r="V300" s="15" t="s">
        <v>4069</v>
      </c>
      <c r="W300" s="15">
        <v>0</v>
      </c>
      <c r="X300" s="18" t="b">
        <v>0</v>
      </c>
      <c r="Y300" s="15" t="s">
        <v>4070</v>
      </c>
      <c r="Z300" s="15">
        <v>0</v>
      </c>
      <c r="AA300" s="18" t="b">
        <v>0</v>
      </c>
      <c r="AB300" s="15"/>
      <c r="AC300" s="15" t="s">
        <v>519</v>
      </c>
      <c r="AD300" s="17">
        <v>7</v>
      </c>
      <c r="AE300" s="17">
        <v>8</v>
      </c>
      <c r="AF300" s="17">
        <v>0</v>
      </c>
      <c r="AG300" s="17">
        <v>1685</v>
      </c>
      <c r="AH300" s="17">
        <v>0</v>
      </c>
      <c r="AI300" s="17">
        <v>1532</v>
      </c>
      <c r="AJ300" s="17">
        <v>0</v>
      </c>
      <c r="AK300" s="15">
        <v>0</v>
      </c>
      <c r="AL300" s="15">
        <v>0</v>
      </c>
      <c r="AM300" s="15" t="s">
        <v>4070</v>
      </c>
      <c r="AN300" s="15"/>
      <c r="AO300" s="17">
        <v>241</v>
      </c>
      <c r="AP300" s="68">
        <v>45748</v>
      </c>
      <c r="AQ300" s="68">
        <v>39465</v>
      </c>
      <c r="AR300" s="18" t="b">
        <v>0</v>
      </c>
      <c r="AS300" s="15" t="s">
        <v>4071</v>
      </c>
      <c r="AT300" s="17">
        <v>0</v>
      </c>
      <c r="AU300" s="17">
        <v>0</v>
      </c>
      <c r="AV300" s="17">
        <v>0</v>
      </c>
      <c r="AW300" s="17">
        <v>0</v>
      </c>
      <c r="AX300" s="17">
        <v>0</v>
      </c>
      <c r="AY300" s="17">
        <v>0</v>
      </c>
      <c r="AZ300" s="17">
        <v>0</v>
      </c>
      <c r="BA300" s="17">
        <v>0</v>
      </c>
      <c r="BB300" s="17">
        <v>0</v>
      </c>
      <c r="BC300" s="17">
        <v>0</v>
      </c>
      <c r="BD300" s="17">
        <v>0</v>
      </c>
      <c r="BE300" s="17">
        <v>0</v>
      </c>
      <c r="BF300" s="17">
        <v>0</v>
      </c>
      <c r="BG300" s="15">
        <v>0</v>
      </c>
      <c r="BH300" s="15">
        <v>0</v>
      </c>
      <c r="BI300" s="15">
        <v>0</v>
      </c>
      <c r="BJ300" s="15">
        <v>0</v>
      </c>
      <c r="BK300" s="17">
        <v>0</v>
      </c>
      <c r="BL300" s="17">
        <v>0</v>
      </c>
      <c r="BM300" s="17">
        <v>0</v>
      </c>
      <c r="BN300" s="17">
        <v>0</v>
      </c>
      <c r="BO300" s="17">
        <v>0</v>
      </c>
      <c r="BP300" s="15">
        <v>0</v>
      </c>
      <c r="BQ300" s="15">
        <v>0</v>
      </c>
      <c r="BR300" s="15">
        <v>0</v>
      </c>
      <c r="BS300" s="15">
        <v>0</v>
      </c>
      <c r="BT300" s="15"/>
      <c r="BU300" s="15"/>
      <c r="BV300" s="15"/>
      <c r="BW300" s="15"/>
      <c r="BX300" s="15"/>
      <c r="BY300" s="15"/>
      <c r="BZ300" s="15"/>
      <c r="CA300" s="17">
        <v>766</v>
      </c>
      <c r="CB300" s="17">
        <v>325</v>
      </c>
      <c r="CC300" s="17">
        <v>759</v>
      </c>
      <c r="CD300" s="17">
        <v>324</v>
      </c>
      <c r="CE300" s="17">
        <v>746</v>
      </c>
      <c r="CF300" s="17">
        <v>321</v>
      </c>
      <c r="CG300" s="17">
        <v>766</v>
      </c>
      <c r="CH300" s="17">
        <v>325</v>
      </c>
      <c r="CI300" s="17">
        <v>0</v>
      </c>
      <c r="CJ300" s="17">
        <v>0</v>
      </c>
      <c r="CK300" s="17">
        <v>0</v>
      </c>
      <c r="CL300" s="17">
        <v>0</v>
      </c>
      <c r="CM300" s="17">
        <v>0</v>
      </c>
      <c r="CN300" s="17">
        <v>0</v>
      </c>
      <c r="CO300" s="17">
        <v>505</v>
      </c>
      <c r="CP300" s="17">
        <v>314</v>
      </c>
      <c r="CQ300" s="17">
        <v>696</v>
      </c>
      <c r="CR300" s="17">
        <v>281</v>
      </c>
      <c r="CS300" s="17">
        <v>766</v>
      </c>
      <c r="CT300" s="17">
        <v>325</v>
      </c>
      <c r="CU300" s="17">
        <v>731</v>
      </c>
      <c r="CV300" s="17">
        <v>305</v>
      </c>
      <c r="CW300" s="17">
        <v>0</v>
      </c>
      <c r="CX300" s="17">
        <v>0</v>
      </c>
      <c r="CY300" s="17">
        <v>0</v>
      </c>
      <c r="CZ300" s="15" t="str">
        <f t="shared" si="9"/>
        <v>Landon Emenalo</v>
      </c>
      <c r="DA300" s="15" t="e">
        <f>VLOOKUP(CZ300,[1]FINAL!$A$1:$AP$1000,MATCH("Element No.",[1]FINAL!$A$1:$AP$1,0),0)</f>
        <v>#N/A</v>
      </c>
      <c r="DB300" s="15"/>
      <c r="DC300" s="15"/>
      <c r="DD300" s="15"/>
      <c r="DE300" s="15"/>
      <c r="DF300" s="15"/>
    </row>
    <row r="301" spans="1:110" ht="27.75" thickBot="1">
      <c r="A301" s="18" t="b">
        <v>1</v>
      </c>
      <c r="B301" s="18" t="b">
        <v>0</v>
      </c>
      <c r="C301" s="15"/>
      <c r="D301" s="15"/>
      <c r="E301" s="17">
        <v>518335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1</v>
      </c>
      <c r="L301" s="15">
        <v>0</v>
      </c>
      <c r="M301" s="15">
        <v>0</v>
      </c>
      <c r="N301" s="17">
        <v>0</v>
      </c>
      <c r="O301" s="15" t="s">
        <v>993</v>
      </c>
      <c r="P301" s="15">
        <v>0</v>
      </c>
      <c r="Q301" s="17" t="e">
        <f t="shared" si="8"/>
        <v>#N/A</v>
      </c>
      <c r="R301" s="18" t="b">
        <v>0</v>
      </c>
      <c r="S301" s="15"/>
      <c r="T301" s="15"/>
      <c r="U301" s="17">
        <v>40</v>
      </c>
      <c r="V301" s="15" t="s">
        <v>4368</v>
      </c>
      <c r="W301" s="15">
        <v>0</v>
      </c>
      <c r="X301" s="18" t="b">
        <v>0</v>
      </c>
      <c r="Y301" s="15" t="s">
        <v>4369</v>
      </c>
      <c r="Z301" s="15">
        <v>0</v>
      </c>
      <c r="AA301" s="18" t="b">
        <v>0</v>
      </c>
      <c r="AB301" s="15"/>
      <c r="AC301" s="15" t="s">
        <v>519</v>
      </c>
      <c r="AD301" s="17">
        <v>7</v>
      </c>
      <c r="AE301" s="17">
        <v>8</v>
      </c>
      <c r="AF301" s="17">
        <v>0</v>
      </c>
      <c r="AG301" s="17">
        <v>580</v>
      </c>
      <c r="AH301" s="17">
        <v>0</v>
      </c>
      <c r="AI301" s="17">
        <v>458</v>
      </c>
      <c r="AJ301" s="17">
        <v>0</v>
      </c>
      <c r="AK301" s="15">
        <v>0</v>
      </c>
      <c r="AL301" s="15">
        <v>0</v>
      </c>
      <c r="AM301" s="15" t="s">
        <v>4369</v>
      </c>
      <c r="AN301" s="15"/>
      <c r="AO301" s="17">
        <v>241</v>
      </c>
      <c r="AP301" s="68">
        <v>45603</v>
      </c>
      <c r="AQ301" s="68">
        <v>38666</v>
      </c>
      <c r="AR301" s="18" t="b">
        <v>0</v>
      </c>
      <c r="AS301" s="15" t="s">
        <v>4370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5">
        <v>0</v>
      </c>
      <c r="BH301" s="15">
        <v>0</v>
      </c>
      <c r="BI301" s="15">
        <v>0</v>
      </c>
      <c r="BJ301" s="15">
        <v>0</v>
      </c>
      <c r="BK301" s="17">
        <v>0</v>
      </c>
      <c r="BL301" s="17">
        <v>0</v>
      </c>
      <c r="BM301" s="17">
        <v>0</v>
      </c>
      <c r="BN301" s="17">
        <v>0</v>
      </c>
      <c r="BO301" s="17">
        <v>0</v>
      </c>
      <c r="BP301" s="15">
        <v>0</v>
      </c>
      <c r="BQ301" s="15">
        <v>0</v>
      </c>
      <c r="BR301" s="15">
        <v>0</v>
      </c>
      <c r="BS301" s="15">
        <v>0</v>
      </c>
      <c r="BT301" s="15"/>
      <c r="BU301" s="15"/>
      <c r="BV301" s="15"/>
      <c r="BW301" s="15"/>
      <c r="BX301" s="15"/>
      <c r="BY301" s="15"/>
      <c r="BZ301" s="15"/>
      <c r="CA301" s="17">
        <v>615</v>
      </c>
      <c r="CB301" s="17">
        <v>85</v>
      </c>
      <c r="CC301" s="17">
        <v>607</v>
      </c>
      <c r="CD301" s="17">
        <v>75</v>
      </c>
      <c r="CE301" s="17">
        <v>576</v>
      </c>
      <c r="CF301" s="17">
        <v>60</v>
      </c>
      <c r="CG301" s="17">
        <v>618</v>
      </c>
      <c r="CH301" s="17">
        <v>85</v>
      </c>
      <c r="CI301" s="17">
        <v>0</v>
      </c>
      <c r="CJ301" s="17">
        <v>0</v>
      </c>
      <c r="CK301" s="17">
        <v>0</v>
      </c>
      <c r="CL301" s="17">
        <v>0</v>
      </c>
      <c r="CM301" s="17">
        <v>0</v>
      </c>
      <c r="CN301" s="17">
        <v>0</v>
      </c>
      <c r="CO301" s="17">
        <v>723</v>
      </c>
      <c r="CP301" s="17">
        <v>64</v>
      </c>
      <c r="CQ301" s="17">
        <v>506</v>
      </c>
      <c r="CR301" s="17">
        <v>78</v>
      </c>
      <c r="CS301" s="17">
        <v>625</v>
      </c>
      <c r="CT301" s="17">
        <v>85</v>
      </c>
      <c r="CU301" s="17">
        <v>749</v>
      </c>
      <c r="CV301" s="17">
        <v>86</v>
      </c>
      <c r="CW301" s="17">
        <v>0</v>
      </c>
      <c r="CX301" s="17">
        <v>0</v>
      </c>
      <c r="CY301" s="17">
        <v>0</v>
      </c>
      <c r="CZ301" s="15" t="str">
        <f t="shared" si="9"/>
        <v>Max Merrick</v>
      </c>
      <c r="DA301" s="15" t="e">
        <f>VLOOKUP(CZ301,[1]FINAL!$A$1:$AP$1000,MATCH("Element No.",[1]FINAL!$A$1:$AP$1,0),0)</f>
        <v>#N/A</v>
      </c>
      <c r="DB301" s="15"/>
      <c r="DC301" s="15"/>
      <c r="DD301" s="15"/>
      <c r="DE301" s="15"/>
      <c r="DF301" s="15"/>
    </row>
    <row r="302" spans="1:110" ht="40.5" thickBot="1">
      <c r="A302" s="18" t="b">
        <v>1</v>
      </c>
      <c r="B302" s="18" t="b">
        <v>0</v>
      </c>
      <c r="C302" s="15"/>
      <c r="D302" s="15"/>
      <c r="E302" s="17">
        <v>499857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1</v>
      </c>
      <c r="L302" s="15">
        <v>0</v>
      </c>
      <c r="M302" s="15">
        <v>0</v>
      </c>
      <c r="N302" s="17">
        <v>0</v>
      </c>
      <c r="O302" s="15" t="s">
        <v>4560</v>
      </c>
      <c r="P302" s="15">
        <v>0</v>
      </c>
      <c r="Q302" s="17" t="e">
        <f t="shared" si="8"/>
        <v>#N/A</v>
      </c>
      <c r="R302" s="18" t="b">
        <v>0</v>
      </c>
      <c r="S302" s="15"/>
      <c r="T302" s="15"/>
      <c r="U302" s="17">
        <v>40</v>
      </c>
      <c r="V302" s="15" t="s">
        <v>4561</v>
      </c>
      <c r="W302" s="15">
        <v>0</v>
      </c>
      <c r="X302" s="18" t="b">
        <v>0</v>
      </c>
      <c r="Y302" s="15" t="s">
        <v>4562</v>
      </c>
      <c r="Z302" s="15">
        <v>0</v>
      </c>
      <c r="AA302" s="18" t="b">
        <v>0</v>
      </c>
      <c r="AB302" s="15"/>
      <c r="AC302" s="15" t="s">
        <v>519</v>
      </c>
      <c r="AD302" s="17">
        <v>7</v>
      </c>
      <c r="AE302" s="17">
        <v>8</v>
      </c>
      <c r="AF302" s="17">
        <v>0</v>
      </c>
      <c r="AG302" s="17">
        <v>337</v>
      </c>
      <c r="AH302" s="17">
        <v>0</v>
      </c>
      <c r="AI302" s="17">
        <v>263</v>
      </c>
      <c r="AJ302" s="17">
        <v>0</v>
      </c>
      <c r="AK302" s="15">
        <v>0</v>
      </c>
      <c r="AL302" s="15">
        <v>0</v>
      </c>
      <c r="AM302" s="15" t="s">
        <v>4562</v>
      </c>
      <c r="AN302" s="15"/>
      <c r="AO302" s="17">
        <v>241</v>
      </c>
      <c r="AP302" s="68">
        <v>44494</v>
      </c>
      <c r="AQ302" s="68">
        <v>37710</v>
      </c>
      <c r="AR302" s="18" t="b">
        <v>0</v>
      </c>
      <c r="AS302" s="15" t="s">
        <v>4563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5">
        <v>0</v>
      </c>
      <c r="BH302" s="15">
        <v>0</v>
      </c>
      <c r="BI302" s="15">
        <v>0</v>
      </c>
      <c r="BJ302" s="15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0</v>
      </c>
      <c r="BP302" s="15">
        <v>0</v>
      </c>
      <c r="BQ302" s="15">
        <v>0</v>
      </c>
      <c r="BR302" s="15">
        <v>0</v>
      </c>
      <c r="BS302" s="15">
        <v>0</v>
      </c>
      <c r="BT302" s="15"/>
      <c r="BU302" s="15"/>
      <c r="BV302" s="15"/>
      <c r="BW302" s="15"/>
      <c r="BX302" s="15"/>
      <c r="BY302" s="15"/>
      <c r="BZ302" s="15"/>
      <c r="CA302" s="17">
        <v>611</v>
      </c>
      <c r="CB302" s="17">
        <v>82</v>
      </c>
      <c r="CC302" s="17">
        <v>602</v>
      </c>
      <c r="CD302" s="17">
        <v>71</v>
      </c>
      <c r="CE302" s="17">
        <v>571</v>
      </c>
      <c r="CF302" s="17">
        <v>56</v>
      </c>
      <c r="CG302" s="17">
        <v>614</v>
      </c>
      <c r="CH302" s="17">
        <v>82</v>
      </c>
      <c r="CI302" s="17">
        <v>0</v>
      </c>
      <c r="CJ302" s="17">
        <v>0</v>
      </c>
      <c r="CK302" s="17">
        <v>0</v>
      </c>
      <c r="CL302" s="17">
        <v>0</v>
      </c>
      <c r="CM302" s="17">
        <v>0</v>
      </c>
      <c r="CN302" s="17">
        <v>0</v>
      </c>
      <c r="CO302" s="17">
        <v>716</v>
      </c>
      <c r="CP302" s="17">
        <v>60</v>
      </c>
      <c r="CQ302" s="17">
        <v>501</v>
      </c>
      <c r="CR302" s="17">
        <v>74</v>
      </c>
      <c r="CS302" s="17">
        <v>621</v>
      </c>
      <c r="CT302" s="17">
        <v>82</v>
      </c>
      <c r="CU302" s="17">
        <v>769</v>
      </c>
      <c r="CV302" s="17">
        <v>89</v>
      </c>
      <c r="CW302" s="17">
        <v>0</v>
      </c>
      <c r="CX302" s="17">
        <v>0</v>
      </c>
      <c r="CY302" s="17">
        <v>0</v>
      </c>
      <c r="CZ302" s="15" t="str">
        <f t="shared" si="9"/>
        <v>Teddy Sharman-Lowe</v>
      </c>
      <c r="DA302" s="15" t="e">
        <f>VLOOKUP(CZ302,[1]FINAL!$A$1:$AP$1000,MATCH("Element No.",[1]FINAL!$A$1:$AP$1,0),0)</f>
        <v>#N/A</v>
      </c>
      <c r="DB302" s="15"/>
      <c r="DC302" s="15"/>
      <c r="DD302" s="15"/>
      <c r="DE302" s="15"/>
      <c r="DF302" s="15"/>
    </row>
    <row r="303" spans="1:110" ht="40.5" thickBot="1">
      <c r="A303" s="18" t="b">
        <v>1</v>
      </c>
      <c r="B303" s="18" t="b">
        <v>0</v>
      </c>
      <c r="C303" s="17">
        <v>100</v>
      </c>
      <c r="D303" s="17">
        <v>100</v>
      </c>
      <c r="E303" s="17">
        <v>619734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3</v>
      </c>
      <c r="L303" s="15">
        <v>0.3</v>
      </c>
      <c r="M303" s="15">
        <v>0.2</v>
      </c>
      <c r="N303" s="17">
        <v>0</v>
      </c>
      <c r="O303" s="15" t="s">
        <v>4955</v>
      </c>
      <c r="P303" s="15">
        <v>0.2</v>
      </c>
      <c r="Q303" s="17" t="e">
        <f t="shared" si="8"/>
        <v>#N/A</v>
      </c>
      <c r="R303" s="18" t="b">
        <v>0</v>
      </c>
      <c r="S303" s="15"/>
      <c r="T303" s="15" t="s">
        <v>4990</v>
      </c>
      <c r="U303" s="17">
        <v>45</v>
      </c>
      <c r="V303" s="15" t="s">
        <v>4956</v>
      </c>
      <c r="W303" s="15">
        <v>1</v>
      </c>
      <c r="X303" s="18" t="b">
        <v>0</v>
      </c>
      <c r="Y303" s="15" t="s">
        <v>4957</v>
      </c>
      <c r="Z303" s="15">
        <v>0</v>
      </c>
      <c r="AA303" s="18" t="b">
        <v>0</v>
      </c>
      <c r="AB303" s="15"/>
      <c r="AC303" s="15" t="s">
        <v>519</v>
      </c>
      <c r="AD303" s="17">
        <v>7</v>
      </c>
      <c r="AE303" s="17">
        <v>8</v>
      </c>
      <c r="AF303" s="17">
        <v>1</v>
      </c>
      <c r="AG303" s="17">
        <v>179</v>
      </c>
      <c r="AH303" s="17">
        <v>0</v>
      </c>
      <c r="AI303" s="17">
        <v>65</v>
      </c>
      <c r="AJ303" s="17">
        <v>0</v>
      </c>
      <c r="AK303" s="15">
        <v>0</v>
      </c>
      <c r="AL303" s="15">
        <v>0.2</v>
      </c>
      <c r="AM303" s="15" t="s">
        <v>4957</v>
      </c>
      <c r="AN303" s="15"/>
      <c r="AO303" s="17">
        <v>241</v>
      </c>
      <c r="AP303" s="68">
        <v>46065</v>
      </c>
      <c r="AQ303" s="68">
        <v>39263</v>
      </c>
      <c r="AR303" s="18" t="b">
        <v>0</v>
      </c>
      <c r="AS303" s="15" t="s">
        <v>4958</v>
      </c>
      <c r="AT303" s="17">
        <v>45</v>
      </c>
      <c r="AU303" s="17">
        <v>0</v>
      </c>
      <c r="AV303" s="17">
        <v>0</v>
      </c>
      <c r="AW303" s="17">
        <v>0</v>
      </c>
      <c r="AX303" s="17">
        <v>2</v>
      </c>
      <c r="AY303" s="17">
        <v>0</v>
      </c>
      <c r="AZ303" s="17">
        <v>0</v>
      </c>
      <c r="BA303" s="17">
        <v>0</v>
      </c>
      <c r="BB303" s="17">
        <v>0</v>
      </c>
      <c r="BC303" s="17">
        <v>0</v>
      </c>
      <c r="BD303" s="17">
        <v>0</v>
      </c>
      <c r="BE303" s="17">
        <v>0</v>
      </c>
      <c r="BF303" s="17">
        <v>5</v>
      </c>
      <c r="BG303" s="15">
        <v>4.5999999999999996</v>
      </c>
      <c r="BH303" s="15">
        <v>6.4</v>
      </c>
      <c r="BI303" s="15">
        <v>25</v>
      </c>
      <c r="BJ303" s="15">
        <v>3.6</v>
      </c>
      <c r="BK303" s="17">
        <v>0</v>
      </c>
      <c r="BL303" s="17">
        <v>2</v>
      </c>
      <c r="BM303" s="17">
        <v>1</v>
      </c>
      <c r="BN303" s="17">
        <v>3</v>
      </c>
      <c r="BO303" s="17">
        <v>1</v>
      </c>
      <c r="BP303" s="15">
        <v>0.1</v>
      </c>
      <c r="BQ303" s="15">
        <v>0.02</v>
      </c>
      <c r="BR303" s="15">
        <v>0.12</v>
      </c>
      <c r="BS303" s="15">
        <v>1.0900000000000001</v>
      </c>
      <c r="BT303" s="15"/>
      <c r="BU303" s="15"/>
      <c r="BV303" s="15"/>
      <c r="BW303" s="15"/>
      <c r="BX303" s="15"/>
      <c r="BY303" s="15"/>
      <c r="BZ303" s="15"/>
      <c r="CA303" s="17">
        <v>495</v>
      </c>
      <c r="CB303" s="17">
        <v>222</v>
      </c>
      <c r="CC303" s="17">
        <v>458</v>
      </c>
      <c r="CD303" s="17">
        <v>219</v>
      </c>
      <c r="CE303" s="17">
        <v>391</v>
      </c>
      <c r="CF303" s="17">
        <v>194</v>
      </c>
      <c r="CG303" s="17">
        <v>476</v>
      </c>
      <c r="CH303" s="17">
        <v>213</v>
      </c>
      <c r="CI303" s="17">
        <v>0.2</v>
      </c>
      <c r="CJ303" s="17">
        <v>0</v>
      </c>
      <c r="CK303" s="17">
        <v>0.04</v>
      </c>
      <c r="CL303" s="17">
        <v>0.24</v>
      </c>
      <c r="CM303" s="17">
        <v>2.1800000000000002</v>
      </c>
      <c r="CN303" s="17">
        <v>4</v>
      </c>
      <c r="CO303" s="17">
        <v>511</v>
      </c>
      <c r="CP303" s="17">
        <v>319</v>
      </c>
      <c r="CQ303" s="17">
        <v>372</v>
      </c>
      <c r="CR303" s="17">
        <v>164</v>
      </c>
      <c r="CS303" s="17">
        <v>501</v>
      </c>
      <c r="CT303" s="17">
        <v>226</v>
      </c>
      <c r="CU303" s="17">
        <v>828</v>
      </c>
      <c r="CV303" s="17">
        <v>368</v>
      </c>
      <c r="CW303" s="17">
        <v>2</v>
      </c>
      <c r="CX303" s="17">
        <v>0</v>
      </c>
      <c r="CY303" s="17">
        <v>6</v>
      </c>
      <c r="CZ303" s="15" t="str">
        <f t="shared" si="9"/>
        <v>Jesse Derry</v>
      </c>
      <c r="DA303" s="15" t="e">
        <f>VLOOKUP(CZ303,[1]FINAL!$A$1:$AP$1000,MATCH("Element No.",[1]FINAL!$A$1:$AP$1,0),0)</f>
        <v>#N/A</v>
      </c>
      <c r="DB303" s="15"/>
      <c r="DC303" s="15"/>
      <c r="DD303" s="15"/>
      <c r="DE303" s="15"/>
      <c r="DF303" s="15"/>
    </row>
    <row r="304" spans="1:110" ht="27.75" thickBot="1">
      <c r="A304" s="18" t="b">
        <v>1</v>
      </c>
      <c r="B304" s="18" t="b">
        <v>0</v>
      </c>
      <c r="C304" s="15"/>
      <c r="D304" s="15"/>
      <c r="E304" s="17">
        <v>671606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3</v>
      </c>
      <c r="L304" s="15">
        <v>0</v>
      </c>
      <c r="M304" s="15">
        <v>0</v>
      </c>
      <c r="N304" s="17">
        <v>0</v>
      </c>
      <c r="O304" s="15" t="s">
        <v>5021</v>
      </c>
      <c r="P304" s="15">
        <v>0</v>
      </c>
      <c r="Q304" s="17" t="e">
        <f t="shared" si="8"/>
        <v>#N/A</v>
      </c>
      <c r="R304" s="18" t="b">
        <v>0</v>
      </c>
      <c r="S304" s="15"/>
      <c r="T304" s="15"/>
      <c r="U304" s="17">
        <v>45</v>
      </c>
      <c r="V304" s="15" t="s">
        <v>5022</v>
      </c>
      <c r="W304" s="15">
        <v>0</v>
      </c>
      <c r="X304" s="18" t="b">
        <v>0</v>
      </c>
      <c r="Y304" s="15" t="s">
        <v>5023</v>
      </c>
      <c r="Z304" s="15">
        <v>0</v>
      </c>
      <c r="AA304" s="18" t="b">
        <v>0</v>
      </c>
      <c r="AB304" s="15"/>
      <c r="AC304" s="15" t="s">
        <v>519</v>
      </c>
      <c r="AD304" s="17">
        <v>7</v>
      </c>
      <c r="AE304" s="17">
        <v>8</v>
      </c>
      <c r="AF304" s="17">
        <v>0</v>
      </c>
      <c r="AG304" s="17">
        <v>48</v>
      </c>
      <c r="AH304" s="17">
        <v>0</v>
      </c>
      <c r="AI304" s="17">
        <v>8</v>
      </c>
      <c r="AJ304" s="17">
        <v>0</v>
      </c>
      <c r="AK304" s="15">
        <v>0</v>
      </c>
      <c r="AL304" s="15">
        <v>0</v>
      </c>
      <c r="AM304" s="15" t="s">
        <v>5023</v>
      </c>
      <c r="AN304" s="15"/>
      <c r="AO304" s="17">
        <v>241</v>
      </c>
      <c r="AP304" s="68">
        <v>46150</v>
      </c>
      <c r="AQ304" s="68">
        <v>39871</v>
      </c>
      <c r="AR304" s="18" t="b">
        <v>0</v>
      </c>
      <c r="AS304" s="15" t="s">
        <v>5024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5">
        <v>0</v>
      </c>
      <c r="BH304" s="15">
        <v>0</v>
      </c>
      <c r="BI304" s="15">
        <v>0</v>
      </c>
      <c r="BJ304" s="15">
        <v>0</v>
      </c>
      <c r="BK304" s="17">
        <v>0</v>
      </c>
      <c r="BL304" s="17">
        <v>0</v>
      </c>
      <c r="BM304" s="17">
        <v>0</v>
      </c>
      <c r="BN304" s="17">
        <v>0</v>
      </c>
      <c r="BO304" s="17">
        <v>0</v>
      </c>
      <c r="BP304" s="15">
        <v>0</v>
      </c>
      <c r="BQ304" s="15">
        <v>0</v>
      </c>
      <c r="BR304" s="15">
        <v>0</v>
      </c>
      <c r="BS304" s="15">
        <v>0</v>
      </c>
      <c r="BT304" s="15"/>
      <c r="BU304" s="15"/>
      <c r="BV304" s="15"/>
      <c r="BW304" s="15"/>
      <c r="BX304" s="15"/>
      <c r="BY304" s="15"/>
      <c r="BZ304" s="15"/>
      <c r="CA304" s="17">
        <v>779</v>
      </c>
      <c r="CB304" s="17">
        <v>335</v>
      </c>
      <c r="CC304" s="17">
        <v>772</v>
      </c>
      <c r="CD304" s="17">
        <v>334</v>
      </c>
      <c r="CE304" s="17">
        <v>759</v>
      </c>
      <c r="CF304" s="17">
        <v>331</v>
      </c>
      <c r="CG304" s="17">
        <v>779</v>
      </c>
      <c r="CH304" s="17">
        <v>335</v>
      </c>
      <c r="CI304" s="17">
        <v>0</v>
      </c>
      <c r="CJ304" s="17">
        <v>0</v>
      </c>
      <c r="CK304" s="17">
        <v>0</v>
      </c>
      <c r="CL304" s="17">
        <v>0</v>
      </c>
      <c r="CM304" s="17">
        <v>0</v>
      </c>
      <c r="CN304" s="17">
        <v>0</v>
      </c>
      <c r="CO304" s="17">
        <v>522</v>
      </c>
      <c r="CP304" s="17">
        <v>326</v>
      </c>
      <c r="CQ304" s="17">
        <v>709</v>
      </c>
      <c r="CR304" s="17">
        <v>291</v>
      </c>
      <c r="CS304" s="17">
        <v>779</v>
      </c>
      <c r="CT304" s="17">
        <v>335</v>
      </c>
      <c r="CU304" s="17">
        <v>838</v>
      </c>
      <c r="CV304" s="17">
        <v>377</v>
      </c>
      <c r="CW304" s="17">
        <v>0</v>
      </c>
      <c r="CX304" s="17">
        <v>0</v>
      </c>
      <c r="CY304" s="17">
        <v>0</v>
      </c>
      <c r="CZ304" s="15" t="str">
        <f t="shared" si="9"/>
        <v>Mathis Eboué</v>
      </c>
      <c r="DA304" s="15" t="e">
        <f>VLOOKUP(CZ304,[1]FINAL!$A$1:$AP$1000,MATCH("Element No.",[1]FINAL!$A$1:$AP$1,0),0)</f>
        <v>#N/A</v>
      </c>
      <c r="DB304" s="15"/>
      <c r="DC304" s="15"/>
      <c r="DD304" s="15"/>
      <c r="DE304" s="15"/>
      <c r="DF304" s="15"/>
    </row>
    <row r="305" spans="1:110" ht="40.5" thickBot="1">
      <c r="A305" s="18" t="b">
        <v>1</v>
      </c>
      <c r="B305" s="18" t="b">
        <v>0</v>
      </c>
      <c r="C305" s="15"/>
      <c r="D305" s="15"/>
      <c r="E305" s="17">
        <v>616286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3</v>
      </c>
      <c r="L305" s="15">
        <v>0</v>
      </c>
      <c r="M305" s="15">
        <v>0</v>
      </c>
      <c r="N305" s="17">
        <v>0</v>
      </c>
      <c r="O305" s="15" t="s">
        <v>594</v>
      </c>
      <c r="P305" s="15">
        <v>0</v>
      </c>
      <c r="Q305" s="17" t="e">
        <f t="shared" si="8"/>
        <v>#N/A</v>
      </c>
      <c r="R305" s="18" t="b">
        <v>0</v>
      </c>
      <c r="S305" s="15"/>
      <c r="T305" s="15"/>
      <c r="U305" s="17">
        <v>45</v>
      </c>
      <c r="V305" s="15" t="s">
        <v>5025</v>
      </c>
      <c r="W305" s="15">
        <v>0</v>
      </c>
      <c r="X305" s="18" t="b">
        <v>0</v>
      </c>
      <c r="Y305" s="15" t="s">
        <v>5026</v>
      </c>
      <c r="Z305" s="15">
        <v>0</v>
      </c>
      <c r="AA305" s="18" t="b">
        <v>0</v>
      </c>
      <c r="AB305" s="15"/>
      <c r="AC305" s="15" t="s">
        <v>519</v>
      </c>
      <c r="AD305" s="17">
        <v>7</v>
      </c>
      <c r="AE305" s="17">
        <v>8</v>
      </c>
      <c r="AF305" s="17">
        <v>0</v>
      </c>
      <c r="AG305" s="17">
        <v>40</v>
      </c>
      <c r="AH305" s="17">
        <v>0</v>
      </c>
      <c r="AI305" s="17">
        <v>7</v>
      </c>
      <c r="AJ305" s="17">
        <v>0</v>
      </c>
      <c r="AK305" s="15">
        <v>0</v>
      </c>
      <c r="AL305" s="15">
        <v>0</v>
      </c>
      <c r="AM305" s="16" t="s">
        <v>5026</v>
      </c>
      <c r="AN305" s="15"/>
      <c r="AO305" s="17">
        <v>241</v>
      </c>
      <c r="AP305" s="68">
        <v>45951</v>
      </c>
      <c r="AQ305" s="68">
        <v>39814</v>
      </c>
      <c r="AR305" s="18" t="b">
        <v>0</v>
      </c>
      <c r="AS305" s="15" t="s">
        <v>5027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5">
        <v>0</v>
      </c>
      <c r="BH305" s="15">
        <v>0</v>
      </c>
      <c r="BI305" s="15">
        <v>0</v>
      </c>
      <c r="BJ305" s="15">
        <v>0</v>
      </c>
      <c r="BK305" s="17">
        <v>0</v>
      </c>
      <c r="BL305" s="17">
        <v>0</v>
      </c>
      <c r="BM305" s="17">
        <v>0</v>
      </c>
      <c r="BN305" s="17">
        <v>0</v>
      </c>
      <c r="BO305" s="17">
        <v>0</v>
      </c>
      <c r="BP305" s="15">
        <v>0</v>
      </c>
      <c r="BQ305" s="15">
        <v>0</v>
      </c>
      <c r="BR305" s="15">
        <v>0</v>
      </c>
      <c r="BS305" s="15">
        <v>0</v>
      </c>
      <c r="BT305" s="15"/>
      <c r="BU305" s="15"/>
      <c r="BV305" s="15"/>
      <c r="BW305" s="15"/>
      <c r="BX305" s="15"/>
      <c r="BY305" s="15"/>
      <c r="BZ305" s="15"/>
      <c r="CA305" s="17">
        <v>769</v>
      </c>
      <c r="CB305" s="17">
        <v>327</v>
      </c>
      <c r="CC305" s="17">
        <v>762</v>
      </c>
      <c r="CD305" s="17">
        <v>326</v>
      </c>
      <c r="CE305" s="17">
        <v>749</v>
      </c>
      <c r="CF305" s="17">
        <v>323</v>
      </c>
      <c r="CG305" s="17">
        <v>769</v>
      </c>
      <c r="CH305" s="17">
        <v>327</v>
      </c>
      <c r="CI305" s="17">
        <v>0</v>
      </c>
      <c r="CJ305" s="17">
        <v>0</v>
      </c>
      <c r="CK305" s="17">
        <v>0</v>
      </c>
      <c r="CL305" s="17">
        <v>0</v>
      </c>
      <c r="CM305" s="17">
        <v>0</v>
      </c>
      <c r="CN305" s="17">
        <v>0</v>
      </c>
      <c r="CO305" s="17">
        <v>508</v>
      </c>
      <c r="CP305" s="17">
        <v>316</v>
      </c>
      <c r="CQ305" s="17">
        <v>699</v>
      </c>
      <c r="CR305" s="17">
        <v>283</v>
      </c>
      <c r="CS305" s="17">
        <v>769</v>
      </c>
      <c r="CT305" s="17">
        <v>327</v>
      </c>
      <c r="CU305" s="17">
        <v>839</v>
      </c>
      <c r="CV305" s="17">
        <v>378</v>
      </c>
      <c r="CW305" s="17">
        <v>0</v>
      </c>
      <c r="CX305" s="17">
        <v>0</v>
      </c>
      <c r="CY305" s="17">
        <v>0</v>
      </c>
      <c r="CZ305" s="15" t="str">
        <f t="shared" si="9"/>
        <v>Ryan Kavuma-McQueen</v>
      </c>
      <c r="DA305" s="15" t="e">
        <f>VLOOKUP(CZ305,[1]FINAL!$A$1:$AP$1000,MATCH("Element No.",[1]FINAL!$A$1:$AP$1,0),0)</f>
        <v>#N/A</v>
      </c>
      <c r="DB305" s="15"/>
      <c r="DC305" s="15"/>
      <c r="DD305" s="15"/>
      <c r="DE305" s="15"/>
      <c r="DF305" s="15"/>
    </row>
    <row r="306" spans="1:110" ht="27.75" thickBot="1">
      <c r="A306" s="18" t="b">
        <v>1</v>
      </c>
      <c r="B306" s="18" t="b">
        <v>0</v>
      </c>
      <c r="C306" s="15"/>
      <c r="D306" s="15"/>
      <c r="E306" s="17">
        <v>567119</v>
      </c>
      <c r="F306" s="17">
        <v>0</v>
      </c>
      <c r="G306" s="17">
        <v>0</v>
      </c>
      <c r="H306" s="17">
        <v>0</v>
      </c>
      <c r="I306" s="17">
        <v>0</v>
      </c>
      <c r="J306" s="17">
        <v>0</v>
      </c>
      <c r="K306" s="17">
        <v>4</v>
      </c>
      <c r="L306" s="15">
        <v>1.3</v>
      </c>
      <c r="M306" s="15">
        <v>0.5</v>
      </c>
      <c r="N306" s="17">
        <v>0</v>
      </c>
      <c r="O306" s="15" t="s">
        <v>5066</v>
      </c>
      <c r="P306" s="15">
        <v>0.5</v>
      </c>
      <c r="Q306" s="17">
        <f t="shared" si="8"/>
        <v>169</v>
      </c>
      <c r="R306" s="18" t="b">
        <v>0</v>
      </c>
      <c r="S306" s="15"/>
      <c r="T306" s="15"/>
      <c r="U306" s="17">
        <v>45</v>
      </c>
      <c r="V306" s="15" t="s">
        <v>5067</v>
      </c>
      <c r="W306" s="15">
        <v>1</v>
      </c>
      <c r="X306" s="18" t="b">
        <v>0</v>
      </c>
      <c r="Y306" s="15" t="s">
        <v>5068</v>
      </c>
      <c r="Z306" s="15">
        <v>0</v>
      </c>
      <c r="AA306" s="18" t="b">
        <v>0</v>
      </c>
      <c r="AB306" s="15"/>
      <c r="AC306" s="15" t="s">
        <v>519</v>
      </c>
      <c r="AD306" s="17">
        <v>7</v>
      </c>
      <c r="AE306" s="17">
        <v>8</v>
      </c>
      <c r="AF306" s="17">
        <v>1</v>
      </c>
      <c r="AG306" s="17">
        <v>246</v>
      </c>
      <c r="AH306" s="17">
        <v>0</v>
      </c>
      <c r="AI306" s="17">
        <v>14</v>
      </c>
      <c r="AJ306" s="17">
        <v>0</v>
      </c>
      <c r="AK306" s="15">
        <v>0.1</v>
      </c>
      <c r="AL306" s="15">
        <v>0.2</v>
      </c>
      <c r="AM306" s="15" t="s">
        <v>5068</v>
      </c>
      <c r="AN306" s="15"/>
      <c r="AO306" s="17">
        <v>241</v>
      </c>
      <c r="AP306" s="68">
        <v>45588</v>
      </c>
      <c r="AQ306" s="68">
        <v>39375</v>
      </c>
      <c r="AR306" s="18" t="b">
        <v>0</v>
      </c>
      <c r="AS306" s="15" t="s">
        <v>5069</v>
      </c>
      <c r="AT306" s="17">
        <v>1</v>
      </c>
      <c r="AU306" s="17">
        <v>0</v>
      </c>
      <c r="AV306" s="17">
        <v>0</v>
      </c>
      <c r="AW306" s="17">
        <v>0</v>
      </c>
      <c r="AX306" s="17">
        <v>0</v>
      </c>
      <c r="AY306" s="17">
        <v>0</v>
      </c>
      <c r="AZ306" s="17">
        <v>0</v>
      </c>
      <c r="BA306" s="17">
        <v>0</v>
      </c>
      <c r="BB306" s="17">
        <v>0</v>
      </c>
      <c r="BC306" s="17">
        <v>0</v>
      </c>
      <c r="BD306" s="17">
        <v>0</v>
      </c>
      <c r="BE306" s="17">
        <v>0</v>
      </c>
      <c r="BF306" s="17">
        <v>3</v>
      </c>
      <c r="BG306" s="15">
        <v>2</v>
      </c>
      <c r="BH306" s="15">
        <v>0.3</v>
      </c>
      <c r="BI306" s="15">
        <v>0</v>
      </c>
      <c r="BJ306" s="15">
        <v>0.2</v>
      </c>
      <c r="BK306" s="17">
        <v>1</v>
      </c>
      <c r="BL306" s="17">
        <v>0</v>
      </c>
      <c r="BM306" s="17">
        <v>0</v>
      </c>
      <c r="BN306" s="17">
        <v>1</v>
      </c>
      <c r="BO306" s="17">
        <v>0</v>
      </c>
      <c r="BP306" s="15">
        <v>0</v>
      </c>
      <c r="BQ306" s="15">
        <v>0</v>
      </c>
      <c r="BR306" s="15">
        <v>0</v>
      </c>
      <c r="BS306" s="15">
        <v>0.05</v>
      </c>
      <c r="BT306" s="15"/>
      <c r="BU306" s="15"/>
      <c r="BV306" s="15"/>
      <c r="BW306" s="15"/>
      <c r="BX306" s="15"/>
      <c r="BY306" s="15"/>
      <c r="BZ306" s="15"/>
      <c r="CA306" s="17">
        <v>511</v>
      </c>
      <c r="CB306" s="17">
        <v>60</v>
      </c>
      <c r="CC306" s="17">
        <v>499</v>
      </c>
      <c r="CD306" s="17">
        <v>62</v>
      </c>
      <c r="CE306" s="17">
        <v>719</v>
      </c>
      <c r="CF306" s="17">
        <v>77</v>
      </c>
      <c r="CG306" s="17">
        <v>524</v>
      </c>
      <c r="CH306" s="17">
        <v>64</v>
      </c>
      <c r="CI306" s="17">
        <v>0</v>
      </c>
      <c r="CJ306" s="17">
        <v>0</v>
      </c>
      <c r="CK306" s="17">
        <v>0</v>
      </c>
      <c r="CL306" s="17">
        <v>0</v>
      </c>
      <c r="CM306" s="17">
        <v>4.5</v>
      </c>
      <c r="CN306" s="17">
        <v>0</v>
      </c>
      <c r="CO306" s="17">
        <v>473</v>
      </c>
      <c r="CP306" s="17">
        <v>67</v>
      </c>
      <c r="CQ306" s="17">
        <v>332</v>
      </c>
      <c r="CR306" s="17">
        <v>42</v>
      </c>
      <c r="CS306" s="17">
        <v>494</v>
      </c>
      <c r="CT306" s="17">
        <v>59</v>
      </c>
      <c r="CU306" s="17">
        <v>816</v>
      </c>
      <c r="CV306" s="17">
        <v>94</v>
      </c>
      <c r="CW306" s="17">
        <v>0</v>
      </c>
      <c r="CX306" s="17">
        <v>0</v>
      </c>
      <c r="CY306" s="17">
        <v>90</v>
      </c>
      <c r="CZ306" s="15" t="str">
        <f t="shared" si="9"/>
        <v>Shumaira Mheuka</v>
      </c>
      <c r="DA306" s="15">
        <f>VLOOKUP(CZ306,[1]FINAL!$A$1:$AP$1000,MATCH("Element No.",[1]FINAL!$A$1:$AP$1,0),0)</f>
        <v>169</v>
      </c>
      <c r="DB306" s="15"/>
      <c r="DC306" s="15"/>
      <c r="DD306" s="15"/>
      <c r="DE306" s="15"/>
      <c r="DF306" s="15"/>
    </row>
    <row r="307" spans="1:110" ht="27.75" thickBot="1">
      <c r="A307" s="18" t="b">
        <v>1</v>
      </c>
      <c r="B307" s="18" t="b">
        <v>0</v>
      </c>
      <c r="C307" s="15"/>
      <c r="D307" s="15"/>
      <c r="E307" s="17">
        <v>172649</v>
      </c>
      <c r="F307" s="17">
        <v>0</v>
      </c>
      <c r="G307" s="17">
        <v>0</v>
      </c>
      <c r="H307" s="17">
        <v>1</v>
      </c>
      <c r="I307" s="17">
        <v>-1</v>
      </c>
      <c r="J307" s="17">
        <v>2</v>
      </c>
      <c r="K307" s="17">
        <v>1</v>
      </c>
      <c r="L307" s="15">
        <v>0</v>
      </c>
      <c r="M307" s="15">
        <v>0.4</v>
      </c>
      <c r="N307" s="17">
        <v>2</v>
      </c>
      <c r="O307" s="15" t="s">
        <v>937</v>
      </c>
      <c r="P307" s="15">
        <v>1.4</v>
      </c>
      <c r="Q307" s="17">
        <f t="shared" si="8"/>
        <v>198</v>
      </c>
      <c r="R307" s="18" t="b">
        <v>0</v>
      </c>
      <c r="S307" s="15"/>
      <c r="T307" s="15"/>
      <c r="U307" s="17">
        <v>51</v>
      </c>
      <c r="V307" s="15" t="s">
        <v>938</v>
      </c>
      <c r="W307" s="15">
        <v>3.5</v>
      </c>
      <c r="X307" s="18" t="b">
        <v>0</v>
      </c>
      <c r="Y307" s="15" t="s">
        <v>250</v>
      </c>
      <c r="Z307" s="15">
        <v>9</v>
      </c>
      <c r="AA307" s="18" t="b">
        <v>0</v>
      </c>
      <c r="AB307" s="15"/>
      <c r="AC307" s="15" t="s">
        <v>519</v>
      </c>
      <c r="AD307" s="17">
        <v>8</v>
      </c>
      <c r="AE307" s="17">
        <v>31</v>
      </c>
      <c r="AF307" s="17">
        <v>131</v>
      </c>
      <c r="AG307" s="17">
        <v>1438604</v>
      </c>
      <c r="AH307" s="17">
        <v>0</v>
      </c>
      <c r="AI307" s="17">
        <v>1212503</v>
      </c>
      <c r="AJ307" s="17">
        <v>0</v>
      </c>
      <c r="AK307" s="15">
        <v>0.3</v>
      </c>
      <c r="AL307" s="15">
        <v>25.7</v>
      </c>
      <c r="AM307" s="15" t="s">
        <v>250</v>
      </c>
      <c r="AN307" s="15"/>
      <c r="AO307" s="17">
        <v>241</v>
      </c>
      <c r="AP307" s="68">
        <v>45169</v>
      </c>
      <c r="AQ307" s="68">
        <v>35501</v>
      </c>
      <c r="AR307" s="18" t="b">
        <v>0</v>
      </c>
      <c r="AS307" s="15" t="s">
        <v>2559</v>
      </c>
      <c r="AT307" s="17">
        <v>3330</v>
      </c>
      <c r="AU307" s="17">
        <v>0</v>
      </c>
      <c r="AV307" s="17">
        <v>0</v>
      </c>
      <c r="AW307" s="17">
        <v>11</v>
      </c>
      <c r="AX307" s="17">
        <v>51</v>
      </c>
      <c r="AY307" s="17">
        <v>0</v>
      </c>
      <c r="AZ307" s="17">
        <v>1</v>
      </c>
      <c r="BA307" s="17">
        <v>0</v>
      </c>
      <c r="BB307" s="17">
        <v>5</v>
      </c>
      <c r="BC307" s="17">
        <v>0</v>
      </c>
      <c r="BD307" s="17">
        <v>106</v>
      </c>
      <c r="BE307" s="17">
        <v>7</v>
      </c>
      <c r="BF307" s="17">
        <v>538</v>
      </c>
      <c r="BG307" s="15">
        <v>837.8</v>
      </c>
      <c r="BH307" s="15">
        <v>10</v>
      </c>
      <c r="BI307" s="15">
        <v>0</v>
      </c>
      <c r="BJ307" s="15">
        <v>84.7</v>
      </c>
      <c r="BK307" s="17">
        <v>55</v>
      </c>
      <c r="BL307" s="17">
        <v>298</v>
      </c>
      <c r="BM307" s="17">
        <v>1</v>
      </c>
      <c r="BN307" s="17">
        <v>0</v>
      </c>
      <c r="BO307" s="17">
        <v>37</v>
      </c>
      <c r="BP307" s="15">
        <v>0</v>
      </c>
      <c r="BQ307" s="15">
        <v>0.11</v>
      </c>
      <c r="BR307" s="15">
        <v>0.11</v>
      </c>
      <c r="BS307" s="15">
        <v>51.4</v>
      </c>
      <c r="BT307" s="15"/>
      <c r="BU307" s="15"/>
      <c r="BV307" s="15"/>
      <c r="BW307" s="15"/>
      <c r="BX307" s="15"/>
      <c r="BY307" s="15"/>
      <c r="BZ307" s="15"/>
      <c r="CA307" s="17">
        <v>24</v>
      </c>
      <c r="CB307" s="17">
        <v>6</v>
      </c>
      <c r="CC307" s="17">
        <v>447</v>
      </c>
      <c r="CD307" s="17">
        <v>17</v>
      </c>
      <c r="CE307" s="17">
        <v>815</v>
      </c>
      <c r="CF307" s="17">
        <v>94</v>
      </c>
      <c r="CG307" s="17">
        <v>188</v>
      </c>
      <c r="CH307" s="17">
        <v>7</v>
      </c>
      <c r="CI307" s="17">
        <v>0</v>
      </c>
      <c r="CJ307" s="17">
        <v>2.86</v>
      </c>
      <c r="CK307" s="17">
        <v>0</v>
      </c>
      <c r="CL307" s="17">
        <v>0</v>
      </c>
      <c r="CM307" s="17">
        <v>1.39</v>
      </c>
      <c r="CN307" s="17">
        <v>1.38</v>
      </c>
      <c r="CO307" s="17">
        <v>225</v>
      </c>
      <c r="CP307" s="17">
        <v>6</v>
      </c>
      <c r="CQ307" s="17">
        <v>235</v>
      </c>
      <c r="CR307" s="17">
        <v>18</v>
      </c>
      <c r="CS307" s="17">
        <v>117</v>
      </c>
      <c r="CT307" s="17">
        <v>12</v>
      </c>
      <c r="CU307" s="17">
        <v>44</v>
      </c>
      <c r="CV307" s="17">
        <v>8</v>
      </c>
      <c r="CW307" s="17">
        <v>1</v>
      </c>
      <c r="CX307" s="17">
        <v>0.3</v>
      </c>
      <c r="CY307" s="17">
        <v>0</v>
      </c>
      <c r="CZ307" s="15" t="str">
        <f t="shared" si="9"/>
        <v>Dean Henderson</v>
      </c>
      <c r="DA307" s="15">
        <f>VLOOKUP(CZ307,[1]FINAL!$A$1:$AP$1000,MATCH("Element No.",[1]FINAL!$A$1:$AP$1,0),0)</f>
        <v>198</v>
      </c>
      <c r="DB307" s="15"/>
      <c r="DC307" s="15"/>
      <c r="DD307" s="15"/>
      <c r="DE307" s="15"/>
      <c r="DF307" s="15"/>
    </row>
    <row r="308" spans="1:110" ht="40.5" thickBot="1">
      <c r="A308" s="18" t="b">
        <v>1</v>
      </c>
      <c r="B308" s="18" t="b">
        <v>0</v>
      </c>
      <c r="C308" s="17">
        <v>100</v>
      </c>
      <c r="D308" s="17">
        <v>100</v>
      </c>
      <c r="E308" s="17">
        <v>121709</v>
      </c>
      <c r="F308" s="17">
        <v>0</v>
      </c>
      <c r="G308" s="17">
        <v>0</v>
      </c>
      <c r="H308" s="17">
        <v>-1</v>
      </c>
      <c r="I308" s="17">
        <v>1</v>
      </c>
      <c r="J308" s="17">
        <v>0</v>
      </c>
      <c r="K308" s="17">
        <v>1</v>
      </c>
      <c r="L308" s="15">
        <v>-1</v>
      </c>
      <c r="M308" s="15">
        <v>-1</v>
      </c>
      <c r="N308" s="17">
        <v>0</v>
      </c>
      <c r="O308" s="15" t="s">
        <v>2560</v>
      </c>
      <c r="P308" s="15">
        <v>0</v>
      </c>
      <c r="Q308" s="17">
        <f t="shared" si="8"/>
        <v>199</v>
      </c>
      <c r="R308" s="18" t="b">
        <v>0</v>
      </c>
      <c r="S308" s="15"/>
      <c r="T308" s="15" t="s">
        <v>4009</v>
      </c>
      <c r="U308" s="17">
        <v>39</v>
      </c>
      <c r="V308" s="15" t="s">
        <v>2561</v>
      </c>
      <c r="W308" s="15">
        <v>7</v>
      </c>
      <c r="X308" s="18" t="b">
        <v>0</v>
      </c>
      <c r="Y308" s="15" t="s">
        <v>2562</v>
      </c>
      <c r="Z308" s="15">
        <v>0.3</v>
      </c>
      <c r="AA308" s="18" t="b">
        <v>0</v>
      </c>
      <c r="AB308" s="15"/>
      <c r="AC308" s="15" t="s">
        <v>519</v>
      </c>
      <c r="AD308" s="17">
        <v>8</v>
      </c>
      <c r="AE308" s="17">
        <v>31</v>
      </c>
      <c r="AF308" s="17">
        <v>7</v>
      </c>
      <c r="AG308" s="17">
        <v>22486</v>
      </c>
      <c r="AH308" s="17">
        <v>0</v>
      </c>
      <c r="AI308" s="17">
        <v>36079</v>
      </c>
      <c r="AJ308" s="17">
        <v>0</v>
      </c>
      <c r="AK308" s="15">
        <v>0</v>
      </c>
      <c r="AL308" s="15">
        <v>1.8</v>
      </c>
      <c r="AM308" s="15" t="s">
        <v>2563</v>
      </c>
      <c r="AN308" s="15"/>
      <c r="AO308" s="17">
        <v>10</v>
      </c>
      <c r="AP308" s="68">
        <v>45839</v>
      </c>
      <c r="AQ308" s="68">
        <v>33988</v>
      </c>
      <c r="AR308" s="18" t="b">
        <v>0</v>
      </c>
      <c r="AS308" s="15" t="s">
        <v>2564</v>
      </c>
      <c r="AT308" s="17">
        <v>90</v>
      </c>
      <c r="AU308" s="17">
        <v>0</v>
      </c>
      <c r="AV308" s="17">
        <v>0</v>
      </c>
      <c r="AW308" s="17">
        <v>1</v>
      </c>
      <c r="AX308" s="17">
        <v>0</v>
      </c>
      <c r="AY308" s="17">
        <v>0</v>
      </c>
      <c r="AZ308" s="17">
        <v>0</v>
      </c>
      <c r="BA308" s="17">
        <v>0</v>
      </c>
      <c r="BB308" s="17">
        <v>0</v>
      </c>
      <c r="BC308" s="17">
        <v>0</v>
      </c>
      <c r="BD308" s="17">
        <v>3</v>
      </c>
      <c r="BE308" s="17">
        <v>0</v>
      </c>
      <c r="BF308" s="17">
        <v>29</v>
      </c>
      <c r="BG308" s="15">
        <v>22.8</v>
      </c>
      <c r="BH308" s="15">
        <v>0</v>
      </c>
      <c r="BI308" s="15">
        <v>0</v>
      </c>
      <c r="BJ308" s="15">
        <v>2.2999999999999998</v>
      </c>
      <c r="BK308" s="17">
        <v>1</v>
      </c>
      <c r="BL308" s="17">
        <v>9</v>
      </c>
      <c r="BM308" s="17">
        <v>0</v>
      </c>
      <c r="BN308" s="17">
        <v>0</v>
      </c>
      <c r="BO308" s="17">
        <v>1</v>
      </c>
      <c r="BP308" s="15">
        <v>0</v>
      </c>
      <c r="BQ308" s="15">
        <v>0</v>
      </c>
      <c r="BR308" s="15">
        <v>0</v>
      </c>
      <c r="BS308" s="15">
        <v>1.1200000000000001</v>
      </c>
      <c r="BT308" s="15"/>
      <c r="BU308" s="15"/>
      <c r="BV308" s="15"/>
      <c r="BW308" s="15"/>
      <c r="BX308" s="15"/>
      <c r="BY308" s="15"/>
      <c r="BZ308" s="15"/>
      <c r="CA308" s="17">
        <v>460</v>
      </c>
      <c r="CB308" s="17">
        <v>37</v>
      </c>
      <c r="CC308" s="17">
        <v>537</v>
      </c>
      <c r="CD308" s="17">
        <v>31</v>
      </c>
      <c r="CE308" s="17">
        <v>506</v>
      </c>
      <c r="CF308" s="17">
        <v>16</v>
      </c>
      <c r="CG308" s="17">
        <v>485</v>
      </c>
      <c r="CH308" s="17">
        <v>37</v>
      </c>
      <c r="CI308" s="17">
        <v>0</v>
      </c>
      <c r="CJ308" s="17">
        <v>3</v>
      </c>
      <c r="CK308" s="17">
        <v>0</v>
      </c>
      <c r="CL308" s="17">
        <v>0</v>
      </c>
      <c r="CM308" s="17">
        <v>1.1200000000000001</v>
      </c>
      <c r="CN308" s="17">
        <v>0</v>
      </c>
      <c r="CO308" s="17">
        <v>766</v>
      </c>
      <c r="CP308" s="17">
        <v>75</v>
      </c>
      <c r="CQ308" s="17">
        <v>435</v>
      </c>
      <c r="CR308" s="17">
        <v>39</v>
      </c>
      <c r="CS308" s="17">
        <v>1</v>
      </c>
      <c r="CT308" s="17">
        <v>1</v>
      </c>
      <c r="CU308" s="17">
        <v>317</v>
      </c>
      <c r="CV308" s="17">
        <v>43</v>
      </c>
      <c r="CW308" s="17">
        <v>1</v>
      </c>
      <c r="CX308" s="17">
        <v>1</v>
      </c>
      <c r="CY308" s="17">
        <v>0</v>
      </c>
      <c r="CZ308" s="15" t="str">
        <f t="shared" si="9"/>
        <v>Walter Benítez</v>
      </c>
      <c r="DA308" s="15">
        <f>VLOOKUP(CZ308,[1]FINAL!$A$1:$AP$1000,MATCH("Element No.",[1]FINAL!$A$1:$AP$1,0),0)</f>
        <v>199</v>
      </c>
      <c r="DB308" s="15"/>
      <c r="DC308" s="15"/>
      <c r="DD308" s="15"/>
      <c r="DE308" s="15"/>
      <c r="DF308" s="15"/>
    </row>
    <row r="309" spans="1:110" ht="27.75" thickBot="1">
      <c r="A309" s="18" t="b">
        <v>1</v>
      </c>
      <c r="B309" s="18" t="b">
        <v>0</v>
      </c>
      <c r="C309" s="15"/>
      <c r="D309" s="15"/>
      <c r="E309" s="17">
        <v>169593</v>
      </c>
      <c r="F309" s="17">
        <v>0</v>
      </c>
      <c r="G309" s="17">
        <v>0</v>
      </c>
      <c r="H309" s="17">
        <v>-1</v>
      </c>
      <c r="I309" s="17">
        <v>1</v>
      </c>
      <c r="J309" s="17">
        <v>0</v>
      </c>
      <c r="K309" s="17">
        <v>1</v>
      </c>
      <c r="L309" s="15">
        <v>-1</v>
      </c>
      <c r="M309" s="15">
        <v>-1</v>
      </c>
      <c r="N309" s="17">
        <v>0</v>
      </c>
      <c r="O309" s="15" t="s">
        <v>753</v>
      </c>
      <c r="P309" s="15">
        <v>0</v>
      </c>
      <c r="Q309" s="17">
        <f t="shared" si="8"/>
        <v>555</v>
      </c>
      <c r="R309" s="18" t="b">
        <v>0</v>
      </c>
      <c r="S309" s="15"/>
      <c r="T309" s="15"/>
      <c r="U309" s="17">
        <v>39</v>
      </c>
      <c r="V309" s="15" t="s">
        <v>754</v>
      </c>
      <c r="W309" s="15">
        <v>0</v>
      </c>
      <c r="X309" s="18" t="b">
        <v>0</v>
      </c>
      <c r="Y309" s="15" t="s">
        <v>401</v>
      </c>
      <c r="Z309" s="15">
        <v>0.1</v>
      </c>
      <c r="AA309" s="18" t="b">
        <v>0</v>
      </c>
      <c r="AB309" s="15"/>
      <c r="AC309" s="15" t="s">
        <v>519</v>
      </c>
      <c r="AD309" s="17">
        <v>8</v>
      </c>
      <c r="AE309" s="17">
        <v>31</v>
      </c>
      <c r="AF309" s="17">
        <v>0</v>
      </c>
      <c r="AG309" s="17">
        <v>6758</v>
      </c>
      <c r="AH309" s="17">
        <v>0</v>
      </c>
      <c r="AI309" s="17">
        <v>9670</v>
      </c>
      <c r="AJ309" s="17">
        <v>0</v>
      </c>
      <c r="AK309" s="15">
        <v>0</v>
      </c>
      <c r="AL309" s="15">
        <v>0</v>
      </c>
      <c r="AM309" s="15" t="s">
        <v>401</v>
      </c>
      <c r="AN309" s="15"/>
      <c r="AO309" s="17">
        <v>241</v>
      </c>
      <c r="AP309" s="68">
        <v>44390</v>
      </c>
      <c r="AQ309" s="68">
        <v>34375</v>
      </c>
      <c r="AR309" s="18" t="b">
        <v>0</v>
      </c>
      <c r="AS309" s="15" t="s">
        <v>2565</v>
      </c>
      <c r="AT309" s="17">
        <v>0</v>
      </c>
      <c r="AU309" s="17">
        <v>0</v>
      </c>
      <c r="AV309" s="17">
        <v>0</v>
      </c>
      <c r="AW309" s="17">
        <v>0</v>
      </c>
      <c r="AX309" s="17">
        <v>0</v>
      </c>
      <c r="AY309" s="17">
        <v>0</v>
      </c>
      <c r="AZ309" s="17">
        <v>0</v>
      </c>
      <c r="BA309" s="17">
        <v>0</v>
      </c>
      <c r="BB309" s="17">
        <v>0</v>
      </c>
      <c r="BC309" s="17">
        <v>0</v>
      </c>
      <c r="BD309" s="17">
        <v>0</v>
      </c>
      <c r="BE309" s="17">
        <v>0</v>
      </c>
      <c r="BF309" s="17">
        <v>0</v>
      </c>
      <c r="BG309" s="15">
        <v>0</v>
      </c>
      <c r="BH309" s="15">
        <v>0</v>
      </c>
      <c r="BI309" s="15">
        <v>0</v>
      </c>
      <c r="BJ309" s="15">
        <v>0</v>
      </c>
      <c r="BK309" s="17">
        <v>0</v>
      </c>
      <c r="BL309" s="17">
        <v>0</v>
      </c>
      <c r="BM309" s="17">
        <v>0</v>
      </c>
      <c r="BN309" s="17">
        <v>0</v>
      </c>
      <c r="BO309" s="17">
        <v>0</v>
      </c>
      <c r="BP309" s="15">
        <v>0</v>
      </c>
      <c r="BQ309" s="15">
        <v>0</v>
      </c>
      <c r="BR309" s="15">
        <v>0</v>
      </c>
      <c r="BS309" s="15">
        <v>0</v>
      </c>
      <c r="BT309" s="15"/>
      <c r="BU309" s="15"/>
      <c r="BV309" s="15"/>
      <c r="BW309" s="15"/>
      <c r="BX309" s="15"/>
      <c r="BY309" s="15"/>
      <c r="BZ309" s="15"/>
      <c r="CA309" s="17">
        <v>555</v>
      </c>
      <c r="CB309" s="17">
        <v>51</v>
      </c>
      <c r="CC309" s="17">
        <v>540</v>
      </c>
      <c r="CD309" s="17">
        <v>34</v>
      </c>
      <c r="CE309" s="17">
        <v>509</v>
      </c>
      <c r="CF309" s="17">
        <v>19</v>
      </c>
      <c r="CG309" s="17">
        <v>558</v>
      </c>
      <c r="CH309" s="17">
        <v>51</v>
      </c>
      <c r="CI309" s="17">
        <v>0</v>
      </c>
      <c r="CJ309" s="17">
        <v>0</v>
      </c>
      <c r="CK309" s="17">
        <v>0</v>
      </c>
      <c r="CL309" s="17">
        <v>0</v>
      </c>
      <c r="CM309" s="17">
        <v>0</v>
      </c>
      <c r="CN309" s="17">
        <v>0</v>
      </c>
      <c r="CO309" s="17">
        <v>769</v>
      </c>
      <c r="CP309" s="17">
        <v>78</v>
      </c>
      <c r="CQ309" s="17">
        <v>437</v>
      </c>
      <c r="CR309" s="17">
        <v>41</v>
      </c>
      <c r="CS309" s="17">
        <v>566</v>
      </c>
      <c r="CT309" s="17">
        <v>51</v>
      </c>
      <c r="CU309" s="17">
        <v>490</v>
      </c>
      <c r="CV309" s="17">
        <v>71</v>
      </c>
      <c r="CW309" s="17">
        <v>0</v>
      </c>
      <c r="CX309" s="17">
        <v>0</v>
      </c>
      <c r="CY309" s="17">
        <v>0</v>
      </c>
      <c r="CZ309" s="15" t="str">
        <f t="shared" si="9"/>
        <v>Remi Matthews</v>
      </c>
      <c r="DA309" s="15">
        <f>VLOOKUP(CZ309,[1]FINAL!$A$1:$AP$1000,MATCH("Element No.",[1]FINAL!$A$1:$AP$1,0),0)</f>
        <v>555</v>
      </c>
      <c r="DB309" s="15"/>
      <c r="DC309" s="15"/>
      <c r="DD309" s="15"/>
      <c r="DE309" s="15"/>
      <c r="DF309" s="15"/>
    </row>
    <row r="310" spans="1:110" ht="40.5" thickBot="1">
      <c r="A310" s="18" t="b">
        <v>1</v>
      </c>
      <c r="B310" s="18" t="b">
        <v>0</v>
      </c>
      <c r="C310" s="17">
        <v>100</v>
      </c>
      <c r="D310" s="17">
        <v>100</v>
      </c>
      <c r="E310" s="17">
        <v>247348</v>
      </c>
      <c r="F310" s="17">
        <v>0</v>
      </c>
      <c r="G310" s="17">
        <v>0</v>
      </c>
      <c r="H310" s="17">
        <v>4</v>
      </c>
      <c r="I310" s="17">
        <v>-4</v>
      </c>
      <c r="J310" s="17">
        <v>2</v>
      </c>
      <c r="K310" s="17">
        <v>2</v>
      </c>
      <c r="L310" s="15">
        <v>2</v>
      </c>
      <c r="M310" s="15">
        <v>1</v>
      </c>
      <c r="N310" s="17">
        <v>1</v>
      </c>
      <c r="O310" s="15" t="s">
        <v>625</v>
      </c>
      <c r="P310" s="15">
        <v>2</v>
      </c>
      <c r="Q310" s="17">
        <f t="shared" si="8"/>
        <v>201</v>
      </c>
      <c r="R310" s="18" t="b">
        <v>0</v>
      </c>
      <c r="S310" s="15"/>
      <c r="T310" s="15" t="s">
        <v>4815</v>
      </c>
      <c r="U310" s="17">
        <v>59</v>
      </c>
      <c r="V310" s="15" t="s">
        <v>1444</v>
      </c>
      <c r="W310" s="15">
        <v>4.7</v>
      </c>
      <c r="X310" s="18" t="b">
        <v>0</v>
      </c>
      <c r="Y310" s="15" t="s">
        <v>2566</v>
      </c>
      <c r="Z310" s="15">
        <v>9.1999999999999993</v>
      </c>
      <c r="AA310" s="18" t="b">
        <v>0</v>
      </c>
      <c r="AB310" s="15"/>
      <c r="AC310" s="15" t="s">
        <v>519</v>
      </c>
      <c r="AD310" s="17">
        <v>8</v>
      </c>
      <c r="AE310" s="17">
        <v>31</v>
      </c>
      <c r="AF310" s="17">
        <v>136</v>
      </c>
      <c r="AG310" s="17">
        <v>4198618</v>
      </c>
      <c r="AH310" s="17">
        <v>0</v>
      </c>
      <c r="AI310" s="17">
        <v>4162622</v>
      </c>
      <c r="AJ310" s="17">
        <v>0</v>
      </c>
      <c r="AK310" s="15">
        <v>0.3</v>
      </c>
      <c r="AL310" s="15">
        <v>23.1</v>
      </c>
      <c r="AM310" s="15" t="s">
        <v>1445</v>
      </c>
      <c r="AN310" s="15"/>
      <c r="AO310" s="17">
        <v>48</v>
      </c>
      <c r="AP310" s="68">
        <v>45321</v>
      </c>
      <c r="AQ310" s="68">
        <v>35211</v>
      </c>
      <c r="AR310" s="18" t="b">
        <v>0</v>
      </c>
      <c r="AS310" s="15" t="s">
        <v>2567</v>
      </c>
      <c r="AT310" s="17">
        <v>2400</v>
      </c>
      <c r="AU310" s="17">
        <v>4</v>
      </c>
      <c r="AV310" s="17">
        <v>4</v>
      </c>
      <c r="AW310" s="17">
        <v>10</v>
      </c>
      <c r="AX310" s="17">
        <v>33</v>
      </c>
      <c r="AY310" s="17">
        <v>0</v>
      </c>
      <c r="AZ310" s="17">
        <v>0</v>
      </c>
      <c r="BA310" s="17">
        <v>0</v>
      </c>
      <c r="BB310" s="17">
        <v>7</v>
      </c>
      <c r="BC310" s="17">
        <v>0</v>
      </c>
      <c r="BD310" s="17">
        <v>0</v>
      </c>
      <c r="BE310" s="17">
        <v>9</v>
      </c>
      <c r="BF310" s="17">
        <v>469</v>
      </c>
      <c r="BG310" s="15">
        <v>595</v>
      </c>
      <c r="BH310" s="15">
        <v>396.6</v>
      </c>
      <c r="BI310" s="15">
        <v>404</v>
      </c>
      <c r="BJ310" s="15">
        <v>139.5</v>
      </c>
      <c r="BK310" s="17">
        <v>124</v>
      </c>
      <c r="BL310" s="17">
        <v>97</v>
      </c>
      <c r="BM310" s="17">
        <v>72</v>
      </c>
      <c r="BN310" s="17">
        <v>196</v>
      </c>
      <c r="BO310" s="17">
        <v>29</v>
      </c>
      <c r="BP310" s="15">
        <v>2.4500000000000002</v>
      </c>
      <c r="BQ310" s="15">
        <v>3.94</v>
      </c>
      <c r="BR310" s="15">
        <v>6.39</v>
      </c>
      <c r="BS310" s="15">
        <v>34.28</v>
      </c>
      <c r="BT310" s="15"/>
      <c r="BU310" s="15"/>
      <c r="BV310" s="15"/>
      <c r="BW310" s="15"/>
      <c r="BX310" s="15"/>
      <c r="BY310" s="15"/>
      <c r="BZ310" s="15"/>
      <c r="CA310" s="17">
        <v>86</v>
      </c>
      <c r="CB310" s="17">
        <v>37</v>
      </c>
      <c r="CC310" s="17">
        <v>93</v>
      </c>
      <c r="CD310" s="17">
        <v>23</v>
      </c>
      <c r="CE310" s="17">
        <v>76</v>
      </c>
      <c r="CF310" s="17">
        <v>5</v>
      </c>
      <c r="CG310" s="17">
        <v>72</v>
      </c>
      <c r="CH310" s="17">
        <v>12</v>
      </c>
      <c r="CI310" s="17">
        <v>0.09</v>
      </c>
      <c r="CJ310" s="17">
        <v>0</v>
      </c>
      <c r="CK310" s="17">
        <v>0.15</v>
      </c>
      <c r="CL310" s="17">
        <v>0.24</v>
      </c>
      <c r="CM310" s="17">
        <v>1.29</v>
      </c>
      <c r="CN310" s="17">
        <v>1.24</v>
      </c>
      <c r="CO310" s="17">
        <v>94</v>
      </c>
      <c r="CP310" s="17">
        <v>6</v>
      </c>
      <c r="CQ310" s="17">
        <v>190</v>
      </c>
      <c r="CR310" s="17">
        <v>63</v>
      </c>
      <c r="CS310" s="17">
        <v>24</v>
      </c>
      <c r="CT310" s="17">
        <v>7</v>
      </c>
      <c r="CU310" s="17">
        <v>41</v>
      </c>
      <c r="CV310" s="17">
        <v>13</v>
      </c>
      <c r="CW310" s="17">
        <v>1.0900000000000001</v>
      </c>
      <c r="CX310" s="17">
        <v>0.38</v>
      </c>
      <c r="CY310" s="17">
        <v>7.35</v>
      </c>
      <c r="CZ310" s="15" t="str">
        <f t="shared" si="9"/>
        <v>Daniel Muñoz Mejía</v>
      </c>
      <c r="DA310" s="15">
        <f>VLOOKUP(CZ310,[1]FINAL!$A$1:$AP$1000,MATCH("Element No.",[1]FINAL!$A$1:$AP$1,0),0)</f>
        <v>201</v>
      </c>
      <c r="DB310" s="15"/>
      <c r="DC310" s="15"/>
      <c r="DD310" s="15"/>
      <c r="DE310" s="15"/>
      <c r="DF310" s="15"/>
    </row>
    <row r="311" spans="1:110" ht="40.5" thickBot="1">
      <c r="A311" s="18" t="b">
        <v>1</v>
      </c>
      <c r="B311" s="18" t="b">
        <v>0</v>
      </c>
      <c r="C311" s="17">
        <v>100</v>
      </c>
      <c r="D311" s="17">
        <v>100</v>
      </c>
      <c r="E311" s="17">
        <v>437499</v>
      </c>
      <c r="F311" s="17">
        <v>0</v>
      </c>
      <c r="G311" s="17">
        <v>0</v>
      </c>
      <c r="H311" s="17">
        <v>2</v>
      </c>
      <c r="I311" s="17">
        <v>-2</v>
      </c>
      <c r="J311" s="17">
        <v>2</v>
      </c>
      <c r="K311" s="17">
        <v>2</v>
      </c>
      <c r="L311" s="15">
        <v>1.2</v>
      </c>
      <c r="M311" s="15">
        <v>0.6</v>
      </c>
      <c r="N311" s="17">
        <v>0</v>
      </c>
      <c r="O311" s="15" t="s">
        <v>1783</v>
      </c>
      <c r="P311" s="15">
        <v>1.6</v>
      </c>
      <c r="Q311" s="17">
        <f t="shared" si="8"/>
        <v>200</v>
      </c>
      <c r="R311" s="18" t="b">
        <v>0</v>
      </c>
      <c r="S311" s="15"/>
      <c r="T311" s="15" t="s">
        <v>4925</v>
      </c>
      <c r="U311" s="17">
        <v>52</v>
      </c>
      <c r="V311" s="15" t="s">
        <v>1784</v>
      </c>
      <c r="W311" s="15">
        <v>4.4000000000000004</v>
      </c>
      <c r="X311" s="18" t="b">
        <v>0</v>
      </c>
      <c r="Y311" s="15" t="s">
        <v>1785</v>
      </c>
      <c r="Z311" s="15">
        <v>7.1</v>
      </c>
      <c r="AA311" s="18" t="b">
        <v>0</v>
      </c>
      <c r="AB311" s="15"/>
      <c r="AC311" s="15" t="s">
        <v>519</v>
      </c>
      <c r="AD311" s="17">
        <v>8</v>
      </c>
      <c r="AE311" s="17">
        <v>31</v>
      </c>
      <c r="AF311" s="17">
        <v>154</v>
      </c>
      <c r="AG311" s="17">
        <v>2257486</v>
      </c>
      <c r="AH311" s="17">
        <v>0</v>
      </c>
      <c r="AI311" s="17">
        <v>1564812</v>
      </c>
      <c r="AJ311" s="17">
        <v>0</v>
      </c>
      <c r="AK311" s="15">
        <v>0.3</v>
      </c>
      <c r="AL311" s="15">
        <v>29.6</v>
      </c>
      <c r="AM311" s="15" t="s">
        <v>1785</v>
      </c>
      <c r="AN311" s="15"/>
      <c r="AO311" s="17">
        <v>73</v>
      </c>
      <c r="AP311" s="68">
        <v>45534</v>
      </c>
      <c r="AQ311" s="68">
        <v>36622</v>
      </c>
      <c r="AR311" s="18" t="b">
        <v>0</v>
      </c>
      <c r="AS311" s="15" t="s">
        <v>2568</v>
      </c>
      <c r="AT311" s="17">
        <v>3085</v>
      </c>
      <c r="AU311" s="17">
        <v>1</v>
      </c>
      <c r="AV311" s="17">
        <v>2</v>
      </c>
      <c r="AW311" s="17">
        <v>11</v>
      </c>
      <c r="AX311" s="17">
        <v>47</v>
      </c>
      <c r="AY311" s="17">
        <v>0</v>
      </c>
      <c r="AZ311" s="17">
        <v>0</v>
      </c>
      <c r="BA311" s="17">
        <v>0</v>
      </c>
      <c r="BB311" s="17">
        <v>4</v>
      </c>
      <c r="BC311" s="17">
        <v>1</v>
      </c>
      <c r="BD311" s="17">
        <v>0</v>
      </c>
      <c r="BE311" s="17">
        <v>11</v>
      </c>
      <c r="BF311" s="17">
        <v>529</v>
      </c>
      <c r="BG311" s="15">
        <v>822</v>
      </c>
      <c r="BH311" s="15">
        <v>106.4</v>
      </c>
      <c r="BI311" s="15">
        <v>316</v>
      </c>
      <c r="BJ311" s="15">
        <v>124.3</v>
      </c>
      <c r="BK311" s="17">
        <v>310</v>
      </c>
      <c r="BL311" s="17">
        <v>96</v>
      </c>
      <c r="BM311" s="17">
        <v>60</v>
      </c>
      <c r="BN311" s="17">
        <v>370</v>
      </c>
      <c r="BO311" s="17">
        <v>35</v>
      </c>
      <c r="BP311" s="15">
        <v>2.4500000000000002</v>
      </c>
      <c r="BQ311" s="15">
        <v>0.83</v>
      </c>
      <c r="BR311" s="15">
        <v>3.28</v>
      </c>
      <c r="BS311" s="15">
        <v>44.04</v>
      </c>
      <c r="BT311" s="15"/>
      <c r="BU311" s="15"/>
      <c r="BV311" s="15"/>
      <c r="BW311" s="15"/>
      <c r="BX311" s="15"/>
      <c r="BY311" s="15"/>
      <c r="BZ311" s="15"/>
      <c r="CA311" s="17">
        <v>30</v>
      </c>
      <c r="CB311" s="17">
        <v>10</v>
      </c>
      <c r="CC311" s="17">
        <v>295</v>
      </c>
      <c r="CD311" s="17">
        <v>93</v>
      </c>
      <c r="CE311" s="17">
        <v>103</v>
      </c>
      <c r="CF311" s="17">
        <v>13</v>
      </c>
      <c r="CG311" s="17">
        <v>93</v>
      </c>
      <c r="CH311" s="17">
        <v>21</v>
      </c>
      <c r="CI311" s="17">
        <v>7.0000000000000007E-2</v>
      </c>
      <c r="CJ311" s="17">
        <v>0</v>
      </c>
      <c r="CK311" s="17">
        <v>0.02</v>
      </c>
      <c r="CL311" s="17">
        <v>0.09</v>
      </c>
      <c r="CM311" s="17">
        <v>1.28</v>
      </c>
      <c r="CN311" s="17">
        <v>1.37</v>
      </c>
      <c r="CO311" s="17">
        <v>211</v>
      </c>
      <c r="CP311" s="17">
        <v>30</v>
      </c>
      <c r="CQ311" s="17">
        <v>218</v>
      </c>
      <c r="CR311" s="17">
        <v>76</v>
      </c>
      <c r="CS311" s="17">
        <v>34</v>
      </c>
      <c r="CT311" s="17">
        <v>11</v>
      </c>
      <c r="CU311" s="17">
        <v>60</v>
      </c>
      <c r="CV311" s="17">
        <v>18</v>
      </c>
      <c r="CW311" s="17">
        <v>1.02</v>
      </c>
      <c r="CX311" s="17">
        <v>0.32</v>
      </c>
      <c r="CY311" s="17">
        <v>10.79</v>
      </c>
      <c r="CZ311" s="15" t="str">
        <f t="shared" si="9"/>
        <v>Maxence Lacroix</v>
      </c>
      <c r="DA311" s="15">
        <f>VLOOKUP(CZ311,[1]FINAL!$A$1:$AP$1000,MATCH("Element No.",[1]FINAL!$A$1:$AP$1,0),0)</f>
        <v>200</v>
      </c>
      <c r="DB311" s="15"/>
      <c r="DC311" s="15"/>
      <c r="DD311" s="15"/>
      <c r="DE311" s="15"/>
      <c r="DF311" s="15"/>
    </row>
    <row r="312" spans="1:110" ht="27.75" thickBot="1">
      <c r="A312" s="18" t="b">
        <v>1</v>
      </c>
      <c r="B312" s="18" t="b">
        <v>0</v>
      </c>
      <c r="C312" s="15"/>
      <c r="D312" s="15"/>
      <c r="E312" s="17">
        <v>244723</v>
      </c>
      <c r="F312" s="17">
        <v>0</v>
      </c>
      <c r="G312" s="17">
        <v>0</v>
      </c>
      <c r="H312" s="17">
        <v>0</v>
      </c>
      <c r="I312" s="17">
        <v>0</v>
      </c>
      <c r="J312" s="17">
        <v>2</v>
      </c>
      <c r="K312" s="17">
        <v>2</v>
      </c>
      <c r="L312" s="15">
        <v>0.6</v>
      </c>
      <c r="M312" s="15">
        <v>0.8</v>
      </c>
      <c r="N312" s="17">
        <v>1</v>
      </c>
      <c r="O312" s="15" t="s">
        <v>747</v>
      </c>
      <c r="P312" s="15">
        <v>1.8</v>
      </c>
      <c r="Q312" s="17">
        <f t="shared" si="8"/>
        <v>204</v>
      </c>
      <c r="R312" s="18" t="b">
        <v>0</v>
      </c>
      <c r="S312" s="15"/>
      <c r="T312" s="15"/>
      <c r="U312" s="17">
        <v>50</v>
      </c>
      <c r="V312" s="15" t="s">
        <v>748</v>
      </c>
      <c r="W312" s="15">
        <v>3.6</v>
      </c>
      <c r="X312" s="18" t="b">
        <v>0</v>
      </c>
      <c r="Y312" s="15" t="s">
        <v>311</v>
      </c>
      <c r="Z312" s="15">
        <v>2.2999999999999998</v>
      </c>
      <c r="AA312" s="18" t="b">
        <v>0</v>
      </c>
      <c r="AB312" s="15"/>
      <c r="AC312" s="15" t="s">
        <v>519</v>
      </c>
      <c r="AD312" s="17">
        <v>8</v>
      </c>
      <c r="AE312" s="17">
        <v>31</v>
      </c>
      <c r="AF312" s="17">
        <v>135</v>
      </c>
      <c r="AG312" s="17">
        <v>556168</v>
      </c>
      <c r="AH312" s="17">
        <v>0</v>
      </c>
      <c r="AI312" s="17">
        <v>455272</v>
      </c>
      <c r="AJ312" s="17">
        <v>0</v>
      </c>
      <c r="AK312" s="15">
        <v>0.4</v>
      </c>
      <c r="AL312" s="15">
        <v>27</v>
      </c>
      <c r="AM312" s="15" t="s">
        <v>311</v>
      </c>
      <c r="AN312" s="15"/>
      <c r="AO312" s="17">
        <v>241</v>
      </c>
      <c r="AP312" s="68">
        <v>43814</v>
      </c>
      <c r="AQ312" s="68">
        <v>36404</v>
      </c>
      <c r="AR312" s="18" t="b">
        <v>0</v>
      </c>
      <c r="AS312" s="15" t="s">
        <v>2569</v>
      </c>
      <c r="AT312" s="17">
        <v>3253</v>
      </c>
      <c r="AU312" s="17">
        <v>1</v>
      </c>
      <c r="AV312" s="17">
        <v>3</v>
      </c>
      <c r="AW312" s="17">
        <v>12</v>
      </c>
      <c r="AX312" s="17">
        <v>47</v>
      </c>
      <c r="AY312" s="17">
        <v>0</v>
      </c>
      <c r="AZ312" s="17">
        <v>0</v>
      </c>
      <c r="BA312" s="17">
        <v>0</v>
      </c>
      <c r="BB312" s="17">
        <v>6</v>
      </c>
      <c r="BC312" s="17">
        <v>0</v>
      </c>
      <c r="BD312" s="17">
        <v>0</v>
      </c>
      <c r="BE312" s="17">
        <v>8</v>
      </c>
      <c r="BF312" s="17">
        <v>498</v>
      </c>
      <c r="BG312" s="15">
        <v>649</v>
      </c>
      <c r="BH312" s="15">
        <v>467.3</v>
      </c>
      <c r="BI312" s="15">
        <v>241</v>
      </c>
      <c r="BJ312" s="15">
        <v>136</v>
      </c>
      <c r="BK312" s="17">
        <v>145</v>
      </c>
      <c r="BL312" s="17">
        <v>187</v>
      </c>
      <c r="BM312" s="17">
        <v>100</v>
      </c>
      <c r="BN312" s="17">
        <v>245</v>
      </c>
      <c r="BO312" s="17">
        <v>36</v>
      </c>
      <c r="BP312" s="15">
        <v>1.59</v>
      </c>
      <c r="BQ312" s="15">
        <v>2.5299999999999998</v>
      </c>
      <c r="BR312" s="15">
        <v>4.12</v>
      </c>
      <c r="BS312" s="15">
        <v>49.78</v>
      </c>
      <c r="BT312" s="15"/>
      <c r="BU312" s="15"/>
      <c r="BV312" s="15"/>
      <c r="BW312" s="15"/>
      <c r="BX312" s="15"/>
      <c r="BY312" s="15"/>
      <c r="BZ312" s="15"/>
      <c r="CA312" s="17">
        <v>69</v>
      </c>
      <c r="CB312" s="17">
        <v>31</v>
      </c>
      <c r="CC312" s="17">
        <v>67</v>
      </c>
      <c r="CD312" s="17">
        <v>13</v>
      </c>
      <c r="CE312" s="17">
        <v>149</v>
      </c>
      <c r="CF312" s="17">
        <v>31</v>
      </c>
      <c r="CG312" s="17">
        <v>80</v>
      </c>
      <c r="CH312" s="17">
        <v>16</v>
      </c>
      <c r="CI312" s="17">
        <v>0.04</v>
      </c>
      <c r="CJ312" s="17">
        <v>0</v>
      </c>
      <c r="CK312" s="17">
        <v>7.0000000000000007E-2</v>
      </c>
      <c r="CL312" s="17">
        <v>0.11</v>
      </c>
      <c r="CM312" s="17">
        <v>1.38</v>
      </c>
      <c r="CN312" s="17">
        <v>1.3</v>
      </c>
      <c r="CO312" s="17">
        <v>256</v>
      </c>
      <c r="CP312" s="17">
        <v>39</v>
      </c>
      <c r="CQ312" s="17">
        <v>204</v>
      </c>
      <c r="CR312" s="17">
        <v>71</v>
      </c>
      <c r="CS312" s="17">
        <v>102</v>
      </c>
      <c r="CT312" s="17">
        <v>38</v>
      </c>
      <c r="CU312" s="17">
        <v>131</v>
      </c>
      <c r="CV312" s="17">
        <v>51</v>
      </c>
      <c r="CW312" s="17">
        <v>1</v>
      </c>
      <c r="CX312" s="17">
        <v>0.33</v>
      </c>
      <c r="CY312" s="17">
        <v>6.78</v>
      </c>
      <c r="CZ312" s="15" t="str">
        <f t="shared" si="9"/>
        <v>Tyrick Mitchell</v>
      </c>
      <c r="DA312" s="15">
        <f>VLOOKUP(CZ312,[1]FINAL!$A$1:$AP$1000,MATCH("Element No.",[1]FINAL!$A$1:$AP$1,0),0)</f>
        <v>204</v>
      </c>
      <c r="DB312" s="15"/>
      <c r="DC312" s="15"/>
      <c r="DD312" s="15"/>
      <c r="DE312" s="15"/>
      <c r="DF312" s="15"/>
    </row>
    <row r="313" spans="1:110" ht="53.25" thickBot="1">
      <c r="A313" s="18" t="b">
        <v>1</v>
      </c>
      <c r="B313" s="18" t="b">
        <v>0</v>
      </c>
      <c r="C313" s="17">
        <v>75</v>
      </c>
      <c r="D313" s="17">
        <v>75</v>
      </c>
      <c r="E313" s="17">
        <v>218364</v>
      </c>
      <c r="F313" s="17">
        <v>0</v>
      </c>
      <c r="G313" s="17">
        <v>0</v>
      </c>
      <c r="H313" s="17">
        <v>-2</v>
      </c>
      <c r="I313" s="17">
        <v>2</v>
      </c>
      <c r="J313" s="17">
        <v>0</v>
      </c>
      <c r="K313" s="17">
        <v>2</v>
      </c>
      <c r="L313" s="15">
        <v>-0.8</v>
      </c>
      <c r="M313" s="15">
        <v>-0.8</v>
      </c>
      <c r="N313" s="17">
        <v>0</v>
      </c>
      <c r="O313" s="15" t="s">
        <v>2570</v>
      </c>
      <c r="P313" s="15">
        <v>0</v>
      </c>
      <c r="Q313" s="17">
        <f t="shared" si="8"/>
        <v>205</v>
      </c>
      <c r="R313" s="18" t="b">
        <v>0</v>
      </c>
      <c r="S313" s="15" t="s">
        <v>3258</v>
      </c>
      <c r="T313" s="15" t="s">
        <v>4991</v>
      </c>
      <c r="U313" s="17">
        <v>48</v>
      </c>
      <c r="V313" s="15" t="s">
        <v>2571</v>
      </c>
      <c r="W313" s="15">
        <v>0.9</v>
      </c>
      <c r="X313" s="18" t="b">
        <v>0</v>
      </c>
      <c r="Y313" s="15" t="s">
        <v>1695</v>
      </c>
      <c r="Z313" s="15">
        <v>0.1</v>
      </c>
      <c r="AA313" s="18" t="b">
        <v>0</v>
      </c>
      <c r="AB313" s="15"/>
      <c r="AC313" s="15" t="s">
        <v>1606</v>
      </c>
      <c r="AD313" s="17">
        <v>8</v>
      </c>
      <c r="AE313" s="17">
        <v>31</v>
      </c>
      <c r="AF313" s="17">
        <v>6</v>
      </c>
      <c r="AG313" s="17">
        <v>12479</v>
      </c>
      <c r="AH313" s="17">
        <v>0</v>
      </c>
      <c r="AI313" s="17">
        <v>20090</v>
      </c>
      <c r="AJ313" s="17">
        <v>0</v>
      </c>
      <c r="AK313" s="15">
        <v>0</v>
      </c>
      <c r="AL313" s="15">
        <v>1.2</v>
      </c>
      <c r="AM313" s="15" t="s">
        <v>1695</v>
      </c>
      <c r="AN313" s="15"/>
      <c r="AO313" s="17">
        <v>97</v>
      </c>
      <c r="AP313" s="68">
        <v>45849</v>
      </c>
      <c r="AQ313" s="68">
        <v>35816</v>
      </c>
      <c r="AR313" s="18" t="b">
        <v>0</v>
      </c>
      <c r="AS313" s="15" t="s">
        <v>2572</v>
      </c>
      <c r="AT313" s="17">
        <v>99</v>
      </c>
      <c r="AU313" s="17">
        <v>0</v>
      </c>
      <c r="AV313" s="17">
        <v>0</v>
      </c>
      <c r="AW313" s="17">
        <v>0</v>
      </c>
      <c r="AX313" s="17">
        <v>2</v>
      </c>
      <c r="AY313" s="17">
        <v>0</v>
      </c>
      <c r="AZ313" s="17">
        <v>0</v>
      </c>
      <c r="BA313" s="17">
        <v>0</v>
      </c>
      <c r="BB313" s="17">
        <v>1</v>
      </c>
      <c r="BC313" s="17">
        <v>0</v>
      </c>
      <c r="BD313" s="17">
        <v>0</v>
      </c>
      <c r="BE313" s="17">
        <v>0</v>
      </c>
      <c r="BF313" s="17">
        <v>9</v>
      </c>
      <c r="BG313" s="15">
        <v>12.6</v>
      </c>
      <c r="BH313" s="15">
        <v>24.1</v>
      </c>
      <c r="BI313" s="15">
        <v>8</v>
      </c>
      <c r="BJ313" s="15">
        <v>4.5</v>
      </c>
      <c r="BK313" s="17">
        <v>6</v>
      </c>
      <c r="BL313" s="17">
        <v>3</v>
      </c>
      <c r="BM313" s="17">
        <v>3</v>
      </c>
      <c r="BN313" s="17">
        <v>9</v>
      </c>
      <c r="BO313" s="17">
        <v>0</v>
      </c>
      <c r="BP313" s="15">
        <v>0.04</v>
      </c>
      <c r="BQ313" s="15">
        <v>7.0000000000000007E-2</v>
      </c>
      <c r="BR313" s="15">
        <v>0.11</v>
      </c>
      <c r="BS313" s="15">
        <v>0.9</v>
      </c>
      <c r="BT313" s="15"/>
      <c r="BU313" s="15"/>
      <c r="BV313" s="15"/>
      <c r="BW313" s="15"/>
      <c r="BX313" s="15"/>
      <c r="BY313" s="15"/>
      <c r="BZ313" s="15"/>
      <c r="CA313" s="17">
        <v>475</v>
      </c>
      <c r="CB313" s="17">
        <v>172</v>
      </c>
      <c r="CC313" s="17">
        <v>406</v>
      </c>
      <c r="CD313" s="17">
        <v>147</v>
      </c>
      <c r="CE313" s="17">
        <v>433</v>
      </c>
      <c r="CF313" s="17">
        <v>163</v>
      </c>
      <c r="CG313" s="17">
        <v>469</v>
      </c>
      <c r="CH313" s="17">
        <v>168</v>
      </c>
      <c r="CI313" s="17">
        <v>0.04</v>
      </c>
      <c r="CJ313" s="17">
        <v>0</v>
      </c>
      <c r="CK313" s="17">
        <v>0.06</v>
      </c>
      <c r="CL313" s="17">
        <v>0.1</v>
      </c>
      <c r="CM313" s="17">
        <v>0.82</v>
      </c>
      <c r="CN313" s="17">
        <v>1.82</v>
      </c>
      <c r="CO313" s="17">
        <v>354</v>
      </c>
      <c r="CP313" s="17">
        <v>59</v>
      </c>
      <c r="CQ313" s="17">
        <v>729</v>
      </c>
      <c r="CR313" s="17">
        <v>255</v>
      </c>
      <c r="CS313" s="17">
        <v>527</v>
      </c>
      <c r="CT313" s="17">
        <v>178</v>
      </c>
      <c r="CU313" s="17">
        <v>456</v>
      </c>
      <c r="CV313" s="17">
        <v>171</v>
      </c>
      <c r="CW313" s="17">
        <v>0</v>
      </c>
      <c r="CX313" s="17">
        <v>0</v>
      </c>
      <c r="CY313" s="17">
        <v>8.18</v>
      </c>
      <c r="CZ313" s="15" t="str">
        <f t="shared" si="9"/>
        <v>Borna Sosa</v>
      </c>
      <c r="DA313" s="15">
        <f>VLOOKUP(CZ313,[1]FINAL!$A$1:$AP$1000,MATCH("Element No.",[1]FINAL!$A$1:$AP$1,0),0)</f>
        <v>205</v>
      </c>
      <c r="DB313" s="15"/>
      <c r="DC313" s="15"/>
      <c r="DD313" s="15"/>
      <c r="DE313" s="15"/>
      <c r="DF313" s="15"/>
    </row>
    <row r="314" spans="1:110" ht="66" thickBot="1">
      <c r="A314" s="18" t="b">
        <v>1</v>
      </c>
      <c r="B314" s="18" t="b">
        <v>0</v>
      </c>
      <c r="C314" s="17">
        <v>0</v>
      </c>
      <c r="D314" s="17">
        <v>0</v>
      </c>
      <c r="E314" s="17">
        <v>427623</v>
      </c>
      <c r="F314" s="17">
        <v>0</v>
      </c>
      <c r="G314" s="17">
        <v>0</v>
      </c>
      <c r="H314" s="17">
        <v>-1</v>
      </c>
      <c r="I314" s="17">
        <v>1</v>
      </c>
      <c r="J314" s="17">
        <v>0</v>
      </c>
      <c r="K314" s="17">
        <v>2</v>
      </c>
      <c r="L314" s="15">
        <v>0</v>
      </c>
      <c r="M314" s="15">
        <v>0</v>
      </c>
      <c r="N314" s="17">
        <v>0</v>
      </c>
      <c r="O314" s="15" t="s">
        <v>608</v>
      </c>
      <c r="P314" s="15">
        <v>1</v>
      </c>
      <c r="Q314" s="17">
        <f t="shared" si="8"/>
        <v>202</v>
      </c>
      <c r="R314" s="18" t="b">
        <v>0</v>
      </c>
      <c r="S314" s="15" t="s">
        <v>5083</v>
      </c>
      <c r="T314" s="15" t="s">
        <v>5070</v>
      </c>
      <c r="U314" s="17">
        <v>44</v>
      </c>
      <c r="V314" s="15" t="s">
        <v>759</v>
      </c>
      <c r="W314" s="15">
        <v>3.9</v>
      </c>
      <c r="X314" s="18" t="b">
        <v>0</v>
      </c>
      <c r="Y314" s="15" t="s">
        <v>294</v>
      </c>
      <c r="Z314" s="15">
        <v>2.2000000000000002</v>
      </c>
      <c r="AA314" s="18" t="b">
        <v>0</v>
      </c>
      <c r="AB314" s="15"/>
      <c r="AC314" s="15" t="s">
        <v>543</v>
      </c>
      <c r="AD314" s="17">
        <v>8</v>
      </c>
      <c r="AE314" s="17">
        <v>31</v>
      </c>
      <c r="AF314" s="17">
        <v>128</v>
      </c>
      <c r="AG314" s="17">
        <v>1097588</v>
      </c>
      <c r="AH314" s="17">
        <v>0</v>
      </c>
      <c r="AI314" s="17">
        <v>1006044</v>
      </c>
      <c r="AJ314" s="17">
        <v>0</v>
      </c>
      <c r="AK314" s="15">
        <v>0.2</v>
      </c>
      <c r="AL314" s="15">
        <v>29.1</v>
      </c>
      <c r="AM314" s="15" t="s">
        <v>294</v>
      </c>
      <c r="AN314" s="15"/>
      <c r="AO314" s="17">
        <v>229</v>
      </c>
      <c r="AP314" s="68">
        <v>44769</v>
      </c>
      <c r="AQ314" s="68">
        <v>36613</v>
      </c>
      <c r="AR314" s="18" t="b">
        <v>0</v>
      </c>
      <c r="AS314" s="15" t="s">
        <v>2574</v>
      </c>
      <c r="AT314" s="17">
        <v>2825</v>
      </c>
      <c r="AU314" s="17">
        <v>1</v>
      </c>
      <c r="AV314" s="17">
        <v>0</v>
      </c>
      <c r="AW314" s="17">
        <v>11</v>
      </c>
      <c r="AX314" s="17">
        <v>42</v>
      </c>
      <c r="AY314" s="17">
        <v>0</v>
      </c>
      <c r="AZ314" s="17">
        <v>0</v>
      </c>
      <c r="BA314" s="17">
        <v>0</v>
      </c>
      <c r="BB314" s="17">
        <v>4</v>
      </c>
      <c r="BC314" s="17">
        <v>0</v>
      </c>
      <c r="BD314" s="17">
        <v>0</v>
      </c>
      <c r="BE314" s="17">
        <v>5</v>
      </c>
      <c r="BF314" s="17">
        <v>453</v>
      </c>
      <c r="BG314" s="15">
        <v>727.2</v>
      </c>
      <c r="BH314" s="15">
        <v>159.6</v>
      </c>
      <c r="BI314" s="15">
        <v>185</v>
      </c>
      <c r="BJ314" s="15">
        <v>107.6</v>
      </c>
      <c r="BK314" s="17">
        <v>257</v>
      </c>
      <c r="BL314" s="17">
        <v>65</v>
      </c>
      <c r="BM314" s="17">
        <v>54</v>
      </c>
      <c r="BN314" s="17">
        <v>311</v>
      </c>
      <c r="BO314" s="17">
        <v>31</v>
      </c>
      <c r="BP314" s="15">
        <v>2.42</v>
      </c>
      <c r="BQ314" s="15">
        <v>1.56</v>
      </c>
      <c r="BR314" s="15">
        <v>3.98</v>
      </c>
      <c r="BS314" s="15">
        <v>41.19</v>
      </c>
      <c r="BT314" s="15"/>
      <c r="BU314" s="15"/>
      <c r="BV314" s="15"/>
      <c r="BW314" s="15"/>
      <c r="BX314" s="15"/>
      <c r="BY314" s="15"/>
      <c r="BZ314" s="15"/>
      <c r="CA314" s="17">
        <v>45</v>
      </c>
      <c r="CB314" s="17">
        <v>19</v>
      </c>
      <c r="CC314" s="17">
        <v>241</v>
      </c>
      <c r="CD314" s="17">
        <v>62</v>
      </c>
      <c r="CE314" s="17">
        <v>202</v>
      </c>
      <c r="CF314" s="17">
        <v>53</v>
      </c>
      <c r="CG314" s="17">
        <v>126</v>
      </c>
      <c r="CH314" s="17">
        <v>36</v>
      </c>
      <c r="CI314" s="17">
        <v>0.08</v>
      </c>
      <c r="CJ314" s="17">
        <v>0</v>
      </c>
      <c r="CK314" s="17">
        <v>0.05</v>
      </c>
      <c r="CL314" s="17">
        <v>0.13</v>
      </c>
      <c r="CM314" s="17">
        <v>1.31</v>
      </c>
      <c r="CN314" s="17">
        <v>1.34</v>
      </c>
      <c r="CO314" s="17">
        <v>548</v>
      </c>
      <c r="CP314" s="17">
        <v>114</v>
      </c>
      <c r="CQ314" s="17">
        <v>277</v>
      </c>
      <c r="CR314" s="17">
        <v>99</v>
      </c>
      <c r="CS314" s="17">
        <v>69</v>
      </c>
      <c r="CT314" s="17">
        <v>25</v>
      </c>
      <c r="CU314" s="17">
        <v>134</v>
      </c>
      <c r="CV314" s="17">
        <v>53</v>
      </c>
      <c r="CW314" s="17">
        <v>0.99</v>
      </c>
      <c r="CX314" s="17">
        <v>0.35</v>
      </c>
      <c r="CY314" s="17">
        <v>9.91</v>
      </c>
      <c r="CZ314" s="15" t="str">
        <f t="shared" si="9"/>
        <v>Chris Richards</v>
      </c>
      <c r="DA314" s="15">
        <f>VLOOKUP(CZ314,[1]FINAL!$A$1:$AP$1000,MATCH("Element No.",[1]FINAL!$A$1:$AP$1,0),0)</f>
        <v>202</v>
      </c>
      <c r="DB314" s="15"/>
      <c r="DC314" s="15"/>
      <c r="DD314" s="15"/>
      <c r="DE314" s="15"/>
      <c r="DF314" s="15"/>
    </row>
    <row r="315" spans="1:110" ht="40.5" thickBot="1">
      <c r="A315" s="18" t="b">
        <v>1</v>
      </c>
      <c r="B315" s="18" t="b">
        <v>0</v>
      </c>
      <c r="C315" s="17">
        <v>100</v>
      </c>
      <c r="D315" s="17">
        <v>100</v>
      </c>
      <c r="E315" s="17">
        <v>515621</v>
      </c>
      <c r="F315" s="17">
        <v>0</v>
      </c>
      <c r="G315" s="17">
        <v>0</v>
      </c>
      <c r="H315" s="17">
        <v>0</v>
      </c>
      <c r="I315" s="17">
        <v>0</v>
      </c>
      <c r="J315" s="17">
        <v>0</v>
      </c>
      <c r="K315" s="17">
        <v>2</v>
      </c>
      <c r="L315" s="15">
        <v>-0.4</v>
      </c>
      <c r="M315" s="15">
        <v>0.2</v>
      </c>
      <c r="N315" s="17">
        <v>3</v>
      </c>
      <c r="O315" s="15" t="s">
        <v>1510</v>
      </c>
      <c r="P315" s="15">
        <v>1.2</v>
      </c>
      <c r="Q315" s="17">
        <f t="shared" si="8"/>
        <v>206</v>
      </c>
      <c r="R315" s="18" t="b">
        <v>0</v>
      </c>
      <c r="S315" s="15"/>
      <c r="T315" s="15" t="s">
        <v>4215</v>
      </c>
      <c r="U315" s="17">
        <v>40</v>
      </c>
      <c r="V315" s="15" t="s">
        <v>1511</v>
      </c>
      <c r="W315" s="15">
        <v>2.2000000000000002</v>
      </c>
      <c r="X315" s="18" t="b">
        <v>0</v>
      </c>
      <c r="Y315" s="15" t="s">
        <v>1512</v>
      </c>
      <c r="Z315" s="15">
        <v>0.1</v>
      </c>
      <c r="AA315" s="18" t="b">
        <v>0</v>
      </c>
      <c r="AB315" s="15"/>
      <c r="AC315" s="15" t="s">
        <v>519</v>
      </c>
      <c r="AD315" s="17">
        <v>8</v>
      </c>
      <c r="AE315" s="17">
        <v>31</v>
      </c>
      <c r="AF315" s="17">
        <v>20</v>
      </c>
      <c r="AG315" s="17">
        <v>7843</v>
      </c>
      <c r="AH315" s="17">
        <v>0</v>
      </c>
      <c r="AI315" s="17">
        <v>5613</v>
      </c>
      <c r="AJ315" s="17">
        <v>0</v>
      </c>
      <c r="AK315" s="15">
        <v>0.3</v>
      </c>
      <c r="AL315" s="15">
        <v>5</v>
      </c>
      <c r="AM315" s="15" t="s">
        <v>1513</v>
      </c>
      <c r="AN315" s="15"/>
      <c r="AO315" s="17">
        <v>145</v>
      </c>
      <c r="AP315" s="68">
        <v>45475</v>
      </c>
      <c r="AQ315" s="68">
        <v>37789</v>
      </c>
      <c r="AR315" s="18" t="b">
        <v>0</v>
      </c>
      <c r="AS315" s="15" t="s">
        <v>2575</v>
      </c>
      <c r="AT315" s="17">
        <v>550</v>
      </c>
      <c r="AU315" s="17">
        <v>0</v>
      </c>
      <c r="AV315" s="17">
        <v>1</v>
      </c>
      <c r="AW315" s="17">
        <v>1</v>
      </c>
      <c r="AX315" s="17">
        <v>8</v>
      </c>
      <c r="AY315" s="17">
        <v>0</v>
      </c>
      <c r="AZ315" s="17">
        <v>0</v>
      </c>
      <c r="BA315" s="17">
        <v>0</v>
      </c>
      <c r="BB315" s="17">
        <v>2</v>
      </c>
      <c r="BC315" s="17">
        <v>0</v>
      </c>
      <c r="BD315" s="17">
        <v>0</v>
      </c>
      <c r="BE315" s="17">
        <v>0</v>
      </c>
      <c r="BF315" s="17">
        <v>84</v>
      </c>
      <c r="BG315" s="15">
        <v>117.8</v>
      </c>
      <c r="BH315" s="15">
        <v>23.9</v>
      </c>
      <c r="BI315" s="15">
        <v>41</v>
      </c>
      <c r="BJ315" s="15">
        <v>18.3</v>
      </c>
      <c r="BK315" s="17">
        <v>37</v>
      </c>
      <c r="BL315" s="17">
        <v>32</v>
      </c>
      <c r="BM315" s="17">
        <v>8</v>
      </c>
      <c r="BN315" s="17">
        <v>45</v>
      </c>
      <c r="BO315" s="17">
        <v>6</v>
      </c>
      <c r="BP315" s="15">
        <v>0.33</v>
      </c>
      <c r="BQ315" s="15">
        <v>0.13</v>
      </c>
      <c r="BR315" s="15">
        <v>0.46</v>
      </c>
      <c r="BS315" s="15">
        <v>9.09</v>
      </c>
      <c r="BT315" s="15"/>
      <c r="BU315" s="15"/>
      <c r="BV315" s="15"/>
      <c r="BW315" s="15"/>
      <c r="BX315" s="15"/>
      <c r="BY315" s="15"/>
      <c r="BZ315" s="15"/>
      <c r="CA315" s="17">
        <v>378</v>
      </c>
      <c r="CB315" s="17">
        <v>141</v>
      </c>
      <c r="CC315" s="17">
        <v>407</v>
      </c>
      <c r="CD315" s="17">
        <v>148</v>
      </c>
      <c r="CE315" s="17">
        <v>357</v>
      </c>
      <c r="CF315" s="17">
        <v>119</v>
      </c>
      <c r="CG315" s="17">
        <v>400</v>
      </c>
      <c r="CH315" s="17">
        <v>143</v>
      </c>
      <c r="CI315" s="17">
        <v>0.05</v>
      </c>
      <c r="CJ315" s="17">
        <v>0</v>
      </c>
      <c r="CK315" s="17">
        <v>0.02</v>
      </c>
      <c r="CL315" s="17">
        <v>7.0000000000000007E-2</v>
      </c>
      <c r="CM315" s="17">
        <v>1.49</v>
      </c>
      <c r="CN315" s="17">
        <v>1.31</v>
      </c>
      <c r="CO315" s="17">
        <v>721</v>
      </c>
      <c r="CP315" s="17">
        <v>185</v>
      </c>
      <c r="CQ315" s="17">
        <v>242</v>
      </c>
      <c r="CR315" s="17">
        <v>86</v>
      </c>
      <c r="CS315" s="17">
        <v>315</v>
      </c>
      <c r="CT315" s="17">
        <v>120</v>
      </c>
      <c r="CU315" s="17">
        <v>582</v>
      </c>
      <c r="CV315" s="17">
        <v>208</v>
      </c>
      <c r="CW315" s="17">
        <v>0.98</v>
      </c>
      <c r="CX315" s="17">
        <v>0.16</v>
      </c>
      <c r="CY315" s="17">
        <v>7.36</v>
      </c>
      <c r="CZ315" s="15" t="str">
        <f t="shared" si="9"/>
        <v>Chadi Riad Dnanou</v>
      </c>
      <c r="DA315" s="15">
        <f>VLOOKUP(CZ315,[1]FINAL!$A$1:$AP$1000,MATCH("Element No.",[1]FINAL!$A$1:$AP$1,0),0)</f>
        <v>206</v>
      </c>
      <c r="DB315" s="15"/>
      <c r="DC315" s="15"/>
      <c r="DD315" s="15"/>
      <c r="DE315" s="15"/>
      <c r="DF315" s="15"/>
    </row>
    <row r="316" spans="1:110" ht="40.5" thickBot="1">
      <c r="A316" s="18" t="b">
        <v>1</v>
      </c>
      <c r="B316" s="18" t="b">
        <v>0</v>
      </c>
      <c r="C316" s="17">
        <v>100</v>
      </c>
      <c r="D316" s="17">
        <v>100</v>
      </c>
      <c r="E316" s="17">
        <v>57328</v>
      </c>
      <c r="F316" s="17">
        <v>0</v>
      </c>
      <c r="G316" s="17">
        <v>0</v>
      </c>
      <c r="H316" s="17">
        <v>-2</v>
      </c>
      <c r="I316" s="17">
        <v>2</v>
      </c>
      <c r="J316" s="17">
        <v>0</v>
      </c>
      <c r="K316" s="17">
        <v>2</v>
      </c>
      <c r="L316" s="15">
        <v>-0.8</v>
      </c>
      <c r="M316" s="15">
        <v>-0.6</v>
      </c>
      <c r="N316" s="17">
        <v>1</v>
      </c>
      <c r="O316" s="15" t="s">
        <v>735</v>
      </c>
      <c r="P316" s="15">
        <v>0.4</v>
      </c>
      <c r="Q316" s="17" t="e">
        <f t="shared" si="8"/>
        <v>#N/A</v>
      </c>
      <c r="R316" s="18" t="b">
        <v>0</v>
      </c>
      <c r="S316" s="15"/>
      <c r="T316" s="15" t="s">
        <v>4966</v>
      </c>
      <c r="U316" s="17">
        <v>38</v>
      </c>
      <c r="V316" s="15" t="s">
        <v>736</v>
      </c>
      <c r="W316" s="15">
        <v>1.7</v>
      </c>
      <c r="X316" s="18" t="b">
        <v>0</v>
      </c>
      <c r="Y316" s="15" t="s">
        <v>334</v>
      </c>
      <c r="Z316" s="15">
        <v>0.5</v>
      </c>
      <c r="AA316" s="18" t="b">
        <v>0</v>
      </c>
      <c r="AB316" s="15"/>
      <c r="AC316" s="15" t="s">
        <v>519</v>
      </c>
      <c r="AD316" s="17">
        <v>8</v>
      </c>
      <c r="AE316" s="17">
        <v>31</v>
      </c>
      <c r="AF316" s="17">
        <v>17</v>
      </c>
      <c r="AG316" s="17">
        <v>94580</v>
      </c>
      <c r="AH316" s="17">
        <v>0</v>
      </c>
      <c r="AI316" s="17">
        <v>117540</v>
      </c>
      <c r="AJ316" s="17">
        <v>0</v>
      </c>
      <c r="AK316" s="15">
        <v>0.1</v>
      </c>
      <c r="AL316" s="15">
        <v>4.5</v>
      </c>
      <c r="AM316" s="15" t="s">
        <v>334</v>
      </c>
      <c r="AN316" s="15"/>
      <c r="AO316" s="17">
        <v>241</v>
      </c>
      <c r="AP316" s="68">
        <v>44118</v>
      </c>
      <c r="AQ316" s="68">
        <v>33333</v>
      </c>
      <c r="AR316" s="18" t="b">
        <v>0</v>
      </c>
      <c r="AS316" s="15" t="s">
        <v>2576</v>
      </c>
      <c r="AT316" s="17">
        <v>592</v>
      </c>
      <c r="AU316" s="17">
        <v>0</v>
      </c>
      <c r="AV316" s="17">
        <v>1</v>
      </c>
      <c r="AW316" s="17">
        <v>0</v>
      </c>
      <c r="AX316" s="17">
        <v>12</v>
      </c>
      <c r="AY316" s="17">
        <v>0</v>
      </c>
      <c r="AZ316" s="17">
        <v>0</v>
      </c>
      <c r="BA316" s="17">
        <v>0</v>
      </c>
      <c r="BB316" s="17">
        <v>1</v>
      </c>
      <c r="BC316" s="17">
        <v>0</v>
      </c>
      <c r="BD316" s="17">
        <v>0</v>
      </c>
      <c r="BE316" s="17">
        <v>2</v>
      </c>
      <c r="BF316" s="17">
        <v>50</v>
      </c>
      <c r="BG316" s="15">
        <v>105.2</v>
      </c>
      <c r="BH316" s="15">
        <v>55</v>
      </c>
      <c r="BI316" s="15">
        <v>33</v>
      </c>
      <c r="BJ316" s="15">
        <v>19.2</v>
      </c>
      <c r="BK316" s="17">
        <v>34</v>
      </c>
      <c r="BL316" s="17">
        <v>17</v>
      </c>
      <c r="BM316" s="17">
        <v>16</v>
      </c>
      <c r="BN316" s="17">
        <v>50</v>
      </c>
      <c r="BO316" s="17">
        <v>7</v>
      </c>
      <c r="BP316" s="15">
        <v>0.43</v>
      </c>
      <c r="BQ316" s="15">
        <v>0.6</v>
      </c>
      <c r="BR316" s="15">
        <v>1.03</v>
      </c>
      <c r="BS316" s="15">
        <v>10.44</v>
      </c>
      <c r="BT316" s="15"/>
      <c r="BU316" s="15"/>
      <c r="BV316" s="15"/>
      <c r="BW316" s="15"/>
      <c r="BX316" s="15"/>
      <c r="BY316" s="15"/>
      <c r="BZ316" s="15"/>
      <c r="CA316" s="17">
        <v>386</v>
      </c>
      <c r="CB316" s="17">
        <v>142</v>
      </c>
      <c r="CC316" s="17">
        <v>361</v>
      </c>
      <c r="CD316" s="17">
        <v>128</v>
      </c>
      <c r="CE316" s="17">
        <v>373</v>
      </c>
      <c r="CF316" s="17">
        <v>126</v>
      </c>
      <c r="CG316" s="17">
        <v>397</v>
      </c>
      <c r="CH316" s="17">
        <v>141</v>
      </c>
      <c r="CI316" s="17">
        <v>7.0000000000000007E-2</v>
      </c>
      <c r="CJ316" s="17">
        <v>0</v>
      </c>
      <c r="CK316" s="17">
        <v>0.09</v>
      </c>
      <c r="CL316" s="17">
        <v>0.16</v>
      </c>
      <c r="CM316" s="17">
        <v>1.59</v>
      </c>
      <c r="CN316" s="17">
        <v>1.82</v>
      </c>
      <c r="CO316" s="17">
        <v>802</v>
      </c>
      <c r="CP316" s="17">
        <v>235</v>
      </c>
      <c r="CQ316" s="17">
        <v>348</v>
      </c>
      <c r="CR316" s="17">
        <v>120</v>
      </c>
      <c r="CS316" s="17">
        <v>391</v>
      </c>
      <c r="CT316" s="17">
        <v>142</v>
      </c>
      <c r="CU316" s="17">
        <v>277</v>
      </c>
      <c r="CV316" s="17">
        <v>104</v>
      </c>
      <c r="CW316" s="17">
        <v>1.06</v>
      </c>
      <c r="CX316" s="17">
        <v>0</v>
      </c>
      <c r="CY316" s="17">
        <v>7.6</v>
      </c>
      <c r="CZ316" s="15" t="str">
        <f t="shared" si="9"/>
        <v>Nathaniel Clyne</v>
      </c>
      <c r="DA316" s="15" t="e">
        <f>VLOOKUP(CZ316,[1]FINAL!$A$1:$AP$1000,MATCH("Element No.",[1]FINAL!$A$1:$AP$1,0),0)</f>
        <v>#N/A</v>
      </c>
      <c r="DB316" s="15"/>
      <c r="DC316" s="15"/>
      <c r="DD316" s="15"/>
      <c r="DE316" s="15"/>
      <c r="DF316" s="15"/>
    </row>
    <row r="317" spans="1:110" ht="66" thickBot="1">
      <c r="A317" s="18" t="b">
        <v>1</v>
      </c>
      <c r="B317" s="18" t="b">
        <v>0</v>
      </c>
      <c r="C317" s="17">
        <v>0</v>
      </c>
      <c r="D317" s="17">
        <v>0</v>
      </c>
      <c r="E317" s="17">
        <v>156074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2</v>
      </c>
      <c r="L317" s="15">
        <v>0</v>
      </c>
      <c r="M317" s="15">
        <v>0</v>
      </c>
      <c r="N317" s="17">
        <v>0</v>
      </c>
      <c r="O317" s="15" t="s">
        <v>521</v>
      </c>
      <c r="P317" s="15">
        <v>0</v>
      </c>
      <c r="Q317" s="17" t="e">
        <f t="shared" si="8"/>
        <v>#N/A</v>
      </c>
      <c r="R317" s="18" t="b">
        <v>0</v>
      </c>
      <c r="S317" s="15" t="s">
        <v>3303</v>
      </c>
      <c r="T317" s="15" t="s">
        <v>3304</v>
      </c>
      <c r="U317" s="17">
        <v>40</v>
      </c>
      <c r="V317" s="15" t="s">
        <v>522</v>
      </c>
      <c r="W317" s="15">
        <v>0</v>
      </c>
      <c r="X317" s="18" t="b">
        <v>0</v>
      </c>
      <c r="Y317" s="15" t="s">
        <v>413</v>
      </c>
      <c r="Z317" s="15">
        <v>0</v>
      </c>
      <c r="AA317" s="18" t="b">
        <v>0</v>
      </c>
      <c r="AB317" s="15"/>
      <c r="AC317" s="15" t="s">
        <v>3257</v>
      </c>
      <c r="AD317" s="17">
        <v>8</v>
      </c>
      <c r="AE317" s="17">
        <v>31</v>
      </c>
      <c r="AF317" s="17">
        <v>0</v>
      </c>
      <c r="AG317" s="17">
        <v>0</v>
      </c>
      <c r="AH317" s="17">
        <v>0</v>
      </c>
      <c r="AI317" s="17">
        <v>3952</v>
      </c>
      <c r="AJ317" s="17">
        <v>0</v>
      </c>
      <c r="AK317" s="15">
        <v>0</v>
      </c>
      <c r="AL317" s="15">
        <v>0</v>
      </c>
      <c r="AM317" s="15" t="s">
        <v>413</v>
      </c>
      <c r="AN317" s="15"/>
      <c r="AO317" s="17">
        <v>241</v>
      </c>
      <c r="AP317" s="68">
        <v>45170</v>
      </c>
      <c r="AQ317" s="68">
        <v>34962</v>
      </c>
      <c r="AR317" s="18" t="b">
        <v>0</v>
      </c>
      <c r="AS317" s="15" t="s">
        <v>2577</v>
      </c>
      <c r="AT317" s="17">
        <v>0</v>
      </c>
      <c r="AU317" s="17">
        <v>0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5">
        <v>0</v>
      </c>
      <c r="BH317" s="15">
        <v>0</v>
      </c>
      <c r="BI317" s="15">
        <v>0</v>
      </c>
      <c r="BJ317" s="15">
        <v>0</v>
      </c>
      <c r="BK317" s="17">
        <v>0</v>
      </c>
      <c r="BL317" s="17">
        <v>0</v>
      </c>
      <c r="BM317" s="17">
        <v>0</v>
      </c>
      <c r="BN317" s="17">
        <v>0</v>
      </c>
      <c r="BO317" s="17">
        <v>0</v>
      </c>
      <c r="BP317" s="15">
        <v>0</v>
      </c>
      <c r="BQ317" s="15">
        <v>0</v>
      </c>
      <c r="BR317" s="15">
        <v>0</v>
      </c>
      <c r="BS317" s="15">
        <v>0</v>
      </c>
      <c r="BT317" s="15"/>
      <c r="BU317" s="15"/>
      <c r="BV317" s="15"/>
      <c r="BW317" s="15"/>
      <c r="BX317" s="15"/>
      <c r="BY317" s="15"/>
      <c r="BZ317" s="15"/>
      <c r="CA317" s="17">
        <v>584</v>
      </c>
      <c r="CB317" s="17">
        <v>213</v>
      </c>
      <c r="CC317" s="17">
        <v>574</v>
      </c>
      <c r="CD317" s="17">
        <v>212</v>
      </c>
      <c r="CE317" s="17">
        <v>543</v>
      </c>
      <c r="CF317" s="17">
        <v>208</v>
      </c>
      <c r="CG317" s="17">
        <v>587</v>
      </c>
      <c r="CH317" s="17">
        <v>213</v>
      </c>
      <c r="CI317" s="17">
        <v>0</v>
      </c>
      <c r="CJ317" s="17">
        <v>0</v>
      </c>
      <c r="CK317" s="17">
        <v>0</v>
      </c>
      <c r="CL317" s="17">
        <v>0</v>
      </c>
      <c r="CM317" s="17">
        <v>0</v>
      </c>
      <c r="CN317" s="17">
        <v>0</v>
      </c>
      <c r="CO317" s="17">
        <v>681</v>
      </c>
      <c r="CP317" s="17">
        <v>163</v>
      </c>
      <c r="CQ317" s="17">
        <v>470</v>
      </c>
      <c r="CR317" s="17">
        <v>176</v>
      </c>
      <c r="CS317" s="17">
        <v>595</v>
      </c>
      <c r="CT317" s="17">
        <v>213</v>
      </c>
      <c r="CU317" s="17">
        <v>713</v>
      </c>
      <c r="CV317" s="17">
        <v>249</v>
      </c>
      <c r="CW317" s="17">
        <v>0</v>
      </c>
      <c r="CX317" s="17">
        <v>0</v>
      </c>
      <c r="CY317" s="17">
        <v>0</v>
      </c>
      <c r="CZ317" s="15" t="str">
        <f t="shared" si="9"/>
        <v>Rob Holding</v>
      </c>
      <c r="DA317" s="15" t="e">
        <f>VLOOKUP(CZ317,[1]FINAL!$A$1:$AP$1000,MATCH("Element No.",[1]FINAL!$A$1:$AP$1,0),0)</f>
        <v>#N/A</v>
      </c>
      <c r="DB317" s="15"/>
      <c r="DC317" s="15"/>
      <c r="DD317" s="15"/>
      <c r="DE317" s="15"/>
      <c r="DF317" s="15"/>
    </row>
    <row r="318" spans="1:110" ht="40.5" thickBot="1">
      <c r="A318" s="18" t="b">
        <v>1</v>
      </c>
      <c r="B318" s="18" t="b">
        <v>0</v>
      </c>
      <c r="C318" s="17">
        <v>100</v>
      </c>
      <c r="D318" s="17">
        <v>100</v>
      </c>
      <c r="E318" s="17">
        <v>590012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2</v>
      </c>
      <c r="L318" s="15">
        <v>-1</v>
      </c>
      <c r="M318" s="15">
        <v>-1</v>
      </c>
      <c r="N318" s="17">
        <v>0</v>
      </c>
      <c r="O318" s="15" t="s">
        <v>1509</v>
      </c>
      <c r="P318" s="15">
        <v>0</v>
      </c>
      <c r="Q318" s="17" t="e">
        <f t="shared" si="8"/>
        <v>#N/A</v>
      </c>
      <c r="R318" s="18" t="b">
        <v>0</v>
      </c>
      <c r="S318" s="15"/>
      <c r="T318" s="15" t="s">
        <v>4776</v>
      </c>
      <c r="U318" s="17">
        <v>40</v>
      </c>
      <c r="V318" s="15" t="s">
        <v>1848</v>
      </c>
      <c r="W318" s="15">
        <v>0</v>
      </c>
      <c r="X318" s="18" t="b">
        <v>0</v>
      </c>
      <c r="Y318" s="15" t="s">
        <v>1849</v>
      </c>
      <c r="Z318" s="15">
        <v>0</v>
      </c>
      <c r="AA318" s="18" t="b">
        <v>0</v>
      </c>
      <c r="AB318" s="15"/>
      <c r="AC318" s="15" t="s">
        <v>519</v>
      </c>
      <c r="AD318" s="17">
        <v>8</v>
      </c>
      <c r="AE318" s="17">
        <v>31</v>
      </c>
      <c r="AF318" s="17">
        <v>0</v>
      </c>
      <c r="AG318" s="17">
        <v>1297</v>
      </c>
      <c r="AH318" s="17">
        <v>0</v>
      </c>
      <c r="AI318" s="17">
        <v>2680</v>
      </c>
      <c r="AJ318" s="17">
        <v>0</v>
      </c>
      <c r="AK318" s="15">
        <v>0</v>
      </c>
      <c r="AL318" s="15">
        <v>0</v>
      </c>
      <c r="AM318" s="15" t="s">
        <v>1849</v>
      </c>
      <c r="AN318" s="15"/>
      <c r="AO318" s="17">
        <v>241</v>
      </c>
      <c r="AP318" s="68">
        <v>45503</v>
      </c>
      <c r="AQ318" s="68">
        <v>38913</v>
      </c>
      <c r="AR318" s="18" t="b">
        <v>0</v>
      </c>
      <c r="AS318" s="15" t="s">
        <v>2578</v>
      </c>
      <c r="AT318" s="17">
        <v>0</v>
      </c>
      <c r="AU318" s="17">
        <v>0</v>
      </c>
      <c r="AV318" s="17">
        <v>0</v>
      </c>
      <c r="AW318" s="17">
        <v>0</v>
      </c>
      <c r="AX318" s="17">
        <v>0</v>
      </c>
      <c r="AY318" s="17">
        <v>0</v>
      </c>
      <c r="AZ318" s="17">
        <v>0</v>
      </c>
      <c r="BA318" s="17">
        <v>0</v>
      </c>
      <c r="BB318" s="17">
        <v>0</v>
      </c>
      <c r="BC318" s="17">
        <v>0</v>
      </c>
      <c r="BD318" s="17">
        <v>0</v>
      </c>
      <c r="BE318" s="17">
        <v>0</v>
      </c>
      <c r="BF318" s="17">
        <v>0</v>
      </c>
      <c r="BG318" s="15">
        <v>0</v>
      </c>
      <c r="BH318" s="15">
        <v>0</v>
      </c>
      <c r="BI318" s="15">
        <v>0</v>
      </c>
      <c r="BJ318" s="15">
        <v>0</v>
      </c>
      <c r="BK318" s="17">
        <v>0</v>
      </c>
      <c r="BL318" s="17">
        <v>0</v>
      </c>
      <c r="BM318" s="17">
        <v>0</v>
      </c>
      <c r="BN318" s="17">
        <v>0</v>
      </c>
      <c r="BO318" s="17">
        <v>0</v>
      </c>
      <c r="BP318" s="15">
        <v>0</v>
      </c>
      <c r="BQ318" s="15">
        <v>0</v>
      </c>
      <c r="BR318" s="15">
        <v>0</v>
      </c>
      <c r="BS318" s="15">
        <v>0</v>
      </c>
      <c r="BT318" s="15"/>
      <c r="BU318" s="15"/>
      <c r="BV318" s="15"/>
      <c r="BW318" s="15"/>
      <c r="BX318" s="15"/>
      <c r="BY318" s="15"/>
      <c r="BZ318" s="15"/>
      <c r="CA318" s="17">
        <v>631</v>
      </c>
      <c r="CB318" s="17">
        <v>240</v>
      </c>
      <c r="CC318" s="17">
        <v>623</v>
      </c>
      <c r="CD318" s="17">
        <v>239</v>
      </c>
      <c r="CE318" s="17">
        <v>593</v>
      </c>
      <c r="CF318" s="17">
        <v>236</v>
      </c>
      <c r="CG318" s="17">
        <v>634</v>
      </c>
      <c r="CH318" s="17">
        <v>240</v>
      </c>
      <c r="CI318" s="17">
        <v>0</v>
      </c>
      <c r="CJ318" s="17">
        <v>0</v>
      </c>
      <c r="CK318" s="17">
        <v>0</v>
      </c>
      <c r="CL318" s="17">
        <v>0</v>
      </c>
      <c r="CM318" s="17">
        <v>0</v>
      </c>
      <c r="CN318" s="17">
        <v>0</v>
      </c>
      <c r="CO318" s="17">
        <v>740</v>
      </c>
      <c r="CP318" s="17">
        <v>199</v>
      </c>
      <c r="CQ318" s="17">
        <v>523</v>
      </c>
      <c r="CR318" s="17">
        <v>206</v>
      </c>
      <c r="CS318" s="17">
        <v>641</v>
      </c>
      <c r="CT318" s="17">
        <v>239</v>
      </c>
      <c r="CU318" s="17">
        <v>683</v>
      </c>
      <c r="CV318" s="17">
        <v>242</v>
      </c>
      <c r="CW318" s="17">
        <v>0</v>
      </c>
      <c r="CX318" s="17">
        <v>0</v>
      </c>
      <c r="CY318" s="17">
        <v>0</v>
      </c>
      <c r="CZ318" s="15" t="str">
        <f t="shared" si="9"/>
        <v>Caleb Kporha</v>
      </c>
      <c r="DA318" s="15" t="e">
        <f>VLOOKUP(CZ318,[1]FINAL!$A$1:$AP$1000,MATCH("Element No.",[1]FINAL!$A$1:$AP$1,0),0)</f>
        <v>#N/A</v>
      </c>
      <c r="DB318" s="15"/>
      <c r="DC318" s="15"/>
      <c r="DD318" s="15"/>
      <c r="DE318" s="15"/>
      <c r="DF318" s="15"/>
    </row>
    <row r="319" spans="1:110" ht="40.5" thickBot="1">
      <c r="A319" s="18" t="b">
        <v>1</v>
      </c>
      <c r="B319" s="18" t="b">
        <v>0</v>
      </c>
      <c r="C319" s="17">
        <v>100</v>
      </c>
      <c r="D319" s="17">
        <v>100</v>
      </c>
      <c r="E319" s="17">
        <v>232185</v>
      </c>
      <c r="F319" s="17">
        <v>0</v>
      </c>
      <c r="G319" s="17">
        <v>0</v>
      </c>
      <c r="H319" s="17">
        <v>-1</v>
      </c>
      <c r="I319" s="17">
        <v>1</v>
      </c>
      <c r="J319" s="17">
        <v>2</v>
      </c>
      <c r="K319" s="17">
        <v>3</v>
      </c>
      <c r="L319" s="15">
        <v>3.2</v>
      </c>
      <c r="M319" s="15">
        <v>2.4</v>
      </c>
      <c r="N319" s="17">
        <v>1</v>
      </c>
      <c r="O319" s="15" t="s">
        <v>1631</v>
      </c>
      <c r="P319" s="15">
        <v>3.4</v>
      </c>
      <c r="Q319" s="17">
        <f t="shared" si="8"/>
        <v>208</v>
      </c>
      <c r="R319" s="18" t="b">
        <v>0</v>
      </c>
      <c r="S319" s="15"/>
      <c r="T319" s="15" t="s">
        <v>4169</v>
      </c>
      <c r="U319" s="17">
        <v>64</v>
      </c>
      <c r="V319" s="15" t="s">
        <v>1632</v>
      </c>
      <c r="W319" s="15">
        <v>4.2</v>
      </c>
      <c r="X319" s="18" t="b">
        <v>0</v>
      </c>
      <c r="Y319" s="15" t="s">
        <v>409</v>
      </c>
      <c r="Z319" s="15">
        <v>5.6</v>
      </c>
      <c r="AA319" s="18" t="b">
        <v>0</v>
      </c>
      <c r="AB319" s="15"/>
      <c r="AC319" s="15" t="s">
        <v>519</v>
      </c>
      <c r="AD319" s="17">
        <v>8</v>
      </c>
      <c r="AE319" s="17">
        <v>31</v>
      </c>
      <c r="AF319" s="17">
        <v>117</v>
      </c>
      <c r="AG319" s="17">
        <v>3266182</v>
      </c>
      <c r="AH319" s="17">
        <v>0</v>
      </c>
      <c r="AI319" s="17">
        <v>3172191</v>
      </c>
      <c r="AJ319" s="17">
        <v>0</v>
      </c>
      <c r="AK319" s="15">
        <v>0.5</v>
      </c>
      <c r="AL319" s="15">
        <v>18.3</v>
      </c>
      <c r="AM319" s="15" t="s">
        <v>409</v>
      </c>
      <c r="AN319" s="15" t="s">
        <v>3422</v>
      </c>
      <c r="AO319" s="17">
        <v>189</v>
      </c>
      <c r="AP319" s="68">
        <v>45505</v>
      </c>
      <c r="AQ319" s="68">
        <v>35851</v>
      </c>
      <c r="AR319" s="18" t="b">
        <v>0</v>
      </c>
      <c r="AS319" s="15" t="s">
        <v>2580</v>
      </c>
      <c r="AT319" s="17">
        <v>2173</v>
      </c>
      <c r="AU319" s="17">
        <v>9</v>
      </c>
      <c r="AV319" s="17">
        <v>2</v>
      </c>
      <c r="AW319" s="17">
        <v>9</v>
      </c>
      <c r="AX319" s="17">
        <v>29</v>
      </c>
      <c r="AY319" s="17">
        <v>0</v>
      </c>
      <c r="AZ319" s="17">
        <v>0</v>
      </c>
      <c r="BA319" s="17">
        <v>0</v>
      </c>
      <c r="BB319" s="17">
        <v>2</v>
      </c>
      <c r="BC319" s="17">
        <v>0</v>
      </c>
      <c r="BD319" s="17">
        <v>0</v>
      </c>
      <c r="BE319" s="17">
        <v>9</v>
      </c>
      <c r="BF319" s="17">
        <v>359</v>
      </c>
      <c r="BG319" s="15">
        <v>479.8</v>
      </c>
      <c r="BH319" s="15">
        <v>269.39999999999998</v>
      </c>
      <c r="BI319" s="15">
        <v>601</v>
      </c>
      <c r="BJ319" s="15">
        <v>135.1</v>
      </c>
      <c r="BK319" s="17">
        <v>40</v>
      </c>
      <c r="BL319" s="17">
        <v>79</v>
      </c>
      <c r="BM319" s="17">
        <v>18</v>
      </c>
      <c r="BN319" s="17">
        <v>137</v>
      </c>
      <c r="BO319" s="17">
        <v>24</v>
      </c>
      <c r="BP319" s="15">
        <v>10.93</v>
      </c>
      <c r="BQ319" s="15">
        <v>1.17</v>
      </c>
      <c r="BR319" s="15">
        <v>12.09</v>
      </c>
      <c r="BS319" s="15">
        <v>31.25</v>
      </c>
      <c r="BT319" s="15"/>
      <c r="BU319" s="15"/>
      <c r="BV319" s="15"/>
      <c r="BW319" s="15"/>
      <c r="BX319" s="17">
        <v>3</v>
      </c>
      <c r="BY319" s="15"/>
      <c r="BZ319" s="15"/>
      <c r="CA319" s="17">
        <v>140</v>
      </c>
      <c r="CB319" s="17">
        <v>49</v>
      </c>
      <c r="CC319" s="17">
        <v>160</v>
      </c>
      <c r="CD319" s="17">
        <v>105</v>
      </c>
      <c r="CE319" s="17">
        <v>36</v>
      </c>
      <c r="CF319" s="17">
        <v>20</v>
      </c>
      <c r="CG319" s="17">
        <v>81</v>
      </c>
      <c r="CH319" s="17">
        <v>49</v>
      </c>
      <c r="CI319" s="17">
        <v>0.45</v>
      </c>
      <c r="CJ319" s="17">
        <v>0</v>
      </c>
      <c r="CK319" s="17">
        <v>0.05</v>
      </c>
      <c r="CL319" s="17">
        <v>0.5</v>
      </c>
      <c r="CM319" s="17">
        <v>1.29</v>
      </c>
      <c r="CN319" s="17">
        <v>1.2</v>
      </c>
      <c r="CO319" s="17">
        <v>58</v>
      </c>
      <c r="CP319" s="17">
        <v>36</v>
      </c>
      <c r="CQ319" s="17">
        <v>98</v>
      </c>
      <c r="CR319" s="17">
        <v>44</v>
      </c>
      <c r="CS319" s="17">
        <v>48</v>
      </c>
      <c r="CT319" s="17">
        <v>22</v>
      </c>
      <c r="CU319" s="17">
        <v>71</v>
      </c>
      <c r="CV319" s="17">
        <v>26</v>
      </c>
      <c r="CW319" s="17">
        <v>0.99</v>
      </c>
      <c r="CX319" s="17">
        <v>0.37</v>
      </c>
      <c r="CY319" s="17">
        <v>5.67</v>
      </c>
      <c r="CZ319" s="15" t="str">
        <f t="shared" si="9"/>
        <v>Ismaïla Sarr</v>
      </c>
      <c r="DA319" s="15">
        <f>VLOOKUP(CZ319,[1]FINAL!$A$1:$AP$1000,MATCH("Element No.",[1]FINAL!$A$1:$AP$1,0),0)</f>
        <v>208</v>
      </c>
      <c r="DB319" s="15"/>
      <c r="DC319" s="15"/>
      <c r="DD319" s="15"/>
      <c r="DE319" s="15"/>
      <c r="DF319" s="15"/>
    </row>
    <row r="320" spans="1:110" ht="78.75" thickBot="1">
      <c r="A320" s="18" t="b">
        <v>1</v>
      </c>
      <c r="B320" s="18" t="b">
        <v>0</v>
      </c>
      <c r="C320" s="17">
        <v>0</v>
      </c>
      <c r="D320" s="17">
        <v>0</v>
      </c>
      <c r="E320" s="17">
        <v>438464</v>
      </c>
      <c r="F320" s="17">
        <v>0</v>
      </c>
      <c r="G320" s="17">
        <v>0</v>
      </c>
      <c r="H320" s="17">
        <v>-1</v>
      </c>
      <c r="I320" s="17">
        <v>1</v>
      </c>
      <c r="J320" s="17">
        <v>0</v>
      </c>
      <c r="K320" s="17">
        <v>3</v>
      </c>
      <c r="L320" s="15">
        <v>0</v>
      </c>
      <c r="M320" s="15">
        <v>0</v>
      </c>
      <c r="N320" s="17">
        <v>0</v>
      </c>
      <c r="O320" s="15" t="s">
        <v>756</v>
      </c>
      <c r="P320" s="15">
        <v>0</v>
      </c>
      <c r="Q320" s="17">
        <f t="shared" si="8"/>
        <v>218</v>
      </c>
      <c r="R320" s="18" t="b">
        <v>0</v>
      </c>
      <c r="S320" s="15" t="s">
        <v>4899</v>
      </c>
      <c r="T320" s="15" t="s">
        <v>4900</v>
      </c>
      <c r="U320" s="17">
        <v>49</v>
      </c>
      <c r="V320" s="15" t="s">
        <v>757</v>
      </c>
      <c r="W320" s="15">
        <v>0</v>
      </c>
      <c r="X320" s="18" t="b">
        <v>0</v>
      </c>
      <c r="Y320" s="15" t="s">
        <v>758</v>
      </c>
      <c r="Z320" s="15">
        <v>0</v>
      </c>
      <c r="AA320" s="18" t="b">
        <v>0</v>
      </c>
      <c r="AB320" s="15"/>
      <c r="AC320" s="15" t="s">
        <v>543</v>
      </c>
      <c r="AD320" s="17">
        <v>8</v>
      </c>
      <c r="AE320" s="17">
        <v>31</v>
      </c>
      <c r="AF320" s="17">
        <v>0</v>
      </c>
      <c r="AG320" s="17">
        <v>613</v>
      </c>
      <c r="AH320" s="17">
        <v>0</v>
      </c>
      <c r="AI320" s="17">
        <v>787</v>
      </c>
      <c r="AJ320" s="17">
        <v>0</v>
      </c>
      <c r="AK320" s="15">
        <v>0</v>
      </c>
      <c r="AL320" s="15">
        <v>0</v>
      </c>
      <c r="AM320" s="15" t="s">
        <v>758</v>
      </c>
      <c r="AN320" s="15"/>
      <c r="AO320" s="17">
        <v>132</v>
      </c>
      <c r="AP320" s="68">
        <v>44753</v>
      </c>
      <c r="AQ320" s="68">
        <v>36533</v>
      </c>
      <c r="AR320" s="18" t="b">
        <v>0</v>
      </c>
      <c r="AS320" s="15" t="s">
        <v>2581</v>
      </c>
      <c r="AT320" s="17">
        <v>0</v>
      </c>
      <c r="AU320" s="17">
        <v>0</v>
      </c>
      <c r="AV320" s="17">
        <v>0</v>
      </c>
      <c r="AW320" s="17">
        <v>0</v>
      </c>
      <c r="AX320" s="17">
        <v>0</v>
      </c>
      <c r="AY320" s="17">
        <v>0</v>
      </c>
      <c r="AZ320" s="17">
        <v>0</v>
      </c>
      <c r="BA320" s="17">
        <v>0</v>
      </c>
      <c r="BB320" s="17">
        <v>0</v>
      </c>
      <c r="BC320" s="17">
        <v>0</v>
      </c>
      <c r="BD320" s="17">
        <v>0</v>
      </c>
      <c r="BE320" s="17">
        <v>0</v>
      </c>
      <c r="BF320" s="17">
        <v>0</v>
      </c>
      <c r="BG320" s="15">
        <v>0</v>
      </c>
      <c r="BH320" s="15">
        <v>0</v>
      </c>
      <c r="BI320" s="15">
        <v>0</v>
      </c>
      <c r="BJ320" s="15">
        <v>0</v>
      </c>
      <c r="BK320" s="17">
        <v>0</v>
      </c>
      <c r="BL320" s="17">
        <v>0</v>
      </c>
      <c r="BM320" s="17">
        <v>0</v>
      </c>
      <c r="BN320" s="17">
        <v>0</v>
      </c>
      <c r="BO320" s="17">
        <v>0</v>
      </c>
      <c r="BP320" s="15">
        <v>0</v>
      </c>
      <c r="BQ320" s="15">
        <v>0</v>
      </c>
      <c r="BR320" s="15">
        <v>0</v>
      </c>
      <c r="BS320" s="15">
        <v>0</v>
      </c>
      <c r="BT320" s="15"/>
      <c r="BU320" s="15"/>
      <c r="BV320" s="15"/>
      <c r="BW320" s="15"/>
      <c r="BX320" s="15"/>
      <c r="BY320" s="15"/>
      <c r="BZ320" s="15"/>
      <c r="CA320" s="17">
        <v>797</v>
      </c>
      <c r="CB320" s="17">
        <v>348</v>
      </c>
      <c r="CC320" s="17">
        <v>793</v>
      </c>
      <c r="CD320" s="17">
        <v>348</v>
      </c>
      <c r="CE320" s="17">
        <v>790</v>
      </c>
      <c r="CF320" s="17">
        <v>347</v>
      </c>
      <c r="CG320" s="17">
        <v>797</v>
      </c>
      <c r="CH320" s="17">
        <v>348</v>
      </c>
      <c r="CI320" s="17">
        <v>0</v>
      </c>
      <c r="CJ320" s="17">
        <v>0</v>
      </c>
      <c r="CK320" s="17">
        <v>0</v>
      </c>
      <c r="CL320" s="17">
        <v>0</v>
      </c>
      <c r="CM320" s="17">
        <v>0</v>
      </c>
      <c r="CN320" s="17">
        <v>0</v>
      </c>
      <c r="CO320" s="17">
        <v>320</v>
      </c>
      <c r="CP320" s="17">
        <v>198</v>
      </c>
      <c r="CQ320" s="17">
        <v>750</v>
      </c>
      <c r="CR320" s="17">
        <v>317</v>
      </c>
      <c r="CS320" s="17">
        <v>797</v>
      </c>
      <c r="CT320" s="17">
        <v>348</v>
      </c>
      <c r="CU320" s="17">
        <v>803</v>
      </c>
      <c r="CV320" s="17">
        <v>352</v>
      </c>
      <c r="CW320" s="17">
        <v>0</v>
      </c>
      <c r="CX320" s="17">
        <v>0</v>
      </c>
      <c r="CY320" s="17">
        <v>0</v>
      </c>
      <c r="CZ320" s="15" t="str">
        <f t="shared" si="9"/>
        <v>Cheick Doucouré</v>
      </c>
      <c r="DA320" s="15">
        <f>VLOOKUP(CZ320,[1]FINAL!$A$1:$AP$1000,MATCH("Element No.",[1]FINAL!$A$1:$AP$1,0),0)</f>
        <v>218</v>
      </c>
      <c r="DB320" s="15"/>
      <c r="DC320" s="15"/>
      <c r="DD320" s="15"/>
      <c r="DE320" s="15"/>
      <c r="DF320" s="15"/>
    </row>
    <row r="321" spans="1:110" ht="78.75" thickBot="1">
      <c r="A321" s="18" t="b">
        <v>1</v>
      </c>
      <c r="B321" s="18" t="b">
        <v>0</v>
      </c>
      <c r="C321" s="17">
        <v>0</v>
      </c>
      <c r="D321" s="17">
        <v>0</v>
      </c>
      <c r="E321" s="17">
        <v>606921</v>
      </c>
      <c r="F321" s="17">
        <v>0</v>
      </c>
      <c r="G321" s="17">
        <v>0</v>
      </c>
      <c r="H321" s="17">
        <v>-3</v>
      </c>
      <c r="I321" s="17">
        <v>3</v>
      </c>
      <c r="J321" s="17">
        <v>0</v>
      </c>
      <c r="K321" s="17">
        <v>3</v>
      </c>
      <c r="L321" s="15">
        <v>0</v>
      </c>
      <c r="M321" s="15">
        <v>0</v>
      </c>
      <c r="N321" s="17">
        <v>0</v>
      </c>
      <c r="O321" s="15" t="s">
        <v>1439</v>
      </c>
      <c r="P321" s="15">
        <v>0</v>
      </c>
      <c r="Q321" s="17">
        <f t="shared" si="8"/>
        <v>216</v>
      </c>
      <c r="R321" s="18" t="b">
        <v>0</v>
      </c>
      <c r="S321" s="15" t="s">
        <v>4421</v>
      </c>
      <c r="T321" s="15" t="s">
        <v>4422</v>
      </c>
      <c r="U321" s="17">
        <v>47</v>
      </c>
      <c r="V321" s="15" t="s">
        <v>1985</v>
      </c>
      <c r="W321" s="15">
        <v>1</v>
      </c>
      <c r="X321" s="18" t="b">
        <v>0</v>
      </c>
      <c r="Y321" s="15" t="s">
        <v>1986</v>
      </c>
      <c r="Z321" s="15">
        <v>0.1</v>
      </c>
      <c r="AA321" s="18" t="b">
        <v>0</v>
      </c>
      <c r="AB321" s="15"/>
      <c r="AC321" s="15" t="s">
        <v>3257</v>
      </c>
      <c r="AD321" s="17">
        <v>8</v>
      </c>
      <c r="AE321" s="17">
        <v>31</v>
      </c>
      <c r="AF321" s="17">
        <v>4</v>
      </c>
      <c r="AG321" s="17">
        <v>11622</v>
      </c>
      <c r="AH321" s="17">
        <v>0</v>
      </c>
      <c r="AI321" s="17">
        <v>29087</v>
      </c>
      <c r="AJ321" s="17">
        <v>0</v>
      </c>
      <c r="AK321" s="15">
        <v>0</v>
      </c>
      <c r="AL321" s="15">
        <v>0.9</v>
      </c>
      <c r="AM321" s="15" t="s">
        <v>1986</v>
      </c>
      <c r="AN321" s="15"/>
      <c r="AO321" s="17">
        <v>241</v>
      </c>
      <c r="AP321" s="68">
        <v>45675</v>
      </c>
      <c r="AQ321" s="68">
        <v>38485</v>
      </c>
      <c r="AR321" s="18" t="b">
        <v>0</v>
      </c>
      <c r="AS321" s="15" t="s">
        <v>2582</v>
      </c>
      <c r="AT321" s="17">
        <v>40</v>
      </c>
      <c r="AU321" s="17">
        <v>0</v>
      </c>
      <c r="AV321" s="17">
        <v>0</v>
      </c>
      <c r="AW321" s="17">
        <v>0</v>
      </c>
      <c r="AX321" s="17">
        <v>0</v>
      </c>
      <c r="AY321" s="17">
        <v>0</v>
      </c>
      <c r="AZ321" s="17">
        <v>0</v>
      </c>
      <c r="BA321" s="17">
        <v>0</v>
      </c>
      <c r="BB321" s="17">
        <v>0</v>
      </c>
      <c r="BC321" s="17">
        <v>0</v>
      </c>
      <c r="BD321" s="17">
        <v>0</v>
      </c>
      <c r="BE321" s="17">
        <v>0</v>
      </c>
      <c r="BF321" s="17">
        <v>12</v>
      </c>
      <c r="BG321" s="15">
        <v>6.8</v>
      </c>
      <c r="BH321" s="15">
        <v>2.7</v>
      </c>
      <c r="BI321" s="15">
        <v>6</v>
      </c>
      <c r="BJ321" s="15">
        <v>1.5</v>
      </c>
      <c r="BK321" s="17">
        <v>0</v>
      </c>
      <c r="BL321" s="17">
        <v>2</v>
      </c>
      <c r="BM321" s="17">
        <v>3</v>
      </c>
      <c r="BN321" s="17">
        <v>5</v>
      </c>
      <c r="BO321" s="17">
        <v>0</v>
      </c>
      <c r="BP321" s="15">
        <v>0</v>
      </c>
      <c r="BQ321" s="15">
        <v>0.04</v>
      </c>
      <c r="BR321" s="15">
        <v>0.04</v>
      </c>
      <c r="BS321" s="15">
        <v>1.74</v>
      </c>
      <c r="BT321" s="15"/>
      <c r="BU321" s="15"/>
      <c r="BV321" s="15"/>
      <c r="BW321" s="15"/>
      <c r="BX321" s="15"/>
      <c r="BY321" s="15"/>
      <c r="BZ321" s="15"/>
      <c r="CA321" s="17">
        <v>489</v>
      </c>
      <c r="CB321" s="17">
        <v>219</v>
      </c>
      <c r="CC321" s="17">
        <v>473</v>
      </c>
      <c r="CD321" s="17">
        <v>226</v>
      </c>
      <c r="CE321" s="17">
        <v>440</v>
      </c>
      <c r="CF321" s="17">
        <v>212</v>
      </c>
      <c r="CG321" s="17">
        <v>497</v>
      </c>
      <c r="CH321" s="17">
        <v>226</v>
      </c>
      <c r="CI321" s="17">
        <v>0</v>
      </c>
      <c r="CJ321" s="17">
        <v>0</v>
      </c>
      <c r="CK321" s="17">
        <v>0.09</v>
      </c>
      <c r="CL321" s="17">
        <v>0.09</v>
      </c>
      <c r="CM321" s="17">
        <v>3.92</v>
      </c>
      <c r="CN321" s="17">
        <v>0</v>
      </c>
      <c r="CO321" s="17">
        <v>395</v>
      </c>
      <c r="CP321" s="17">
        <v>246</v>
      </c>
      <c r="CQ321" s="17">
        <v>726</v>
      </c>
      <c r="CR321" s="17">
        <v>301</v>
      </c>
      <c r="CS321" s="17">
        <v>504</v>
      </c>
      <c r="CT321" s="17">
        <v>229</v>
      </c>
      <c r="CU321" s="17">
        <v>464</v>
      </c>
      <c r="CV321" s="17">
        <v>159</v>
      </c>
      <c r="CW321" s="17">
        <v>0</v>
      </c>
      <c r="CX321" s="17">
        <v>0</v>
      </c>
      <c r="CY321" s="17">
        <v>11.25</v>
      </c>
      <c r="CZ321" s="15" t="str">
        <f t="shared" si="9"/>
        <v>Romain Esse</v>
      </c>
      <c r="DA321" s="15">
        <f>VLOOKUP(CZ321,[1]FINAL!$A$1:$AP$1000,MATCH("Element No.",[1]FINAL!$A$1:$AP$1,0),0)</f>
        <v>216</v>
      </c>
      <c r="DB321" s="15"/>
      <c r="DC321" s="15"/>
      <c r="DD321" s="15"/>
      <c r="DE321" s="15"/>
      <c r="DF321" s="15"/>
    </row>
    <row r="322" spans="1:110" ht="40.5" thickBot="1">
      <c r="A322" s="18" t="b">
        <v>1</v>
      </c>
      <c r="B322" s="18" t="b">
        <v>0</v>
      </c>
      <c r="C322" s="17">
        <v>100</v>
      </c>
      <c r="D322" s="17">
        <v>100</v>
      </c>
      <c r="E322" s="17">
        <v>108413</v>
      </c>
      <c r="F322" s="17">
        <v>0</v>
      </c>
      <c r="G322" s="17">
        <v>0</v>
      </c>
      <c r="H322" s="17">
        <v>-3</v>
      </c>
      <c r="I322" s="17">
        <v>3</v>
      </c>
      <c r="J322" s="17">
        <v>0</v>
      </c>
      <c r="K322" s="17">
        <v>3</v>
      </c>
      <c r="L322" s="15">
        <v>-0.8</v>
      </c>
      <c r="M322" s="15">
        <v>-0.4</v>
      </c>
      <c r="N322" s="17">
        <v>2</v>
      </c>
      <c r="O322" s="15" t="s">
        <v>615</v>
      </c>
      <c r="P322" s="15">
        <v>0.6</v>
      </c>
      <c r="Q322" s="17">
        <f t="shared" si="8"/>
        <v>212</v>
      </c>
      <c r="R322" s="18" t="b">
        <v>0</v>
      </c>
      <c r="S322" s="15"/>
      <c r="T322" s="15" t="s">
        <v>4322</v>
      </c>
      <c r="U322" s="17">
        <v>47</v>
      </c>
      <c r="V322" s="15" t="s">
        <v>737</v>
      </c>
      <c r="W322" s="15">
        <v>1.5</v>
      </c>
      <c r="X322" s="18" t="b">
        <v>0</v>
      </c>
      <c r="Y322" s="15" t="s">
        <v>372</v>
      </c>
      <c r="Z322" s="15">
        <v>0.1</v>
      </c>
      <c r="AA322" s="18" t="b">
        <v>0</v>
      </c>
      <c r="AB322" s="15"/>
      <c r="AC322" s="15" t="s">
        <v>519</v>
      </c>
      <c r="AD322" s="17">
        <v>8</v>
      </c>
      <c r="AE322" s="17">
        <v>31</v>
      </c>
      <c r="AF322" s="17">
        <v>45</v>
      </c>
      <c r="AG322" s="17">
        <v>23296</v>
      </c>
      <c r="AH322" s="17">
        <v>0</v>
      </c>
      <c r="AI322" s="17">
        <v>27299</v>
      </c>
      <c r="AJ322" s="17">
        <v>0</v>
      </c>
      <c r="AK322" s="15">
        <v>0.1</v>
      </c>
      <c r="AL322" s="15">
        <v>9.6</v>
      </c>
      <c r="AM322" s="15" t="s">
        <v>372</v>
      </c>
      <c r="AN322" s="15"/>
      <c r="AO322" s="17">
        <v>241</v>
      </c>
      <c r="AP322" s="68">
        <v>44436</v>
      </c>
      <c r="AQ322" s="68">
        <v>34806</v>
      </c>
      <c r="AR322" s="18" t="b">
        <v>0</v>
      </c>
      <c r="AS322" s="15" t="s">
        <v>2583</v>
      </c>
      <c r="AT322" s="17">
        <v>1560</v>
      </c>
      <c r="AU322" s="17">
        <v>0</v>
      </c>
      <c r="AV322" s="17">
        <v>1</v>
      </c>
      <c r="AW322" s="17">
        <v>5</v>
      </c>
      <c r="AX322" s="17">
        <v>18</v>
      </c>
      <c r="AY322" s="17">
        <v>0</v>
      </c>
      <c r="AZ322" s="17">
        <v>0</v>
      </c>
      <c r="BA322" s="17">
        <v>0</v>
      </c>
      <c r="BB322" s="17">
        <v>7</v>
      </c>
      <c r="BC322" s="17">
        <v>0</v>
      </c>
      <c r="BD322" s="17">
        <v>0</v>
      </c>
      <c r="BE322" s="17">
        <v>0</v>
      </c>
      <c r="BF322" s="17">
        <v>217</v>
      </c>
      <c r="BG322" s="15">
        <v>198</v>
      </c>
      <c r="BH322" s="15">
        <v>322.89999999999998</v>
      </c>
      <c r="BI322" s="15">
        <v>90</v>
      </c>
      <c r="BJ322" s="15">
        <v>60.9</v>
      </c>
      <c r="BK322" s="17">
        <v>54</v>
      </c>
      <c r="BL322" s="17">
        <v>66</v>
      </c>
      <c r="BM322" s="17">
        <v>28</v>
      </c>
      <c r="BN322" s="17">
        <v>148</v>
      </c>
      <c r="BO322" s="17">
        <v>19</v>
      </c>
      <c r="BP322" s="15">
        <v>1.1100000000000001</v>
      </c>
      <c r="BQ322" s="15">
        <v>1.94</v>
      </c>
      <c r="BR322" s="15">
        <v>3.05</v>
      </c>
      <c r="BS322" s="15">
        <v>25.35</v>
      </c>
      <c r="BT322" s="17">
        <v>3</v>
      </c>
      <c r="BU322" s="15"/>
      <c r="BV322" s="15"/>
      <c r="BW322" s="15"/>
      <c r="BX322" s="15"/>
      <c r="BY322" s="15"/>
      <c r="BZ322" s="15"/>
      <c r="CA322" s="17">
        <v>313</v>
      </c>
      <c r="CB322" s="17">
        <v>136</v>
      </c>
      <c r="CC322" s="17">
        <v>129</v>
      </c>
      <c r="CD322" s="17">
        <v>89</v>
      </c>
      <c r="CE322" s="17">
        <v>300</v>
      </c>
      <c r="CF322" s="17">
        <v>160</v>
      </c>
      <c r="CG322" s="17">
        <v>266</v>
      </c>
      <c r="CH322" s="17">
        <v>132</v>
      </c>
      <c r="CI322" s="17">
        <v>0.06</v>
      </c>
      <c r="CJ322" s="17">
        <v>0</v>
      </c>
      <c r="CK322" s="17">
        <v>0.11</v>
      </c>
      <c r="CL322" s="17">
        <v>0.17</v>
      </c>
      <c r="CM322" s="17">
        <v>1.46</v>
      </c>
      <c r="CN322" s="17">
        <v>1.04</v>
      </c>
      <c r="CO322" s="17">
        <v>378</v>
      </c>
      <c r="CP322" s="17">
        <v>235</v>
      </c>
      <c r="CQ322" s="17">
        <v>323</v>
      </c>
      <c r="CR322" s="17">
        <v>145</v>
      </c>
      <c r="CS322" s="17">
        <v>423</v>
      </c>
      <c r="CT322" s="17">
        <v>182</v>
      </c>
      <c r="CU322" s="17">
        <v>487</v>
      </c>
      <c r="CV322" s="17">
        <v>173</v>
      </c>
      <c r="CW322" s="17">
        <v>1.1000000000000001</v>
      </c>
      <c r="CX322" s="17">
        <v>0.28999999999999998</v>
      </c>
      <c r="CY322" s="17">
        <v>8.5399999999999991</v>
      </c>
      <c r="CZ322" s="15" t="str">
        <f t="shared" si="9"/>
        <v>Will Hughes</v>
      </c>
      <c r="DA322" s="15">
        <f>VLOOKUP(CZ322,[1]FINAL!$A$1:$AP$1000,MATCH("Element No.",[1]FINAL!$A$1:$AP$1,0),0)</f>
        <v>212</v>
      </c>
      <c r="DB322" s="15"/>
      <c r="DC322" s="15"/>
      <c r="DD322" s="15"/>
      <c r="DE322" s="15"/>
      <c r="DF322" s="15"/>
    </row>
    <row r="323" spans="1:110" ht="40.5" thickBot="1">
      <c r="A323" s="18" t="b">
        <v>1</v>
      </c>
      <c r="B323" s="18" t="b">
        <v>0</v>
      </c>
      <c r="C323" s="17">
        <v>100</v>
      </c>
      <c r="D323" s="17">
        <v>100</v>
      </c>
      <c r="E323" s="17">
        <v>209400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3</v>
      </c>
      <c r="L323" s="15">
        <v>1.2</v>
      </c>
      <c r="M323" s="15">
        <v>0.6</v>
      </c>
      <c r="N323" s="17">
        <v>1</v>
      </c>
      <c r="O323" s="15" t="s">
        <v>1514</v>
      </c>
      <c r="P323" s="15">
        <v>1.6</v>
      </c>
      <c r="Q323" s="17">
        <f t="shared" ref="Q323:Q386" si="10">DA323</f>
        <v>214</v>
      </c>
      <c r="R323" s="18" t="b">
        <v>0</v>
      </c>
      <c r="S323" s="15"/>
      <c r="T323" s="15" t="s">
        <v>4216</v>
      </c>
      <c r="U323" s="17">
        <v>50</v>
      </c>
      <c r="V323" s="15" t="s">
        <v>1515</v>
      </c>
      <c r="W323" s="15">
        <v>2.4</v>
      </c>
      <c r="X323" s="18" t="b">
        <v>0</v>
      </c>
      <c r="Y323" s="15" t="s">
        <v>1516</v>
      </c>
      <c r="Z323" s="15">
        <v>0.1</v>
      </c>
      <c r="AA323" s="18" t="b">
        <v>0</v>
      </c>
      <c r="AB323" s="15"/>
      <c r="AC323" s="15" t="s">
        <v>519</v>
      </c>
      <c r="AD323" s="17">
        <v>8</v>
      </c>
      <c r="AE323" s="17">
        <v>31</v>
      </c>
      <c r="AF323" s="17">
        <v>67</v>
      </c>
      <c r="AG323" s="17">
        <v>49384</v>
      </c>
      <c r="AH323" s="17">
        <v>0</v>
      </c>
      <c r="AI323" s="17">
        <v>45805</v>
      </c>
      <c r="AJ323" s="17">
        <v>0</v>
      </c>
      <c r="AK323" s="15">
        <v>0.3</v>
      </c>
      <c r="AL323" s="15">
        <v>13.4</v>
      </c>
      <c r="AM323" s="15" t="s">
        <v>1516</v>
      </c>
      <c r="AN323" s="15"/>
      <c r="AO323" s="17">
        <v>108</v>
      </c>
      <c r="AP323" s="68">
        <v>45474</v>
      </c>
      <c r="AQ323" s="68">
        <v>35282</v>
      </c>
      <c r="AR323" s="18" t="b">
        <v>0</v>
      </c>
      <c r="AS323" s="15" t="s">
        <v>2584</v>
      </c>
      <c r="AT323" s="17">
        <v>1899</v>
      </c>
      <c r="AU323" s="17">
        <v>0</v>
      </c>
      <c r="AV323" s="17">
        <v>2</v>
      </c>
      <c r="AW323" s="17">
        <v>6</v>
      </c>
      <c r="AX323" s="17">
        <v>28</v>
      </c>
      <c r="AY323" s="17">
        <v>0</v>
      </c>
      <c r="AZ323" s="17">
        <v>0</v>
      </c>
      <c r="BA323" s="17">
        <v>0</v>
      </c>
      <c r="BB323" s="17">
        <v>3</v>
      </c>
      <c r="BC323" s="17">
        <v>0</v>
      </c>
      <c r="BD323" s="17">
        <v>0</v>
      </c>
      <c r="BE323" s="17">
        <v>0</v>
      </c>
      <c r="BF323" s="17">
        <v>331</v>
      </c>
      <c r="BG323" s="15">
        <v>239.2</v>
      </c>
      <c r="BH323" s="15">
        <v>350.1</v>
      </c>
      <c r="BI323" s="15">
        <v>155</v>
      </c>
      <c r="BJ323" s="15">
        <v>74.5</v>
      </c>
      <c r="BK323" s="17">
        <v>38</v>
      </c>
      <c r="BL323" s="17">
        <v>108</v>
      </c>
      <c r="BM323" s="17">
        <v>62</v>
      </c>
      <c r="BN323" s="17">
        <v>208</v>
      </c>
      <c r="BO323" s="17">
        <v>22</v>
      </c>
      <c r="BP323" s="15">
        <v>1.64</v>
      </c>
      <c r="BQ323" s="15">
        <v>3.24</v>
      </c>
      <c r="BR323" s="15">
        <v>4.88</v>
      </c>
      <c r="BS323" s="15">
        <v>26.04</v>
      </c>
      <c r="BT323" s="17">
        <v>4</v>
      </c>
      <c r="BU323" s="15"/>
      <c r="BV323" s="15"/>
      <c r="BW323" s="15"/>
      <c r="BX323" s="15"/>
      <c r="BY323" s="15"/>
      <c r="BZ323" s="15"/>
      <c r="CA323" s="17">
        <v>283</v>
      </c>
      <c r="CB323" s="17">
        <v>118</v>
      </c>
      <c r="CC323" s="17">
        <v>115</v>
      </c>
      <c r="CD323" s="17">
        <v>81</v>
      </c>
      <c r="CE323" s="17">
        <v>231</v>
      </c>
      <c r="CF323" s="17">
        <v>126</v>
      </c>
      <c r="CG323" s="17">
        <v>218</v>
      </c>
      <c r="CH323" s="17">
        <v>105</v>
      </c>
      <c r="CI323" s="17">
        <v>0.08</v>
      </c>
      <c r="CJ323" s="17">
        <v>0</v>
      </c>
      <c r="CK323" s="17">
        <v>0.15</v>
      </c>
      <c r="CL323" s="17">
        <v>0.23</v>
      </c>
      <c r="CM323" s="17">
        <v>1.23</v>
      </c>
      <c r="CN323" s="17">
        <v>1.33</v>
      </c>
      <c r="CO323" s="17">
        <v>250</v>
      </c>
      <c r="CP323" s="17">
        <v>149</v>
      </c>
      <c r="CQ323" s="17">
        <v>216</v>
      </c>
      <c r="CR323" s="17">
        <v>97</v>
      </c>
      <c r="CS323" s="17">
        <v>298</v>
      </c>
      <c r="CT323" s="17">
        <v>124</v>
      </c>
      <c r="CU323" s="17">
        <v>493</v>
      </c>
      <c r="CV323" s="17">
        <v>175</v>
      </c>
      <c r="CW323" s="17">
        <v>1.04</v>
      </c>
      <c r="CX323" s="17">
        <v>0.28000000000000003</v>
      </c>
      <c r="CY323" s="17">
        <v>9.86</v>
      </c>
      <c r="CZ323" s="15" t="str">
        <f t="shared" ref="CZ323:CZ386" si="11">O323&amp;" "&amp;Y323</f>
        <v>Daichi Kamada</v>
      </c>
      <c r="DA323" s="15">
        <f>VLOOKUP(CZ323,[1]FINAL!$A$1:$AP$1000,MATCH("Element No.",[1]FINAL!$A$1:$AP$1,0),0)</f>
        <v>214</v>
      </c>
      <c r="DB323" s="15"/>
      <c r="DC323" s="15"/>
      <c r="DD323" s="15"/>
      <c r="DE323" s="15"/>
      <c r="DF323" s="15"/>
    </row>
    <row r="324" spans="1:110" ht="40.5" thickBot="1">
      <c r="A324" s="18" t="b">
        <v>1</v>
      </c>
      <c r="B324" s="18" t="b">
        <v>0</v>
      </c>
      <c r="C324" s="17">
        <v>100</v>
      </c>
      <c r="D324" s="17">
        <v>100</v>
      </c>
      <c r="E324" s="17">
        <v>152551</v>
      </c>
      <c r="F324" s="17">
        <v>0</v>
      </c>
      <c r="G324" s="17">
        <v>0</v>
      </c>
      <c r="H324" s="17">
        <v>-1</v>
      </c>
      <c r="I324" s="17">
        <v>1</v>
      </c>
      <c r="J324" s="17">
        <v>0</v>
      </c>
      <c r="K324" s="17">
        <v>3</v>
      </c>
      <c r="L324" s="15">
        <v>-0.4</v>
      </c>
      <c r="M324" s="15">
        <v>0.4</v>
      </c>
      <c r="N324" s="17">
        <v>4</v>
      </c>
      <c r="O324" s="15" t="s">
        <v>597</v>
      </c>
      <c r="P324" s="15">
        <v>1.4</v>
      </c>
      <c r="Q324" s="17">
        <f t="shared" si="10"/>
        <v>213</v>
      </c>
      <c r="R324" s="18" t="b">
        <v>0</v>
      </c>
      <c r="S324" s="15"/>
      <c r="T324" s="15" t="s">
        <v>4759</v>
      </c>
      <c r="U324" s="17">
        <v>49</v>
      </c>
      <c r="V324" s="15" t="s">
        <v>598</v>
      </c>
      <c r="W324" s="15">
        <v>2.2000000000000002</v>
      </c>
      <c r="X324" s="18" t="b">
        <v>0</v>
      </c>
      <c r="Y324" s="15" t="s">
        <v>599</v>
      </c>
      <c r="Z324" s="15">
        <v>0.1</v>
      </c>
      <c r="AA324" s="18" t="b">
        <v>0</v>
      </c>
      <c r="AB324" s="15"/>
      <c r="AC324" s="15" t="s">
        <v>519</v>
      </c>
      <c r="AD324" s="17">
        <v>8</v>
      </c>
      <c r="AE324" s="17">
        <v>31</v>
      </c>
      <c r="AF324" s="17">
        <v>69</v>
      </c>
      <c r="AG324" s="17">
        <v>20181</v>
      </c>
      <c r="AH324" s="17">
        <v>0</v>
      </c>
      <c r="AI324" s="17">
        <v>19402</v>
      </c>
      <c r="AJ324" s="17">
        <v>0</v>
      </c>
      <c r="AK324" s="15">
        <v>0.3</v>
      </c>
      <c r="AL324" s="15">
        <v>14.1</v>
      </c>
      <c r="AM324" s="15" t="s">
        <v>349</v>
      </c>
      <c r="AN324" s="15"/>
      <c r="AO324" s="17">
        <v>48</v>
      </c>
      <c r="AP324" s="68">
        <v>45108</v>
      </c>
      <c r="AQ324" s="68">
        <v>34632</v>
      </c>
      <c r="AR324" s="18" t="b">
        <v>0</v>
      </c>
      <c r="AS324" s="15" t="s">
        <v>2585</v>
      </c>
      <c r="AT324" s="17">
        <v>1722</v>
      </c>
      <c r="AU324" s="17">
        <v>0</v>
      </c>
      <c r="AV324" s="17">
        <v>5</v>
      </c>
      <c r="AW324" s="17">
        <v>7</v>
      </c>
      <c r="AX324" s="17">
        <v>25</v>
      </c>
      <c r="AY324" s="17">
        <v>2</v>
      </c>
      <c r="AZ324" s="17">
        <v>0</v>
      </c>
      <c r="BA324" s="17">
        <v>0</v>
      </c>
      <c r="BB324" s="17">
        <v>7</v>
      </c>
      <c r="BC324" s="17">
        <v>0</v>
      </c>
      <c r="BD324" s="17">
        <v>0</v>
      </c>
      <c r="BE324" s="17">
        <v>3</v>
      </c>
      <c r="BF324" s="17">
        <v>296</v>
      </c>
      <c r="BG324" s="15">
        <v>287.60000000000002</v>
      </c>
      <c r="BH324" s="15">
        <v>207.2</v>
      </c>
      <c r="BI324" s="15">
        <v>233</v>
      </c>
      <c r="BJ324" s="15">
        <v>72.5</v>
      </c>
      <c r="BK324" s="17">
        <v>90</v>
      </c>
      <c r="BL324" s="17">
        <v>102</v>
      </c>
      <c r="BM324" s="17">
        <v>28</v>
      </c>
      <c r="BN324" s="17">
        <v>220</v>
      </c>
      <c r="BO324" s="17">
        <v>18</v>
      </c>
      <c r="BP324" s="15">
        <v>1.84</v>
      </c>
      <c r="BQ324" s="15">
        <v>1.48</v>
      </c>
      <c r="BR324" s="15">
        <v>3.32</v>
      </c>
      <c r="BS324" s="15">
        <v>25.11</v>
      </c>
      <c r="BT324" s="15"/>
      <c r="BU324" s="15"/>
      <c r="BV324" s="15"/>
      <c r="BW324" s="15"/>
      <c r="BX324" s="15"/>
      <c r="BY324" s="15"/>
      <c r="BZ324" s="15"/>
      <c r="CA324" s="17">
        <v>255</v>
      </c>
      <c r="CB324" s="17">
        <v>109</v>
      </c>
      <c r="CC324" s="17">
        <v>198</v>
      </c>
      <c r="CD324" s="17">
        <v>130</v>
      </c>
      <c r="CE324" s="17">
        <v>154</v>
      </c>
      <c r="CF324" s="17">
        <v>84</v>
      </c>
      <c r="CG324" s="17">
        <v>229</v>
      </c>
      <c r="CH324" s="17">
        <v>112</v>
      </c>
      <c r="CI324" s="17">
        <v>0.1</v>
      </c>
      <c r="CJ324" s="17">
        <v>0</v>
      </c>
      <c r="CK324" s="17">
        <v>0.08</v>
      </c>
      <c r="CL324" s="17">
        <v>0.18</v>
      </c>
      <c r="CM324" s="17">
        <v>1.31</v>
      </c>
      <c r="CN324" s="17">
        <v>1.31</v>
      </c>
      <c r="CO324" s="17">
        <v>286</v>
      </c>
      <c r="CP324" s="17">
        <v>176</v>
      </c>
      <c r="CQ324" s="17">
        <v>234</v>
      </c>
      <c r="CR324" s="17">
        <v>102</v>
      </c>
      <c r="CS324" s="17">
        <v>321</v>
      </c>
      <c r="CT324" s="17">
        <v>135</v>
      </c>
      <c r="CU324" s="17">
        <v>503</v>
      </c>
      <c r="CV324" s="17">
        <v>182</v>
      </c>
      <c r="CW324" s="17">
        <v>0.94</v>
      </c>
      <c r="CX324" s="17">
        <v>0.37</v>
      </c>
      <c r="CY324" s="17">
        <v>11.5</v>
      </c>
      <c r="CZ324" s="15" t="str">
        <f t="shared" si="11"/>
        <v>Jefferson Lerma Solís</v>
      </c>
      <c r="DA324" s="15">
        <f>VLOOKUP(CZ324,[1]FINAL!$A$1:$AP$1000,MATCH("Element No.",[1]FINAL!$A$1:$AP$1,0),0)</f>
        <v>213</v>
      </c>
      <c r="DB324" s="15"/>
      <c r="DC324" s="15"/>
      <c r="DD324" s="15"/>
      <c r="DE324" s="15"/>
      <c r="DF324" s="15"/>
    </row>
    <row r="325" spans="1:110" ht="40.5" thickBot="1">
      <c r="A325" s="18" t="b">
        <v>1</v>
      </c>
      <c r="B325" s="18" t="b">
        <v>0</v>
      </c>
      <c r="C325" s="17">
        <v>100</v>
      </c>
      <c r="D325" s="17">
        <v>100</v>
      </c>
      <c r="E325" s="17">
        <v>496221</v>
      </c>
      <c r="F325" s="17">
        <v>0</v>
      </c>
      <c r="G325" s="17">
        <v>0</v>
      </c>
      <c r="H325" s="17">
        <v>0</v>
      </c>
      <c r="I325" s="17">
        <v>0</v>
      </c>
      <c r="J325" s="17">
        <v>1</v>
      </c>
      <c r="K325" s="17">
        <v>3</v>
      </c>
      <c r="L325" s="15">
        <v>2.8</v>
      </c>
      <c r="M325" s="15">
        <v>2.6</v>
      </c>
      <c r="N325" s="17">
        <v>1</v>
      </c>
      <c r="O325" s="15" t="s">
        <v>592</v>
      </c>
      <c r="P325" s="15">
        <v>3.6</v>
      </c>
      <c r="Q325" s="17">
        <f t="shared" si="10"/>
        <v>210</v>
      </c>
      <c r="R325" s="18" t="b">
        <v>0</v>
      </c>
      <c r="S325" s="15"/>
      <c r="T325" s="15" t="s">
        <v>4926</v>
      </c>
      <c r="U325" s="17">
        <v>50</v>
      </c>
      <c r="V325" s="15" t="s">
        <v>1453</v>
      </c>
      <c r="W325" s="15">
        <v>3.3</v>
      </c>
      <c r="X325" s="18" t="b">
        <v>0</v>
      </c>
      <c r="Y325" s="15" t="s">
        <v>1454</v>
      </c>
      <c r="Z325" s="15">
        <v>0.7</v>
      </c>
      <c r="AA325" s="18" t="b">
        <v>0</v>
      </c>
      <c r="AB325" s="15"/>
      <c r="AC325" s="15" t="s">
        <v>519</v>
      </c>
      <c r="AD325" s="17">
        <v>8</v>
      </c>
      <c r="AE325" s="17">
        <v>31</v>
      </c>
      <c r="AF325" s="17">
        <v>112</v>
      </c>
      <c r="AG325" s="17">
        <v>219867</v>
      </c>
      <c r="AH325" s="17">
        <v>0</v>
      </c>
      <c r="AI325" s="17">
        <v>207736</v>
      </c>
      <c r="AJ325" s="17">
        <v>0</v>
      </c>
      <c r="AK325" s="15">
        <v>0.7</v>
      </c>
      <c r="AL325" s="15">
        <v>22.4</v>
      </c>
      <c r="AM325" s="15" t="s">
        <v>1454</v>
      </c>
      <c r="AN325" s="15"/>
      <c r="AO325" s="17">
        <v>241</v>
      </c>
      <c r="AP325" s="68">
        <v>45323</v>
      </c>
      <c r="AQ325" s="68">
        <v>38023</v>
      </c>
      <c r="AR325" s="18" t="b">
        <v>0</v>
      </c>
      <c r="AS325" s="15" t="s">
        <v>2586</v>
      </c>
      <c r="AT325" s="17">
        <v>2552</v>
      </c>
      <c r="AU325" s="17">
        <v>1</v>
      </c>
      <c r="AV325" s="17">
        <v>6</v>
      </c>
      <c r="AW325" s="17">
        <v>8</v>
      </c>
      <c r="AX325" s="17">
        <v>43</v>
      </c>
      <c r="AY325" s="17">
        <v>0</v>
      </c>
      <c r="AZ325" s="17">
        <v>0</v>
      </c>
      <c r="BA325" s="17">
        <v>0</v>
      </c>
      <c r="BB325" s="17">
        <v>4</v>
      </c>
      <c r="BC325" s="17">
        <v>1</v>
      </c>
      <c r="BD325" s="17">
        <v>0</v>
      </c>
      <c r="BE325" s="17">
        <v>8</v>
      </c>
      <c r="BF325" s="17">
        <v>511</v>
      </c>
      <c r="BG325" s="15">
        <v>494.4</v>
      </c>
      <c r="BH325" s="15">
        <v>720</v>
      </c>
      <c r="BI325" s="15">
        <v>180</v>
      </c>
      <c r="BJ325" s="15">
        <v>139.6</v>
      </c>
      <c r="BK325" s="17">
        <v>70</v>
      </c>
      <c r="BL325" s="17">
        <v>163</v>
      </c>
      <c r="BM325" s="17">
        <v>70</v>
      </c>
      <c r="BN325" s="17">
        <v>303</v>
      </c>
      <c r="BO325" s="17">
        <v>29</v>
      </c>
      <c r="BP325" s="15">
        <v>1.52</v>
      </c>
      <c r="BQ325" s="15">
        <v>7.47</v>
      </c>
      <c r="BR325" s="15">
        <v>8.98</v>
      </c>
      <c r="BS325" s="15">
        <v>39.08</v>
      </c>
      <c r="BT325" s="17">
        <v>2</v>
      </c>
      <c r="BU325" s="15"/>
      <c r="BV325" s="15"/>
      <c r="BW325" s="15"/>
      <c r="BX325" s="15"/>
      <c r="BY325" s="15"/>
      <c r="BZ325" s="15"/>
      <c r="CA325" s="17">
        <v>133</v>
      </c>
      <c r="CB325" s="17">
        <v>44</v>
      </c>
      <c r="CC325" s="17">
        <v>23</v>
      </c>
      <c r="CD325" s="17">
        <v>22</v>
      </c>
      <c r="CE325" s="17">
        <v>209</v>
      </c>
      <c r="CF325" s="17">
        <v>110</v>
      </c>
      <c r="CG325" s="17">
        <v>71</v>
      </c>
      <c r="CH325" s="17">
        <v>45</v>
      </c>
      <c r="CI325" s="17">
        <v>0.05</v>
      </c>
      <c r="CJ325" s="17">
        <v>0</v>
      </c>
      <c r="CK325" s="17">
        <v>0.26</v>
      </c>
      <c r="CL325" s="17">
        <v>0.31</v>
      </c>
      <c r="CM325" s="17">
        <v>1.38</v>
      </c>
      <c r="CN325" s="17">
        <v>1.52</v>
      </c>
      <c r="CO325" s="17">
        <v>267</v>
      </c>
      <c r="CP325" s="17">
        <v>162</v>
      </c>
      <c r="CQ325" s="17">
        <v>89</v>
      </c>
      <c r="CR325" s="17">
        <v>39</v>
      </c>
      <c r="CS325" s="17">
        <v>149</v>
      </c>
      <c r="CT325" s="17">
        <v>63</v>
      </c>
      <c r="CU325" s="17">
        <v>231</v>
      </c>
      <c r="CV325" s="17">
        <v>80</v>
      </c>
      <c r="CW325" s="17">
        <v>1.02</v>
      </c>
      <c r="CX325" s="17">
        <v>0.28000000000000003</v>
      </c>
      <c r="CY325" s="17">
        <v>10.69</v>
      </c>
      <c r="CZ325" s="15" t="str">
        <f t="shared" si="11"/>
        <v>Adam Wharton</v>
      </c>
      <c r="DA325" s="15">
        <f>VLOOKUP(CZ325,[1]FINAL!$A$1:$AP$1000,MATCH("Element No.",[1]FINAL!$A$1:$AP$1,0),0)</f>
        <v>210</v>
      </c>
      <c r="DB325" s="15"/>
      <c r="DC325" s="15"/>
      <c r="DD325" s="15"/>
      <c r="DE325" s="15"/>
      <c r="DF325" s="15"/>
    </row>
    <row r="326" spans="1:110" ht="27.75" thickBot="1">
      <c r="A326" s="18" t="b">
        <v>1</v>
      </c>
      <c r="B326" s="18" t="b">
        <v>0</v>
      </c>
      <c r="C326" s="15"/>
      <c r="D326" s="15"/>
      <c r="E326" s="17">
        <v>579075</v>
      </c>
      <c r="F326" s="17">
        <v>0</v>
      </c>
      <c r="G326" s="17">
        <v>0</v>
      </c>
      <c r="H326" s="17">
        <v>-2</v>
      </c>
      <c r="I326" s="17">
        <v>2</v>
      </c>
      <c r="J326" s="17">
        <v>0</v>
      </c>
      <c r="K326" s="17">
        <v>3</v>
      </c>
      <c r="L326" s="15">
        <v>-1</v>
      </c>
      <c r="M326" s="15">
        <v>-1</v>
      </c>
      <c r="N326" s="17">
        <v>0</v>
      </c>
      <c r="O326" s="15" t="s">
        <v>1777</v>
      </c>
      <c r="P326" s="15">
        <v>0</v>
      </c>
      <c r="Q326" s="17" t="e">
        <f t="shared" si="10"/>
        <v>#N/A</v>
      </c>
      <c r="R326" s="18" t="b">
        <v>0</v>
      </c>
      <c r="S326" s="15"/>
      <c r="T326" s="15"/>
      <c r="U326" s="17">
        <v>43</v>
      </c>
      <c r="V326" s="15" t="s">
        <v>1778</v>
      </c>
      <c r="W326" s="15">
        <v>0</v>
      </c>
      <c r="X326" s="18" t="b">
        <v>0</v>
      </c>
      <c r="Y326" s="15" t="s">
        <v>1779</v>
      </c>
      <c r="Z326" s="15">
        <v>0.1</v>
      </c>
      <c r="AA326" s="18" t="b">
        <v>0</v>
      </c>
      <c r="AB326" s="15"/>
      <c r="AC326" s="15" t="s">
        <v>519</v>
      </c>
      <c r="AD326" s="17">
        <v>8</v>
      </c>
      <c r="AE326" s="17">
        <v>31</v>
      </c>
      <c r="AF326" s="17">
        <v>0</v>
      </c>
      <c r="AG326" s="17">
        <v>16289</v>
      </c>
      <c r="AH326" s="17">
        <v>0</v>
      </c>
      <c r="AI326" s="17">
        <v>14086</v>
      </c>
      <c r="AJ326" s="17">
        <v>0</v>
      </c>
      <c r="AK326" s="15">
        <v>0</v>
      </c>
      <c r="AL326" s="15">
        <v>0</v>
      </c>
      <c r="AM326" s="15" t="s">
        <v>1779</v>
      </c>
      <c r="AN326" s="15"/>
      <c r="AO326" s="17">
        <v>241</v>
      </c>
      <c r="AP326" s="68">
        <v>45503</v>
      </c>
      <c r="AQ326" s="68">
        <v>38623</v>
      </c>
      <c r="AR326" s="18" t="b">
        <v>0</v>
      </c>
      <c r="AS326" s="15" t="s">
        <v>2587</v>
      </c>
      <c r="AT326" s="17">
        <v>0</v>
      </c>
      <c r="AU326" s="17">
        <v>0</v>
      </c>
      <c r="AV326" s="17">
        <v>0</v>
      </c>
      <c r="AW326" s="17">
        <v>0</v>
      </c>
      <c r="AX326" s="17">
        <v>0</v>
      </c>
      <c r="AY326" s="17">
        <v>0</v>
      </c>
      <c r="AZ326" s="17">
        <v>0</v>
      </c>
      <c r="BA326" s="17">
        <v>0</v>
      </c>
      <c r="BB326" s="17">
        <v>0</v>
      </c>
      <c r="BC326" s="17">
        <v>0</v>
      </c>
      <c r="BD326" s="17">
        <v>0</v>
      </c>
      <c r="BE326" s="17">
        <v>0</v>
      </c>
      <c r="BF326" s="17">
        <v>0</v>
      </c>
      <c r="BG326" s="15">
        <v>0</v>
      </c>
      <c r="BH326" s="15">
        <v>0</v>
      </c>
      <c r="BI326" s="15">
        <v>0</v>
      </c>
      <c r="BJ326" s="15">
        <v>0</v>
      </c>
      <c r="BK326" s="17">
        <v>0</v>
      </c>
      <c r="BL326" s="17">
        <v>0</v>
      </c>
      <c r="BM326" s="17">
        <v>0</v>
      </c>
      <c r="BN326" s="17">
        <v>0</v>
      </c>
      <c r="BO326" s="17">
        <v>0</v>
      </c>
      <c r="BP326" s="15">
        <v>0</v>
      </c>
      <c r="BQ326" s="15">
        <v>0</v>
      </c>
      <c r="BR326" s="15">
        <v>0</v>
      </c>
      <c r="BS326" s="15">
        <v>0</v>
      </c>
      <c r="BT326" s="15"/>
      <c r="BU326" s="15"/>
      <c r="BV326" s="15"/>
      <c r="BW326" s="15"/>
      <c r="BX326" s="15"/>
      <c r="BY326" s="15"/>
      <c r="BZ326" s="15"/>
      <c r="CA326" s="17">
        <v>665</v>
      </c>
      <c r="CB326" s="17">
        <v>248</v>
      </c>
      <c r="CC326" s="17">
        <v>661</v>
      </c>
      <c r="CD326" s="17">
        <v>252</v>
      </c>
      <c r="CE326" s="17">
        <v>639</v>
      </c>
      <c r="CF326" s="17">
        <v>242</v>
      </c>
      <c r="CG326" s="17">
        <v>668</v>
      </c>
      <c r="CH326" s="17">
        <v>250</v>
      </c>
      <c r="CI326" s="17">
        <v>0</v>
      </c>
      <c r="CJ326" s="17">
        <v>0</v>
      </c>
      <c r="CK326" s="17">
        <v>0</v>
      </c>
      <c r="CL326" s="17">
        <v>0</v>
      </c>
      <c r="CM326" s="17">
        <v>0</v>
      </c>
      <c r="CN326" s="17">
        <v>0</v>
      </c>
      <c r="CO326" s="17">
        <v>621</v>
      </c>
      <c r="CP326" s="17">
        <v>368</v>
      </c>
      <c r="CQ326" s="17">
        <v>581</v>
      </c>
      <c r="CR326" s="17">
        <v>198</v>
      </c>
      <c r="CS326" s="17">
        <v>676</v>
      </c>
      <c r="CT326" s="17">
        <v>257</v>
      </c>
      <c r="CU326" s="17">
        <v>504</v>
      </c>
      <c r="CV326" s="17">
        <v>183</v>
      </c>
      <c r="CW326" s="17">
        <v>0</v>
      </c>
      <c r="CX326" s="17">
        <v>0</v>
      </c>
      <c r="CY326" s="17">
        <v>0</v>
      </c>
      <c r="CZ326" s="15" t="str">
        <f t="shared" si="11"/>
        <v>Asher Agbinone</v>
      </c>
      <c r="DA326" s="15" t="e">
        <f>VLOOKUP(CZ326,[1]FINAL!$A$1:$AP$1000,MATCH("Element No.",[1]FINAL!$A$1:$AP$1,0),0)</f>
        <v>#N/A</v>
      </c>
      <c r="DB326" s="15"/>
      <c r="DC326" s="15"/>
      <c r="DD326" s="15"/>
      <c r="DE326" s="15"/>
      <c r="DF326" s="15"/>
    </row>
    <row r="327" spans="1:110" ht="53.25" thickBot="1">
      <c r="A327" s="18" t="b">
        <v>1</v>
      </c>
      <c r="B327" s="18" t="b">
        <v>0</v>
      </c>
      <c r="C327" s="17">
        <v>0</v>
      </c>
      <c r="D327" s="17">
        <v>0</v>
      </c>
      <c r="E327" s="17">
        <v>466117</v>
      </c>
      <c r="F327" s="17">
        <v>0</v>
      </c>
      <c r="G327" s="17">
        <v>0</v>
      </c>
      <c r="H327" s="17">
        <v>-2</v>
      </c>
      <c r="I327" s="17">
        <v>2</v>
      </c>
      <c r="J327" s="17">
        <v>0</v>
      </c>
      <c r="K327" s="17">
        <v>3</v>
      </c>
      <c r="L327" s="15">
        <v>0</v>
      </c>
      <c r="M327" s="15">
        <v>0</v>
      </c>
      <c r="N327" s="17">
        <v>0</v>
      </c>
      <c r="O327" s="15" t="s">
        <v>1029</v>
      </c>
      <c r="P327" s="15">
        <v>0</v>
      </c>
      <c r="Q327" s="17" t="e">
        <f t="shared" si="10"/>
        <v>#N/A</v>
      </c>
      <c r="R327" s="18" t="b">
        <v>0</v>
      </c>
      <c r="S327" s="15" t="s">
        <v>4423</v>
      </c>
      <c r="T327" s="15" t="s">
        <v>4424</v>
      </c>
      <c r="U327" s="17">
        <v>43</v>
      </c>
      <c r="V327" s="15" t="s">
        <v>1030</v>
      </c>
      <c r="W327" s="15">
        <v>0</v>
      </c>
      <c r="X327" s="18" t="b">
        <v>0</v>
      </c>
      <c r="Y327" s="15" t="s">
        <v>1031</v>
      </c>
      <c r="Z327" s="15">
        <v>0</v>
      </c>
      <c r="AA327" s="18" t="b">
        <v>0</v>
      </c>
      <c r="AB327" s="15"/>
      <c r="AC327" s="15" t="s">
        <v>3257</v>
      </c>
      <c r="AD327" s="17">
        <v>8</v>
      </c>
      <c r="AE327" s="17">
        <v>31</v>
      </c>
      <c r="AF327" s="17">
        <v>0</v>
      </c>
      <c r="AG327" s="17">
        <v>5497</v>
      </c>
      <c r="AH327" s="17">
        <v>0</v>
      </c>
      <c r="AI327" s="17">
        <v>7977</v>
      </c>
      <c r="AJ327" s="17">
        <v>0</v>
      </c>
      <c r="AK327" s="15">
        <v>0</v>
      </c>
      <c r="AL327" s="15">
        <v>0</v>
      </c>
      <c r="AM327" s="15" t="s">
        <v>1031</v>
      </c>
      <c r="AN327" s="15"/>
      <c r="AO327" s="17">
        <v>73</v>
      </c>
      <c r="AP327" s="68">
        <v>44957</v>
      </c>
      <c r="AQ327" s="68">
        <v>37344</v>
      </c>
      <c r="AR327" s="18" t="b">
        <v>0</v>
      </c>
      <c r="AS327" s="15" t="s">
        <v>2588</v>
      </c>
      <c r="AT327" s="17">
        <v>0</v>
      </c>
      <c r="AU327" s="17">
        <v>0</v>
      </c>
      <c r="AV327" s="17">
        <v>0</v>
      </c>
      <c r="AW327" s="17">
        <v>0</v>
      </c>
      <c r="AX327" s="17">
        <v>0</v>
      </c>
      <c r="AY327" s="17">
        <v>0</v>
      </c>
      <c r="AZ327" s="17">
        <v>0</v>
      </c>
      <c r="BA327" s="17">
        <v>0</v>
      </c>
      <c r="BB327" s="17">
        <v>0</v>
      </c>
      <c r="BC327" s="17">
        <v>0</v>
      </c>
      <c r="BD327" s="17">
        <v>0</v>
      </c>
      <c r="BE327" s="17">
        <v>0</v>
      </c>
      <c r="BF327" s="17">
        <v>0</v>
      </c>
      <c r="BG327" s="15">
        <v>0</v>
      </c>
      <c r="BH327" s="15">
        <v>0</v>
      </c>
      <c r="BI327" s="15">
        <v>0</v>
      </c>
      <c r="BJ327" s="15">
        <v>0</v>
      </c>
      <c r="BK327" s="17">
        <v>0</v>
      </c>
      <c r="BL327" s="17">
        <v>0</v>
      </c>
      <c r="BM327" s="17">
        <v>0</v>
      </c>
      <c r="BN327" s="17">
        <v>0</v>
      </c>
      <c r="BO327" s="17">
        <v>0</v>
      </c>
      <c r="BP327" s="15">
        <v>0</v>
      </c>
      <c r="BQ327" s="15">
        <v>0</v>
      </c>
      <c r="BR327" s="15">
        <v>0</v>
      </c>
      <c r="BS327" s="15">
        <v>0</v>
      </c>
      <c r="BT327" s="15"/>
      <c r="BU327" s="15"/>
      <c r="BV327" s="15"/>
      <c r="BW327" s="15"/>
      <c r="BX327" s="15"/>
      <c r="BY327" s="15"/>
      <c r="BZ327" s="15"/>
      <c r="CA327" s="17">
        <v>657</v>
      </c>
      <c r="CB327" s="17">
        <v>241</v>
      </c>
      <c r="CC327" s="17">
        <v>652</v>
      </c>
      <c r="CD327" s="17">
        <v>245</v>
      </c>
      <c r="CE327" s="17">
        <v>628</v>
      </c>
      <c r="CF327" s="17">
        <v>233</v>
      </c>
      <c r="CG327" s="17">
        <v>660</v>
      </c>
      <c r="CH327" s="17">
        <v>243</v>
      </c>
      <c r="CI327" s="17">
        <v>0</v>
      </c>
      <c r="CJ327" s="17">
        <v>0</v>
      </c>
      <c r="CK327" s="17">
        <v>0</v>
      </c>
      <c r="CL327" s="17">
        <v>0</v>
      </c>
      <c r="CM327" s="17">
        <v>0</v>
      </c>
      <c r="CN327" s="17">
        <v>0</v>
      </c>
      <c r="CO327" s="17">
        <v>599</v>
      </c>
      <c r="CP327" s="17">
        <v>355</v>
      </c>
      <c r="CQ327" s="17">
        <v>565</v>
      </c>
      <c r="CR327" s="17">
        <v>186</v>
      </c>
      <c r="CS327" s="17">
        <v>668</v>
      </c>
      <c r="CT327" s="17">
        <v>250</v>
      </c>
      <c r="CU327" s="17">
        <v>635</v>
      </c>
      <c r="CV327" s="17">
        <v>243</v>
      </c>
      <c r="CW327" s="17">
        <v>0</v>
      </c>
      <c r="CX327" s="17">
        <v>0</v>
      </c>
      <c r="CY327" s="17">
        <v>0</v>
      </c>
      <c r="CZ327" s="15" t="str">
        <f t="shared" si="11"/>
        <v>Naouirou Ahamada</v>
      </c>
      <c r="DA327" s="15" t="e">
        <f>VLOOKUP(CZ327,[1]FINAL!$A$1:$AP$1000,MATCH("Element No.",[1]FINAL!$A$1:$AP$1,0),0)</f>
        <v>#N/A</v>
      </c>
      <c r="DB327" s="15"/>
      <c r="DC327" s="15"/>
      <c r="DD327" s="15"/>
      <c r="DE327" s="15"/>
      <c r="DF327" s="15"/>
    </row>
    <row r="328" spans="1:110" ht="40.5" thickBot="1">
      <c r="A328" s="18" t="b">
        <v>1</v>
      </c>
      <c r="B328" s="18" t="b">
        <v>0</v>
      </c>
      <c r="C328" s="17">
        <v>100</v>
      </c>
      <c r="D328" s="17">
        <v>100</v>
      </c>
      <c r="E328" s="17">
        <v>489706</v>
      </c>
      <c r="F328" s="17">
        <v>0</v>
      </c>
      <c r="G328" s="17">
        <v>0</v>
      </c>
      <c r="H328" s="17">
        <v>-2</v>
      </c>
      <c r="I328" s="17">
        <v>2</v>
      </c>
      <c r="J328" s="17">
        <v>0</v>
      </c>
      <c r="K328" s="17">
        <v>3</v>
      </c>
      <c r="L328" s="15">
        <v>-0.2</v>
      </c>
      <c r="M328" s="15">
        <v>0.2</v>
      </c>
      <c r="N328" s="17">
        <v>2</v>
      </c>
      <c r="O328" s="15" t="s">
        <v>332</v>
      </c>
      <c r="P328" s="15">
        <v>1.2</v>
      </c>
      <c r="Q328" s="17">
        <f t="shared" si="10"/>
        <v>215</v>
      </c>
      <c r="R328" s="18" t="b">
        <v>0</v>
      </c>
      <c r="S328" s="15"/>
      <c r="T328" s="15" t="s">
        <v>4635</v>
      </c>
      <c r="U328" s="17">
        <v>43</v>
      </c>
      <c r="V328" s="15" t="s">
        <v>1775</v>
      </c>
      <c r="W328" s="15">
        <v>1.7</v>
      </c>
      <c r="X328" s="18" t="b">
        <v>0</v>
      </c>
      <c r="Y328" s="15" t="s">
        <v>1776</v>
      </c>
      <c r="Z328" s="15">
        <v>1.1000000000000001</v>
      </c>
      <c r="AA328" s="18" t="b">
        <v>0</v>
      </c>
      <c r="AB328" s="15"/>
      <c r="AC328" s="15" t="s">
        <v>519</v>
      </c>
      <c r="AD328" s="17">
        <v>8</v>
      </c>
      <c r="AE328" s="17">
        <v>31</v>
      </c>
      <c r="AF328" s="17">
        <v>36</v>
      </c>
      <c r="AG328" s="17">
        <v>309072</v>
      </c>
      <c r="AH328" s="17">
        <v>0</v>
      </c>
      <c r="AI328" s="17">
        <v>377576</v>
      </c>
      <c r="AJ328" s="17">
        <v>0</v>
      </c>
      <c r="AK328" s="15">
        <v>0.3</v>
      </c>
      <c r="AL328" s="15">
        <v>8.4</v>
      </c>
      <c r="AM328" s="15" t="s">
        <v>1776</v>
      </c>
      <c r="AN328" s="15"/>
      <c r="AO328" s="17">
        <v>242</v>
      </c>
      <c r="AP328" s="68">
        <v>45364</v>
      </c>
      <c r="AQ328" s="68">
        <v>37905</v>
      </c>
      <c r="AR328" s="18" t="b">
        <v>0</v>
      </c>
      <c r="AS328" s="15" t="s">
        <v>2589</v>
      </c>
      <c r="AT328" s="17">
        <v>785</v>
      </c>
      <c r="AU328" s="17">
        <v>1</v>
      </c>
      <c r="AV328" s="17">
        <v>0</v>
      </c>
      <c r="AW328" s="17">
        <v>1</v>
      </c>
      <c r="AX328" s="17">
        <v>15</v>
      </c>
      <c r="AY328" s="17">
        <v>0</v>
      </c>
      <c r="AZ328" s="17">
        <v>0</v>
      </c>
      <c r="BA328" s="17">
        <v>0</v>
      </c>
      <c r="BB328" s="17">
        <v>0</v>
      </c>
      <c r="BC328" s="17">
        <v>0</v>
      </c>
      <c r="BD328" s="17">
        <v>0</v>
      </c>
      <c r="BE328" s="17">
        <v>0</v>
      </c>
      <c r="BF328" s="17">
        <v>108</v>
      </c>
      <c r="BG328" s="15">
        <v>115</v>
      </c>
      <c r="BH328" s="15">
        <v>101.8</v>
      </c>
      <c r="BI328" s="15">
        <v>168</v>
      </c>
      <c r="BJ328" s="15">
        <v>38.4</v>
      </c>
      <c r="BK328" s="17">
        <v>13</v>
      </c>
      <c r="BL328" s="17">
        <v>34</v>
      </c>
      <c r="BM328" s="17">
        <v>25</v>
      </c>
      <c r="BN328" s="17">
        <v>72</v>
      </c>
      <c r="BO328" s="17">
        <v>7</v>
      </c>
      <c r="BP328" s="15">
        <v>2.38</v>
      </c>
      <c r="BQ328" s="15">
        <v>0.39</v>
      </c>
      <c r="BR328" s="15">
        <v>2.77</v>
      </c>
      <c r="BS328" s="15">
        <v>14.71</v>
      </c>
      <c r="BT328" s="15"/>
      <c r="BU328" s="15"/>
      <c r="BV328" s="17">
        <v>2</v>
      </c>
      <c r="BW328" s="15"/>
      <c r="BX328" s="17">
        <v>4</v>
      </c>
      <c r="BY328" s="15"/>
      <c r="BZ328" s="15"/>
      <c r="CA328" s="17">
        <v>381</v>
      </c>
      <c r="CB328" s="17">
        <v>170</v>
      </c>
      <c r="CC328" s="17">
        <v>298</v>
      </c>
      <c r="CD328" s="17">
        <v>171</v>
      </c>
      <c r="CE328" s="17">
        <v>217</v>
      </c>
      <c r="CF328" s="17">
        <v>116</v>
      </c>
      <c r="CG328" s="17">
        <v>341</v>
      </c>
      <c r="CH328" s="17">
        <v>163</v>
      </c>
      <c r="CI328" s="17">
        <v>0.27</v>
      </c>
      <c r="CJ328" s="17">
        <v>0</v>
      </c>
      <c r="CK328" s="17">
        <v>0.04</v>
      </c>
      <c r="CL328" s="17">
        <v>0.31</v>
      </c>
      <c r="CM328" s="17">
        <v>1.69</v>
      </c>
      <c r="CN328" s="17">
        <v>1.72</v>
      </c>
      <c r="CO328" s="17">
        <v>603</v>
      </c>
      <c r="CP328" s="17">
        <v>357</v>
      </c>
      <c r="CQ328" s="17">
        <v>246</v>
      </c>
      <c r="CR328" s="17">
        <v>107</v>
      </c>
      <c r="CS328" s="17">
        <v>393</v>
      </c>
      <c r="CT328" s="17">
        <v>168</v>
      </c>
      <c r="CU328" s="17">
        <v>192</v>
      </c>
      <c r="CV328" s="17">
        <v>66</v>
      </c>
      <c r="CW328" s="17">
        <v>0.8</v>
      </c>
      <c r="CX328" s="17">
        <v>0.11</v>
      </c>
      <c r="CY328" s="17">
        <v>8.25</v>
      </c>
      <c r="CZ328" s="15" t="str">
        <f t="shared" si="11"/>
        <v>Justin Devenny</v>
      </c>
      <c r="DA328" s="15">
        <f>VLOOKUP(CZ328,[1]FINAL!$A$1:$AP$1000,MATCH("Element No.",[1]FINAL!$A$1:$AP$1,0),0)</f>
        <v>215</v>
      </c>
      <c r="DB328" s="15"/>
      <c r="DC328" s="15"/>
      <c r="DD328" s="15"/>
      <c r="DE328" s="15"/>
      <c r="DF328" s="15"/>
    </row>
    <row r="329" spans="1:110" ht="53.25" thickBot="1">
      <c r="A329" s="18" t="b">
        <v>1</v>
      </c>
      <c r="B329" s="18" t="b">
        <v>0</v>
      </c>
      <c r="C329" s="17">
        <v>0</v>
      </c>
      <c r="D329" s="17">
        <v>0</v>
      </c>
      <c r="E329" s="17">
        <v>450535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3</v>
      </c>
      <c r="L329" s="15">
        <v>0</v>
      </c>
      <c r="M329" s="15">
        <v>0</v>
      </c>
      <c r="N329" s="17">
        <v>0</v>
      </c>
      <c r="O329" s="15" t="s">
        <v>749</v>
      </c>
      <c r="P329" s="15">
        <v>0</v>
      </c>
      <c r="Q329" s="17" t="e">
        <f t="shared" si="10"/>
        <v>#N/A</v>
      </c>
      <c r="R329" s="18" t="b">
        <v>0</v>
      </c>
      <c r="S329" s="15" t="s">
        <v>3305</v>
      </c>
      <c r="T329" s="15" t="s">
        <v>3306</v>
      </c>
      <c r="U329" s="17">
        <v>45</v>
      </c>
      <c r="V329" s="15" t="s">
        <v>750</v>
      </c>
      <c r="W329" s="15">
        <v>0</v>
      </c>
      <c r="X329" s="18" t="b">
        <v>0</v>
      </c>
      <c r="Y329" s="15" t="s">
        <v>399</v>
      </c>
      <c r="Z329" s="15">
        <v>0</v>
      </c>
      <c r="AA329" s="18" t="b">
        <v>0</v>
      </c>
      <c r="AB329" s="15"/>
      <c r="AC329" s="15" t="s">
        <v>3257</v>
      </c>
      <c r="AD329" s="17">
        <v>8</v>
      </c>
      <c r="AE329" s="17">
        <v>31</v>
      </c>
      <c r="AF329" s="17">
        <v>0</v>
      </c>
      <c r="AG329" s="17">
        <v>0</v>
      </c>
      <c r="AH329" s="17">
        <v>0</v>
      </c>
      <c r="AI329" s="17">
        <v>751</v>
      </c>
      <c r="AJ329" s="17">
        <v>0</v>
      </c>
      <c r="AK329" s="15">
        <v>0</v>
      </c>
      <c r="AL329" s="15">
        <v>0</v>
      </c>
      <c r="AM329" s="15" t="s">
        <v>399</v>
      </c>
      <c r="AN329" s="15"/>
      <c r="AO329" s="17">
        <v>241</v>
      </c>
      <c r="AP329" s="68">
        <v>44743</v>
      </c>
      <c r="AQ329" s="68">
        <v>37868</v>
      </c>
      <c r="AR329" s="18" t="b">
        <v>0</v>
      </c>
      <c r="AS329" s="15" t="s">
        <v>2590</v>
      </c>
      <c r="AT329" s="17">
        <v>0</v>
      </c>
      <c r="AU329" s="17">
        <v>0</v>
      </c>
      <c r="AV329" s="17">
        <v>0</v>
      </c>
      <c r="AW329" s="17">
        <v>0</v>
      </c>
      <c r="AX329" s="17">
        <v>0</v>
      </c>
      <c r="AY329" s="17">
        <v>0</v>
      </c>
      <c r="AZ329" s="17">
        <v>0</v>
      </c>
      <c r="BA329" s="17">
        <v>0</v>
      </c>
      <c r="BB329" s="17">
        <v>0</v>
      </c>
      <c r="BC329" s="17">
        <v>0</v>
      </c>
      <c r="BD329" s="17">
        <v>0</v>
      </c>
      <c r="BE329" s="17">
        <v>0</v>
      </c>
      <c r="BF329" s="17">
        <v>0</v>
      </c>
      <c r="BG329" s="15">
        <v>0</v>
      </c>
      <c r="BH329" s="15">
        <v>0</v>
      </c>
      <c r="BI329" s="15">
        <v>0</v>
      </c>
      <c r="BJ329" s="15">
        <v>0</v>
      </c>
      <c r="BK329" s="17">
        <v>0</v>
      </c>
      <c r="BL329" s="17">
        <v>0</v>
      </c>
      <c r="BM329" s="17">
        <v>0</v>
      </c>
      <c r="BN329" s="17">
        <v>0</v>
      </c>
      <c r="BO329" s="17">
        <v>0</v>
      </c>
      <c r="BP329" s="15">
        <v>0</v>
      </c>
      <c r="BQ329" s="15">
        <v>0</v>
      </c>
      <c r="BR329" s="15">
        <v>0</v>
      </c>
      <c r="BS329" s="15">
        <v>0</v>
      </c>
      <c r="BT329" s="15"/>
      <c r="BU329" s="15"/>
      <c r="BV329" s="15"/>
      <c r="BW329" s="15"/>
      <c r="BX329" s="15"/>
      <c r="BY329" s="15"/>
      <c r="BZ329" s="15"/>
      <c r="CA329" s="17">
        <v>711</v>
      </c>
      <c r="CB329" s="17">
        <v>277</v>
      </c>
      <c r="CC329" s="17">
        <v>707</v>
      </c>
      <c r="CD329" s="17">
        <v>279</v>
      </c>
      <c r="CE329" s="17">
        <v>690</v>
      </c>
      <c r="CF329" s="17">
        <v>273</v>
      </c>
      <c r="CG329" s="17">
        <v>713</v>
      </c>
      <c r="CH329" s="17">
        <v>279</v>
      </c>
      <c r="CI329" s="17">
        <v>0</v>
      </c>
      <c r="CJ329" s="17">
        <v>0</v>
      </c>
      <c r="CK329" s="17">
        <v>0</v>
      </c>
      <c r="CL329" s="17">
        <v>0</v>
      </c>
      <c r="CM329" s="17">
        <v>0</v>
      </c>
      <c r="CN329" s="17">
        <v>0</v>
      </c>
      <c r="CO329" s="17">
        <v>436</v>
      </c>
      <c r="CP329" s="17">
        <v>259</v>
      </c>
      <c r="CQ329" s="17">
        <v>638</v>
      </c>
      <c r="CR329" s="17">
        <v>230</v>
      </c>
      <c r="CS329" s="17">
        <v>717</v>
      </c>
      <c r="CT329" s="17">
        <v>282</v>
      </c>
      <c r="CU329" s="17">
        <v>811</v>
      </c>
      <c r="CV329" s="17">
        <v>357</v>
      </c>
      <c r="CW329" s="17">
        <v>0</v>
      </c>
      <c r="CX329" s="17">
        <v>0</v>
      </c>
      <c r="CY329" s="17">
        <v>0</v>
      </c>
      <c r="CZ329" s="15" t="str">
        <f t="shared" si="11"/>
        <v>Malcolm Ebiowei</v>
      </c>
      <c r="DA329" s="15" t="e">
        <f>VLOOKUP(CZ329,[1]FINAL!$A$1:$AP$1000,MATCH("Element No.",[1]FINAL!$A$1:$AP$1,0),0)</f>
        <v>#N/A</v>
      </c>
      <c r="DB329" s="15"/>
      <c r="DC329" s="15"/>
      <c r="DD329" s="15"/>
      <c r="DE329" s="15"/>
      <c r="DF329" s="15"/>
    </row>
    <row r="330" spans="1:110" ht="78.75" thickBot="1">
      <c r="A330" s="18" t="b">
        <v>1</v>
      </c>
      <c r="B330" s="18" t="b">
        <v>0</v>
      </c>
      <c r="C330" s="17">
        <v>0</v>
      </c>
      <c r="D330" s="17">
        <v>0</v>
      </c>
      <c r="E330" s="17">
        <v>450542</v>
      </c>
      <c r="F330" s="17">
        <v>0</v>
      </c>
      <c r="G330" s="17">
        <v>0</v>
      </c>
      <c r="H330" s="17">
        <v>-1</v>
      </c>
      <c r="I330" s="17">
        <v>1</v>
      </c>
      <c r="J330" s="17">
        <v>0</v>
      </c>
      <c r="K330" s="17">
        <v>3</v>
      </c>
      <c r="L330" s="15">
        <v>0</v>
      </c>
      <c r="M330" s="15">
        <v>0</v>
      </c>
      <c r="N330" s="17">
        <v>0</v>
      </c>
      <c r="O330" s="15" t="s">
        <v>1218</v>
      </c>
      <c r="P330" s="15">
        <v>0</v>
      </c>
      <c r="Q330" s="17">
        <f t="shared" si="10"/>
        <v>219</v>
      </c>
      <c r="R330" s="18" t="b">
        <v>0</v>
      </c>
      <c r="S330" s="15" t="s">
        <v>4636</v>
      </c>
      <c r="T330" s="15" t="s">
        <v>4637</v>
      </c>
      <c r="U330" s="17">
        <v>44</v>
      </c>
      <c r="V330" s="15" t="s">
        <v>1219</v>
      </c>
      <c r="W330" s="15">
        <v>0</v>
      </c>
      <c r="X330" s="18" t="b">
        <v>0</v>
      </c>
      <c r="Y330" s="15" t="s">
        <v>1220</v>
      </c>
      <c r="Z330" s="15">
        <v>0</v>
      </c>
      <c r="AA330" s="18" t="b">
        <v>0</v>
      </c>
      <c r="AB330" s="15"/>
      <c r="AC330" s="15" t="s">
        <v>3257</v>
      </c>
      <c r="AD330" s="17">
        <v>8</v>
      </c>
      <c r="AE330" s="17">
        <v>31</v>
      </c>
      <c r="AF330" s="17">
        <v>0</v>
      </c>
      <c r="AG330" s="17">
        <v>4359</v>
      </c>
      <c r="AH330" s="17">
        <v>0</v>
      </c>
      <c r="AI330" s="17">
        <v>9630</v>
      </c>
      <c r="AJ330" s="17">
        <v>0</v>
      </c>
      <c r="AK330" s="15">
        <v>0</v>
      </c>
      <c r="AL330" s="15">
        <v>0</v>
      </c>
      <c r="AM330" s="15" t="s">
        <v>2591</v>
      </c>
      <c r="AN330" s="15"/>
      <c r="AO330" s="17">
        <v>241</v>
      </c>
      <c r="AP330" s="68">
        <v>44295</v>
      </c>
      <c r="AQ330" s="68">
        <v>37534</v>
      </c>
      <c r="AR330" s="18" t="b">
        <v>0</v>
      </c>
      <c r="AS330" s="15" t="s">
        <v>2592</v>
      </c>
      <c r="AT330" s="17">
        <v>0</v>
      </c>
      <c r="AU330" s="17">
        <v>0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0</v>
      </c>
      <c r="BB330" s="17">
        <v>0</v>
      </c>
      <c r="BC330" s="17">
        <v>0</v>
      </c>
      <c r="BD330" s="17">
        <v>0</v>
      </c>
      <c r="BE330" s="17">
        <v>0</v>
      </c>
      <c r="BF330" s="17">
        <v>0</v>
      </c>
      <c r="BG330" s="15">
        <v>0</v>
      </c>
      <c r="BH330" s="15">
        <v>0</v>
      </c>
      <c r="BI330" s="15">
        <v>0</v>
      </c>
      <c r="BJ330" s="15">
        <v>0</v>
      </c>
      <c r="BK330" s="17">
        <v>0</v>
      </c>
      <c r="BL330" s="17">
        <v>0</v>
      </c>
      <c r="BM330" s="17">
        <v>0</v>
      </c>
      <c r="BN330" s="17">
        <v>0</v>
      </c>
      <c r="BO330" s="17">
        <v>0</v>
      </c>
      <c r="BP330" s="15">
        <v>0</v>
      </c>
      <c r="BQ330" s="15">
        <v>0</v>
      </c>
      <c r="BR330" s="15">
        <v>0</v>
      </c>
      <c r="BS330" s="15">
        <v>0</v>
      </c>
      <c r="BT330" s="15"/>
      <c r="BU330" s="15"/>
      <c r="BV330" s="15"/>
      <c r="BW330" s="15"/>
      <c r="BX330" s="15"/>
      <c r="BY330" s="15"/>
      <c r="BZ330" s="15"/>
      <c r="CA330" s="17">
        <v>680</v>
      </c>
      <c r="CB330" s="17">
        <v>257</v>
      </c>
      <c r="CC330" s="17">
        <v>676</v>
      </c>
      <c r="CD330" s="17">
        <v>260</v>
      </c>
      <c r="CE330" s="17">
        <v>655</v>
      </c>
      <c r="CF330" s="17">
        <v>251</v>
      </c>
      <c r="CG330" s="17">
        <v>682</v>
      </c>
      <c r="CH330" s="17">
        <v>259</v>
      </c>
      <c r="CI330" s="17">
        <v>0</v>
      </c>
      <c r="CJ330" s="17">
        <v>0</v>
      </c>
      <c r="CK330" s="17">
        <v>0</v>
      </c>
      <c r="CL330" s="17">
        <v>0</v>
      </c>
      <c r="CM330" s="17">
        <v>0</v>
      </c>
      <c r="CN330" s="17">
        <v>0</v>
      </c>
      <c r="CO330" s="17">
        <v>554</v>
      </c>
      <c r="CP330" s="17">
        <v>333</v>
      </c>
      <c r="CQ330" s="17">
        <v>600</v>
      </c>
      <c r="CR330" s="17">
        <v>207</v>
      </c>
      <c r="CS330" s="17">
        <v>688</v>
      </c>
      <c r="CT330" s="17">
        <v>264</v>
      </c>
      <c r="CU330" s="17">
        <v>659</v>
      </c>
      <c r="CV330" s="17">
        <v>260</v>
      </c>
      <c r="CW330" s="17">
        <v>0</v>
      </c>
      <c r="CX330" s="17">
        <v>0</v>
      </c>
      <c r="CY330" s="17">
        <v>0</v>
      </c>
      <c r="CZ330" s="15" t="str">
        <f t="shared" si="11"/>
        <v>Jesurun Rak-Sakyi</v>
      </c>
      <c r="DA330" s="15">
        <f>VLOOKUP(CZ330,[1]FINAL!$A$1:$AP$1000,MATCH("Element No.",[1]FINAL!$A$1:$AP$1,0),0)</f>
        <v>219</v>
      </c>
      <c r="DB330" s="15"/>
      <c r="DC330" s="15"/>
      <c r="DD330" s="15"/>
      <c r="DE330" s="15"/>
      <c r="DF330" s="15"/>
    </row>
    <row r="331" spans="1:110" ht="91.5" thickBot="1">
      <c r="A331" s="18" t="b">
        <v>1</v>
      </c>
      <c r="B331" s="18" t="b">
        <v>0</v>
      </c>
      <c r="C331" s="17">
        <v>0</v>
      </c>
      <c r="D331" s="17">
        <v>0</v>
      </c>
      <c r="E331" s="17">
        <v>536694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3</v>
      </c>
      <c r="L331" s="15">
        <v>0</v>
      </c>
      <c r="M331" s="15">
        <v>0</v>
      </c>
      <c r="N331" s="17">
        <v>0</v>
      </c>
      <c r="O331" s="15" t="s">
        <v>383</v>
      </c>
      <c r="P331" s="15">
        <v>0</v>
      </c>
      <c r="Q331" s="17">
        <f t="shared" si="10"/>
        <v>217</v>
      </c>
      <c r="R331" s="18" t="b">
        <v>0</v>
      </c>
      <c r="S331" s="15" t="s">
        <v>3687</v>
      </c>
      <c r="T331" s="15" t="s">
        <v>3307</v>
      </c>
      <c r="U331" s="17">
        <v>45</v>
      </c>
      <c r="V331" s="15" t="s">
        <v>1202</v>
      </c>
      <c r="W331" s="15">
        <v>0</v>
      </c>
      <c r="X331" s="18" t="b">
        <v>0</v>
      </c>
      <c r="Y331" s="15" t="s">
        <v>1203</v>
      </c>
      <c r="Z331" s="15">
        <v>0</v>
      </c>
      <c r="AA331" s="18" t="b">
        <v>0</v>
      </c>
      <c r="AB331" s="15"/>
      <c r="AC331" s="15" t="s">
        <v>3257</v>
      </c>
      <c r="AD331" s="17">
        <v>8</v>
      </c>
      <c r="AE331" s="17">
        <v>31</v>
      </c>
      <c r="AF331" s="17">
        <v>0</v>
      </c>
      <c r="AG331" s="17">
        <v>95</v>
      </c>
      <c r="AH331" s="17">
        <v>0</v>
      </c>
      <c r="AI331" s="17">
        <v>1658</v>
      </c>
      <c r="AJ331" s="17">
        <v>0</v>
      </c>
      <c r="AK331" s="15">
        <v>0</v>
      </c>
      <c r="AL331" s="15">
        <v>0</v>
      </c>
      <c r="AM331" s="15" t="s">
        <v>1517</v>
      </c>
      <c r="AN331" s="15"/>
      <c r="AO331" s="17">
        <v>30</v>
      </c>
      <c r="AP331" s="68">
        <v>45143</v>
      </c>
      <c r="AQ331" s="68">
        <v>38078</v>
      </c>
      <c r="AR331" s="18" t="b">
        <v>0</v>
      </c>
      <c r="AS331" s="15" t="s">
        <v>2593</v>
      </c>
      <c r="AT331" s="17">
        <v>0</v>
      </c>
      <c r="AU331" s="17">
        <v>0</v>
      </c>
      <c r="AV331" s="17">
        <v>0</v>
      </c>
      <c r="AW331" s="17">
        <v>0</v>
      </c>
      <c r="AX331" s="17">
        <v>0</v>
      </c>
      <c r="AY331" s="17">
        <v>0</v>
      </c>
      <c r="AZ331" s="17">
        <v>0</v>
      </c>
      <c r="BA331" s="17">
        <v>0</v>
      </c>
      <c r="BB331" s="17">
        <v>0</v>
      </c>
      <c r="BC331" s="17">
        <v>0</v>
      </c>
      <c r="BD331" s="17">
        <v>0</v>
      </c>
      <c r="BE331" s="17">
        <v>0</v>
      </c>
      <c r="BF331" s="17">
        <v>0</v>
      </c>
      <c r="BG331" s="15">
        <v>0</v>
      </c>
      <c r="BH331" s="15">
        <v>0</v>
      </c>
      <c r="BI331" s="15">
        <v>0</v>
      </c>
      <c r="BJ331" s="15">
        <v>0</v>
      </c>
      <c r="BK331" s="17">
        <v>0</v>
      </c>
      <c r="BL331" s="17">
        <v>0</v>
      </c>
      <c r="BM331" s="17">
        <v>0</v>
      </c>
      <c r="BN331" s="17">
        <v>0</v>
      </c>
      <c r="BO331" s="17">
        <v>0</v>
      </c>
      <c r="BP331" s="15">
        <v>0</v>
      </c>
      <c r="BQ331" s="15">
        <v>0</v>
      </c>
      <c r="BR331" s="15">
        <v>0</v>
      </c>
      <c r="BS331" s="15">
        <v>0</v>
      </c>
      <c r="BT331" s="15"/>
      <c r="BU331" s="15"/>
      <c r="BV331" s="15"/>
      <c r="BW331" s="15"/>
      <c r="BX331" s="15"/>
      <c r="BY331" s="15"/>
      <c r="BZ331" s="15"/>
      <c r="CA331" s="17">
        <v>730</v>
      </c>
      <c r="CB331" s="17">
        <v>295</v>
      </c>
      <c r="CC331" s="17">
        <v>725</v>
      </c>
      <c r="CD331" s="17">
        <v>296</v>
      </c>
      <c r="CE331" s="17">
        <v>708</v>
      </c>
      <c r="CF331" s="17">
        <v>290</v>
      </c>
      <c r="CG331" s="17">
        <v>731</v>
      </c>
      <c r="CH331" s="17">
        <v>296</v>
      </c>
      <c r="CI331" s="17">
        <v>0</v>
      </c>
      <c r="CJ331" s="17">
        <v>0</v>
      </c>
      <c r="CK331" s="17">
        <v>0</v>
      </c>
      <c r="CL331" s="17">
        <v>0</v>
      </c>
      <c r="CM331" s="17">
        <v>0</v>
      </c>
      <c r="CN331" s="17">
        <v>0</v>
      </c>
      <c r="CO331" s="17">
        <v>461</v>
      </c>
      <c r="CP331" s="17">
        <v>279</v>
      </c>
      <c r="CQ331" s="17">
        <v>658</v>
      </c>
      <c r="CR331" s="17">
        <v>248</v>
      </c>
      <c r="CS331" s="17">
        <v>735</v>
      </c>
      <c r="CT331" s="17">
        <v>299</v>
      </c>
      <c r="CU331" s="17">
        <v>781</v>
      </c>
      <c r="CV331" s="17">
        <v>336</v>
      </c>
      <c r="CW331" s="17">
        <v>0</v>
      </c>
      <c r="CX331" s="17">
        <v>0</v>
      </c>
      <c r="CY331" s="17">
        <v>0</v>
      </c>
      <c r="CZ331" s="15" t="str">
        <f t="shared" si="11"/>
        <v>Matheus França de Oliveira</v>
      </c>
      <c r="DA331" s="15">
        <f>VLOOKUP(CZ331,[1]FINAL!$A$1:$AP$1000,MATCH("Element No.",[1]FINAL!$A$1:$AP$1,0),0)</f>
        <v>217</v>
      </c>
      <c r="DB331" s="15"/>
      <c r="DC331" s="15"/>
      <c r="DD331" s="15"/>
      <c r="DE331" s="15"/>
      <c r="DF331" s="15"/>
    </row>
    <row r="332" spans="1:110" ht="78.75" thickBot="1">
      <c r="A332" s="18" t="b">
        <v>1</v>
      </c>
      <c r="B332" s="18" t="b">
        <v>0</v>
      </c>
      <c r="C332" s="17">
        <v>0</v>
      </c>
      <c r="D332" s="17">
        <v>0</v>
      </c>
      <c r="E332" s="17">
        <v>531989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3</v>
      </c>
      <c r="L332" s="15">
        <v>0</v>
      </c>
      <c r="M332" s="15">
        <v>0</v>
      </c>
      <c r="N332" s="17">
        <v>0</v>
      </c>
      <c r="O332" s="15" t="s">
        <v>595</v>
      </c>
      <c r="P332" s="15">
        <v>0</v>
      </c>
      <c r="Q332" s="17" t="e">
        <f t="shared" si="10"/>
        <v>#N/A</v>
      </c>
      <c r="R332" s="18" t="b">
        <v>0</v>
      </c>
      <c r="S332" s="15" t="s">
        <v>3308</v>
      </c>
      <c r="T332" s="15" t="s">
        <v>3309</v>
      </c>
      <c r="U332" s="17">
        <v>45</v>
      </c>
      <c r="V332" s="15" t="s">
        <v>1396</v>
      </c>
      <c r="W332" s="15">
        <v>0</v>
      </c>
      <c r="X332" s="18" t="b">
        <v>0</v>
      </c>
      <c r="Y332" s="15" t="s">
        <v>1397</v>
      </c>
      <c r="Z332" s="15">
        <v>0</v>
      </c>
      <c r="AA332" s="18" t="b">
        <v>0</v>
      </c>
      <c r="AB332" s="15"/>
      <c r="AC332" s="15" t="s">
        <v>3257</v>
      </c>
      <c r="AD332" s="17">
        <v>8</v>
      </c>
      <c r="AE332" s="17">
        <v>31</v>
      </c>
      <c r="AF332" s="17">
        <v>0</v>
      </c>
      <c r="AG332" s="17">
        <v>0</v>
      </c>
      <c r="AH332" s="17">
        <v>0</v>
      </c>
      <c r="AI332" s="17">
        <v>193</v>
      </c>
      <c r="AJ332" s="17">
        <v>0</v>
      </c>
      <c r="AK332" s="15">
        <v>0</v>
      </c>
      <c r="AL332" s="15">
        <v>0</v>
      </c>
      <c r="AM332" s="15" t="s">
        <v>1397</v>
      </c>
      <c r="AN332" s="15"/>
      <c r="AO332" s="17">
        <v>241</v>
      </c>
      <c r="AP332" s="68">
        <v>44753</v>
      </c>
      <c r="AQ332" s="68">
        <v>38478</v>
      </c>
      <c r="AR332" s="18" t="b">
        <v>0</v>
      </c>
      <c r="AS332" s="15" t="s">
        <v>2594</v>
      </c>
      <c r="AT332" s="17">
        <v>0</v>
      </c>
      <c r="AU332" s="17">
        <v>0</v>
      </c>
      <c r="AV332" s="17">
        <v>0</v>
      </c>
      <c r="AW332" s="17">
        <v>0</v>
      </c>
      <c r="AX332" s="17">
        <v>0</v>
      </c>
      <c r="AY332" s="17">
        <v>0</v>
      </c>
      <c r="AZ332" s="17">
        <v>0</v>
      </c>
      <c r="BA332" s="17">
        <v>0</v>
      </c>
      <c r="BB332" s="17">
        <v>0</v>
      </c>
      <c r="BC332" s="17">
        <v>0</v>
      </c>
      <c r="BD332" s="17">
        <v>0</v>
      </c>
      <c r="BE332" s="17">
        <v>0</v>
      </c>
      <c r="BF332" s="17">
        <v>0</v>
      </c>
      <c r="BG332" s="15">
        <v>0</v>
      </c>
      <c r="BH332" s="15">
        <v>0</v>
      </c>
      <c r="BI332" s="15">
        <v>0</v>
      </c>
      <c r="BJ332" s="15">
        <v>0</v>
      </c>
      <c r="BK332" s="17">
        <v>0</v>
      </c>
      <c r="BL332" s="17">
        <v>0</v>
      </c>
      <c r="BM332" s="17">
        <v>0</v>
      </c>
      <c r="BN332" s="17">
        <v>0</v>
      </c>
      <c r="BO332" s="17">
        <v>0</v>
      </c>
      <c r="BP332" s="15">
        <v>0</v>
      </c>
      <c r="BQ332" s="15">
        <v>0</v>
      </c>
      <c r="BR332" s="15">
        <v>0</v>
      </c>
      <c r="BS332" s="15">
        <v>0</v>
      </c>
      <c r="BT332" s="15"/>
      <c r="BU332" s="15"/>
      <c r="BV332" s="15"/>
      <c r="BW332" s="15"/>
      <c r="BX332" s="15"/>
      <c r="BY332" s="15"/>
      <c r="BZ332" s="15"/>
      <c r="CA332" s="17">
        <v>727</v>
      </c>
      <c r="CB332" s="17">
        <v>292</v>
      </c>
      <c r="CC332" s="17">
        <v>722</v>
      </c>
      <c r="CD332" s="17">
        <v>293</v>
      </c>
      <c r="CE332" s="17">
        <v>705</v>
      </c>
      <c r="CF332" s="17">
        <v>287</v>
      </c>
      <c r="CG332" s="17">
        <v>728</v>
      </c>
      <c r="CH332" s="17">
        <v>293</v>
      </c>
      <c r="CI332" s="17">
        <v>0</v>
      </c>
      <c r="CJ332" s="17">
        <v>0</v>
      </c>
      <c r="CK332" s="17">
        <v>0</v>
      </c>
      <c r="CL332" s="17">
        <v>0</v>
      </c>
      <c r="CM332" s="17">
        <v>0</v>
      </c>
      <c r="CN332" s="17">
        <v>0</v>
      </c>
      <c r="CO332" s="17">
        <v>457</v>
      </c>
      <c r="CP332" s="17">
        <v>275</v>
      </c>
      <c r="CQ332" s="17">
        <v>655</v>
      </c>
      <c r="CR332" s="17">
        <v>245</v>
      </c>
      <c r="CS332" s="17">
        <v>732</v>
      </c>
      <c r="CT332" s="17">
        <v>296</v>
      </c>
      <c r="CU332" s="17">
        <v>827</v>
      </c>
      <c r="CV332" s="17">
        <v>367</v>
      </c>
      <c r="CW332" s="17">
        <v>0</v>
      </c>
      <c r="CX332" s="17">
        <v>0</v>
      </c>
      <c r="CY332" s="17">
        <v>0</v>
      </c>
      <c r="CZ332" s="15" t="str">
        <f t="shared" si="11"/>
        <v>David Ozoh</v>
      </c>
      <c r="DA332" s="15" t="e">
        <f>VLOOKUP(CZ332,[1]FINAL!$A$1:$AP$1000,MATCH("Element No.",[1]FINAL!$A$1:$AP$1,0),0)</f>
        <v>#N/A</v>
      </c>
      <c r="DB332" s="15"/>
      <c r="DC332" s="15"/>
      <c r="DD332" s="15"/>
      <c r="DE332" s="15"/>
      <c r="DF332" s="15"/>
    </row>
    <row r="333" spans="1:110" ht="27.75" thickBot="1">
      <c r="A333" s="18" t="b">
        <v>1</v>
      </c>
      <c r="B333" s="18" t="b">
        <v>0</v>
      </c>
      <c r="C333" s="15"/>
      <c r="D333" s="15"/>
      <c r="E333" s="17">
        <v>530318</v>
      </c>
      <c r="F333" s="17">
        <v>0</v>
      </c>
      <c r="G333" s="17">
        <v>0</v>
      </c>
      <c r="H333" s="17">
        <v>-1</v>
      </c>
      <c r="I333" s="17">
        <v>1</v>
      </c>
      <c r="J333" s="17">
        <v>0</v>
      </c>
      <c r="K333" s="17">
        <v>3</v>
      </c>
      <c r="L333" s="15">
        <v>-1</v>
      </c>
      <c r="M333" s="15">
        <v>-1</v>
      </c>
      <c r="N333" s="17">
        <v>0</v>
      </c>
      <c r="O333" s="15" t="s">
        <v>1780</v>
      </c>
      <c r="P333" s="15">
        <v>0</v>
      </c>
      <c r="Q333" s="17" t="e">
        <f t="shared" si="10"/>
        <v>#N/A</v>
      </c>
      <c r="R333" s="18" t="b">
        <v>0</v>
      </c>
      <c r="S333" s="15"/>
      <c r="T333" s="15"/>
      <c r="U333" s="17">
        <v>44</v>
      </c>
      <c r="V333" s="15" t="s">
        <v>1781</v>
      </c>
      <c r="W333" s="15">
        <v>1</v>
      </c>
      <c r="X333" s="18" t="b">
        <v>0</v>
      </c>
      <c r="Y333" s="15" t="s">
        <v>1782</v>
      </c>
      <c r="Z333" s="15">
        <v>0.1</v>
      </c>
      <c r="AA333" s="18" t="b">
        <v>0</v>
      </c>
      <c r="AB333" s="15"/>
      <c r="AC333" s="15" t="s">
        <v>519</v>
      </c>
      <c r="AD333" s="17">
        <v>8</v>
      </c>
      <c r="AE333" s="17">
        <v>31</v>
      </c>
      <c r="AF333" s="17">
        <v>1</v>
      </c>
      <c r="AG333" s="17">
        <v>6468</v>
      </c>
      <c r="AH333" s="17">
        <v>0</v>
      </c>
      <c r="AI333" s="17">
        <v>7625</v>
      </c>
      <c r="AJ333" s="17">
        <v>0</v>
      </c>
      <c r="AK333" s="15">
        <v>0</v>
      </c>
      <c r="AL333" s="15">
        <v>0.2</v>
      </c>
      <c r="AM333" s="15" t="s">
        <v>1782</v>
      </c>
      <c r="AN333" s="15"/>
      <c r="AO333" s="17">
        <v>241</v>
      </c>
      <c r="AP333" s="68">
        <v>44750</v>
      </c>
      <c r="AQ333" s="68">
        <v>38267</v>
      </c>
      <c r="AR333" s="18" t="b">
        <v>0</v>
      </c>
      <c r="AS333" s="15" t="s">
        <v>2595</v>
      </c>
      <c r="AT333" s="17">
        <v>3</v>
      </c>
      <c r="AU333" s="17">
        <v>0</v>
      </c>
      <c r="AV333" s="17">
        <v>0</v>
      </c>
      <c r="AW333" s="17">
        <v>0</v>
      </c>
      <c r="AX333" s="17">
        <v>0</v>
      </c>
      <c r="AY333" s="17">
        <v>0</v>
      </c>
      <c r="AZ333" s="17">
        <v>0</v>
      </c>
      <c r="BA333" s="17">
        <v>0</v>
      </c>
      <c r="BB333" s="17">
        <v>0</v>
      </c>
      <c r="BC333" s="17">
        <v>0</v>
      </c>
      <c r="BD333" s="17">
        <v>0</v>
      </c>
      <c r="BE333" s="17">
        <v>0</v>
      </c>
      <c r="BF333" s="17">
        <v>2</v>
      </c>
      <c r="BG333" s="15">
        <v>0</v>
      </c>
      <c r="BH333" s="15">
        <v>0.1</v>
      </c>
      <c r="BI333" s="15">
        <v>0</v>
      </c>
      <c r="BJ333" s="15">
        <v>0</v>
      </c>
      <c r="BK333" s="17">
        <v>0</v>
      </c>
      <c r="BL333" s="17">
        <v>0</v>
      </c>
      <c r="BM333" s="17">
        <v>0</v>
      </c>
      <c r="BN333" s="17">
        <v>0</v>
      </c>
      <c r="BO333" s="17">
        <v>0</v>
      </c>
      <c r="BP333" s="15">
        <v>0</v>
      </c>
      <c r="BQ333" s="15">
        <v>0</v>
      </c>
      <c r="BR333" s="15">
        <v>0</v>
      </c>
      <c r="BS333" s="15">
        <v>0.65</v>
      </c>
      <c r="BT333" s="15"/>
      <c r="BU333" s="15"/>
      <c r="BV333" s="15"/>
      <c r="BW333" s="15"/>
      <c r="BX333" s="15"/>
      <c r="BY333" s="15"/>
      <c r="BZ333" s="15"/>
      <c r="CA333" s="17">
        <v>686</v>
      </c>
      <c r="CB333" s="17">
        <v>263</v>
      </c>
      <c r="CC333" s="17">
        <v>502</v>
      </c>
      <c r="CD333" s="17">
        <v>243</v>
      </c>
      <c r="CE333" s="17">
        <v>662</v>
      </c>
      <c r="CF333" s="17">
        <v>258</v>
      </c>
      <c r="CG333" s="17">
        <v>688</v>
      </c>
      <c r="CH333" s="17">
        <v>265</v>
      </c>
      <c r="CI333" s="17">
        <v>0</v>
      </c>
      <c r="CJ333" s="17">
        <v>0</v>
      </c>
      <c r="CK333" s="17">
        <v>0</v>
      </c>
      <c r="CL333" s="17">
        <v>0</v>
      </c>
      <c r="CM333" s="17">
        <v>19.5</v>
      </c>
      <c r="CN333" s="17">
        <v>0</v>
      </c>
      <c r="CO333" s="17">
        <v>564</v>
      </c>
      <c r="CP333" s="17">
        <v>340</v>
      </c>
      <c r="CQ333" s="17">
        <v>607</v>
      </c>
      <c r="CR333" s="17">
        <v>213</v>
      </c>
      <c r="CS333" s="17">
        <v>486</v>
      </c>
      <c r="CT333" s="17">
        <v>214</v>
      </c>
      <c r="CU333" s="17">
        <v>585</v>
      </c>
      <c r="CV333" s="17">
        <v>219</v>
      </c>
      <c r="CW333" s="17">
        <v>0</v>
      </c>
      <c r="CX333" s="17">
        <v>0</v>
      </c>
      <c r="CY333" s="17">
        <v>0</v>
      </c>
      <c r="CZ333" s="15" t="str">
        <f t="shared" si="11"/>
        <v>Kaden Rodney</v>
      </c>
      <c r="DA333" s="15" t="e">
        <f>VLOOKUP(CZ333,[1]FINAL!$A$1:$AP$1000,MATCH("Element No.",[1]FINAL!$A$1:$AP$1,0),0)</f>
        <v>#N/A</v>
      </c>
      <c r="DB333" s="15"/>
      <c r="DC333" s="15"/>
      <c r="DD333" s="15"/>
      <c r="DE333" s="15"/>
      <c r="DF333" s="15"/>
    </row>
    <row r="334" spans="1:110" ht="66" thickBot="1">
      <c r="A334" s="18" t="b">
        <v>1</v>
      </c>
      <c r="B334" s="18" t="b">
        <v>0</v>
      </c>
      <c r="C334" s="17">
        <v>0</v>
      </c>
      <c r="D334" s="17">
        <v>0</v>
      </c>
      <c r="E334" s="17">
        <v>574398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3</v>
      </c>
      <c r="L334" s="15">
        <v>0</v>
      </c>
      <c r="M334" s="15">
        <v>0</v>
      </c>
      <c r="N334" s="17">
        <v>0</v>
      </c>
      <c r="O334" s="15" t="s">
        <v>1772</v>
      </c>
      <c r="P334" s="15">
        <v>0</v>
      </c>
      <c r="Q334" s="17" t="e">
        <f t="shared" si="10"/>
        <v>#N/A</v>
      </c>
      <c r="R334" s="18" t="b">
        <v>0</v>
      </c>
      <c r="S334" s="15" t="s">
        <v>4045</v>
      </c>
      <c r="T334" s="15" t="s">
        <v>4046</v>
      </c>
      <c r="U334" s="17">
        <v>45</v>
      </c>
      <c r="V334" s="15" t="s">
        <v>1773</v>
      </c>
      <c r="W334" s="15">
        <v>0</v>
      </c>
      <c r="X334" s="18" t="b">
        <v>0</v>
      </c>
      <c r="Y334" s="15" t="s">
        <v>1774</v>
      </c>
      <c r="Z334" s="15">
        <v>0</v>
      </c>
      <c r="AA334" s="18" t="b">
        <v>0</v>
      </c>
      <c r="AB334" s="15"/>
      <c r="AC334" s="15" t="s">
        <v>3257</v>
      </c>
      <c r="AD334" s="17">
        <v>8</v>
      </c>
      <c r="AE334" s="17">
        <v>31</v>
      </c>
      <c r="AF334" s="17">
        <v>0</v>
      </c>
      <c r="AG334" s="17">
        <v>860</v>
      </c>
      <c r="AH334" s="17">
        <v>0</v>
      </c>
      <c r="AI334" s="17">
        <v>3079</v>
      </c>
      <c r="AJ334" s="17">
        <v>0</v>
      </c>
      <c r="AK334" s="15">
        <v>0</v>
      </c>
      <c r="AL334" s="15">
        <v>0</v>
      </c>
      <c r="AM334" s="15" t="s">
        <v>2596</v>
      </c>
      <c r="AN334" s="15"/>
      <c r="AO334" s="17">
        <v>104</v>
      </c>
      <c r="AP334" s="68">
        <v>45340</v>
      </c>
      <c r="AQ334" s="68">
        <v>38378</v>
      </c>
      <c r="AR334" s="18" t="b">
        <v>0</v>
      </c>
      <c r="AS334" s="15" t="s">
        <v>2597</v>
      </c>
      <c r="AT334" s="17">
        <v>0</v>
      </c>
      <c r="AU334" s="17">
        <v>0</v>
      </c>
      <c r="AV334" s="17">
        <v>0</v>
      </c>
      <c r="AW334" s="17">
        <v>0</v>
      </c>
      <c r="AX334" s="17">
        <v>0</v>
      </c>
      <c r="AY334" s="17">
        <v>0</v>
      </c>
      <c r="AZ334" s="17">
        <v>0</v>
      </c>
      <c r="BA334" s="17">
        <v>0</v>
      </c>
      <c r="BB334" s="17">
        <v>0</v>
      </c>
      <c r="BC334" s="17">
        <v>0</v>
      </c>
      <c r="BD334" s="17">
        <v>0</v>
      </c>
      <c r="BE334" s="17">
        <v>0</v>
      </c>
      <c r="BF334" s="17">
        <v>0</v>
      </c>
      <c r="BG334" s="15">
        <v>0</v>
      </c>
      <c r="BH334" s="15">
        <v>0</v>
      </c>
      <c r="BI334" s="15">
        <v>0</v>
      </c>
      <c r="BJ334" s="15">
        <v>0</v>
      </c>
      <c r="BK334" s="17">
        <v>0</v>
      </c>
      <c r="BL334" s="17">
        <v>0</v>
      </c>
      <c r="BM334" s="17">
        <v>0</v>
      </c>
      <c r="BN334" s="17">
        <v>0</v>
      </c>
      <c r="BO334" s="17">
        <v>0</v>
      </c>
      <c r="BP334" s="15">
        <v>0</v>
      </c>
      <c r="BQ334" s="15">
        <v>0</v>
      </c>
      <c r="BR334" s="15">
        <v>0</v>
      </c>
      <c r="BS334" s="15">
        <v>0</v>
      </c>
      <c r="BT334" s="15"/>
      <c r="BU334" s="15"/>
      <c r="BV334" s="15"/>
      <c r="BW334" s="15"/>
      <c r="BX334" s="15"/>
      <c r="BY334" s="15"/>
      <c r="BZ334" s="15"/>
      <c r="CA334" s="17">
        <v>745</v>
      </c>
      <c r="CB334" s="17">
        <v>308</v>
      </c>
      <c r="CC334" s="17">
        <v>739</v>
      </c>
      <c r="CD334" s="17">
        <v>308</v>
      </c>
      <c r="CE334" s="17">
        <v>725</v>
      </c>
      <c r="CF334" s="17">
        <v>304</v>
      </c>
      <c r="CG334" s="17">
        <v>746</v>
      </c>
      <c r="CH334" s="17">
        <v>309</v>
      </c>
      <c r="CI334" s="17">
        <v>0</v>
      </c>
      <c r="CJ334" s="17">
        <v>0</v>
      </c>
      <c r="CK334" s="17">
        <v>0</v>
      </c>
      <c r="CL334" s="17">
        <v>0</v>
      </c>
      <c r="CM334" s="17">
        <v>0</v>
      </c>
      <c r="CN334" s="17">
        <v>0</v>
      </c>
      <c r="CO334" s="17">
        <v>479</v>
      </c>
      <c r="CP334" s="17">
        <v>293</v>
      </c>
      <c r="CQ334" s="17">
        <v>674</v>
      </c>
      <c r="CR334" s="17">
        <v>262</v>
      </c>
      <c r="CS334" s="17">
        <v>748</v>
      </c>
      <c r="CT334" s="17">
        <v>310</v>
      </c>
      <c r="CU334" s="17">
        <v>718</v>
      </c>
      <c r="CV334" s="17">
        <v>295</v>
      </c>
      <c r="CW334" s="17">
        <v>0</v>
      </c>
      <c r="CX334" s="17">
        <v>0</v>
      </c>
      <c r="CY334" s="17">
        <v>0</v>
      </c>
      <c r="CZ334" s="15" t="str">
        <f t="shared" si="11"/>
        <v>Franco Umeh-Chibueze</v>
      </c>
      <c r="DA334" s="15" t="e">
        <f>VLOOKUP(CZ334,[1]FINAL!$A$1:$AP$1000,MATCH("Element No.",[1]FINAL!$A$1:$AP$1,0),0)</f>
        <v>#N/A</v>
      </c>
      <c r="DB334" s="15"/>
      <c r="DC334" s="15"/>
      <c r="DD334" s="15"/>
      <c r="DE334" s="15"/>
      <c r="DF334" s="15"/>
    </row>
    <row r="335" spans="1:110" ht="40.5" thickBot="1">
      <c r="A335" s="18" t="b">
        <v>1</v>
      </c>
      <c r="B335" s="18" t="b">
        <v>0</v>
      </c>
      <c r="C335" s="17">
        <v>100</v>
      </c>
      <c r="D335" s="17">
        <v>100</v>
      </c>
      <c r="E335" s="17">
        <v>231747</v>
      </c>
      <c r="F335" s="17">
        <v>0</v>
      </c>
      <c r="G335" s="17">
        <v>0</v>
      </c>
      <c r="H335" s="17">
        <v>1</v>
      </c>
      <c r="I335" s="17">
        <v>-1</v>
      </c>
      <c r="J335" s="17">
        <v>3</v>
      </c>
      <c r="K335" s="17">
        <v>4</v>
      </c>
      <c r="L335" s="15">
        <v>1</v>
      </c>
      <c r="M335" s="15">
        <v>1.8</v>
      </c>
      <c r="N335" s="17">
        <v>6</v>
      </c>
      <c r="O335" s="15" t="s">
        <v>743</v>
      </c>
      <c r="P335" s="15">
        <v>2.8</v>
      </c>
      <c r="Q335" s="17">
        <f t="shared" si="10"/>
        <v>223</v>
      </c>
      <c r="R335" s="18" t="b">
        <v>0</v>
      </c>
      <c r="S335" s="15"/>
      <c r="T335" s="15" t="s">
        <v>4697</v>
      </c>
      <c r="U335" s="17">
        <v>76</v>
      </c>
      <c r="V335" s="15" t="s">
        <v>744</v>
      </c>
      <c r="W335" s="15">
        <v>3.6</v>
      </c>
      <c r="X335" s="18" t="b">
        <v>0</v>
      </c>
      <c r="Y335" s="15" t="s">
        <v>367</v>
      </c>
      <c r="Z335" s="15">
        <v>8.1</v>
      </c>
      <c r="AA335" s="18" t="b">
        <v>0</v>
      </c>
      <c r="AB335" s="15"/>
      <c r="AC335" s="15" t="s">
        <v>519</v>
      </c>
      <c r="AD335" s="17">
        <v>8</v>
      </c>
      <c r="AE335" s="17">
        <v>31</v>
      </c>
      <c r="AF335" s="17">
        <v>114</v>
      </c>
      <c r="AG335" s="17">
        <v>5199821</v>
      </c>
      <c r="AH335" s="17">
        <v>0</v>
      </c>
      <c r="AI335" s="17">
        <v>5396003</v>
      </c>
      <c r="AJ335" s="17">
        <v>0</v>
      </c>
      <c r="AK335" s="15">
        <v>0.4</v>
      </c>
      <c r="AL335" s="15">
        <v>15</v>
      </c>
      <c r="AM335" s="15" t="s">
        <v>367</v>
      </c>
      <c r="AN335" s="15"/>
      <c r="AO335" s="17">
        <v>73</v>
      </c>
      <c r="AP335" s="68">
        <v>44592</v>
      </c>
      <c r="AQ335" s="68">
        <v>35609</v>
      </c>
      <c r="AR335" s="18" t="b">
        <v>0</v>
      </c>
      <c r="AS335" s="15" t="s">
        <v>2598</v>
      </c>
      <c r="AT335" s="17">
        <v>2210</v>
      </c>
      <c r="AU335" s="17">
        <v>12</v>
      </c>
      <c r="AV335" s="17">
        <v>0</v>
      </c>
      <c r="AW335" s="17">
        <v>8</v>
      </c>
      <c r="AX335" s="17">
        <v>29</v>
      </c>
      <c r="AY335" s="17">
        <v>0</v>
      </c>
      <c r="AZ335" s="17">
        <v>0</v>
      </c>
      <c r="BA335" s="17">
        <v>0</v>
      </c>
      <c r="BB335" s="17">
        <v>2</v>
      </c>
      <c r="BC335" s="17">
        <v>0</v>
      </c>
      <c r="BD335" s="17">
        <v>0</v>
      </c>
      <c r="BE335" s="17">
        <v>13</v>
      </c>
      <c r="BF335" s="17">
        <v>397</v>
      </c>
      <c r="BG335" s="15">
        <v>567.20000000000005</v>
      </c>
      <c r="BH335" s="15">
        <v>160.6</v>
      </c>
      <c r="BI335" s="15">
        <v>786</v>
      </c>
      <c r="BJ335" s="15">
        <v>150.80000000000001</v>
      </c>
      <c r="BK335" s="17">
        <v>58</v>
      </c>
      <c r="BL335" s="17">
        <v>57</v>
      </c>
      <c r="BM335" s="17">
        <v>10</v>
      </c>
      <c r="BN335" s="17">
        <v>125</v>
      </c>
      <c r="BO335" s="17">
        <v>25</v>
      </c>
      <c r="BP335" s="15">
        <v>14.42</v>
      </c>
      <c r="BQ335" s="15">
        <v>1.32</v>
      </c>
      <c r="BR335" s="15">
        <v>15.74</v>
      </c>
      <c r="BS335" s="15">
        <v>31.77</v>
      </c>
      <c r="BT335" s="15"/>
      <c r="BU335" s="15"/>
      <c r="BV335" s="15"/>
      <c r="BW335" s="15"/>
      <c r="BX335" s="17">
        <v>2</v>
      </c>
      <c r="BY335" s="15"/>
      <c r="BZ335" s="15"/>
      <c r="CA335" s="17">
        <v>97</v>
      </c>
      <c r="CB335" s="17">
        <v>9</v>
      </c>
      <c r="CC335" s="17">
        <v>235</v>
      </c>
      <c r="CD335" s="17">
        <v>25</v>
      </c>
      <c r="CE335" s="17">
        <v>20</v>
      </c>
      <c r="CF335" s="17">
        <v>11</v>
      </c>
      <c r="CG335" s="17">
        <v>58</v>
      </c>
      <c r="CH335" s="17">
        <v>13</v>
      </c>
      <c r="CI335" s="17">
        <v>0.59</v>
      </c>
      <c r="CJ335" s="17">
        <v>0</v>
      </c>
      <c r="CK335" s="17">
        <v>0.05</v>
      </c>
      <c r="CL335" s="17">
        <v>0.64</v>
      </c>
      <c r="CM335" s="17">
        <v>1.29</v>
      </c>
      <c r="CN335" s="17">
        <v>1.18</v>
      </c>
      <c r="CO335" s="17">
        <v>21</v>
      </c>
      <c r="CP335" s="17">
        <v>7</v>
      </c>
      <c r="CQ335" s="17">
        <v>140</v>
      </c>
      <c r="CR335" s="17">
        <v>20</v>
      </c>
      <c r="CS335" s="17">
        <v>109</v>
      </c>
      <c r="CT335" s="17">
        <v>10</v>
      </c>
      <c r="CU335" s="17">
        <v>53</v>
      </c>
      <c r="CV335" s="17">
        <v>11</v>
      </c>
      <c r="CW335" s="17">
        <v>1.02</v>
      </c>
      <c r="CX335" s="17">
        <v>0.33</v>
      </c>
      <c r="CY335" s="17">
        <v>5.09</v>
      </c>
      <c r="CZ335" s="15" t="str">
        <f t="shared" si="11"/>
        <v>Jean-Philippe Mateta</v>
      </c>
      <c r="DA335" s="15">
        <f>VLOOKUP(CZ335,[1]FINAL!$A$1:$AP$1000,MATCH("Element No.",[1]FINAL!$A$1:$AP$1,0),0)</f>
        <v>223</v>
      </c>
      <c r="DB335" s="15"/>
      <c r="DC335" s="15"/>
      <c r="DD335" s="15"/>
      <c r="DE335" s="15"/>
      <c r="DF335" s="15"/>
    </row>
    <row r="336" spans="1:110" ht="66" thickBot="1">
      <c r="A336" s="18" t="b">
        <v>1</v>
      </c>
      <c r="B336" s="18" t="b">
        <v>0</v>
      </c>
      <c r="C336" s="17">
        <v>0</v>
      </c>
      <c r="D336" s="17">
        <v>0</v>
      </c>
      <c r="E336" s="17">
        <v>205533</v>
      </c>
      <c r="F336" s="17">
        <v>0</v>
      </c>
      <c r="G336" s="17">
        <v>0</v>
      </c>
      <c r="H336" s="17">
        <v>-1</v>
      </c>
      <c r="I336" s="17">
        <v>1</v>
      </c>
      <c r="J336" s="17">
        <v>0</v>
      </c>
      <c r="K336" s="17">
        <v>4</v>
      </c>
      <c r="L336" s="15">
        <v>0</v>
      </c>
      <c r="M336" s="15">
        <v>0</v>
      </c>
      <c r="N336" s="17">
        <v>0</v>
      </c>
      <c r="O336" s="15" t="s">
        <v>529</v>
      </c>
      <c r="P336" s="15">
        <v>0</v>
      </c>
      <c r="Q336" s="17">
        <f t="shared" si="10"/>
        <v>224</v>
      </c>
      <c r="R336" s="18" t="b">
        <v>0</v>
      </c>
      <c r="S336" s="15" t="s">
        <v>4613</v>
      </c>
      <c r="T336" s="15" t="s">
        <v>4323</v>
      </c>
      <c r="U336" s="17">
        <v>54</v>
      </c>
      <c r="V336" s="15" t="s">
        <v>530</v>
      </c>
      <c r="W336" s="15">
        <v>1.9</v>
      </c>
      <c r="X336" s="18" t="b">
        <v>0</v>
      </c>
      <c r="Y336" s="15" t="s">
        <v>220</v>
      </c>
      <c r="Z336" s="15">
        <v>0.3</v>
      </c>
      <c r="AA336" s="18" t="b">
        <v>0</v>
      </c>
      <c r="AB336" s="15"/>
      <c r="AC336" s="15" t="s">
        <v>543</v>
      </c>
      <c r="AD336" s="17">
        <v>8</v>
      </c>
      <c r="AE336" s="17">
        <v>31</v>
      </c>
      <c r="AF336" s="17">
        <v>23</v>
      </c>
      <c r="AG336" s="17">
        <v>125246</v>
      </c>
      <c r="AH336" s="17">
        <v>0</v>
      </c>
      <c r="AI336" s="17">
        <v>147710</v>
      </c>
      <c r="AJ336" s="17">
        <v>0</v>
      </c>
      <c r="AK336" s="15">
        <v>0</v>
      </c>
      <c r="AL336" s="15">
        <v>4.3</v>
      </c>
      <c r="AM336" s="15" t="s">
        <v>220</v>
      </c>
      <c r="AN336" s="15"/>
      <c r="AO336" s="17">
        <v>241</v>
      </c>
      <c r="AP336" s="68">
        <v>45534</v>
      </c>
      <c r="AQ336" s="68">
        <v>36310</v>
      </c>
      <c r="AR336" s="18" t="b">
        <v>0</v>
      </c>
      <c r="AS336" s="15" t="s">
        <v>2599</v>
      </c>
      <c r="AT336" s="17">
        <v>414</v>
      </c>
      <c r="AU336" s="17">
        <v>2</v>
      </c>
      <c r="AV336" s="17">
        <v>0</v>
      </c>
      <c r="AW336" s="17">
        <v>0</v>
      </c>
      <c r="AX336" s="17">
        <v>12</v>
      </c>
      <c r="AY336" s="17">
        <v>0</v>
      </c>
      <c r="AZ336" s="17">
        <v>0</v>
      </c>
      <c r="BA336" s="17">
        <v>0</v>
      </c>
      <c r="BB336" s="17">
        <v>2</v>
      </c>
      <c r="BC336" s="17">
        <v>0</v>
      </c>
      <c r="BD336" s="17">
        <v>0</v>
      </c>
      <c r="BE336" s="17">
        <v>3</v>
      </c>
      <c r="BF336" s="17">
        <v>100</v>
      </c>
      <c r="BG336" s="15">
        <v>120</v>
      </c>
      <c r="BH336" s="15">
        <v>84.6</v>
      </c>
      <c r="BI336" s="15">
        <v>173</v>
      </c>
      <c r="BJ336" s="15">
        <v>37.799999999999997</v>
      </c>
      <c r="BK336" s="17">
        <v>13</v>
      </c>
      <c r="BL336" s="17">
        <v>17</v>
      </c>
      <c r="BM336" s="17">
        <v>8</v>
      </c>
      <c r="BN336" s="17">
        <v>38</v>
      </c>
      <c r="BO336" s="17">
        <v>2</v>
      </c>
      <c r="BP336" s="15">
        <v>1.77</v>
      </c>
      <c r="BQ336" s="15">
        <v>0.46</v>
      </c>
      <c r="BR336" s="15">
        <v>2.23</v>
      </c>
      <c r="BS336" s="15">
        <v>9.49</v>
      </c>
      <c r="BT336" s="15"/>
      <c r="BU336" s="15"/>
      <c r="BV336" s="15"/>
      <c r="BW336" s="15"/>
      <c r="BX336" s="15"/>
      <c r="BY336" s="15"/>
      <c r="BZ336" s="15"/>
      <c r="CA336" s="17">
        <v>375</v>
      </c>
      <c r="CB336" s="17">
        <v>41</v>
      </c>
      <c r="CC336" s="17">
        <v>314</v>
      </c>
      <c r="CD336" s="17">
        <v>38</v>
      </c>
      <c r="CE336" s="17">
        <v>215</v>
      </c>
      <c r="CF336" s="17">
        <v>45</v>
      </c>
      <c r="CG336" s="17">
        <v>343</v>
      </c>
      <c r="CH336" s="17">
        <v>44</v>
      </c>
      <c r="CI336" s="17">
        <v>0.38</v>
      </c>
      <c r="CJ336" s="17">
        <v>0</v>
      </c>
      <c r="CK336" s="17">
        <v>0.1</v>
      </c>
      <c r="CL336" s="17">
        <v>0.48</v>
      </c>
      <c r="CM336" s="17">
        <v>2.06</v>
      </c>
      <c r="CN336" s="17">
        <v>2.61</v>
      </c>
      <c r="CO336" s="17">
        <v>159</v>
      </c>
      <c r="CP336" s="17">
        <v>40</v>
      </c>
      <c r="CQ336" s="17">
        <v>800</v>
      </c>
      <c r="CR336" s="17">
        <v>86</v>
      </c>
      <c r="CS336" s="17">
        <v>365</v>
      </c>
      <c r="CT336" s="17">
        <v>39</v>
      </c>
      <c r="CU336" s="17">
        <v>340</v>
      </c>
      <c r="CV336" s="17">
        <v>56</v>
      </c>
      <c r="CW336" s="17">
        <v>0.43</v>
      </c>
      <c r="CX336" s="17">
        <v>0</v>
      </c>
      <c r="CY336" s="17">
        <v>8.26</v>
      </c>
      <c r="CZ336" s="15" t="str">
        <f t="shared" si="11"/>
        <v>Eddie Nketiah</v>
      </c>
      <c r="DA336" s="15">
        <f>VLOOKUP(CZ336,[1]FINAL!$A$1:$AP$1000,MATCH("Element No.",[1]FINAL!$A$1:$AP$1,0),0)</f>
        <v>224</v>
      </c>
      <c r="DB336" s="15"/>
      <c r="DC336" s="15"/>
      <c r="DD336" s="15"/>
      <c r="DE336" s="15"/>
      <c r="DF336" s="15"/>
    </row>
    <row r="337" spans="1:110" ht="53.25" thickBot="1">
      <c r="A337" s="18" t="b">
        <v>1</v>
      </c>
      <c r="B337" s="18" t="b">
        <v>0</v>
      </c>
      <c r="C337" s="17">
        <v>0</v>
      </c>
      <c r="D337" s="17">
        <v>0</v>
      </c>
      <c r="E337" s="17">
        <v>199670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4</v>
      </c>
      <c r="L337" s="15">
        <v>0</v>
      </c>
      <c r="M337" s="15">
        <v>0</v>
      </c>
      <c r="N337" s="17">
        <v>0</v>
      </c>
      <c r="O337" s="15" t="s">
        <v>740</v>
      </c>
      <c r="P337" s="15">
        <v>0</v>
      </c>
      <c r="Q337" s="17" t="e">
        <f t="shared" si="10"/>
        <v>#N/A</v>
      </c>
      <c r="R337" s="18" t="b">
        <v>0</v>
      </c>
      <c r="S337" s="15" t="s">
        <v>3835</v>
      </c>
      <c r="T337" s="15" t="s">
        <v>3688</v>
      </c>
      <c r="U337" s="17">
        <v>50</v>
      </c>
      <c r="V337" s="15" t="s">
        <v>741</v>
      </c>
      <c r="W337" s="15">
        <v>1</v>
      </c>
      <c r="X337" s="18" t="b">
        <v>0</v>
      </c>
      <c r="Y337" s="15" t="s">
        <v>2600</v>
      </c>
      <c r="Z337" s="15">
        <v>0.2</v>
      </c>
      <c r="AA337" s="18" t="b">
        <v>0</v>
      </c>
      <c r="AB337" s="15"/>
      <c r="AC337" s="15" t="s">
        <v>3257</v>
      </c>
      <c r="AD337" s="17">
        <v>8</v>
      </c>
      <c r="AE337" s="17">
        <v>31</v>
      </c>
      <c r="AF337" s="17">
        <v>1</v>
      </c>
      <c r="AG337" s="17">
        <v>9044</v>
      </c>
      <c r="AH337" s="17">
        <v>0</v>
      </c>
      <c r="AI337" s="17">
        <v>89746</v>
      </c>
      <c r="AJ337" s="17">
        <v>0</v>
      </c>
      <c r="AK337" s="15">
        <v>0</v>
      </c>
      <c r="AL337" s="15">
        <v>0.2</v>
      </c>
      <c r="AM337" s="15" t="s">
        <v>2600</v>
      </c>
      <c r="AN337" s="15"/>
      <c r="AO337" s="17">
        <v>73</v>
      </c>
      <c r="AP337" s="68">
        <v>44439</v>
      </c>
      <c r="AQ337" s="68">
        <v>35811</v>
      </c>
      <c r="AR337" s="18" t="b">
        <v>0</v>
      </c>
      <c r="AS337" s="15" t="s">
        <v>2601</v>
      </c>
      <c r="AT337" s="17">
        <v>2</v>
      </c>
      <c r="AU337" s="17">
        <v>0</v>
      </c>
      <c r="AV337" s="17">
        <v>0</v>
      </c>
      <c r="AW337" s="17">
        <v>0</v>
      </c>
      <c r="AX337" s="17">
        <v>0</v>
      </c>
      <c r="AY337" s="17">
        <v>0</v>
      </c>
      <c r="AZ337" s="17">
        <v>0</v>
      </c>
      <c r="BA337" s="17">
        <v>0</v>
      </c>
      <c r="BB337" s="17">
        <v>0</v>
      </c>
      <c r="BC337" s="17">
        <v>0</v>
      </c>
      <c r="BD337" s="17">
        <v>0</v>
      </c>
      <c r="BE337" s="17">
        <v>0</v>
      </c>
      <c r="BF337" s="17">
        <v>6</v>
      </c>
      <c r="BG337" s="15">
        <v>2</v>
      </c>
      <c r="BH337" s="15">
        <v>0</v>
      </c>
      <c r="BI337" s="15">
        <v>0</v>
      </c>
      <c r="BJ337" s="15">
        <v>0.2</v>
      </c>
      <c r="BK337" s="17">
        <v>0</v>
      </c>
      <c r="BL337" s="17">
        <v>0</v>
      </c>
      <c r="BM337" s="17">
        <v>1</v>
      </c>
      <c r="BN337" s="17">
        <v>1</v>
      </c>
      <c r="BO337" s="17">
        <v>0</v>
      </c>
      <c r="BP337" s="15">
        <v>0</v>
      </c>
      <c r="BQ337" s="15">
        <v>0</v>
      </c>
      <c r="BR337" s="15">
        <v>0</v>
      </c>
      <c r="BS337" s="15">
        <v>0.27</v>
      </c>
      <c r="BT337" s="15"/>
      <c r="BU337" s="15"/>
      <c r="BV337" s="15"/>
      <c r="BW337" s="15"/>
      <c r="BX337" s="15"/>
      <c r="BY337" s="15"/>
      <c r="BZ337" s="15"/>
      <c r="CA337" s="17">
        <v>512</v>
      </c>
      <c r="CB337" s="17">
        <v>61</v>
      </c>
      <c r="CC337" s="17">
        <v>804</v>
      </c>
      <c r="CD337" s="17">
        <v>90</v>
      </c>
      <c r="CE337" s="17">
        <v>801</v>
      </c>
      <c r="CF337" s="17">
        <v>90</v>
      </c>
      <c r="CG337" s="17">
        <v>525</v>
      </c>
      <c r="CH337" s="17">
        <v>65</v>
      </c>
      <c r="CI337" s="17">
        <v>0</v>
      </c>
      <c r="CJ337" s="17">
        <v>0</v>
      </c>
      <c r="CK337" s="17">
        <v>0</v>
      </c>
      <c r="CL337" s="17">
        <v>0</v>
      </c>
      <c r="CM337" s="17">
        <v>12.15</v>
      </c>
      <c r="CN337" s="17">
        <v>0</v>
      </c>
      <c r="CO337" s="17">
        <v>248</v>
      </c>
      <c r="CP337" s="17">
        <v>54</v>
      </c>
      <c r="CQ337" s="17">
        <v>765</v>
      </c>
      <c r="CR337" s="17">
        <v>83</v>
      </c>
      <c r="CS337" s="17">
        <v>512</v>
      </c>
      <c r="CT337" s="17">
        <v>63</v>
      </c>
      <c r="CU337" s="17">
        <v>380</v>
      </c>
      <c r="CV337" s="17">
        <v>59</v>
      </c>
      <c r="CW337" s="17">
        <v>0</v>
      </c>
      <c r="CX337" s="17">
        <v>0</v>
      </c>
      <c r="CY337" s="17">
        <v>45</v>
      </c>
      <c r="CZ337" s="15" t="str">
        <f t="shared" si="11"/>
        <v>Odsonne Édouard</v>
      </c>
      <c r="DA337" s="15" t="e">
        <f>VLOOKUP(CZ337,[1]FINAL!$A$1:$AP$1000,MATCH("Element No.",[1]FINAL!$A$1:$AP$1,0),0)</f>
        <v>#N/A</v>
      </c>
      <c r="DB337" s="15"/>
      <c r="DC337" s="15"/>
      <c r="DD337" s="15"/>
      <c r="DE337" s="15"/>
      <c r="DF337" s="15"/>
    </row>
    <row r="338" spans="1:110" ht="27.75" thickBot="1">
      <c r="A338" s="18" t="b">
        <v>1</v>
      </c>
      <c r="B338" s="18" t="b">
        <v>0</v>
      </c>
      <c r="C338" s="15"/>
      <c r="D338" s="15"/>
      <c r="E338" s="17">
        <v>576980</v>
      </c>
      <c r="F338" s="17">
        <v>0</v>
      </c>
      <c r="G338" s="17">
        <v>0</v>
      </c>
      <c r="H338" s="17">
        <v>-1</v>
      </c>
      <c r="I338" s="17">
        <v>1</v>
      </c>
      <c r="J338" s="17">
        <v>0</v>
      </c>
      <c r="K338" s="17">
        <v>4</v>
      </c>
      <c r="L338" s="15">
        <v>-1</v>
      </c>
      <c r="M338" s="15">
        <v>-1</v>
      </c>
      <c r="N338" s="17">
        <v>0</v>
      </c>
      <c r="O338" s="15" t="s">
        <v>1870</v>
      </c>
      <c r="P338" s="15">
        <v>0</v>
      </c>
      <c r="Q338" s="17" t="e">
        <f t="shared" si="10"/>
        <v>#N/A</v>
      </c>
      <c r="R338" s="18" t="b">
        <v>0</v>
      </c>
      <c r="S338" s="15"/>
      <c r="T338" s="15"/>
      <c r="U338" s="17">
        <v>44</v>
      </c>
      <c r="V338" s="15" t="s">
        <v>1871</v>
      </c>
      <c r="W338" s="15">
        <v>0</v>
      </c>
      <c r="X338" s="18" t="b">
        <v>0</v>
      </c>
      <c r="Y338" s="15" t="s">
        <v>1872</v>
      </c>
      <c r="Z338" s="15">
        <v>0.3</v>
      </c>
      <c r="AA338" s="18" t="b">
        <v>0</v>
      </c>
      <c r="AB338" s="15"/>
      <c r="AC338" s="15" t="s">
        <v>519</v>
      </c>
      <c r="AD338" s="17">
        <v>8</v>
      </c>
      <c r="AE338" s="17">
        <v>31</v>
      </c>
      <c r="AF338" s="17">
        <v>0</v>
      </c>
      <c r="AG338" s="17">
        <v>53360</v>
      </c>
      <c r="AH338" s="17">
        <v>0</v>
      </c>
      <c r="AI338" s="17">
        <v>61906</v>
      </c>
      <c r="AJ338" s="17">
        <v>0</v>
      </c>
      <c r="AK338" s="15">
        <v>0</v>
      </c>
      <c r="AL338" s="15">
        <v>0</v>
      </c>
      <c r="AM338" s="15" t="s">
        <v>1872</v>
      </c>
      <c r="AN338" s="15"/>
      <c r="AO338" s="17">
        <v>241</v>
      </c>
      <c r="AP338" s="68">
        <v>45125</v>
      </c>
      <c r="AQ338" s="68">
        <v>38631</v>
      </c>
      <c r="AR338" s="18" t="b">
        <v>0</v>
      </c>
      <c r="AS338" s="15" t="s">
        <v>2602</v>
      </c>
      <c r="AT338" s="17">
        <v>0</v>
      </c>
      <c r="AU338" s="17">
        <v>0</v>
      </c>
      <c r="AV338" s="17">
        <v>0</v>
      </c>
      <c r="AW338" s="17">
        <v>0</v>
      </c>
      <c r="AX338" s="17">
        <v>0</v>
      </c>
      <c r="AY338" s="17">
        <v>0</v>
      </c>
      <c r="AZ338" s="17">
        <v>0</v>
      </c>
      <c r="BA338" s="17">
        <v>0</v>
      </c>
      <c r="BB338" s="17">
        <v>0</v>
      </c>
      <c r="BC338" s="17">
        <v>0</v>
      </c>
      <c r="BD338" s="17">
        <v>0</v>
      </c>
      <c r="BE338" s="17">
        <v>0</v>
      </c>
      <c r="BF338" s="17">
        <v>0</v>
      </c>
      <c r="BG338" s="15">
        <v>0</v>
      </c>
      <c r="BH338" s="15">
        <v>0</v>
      </c>
      <c r="BI338" s="15">
        <v>0</v>
      </c>
      <c r="BJ338" s="15">
        <v>0</v>
      </c>
      <c r="BK338" s="17">
        <v>0</v>
      </c>
      <c r="BL338" s="17">
        <v>0</v>
      </c>
      <c r="BM338" s="17">
        <v>0</v>
      </c>
      <c r="BN338" s="17">
        <v>0</v>
      </c>
      <c r="BO338" s="17">
        <v>0</v>
      </c>
      <c r="BP338" s="15">
        <v>0</v>
      </c>
      <c r="BQ338" s="15">
        <v>0</v>
      </c>
      <c r="BR338" s="15">
        <v>0</v>
      </c>
      <c r="BS338" s="15">
        <v>0</v>
      </c>
      <c r="BT338" s="15"/>
      <c r="BU338" s="15"/>
      <c r="BV338" s="15"/>
      <c r="BW338" s="15"/>
      <c r="BX338" s="15"/>
      <c r="BY338" s="15"/>
      <c r="BZ338" s="15"/>
      <c r="CA338" s="17">
        <v>693</v>
      </c>
      <c r="CB338" s="17">
        <v>75</v>
      </c>
      <c r="CC338" s="17">
        <v>688</v>
      </c>
      <c r="CD338" s="17">
        <v>74</v>
      </c>
      <c r="CE338" s="17">
        <v>669</v>
      </c>
      <c r="CF338" s="17">
        <v>73</v>
      </c>
      <c r="CG338" s="17">
        <v>695</v>
      </c>
      <c r="CH338" s="17">
        <v>75</v>
      </c>
      <c r="CI338" s="17">
        <v>0</v>
      </c>
      <c r="CJ338" s="17">
        <v>0</v>
      </c>
      <c r="CK338" s="17">
        <v>0</v>
      </c>
      <c r="CL338" s="17">
        <v>0</v>
      </c>
      <c r="CM338" s="17">
        <v>0</v>
      </c>
      <c r="CN338" s="17">
        <v>0</v>
      </c>
      <c r="CO338" s="17">
        <v>573</v>
      </c>
      <c r="CP338" s="17">
        <v>83</v>
      </c>
      <c r="CQ338" s="17">
        <v>614</v>
      </c>
      <c r="CR338" s="17">
        <v>67</v>
      </c>
      <c r="CS338" s="17">
        <v>699</v>
      </c>
      <c r="CT338" s="17">
        <v>76</v>
      </c>
      <c r="CU338" s="17">
        <v>322</v>
      </c>
      <c r="CV338" s="17">
        <v>53</v>
      </c>
      <c r="CW338" s="17">
        <v>0</v>
      </c>
      <c r="CX338" s="17">
        <v>0</v>
      </c>
      <c r="CY338" s="17">
        <v>0</v>
      </c>
      <c r="CZ338" s="15" t="str">
        <f t="shared" si="11"/>
        <v>Zach Marsh</v>
      </c>
      <c r="DA338" s="15" t="e">
        <f>VLOOKUP(CZ338,[1]FINAL!$A$1:$AP$1000,MATCH("Element No.",[1]FINAL!$A$1:$AP$1,0),0)</f>
        <v>#N/A</v>
      </c>
      <c r="DB338" s="15"/>
      <c r="DC338" s="15"/>
      <c r="DD338" s="15"/>
      <c r="DE338" s="15"/>
      <c r="DF338" s="15"/>
    </row>
    <row r="339" spans="1:110" ht="27.75" thickBot="1">
      <c r="A339" s="18" t="b">
        <v>1</v>
      </c>
      <c r="B339" s="18" t="b">
        <v>0</v>
      </c>
      <c r="C339" s="15"/>
      <c r="D339" s="15"/>
      <c r="E339" s="17">
        <v>242898</v>
      </c>
      <c r="F339" s="17">
        <v>0</v>
      </c>
      <c r="G339" s="17">
        <v>0</v>
      </c>
      <c r="H339" s="17">
        <v>-5</v>
      </c>
      <c r="I339" s="17">
        <v>5</v>
      </c>
      <c r="J339" s="17">
        <v>0</v>
      </c>
      <c r="K339" s="17">
        <v>3</v>
      </c>
      <c r="L339" s="15">
        <v>0.6</v>
      </c>
      <c r="M339" s="15">
        <v>0.4</v>
      </c>
      <c r="N339" s="17">
        <v>0</v>
      </c>
      <c r="O339" s="15" t="s">
        <v>933</v>
      </c>
      <c r="P339" s="15">
        <v>1.4</v>
      </c>
      <c r="Q339" s="17">
        <f t="shared" si="10"/>
        <v>209</v>
      </c>
      <c r="R339" s="18" t="b">
        <v>0</v>
      </c>
      <c r="S339" s="15"/>
      <c r="T339" s="15"/>
      <c r="U339" s="17">
        <v>65</v>
      </c>
      <c r="V339" s="15" t="s">
        <v>934</v>
      </c>
      <c r="W339" s="15">
        <v>1.9</v>
      </c>
      <c r="X339" s="18" t="b">
        <v>0</v>
      </c>
      <c r="Y339" s="15" t="s">
        <v>265</v>
      </c>
      <c r="Z339" s="15">
        <v>2.4</v>
      </c>
      <c r="AA339" s="18" t="b">
        <v>0</v>
      </c>
      <c r="AB339" s="15"/>
      <c r="AC339" s="15" t="s">
        <v>519</v>
      </c>
      <c r="AD339" s="17">
        <v>8</v>
      </c>
      <c r="AE339" s="17">
        <v>31</v>
      </c>
      <c r="AF339" s="17">
        <v>65</v>
      </c>
      <c r="AG339" s="17">
        <v>1169226</v>
      </c>
      <c r="AH339" s="17">
        <v>0</v>
      </c>
      <c r="AI339" s="17">
        <v>1341087</v>
      </c>
      <c r="AJ339" s="17">
        <v>0</v>
      </c>
      <c r="AK339" s="15">
        <v>0.2</v>
      </c>
      <c r="AL339" s="15">
        <v>10</v>
      </c>
      <c r="AM339" s="15" t="s">
        <v>265</v>
      </c>
      <c r="AN339" s="15"/>
      <c r="AO339" s="17">
        <v>244</v>
      </c>
      <c r="AP339" s="68">
        <v>46024</v>
      </c>
      <c r="AQ339" s="68">
        <v>37034</v>
      </c>
      <c r="AR339" s="18" t="b">
        <v>0</v>
      </c>
      <c r="AS339" s="15" t="s">
        <v>3141</v>
      </c>
      <c r="AT339" s="17">
        <v>1710</v>
      </c>
      <c r="AU339" s="17">
        <v>2</v>
      </c>
      <c r="AV339" s="17">
        <v>1</v>
      </c>
      <c r="AW339" s="17">
        <v>6</v>
      </c>
      <c r="AX339" s="17">
        <v>24</v>
      </c>
      <c r="AY339" s="17">
        <v>0</v>
      </c>
      <c r="AZ339" s="17">
        <v>0</v>
      </c>
      <c r="BA339" s="17">
        <v>0</v>
      </c>
      <c r="BB339" s="17">
        <v>6</v>
      </c>
      <c r="BC339" s="17">
        <v>0</v>
      </c>
      <c r="BD339" s="17">
        <v>0</v>
      </c>
      <c r="BE339" s="17">
        <v>2</v>
      </c>
      <c r="BF339" s="17">
        <v>217</v>
      </c>
      <c r="BG339" s="15">
        <v>223.4</v>
      </c>
      <c r="BH339" s="15">
        <v>311.10000000000002</v>
      </c>
      <c r="BI339" s="15">
        <v>230</v>
      </c>
      <c r="BJ339" s="15">
        <v>75.8</v>
      </c>
      <c r="BK339" s="17">
        <v>37</v>
      </c>
      <c r="BL339" s="17">
        <v>55</v>
      </c>
      <c r="BM339" s="17">
        <v>29</v>
      </c>
      <c r="BN339" s="17">
        <v>121</v>
      </c>
      <c r="BO339" s="17">
        <v>19</v>
      </c>
      <c r="BP339" s="15">
        <v>2.4500000000000002</v>
      </c>
      <c r="BQ339" s="15">
        <v>1.31</v>
      </c>
      <c r="BR339" s="15">
        <v>3.76</v>
      </c>
      <c r="BS339" s="15">
        <v>28.29</v>
      </c>
      <c r="BT339" s="17">
        <v>1</v>
      </c>
      <c r="BU339" s="15"/>
      <c r="BV339" s="17">
        <v>3</v>
      </c>
      <c r="BW339" s="15"/>
      <c r="BX339" s="15"/>
      <c r="BY339" s="15"/>
      <c r="BZ339" s="15"/>
      <c r="CA339" s="17">
        <v>292</v>
      </c>
      <c r="CB339" s="17">
        <v>125</v>
      </c>
      <c r="CC339" s="17">
        <v>138</v>
      </c>
      <c r="CD339" s="17">
        <v>93</v>
      </c>
      <c r="CE339" s="17">
        <v>157</v>
      </c>
      <c r="CF339" s="17">
        <v>86</v>
      </c>
      <c r="CG339" s="17">
        <v>216</v>
      </c>
      <c r="CH339" s="17">
        <v>103</v>
      </c>
      <c r="CI339" s="17">
        <v>0.13</v>
      </c>
      <c r="CJ339" s="17">
        <v>0</v>
      </c>
      <c r="CK339" s="17">
        <v>7.0000000000000007E-2</v>
      </c>
      <c r="CL339" s="17">
        <v>0.2</v>
      </c>
      <c r="CM339" s="17">
        <v>1.49</v>
      </c>
      <c r="CN339" s="17">
        <v>1.26</v>
      </c>
      <c r="CO339" s="17">
        <v>50</v>
      </c>
      <c r="CP339" s="17">
        <v>31</v>
      </c>
      <c r="CQ339" s="17">
        <v>240</v>
      </c>
      <c r="CR339" s="17">
        <v>106</v>
      </c>
      <c r="CS339" s="17">
        <v>371</v>
      </c>
      <c r="CT339" s="17">
        <v>160</v>
      </c>
      <c r="CU339" s="17">
        <v>128</v>
      </c>
      <c r="CV339" s="17">
        <v>42</v>
      </c>
      <c r="CW339" s="17">
        <v>1</v>
      </c>
      <c r="CX339" s="17">
        <v>0.32</v>
      </c>
      <c r="CY339" s="17">
        <v>6.37</v>
      </c>
      <c r="CZ339" s="15" t="str">
        <f t="shared" si="11"/>
        <v>Brennan Johnson</v>
      </c>
      <c r="DA339" s="15">
        <f>VLOOKUP(CZ339,[1]FINAL!$A$1:$AP$1000,MATCH("Element No.",[1]FINAL!$A$1:$AP$1,0),0)</f>
        <v>209</v>
      </c>
      <c r="DB339" s="15"/>
      <c r="DC339" s="15"/>
      <c r="DD339" s="15"/>
      <c r="DE339" s="15"/>
      <c r="DF339" s="15"/>
    </row>
    <row r="340" spans="1:110" ht="40.5" thickBot="1">
      <c r="A340" s="18" t="b">
        <v>1</v>
      </c>
      <c r="B340" s="18" t="b">
        <v>0</v>
      </c>
      <c r="C340" s="17">
        <v>100</v>
      </c>
      <c r="D340" s="17">
        <v>100</v>
      </c>
      <c r="E340" s="17">
        <v>247412</v>
      </c>
      <c r="F340" s="17">
        <v>0</v>
      </c>
      <c r="G340" s="17">
        <v>0</v>
      </c>
      <c r="H340" s="17">
        <v>-7</v>
      </c>
      <c r="I340" s="17">
        <v>7</v>
      </c>
      <c r="J340" s="17">
        <v>1</v>
      </c>
      <c r="K340" s="17">
        <v>4</v>
      </c>
      <c r="L340" s="15">
        <v>0.6</v>
      </c>
      <c r="M340" s="15">
        <v>0.8</v>
      </c>
      <c r="N340" s="17">
        <v>2</v>
      </c>
      <c r="O340" s="15" t="s">
        <v>1584</v>
      </c>
      <c r="P340" s="15">
        <v>1.8</v>
      </c>
      <c r="Q340" s="17">
        <f t="shared" si="10"/>
        <v>222</v>
      </c>
      <c r="R340" s="18" t="b">
        <v>0</v>
      </c>
      <c r="S340" s="15"/>
      <c r="T340" s="15" t="s">
        <v>4072</v>
      </c>
      <c r="U340" s="17">
        <v>58</v>
      </c>
      <c r="V340" s="15" t="s">
        <v>1585</v>
      </c>
      <c r="W340" s="15">
        <v>2.1</v>
      </c>
      <c r="X340" s="18" t="b">
        <v>0</v>
      </c>
      <c r="Y340" s="15" t="s">
        <v>1586</v>
      </c>
      <c r="Z340" s="15">
        <v>1.4</v>
      </c>
      <c r="AA340" s="18" t="b">
        <v>0</v>
      </c>
      <c r="AB340" s="15"/>
      <c r="AC340" s="15" t="s">
        <v>519</v>
      </c>
      <c r="AD340" s="17">
        <v>8</v>
      </c>
      <c r="AE340" s="17">
        <v>31</v>
      </c>
      <c r="AF340" s="17">
        <v>75</v>
      </c>
      <c r="AG340" s="17">
        <v>527882</v>
      </c>
      <c r="AH340" s="17">
        <v>0</v>
      </c>
      <c r="AI340" s="17">
        <v>883037</v>
      </c>
      <c r="AJ340" s="17">
        <v>0</v>
      </c>
      <c r="AK340" s="15">
        <v>0.3</v>
      </c>
      <c r="AL340" s="15">
        <v>12.9</v>
      </c>
      <c r="AM340" s="15" t="s">
        <v>1586</v>
      </c>
      <c r="AN340" s="15"/>
      <c r="AO340" s="17">
        <v>161</v>
      </c>
      <c r="AP340" s="68">
        <v>46055</v>
      </c>
      <c r="AQ340" s="68">
        <v>36562</v>
      </c>
      <c r="AR340" s="18" t="b">
        <v>0</v>
      </c>
      <c r="AS340" s="15" t="s">
        <v>3237</v>
      </c>
      <c r="AT340" s="17">
        <v>2301</v>
      </c>
      <c r="AU340" s="17">
        <v>4</v>
      </c>
      <c r="AV340" s="17">
        <v>1</v>
      </c>
      <c r="AW340" s="17">
        <v>5</v>
      </c>
      <c r="AX340" s="17">
        <v>41</v>
      </c>
      <c r="AY340" s="17">
        <v>0</v>
      </c>
      <c r="AZ340" s="17">
        <v>0</v>
      </c>
      <c r="BA340" s="17">
        <v>1</v>
      </c>
      <c r="BB340" s="17">
        <v>4</v>
      </c>
      <c r="BC340" s="17">
        <v>0</v>
      </c>
      <c r="BD340" s="17">
        <v>0</v>
      </c>
      <c r="BE340" s="17">
        <v>3</v>
      </c>
      <c r="BF340" s="17">
        <v>215</v>
      </c>
      <c r="BG340" s="15">
        <v>265.2</v>
      </c>
      <c r="BH340" s="15">
        <v>203.1</v>
      </c>
      <c r="BI340" s="15">
        <v>469</v>
      </c>
      <c r="BJ340" s="15">
        <v>91.5</v>
      </c>
      <c r="BK340" s="17">
        <v>49</v>
      </c>
      <c r="BL340" s="17">
        <v>37</v>
      </c>
      <c r="BM340" s="17">
        <v>9</v>
      </c>
      <c r="BN340" s="17">
        <v>95</v>
      </c>
      <c r="BO340" s="17">
        <v>26</v>
      </c>
      <c r="BP340" s="15">
        <v>5.3</v>
      </c>
      <c r="BQ340" s="15">
        <v>1.1200000000000001</v>
      </c>
      <c r="BR340" s="15">
        <v>6.42</v>
      </c>
      <c r="BS340" s="15">
        <v>36.03</v>
      </c>
      <c r="BT340" s="15"/>
      <c r="BU340" s="15"/>
      <c r="BV340" s="15"/>
      <c r="BW340" s="15"/>
      <c r="BX340" s="15"/>
      <c r="BY340" s="15"/>
      <c r="BZ340" s="15"/>
      <c r="CA340" s="17">
        <v>269</v>
      </c>
      <c r="CB340" s="17">
        <v>26</v>
      </c>
      <c r="CC340" s="17">
        <v>203</v>
      </c>
      <c r="CD340" s="17">
        <v>19</v>
      </c>
      <c r="CE340" s="17">
        <v>59</v>
      </c>
      <c r="CF340" s="17">
        <v>24</v>
      </c>
      <c r="CG340" s="17">
        <v>171</v>
      </c>
      <c r="CH340" s="17">
        <v>25</v>
      </c>
      <c r="CI340" s="17">
        <v>0.21</v>
      </c>
      <c r="CJ340" s="17">
        <v>0</v>
      </c>
      <c r="CK340" s="17">
        <v>0.04</v>
      </c>
      <c r="CL340" s="17">
        <v>0.25</v>
      </c>
      <c r="CM340" s="17">
        <v>1.41</v>
      </c>
      <c r="CN340" s="17">
        <v>1.6</v>
      </c>
      <c r="CO340" s="17">
        <v>107</v>
      </c>
      <c r="CP340" s="17">
        <v>30</v>
      </c>
      <c r="CQ340" s="17">
        <v>212</v>
      </c>
      <c r="CR340" s="17">
        <v>28</v>
      </c>
      <c r="CS340" s="17">
        <v>339</v>
      </c>
      <c r="CT340" s="17">
        <v>36</v>
      </c>
      <c r="CU340" s="17">
        <v>169</v>
      </c>
      <c r="CV340" s="17">
        <v>25</v>
      </c>
      <c r="CW340" s="17">
        <v>1.02</v>
      </c>
      <c r="CX340" s="17">
        <v>0.2</v>
      </c>
      <c r="CY340" s="17">
        <v>3.72</v>
      </c>
      <c r="CZ340" s="15" t="str">
        <f t="shared" si="11"/>
        <v>Jørgen Strand Larsen</v>
      </c>
      <c r="DA340" s="15">
        <f>VLOOKUP(CZ340,[1]FINAL!$A$1:$AP$1000,MATCH("Element No.",[1]FINAL!$A$1:$AP$1,0),0)</f>
        <v>222</v>
      </c>
      <c r="DB340" s="15"/>
      <c r="DC340" s="15"/>
      <c r="DD340" s="15"/>
      <c r="DE340" s="15"/>
      <c r="DF340" s="15"/>
    </row>
    <row r="341" spans="1:110" ht="40.5" thickBot="1">
      <c r="A341" s="18" t="b">
        <v>1</v>
      </c>
      <c r="B341" s="18" t="b">
        <v>0</v>
      </c>
      <c r="C341" s="17">
        <v>100</v>
      </c>
      <c r="D341" s="17">
        <v>100</v>
      </c>
      <c r="E341" s="17">
        <v>485337</v>
      </c>
      <c r="F341" s="17">
        <v>0</v>
      </c>
      <c r="G341" s="17">
        <v>0</v>
      </c>
      <c r="H341" s="17">
        <v>-3</v>
      </c>
      <c r="I341" s="17">
        <v>3</v>
      </c>
      <c r="J341" s="17">
        <v>0</v>
      </c>
      <c r="K341" s="17">
        <v>3</v>
      </c>
      <c r="L341" s="15">
        <v>-0.8</v>
      </c>
      <c r="M341" s="15">
        <v>-0.6</v>
      </c>
      <c r="N341" s="17">
        <v>1</v>
      </c>
      <c r="O341" s="15" t="s">
        <v>3262</v>
      </c>
      <c r="P341" s="15">
        <v>0.4</v>
      </c>
      <c r="Q341" s="17">
        <f t="shared" si="10"/>
        <v>42</v>
      </c>
      <c r="R341" s="18" t="b">
        <v>0</v>
      </c>
      <c r="S341" s="15"/>
      <c r="T341" s="15" t="s">
        <v>4901</v>
      </c>
      <c r="U341" s="17">
        <v>62</v>
      </c>
      <c r="V341" s="15" t="s">
        <v>3263</v>
      </c>
      <c r="W341" s="15">
        <v>2.1</v>
      </c>
      <c r="X341" s="18" t="b">
        <v>0</v>
      </c>
      <c r="Y341" s="15" t="s">
        <v>3264</v>
      </c>
      <c r="Z341" s="15">
        <v>0</v>
      </c>
      <c r="AA341" s="18" t="b">
        <v>0</v>
      </c>
      <c r="AB341" s="15"/>
      <c r="AC341" s="15" t="s">
        <v>519</v>
      </c>
      <c r="AD341" s="17">
        <v>8</v>
      </c>
      <c r="AE341" s="17">
        <v>31</v>
      </c>
      <c r="AF341" s="17">
        <v>44</v>
      </c>
      <c r="AG341" s="17">
        <v>11516</v>
      </c>
      <c r="AH341" s="17">
        <v>0</v>
      </c>
      <c r="AI341" s="17">
        <v>15978</v>
      </c>
      <c r="AJ341" s="17">
        <v>0</v>
      </c>
      <c r="AK341" s="15">
        <v>0.1</v>
      </c>
      <c r="AL341" s="15">
        <v>7.1</v>
      </c>
      <c r="AM341" s="15" t="s">
        <v>3264</v>
      </c>
      <c r="AN341" s="15"/>
      <c r="AO341" s="17">
        <v>54</v>
      </c>
      <c r="AP341" s="68">
        <v>46052</v>
      </c>
      <c r="AQ341" s="68">
        <v>37073</v>
      </c>
      <c r="AR341" s="18" t="b">
        <v>0</v>
      </c>
      <c r="AS341" s="15" t="s">
        <v>3265</v>
      </c>
      <c r="AT341" s="17">
        <v>909</v>
      </c>
      <c r="AU341" s="17">
        <v>1</v>
      </c>
      <c r="AV341" s="17">
        <v>3</v>
      </c>
      <c r="AW341" s="17">
        <v>2</v>
      </c>
      <c r="AX341" s="17">
        <v>15</v>
      </c>
      <c r="AY341" s="17">
        <v>0</v>
      </c>
      <c r="AZ341" s="17">
        <v>0</v>
      </c>
      <c r="BA341" s="17">
        <v>0</v>
      </c>
      <c r="BB341" s="17">
        <v>0</v>
      </c>
      <c r="BC341" s="17">
        <v>0</v>
      </c>
      <c r="BD341" s="17">
        <v>0</v>
      </c>
      <c r="BE341" s="17">
        <v>0</v>
      </c>
      <c r="BF341" s="17">
        <v>143</v>
      </c>
      <c r="BG341" s="15">
        <v>159.4</v>
      </c>
      <c r="BH341" s="15">
        <v>76.599999999999994</v>
      </c>
      <c r="BI341" s="15">
        <v>187</v>
      </c>
      <c r="BJ341" s="15">
        <v>42</v>
      </c>
      <c r="BK341" s="17">
        <v>16</v>
      </c>
      <c r="BL341" s="17">
        <v>43</v>
      </c>
      <c r="BM341" s="17">
        <v>24</v>
      </c>
      <c r="BN341" s="17">
        <v>83</v>
      </c>
      <c r="BO341" s="17">
        <v>9</v>
      </c>
      <c r="BP341" s="15">
        <v>1.56</v>
      </c>
      <c r="BQ341" s="15">
        <v>0.85</v>
      </c>
      <c r="BR341" s="15">
        <v>2.41</v>
      </c>
      <c r="BS341" s="15">
        <v>14.48</v>
      </c>
      <c r="BT341" s="15"/>
      <c r="BU341" s="15"/>
      <c r="BV341" s="15"/>
      <c r="BW341" s="15"/>
      <c r="BX341" s="15"/>
      <c r="BY341" s="15"/>
      <c r="BZ341" s="15"/>
      <c r="CA341" s="17">
        <v>341</v>
      </c>
      <c r="CB341" s="17">
        <v>154</v>
      </c>
      <c r="CC341" s="17">
        <v>333</v>
      </c>
      <c r="CD341" s="17">
        <v>179</v>
      </c>
      <c r="CE341" s="17">
        <v>198</v>
      </c>
      <c r="CF341" s="17">
        <v>104</v>
      </c>
      <c r="CG341" s="17">
        <v>332</v>
      </c>
      <c r="CH341" s="17">
        <v>158</v>
      </c>
      <c r="CI341" s="17">
        <v>0.15</v>
      </c>
      <c r="CJ341" s="17">
        <v>0</v>
      </c>
      <c r="CK341" s="17">
        <v>0.08</v>
      </c>
      <c r="CL341" s="17">
        <v>0.23</v>
      </c>
      <c r="CM341" s="17">
        <v>1.43</v>
      </c>
      <c r="CN341" s="17">
        <v>1.49</v>
      </c>
      <c r="CO341" s="17">
        <v>75</v>
      </c>
      <c r="CP341" s="17">
        <v>48</v>
      </c>
      <c r="CQ341" s="17">
        <v>353</v>
      </c>
      <c r="CR341" s="17">
        <v>159</v>
      </c>
      <c r="CS341" s="17">
        <v>340</v>
      </c>
      <c r="CT341" s="17">
        <v>146</v>
      </c>
      <c r="CU341" s="17">
        <v>609</v>
      </c>
      <c r="CV341" s="17">
        <v>232</v>
      </c>
      <c r="CW341" s="17">
        <v>0.89</v>
      </c>
      <c r="CX341" s="17">
        <v>0.2</v>
      </c>
      <c r="CY341" s="17">
        <v>8.2200000000000006</v>
      </c>
      <c r="CZ341" s="15" t="str">
        <f t="shared" si="11"/>
        <v>Evann Guessand</v>
      </c>
      <c r="DA341" s="15">
        <f>VLOOKUP(CZ341,[1]FINAL!$A$1:$AP$1000,MATCH("Element No.",[1]FINAL!$A$1:$AP$1,0),0)</f>
        <v>42</v>
      </c>
      <c r="DB341" s="15"/>
      <c r="DC341" s="15"/>
      <c r="DD341" s="15"/>
      <c r="DE341" s="15"/>
      <c r="DF341" s="15"/>
    </row>
    <row r="342" spans="1:110" ht="40.5" thickBot="1">
      <c r="A342" s="18" t="b">
        <v>1</v>
      </c>
      <c r="B342" s="18" t="b">
        <v>0</v>
      </c>
      <c r="C342" s="17">
        <v>100</v>
      </c>
      <c r="D342" s="17">
        <v>100</v>
      </c>
      <c r="E342" s="17">
        <v>590014</v>
      </c>
      <c r="F342" s="17">
        <v>0</v>
      </c>
      <c r="G342" s="17">
        <v>0</v>
      </c>
      <c r="H342" s="17">
        <v>-1</v>
      </c>
      <c r="I342" s="17">
        <v>1</v>
      </c>
      <c r="J342" s="17">
        <v>0</v>
      </c>
      <c r="K342" s="17">
        <v>3</v>
      </c>
      <c r="L342" s="15">
        <v>-1</v>
      </c>
      <c r="M342" s="15">
        <v>-0.6</v>
      </c>
      <c r="N342" s="17">
        <v>2</v>
      </c>
      <c r="O342" s="15" t="s">
        <v>3573</v>
      </c>
      <c r="P342" s="15">
        <v>0.4</v>
      </c>
      <c r="Q342" s="17">
        <f t="shared" si="10"/>
        <v>220</v>
      </c>
      <c r="R342" s="18" t="b">
        <v>0</v>
      </c>
      <c r="S342" s="15"/>
      <c r="T342" s="15" t="s">
        <v>4777</v>
      </c>
      <c r="U342" s="17">
        <v>44</v>
      </c>
      <c r="V342" s="15" t="s">
        <v>3574</v>
      </c>
      <c r="W342" s="15">
        <v>2</v>
      </c>
      <c r="X342" s="18" t="b">
        <v>0</v>
      </c>
      <c r="Y342" s="15" t="s">
        <v>3575</v>
      </c>
      <c r="Z342" s="15">
        <v>0.3</v>
      </c>
      <c r="AA342" s="18" t="b">
        <v>0</v>
      </c>
      <c r="AB342" s="15"/>
      <c r="AC342" s="15" t="s">
        <v>519</v>
      </c>
      <c r="AD342" s="17">
        <v>8</v>
      </c>
      <c r="AE342" s="17">
        <v>31</v>
      </c>
      <c r="AF342" s="17">
        <v>2</v>
      </c>
      <c r="AG342" s="17">
        <v>58563</v>
      </c>
      <c r="AH342" s="17">
        <v>0</v>
      </c>
      <c r="AI342" s="17">
        <v>56486</v>
      </c>
      <c r="AJ342" s="17">
        <v>0</v>
      </c>
      <c r="AK342" s="15">
        <v>0.1</v>
      </c>
      <c r="AL342" s="15">
        <v>0.5</v>
      </c>
      <c r="AM342" s="15" t="s">
        <v>3575</v>
      </c>
      <c r="AN342" s="15"/>
      <c r="AO342" s="17">
        <v>217</v>
      </c>
      <c r="AP342" s="68">
        <v>45862</v>
      </c>
      <c r="AQ342" s="68">
        <v>38899</v>
      </c>
      <c r="AR342" s="18" t="b">
        <v>0</v>
      </c>
      <c r="AS342" s="15" t="s">
        <v>3576</v>
      </c>
      <c r="AT342" s="17">
        <v>90</v>
      </c>
      <c r="AU342" s="17">
        <v>0</v>
      </c>
      <c r="AV342" s="17">
        <v>0</v>
      </c>
      <c r="AW342" s="17">
        <v>0</v>
      </c>
      <c r="AX342" s="17">
        <v>2</v>
      </c>
      <c r="AY342" s="17">
        <v>0</v>
      </c>
      <c r="AZ342" s="17">
        <v>0</v>
      </c>
      <c r="BA342" s="17">
        <v>0</v>
      </c>
      <c r="BB342" s="17">
        <v>0</v>
      </c>
      <c r="BC342" s="17">
        <v>0</v>
      </c>
      <c r="BD342" s="17">
        <v>0</v>
      </c>
      <c r="BE342" s="17">
        <v>0</v>
      </c>
      <c r="BF342" s="17">
        <v>21</v>
      </c>
      <c r="BG342" s="15">
        <v>15.2</v>
      </c>
      <c r="BH342" s="15">
        <v>30</v>
      </c>
      <c r="BI342" s="15">
        <v>4</v>
      </c>
      <c r="BJ342" s="15">
        <v>4.9000000000000004</v>
      </c>
      <c r="BK342" s="17">
        <v>2</v>
      </c>
      <c r="BL342" s="17">
        <v>4</v>
      </c>
      <c r="BM342" s="17">
        <v>1</v>
      </c>
      <c r="BN342" s="17">
        <v>7</v>
      </c>
      <c r="BO342" s="17">
        <v>1</v>
      </c>
      <c r="BP342" s="15">
        <v>0.02</v>
      </c>
      <c r="BQ342" s="15">
        <v>0.16</v>
      </c>
      <c r="BR342" s="15">
        <v>0.18</v>
      </c>
      <c r="BS342" s="15">
        <v>2.5299999999999998</v>
      </c>
      <c r="BT342" s="15"/>
      <c r="BU342" s="15"/>
      <c r="BV342" s="15"/>
      <c r="BW342" s="15"/>
      <c r="BX342" s="15"/>
      <c r="BY342" s="15"/>
      <c r="BZ342" s="15"/>
      <c r="CA342" s="17">
        <v>469</v>
      </c>
      <c r="CB342" s="17">
        <v>208</v>
      </c>
      <c r="CC342" s="17">
        <v>399</v>
      </c>
      <c r="CD342" s="17">
        <v>200</v>
      </c>
      <c r="CE342" s="17">
        <v>446</v>
      </c>
      <c r="CF342" s="17">
        <v>217</v>
      </c>
      <c r="CG342" s="17">
        <v>464</v>
      </c>
      <c r="CH342" s="17">
        <v>206</v>
      </c>
      <c r="CI342" s="17">
        <v>0.02</v>
      </c>
      <c r="CJ342" s="17">
        <v>0</v>
      </c>
      <c r="CK342" s="17">
        <v>0.16</v>
      </c>
      <c r="CL342" s="17">
        <v>0.18</v>
      </c>
      <c r="CM342" s="17">
        <v>2.5299999999999998</v>
      </c>
      <c r="CN342" s="17">
        <v>2</v>
      </c>
      <c r="CO342" s="17">
        <v>577</v>
      </c>
      <c r="CP342" s="17">
        <v>348</v>
      </c>
      <c r="CQ342" s="17">
        <v>349</v>
      </c>
      <c r="CR342" s="17">
        <v>157</v>
      </c>
      <c r="CS342" s="17">
        <v>348</v>
      </c>
      <c r="CT342" s="17">
        <v>148</v>
      </c>
      <c r="CU342" s="17">
        <v>353</v>
      </c>
      <c r="CV342" s="17">
        <v>121</v>
      </c>
      <c r="CW342" s="17">
        <v>1</v>
      </c>
      <c r="CX342" s="17">
        <v>0</v>
      </c>
      <c r="CY342" s="17">
        <v>7</v>
      </c>
      <c r="CZ342" s="15" t="str">
        <f t="shared" si="11"/>
        <v>Rio Cardines</v>
      </c>
      <c r="DA342" s="15">
        <f>VLOOKUP(CZ342,[1]FINAL!$A$1:$AP$1000,MATCH("Element No.",[1]FINAL!$A$1:$AP$1,0),0)</f>
        <v>220</v>
      </c>
      <c r="DB342" s="15"/>
      <c r="DC342" s="15"/>
      <c r="DD342" s="15"/>
      <c r="DE342" s="15"/>
      <c r="DF342" s="15"/>
    </row>
    <row r="343" spans="1:110" ht="40.5" thickBot="1">
      <c r="A343" s="18" t="b">
        <v>1</v>
      </c>
      <c r="B343" s="18" t="b">
        <v>0</v>
      </c>
      <c r="C343" s="17">
        <v>100</v>
      </c>
      <c r="D343" s="17">
        <v>100</v>
      </c>
      <c r="E343" s="17">
        <v>488024</v>
      </c>
      <c r="F343" s="17">
        <v>0</v>
      </c>
      <c r="G343" s="17">
        <v>0</v>
      </c>
      <c r="H343" s="17">
        <v>-2</v>
      </c>
      <c r="I343" s="17">
        <v>2</v>
      </c>
      <c r="J343" s="17">
        <v>1</v>
      </c>
      <c r="K343" s="17">
        <v>3</v>
      </c>
      <c r="L343" s="15">
        <v>-0.2</v>
      </c>
      <c r="M343" s="15">
        <v>0.4</v>
      </c>
      <c r="N343" s="17">
        <v>4</v>
      </c>
      <c r="O343" s="15" t="s">
        <v>3745</v>
      </c>
      <c r="P343" s="15">
        <v>1.4</v>
      </c>
      <c r="Q343" s="17">
        <f t="shared" si="10"/>
        <v>211</v>
      </c>
      <c r="R343" s="18" t="b">
        <v>0</v>
      </c>
      <c r="S343" s="15"/>
      <c r="T343" s="15" t="s">
        <v>4010</v>
      </c>
      <c r="U343" s="17">
        <v>58</v>
      </c>
      <c r="V343" s="15" t="s">
        <v>3746</v>
      </c>
      <c r="W343" s="15">
        <v>2.2999999999999998</v>
      </c>
      <c r="X343" s="18" t="b">
        <v>0</v>
      </c>
      <c r="Y343" s="15" t="s">
        <v>3747</v>
      </c>
      <c r="Z343" s="15">
        <v>0.2</v>
      </c>
      <c r="AA343" s="18" t="b">
        <v>0</v>
      </c>
      <c r="AB343" s="15"/>
      <c r="AC343" s="15" t="s">
        <v>519</v>
      </c>
      <c r="AD343" s="17">
        <v>8</v>
      </c>
      <c r="AE343" s="17">
        <v>31</v>
      </c>
      <c r="AF343" s="17">
        <v>77</v>
      </c>
      <c r="AG343" s="17">
        <v>137024</v>
      </c>
      <c r="AH343" s="17">
        <v>0</v>
      </c>
      <c r="AI343" s="17">
        <v>120639</v>
      </c>
      <c r="AJ343" s="17">
        <v>0</v>
      </c>
      <c r="AK343" s="15">
        <v>0.2</v>
      </c>
      <c r="AL343" s="15">
        <v>13.3</v>
      </c>
      <c r="AM343" s="15" t="s">
        <v>3748</v>
      </c>
      <c r="AN343" s="15"/>
      <c r="AO343" s="17">
        <v>200</v>
      </c>
      <c r="AP343" s="68">
        <v>45898</v>
      </c>
      <c r="AQ343" s="68">
        <v>37549</v>
      </c>
      <c r="AR343" s="18" t="b">
        <v>0</v>
      </c>
      <c r="AS343" s="15" t="s">
        <v>3749</v>
      </c>
      <c r="AT343" s="17">
        <v>2074</v>
      </c>
      <c r="AU343" s="17">
        <v>2</v>
      </c>
      <c r="AV343" s="17">
        <v>2</v>
      </c>
      <c r="AW343" s="17">
        <v>7</v>
      </c>
      <c r="AX343" s="17">
        <v>28</v>
      </c>
      <c r="AY343" s="17">
        <v>0</v>
      </c>
      <c r="AZ343" s="17">
        <v>0</v>
      </c>
      <c r="BA343" s="17">
        <v>0</v>
      </c>
      <c r="BB343" s="17">
        <v>4</v>
      </c>
      <c r="BC343" s="17">
        <v>0</v>
      </c>
      <c r="BD343" s="17">
        <v>0</v>
      </c>
      <c r="BE343" s="17">
        <v>3</v>
      </c>
      <c r="BF343" s="17">
        <v>331</v>
      </c>
      <c r="BG343" s="15">
        <v>325.8</v>
      </c>
      <c r="BH343" s="15">
        <v>718.4</v>
      </c>
      <c r="BI343" s="15">
        <v>371</v>
      </c>
      <c r="BJ343" s="15">
        <v>141.4</v>
      </c>
      <c r="BK343" s="17">
        <v>30</v>
      </c>
      <c r="BL343" s="17">
        <v>101</v>
      </c>
      <c r="BM343" s="17">
        <v>36</v>
      </c>
      <c r="BN343" s="17">
        <v>167</v>
      </c>
      <c r="BO343" s="17">
        <v>26</v>
      </c>
      <c r="BP343" s="15">
        <v>4.53</v>
      </c>
      <c r="BQ343" s="15">
        <v>6.12</v>
      </c>
      <c r="BR343" s="15">
        <v>10.65</v>
      </c>
      <c r="BS343" s="15">
        <v>30.01</v>
      </c>
      <c r="BT343" s="15"/>
      <c r="BU343" s="15"/>
      <c r="BV343" s="17">
        <v>1</v>
      </c>
      <c r="BW343" s="15"/>
      <c r="BX343" s="15"/>
      <c r="BY343" s="15"/>
      <c r="BZ343" s="15"/>
      <c r="CA343" s="17">
        <v>229</v>
      </c>
      <c r="CB343" s="17">
        <v>95</v>
      </c>
      <c r="CC343" s="17">
        <v>24</v>
      </c>
      <c r="CD343" s="17">
        <v>23</v>
      </c>
      <c r="CE343" s="17">
        <v>84</v>
      </c>
      <c r="CF343" s="17">
        <v>50</v>
      </c>
      <c r="CG343" s="17">
        <v>66</v>
      </c>
      <c r="CH343" s="17">
        <v>42</v>
      </c>
      <c r="CI343" s="17">
        <v>0.2</v>
      </c>
      <c r="CJ343" s="17">
        <v>0</v>
      </c>
      <c r="CK343" s="17">
        <v>0.27</v>
      </c>
      <c r="CL343" s="17">
        <v>0.47</v>
      </c>
      <c r="CM343" s="17">
        <v>1.3</v>
      </c>
      <c r="CN343" s="17">
        <v>1.22</v>
      </c>
      <c r="CO343" s="17">
        <v>110</v>
      </c>
      <c r="CP343" s="17">
        <v>70</v>
      </c>
      <c r="CQ343" s="17">
        <v>238</v>
      </c>
      <c r="CR343" s="17">
        <v>104</v>
      </c>
      <c r="CS343" s="17">
        <v>311</v>
      </c>
      <c r="CT343" s="17">
        <v>130</v>
      </c>
      <c r="CU343" s="17">
        <v>400</v>
      </c>
      <c r="CV343" s="17">
        <v>135</v>
      </c>
      <c r="CW343" s="17">
        <v>1.1299999999999999</v>
      </c>
      <c r="CX343" s="17">
        <v>0.3</v>
      </c>
      <c r="CY343" s="17">
        <v>7.25</v>
      </c>
      <c r="CZ343" s="15" t="str">
        <f t="shared" si="11"/>
        <v>Yéremy Pino Santos</v>
      </c>
      <c r="DA343" s="15">
        <f>VLOOKUP(CZ343,[1]FINAL!$A$1:$AP$1000,MATCH("Element No.",[1]FINAL!$A$1:$AP$1,0),0)</f>
        <v>211</v>
      </c>
      <c r="DB343" s="15"/>
      <c r="DC343" s="15"/>
      <c r="DD343" s="15"/>
      <c r="DE343" s="15"/>
      <c r="DF343" s="15"/>
    </row>
    <row r="344" spans="1:110" ht="40.5" thickBot="1">
      <c r="A344" s="18" t="b">
        <v>1</v>
      </c>
      <c r="B344" s="18" t="b">
        <v>0</v>
      </c>
      <c r="C344" s="17">
        <v>100</v>
      </c>
      <c r="D344" s="17">
        <v>100</v>
      </c>
      <c r="E344" s="17">
        <v>651426</v>
      </c>
      <c r="F344" s="17">
        <v>0</v>
      </c>
      <c r="G344" s="17">
        <v>0</v>
      </c>
      <c r="H344" s="17">
        <v>0</v>
      </c>
      <c r="I344" s="17">
        <v>0</v>
      </c>
      <c r="J344" s="17">
        <v>2</v>
      </c>
      <c r="K344" s="17">
        <v>2</v>
      </c>
      <c r="L344" s="15">
        <v>1</v>
      </c>
      <c r="M344" s="15">
        <v>0.4</v>
      </c>
      <c r="N344" s="17">
        <v>0</v>
      </c>
      <c r="O344" s="15" t="s">
        <v>3836</v>
      </c>
      <c r="P344" s="15">
        <v>1.4</v>
      </c>
      <c r="Q344" s="17">
        <f t="shared" si="10"/>
        <v>203</v>
      </c>
      <c r="R344" s="18" t="b">
        <v>0</v>
      </c>
      <c r="S344" s="15"/>
      <c r="T344" s="15" t="s">
        <v>4217</v>
      </c>
      <c r="U344" s="17">
        <v>45</v>
      </c>
      <c r="V344" s="15" t="s">
        <v>3837</v>
      </c>
      <c r="W344" s="15">
        <v>3.6</v>
      </c>
      <c r="X344" s="18" t="b">
        <v>0</v>
      </c>
      <c r="Y344" s="15" t="s">
        <v>3838</v>
      </c>
      <c r="Z344" s="15">
        <v>0.5</v>
      </c>
      <c r="AA344" s="18" t="b">
        <v>0</v>
      </c>
      <c r="AB344" s="15"/>
      <c r="AC344" s="15" t="s">
        <v>519</v>
      </c>
      <c r="AD344" s="17">
        <v>8</v>
      </c>
      <c r="AE344" s="17">
        <v>31</v>
      </c>
      <c r="AF344" s="17">
        <v>72</v>
      </c>
      <c r="AG344" s="17">
        <v>95627</v>
      </c>
      <c r="AH344" s="17">
        <v>0</v>
      </c>
      <c r="AI344" s="17">
        <v>35276</v>
      </c>
      <c r="AJ344" s="17">
        <v>0</v>
      </c>
      <c r="AK344" s="15">
        <v>0.3</v>
      </c>
      <c r="AL344" s="15">
        <v>16</v>
      </c>
      <c r="AM344" s="15" t="s">
        <v>3838</v>
      </c>
      <c r="AN344" s="15"/>
      <c r="AO344" s="17">
        <v>73</v>
      </c>
      <c r="AP344" s="68">
        <v>45901</v>
      </c>
      <c r="AQ344" s="68">
        <v>38927</v>
      </c>
      <c r="AR344" s="18" t="b">
        <v>0</v>
      </c>
      <c r="AS344" s="15" t="s">
        <v>3839</v>
      </c>
      <c r="AT344" s="17">
        <v>1331</v>
      </c>
      <c r="AU344" s="17">
        <v>0</v>
      </c>
      <c r="AV344" s="17">
        <v>0</v>
      </c>
      <c r="AW344" s="17">
        <v>5</v>
      </c>
      <c r="AX344" s="17">
        <v>23</v>
      </c>
      <c r="AY344" s="17">
        <v>0</v>
      </c>
      <c r="AZ344" s="17">
        <v>0</v>
      </c>
      <c r="BA344" s="17">
        <v>0</v>
      </c>
      <c r="BB344" s="17">
        <v>3</v>
      </c>
      <c r="BC344" s="17">
        <v>0</v>
      </c>
      <c r="BD344" s="17">
        <v>0</v>
      </c>
      <c r="BE344" s="17">
        <v>9</v>
      </c>
      <c r="BF344" s="17">
        <v>216</v>
      </c>
      <c r="BG344" s="15">
        <v>362.4</v>
      </c>
      <c r="BH344" s="15">
        <v>63.8</v>
      </c>
      <c r="BI344" s="15">
        <v>56</v>
      </c>
      <c r="BJ344" s="15">
        <v>48.1</v>
      </c>
      <c r="BK344" s="17">
        <v>129</v>
      </c>
      <c r="BL344" s="17">
        <v>54</v>
      </c>
      <c r="BM344" s="17">
        <v>40</v>
      </c>
      <c r="BN344" s="17">
        <v>169</v>
      </c>
      <c r="BO344" s="17">
        <v>14</v>
      </c>
      <c r="BP344" s="15">
        <v>1.48</v>
      </c>
      <c r="BQ344" s="15">
        <v>0.33</v>
      </c>
      <c r="BR344" s="15">
        <v>1.81</v>
      </c>
      <c r="BS344" s="15">
        <v>23.84</v>
      </c>
      <c r="BT344" s="15"/>
      <c r="BU344" s="15"/>
      <c r="BV344" s="15"/>
      <c r="BW344" s="15"/>
      <c r="BX344" s="15"/>
      <c r="BY344" s="15"/>
      <c r="BZ344" s="15"/>
      <c r="CA344" s="17">
        <v>205</v>
      </c>
      <c r="CB344" s="17">
        <v>87</v>
      </c>
      <c r="CC344" s="17">
        <v>348</v>
      </c>
      <c r="CD344" s="17">
        <v>120</v>
      </c>
      <c r="CE344" s="17">
        <v>340</v>
      </c>
      <c r="CF344" s="17">
        <v>111</v>
      </c>
      <c r="CG344" s="17">
        <v>310</v>
      </c>
      <c r="CH344" s="17">
        <v>103</v>
      </c>
      <c r="CI344" s="17">
        <v>0.1</v>
      </c>
      <c r="CJ344" s="17">
        <v>0</v>
      </c>
      <c r="CK344" s="17">
        <v>0.02</v>
      </c>
      <c r="CL344" s="17">
        <v>0.12</v>
      </c>
      <c r="CM344" s="17">
        <v>1.61</v>
      </c>
      <c r="CN344" s="17">
        <v>1.56</v>
      </c>
      <c r="CO344" s="17">
        <v>519</v>
      </c>
      <c r="CP344" s="17">
        <v>97</v>
      </c>
      <c r="CQ344" s="17">
        <v>233</v>
      </c>
      <c r="CR344" s="17">
        <v>83</v>
      </c>
      <c r="CS344" s="17">
        <v>97</v>
      </c>
      <c r="CT344" s="17">
        <v>35</v>
      </c>
      <c r="CU344" s="17">
        <v>273</v>
      </c>
      <c r="CV344" s="17">
        <v>102</v>
      </c>
      <c r="CW344" s="17">
        <v>0.95</v>
      </c>
      <c r="CX344" s="17">
        <v>0.34</v>
      </c>
      <c r="CY344" s="17">
        <v>11.43</v>
      </c>
      <c r="CZ344" s="15" t="str">
        <f t="shared" si="11"/>
        <v>Jaydee Canvot</v>
      </c>
      <c r="DA344" s="15">
        <f>VLOOKUP(CZ344,[1]FINAL!$A$1:$AP$1000,MATCH("Element No.",[1]FINAL!$A$1:$AP$1,0),0)</f>
        <v>203</v>
      </c>
      <c r="DB344" s="15"/>
      <c r="DC344" s="15"/>
      <c r="DD344" s="15"/>
      <c r="DE344" s="15"/>
      <c r="DF344" s="15"/>
    </row>
    <row r="345" spans="1:110" ht="27.75" thickBot="1">
      <c r="A345" s="18" t="b">
        <v>1</v>
      </c>
      <c r="B345" s="18" t="b">
        <v>0</v>
      </c>
      <c r="C345" s="15"/>
      <c r="D345" s="15"/>
      <c r="E345" s="17">
        <v>660392</v>
      </c>
      <c r="F345" s="17">
        <v>0</v>
      </c>
      <c r="G345" s="17">
        <v>0</v>
      </c>
      <c r="H345" s="17">
        <v>0</v>
      </c>
      <c r="I345" s="17">
        <v>0</v>
      </c>
      <c r="J345" s="17">
        <v>0</v>
      </c>
      <c r="K345" s="17">
        <v>4</v>
      </c>
      <c r="L345" s="15">
        <v>-1</v>
      </c>
      <c r="M345" s="15">
        <v>-1</v>
      </c>
      <c r="N345" s="17">
        <v>0</v>
      </c>
      <c r="O345" s="15" t="s">
        <v>3840</v>
      </c>
      <c r="P345" s="15">
        <v>0</v>
      </c>
      <c r="Q345" s="17">
        <f t="shared" si="10"/>
        <v>225</v>
      </c>
      <c r="R345" s="18" t="b">
        <v>0</v>
      </c>
      <c r="S345" s="15"/>
      <c r="T345" s="15"/>
      <c r="U345" s="17">
        <v>55</v>
      </c>
      <c r="V345" s="15" t="s">
        <v>3841</v>
      </c>
      <c r="W345" s="15">
        <v>1.2</v>
      </c>
      <c r="X345" s="18" t="b">
        <v>0</v>
      </c>
      <c r="Y345" s="15" t="s">
        <v>3842</v>
      </c>
      <c r="Z345" s="15">
        <v>0.1</v>
      </c>
      <c r="AA345" s="18" t="b">
        <v>0</v>
      </c>
      <c r="AB345" s="15"/>
      <c r="AC345" s="15" t="s">
        <v>519</v>
      </c>
      <c r="AD345" s="17">
        <v>8</v>
      </c>
      <c r="AE345" s="17">
        <v>31</v>
      </c>
      <c r="AF345" s="17">
        <v>17</v>
      </c>
      <c r="AG345" s="17">
        <v>15881</v>
      </c>
      <c r="AH345" s="17">
        <v>0</v>
      </c>
      <c r="AI345" s="17">
        <v>12296</v>
      </c>
      <c r="AJ345" s="17">
        <v>0</v>
      </c>
      <c r="AK345" s="15">
        <v>0</v>
      </c>
      <c r="AL345" s="15">
        <v>3.1</v>
      </c>
      <c r="AM345" s="15" t="s">
        <v>3842</v>
      </c>
      <c r="AN345" s="15"/>
      <c r="AO345" s="17">
        <v>157</v>
      </c>
      <c r="AP345" s="68">
        <v>45901</v>
      </c>
      <c r="AQ345" s="68">
        <v>37760</v>
      </c>
      <c r="AR345" s="18" t="b">
        <v>0</v>
      </c>
      <c r="AS345" s="15" t="s">
        <v>3843</v>
      </c>
      <c r="AT345" s="17">
        <v>159</v>
      </c>
      <c r="AU345" s="17">
        <v>0</v>
      </c>
      <c r="AV345" s="17">
        <v>1</v>
      </c>
      <c r="AW345" s="17">
        <v>0</v>
      </c>
      <c r="AX345" s="17">
        <v>4</v>
      </c>
      <c r="AY345" s="17">
        <v>0</v>
      </c>
      <c r="AZ345" s="17">
        <v>0</v>
      </c>
      <c r="BA345" s="17">
        <v>0</v>
      </c>
      <c r="BB345" s="17">
        <v>0</v>
      </c>
      <c r="BC345" s="17">
        <v>0</v>
      </c>
      <c r="BD345" s="17">
        <v>0</v>
      </c>
      <c r="BE345" s="17">
        <v>0</v>
      </c>
      <c r="BF345" s="17">
        <v>42</v>
      </c>
      <c r="BG345" s="15">
        <v>13.2</v>
      </c>
      <c r="BH345" s="15">
        <v>7.1</v>
      </c>
      <c r="BI345" s="15">
        <v>73</v>
      </c>
      <c r="BJ345" s="15">
        <v>8.8000000000000007</v>
      </c>
      <c r="BK345" s="17">
        <v>3</v>
      </c>
      <c r="BL345" s="17">
        <v>9</v>
      </c>
      <c r="BM345" s="17">
        <v>1</v>
      </c>
      <c r="BN345" s="17">
        <v>13</v>
      </c>
      <c r="BO345" s="17">
        <v>0</v>
      </c>
      <c r="BP345" s="15">
        <v>0.49</v>
      </c>
      <c r="BQ345" s="15">
        <v>0.01</v>
      </c>
      <c r="BR345" s="15">
        <v>0.5</v>
      </c>
      <c r="BS345" s="15">
        <v>4.63</v>
      </c>
      <c r="BT345" s="15"/>
      <c r="BU345" s="15"/>
      <c r="BV345" s="15"/>
      <c r="BW345" s="15"/>
      <c r="BX345" s="15"/>
      <c r="BY345" s="15"/>
      <c r="BZ345" s="15"/>
      <c r="CA345" s="17">
        <v>472</v>
      </c>
      <c r="CB345" s="17">
        <v>55</v>
      </c>
      <c r="CC345" s="17">
        <v>454</v>
      </c>
      <c r="CD345" s="17">
        <v>57</v>
      </c>
      <c r="CE345" s="17">
        <v>320</v>
      </c>
      <c r="CF345" s="17">
        <v>53</v>
      </c>
      <c r="CG345" s="17">
        <v>440</v>
      </c>
      <c r="CH345" s="17">
        <v>54</v>
      </c>
      <c r="CI345" s="17">
        <v>0.28000000000000003</v>
      </c>
      <c r="CJ345" s="17">
        <v>0</v>
      </c>
      <c r="CK345" s="17">
        <v>0.01</v>
      </c>
      <c r="CL345" s="17">
        <v>0.28999999999999998</v>
      </c>
      <c r="CM345" s="17">
        <v>2.62</v>
      </c>
      <c r="CN345" s="17">
        <v>2.2599999999999998</v>
      </c>
      <c r="CO345" s="17">
        <v>149</v>
      </c>
      <c r="CP345" s="17">
        <v>38</v>
      </c>
      <c r="CQ345" s="17">
        <v>816</v>
      </c>
      <c r="CR345" s="17">
        <v>88</v>
      </c>
      <c r="CS345" s="17">
        <v>456</v>
      </c>
      <c r="CT345" s="17">
        <v>54</v>
      </c>
      <c r="CU345" s="17">
        <v>577</v>
      </c>
      <c r="CV345" s="17">
        <v>79</v>
      </c>
      <c r="CW345" s="17">
        <v>0</v>
      </c>
      <c r="CX345" s="17">
        <v>0</v>
      </c>
      <c r="CY345" s="17">
        <v>7.36</v>
      </c>
      <c r="CZ345" s="15" t="str">
        <f t="shared" si="11"/>
        <v>Christantus Uche</v>
      </c>
      <c r="DA345" s="15">
        <f>VLOOKUP(CZ345,[1]FINAL!$A$1:$AP$1000,MATCH("Element No.",[1]FINAL!$A$1:$AP$1,0),0)</f>
        <v>225</v>
      </c>
      <c r="DB345" s="15"/>
      <c r="DC345" s="15"/>
      <c r="DD345" s="15"/>
      <c r="DE345" s="15"/>
      <c r="DF345" s="15"/>
    </row>
    <row r="346" spans="1:110" ht="40.5" thickBot="1">
      <c r="A346" s="18" t="b">
        <v>1</v>
      </c>
      <c r="B346" s="18" t="b">
        <v>0</v>
      </c>
      <c r="C346" s="15"/>
      <c r="D346" s="15"/>
      <c r="E346" s="17">
        <v>672492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3</v>
      </c>
      <c r="L346" s="15">
        <v>-1</v>
      </c>
      <c r="M346" s="15">
        <v>-1</v>
      </c>
      <c r="N346" s="17">
        <v>0</v>
      </c>
      <c r="O346" s="15" t="s">
        <v>4242</v>
      </c>
      <c r="P346" s="15">
        <v>0</v>
      </c>
      <c r="Q346" s="17">
        <f t="shared" si="10"/>
        <v>221</v>
      </c>
      <c r="R346" s="18" t="b">
        <v>0</v>
      </c>
      <c r="S346" s="15"/>
      <c r="T346" s="15"/>
      <c r="U346" s="17">
        <v>45</v>
      </c>
      <c r="V346" s="15" t="s">
        <v>4243</v>
      </c>
      <c r="W346" s="15">
        <v>1</v>
      </c>
      <c r="X346" s="18" t="b">
        <v>0</v>
      </c>
      <c r="Y346" s="15" t="s">
        <v>4244</v>
      </c>
      <c r="Z346" s="15">
        <v>0</v>
      </c>
      <c r="AA346" s="18" t="b">
        <v>0</v>
      </c>
      <c r="AB346" s="15"/>
      <c r="AC346" s="15" t="s">
        <v>519</v>
      </c>
      <c r="AD346" s="17">
        <v>8</v>
      </c>
      <c r="AE346" s="17">
        <v>31</v>
      </c>
      <c r="AF346" s="17">
        <v>2</v>
      </c>
      <c r="AG346" s="17">
        <v>919</v>
      </c>
      <c r="AH346" s="17">
        <v>0</v>
      </c>
      <c r="AI346" s="17">
        <v>594</v>
      </c>
      <c r="AJ346" s="17">
        <v>0</v>
      </c>
      <c r="AK346" s="15">
        <v>0</v>
      </c>
      <c r="AL346" s="15">
        <v>0.4</v>
      </c>
      <c r="AM346" s="15" t="s">
        <v>4244</v>
      </c>
      <c r="AN346" s="15"/>
      <c r="AO346" s="17">
        <v>241</v>
      </c>
      <c r="AP346" s="68">
        <v>46001</v>
      </c>
      <c r="AQ346" s="68">
        <v>39973</v>
      </c>
      <c r="AR346" s="18" t="b">
        <v>0</v>
      </c>
      <c r="AS346" s="15" t="s">
        <v>4245</v>
      </c>
      <c r="AT346" s="17">
        <v>7</v>
      </c>
      <c r="AU346" s="17">
        <v>0</v>
      </c>
      <c r="AV346" s="17">
        <v>0</v>
      </c>
      <c r="AW346" s="17">
        <v>0</v>
      </c>
      <c r="AX346" s="17">
        <v>1</v>
      </c>
      <c r="AY346" s="17">
        <v>0</v>
      </c>
      <c r="AZ346" s="17">
        <v>0</v>
      </c>
      <c r="BA346" s="17">
        <v>0</v>
      </c>
      <c r="BB346" s="17">
        <v>0</v>
      </c>
      <c r="BC346" s="17">
        <v>0</v>
      </c>
      <c r="BD346" s="17">
        <v>0</v>
      </c>
      <c r="BE346" s="17">
        <v>0</v>
      </c>
      <c r="BF346" s="17">
        <v>6</v>
      </c>
      <c r="BG346" s="15">
        <v>1.4</v>
      </c>
      <c r="BH346" s="15">
        <v>1</v>
      </c>
      <c r="BI346" s="15">
        <v>0</v>
      </c>
      <c r="BJ346" s="15">
        <v>0.3</v>
      </c>
      <c r="BK346" s="17">
        <v>0</v>
      </c>
      <c r="BL346" s="17">
        <v>2</v>
      </c>
      <c r="BM346" s="17">
        <v>1</v>
      </c>
      <c r="BN346" s="17">
        <v>3</v>
      </c>
      <c r="BO346" s="17">
        <v>0</v>
      </c>
      <c r="BP346" s="15">
        <v>0</v>
      </c>
      <c r="BQ346" s="15">
        <v>0</v>
      </c>
      <c r="BR346" s="15">
        <v>0</v>
      </c>
      <c r="BS346" s="15">
        <v>0.73</v>
      </c>
      <c r="BT346" s="15"/>
      <c r="BU346" s="15"/>
      <c r="BV346" s="15"/>
      <c r="BW346" s="15"/>
      <c r="BX346" s="15"/>
      <c r="BY346" s="15"/>
      <c r="BZ346" s="15"/>
      <c r="CA346" s="17">
        <v>516</v>
      </c>
      <c r="CB346" s="17">
        <v>235</v>
      </c>
      <c r="CC346" s="17">
        <v>490</v>
      </c>
      <c r="CD346" s="17">
        <v>236</v>
      </c>
      <c r="CE346" s="17">
        <v>760</v>
      </c>
      <c r="CF346" s="17">
        <v>332</v>
      </c>
      <c r="CG346" s="17">
        <v>521</v>
      </c>
      <c r="CH346" s="17">
        <v>238</v>
      </c>
      <c r="CI346" s="17">
        <v>0</v>
      </c>
      <c r="CJ346" s="17">
        <v>0</v>
      </c>
      <c r="CK346" s="17">
        <v>0</v>
      </c>
      <c r="CL346" s="17">
        <v>0</v>
      </c>
      <c r="CM346" s="17">
        <v>9.39</v>
      </c>
      <c r="CN346" s="17">
        <v>12.86</v>
      </c>
      <c r="CO346" s="17">
        <v>523</v>
      </c>
      <c r="CP346" s="17">
        <v>327</v>
      </c>
      <c r="CQ346" s="17">
        <v>710</v>
      </c>
      <c r="CR346" s="17">
        <v>292</v>
      </c>
      <c r="CS346" s="17">
        <v>502</v>
      </c>
      <c r="CT346" s="17">
        <v>227</v>
      </c>
      <c r="CU346" s="17">
        <v>775</v>
      </c>
      <c r="CV346" s="17">
        <v>331</v>
      </c>
      <c r="CW346" s="17">
        <v>0</v>
      </c>
      <c r="CX346" s="17">
        <v>0</v>
      </c>
      <c r="CY346" s="17">
        <v>38.57</v>
      </c>
      <c r="CZ346" s="15" t="str">
        <f t="shared" si="11"/>
        <v>Joél Drakes-Thomas</v>
      </c>
      <c r="DA346" s="15">
        <f>VLOOKUP(CZ346,[1]FINAL!$A$1:$AP$1000,MATCH("Element No.",[1]FINAL!$A$1:$AP$1,0),0)</f>
        <v>221</v>
      </c>
      <c r="DB346" s="15"/>
      <c r="DC346" s="15"/>
      <c r="DD346" s="15"/>
      <c r="DE346" s="15"/>
      <c r="DF346" s="15"/>
    </row>
    <row r="347" spans="1:110" ht="27.75" thickBot="1">
      <c r="A347" s="18" t="b">
        <v>1</v>
      </c>
      <c r="B347" s="18" t="b">
        <v>0</v>
      </c>
      <c r="C347" s="15"/>
      <c r="D347" s="15"/>
      <c r="E347" s="17">
        <v>643426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2</v>
      </c>
      <c r="L347" s="15">
        <v>-1</v>
      </c>
      <c r="M347" s="15">
        <v>-1</v>
      </c>
      <c r="N347" s="17">
        <v>0</v>
      </c>
      <c r="O347" s="15" t="s">
        <v>937</v>
      </c>
      <c r="P347" s="15">
        <v>0</v>
      </c>
      <c r="Q347" s="17" t="e">
        <f t="shared" si="10"/>
        <v>#N/A</v>
      </c>
      <c r="R347" s="18" t="b">
        <v>0</v>
      </c>
      <c r="S347" s="15"/>
      <c r="T347" s="15"/>
      <c r="U347" s="17">
        <v>40</v>
      </c>
      <c r="V347" s="15" t="s">
        <v>4293</v>
      </c>
      <c r="W347" s="15">
        <v>0</v>
      </c>
      <c r="X347" s="18" t="b">
        <v>0</v>
      </c>
      <c r="Y347" s="15" t="s">
        <v>4294</v>
      </c>
      <c r="Z347" s="15">
        <v>0</v>
      </c>
      <c r="AA347" s="18" t="b">
        <v>0</v>
      </c>
      <c r="AB347" s="15"/>
      <c r="AC347" s="15" t="s">
        <v>519</v>
      </c>
      <c r="AD347" s="17">
        <v>8</v>
      </c>
      <c r="AE347" s="17">
        <v>31</v>
      </c>
      <c r="AF347" s="17">
        <v>0</v>
      </c>
      <c r="AG347" s="17">
        <v>1014</v>
      </c>
      <c r="AH347" s="17">
        <v>0</v>
      </c>
      <c r="AI347" s="17">
        <v>848</v>
      </c>
      <c r="AJ347" s="17">
        <v>0</v>
      </c>
      <c r="AK347" s="15">
        <v>0</v>
      </c>
      <c r="AL347" s="15">
        <v>0</v>
      </c>
      <c r="AM347" s="15" t="s">
        <v>4294</v>
      </c>
      <c r="AN347" s="15"/>
      <c r="AO347" s="17">
        <v>241</v>
      </c>
      <c r="AP347" s="68">
        <v>45869</v>
      </c>
      <c r="AQ347" s="68">
        <v>39599</v>
      </c>
      <c r="AR347" s="18" t="b">
        <v>0</v>
      </c>
      <c r="AS347" s="15" t="s">
        <v>4295</v>
      </c>
      <c r="AT347" s="17">
        <v>0</v>
      </c>
      <c r="AU347" s="17">
        <v>0</v>
      </c>
      <c r="AV347" s="17">
        <v>0</v>
      </c>
      <c r="AW347" s="17">
        <v>0</v>
      </c>
      <c r="AX347" s="17">
        <v>0</v>
      </c>
      <c r="AY347" s="17">
        <v>0</v>
      </c>
      <c r="AZ347" s="17">
        <v>0</v>
      </c>
      <c r="BA347" s="17">
        <v>0</v>
      </c>
      <c r="BB347" s="17">
        <v>0</v>
      </c>
      <c r="BC347" s="17">
        <v>0</v>
      </c>
      <c r="BD347" s="17">
        <v>0</v>
      </c>
      <c r="BE347" s="17">
        <v>0</v>
      </c>
      <c r="BF347" s="17">
        <v>0</v>
      </c>
      <c r="BG347" s="15">
        <v>0</v>
      </c>
      <c r="BH347" s="15">
        <v>0</v>
      </c>
      <c r="BI347" s="15">
        <v>0</v>
      </c>
      <c r="BJ347" s="15">
        <v>0</v>
      </c>
      <c r="BK347" s="17">
        <v>0</v>
      </c>
      <c r="BL347" s="17">
        <v>0</v>
      </c>
      <c r="BM347" s="17">
        <v>0</v>
      </c>
      <c r="BN347" s="17">
        <v>0</v>
      </c>
      <c r="BO347" s="17">
        <v>0</v>
      </c>
      <c r="BP347" s="15">
        <v>0</v>
      </c>
      <c r="BQ347" s="15">
        <v>0</v>
      </c>
      <c r="BR347" s="15">
        <v>0</v>
      </c>
      <c r="BS347" s="15">
        <v>0</v>
      </c>
      <c r="BT347" s="15"/>
      <c r="BU347" s="15"/>
      <c r="BV347" s="15"/>
      <c r="BW347" s="15"/>
      <c r="BX347" s="15"/>
      <c r="BY347" s="15"/>
      <c r="BZ347" s="15"/>
      <c r="CA347" s="17">
        <v>640</v>
      </c>
      <c r="CB347" s="17">
        <v>248</v>
      </c>
      <c r="CC347" s="17">
        <v>632</v>
      </c>
      <c r="CD347" s="17">
        <v>247</v>
      </c>
      <c r="CE347" s="17">
        <v>603</v>
      </c>
      <c r="CF347" s="17">
        <v>245</v>
      </c>
      <c r="CG347" s="17">
        <v>643</v>
      </c>
      <c r="CH347" s="17">
        <v>248</v>
      </c>
      <c r="CI347" s="17">
        <v>0</v>
      </c>
      <c r="CJ347" s="17">
        <v>0</v>
      </c>
      <c r="CK347" s="17">
        <v>0</v>
      </c>
      <c r="CL347" s="17">
        <v>0</v>
      </c>
      <c r="CM347" s="17">
        <v>0</v>
      </c>
      <c r="CN347" s="17">
        <v>0</v>
      </c>
      <c r="CO347" s="17">
        <v>753</v>
      </c>
      <c r="CP347" s="17">
        <v>211</v>
      </c>
      <c r="CQ347" s="17">
        <v>535</v>
      </c>
      <c r="CR347" s="17">
        <v>217</v>
      </c>
      <c r="CS347" s="17">
        <v>650</v>
      </c>
      <c r="CT347" s="17">
        <v>247</v>
      </c>
      <c r="CU347" s="17">
        <v>694</v>
      </c>
      <c r="CV347" s="17">
        <v>247</v>
      </c>
      <c r="CW347" s="17">
        <v>0</v>
      </c>
      <c r="CX347" s="17">
        <v>0</v>
      </c>
      <c r="CY347" s="17">
        <v>0</v>
      </c>
      <c r="CZ347" s="15" t="str">
        <f t="shared" si="11"/>
        <v>Dean Benamar</v>
      </c>
      <c r="DA347" s="15" t="e">
        <f>VLOOKUP(CZ347,[1]FINAL!$A$1:$AP$1000,MATCH("Element No.",[1]FINAL!$A$1:$AP$1,0),0)</f>
        <v>#N/A</v>
      </c>
      <c r="DB347" s="15"/>
      <c r="DC347" s="15"/>
      <c r="DD347" s="15"/>
      <c r="DE347" s="15"/>
      <c r="DF347" s="15"/>
    </row>
    <row r="348" spans="1:110" ht="17.25" thickBot="1">
      <c r="A348" s="18" t="b">
        <v>1</v>
      </c>
      <c r="B348" s="18" t="b">
        <v>0</v>
      </c>
      <c r="C348" s="15"/>
      <c r="D348" s="15"/>
      <c r="E348" s="17">
        <v>631106</v>
      </c>
      <c r="F348" s="17">
        <v>0</v>
      </c>
      <c r="G348" s="17">
        <v>0</v>
      </c>
      <c r="H348" s="17">
        <v>0</v>
      </c>
      <c r="I348" s="17">
        <v>0</v>
      </c>
      <c r="J348" s="17">
        <v>0</v>
      </c>
      <c r="K348" s="17">
        <v>4</v>
      </c>
      <c r="L348" s="15">
        <v>-1</v>
      </c>
      <c r="M348" s="15">
        <v>-1</v>
      </c>
      <c r="N348" s="17">
        <v>0</v>
      </c>
      <c r="O348" s="15" t="s">
        <v>604</v>
      </c>
      <c r="P348" s="15">
        <v>0</v>
      </c>
      <c r="Q348" s="17" t="e">
        <f t="shared" si="10"/>
        <v>#N/A</v>
      </c>
      <c r="R348" s="18" t="b">
        <v>0</v>
      </c>
      <c r="S348" s="15"/>
      <c r="T348" s="15"/>
      <c r="U348" s="17">
        <v>45</v>
      </c>
      <c r="V348" s="15" t="s">
        <v>4324</v>
      </c>
      <c r="W348" s="15">
        <v>0</v>
      </c>
      <c r="X348" s="18" t="b">
        <v>0</v>
      </c>
      <c r="Y348" s="15" t="s">
        <v>1799</v>
      </c>
      <c r="Z348" s="15">
        <v>0</v>
      </c>
      <c r="AA348" s="18" t="b">
        <v>0</v>
      </c>
      <c r="AB348" s="15"/>
      <c r="AC348" s="15" t="s">
        <v>519</v>
      </c>
      <c r="AD348" s="17">
        <v>8</v>
      </c>
      <c r="AE348" s="17">
        <v>31</v>
      </c>
      <c r="AF348" s="17">
        <v>0</v>
      </c>
      <c r="AG348" s="17">
        <v>4166</v>
      </c>
      <c r="AH348" s="17">
        <v>0</v>
      </c>
      <c r="AI348" s="17">
        <v>2510</v>
      </c>
      <c r="AJ348" s="17">
        <v>0</v>
      </c>
      <c r="AK348" s="15">
        <v>0</v>
      </c>
      <c r="AL348" s="15">
        <v>0</v>
      </c>
      <c r="AM348" s="15" t="s">
        <v>1799</v>
      </c>
      <c r="AN348" s="15"/>
      <c r="AO348" s="17">
        <v>241</v>
      </c>
      <c r="AP348" s="68">
        <v>46001</v>
      </c>
      <c r="AQ348" s="68">
        <v>39482</v>
      </c>
      <c r="AR348" s="18" t="b">
        <v>0</v>
      </c>
      <c r="AS348" s="15" t="s">
        <v>4325</v>
      </c>
      <c r="AT348" s="17">
        <v>0</v>
      </c>
      <c r="AU348" s="17">
        <v>0</v>
      </c>
      <c r="AV348" s="17">
        <v>0</v>
      </c>
      <c r="AW348" s="17">
        <v>0</v>
      </c>
      <c r="AX348" s="17">
        <v>0</v>
      </c>
      <c r="AY348" s="17">
        <v>0</v>
      </c>
      <c r="AZ348" s="17">
        <v>0</v>
      </c>
      <c r="BA348" s="17">
        <v>0</v>
      </c>
      <c r="BB348" s="17">
        <v>0</v>
      </c>
      <c r="BC348" s="17">
        <v>0</v>
      </c>
      <c r="BD348" s="17">
        <v>0</v>
      </c>
      <c r="BE348" s="17">
        <v>0</v>
      </c>
      <c r="BF348" s="17">
        <v>0</v>
      </c>
      <c r="BG348" s="15">
        <v>0</v>
      </c>
      <c r="BH348" s="15">
        <v>0</v>
      </c>
      <c r="BI348" s="15">
        <v>0</v>
      </c>
      <c r="BJ348" s="15">
        <v>0</v>
      </c>
      <c r="BK348" s="17">
        <v>0</v>
      </c>
      <c r="BL348" s="17">
        <v>0</v>
      </c>
      <c r="BM348" s="17">
        <v>0</v>
      </c>
      <c r="BN348" s="17">
        <v>0</v>
      </c>
      <c r="BO348" s="17">
        <v>0</v>
      </c>
      <c r="BP348" s="15">
        <v>0</v>
      </c>
      <c r="BQ348" s="15">
        <v>0</v>
      </c>
      <c r="BR348" s="15">
        <v>0</v>
      </c>
      <c r="BS348" s="15">
        <v>0</v>
      </c>
      <c r="BT348" s="15"/>
      <c r="BU348" s="15"/>
      <c r="BV348" s="15"/>
      <c r="BW348" s="15"/>
      <c r="BX348" s="15"/>
      <c r="BY348" s="15"/>
      <c r="BZ348" s="15"/>
      <c r="CA348" s="17">
        <v>774</v>
      </c>
      <c r="CB348" s="17">
        <v>85</v>
      </c>
      <c r="CC348" s="17">
        <v>767</v>
      </c>
      <c r="CD348" s="17">
        <v>84</v>
      </c>
      <c r="CE348" s="17">
        <v>754</v>
      </c>
      <c r="CF348" s="17">
        <v>84</v>
      </c>
      <c r="CG348" s="17">
        <v>774</v>
      </c>
      <c r="CH348" s="17">
        <v>85</v>
      </c>
      <c r="CI348" s="17">
        <v>0</v>
      </c>
      <c r="CJ348" s="17">
        <v>0</v>
      </c>
      <c r="CK348" s="17">
        <v>0</v>
      </c>
      <c r="CL348" s="17">
        <v>0</v>
      </c>
      <c r="CM348" s="17">
        <v>0</v>
      </c>
      <c r="CN348" s="17">
        <v>0</v>
      </c>
      <c r="CO348" s="17">
        <v>515</v>
      </c>
      <c r="CP348" s="17">
        <v>74</v>
      </c>
      <c r="CQ348" s="17">
        <v>704</v>
      </c>
      <c r="CR348" s="17">
        <v>76</v>
      </c>
      <c r="CS348" s="17">
        <v>774</v>
      </c>
      <c r="CT348" s="17">
        <v>85</v>
      </c>
      <c r="CU348" s="17">
        <v>645</v>
      </c>
      <c r="CV348" s="17">
        <v>85</v>
      </c>
      <c r="CW348" s="17">
        <v>0</v>
      </c>
      <c r="CX348" s="17">
        <v>0</v>
      </c>
      <c r="CY348" s="17">
        <v>0</v>
      </c>
      <c r="CZ348" s="15" t="str">
        <f t="shared" si="11"/>
        <v>Ben Casey</v>
      </c>
      <c r="DA348" s="15" t="e">
        <f>VLOOKUP(CZ348,[1]FINAL!$A$1:$AP$1000,MATCH("Element No.",[1]FINAL!$A$1:$AP$1,0),0)</f>
        <v>#N/A</v>
      </c>
      <c r="DB348" s="15"/>
      <c r="DC348" s="15"/>
      <c r="DD348" s="15"/>
      <c r="DE348" s="15"/>
      <c r="DF348" s="15"/>
    </row>
    <row r="349" spans="1:110" ht="27.75" thickBot="1">
      <c r="A349" s="18" t="b">
        <v>1</v>
      </c>
      <c r="B349" s="18" t="b">
        <v>0</v>
      </c>
      <c r="C349" s="15"/>
      <c r="D349" s="15"/>
      <c r="E349" s="17">
        <v>591384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2</v>
      </c>
      <c r="L349" s="15">
        <v>-1</v>
      </c>
      <c r="M349" s="15">
        <v>-1</v>
      </c>
      <c r="N349" s="17">
        <v>0</v>
      </c>
      <c r="O349" s="15" t="s">
        <v>1047</v>
      </c>
      <c r="P349" s="15">
        <v>0</v>
      </c>
      <c r="Q349" s="17" t="e">
        <f t="shared" si="10"/>
        <v>#N/A</v>
      </c>
      <c r="R349" s="18" t="b">
        <v>0</v>
      </c>
      <c r="S349" s="15"/>
      <c r="T349" s="15"/>
      <c r="U349" s="17">
        <v>40</v>
      </c>
      <c r="V349" s="15" t="s">
        <v>4425</v>
      </c>
      <c r="W349" s="15">
        <v>0</v>
      </c>
      <c r="X349" s="18" t="b">
        <v>0</v>
      </c>
      <c r="Y349" s="15" t="s">
        <v>1198</v>
      </c>
      <c r="Z349" s="15">
        <v>0</v>
      </c>
      <c r="AA349" s="18" t="b">
        <v>0</v>
      </c>
      <c r="AB349" s="15"/>
      <c r="AC349" s="15" t="s">
        <v>519</v>
      </c>
      <c r="AD349" s="17">
        <v>8</v>
      </c>
      <c r="AE349" s="17">
        <v>31</v>
      </c>
      <c r="AF349" s="17">
        <v>0</v>
      </c>
      <c r="AG349" s="17">
        <v>2009</v>
      </c>
      <c r="AH349" s="17">
        <v>0</v>
      </c>
      <c r="AI349" s="17">
        <v>1171</v>
      </c>
      <c r="AJ349" s="17">
        <v>0</v>
      </c>
      <c r="AK349" s="15">
        <v>0</v>
      </c>
      <c r="AL349" s="15">
        <v>0</v>
      </c>
      <c r="AM349" s="15" t="s">
        <v>1198</v>
      </c>
      <c r="AN349" s="15"/>
      <c r="AO349" s="17">
        <v>241</v>
      </c>
      <c r="AP349" s="68">
        <v>45849</v>
      </c>
      <c r="AQ349" s="68">
        <v>39161</v>
      </c>
      <c r="AR349" s="18" t="b">
        <v>0</v>
      </c>
      <c r="AS349" s="15" t="s">
        <v>4426</v>
      </c>
      <c r="AT349" s="17">
        <v>0</v>
      </c>
      <c r="AU349" s="17">
        <v>0</v>
      </c>
      <c r="AV349" s="17">
        <v>0</v>
      </c>
      <c r="AW349" s="17">
        <v>0</v>
      </c>
      <c r="AX349" s="17">
        <v>0</v>
      </c>
      <c r="AY349" s="17">
        <v>0</v>
      </c>
      <c r="AZ349" s="17">
        <v>0</v>
      </c>
      <c r="BA349" s="17">
        <v>0</v>
      </c>
      <c r="BB349" s="17">
        <v>0</v>
      </c>
      <c r="BC349" s="17">
        <v>0</v>
      </c>
      <c r="BD349" s="17">
        <v>0</v>
      </c>
      <c r="BE349" s="17">
        <v>0</v>
      </c>
      <c r="BF349" s="17">
        <v>0</v>
      </c>
      <c r="BG349" s="15">
        <v>0</v>
      </c>
      <c r="BH349" s="15">
        <v>0</v>
      </c>
      <c r="BI349" s="15">
        <v>0</v>
      </c>
      <c r="BJ349" s="15">
        <v>0</v>
      </c>
      <c r="BK349" s="17">
        <v>0</v>
      </c>
      <c r="BL349" s="17">
        <v>0</v>
      </c>
      <c r="BM349" s="17">
        <v>0</v>
      </c>
      <c r="BN349" s="17">
        <v>0</v>
      </c>
      <c r="BO349" s="17">
        <v>0</v>
      </c>
      <c r="BP349" s="15">
        <v>0</v>
      </c>
      <c r="BQ349" s="15">
        <v>0</v>
      </c>
      <c r="BR349" s="15">
        <v>0</v>
      </c>
      <c r="BS349" s="15">
        <v>0</v>
      </c>
      <c r="BT349" s="15"/>
      <c r="BU349" s="15"/>
      <c r="BV349" s="15"/>
      <c r="BW349" s="15"/>
      <c r="BX349" s="15"/>
      <c r="BY349" s="15"/>
      <c r="BZ349" s="15"/>
      <c r="CA349" s="17">
        <v>632</v>
      </c>
      <c r="CB349" s="17">
        <v>241</v>
      </c>
      <c r="CC349" s="17">
        <v>624</v>
      </c>
      <c r="CD349" s="17">
        <v>240</v>
      </c>
      <c r="CE349" s="17">
        <v>594</v>
      </c>
      <c r="CF349" s="17">
        <v>237</v>
      </c>
      <c r="CG349" s="17">
        <v>635</v>
      </c>
      <c r="CH349" s="17">
        <v>241</v>
      </c>
      <c r="CI349" s="17">
        <v>0</v>
      </c>
      <c r="CJ349" s="17">
        <v>0</v>
      </c>
      <c r="CK349" s="17">
        <v>0</v>
      </c>
      <c r="CL349" s="17">
        <v>0</v>
      </c>
      <c r="CM349" s="17">
        <v>0</v>
      </c>
      <c r="CN349" s="17">
        <v>0</v>
      </c>
      <c r="CO349" s="17">
        <v>741</v>
      </c>
      <c r="CP349" s="17">
        <v>200</v>
      </c>
      <c r="CQ349" s="17">
        <v>524</v>
      </c>
      <c r="CR349" s="17">
        <v>207</v>
      </c>
      <c r="CS349" s="17">
        <v>642</v>
      </c>
      <c r="CT349" s="17">
        <v>240</v>
      </c>
      <c r="CU349" s="17">
        <v>676</v>
      </c>
      <c r="CV349" s="17">
        <v>238</v>
      </c>
      <c r="CW349" s="17">
        <v>0</v>
      </c>
      <c r="CX349" s="17">
        <v>0</v>
      </c>
      <c r="CY349" s="17">
        <v>0</v>
      </c>
      <c r="CZ349" s="15" t="str">
        <f t="shared" si="11"/>
        <v>George King</v>
      </c>
      <c r="DA349" s="15" t="e">
        <f>VLOOKUP(CZ349,[1]FINAL!$A$1:$AP$1000,MATCH("Element No.",[1]FINAL!$A$1:$AP$1,0),0)</f>
        <v>#N/A</v>
      </c>
      <c r="DB349" s="15"/>
      <c r="DC349" s="15"/>
      <c r="DD349" s="15"/>
      <c r="DE349" s="15"/>
      <c r="DF349" s="15"/>
    </row>
    <row r="350" spans="1:110" ht="78.75" thickBot="1">
      <c r="A350" s="18" t="b">
        <v>1</v>
      </c>
      <c r="B350" s="18" t="b">
        <v>0</v>
      </c>
      <c r="C350" s="17">
        <v>0</v>
      </c>
      <c r="D350" s="17">
        <v>0</v>
      </c>
      <c r="E350" s="17">
        <v>502988</v>
      </c>
      <c r="F350" s="17">
        <v>0</v>
      </c>
      <c r="G350" s="17">
        <v>0</v>
      </c>
      <c r="H350" s="17">
        <v>0</v>
      </c>
      <c r="I350" s="17">
        <v>0</v>
      </c>
      <c r="J350" s="17">
        <v>0</v>
      </c>
      <c r="K350" s="17">
        <v>2</v>
      </c>
      <c r="L350" s="15">
        <v>0</v>
      </c>
      <c r="M350" s="15">
        <v>0</v>
      </c>
      <c r="N350" s="17">
        <v>0</v>
      </c>
      <c r="O350" s="15" t="s">
        <v>660</v>
      </c>
      <c r="P350" s="15">
        <v>0</v>
      </c>
      <c r="Q350" s="17" t="e">
        <f t="shared" si="10"/>
        <v>#N/A</v>
      </c>
      <c r="R350" s="18" t="b">
        <v>0</v>
      </c>
      <c r="S350" s="15" t="s">
        <v>4683</v>
      </c>
      <c r="T350" s="15" t="s">
        <v>4698</v>
      </c>
      <c r="U350" s="17">
        <v>40</v>
      </c>
      <c r="V350" s="15" t="s">
        <v>4476</v>
      </c>
      <c r="W350" s="15">
        <v>0</v>
      </c>
      <c r="X350" s="18" t="b">
        <v>0</v>
      </c>
      <c r="Y350" s="15" t="s">
        <v>4477</v>
      </c>
      <c r="Z350" s="15">
        <v>0</v>
      </c>
      <c r="AA350" s="18" t="b">
        <v>0</v>
      </c>
      <c r="AB350" s="15"/>
      <c r="AC350" s="15" t="s">
        <v>3257</v>
      </c>
      <c r="AD350" s="17">
        <v>8</v>
      </c>
      <c r="AE350" s="17">
        <v>31</v>
      </c>
      <c r="AF350" s="17">
        <v>0</v>
      </c>
      <c r="AG350" s="17">
        <v>142</v>
      </c>
      <c r="AH350" s="17">
        <v>0</v>
      </c>
      <c r="AI350" s="17">
        <v>203</v>
      </c>
      <c r="AJ350" s="17">
        <v>0</v>
      </c>
      <c r="AK350" s="15">
        <v>0</v>
      </c>
      <c r="AL350" s="15">
        <v>0</v>
      </c>
      <c r="AM350" s="15" t="s">
        <v>4477</v>
      </c>
      <c r="AN350" s="15"/>
      <c r="AO350" s="17">
        <v>241</v>
      </c>
      <c r="AP350" s="68">
        <v>45364</v>
      </c>
      <c r="AQ350" s="68">
        <v>37829</v>
      </c>
      <c r="AR350" s="18" t="b">
        <v>0</v>
      </c>
      <c r="AS350" s="15" t="s">
        <v>4478</v>
      </c>
      <c r="AT350" s="17">
        <v>0</v>
      </c>
      <c r="AU350" s="17">
        <v>0</v>
      </c>
      <c r="AV350" s="17">
        <v>0</v>
      </c>
      <c r="AW350" s="17">
        <v>0</v>
      </c>
      <c r="AX350" s="17">
        <v>0</v>
      </c>
      <c r="AY350" s="17">
        <v>0</v>
      </c>
      <c r="AZ350" s="17">
        <v>0</v>
      </c>
      <c r="BA350" s="17">
        <v>0</v>
      </c>
      <c r="BB350" s="17">
        <v>0</v>
      </c>
      <c r="BC350" s="17">
        <v>0</v>
      </c>
      <c r="BD350" s="17">
        <v>0</v>
      </c>
      <c r="BE350" s="17">
        <v>0</v>
      </c>
      <c r="BF350" s="17">
        <v>0</v>
      </c>
      <c r="BG350" s="15">
        <v>0</v>
      </c>
      <c r="BH350" s="15">
        <v>0</v>
      </c>
      <c r="BI350" s="15">
        <v>0</v>
      </c>
      <c r="BJ350" s="15">
        <v>0</v>
      </c>
      <c r="BK350" s="17">
        <v>0</v>
      </c>
      <c r="BL350" s="17">
        <v>0</v>
      </c>
      <c r="BM350" s="17">
        <v>0</v>
      </c>
      <c r="BN350" s="17">
        <v>0</v>
      </c>
      <c r="BO350" s="17">
        <v>0</v>
      </c>
      <c r="BP350" s="15">
        <v>0</v>
      </c>
      <c r="BQ350" s="15">
        <v>0</v>
      </c>
      <c r="BR350" s="15">
        <v>0</v>
      </c>
      <c r="BS350" s="15">
        <v>0</v>
      </c>
      <c r="BT350" s="15"/>
      <c r="BU350" s="15"/>
      <c r="BV350" s="15"/>
      <c r="BW350" s="15"/>
      <c r="BX350" s="15"/>
      <c r="BY350" s="15"/>
      <c r="BZ350" s="15"/>
      <c r="CA350" s="17">
        <v>612</v>
      </c>
      <c r="CB350" s="17">
        <v>227</v>
      </c>
      <c r="CC350" s="17">
        <v>603</v>
      </c>
      <c r="CD350" s="17">
        <v>226</v>
      </c>
      <c r="CE350" s="17">
        <v>572</v>
      </c>
      <c r="CF350" s="17">
        <v>222</v>
      </c>
      <c r="CG350" s="17">
        <v>615</v>
      </c>
      <c r="CH350" s="17">
        <v>227</v>
      </c>
      <c r="CI350" s="17">
        <v>0</v>
      </c>
      <c r="CJ350" s="17">
        <v>0</v>
      </c>
      <c r="CK350" s="17">
        <v>0</v>
      </c>
      <c r="CL350" s="17">
        <v>0</v>
      </c>
      <c r="CM350" s="17">
        <v>0</v>
      </c>
      <c r="CN350" s="17">
        <v>0</v>
      </c>
      <c r="CO350" s="17">
        <v>717</v>
      </c>
      <c r="CP350" s="17">
        <v>183</v>
      </c>
      <c r="CQ350" s="17">
        <v>502</v>
      </c>
      <c r="CR350" s="17">
        <v>192</v>
      </c>
      <c r="CS350" s="17">
        <v>622</v>
      </c>
      <c r="CT350" s="17">
        <v>226</v>
      </c>
      <c r="CU350" s="17">
        <v>813</v>
      </c>
      <c r="CV350" s="17">
        <v>268</v>
      </c>
      <c r="CW350" s="17">
        <v>0</v>
      </c>
      <c r="CX350" s="17">
        <v>0</v>
      </c>
      <c r="CY350" s="17">
        <v>0</v>
      </c>
      <c r="CZ350" s="15" t="str">
        <f t="shared" si="11"/>
        <v>Danny Imray</v>
      </c>
      <c r="DA350" s="15" t="e">
        <f>VLOOKUP(CZ350,[1]FINAL!$A$1:$AP$1000,MATCH("Element No.",[1]FINAL!$A$1:$AP$1,0),0)</f>
        <v>#N/A</v>
      </c>
      <c r="DB350" s="15"/>
      <c r="DC350" s="15"/>
      <c r="DD350" s="15"/>
      <c r="DE350" s="15"/>
      <c r="DF350" s="15"/>
    </row>
    <row r="351" spans="1:110" ht="40.5" thickBot="1">
      <c r="A351" s="18" t="b">
        <v>1</v>
      </c>
      <c r="B351" s="18" t="b">
        <v>0</v>
      </c>
      <c r="C351" s="17">
        <v>100</v>
      </c>
      <c r="D351" s="17">
        <v>100</v>
      </c>
      <c r="E351" s="17">
        <v>215413</v>
      </c>
      <c r="F351" s="17">
        <v>0</v>
      </c>
      <c r="G351" s="17">
        <v>0</v>
      </c>
      <c r="H351" s="17">
        <v>3</v>
      </c>
      <c r="I351" s="17">
        <v>-3</v>
      </c>
      <c r="J351" s="17">
        <v>4</v>
      </c>
      <c r="K351" s="17">
        <v>3</v>
      </c>
      <c r="L351" s="15">
        <v>4.2</v>
      </c>
      <c r="M351" s="15">
        <v>2.8</v>
      </c>
      <c r="N351" s="17">
        <v>2</v>
      </c>
      <c r="O351" s="15" t="s">
        <v>1503</v>
      </c>
      <c r="P351" s="15">
        <v>2.8</v>
      </c>
      <c r="Q351" s="17">
        <f t="shared" si="10"/>
        <v>236</v>
      </c>
      <c r="R351" s="18" t="b">
        <v>0</v>
      </c>
      <c r="S351" s="15"/>
      <c r="T351" s="15" t="s">
        <v>4218</v>
      </c>
      <c r="U351" s="17">
        <v>53</v>
      </c>
      <c r="V351" s="15" t="s">
        <v>1504</v>
      </c>
      <c r="W351" s="15">
        <v>4.9000000000000004</v>
      </c>
      <c r="X351" s="18" t="b">
        <v>0</v>
      </c>
      <c r="Y351" s="15" t="s">
        <v>1505</v>
      </c>
      <c r="Z351" s="15">
        <v>7.9</v>
      </c>
      <c r="AA351" s="18" t="b">
        <v>0</v>
      </c>
      <c r="AB351" s="15"/>
      <c r="AC351" s="15" t="s">
        <v>519</v>
      </c>
      <c r="AD351" s="17">
        <v>9</v>
      </c>
      <c r="AE351" s="17">
        <v>11</v>
      </c>
      <c r="AF351" s="17">
        <v>151</v>
      </c>
      <c r="AG351" s="17">
        <v>2694422</v>
      </c>
      <c r="AH351" s="17">
        <v>0</v>
      </c>
      <c r="AI351" s="17">
        <v>2222489</v>
      </c>
      <c r="AJ351" s="17">
        <v>0</v>
      </c>
      <c r="AK351" s="15">
        <v>0.5</v>
      </c>
      <c r="AL351" s="15">
        <v>28.5</v>
      </c>
      <c r="AM351" s="15" t="s">
        <v>1505</v>
      </c>
      <c r="AN351" s="15"/>
      <c r="AO351" s="17">
        <v>241</v>
      </c>
      <c r="AP351" s="68">
        <v>45875</v>
      </c>
      <c r="AQ351" s="68">
        <v>36044</v>
      </c>
      <c r="AR351" s="18" t="b">
        <v>0</v>
      </c>
      <c r="AS351" s="15" t="s">
        <v>2539</v>
      </c>
      <c r="AT351" s="17">
        <v>2629</v>
      </c>
      <c r="AU351" s="17">
        <v>8</v>
      </c>
      <c r="AV351" s="17">
        <v>7</v>
      </c>
      <c r="AW351" s="17">
        <v>8</v>
      </c>
      <c r="AX351" s="17">
        <v>39</v>
      </c>
      <c r="AY351" s="17">
        <v>0</v>
      </c>
      <c r="AZ351" s="17">
        <v>0</v>
      </c>
      <c r="BA351" s="17">
        <v>0</v>
      </c>
      <c r="BB351" s="17">
        <v>6</v>
      </c>
      <c r="BC351" s="17">
        <v>0</v>
      </c>
      <c r="BD351" s="17">
        <v>0</v>
      </c>
      <c r="BE351" s="17">
        <v>18</v>
      </c>
      <c r="BF351" s="17">
        <v>598</v>
      </c>
      <c r="BG351" s="15">
        <v>619.4</v>
      </c>
      <c r="BH351" s="15">
        <v>601.1</v>
      </c>
      <c r="BI351" s="15">
        <v>438</v>
      </c>
      <c r="BJ351" s="15">
        <v>166</v>
      </c>
      <c r="BK351" s="17">
        <v>44</v>
      </c>
      <c r="BL351" s="17">
        <v>134</v>
      </c>
      <c r="BM351" s="17">
        <v>52</v>
      </c>
      <c r="BN351" s="17">
        <v>230</v>
      </c>
      <c r="BO351" s="17">
        <v>30</v>
      </c>
      <c r="BP351" s="15">
        <v>4.3499999999999996</v>
      </c>
      <c r="BQ351" s="15">
        <v>5.34</v>
      </c>
      <c r="BR351" s="15">
        <v>9.69</v>
      </c>
      <c r="BS351" s="15">
        <v>40.380000000000003</v>
      </c>
      <c r="BT351" s="17">
        <v>3</v>
      </c>
      <c r="BU351" s="15"/>
      <c r="BV351" s="15"/>
      <c r="BW351" s="15"/>
      <c r="BX351" s="15"/>
      <c r="BY351" s="15"/>
      <c r="BZ351" s="15"/>
      <c r="CA351" s="17">
        <v>76</v>
      </c>
      <c r="CB351" s="17">
        <v>23</v>
      </c>
      <c r="CC351" s="17">
        <v>38</v>
      </c>
      <c r="CD351" s="17">
        <v>35</v>
      </c>
      <c r="CE351" s="17">
        <v>63</v>
      </c>
      <c r="CF351" s="17">
        <v>36</v>
      </c>
      <c r="CG351" s="17">
        <v>42</v>
      </c>
      <c r="CH351" s="17">
        <v>31</v>
      </c>
      <c r="CI351" s="17">
        <v>0.15</v>
      </c>
      <c r="CJ351" s="17">
        <v>0</v>
      </c>
      <c r="CK351" s="17">
        <v>0.18</v>
      </c>
      <c r="CL351" s="17">
        <v>0.33</v>
      </c>
      <c r="CM351" s="17">
        <v>1.38</v>
      </c>
      <c r="CN351" s="17">
        <v>1.34</v>
      </c>
      <c r="CO351" s="17">
        <v>184</v>
      </c>
      <c r="CP351" s="17">
        <v>117</v>
      </c>
      <c r="CQ351" s="17">
        <v>134</v>
      </c>
      <c r="CR351" s="17">
        <v>62</v>
      </c>
      <c r="CS351" s="17">
        <v>14</v>
      </c>
      <c r="CT351" s="17">
        <v>7</v>
      </c>
      <c r="CU351" s="17">
        <v>55</v>
      </c>
      <c r="CV351" s="17">
        <v>20</v>
      </c>
      <c r="CW351" s="17">
        <v>1.03</v>
      </c>
      <c r="CX351" s="17">
        <v>0.27</v>
      </c>
      <c r="CY351" s="17">
        <v>7.87</v>
      </c>
      <c r="CZ351" s="15" t="str">
        <f t="shared" si="11"/>
        <v>Kiernan Dewsbury-Hall</v>
      </c>
      <c r="DA351" s="15">
        <f>VLOOKUP(CZ351,[1]FINAL!$A$1:$AP$1000,MATCH("Element No.",[1]FINAL!$A$1:$AP$1,0),0)</f>
        <v>236</v>
      </c>
      <c r="DB351" s="15"/>
      <c r="DC351" s="15"/>
      <c r="DD351" s="15"/>
      <c r="DE351" s="15"/>
      <c r="DF351" s="15"/>
    </row>
    <row r="352" spans="1:110" ht="40.5" thickBot="1">
      <c r="A352" s="18" t="b">
        <v>1</v>
      </c>
      <c r="B352" s="18" t="b">
        <v>0</v>
      </c>
      <c r="C352" s="17">
        <v>100</v>
      </c>
      <c r="D352" s="17">
        <v>100</v>
      </c>
      <c r="E352" s="17">
        <v>550615</v>
      </c>
      <c r="F352" s="17">
        <v>0</v>
      </c>
      <c r="G352" s="17">
        <v>0</v>
      </c>
      <c r="H352" s="17">
        <v>-2</v>
      </c>
      <c r="I352" s="17">
        <v>2</v>
      </c>
      <c r="J352" s="17">
        <v>0</v>
      </c>
      <c r="K352" s="17">
        <v>3</v>
      </c>
      <c r="L352" s="15">
        <v>0.8</v>
      </c>
      <c r="M352" s="15">
        <v>0.8</v>
      </c>
      <c r="N352" s="17">
        <v>1</v>
      </c>
      <c r="O352" s="15" t="s">
        <v>1922</v>
      </c>
      <c r="P352" s="15">
        <v>0.8</v>
      </c>
      <c r="Q352" s="17">
        <f t="shared" si="10"/>
        <v>242</v>
      </c>
      <c r="R352" s="18" t="b">
        <v>0</v>
      </c>
      <c r="S352" s="15"/>
      <c r="T352" s="15" t="s">
        <v>4833</v>
      </c>
      <c r="U352" s="17">
        <v>48</v>
      </c>
      <c r="V352" s="15" t="s">
        <v>1923</v>
      </c>
      <c r="W352" s="15">
        <v>1.1000000000000001</v>
      </c>
      <c r="X352" s="18" t="b">
        <v>0</v>
      </c>
      <c r="Y352" s="15" t="s">
        <v>1047</v>
      </c>
      <c r="Z352" s="15">
        <v>0.1</v>
      </c>
      <c r="AA352" s="18" t="b">
        <v>0</v>
      </c>
      <c r="AB352" s="15"/>
      <c r="AC352" s="15" t="s">
        <v>519</v>
      </c>
      <c r="AD352" s="17">
        <v>9</v>
      </c>
      <c r="AE352" s="17">
        <v>11</v>
      </c>
      <c r="AF352" s="17">
        <v>16</v>
      </c>
      <c r="AG352" s="17">
        <v>9774</v>
      </c>
      <c r="AH352" s="17">
        <v>0</v>
      </c>
      <c r="AI352" s="17">
        <v>11617</v>
      </c>
      <c r="AJ352" s="17">
        <v>0</v>
      </c>
      <c r="AK352" s="15">
        <v>0.2</v>
      </c>
      <c r="AL352" s="15">
        <v>3.3</v>
      </c>
      <c r="AM352" s="15" t="s">
        <v>1047</v>
      </c>
      <c r="AN352" s="15"/>
      <c r="AO352" s="17">
        <v>241</v>
      </c>
      <c r="AP352" s="68">
        <v>46055</v>
      </c>
      <c r="AQ352" s="68">
        <v>38752</v>
      </c>
      <c r="AR352" s="18" t="b">
        <v>0</v>
      </c>
      <c r="AS352" s="15" t="s">
        <v>2540</v>
      </c>
      <c r="AT352" s="17">
        <v>351</v>
      </c>
      <c r="AU352" s="17">
        <v>0</v>
      </c>
      <c r="AV352" s="17">
        <v>0</v>
      </c>
      <c r="AW352" s="17">
        <v>1</v>
      </c>
      <c r="AX352" s="17">
        <v>9</v>
      </c>
      <c r="AY352" s="17">
        <v>0</v>
      </c>
      <c r="AZ352" s="17">
        <v>0</v>
      </c>
      <c r="BA352" s="17">
        <v>0</v>
      </c>
      <c r="BB352" s="17">
        <v>2</v>
      </c>
      <c r="BC352" s="17">
        <v>0</v>
      </c>
      <c r="BD352" s="17">
        <v>0</v>
      </c>
      <c r="BE352" s="17">
        <v>0</v>
      </c>
      <c r="BF352" s="17">
        <v>55</v>
      </c>
      <c r="BG352" s="15">
        <v>44.2</v>
      </c>
      <c r="BH352" s="15">
        <v>66.2</v>
      </c>
      <c r="BI352" s="15">
        <v>132</v>
      </c>
      <c r="BJ352" s="15">
        <v>23.9</v>
      </c>
      <c r="BK352" s="17">
        <v>2</v>
      </c>
      <c r="BL352" s="17">
        <v>14</v>
      </c>
      <c r="BM352" s="17">
        <v>7</v>
      </c>
      <c r="BN352" s="17">
        <v>23</v>
      </c>
      <c r="BO352" s="17">
        <v>1</v>
      </c>
      <c r="BP352" s="15">
        <v>0.64</v>
      </c>
      <c r="BQ352" s="15">
        <v>1.19</v>
      </c>
      <c r="BR352" s="15">
        <v>1.83</v>
      </c>
      <c r="BS352" s="15">
        <v>6.49</v>
      </c>
      <c r="BT352" s="15"/>
      <c r="BU352" s="15"/>
      <c r="BV352" s="15"/>
      <c r="BW352" s="15"/>
      <c r="BX352" s="15"/>
      <c r="BY352" s="15"/>
      <c r="BZ352" s="15"/>
      <c r="CA352" s="17">
        <v>436</v>
      </c>
      <c r="CB352" s="17">
        <v>190</v>
      </c>
      <c r="CC352" s="17">
        <v>344</v>
      </c>
      <c r="CD352" s="17">
        <v>183</v>
      </c>
      <c r="CE352" s="17">
        <v>249</v>
      </c>
      <c r="CF352" s="17">
        <v>139</v>
      </c>
      <c r="CG352" s="17">
        <v>385</v>
      </c>
      <c r="CH352" s="17">
        <v>180</v>
      </c>
      <c r="CI352" s="17">
        <v>0.16</v>
      </c>
      <c r="CJ352" s="17">
        <v>0</v>
      </c>
      <c r="CK352" s="17">
        <v>0.31</v>
      </c>
      <c r="CL352" s="17">
        <v>0.47</v>
      </c>
      <c r="CM352" s="17">
        <v>1.66</v>
      </c>
      <c r="CN352" s="17">
        <v>2.31</v>
      </c>
      <c r="CO352" s="17">
        <v>375</v>
      </c>
      <c r="CP352" s="17">
        <v>234</v>
      </c>
      <c r="CQ352" s="17">
        <v>307</v>
      </c>
      <c r="CR352" s="17">
        <v>136</v>
      </c>
      <c r="CS352" s="17">
        <v>458</v>
      </c>
      <c r="CT352" s="17">
        <v>203</v>
      </c>
      <c r="CU352" s="17">
        <v>552</v>
      </c>
      <c r="CV352" s="17">
        <v>205</v>
      </c>
      <c r="CW352" s="17">
        <v>0.26</v>
      </c>
      <c r="CX352" s="17">
        <v>0.26</v>
      </c>
      <c r="CY352" s="17">
        <v>5.9</v>
      </c>
      <c r="CZ352" s="15" t="str">
        <f t="shared" si="11"/>
        <v>Tyrique George</v>
      </c>
      <c r="DA352" s="15">
        <f>VLOOKUP(CZ352,[1]FINAL!$A$1:$AP$1000,MATCH("Element No.",[1]FINAL!$A$1:$AP$1,0),0)</f>
        <v>242</v>
      </c>
      <c r="DB352" s="15"/>
      <c r="DC352" s="15"/>
      <c r="DD352" s="15"/>
      <c r="DE352" s="15"/>
      <c r="DF352" s="15"/>
    </row>
    <row r="353" spans="1:110" ht="27.75" thickBot="1">
      <c r="A353" s="18" t="b">
        <v>1</v>
      </c>
      <c r="B353" s="18" t="b">
        <v>0</v>
      </c>
      <c r="C353" s="15"/>
      <c r="D353" s="15"/>
      <c r="E353" s="17">
        <v>111234</v>
      </c>
      <c r="F353" s="17">
        <v>0</v>
      </c>
      <c r="G353" s="17">
        <v>0</v>
      </c>
      <c r="H353" s="17">
        <v>1</v>
      </c>
      <c r="I353" s="17">
        <v>-1</v>
      </c>
      <c r="J353" s="17">
        <v>3</v>
      </c>
      <c r="K353" s="17">
        <v>1</v>
      </c>
      <c r="L353" s="15">
        <v>1.5</v>
      </c>
      <c r="M353" s="15">
        <v>1.8</v>
      </c>
      <c r="N353" s="17">
        <v>2</v>
      </c>
      <c r="O353" s="15" t="s">
        <v>614</v>
      </c>
      <c r="P353" s="15">
        <v>1.8</v>
      </c>
      <c r="Q353" s="17">
        <f t="shared" si="10"/>
        <v>226</v>
      </c>
      <c r="R353" s="18" t="b">
        <v>0</v>
      </c>
      <c r="S353" s="15"/>
      <c r="T353" s="15"/>
      <c r="U353" s="17">
        <v>56</v>
      </c>
      <c r="V353" s="15" t="s">
        <v>762</v>
      </c>
      <c r="W353" s="15">
        <v>3.6</v>
      </c>
      <c r="X353" s="18" t="b">
        <v>0</v>
      </c>
      <c r="Y353" s="15" t="s">
        <v>313</v>
      </c>
      <c r="Z353" s="15">
        <v>13</v>
      </c>
      <c r="AA353" s="18" t="b">
        <v>0</v>
      </c>
      <c r="AB353" s="15"/>
      <c r="AC353" s="15" t="s">
        <v>519</v>
      </c>
      <c r="AD353" s="17">
        <v>9</v>
      </c>
      <c r="AE353" s="17">
        <v>11</v>
      </c>
      <c r="AF353" s="17">
        <v>135</v>
      </c>
      <c r="AG353" s="17">
        <v>1944492</v>
      </c>
      <c r="AH353" s="17">
        <v>0</v>
      </c>
      <c r="AI353" s="17">
        <v>1757209</v>
      </c>
      <c r="AJ353" s="17">
        <v>0</v>
      </c>
      <c r="AK353" s="15">
        <v>0.3</v>
      </c>
      <c r="AL353" s="15">
        <v>24.1</v>
      </c>
      <c r="AM353" s="15" t="s">
        <v>313</v>
      </c>
      <c r="AN353" s="15"/>
      <c r="AO353" s="17">
        <v>241</v>
      </c>
      <c r="AP353" s="68">
        <v>42917</v>
      </c>
      <c r="AQ353" s="68">
        <v>34400</v>
      </c>
      <c r="AR353" s="18" t="b">
        <v>0</v>
      </c>
      <c r="AS353" s="15" t="s">
        <v>2603</v>
      </c>
      <c r="AT353" s="17">
        <v>3420</v>
      </c>
      <c r="AU353" s="17">
        <v>0</v>
      </c>
      <c r="AV353" s="17">
        <v>0</v>
      </c>
      <c r="AW353" s="17">
        <v>11</v>
      </c>
      <c r="AX353" s="17">
        <v>50</v>
      </c>
      <c r="AY353" s="17">
        <v>0</v>
      </c>
      <c r="AZ353" s="17">
        <v>1</v>
      </c>
      <c r="BA353" s="17">
        <v>0</v>
      </c>
      <c r="BB353" s="17">
        <v>4</v>
      </c>
      <c r="BC353" s="17">
        <v>0</v>
      </c>
      <c r="BD353" s="17">
        <v>100</v>
      </c>
      <c r="BE353" s="17">
        <v>11</v>
      </c>
      <c r="BF353" s="17">
        <v>545</v>
      </c>
      <c r="BG353" s="15">
        <v>885.2</v>
      </c>
      <c r="BH353" s="15">
        <v>20.3</v>
      </c>
      <c r="BI353" s="15">
        <v>2</v>
      </c>
      <c r="BJ353" s="15">
        <v>90.8</v>
      </c>
      <c r="BK353" s="17">
        <v>52</v>
      </c>
      <c r="BL353" s="17">
        <v>313</v>
      </c>
      <c r="BM353" s="17">
        <v>2</v>
      </c>
      <c r="BN353" s="17">
        <v>0</v>
      </c>
      <c r="BO353" s="17">
        <v>38</v>
      </c>
      <c r="BP353" s="15">
        <v>0</v>
      </c>
      <c r="BQ353" s="15">
        <v>0.2</v>
      </c>
      <c r="BR353" s="15">
        <v>0.2</v>
      </c>
      <c r="BS353" s="15">
        <v>56.24</v>
      </c>
      <c r="BT353" s="15"/>
      <c r="BU353" s="15"/>
      <c r="BV353" s="15"/>
      <c r="BW353" s="15"/>
      <c r="BX353" s="15"/>
      <c r="BY353" s="15"/>
      <c r="BZ353" s="15"/>
      <c r="CA353" s="17">
        <v>16</v>
      </c>
      <c r="CB353" s="17">
        <v>4</v>
      </c>
      <c r="CC353" s="17">
        <v>412</v>
      </c>
      <c r="CD353" s="17">
        <v>6</v>
      </c>
      <c r="CE353" s="17">
        <v>470</v>
      </c>
      <c r="CF353" s="17">
        <v>3</v>
      </c>
      <c r="CG353" s="17">
        <v>174</v>
      </c>
      <c r="CH353" s="17">
        <v>5</v>
      </c>
      <c r="CI353" s="17">
        <v>0</v>
      </c>
      <c r="CJ353" s="17">
        <v>2.63</v>
      </c>
      <c r="CK353" s="17">
        <v>0.01</v>
      </c>
      <c r="CL353" s="17">
        <v>0.01</v>
      </c>
      <c r="CM353" s="17">
        <v>1.48</v>
      </c>
      <c r="CN353" s="17">
        <v>1.32</v>
      </c>
      <c r="CO353" s="17">
        <v>124</v>
      </c>
      <c r="CP353" s="17">
        <v>2</v>
      </c>
      <c r="CQ353" s="17">
        <v>210</v>
      </c>
      <c r="CR353" s="17">
        <v>17</v>
      </c>
      <c r="CS353" s="17">
        <v>105</v>
      </c>
      <c r="CT353" s="17">
        <v>11</v>
      </c>
      <c r="CU353" s="17">
        <v>29</v>
      </c>
      <c r="CV353" s="17">
        <v>3</v>
      </c>
      <c r="CW353" s="17">
        <v>1</v>
      </c>
      <c r="CX353" s="17">
        <v>0.28999999999999998</v>
      </c>
      <c r="CY353" s="17">
        <v>0</v>
      </c>
      <c r="CZ353" s="15" t="str">
        <f t="shared" si="11"/>
        <v>Jordan Pickford</v>
      </c>
      <c r="DA353" s="15">
        <f>VLOOKUP(CZ353,[1]FINAL!$A$1:$AP$1000,MATCH("Element No.",[1]FINAL!$A$1:$AP$1,0),0)</f>
        <v>226</v>
      </c>
      <c r="DB353" s="15"/>
      <c r="DC353" s="15"/>
      <c r="DD353" s="15"/>
      <c r="DE353" s="15"/>
      <c r="DF353" s="15"/>
    </row>
    <row r="354" spans="1:110" ht="40.5" thickBot="1">
      <c r="A354" s="18" t="b">
        <v>1</v>
      </c>
      <c r="B354" s="18" t="b">
        <v>0</v>
      </c>
      <c r="C354" s="17">
        <v>100</v>
      </c>
      <c r="D354" s="17">
        <v>100</v>
      </c>
      <c r="E354" s="17">
        <v>229600</v>
      </c>
      <c r="F354" s="17">
        <v>0</v>
      </c>
      <c r="G354" s="17">
        <v>0</v>
      </c>
      <c r="H354" s="17">
        <v>-3</v>
      </c>
      <c r="I354" s="17">
        <v>3</v>
      </c>
      <c r="J354" s="17">
        <v>0</v>
      </c>
      <c r="K354" s="17">
        <v>1</v>
      </c>
      <c r="L354" s="15">
        <v>0</v>
      </c>
      <c r="M354" s="15">
        <v>0</v>
      </c>
      <c r="N354" s="17">
        <v>0</v>
      </c>
      <c r="O354" s="15" t="s">
        <v>610</v>
      </c>
      <c r="P354" s="15">
        <v>0</v>
      </c>
      <c r="Q354" s="17">
        <f t="shared" si="10"/>
        <v>227</v>
      </c>
      <c r="R354" s="18" t="b">
        <v>0</v>
      </c>
      <c r="S354" s="15"/>
      <c r="T354" s="15" t="s">
        <v>4778</v>
      </c>
      <c r="U354" s="17">
        <v>42</v>
      </c>
      <c r="V354" s="15" t="s">
        <v>611</v>
      </c>
      <c r="W354" s="15">
        <v>0</v>
      </c>
      <c r="X354" s="18" t="b">
        <v>0</v>
      </c>
      <c r="Y354" s="15" t="s">
        <v>335</v>
      </c>
      <c r="Z354" s="15">
        <v>0.1</v>
      </c>
      <c r="AA354" s="18" t="b">
        <v>0</v>
      </c>
      <c r="AB354" s="15"/>
      <c r="AC354" s="15" t="s">
        <v>519</v>
      </c>
      <c r="AD354" s="17">
        <v>9</v>
      </c>
      <c r="AE354" s="17">
        <v>11</v>
      </c>
      <c r="AF354" s="17">
        <v>0</v>
      </c>
      <c r="AG354" s="17">
        <v>5298</v>
      </c>
      <c r="AH354" s="17">
        <v>0</v>
      </c>
      <c r="AI354" s="17">
        <v>13044</v>
      </c>
      <c r="AJ354" s="17">
        <v>0</v>
      </c>
      <c r="AK354" s="15">
        <v>0</v>
      </c>
      <c r="AL354" s="15">
        <v>0</v>
      </c>
      <c r="AM354" s="15" t="s">
        <v>335</v>
      </c>
      <c r="AN354" s="15"/>
      <c r="AO354" s="17">
        <v>104</v>
      </c>
      <c r="AP354" s="68">
        <v>45853</v>
      </c>
      <c r="AQ354" s="68">
        <v>36298</v>
      </c>
      <c r="AR354" s="18" t="b">
        <v>0</v>
      </c>
      <c r="AS354" s="15" t="s">
        <v>2604</v>
      </c>
      <c r="AT354" s="17">
        <v>0</v>
      </c>
      <c r="AU354" s="17">
        <v>0</v>
      </c>
      <c r="AV354" s="17">
        <v>0</v>
      </c>
      <c r="AW354" s="17">
        <v>0</v>
      </c>
      <c r="AX354" s="17">
        <v>0</v>
      </c>
      <c r="AY354" s="17">
        <v>0</v>
      </c>
      <c r="AZ354" s="17">
        <v>0</v>
      </c>
      <c r="BA354" s="17">
        <v>0</v>
      </c>
      <c r="BB354" s="17">
        <v>0</v>
      </c>
      <c r="BC354" s="17">
        <v>0</v>
      </c>
      <c r="BD354" s="17">
        <v>0</v>
      </c>
      <c r="BE354" s="17">
        <v>0</v>
      </c>
      <c r="BF354" s="17">
        <v>0</v>
      </c>
      <c r="BG354" s="15">
        <v>0</v>
      </c>
      <c r="BH354" s="15">
        <v>0</v>
      </c>
      <c r="BI354" s="15">
        <v>0</v>
      </c>
      <c r="BJ354" s="15">
        <v>0</v>
      </c>
      <c r="BK354" s="17">
        <v>0</v>
      </c>
      <c r="BL354" s="17">
        <v>0</v>
      </c>
      <c r="BM354" s="17">
        <v>0</v>
      </c>
      <c r="BN354" s="17">
        <v>0</v>
      </c>
      <c r="BO354" s="17">
        <v>0</v>
      </c>
      <c r="BP354" s="15">
        <v>0</v>
      </c>
      <c r="BQ354" s="15">
        <v>0</v>
      </c>
      <c r="BR354" s="15">
        <v>0</v>
      </c>
      <c r="BS354" s="15">
        <v>0</v>
      </c>
      <c r="BT354" s="15"/>
      <c r="BU354" s="15"/>
      <c r="BV354" s="15"/>
      <c r="BW354" s="15"/>
      <c r="BX354" s="15"/>
      <c r="BY354" s="15"/>
      <c r="BZ354" s="15"/>
      <c r="CA354" s="17">
        <v>649</v>
      </c>
      <c r="CB354" s="17">
        <v>92</v>
      </c>
      <c r="CC354" s="17">
        <v>643</v>
      </c>
      <c r="CD354" s="17">
        <v>84</v>
      </c>
      <c r="CE354" s="17">
        <v>617</v>
      </c>
      <c r="CF354" s="17">
        <v>71</v>
      </c>
      <c r="CG354" s="17">
        <v>652</v>
      </c>
      <c r="CH354" s="17">
        <v>92</v>
      </c>
      <c r="CI354" s="17">
        <v>0</v>
      </c>
      <c r="CJ354" s="17">
        <v>0</v>
      </c>
      <c r="CK354" s="17">
        <v>0</v>
      </c>
      <c r="CL354" s="17">
        <v>0</v>
      </c>
      <c r="CM354" s="17">
        <v>0</v>
      </c>
      <c r="CN354" s="17">
        <v>0</v>
      </c>
      <c r="CO354" s="17">
        <v>642</v>
      </c>
      <c r="CP354" s="17">
        <v>32</v>
      </c>
      <c r="CQ354" s="17">
        <v>547</v>
      </c>
      <c r="CR354" s="17">
        <v>86</v>
      </c>
      <c r="CS354" s="17">
        <v>659</v>
      </c>
      <c r="CT354" s="17">
        <v>92</v>
      </c>
      <c r="CU354" s="17">
        <v>461</v>
      </c>
      <c r="CV354" s="17">
        <v>68</v>
      </c>
      <c r="CW354" s="17">
        <v>0</v>
      </c>
      <c r="CX354" s="17">
        <v>0</v>
      </c>
      <c r="CY354" s="17">
        <v>0</v>
      </c>
      <c r="CZ354" s="15" t="str">
        <f t="shared" si="11"/>
        <v>Mark Travers</v>
      </c>
      <c r="DA354" s="15">
        <f>VLOOKUP(CZ354,[1]FINAL!$A$1:$AP$1000,MATCH("Element No.",[1]FINAL!$A$1:$AP$1,0),0)</f>
        <v>227</v>
      </c>
      <c r="DB354" s="15"/>
      <c r="DC354" s="15"/>
      <c r="DD354" s="15"/>
      <c r="DE354" s="15"/>
      <c r="DF354" s="15"/>
    </row>
    <row r="355" spans="1:110" ht="53.25" thickBot="1">
      <c r="A355" s="18" t="b">
        <v>1</v>
      </c>
      <c r="B355" s="18" t="b">
        <v>0</v>
      </c>
      <c r="C355" s="17">
        <v>0</v>
      </c>
      <c r="D355" s="17">
        <v>0</v>
      </c>
      <c r="E355" s="17">
        <v>447325</v>
      </c>
      <c r="F355" s="17">
        <v>0</v>
      </c>
      <c r="G355" s="17">
        <v>0</v>
      </c>
      <c r="H355" s="17">
        <v>-1</v>
      </c>
      <c r="I355" s="17">
        <v>1</v>
      </c>
      <c r="J355" s="17">
        <v>0</v>
      </c>
      <c r="K355" s="17">
        <v>1</v>
      </c>
      <c r="L355" s="15">
        <v>0</v>
      </c>
      <c r="M355" s="15">
        <v>0</v>
      </c>
      <c r="N355" s="17">
        <v>0</v>
      </c>
      <c r="O355" s="15" t="s">
        <v>789</v>
      </c>
      <c r="P355" s="15">
        <v>0</v>
      </c>
      <c r="Q355" s="17" t="e">
        <f t="shared" si="10"/>
        <v>#N/A</v>
      </c>
      <c r="R355" s="18" t="b">
        <v>0</v>
      </c>
      <c r="S355" s="15" t="s">
        <v>4479</v>
      </c>
      <c r="T355" s="15" t="s">
        <v>4480</v>
      </c>
      <c r="U355" s="17">
        <v>39</v>
      </c>
      <c r="V355" s="15" t="s">
        <v>2605</v>
      </c>
      <c r="W355" s="15">
        <v>0</v>
      </c>
      <c r="X355" s="18" t="b">
        <v>0</v>
      </c>
      <c r="Y355" s="15" t="s">
        <v>2606</v>
      </c>
      <c r="Z355" s="15">
        <v>0.1</v>
      </c>
      <c r="AA355" s="18" t="b">
        <v>0</v>
      </c>
      <c r="AB355" s="15"/>
      <c r="AC355" s="15" t="s">
        <v>3257</v>
      </c>
      <c r="AD355" s="17">
        <v>9</v>
      </c>
      <c r="AE355" s="17">
        <v>11</v>
      </c>
      <c r="AF355" s="17">
        <v>0</v>
      </c>
      <c r="AG355" s="17">
        <v>4633</v>
      </c>
      <c r="AH355" s="17">
        <v>0</v>
      </c>
      <c r="AI355" s="17">
        <v>10893</v>
      </c>
      <c r="AJ355" s="17">
        <v>0</v>
      </c>
      <c r="AK355" s="15">
        <v>0</v>
      </c>
      <c r="AL355" s="15">
        <v>0</v>
      </c>
      <c r="AM355" s="15" t="s">
        <v>2606</v>
      </c>
      <c r="AN355" s="15"/>
      <c r="AO355" s="17">
        <v>241</v>
      </c>
      <c r="AP355" s="68">
        <v>44236</v>
      </c>
      <c r="AQ355" s="68">
        <v>37231</v>
      </c>
      <c r="AR355" s="18" t="b">
        <v>0</v>
      </c>
      <c r="AS355" s="15" t="s">
        <v>2607</v>
      </c>
      <c r="AT355" s="17">
        <v>0</v>
      </c>
      <c r="AU355" s="17">
        <v>0</v>
      </c>
      <c r="AV355" s="17">
        <v>0</v>
      </c>
      <c r="AW355" s="17">
        <v>0</v>
      </c>
      <c r="AX355" s="17">
        <v>0</v>
      </c>
      <c r="AY355" s="17">
        <v>0</v>
      </c>
      <c r="AZ355" s="17">
        <v>0</v>
      </c>
      <c r="BA355" s="17">
        <v>0</v>
      </c>
      <c r="BB355" s="17">
        <v>0</v>
      </c>
      <c r="BC355" s="17">
        <v>0</v>
      </c>
      <c r="BD355" s="17">
        <v>0</v>
      </c>
      <c r="BE355" s="17">
        <v>0</v>
      </c>
      <c r="BF355" s="17">
        <v>0</v>
      </c>
      <c r="BG355" s="15">
        <v>0</v>
      </c>
      <c r="BH355" s="15">
        <v>0</v>
      </c>
      <c r="BI355" s="15">
        <v>0</v>
      </c>
      <c r="BJ355" s="15">
        <v>0</v>
      </c>
      <c r="BK355" s="17">
        <v>0</v>
      </c>
      <c r="BL355" s="17">
        <v>0</v>
      </c>
      <c r="BM355" s="17">
        <v>0</v>
      </c>
      <c r="BN355" s="17">
        <v>0</v>
      </c>
      <c r="BO355" s="17">
        <v>0</v>
      </c>
      <c r="BP355" s="15">
        <v>0</v>
      </c>
      <c r="BQ355" s="15">
        <v>0</v>
      </c>
      <c r="BR355" s="15">
        <v>0</v>
      </c>
      <c r="BS355" s="15">
        <v>0</v>
      </c>
      <c r="BT355" s="15"/>
      <c r="BU355" s="15"/>
      <c r="BV355" s="15"/>
      <c r="BW355" s="15"/>
      <c r="BX355" s="15"/>
      <c r="BY355" s="15"/>
      <c r="BZ355" s="15"/>
      <c r="CA355" s="17">
        <v>561</v>
      </c>
      <c r="CB355" s="17">
        <v>55</v>
      </c>
      <c r="CC355" s="17">
        <v>546</v>
      </c>
      <c r="CD355" s="17">
        <v>38</v>
      </c>
      <c r="CE355" s="17">
        <v>515</v>
      </c>
      <c r="CF355" s="17">
        <v>23</v>
      </c>
      <c r="CG355" s="17">
        <v>564</v>
      </c>
      <c r="CH355" s="17">
        <v>55</v>
      </c>
      <c r="CI355" s="17">
        <v>0</v>
      </c>
      <c r="CJ355" s="17">
        <v>0</v>
      </c>
      <c r="CK355" s="17">
        <v>0</v>
      </c>
      <c r="CL355" s="17">
        <v>0</v>
      </c>
      <c r="CM355" s="17">
        <v>0</v>
      </c>
      <c r="CN355" s="17">
        <v>0</v>
      </c>
      <c r="CO355" s="17">
        <v>778</v>
      </c>
      <c r="CP355" s="17">
        <v>82</v>
      </c>
      <c r="CQ355" s="17">
        <v>443</v>
      </c>
      <c r="CR355" s="17">
        <v>45</v>
      </c>
      <c r="CS355" s="17">
        <v>572</v>
      </c>
      <c r="CT355" s="17">
        <v>55</v>
      </c>
      <c r="CU355" s="17">
        <v>509</v>
      </c>
      <c r="CV355" s="17">
        <v>73</v>
      </c>
      <c r="CW355" s="17">
        <v>0</v>
      </c>
      <c r="CX355" s="17">
        <v>0</v>
      </c>
      <c r="CY355" s="17">
        <v>0</v>
      </c>
      <c r="CZ355" s="15" t="str">
        <f t="shared" si="11"/>
        <v>Harry Tyrer</v>
      </c>
      <c r="DA355" s="15" t="e">
        <f>VLOOKUP(CZ355,[1]FINAL!$A$1:$AP$1000,MATCH("Element No.",[1]FINAL!$A$1:$AP$1,0),0)</f>
        <v>#N/A</v>
      </c>
      <c r="DB355" s="15"/>
      <c r="DC355" s="15"/>
      <c r="DD355" s="15"/>
      <c r="DE355" s="15"/>
      <c r="DF355" s="15"/>
    </row>
    <row r="356" spans="1:110" ht="66" thickBot="1">
      <c r="A356" s="18" t="b">
        <v>1</v>
      </c>
      <c r="B356" s="18" t="b">
        <v>0</v>
      </c>
      <c r="C356" s="17">
        <v>0</v>
      </c>
      <c r="D356" s="17">
        <v>0</v>
      </c>
      <c r="E356" s="17">
        <v>480455</v>
      </c>
      <c r="F356" s="17">
        <v>0</v>
      </c>
      <c r="G356" s="17">
        <v>0</v>
      </c>
      <c r="H356" s="17">
        <v>-2</v>
      </c>
      <c r="I356" s="17">
        <v>2</v>
      </c>
      <c r="J356" s="17">
        <v>0</v>
      </c>
      <c r="K356" s="17">
        <v>2</v>
      </c>
      <c r="L356" s="15">
        <v>0</v>
      </c>
      <c r="M356" s="15">
        <v>0</v>
      </c>
      <c r="N356" s="17">
        <v>0</v>
      </c>
      <c r="O356" s="15" t="s">
        <v>770</v>
      </c>
      <c r="P356" s="15">
        <v>0</v>
      </c>
      <c r="Q356" s="17">
        <f t="shared" si="10"/>
        <v>230</v>
      </c>
      <c r="R356" s="18" t="b">
        <v>0</v>
      </c>
      <c r="S356" s="15" t="s">
        <v>4613</v>
      </c>
      <c r="T356" s="15" t="s">
        <v>4937</v>
      </c>
      <c r="U356" s="17">
        <v>53</v>
      </c>
      <c r="V356" s="15" t="s">
        <v>771</v>
      </c>
      <c r="W356" s="15">
        <v>3.2</v>
      </c>
      <c r="X356" s="18" t="b">
        <v>0</v>
      </c>
      <c r="Y356" s="15" t="s">
        <v>405</v>
      </c>
      <c r="Z356" s="15">
        <v>0.3</v>
      </c>
      <c r="AA356" s="18" t="b">
        <v>0</v>
      </c>
      <c r="AB356" s="15"/>
      <c r="AC356" s="15" t="s">
        <v>543</v>
      </c>
      <c r="AD356" s="17">
        <v>9</v>
      </c>
      <c r="AE356" s="17">
        <v>11</v>
      </c>
      <c r="AF356" s="17">
        <v>32</v>
      </c>
      <c r="AG356" s="17">
        <v>73030</v>
      </c>
      <c r="AH356" s="17">
        <v>0</v>
      </c>
      <c r="AI356" s="17">
        <v>124054</v>
      </c>
      <c r="AJ356" s="17">
        <v>0</v>
      </c>
      <c r="AK356" s="15">
        <v>0</v>
      </c>
      <c r="AL356" s="15">
        <v>6</v>
      </c>
      <c r="AM356" s="15" t="s">
        <v>405</v>
      </c>
      <c r="AN356" s="15"/>
      <c r="AO356" s="17">
        <v>241</v>
      </c>
      <c r="AP356" s="68">
        <v>44002</v>
      </c>
      <c r="AQ356" s="68">
        <v>37434</v>
      </c>
      <c r="AR356" s="18" t="b">
        <v>0</v>
      </c>
      <c r="AS356" s="15" t="s">
        <v>2608</v>
      </c>
      <c r="AT356" s="17">
        <v>678</v>
      </c>
      <c r="AU356" s="17">
        <v>1</v>
      </c>
      <c r="AV356" s="17">
        <v>1</v>
      </c>
      <c r="AW356" s="17">
        <v>1</v>
      </c>
      <c r="AX356" s="17">
        <v>9</v>
      </c>
      <c r="AY356" s="17">
        <v>0</v>
      </c>
      <c r="AZ356" s="17">
        <v>0</v>
      </c>
      <c r="BA356" s="17">
        <v>0</v>
      </c>
      <c r="BB356" s="17">
        <v>1</v>
      </c>
      <c r="BC356" s="17">
        <v>0</v>
      </c>
      <c r="BD356" s="17">
        <v>0</v>
      </c>
      <c r="BE356" s="17">
        <v>0</v>
      </c>
      <c r="BF356" s="17">
        <v>108</v>
      </c>
      <c r="BG356" s="15">
        <v>175</v>
      </c>
      <c r="BH356" s="15">
        <v>42.8</v>
      </c>
      <c r="BI356" s="15">
        <v>75</v>
      </c>
      <c r="BJ356" s="15">
        <v>29.3</v>
      </c>
      <c r="BK356" s="17">
        <v>53</v>
      </c>
      <c r="BL356" s="17">
        <v>30</v>
      </c>
      <c r="BM356" s="17">
        <v>14</v>
      </c>
      <c r="BN356" s="17">
        <v>67</v>
      </c>
      <c r="BO356" s="17">
        <v>7</v>
      </c>
      <c r="BP356" s="15">
        <v>0.34</v>
      </c>
      <c r="BQ356" s="15">
        <v>0.11</v>
      </c>
      <c r="BR356" s="15">
        <v>0.45</v>
      </c>
      <c r="BS356" s="15">
        <v>9.43</v>
      </c>
      <c r="BT356" s="15"/>
      <c r="BU356" s="15"/>
      <c r="BV356" s="15"/>
      <c r="BW356" s="15"/>
      <c r="BX356" s="15"/>
      <c r="BY356" s="15"/>
      <c r="BZ356" s="15"/>
      <c r="CA356" s="17">
        <v>328</v>
      </c>
      <c r="CB356" s="17">
        <v>126</v>
      </c>
      <c r="CC356" s="17">
        <v>381</v>
      </c>
      <c r="CD356" s="17">
        <v>136</v>
      </c>
      <c r="CE356" s="17">
        <v>317</v>
      </c>
      <c r="CF356" s="17">
        <v>100</v>
      </c>
      <c r="CG356" s="17">
        <v>372</v>
      </c>
      <c r="CH356" s="17">
        <v>128</v>
      </c>
      <c r="CI356" s="17">
        <v>0.05</v>
      </c>
      <c r="CJ356" s="17">
        <v>0</v>
      </c>
      <c r="CK356" s="17">
        <v>0.01</v>
      </c>
      <c r="CL356" s="17">
        <v>0.06</v>
      </c>
      <c r="CM356" s="17">
        <v>1.25</v>
      </c>
      <c r="CN356" s="17">
        <v>1.19</v>
      </c>
      <c r="CO356" s="17">
        <v>196</v>
      </c>
      <c r="CP356" s="17">
        <v>24</v>
      </c>
      <c r="CQ356" s="17">
        <v>793</v>
      </c>
      <c r="CR356" s="17">
        <v>266</v>
      </c>
      <c r="CS356" s="17">
        <v>170</v>
      </c>
      <c r="CT356" s="17">
        <v>64</v>
      </c>
      <c r="CU356" s="17">
        <v>338</v>
      </c>
      <c r="CV356" s="17">
        <v>122</v>
      </c>
      <c r="CW356" s="17">
        <v>0.93</v>
      </c>
      <c r="CX356" s="17">
        <v>0.13</v>
      </c>
      <c r="CY356" s="17">
        <v>8.89</v>
      </c>
      <c r="CZ356" s="15" t="str">
        <f t="shared" si="11"/>
        <v>Jarrad Branthwaite</v>
      </c>
      <c r="DA356" s="15">
        <f>VLOOKUP(CZ356,[1]FINAL!$A$1:$AP$1000,MATCH("Element No.",[1]FINAL!$A$1:$AP$1,0),0)</f>
        <v>230</v>
      </c>
      <c r="DB356" s="15"/>
      <c r="DC356" s="15"/>
      <c r="DD356" s="15"/>
      <c r="DE356" s="15"/>
      <c r="DF356" s="15"/>
    </row>
    <row r="357" spans="1:110" ht="40.5" thickBot="1">
      <c r="A357" s="18" t="b">
        <v>1</v>
      </c>
      <c r="B357" s="18" t="b">
        <v>0</v>
      </c>
      <c r="C357" s="17">
        <v>100</v>
      </c>
      <c r="D357" s="17">
        <v>100</v>
      </c>
      <c r="E357" s="17">
        <v>17761</v>
      </c>
      <c r="F357" s="17">
        <v>0</v>
      </c>
      <c r="G357" s="17">
        <v>0</v>
      </c>
      <c r="H357" s="17">
        <v>3</v>
      </c>
      <c r="I357" s="17">
        <v>-3</v>
      </c>
      <c r="J357" s="17">
        <v>2</v>
      </c>
      <c r="K357" s="17">
        <v>2</v>
      </c>
      <c r="L357" s="15">
        <v>5.2</v>
      </c>
      <c r="M357" s="15">
        <v>5.2</v>
      </c>
      <c r="N357" s="17">
        <v>3</v>
      </c>
      <c r="O357" s="15" t="s">
        <v>279</v>
      </c>
      <c r="P357" s="15">
        <v>5.2</v>
      </c>
      <c r="Q357" s="17">
        <f t="shared" si="10"/>
        <v>229</v>
      </c>
      <c r="R357" s="18" t="b">
        <v>0</v>
      </c>
      <c r="S357" s="15"/>
      <c r="T357" s="15" t="s">
        <v>4867</v>
      </c>
      <c r="U357" s="17">
        <v>58</v>
      </c>
      <c r="V357" s="15" t="s">
        <v>773</v>
      </c>
      <c r="W357" s="15">
        <v>4.5999999999999996</v>
      </c>
      <c r="X357" s="18" t="b">
        <v>0</v>
      </c>
      <c r="Y357" s="15" t="s">
        <v>336</v>
      </c>
      <c r="Z357" s="15">
        <v>12.6</v>
      </c>
      <c r="AA357" s="18" t="b">
        <v>0</v>
      </c>
      <c r="AB357" s="15"/>
      <c r="AC357" s="15" t="s">
        <v>519</v>
      </c>
      <c r="AD357" s="17">
        <v>9</v>
      </c>
      <c r="AE357" s="17">
        <v>11</v>
      </c>
      <c r="AF357" s="17">
        <v>170</v>
      </c>
      <c r="AG357" s="17">
        <v>3169894</v>
      </c>
      <c r="AH357" s="17">
        <v>0</v>
      </c>
      <c r="AI357" s="17">
        <v>2418718</v>
      </c>
      <c r="AJ357" s="17">
        <v>0</v>
      </c>
      <c r="AK357" s="15">
        <v>0.9</v>
      </c>
      <c r="AL357" s="15">
        <v>29.3</v>
      </c>
      <c r="AM357" s="15" t="s">
        <v>336</v>
      </c>
      <c r="AN357" s="15"/>
      <c r="AO357" s="17">
        <v>241</v>
      </c>
      <c r="AP357" s="68">
        <v>44743</v>
      </c>
      <c r="AQ357" s="68">
        <v>33927</v>
      </c>
      <c r="AR357" s="18" t="b">
        <v>0</v>
      </c>
      <c r="AS357" s="15" t="s">
        <v>2609</v>
      </c>
      <c r="AT357" s="17">
        <v>3330</v>
      </c>
      <c r="AU357" s="17">
        <v>2</v>
      </c>
      <c r="AV357" s="17">
        <v>3</v>
      </c>
      <c r="AW357" s="17">
        <v>11</v>
      </c>
      <c r="AX357" s="17">
        <v>48</v>
      </c>
      <c r="AY357" s="17">
        <v>0</v>
      </c>
      <c r="AZ357" s="17">
        <v>0</v>
      </c>
      <c r="BA357" s="17">
        <v>0</v>
      </c>
      <c r="BB357" s="17">
        <v>8</v>
      </c>
      <c r="BC357" s="17">
        <v>0</v>
      </c>
      <c r="BD357" s="17">
        <v>0</v>
      </c>
      <c r="BE357" s="17">
        <v>12</v>
      </c>
      <c r="BF357" s="17">
        <v>592</v>
      </c>
      <c r="BG357" s="15">
        <v>995.6</v>
      </c>
      <c r="BH357" s="15">
        <v>235.6</v>
      </c>
      <c r="BI357" s="15">
        <v>422</v>
      </c>
      <c r="BJ357" s="15">
        <v>165.7</v>
      </c>
      <c r="BK357" s="17">
        <v>325</v>
      </c>
      <c r="BL357" s="17">
        <v>90</v>
      </c>
      <c r="BM357" s="17">
        <v>51</v>
      </c>
      <c r="BN357" s="17">
        <v>376</v>
      </c>
      <c r="BO357" s="17">
        <v>37</v>
      </c>
      <c r="BP357" s="15">
        <v>2.5299999999999998</v>
      </c>
      <c r="BQ357" s="15">
        <v>2.1</v>
      </c>
      <c r="BR357" s="15">
        <v>4.63</v>
      </c>
      <c r="BS357" s="15">
        <v>53.54</v>
      </c>
      <c r="BT357" s="15"/>
      <c r="BU357" s="15"/>
      <c r="BV357" s="15"/>
      <c r="BW357" s="15"/>
      <c r="BX357" s="15"/>
      <c r="BY357" s="15"/>
      <c r="BZ357" s="15"/>
      <c r="CA357" s="17">
        <v>6</v>
      </c>
      <c r="CB357" s="17">
        <v>3</v>
      </c>
      <c r="CC357" s="17">
        <v>176</v>
      </c>
      <c r="CD357" s="17">
        <v>46</v>
      </c>
      <c r="CE357" s="17">
        <v>70</v>
      </c>
      <c r="CF357" s="17">
        <v>3</v>
      </c>
      <c r="CG357" s="17">
        <v>43</v>
      </c>
      <c r="CH357" s="17">
        <v>5</v>
      </c>
      <c r="CI357" s="17">
        <v>7.0000000000000007E-2</v>
      </c>
      <c r="CJ357" s="17">
        <v>0</v>
      </c>
      <c r="CK357" s="17">
        <v>0.06</v>
      </c>
      <c r="CL357" s="17">
        <v>0.13</v>
      </c>
      <c r="CM357" s="17">
        <v>1.45</v>
      </c>
      <c r="CN357" s="17">
        <v>1.3</v>
      </c>
      <c r="CO357" s="17">
        <v>99</v>
      </c>
      <c r="CP357" s="17">
        <v>7</v>
      </c>
      <c r="CQ357" s="17">
        <v>19</v>
      </c>
      <c r="CR357" s="17">
        <v>6</v>
      </c>
      <c r="CS357" s="17">
        <v>25</v>
      </c>
      <c r="CT357" s="17">
        <v>8</v>
      </c>
      <c r="CU357" s="17">
        <v>30</v>
      </c>
      <c r="CV357" s="17">
        <v>10</v>
      </c>
      <c r="CW357" s="17">
        <v>1</v>
      </c>
      <c r="CX357" s="17">
        <v>0.3</v>
      </c>
      <c r="CY357" s="17">
        <v>10.16</v>
      </c>
      <c r="CZ357" s="15" t="str">
        <f t="shared" si="11"/>
        <v>James Tarkowski</v>
      </c>
      <c r="DA357" s="15">
        <f>VLOOKUP(CZ357,[1]FINAL!$A$1:$AP$1000,MATCH("Element No.",[1]FINAL!$A$1:$AP$1,0),0)</f>
        <v>229</v>
      </c>
      <c r="DB357" s="15"/>
      <c r="DC357" s="15"/>
      <c r="DD357" s="15"/>
      <c r="DE357" s="15"/>
      <c r="DF357" s="15"/>
    </row>
    <row r="358" spans="1:110" ht="40.5" thickBot="1">
      <c r="A358" s="18" t="b">
        <v>1</v>
      </c>
      <c r="B358" s="18" t="b">
        <v>0</v>
      </c>
      <c r="C358" s="17">
        <v>100</v>
      </c>
      <c r="D358" s="17">
        <v>100</v>
      </c>
      <c r="E358" s="17">
        <v>224967</v>
      </c>
      <c r="F358" s="17">
        <v>0</v>
      </c>
      <c r="G358" s="17">
        <v>0</v>
      </c>
      <c r="H358" s="17">
        <v>-1</v>
      </c>
      <c r="I358" s="17">
        <v>1</v>
      </c>
      <c r="J358" s="17">
        <v>0</v>
      </c>
      <c r="K358" s="17">
        <v>2</v>
      </c>
      <c r="L358" s="15">
        <v>0.8</v>
      </c>
      <c r="M358" s="15">
        <v>1</v>
      </c>
      <c r="N358" s="17">
        <v>2</v>
      </c>
      <c r="O358" s="15" t="s">
        <v>767</v>
      </c>
      <c r="P358" s="15">
        <v>1</v>
      </c>
      <c r="Q358" s="17">
        <f t="shared" si="10"/>
        <v>233</v>
      </c>
      <c r="R358" s="18" t="b">
        <v>0</v>
      </c>
      <c r="S358" s="15"/>
      <c r="T358" s="15" t="s">
        <v>4638</v>
      </c>
      <c r="U358" s="17">
        <v>49</v>
      </c>
      <c r="V358" s="15" t="s">
        <v>768</v>
      </c>
      <c r="W358" s="15">
        <v>2.9</v>
      </c>
      <c r="X358" s="18" t="b">
        <v>0</v>
      </c>
      <c r="Y358" s="15" t="s">
        <v>344</v>
      </c>
      <c r="Z358" s="15">
        <v>0.7</v>
      </c>
      <c r="AA358" s="18" t="b">
        <v>0</v>
      </c>
      <c r="AB358" s="15"/>
      <c r="AC358" s="15" t="s">
        <v>519</v>
      </c>
      <c r="AD358" s="17">
        <v>9</v>
      </c>
      <c r="AE358" s="17">
        <v>11</v>
      </c>
      <c r="AF358" s="17">
        <v>95</v>
      </c>
      <c r="AG358" s="17">
        <v>183560</v>
      </c>
      <c r="AH358" s="17">
        <v>0</v>
      </c>
      <c r="AI358" s="17">
        <v>205599</v>
      </c>
      <c r="AJ358" s="17">
        <v>0</v>
      </c>
      <c r="AK358" s="15">
        <v>0.2</v>
      </c>
      <c r="AL358" s="15">
        <v>19.399999999999999</v>
      </c>
      <c r="AM358" s="15" t="s">
        <v>344</v>
      </c>
      <c r="AN358" s="15"/>
      <c r="AO358" s="17">
        <v>225</v>
      </c>
      <c r="AP358" s="68">
        <v>44562</v>
      </c>
      <c r="AQ358" s="68">
        <v>36309</v>
      </c>
      <c r="AR358" s="18" t="b">
        <v>0</v>
      </c>
      <c r="AS358" s="15" t="s">
        <v>2610</v>
      </c>
      <c r="AT358" s="17">
        <v>2959</v>
      </c>
      <c r="AU358" s="17">
        <v>0</v>
      </c>
      <c r="AV358" s="17">
        <v>1</v>
      </c>
      <c r="AW358" s="17">
        <v>9</v>
      </c>
      <c r="AX358" s="17">
        <v>47</v>
      </c>
      <c r="AY358" s="17">
        <v>1</v>
      </c>
      <c r="AZ358" s="17">
        <v>0</v>
      </c>
      <c r="BA358" s="17">
        <v>0</v>
      </c>
      <c r="BB358" s="17">
        <v>6</v>
      </c>
      <c r="BC358" s="17">
        <v>0</v>
      </c>
      <c r="BD358" s="17">
        <v>0</v>
      </c>
      <c r="BE358" s="17">
        <v>2</v>
      </c>
      <c r="BF358" s="17">
        <v>350</v>
      </c>
      <c r="BG358" s="15">
        <v>559.20000000000005</v>
      </c>
      <c r="BH358" s="15">
        <v>394.1</v>
      </c>
      <c r="BI358" s="15">
        <v>71</v>
      </c>
      <c r="BJ358" s="15">
        <v>102.3</v>
      </c>
      <c r="BK358" s="17">
        <v>183</v>
      </c>
      <c r="BL358" s="17">
        <v>107</v>
      </c>
      <c r="BM358" s="17">
        <v>48</v>
      </c>
      <c r="BN358" s="17">
        <v>231</v>
      </c>
      <c r="BO358" s="17">
        <v>33</v>
      </c>
      <c r="BP358" s="15">
        <v>0.28000000000000003</v>
      </c>
      <c r="BQ358" s="15">
        <v>2.46</v>
      </c>
      <c r="BR358" s="15">
        <v>2.74</v>
      </c>
      <c r="BS358" s="15">
        <v>48.41</v>
      </c>
      <c r="BT358" s="15"/>
      <c r="BU358" s="15"/>
      <c r="BV358" s="15"/>
      <c r="BW358" s="15"/>
      <c r="BX358" s="15"/>
      <c r="BY358" s="15"/>
      <c r="BZ358" s="15"/>
      <c r="CA358" s="17">
        <v>102</v>
      </c>
      <c r="CB358" s="17">
        <v>46</v>
      </c>
      <c r="CC358" s="17">
        <v>95</v>
      </c>
      <c r="CD358" s="17">
        <v>25</v>
      </c>
      <c r="CE358" s="17">
        <v>323</v>
      </c>
      <c r="CF358" s="17">
        <v>104</v>
      </c>
      <c r="CG358" s="17">
        <v>143</v>
      </c>
      <c r="CH358" s="17">
        <v>43</v>
      </c>
      <c r="CI358" s="17">
        <v>0.01</v>
      </c>
      <c r="CJ358" s="17">
        <v>0</v>
      </c>
      <c r="CK358" s="17">
        <v>7.0000000000000007E-2</v>
      </c>
      <c r="CL358" s="17">
        <v>0.08</v>
      </c>
      <c r="CM358" s="17">
        <v>1.47</v>
      </c>
      <c r="CN358" s="17">
        <v>1.43</v>
      </c>
      <c r="CO358" s="17">
        <v>307</v>
      </c>
      <c r="CP358" s="17">
        <v>49</v>
      </c>
      <c r="CQ358" s="17">
        <v>284</v>
      </c>
      <c r="CR358" s="17">
        <v>101</v>
      </c>
      <c r="CS358" s="17">
        <v>208</v>
      </c>
      <c r="CT358" s="17">
        <v>83</v>
      </c>
      <c r="CU358" s="17">
        <v>243</v>
      </c>
      <c r="CV358" s="17">
        <v>91</v>
      </c>
      <c r="CW358" s="17">
        <v>1</v>
      </c>
      <c r="CX358" s="17">
        <v>0.27</v>
      </c>
      <c r="CY358" s="17">
        <v>7.03</v>
      </c>
      <c r="CZ358" s="15" t="str">
        <f t="shared" si="11"/>
        <v>Vitalii Mykolenko</v>
      </c>
      <c r="DA358" s="15">
        <f>VLOOKUP(CZ358,[1]FINAL!$A$1:$AP$1000,MATCH("Element No.",[1]FINAL!$A$1:$AP$1,0),0)</f>
        <v>233</v>
      </c>
      <c r="DB358" s="15"/>
      <c r="DC358" s="15"/>
      <c r="DD358" s="15"/>
      <c r="DE358" s="15"/>
      <c r="DF358" s="15"/>
    </row>
    <row r="359" spans="1:110" ht="40.5" thickBot="1">
      <c r="A359" s="18" t="b">
        <v>1</v>
      </c>
      <c r="B359" s="18" t="b">
        <v>0</v>
      </c>
      <c r="C359" s="17">
        <v>100</v>
      </c>
      <c r="D359" s="17">
        <v>100</v>
      </c>
      <c r="E359" s="17">
        <v>512462</v>
      </c>
      <c r="F359" s="17">
        <v>0</v>
      </c>
      <c r="G359" s="17">
        <v>0</v>
      </c>
      <c r="H359" s="17">
        <v>-1</v>
      </c>
      <c r="I359" s="17">
        <v>1</v>
      </c>
      <c r="J359" s="17">
        <v>0</v>
      </c>
      <c r="K359" s="17">
        <v>2</v>
      </c>
      <c r="L359" s="15">
        <v>2</v>
      </c>
      <c r="M359" s="15">
        <v>2</v>
      </c>
      <c r="N359" s="17">
        <v>1</v>
      </c>
      <c r="O359" s="15" t="s">
        <v>1633</v>
      </c>
      <c r="P359" s="15">
        <v>2</v>
      </c>
      <c r="Q359" s="17">
        <f t="shared" si="10"/>
        <v>232</v>
      </c>
      <c r="R359" s="18" t="b">
        <v>0</v>
      </c>
      <c r="S359" s="15"/>
      <c r="T359" s="15" t="s">
        <v>4760</v>
      </c>
      <c r="U359" s="17">
        <v>49</v>
      </c>
      <c r="V359" s="15" t="s">
        <v>1634</v>
      </c>
      <c r="W359" s="15">
        <v>3.1</v>
      </c>
      <c r="X359" s="18" t="b">
        <v>0</v>
      </c>
      <c r="Y359" s="15" t="s">
        <v>368</v>
      </c>
      <c r="Z359" s="15">
        <v>0.7</v>
      </c>
      <c r="AA359" s="18" t="b">
        <v>0</v>
      </c>
      <c r="AB359" s="15"/>
      <c r="AC359" s="15" t="s">
        <v>519</v>
      </c>
      <c r="AD359" s="17">
        <v>9</v>
      </c>
      <c r="AE359" s="17">
        <v>11</v>
      </c>
      <c r="AF359" s="17">
        <v>116</v>
      </c>
      <c r="AG359" s="17">
        <v>211174</v>
      </c>
      <c r="AH359" s="17">
        <v>0</v>
      </c>
      <c r="AI359" s="17">
        <v>198173</v>
      </c>
      <c r="AJ359" s="17">
        <v>0</v>
      </c>
      <c r="AK359" s="15">
        <v>0.4</v>
      </c>
      <c r="AL359" s="15">
        <v>23.7</v>
      </c>
      <c r="AM359" s="15" t="s">
        <v>368</v>
      </c>
      <c r="AN359" s="15"/>
      <c r="AO359" s="17">
        <v>104</v>
      </c>
      <c r="AP359" s="68">
        <v>45503</v>
      </c>
      <c r="AQ359" s="68">
        <v>37026</v>
      </c>
      <c r="AR359" s="18" t="b">
        <v>0</v>
      </c>
      <c r="AS359" s="15" t="s">
        <v>2611</v>
      </c>
      <c r="AT359" s="17">
        <v>3118</v>
      </c>
      <c r="AU359" s="17">
        <v>1</v>
      </c>
      <c r="AV359" s="17">
        <v>3</v>
      </c>
      <c r="AW359" s="17">
        <v>10</v>
      </c>
      <c r="AX359" s="17">
        <v>46</v>
      </c>
      <c r="AY359" s="17">
        <v>0</v>
      </c>
      <c r="AZ359" s="17">
        <v>0</v>
      </c>
      <c r="BA359" s="17">
        <v>0</v>
      </c>
      <c r="BB359" s="17">
        <v>6</v>
      </c>
      <c r="BC359" s="17">
        <v>1</v>
      </c>
      <c r="BD359" s="17">
        <v>0</v>
      </c>
      <c r="BE359" s="17">
        <v>2</v>
      </c>
      <c r="BF359" s="17">
        <v>368</v>
      </c>
      <c r="BG359" s="15">
        <v>582.79999999999995</v>
      </c>
      <c r="BH359" s="15">
        <v>282.89999999999998</v>
      </c>
      <c r="BI359" s="15">
        <v>206</v>
      </c>
      <c r="BJ359" s="15">
        <v>107.5</v>
      </c>
      <c r="BK359" s="17">
        <v>174</v>
      </c>
      <c r="BL359" s="17">
        <v>114</v>
      </c>
      <c r="BM359" s="17">
        <v>57</v>
      </c>
      <c r="BN359" s="17">
        <v>231</v>
      </c>
      <c r="BO359" s="17">
        <v>35</v>
      </c>
      <c r="BP359" s="15">
        <v>1.67</v>
      </c>
      <c r="BQ359" s="15">
        <v>1</v>
      </c>
      <c r="BR359" s="15">
        <v>2.67</v>
      </c>
      <c r="BS359" s="15">
        <v>53.49</v>
      </c>
      <c r="BT359" s="15"/>
      <c r="BU359" s="15"/>
      <c r="BV359" s="15"/>
      <c r="BW359" s="15"/>
      <c r="BX359" s="15"/>
      <c r="BY359" s="15"/>
      <c r="BZ359" s="15"/>
      <c r="CA359" s="17">
        <v>91</v>
      </c>
      <c r="CB359" s="17">
        <v>39</v>
      </c>
      <c r="CC359" s="17">
        <v>156</v>
      </c>
      <c r="CD359" s="17">
        <v>41</v>
      </c>
      <c r="CE359" s="17">
        <v>178</v>
      </c>
      <c r="CF359" s="17">
        <v>42</v>
      </c>
      <c r="CG359" s="17">
        <v>128</v>
      </c>
      <c r="CH359" s="17">
        <v>37</v>
      </c>
      <c r="CI359" s="17">
        <v>0.05</v>
      </c>
      <c r="CJ359" s="17">
        <v>0</v>
      </c>
      <c r="CK359" s="17">
        <v>0.03</v>
      </c>
      <c r="CL359" s="17">
        <v>0.08</v>
      </c>
      <c r="CM359" s="17">
        <v>1.54</v>
      </c>
      <c r="CN359" s="17">
        <v>1.33</v>
      </c>
      <c r="CO359" s="17">
        <v>331</v>
      </c>
      <c r="CP359" s="17">
        <v>55</v>
      </c>
      <c r="CQ359" s="17">
        <v>182</v>
      </c>
      <c r="CR359" s="17">
        <v>61</v>
      </c>
      <c r="CS359" s="17">
        <v>181</v>
      </c>
      <c r="CT359" s="17">
        <v>70</v>
      </c>
      <c r="CU359" s="17">
        <v>232</v>
      </c>
      <c r="CV359" s="17">
        <v>88</v>
      </c>
      <c r="CW359" s="17">
        <v>1.01</v>
      </c>
      <c r="CX359" s="17">
        <v>0.28999999999999998</v>
      </c>
      <c r="CY359" s="17">
        <v>6.67</v>
      </c>
      <c r="CZ359" s="15" t="str">
        <f t="shared" si="11"/>
        <v>Jake O'Brien</v>
      </c>
      <c r="DA359" s="15">
        <f>VLOOKUP(CZ359,[1]FINAL!$A$1:$AP$1000,MATCH("Element No.",[1]FINAL!$A$1:$AP$1,0),0)</f>
        <v>232</v>
      </c>
      <c r="DB359" s="15"/>
      <c r="DC359" s="15"/>
      <c r="DD359" s="15"/>
      <c r="DE359" s="15"/>
      <c r="DF359" s="15"/>
    </row>
    <row r="360" spans="1:110" ht="40.5" thickBot="1">
      <c r="A360" s="18" t="b">
        <v>1</v>
      </c>
      <c r="B360" s="18" t="b">
        <v>0</v>
      </c>
      <c r="C360" s="17">
        <v>100</v>
      </c>
      <c r="D360" s="17">
        <v>100</v>
      </c>
      <c r="E360" s="17">
        <v>59949</v>
      </c>
      <c r="F360" s="17">
        <v>0</v>
      </c>
      <c r="G360" s="17">
        <v>0</v>
      </c>
      <c r="H360" s="17">
        <v>-3</v>
      </c>
      <c r="I360" s="17">
        <v>3</v>
      </c>
      <c r="J360" s="17">
        <v>0</v>
      </c>
      <c r="K360" s="17">
        <v>2</v>
      </c>
      <c r="L360" s="15">
        <v>0.2</v>
      </c>
      <c r="M360" s="15">
        <v>0.5</v>
      </c>
      <c r="N360" s="17">
        <v>1</v>
      </c>
      <c r="O360" s="15" t="s">
        <v>1518</v>
      </c>
      <c r="P360" s="15">
        <v>0.5</v>
      </c>
      <c r="Q360" s="17" t="e">
        <f t="shared" si="10"/>
        <v>#N/A</v>
      </c>
      <c r="R360" s="18" t="b">
        <v>0</v>
      </c>
      <c r="S360" s="15"/>
      <c r="T360" s="15" t="s">
        <v>4816</v>
      </c>
      <c r="U360" s="17">
        <v>42</v>
      </c>
      <c r="V360" s="15" t="s">
        <v>760</v>
      </c>
      <c r="W360" s="15">
        <v>1</v>
      </c>
      <c r="X360" s="18" t="b">
        <v>0</v>
      </c>
      <c r="Y360" s="15" t="s">
        <v>342</v>
      </c>
      <c r="Z360" s="15">
        <v>0.1</v>
      </c>
      <c r="AA360" s="18" t="b">
        <v>0</v>
      </c>
      <c r="AB360" s="15"/>
      <c r="AC360" s="15" t="s">
        <v>519</v>
      </c>
      <c r="AD360" s="17">
        <v>9</v>
      </c>
      <c r="AE360" s="17">
        <v>11</v>
      </c>
      <c r="AF360" s="17">
        <v>5</v>
      </c>
      <c r="AG360" s="17">
        <v>7576</v>
      </c>
      <c r="AH360" s="17">
        <v>0</v>
      </c>
      <c r="AI360" s="17">
        <v>18518</v>
      </c>
      <c r="AJ360" s="17">
        <v>0</v>
      </c>
      <c r="AK360" s="15">
        <v>0.1</v>
      </c>
      <c r="AL360" s="15">
        <v>1.2</v>
      </c>
      <c r="AM360" s="15" t="s">
        <v>342</v>
      </c>
      <c r="AN360" s="15"/>
      <c r="AO360" s="17">
        <v>104</v>
      </c>
      <c r="AP360" s="68">
        <v>39846</v>
      </c>
      <c r="AQ360" s="68">
        <v>32427</v>
      </c>
      <c r="AR360" s="18" t="b">
        <v>0</v>
      </c>
      <c r="AS360" s="15" t="s">
        <v>2612</v>
      </c>
      <c r="AT360" s="17">
        <v>19</v>
      </c>
      <c r="AU360" s="17">
        <v>0</v>
      </c>
      <c r="AV360" s="17">
        <v>0</v>
      </c>
      <c r="AW360" s="17">
        <v>0</v>
      </c>
      <c r="AX360" s="17">
        <v>1</v>
      </c>
      <c r="AY360" s="17">
        <v>0</v>
      </c>
      <c r="AZ360" s="17">
        <v>0</v>
      </c>
      <c r="BA360" s="17">
        <v>0</v>
      </c>
      <c r="BB360" s="17">
        <v>0</v>
      </c>
      <c r="BC360" s="17">
        <v>0</v>
      </c>
      <c r="BD360" s="17">
        <v>0</v>
      </c>
      <c r="BE360" s="17">
        <v>0</v>
      </c>
      <c r="BF360" s="17">
        <v>13</v>
      </c>
      <c r="BG360" s="15">
        <v>7</v>
      </c>
      <c r="BH360" s="15">
        <v>19.3</v>
      </c>
      <c r="BI360" s="15">
        <v>0</v>
      </c>
      <c r="BJ360" s="15">
        <v>2.7</v>
      </c>
      <c r="BK360" s="17">
        <v>2</v>
      </c>
      <c r="BL360" s="17">
        <v>2</v>
      </c>
      <c r="BM360" s="17">
        <v>0</v>
      </c>
      <c r="BN360" s="17">
        <v>2</v>
      </c>
      <c r="BO360" s="17">
        <v>1</v>
      </c>
      <c r="BP360" s="15">
        <v>0</v>
      </c>
      <c r="BQ360" s="15">
        <v>0.17</v>
      </c>
      <c r="BR360" s="15">
        <v>0.17</v>
      </c>
      <c r="BS360" s="15">
        <v>0.43</v>
      </c>
      <c r="BT360" s="15"/>
      <c r="BU360" s="15"/>
      <c r="BV360" s="15"/>
      <c r="BW360" s="15"/>
      <c r="BX360" s="15"/>
      <c r="BY360" s="15"/>
      <c r="BZ360" s="15"/>
      <c r="CA360" s="17">
        <v>488</v>
      </c>
      <c r="CB360" s="17">
        <v>176</v>
      </c>
      <c r="CC360" s="17">
        <v>416</v>
      </c>
      <c r="CD360" s="17">
        <v>152</v>
      </c>
      <c r="CE360" s="17">
        <v>613</v>
      </c>
      <c r="CF360" s="17">
        <v>252</v>
      </c>
      <c r="CG360" s="17">
        <v>481</v>
      </c>
      <c r="CH360" s="17">
        <v>172</v>
      </c>
      <c r="CI360" s="17">
        <v>0</v>
      </c>
      <c r="CJ360" s="17">
        <v>0</v>
      </c>
      <c r="CK360" s="17">
        <v>0.81</v>
      </c>
      <c r="CL360" s="17">
        <v>0.81</v>
      </c>
      <c r="CM360" s="17">
        <v>2.04</v>
      </c>
      <c r="CN360" s="17">
        <v>4.74</v>
      </c>
      <c r="CO360" s="17">
        <v>634</v>
      </c>
      <c r="CP360" s="17">
        <v>139</v>
      </c>
      <c r="CQ360" s="17">
        <v>327</v>
      </c>
      <c r="CR360" s="17">
        <v>116</v>
      </c>
      <c r="CS360" s="17">
        <v>474</v>
      </c>
      <c r="CT360" s="17">
        <v>174</v>
      </c>
      <c r="CU360" s="17">
        <v>488</v>
      </c>
      <c r="CV360" s="17">
        <v>177</v>
      </c>
      <c r="CW360" s="17">
        <v>4.74</v>
      </c>
      <c r="CX360" s="17">
        <v>0</v>
      </c>
      <c r="CY360" s="17">
        <v>9.4700000000000006</v>
      </c>
      <c r="CZ360" s="15" t="str">
        <f t="shared" si="11"/>
        <v>Séamus Coleman</v>
      </c>
      <c r="DA360" s="15" t="e">
        <f>VLOOKUP(CZ360,[1]FINAL!$A$1:$AP$1000,MATCH("Element No.",[1]FINAL!$A$1:$AP$1,0),0)</f>
        <v>#N/A</v>
      </c>
      <c r="DB360" s="15"/>
      <c r="DC360" s="15"/>
      <c r="DD360" s="15"/>
      <c r="DE360" s="15"/>
      <c r="DF360" s="15"/>
    </row>
    <row r="361" spans="1:110" ht="40.5" thickBot="1">
      <c r="A361" s="18" t="b">
        <v>1</v>
      </c>
      <c r="B361" s="18" t="b">
        <v>0</v>
      </c>
      <c r="C361" s="17">
        <v>100</v>
      </c>
      <c r="D361" s="17">
        <v>100</v>
      </c>
      <c r="E361" s="17">
        <v>106611</v>
      </c>
      <c r="F361" s="17">
        <v>0</v>
      </c>
      <c r="G361" s="17">
        <v>0</v>
      </c>
      <c r="H361" s="17">
        <v>0</v>
      </c>
      <c r="I361" s="17">
        <v>0</v>
      </c>
      <c r="J361" s="17">
        <v>2</v>
      </c>
      <c r="K361" s="17">
        <v>2</v>
      </c>
      <c r="L361" s="15">
        <v>2</v>
      </c>
      <c r="M361" s="15">
        <v>2.8</v>
      </c>
      <c r="N361" s="17">
        <v>4</v>
      </c>
      <c r="O361" s="15" t="s">
        <v>626</v>
      </c>
      <c r="P361" s="15">
        <v>2.8</v>
      </c>
      <c r="Q361" s="17">
        <f t="shared" si="10"/>
        <v>231</v>
      </c>
      <c r="R361" s="18" t="b">
        <v>0</v>
      </c>
      <c r="S361" s="15"/>
      <c r="T361" s="15" t="s">
        <v>4427</v>
      </c>
      <c r="U361" s="17">
        <v>45</v>
      </c>
      <c r="V361" s="15" t="s">
        <v>761</v>
      </c>
      <c r="W361" s="15">
        <v>4</v>
      </c>
      <c r="X361" s="18" t="b">
        <v>0</v>
      </c>
      <c r="Y361" s="15" t="s">
        <v>403</v>
      </c>
      <c r="Z361" s="15">
        <v>3.1</v>
      </c>
      <c r="AA361" s="18" t="b">
        <v>0</v>
      </c>
      <c r="AB361" s="15"/>
      <c r="AC361" s="15" t="s">
        <v>519</v>
      </c>
      <c r="AD361" s="17">
        <v>9</v>
      </c>
      <c r="AE361" s="17">
        <v>11</v>
      </c>
      <c r="AF361" s="17">
        <v>131</v>
      </c>
      <c r="AG361" s="17">
        <v>1597347</v>
      </c>
      <c r="AH361" s="17">
        <v>0</v>
      </c>
      <c r="AI361" s="17">
        <v>1269888</v>
      </c>
      <c r="AJ361" s="17">
        <v>0</v>
      </c>
      <c r="AK361" s="15">
        <v>0.6</v>
      </c>
      <c r="AL361" s="15">
        <v>29.1</v>
      </c>
      <c r="AM361" s="15" t="s">
        <v>403</v>
      </c>
      <c r="AN361" s="15"/>
      <c r="AO361" s="17">
        <v>241</v>
      </c>
      <c r="AP361" s="68">
        <v>42919</v>
      </c>
      <c r="AQ361" s="68">
        <v>33980</v>
      </c>
      <c r="AR361" s="18" t="b">
        <v>0</v>
      </c>
      <c r="AS361" s="15" t="s">
        <v>2613</v>
      </c>
      <c r="AT361" s="17">
        <v>2588</v>
      </c>
      <c r="AU361" s="17">
        <v>3</v>
      </c>
      <c r="AV361" s="17">
        <v>1</v>
      </c>
      <c r="AW361" s="17">
        <v>7</v>
      </c>
      <c r="AX361" s="17">
        <v>42</v>
      </c>
      <c r="AY361" s="17">
        <v>0</v>
      </c>
      <c r="AZ361" s="17">
        <v>0</v>
      </c>
      <c r="BA361" s="17">
        <v>0</v>
      </c>
      <c r="BB361" s="17">
        <v>1</v>
      </c>
      <c r="BC361" s="17">
        <v>1</v>
      </c>
      <c r="BD361" s="17">
        <v>0</v>
      </c>
      <c r="BE361" s="17">
        <v>8</v>
      </c>
      <c r="BF361" s="17">
        <v>404</v>
      </c>
      <c r="BG361" s="15">
        <v>770.4</v>
      </c>
      <c r="BH361" s="15">
        <v>47.4</v>
      </c>
      <c r="BI361" s="15">
        <v>299</v>
      </c>
      <c r="BJ361" s="15">
        <v>111.7</v>
      </c>
      <c r="BK361" s="17">
        <v>265</v>
      </c>
      <c r="BL361" s="17">
        <v>87</v>
      </c>
      <c r="BM361" s="17">
        <v>37</v>
      </c>
      <c r="BN361" s="17">
        <v>302</v>
      </c>
      <c r="BO361" s="17">
        <v>29</v>
      </c>
      <c r="BP361" s="15">
        <v>2.2999999999999998</v>
      </c>
      <c r="BQ361" s="15">
        <v>0.49</v>
      </c>
      <c r="BR361" s="15">
        <v>2.79</v>
      </c>
      <c r="BS361" s="15">
        <v>44.52</v>
      </c>
      <c r="BT361" s="15"/>
      <c r="BU361" s="15"/>
      <c r="BV361" s="15"/>
      <c r="BW361" s="15"/>
      <c r="BX361" s="15"/>
      <c r="BY361" s="15"/>
      <c r="BZ361" s="15"/>
      <c r="CA361" s="17">
        <v>37</v>
      </c>
      <c r="CB361" s="17">
        <v>15</v>
      </c>
      <c r="CC361" s="17">
        <v>374</v>
      </c>
      <c r="CD361" s="17">
        <v>133</v>
      </c>
      <c r="CE361" s="17">
        <v>114</v>
      </c>
      <c r="CF361" s="17">
        <v>17</v>
      </c>
      <c r="CG361" s="17">
        <v>119</v>
      </c>
      <c r="CH361" s="17">
        <v>33</v>
      </c>
      <c r="CI361" s="17">
        <v>0.08</v>
      </c>
      <c r="CJ361" s="17">
        <v>0</v>
      </c>
      <c r="CK361" s="17">
        <v>0.02</v>
      </c>
      <c r="CL361" s="17">
        <v>0.1</v>
      </c>
      <c r="CM361" s="17">
        <v>1.55</v>
      </c>
      <c r="CN361" s="17">
        <v>1.46</v>
      </c>
      <c r="CO361" s="17">
        <v>412</v>
      </c>
      <c r="CP361" s="17">
        <v>75</v>
      </c>
      <c r="CQ361" s="17">
        <v>127</v>
      </c>
      <c r="CR361" s="17">
        <v>39</v>
      </c>
      <c r="CS361" s="17">
        <v>55</v>
      </c>
      <c r="CT361" s="17">
        <v>19</v>
      </c>
      <c r="CU361" s="17">
        <v>106</v>
      </c>
      <c r="CV361" s="17">
        <v>36</v>
      </c>
      <c r="CW361" s="17">
        <v>1.01</v>
      </c>
      <c r="CX361" s="17">
        <v>0.24</v>
      </c>
      <c r="CY361" s="17">
        <v>10.5</v>
      </c>
      <c r="CZ361" s="15" t="str">
        <f t="shared" si="11"/>
        <v>Michael Keane</v>
      </c>
      <c r="DA361" s="15">
        <f>VLOOKUP(CZ361,[1]FINAL!$A$1:$AP$1000,MATCH("Element No.",[1]FINAL!$A$1:$AP$1,0),0)</f>
        <v>231</v>
      </c>
      <c r="DB361" s="15"/>
      <c r="DC361" s="15"/>
      <c r="DD361" s="15"/>
      <c r="DE361" s="15"/>
      <c r="DF361" s="15"/>
    </row>
    <row r="362" spans="1:110" ht="40.5" thickBot="1">
      <c r="A362" s="18" t="b">
        <v>1</v>
      </c>
      <c r="B362" s="18" t="b">
        <v>0</v>
      </c>
      <c r="C362" s="17">
        <v>100</v>
      </c>
      <c r="D362" s="17">
        <v>100</v>
      </c>
      <c r="E362" s="17">
        <v>243571</v>
      </c>
      <c r="F362" s="17">
        <v>0</v>
      </c>
      <c r="G362" s="17">
        <v>0</v>
      </c>
      <c r="H362" s="17">
        <v>-1</v>
      </c>
      <c r="I362" s="17">
        <v>1</v>
      </c>
      <c r="J362" s="17">
        <v>0</v>
      </c>
      <c r="K362" s="17">
        <v>2</v>
      </c>
      <c r="L362" s="15">
        <v>0.2</v>
      </c>
      <c r="M362" s="15">
        <v>0.2</v>
      </c>
      <c r="N362" s="17">
        <v>0</v>
      </c>
      <c r="O362" s="15" t="s">
        <v>560</v>
      </c>
      <c r="P362" s="15">
        <v>0.2</v>
      </c>
      <c r="Q362" s="17">
        <f t="shared" si="10"/>
        <v>234</v>
      </c>
      <c r="R362" s="18" t="b">
        <v>0</v>
      </c>
      <c r="S362" s="15"/>
      <c r="T362" s="15" t="s">
        <v>4084</v>
      </c>
      <c r="U362" s="17">
        <v>44</v>
      </c>
      <c r="V362" s="15" t="s">
        <v>772</v>
      </c>
      <c r="W362" s="15">
        <v>3.1</v>
      </c>
      <c r="X362" s="18" t="b">
        <v>0</v>
      </c>
      <c r="Y362" s="15" t="s">
        <v>364</v>
      </c>
      <c r="Z362" s="15">
        <v>0</v>
      </c>
      <c r="AA362" s="18" t="b">
        <v>0</v>
      </c>
      <c r="AB362" s="15"/>
      <c r="AC362" s="15" t="s">
        <v>519</v>
      </c>
      <c r="AD362" s="17">
        <v>9</v>
      </c>
      <c r="AE362" s="17">
        <v>11</v>
      </c>
      <c r="AF362" s="17">
        <v>22</v>
      </c>
      <c r="AG362" s="17">
        <v>6247</v>
      </c>
      <c r="AH362" s="17">
        <v>0</v>
      </c>
      <c r="AI362" s="17">
        <v>7533</v>
      </c>
      <c r="AJ362" s="17">
        <v>0</v>
      </c>
      <c r="AK362" s="15">
        <v>0</v>
      </c>
      <c r="AL362" s="15">
        <v>5</v>
      </c>
      <c r="AM362" s="15" t="s">
        <v>364</v>
      </c>
      <c r="AN362" s="15"/>
      <c r="AO362" s="17">
        <v>243</v>
      </c>
      <c r="AP362" s="68">
        <v>44565</v>
      </c>
      <c r="AQ362" s="68">
        <v>37180</v>
      </c>
      <c r="AR362" s="18" t="b">
        <v>0</v>
      </c>
      <c r="AS362" s="15" t="s">
        <v>2614</v>
      </c>
      <c r="AT362" s="17">
        <v>238</v>
      </c>
      <c r="AU362" s="17">
        <v>0</v>
      </c>
      <c r="AV362" s="17">
        <v>0</v>
      </c>
      <c r="AW362" s="17">
        <v>2</v>
      </c>
      <c r="AX362" s="17">
        <v>2</v>
      </c>
      <c r="AY362" s="17">
        <v>0</v>
      </c>
      <c r="AZ362" s="17">
        <v>0</v>
      </c>
      <c r="BA362" s="17">
        <v>0</v>
      </c>
      <c r="BB362" s="17">
        <v>0</v>
      </c>
      <c r="BC362" s="17">
        <v>0</v>
      </c>
      <c r="BD362" s="17">
        <v>0</v>
      </c>
      <c r="BE362" s="17">
        <v>0</v>
      </c>
      <c r="BF362" s="17">
        <v>67</v>
      </c>
      <c r="BG362" s="15">
        <v>65.599999999999994</v>
      </c>
      <c r="BH362" s="15">
        <v>6.4</v>
      </c>
      <c r="BI362" s="15">
        <v>17</v>
      </c>
      <c r="BJ362" s="15">
        <v>8.8000000000000007</v>
      </c>
      <c r="BK362" s="17">
        <v>21</v>
      </c>
      <c r="BL362" s="17">
        <v>14</v>
      </c>
      <c r="BM362" s="17">
        <v>10</v>
      </c>
      <c r="BN362" s="17">
        <v>31</v>
      </c>
      <c r="BO362" s="17">
        <v>3</v>
      </c>
      <c r="BP362" s="15">
        <v>0.03</v>
      </c>
      <c r="BQ362" s="15">
        <v>0.04</v>
      </c>
      <c r="BR362" s="15">
        <v>7.0000000000000007E-2</v>
      </c>
      <c r="BS362" s="15">
        <v>3.67</v>
      </c>
      <c r="BT362" s="15"/>
      <c r="BU362" s="15"/>
      <c r="BV362" s="15"/>
      <c r="BW362" s="15"/>
      <c r="BX362" s="15"/>
      <c r="BY362" s="15"/>
      <c r="BZ362" s="15"/>
      <c r="CA362" s="17">
        <v>420</v>
      </c>
      <c r="CB362" s="17">
        <v>157</v>
      </c>
      <c r="CC362" s="17">
        <v>457</v>
      </c>
      <c r="CD362" s="17">
        <v>165</v>
      </c>
      <c r="CE362" s="17">
        <v>413</v>
      </c>
      <c r="CF362" s="17">
        <v>152</v>
      </c>
      <c r="CG362" s="17">
        <v>439</v>
      </c>
      <c r="CH362" s="17">
        <v>159</v>
      </c>
      <c r="CI362" s="17">
        <v>0.01</v>
      </c>
      <c r="CJ362" s="17">
        <v>0</v>
      </c>
      <c r="CK362" s="17">
        <v>0.02</v>
      </c>
      <c r="CL362" s="17">
        <v>0.03</v>
      </c>
      <c r="CM362" s="17">
        <v>1.39</v>
      </c>
      <c r="CN362" s="17">
        <v>0.76</v>
      </c>
      <c r="CO362" s="17">
        <v>547</v>
      </c>
      <c r="CP362" s="17">
        <v>113</v>
      </c>
      <c r="CQ362" s="17">
        <v>366</v>
      </c>
      <c r="CR362" s="17">
        <v>131</v>
      </c>
      <c r="CS362" s="17">
        <v>176</v>
      </c>
      <c r="CT362" s="17">
        <v>67</v>
      </c>
      <c r="CU362" s="17">
        <v>636</v>
      </c>
      <c r="CV362" s="17">
        <v>229</v>
      </c>
      <c r="CW362" s="17">
        <v>1.1299999999999999</v>
      </c>
      <c r="CX362" s="17">
        <v>0.76</v>
      </c>
      <c r="CY362" s="17">
        <v>11.72</v>
      </c>
      <c r="CZ362" s="15" t="str">
        <f t="shared" si="11"/>
        <v>Nathan Patterson</v>
      </c>
      <c r="DA362" s="15">
        <f>VLOOKUP(CZ362,[1]FINAL!$A$1:$AP$1000,MATCH("Element No.",[1]FINAL!$A$1:$AP$1,0),0)</f>
        <v>234</v>
      </c>
      <c r="DB362" s="15"/>
      <c r="DC362" s="15"/>
      <c r="DD362" s="15"/>
      <c r="DE362" s="15"/>
      <c r="DF362" s="15"/>
    </row>
    <row r="363" spans="1:110" ht="78.75" thickBot="1">
      <c r="A363" s="18" t="b">
        <v>1</v>
      </c>
      <c r="B363" s="18" t="b">
        <v>0</v>
      </c>
      <c r="C363" s="17">
        <v>0</v>
      </c>
      <c r="D363" s="17">
        <v>0</v>
      </c>
      <c r="E363" s="17">
        <v>496178</v>
      </c>
      <c r="F363" s="17">
        <v>0</v>
      </c>
      <c r="G363" s="17">
        <v>0</v>
      </c>
      <c r="H363" s="17">
        <v>-2</v>
      </c>
      <c r="I363" s="17">
        <v>2</v>
      </c>
      <c r="J363" s="17">
        <v>0</v>
      </c>
      <c r="K363" s="17">
        <v>2</v>
      </c>
      <c r="L363" s="15">
        <v>0</v>
      </c>
      <c r="M363" s="15">
        <v>0</v>
      </c>
      <c r="N363" s="17">
        <v>0</v>
      </c>
      <c r="O363" s="15" t="s">
        <v>1734</v>
      </c>
      <c r="P363" s="15">
        <v>0</v>
      </c>
      <c r="Q363" s="17" t="e">
        <f t="shared" si="10"/>
        <v>#N/A</v>
      </c>
      <c r="R363" s="18" t="b">
        <v>0</v>
      </c>
      <c r="S363" s="15" t="s">
        <v>3849</v>
      </c>
      <c r="T363" s="15" t="s">
        <v>4699</v>
      </c>
      <c r="U363" s="17">
        <v>38</v>
      </c>
      <c r="V363" s="15" t="s">
        <v>1735</v>
      </c>
      <c r="W363" s="15">
        <v>0</v>
      </c>
      <c r="X363" s="18" t="b">
        <v>0</v>
      </c>
      <c r="Y363" s="15" t="s">
        <v>1736</v>
      </c>
      <c r="Z363" s="15">
        <v>0.2</v>
      </c>
      <c r="AA363" s="18" t="b">
        <v>0</v>
      </c>
      <c r="AB363" s="15"/>
      <c r="AC363" s="15" t="s">
        <v>3257</v>
      </c>
      <c r="AD363" s="17">
        <v>9</v>
      </c>
      <c r="AE363" s="17">
        <v>11</v>
      </c>
      <c r="AF363" s="17">
        <v>0</v>
      </c>
      <c r="AG363" s="17">
        <v>9298</v>
      </c>
      <c r="AH363" s="17">
        <v>0</v>
      </c>
      <c r="AI363" s="17">
        <v>22747</v>
      </c>
      <c r="AJ363" s="17">
        <v>0</v>
      </c>
      <c r="AK363" s="15">
        <v>0</v>
      </c>
      <c r="AL363" s="15">
        <v>0</v>
      </c>
      <c r="AM363" s="15" t="s">
        <v>1736</v>
      </c>
      <c r="AN363" s="15"/>
      <c r="AO363" s="15"/>
      <c r="AP363" s="15"/>
      <c r="AQ363" s="15"/>
      <c r="AR363" s="18" t="b">
        <v>0</v>
      </c>
      <c r="AS363" s="15" t="s">
        <v>2615</v>
      </c>
      <c r="AT363" s="17">
        <v>0</v>
      </c>
      <c r="AU363" s="17">
        <v>0</v>
      </c>
      <c r="AV363" s="17">
        <v>0</v>
      </c>
      <c r="AW363" s="17">
        <v>0</v>
      </c>
      <c r="AX363" s="17">
        <v>0</v>
      </c>
      <c r="AY363" s="17">
        <v>0</v>
      </c>
      <c r="AZ363" s="17">
        <v>0</v>
      </c>
      <c r="BA363" s="17">
        <v>0</v>
      </c>
      <c r="BB363" s="17">
        <v>0</v>
      </c>
      <c r="BC363" s="17">
        <v>0</v>
      </c>
      <c r="BD363" s="17">
        <v>0</v>
      </c>
      <c r="BE363" s="17">
        <v>0</v>
      </c>
      <c r="BF363" s="17">
        <v>0</v>
      </c>
      <c r="BG363" s="15">
        <v>0</v>
      </c>
      <c r="BH363" s="15">
        <v>0</v>
      </c>
      <c r="BI363" s="15">
        <v>0</v>
      </c>
      <c r="BJ363" s="15">
        <v>0</v>
      </c>
      <c r="BK363" s="17">
        <v>0</v>
      </c>
      <c r="BL363" s="17">
        <v>0</v>
      </c>
      <c r="BM363" s="17">
        <v>0</v>
      </c>
      <c r="BN363" s="17">
        <v>0</v>
      </c>
      <c r="BO363" s="17">
        <v>0</v>
      </c>
      <c r="BP363" s="15">
        <v>0</v>
      </c>
      <c r="BQ363" s="15">
        <v>0</v>
      </c>
      <c r="BR363" s="15">
        <v>0</v>
      </c>
      <c r="BS363" s="15">
        <v>0</v>
      </c>
      <c r="BT363" s="15"/>
      <c r="BU363" s="15"/>
      <c r="BV363" s="15"/>
      <c r="BW363" s="15"/>
      <c r="BX363" s="15"/>
      <c r="BY363" s="15"/>
      <c r="BZ363" s="15"/>
      <c r="CA363" s="17">
        <v>539</v>
      </c>
      <c r="CB363" s="17">
        <v>193</v>
      </c>
      <c r="CC363" s="17">
        <v>520</v>
      </c>
      <c r="CD363" s="17">
        <v>192</v>
      </c>
      <c r="CE363" s="17">
        <v>488</v>
      </c>
      <c r="CF363" s="17">
        <v>187</v>
      </c>
      <c r="CG363" s="17">
        <v>542</v>
      </c>
      <c r="CH363" s="17">
        <v>193</v>
      </c>
      <c r="CI363" s="17">
        <v>0</v>
      </c>
      <c r="CJ363" s="17">
        <v>0</v>
      </c>
      <c r="CK363" s="17">
        <v>0</v>
      </c>
      <c r="CL363" s="17">
        <v>0</v>
      </c>
      <c r="CM363" s="17">
        <v>0</v>
      </c>
      <c r="CN363" s="17">
        <v>0</v>
      </c>
      <c r="CO363" s="17">
        <v>817</v>
      </c>
      <c r="CP363" s="17">
        <v>248</v>
      </c>
      <c r="CQ363" s="17">
        <v>417</v>
      </c>
      <c r="CR363" s="17">
        <v>151</v>
      </c>
      <c r="CS363" s="17">
        <v>550</v>
      </c>
      <c r="CT363" s="17">
        <v>193</v>
      </c>
      <c r="CU363" s="17">
        <v>418</v>
      </c>
      <c r="CV363" s="17">
        <v>155</v>
      </c>
      <c r="CW363" s="17">
        <v>0</v>
      </c>
      <c r="CX363" s="17">
        <v>0</v>
      </c>
      <c r="CY363" s="17">
        <v>0</v>
      </c>
      <c r="CZ363" s="15" t="str">
        <f t="shared" si="11"/>
        <v>Roman Dixon</v>
      </c>
      <c r="DA363" s="15" t="e">
        <f>VLOOKUP(CZ363,[1]FINAL!$A$1:$AP$1000,MATCH("Element No.",[1]FINAL!$A$1:$AP$1,0),0)</f>
        <v>#N/A</v>
      </c>
      <c r="DB363" s="15"/>
      <c r="DC363" s="15"/>
      <c r="DD363" s="15"/>
      <c r="DE363" s="15"/>
      <c r="DF363" s="15"/>
    </row>
    <row r="364" spans="1:110" ht="27.75" thickBot="1">
      <c r="A364" s="18" t="b">
        <v>1</v>
      </c>
      <c r="B364" s="18" t="b">
        <v>0</v>
      </c>
      <c r="C364" s="15"/>
      <c r="D364" s="15"/>
      <c r="E364" s="17">
        <v>474907</v>
      </c>
      <c r="F364" s="17">
        <v>0</v>
      </c>
      <c r="G364" s="17">
        <v>0</v>
      </c>
      <c r="H364" s="17">
        <v>-2</v>
      </c>
      <c r="I364" s="17">
        <v>2</v>
      </c>
      <c r="J364" s="17">
        <v>0</v>
      </c>
      <c r="K364" s="17">
        <v>2</v>
      </c>
      <c r="L364" s="15">
        <v>0</v>
      </c>
      <c r="M364" s="15">
        <v>0</v>
      </c>
      <c r="N364" s="17">
        <v>0</v>
      </c>
      <c r="O364" s="15" t="s">
        <v>714</v>
      </c>
      <c r="P364" s="15">
        <v>0</v>
      </c>
      <c r="Q364" s="17" t="e">
        <f t="shared" si="10"/>
        <v>#N/A</v>
      </c>
      <c r="R364" s="18" t="b">
        <v>0</v>
      </c>
      <c r="S364" s="15"/>
      <c r="T364" s="15"/>
      <c r="U364" s="17">
        <v>38</v>
      </c>
      <c r="V364" s="15" t="s">
        <v>2616</v>
      </c>
      <c r="W364" s="15">
        <v>0</v>
      </c>
      <c r="X364" s="18" t="b">
        <v>0</v>
      </c>
      <c r="Y364" s="15" t="s">
        <v>2617</v>
      </c>
      <c r="Z364" s="15">
        <v>0.1</v>
      </c>
      <c r="AA364" s="18" t="b">
        <v>0</v>
      </c>
      <c r="AB364" s="15"/>
      <c r="AC364" s="15" t="s">
        <v>519</v>
      </c>
      <c r="AD364" s="17">
        <v>9</v>
      </c>
      <c r="AE364" s="17">
        <v>11</v>
      </c>
      <c r="AF364" s="17">
        <v>0</v>
      </c>
      <c r="AG364" s="17">
        <v>8882</v>
      </c>
      <c r="AH364" s="17">
        <v>0</v>
      </c>
      <c r="AI364" s="17">
        <v>16325</v>
      </c>
      <c r="AJ364" s="17">
        <v>0</v>
      </c>
      <c r="AK364" s="15">
        <v>0</v>
      </c>
      <c r="AL364" s="15">
        <v>0</v>
      </c>
      <c r="AM364" s="15" t="s">
        <v>2617</v>
      </c>
      <c r="AN364" s="15"/>
      <c r="AO364" s="17">
        <v>241</v>
      </c>
      <c r="AP364" s="68">
        <v>44297</v>
      </c>
      <c r="AQ364" s="68">
        <v>37883</v>
      </c>
      <c r="AR364" s="18" t="b">
        <v>0</v>
      </c>
      <c r="AS364" s="15" t="s">
        <v>2618</v>
      </c>
      <c r="AT364" s="17">
        <v>0</v>
      </c>
      <c r="AU364" s="17">
        <v>0</v>
      </c>
      <c r="AV364" s="17">
        <v>0</v>
      </c>
      <c r="AW364" s="17">
        <v>0</v>
      </c>
      <c r="AX364" s="17">
        <v>0</v>
      </c>
      <c r="AY364" s="17">
        <v>0</v>
      </c>
      <c r="AZ364" s="17">
        <v>0</v>
      </c>
      <c r="BA364" s="17">
        <v>0</v>
      </c>
      <c r="BB364" s="17">
        <v>0</v>
      </c>
      <c r="BC364" s="17">
        <v>0</v>
      </c>
      <c r="BD364" s="17">
        <v>0</v>
      </c>
      <c r="BE364" s="17">
        <v>0</v>
      </c>
      <c r="BF364" s="17">
        <v>0</v>
      </c>
      <c r="BG364" s="15">
        <v>0</v>
      </c>
      <c r="BH364" s="15">
        <v>0</v>
      </c>
      <c r="BI364" s="15">
        <v>0</v>
      </c>
      <c r="BJ364" s="15">
        <v>0</v>
      </c>
      <c r="BK364" s="17">
        <v>0</v>
      </c>
      <c r="BL364" s="17">
        <v>0</v>
      </c>
      <c r="BM364" s="17">
        <v>0</v>
      </c>
      <c r="BN364" s="17">
        <v>0</v>
      </c>
      <c r="BO364" s="17">
        <v>0</v>
      </c>
      <c r="BP364" s="15">
        <v>0</v>
      </c>
      <c r="BQ364" s="15">
        <v>0</v>
      </c>
      <c r="BR364" s="15">
        <v>0</v>
      </c>
      <c r="BS364" s="15">
        <v>0</v>
      </c>
      <c r="BT364" s="15"/>
      <c r="BU364" s="15"/>
      <c r="BV364" s="15"/>
      <c r="BW364" s="15"/>
      <c r="BX364" s="15"/>
      <c r="BY364" s="15"/>
      <c r="BZ364" s="15"/>
      <c r="CA364" s="17">
        <v>538</v>
      </c>
      <c r="CB364" s="17">
        <v>192</v>
      </c>
      <c r="CC364" s="17">
        <v>519</v>
      </c>
      <c r="CD364" s="17">
        <v>191</v>
      </c>
      <c r="CE364" s="17">
        <v>487</v>
      </c>
      <c r="CF364" s="17">
        <v>186</v>
      </c>
      <c r="CG364" s="17">
        <v>541</v>
      </c>
      <c r="CH364" s="17">
        <v>192</v>
      </c>
      <c r="CI364" s="17">
        <v>0</v>
      </c>
      <c r="CJ364" s="17">
        <v>0</v>
      </c>
      <c r="CK364" s="17">
        <v>0</v>
      </c>
      <c r="CL364" s="17">
        <v>0</v>
      </c>
      <c r="CM364" s="17">
        <v>0</v>
      </c>
      <c r="CN364" s="17">
        <v>0</v>
      </c>
      <c r="CO364" s="17">
        <v>814</v>
      </c>
      <c r="CP364" s="17">
        <v>245</v>
      </c>
      <c r="CQ364" s="17">
        <v>416</v>
      </c>
      <c r="CR364" s="17">
        <v>150</v>
      </c>
      <c r="CS364" s="17">
        <v>549</v>
      </c>
      <c r="CT364" s="17">
        <v>192</v>
      </c>
      <c r="CU364" s="17">
        <v>428</v>
      </c>
      <c r="CV364" s="17">
        <v>159</v>
      </c>
      <c r="CW364" s="17">
        <v>0</v>
      </c>
      <c r="CX364" s="17">
        <v>0</v>
      </c>
      <c r="CY364" s="17">
        <v>0</v>
      </c>
      <c r="CZ364" s="15" t="str">
        <f t="shared" si="11"/>
        <v>Reece Welch</v>
      </c>
      <c r="DA364" s="15" t="e">
        <f>VLOOKUP(CZ364,[1]FINAL!$A$1:$AP$1000,MATCH("Element No.",[1]FINAL!$A$1:$AP$1,0),0)</f>
        <v>#N/A</v>
      </c>
      <c r="DB364" s="15"/>
      <c r="DC364" s="15"/>
      <c r="DD364" s="15"/>
      <c r="DE364" s="15"/>
      <c r="DF364" s="15"/>
    </row>
    <row r="365" spans="1:110" ht="40.5" thickBot="1">
      <c r="A365" s="18" t="b">
        <v>1</v>
      </c>
      <c r="B365" s="18" t="b">
        <v>0</v>
      </c>
      <c r="C365" s="17">
        <v>100</v>
      </c>
      <c r="D365" s="17">
        <v>100</v>
      </c>
      <c r="E365" s="17">
        <v>440993</v>
      </c>
      <c r="F365" s="17">
        <v>0</v>
      </c>
      <c r="G365" s="17">
        <v>0</v>
      </c>
      <c r="H365" s="17">
        <v>-2</v>
      </c>
      <c r="I365" s="17">
        <v>2</v>
      </c>
      <c r="J365" s="17">
        <v>1</v>
      </c>
      <c r="K365" s="17">
        <v>3</v>
      </c>
      <c r="L365" s="15">
        <v>2</v>
      </c>
      <c r="M365" s="15">
        <v>2</v>
      </c>
      <c r="N365" s="17">
        <v>2</v>
      </c>
      <c r="O365" s="15" t="s">
        <v>1179</v>
      </c>
      <c r="P365" s="15">
        <v>2</v>
      </c>
      <c r="Q365" s="17">
        <f t="shared" si="10"/>
        <v>237</v>
      </c>
      <c r="R365" s="18" t="b">
        <v>0</v>
      </c>
      <c r="S365" s="15"/>
      <c r="T365" s="15" t="s">
        <v>4902</v>
      </c>
      <c r="U365" s="17">
        <v>63</v>
      </c>
      <c r="V365" s="15" t="s">
        <v>1180</v>
      </c>
      <c r="W365" s="15">
        <v>4</v>
      </c>
      <c r="X365" s="18" t="b">
        <v>0</v>
      </c>
      <c r="Y365" s="15" t="s">
        <v>1181</v>
      </c>
      <c r="Z365" s="15">
        <v>4.7</v>
      </c>
      <c r="AA365" s="18" t="b">
        <v>0</v>
      </c>
      <c r="AB365" s="15"/>
      <c r="AC365" s="15" t="s">
        <v>519</v>
      </c>
      <c r="AD365" s="17">
        <v>9</v>
      </c>
      <c r="AE365" s="17">
        <v>11</v>
      </c>
      <c r="AF365" s="17">
        <v>128</v>
      </c>
      <c r="AG365" s="17">
        <v>1987193</v>
      </c>
      <c r="AH365" s="17">
        <v>0</v>
      </c>
      <c r="AI365" s="17">
        <v>2706216</v>
      </c>
      <c r="AJ365" s="17">
        <v>0</v>
      </c>
      <c r="AK365" s="15">
        <v>0.3</v>
      </c>
      <c r="AL365" s="15">
        <v>20.3</v>
      </c>
      <c r="AM365" s="15" t="s">
        <v>1181</v>
      </c>
      <c r="AN365" s="15" t="s">
        <v>1714</v>
      </c>
      <c r="AO365" s="17">
        <v>189</v>
      </c>
      <c r="AP365" s="68">
        <v>45476</v>
      </c>
      <c r="AQ365" s="68">
        <v>36591</v>
      </c>
      <c r="AR365" s="18" t="b">
        <v>0</v>
      </c>
      <c r="AS365" s="15" t="s">
        <v>2619</v>
      </c>
      <c r="AT365" s="17">
        <v>2781</v>
      </c>
      <c r="AU365" s="17">
        <v>6</v>
      </c>
      <c r="AV365" s="17">
        <v>3</v>
      </c>
      <c r="AW365" s="17">
        <v>8</v>
      </c>
      <c r="AX365" s="17">
        <v>44</v>
      </c>
      <c r="AY365" s="17">
        <v>0</v>
      </c>
      <c r="AZ365" s="17">
        <v>0</v>
      </c>
      <c r="BA365" s="17">
        <v>0</v>
      </c>
      <c r="BB365" s="17">
        <v>2</v>
      </c>
      <c r="BC365" s="17">
        <v>0</v>
      </c>
      <c r="BD365" s="17">
        <v>0</v>
      </c>
      <c r="BE365" s="17">
        <v>7</v>
      </c>
      <c r="BF365" s="17">
        <v>540</v>
      </c>
      <c r="BG365" s="15">
        <v>605.79999999999995</v>
      </c>
      <c r="BH365" s="15">
        <v>479.2</v>
      </c>
      <c r="BI365" s="15">
        <v>578</v>
      </c>
      <c r="BJ365" s="15">
        <v>166.5</v>
      </c>
      <c r="BK365" s="17">
        <v>38</v>
      </c>
      <c r="BL365" s="17">
        <v>178</v>
      </c>
      <c r="BM365" s="17">
        <v>67</v>
      </c>
      <c r="BN365" s="17">
        <v>283</v>
      </c>
      <c r="BO365" s="17">
        <v>32</v>
      </c>
      <c r="BP365" s="15">
        <v>6.68</v>
      </c>
      <c r="BQ365" s="15">
        <v>4.41</v>
      </c>
      <c r="BR365" s="15">
        <v>11.09</v>
      </c>
      <c r="BS365" s="15">
        <v>42.68</v>
      </c>
      <c r="BT365" s="15"/>
      <c r="BU365" s="15"/>
      <c r="BV365" s="15"/>
      <c r="BW365" s="15"/>
      <c r="BX365" s="17">
        <v>1</v>
      </c>
      <c r="BY365" s="15"/>
      <c r="BZ365" s="15"/>
      <c r="CA365" s="17">
        <v>79</v>
      </c>
      <c r="CB365" s="17">
        <v>24</v>
      </c>
      <c r="CC365" s="17">
        <v>65</v>
      </c>
      <c r="CD365" s="17">
        <v>52</v>
      </c>
      <c r="CE365" s="17">
        <v>41</v>
      </c>
      <c r="CF365" s="17">
        <v>24</v>
      </c>
      <c r="CG365" s="17">
        <v>41</v>
      </c>
      <c r="CH365" s="17">
        <v>30</v>
      </c>
      <c r="CI365" s="17">
        <v>0.22</v>
      </c>
      <c r="CJ365" s="17">
        <v>0</v>
      </c>
      <c r="CK365" s="17">
        <v>0.14000000000000001</v>
      </c>
      <c r="CL365" s="17">
        <v>0.36</v>
      </c>
      <c r="CM365" s="17">
        <v>1.38</v>
      </c>
      <c r="CN365" s="17">
        <v>1.42</v>
      </c>
      <c r="CO365" s="17">
        <v>68</v>
      </c>
      <c r="CP365" s="17">
        <v>45</v>
      </c>
      <c r="CQ365" s="17">
        <v>192</v>
      </c>
      <c r="CR365" s="17">
        <v>88</v>
      </c>
      <c r="CS365" s="17">
        <v>65</v>
      </c>
      <c r="CT365" s="17">
        <v>30</v>
      </c>
      <c r="CU365" s="17">
        <v>82</v>
      </c>
      <c r="CV365" s="17">
        <v>28</v>
      </c>
      <c r="CW365" s="17">
        <v>1.04</v>
      </c>
      <c r="CX365" s="17">
        <v>0.26</v>
      </c>
      <c r="CY365" s="17">
        <v>9.16</v>
      </c>
      <c r="CZ365" s="15" t="str">
        <f t="shared" si="11"/>
        <v>Iliman Ndiaye</v>
      </c>
      <c r="DA365" s="15">
        <f>VLOOKUP(CZ365,[1]FINAL!$A$1:$AP$1000,MATCH("Element No.",[1]FINAL!$A$1:$AP$1,0),0)</f>
        <v>237</v>
      </c>
      <c r="DB365" s="15"/>
      <c r="DC365" s="15"/>
      <c r="DD365" s="15"/>
      <c r="DE365" s="15"/>
      <c r="DF365" s="15"/>
    </row>
    <row r="366" spans="1:110" ht="27.75" thickBot="1">
      <c r="A366" s="18" t="b">
        <v>1</v>
      </c>
      <c r="B366" s="18" t="b">
        <v>0</v>
      </c>
      <c r="C366" s="15"/>
      <c r="D366" s="15"/>
      <c r="E366" s="17">
        <v>433154</v>
      </c>
      <c r="F366" s="17">
        <v>0</v>
      </c>
      <c r="G366" s="17">
        <v>0</v>
      </c>
      <c r="H366" s="17">
        <v>-5</v>
      </c>
      <c r="I366" s="17">
        <v>5</v>
      </c>
      <c r="J366" s="17">
        <v>0</v>
      </c>
      <c r="K366" s="17">
        <v>3</v>
      </c>
      <c r="L366" s="15">
        <v>0.8</v>
      </c>
      <c r="M366" s="15">
        <v>0.2</v>
      </c>
      <c r="N366" s="17">
        <v>0</v>
      </c>
      <c r="O366" s="15" t="s">
        <v>775</v>
      </c>
      <c r="P366" s="15">
        <v>0.2</v>
      </c>
      <c r="Q366" s="17">
        <f t="shared" si="10"/>
        <v>241</v>
      </c>
      <c r="R366" s="18" t="b">
        <v>0</v>
      </c>
      <c r="S366" s="15"/>
      <c r="T366" s="15"/>
      <c r="U366" s="17">
        <v>55</v>
      </c>
      <c r="V366" s="15" t="s">
        <v>776</v>
      </c>
      <c r="W366" s="15">
        <v>2.4</v>
      </c>
      <c r="X366" s="18" t="b">
        <v>0</v>
      </c>
      <c r="Y366" s="15" t="s">
        <v>337</v>
      </c>
      <c r="Z366" s="15">
        <v>0.1</v>
      </c>
      <c r="AA366" s="18" t="b">
        <v>0</v>
      </c>
      <c r="AB366" s="15"/>
      <c r="AC366" s="15" t="s">
        <v>519</v>
      </c>
      <c r="AD366" s="17">
        <v>9</v>
      </c>
      <c r="AE366" s="17">
        <v>11</v>
      </c>
      <c r="AF366" s="17">
        <v>53</v>
      </c>
      <c r="AG366" s="17">
        <v>37045</v>
      </c>
      <c r="AH366" s="17">
        <v>0</v>
      </c>
      <c r="AI366" s="17">
        <v>68508</v>
      </c>
      <c r="AJ366" s="17">
        <v>0</v>
      </c>
      <c r="AK366" s="15">
        <v>0</v>
      </c>
      <c r="AL366" s="15">
        <v>9.6</v>
      </c>
      <c r="AM366" s="15" t="s">
        <v>337</v>
      </c>
      <c r="AN366" s="15"/>
      <c r="AO366" s="17">
        <v>241</v>
      </c>
      <c r="AP366" s="68">
        <v>44770</v>
      </c>
      <c r="AQ366" s="68">
        <v>36486</v>
      </c>
      <c r="AR366" s="18" t="b">
        <v>0</v>
      </c>
      <c r="AS366" s="15" t="s">
        <v>2620</v>
      </c>
      <c r="AT366" s="17">
        <v>1161</v>
      </c>
      <c r="AU366" s="17">
        <v>0</v>
      </c>
      <c r="AV366" s="17">
        <v>3</v>
      </c>
      <c r="AW366" s="17">
        <v>6</v>
      </c>
      <c r="AX366" s="17">
        <v>9</v>
      </c>
      <c r="AY366" s="17">
        <v>0</v>
      </c>
      <c r="AZ366" s="17">
        <v>0</v>
      </c>
      <c r="BA366" s="17">
        <v>0</v>
      </c>
      <c r="BB366" s="17">
        <v>1</v>
      </c>
      <c r="BC366" s="17">
        <v>0</v>
      </c>
      <c r="BD366" s="17">
        <v>0</v>
      </c>
      <c r="BE366" s="17">
        <v>1</v>
      </c>
      <c r="BF366" s="17">
        <v>186</v>
      </c>
      <c r="BG366" s="15">
        <v>140.6</v>
      </c>
      <c r="BH366" s="15">
        <v>242.4</v>
      </c>
      <c r="BI366" s="15">
        <v>138</v>
      </c>
      <c r="BJ366" s="15">
        <v>52.2</v>
      </c>
      <c r="BK366" s="17">
        <v>26</v>
      </c>
      <c r="BL366" s="17">
        <v>62</v>
      </c>
      <c r="BM366" s="17">
        <v>23</v>
      </c>
      <c r="BN366" s="17">
        <v>111</v>
      </c>
      <c r="BO366" s="17">
        <v>14</v>
      </c>
      <c r="BP366" s="15">
        <v>1.37</v>
      </c>
      <c r="BQ366" s="15">
        <v>1.91</v>
      </c>
      <c r="BR366" s="15">
        <v>3.28</v>
      </c>
      <c r="BS366" s="15">
        <v>18.8</v>
      </c>
      <c r="BT366" s="17">
        <v>2</v>
      </c>
      <c r="BU366" s="15"/>
      <c r="BV366" s="15"/>
      <c r="BW366" s="15"/>
      <c r="BX366" s="15"/>
      <c r="BY366" s="15"/>
      <c r="BZ366" s="15"/>
      <c r="CA366" s="17">
        <v>356</v>
      </c>
      <c r="CB366" s="17">
        <v>159</v>
      </c>
      <c r="CC366" s="17">
        <v>169</v>
      </c>
      <c r="CD366" s="17">
        <v>111</v>
      </c>
      <c r="CE366" s="17">
        <v>242</v>
      </c>
      <c r="CF366" s="17">
        <v>134</v>
      </c>
      <c r="CG366" s="17">
        <v>295</v>
      </c>
      <c r="CH366" s="17">
        <v>150</v>
      </c>
      <c r="CI366" s="17">
        <v>0.11</v>
      </c>
      <c r="CJ366" s="17">
        <v>0</v>
      </c>
      <c r="CK366" s="17">
        <v>0.15</v>
      </c>
      <c r="CL366" s="17">
        <v>0.26</v>
      </c>
      <c r="CM366" s="17">
        <v>1.46</v>
      </c>
      <c r="CN366" s="17">
        <v>0.7</v>
      </c>
      <c r="CO366" s="17">
        <v>141</v>
      </c>
      <c r="CP366" s="17">
        <v>88</v>
      </c>
      <c r="CQ366" s="17">
        <v>394</v>
      </c>
      <c r="CR366" s="17">
        <v>179</v>
      </c>
      <c r="CS366" s="17">
        <v>300</v>
      </c>
      <c r="CT366" s="17">
        <v>126</v>
      </c>
      <c r="CU366" s="17">
        <v>427</v>
      </c>
      <c r="CV366" s="17">
        <v>146</v>
      </c>
      <c r="CW366" s="17">
        <v>1.0900000000000001</v>
      </c>
      <c r="CX366" s="17">
        <v>0.47</v>
      </c>
      <c r="CY366" s="17">
        <v>8.6</v>
      </c>
      <c r="CZ366" s="15" t="str">
        <f t="shared" si="11"/>
        <v>Dwight McNeil</v>
      </c>
      <c r="DA366" s="15">
        <f>VLOOKUP(CZ366,[1]FINAL!$A$1:$AP$1000,MATCH("Element No.",[1]FINAL!$A$1:$AP$1,0),0)</f>
        <v>241</v>
      </c>
      <c r="DB366" s="15"/>
      <c r="DC366" s="15"/>
      <c r="DD366" s="15"/>
      <c r="DE366" s="15"/>
      <c r="DF366" s="15"/>
    </row>
    <row r="367" spans="1:110" ht="40.5" thickBot="1">
      <c r="A367" s="18" t="b">
        <v>1</v>
      </c>
      <c r="B367" s="18" t="b">
        <v>0</v>
      </c>
      <c r="C367" s="17">
        <v>100</v>
      </c>
      <c r="D367" s="17">
        <v>100</v>
      </c>
      <c r="E367" s="17">
        <v>502697</v>
      </c>
      <c r="F367" s="17">
        <v>0</v>
      </c>
      <c r="G367" s="17">
        <v>0</v>
      </c>
      <c r="H367" s="17">
        <v>-3</v>
      </c>
      <c r="I367" s="17">
        <v>3</v>
      </c>
      <c r="J367" s="17">
        <v>0</v>
      </c>
      <c r="K367" s="17">
        <v>3</v>
      </c>
      <c r="L367" s="15">
        <v>0.5</v>
      </c>
      <c r="M367" s="15">
        <v>0.8</v>
      </c>
      <c r="N367" s="17">
        <v>1</v>
      </c>
      <c r="O367" s="15" t="s">
        <v>345</v>
      </c>
      <c r="P367" s="15">
        <v>0.8</v>
      </c>
      <c r="Q367" s="17">
        <f t="shared" si="10"/>
        <v>243</v>
      </c>
      <c r="R367" s="18" t="b">
        <v>0</v>
      </c>
      <c r="S367" s="15"/>
      <c r="T367" s="15" t="s">
        <v>4779</v>
      </c>
      <c r="U367" s="17">
        <v>52</v>
      </c>
      <c r="V367" s="15" t="s">
        <v>1559</v>
      </c>
      <c r="W367" s="15">
        <v>1.4</v>
      </c>
      <c r="X367" s="18" t="b">
        <v>0</v>
      </c>
      <c r="Y367" s="15" t="s">
        <v>1560</v>
      </c>
      <c r="Z367" s="15">
        <v>0.1</v>
      </c>
      <c r="AA367" s="18" t="b">
        <v>0</v>
      </c>
      <c r="AB367" s="15"/>
      <c r="AC367" s="15" t="s">
        <v>519</v>
      </c>
      <c r="AD367" s="17">
        <v>9</v>
      </c>
      <c r="AE367" s="17">
        <v>11</v>
      </c>
      <c r="AF367" s="17">
        <v>29</v>
      </c>
      <c r="AG367" s="17">
        <v>17382</v>
      </c>
      <c r="AH367" s="17">
        <v>0</v>
      </c>
      <c r="AI367" s="17">
        <v>30363</v>
      </c>
      <c r="AJ367" s="17">
        <v>0</v>
      </c>
      <c r="AK367" s="15">
        <v>0.2</v>
      </c>
      <c r="AL367" s="15">
        <v>5.6</v>
      </c>
      <c r="AM367" s="15" t="s">
        <v>1561</v>
      </c>
      <c r="AN367" s="15"/>
      <c r="AO367" s="17">
        <v>10</v>
      </c>
      <c r="AP367" s="68">
        <v>45839</v>
      </c>
      <c r="AQ367" s="68">
        <v>37590</v>
      </c>
      <c r="AR367" s="18" t="b">
        <v>0</v>
      </c>
      <c r="AS367" s="15" t="s">
        <v>2621</v>
      </c>
      <c r="AT367" s="17">
        <v>679</v>
      </c>
      <c r="AU367" s="17">
        <v>0</v>
      </c>
      <c r="AV367" s="17">
        <v>1</v>
      </c>
      <c r="AW367" s="17">
        <v>3</v>
      </c>
      <c r="AX367" s="17">
        <v>10</v>
      </c>
      <c r="AY367" s="17">
        <v>0</v>
      </c>
      <c r="AZ367" s="17">
        <v>0</v>
      </c>
      <c r="BA367" s="17">
        <v>0</v>
      </c>
      <c r="BB367" s="17">
        <v>4</v>
      </c>
      <c r="BC367" s="17">
        <v>0</v>
      </c>
      <c r="BD367" s="17">
        <v>0</v>
      </c>
      <c r="BE367" s="17">
        <v>0</v>
      </c>
      <c r="BF367" s="17">
        <v>121</v>
      </c>
      <c r="BG367" s="15">
        <v>93.8</v>
      </c>
      <c r="BH367" s="15">
        <v>161.9</v>
      </c>
      <c r="BI367" s="15">
        <v>162</v>
      </c>
      <c r="BJ367" s="15">
        <v>41.8</v>
      </c>
      <c r="BK367" s="17">
        <v>13</v>
      </c>
      <c r="BL367" s="17">
        <v>43</v>
      </c>
      <c r="BM367" s="17">
        <v>14</v>
      </c>
      <c r="BN367" s="17">
        <v>70</v>
      </c>
      <c r="BO367" s="17">
        <v>6</v>
      </c>
      <c r="BP367" s="15">
        <v>1.17</v>
      </c>
      <c r="BQ367" s="15">
        <v>0.54</v>
      </c>
      <c r="BR367" s="15">
        <v>1.71</v>
      </c>
      <c r="BS367" s="15">
        <v>13.56</v>
      </c>
      <c r="BT367" s="15"/>
      <c r="BU367" s="15"/>
      <c r="BV367" s="15"/>
      <c r="BW367" s="15"/>
      <c r="BX367" s="15"/>
      <c r="BY367" s="15"/>
      <c r="BZ367" s="15"/>
      <c r="CA367" s="17">
        <v>397</v>
      </c>
      <c r="CB367" s="17">
        <v>173</v>
      </c>
      <c r="CC367" s="17">
        <v>232</v>
      </c>
      <c r="CD367" s="17">
        <v>151</v>
      </c>
      <c r="CE367" s="17">
        <v>226</v>
      </c>
      <c r="CF367" s="17">
        <v>123</v>
      </c>
      <c r="CG367" s="17">
        <v>334</v>
      </c>
      <c r="CH367" s="17">
        <v>159</v>
      </c>
      <c r="CI367" s="17">
        <v>0.16</v>
      </c>
      <c r="CJ367" s="17">
        <v>0</v>
      </c>
      <c r="CK367" s="17">
        <v>7.0000000000000007E-2</v>
      </c>
      <c r="CL367" s="17">
        <v>0.23</v>
      </c>
      <c r="CM367" s="17">
        <v>1.8</v>
      </c>
      <c r="CN367" s="17">
        <v>1.33</v>
      </c>
      <c r="CO367" s="17">
        <v>214</v>
      </c>
      <c r="CP367" s="17">
        <v>131</v>
      </c>
      <c r="CQ367" s="17">
        <v>312</v>
      </c>
      <c r="CR367" s="17">
        <v>139</v>
      </c>
      <c r="CS367" s="17">
        <v>438</v>
      </c>
      <c r="CT367" s="17">
        <v>191</v>
      </c>
      <c r="CU367" s="17">
        <v>530</v>
      </c>
      <c r="CV367" s="17">
        <v>194</v>
      </c>
      <c r="CW367" s="17">
        <v>0.8</v>
      </c>
      <c r="CX367" s="17">
        <v>0.4</v>
      </c>
      <c r="CY367" s="17">
        <v>9.2799999999999994</v>
      </c>
      <c r="CZ367" s="15" t="str">
        <f t="shared" si="11"/>
        <v>Carlos Alcaraz Durán</v>
      </c>
      <c r="DA367" s="15">
        <f>VLOOKUP(CZ367,[1]FINAL!$A$1:$AP$1000,MATCH("Element No.",[1]FINAL!$A$1:$AP$1,0),0)</f>
        <v>243</v>
      </c>
      <c r="DB367" s="15"/>
      <c r="DC367" s="15"/>
      <c r="DD367" s="15"/>
      <c r="DE367" s="15"/>
      <c r="DF367" s="15"/>
    </row>
    <row r="368" spans="1:110" ht="78.75" thickBot="1">
      <c r="A368" s="18" t="b">
        <v>1</v>
      </c>
      <c r="B368" s="18" t="b">
        <v>0</v>
      </c>
      <c r="C368" s="17">
        <v>50</v>
      </c>
      <c r="D368" s="17">
        <v>50</v>
      </c>
      <c r="E368" s="17">
        <v>80801</v>
      </c>
      <c r="F368" s="17">
        <v>0</v>
      </c>
      <c r="G368" s="17">
        <v>0</v>
      </c>
      <c r="H368" s="17">
        <v>-1</v>
      </c>
      <c r="I368" s="17">
        <v>1</v>
      </c>
      <c r="J368" s="17">
        <v>0</v>
      </c>
      <c r="K368" s="17">
        <v>3</v>
      </c>
      <c r="L368" s="15">
        <v>0.2</v>
      </c>
      <c r="M368" s="15">
        <v>0</v>
      </c>
      <c r="N368" s="17">
        <v>0</v>
      </c>
      <c r="O368" s="15" t="s">
        <v>2622</v>
      </c>
      <c r="P368" s="15">
        <v>0</v>
      </c>
      <c r="Q368" s="17" t="e">
        <f t="shared" si="10"/>
        <v>#N/A</v>
      </c>
      <c r="R368" s="18" t="b">
        <v>0</v>
      </c>
      <c r="S368" s="15" t="s">
        <v>5094</v>
      </c>
      <c r="T368" s="15" t="s">
        <v>5028</v>
      </c>
      <c r="U368" s="17">
        <v>54</v>
      </c>
      <c r="V368" s="15" t="s">
        <v>780</v>
      </c>
      <c r="W368" s="15">
        <v>3.3</v>
      </c>
      <c r="X368" s="18" t="b">
        <v>0</v>
      </c>
      <c r="Y368" s="15" t="s">
        <v>781</v>
      </c>
      <c r="Z368" s="15">
        <v>0.1</v>
      </c>
      <c r="AA368" s="18" t="b">
        <v>0</v>
      </c>
      <c r="AB368" s="15"/>
      <c r="AC368" s="15" t="s">
        <v>1606</v>
      </c>
      <c r="AD368" s="17">
        <v>9</v>
      </c>
      <c r="AE368" s="17">
        <v>11</v>
      </c>
      <c r="AF368" s="17">
        <v>83</v>
      </c>
      <c r="AG368" s="17">
        <v>30050</v>
      </c>
      <c r="AH368" s="17">
        <v>0</v>
      </c>
      <c r="AI368" s="17">
        <v>34661</v>
      </c>
      <c r="AJ368" s="17">
        <v>0</v>
      </c>
      <c r="AK368" s="15">
        <v>0</v>
      </c>
      <c r="AL368" s="15">
        <v>15.4</v>
      </c>
      <c r="AM368" s="15" t="s">
        <v>1150</v>
      </c>
      <c r="AN368" s="15" t="s">
        <v>4761</v>
      </c>
      <c r="AO368" s="17">
        <v>189</v>
      </c>
      <c r="AP368" s="68">
        <v>44805</v>
      </c>
      <c r="AQ368" s="68">
        <v>32777</v>
      </c>
      <c r="AR368" s="18" t="b">
        <v>0</v>
      </c>
      <c r="AS368" s="15" t="s">
        <v>2623</v>
      </c>
      <c r="AT368" s="17">
        <v>2094</v>
      </c>
      <c r="AU368" s="17">
        <v>2</v>
      </c>
      <c r="AV368" s="17">
        <v>3</v>
      </c>
      <c r="AW368" s="17">
        <v>5</v>
      </c>
      <c r="AX368" s="17">
        <v>26</v>
      </c>
      <c r="AY368" s="17">
        <v>0</v>
      </c>
      <c r="AZ368" s="17">
        <v>0</v>
      </c>
      <c r="BA368" s="17">
        <v>0</v>
      </c>
      <c r="BB368" s="17">
        <v>1</v>
      </c>
      <c r="BC368" s="17">
        <v>1</v>
      </c>
      <c r="BD368" s="17">
        <v>0</v>
      </c>
      <c r="BE368" s="17">
        <v>4</v>
      </c>
      <c r="BF368" s="17">
        <v>419</v>
      </c>
      <c r="BG368" s="15">
        <v>382.6</v>
      </c>
      <c r="BH368" s="15">
        <v>259.2</v>
      </c>
      <c r="BI368" s="15">
        <v>208</v>
      </c>
      <c r="BJ368" s="15">
        <v>85.1</v>
      </c>
      <c r="BK368" s="17">
        <v>59</v>
      </c>
      <c r="BL368" s="17">
        <v>116</v>
      </c>
      <c r="BM368" s="17">
        <v>43</v>
      </c>
      <c r="BN368" s="17">
        <v>218</v>
      </c>
      <c r="BO368" s="17">
        <v>25</v>
      </c>
      <c r="BP368" s="15">
        <v>1.99</v>
      </c>
      <c r="BQ368" s="15">
        <v>1.84</v>
      </c>
      <c r="BR368" s="15">
        <v>3.83</v>
      </c>
      <c r="BS368" s="15">
        <v>31.26</v>
      </c>
      <c r="BT368" s="15"/>
      <c r="BU368" s="15"/>
      <c r="BV368" s="15"/>
      <c r="BW368" s="15"/>
      <c r="BX368" s="15"/>
      <c r="BY368" s="15"/>
      <c r="BZ368" s="15"/>
      <c r="CA368" s="17">
        <v>191</v>
      </c>
      <c r="CB368" s="17">
        <v>75</v>
      </c>
      <c r="CC368" s="17">
        <v>164</v>
      </c>
      <c r="CD368" s="17">
        <v>107</v>
      </c>
      <c r="CE368" s="17">
        <v>175</v>
      </c>
      <c r="CF368" s="17">
        <v>95</v>
      </c>
      <c r="CG368" s="17">
        <v>187</v>
      </c>
      <c r="CH368" s="17">
        <v>90</v>
      </c>
      <c r="CI368" s="17">
        <v>0.09</v>
      </c>
      <c r="CJ368" s="17">
        <v>0</v>
      </c>
      <c r="CK368" s="17">
        <v>0.08</v>
      </c>
      <c r="CL368" s="17">
        <v>0.17</v>
      </c>
      <c r="CM368" s="17">
        <v>1.34</v>
      </c>
      <c r="CN368" s="17">
        <v>1.1200000000000001</v>
      </c>
      <c r="CO368" s="17">
        <v>150</v>
      </c>
      <c r="CP368" s="17">
        <v>94</v>
      </c>
      <c r="CQ368" s="17">
        <v>796</v>
      </c>
      <c r="CR368" s="17">
        <v>348</v>
      </c>
      <c r="CS368" s="17">
        <v>152</v>
      </c>
      <c r="CT368" s="17">
        <v>65</v>
      </c>
      <c r="CU368" s="17">
        <v>483</v>
      </c>
      <c r="CV368" s="17">
        <v>171</v>
      </c>
      <c r="CW368" s="17">
        <v>1.07</v>
      </c>
      <c r="CX368" s="17">
        <v>0.21</v>
      </c>
      <c r="CY368" s="17">
        <v>9.3699999999999992</v>
      </c>
      <c r="CZ368" s="15" t="str">
        <f t="shared" si="11"/>
        <v>Idrissa Gana Gueye</v>
      </c>
      <c r="DA368" s="15" t="e">
        <f>VLOOKUP(CZ368,[1]FINAL!$A$1:$AP$1000,MATCH("Element No.",[1]FINAL!$A$1:$AP$1,0),0)</f>
        <v>#N/A</v>
      </c>
      <c r="DB368" s="15"/>
      <c r="DC368" s="15"/>
      <c r="DD368" s="15"/>
      <c r="DE368" s="15"/>
      <c r="DF368" s="15"/>
    </row>
    <row r="369" spans="1:110" ht="27.75" thickBot="1">
      <c r="A369" s="18" t="b">
        <v>1</v>
      </c>
      <c r="B369" s="18" t="b">
        <v>0</v>
      </c>
      <c r="C369" s="15"/>
      <c r="D369" s="15"/>
      <c r="E369" s="17">
        <v>232928</v>
      </c>
      <c r="F369" s="17">
        <v>0</v>
      </c>
      <c r="G369" s="17">
        <v>0</v>
      </c>
      <c r="H369" s="17">
        <v>2</v>
      </c>
      <c r="I369" s="17">
        <v>-2</v>
      </c>
      <c r="J369" s="17">
        <v>1</v>
      </c>
      <c r="K369" s="17">
        <v>3</v>
      </c>
      <c r="L369" s="15">
        <v>2.5</v>
      </c>
      <c r="M369" s="15">
        <v>2.8</v>
      </c>
      <c r="N369" s="17">
        <v>4</v>
      </c>
      <c r="O369" s="15" t="s">
        <v>279</v>
      </c>
      <c r="P369" s="15">
        <v>2.8</v>
      </c>
      <c r="Q369" s="17">
        <f t="shared" si="10"/>
        <v>239</v>
      </c>
      <c r="R369" s="18" t="b">
        <v>0</v>
      </c>
      <c r="S369" s="15"/>
      <c r="T369" s="15"/>
      <c r="U369" s="17">
        <v>52</v>
      </c>
      <c r="V369" s="15" t="s">
        <v>777</v>
      </c>
      <c r="W369" s="15">
        <v>4.2</v>
      </c>
      <c r="X369" s="18" t="b">
        <v>0</v>
      </c>
      <c r="Y369" s="15" t="s">
        <v>404</v>
      </c>
      <c r="Z369" s="15">
        <v>3.6</v>
      </c>
      <c r="AA369" s="18" t="b">
        <v>0</v>
      </c>
      <c r="AB369" s="15"/>
      <c r="AC369" s="15" t="s">
        <v>519</v>
      </c>
      <c r="AD369" s="17">
        <v>9</v>
      </c>
      <c r="AE369" s="17">
        <v>11</v>
      </c>
      <c r="AF369" s="17">
        <v>159</v>
      </c>
      <c r="AG369" s="17">
        <v>1336447</v>
      </c>
      <c r="AH369" s="17">
        <v>0</v>
      </c>
      <c r="AI369" s="17">
        <v>907926</v>
      </c>
      <c r="AJ369" s="17">
        <v>0</v>
      </c>
      <c r="AK369" s="15">
        <v>0.5</v>
      </c>
      <c r="AL369" s="15">
        <v>30.6</v>
      </c>
      <c r="AM369" s="15" t="s">
        <v>404</v>
      </c>
      <c r="AN369" s="15"/>
      <c r="AO369" s="17">
        <v>241</v>
      </c>
      <c r="AP369" s="68">
        <v>44805</v>
      </c>
      <c r="AQ369" s="68">
        <v>36963</v>
      </c>
      <c r="AR369" s="18" t="b">
        <v>0</v>
      </c>
      <c r="AS369" s="15" t="s">
        <v>2624</v>
      </c>
      <c r="AT369" s="17">
        <v>3413</v>
      </c>
      <c r="AU369" s="17">
        <v>2</v>
      </c>
      <c r="AV369" s="17">
        <v>7</v>
      </c>
      <c r="AW369" s="17">
        <v>11</v>
      </c>
      <c r="AX369" s="17">
        <v>50</v>
      </c>
      <c r="AY369" s="17">
        <v>0</v>
      </c>
      <c r="AZ369" s="17">
        <v>0</v>
      </c>
      <c r="BA369" s="17">
        <v>0</v>
      </c>
      <c r="BB369" s="17">
        <v>12</v>
      </c>
      <c r="BC369" s="17">
        <v>0</v>
      </c>
      <c r="BD369" s="17">
        <v>0</v>
      </c>
      <c r="BE369" s="17">
        <v>13</v>
      </c>
      <c r="BF369" s="17">
        <v>818</v>
      </c>
      <c r="BG369" s="15">
        <v>887</v>
      </c>
      <c r="BH369" s="15">
        <v>958</v>
      </c>
      <c r="BI369" s="15">
        <v>237</v>
      </c>
      <c r="BJ369" s="15">
        <v>208.4</v>
      </c>
      <c r="BK369" s="17">
        <v>154</v>
      </c>
      <c r="BL369" s="17">
        <v>185</v>
      </c>
      <c r="BM369" s="17">
        <v>119</v>
      </c>
      <c r="BN369" s="17">
        <v>458</v>
      </c>
      <c r="BO369" s="17">
        <v>38</v>
      </c>
      <c r="BP369" s="15">
        <v>2.1</v>
      </c>
      <c r="BQ369" s="15">
        <v>6.18</v>
      </c>
      <c r="BR369" s="15">
        <v>8.2799999999999994</v>
      </c>
      <c r="BS369" s="15">
        <v>56.18</v>
      </c>
      <c r="BT369" s="17">
        <v>1</v>
      </c>
      <c r="BU369" s="15"/>
      <c r="BV369" s="17">
        <v>3</v>
      </c>
      <c r="BW369" s="15"/>
      <c r="BX369" s="17">
        <v>2</v>
      </c>
      <c r="BY369" s="15"/>
      <c r="BZ369" s="15"/>
      <c r="CA369" s="17">
        <v>15</v>
      </c>
      <c r="CB369" s="17">
        <v>5</v>
      </c>
      <c r="CC369" s="17">
        <v>7</v>
      </c>
      <c r="CD369" s="17">
        <v>7</v>
      </c>
      <c r="CE369" s="17">
        <v>150</v>
      </c>
      <c r="CF369" s="17">
        <v>81</v>
      </c>
      <c r="CG369" s="17">
        <v>18</v>
      </c>
      <c r="CH369" s="17">
        <v>13</v>
      </c>
      <c r="CI369" s="17">
        <v>0.06</v>
      </c>
      <c r="CJ369" s="17">
        <v>0</v>
      </c>
      <c r="CK369" s="17">
        <v>0.16</v>
      </c>
      <c r="CL369" s="17">
        <v>0.22</v>
      </c>
      <c r="CM369" s="17">
        <v>1.48</v>
      </c>
      <c r="CN369" s="17">
        <v>1.32</v>
      </c>
      <c r="CO369" s="17">
        <v>210</v>
      </c>
      <c r="CP369" s="17">
        <v>130</v>
      </c>
      <c r="CQ369" s="17">
        <v>133</v>
      </c>
      <c r="CR369" s="17">
        <v>61</v>
      </c>
      <c r="CS369" s="17">
        <v>45</v>
      </c>
      <c r="CT369" s="17">
        <v>20</v>
      </c>
      <c r="CU369" s="17">
        <v>97</v>
      </c>
      <c r="CV369" s="17">
        <v>33</v>
      </c>
      <c r="CW369" s="17">
        <v>1</v>
      </c>
      <c r="CX369" s="17">
        <v>0.28999999999999998</v>
      </c>
      <c r="CY369" s="17">
        <v>12.08</v>
      </c>
      <c r="CZ369" s="15" t="str">
        <f t="shared" si="11"/>
        <v>James Garner</v>
      </c>
      <c r="DA369" s="15">
        <f>VLOOKUP(CZ369,[1]FINAL!$A$1:$AP$1000,MATCH("Element No.",[1]FINAL!$A$1:$AP$1,0),0)</f>
        <v>239</v>
      </c>
      <c r="DB369" s="15"/>
      <c r="DC369" s="15"/>
      <c r="DD369" s="15"/>
      <c r="DE369" s="15"/>
      <c r="DF369" s="15"/>
    </row>
    <row r="370" spans="1:110" ht="40.5" thickBot="1">
      <c r="A370" s="18" t="b">
        <v>1</v>
      </c>
      <c r="B370" s="18" t="b">
        <v>0</v>
      </c>
      <c r="C370" s="17">
        <v>100</v>
      </c>
      <c r="D370" s="17">
        <v>100</v>
      </c>
      <c r="E370" s="17">
        <v>490094</v>
      </c>
      <c r="F370" s="17">
        <v>0</v>
      </c>
      <c r="G370" s="17">
        <v>0</v>
      </c>
      <c r="H370" s="17">
        <v>-2</v>
      </c>
      <c r="I370" s="17">
        <v>2</v>
      </c>
      <c r="J370" s="17">
        <v>0</v>
      </c>
      <c r="K370" s="17">
        <v>3</v>
      </c>
      <c r="L370" s="15">
        <v>1.5</v>
      </c>
      <c r="M370" s="15">
        <v>2.2000000000000002</v>
      </c>
      <c r="N370" s="17">
        <v>4</v>
      </c>
      <c r="O370" s="15" t="s">
        <v>583</v>
      </c>
      <c r="P370" s="15">
        <v>2.2000000000000002</v>
      </c>
      <c r="Q370" s="17">
        <f t="shared" si="10"/>
        <v>240</v>
      </c>
      <c r="R370" s="18" t="b">
        <v>0</v>
      </c>
      <c r="S370" s="15"/>
      <c r="T370" s="15" t="s">
        <v>4481</v>
      </c>
      <c r="U370" s="17">
        <v>48</v>
      </c>
      <c r="V370" s="15" t="s">
        <v>584</v>
      </c>
      <c r="W370" s="15">
        <v>2.2999999999999998</v>
      </c>
      <c r="X370" s="18" t="b">
        <v>0</v>
      </c>
      <c r="Y370" s="15" t="s">
        <v>391</v>
      </c>
      <c r="Z370" s="15">
        <v>0</v>
      </c>
      <c r="AA370" s="18" t="b">
        <v>0</v>
      </c>
      <c r="AB370" s="15"/>
      <c r="AC370" s="15" t="s">
        <v>519</v>
      </c>
      <c r="AD370" s="17">
        <v>9</v>
      </c>
      <c r="AE370" s="17">
        <v>11</v>
      </c>
      <c r="AF370" s="17">
        <v>68</v>
      </c>
      <c r="AG370" s="17">
        <v>6326</v>
      </c>
      <c r="AH370" s="17">
        <v>0</v>
      </c>
      <c r="AI370" s="17">
        <v>7302</v>
      </c>
      <c r="AJ370" s="17">
        <v>0</v>
      </c>
      <c r="AK370" s="15">
        <v>0.5</v>
      </c>
      <c r="AL370" s="15">
        <v>14.2</v>
      </c>
      <c r="AM370" s="15" t="s">
        <v>391</v>
      </c>
      <c r="AN370" s="15"/>
      <c r="AO370" s="17">
        <v>241</v>
      </c>
      <c r="AP370" s="68">
        <v>45465</v>
      </c>
      <c r="AQ370" s="68">
        <v>37802</v>
      </c>
      <c r="AR370" s="18" t="b">
        <v>0</v>
      </c>
      <c r="AS370" s="15" t="s">
        <v>2625</v>
      </c>
      <c r="AT370" s="17">
        <v>1477</v>
      </c>
      <c r="AU370" s="17">
        <v>0</v>
      </c>
      <c r="AV370" s="17">
        <v>3</v>
      </c>
      <c r="AW370" s="17">
        <v>8</v>
      </c>
      <c r="AX370" s="17">
        <v>18</v>
      </c>
      <c r="AY370" s="17">
        <v>0</v>
      </c>
      <c r="AZ370" s="17">
        <v>0</v>
      </c>
      <c r="BA370" s="17">
        <v>0</v>
      </c>
      <c r="BB370" s="17">
        <v>9</v>
      </c>
      <c r="BC370" s="17">
        <v>0</v>
      </c>
      <c r="BD370" s="17">
        <v>0</v>
      </c>
      <c r="BE370" s="17">
        <v>1</v>
      </c>
      <c r="BF370" s="17">
        <v>225</v>
      </c>
      <c r="BG370" s="15">
        <v>255</v>
      </c>
      <c r="BH370" s="15">
        <v>125.2</v>
      </c>
      <c r="BI370" s="15">
        <v>81</v>
      </c>
      <c r="BJ370" s="15">
        <v>45.9</v>
      </c>
      <c r="BK370" s="17">
        <v>43</v>
      </c>
      <c r="BL370" s="17">
        <v>78</v>
      </c>
      <c r="BM370" s="17">
        <v>68</v>
      </c>
      <c r="BN370" s="17">
        <v>189</v>
      </c>
      <c r="BO370" s="17">
        <v>17</v>
      </c>
      <c r="BP370" s="15">
        <v>0.54</v>
      </c>
      <c r="BQ370" s="15">
        <v>0.71</v>
      </c>
      <c r="BR370" s="15">
        <v>1.25</v>
      </c>
      <c r="BS370" s="15">
        <v>24.64</v>
      </c>
      <c r="BT370" s="15"/>
      <c r="BU370" s="15"/>
      <c r="BV370" s="15"/>
      <c r="BW370" s="15"/>
      <c r="BX370" s="15"/>
      <c r="BY370" s="15"/>
      <c r="BZ370" s="15"/>
      <c r="CA370" s="17">
        <v>274</v>
      </c>
      <c r="CB370" s="17">
        <v>116</v>
      </c>
      <c r="CC370" s="17">
        <v>278</v>
      </c>
      <c r="CD370" s="17">
        <v>167</v>
      </c>
      <c r="CE370" s="17">
        <v>310</v>
      </c>
      <c r="CF370" s="17">
        <v>162</v>
      </c>
      <c r="CG370" s="17">
        <v>323</v>
      </c>
      <c r="CH370" s="17">
        <v>155</v>
      </c>
      <c r="CI370" s="17">
        <v>0.03</v>
      </c>
      <c r="CJ370" s="17">
        <v>0</v>
      </c>
      <c r="CK370" s="17">
        <v>0.04</v>
      </c>
      <c r="CL370" s="17">
        <v>7.0000000000000007E-2</v>
      </c>
      <c r="CM370" s="17">
        <v>1.5</v>
      </c>
      <c r="CN370" s="17">
        <v>1.1000000000000001</v>
      </c>
      <c r="CO370" s="17">
        <v>367</v>
      </c>
      <c r="CP370" s="17">
        <v>229</v>
      </c>
      <c r="CQ370" s="17">
        <v>165</v>
      </c>
      <c r="CR370" s="17">
        <v>74</v>
      </c>
      <c r="CS370" s="17">
        <v>307</v>
      </c>
      <c r="CT370" s="17">
        <v>128</v>
      </c>
      <c r="CU370" s="17">
        <v>621</v>
      </c>
      <c r="CV370" s="17">
        <v>238</v>
      </c>
      <c r="CW370" s="17">
        <v>1.04</v>
      </c>
      <c r="CX370" s="17">
        <v>0.49</v>
      </c>
      <c r="CY370" s="17">
        <v>11.52</v>
      </c>
      <c r="CZ370" s="15" t="str">
        <f t="shared" si="11"/>
        <v>Tim Iroegbunam</v>
      </c>
      <c r="DA370" s="15">
        <f>VLOOKUP(CZ370,[1]FINAL!$A$1:$AP$1000,MATCH("Element No.",[1]FINAL!$A$1:$AP$1,0),0)</f>
        <v>240</v>
      </c>
      <c r="DB370" s="15"/>
      <c r="DC370" s="15"/>
      <c r="DD370" s="15"/>
      <c r="DE370" s="15"/>
      <c r="DF370" s="15"/>
    </row>
    <row r="371" spans="1:110" ht="40.5" thickBot="1">
      <c r="A371" s="18" t="b">
        <v>1</v>
      </c>
      <c r="B371" s="18" t="b">
        <v>0</v>
      </c>
      <c r="C371" s="17">
        <v>100</v>
      </c>
      <c r="D371" s="17">
        <v>100</v>
      </c>
      <c r="E371" s="17">
        <v>609873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3</v>
      </c>
      <c r="L371" s="15">
        <v>0.2</v>
      </c>
      <c r="M371" s="15">
        <v>0.5</v>
      </c>
      <c r="N371" s="17">
        <v>1</v>
      </c>
      <c r="O371" s="15" t="s">
        <v>295</v>
      </c>
      <c r="P371" s="15">
        <v>0.5</v>
      </c>
      <c r="Q371" s="17">
        <f t="shared" si="10"/>
        <v>244</v>
      </c>
      <c r="R371" s="18" t="b">
        <v>0</v>
      </c>
      <c r="S371" s="15"/>
      <c r="T371" s="15" t="s">
        <v>3844</v>
      </c>
      <c r="U371" s="17">
        <v>45</v>
      </c>
      <c r="V371" s="15" t="s">
        <v>1635</v>
      </c>
      <c r="W371" s="15">
        <v>1.6</v>
      </c>
      <c r="X371" s="18" t="b">
        <v>0</v>
      </c>
      <c r="Y371" s="15" t="s">
        <v>1562</v>
      </c>
      <c r="Z371" s="15">
        <v>0.1</v>
      </c>
      <c r="AA371" s="18" t="b">
        <v>0</v>
      </c>
      <c r="AB371" s="15"/>
      <c r="AC371" s="15" t="s">
        <v>519</v>
      </c>
      <c r="AD371" s="17">
        <v>9</v>
      </c>
      <c r="AE371" s="17">
        <v>11</v>
      </c>
      <c r="AF371" s="17">
        <v>21</v>
      </c>
      <c r="AG371" s="17">
        <v>14189</v>
      </c>
      <c r="AH371" s="17">
        <v>0</v>
      </c>
      <c r="AI371" s="17">
        <v>21170</v>
      </c>
      <c r="AJ371" s="17">
        <v>0</v>
      </c>
      <c r="AK371" s="15">
        <v>0.1</v>
      </c>
      <c r="AL371" s="15">
        <v>4.7</v>
      </c>
      <c r="AM371" s="15" t="s">
        <v>1562</v>
      </c>
      <c r="AN371" s="15"/>
      <c r="AO371" s="17">
        <v>241</v>
      </c>
      <c r="AP371" s="68">
        <v>45513</v>
      </c>
      <c r="AQ371" s="68">
        <v>39101</v>
      </c>
      <c r="AR371" s="18" t="b">
        <v>0</v>
      </c>
      <c r="AS371" s="15" t="s">
        <v>2626</v>
      </c>
      <c r="AT371" s="17">
        <v>524</v>
      </c>
      <c r="AU371" s="17">
        <v>0</v>
      </c>
      <c r="AV371" s="17">
        <v>0</v>
      </c>
      <c r="AW371" s="17">
        <v>1</v>
      </c>
      <c r="AX371" s="17">
        <v>11</v>
      </c>
      <c r="AY371" s="17">
        <v>0</v>
      </c>
      <c r="AZ371" s="17">
        <v>0</v>
      </c>
      <c r="BA371" s="17">
        <v>0</v>
      </c>
      <c r="BB371" s="17">
        <v>0</v>
      </c>
      <c r="BC371" s="17">
        <v>0</v>
      </c>
      <c r="BD371" s="17">
        <v>0</v>
      </c>
      <c r="BE371" s="17">
        <v>0</v>
      </c>
      <c r="BF371" s="17">
        <v>84</v>
      </c>
      <c r="BG371" s="15">
        <v>60</v>
      </c>
      <c r="BH371" s="15">
        <v>69.7</v>
      </c>
      <c r="BI371" s="15">
        <v>78</v>
      </c>
      <c r="BJ371" s="15">
        <v>21</v>
      </c>
      <c r="BK371" s="17">
        <v>13</v>
      </c>
      <c r="BL371" s="17">
        <v>24</v>
      </c>
      <c r="BM371" s="17">
        <v>13</v>
      </c>
      <c r="BN371" s="17">
        <v>50</v>
      </c>
      <c r="BO371" s="17">
        <v>6</v>
      </c>
      <c r="BP371" s="15">
        <v>0.79</v>
      </c>
      <c r="BQ371" s="15">
        <v>0.22</v>
      </c>
      <c r="BR371" s="15">
        <v>1.01</v>
      </c>
      <c r="BS371" s="15">
        <v>10.93</v>
      </c>
      <c r="BT371" s="15"/>
      <c r="BU371" s="15"/>
      <c r="BV371" s="15"/>
      <c r="BW371" s="15"/>
      <c r="BX371" s="15"/>
      <c r="BY371" s="15"/>
      <c r="BZ371" s="15"/>
      <c r="CA371" s="17">
        <v>424</v>
      </c>
      <c r="CB371" s="17">
        <v>182</v>
      </c>
      <c r="CC371" s="17">
        <v>339</v>
      </c>
      <c r="CD371" s="17">
        <v>181</v>
      </c>
      <c r="CE371" s="17">
        <v>312</v>
      </c>
      <c r="CF371" s="17">
        <v>163</v>
      </c>
      <c r="CG371" s="17">
        <v>392</v>
      </c>
      <c r="CH371" s="17">
        <v>181</v>
      </c>
      <c r="CI371" s="17">
        <v>0.14000000000000001</v>
      </c>
      <c r="CJ371" s="17">
        <v>0</v>
      </c>
      <c r="CK371" s="17">
        <v>0.04</v>
      </c>
      <c r="CL371" s="17">
        <v>0.18</v>
      </c>
      <c r="CM371" s="17">
        <v>1.88</v>
      </c>
      <c r="CN371" s="17">
        <v>1.89</v>
      </c>
      <c r="CO371" s="17">
        <v>503</v>
      </c>
      <c r="CP371" s="17">
        <v>312</v>
      </c>
      <c r="CQ371" s="17">
        <v>333</v>
      </c>
      <c r="CR371" s="17">
        <v>148</v>
      </c>
      <c r="CS371" s="17">
        <v>413</v>
      </c>
      <c r="CT371" s="17">
        <v>176</v>
      </c>
      <c r="CU371" s="17">
        <v>516</v>
      </c>
      <c r="CV371" s="17">
        <v>188</v>
      </c>
      <c r="CW371" s="17">
        <v>1.03</v>
      </c>
      <c r="CX371" s="17">
        <v>0.17</v>
      </c>
      <c r="CY371" s="17">
        <v>8.59</v>
      </c>
      <c r="CZ371" s="15" t="str">
        <f t="shared" si="11"/>
        <v>Harrison Armstrong</v>
      </c>
      <c r="DA371" s="15">
        <f>VLOOKUP(CZ371,[1]FINAL!$A$1:$AP$1000,MATCH("Element No.",[1]FINAL!$A$1:$AP$1,0),0)</f>
        <v>244</v>
      </c>
      <c r="DB371" s="15"/>
      <c r="DC371" s="15"/>
      <c r="DD371" s="15"/>
      <c r="DE371" s="15"/>
      <c r="DF371" s="15"/>
    </row>
    <row r="372" spans="1:110" ht="27.75" thickBot="1">
      <c r="A372" s="18" t="b">
        <v>1</v>
      </c>
      <c r="B372" s="18" t="b">
        <v>0</v>
      </c>
      <c r="C372" s="15"/>
      <c r="D372" s="15"/>
      <c r="E372" s="17">
        <v>547801</v>
      </c>
      <c r="F372" s="17">
        <v>0</v>
      </c>
      <c r="G372" s="17">
        <v>0</v>
      </c>
      <c r="H372" s="17">
        <v>-2</v>
      </c>
      <c r="I372" s="17">
        <v>2</v>
      </c>
      <c r="J372" s="17">
        <v>0</v>
      </c>
      <c r="K372" s="17">
        <v>3</v>
      </c>
      <c r="L372" s="15">
        <v>0</v>
      </c>
      <c r="M372" s="15">
        <v>0</v>
      </c>
      <c r="N372" s="17">
        <v>0</v>
      </c>
      <c r="O372" s="15" t="s">
        <v>710</v>
      </c>
      <c r="P372" s="15">
        <v>0</v>
      </c>
      <c r="Q372" s="17" t="e">
        <f t="shared" si="10"/>
        <v>#N/A</v>
      </c>
      <c r="R372" s="18" t="b">
        <v>0</v>
      </c>
      <c r="S372" s="15"/>
      <c r="T372" s="15"/>
      <c r="U372" s="17">
        <v>43</v>
      </c>
      <c r="V372" s="15" t="s">
        <v>1873</v>
      </c>
      <c r="W372" s="15">
        <v>0</v>
      </c>
      <c r="X372" s="18" t="b">
        <v>0</v>
      </c>
      <c r="Y372" s="15" t="s">
        <v>1874</v>
      </c>
      <c r="Z372" s="15">
        <v>0.1</v>
      </c>
      <c r="AA372" s="18" t="b">
        <v>0</v>
      </c>
      <c r="AB372" s="15"/>
      <c r="AC372" s="15" t="s">
        <v>519</v>
      </c>
      <c r="AD372" s="17">
        <v>9</v>
      </c>
      <c r="AE372" s="17">
        <v>11</v>
      </c>
      <c r="AF372" s="17">
        <v>0</v>
      </c>
      <c r="AG372" s="17">
        <v>16354</v>
      </c>
      <c r="AH372" s="17">
        <v>0</v>
      </c>
      <c r="AI372" s="17">
        <v>17402</v>
      </c>
      <c r="AJ372" s="17">
        <v>0</v>
      </c>
      <c r="AK372" s="15">
        <v>0</v>
      </c>
      <c r="AL372" s="15">
        <v>0</v>
      </c>
      <c r="AM372" s="15" t="s">
        <v>1874</v>
      </c>
      <c r="AN372" s="15"/>
      <c r="AO372" s="17">
        <v>241</v>
      </c>
      <c r="AP372" s="68">
        <v>45604</v>
      </c>
      <c r="AQ372" s="68">
        <v>38623</v>
      </c>
      <c r="AR372" s="18" t="b">
        <v>0</v>
      </c>
      <c r="AS372" s="15" t="s">
        <v>2627</v>
      </c>
      <c r="AT372" s="17">
        <v>0</v>
      </c>
      <c r="AU372" s="17">
        <v>0</v>
      </c>
      <c r="AV372" s="17">
        <v>0</v>
      </c>
      <c r="AW372" s="17">
        <v>0</v>
      </c>
      <c r="AX372" s="17">
        <v>0</v>
      </c>
      <c r="AY372" s="17">
        <v>0</v>
      </c>
      <c r="AZ372" s="17">
        <v>0</v>
      </c>
      <c r="BA372" s="17">
        <v>0</v>
      </c>
      <c r="BB372" s="17">
        <v>0</v>
      </c>
      <c r="BC372" s="17">
        <v>0</v>
      </c>
      <c r="BD372" s="17">
        <v>0</v>
      </c>
      <c r="BE372" s="17">
        <v>0</v>
      </c>
      <c r="BF372" s="17">
        <v>0</v>
      </c>
      <c r="BG372" s="15">
        <v>0</v>
      </c>
      <c r="BH372" s="15">
        <v>0</v>
      </c>
      <c r="BI372" s="15">
        <v>0</v>
      </c>
      <c r="BJ372" s="15">
        <v>0</v>
      </c>
      <c r="BK372" s="17">
        <v>0</v>
      </c>
      <c r="BL372" s="17">
        <v>0</v>
      </c>
      <c r="BM372" s="17">
        <v>0</v>
      </c>
      <c r="BN372" s="17">
        <v>0</v>
      </c>
      <c r="BO372" s="17">
        <v>0</v>
      </c>
      <c r="BP372" s="15">
        <v>0</v>
      </c>
      <c r="BQ372" s="15">
        <v>0</v>
      </c>
      <c r="BR372" s="15">
        <v>0</v>
      </c>
      <c r="BS372" s="15">
        <v>0</v>
      </c>
      <c r="BT372" s="15"/>
      <c r="BU372" s="15"/>
      <c r="BV372" s="15"/>
      <c r="BW372" s="15"/>
      <c r="BX372" s="15"/>
      <c r="BY372" s="15"/>
      <c r="BZ372" s="15"/>
      <c r="CA372" s="17">
        <v>663</v>
      </c>
      <c r="CB372" s="17">
        <v>246</v>
      </c>
      <c r="CC372" s="17">
        <v>659</v>
      </c>
      <c r="CD372" s="17">
        <v>250</v>
      </c>
      <c r="CE372" s="17">
        <v>637</v>
      </c>
      <c r="CF372" s="17">
        <v>240</v>
      </c>
      <c r="CG372" s="17">
        <v>666</v>
      </c>
      <c r="CH372" s="17">
        <v>248</v>
      </c>
      <c r="CI372" s="17">
        <v>0</v>
      </c>
      <c r="CJ372" s="17">
        <v>0</v>
      </c>
      <c r="CK372" s="17">
        <v>0</v>
      </c>
      <c r="CL372" s="17">
        <v>0</v>
      </c>
      <c r="CM372" s="17">
        <v>0</v>
      </c>
      <c r="CN372" s="17">
        <v>0</v>
      </c>
      <c r="CO372" s="17">
        <v>618</v>
      </c>
      <c r="CP372" s="17">
        <v>366</v>
      </c>
      <c r="CQ372" s="17">
        <v>578</v>
      </c>
      <c r="CR372" s="17">
        <v>196</v>
      </c>
      <c r="CS372" s="17">
        <v>674</v>
      </c>
      <c r="CT372" s="17">
        <v>255</v>
      </c>
      <c r="CU372" s="17">
        <v>498</v>
      </c>
      <c r="CV372" s="17">
        <v>179</v>
      </c>
      <c r="CW372" s="17">
        <v>0</v>
      </c>
      <c r="CX372" s="17">
        <v>0</v>
      </c>
      <c r="CY372" s="17">
        <v>0</v>
      </c>
      <c r="CZ372" s="15" t="str">
        <f t="shared" si="11"/>
        <v>Callum Bates</v>
      </c>
      <c r="DA372" s="15" t="e">
        <f>VLOOKUP(CZ372,[1]FINAL!$A$1:$AP$1000,MATCH("Element No.",[1]FINAL!$A$1:$AP$1,0),0)</f>
        <v>#N/A</v>
      </c>
      <c r="DB372" s="15"/>
      <c r="DC372" s="15"/>
      <c r="DD372" s="15"/>
      <c r="DE372" s="15"/>
      <c r="DF372" s="15"/>
    </row>
    <row r="373" spans="1:110" ht="27.75" thickBot="1">
      <c r="A373" s="18" t="b">
        <v>1</v>
      </c>
      <c r="B373" s="18" t="b">
        <v>0</v>
      </c>
      <c r="C373" s="15"/>
      <c r="D373" s="15"/>
      <c r="E373" s="17">
        <v>504296</v>
      </c>
      <c r="F373" s="17">
        <v>0</v>
      </c>
      <c r="G373" s="17">
        <v>0</v>
      </c>
      <c r="H373" s="17">
        <v>-1</v>
      </c>
      <c r="I373" s="17">
        <v>1</v>
      </c>
      <c r="J373" s="17">
        <v>0</v>
      </c>
      <c r="K373" s="17">
        <v>3</v>
      </c>
      <c r="L373" s="15">
        <v>0</v>
      </c>
      <c r="M373" s="15">
        <v>0</v>
      </c>
      <c r="N373" s="17">
        <v>0</v>
      </c>
      <c r="O373" s="15" t="s">
        <v>2038</v>
      </c>
      <c r="P373" s="15">
        <v>0</v>
      </c>
      <c r="Q373" s="17" t="e">
        <f t="shared" si="10"/>
        <v>#N/A</v>
      </c>
      <c r="R373" s="18" t="b">
        <v>0</v>
      </c>
      <c r="S373" s="15"/>
      <c r="T373" s="15"/>
      <c r="U373" s="17">
        <v>44</v>
      </c>
      <c r="V373" s="15" t="s">
        <v>2039</v>
      </c>
      <c r="W373" s="15">
        <v>0</v>
      </c>
      <c r="X373" s="18" t="b">
        <v>0</v>
      </c>
      <c r="Y373" s="15" t="s">
        <v>2040</v>
      </c>
      <c r="Z373" s="15">
        <v>0</v>
      </c>
      <c r="AA373" s="18" t="b">
        <v>0</v>
      </c>
      <c r="AB373" s="15"/>
      <c r="AC373" s="15" t="s">
        <v>519</v>
      </c>
      <c r="AD373" s="17">
        <v>9</v>
      </c>
      <c r="AE373" s="17">
        <v>11</v>
      </c>
      <c r="AF373" s="17">
        <v>0</v>
      </c>
      <c r="AG373" s="17">
        <v>5345</v>
      </c>
      <c r="AH373" s="17">
        <v>0</v>
      </c>
      <c r="AI373" s="17">
        <v>6919</v>
      </c>
      <c r="AJ373" s="17">
        <v>0</v>
      </c>
      <c r="AK373" s="15">
        <v>0</v>
      </c>
      <c r="AL373" s="15">
        <v>0</v>
      </c>
      <c r="AM373" s="15" t="s">
        <v>2040</v>
      </c>
      <c r="AN373" s="15"/>
      <c r="AO373" s="15"/>
      <c r="AP373" s="15"/>
      <c r="AQ373" s="15"/>
      <c r="AR373" s="18" t="b">
        <v>0</v>
      </c>
      <c r="AS373" s="15" t="s">
        <v>2628</v>
      </c>
      <c r="AT373" s="17">
        <v>0</v>
      </c>
      <c r="AU373" s="17">
        <v>0</v>
      </c>
      <c r="AV373" s="17">
        <v>0</v>
      </c>
      <c r="AW373" s="17">
        <v>0</v>
      </c>
      <c r="AX373" s="17">
        <v>0</v>
      </c>
      <c r="AY373" s="17">
        <v>0</v>
      </c>
      <c r="AZ373" s="17">
        <v>0</v>
      </c>
      <c r="BA373" s="17">
        <v>0</v>
      </c>
      <c r="BB373" s="17">
        <v>0</v>
      </c>
      <c r="BC373" s="17">
        <v>0</v>
      </c>
      <c r="BD373" s="17">
        <v>0</v>
      </c>
      <c r="BE373" s="17">
        <v>0</v>
      </c>
      <c r="BF373" s="17">
        <v>0</v>
      </c>
      <c r="BG373" s="15">
        <v>0</v>
      </c>
      <c r="BH373" s="15">
        <v>0</v>
      </c>
      <c r="BI373" s="15">
        <v>0</v>
      </c>
      <c r="BJ373" s="15">
        <v>0</v>
      </c>
      <c r="BK373" s="17">
        <v>0</v>
      </c>
      <c r="BL373" s="17">
        <v>0</v>
      </c>
      <c r="BM373" s="17">
        <v>0</v>
      </c>
      <c r="BN373" s="17">
        <v>0</v>
      </c>
      <c r="BO373" s="17">
        <v>0</v>
      </c>
      <c r="BP373" s="15">
        <v>0</v>
      </c>
      <c r="BQ373" s="15">
        <v>0</v>
      </c>
      <c r="BR373" s="15">
        <v>0</v>
      </c>
      <c r="BS373" s="15">
        <v>0</v>
      </c>
      <c r="BT373" s="15"/>
      <c r="BU373" s="15"/>
      <c r="BV373" s="15"/>
      <c r="BW373" s="15"/>
      <c r="BX373" s="15"/>
      <c r="BY373" s="15"/>
      <c r="BZ373" s="15"/>
      <c r="CA373" s="17">
        <v>683</v>
      </c>
      <c r="CB373" s="17">
        <v>260</v>
      </c>
      <c r="CC373" s="17">
        <v>679</v>
      </c>
      <c r="CD373" s="17">
        <v>263</v>
      </c>
      <c r="CE373" s="17">
        <v>658</v>
      </c>
      <c r="CF373" s="17">
        <v>254</v>
      </c>
      <c r="CG373" s="17">
        <v>685</v>
      </c>
      <c r="CH373" s="17">
        <v>262</v>
      </c>
      <c r="CI373" s="17">
        <v>0</v>
      </c>
      <c r="CJ373" s="17">
        <v>0</v>
      </c>
      <c r="CK373" s="17">
        <v>0</v>
      </c>
      <c r="CL373" s="17">
        <v>0</v>
      </c>
      <c r="CM373" s="17">
        <v>0</v>
      </c>
      <c r="CN373" s="17">
        <v>0</v>
      </c>
      <c r="CO373" s="17">
        <v>559</v>
      </c>
      <c r="CP373" s="17">
        <v>336</v>
      </c>
      <c r="CQ373" s="17">
        <v>603</v>
      </c>
      <c r="CR373" s="17">
        <v>210</v>
      </c>
      <c r="CS373" s="17">
        <v>691</v>
      </c>
      <c r="CT373" s="17">
        <v>267</v>
      </c>
      <c r="CU373" s="17">
        <v>602</v>
      </c>
      <c r="CV373" s="17">
        <v>227</v>
      </c>
      <c r="CW373" s="17">
        <v>0</v>
      </c>
      <c r="CX373" s="17">
        <v>0</v>
      </c>
      <c r="CY373" s="17">
        <v>0</v>
      </c>
      <c r="CZ373" s="15" t="str">
        <f t="shared" si="11"/>
        <v>Coby Ebere</v>
      </c>
      <c r="DA373" s="15" t="e">
        <f>VLOOKUP(CZ373,[1]FINAL!$A$1:$AP$1000,MATCH("Element No.",[1]FINAL!$A$1:$AP$1,0),0)</f>
        <v>#N/A</v>
      </c>
      <c r="DB373" s="15"/>
      <c r="DC373" s="15"/>
      <c r="DD373" s="15"/>
      <c r="DE373" s="15"/>
      <c r="DF373" s="15"/>
    </row>
    <row r="374" spans="1:110" ht="78.75" thickBot="1">
      <c r="A374" s="18" t="b">
        <v>1</v>
      </c>
      <c r="B374" s="18" t="b">
        <v>0</v>
      </c>
      <c r="C374" s="17">
        <v>0</v>
      </c>
      <c r="D374" s="17">
        <v>0</v>
      </c>
      <c r="E374" s="17">
        <v>496279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3</v>
      </c>
      <c r="L374" s="15">
        <v>0</v>
      </c>
      <c r="M374" s="15">
        <v>0</v>
      </c>
      <c r="N374" s="17">
        <v>0</v>
      </c>
      <c r="O374" s="15" t="s">
        <v>783</v>
      </c>
      <c r="P374" s="15">
        <v>0</v>
      </c>
      <c r="Q374" s="17" t="e">
        <f t="shared" si="10"/>
        <v>#N/A</v>
      </c>
      <c r="R374" s="18" t="b">
        <v>0</v>
      </c>
      <c r="S374" s="15" t="s">
        <v>3845</v>
      </c>
      <c r="T374" s="15" t="s">
        <v>3846</v>
      </c>
      <c r="U374" s="17">
        <v>45</v>
      </c>
      <c r="V374" s="15" t="s">
        <v>2021</v>
      </c>
      <c r="W374" s="15">
        <v>0</v>
      </c>
      <c r="X374" s="18" t="b">
        <v>0</v>
      </c>
      <c r="Y374" s="15" t="s">
        <v>2022</v>
      </c>
      <c r="Z374" s="15">
        <v>0</v>
      </c>
      <c r="AA374" s="18" t="b">
        <v>0</v>
      </c>
      <c r="AB374" s="15"/>
      <c r="AC374" s="15" t="s">
        <v>3257</v>
      </c>
      <c r="AD374" s="17">
        <v>9</v>
      </c>
      <c r="AE374" s="17">
        <v>11</v>
      </c>
      <c r="AF374" s="17">
        <v>0</v>
      </c>
      <c r="AG374" s="17">
        <v>458</v>
      </c>
      <c r="AH374" s="17">
        <v>0</v>
      </c>
      <c r="AI374" s="17">
        <v>3784</v>
      </c>
      <c r="AJ374" s="17">
        <v>0</v>
      </c>
      <c r="AK374" s="15">
        <v>0</v>
      </c>
      <c r="AL374" s="15">
        <v>0</v>
      </c>
      <c r="AM374" s="15" t="s">
        <v>2022</v>
      </c>
      <c r="AN374" s="15"/>
      <c r="AO374" s="17">
        <v>241</v>
      </c>
      <c r="AP374" s="68">
        <v>45695</v>
      </c>
      <c r="AQ374" s="68">
        <v>38288</v>
      </c>
      <c r="AR374" s="18" t="b">
        <v>0</v>
      </c>
      <c r="AS374" s="15" t="s">
        <v>2629</v>
      </c>
      <c r="AT374" s="17">
        <v>0</v>
      </c>
      <c r="AU374" s="17">
        <v>0</v>
      </c>
      <c r="AV374" s="17">
        <v>0</v>
      </c>
      <c r="AW374" s="17">
        <v>0</v>
      </c>
      <c r="AX374" s="17">
        <v>0</v>
      </c>
      <c r="AY374" s="17">
        <v>0</v>
      </c>
      <c r="AZ374" s="17">
        <v>0</v>
      </c>
      <c r="BA374" s="17">
        <v>0</v>
      </c>
      <c r="BB374" s="17">
        <v>0</v>
      </c>
      <c r="BC374" s="17">
        <v>0</v>
      </c>
      <c r="BD374" s="17">
        <v>0</v>
      </c>
      <c r="BE374" s="17">
        <v>0</v>
      </c>
      <c r="BF374" s="17">
        <v>0</v>
      </c>
      <c r="BG374" s="15">
        <v>0</v>
      </c>
      <c r="BH374" s="15">
        <v>0</v>
      </c>
      <c r="BI374" s="15">
        <v>0</v>
      </c>
      <c r="BJ374" s="15">
        <v>0</v>
      </c>
      <c r="BK374" s="17">
        <v>0</v>
      </c>
      <c r="BL374" s="17">
        <v>0</v>
      </c>
      <c r="BM374" s="17">
        <v>0</v>
      </c>
      <c r="BN374" s="17">
        <v>0</v>
      </c>
      <c r="BO374" s="17">
        <v>0</v>
      </c>
      <c r="BP374" s="15">
        <v>0</v>
      </c>
      <c r="BQ374" s="15">
        <v>0</v>
      </c>
      <c r="BR374" s="15">
        <v>0</v>
      </c>
      <c r="BS374" s="15">
        <v>0</v>
      </c>
      <c r="BT374" s="15"/>
      <c r="BU374" s="15"/>
      <c r="BV374" s="15"/>
      <c r="BW374" s="15"/>
      <c r="BX374" s="15"/>
      <c r="BY374" s="15"/>
      <c r="BZ374" s="15"/>
      <c r="CA374" s="17">
        <v>722</v>
      </c>
      <c r="CB374" s="17">
        <v>287</v>
      </c>
      <c r="CC374" s="17">
        <v>717</v>
      </c>
      <c r="CD374" s="17">
        <v>288</v>
      </c>
      <c r="CE374" s="17">
        <v>700</v>
      </c>
      <c r="CF374" s="17">
        <v>282</v>
      </c>
      <c r="CG374" s="17">
        <v>723</v>
      </c>
      <c r="CH374" s="17">
        <v>288</v>
      </c>
      <c r="CI374" s="17">
        <v>0</v>
      </c>
      <c r="CJ374" s="17">
        <v>0</v>
      </c>
      <c r="CK374" s="17">
        <v>0</v>
      </c>
      <c r="CL374" s="17">
        <v>0</v>
      </c>
      <c r="CM374" s="17">
        <v>0</v>
      </c>
      <c r="CN374" s="17">
        <v>0</v>
      </c>
      <c r="CO374" s="17">
        <v>451</v>
      </c>
      <c r="CP374" s="17">
        <v>270</v>
      </c>
      <c r="CQ374" s="17">
        <v>649</v>
      </c>
      <c r="CR374" s="17">
        <v>240</v>
      </c>
      <c r="CS374" s="17">
        <v>727</v>
      </c>
      <c r="CT374" s="17">
        <v>291</v>
      </c>
      <c r="CU374" s="17">
        <v>714</v>
      </c>
      <c r="CV374" s="17">
        <v>293</v>
      </c>
      <c r="CW374" s="17">
        <v>0</v>
      </c>
      <c r="CX374" s="17">
        <v>0</v>
      </c>
      <c r="CY374" s="17">
        <v>0</v>
      </c>
      <c r="CZ374" s="15" t="str">
        <f t="shared" si="11"/>
        <v>Isaac Heath</v>
      </c>
      <c r="DA374" s="15" t="e">
        <f>VLOOKUP(CZ374,[1]FINAL!$A$1:$AP$1000,MATCH("Element No.",[1]FINAL!$A$1:$AP$1,0),0)</f>
        <v>#N/A</v>
      </c>
      <c r="DB374" s="15"/>
      <c r="DC374" s="15"/>
      <c r="DD374" s="15"/>
      <c r="DE374" s="15"/>
      <c r="DF374" s="15"/>
    </row>
    <row r="375" spans="1:110" ht="66" thickBot="1">
      <c r="A375" s="18" t="b">
        <v>1</v>
      </c>
      <c r="B375" s="18" t="b">
        <v>0</v>
      </c>
      <c r="C375" s="17">
        <v>0</v>
      </c>
      <c r="D375" s="17">
        <v>0</v>
      </c>
      <c r="E375" s="17">
        <v>491557</v>
      </c>
      <c r="F375" s="17">
        <v>0</v>
      </c>
      <c r="G375" s="17">
        <v>0</v>
      </c>
      <c r="H375" s="17">
        <v>0</v>
      </c>
      <c r="I375" s="17">
        <v>0</v>
      </c>
      <c r="J375" s="17">
        <v>0</v>
      </c>
      <c r="K375" s="17">
        <v>3</v>
      </c>
      <c r="L375" s="15">
        <v>0</v>
      </c>
      <c r="M375" s="15">
        <v>0</v>
      </c>
      <c r="N375" s="17">
        <v>0</v>
      </c>
      <c r="O375" s="15" t="s">
        <v>1689</v>
      </c>
      <c r="P375" s="15">
        <v>0</v>
      </c>
      <c r="Q375" s="17" t="e">
        <f t="shared" si="10"/>
        <v>#N/A</v>
      </c>
      <c r="R375" s="18" t="b">
        <v>0</v>
      </c>
      <c r="S375" s="15" t="s">
        <v>3310</v>
      </c>
      <c r="T375" s="15" t="s">
        <v>3311</v>
      </c>
      <c r="U375" s="17">
        <v>45</v>
      </c>
      <c r="V375" s="15" t="s">
        <v>1690</v>
      </c>
      <c r="W375" s="15">
        <v>0</v>
      </c>
      <c r="X375" s="18" t="b">
        <v>0</v>
      </c>
      <c r="Y375" s="15" t="s">
        <v>1691</v>
      </c>
      <c r="Z375" s="15">
        <v>0</v>
      </c>
      <c r="AA375" s="18" t="b">
        <v>0</v>
      </c>
      <c r="AB375" s="15"/>
      <c r="AC375" s="15" t="s">
        <v>3257</v>
      </c>
      <c r="AD375" s="17">
        <v>9</v>
      </c>
      <c r="AE375" s="17">
        <v>11</v>
      </c>
      <c r="AF375" s="17">
        <v>0</v>
      </c>
      <c r="AG375" s="17">
        <v>0</v>
      </c>
      <c r="AH375" s="17">
        <v>0</v>
      </c>
      <c r="AI375" s="17">
        <v>115</v>
      </c>
      <c r="AJ375" s="17">
        <v>0</v>
      </c>
      <c r="AK375" s="15">
        <v>0</v>
      </c>
      <c r="AL375" s="15">
        <v>0</v>
      </c>
      <c r="AM375" s="15" t="s">
        <v>1691</v>
      </c>
      <c r="AN375" s="15"/>
      <c r="AO375" s="15"/>
      <c r="AP375" s="15"/>
      <c r="AQ375" s="15"/>
      <c r="AR375" s="18" t="b">
        <v>0</v>
      </c>
      <c r="AS375" s="15" t="s">
        <v>2630</v>
      </c>
      <c r="AT375" s="17">
        <v>0</v>
      </c>
      <c r="AU375" s="17">
        <v>0</v>
      </c>
      <c r="AV375" s="17">
        <v>0</v>
      </c>
      <c r="AW375" s="17">
        <v>0</v>
      </c>
      <c r="AX375" s="17">
        <v>0</v>
      </c>
      <c r="AY375" s="17">
        <v>0</v>
      </c>
      <c r="AZ375" s="17">
        <v>0</v>
      </c>
      <c r="BA375" s="17">
        <v>0</v>
      </c>
      <c r="BB375" s="17">
        <v>0</v>
      </c>
      <c r="BC375" s="17">
        <v>0</v>
      </c>
      <c r="BD375" s="17">
        <v>0</v>
      </c>
      <c r="BE375" s="17">
        <v>0</v>
      </c>
      <c r="BF375" s="17">
        <v>0</v>
      </c>
      <c r="BG375" s="15">
        <v>0</v>
      </c>
      <c r="BH375" s="15">
        <v>0</v>
      </c>
      <c r="BI375" s="15">
        <v>0</v>
      </c>
      <c r="BJ375" s="15">
        <v>0</v>
      </c>
      <c r="BK375" s="17">
        <v>0</v>
      </c>
      <c r="BL375" s="17">
        <v>0</v>
      </c>
      <c r="BM375" s="17">
        <v>0</v>
      </c>
      <c r="BN375" s="17">
        <v>0</v>
      </c>
      <c r="BO375" s="17">
        <v>0</v>
      </c>
      <c r="BP375" s="15">
        <v>0</v>
      </c>
      <c r="BQ375" s="15">
        <v>0</v>
      </c>
      <c r="BR375" s="15">
        <v>0</v>
      </c>
      <c r="BS375" s="15">
        <v>0</v>
      </c>
      <c r="BT375" s="15"/>
      <c r="BU375" s="15"/>
      <c r="BV375" s="15"/>
      <c r="BW375" s="15"/>
      <c r="BX375" s="15"/>
      <c r="BY375" s="15"/>
      <c r="BZ375" s="15"/>
      <c r="CA375" s="17">
        <v>720</v>
      </c>
      <c r="CB375" s="17">
        <v>285</v>
      </c>
      <c r="CC375" s="17">
        <v>715</v>
      </c>
      <c r="CD375" s="17">
        <v>286</v>
      </c>
      <c r="CE375" s="17">
        <v>698</v>
      </c>
      <c r="CF375" s="17">
        <v>280</v>
      </c>
      <c r="CG375" s="17">
        <v>721</v>
      </c>
      <c r="CH375" s="17">
        <v>286</v>
      </c>
      <c r="CI375" s="17">
        <v>0</v>
      </c>
      <c r="CJ375" s="17">
        <v>0</v>
      </c>
      <c r="CK375" s="17">
        <v>0</v>
      </c>
      <c r="CL375" s="17">
        <v>0</v>
      </c>
      <c r="CM375" s="17">
        <v>0</v>
      </c>
      <c r="CN375" s="17">
        <v>0</v>
      </c>
      <c r="CO375" s="17">
        <v>448</v>
      </c>
      <c r="CP375" s="17">
        <v>268</v>
      </c>
      <c r="CQ375" s="17">
        <v>647</v>
      </c>
      <c r="CR375" s="17">
        <v>238</v>
      </c>
      <c r="CS375" s="17">
        <v>725</v>
      </c>
      <c r="CT375" s="17">
        <v>289</v>
      </c>
      <c r="CU375" s="17">
        <v>834</v>
      </c>
      <c r="CV375" s="17">
        <v>373</v>
      </c>
      <c r="CW375" s="17">
        <v>0</v>
      </c>
      <c r="CX375" s="17">
        <v>0</v>
      </c>
      <c r="CY375" s="17">
        <v>0</v>
      </c>
      <c r="CZ375" s="15" t="str">
        <f t="shared" si="11"/>
        <v>Jenson Metcalfe</v>
      </c>
      <c r="DA375" s="15" t="e">
        <f>VLOOKUP(CZ375,[1]FINAL!$A$1:$AP$1000,MATCH("Element No.",[1]FINAL!$A$1:$AP$1,0),0)</f>
        <v>#N/A</v>
      </c>
      <c r="DB375" s="15"/>
      <c r="DC375" s="15"/>
      <c r="DD375" s="15"/>
      <c r="DE375" s="15"/>
      <c r="DF375" s="15"/>
    </row>
    <row r="376" spans="1:110" ht="27.75" thickBot="1">
      <c r="A376" s="18" t="b">
        <v>1</v>
      </c>
      <c r="B376" s="18" t="b">
        <v>0</v>
      </c>
      <c r="C376" s="15"/>
      <c r="D376" s="15"/>
      <c r="E376" s="17">
        <v>586309</v>
      </c>
      <c r="F376" s="17">
        <v>0</v>
      </c>
      <c r="G376" s="17">
        <v>0</v>
      </c>
      <c r="H376" s="17">
        <v>-3</v>
      </c>
      <c r="I376" s="17">
        <v>3</v>
      </c>
      <c r="J376" s="17">
        <v>1</v>
      </c>
      <c r="K376" s="17">
        <v>4</v>
      </c>
      <c r="L376" s="15">
        <v>3.8</v>
      </c>
      <c r="M376" s="15">
        <v>3.8</v>
      </c>
      <c r="N376" s="17">
        <v>2</v>
      </c>
      <c r="O376" s="15" t="s">
        <v>2631</v>
      </c>
      <c r="P376" s="15">
        <v>3.8</v>
      </c>
      <c r="Q376" s="17">
        <f t="shared" si="10"/>
        <v>249</v>
      </c>
      <c r="R376" s="18" t="b">
        <v>0</v>
      </c>
      <c r="S376" s="15"/>
      <c r="T376" s="15"/>
      <c r="U376" s="17">
        <v>57</v>
      </c>
      <c r="V376" s="15" t="s">
        <v>2632</v>
      </c>
      <c r="W376" s="15">
        <v>2.5</v>
      </c>
      <c r="X376" s="18" t="b">
        <v>0</v>
      </c>
      <c r="Y376" s="15" t="s">
        <v>2633</v>
      </c>
      <c r="Z376" s="15">
        <v>0.8</v>
      </c>
      <c r="AA376" s="18" t="b">
        <v>0</v>
      </c>
      <c r="AB376" s="15"/>
      <c r="AC376" s="15" t="s">
        <v>519</v>
      </c>
      <c r="AD376" s="17">
        <v>9</v>
      </c>
      <c r="AE376" s="17">
        <v>11</v>
      </c>
      <c r="AF376" s="17">
        <v>95</v>
      </c>
      <c r="AG376" s="17">
        <v>335668</v>
      </c>
      <c r="AH376" s="17">
        <v>0</v>
      </c>
      <c r="AI376" s="17">
        <v>334309</v>
      </c>
      <c r="AJ376" s="17">
        <v>0</v>
      </c>
      <c r="AK376" s="15">
        <v>0.7</v>
      </c>
      <c r="AL376" s="15">
        <v>16.7</v>
      </c>
      <c r="AM376" s="15" t="s">
        <v>2633</v>
      </c>
      <c r="AN376" s="15"/>
      <c r="AO376" s="17">
        <v>73</v>
      </c>
      <c r="AP376" s="68">
        <v>45847</v>
      </c>
      <c r="AQ376" s="68">
        <v>37550</v>
      </c>
      <c r="AR376" s="18" t="b">
        <v>0</v>
      </c>
      <c r="AS376" s="15" t="s">
        <v>2634</v>
      </c>
      <c r="AT376" s="17">
        <v>1898</v>
      </c>
      <c r="AU376" s="17">
        <v>8</v>
      </c>
      <c r="AV376" s="17">
        <v>0</v>
      </c>
      <c r="AW376" s="17">
        <v>7</v>
      </c>
      <c r="AX376" s="17">
        <v>34</v>
      </c>
      <c r="AY376" s="17">
        <v>0</v>
      </c>
      <c r="AZ376" s="17">
        <v>0</v>
      </c>
      <c r="BA376" s="17">
        <v>0</v>
      </c>
      <c r="BB376" s="17">
        <v>3</v>
      </c>
      <c r="BC376" s="17">
        <v>0</v>
      </c>
      <c r="BD376" s="17">
        <v>0</v>
      </c>
      <c r="BE376" s="17">
        <v>9</v>
      </c>
      <c r="BF376" s="17">
        <v>295</v>
      </c>
      <c r="BG376" s="15">
        <v>341</v>
      </c>
      <c r="BH376" s="15">
        <v>207.7</v>
      </c>
      <c r="BI376" s="15">
        <v>501</v>
      </c>
      <c r="BJ376" s="15">
        <v>102.5</v>
      </c>
      <c r="BK376" s="17">
        <v>34</v>
      </c>
      <c r="BL376" s="17">
        <v>34</v>
      </c>
      <c r="BM376" s="17">
        <v>6</v>
      </c>
      <c r="BN376" s="17">
        <v>74</v>
      </c>
      <c r="BO376" s="17">
        <v>21</v>
      </c>
      <c r="BP376" s="15">
        <v>8.17</v>
      </c>
      <c r="BQ376" s="15">
        <v>0.44</v>
      </c>
      <c r="BR376" s="15">
        <v>8.61</v>
      </c>
      <c r="BS376" s="15">
        <v>33.49</v>
      </c>
      <c r="BT376" s="15"/>
      <c r="BU376" s="15"/>
      <c r="BV376" s="15"/>
      <c r="BW376" s="15"/>
      <c r="BX376" s="15"/>
      <c r="BY376" s="15"/>
      <c r="BZ376" s="15"/>
      <c r="CA376" s="17">
        <v>216</v>
      </c>
      <c r="CB376" s="17">
        <v>20</v>
      </c>
      <c r="CC376" s="17">
        <v>197</v>
      </c>
      <c r="CD376" s="17">
        <v>18</v>
      </c>
      <c r="CE376" s="17">
        <v>54</v>
      </c>
      <c r="CF376" s="17">
        <v>23</v>
      </c>
      <c r="CG376" s="17">
        <v>142</v>
      </c>
      <c r="CH376" s="17">
        <v>23</v>
      </c>
      <c r="CI376" s="17">
        <v>0.39</v>
      </c>
      <c r="CJ376" s="17">
        <v>0</v>
      </c>
      <c r="CK376" s="17">
        <v>0.02</v>
      </c>
      <c r="CL376" s="17">
        <v>0.41</v>
      </c>
      <c r="CM376" s="17">
        <v>1.59</v>
      </c>
      <c r="CN376" s="17">
        <v>1.61</v>
      </c>
      <c r="CO376" s="17">
        <v>120</v>
      </c>
      <c r="CP376" s="17">
        <v>33</v>
      </c>
      <c r="CQ376" s="17">
        <v>86</v>
      </c>
      <c r="CR376" s="17">
        <v>14</v>
      </c>
      <c r="CS376" s="17">
        <v>278</v>
      </c>
      <c r="CT376" s="17">
        <v>30</v>
      </c>
      <c r="CU376" s="17">
        <v>223</v>
      </c>
      <c r="CV376" s="17">
        <v>33</v>
      </c>
      <c r="CW376" s="17">
        <v>1</v>
      </c>
      <c r="CX376" s="17">
        <v>0.33</v>
      </c>
      <c r="CY376" s="17">
        <v>3.51</v>
      </c>
      <c r="CZ376" s="15" t="str">
        <f t="shared" si="11"/>
        <v>Thierno Barry</v>
      </c>
      <c r="DA376" s="15">
        <f>VLOOKUP(CZ376,[1]FINAL!$A$1:$AP$1000,MATCH("Element No.",[1]FINAL!$A$1:$AP$1,0),0)</f>
        <v>249</v>
      </c>
      <c r="DB376" s="15"/>
      <c r="DC376" s="15"/>
      <c r="DD376" s="15"/>
      <c r="DE376" s="15"/>
      <c r="DF376" s="15"/>
    </row>
    <row r="377" spans="1:110" ht="53.25" thickBot="1">
      <c r="A377" s="18" t="b">
        <v>1</v>
      </c>
      <c r="B377" s="18" t="b">
        <v>0</v>
      </c>
      <c r="C377" s="17">
        <v>100</v>
      </c>
      <c r="D377" s="17">
        <v>100</v>
      </c>
      <c r="E377" s="17">
        <v>486385</v>
      </c>
      <c r="F377" s="17">
        <v>0</v>
      </c>
      <c r="G377" s="17">
        <v>0</v>
      </c>
      <c r="H377" s="17">
        <v>-4</v>
      </c>
      <c r="I377" s="17">
        <v>4</v>
      </c>
      <c r="J377" s="17">
        <v>2</v>
      </c>
      <c r="K377" s="17">
        <v>4</v>
      </c>
      <c r="L377" s="15">
        <v>2.8</v>
      </c>
      <c r="M377" s="15">
        <v>3</v>
      </c>
      <c r="N377" s="17">
        <v>1</v>
      </c>
      <c r="O377" s="15" t="s">
        <v>1335</v>
      </c>
      <c r="P377" s="15">
        <v>3</v>
      </c>
      <c r="Q377" s="17">
        <f t="shared" si="10"/>
        <v>248</v>
      </c>
      <c r="R377" s="18" t="b">
        <v>0</v>
      </c>
      <c r="S377" s="15"/>
      <c r="T377" s="15" t="s">
        <v>4938</v>
      </c>
      <c r="U377" s="17">
        <v>51</v>
      </c>
      <c r="V377" s="15" t="s">
        <v>1336</v>
      </c>
      <c r="W377" s="15">
        <v>2.8</v>
      </c>
      <c r="X377" s="18" t="b">
        <v>0</v>
      </c>
      <c r="Y377" s="15" t="s">
        <v>1337</v>
      </c>
      <c r="Z377" s="15">
        <v>3.3</v>
      </c>
      <c r="AA377" s="18" t="b">
        <v>0</v>
      </c>
      <c r="AB377" s="15"/>
      <c r="AC377" s="15" t="s">
        <v>519</v>
      </c>
      <c r="AD377" s="17">
        <v>9</v>
      </c>
      <c r="AE377" s="17">
        <v>11</v>
      </c>
      <c r="AF377" s="17">
        <v>104</v>
      </c>
      <c r="AG377" s="17">
        <v>731149</v>
      </c>
      <c r="AH377" s="17">
        <v>0</v>
      </c>
      <c r="AI377" s="17">
        <v>1274318</v>
      </c>
      <c r="AJ377" s="17">
        <v>0</v>
      </c>
      <c r="AK377" s="15">
        <v>0.6</v>
      </c>
      <c r="AL377" s="15">
        <v>20.399999999999999</v>
      </c>
      <c r="AM377" s="15" t="s">
        <v>1338</v>
      </c>
      <c r="AN377" s="15" t="s">
        <v>1338</v>
      </c>
      <c r="AO377" s="17">
        <v>90</v>
      </c>
      <c r="AP377" s="68">
        <v>45167</v>
      </c>
      <c r="AQ377" s="68">
        <v>35826</v>
      </c>
      <c r="AR377" s="18" t="b">
        <v>0</v>
      </c>
      <c r="AS377" s="15" t="s">
        <v>2635</v>
      </c>
      <c r="AT377" s="17">
        <v>1551</v>
      </c>
      <c r="AU377" s="17">
        <v>9</v>
      </c>
      <c r="AV377" s="17">
        <v>1</v>
      </c>
      <c r="AW377" s="17">
        <v>5</v>
      </c>
      <c r="AX377" s="17">
        <v>19</v>
      </c>
      <c r="AY377" s="17">
        <v>0</v>
      </c>
      <c r="AZ377" s="17">
        <v>0</v>
      </c>
      <c r="BA377" s="17">
        <v>0</v>
      </c>
      <c r="BB377" s="17">
        <v>3</v>
      </c>
      <c r="BC377" s="17">
        <v>0</v>
      </c>
      <c r="BD377" s="17">
        <v>0</v>
      </c>
      <c r="BE377" s="17">
        <v>15</v>
      </c>
      <c r="BF377" s="17">
        <v>343</v>
      </c>
      <c r="BG377" s="15">
        <v>445.8</v>
      </c>
      <c r="BH377" s="15">
        <v>159.80000000000001</v>
      </c>
      <c r="BI377" s="15">
        <v>655</v>
      </c>
      <c r="BJ377" s="15">
        <v>124.5</v>
      </c>
      <c r="BK377" s="17">
        <v>49</v>
      </c>
      <c r="BL377" s="17">
        <v>26</v>
      </c>
      <c r="BM377" s="17">
        <v>14</v>
      </c>
      <c r="BN377" s="17">
        <v>89</v>
      </c>
      <c r="BO377" s="17">
        <v>17</v>
      </c>
      <c r="BP377" s="15">
        <v>8.9</v>
      </c>
      <c r="BQ377" s="15">
        <v>0.23</v>
      </c>
      <c r="BR377" s="15">
        <v>9.1300000000000008</v>
      </c>
      <c r="BS377" s="15">
        <v>24.16</v>
      </c>
      <c r="BT377" s="15"/>
      <c r="BU377" s="15"/>
      <c r="BV377" s="15"/>
      <c r="BW377" s="15"/>
      <c r="BX377" s="17">
        <v>3</v>
      </c>
      <c r="BY377" s="15"/>
      <c r="BZ377" s="15"/>
      <c r="CA377" s="17">
        <v>152</v>
      </c>
      <c r="CB377" s="17">
        <v>17</v>
      </c>
      <c r="CC377" s="17">
        <v>239</v>
      </c>
      <c r="CD377" s="17">
        <v>26</v>
      </c>
      <c r="CE377" s="17">
        <v>29</v>
      </c>
      <c r="CF377" s="17">
        <v>16</v>
      </c>
      <c r="CG377" s="17">
        <v>92</v>
      </c>
      <c r="CH377" s="17">
        <v>17</v>
      </c>
      <c r="CI377" s="17">
        <v>0.52</v>
      </c>
      <c r="CJ377" s="17">
        <v>0</v>
      </c>
      <c r="CK377" s="17">
        <v>0.01</v>
      </c>
      <c r="CL377" s="17">
        <v>0.53</v>
      </c>
      <c r="CM377" s="17">
        <v>1.4</v>
      </c>
      <c r="CN377" s="17">
        <v>1.1000000000000001</v>
      </c>
      <c r="CO377" s="17">
        <v>236</v>
      </c>
      <c r="CP377" s="17">
        <v>50</v>
      </c>
      <c r="CQ377" s="17">
        <v>116</v>
      </c>
      <c r="CR377" s="17">
        <v>17</v>
      </c>
      <c r="CS377" s="17">
        <v>227</v>
      </c>
      <c r="CT377" s="17">
        <v>25</v>
      </c>
      <c r="CU377" s="17">
        <v>101</v>
      </c>
      <c r="CV377" s="17">
        <v>18</v>
      </c>
      <c r="CW377" s="17">
        <v>0.99</v>
      </c>
      <c r="CX377" s="17">
        <v>0.28999999999999998</v>
      </c>
      <c r="CY377" s="17">
        <v>5.16</v>
      </c>
      <c r="CZ377" s="15" t="str">
        <f t="shared" si="11"/>
        <v>Norberto Bercique Gomes Betuncal</v>
      </c>
      <c r="DA377" s="15">
        <f>VLOOKUP(CZ377,[1]FINAL!$A$1:$AP$1000,MATCH("Element No.",[1]FINAL!$A$1:$AP$1,0),0)</f>
        <v>248</v>
      </c>
      <c r="DB377" s="15"/>
      <c r="DC377" s="15"/>
      <c r="DD377" s="15"/>
      <c r="DE377" s="15"/>
      <c r="DF377" s="15"/>
    </row>
    <row r="378" spans="1:110" ht="53.25" thickBot="1">
      <c r="A378" s="18" t="b">
        <v>1</v>
      </c>
      <c r="B378" s="18" t="b">
        <v>0</v>
      </c>
      <c r="C378" s="17">
        <v>0</v>
      </c>
      <c r="D378" s="17">
        <v>0</v>
      </c>
      <c r="E378" s="17">
        <v>491012</v>
      </c>
      <c r="F378" s="17">
        <v>0</v>
      </c>
      <c r="G378" s="17">
        <v>0</v>
      </c>
      <c r="H378" s="17">
        <v>-1</v>
      </c>
      <c r="I378" s="17">
        <v>1</v>
      </c>
      <c r="J378" s="17">
        <v>0</v>
      </c>
      <c r="K378" s="17">
        <v>4</v>
      </c>
      <c r="L378" s="15">
        <v>0</v>
      </c>
      <c r="M378" s="15">
        <v>0</v>
      </c>
      <c r="N378" s="17">
        <v>0</v>
      </c>
      <c r="O378" s="15" t="s">
        <v>1223</v>
      </c>
      <c r="P378" s="15">
        <v>0</v>
      </c>
      <c r="Q378" s="17" t="e">
        <f t="shared" si="10"/>
        <v>#N/A</v>
      </c>
      <c r="R378" s="18" t="b">
        <v>0</v>
      </c>
      <c r="S378" s="15" t="s">
        <v>3847</v>
      </c>
      <c r="T378" s="15" t="s">
        <v>3848</v>
      </c>
      <c r="U378" s="17">
        <v>49</v>
      </c>
      <c r="V378" s="15" t="s">
        <v>1224</v>
      </c>
      <c r="W378" s="15">
        <v>0</v>
      </c>
      <c r="X378" s="18" t="b">
        <v>0</v>
      </c>
      <c r="Y378" s="15" t="s">
        <v>1225</v>
      </c>
      <c r="Z378" s="15">
        <v>0.1</v>
      </c>
      <c r="AA378" s="18" t="b">
        <v>0</v>
      </c>
      <c r="AB378" s="15"/>
      <c r="AC378" s="15" t="s">
        <v>3257</v>
      </c>
      <c r="AD378" s="17">
        <v>9</v>
      </c>
      <c r="AE378" s="17">
        <v>11</v>
      </c>
      <c r="AF378" s="17">
        <v>0</v>
      </c>
      <c r="AG378" s="17">
        <v>2418</v>
      </c>
      <c r="AH378" s="17">
        <v>0</v>
      </c>
      <c r="AI378" s="17">
        <v>14587</v>
      </c>
      <c r="AJ378" s="17">
        <v>0</v>
      </c>
      <c r="AK378" s="15">
        <v>0</v>
      </c>
      <c r="AL378" s="15">
        <v>0</v>
      </c>
      <c r="AM378" s="15" t="s">
        <v>2636</v>
      </c>
      <c r="AN378" s="15"/>
      <c r="AO378" s="17">
        <v>173</v>
      </c>
      <c r="AP378" s="68">
        <v>45149</v>
      </c>
      <c r="AQ378" s="68">
        <v>38131</v>
      </c>
      <c r="AR378" s="18" t="b">
        <v>0</v>
      </c>
      <c r="AS378" s="15" t="s">
        <v>2637</v>
      </c>
      <c r="AT378" s="17">
        <v>0</v>
      </c>
      <c r="AU378" s="17">
        <v>0</v>
      </c>
      <c r="AV378" s="17">
        <v>0</v>
      </c>
      <c r="AW378" s="17">
        <v>0</v>
      </c>
      <c r="AX378" s="17">
        <v>0</v>
      </c>
      <c r="AY378" s="17">
        <v>0</v>
      </c>
      <c r="AZ378" s="17">
        <v>0</v>
      </c>
      <c r="BA378" s="17">
        <v>0</v>
      </c>
      <c r="BB378" s="17">
        <v>0</v>
      </c>
      <c r="BC378" s="17">
        <v>0</v>
      </c>
      <c r="BD378" s="17">
        <v>0</v>
      </c>
      <c r="BE378" s="17">
        <v>0</v>
      </c>
      <c r="BF378" s="17">
        <v>0</v>
      </c>
      <c r="BG378" s="15">
        <v>0</v>
      </c>
      <c r="BH378" s="15">
        <v>0</v>
      </c>
      <c r="BI378" s="15">
        <v>0</v>
      </c>
      <c r="BJ378" s="15">
        <v>0</v>
      </c>
      <c r="BK378" s="17">
        <v>0</v>
      </c>
      <c r="BL378" s="17">
        <v>0</v>
      </c>
      <c r="BM378" s="17">
        <v>0</v>
      </c>
      <c r="BN378" s="17">
        <v>0</v>
      </c>
      <c r="BO378" s="17">
        <v>0</v>
      </c>
      <c r="BP378" s="15">
        <v>0</v>
      </c>
      <c r="BQ378" s="15">
        <v>0</v>
      </c>
      <c r="BR378" s="15">
        <v>0</v>
      </c>
      <c r="BS378" s="15">
        <v>0</v>
      </c>
      <c r="BT378" s="15"/>
      <c r="BU378" s="15"/>
      <c r="BV378" s="15"/>
      <c r="BW378" s="15"/>
      <c r="BX378" s="15"/>
      <c r="BY378" s="15"/>
      <c r="BZ378" s="15"/>
      <c r="CA378" s="17">
        <v>801</v>
      </c>
      <c r="CB378" s="17">
        <v>90</v>
      </c>
      <c r="CC378" s="17">
        <v>797</v>
      </c>
      <c r="CD378" s="17">
        <v>89</v>
      </c>
      <c r="CE378" s="17">
        <v>794</v>
      </c>
      <c r="CF378" s="17">
        <v>89</v>
      </c>
      <c r="CG378" s="17">
        <v>801</v>
      </c>
      <c r="CH378" s="17">
        <v>90</v>
      </c>
      <c r="CI378" s="17">
        <v>0</v>
      </c>
      <c r="CJ378" s="17">
        <v>0</v>
      </c>
      <c r="CK378" s="17">
        <v>0</v>
      </c>
      <c r="CL378" s="17">
        <v>0</v>
      </c>
      <c r="CM378" s="17">
        <v>0</v>
      </c>
      <c r="CN378" s="17">
        <v>0</v>
      </c>
      <c r="CO378" s="17">
        <v>328</v>
      </c>
      <c r="CP378" s="17">
        <v>62</v>
      </c>
      <c r="CQ378" s="17">
        <v>756</v>
      </c>
      <c r="CR378" s="17">
        <v>82</v>
      </c>
      <c r="CS378" s="17">
        <v>801</v>
      </c>
      <c r="CT378" s="17">
        <v>90</v>
      </c>
      <c r="CU378" s="17">
        <v>557</v>
      </c>
      <c r="CV378" s="17">
        <v>76</v>
      </c>
      <c r="CW378" s="17">
        <v>0</v>
      </c>
      <c r="CX378" s="17">
        <v>0</v>
      </c>
      <c r="CY378" s="17">
        <v>0</v>
      </c>
      <c r="CZ378" s="15" t="str">
        <f t="shared" si="11"/>
        <v>Youssef Ramalho Chermiti</v>
      </c>
      <c r="DA378" s="15" t="e">
        <f>VLOOKUP(CZ378,[1]FINAL!$A$1:$AP$1000,MATCH("Element No.",[1]FINAL!$A$1:$AP$1,0),0)</f>
        <v>#N/A</v>
      </c>
      <c r="DB378" s="15"/>
      <c r="DC378" s="15"/>
      <c r="DD378" s="15"/>
      <c r="DE378" s="15"/>
      <c r="DF378" s="15"/>
    </row>
    <row r="379" spans="1:110" ht="78.75" thickBot="1">
      <c r="A379" s="18" t="b">
        <v>1</v>
      </c>
      <c r="B379" s="18" t="b">
        <v>0</v>
      </c>
      <c r="C379" s="17">
        <v>0</v>
      </c>
      <c r="D379" s="17">
        <v>0</v>
      </c>
      <c r="E379" s="17">
        <v>536241</v>
      </c>
      <c r="F379" s="17">
        <v>0</v>
      </c>
      <c r="G379" s="17">
        <v>0</v>
      </c>
      <c r="H379" s="17">
        <v>-1</v>
      </c>
      <c r="I379" s="17">
        <v>1</v>
      </c>
      <c r="J379" s="17">
        <v>0</v>
      </c>
      <c r="K379" s="17">
        <v>4</v>
      </c>
      <c r="L379" s="15">
        <v>0</v>
      </c>
      <c r="M379" s="15">
        <v>0</v>
      </c>
      <c r="N379" s="17">
        <v>0</v>
      </c>
      <c r="O379" s="15" t="s">
        <v>523</v>
      </c>
      <c r="P379" s="15">
        <v>0</v>
      </c>
      <c r="Q379" s="17" t="e">
        <f t="shared" si="10"/>
        <v>#N/A</v>
      </c>
      <c r="R379" s="18" t="b">
        <v>0</v>
      </c>
      <c r="S379" s="15" t="s">
        <v>4700</v>
      </c>
      <c r="T379" s="15" t="s">
        <v>4701</v>
      </c>
      <c r="U379" s="17">
        <v>44</v>
      </c>
      <c r="V379" s="15" t="s">
        <v>1957</v>
      </c>
      <c r="W379" s="15">
        <v>0</v>
      </c>
      <c r="X379" s="18" t="b">
        <v>0</v>
      </c>
      <c r="Y379" s="15" t="s">
        <v>1958</v>
      </c>
      <c r="Z379" s="15">
        <v>0.1</v>
      </c>
      <c r="AA379" s="18" t="b">
        <v>0</v>
      </c>
      <c r="AB379" s="15"/>
      <c r="AC379" s="15" t="s">
        <v>3257</v>
      </c>
      <c r="AD379" s="17">
        <v>9</v>
      </c>
      <c r="AE379" s="17">
        <v>11</v>
      </c>
      <c r="AF379" s="17">
        <v>0</v>
      </c>
      <c r="AG379" s="17">
        <v>9203</v>
      </c>
      <c r="AH379" s="17">
        <v>0</v>
      </c>
      <c r="AI379" s="17">
        <v>26881</v>
      </c>
      <c r="AJ379" s="17">
        <v>0</v>
      </c>
      <c r="AK379" s="15">
        <v>0</v>
      </c>
      <c r="AL379" s="15">
        <v>0</v>
      </c>
      <c r="AM379" s="15" t="s">
        <v>1958</v>
      </c>
      <c r="AN379" s="15"/>
      <c r="AO379" s="17">
        <v>152</v>
      </c>
      <c r="AP379" s="68">
        <v>45551</v>
      </c>
      <c r="AQ379" s="68">
        <v>38878</v>
      </c>
      <c r="AR379" s="18" t="b">
        <v>0</v>
      </c>
      <c r="AS379" s="15" t="s">
        <v>2638</v>
      </c>
      <c r="AT379" s="17">
        <v>0</v>
      </c>
      <c r="AU379" s="17">
        <v>0</v>
      </c>
      <c r="AV379" s="17">
        <v>0</v>
      </c>
      <c r="AW379" s="17">
        <v>0</v>
      </c>
      <c r="AX379" s="17">
        <v>0</v>
      </c>
      <c r="AY379" s="17">
        <v>0</v>
      </c>
      <c r="AZ379" s="17">
        <v>0</v>
      </c>
      <c r="BA379" s="17">
        <v>0</v>
      </c>
      <c r="BB379" s="17">
        <v>0</v>
      </c>
      <c r="BC379" s="17">
        <v>0</v>
      </c>
      <c r="BD379" s="17">
        <v>0</v>
      </c>
      <c r="BE379" s="17">
        <v>0</v>
      </c>
      <c r="BF379" s="17">
        <v>0</v>
      </c>
      <c r="BG379" s="15">
        <v>0</v>
      </c>
      <c r="BH379" s="15">
        <v>0</v>
      </c>
      <c r="BI379" s="15">
        <v>0</v>
      </c>
      <c r="BJ379" s="15">
        <v>0</v>
      </c>
      <c r="BK379" s="17">
        <v>0</v>
      </c>
      <c r="BL379" s="17">
        <v>0</v>
      </c>
      <c r="BM379" s="17">
        <v>0</v>
      </c>
      <c r="BN379" s="17">
        <v>0</v>
      </c>
      <c r="BO379" s="17">
        <v>0</v>
      </c>
      <c r="BP379" s="15">
        <v>0</v>
      </c>
      <c r="BQ379" s="15">
        <v>0</v>
      </c>
      <c r="BR379" s="15">
        <v>0</v>
      </c>
      <c r="BS379" s="15">
        <v>0</v>
      </c>
      <c r="BT379" s="15"/>
      <c r="BU379" s="15"/>
      <c r="BV379" s="15"/>
      <c r="BW379" s="15"/>
      <c r="BX379" s="15"/>
      <c r="BY379" s="15"/>
      <c r="BZ379" s="15"/>
      <c r="CA379" s="17">
        <v>688</v>
      </c>
      <c r="CB379" s="17">
        <v>73</v>
      </c>
      <c r="CC379" s="17">
        <v>683</v>
      </c>
      <c r="CD379" s="17">
        <v>72</v>
      </c>
      <c r="CE379" s="17">
        <v>664</v>
      </c>
      <c r="CF379" s="17">
        <v>71</v>
      </c>
      <c r="CG379" s="17">
        <v>690</v>
      </c>
      <c r="CH379" s="17">
        <v>73</v>
      </c>
      <c r="CI379" s="17">
        <v>0</v>
      </c>
      <c r="CJ379" s="17">
        <v>0</v>
      </c>
      <c r="CK379" s="17">
        <v>0</v>
      </c>
      <c r="CL379" s="17">
        <v>0</v>
      </c>
      <c r="CM379" s="17">
        <v>0</v>
      </c>
      <c r="CN379" s="17">
        <v>0</v>
      </c>
      <c r="CO379" s="17">
        <v>567</v>
      </c>
      <c r="CP379" s="17">
        <v>81</v>
      </c>
      <c r="CQ379" s="17">
        <v>609</v>
      </c>
      <c r="CR379" s="17">
        <v>65</v>
      </c>
      <c r="CS379" s="17">
        <v>695</v>
      </c>
      <c r="CT379" s="17">
        <v>74</v>
      </c>
      <c r="CU379" s="17">
        <v>460</v>
      </c>
      <c r="CV379" s="17">
        <v>65</v>
      </c>
      <c r="CW379" s="17">
        <v>0</v>
      </c>
      <c r="CX379" s="17">
        <v>0</v>
      </c>
      <c r="CY379" s="17">
        <v>0</v>
      </c>
      <c r="CZ379" s="15" t="str">
        <f t="shared" si="11"/>
        <v>Martin Sherif</v>
      </c>
      <c r="DA379" s="15" t="e">
        <f>VLOOKUP(CZ379,[1]FINAL!$A$1:$AP$1000,MATCH("Element No.",[1]FINAL!$A$1:$AP$1,0),0)</f>
        <v>#N/A</v>
      </c>
      <c r="DB379" s="15"/>
      <c r="DC379" s="15"/>
      <c r="DD379" s="15"/>
      <c r="DE379" s="15"/>
      <c r="DF379" s="15"/>
    </row>
    <row r="380" spans="1:110" ht="53.25" thickBot="1">
      <c r="A380" s="18" t="b">
        <v>1</v>
      </c>
      <c r="B380" s="18" t="b">
        <v>0</v>
      </c>
      <c r="C380" s="17">
        <v>0</v>
      </c>
      <c r="D380" s="17">
        <v>0</v>
      </c>
      <c r="E380" s="17">
        <v>114283</v>
      </c>
      <c r="F380" s="17">
        <v>0</v>
      </c>
      <c r="G380" s="17">
        <v>0</v>
      </c>
      <c r="H380" s="17">
        <v>-2</v>
      </c>
      <c r="I380" s="17">
        <v>2</v>
      </c>
      <c r="J380" s="17">
        <v>2</v>
      </c>
      <c r="K380" s="17">
        <v>3</v>
      </c>
      <c r="L380" s="15">
        <v>0</v>
      </c>
      <c r="M380" s="15">
        <v>0</v>
      </c>
      <c r="N380" s="17">
        <v>0</v>
      </c>
      <c r="O380" s="15" t="s">
        <v>600</v>
      </c>
      <c r="P380" s="15">
        <v>0</v>
      </c>
      <c r="Q380" s="17">
        <f t="shared" si="10"/>
        <v>238</v>
      </c>
      <c r="R380" s="18" t="b">
        <v>0</v>
      </c>
      <c r="S380" s="15" t="s">
        <v>4639</v>
      </c>
      <c r="T380" s="15" t="s">
        <v>4564</v>
      </c>
      <c r="U380" s="17">
        <v>63</v>
      </c>
      <c r="V380" s="15" t="s">
        <v>841</v>
      </c>
      <c r="W380" s="15">
        <v>4</v>
      </c>
      <c r="X380" s="18" t="b">
        <v>0</v>
      </c>
      <c r="Y380" s="15" t="s">
        <v>242</v>
      </c>
      <c r="Z380" s="15">
        <v>5.6</v>
      </c>
      <c r="AA380" s="18" t="b">
        <v>0</v>
      </c>
      <c r="AB380" s="15"/>
      <c r="AC380" s="15" t="s">
        <v>543</v>
      </c>
      <c r="AD380" s="17">
        <v>9</v>
      </c>
      <c r="AE380" s="17">
        <v>11</v>
      </c>
      <c r="AF380" s="17">
        <v>79</v>
      </c>
      <c r="AG380" s="17">
        <v>3790856</v>
      </c>
      <c r="AH380" s="17">
        <v>0</v>
      </c>
      <c r="AI380" s="17">
        <v>3796814</v>
      </c>
      <c r="AJ380" s="17">
        <v>0</v>
      </c>
      <c r="AK380" s="15">
        <v>0</v>
      </c>
      <c r="AL380" s="15">
        <v>12.5</v>
      </c>
      <c r="AM380" s="15" t="s">
        <v>242</v>
      </c>
      <c r="AN380" s="15"/>
      <c r="AO380" s="17">
        <v>241</v>
      </c>
      <c r="AP380" s="68">
        <v>45881</v>
      </c>
      <c r="AQ380" s="68">
        <v>34952</v>
      </c>
      <c r="AR380" s="18" t="b">
        <v>0</v>
      </c>
      <c r="AS380" s="15" t="s">
        <v>2831</v>
      </c>
      <c r="AT380" s="17">
        <v>1627</v>
      </c>
      <c r="AU380" s="17">
        <v>2</v>
      </c>
      <c r="AV380" s="17">
        <v>6</v>
      </c>
      <c r="AW380" s="17">
        <v>7</v>
      </c>
      <c r="AX380" s="17">
        <v>23</v>
      </c>
      <c r="AY380" s="17">
        <v>0</v>
      </c>
      <c r="AZ380" s="17">
        <v>0</v>
      </c>
      <c r="BA380" s="17">
        <v>0</v>
      </c>
      <c r="BB380" s="17">
        <v>3</v>
      </c>
      <c r="BC380" s="17">
        <v>1</v>
      </c>
      <c r="BD380" s="17">
        <v>0</v>
      </c>
      <c r="BE380" s="17">
        <v>12</v>
      </c>
      <c r="BF380" s="17">
        <v>356</v>
      </c>
      <c r="BG380" s="15">
        <v>374.2</v>
      </c>
      <c r="BH380" s="15">
        <v>520.5</v>
      </c>
      <c r="BI380" s="15">
        <v>397</v>
      </c>
      <c r="BJ380" s="15">
        <v>129.19999999999999</v>
      </c>
      <c r="BK380" s="17">
        <v>27</v>
      </c>
      <c r="BL380" s="17">
        <v>88</v>
      </c>
      <c r="BM380" s="17">
        <v>20</v>
      </c>
      <c r="BN380" s="17">
        <v>135</v>
      </c>
      <c r="BO380" s="17">
        <v>18</v>
      </c>
      <c r="BP380" s="15">
        <v>2.0499999999999998</v>
      </c>
      <c r="BQ380" s="15">
        <v>3.37</v>
      </c>
      <c r="BR380" s="15">
        <v>5.41</v>
      </c>
      <c r="BS380" s="15">
        <v>25.81</v>
      </c>
      <c r="BT380" s="15"/>
      <c r="BU380" s="15"/>
      <c r="BV380" s="15"/>
      <c r="BW380" s="15"/>
      <c r="BX380" s="15"/>
      <c r="BY380" s="15"/>
      <c r="BZ380" s="15"/>
      <c r="CA380" s="17">
        <v>198</v>
      </c>
      <c r="CB380" s="17">
        <v>77</v>
      </c>
      <c r="CC380" s="17">
        <v>54</v>
      </c>
      <c r="CD380" s="17">
        <v>47</v>
      </c>
      <c r="CE380" s="17">
        <v>81</v>
      </c>
      <c r="CF380" s="17">
        <v>48</v>
      </c>
      <c r="CG380" s="17">
        <v>86</v>
      </c>
      <c r="CH380" s="17">
        <v>52</v>
      </c>
      <c r="CI380" s="17">
        <v>0.11</v>
      </c>
      <c r="CJ380" s="17">
        <v>0</v>
      </c>
      <c r="CK380" s="17">
        <v>0.19</v>
      </c>
      <c r="CL380" s="17">
        <v>0.3</v>
      </c>
      <c r="CM380" s="17">
        <v>1.43</v>
      </c>
      <c r="CN380" s="17">
        <v>1.27</v>
      </c>
      <c r="CO380" s="17">
        <v>65</v>
      </c>
      <c r="CP380" s="17">
        <v>42</v>
      </c>
      <c r="CQ380" s="17">
        <v>826</v>
      </c>
      <c r="CR380" s="17">
        <v>370</v>
      </c>
      <c r="CS380" s="17">
        <v>64</v>
      </c>
      <c r="CT380" s="17">
        <v>29</v>
      </c>
      <c r="CU380" s="17">
        <v>72</v>
      </c>
      <c r="CV380" s="17">
        <v>27</v>
      </c>
      <c r="CW380" s="17">
        <v>1</v>
      </c>
      <c r="CX380" s="17">
        <v>0.39</v>
      </c>
      <c r="CY380" s="17">
        <v>7.47</v>
      </c>
      <c r="CZ380" s="15" t="str">
        <f t="shared" si="11"/>
        <v>Jack Grealish</v>
      </c>
      <c r="DA380" s="15">
        <f>VLOOKUP(CZ380,[1]FINAL!$A$1:$AP$1000,MATCH("Element No.",[1]FINAL!$A$1:$AP$1,0),0)</f>
        <v>238</v>
      </c>
      <c r="DB380" s="15"/>
      <c r="DC380" s="15"/>
      <c r="DD380" s="15"/>
      <c r="DE380" s="15"/>
      <c r="DF380" s="15"/>
    </row>
    <row r="381" spans="1:110" ht="17.25" thickBot="1">
      <c r="A381" s="18" t="b">
        <v>1</v>
      </c>
      <c r="B381" s="18" t="b">
        <v>0</v>
      </c>
      <c r="C381" s="15"/>
      <c r="D381" s="15"/>
      <c r="E381" s="17">
        <v>138001</v>
      </c>
      <c r="F381" s="17">
        <v>0</v>
      </c>
      <c r="G381" s="17">
        <v>0</v>
      </c>
      <c r="H381" s="17">
        <v>-1</v>
      </c>
      <c r="I381" s="17">
        <v>1</v>
      </c>
      <c r="J381" s="17">
        <v>0</v>
      </c>
      <c r="K381" s="17">
        <v>1</v>
      </c>
      <c r="L381" s="15">
        <v>0</v>
      </c>
      <c r="M381" s="15">
        <v>0</v>
      </c>
      <c r="N381" s="17">
        <v>0</v>
      </c>
      <c r="O381" s="15" t="s">
        <v>766</v>
      </c>
      <c r="P381" s="15">
        <v>0</v>
      </c>
      <c r="Q381" s="17">
        <f t="shared" si="10"/>
        <v>228</v>
      </c>
      <c r="R381" s="18" t="b">
        <v>0</v>
      </c>
      <c r="S381" s="15"/>
      <c r="T381" s="15"/>
      <c r="U381" s="17">
        <v>39</v>
      </c>
      <c r="V381" s="15" t="s">
        <v>1197</v>
      </c>
      <c r="W381" s="15">
        <v>0</v>
      </c>
      <c r="X381" s="18" t="b">
        <v>0</v>
      </c>
      <c r="Y381" s="15" t="s">
        <v>1198</v>
      </c>
      <c r="Z381" s="15">
        <v>1.2</v>
      </c>
      <c r="AA381" s="18" t="b">
        <v>0</v>
      </c>
      <c r="AB381" s="15"/>
      <c r="AC381" s="15" t="s">
        <v>519</v>
      </c>
      <c r="AD381" s="17">
        <v>9</v>
      </c>
      <c r="AE381" s="17">
        <v>11</v>
      </c>
      <c r="AF381" s="17">
        <v>0</v>
      </c>
      <c r="AG381" s="17">
        <v>73933</v>
      </c>
      <c r="AH381" s="17">
        <v>0</v>
      </c>
      <c r="AI381" s="17">
        <v>109504</v>
      </c>
      <c r="AJ381" s="17">
        <v>0</v>
      </c>
      <c r="AK381" s="15">
        <v>0</v>
      </c>
      <c r="AL381" s="15">
        <v>0</v>
      </c>
      <c r="AM381" s="15" t="s">
        <v>1198</v>
      </c>
      <c r="AN381" s="15"/>
      <c r="AO381" s="17">
        <v>244</v>
      </c>
      <c r="AP381" s="68">
        <v>45884</v>
      </c>
      <c r="AQ381" s="68">
        <v>34767</v>
      </c>
      <c r="AR381" s="18" t="b">
        <v>0</v>
      </c>
      <c r="AS381" s="15" t="s">
        <v>3205</v>
      </c>
      <c r="AT381" s="17">
        <v>0</v>
      </c>
      <c r="AU381" s="17">
        <v>0</v>
      </c>
      <c r="AV381" s="17">
        <v>0</v>
      </c>
      <c r="AW381" s="17">
        <v>0</v>
      </c>
      <c r="AX381" s="17">
        <v>0</v>
      </c>
      <c r="AY381" s="17">
        <v>0</v>
      </c>
      <c r="AZ381" s="17">
        <v>0</v>
      </c>
      <c r="BA381" s="17">
        <v>0</v>
      </c>
      <c r="BB381" s="17">
        <v>0</v>
      </c>
      <c r="BC381" s="17">
        <v>0</v>
      </c>
      <c r="BD381" s="17">
        <v>0</v>
      </c>
      <c r="BE381" s="17">
        <v>0</v>
      </c>
      <c r="BF381" s="17">
        <v>0</v>
      </c>
      <c r="BG381" s="15">
        <v>0</v>
      </c>
      <c r="BH381" s="15">
        <v>0</v>
      </c>
      <c r="BI381" s="15">
        <v>0</v>
      </c>
      <c r="BJ381" s="15">
        <v>0</v>
      </c>
      <c r="BK381" s="17">
        <v>0</v>
      </c>
      <c r="BL381" s="17">
        <v>0</v>
      </c>
      <c r="BM381" s="17">
        <v>0</v>
      </c>
      <c r="BN381" s="17">
        <v>0</v>
      </c>
      <c r="BO381" s="17">
        <v>0</v>
      </c>
      <c r="BP381" s="15">
        <v>0</v>
      </c>
      <c r="BQ381" s="15">
        <v>0</v>
      </c>
      <c r="BR381" s="15">
        <v>0</v>
      </c>
      <c r="BS381" s="15">
        <v>0</v>
      </c>
      <c r="BT381" s="15"/>
      <c r="BU381" s="15"/>
      <c r="BV381" s="15"/>
      <c r="BW381" s="15"/>
      <c r="BX381" s="15"/>
      <c r="BY381" s="15"/>
      <c r="BZ381" s="15"/>
      <c r="CA381" s="17">
        <v>554</v>
      </c>
      <c r="CB381" s="17">
        <v>50</v>
      </c>
      <c r="CC381" s="17">
        <v>538</v>
      </c>
      <c r="CD381" s="17">
        <v>32</v>
      </c>
      <c r="CE381" s="17">
        <v>507</v>
      </c>
      <c r="CF381" s="17">
        <v>17</v>
      </c>
      <c r="CG381" s="17">
        <v>557</v>
      </c>
      <c r="CH381" s="17">
        <v>50</v>
      </c>
      <c r="CI381" s="17">
        <v>0</v>
      </c>
      <c r="CJ381" s="17">
        <v>0</v>
      </c>
      <c r="CK381" s="17">
        <v>0</v>
      </c>
      <c r="CL381" s="17">
        <v>0</v>
      </c>
      <c r="CM381" s="17">
        <v>0</v>
      </c>
      <c r="CN381" s="17">
        <v>0</v>
      </c>
      <c r="CO381" s="17">
        <v>767</v>
      </c>
      <c r="CP381" s="17">
        <v>76</v>
      </c>
      <c r="CQ381" s="17">
        <v>436</v>
      </c>
      <c r="CR381" s="17">
        <v>40</v>
      </c>
      <c r="CS381" s="17">
        <v>565</v>
      </c>
      <c r="CT381" s="17">
        <v>50</v>
      </c>
      <c r="CU381" s="17">
        <v>183</v>
      </c>
      <c r="CV381" s="17">
        <v>21</v>
      </c>
      <c r="CW381" s="17">
        <v>0</v>
      </c>
      <c r="CX381" s="17">
        <v>0</v>
      </c>
      <c r="CY381" s="17">
        <v>0</v>
      </c>
      <c r="CZ381" s="15" t="str">
        <f t="shared" si="11"/>
        <v>Tom King</v>
      </c>
      <c r="DA381" s="15">
        <f>VLOOKUP(CZ381,[1]FINAL!$A$1:$AP$1000,MATCH("Element No.",[1]FINAL!$A$1:$AP$1,0),0)</f>
        <v>228</v>
      </c>
      <c r="DB381" s="15"/>
      <c r="DC381" s="15"/>
      <c r="DD381" s="15"/>
      <c r="DE381" s="15"/>
      <c r="DF381" s="15"/>
    </row>
    <row r="382" spans="1:110" ht="40.5" thickBot="1">
      <c r="A382" s="18" t="b">
        <v>1</v>
      </c>
      <c r="B382" s="18" t="b">
        <v>0</v>
      </c>
      <c r="C382" s="17">
        <v>100</v>
      </c>
      <c r="D382" s="17">
        <v>100</v>
      </c>
      <c r="E382" s="17">
        <v>499300</v>
      </c>
      <c r="F382" s="17">
        <v>0</v>
      </c>
      <c r="G382" s="17">
        <v>0</v>
      </c>
      <c r="H382" s="17">
        <v>-3</v>
      </c>
      <c r="I382" s="17">
        <v>3</v>
      </c>
      <c r="J382" s="17">
        <v>0</v>
      </c>
      <c r="K382" s="17">
        <v>2</v>
      </c>
      <c r="L382" s="15">
        <v>0</v>
      </c>
      <c r="M382" s="15">
        <v>0</v>
      </c>
      <c r="N382" s="17">
        <v>0</v>
      </c>
      <c r="O382" s="15" t="s">
        <v>592</v>
      </c>
      <c r="P382" s="15">
        <v>0</v>
      </c>
      <c r="Q382" s="17">
        <f t="shared" si="10"/>
        <v>235</v>
      </c>
      <c r="R382" s="18" t="b">
        <v>0</v>
      </c>
      <c r="S382" s="15"/>
      <c r="T382" s="15" t="s">
        <v>3689</v>
      </c>
      <c r="U382" s="17">
        <v>42</v>
      </c>
      <c r="V382" s="15" t="s">
        <v>3312</v>
      </c>
      <c r="W382" s="15">
        <v>0</v>
      </c>
      <c r="X382" s="18" t="b">
        <v>0</v>
      </c>
      <c r="Y382" s="15" t="s">
        <v>3313</v>
      </c>
      <c r="Z382" s="15">
        <v>0.1</v>
      </c>
      <c r="AA382" s="18" t="b">
        <v>0</v>
      </c>
      <c r="AB382" s="15"/>
      <c r="AC382" s="15" t="s">
        <v>519</v>
      </c>
      <c r="AD382" s="17">
        <v>9</v>
      </c>
      <c r="AE382" s="17">
        <v>11</v>
      </c>
      <c r="AF382" s="17">
        <v>0</v>
      </c>
      <c r="AG382" s="17">
        <v>3169</v>
      </c>
      <c r="AH382" s="17">
        <v>0</v>
      </c>
      <c r="AI382" s="17">
        <v>12955</v>
      </c>
      <c r="AJ382" s="17">
        <v>0</v>
      </c>
      <c r="AK382" s="15">
        <v>0</v>
      </c>
      <c r="AL382" s="15">
        <v>0</v>
      </c>
      <c r="AM382" s="15" t="s">
        <v>3313</v>
      </c>
      <c r="AN382" s="15"/>
      <c r="AO382" s="17">
        <v>145</v>
      </c>
      <c r="AP382" s="68">
        <v>45867</v>
      </c>
      <c r="AQ382" s="68">
        <v>38870</v>
      </c>
      <c r="AR382" s="18" t="b">
        <v>0</v>
      </c>
      <c r="AS382" s="15" t="s">
        <v>3314</v>
      </c>
      <c r="AT382" s="17">
        <v>0</v>
      </c>
      <c r="AU382" s="17">
        <v>0</v>
      </c>
      <c r="AV382" s="17">
        <v>0</v>
      </c>
      <c r="AW382" s="17">
        <v>0</v>
      </c>
      <c r="AX382" s="17">
        <v>0</v>
      </c>
      <c r="AY382" s="17">
        <v>0</v>
      </c>
      <c r="AZ382" s="17">
        <v>0</v>
      </c>
      <c r="BA382" s="17">
        <v>0</v>
      </c>
      <c r="BB382" s="17">
        <v>0</v>
      </c>
      <c r="BC382" s="17">
        <v>0</v>
      </c>
      <c r="BD382" s="17">
        <v>0</v>
      </c>
      <c r="BE382" s="17">
        <v>0</v>
      </c>
      <c r="BF382" s="17">
        <v>0</v>
      </c>
      <c r="BG382" s="15">
        <v>0</v>
      </c>
      <c r="BH382" s="15">
        <v>0</v>
      </c>
      <c r="BI382" s="15">
        <v>0</v>
      </c>
      <c r="BJ382" s="15">
        <v>0</v>
      </c>
      <c r="BK382" s="17">
        <v>0</v>
      </c>
      <c r="BL382" s="17">
        <v>0</v>
      </c>
      <c r="BM382" s="17">
        <v>0</v>
      </c>
      <c r="BN382" s="17">
        <v>0</v>
      </c>
      <c r="BO382" s="17">
        <v>0</v>
      </c>
      <c r="BP382" s="15">
        <v>0</v>
      </c>
      <c r="BQ382" s="15">
        <v>0</v>
      </c>
      <c r="BR382" s="15">
        <v>0</v>
      </c>
      <c r="BS382" s="15">
        <v>0</v>
      </c>
      <c r="BT382" s="15"/>
      <c r="BU382" s="15"/>
      <c r="BV382" s="15"/>
      <c r="BW382" s="15"/>
      <c r="BX382" s="15"/>
      <c r="BY382" s="15"/>
      <c r="BZ382" s="15"/>
      <c r="CA382" s="17">
        <v>651</v>
      </c>
      <c r="CB382" s="17">
        <v>255</v>
      </c>
      <c r="CC382" s="17">
        <v>645</v>
      </c>
      <c r="CD382" s="17">
        <v>254</v>
      </c>
      <c r="CE382" s="17">
        <v>620</v>
      </c>
      <c r="CF382" s="17">
        <v>253</v>
      </c>
      <c r="CG382" s="17">
        <v>654</v>
      </c>
      <c r="CH382" s="17">
        <v>255</v>
      </c>
      <c r="CI382" s="17">
        <v>0</v>
      </c>
      <c r="CJ382" s="17">
        <v>0</v>
      </c>
      <c r="CK382" s="17">
        <v>0</v>
      </c>
      <c r="CL382" s="17">
        <v>0</v>
      </c>
      <c r="CM382" s="17">
        <v>0</v>
      </c>
      <c r="CN382" s="17">
        <v>0</v>
      </c>
      <c r="CO382" s="17">
        <v>649</v>
      </c>
      <c r="CP382" s="17">
        <v>148</v>
      </c>
      <c r="CQ382" s="17">
        <v>550</v>
      </c>
      <c r="CR382" s="17">
        <v>226</v>
      </c>
      <c r="CS382" s="17">
        <v>661</v>
      </c>
      <c r="CT382" s="17">
        <v>254</v>
      </c>
      <c r="CU382" s="17">
        <v>571</v>
      </c>
      <c r="CV382" s="17">
        <v>204</v>
      </c>
      <c r="CW382" s="17">
        <v>0</v>
      </c>
      <c r="CX382" s="17">
        <v>0</v>
      </c>
      <c r="CY382" s="17">
        <v>0</v>
      </c>
      <c r="CZ382" s="15" t="str">
        <f t="shared" si="11"/>
        <v>Adam Aznou</v>
      </c>
      <c r="DA382" s="15">
        <f>VLOOKUP(CZ382,[1]FINAL!$A$1:$AP$1000,MATCH("Element No.",[1]FINAL!$A$1:$AP$1,0),0)</f>
        <v>235</v>
      </c>
      <c r="DB382" s="15"/>
      <c r="DC382" s="15"/>
      <c r="DD382" s="15"/>
      <c r="DE382" s="15"/>
      <c r="DF382" s="15"/>
    </row>
    <row r="383" spans="1:110" ht="78.75" thickBot="1">
      <c r="A383" s="18" t="b">
        <v>1</v>
      </c>
      <c r="B383" s="18" t="b">
        <v>0</v>
      </c>
      <c r="C383" s="17">
        <v>0</v>
      </c>
      <c r="D383" s="17">
        <v>0</v>
      </c>
      <c r="E383" s="17">
        <v>461446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3</v>
      </c>
      <c r="L383" s="15">
        <v>0</v>
      </c>
      <c r="M383" s="15">
        <v>0</v>
      </c>
      <c r="N383" s="17">
        <v>0</v>
      </c>
      <c r="O383" s="15" t="s">
        <v>1226</v>
      </c>
      <c r="P383" s="15">
        <v>0</v>
      </c>
      <c r="Q383" s="17" t="e">
        <f t="shared" si="10"/>
        <v>#N/A</v>
      </c>
      <c r="R383" s="18" t="b">
        <v>0</v>
      </c>
      <c r="S383" s="15" t="s">
        <v>3849</v>
      </c>
      <c r="T383" s="15" t="s">
        <v>3850</v>
      </c>
      <c r="U383" s="17">
        <v>45</v>
      </c>
      <c r="V383" s="15" t="s">
        <v>3690</v>
      </c>
      <c r="W383" s="15">
        <v>0</v>
      </c>
      <c r="X383" s="18" t="b">
        <v>0</v>
      </c>
      <c r="Y383" s="15" t="s">
        <v>3691</v>
      </c>
      <c r="Z383" s="15">
        <v>0</v>
      </c>
      <c r="AA383" s="18" t="b">
        <v>0</v>
      </c>
      <c r="AB383" s="15"/>
      <c r="AC383" s="15" t="s">
        <v>3257</v>
      </c>
      <c r="AD383" s="17">
        <v>9</v>
      </c>
      <c r="AE383" s="17">
        <v>11</v>
      </c>
      <c r="AF383" s="17">
        <v>0</v>
      </c>
      <c r="AG383" s="17">
        <v>8420</v>
      </c>
      <c r="AH383" s="17">
        <v>0</v>
      </c>
      <c r="AI383" s="17">
        <v>10280</v>
      </c>
      <c r="AJ383" s="17">
        <v>0</v>
      </c>
      <c r="AK383" s="15">
        <v>0</v>
      </c>
      <c r="AL383" s="15">
        <v>0</v>
      </c>
      <c r="AM383" s="15" t="s">
        <v>3691</v>
      </c>
      <c r="AN383" s="15"/>
      <c r="AO383" s="17">
        <v>241</v>
      </c>
      <c r="AP383" s="68">
        <v>45863</v>
      </c>
      <c r="AQ383" s="68">
        <v>37684</v>
      </c>
      <c r="AR383" s="18" t="b">
        <v>0</v>
      </c>
      <c r="AS383" s="15" t="s">
        <v>3692</v>
      </c>
      <c r="AT383" s="17">
        <v>0</v>
      </c>
      <c r="AU383" s="17">
        <v>0</v>
      </c>
      <c r="AV383" s="17">
        <v>0</v>
      </c>
      <c r="AW383" s="17">
        <v>0</v>
      </c>
      <c r="AX383" s="17">
        <v>0</v>
      </c>
      <c r="AY383" s="17">
        <v>0</v>
      </c>
      <c r="AZ383" s="17">
        <v>0</v>
      </c>
      <c r="BA383" s="17">
        <v>0</v>
      </c>
      <c r="BB383" s="17">
        <v>0</v>
      </c>
      <c r="BC383" s="17">
        <v>0</v>
      </c>
      <c r="BD383" s="17">
        <v>0</v>
      </c>
      <c r="BE383" s="17">
        <v>0</v>
      </c>
      <c r="BF383" s="17">
        <v>0</v>
      </c>
      <c r="BG383" s="15">
        <v>0</v>
      </c>
      <c r="BH383" s="15">
        <v>0</v>
      </c>
      <c r="BI383" s="15">
        <v>0</v>
      </c>
      <c r="BJ383" s="15">
        <v>0</v>
      </c>
      <c r="BK383" s="17">
        <v>0</v>
      </c>
      <c r="BL383" s="17">
        <v>0</v>
      </c>
      <c r="BM383" s="17">
        <v>0</v>
      </c>
      <c r="BN383" s="17">
        <v>0</v>
      </c>
      <c r="BO383" s="17">
        <v>0</v>
      </c>
      <c r="BP383" s="15">
        <v>0</v>
      </c>
      <c r="BQ383" s="15">
        <v>0</v>
      </c>
      <c r="BR383" s="15">
        <v>0</v>
      </c>
      <c r="BS383" s="15">
        <v>0</v>
      </c>
      <c r="BT383" s="15"/>
      <c r="BU383" s="15"/>
      <c r="BV383" s="15"/>
      <c r="BW383" s="15"/>
      <c r="BX383" s="15"/>
      <c r="BY383" s="15"/>
      <c r="BZ383" s="15"/>
      <c r="CA383" s="17">
        <v>714</v>
      </c>
      <c r="CB383" s="17">
        <v>279</v>
      </c>
      <c r="CC383" s="17">
        <v>710</v>
      </c>
      <c r="CD383" s="17">
        <v>281</v>
      </c>
      <c r="CE383" s="17">
        <v>693</v>
      </c>
      <c r="CF383" s="17">
        <v>275</v>
      </c>
      <c r="CG383" s="17">
        <v>716</v>
      </c>
      <c r="CH383" s="17">
        <v>281</v>
      </c>
      <c r="CI383" s="17">
        <v>0</v>
      </c>
      <c r="CJ383" s="17">
        <v>0</v>
      </c>
      <c r="CK383" s="17">
        <v>0</v>
      </c>
      <c r="CL383" s="17">
        <v>0</v>
      </c>
      <c r="CM383" s="17">
        <v>0</v>
      </c>
      <c r="CN383" s="17">
        <v>0</v>
      </c>
      <c r="CO383" s="17">
        <v>439</v>
      </c>
      <c r="CP383" s="17">
        <v>261</v>
      </c>
      <c r="CQ383" s="17">
        <v>641</v>
      </c>
      <c r="CR383" s="17">
        <v>232</v>
      </c>
      <c r="CS383" s="17">
        <v>720</v>
      </c>
      <c r="CT383" s="17">
        <v>284</v>
      </c>
      <c r="CU383" s="17">
        <v>592</v>
      </c>
      <c r="CV383" s="17">
        <v>221</v>
      </c>
      <c r="CW383" s="17">
        <v>0</v>
      </c>
      <c r="CX383" s="17">
        <v>0</v>
      </c>
      <c r="CY383" s="17">
        <v>0</v>
      </c>
      <c r="CZ383" s="15" t="str">
        <f t="shared" si="11"/>
        <v>Tyler Onyango</v>
      </c>
      <c r="DA383" s="15" t="e">
        <f>VLOOKUP(CZ383,[1]FINAL!$A$1:$AP$1000,MATCH("Element No.",[1]FINAL!$A$1:$AP$1,0),0)</f>
        <v>#N/A</v>
      </c>
      <c r="DB383" s="15"/>
      <c r="DC383" s="15"/>
      <c r="DD383" s="15"/>
      <c r="DE383" s="15"/>
      <c r="DF383" s="15"/>
    </row>
    <row r="384" spans="1:110" ht="78.75" thickBot="1">
      <c r="A384" s="18" t="b">
        <v>1</v>
      </c>
      <c r="B384" s="18" t="b">
        <v>0</v>
      </c>
      <c r="C384" s="17">
        <v>0</v>
      </c>
      <c r="D384" s="17">
        <v>0</v>
      </c>
      <c r="E384" s="17">
        <v>491745</v>
      </c>
      <c r="F384" s="17">
        <v>0</v>
      </c>
      <c r="G384" s="17">
        <v>0</v>
      </c>
      <c r="H384" s="17">
        <v>-1</v>
      </c>
      <c r="I384" s="17">
        <v>1</v>
      </c>
      <c r="J384" s="17">
        <v>0</v>
      </c>
      <c r="K384" s="17">
        <v>2</v>
      </c>
      <c r="L384" s="15">
        <v>0</v>
      </c>
      <c r="M384" s="15">
        <v>0</v>
      </c>
      <c r="N384" s="17">
        <v>0</v>
      </c>
      <c r="O384" s="15" t="s">
        <v>3693</v>
      </c>
      <c r="P384" s="15">
        <v>0</v>
      </c>
      <c r="Q384" s="17" t="e">
        <f t="shared" si="10"/>
        <v>#N/A</v>
      </c>
      <c r="R384" s="18" t="b">
        <v>0</v>
      </c>
      <c r="S384" s="15" t="s">
        <v>4700</v>
      </c>
      <c r="T384" s="15" t="s">
        <v>4702</v>
      </c>
      <c r="U384" s="17">
        <v>39</v>
      </c>
      <c r="V384" s="15" t="s">
        <v>3694</v>
      </c>
      <c r="W384" s="15">
        <v>0</v>
      </c>
      <c r="X384" s="18" t="b">
        <v>0</v>
      </c>
      <c r="Y384" s="15" t="s">
        <v>3695</v>
      </c>
      <c r="Z384" s="15">
        <v>0.1</v>
      </c>
      <c r="AA384" s="18" t="b">
        <v>0</v>
      </c>
      <c r="AB384" s="15"/>
      <c r="AC384" s="15" t="s">
        <v>3257</v>
      </c>
      <c r="AD384" s="17">
        <v>9</v>
      </c>
      <c r="AE384" s="17">
        <v>11</v>
      </c>
      <c r="AF384" s="17">
        <v>0</v>
      </c>
      <c r="AG384" s="17">
        <v>18604</v>
      </c>
      <c r="AH384" s="17">
        <v>0</v>
      </c>
      <c r="AI384" s="17">
        <v>18019</v>
      </c>
      <c r="AJ384" s="17">
        <v>0</v>
      </c>
      <c r="AK384" s="15">
        <v>0</v>
      </c>
      <c r="AL384" s="15">
        <v>0</v>
      </c>
      <c r="AM384" s="15" t="s">
        <v>3695</v>
      </c>
      <c r="AN384" s="15"/>
      <c r="AO384" s="17">
        <v>241</v>
      </c>
      <c r="AP384" s="68">
        <v>45275</v>
      </c>
      <c r="AQ384" s="68">
        <v>38201</v>
      </c>
      <c r="AR384" s="18" t="b">
        <v>0</v>
      </c>
      <c r="AS384" s="15" t="s">
        <v>3696</v>
      </c>
      <c r="AT384" s="17">
        <v>0</v>
      </c>
      <c r="AU384" s="17">
        <v>0</v>
      </c>
      <c r="AV384" s="17">
        <v>0</v>
      </c>
      <c r="AW384" s="17">
        <v>0</v>
      </c>
      <c r="AX384" s="17">
        <v>0</v>
      </c>
      <c r="AY384" s="17">
        <v>0</v>
      </c>
      <c r="AZ384" s="17">
        <v>0</v>
      </c>
      <c r="BA384" s="17">
        <v>0</v>
      </c>
      <c r="BB384" s="17">
        <v>0</v>
      </c>
      <c r="BC384" s="17">
        <v>0</v>
      </c>
      <c r="BD384" s="17">
        <v>0</v>
      </c>
      <c r="BE384" s="17">
        <v>0</v>
      </c>
      <c r="BF384" s="17">
        <v>0</v>
      </c>
      <c r="BG384" s="15">
        <v>0</v>
      </c>
      <c r="BH384" s="15">
        <v>0</v>
      </c>
      <c r="BI384" s="15">
        <v>0</v>
      </c>
      <c r="BJ384" s="15">
        <v>0</v>
      </c>
      <c r="BK384" s="17">
        <v>0</v>
      </c>
      <c r="BL384" s="17">
        <v>0</v>
      </c>
      <c r="BM384" s="17">
        <v>0</v>
      </c>
      <c r="BN384" s="17">
        <v>0</v>
      </c>
      <c r="BO384" s="17">
        <v>0</v>
      </c>
      <c r="BP384" s="15">
        <v>0</v>
      </c>
      <c r="BQ384" s="15">
        <v>0</v>
      </c>
      <c r="BR384" s="15">
        <v>0</v>
      </c>
      <c r="BS384" s="15">
        <v>0</v>
      </c>
      <c r="BT384" s="15"/>
      <c r="BU384" s="15"/>
      <c r="BV384" s="15"/>
      <c r="BW384" s="15"/>
      <c r="BX384" s="15"/>
      <c r="BY384" s="15"/>
      <c r="BZ384" s="15"/>
      <c r="CA384" s="17">
        <v>567</v>
      </c>
      <c r="CB384" s="17">
        <v>205</v>
      </c>
      <c r="CC384" s="17">
        <v>553</v>
      </c>
      <c r="CD384" s="17">
        <v>204</v>
      </c>
      <c r="CE384" s="17">
        <v>522</v>
      </c>
      <c r="CF384" s="17">
        <v>200</v>
      </c>
      <c r="CG384" s="17">
        <v>570</v>
      </c>
      <c r="CH384" s="17">
        <v>205</v>
      </c>
      <c r="CI384" s="17">
        <v>0</v>
      </c>
      <c r="CJ384" s="17">
        <v>0</v>
      </c>
      <c r="CK384" s="17">
        <v>0</v>
      </c>
      <c r="CL384" s="17">
        <v>0</v>
      </c>
      <c r="CM384" s="17">
        <v>0</v>
      </c>
      <c r="CN384" s="17">
        <v>0</v>
      </c>
      <c r="CO384" s="17">
        <v>786</v>
      </c>
      <c r="CP384" s="17">
        <v>225</v>
      </c>
      <c r="CQ384" s="17">
        <v>449</v>
      </c>
      <c r="CR384" s="17">
        <v>165</v>
      </c>
      <c r="CS384" s="17">
        <v>578</v>
      </c>
      <c r="CT384" s="17">
        <v>205</v>
      </c>
      <c r="CU384" s="17">
        <v>424</v>
      </c>
      <c r="CV384" s="17">
        <v>158</v>
      </c>
      <c r="CW384" s="17">
        <v>0</v>
      </c>
      <c r="CX384" s="17">
        <v>0</v>
      </c>
      <c r="CY384" s="17">
        <v>0</v>
      </c>
      <c r="CZ384" s="15" t="str">
        <f t="shared" si="11"/>
        <v>Elijah Campbell</v>
      </c>
      <c r="DA384" s="15" t="e">
        <f>VLOOKUP(CZ384,[1]FINAL!$A$1:$AP$1000,MATCH("Element No.",[1]FINAL!$A$1:$AP$1,0),0)</f>
        <v>#N/A</v>
      </c>
      <c r="DB384" s="15"/>
      <c r="DC384" s="15"/>
      <c r="DD384" s="15"/>
      <c r="DE384" s="15"/>
      <c r="DF384" s="15"/>
    </row>
    <row r="385" spans="1:110" ht="27.75" thickBot="1">
      <c r="A385" s="18" t="b">
        <v>1</v>
      </c>
      <c r="B385" s="18" t="b">
        <v>0</v>
      </c>
      <c r="C385" s="15"/>
      <c r="D385" s="15"/>
      <c r="E385" s="17">
        <v>496661</v>
      </c>
      <c r="F385" s="17">
        <v>0</v>
      </c>
      <c r="G385" s="17">
        <v>0</v>
      </c>
      <c r="H385" s="17">
        <v>-2</v>
      </c>
      <c r="I385" s="17">
        <v>2</v>
      </c>
      <c r="J385" s="17">
        <v>0</v>
      </c>
      <c r="K385" s="17">
        <v>3</v>
      </c>
      <c r="L385" s="15">
        <v>0</v>
      </c>
      <c r="M385" s="15">
        <v>0</v>
      </c>
      <c r="N385" s="17">
        <v>0</v>
      </c>
      <c r="O385" s="15" t="s">
        <v>1226</v>
      </c>
      <c r="P385" s="15">
        <v>0</v>
      </c>
      <c r="Q385" s="17">
        <f t="shared" si="10"/>
        <v>245</v>
      </c>
      <c r="R385" s="18" t="b">
        <v>0</v>
      </c>
      <c r="S385" s="15"/>
      <c r="T385" s="15"/>
      <c r="U385" s="17">
        <v>53</v>
      </c>
      <c r="V385" s="15" t="s">
        <v>3697</v>
      </c>
      <c r="W385" s="15">
        <v>1.3</v>
      </c>
      <c r="X385" s="18" t="b">
        <v>0</v>
      </c>
      <c r="Y385" s="15" t="s">
        <v>3698</v>
      </c>
      <c r="Z385" s="15">
        <v>0</v>
      </c>
      <c r="AA385" s="18" t="b">
        <v>0</v>
      </c>
      <c r="AB385" s="15"/>
      <c r="AC385" s="15" t="s">
        <v>519</v>
      </c>
      <c r="AD385" s="17">
        <v>9</v>
      </c>
      <c r="AE385" s="17">
        <v>11</v>
      </c>
      <c r="AF385" s="17">
        <v>18</v>
      </c>
      <c r="AG385" s="17">
        <v>8100</v>
      </c>
      <c r="AH385" s="17">
        <v>0</v>
      </c>
      <c r="AI385" s="17">
        <v>7691</v>
      </c>
      <c r="AJ385" s="17">
        <v>0</v>
      </c>
      <c r="AK385" s="15">
        <v>0</v>
      </c>
      <c r="AL385" s="15">
        <v>3.4</v>
      </c>
      <c r="AM385" s="15" t="s">
        <v>3698</v>
      </c>
      <c r="AN385" s="15"/>
      <c r="AO385" s="17">
        <v>241</v>
      </c>
      <c r="AP385" s="68">
        <v>45894</v>
      </c>
      <c r="AQ385" s="68">
        <v>38765</v>
      </c>
      <c r="AR385" s="18" t="b">
        <v>0</v>
      </c>
      <c r="AS385" s="15" t="s">
        <v>3699</v>
      </c>
      <c r="AT385" s="17">
        <v>349</v>
      </c>
      <c r="AU385" s="17">
        <v>0</v>
      </c>
      <c r="AV385" s="17">
        <v>0</v>
      </c>
      <c r="AW385" s="17">
        <v>2</v>
      </c>
      <c r="AX385" s="17">
        <v>2</v>
      </c>
      <c r="AY385" s="17">
        <v>0</v>
      </c>
      <c r="AZ385" s="17">
        <v>0</v>
      </c>
      <c r="BA385" s="17">
        <v>0</v>
      </c>
      <c r="BB385" s="17">
        <v>2</v>
      </c>
      <c r="BC385" s="17">
        <v>0</v>
      </c>
      <c r="BD385" s="17">
        <v>0</v>
      </c>
      <c r="BE385" s="17">
        <v>0</v>
      </c>
      <c r="BF385" s="17">
        <v>49</v>
      </c>
      <c r="BG385" s="15">
        <v>46</v>
      </c>
      <c r="BH385" s="15">
        <v>61</v>
      </c>
      <c r="BI385" s="15">
        <v>32</v>
      </c>
      <c r="BJ385" s="15">
        <v>13.6</v>
      </c>
      <c r="BK385" s="17">
        <v>11</v>
      </c>
      <c r="BL385" s="17">
        <v>22</v>
      </c>
      <c r="BM385" s="17">
        <v>7</v>
      </c>
      <c r="BN385" s="17">
        <v>40</v>
      </c>
      <c r="BO385" s="17">
        <v>4</v>
      </c>
      <c r="BP385" s="15">
        <v>0.2</v>
      </c>
      <c r="BQ385" s="15">
        <v>0.14000000000000001</v>
      </c>
      <c r="BR385" s="15">
        <v>0.34</v>
      </c>
      <c r="BS385" s="15">
        <v>6.65</v>
      </c>
      <c r="BT385" s="15"/>
      <c r="BU385" s="15"/>
      <c r="BV385" s="15"/>
      <c r="BW385" s="15"/>
      <c r="BX385" s="15"/>
      <c r="BY385" s="15"/>
      <c r="BZ385" s="15"/>
      <c r="CA385" s="17">
        <v>431</v>
      </c>
      <c r="CB385" s="17">
        <v>186</v>
      </c>
      <c r="CC385" s="17">
        <v>353</v>
      </c>
      <c r="CD385" s="17">
        <v>187</v>
      </c>
      <c r="CE385" s="17">
        <v>375</v>
      </c>
      <c r="CF385" s="17">
        <v>190</v>
      </c>
      <c r="CG385" s="17">
        <v>417</v>
      </c>
      <c r="CH385" s="17">
        <v>189</v>
      </c>
      <c r="CI385" s="17">
        <v>0.05</v>
      </c>
      <c r="CJ385" s="17">
        <v>0</v>
      </c>
      <c r="CK385" s="17">
        <v>0.04</v>
      </c>
      <c r="CL385" s="17">
        <v>0.09</v>
      </c>
      <c r="CM385" s="17">
        <v>1.71</v>
      </c>
      <c r="CN385" s="17">
        <v>0.52</v>
      </c>
      <c r="CO385" s="17">
        <v>198</v>
      </c>
      <c r="CP385" s="17">
        <v>123</v>
      </c>
      <c r="CQ385" s="17">
        <v>794</v>
      </c>
      <c r="CR385" s="17">
        <v>346</v>
      </c>
      <c r="CS385" s="17">
        <v>450</v>
      </c>
      <c r="CT385" s="17">
        <v>200</v>
      </c>
      <c r="CU385" s="17">
        <v>649</v>
      </c>
      <c r="CV385" s="17">
        <v>253</v>
      </c>
      <c r="CW385" s="17">
        <v>1.03</v>
      </c>
      <c r="CX385" s="17">
        <v>0.52</v>
      </c>
      <c r="CY385" s="17">
        <v>10.32</v>
      </c>
      <c r="CZ385" s="15" t="str">
        <f t="shared" si="11"/>
        <v>Tyler Dibling</v>
      </c>
      <c r="DA385" s="15">
        <f>VLOOKUP(CZ385,[1]FINAL!$A$1:$AP$1000,MATCH("Element No.",[1]FINAL!$A$1:$AP$1,0),0)</f>
        <v>245</v>
      </c>
      <c r="DB385" s="15"/>
      <c r="DC385" s="15"/>
      <c r="DD385" s="15"/>
      <c r="DE385" s="15"/>
      <c r="DF385" s="15"/>
    </row>
    <row r="386" spans="1:110" ht="40.5" thickBot="1">
      <c r="A386" s="18" t="b">
        <v>1</v>
      </c>
      <c r="B386" s="18" t="b">
        <v>0</v>
      </c>
      <c r="C386" s="17">
        <v>100</v>
      </c>
      <c r="D386" s="17">
        <v>100</v>
      </c>
      <c r="E386" s="17">
        <v>513466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3</v>
      </c>
      <c r="L386" s="15">
        <v>4</v>
      </c>
      <c r="M386" s="15">
        <v>4.5</v>
      </c>
      <c r="N386" s="17">
        <v>2</v>
      </c>
      <c r="O386" s="15" t="s">
        <v>3851</v>
      </c>
      <c r="P386" s="15">
        <v>4.5</v>
      </c>
      <c r="Q386" s="17">
        <f t="shared" si="10"/>
        <v>246</v>
      </c>
      <c r="R386" s="18" t="b">
        <v>0</v>
      </c>
      <c r="S386" s="15"/>
      <c r="T386" s="15" t="s">
        <v>4153</v>
      </c>
      <c r="U386" s="17">
        <v>50</v>
      </c>
      <c r="V386" s="15" t="s">
        <v>3852</v>
      </c>
      <c r="W386" s="15">
        <v>2.2000000000000002</v>
      </c>
      <c r="X386" s="18" t="b">
        <v>0</v>
      </c>
      <c r="Y386" s="15" t="s">
        <v>3853</v>
      </c>
      <c r="Z386" s="15">
        <v>0</v>
      </c>
      <c r="AA386" s="18" t="b">
        <v>0</v>
      </c>
      <c r="AB386" s="15"/>
      <c r="AC386" s="15" t="s">
        <v>519</v>
      </c>
      <c r="AD386" s="17">
        <v>9</v>
      </c>
      <c r="AE386" s="17">
        <v>11</v>
      </c>
      <c r="AF386" s="17">
        <v>36</v>
      </c>
      <c r="AG386" s="17">
        <v>3065</v>
      </c>
      <c r="AH386" s="17">
        <v>0</v>
      </c>
      <c r="AI386" s="17">
        <v>2038</v>
      </c>
      <c r="AJ386" s="17">
        <v>0</v>
      </c>
      <c r="AK386" s="15">
        <v>0.9</v>
      </c>
      <c r="AL386" s="15">
        <v>7.2</v>
      </c>
      <c r="AM386" s="15" t="s">
        <v>3853</v>
      </c>
      <c r="AN386" s="15"/>
      <c r="AO386" s="17">
        <v>80</v>
      </c>
      <c r="AP386" s="68">
        <v>45901</v>
      </c>
      <c r="AQ386" s="68">
        <v>37442</v>
      </c>
      <c r="AR386" s="18" t="b">
        <v>0</v>
      </c>
      <c r="AS386" s="15" t="s">
        <v>3854</v>
      </c>
      <c r="AT386" s="17">
        <v>675</v>
      </c>
      <c r="AU386" s="17">
        <v>1</v>
      </c>
      <c r="AV386" s="17">
        <v>1</v>
      </c>
      <c r="AW386" s="17">
        <v>2</v>
      </c>
      <c r="AX386" s="17">
        <v>13</v>
      </c>
      <c r="AY386" s="17">
        <v>0</v>
      </c>
      <c r="AZ386" s="17">
        <v>0</v>
      </c>
      <c r="BA386" s="17">
        <v>0</v>
      </c>
      <c r="BB386" s="17">
        <v>0</v>
      </c>
      <c r="BC386" s="17">
        <v>0</v>
      </c>
      <c r="BD386" s="17">
        <v>0</v>
      </c>
      <c r="BE386" s="17">
        <v>2</v>
      </c>
      <c r="BF386" s="17">
        <v>98</v>
      </c>
      <c r="BG386" s="15">
        <v>113</v>
      </c>
      <c r="BH386" s="15">
        <v>87.4</v>
      </c>
      <c r="BI386" s="15">
        <v>62</v>
      </c>
      <c r="BJ386" s="15">
        <v>26.3</v>
      </c>
      <c r="BK386" s="17">
        <v>15</v>
      </c>
      <c r="BL386" s="17">
        <v>28</v>
      </c>
      <c r="BM386" s="17">
        <v>25</v>
      </c>
      <c r="BN386" s="17">
        <v>68</v>
      </c>
      <c r="BO386" s="17">
        <v>6</v>
      </c>
      <c r="BP386" s="15">
        <v>0.67</v>
      </c>
      <c r="BQ386" s="15">
        <v>0.35</v>
      </c>
      <c r="BR386" s="15">
        <v>1.02</v>
      </c>
      <c r="BS386" s="15">
        <v>13.31</v>
      </c>
      <c r="BT386" s="15"/>
      <c r="BU386" s="15"/>
      <c r="BV386" s="15"/>
      <c r="BW386" s="15"/>
      <c r="BX386" s="15"/>
      <c r="BY386" s="15"/>
      <c r="BZ386" s="15"/>
      <c r="CA386" s="17">
        <v>384</v>
      </c>
      <c r="CB386" s="17">
        <v>172</v>
      </c>
      <c r="CC386" s="17">
        <v>310</v>
      </c>
      <c r="CD386" s="17">
        <v>174</v>
      </c>
      <c r="CE386" s="17">
        <v>335</v>
      </c>
      <c r="CF386" s="17">
        <v>174</v>
      </c>
      <c r="CG386" s="17">
        <v>381</v>
      </c>
      <c r="CH386" s="17">
        <v>179</v>
      </c>
      <c r="CI386" s="17">
        <v>0.09</v>
      </c>
      <c r="CJ386" s="17">
        <v>0</v>
      </c>
      <c r="CK386" s="17">
        <v>0.05</v>
      </c>
      <c r="CL386" s="17">
        <v>0.14000000000000001</v>
      </c>
      <c r="CM386" s="17">
        <v>1.77</v>
      </c>
      <c r="CN386" s="17">
        <v>1.73</v>
      </c>
      <c r="CO386" s="17">
        <v>273</v>
      </c>
      <c r="CP386" s="17">
        <v>167</v>
      </c>
      <c r="CQ386" s="17">
        <v>43</v>
      </c>
      <c r="CR386" s="17">
        <v>17</v>
      </c>
      <c r="CS386" s="17">
        <v>324</v>
      </c>
      <c r="CT386" s="17">
        <v>137</v>
      </c>
      <c r="CU386" s="17">
        <v>669</v>
      </c>
      <c r="CV386" s="17">
        <v>267</v>
      </c>
      <c r="CW386" s="17">
        <v>0.8</v>
      </c>
      <c r="CX386" s="17">
        <v>0.27</v>
      </c>
      <c r="CY386" s="17">
        <v>9.07</v>
      </c>
      <c r="CZ386" s="15" t="str">
        <f t="shared" si="11"/>
        <v>Merlin Röhl</v>
      </c>
      <c r="DA386" s="15">
        <f>VLOOKUP(CZ386,[1]FINAL!$A$1:$AP$1000,MATCH("Element No.",[1]FINAL!$A$1:$AP$1,0),0)</f>
        <v>246</v>
      </c>
      <c r="DB386" s="15"/>
      <c r="DC386" s="15"/>
      <c r="DD386" s="15"/>
      <c r="DE386" s="15"/>
      <c r="DF386" s="15"/>
    </row>
    <row r="387" spans="1:110" ht="27.75" thickBot="1">
      <c r="A387" s="18" t="b">
        <v>1</v>
      </c>
      <c r="B387" s="18" t="b">
        <v>0</v>
      </c>
      <c r="C387" s="15"/>
      <c r="D387" s="15"/>
      <c r="E387" s="17">
        <v>629068</v>
      </c>
      <c r="F387" s="17">
        <v>0</v>
      </c>
      <c r="G387" s="17">
        <v>0</v>
      </c>
      <c r="H387" s="17">
        <v>0</v>
      </c>
      <c r="I387" s="17">
        <v>0</v>
      </c>
      <c r="J387" s="17">
        <v>0</v>
      </c>
      <c r="K387" s="17">
        <v>4</v>
      </c>
      <c r="L387" s="15">
        <v>0</v>
      </c>
      <c r="M387" s="15">
        <v>0</v>
      </c>
      <c r="N387" s="17">
        <v>0</v>
      </c>
      <c r="O387" s="15" t="s">
        <v>4326</v>
      </c>
      <c r="P387" s="15">
        <v>0</v>
      </c>
      <c r="Q387" s="17" t="e">
        <f t="shared" ref="Q387:Q450" si="12">DA387</f>
        <v>#N/A</v>
      </c>
      <c r="R387" s="18" t="b">
        <v>0</v>
      </c>
      <c r="S387" s="15"/>
      <c r="T387" s="15"/>
      <c r="U387" s="17">
        <v>45</v>
      </c>
      <c r="V387" s="15" t="s">
        <v>4327</v>
      </c>
      <c r="W387" s="15">
        <v>0</v>
      </c>
      <c r="X387" s="18" t="b">
        <v>0</v>
      </c>
      <c r="Y387" s="15" t="s">
        <v>4328</v>
      </c>
      <c r="Z387" s="15">
        <v>0</v>
      </c>
      <c r="AA387" s="18" t="b">
        <v>0</v>
      </c>
      <c r="AB387" s="15"/>
      <c r="AC387" s="15" t="s">
        <v>519</v>
      </c>
      <c r="AD387" s="17">
        <v>9</v>
      </c>
      <c r="AE387" s="17">
        <v>11</v>
      </c>
      <c r="AF387" s="17">
        <v>0</v>
      </c>
      <c r="AG387" s="17">
        <v>6348</v>
      </c>
      <c r="AH387" s="17">
        <v>0</v>
      </c>
      <c r="AI387" s="17">
        <v>3871</v>
      </c>
      <c r="AJ387" s="17">
        <v>0</v>
      </c>
      <c r="AK387" s="15">
        <v>0</v>
      </c>
      <c r="AL387" s="15">
        <v>0</v>
      </c>
      <c r="AM387" s="15" t="s">
        <v>4328</v>
      </c>
      <c r="AN387" s="15"/>
      <c r="AO387" s="17">
        <v>242</v>
      </c>
      <c r="AP387" s="68">
        <v>46020</v>
      </c>
      <c r="AQ387" s="68">
        <v>39393</v>
      </c>
      <c r="AR387" s="18" t="b">
        <v>0</v>
      </c>
      <c r="AS387" s="15" t="s">
        <v>4329</v>
      </c>
      <c r="AT387" s="17">
        <v>0</v>
      </c>
      <c r="AU387" s="17">
        <v>0</v>
      </c>
      <c r="AV387" s="17">
        <v>0</v>
      </c>
      <c r="AW387" s="17">
        <v>0</v>
      </c>
      <c r="AX387" s="17">
        <v>0</v>
      </c>
      <c r="AY387" s="17">
        <v>0</v>
      </c>
      <c r="AZ387" s="17">
        <v>0</v>
      </c>
      <c r="BA387" s="17">
        <v>0</v>
      </c>
      <c r="BB387" s="17">
        <v>0</v>
      </c>
      <c r="BC387" s="17">
        <v>0</v>
      </c>
      <c r="BD387" s="17">
        <v>0</v>
      </c>
      <c r="BE387" s="17">
        <v>0</v>
      </c>
      <c r="BF387" s="17">
        <v>0</v>
      </c>
      <c r="BG387" s="15">
        <v>0</v>
      </c>
      <c r="BH387" s="15">
        <v>0</v>
      </c>
      <c r="BI387" s="15">
        <v>0</v>
      </c>
      <c r="BJ387" s="15">
        <v>0</v>
      </c>
      <c r="BK387" s="17">
        <v>0</v>
      </c>
      <c r="BL387" s="17">
        <v>0</v>
      </c>
      <c r="BM387" s="17">
        <v>0</v>
      </c>
      <c r="BN387" s="17">
        <v>0</v>
      </c>
      <c r="BO387" s="17">
        <v>0</v>
      </c>
      <c r="BP387" s="15">
        <v>0</v>
      </c>
      <c r="BQ387" s="15">
        <v>0</v>
      </c>
      <c r="BR387" s="15">
        <v>0</v>
      </c>
      <c r="BS387" s="15">
        <v>0</v>
      </c>
      <c r="BT387" s="15"/>
      <c r="BU387" s="15"/>
      <c r="BV387" s="15"/>
      <c r="BW387" s="15"/>
      <c r="BX387" s="15"/>
      <c r="BY387" s="15"/>
      <c r="BZ387" s="15"/>
      <c r="CA387" s="17">
        <v>773</v>
      </c>
      <c r="CB387" s="17">
        <v>84</v>
      </c>
      <c r="CC387" s="17">
        <v>766</v>
      </c>
      <c r="CD387" s="17">
        <v>83</v>
      </c>
      <c r="CE387" s="17">
        <v>753</v>
      </c>
      <c r="CF387" s="17">
        <v>83</v>
      </c>
      <c r="CG387" s="17">
        <v>773</v>
      </c>
      <c r="CH387" s="17">
        <v>84</v>
      </c>
      <c r="CI387" s="17">
        <v>0</v>
      </c>
      <c r="CJ387" s="17">
        <v>0</v>
      </c>
      <c r="CK387" s="17">
        <v>0</v>
      </c>
      <c r="CL387" s="17">
        <v>0</v>
      </c>
      <c r="CM387" s="17">
        <v>0</v>
      </c>
      <c r="CN387" s="17">
        <v>0</v>
      </c>
      <c r="CO387" s="17">
        <v>513</v>
      </c>
      <c r="CP387" s="17">
        <v>73</v>
      </c>
      <c r="CQ387" s="17">
        <v>703</v>
      </c>
      <c r="CR387" s="17">
        <v>75</v>
      </c>
      <c r="CS387" s="17">
        <v>773</v>
      </c>
      <c r="CT387" s="17">
        <v>84</v>
      </c>
      <c r="CU387" s="17">
        <v>611</v>
      </c>
      <c r="CV387" s="17">
        <v>82</v>
      </c>
      <c r="CW387" s="17">
        <v>0</v>
      </c>
      <c r="CX387" s="17">
        <v>0</v>
      </c>
      <c r="CY387" s="17">
        <v>0</v>
      </c>
      <c r="CZ387" s="15" t="str">
        <f t="shared" ref="CZ387:CZ450" si="13">O387&amp;" "&amp;Y387</f>
        <v>Braiden Graham</v>
      </c>
      <c r="DA387" s="15" t="e">
        <f>VLOOKUP(CZ387,[1]FINAL!$A$1:$AP$1000,MATCH("Element No.",[1]FINAL!$A$1:$AP$1,0),0)</f>
        <v>#N/A</v>
      </c>
      <c r="DB387" s="15"/>
      <c r="DC387" s="15"/>
      <c r="DD387" s="15"/>
      <c r="DE387" s="15"/>
      <c r="DF387" s="15"/>
    </row>
    <row r="388" spans="1:110" ht="27.75" thickBot="1">
      <c r="A388" s="18" t="b">
        <v>1</v>
      </c>
      <c r="B388" s="18" t="b">
        <v>0</v>
      </c>
      <c r="C388" s="15"/>
      <c r="D388" s="15"/>
      <c r="E388" s="17">
        <v>80201</v>
      </c>
      <c r="F388" s="17">
        <v>0</v>
      </c>
      <c r="G388" s="17">
        <v>0</v>
      </c>
      <c r="H388" s="17">
        <v>0</v>
      </c>
      <c r="I388" s="17">
        <v>0</v>
      </c>
      <c r="J388" s="17">
        <v>2</v>
      </c>
      <c r="K388" s="17">
        <v>1</v>
      </c>
      <c r="L388" s="15">
        <v>3.8</v>
      </c>
      <c r="M388" s="15">
        <v>3.5</v>
      </c>
      <c r="N388" s="17">
        <v>6</v>
      </c>
      <c r="O388" s="15" t="s">
        <v>784</v>
      </c>
      <c r="P388" s="15">
        <v>3.5</v>
      </c>
      <c r="Q388" s="17">
        <f t="shared" si="12"/>
        <v>250</v>
      </c>
      <c r="R388" s="18" t="b">
        <v>0</v>
      </c>
      <c r="S388" s="15"/>
      <c r="T388" s="15"/>
      <c r="U388" s="17">
        <v>50</v>
      </c>
      <c r="V388" s="15" t="s">
        <v>785</v>
      </c>
      <c r="W388" s="15">
        <v>3.2</v>
      </c>
      <c r="X388" s="18" t="b">
        <v>0</v>
      </c>
      <c r="Y388" s="15" t="s">
        <v>248</v>
      </c>
      <c r="Z388" s="15">
        <v>2.2999999999999998</v>
      </c>
      <c r="AA388" s="18" t="b">
        <v>0</v>
      </c>
      <c r="AB388" s="15"/>
      <c r="AC388" s="15" t="s">
        <v>519</v>
      </c>
      <c r="AD388" s="17">
        <v>10</v>
      </c>
      <c r="AE388" s="17">
        <v>54</v>
      </c>
      <c r="AF388" s="17">
        <v>122</v>
      </c>
      <c r="AG388" s="17">
        <v>415185</v>
      </c>
      <c r="AH388" s="17">
        <v>0</v>
      </c>
      <c r="AI388" s="17">
        <v>334592</v>
      </c>
      <c r="AJ388" s="17">
        <v>0</v>
      </c>
      <c r="AK388" s="15">
        <v>0.7</v>
      </c>
      <c r="AL388" s="15">
        <v>24.4</v>
      </c>
      <c r="AM388" s="15" t="s">
        <v>248</v>
      </c>
      <c r="AN388" s="15"/>
      <c r="AO388" s="17">
        <v>80</v>
      </c>
      <c r="AP388" s="68">
        <v>44775</v>
      </c>
      <c r="AQ388" s="68">
        <v>33667</v>
      </c>
      <c r="AR388" s="18" t="b">
        <v>0</v>
      </c>
      <c r="AS388" s="15" t="s">
        <v>2639</v>
      </c>
      <c r="AT388" s="17">
        <v>3420</v>
      </c>
      <c r="AU388" s="17">
        <v>0</v>
      </c>
      <c r="AV388" s="17">
        <v>0</v>
      </c>
      <c r="AW388" s="17">
        <v>9</v>
      </c>
      <c r="AX388" s="17">
        <v>51</v>
      </c>
      <c r="AY388" s="17">
        <v>1</v>
      </c>
      <c r="AZ388" s="17">
        <v>0</v>
      </c>
      <c r="BA388" s="17">
        <v>0</v>
      </c>
      <c r="BB388" s="17">
        <v>3</v>
      </c>
      <c r="BC388" s="17">
        <v>0</v>
      </c>
      <c r="BD388" s="17">
        <v>98</v>
      </c>
      <c r="BE388" s="17">
        <v>8</v>
      </c>
      <c r="BF388" s="17">
        <v>556</v>
      </c>
      <c r="BG388" s="15">
        <v>816.2</v>
      </c>
      <c r="BH388" s="15">
        <v>0</v>
      </c>
      <c r="BI388" s="15">
        <v>0</v>
      </c>
      <c r="BJ388" s="15">
        <v>81.5</v>
      </c>
      <c r="BK388" s="17">
        <v>46</v>
      </c>
      <c r="BL388" s="17">
        <v>318</v>
      </c>
      <c r="BM388" s="17">
        <v>4</v>
      </c>
      <c r="BN388" s="17">
        <v>0</v>
      </c>
      <c r="BO388" s="17">
        <v>38</v>
      </c>
      <c r="BP388" s="15">
        <v>0</v>
      </c>
      <c r="BQ388" s="15">
        <v>0.02</v>
      </c>
      <c r="BR388" s="15">
        <v>0.02</v>
      </c>
      <c r="BS388" s="15">
        <v>52.73</v>
      </c>
      <c r="BT388" s="15"/>
      <c r="BU388" s="15"/>
      <c r="BV388" s="15"/>
      <c r="BW388" s="15"/>
      <c r="BX388" s="15"/>
      <c r="BY388" s="15"/>
      <c r="BZ388" s="15"/>
      <c r="CA388" s="17">
        <v>31</v>
      </c>
      <c r="CB388" s="17">
        <v>9</v>
      </c>
      <c r="CC388" s="17">
        <v>802</v>
      </c>
      <c r="CD388" s="17">
        <v>94</v>
      </c>
      <c r="CE388" s="17">
        <v>799</v>
      </c>
      <c r="CF388" s="17">
        <v>92</v>
      </c>
      <c r="CG388" s="17">
        <v>199</v>
      </c>
      <c r="CH388" s="17">
        <v>9</v>
      </c>
      <c r="CI388" s="17">
        <v>0</v>
      </c>
      <c r="CJ388" s="17">
        <v>2.58</v>
      </c>
      <c r="CK388" s="17">
        <v>0</v>
      </c>
      <c r="CL388" s="17">
        <v>0</v>
      </c>
      <c r="CM388" s="17">
        <v>1.39</v>
      </c>
      <c r="CN388" s="17">
        <v>1.34</v>
      </c>
      <c r="CO388" s="17">
        <v>243</v>
      </c>
      <c r="CP388" s="17">
        <v>8</v>
      </c>
      <c r="CQ388" s="17">
        <v>94</v>
      </c>
      <c r="CR388" s="17">
        <v>9</v>
      </c>
      <c r="CS388" s="17">
        <v>168</v>
      </c>
      <c r="CT388" s="17">
        <v>22</v>
      </c>
      <c r="CU388" s="17">
        <v>130</v>
      </c>
      <c r="CV388" s="17">
        <v>18</v>
      </c>
      <c r="CW388" s="17">
        <v>1</v>
      </c>
      <c r="CX388" s="17">
        <v>0.24</v>
      </c>
      <c r="CY388" s="17">
        <v>0</v>
      </c>
      <c r="CZ388" s="15" t="str">
        <f t="shared" si="13"/>
        <v>Bernd Leno</v>
      </c>
      <c r="DA388" s="15">
        <f>VLOOKUP(CZ388,[1]FINAL!$A$1:$AP$1000,MATCH("Element No.",[1]FINAL!$A$1:$AP$1,0),0)</f>
        <v>250</v>
      </c>
      <c r="DB388" s="15"/>
      <c r="DC388" s="15"/>
      <c r="DD388" s="15"/>
      <c r="DE388" s="15"/>
      <c r="DF388" s="15"/>
    </row>
    <row r="389" spans="1:110" ht="78.75" thickBot="1">
      <c r="A389" s="18" t="b">
        <v>1</v>
      </c>
      <c r="B389" s="18" t="b">
        <v>0</v>
      </c>
      <c r="C389" s="17">
        <v>0</v>
      </c>
      <c r="D389" s="17">
        <v>0</v>
      </c>
      <c r="E389" s="17">
        <v>428971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1</v>
      </c>
      <c r="L389" s="15">
        <v>0</v>
      </c>
      <c r="M389" s="15">
        <v>0</v>
      </c>
      <c r="N389" s="17">
        <v>0</v>
      </c>
      <c r="O389" s="15" t="s">
        <v>673</v>
      </c>
      <c r="P389" s="15">
        <v>0</v>
      </c>
      <c r="Q389" s="17" t="e">
        <f t="shared" si="12"/>
        <v>#N/A</v>
      </c>
      <c r="R389" s="18" t="b">
        <v>0</v>
      </c>
      <c r="S389" s="15" t="s">
        <v>4703</v>
      </c>
      <c r="T389" s="15" t="s">
        <v>4704</v>
      </c>
      <c r="U389" s="17">
        <v>40</v>
      </c>
      <c r="V389" s="15" t="s">
        <v>1342</v>
      </c>
      <c r="W389" s="15">
        <v>0</v>
      </c>
      <c r="X389" s="18" t="b">
        <v>0</v>
      </c>
      <c r="Y389" s="15" t="s">
        <v>1343</v>
      </c>
      <c r="Z389" s="15">
        <v>0</v>
      </c>
      <c r="AA389" s="18" t="b">
        <v>0</v>
      </c>
      <c r="AB389" s="15"/>
      <c r="AC389" s="15" t="s">
        <v>3257</v>
      </c>
      <c r="AD389" s="17">
        <v>10</v>
      </c>
      <c r="AE389" s="17">
        <v>54</v>
      </c>
      <c r="AF389" s="17">
        <v>0</v>
      </c>
      <c r="AG389" s="17">
        <v>577</v>
      </c>
      <c r="AH389" s="17">
        <v>0</v>
      </c>
      <c r="AI389" s="17">
        <v>945</v>
      </c>
      <c r="AJ389" s="17">
        <v>0</v>
      </c>
      <c r="AK389" s="15">
        <v>0</v>
      </c>
      <c r="AL389" s="15">
        <v>0</v>
      </c>
      <c r="AM389" s="15" t="s">
        <v>1343</v>
      </c>
      <c r="AN389" s="15"/>
      <c r="AO389" s="17">
        <v>80</v>
      </c>
      <c r="AP389" s="68">
        <v>45168</v>
      </c>
      <c r="AQ389" s="68">
        <v>36069</v>
      </c>
      <c r="AR389" s="18" t="b">
        <v>0</v>
      </c>
      <c r="AS389" s="15" t="s">
        <v>2640</v>
      </c>
      <c r="AT389" s="17">
        <v>0</v>
      </c>
      <c r="AU389" s="17">
        <v>0</v>
      </c>
      <c r="AV389" s="17">
        <v>0</v>
      </c>
      <c r="AW389" s="17">
        <v>0</v>
      </c>
      <c r="AX389" s="17">
        <v>0</v>
      </c>
      <c r="AY389" s="17">
        <v>0</v>
      </c>
      <c r="AZ389" s="17">
        <v>0</v>
      </c>
      <c r="BA389" s="17">
        <v>0</v>
      </c>
      <c r="BB389" s="17">
        <v>0</v>
      </c>
      <c r="BC389" s="17">
        <v>0</v>
      </c>
      <c r="BD389" s="17">
        <v>0</v>
      </c>
      <c r="BE389" s="17">
        <v>0</v>
      </c>
      <c r="BF389" s="17">
        <v>0</v>
      </c>
      <c r="BG389" s="15">
        <v>0</v>
      </c>
      <c r="BH389" s="15">
        <v>0</v>
      </c>
      <c r="BI389" s="15">
        <v>0</v>
      </c>
      <c r="BJ389" s="15">
        <v>0</v>
      </c>
      <c r="BK389" s="17">
        <v>0</v>
      </c>
      <c r="BL389" s="17">
        <v>0</v>
      </c>
      <c r="BM389" s="17">
        <v>0</v>
      </c>
      <c r="BN389" s="17">
        <v>0</v>
      </c>
      <c r="BO389" s="17">
        <v>0</v>
      </c>
      <c r="BP389" s="15">
        <v>0</v>
      </c>
      <c r="BQ389" s="15">
        <v>0</v>
      </c>
      <c r="BR389" s="15">
        <v>0</v>
      </c>
      <c r="BS389" s="15">
        <v>0</v>
      </c>
      <c r="BT389" s="15"/>
      <c r="BU389" s="15"/>
      <c r="BV389" s="15"/>
      <c r="BW389" s="15"/>
      <c r="BX389" s="15"/>
      <c r="BY389" s="15"/>
      <c r="BZ389" s="15"/>
      <c r="CA389" s="17">
        <v>591</v>
      </c>
      <c r="CB389" s="17">
        <v>71</v>
      </c>
      <c r="CC389" s="17">
        <v>582</v>
      </c>
      <c r="CD389" s="17">
        <v>60</v>
      </c>
      <c r="CE389" s="17">
        <v>551</v>
      </c>
      <c r="CF389" s="17">
        <v>45</v>
      </c>
      <c r="CG389" s="17">
        <v>594</v>
      </c>
      <c r="CH389" s="17">
        <v>71</v>
      </c>
      <c r="CI389" s="17">
        <v>0</v>
      </c>
      <c r="CJ389" s="17">
        <v>0</v>
      </c>
      <c r="CK389" s="17">
        <v>0</v>
      </c>
      <c r="CL389" s="17">
        <v>0</v>
      </c>
      <c r="CM389" s="17">
        <v>0</v>
      </c>
      <c r="CN389" s="17">
        <v>0</v>
      </c>
      <c r="CO389" s="17">
        <v>692</v>
      </c>
      <c r="CP389" s="17">
        <v>49</v>
      </c>
      <c r="CQ389" s="17">
        <v>479</v>
      </c>
      <c r="CR389" s="17">
        <v>63</v>
      </c>
      <c r="CS389" s="17">
        <v>602</v>
      </c>
      <c r="CT389" s="17">
        <v>71</v>
      </c>
      <c r="CU389" s="17">
        <v>770</v>
      </c>
      <c r="CV389" s="17">
        <v>90</v>
      </c>
      <c r="CW389" s="17">
        <v>0</v>
      </c>
      <c r="CX389" s="17">
        <v>0</v>
      </c>
      <c r="CY389" s="17">
        <v>0</v>
      </c>
      <c r="CZ389" s="15" t="str">
        <f t="shared" si="13"/>
        <v>Steven Benda</v>
      </c>
      <c r="DA389" s="15" t="e">
        <f>VLOOKUP(CZ389,[1]FINAL!$A$1:$AP$1000,MATCH("Element No.",[1]FINAL!$A$1:$AP$1,0),0)</f>
        <v>#N/A</v>
      </c>
      <c r="DB389" s="15"/>
      <c r="DC389" s="15"/>
      <c r="DD389" s="15"/>
      <c r="DE389" s="15"/>
      <c r="DF389" s="15"/>
    </row>
    <row r="390" spans="1:110" ht="40.5" thickBot="1">
      <c r="A390" s="18" t="b">
        <v>1</v>
      </c>
      <c r="B390" s="18" t="b">
        <v>0</v>
      </c>
      <c r="C390" s="17">
        <v>100</v>
      </c>
      <c r="D390" s="17">
        <v>100</v>
      </c>
      <c r="E390" s="17">
        <v>169528</v>
      </c>
      <c r="F390" s="17">
        <v>0</v>
      </c>
      <c r="G390" s="17">
        <v>0</v>
      </c>
      <c r="H390" s="17">
        <v>-1</v>
      </c>
      <c r="I390" s="17">
        <v>1</v>
      </c>
      <c r="J390" s="17">
        <v>1</v>
      </c>
      <c r="K390" s="17">
        <v>2</v>
      </c>
      <c r="L390" s="15">
        <v>3.8</v>
      </c>
      <c r="M390" s="15">
        <v>5</v>
      </c>
      <c r="N390" s="17">
        <v>6</v>
      </c>
      <c r="O390" s="15" t="s">
        <v>793</v>
      </c>
      <c r="P390" s="15">
        <v>5</v>
      </c>
      <c r="Q390" s="17">
        <f t="shared" si="12"/>
        <v>254</v>
      </c>
      <c r="R390" s="18" t="b">
        <v>0</v>
      </c>
      <c r="S390" s="15"/>
      <c r="T390" s="15" t="s">
        <v>4780</v>
      </c>
      <c r="U390" s="17">
        <v>49</v>
      </c>
      <c r="V390" s="15" t="s">
        <v>794</v>
      </c>
      <c r="W390" s="15">
        <v>3</v>
      </c>
      <c r="X390" s="18" t="b">
        <v>0</v>
      </c>
      <c r="Y390" s="15" t="s">
        <v>322</v>
      </c>
      <c r="Z390" s="15">
        <v>0.9</v>
      </c>
      <c r="AA390" s="18" t="b">
        <v>0</v>
      </c>
      <c r="AB390" s="15"/>
      <c r="AC390" s="15" t="s">
        <v>519</v>
      </c>
      <c r="AD390" s="17">
        <v>10</v>
      </c>
      <c r="AE390" s="17">
        <v>54</v>
      </c>
      <c r="AF390" s="17">
        <v>65</v>
      </c>
      <c r="AG390" s="17">
        <v>217076</v>
      </c>
      <c r="AH390" s="17">
        <v>0</v>
      </c>
      <c r="AI390" s="17">
        <v>219920</v>
      </c>
      <c r="AJ390" s="17">
        <v>0</v>
      </c>
      <c r="AK390" s="15">
        <v>1</v>
      </c>
      <c r="AL390" s="15">
        <v>13.3</v>
      </c>
      <c r="AM390" s="15" t="s">
        <v>322</v>
      </c>
      <c r="AN390" s="15"/>
      <c r="AO390" s="17">
        <v>229</v>
      </c>
      <c r="AP390" s="68">
        <v>44063</v>
      </c>
      <c r="AQ390" s="68">
        <v>35650</v>
      </c>
      <c r="AR390" s="18" t="b">
        <v>0</v>
      </c>
      <c r="AS390" s="15" t="s">
        <v>2641</v>
      </c>
      <c r="AT390" s="17">
        <v>1487</v>
      </c>
      <c r="AU390" s="17">
        <v>1</v>
      </c>
      <c r="AV390" s="17">
        <v>0</v>
      </c>
      <c r="AW390" s="17">
        <v>4</v>
      </c>
      <c r="AX390" s="17">
        <v>19</v>
      </c>
      <c r="AY390" s="17">
        <v>0</v>
      </c>
      <c r="AZ390" s="17">
        <v>0</v>
      </c>
      <c r="BA390" s="17">
        <v>0</v>
      </c>
      <c r="BB390" s="17">
        <v>5</v>
      </c>
      <c r="BC390" s="17">
        <v>0</v>
      </c>
      <c r="BD390" s="17">
        <v>0</v>
      </c>
      <c r="BE390" s="17">
        <v>7</v>
      </c>
      <c r="BF390" s="17">
        <v>280</v>
      </c>
      <c r="BG390" s="15">
        <v>375</v>
      </c>
      <c r="BH390" s="15">
        <v>334.6</v>
      </c>
      <c r="BI390" s="15">
        <v>82</v>
      </c>
      <c r="BJ390" s="15">
        <v>79.3</v>
      </c>
      <c r="BK390" s="17">
        <v>88</v>
      </c>
      <c r="BL390" s="17">
        <v>98</v>
      </c>
      <c r="BM390" s="17">
        <v>48</v>
      </c>
      <c r="BN390" s="17">
        <v>136</v>
      </c>
      <c r="BO390" s="17">
        <v>17</v>
      </c>
      <c r="BP390" s="15">
        <v>1.07</v>
      </c>
      <c r="BQ390" s="15">
        <v>1.58</v>
      </c>
      <c r="BR390" s="15">
        <v>2.65</v>
      </c>
      <c r="BS390" s="15">
        <v>24.12</v>
      </c>
      <c r="BT390" s="15"/>
      <c r="BU390" s="15"/>
      <c r="BV390" s="15"/>
      <c r="BW390" s="15"/>
      <c r="BX390" s="17">
        <v>4</v>
      </c>
      <c r="BY390" s="15"/>
      <c r="BZ390" s="15"/>
      <c r="CA390" s="17">
        <v>196</v>
      </c>
      <c r="CB390" s="17">
        <v>82</v>
      </c>
      <c r="CC390" s="17">
        <v>121</v>
      </c>
      <c r="CD390" s="17">
        <v>32</v>
      </c>
      <c r="CE390" s="17">
        <v>308</v>
      </c>
      <c r="CF390" s="17">
        <v>95</v>
      </c>
      <c r="CG390" s="17">
        <v>205</v>
      </c>
      <c r="CH390" s="17">
        <v>72</v>
      </c>
      <c r="CI390" s="17">
        <v>0.06</v>
      </c>
      <c r="CJ390" s="17">
        <v>0</v>
      </c>
      <c r="CK390" s="17">
        <v>0.1</v>
      </c>
      <c r="CL390" s="17">
        <v>0.16</v>
      </c>
      <c r="CM390" s="17">
        <v>1.46</v>
      </c>
      <c r="CN390" s="17">
        <v>1.1499999999999999</v>
      </c>
      <c r="CO390" s="17">
        <v>291</v>
      </c>
      <c r="CP390" s="17">
        <v>44</v>
      </c>
      <c r="CQ390" s="17">
        <v>23</v>
      </c>
      <c r="CR390" s="17">
        <v>9</v>
      </c>
      <c r="CS390" s="17">
        <v>195</v>
      </c>
      <c r="CT390" s="17">
        <v>78</v>
      </c>
      <c r="CU390" s="17">
        <v>203</v>
      </c>
      <c r="CV390" s="17">
        <v>79</v>
      </c>
      <c r="CW390" s="17">
        <v>1.03</v>
      </c>
      <c r="CX390" s="17">
        <v>0.24</v>
      </c>
      <c r="CY390" s="17">
        <v>8.23</v>
      </c>
      <c r="CZ390" s="15" t="str">
        <f t="shared" si="13"/>
        <v>Antonee Robinson</v>
      </c>
      <c r="DA390" s="15">
        <f>VLOOKUP(CZ390,[1]FINAL!$A$1:$AP$1000,MATCH("Element No.",[1]FINAL!$A$1:$AP$1,0),0)</f>
        <v>254</v>
      </c>
      <c r="DB390" s="15"/>
      <c r="DC390" s="15"/>
      <c r="DD390" s="15"/>
      <c r="DE390" s="15"/>
      <c r="DF390" s="15"/>
    </row>
    <row r="391" spans="1:110" ht="40.5" thickBot="1">
      <c r="A391" s="18" t="b">
        <v>1</v>
      </c>
      <c r="B391" s="18" t="b">
        <v>0</v>
      </c>
      <c r="C391" s="17">
        <v>0</v>
      </c>
      <c r="D391" s="17">
        <v>0</v>
      </c>
      <c r="E391" s="17">
        <v>174874</v>
      </c>
      <c r="F391" s="17">
        <v>0</v>
      </c>
      <c r="G391" s="17">
        <v>0</v>
      </c>
      <c r="H391" s="17">
        <v>-1</v>
      </c>
      <c r="I391" s="17">
        <v>1</v>
      </c>
      <c r="J391" s="17">
        <v>2</v>
      </c>
      <c r="K391" s="17">
        <v>2</v>
      </c>
      <c r="L391" s="15">
        <v>0</v>
      </c>
      <c r="M391" s="15">
        <v>0</v>
      </c>
      <c r="N391" s="17">
        <v>0</v>
      </c>
      <c r="O391" s="15" t="s">
        <v>738</v>
      </c>
      <c r="P391" s="15">
        <v>0.2</v>
      </c>
      <c r="Q391" s="17">
        <f t="shared" si="12"/>
        <v>253</v>
      </c>
      <c r="R391" s="18" t="b">
        <v>0</v>
      </c>
      <c r="S391" s="15" t="s">
        <v>5017</v>
      </c>
      <c r="T391" s="15" t="s">
        <v>5029</v>
      </c>
      <c r="U391" s="17">
        <v>44</v>
      </c>
      <c r="V391" s="15" t="s">
        <v>739</v>
      </c>
      <c r="W391" s="15">
        <v>3.7</v>
      </c>
      <c r="X391" s="18" t="b">
        <v>0</v>
      </c>
      <c r="Y391" s="15" t="s">
        <v>320</v>
      </c>
      <c r="Z391" s="15">
        <v>2.8</v>
      </c>
      <c r="AA391" s="18" t="b">
        <v>0</v>
      </c>
      <c r="AB391" s="15"/>
      <c r="AC391" s="15" t="s">
        <v>1056</v>
      </c>
      <c r="AD391" s="17">
        <v>10</v>
      </c>
      <c r="AE391" s="17">
        <v>54</v>
      </c>
      <c r="AF391" s="17">
        <v>123</v>
      </c>
      <c r="AG391" s="17">
        <v>1615116</v>
      </c>
      <c r="AH391" s="17">
        <v>0</v>
      </c>
      <c r="AI391" s="17">
        <v>1605514</v>
      </c>
      <c r="AJ391" s="17">
        <v>0</v>
      </c>
      <c r="AK391" s="15">
        <v>0</v>
      </c>
      <c r="AL391" s="15">
        <v>28</v>
      </c>
      <c r="AM391" s="15" t="s">
        <v>320</v>
      </c>
      <c r="AN391" s="15"/>
      <c r="AO391" s="17">
        <v>58</v>
      </c>
      <c r="AP391" s="68">
        <v>45527</v>
      </c>
      <c r="AQ391" s="68">
        <v>35216</v>
      </c>
      <c r="AR391" s="18" t="b">
        <v>0</v>
      </c>
      <c r="AS391" s="15" t="s">
        <v>2642</v>
      </c>
      <c r="AT391" s="17">
        <v>2882</v>
      </c>
      <c r="AU391" s="17">
        <v>0</v>
      </c>
      <c r="AV391" s="17">
        <v>1</v>
      </c>
      <c r="AW391" s="17">
        <v>8</v>
      </c>
      <c r="AX391" s="17">
        <v>45</v>
      </c>
      <c r="AY391" s="17">
        <v>0</v>
      </c>
      <c r="AZ391" s="17">
        <v>0</v>
      </c>
      <c r="BA391" s="17">
        <v>0</v>
      </c>
      <c r="BB391" s="17">
        <v>7</v>
      </c>
      <c r="BC391" s="17">
        <v>1</v>
      </c>
      <c r="BD391" s="17">
        <v>0</v>
      </c>
      <c r="BE391" s="17">
        <v>8</v>
      </c>
      <c r="BF391" s="17">
        <v>424</v>
      </c>
      <c r="BG391" s="15">
        <v>790.6</v>
      </c>
      <c r="BH391" s="15">
        <v>131</v>
      </c>
      <c r="BI391" s="15">
        <v>148</v>
      </c>
      <c r="BJ391" s="15">
        <v>107</v>
      </c>
      <c r="BK391" s="17">
        <v>284</v>
      </c>
      <c r="BL391" s="17">
        <v>114</v>
      </c>
      <c r="BM391" s="17">
        <v>45</v>
      </c>
      <c r="BN391" s="17">
        <v>329</v>
      </c>
      <c r="BO391" s="17">
        <v>33</v>
      </c>
      <c r="BP391" s="15">
        <v>1.43</v>
      </c>
      <c r="BQ391" s="15">
        <v>1.83</v>
      </c>
      <c r="BR391" s="15">
        <v>3.26</v>
      </c>
      <c r="BS391" s="15">
        <v>44.88</v>
      </c>
      <c r="BT391" s="15"/>
      <c r="BU391" s="15"/>
      <c r="BV391" s="15"/>
      <c r="BW391" s="15"/>
      <c r="BX391" s="15"/>
      <c r="BY391" s="15"/>
      <c r="BZ391" s="15"/>
      <c r="CA391" s="17">
        <v>33</v>
      </c>
      <c r="CB391" s="17">
        <v>12</v>
      </c>
      <c r="CC391" s="17">
        <v>270</v>
      </c>
      <c r="CD391" s="17">
        <v>75</v>
      </c>
      <c r="CE391" s="17">
        <v>235</v>
      </c>
      <c r="CF391" s="17">
        <v>61</v>
      </c>
      <c r="CG391" s="17">
        <v>129</v>
      </c>
      <c r="CH391" s="17">
        <v>38</v>
      </c>
      <c r="CI391" s="17">
        <v>0.04</v>
      </c>
      <c r="CJ391" s="17">
        <v>0</v>
      </c>
      <c r="CK391" s="17">
        <v>0.06</v>
      </c>
      <c r="CL391" s="17">
        <v>0.1</v>
      </c>
      <c r="CM391" s="17">
        <v>1.4</v>
      </c>
      <c r="CN391" s="17">
        <v>1.41</v>
      </c>
      <c r="CO391" s="17">
        <v>536</v>
      </c>
      <c r="CP391" s="17">
        <v>104</v>
      </c>
      <c r="CQ391" s="17">
        <v>365</v>
      </c>
      <c r="CR391" s="17">
        <v>130</v>
      </c>
      <c r="CS391" s="17">
        <v>88</v>
      </c>
      <c r="CT391" s="17">
        <v>31</v>
      </c>
      <c r="CU391" s="17">
        <v>115</v>
      </c>
      <c r="CV391" s="17">
        <v>43</v>
      </c>
      <c r="CW391" s="17">
        <v>1.03</v>
      </c>
      <c r="CX391" s="17">
        <v>0.25</v>
      </c>
      <c r="CY391" s="17">
        <v>10.27</v>
      </c>
      <c r="CZ391" s="15" t="str">
        <f t="shared" si="13"/>
        <v>Joachim Andersen</v>
      </c>
      <c r="DA391" s="15">
        <f>VLOOKUP(CZ391,[1]FINAL!$A$1:$AP$1000,MATCH("Element No.",[1]FINAL!$A$1:$AP$1,0),0)</f>
        <v>253</v>
      </c>
      <c r="DB391" s="15"/>
      <c r="DC391" s="15"/>
      <c r="DD391" s="15"/>
      <c r="DE391" s="15"/>
      <c r="DF391" s="15"/>
    </row>
    <row r="392" spans="1:110" ht="40.5" thickBot="1">
      <c r="A392" s="18" t="b">
        <v>1</v>
      </c>
      <c r="B392" s="18" t="b">
        <v>0</v>
      </c>
      <c r="C392" s="17">
        <v>100</v>
      </c>
      <c r="D392" s="17">
        <v>100</v>
      </c>
      <c r="E392" s="17">
        <v>232892</v>
      </c>
      <c r="F392" s="17">
        <v>0</v>
      </c>
      <c r="G392" s="17">
        <v>0</v>
      </c>
      <c r="H392" s="17">
        <v>-1</v>
      </c>
      <c r="I392" s="17">
        <v>1</v>
      </c>
      <c r="J392" s="17">
        <v>0</v>
      </c>
      <c r="K392" s="17">
        <v>2</v>
      </c>
      <c r="L392" s="15">
        <v>2.8</v>
      </c>
      <c r="M392" s="15">
        <v>2.8</v>
      </c>
      <c r="N392" s="17">
        <v>6</v>
      </c>
      <c r="O392" s="15" t="s">
        <v>1204</v>
      </c>
      <c r="P392" s="15">
        <v>2.8</v>
      </c>
      <c r="Q392" s="17">
        <f t="shared" si="12"/>
        <v>257</v>
      </c>
      <c r="R392" s="18" t="b">
        <v>0</v>
      </c>
      <c r="S392" s="15"/>
      <c r="T392" s="15" t="s">
        <v>4903</v>
      </c>
      <c r="U392" s="17">
        <v>44</v>
      </c>
      <c r="V392" s="15" t="s">
        <v>1205</v>
      </c>
      <c r="W392" s="15">
        <v>3.4</v>
      </c>
      <c r="X392" s="18" t="b">
        <v>0</v>
      </c>
      <c r="Y392" s="15" t="s">
        <v>1206</v>
      </c>
      <c r="Z392" s="15">
        <v>0.8</v>
      </c>
      <c r="AA392" s="18" t="b">
        <v>0</v>
      </c>
      <c r="AB392" s="15"/>
      <c r="AC392" s="15" t="s">
        <v>519</v>
      </c>
      <c r="AD392" s="17">
        <v>10</v>
      </c>
      <c r="AE392" s="17">
        <v>54</v>
      </c>
      <c r="AF392" s="17">
        <v>103</v>
      </c>
      <c r="AG392" s="17">
        <v>218504</v>
      </c>
      <c r="AH392" s="17">
        <v>0</v>
      </c>
      <c r="AI392" s="17">
        <v>178587</v>
      </c>
      <c r="AJ392" s="17">
        <v>0</v>
      </c>
      <c r="AK392" s="15">
        <v>0.6</v>
      </c>
      <c r="AL392" s="15">
        <v>23.4</v>
      </c>
      <c r="AM392" s="15" t="s">
        <v>1206</v>
      </c>
      <c r="AN392" s="15"/>
      <c r="AO392" s="17">
        <v>157</v>
      </c>
      <c r="AP392" s="68">
        <v>45135</v>
      </c>
      <c r="AQ392" s="68">
        <v>36525</v>
      </c>
      <c r="AR392" s="18" t="b">
        <v>0</v>
      </c>
      <c r="AS392" s="15" t="s">
        <v>2643</v>
      </c>
      <c r="AT392" s="17">
        <v>2532</v>
      </c>
      <c r="AU392" s="17">
        <v>1</v>
      </c>
      <c r="AV392" s="17">
        <v>1</v>
      </c>
      <c r="AW392" s="17">
        <v>7</v>
      </c>
      <c r="AX392" s="17">
        <v>40</v>
      </c>
      <c r="AY392" s="17">
        <v>0</v>
      </c>
      <c r="AZ392" s="17">
        <v>0</v>
      </c>
      <c r="BA392" s="17">
        <v>0</v>
      </c>
      <c r="BB392" s="17">
        <v>5</v>
      </c>
      <c r="BC392" s="17">
        <v>0</v>
      </c>
      <c r="BD392" s="17">
        <v>0</v>
      </c>
      <c r="BE392" s="17">
        <v>9</v>
      </c>
      <c r="BF392" s="17">
        <v>392</v>
      </c>
      <c r="BG392" s="15">
        <v>574</v>
      </c>
      <c r="BH392" s="15">
        <v>152.19999999999999</v>
      </c>
      <c r="BI392" s="15">
        <v>115</v>
      </c>
      <c r="BJ392" s="15">
        <v>84.5</v>
      </c>
      <c r="BK392" s="17">
        <v>143</v>
      </c>
      <c r="BL392" s="17">
        <v>119</v>
      </c>
      <c r="BM392" s="17">
        <v>62</v>
      </c>
      <c r="BN392" s="17">
        <v>205</v>
      </c>
      <c r="BO392" s="17">
        <v>28</v>
      </c>
      <c r="BP392" s="15">
        <v>1.71</v>
      </c>
      <c r="BQ392" s="15">
        <v>0.35</v>
      </c>
      <c r="BR392" s="15">
        <v>2.0499999999999998</v>
      </c>
      <c r="BS392" s="15">
        <v>38.01</v>
      </c>
      <c r="BT392" s="15"/>
      <c r="BU392" s="15"/>
      <c r="BV392" s="15"/>
      <c r="BW392" s="15"/>
      <c r="BX392" s="15"/>
      <c r="BY392" s="15"/>
      <c r="BZ392" s="15"/>
      <c r="CA392" s="17">
        <v>95</v>
      </c>
      <c r="CB392" s="17">
        <v>42</v>
      </c>
      <c r="CC392" s="17">
        <v>250</v>
      </c>
      <c r="CD392" s="17">
        <v>63</v>
      </c>
      <c r="CE392" s="17">
        <v>271</v>
      </c>
      <c r="CF392" s="17">
        <v>76</v>
      </c>
      <c r="CG392" s="17">
        <v>190</v>
      </c>
      <c r="CH392" s="17">
        <v>65</v>
      </c>
      <c r="CI392" s="17">
        <v>0.06</v>
      </c>
      <c r="CJ392" s="17">
        <v>0</v>
      </c>
      <c r="CK392" s="17">
        <v>0.01</v>
      </c>
      <c r="CL392" s="17">
        <v>7.0000000000000007E-2</v>
      </c>
      <c r="CM392" s="17">
        <v>1.35</v>
      </c>
      <c r="CN392" s="17">
        <v>1.42</v>
      </c>
      <c r="CO392" s="17">
        <v>545</v>
      </c>
      <c r="CP392" s="17">
        <v>111</v>
      </c>
      <c r="CQ392" s="17">
        <v>125</v>
      </c>
      <c r="CR392" s="17">
        <v>37</v>
      </c>
      <c r="CS392" s="17">
        <v>124</v>
      </c>
      <c r="CT392" s="17">
        <v>47</v>
      </c>
      <c r="CU392" s="17">
        <v>220</v>
      </c>
      <c r="CV392" s="17">
        <v>86</v>
      </c>
      <c r="CW392" s="17">
        <v>1</v>
      </c>
      <c r="CX392" s="17">
        <v>0.25</v>
      </c>
      <c r="CY392" s="17">
        <v>7.29</v>
      </c>
      <c r="CZ392" s="15" t="str">
        <f t="shared" si="13"/>
        <v>Calvin Bassey</v>
      </c>
      <c r="DA392" s="15">
        <f>VLOOKUP(CZ392,[1]FINAL!$A$1:$AP$1000,MATCH("Element No.",[1]FINAL!$A$1:$AP$1,0),0)</f>
        <v>257</v>
      </c>
      <c r="DB392" s="15"/>
      <c r="DC392" s="15"/>
      <c r="DD392" s="15"/>
      <c r="DE392" s="15"/>
      <c r="DF392" s="15"/>
    </row>
    <row r="393" spans="1:110" ht="27.75" thickBot="1">
      <c r="A393" s="18" t="b">
        <v>1</v>
      </c>
      <c r="B393" s="18" t="b">
        <v>0</v>
      </c>
      <c r="C393" s="15"/>
      <c r="D393" s="15"/>
      <c r="E393" s="17">
        <v>166477</v>
      </c>
      <c r="F393" s="17">
        <v>0</v>
      </c>
      <c r="G393" s="17">
        <v>0</v>
      </c>
      <c r="H393" s="17">
        <v>-2</v>
      </c>
      <c r="I393" s="17">
        <v>2</v>
      </c>
      <c r="J393" s="17">
        <v>0</v>
      </c>
      <c r="K393" s="17">
        <v>2</v>
      </c>
      <c r="L393" s="15">
        <v>3.2</v>
      </c>
      <c r="M393" s="15">
        <v>4</v>
      </c>
      <c r="N393" s="17">
        <v>8</v>
      </c>
      <c r="O393" s="15" t="s">
        <v>1339</v>
      </c>
      <c r="P393" s="15">
        <v>4</v>
      </c>
      <c r="Q393" s="17">
        <f t="shared" si="12"/>
        <v>258</v>
      </c>
      <c r="R393" s="18" t="b">
        <v>0</v>
      </c>
      <c r="S393" s="15"/>
      <c r="T393" s="15"/>
      <c r="U393" s="17">
        <v>43</v>
      </c>
      <c r="V393" s="15" t="s">
        <v>1340</v>
      </c>
      <c r="W393" s="15">
        <v>2</v>
      </c>
      <c r="X393" s="18" t="b">
        <v>0</v>
      </c>
      <c r="Y393" s="15" t="s">
        <v>1341</v>
      </c>
      <c r="Z393" s="15">
        <v>0.2</v>
      </c>
      <c r="AA393" s="18" t="b">
        <v>0</v>
      </c>
      <c r="AB393" s="15"/>
      <c r="AC393" s="15" t="s">
        <v>519</v>
      </c>
      <c r="AD393" s="17">
        <v>10</v>
      </c>
      <c r="AE393" s="17">
        <v>54</v>
      </c>
      <c r="AF393" s="17">
        <v>61</v>
      </c>
      <c r="AG393" s="17">
        <v>34783</v>
      </c>
      <c r="AH393" s="17">
        <v>0</v>
      </c>
      <c r="AI393" s="17">
        <v>30643</v>
      </c>
      <c r="AJ393" s="17">
        <v>0</v>
      </c>
      <c r="AK393" s="15">
        <v>0.9</v>
      </c>
      <c r="AL393" s="15">
        <v>14.2</v>
      </c>
      <c r="AM393" s="15" t="s">
        <v>1341</v>
      </c>
      <c r="AN393" s="15"/>
      <c r="AO393" s="17">
        <v>21</v>
      </c>
      <c r="AP393" s="68">
        <v>45167</v>
      </c>
      <c r="AQ393" s="68">
        <v>35038</v>
      </c>
      <c r="AR393" s="18" t="b">
        <v>0</v>
      </c>
      <c r="AS393" s="15" t="s">
        <v>2644</v>
      </c>
      <c r="AT393" s="17">
        <v>1838</v>
      </c>
      <c r="AU393" s="17">
        <v>0</v>
      </c>
      <c r="AV393" s="17">
        <v>2</v>
      </c>
      <c r="AW393" s="17">
        <v>3</v>
      </c>
      <c r="AX393" s="17">
        <v>31</v>
      </c>
      <c r="AY393" s="17">
        <v>0</v>
      </c>
      <c r="AZ393" s="17">
        <v>0</v>
      </c>
      <c r="BA393" s="17">
        <v>0</v>
      </c>
      <c r="BB393" s="17">
        <v>4</v>
      </c>
      <c r="BC393" s="17">
        <v>0</v>
      </c>
      <c r="BD393" s="17">
        <v>0</v>
      </c>
      <c r="BE393" s="17">
        <v>3</v>
      </c>
      <c r="BF393" s="17">
        <v>294</v>
      </c>
      <c r="BG393" s="15">
        <v>373</v>
      </c>
      <c r="BH393" s="15">
        <v>292.2</v>
      </c>
      <c r="BI393" s="15">
        <v>195</v>
      </c>
      <c r="BJ393" s="15">
        <v>86.2</v>
      </c>
      <c r="BK393" s="17">
        <v>106</v>
      </c>
      <c r="BL393" s="17">
        <v>56</v>
      </c>
      <c r="BM393" s="17">
        <v>40</v>
      </c>
      <c r="BN393" s="17">
        <v>146</v>
      </c>
      <c r="BO393" s="17">
        <v>20</v>
      </c>
      <c r="BP393" s="15">
        <v>1.5</v>
      </c>
      <c r="BQ393" s="15">
        <v>1.47</v>
      </c>
      <c r="BR393" s="15">
        <v>2.97</v>
      </c>
      <c r="BS393" s="15">
        <v>32.659999999999997</v>
      </c>
      <c r="BT393" s="15"/>
      <c r="BU393" s="15"/>
      <c r="BV393" s="15"/>
      <c r="BW393" s="15"/>
      <c r="BX393" s="15"/>
      <c r="BY393" s="15"/>
      <c r="BZ393" s="15"/>
      <c r="CA393" s="17">
        <v>199</v>
      </c>
      <c r="CB393" s="17">
        <v>83</v>
      </c>
      <c r="CC393" s="17">
        <v>150</v>
      </c>
      <c r="CD393" s="17">
        <v>39</v>
      </c>
      <c r="CE393" s="17">
        <v>190</v>
      </c>
      <c r="CF393" s="17">
        <v>48</v>
      </c>
      <c r="CG393" s="17">
        <v>183</v>
      </c>
      <c r="CH393" s="17">
        <v>62</v>
      </c>
      <c r="CI393" s="17">
        <v>7.0000000000000007E-2</v>
      </c>
      <c r="CJ393" s="17">
        <v>0</v>
      </c>
      <c r="CK393" s="17">
        <v>7.0000000000000007E-2</v>
      </c>
      <c r="CL393" s="17">
        <v>0.14000000000000001</v>
      </c>
      <c r="CM393" s="17">
        <v>1.6</v>
      </c>
      <c r="CN393" s="17">
        <v>1.52</v>
      </c>
      <c r="CO393" s="17">
        <v>589</v>
      </c>
      <c r="CP393" s="17">
        <v>126</v>
      </c>
      <c r="CQ393" s="17">
        <v>65</v>
      </c>
      <c r="CR393" s="17">
        <v>21</v>
      </c>
      <c r="CS393" s="17">
        <v>345</v>
      </c>
      <c r="CT393" s="17">
        <v>128</v>
      </c>
      <c r="CU393" s="17">
        <v>392</v>
      </c>
      <c r="CV393" s="17">
        <v>144</v>
      </c>
      <c r="CW393" s="17">
        <v>0.98</v>
      </c>
      <c r="CX393" s="17">
        <v>0.15</v>
      </c>
      <c r="CY393" s="17">
        <v>7.15</v>
      </c>
      <c r="CZ393" s="15" t="str">
        <f t="shared" si="13"/>
        <v>Timothy Castagne</v>
      </c>
      <c r="DA393" s="15">
        <f>VLOOKUP(CZ393,[1]FINAL!$A$1:$AP$1000,MATCH("Element No.",[1]FINAL!$A$1:$AP$1,0),0)</f>
        <v>258</v>
      </c>
      <c r="DB393" s="15"/>
      <c r="DC393" s="15"/>
      <c r="DD393" s="15"/>
      <c r="DE393" s="15"/>
      <c r="DF393" s="15"/>
    </row>
    <row r="394" spans="1:110" ht="17.25" thickBot="1">
      <c r="A394" s="18" t="b">
        <v>1</v>
      </c>
      <c r="B394" s="18" t="b">
        <v>0</v>
      </c>
      <c r="C394" s="15"/>
      <c r="D394" s="15"/>
      <c r="E394" s="17">
        <v>219924</v>
      </c>
      <c r="F394" s="17">
        <v>0</v>
      </c>
      <c r="G394" s="17">
        <v>0</v>
      </c>
      <c r="H394" s="17">
        <v>-2</v>
      </c>
      <c r="I394" s="17">
        <v>2</v>
      </c>
      <c r="J394" s="17">
        <v>1</v>
      </c>
      <c r="K394" s="17">
        <v>2</v>
      </c>
      <c r="L394" s="15">
        <v>0.8</v>
      </c>
      <c r="M394" s="15">
        <v>4.5</v>
      </c>
      <c r="N394" s="17">
        <v>15</v>
      </c>
      <c r="O394" s="15" t="s">
        <v>800</v>
      </c>
      <c r="P394" s="15">
        <v>4.5</v>
      </c>
      <c r="Q394" s="17">
        <f t="shared" si="12"/>
        <v>259</v>
      </c>
      <c r="R394" s="18" t="b">
        <v>0</v>
      </c>
      <c r="S394" s="15"/>
      <c r="T394" s="15"/>
      <c r="U394" s="17">
        <v>43</v>
      </c>
      <c r="V394" s="15" t="s">
        <v>801</v>
      </c>
      <c r="W394" s="15">
        <v>2.4</v>
      </c>
      <c r="X394" s="18" t="b">
        <v>0</v>
      </c>
      <c r="Y394" s="15" t="s">
        <v>291</v>
      </c>
      <c r="Z394" s="15">
        <v>0.1</v>
      </c>
      <c r="AA394" s="18" t="b">
        <v>0</v>
      </c>
      <c r="AB394" s="15"/>
      <c r="AC394" s="15" t="s">
        <v>519</v>
      </c>
      <c r="AD394" s="17">
        <v>10</v>
      </c>
      <c r="AE394" s="17">
        <v>54</v>
      </c>
      <c r="AF394" s="17">
        <v>31</v>
      </c>
      <c r="AG394" s="17">
        <v>9196</v>
      </c>
      <c r="AH394" s="17">
        <v>0</v>
      </c>
      <c r="AI394" s="17">
        <v>12737</v>
      </c>
      <c r="AJ394" s="17">
        <v>0</v>
      </c>
      <c r="AK394" s="15">
        <v>1</v>
      </c>
      <c r="AL394" s="15">
        <v>7.2</v>
      </c>
      <c r="AM394" s="15" t="s">
        <v>291</v>
      </c>
      <c r="AN394" s="15"/>
      <c r="AO394" s="17">
        <v>145</v>
      </c>
      <c r="AP394" s="68">
        <v>44783</v>
      </c>
      <c r="AQ394" s="68">
        <v>35439</v>
      </c>
      <c r="AR394" s="18" t="b">
        <v>0</v>
      </c>
      <c r="AS394" s="15" t="s">
        <v>2645</v>
      </c>
      <c r="AT394" s="17">
        <v>812</v>
      </c>
      <c r="AU394" s="17">
        <v>1</v>
      </c>
      <c r="AV394" s="17">
        <v>0</v>
      </c>
      <c r="AW394" s="17">
        <v>1</v>
      </c>
      <c r="AX394" s="17">
        <v>13</v>
      </c>
      <c r="AY394" s="17">
        <v>0</v>
      </c>
      <c r="AZ394" s="17">
        <v>0</v>
      </c>
      <c r="BA394" s="17">
        <v>0</v>
      </c>
      <c r="BB394" s="17">
        <v>2</v>
      </c>
      <c r="BC394" s="17">
        <v>0</v>
      </c>
      <c r="BD394" s="17">
        <v>0</v>
      </c>
      <c r="BE394" s="17">
        <v>3</v>
      </c>
      <c r="BF394" s="17">
        <v>103</v>
      </c>
      <c r="BG394" s="15">
        <v>190.8</v>
      </c>
      <c r="BH394" s="15">
        <v>8</v>
      </c>
      <c r="BI394" s="15">
        <v>31</v>
      </c>
      <c r="BJ394" s="15">
        <v>23</v>
      </c>
      <c r="BK394" s="17">
        <v>55</v>
      </c>
      <c r="BL394" s="17">
        <v>19</v>
      </c>
      <c r="BM394" s="17">
        <v>6</v>
      </c>
      <c r="BN394" s="17">
        <v>61</v>
      </c>
      <c r="BO394" s="17">
        <v>8</v>
      </c>
      <c r="BP394" s="15">
        <v>0.8</v>
      </c>
      <c r="BQ394" s="15">
        <v>0.05</v>
      </c>
      <c r="BR394" s="15">
        <v>0.85</v>
      </c>
      <c r="BS394" s="15">
        <v>12.42</v>
      </c>
      <c r="BT394" s="15"/>
      <c r="BU394" s="15"/>
      <c r="BV394" s="15"/>
      <c r="BW394" s="15"/>
      <c r="BX394" s="15"/>
      <c r="BY394" s="15"/>
      <c r="BZ394" s="15"/>
      <c r="CA394" s="17">
        <v>317</v>
      </c>
      <c r="CB394" s="17">
        <v>123</v>
      </c>
      <c r="CC394" s="17">
        <v>450</v>
      </c>
      <c r="CD394" s="17">
        <v>161</v>
      </c>
      <c r="CE394" s="17">
        <v>376</v>
      </c>
      <c r="CF394" s="17">
        <v>128</v>
      </c>
      <c r="CG394" s="17">
        <v>389</v>
      </c>
      <c r="CH394" s="17">
        <v>136</v>
      </c>
      <c r="CI394" s="17">
        <v>0.09</v>
      </c>
      <c r="CJ394" s="17">
        <v>0</v>
      </c>
      <c r="CK394" s="17">
        <v>0.01</v>
      </c>
      <c r="CL394" s="17">
        <v>0.1</v>
      </c>
      <c r="CM394" s="17">
        <v>1.38</v>
      </c>
      <c r="CN394" s="17">
        <v>1.44</v>
      </c>
      <c r="CO394" s="17">
        <v>592</v>
      </c>
      <c r="CP394" s="17">
        <v>129</v>
      </c>
      <c r="CQ394" s="17">
        <v>38</v>
      </c>
      <c r="CR394" s="17">
        <v>14</v>
      </c>
      <c r="CS394" s="17">
        <v>287</v>
      </c>
      <c r="CT394" s="17">
        <v>111</v>
      </c>
      <c r="CU394" s="17">
        <v>520</v>
      </c>
      <c r="CV394" s="17">
        <v>187</v>
      </c>
      <c r="CW394" s="17">
        <v>0.89</v>
      </c>
      <c r="CX394" s="17">
        <v>0.11</v>
      </c>
      <c r="CY394" s="17">
        <v>6.76</v>
      </c>
      <c r="CZ394" s="15" t="str">
        <f t="shared" si="13"/>
        <v>Issa Diop</v>
      </c>
      <c r="DA394" s="15">
        <f>VLOOKUP(CZ394,[1]FINAL!$A$1:$AP$1000,MATCH("Element No.",[1]FINAL!$A$1:$AP$1,0),0)</f>
        <v>259</v>
      </c>
      <c r="DB394" s="15"/>
      <c r="DC394" s="15"/>
      <c r="DD394" s="15"/>
      <c r="DE394" s="15"/>
      <c r="DF394" s="15"/>
    </row>
    <row r="395" spans="1:110" ht="40.5" thickBot="1">
      <c r="A395" s="18" t="b">
        <v>1</v>
      </c>
      <c r="B395" s="18" t="b">
        <v>0</v>
      </c>
      <c r="C395" s="15"/>
      <c r="D395" s="15"/>
      <c r="E395" s="17">
        <v>246301</v>
      </c>
      <c r="F395" s="17">
        <v>0</v>
      </c>
      <c r="G395" s="17">
        <v>0</v>
      </c>
      <c r="H395" s="17">
        <v>-2</v>
      </c>
      <c r="I395" s="17">
        <v>2</v>
      </c>
      <c r="J395" s="17">
        <v>0</v>
      </c>
      <c r="K395" s="17">
        <v>2</v>
      </c>
      <c r="L395" s="15">
        <v>0</v>
      </c>
      <c r="M395" s="15">
        <v>0</v>
      </c>
      <c r="N395" s="17">
        <v>0</v>
      </c>
      <c r="O395" s="15" t="s">
        <v>1638</v>
      </c>
      <c r="P395" s="15">
        <v>0</v>
      </c>
      <c r="Q395" s="17">
        <f t="shared" si="12"/>
        <v>255</v>
      </c>
      <c r="R395" s="18" t="b">
        <v>0</v>
      </c>
      <c r="S395" s="15"/>
      <c r="T395" s="15"/>
      <c r="U395" s="17">
        <v>43</v>
      </c>
      <c r="V395" s="15" t="s">
        <v>1639</v>
      </c>
      <c r="W395" s="15">
        <v>2.6</v>
      </c>
      <c r="X395" s="18" t="b">
        <v>0</v>
      </c>
      <c r="Y395" s="15" t="s">
        <v>1640</v>
      </c>
      <c r="Z395" s="15">
        <v>0.1</v>
      </c>
      <c r="AA395" s="18" t="b">
        <v>0</v>
      </c>
      <c r="AB395" s="15"/>
      <c r="AC395" s="15" t="s">
        <v>519</v>
      </c>
      <c r="AD395" s="17">
        <v>10</v>
      </c>
      <c r="AE395" s="17">
        <v>54</v>
      </c>
      <c r="AF395" s="17">
        <v>39</v>
      </c>
      <c r="AG395" s="17">
        <v>7120</v>
      </c>
      <c r="AH395" s="17">
        <v>0</v>
      </c>
      <c r="AI395" s="17">
        <v>8596</v>
      </c>
      <c r="AJ395" s="17">
        <v>0</v>
      </c>
      <c r="AK395" s="15">
        <v>0</v>
      </c>
      <c r="AL395" s="15">
        <v>9.1</v>
      </c>
      <c r="AM395" s="15" t="s">
        <v>1641</v>
      </c>
      <c r="AN395" s="15"/>
      <c r="AO395" s="17">
        <v>200</v>
      </c>
      <c r="AP395" s="68">
        <v>45507</v>
      </c>
      <c r="AQ395" s="68">
        <v>36481</v>
      </c>
      <c r="AR395" s="18" t="b">
        <v>0</v>
      </c>
      <c r="AS395" s="15" t="s">
        <v>2646</v>
      </c>
      <c r="AT395" s="17">
        <v>935</v>
      </c>
      <c r="AU395" s="17">
        <v>0</v>
      </c>
      <c r="AV395" s="17">
        <v>0</v>
      </c>
      <c r="AW395" s="17">
        <v>2</v>
      </c>
      <c r="AX395" s="17">
        <v>11</v>
      </c>
      <c r="AY395" s="17">
        <v>0</v>
      </c>
      <c r="AZ395" s="17">
        <v>0</v>
      </c>
      <c r="BA395" s="17">
        <v>0</v>
      </c>
      <c r="BB395" s="17">
        <v>6</v>
      </c>
      <c r="BC395" s="17">
        <v>0</v>
      </c>
      <c r="BD395" s="17">
        <v>0</v>
      </c>
      <c r="BE395" s="17">
        <v>1</v>
      </c>
      <c r="BF395" s="17">
        <v>155</v>
      </c>
      <c r="BG395" s="15">
        <v>249.6</v>
      </c>
      <c r="BH395" s="15">
        <v>47.2</v>
      </c>
      <c r="BI395" s="15">
        <v>14</v>
      </c>
      <c r="BJ395" s="15">
        <v>31.2</v>
      </c>
      <c r="BK395" s="17">
        <v>101</v>
      </c>
      <c r="BL395" s="17">
        <v>40</v>
      </c>
      <c r="BM395" s="17">
        <v>16</v>
      </c>
      <c r="BN395" s="17">
        <v>117</v>
      </c>
      <c r="BO395" s="17">
        <v>11</v>
      </c>
      <c r="BP395" s="15">
        <v>0.05</v>
      </c>
      <c r="BQ395" s="15">
        <v>0.53</v>
      </c>
      <c r="BR395" s="15">
        <v>0.57999999999999996</v>
      </c>
      <c r="BS395" s="15">
        <v>14.7</v>
      </c>
      <c r="BT395" s="15"/>
      <c r="BU395" s="15"/>
      <c r="BV395" s="15"/>
      <c r="BW395" s="15"/>
      <c r="BX395" s="15"/>
      <c r="BY395" s="15"/>
      <c r="BZ395" s="15"/>
      <c r="CA395" s="17">
        <v>277</v>
      </c>
      <c r="CB395" s="17">
        <v>108</v>
      </c>
      <c r="CC395" s="17">
        <v>375</v>
      </c>
      <c r="CD395" s="17">
        <v>134</v>
      </c>
      <c r="CE395" s="17">
        <v>417</v>
      </c>
      <c r="CF395" s="17">
        <v>154</v>
      </c>
      <c r="CG395" s="17">
        <v>365</v>
      </c>
      <c r="CH395" s="17">
        <v>125</v>
      </c>
      <c r="CI395" s="17">
        <v>0</v>
      </c>
      <c r="CJ395" s="17">
        <v>0</v>
      </c>
      <c r="CK395" s="17">
        <v>0.05</v>
      </c>
      <c r="CL395" s="17">
        <v>0.05</v>
      </c>
      <c r="CM395" s="17">
        <v>1.41</v>
      </c>
      <c r="CN395" s="17">
        <v>1.06</v>
      </c>
      <c r="CO395" s="17">
        <v>595</v>
      </c>
      <c r="CP395" s="17">
        <v>131</v>
      </c>
      <c r="CQ395" s="17">
        <v>563</v>
      </c>
      <c r="CR395" s="17">
        <v>234</v>
      </c>
      <c r="CS395" s="17">
        <v>257</v>
      </c>
      <c r="CT395" s="17">
        <v>98</v>
      </c>
      <c r="CU395" s="17">
        <v>578</v>
      </c>
      <c r="CV395" s="17">
        <v>206</v>
      </c>
      <c r="CW395" s="17">
        <v>1.06</v>
      </c>
      <c r="CX395" s="17">
        <v>0.19</v>
      </c>
      <c r="CY395" s="17">
        <v>11.26</v>
      </c>
      <c r="CZ395" s="15" t="str">
        <f t="shared" si="13"/>
        <v>Jorge Cuenca Barreno</v>
      </c>
      <c r="DA395" s="15">
        <f>VLOOKUP(CZ395,[1]FINAL!$A$1:$AP$1000,MATCH("Element No.",[1]FINAL!$A$1:$AP$1,0),0)</f>
        <v>255</v>
      </c>
      <c r="DB395" s="15"/>
      <c r="DC395" s="15"/>
      <c r="DD395" s="15"/>
      <c r="DE395" s="15"/>
      <c r="DF395" s="15"/>
    </row>
    <row r="396" spans="1:110" ht="40.5" thickBot="1">
      <c r="A396" s="18" t="b">
        <v>1</v>
      </c>
      <c r="B396" s="18" t="b">
        <v>0</v>
      </c>
      <c r="C396" s="17">
        <v>100</v>
      </c>
      <c r="D396" s="17">
        <v>100</v>
      </c>
      <c r="E396" s="17">
        <v>167074</v>
      </c>
      <c r="F396" s="17">
        <v>0</v>
      </c>
      <c r="G396" s="17">
        <v>0</v>
      </c>
      <c r="H396" s="17">
        <v>0</v>
      </c>
      <c r="I396" s="17">
        <v>0</v>
      </c>
      <c r="J396" s="17">
        <v>1</v>
      </c>
      <c r="K396" s="17">
        <v>2</v>
      </c>
      <c r="L396" s="15">
        <v>0</v>
      </c>
      <c r="M396" s="15">
        <v>0</v>
      </c>
      <c r="N396" s="17">
        <v>0</v>
      </c>
      <c r="O396" s="15" t="s">
        <v>791</v>
      </c>
      <c r="P396" s="15">
        <v>0</v>
      </c>
      <c r="Q396" s="17">
        <f t="shared" si="12"/>
        <v>256</v>
      </c>
      <c r="R396" s="18" t="b">
        <v>0</v>
      </c>
      <c r="S396" s="15"/>
      <c r="T396" s="15" t="s">
        <v>4868</v>
      </c>
      <c r="U396" s="17">
        <v>45</v>
      </c>
      <c r="V396" s="15" t="s">
        <v>792</v>
      </c>
      <c r="W396" s="15">
        <v>3.7</v>
      </c>
      <c r="X396" s="18" t="b">
        <v>0</v>
      </c>
      <c r="Y396" s="15" t="s">
        <v>306</v>
      </c>
      <c r="Z396" s="15">
        <v>0.2</v>
      </c>
      <c r="AA396" s="18" t="b">
        <v>0</v>
      </c>
      <c r="AB396" s="15"/>
      <c r="AC396" s="15" t="s">
        <v>519</v>
      </c>
      <c r="AD396" s="17">
        <v>10</v>
      </c>
      <c r="AE396" s="17">
        <v>54</v>
      </c>
      <c r="AF396" s="17">
        <v>81</v>
      </c>
      <c r="AG396" s="17">
        <v>182447</v>
      </c>
      <c r="AH396" s="17">
        <v>0</v>
      </c>
      <c r="AI396" s="17">
        <v>182321</v>
      </c>
      <c r="AJ396" s="17">
        <v>0</v>
      </c>
      <c r="AK396" s="15">
        <v>0</v>
      </c>
      <c r="AL396" s="15">
        <v>18</v>
      </c>
      <c r="AM396" s="15" t="s">
        <v>306</v>
      </c>
      <c r="AN396" s="15"/>
      <c r="AO396" s="17">
        <v>152</v>
      </c>
      <c r="AP396" s="68">
        <v>44084</v>
      </c>
      <c r="AQ396" s="68">
        <v>34981</v>
      </c>
      <c r="AR396" s="18" t="b">
        <v>0</v>
      </c>
      <c r="AS396" s="15" t="s">
        <v>2647</v>
      </c>
      <c r="AT396" s="17">
        <v>1791</v>
      </c>
      <c r="AU396" s="17">
        <v>1</v>
      </c>
      <c r="AV396" s="17">
        <v>0</v>
      </c>
      <c r="AW396" s="17">
        <v>6</v>
      </c>
      <c r="AX396" s="17">
        <v>25</v>
      </c>
      <c r="AY396" s="17">
        <v>0</v>
      </c>
      <c r="AZ396" s="17">
        <v>0</v>
      </c>
      <c r="BA396" s="17">
        <v>0</v>
      </c>
      <c r="BB396" s="17">
        <v>2</v>
      </c>
      <c r="BC396" s="17">
        <v>0</v>
      </c>
      <c r="BD396" s="17">
        <v>0</v>
      </c>
      <c r="BE396" s="17">
        <v>5</v>
      </c>
      <c r="BF396" s="17">
        <v>318</v>
      </c>
      <c r="BG396" s="15">
        <v>416</v>
      </c>
      <c r="BH396" s="15">
        <v>214.1</v>
      </c>
      <c r="BI396" s="15">
        <v>108</v>
      </c>
      <c r="BJ396" s="15">
        <v>73.900000000000006</v>
      </c>
      <c r="BK396" s="17">
        <v>100</v>
      </c>
      <c r="BL396" s="17">
        <v>82</v>
      </c>
      <c r="BM396" s="17">
        <v>65</v>
      </c>
      <c r="BN396" s="17">
        <v>165</v>
      </c>
      <c r="BO396" s="17">
        <v>21</v>
      </c>
      <c r="BP396" s="15">
        <v>0.92</v>
      </c>
      <c r="BQ396" s="15">
        <v>1.46</v>
      </c>
      <c r="BR396" s="15">
        <v>2.38</v>
      </c>
      <c r="BS396" s="15">
        <v>25.79</v>
      </c>
      <c r="BT396" s="15"/>
      <c r="BU396" s="15"/>
      <c r="BV396" s="15"/>
      <c r="BW396" s="15"/>
      <c r="BX396" s="15"/>
      <c r="BY396" s="15"/>
      <c r="BZ396" s="15"/>
      <c r="CA396" s="17">
        <v>174</v>
      </c>
      <c r="CB396" s="17">
        <v>71</v>
      </c>
      <c r="CC396" s="17">
        <v>190</v>
      </c>
      <c r="CD396" s="17">
        <v>49</v>
      </c>
      <c r="CE396" s="17">
        <v>274</v>
      </c>
      <c r="CF396" s="17">
        <v>77</v>
      </c>
      <c r="CG396" s="17">
        <v>223</v>
      </c>
      <c r="CH396" s="17">
        <v>78</v>
      </c>
      <c r="CI396" s="17">
        <v>0.05</v>
      </c>
      <c r="CJ396" s="17">
        <v>0</v>
      </c>
      <c r="CK396" s="17">
        <v>7.0000000000000007E-2</v>
      </c>
      <c r="CL396" s="17">
        <v>0.12</v>
      </c>
      <c r="CM396" s="17">
        <v>1.3</v>
      </c>
      <c r="CN396" s="17">
        <v>1.26</v>
      </c>
      <c r="CO396" s="17">
        <v>416</v>
      </c>
      <c r="CP396" s="17">
        <v>77</v>
      </c>
      <c r="CQ396" s="17">
        <v>626</v>
      </c>
      <c r="CR396" s="17">
        <v>244</v>
      </c>
      <c r="CS396" s="17">
        <v>89</v>
      </c>
      <c r="CT396" s="17">
        <v>32</v>
      </c>
      <c r="CU396" s="17">
        <v>369</v>
      </c>
      <c r="CV396" s="17">
        <v>134</v>
      </c>
      <c r="CW396" s="17">
        <v>1.06</v>
      </c>
      <c r="CX396" s="17">
        <v>0.3</v>
      </c>
      <c r="CY396" s="17">
        <v>8.2899999999999991</v>
      </c>
      <c r="CZ396" s="15" t="str">
        <f t="shared" si="13"/>
        <v>Kenny Tete</v>
      </c>
      <c r="DA396" s="15">
        <f>VLOOKUP(CZ396,[1]FINAL!$A$1:$AP$1000,MATCH("Element No.",[1]FINAL!$A$1:$AP$1,0),0)</f>
        <v>256</v>
      </c>
      <c r="DB396" s="15"/>
      <c r="DC396" s="15"/>
      <c r="DD396" s="15"/>
      <c r="DE396" s="15"/>
      <c r="DF396" s="15"/>
    </row>
    <row r="397" spans="1:110" ht="27.75" thickBot="1">
      <c r="A397" s="18" t="b">
        <v>1</v>
      </c>
      <c r="B397" s="18" t="b">
        <v>0</v>
      </c>
      <c r="C397" s="15"/>
      <c r="D397" s="15"/>
      <c r="E397" s="17">
        <v>591385</v>
      </c>
      <c r="F397" s="17">
        <v>0</v>
      </c>
      <c r="G397" s="17">
        <v>0</v>
      </c>
      <c r="H397" s="17">
        <v>-2</v>
      </c>
      <c r="I397" s="17">
        <v>2</v>
      </c>
      <c r="J397" s="17">
        <v>0</v>
      </c>
      <c r="K397" s="17">
        <v>2</v>
      </c>
      <c r="L397" s="15">
        <v>0</v>
      </c>
      <c r="M397" s="15">
        <v>0</v>
      </c>
      <c r="N397" s="17">
        <v>0</v>
      </c>
      <c r="O397" s="15" t="s">
        <v>947</v>
      </c>
      <c r="P397" s="15">
        <v>0</v>
      </c>
      <c r="Q397" s="17" t="e">
        <f t="shared" si="12"/>
        <v>#N/A</v>
      </c>
      <c r="R397" s="18" t="b">
        <v>0</v>
      </c>
      <c r="S397" s="15"/>
      <c r="T397" s="15"/>
      <c r="U397" s="17">
        <v>38</v>
      </c>
      <c r="V397" s="15" t="s">
        <v>1908</v>
      </c>
      <c r="W397" s="15">
        <v>0</v>
      </c>
      <c r="X397" s="18" t="b">
        <v>0</v>
      </c>
      <c r="Y397" s="15" t="s">
        <v>1909</v>
      </c>
      <c r="Z397" s="15">
        <v>0.1</v>
      </c>
      <c r="AA397" s="18" t="b">
        <v>0</v>
      </c>
      <c r="AB397" s="15"/>
      <c r="AC397" s="15" t="s">
        <v>519</v>
      </c>
      <c r="AD397" s="17">
        <v>10</v>
      </c>
      <c r="AE397" s="17">
        <v>54</v>
      </c>
      <c r="AF397" s="17">
        <v>0</v>
      </c>
      <c r="AG397" s="17">
        <v>10552</v>
      </c>
      <c r="AH397" s="17">
        <v>0</v>
      </c>
      <c r="AI397" s="17">
        <v>18712</v>
      </c>
      <c r="AJ397" s="17">
        <v>0</v>
      </c>
      <c r="AK397" s="15">
        <v>0</v>
      </c>
      <c r="AL397" s="15">
        <v>0</v>
      </c>
      <c r="AM397" s="15" t="s">
        <v>1909</v>
      </c>
      <c r="AN397" s="15"/>
      <c r="AO397" s="17">
        <v>241</v>
      </c>
      <c r="AP397" s="68">
        <v>45126</v>
      </c>
      <c r="AQ397" s="68">
        <v>39148</v>
      </c>
      <c r="AR397" s="18" t="b">
        <v>0</v>
      </c>
      <c r="AS397" s="15" t="s">
        <v>2648</v>
      </c>
      <c r="AT397" s="17">
        <v>0</v>
      </c>
      <c r="AU397" s="17">
        <v>0</v>
      </c>
      <c r="AV397" s="17">
        <v>0</v>
      </c>
      <c r="AW397" s="17">
        <v>0</v>
      </c>
      <c r="AX397" s="17">
        <v>0</v>
      </c>
      <c r="AY397" s="17">
        <v>0</v>
      </c>
      <c r="AZ397" s="17">
        <v>0</v>
      </c>
      <c r="BA397" s="17">
        <v>0</v>
      </c>
      <c r="BB397" s="17">
        <v>0</v>
      </c>
      <c r="BC397" s="17">
        <v>0</v>
      </c>
      <c r="BD397" s="17">
        <v>0</v>
      </c>
      <c r="BE397" s="17">
        <v>0</v>
      </c>
      <c r="BF397" s="17">
        <v>0</v>
      </c>
      <c r="BG397" s="15">
        <v>0</v>
      </c>
      <c r="BH397" s="15">
        <v>0</v>
      </c>
      <c r="BI397" s="15">
        <v>0</v>
      </c>
      <c r="BJ397" s="15">
        <v>0</v>
      </c>
      <c r="BK397" s="17">
        <v>0</v>
      </c>
      <c r="BL397" s="17">
        <v>0</v>
      </c>
      <c r="BM397" s="17">
        <v>0</v>
      </c>
      <c r="BN397" s="17">
        <v>0</v>
      </c>
      <c r="BO397" s="17">
        <v>0</v>
      </c>
      <c r="BP397" s="15">
        <v>0</v>
      </c>
      <c r="BQ397" s="15">
        <v>0</v>
      </c>
      <c r="BR397" s="15">
        <v>0</v>
      </c>
      <c r="BS397" s="15">
        <v>0</v>
      </c>
      <c r="BT397" s="15"/>
      <c r="BU397" s="15"/>
      <c r="BV397" s="15"/>
      <c r="BW397" s="15"/>
      <c r="BX397" s="15"/>
      <c r="BY397" s="15"/>
      <c r="BZ397" s="15"/>
      <c r="CA397" s="17">
        <v>547</v>
      </c>
      <c r="CB397" s="17">
        <v>200</v>
      </c>
      <c r="CC397" s="17">
        <v>529</v>
      </c>
      <c r="CD397" s="17">
        <v>199</v>
      </c>
      <c r="CE397" s="17">
        <v>498</v>
      </c>
      <c r="CF397" s="17">
        <v>195</v>
      </c>
      <c r="CG397" s="17">
        <v>550</v>
      </c>
      <c r="CH397" s="17">
        <v>200</v>
      </c>
      <c r="CI397" s="17">
        <v>0</v>
      </c>
      <c r="CJ397" s="17">
        <v>0</v>
      </c>
      <c r="CK397" s="17">
        <v>0</v>
      </c>
      <c r="CL397" s="17">
        <v>0</v>
      </c>
      <c r="CM397" s="17">
        <v>0</v>
      </c>
      <c r="CN397" s="17">
        <v>0</v>
      </c>
      <c r="CO397" s="17">
        <v>830</v>
      </c>
      <c r="CP397" s="17">
        <v>259</v>
      </c>
      <c r="CQ397" s="17">
        <v>427</v>
      </c>
      <c r="CR397" s="17">
        <v>159</v>
      </c>
      <c r="CS397" s="17">
        <v>558</v>
      </c>
      <c r="CT397" s="17">
        <v>200</v>
      </c>
      <c r="CU397" s="17">
        <v>429</v>
      </c>
      <c r="CV397" s="17">
        <v>160</v>
      </c>
      <c r="CW397" s="17">
        <v>0</v>
      </c>
      <c r="CX397" s="17">
        <v>0</v>
      </c>
      <c r="CY397" s="17">
        <v>0</v>
      </c>
      <c r="CZ397" s="15" t="str">
        <f t="shared" si="13"/>
        <v>Samuel Amissah</v>
      </c>
      <c r="DA397" s="15" t="e">
        <f>VLOOKUP(CZ397,[1]FINAL!$A$1:$AP$1000,MATCH("Element No.",[1]FINAL!$A$1:$AP$1,0),0)</f>
        <v>#N/A</v>
      </c>
      <c r="DB397" s="15"/>
      <c r="DC397" s="15"/>
      <c r="DD397" s="15"/>
      <c r="DE397" s="15"/>
      <c r="DF397" s="15"/>
    </row>
    <row r="398" spans="1:110" ht="40.5" thickBot="1">
      <c r="A398" s="18" t="b">
        <v>1</v>
      </c>
      <c r="B398" s="18" t="b">
        <v>0</v>
      </c>
      <c r="C398" s="17">
        <v>100</v>
      </c>
      <c r="D398" s="17">
        <v>100</v>
      </c>
      <c r="E398" s="17">
        <v>153133</v>
      </c>
      <c r="F398" s="17">
        <v>0</v>
      </c>
      <c r="G398" s="17">
        <v>0</v>
      </c>
      <c r="H398" s="17">
        <v>-4</v>
      </c>
      <c r="I398" s="17">
        <v>4</v>
      </c>
      <c r="J398" s="17">
        <v>3</v>
      </c>
      <c r="K398" s="17">
        <v>3</v>
      </c>
      <c r="L398" s="15">
        <v>0.5</v>
      </c>
      <c r="M398" s="15">
        <v>1.2</v>
      </c>
      <c r="N398" s="17">
        <v>3</v>
      </c>
      <c r="O398" s="15" t="s">
        <v>764</v>
      </c>
      <c r="P398" s="15">
        <v>1.2</v>
      </c>
      <c r="Q398" s="17">
        <f t="shared" si="12"/>
        <v>261</v>
      </c>
      <c r="R398" s="18" t="b">
        <v>0</v>
      </c>
      <c r="S398" s="15"/>
      <c r="T398" s="15" t="s">
        <v>4939</v>
      </c>
      <c r="U398" s="17">
        <v>61</v>
      </c>
      <c r="V398" s="15" t="s">
        <v>765</v>
      </c>
      <c r="W398" s="15">
        <v>3.6</v>
      </c>
      <c r="X398" s="18" t="b">
        <v>0</v>
      </c>
      <c r="Y398" s="15" t="s">
        <v>310</v>
      </c>
      <c r="Z398" s="15">
        <v>1.1000000000000001</v>
      </c>
      <c r="AA398" s="18" t="b">
        <v>0</v>
      </c>
      <c r="AB398" s="15"/>
      <c r="AC398" s="15" t="s">
        <v>519</v>
      </c>
      <c r="AD398" s="17">
        <v>10</v>
      </c>
      <c r="AE398" s="17">
        <v>54</v>
      </c>
      <c r="AF398" s="17">
        <v>103</v>
      </c>
      <c r="AG398" s="17">
        <v>594538</v>
      </c>
      <c r="AH398" s="17">
        <v>0</v>
      </c>
      <c r="AI398" s="17">
        <v>653863</v>
      </c>
      <c r="AJ398" s="17">
        <v>0</v>
      </c>
      <c r="AK398" s="15">
        <v>0.2</v>
      </c>
      <c r="AL398" s="15">
        <v>16.899999999999999</v>
      </c>
      <c r="AM398" s="15" t="s">
        <v>310</v>
      </c>
      <c r="AN398" s="15"/>
      <c r="AO398" s="17">
        <v>157</v>
      </c>
      <c r="AP398" s="68">
        <v>45170</v>
      </c>
      <c r="AQ398" s="68">
        <v>35188</v>
      </c>
      <c r="AR398" s="18" t="b">
        <v>0</v>
      </c>
      <c r="AS398" s="15" t="s">
        <v>2649</v>
      </c>
      <c r="AT398" s="17">
        <v>2420</v>
      </c>
      <c r="AU398" s="17">
        <v>4</v>
      </c>
      <c r="AV398" s="17">
        <v>3</v>
      </c>
      <c r="AW398" s="17">
        <v>5</v>
      </c>
      <c r="AX398" s="17">
        <v>40</v>
      </c>
      <c r="AY398" s="17">
        <v>0</v>
      </c>
      <c r="AZ398" s="17">
        <v>0</v>
      </c>
      <c r="BA398" s="17">
        <v>0</v>
      </c>
      <c r="BB398" s="17">
        <v>3</v>
      </c>
      <c r="BC398" s="17">
        <v>0</v>
      </c>
      <c r="BD398" s="17">
        <v>0</v>
      </c>
      <c r="BE398" s="17">
        <v>13</v>
      </c>
      <c r="BF398" s="17">
        <v>508</v>
      </c>
      <c r="BG398" s="15">
        <v>511.2</v>
      </c>
      <c r="BH398" s="15">
        <v>739.4</v>
      </c>
      <c r="BI398" s="15">
        <v>343</v>
      </c>
      <c r="BJ398" s="15">
        <v>159.4</v>
      </c>
      <c r="BK398" s="17">
        <v>35</v>
      </c>
      <c r="BL398" s="17">
        <v>126</v>
      </c>
      <c r="BM398" s="17">
        <v>27</v>
      </c>
      <c r="BN398" s="17">
        <v>188</v>
      </c>
      <c r="BO398" s="17">
        <v>29</v>
      </c>
      <c r="BP398" s="15">
        <v>1.91</v>
      </c>
      <c r="BQ398" s="15">
        <v>4.7</v>
      </c>
      <c r="BR398" s="15">
        <v>6.61</v>
      </c>
      <c r="BS398" s="15">
        <v>35.700000000000003</v>
      </c>
      <c r="BT398" s="17">
        <v>2</v>
      </c>
      <c r="BU398" s="15"/>
      <c r="BV398" s="15"/>
      <c r="BW398" s="15"/>
      <c r="BX398" s="15"/>
      <c r="BY398" s="15"/>
      <c r="BZ398" s="15"/>
      <c r="CA398" s="17">
        <v>128</v>
      </c>
      <c r="CB398" s="17">
        <v>42</v>
      </c>
      <c r="CC398" s="17">
        <v>22</v>
      </c>
      <c r="CD398" s="17">
        <v>21</v>
      </c>
      <c r="CE398" s="17">
        <v>93</v>
      </c>
      <c r="CF398" s="17">
        <v>55</v>
      </c>
      <c r="CG398" s="17">
        <v>50</v>
      </c>
      <c r="CH398" s="17">
        <v>34</v>
      </c>
      <c r="CI398" s="17">
        <v>7.0000000000000007E-2</v>
      </c>
      <c r="CJ398" s="17">
        <v>0</v>
      </c>
      <c r="CK398" s="17">
        <v>0.17</v>
      </c>
      <c r="CL398" s="17">
        <v>0.24</v>
      </c>
      <c r="CM398" s="17">
        <v>1.33</v>
      </c>
      <c r="CN398" s="17">
        <v>1.49</v>
      </c>
      <c r="CO398" s="17">
        <v>79</v>
      </c>
      <c r="CP398" s="17">
        <v>51</v>
      </c>
      <c r="CQ398" s="17">
        <v>270</v>
      </c>
      <c r="CR398" s="17">
        <v>121</v>
      </c>
      <c r="CS398" s="17">
        <v>106</v>
      </c>
      <c r="CT398" s="17">
        <v>47</v>
      </c>
      <c r="CU398" s="17">
        <v>188</v>
      </c>
      <c r="CV398" s="17">
        <v>65</v>
      </c>
      <c r="CW398" s="17">
        <v>1.08</v>
      </c>
      <c r="CX398" s="17">
        <v>0.19</v>
      </c>
      <c r="CY398" s="17">
        <v>6.99</v>
      </c>
      <c r="CZ398" s="15" t="str">
        <f t="shared" si="13"/>
        <v>Alex Iwobi</v>
      </c>
      <c r="DA398" s="15">
        <f>VLOOKUP(CZ398,[1]FINAL!$A$1:$AP$1000,MATCH("Element No.",[1]FINAL!$A$1:$AP$1,0),0)</f>
        <v>261</v>
      </c>
      <c r="DB398" s="15"/>
      <c r="DC398" s="15"/>
      <c r="DD398" s="15"/>
      <c r="DE398" s="15"/>
      <c r="DF398" s="15"/>
    </row>
    <row r="399" spans="1:110" ht="40.5" thickBot="1">
      <c r="A399" s="18" t="b">
        <v>1</v>
      </c>
      <c r="B399" s="18" t="b">
        <v>0</v>
      </c>
      <c r="C399" s="17">
        <v>100</v>
      </c>
      <c r="D399" s="17">
        <v>100</v>
      </c>
      <c r="E399" s="17">
        <v>209289</v>
      </c>
      <c r="F399" s="17">
        <v>0</v>
      </c>
      <c r="G399" s="17">
        <v>0</v>
      </c>
      <c r="H399" s="17">
        <v>-4</v>
      </c>
      <c r="I399" s="17">
        <v>4</v>
      </c>
      <c r="J399" s="17">
        <v>0</v>
      </c>
      <c r="K399" s="17">
        <v>3</v>
      </c>
      <c r="L399" s="15">
        <v>2</v>
      </c>
      <c r="M399" s="15">
        <v>2</v>
      </c>
      <c r="N399" s="17">
        <v>3</v>
      </c>
      <c r="O399" s="15" t="s">
        <v>531</v>
      </c>
      <c r="P399" s="15">
        <v>2</v>
      </c>
      <c r="Q399" s="17">
        <f t="shared" si="12"/>
        <v>262</v>
      </c>
      <c r="R399" s="18" t="b">
        <v>0</v>
      </c>
      <c r="S399" s="15"/>
      <c r="T399" s="15" t="s">
        <v>4834</v>
      </c>
      <c r="U399" s="17">
        <v>56</v>
      </c>
      <c r="V399" s="15" t="s">
        <v>532</v>
      </c>
      <c r="W399" s="15">
        <v>2.2000000000000002</v>
      </c>
      <c r="X399" s="18" t="b">
        <v>0</v>
      </c>
      <c r="Y399" s="15" t="s">
        <v>415</v>
      </c>
      <c r="Z399" s="15">
        <v>0.5</v>
      </c>
      <c r="AA399" s="18" t="b">
        <v>0</v>
      </c>
      <c r="AB399" s="15"/>
      <c r="AC399" s="15" t="s">
        <v>519</v>
      </c>
      <c r="AD399" s="17">
        <v>10</v>
      </c>
      <c r="AE399" s="17">
        <v>54</v>
      </c>
      <c r="AF399" s="17">
        <v>80</v>
      </c>
      <c r="AG399" s="17">
        <v>172249</v>
      </c>
      <c r="AH399" s="17">
        <v>0</v>
      </c>
      <c r="AI399" s="17">
        <v>228192</v>
      </c>
      <c r="AJ399" s="17">
        <v>0</v>
      </c>
      <c r="AK399" s="15">
        <v>0.4</v>
      </c>
      <c r="AL399" s="15">
        <v>14.3</v>
      </c>
      <c r="AM399" s="15" t="s">
        <v>415</v>
      </c>
      <c r="AN399" s="15"/>
      <c r="AO399" s="17">
        <v>241</v>
      </c>
      <c r="AP399" s="68">
        <v>45506</v>
      </c>
      <c r="AQ399" s="68">
        <v>36735</v>
      </c>
      <c r="AR399" s="18" t="b">
        <v>0</v>
      </c>
      <c r="AS399" s="15" t="s">
        <v>2650</v>
      </c>
      <c r="AT399" s="17">
        <v>1909</v>
      </c>
      <c r="AU399" s="17">
        <v>3</v>
      </c>
      <c r="AV399" s="17">
        <v>1</v>
      </c>
      <c r="AW399" s="17">
        <v>6</v>
      </c>
      <c r="AX399" s="17">
        <v>27</v>
      </c>
      <c r="AY399" s="17">
        <v>0</v>
      </c>
      <c r="AZ399" s="17">
        <v>0</v>
      </c>
      <c r="BA399" s="17">
        <v>0</v>
      </c>
      <c r="BB399" s="17">
        <v>1</v>
      </c>
      <c r="BC399" s="17">
        <v>0</v>
      </c>
      <c r="BD399" s="17">
        <v>0</v>
      </c>
      <c r="BE399" s="17">
        <v>1</v>
      </c>
      <c r="BF399" s="17">
        <v>351</v>
      </c>
      <c r="BG399" s="15">
        <v>291.60000000000002</v>
      </c>
      <c r="BH399" s="15">
        <v>330</v>
      </c>
      <c r="BI399" s="15">
        <v>404</v>
      </c>
      <c r="BJ399" s="15">
        <v>102.6</v>
      </c>
      <c r="BK399" s="17">
        <v>42</v>
      </c>
      <c r="BL399" s="17">
        <v>71</v>
      </c>
      <c r="BM399" s="17">
        <v>35</v>
      </c>
      <c r="BN399" s="17">
        <v>148</v>
      </c>
      <c r="BO399" s="17">
        <v>22</v>
      </c>
      <c r="BP399" s="15">
        <v>4.71</v>
      </c>
      <c r="BQ399" s="15">
        <v>1.1200000000000001</v>
      </c>
      <c r="BR399" s="15">
        <v>5.83</v>
      </c>
      <c r="BS399" s="15">
        <v>31.27</v>
      </c>
      <c r="BT399" s="15"/>
      <c r="BU399" s="15"/>
      <c r="BV399" s="15"/>
      <c r="BW399" s="15"/>
      <c r="BX399" s="15"/>
      <c r="BY399" s="15"/>
      <c r="BZ399" s="15"/>
      <c r="CA399" s="17">
        <v>249</v>
      </c>
      <c r="CB399" s="17">
        <v>107</v>
      </c>
      <c r="CC399" s="17">
        <v>128</v>
      </c>
      <c r="CD399" s="17">
        <v>88</v>
      </c>
      <c r="CE399" s="17">
        <v>75</v>
      </c>
      <c r="CF399" s="17">
        <v>44</v>
      </c>
      <c r="CG399" s="17">
        <v>141</v>
      </c>
      <c r="CH399" s="17">
        <v>77</v>
      </c>
      <c r="CI399" s="17">
        <v>0.22</v>
      </c>
      <c r="CJ399" s="17">
        <v>0</v>
      </c>
      <c r="CK399" s="17">
        <v>0.05</v>
      </c>
      <c r="CL399" s="17">
        <v>0.27</v>
      </c>
      <c r="CM399" s="17">
        <v>1.47</v>
      </c>
      <c r="CN399" s="17">
        <v>1.27</v>
      </c>
      <c r="CO399" s="17">
        <v>127</v>
      </c>
      <c r="CP399" s="17">
        <v>79</v>
      </c>
      <c r="CQ399" s="17">
        <v>187</v>
      </c>
      <c r="CR399" s="17">
        <v>84</v>
      </c>
      <c r="CS399" s="17">
        <v>329</v>
      </c>
      <c r="CT399" s="17">
        <v>141</v>
      </c>
      <c r="CU399" s="17">
        <v>267</v>
      </c>
      <c r="CV399" s="17">
        <v>92</v>
      </c>
      <c r="CW399" s="17">
        <v>1.04</v>
      </c>
      <c r="CX399" s="17">
        <v>0.28000000000000003</v>
      </c>
      <c r="CY399" s="17">
        <v>6.98</v>
      </c>
      <c r="CZ399" s="15" t="str">
        <f t="shared" si="13"/>
        <v>Emile Smith Rowe</v>
      </c>
      <c r="DA399" s="15">
        <f>VLOOKUP(CZ399,[1]FINAL!$A$1:$AP$1000,MATCH("Element No.",[1]FINAL!$A$1:$AP$1,0),0)</f>
        <v>262</v>
      </c>
      <c r="DB399" s="15"/>
      <c r="DC399" s="15"/>
      <c r="DD399" s="15"/>
      <c r="DE399" s="15"/>
      <c r="DF399" s="15"/>
    </row>
    <row r="400" spans="1:110" ht="53.25" thickBot="1">
      <c r="A400" s="18" t="b">
        <v>1</v>
      </c>
      <c r="B400" s="18" t="b">
        <v>0</v>
      </c>
      <c r="C400" s="17">
        <v>0</v>
      </c>
      <c r="D400" s="17">
        <v>0</v>
      </c>
      <c r="E400" s="17">
        <v>156689</v>
      </c>
      <c r="F400" s="17">
        <v>0</v>
      </c>
      <c r="G400" s="17">
        <v>0</v>
      </c>
      <c r="H400" s="17">
        <v>-2</v>
      </c>
      <c r="I400" s="17">
        <v>2</v>
      </c>
      <c r="J400" s="17">
        <v>0</v>
      </c>
      <c r="K400" s="17">
        <v>3</v>
      </c>
      <c r="L400" s="15">
        <v>0</v>
      </c>
      <c r="M400" s="15">
        <v>0</v>
      </c>
      <c r="N400" s="17">
        <v>0</v>
      </c>
      <c r="O400" s="15" t="s">
        <v>289</v>
      </c>
      <c r="P400" s="15">
        <v>0</v>
      </c>
      <c r="Q400" s="17" t="e">
        <f t="shared" si="12"/>
        <v>#N/A</v>
      </c>
      <c r="R400" s="18" t="b">
        <v>0</v>
      </c>
      <c r="S400" s="15" t="s">
        <v>3855</v>
      </c>
      <c r="T400" s="15" t="s">
        <v>3856</v>
      </c>
      <c r="U400" s="17">
        <v>53</v>
      </c>
      <c r="V400" s="15" t="s">
        <v>798</v>
      </c>
      <c r="W400" s="15">
        <v>0</v>
      </c>
      <c r="X400" s="18" t="b">
        <v>0</v>
      </c>
      <c r="Y400" s="15" t="s">
        <v>799</v>
      </c>
      <c r="Z400" s="15">
        <v>0.1</v>
      </c>
      <c r="AA400" s="18" t="b">
        <v>0</v>
      </c>
      <c r="AB400" s="15"/>
      <c r="AC400" s="15" t="s">
        <v>3257</v>
      </c>
      <c r="AD400" s="17">
        <v>10</v>
      </c>
      <c r="AE400" s="17">
        <v>54</v>
      </c>
      <c r="AF400" s="17">
        <v>0</v>
      </c>
      <c r="AG400" s="17">
        <v>2438</v>
      </c>
      <c r="AH400" s="17">
        <v>0</v>
      </c>
      <c r="AI400" s="17">
        <v>35658</v>
      </c>
      <c r="AJ400" s="17">
        <v>0</v>
      </c>
      <c r="AK400" s="15">
        <v>0</v>
      </c>
      <c r="AL400" s="15">
        <v>0</v>
      </c>
      <c r="AM400" s="15" t="s">
        <v>289</v>
      </c>
      <c r="AN400" s="15"/>
      <c r="AO400" s="17">
        <v>30</v>
      </c>
      <c r="AP400" s="68">
        <v>44753</v>
      </c>
      <c r="AQ400" s="68">
        <v>35065</v>
      </c>
      <c r="AR400" s="18" t="b">
        <v>0</v>
      </c>
      <c r="AS400" s="15" t="s">
        <v>2653</v>
      </c>
      <c r="AT400" s="17">
        <v>0</v>
      </c>
      <c r="AU400" s="17">
        <v>0</v>
      </c>
      <c r="AV400" s="17">
        <v>0</v>
      </c>
      <c r="AW400" s="17">
        <v>0</v>
      </c>
      <c r="AX400" s="17">
        <v>0</v>
      </c>
      <c r="AY400" s="17">
        <v>0</v>
      </c>
      <c r="AZ400" s="17">
        <v>0</v>
      </c>
      <c r="BA400" s="17">
        <v>0</v>
      </c>
      <c r="BB400" s="17">
        <v>0</v>
      </c>
      <c r="BC400" s="17">
        <v>0</v>
      </c>
      <c r="BD400" s="17">
        <v>0</v>
      </c>
      <c r="BE400" s="17">
        <v>0</v>
      </c>
      <c r="BF400" s="17">
        <v>0</v>
      </c>
      <c r="BG400" s="15">
        <v>0</v>
      </c>
      <c r="BH400" s="15">
        <v>0</v>
      </c>
      <c r="BI400" s="15">
        <v>0</v>
      </c>
      <c r="BJ400" s="15">
        <v>0</v>
      </c>
      <c r="BK400" s="17">
        <v>0</v>
      </c>
      <c r="BL400" s="17">
        <v>0</v>
      </c>
      <c r="BM400" s="17">
        <v>0</v>
      </c>
      <c r="BN400" s="17">
        <v>0</v>
      </c>
      <c r="BO400" s="17">
        <v>0</v>
      </c>
      <c r="BP400" s="15">
        <v>0</v>
      </c>
      <c r="BQ400" s="15">
        <v>0</v>
      </c>
      <c r="BR400" s="15">
        <v>0</v>
      </c>
      <c r="BS400" s="15">
        <v>0</v>
      </c>
      <c r="BT400" s="15"/>
      <c r="BU400" s="15"/>
      <c r="BV400" s="15"/>
      <c r="BW400" s="15"/>
      <c r="BX400" s="15"/>
      <c r="BY400" s="15"/>
      <c r="BZ400" s="15"/>
      <c r="CA400" s="17">
        <v>820</v>
      </c>
      <c r="CB400" s="17">
        <v>364</v>
      </c>
      <c r="CC400" s="17">
        <v>820</v>
      </c>
      <c r="CD400" s="17">
        <v>364</v>
      </c>
      <c r="CE400" s="17">
        <v>818</v>
      </c>
      <c r="CF400" s="17">
        <v>364</v>
      </c>
      <c r="CG400" s="17">
        <v>820</v>
      </c>
      <c r="CH400" s="17">
        <v>364</v>
      </c>
      <c r="CI400" s="17">
        <v>0</v>
      </c>
      <c r="CJ400" s="17">
        <v>0</v>
      </c>
      <c r="CK400" s="17">
        <v>0</v>
      </c>
      <c r="CL400" s="17">
        <v>0</v>
      </c>
      <c r="CM400" s="17">
        <v>0</v>
      </c>
      <c r="CN400" s="17">
        <v>0</v>
      </c>
      <c r="CO400" s="17">
        <v>180</v>
      </c>
      <c r="CP400" s="17">
        <v>113</v>
      </c>
      <c r="CQ400" s="17">
        <v>791</v>
      </c>
      <c r="CR400" s="17">
        <v>344</v>
      </c>
      <c r="CS400" s="17">
        <v>820</v>
      </c>
      <c r="CT400" s="17">
        <v>364</v>
      </c>
      <c r="CU400" s="17">
        <v>570</v>
      </c>
      <c r="CV400" s="17">
        <v>213</v>
      </c>
      <c r="CW400" s="17">
        <v>0</v>
      </c>
      <c r="CX400" s="17">
        <v>0</v>
      </c>
      <c r="CY400" s="17">
        <v>0</v>
      </c>
      <c r="CZ400" s="15" t="str">
        <f t="shared" si="13"/>
        <v>Andreas Hoelgebaum Pereira</v>
      </c>
      <c r="DA400" s="15" t="e">
        <f>VLOOKUP(CZ400,[1]FINAL!$A$1:$AP$1000,MATCH("Element No.",[1]FINAL!$A$1:$AP$1,0),0)</f>
        <v>#N/A</v>
      </c>
      <c r="DB400" s="15"/>
      <c r="DC400" s="15"/>
      <c r="DD400" s="15"/>
      <c r="DE400" s="15"/>
      <c r="DF400" s="15"/>
    </row>
    <row r="401" spans="1:110" ht="40.5" thickBot="1">
      <c r="A401" s="18" t="b">
        <v>1</v>
      </c>
      <c r="B401" s="18" t="b">
        <v>0</v>
      </c>
      <c r="C401" s="17">
        <v>100</v>
      </c>
      <c r="D401" s="17">
        <v>75</v>
      </c>
      <c r="E401" s="17">
        <v>184349</v>
      </c>
      <c r="F401" s="17">
        <v>0</v>
      </c>
      <c r="G401" s="17">
        <v>0</v>
      </c>
      <c r="H401" s="17">
        <v>-1</v>
      </c>
      <c r="I401" s="17">
        <v>1</v>
      </c>
      <c r="J401" s="17">
        <v>2</v>
      </c>
      <c r="K401" s="17">
        <v>3</v>
      </c>
      <c r="L401" s="15">
        <v>2.1</v>
      </c>
      <c r="M401" s="15">
        <v>0</v>
      </c>
      <c r="N401" s="17">
        <v>0</v>
      </c>
      <c r="O401" s="15" t="s">
        <v>594</v>
      </c>
      <c r="P401" s="15">
        <v>0</v>
      </c>
      <c r="Q401" s="17">
        <f t="shared" si="12"/>
        <v>269</v>
      </c>
      <c r="R401" s="18" t="b">
        <v>0</v>
      </c>
      <c r="S401" s="15"/>
      <c r="T401" s="15" t="s">
        <v>4967</v>
      </c>
      <c r="U401" s="17">
        <v>54</v>
      </c>
      <c r="V401" s="15" t="s">
        <v>1636</v>
      </c>
      <c r="W401" s="15">
        <v>3.5</v>
      </c>
      <c r="X401" s="18" t="b">
        <v>0</v>
      </c>
      <c r="Y401" s="15" t="s">
        <v>1637</v>
      </c>
      <c r="Z401" s="15">
        <v>0.1</v>
      </c>
      <c r="AA401" s="18" t="b">
        <v>0</v>
      </c>
      <c r="AB401" s="15"/>
      <c r="AC401" s="15" t="s">
        <v>519</v>
      </c>
      <c r="AD401" s="17">
        <v>10</v>
      </c>
      <c r="AE401" s="17">
        <v>54</v>
      </c>
      <c r="AF401" s="17">
        <v>95</v>
      </c>
      <c r="AG401" s="17">
        <v>148420</v>
      </c>
      <c r="AH401" s="17">
        <v>0</v>
      </c>
      <c r="AI401" s="17">
        <v>143996</v>
      </c>
      <c r="AJ401" s="17">
        <v>0</v>
      </c>
      <c r="AK401" s="15">
        <v>0</v>
      </c>
      <c r="AL401" s="15">
        <v>17.600000000000001</v>
      </c>
      <c r="AM401" s="15" t="s">
        <v>1637</v>
      </c>
      <c r="AN401" s="15"/>
      <c r="AO401" s="17">
        <v>241</v>
      </c>
      <c r="AP401" s="68">
        <v>45499</v>
      </c>
      <c r="AQ401" s="68">
        <v>36664</v>
      </c>
      <c r="AR401" s="18" t="b">
        <v>0</v>
      </c>
      <c r="AS401" s="15" t="s">
        <v>2654</v>
      </c>
      <c r="AT401" s="17">
        <v>1816</v>
      </c>
      <c r="AU401" s="17">
        <v>3</v>
      </c>
      <c r="AV401" s="17">
        <v>3</v>
      </c>
      <c r="AW401" s="17">
        <v>6</v>
      </c>
      <c r="AX401" s="17">
        <v>29</v>
      </c>
      <c r="AY401" s="17">
        <v>0</v>
      </c>
      <c r="AZ401" s="17">
        <v>0</v>
      </c>
      <c r="BA401" s="17">
        <v>0</v>
      </c>
      <c r="BB401" s="17">
        <v>0</v>
      </c>
      <c r="BC401" s="17">
        <v>0</v>
      </c>
      <c r="BD401" s="17">
        <v>0</v>
      </c>
      <c r="BE401" s="17">
        <v>8</v>
      </c>
      <c r="BF401" s="17">
        <v>332</v>
      </c>
      <c r="BG401" s="15">
        <v>413.8</v>
      </c>
      <c r="BH401" s="15">
        <v>225</v>
      </c>
      <c r="BI401" s="15">
        <v>229</v>
      </c>
      <c r="BJ401" s="15">
        <v>86.7</v>
      </c>
      <c r="BK401" s="17">
        <v>96</v>
      </c>
      <c r="BL401" s="17">
        <v>74</v>
      </c>
      <c r="BM401" s="17">
        <v>48</v>
      </c>
      <c r="BN401" s="17">
        <v>218</v>
      </c>
      <c r="BO401" s="17">
        <v>20</v>
      </c>
      <c r="BP401" s="15">
        <v>1.6</v>
      </c>
      <c r="BQ401" s="15">
        <v>1.8</v>
      </c>
      <c r="BR401" s="15">
        <v>3.4</v>
      </c>
      <c r="BS401" s="15">
        <v>26.33</v>
      </c>
      <c r="BT401" s="15"/>
      <c r="BU401" s="15"/>
      <c r="BV401" s="15"/>
      <c r="BW401" s="15"/>
      <c r="BX401" s="15"/>
      <c r="BY401" s="15"/>
      <c r="BZ401" s="15"/>
      <c r="CA401" s="17">
        <v>175</v>
      </c>
      <c r="CB401" s="17">
        <v>65</v>
      </c>
      <c r="CC401" s="17">
        <v>182</v>
      </c>
      <c r="CD401" s="17">
        <v>119</v>
      </c>
      <c r="CE401" s="17">
        <v>158</v>
      </c>
      <c r="CF401" s="17">
        <v>87</v>
      </c>
      <c r="CG401" s="17">
        <v>181</v>
      </c>
      <c r="CH401" s="17">
        <v>88</v>
      </c>
      <c r="CI401" s="17">
        <v>0.08</v>
      </c>
      <c r="CJ401" s="17">
        <v>0</v>
      </c>
      <c r="CK401" s="17">
        <v>0.09</v>
      </c>
      <c r="CL401" s="17">
        <v>0.17</v>
      </c>
      <c r="CM401" s="17">
        <v>1.3</v>
      </c>
      <c r="CN401" s="17">
        <v>1.44</v>
      </c>
      <c r="CO401" s="17">
        <v>157</v>
      </c>
      <c r="CP401" s="17">
        <v>97</v>
      </c>
      <c r="CQ401" s="17">
        <v>799</v>
      </c>
      <c r="CR401" s="17">
        <v>351</v>
      </c>
      <c r="CS401" s="17">
        <v>120</v>
      </c>
      <c r="CT401" s="17">
        <v>51</v>
      </c>
      <c r="CU401" s="17">
        <v>430</v>
      </c>
      <c r="CV401" s="17">
        <v>147</v>
      </c>
      <c r="CW401" s="17">
        <v>0.99</v>
      </c>
      <c r="CX401" s="17">
        <v>0.3</v>
      </c>
      <c r="CY401" s="17">
        <v>10.8</v>
      </c>
      <c r="CZ401" s="15" t="str">
        <f t="shared" si="13"/>
        <v>Ryan Sessegnon</v>
      </c>
      <c r="DA401" s="15">
        <f>VLOOKUP(CZ401,[1]FINAL!$A$1:$AP$1000,MATCH("Element No.",[1]FINAL!$A$1:$AP$1,0),0)</f>
        <v>269</v>
      </c>
      <c r="DB401" s="15"/>
      <c r="DC401" s="15"/>
      <c r="DD401" s="15"/>
      <c r="DE401" s="15"/>
      <c r="DF401" s="15"/>
    </row>
    <row r="402" spans="1:110" ht="40.5" thickBot="1">
      <c r="A402" s="18" t="b">
        <v>1</v>
      </c>
      <c r="B402" s="18" t="b">
        <v>0</v>
      </c>
      <c r="C402" s="17">
        <v>100</v>
      </c>
      <c r="D402" s="17">
        <v>100</v>
      </c>
      <c r="E402" s="17">
        <v>153682</v>
      </c>
      <c r="F402" s="17">
        <v>0</v>
      </c>
      <c r="G402" s="17">
        <v>0</v>
      </c>
      <c r="H402" s="17">
        <v>3</v>
      </c>
      <c r="I402" s="17">
        <v>-3</v>
      </c>
      <c r="J402" s="17">
        <v>3</v>
      </c>
      <c r="K402" s="17">
        <v>3</v>
      </c>
      <c r="L402" s="15">
        <v>1.8</v>
      </c>
      <c r="M402" s="15">
        <v>2.2000000000000002</v>
      </c>
      <c r="N402" s="17">
        <v>4</v>
      </c>
      <c r="O402" s="15" t="s">
        <v>789</v>
      </c>
      <c r="P402" s="15">
        <v>2.2000000000000002</v>
      </c>
      <c r="Q402" s="17">
        <f t="shared" si="12"/>
        <v>260</v>
      </c>
      <c r="R402" s="18" t="b">
        <v>0</v>
      </c>
      <c r="S402" s="15"/>
      <c r="T402" s="15" t="s">
        <v>4801</v>
      </c>
      <c r="U402" s="17">
        <v>58</v>
      </c>
      <c r="V402" s="15" t="s">
        <v>790</v>
      </c>
      <c r="W402" s="15">
        <v>4.7</v>
      </c>
      <c r="X402" s="18" t="b">
        <v>0</v>
      </c>
      <c r="Y402" s="15" t="s">
        <v>280</v>
      </c>
      <c r="Z402" s="15">
        <v>17.399999999999999</v>
      </c>
      <c r="AA402" s="18" t="b">
        <v>0</v>
      </c>
      <c r="AB402" s="15"/>
      <c r="AC402" s="15" t="s">
        <v>519</v>
      </c>
      <c r="AD402" s="17">
        <v>10</v>
      </c>
      <c r="AE402" s="17">
        <v>54</v>
      </c>
      <c r="AF402" s="17">
        <v>168</v>
      </c>
      <c r="AG402" s="17">
        <v>6013826</v>
      </c>
      <c r="AH402" s="17">
        <v>0</v>
      </c>
      <c r="AI402" s="17">
        <v>3902308</v>
      </c>
      <c r="AJ402" s="17">
        <v>0</v>
      </c>
      <c r="AK402" s="15">
        <v>0.4</v>
      </c>
      <c r="AL402" s="15">
        <v>29</v>
      </c>
      <c r="AM402" s="15" t="s">
        <v>280</v>
      </c>
      <c r="AN402" s="15"/>
      <c r="AO402" s="17">
        <v>244</v>
      </c>
      <c r="AP402" s="68">
        <v>44401</v>
      </c>
      <c r="AQ402" s="68">
        <v>35511</v>
      </c>
      <c r="AR402" s="18" t="b">
        <v>0</v>
      </c>
      <c r="AS402" s="15" t="s">
        <v>2655</v>
      </c>
      <c r="AT402" s="17">
        <v>2674</v>
      </c>
      <c r="AU402" s="17">
        <v>10</v>
      </c>
      <c r="AV402" s="17">
        <v>9</v>
      </c>
      <c r="AW402" s="17">
        <v>9</v>
      </c>
      <c r="AX402" s="17">
        <v>38</v>
      </c>
      <c r="AY402" s="17">
        <v>0</v>
      </c>
      <c r="AZ402" s="17">
        <v>0</v>
      </c>
      <c r="BA402" s="17">
        <v>0</v>
      </c>
      <c r="BB402" s="17">
        <v>7</v>
      </c>
      <c r="BC402" s="17">
        <v>0</v>
      </c>
      <c r="BD402" s="17">
        <v>0</v>
      </c>
      <c r="BE402" s="17">
        <v>21</v>
      </c>
      <c r="BF402" s="17">
        <v>637</v>
      </c>
      <c r="BG402" s="15">
        <v>707.2</v>
      </c>
      <c r="BH402" s="15">
        <v>661.1</v>
      </c>
      <c r="BI402" s="15">
        <v>601</v>
      </c>
      <c r="BJ402" s="15">
        <v>196.9</v>
      </c>
      <c r="BK402" s="17">
        <v>66</v>
      </c>
      <c r="BL402" s="17">
        <v>82</v>
      </c>
      <c r="BM402" s="17">
        <v>29</v>
      </c>
      <c r="BN402" s="17">
        <v>177</v>
      </c>
      <c r="BO402" s="17">
        <v>32</v>
      </c>
      <c r="BP402" s="15">
        <v>5.88</v>
      </c>
      <c r="BQ402" s="15">
        <v>4.7699999999999996</v>
      </c>
      <c r="BR402" s="15">
        <v>10.65</v>
      </c>
      <c r="BS402" s="15">
        <v>40.14</v>
      </c>
      <c r="BT402" s="17">
        <v>1</v>
      </c>
      <c r="BU402" s="15"/>
      <c r="BV402" s="17">
        <v>1</v>
      </c>
      <c r="BW402" s="15"/>
      <c r="BX402" s="17">
        <v>3</v>
      </c>
      <c r="BY402" s="15"/>
      <c r="BZ402" s="15"/>
      <c r="CA402" s="17">
        <v>51</v>
      </c>
      <c r="CB402" s="17">
        <v>13</v>
      </c>
      <c r="CC402" s="17">
        <v>32</v>
      </c>
      <c r="CD402" s="17">
        <v>29</v>
      </c>
      <c r="CE402" s="17">
        <v>35</v>
      </c>
      <c r="CF402" s="17">
        <v>19</v>
      </c>
      <c r="CG402" s="17">
        <v>27</v>
      </c>
      <c r="CH402" s="17">
        <v>22</v>
      </c>
      <c r="CI402" s="17">
        <v>0.2</v>
      </c>
      <c r="CJ402" s="17">
        <v>0</v>
      </c>
      <c r="CK402" s="17">
        <v>0.16</v>
      </c>
      <c r="CL402" s="17">
        <v>0.36</v>
      </c>
      <c r="CM402" s="17">
        <v>1.35</v>
      </c>
      <c r="CN402" s="17">
        <v>1.28</v>
      </c>
      <c r="CO402" s="17">
        <v>104</v>
      </c>
      <c r="CP402" s="17">
        <v>68</v>
      </c>
      <c r="CQ402" s="17">
        <v>170</v>
      </c>
      <c r="CR402" s="17">
        <v>77</v>
      </c>
      <c r="CS402" s="17">
        <v>23</v>
      </c>
      <c r="CT402" s="17">
        <v>11</v>
      </c>
      <c r="CU402" s="17">
        <v>17</v>
      </c>
      <c r="CV402" s="17">
        <v>5</v>
      </c>
      <c r="CW402" s="17">
        <v>1.08</v>
      </c>
      <c r="CX402" s="17">
        <v>0.3</v>
      </c>
      <c r="CY402" s="17">
        <v>5.96</v>
      </c>
      <c r="CZ402" s="15" t="str">
        <f t="shared" si="13"/>
        <v>Harry Wilson</v>
      </c>
      <c r="DA402" s="15">
        <f>VLOOKUP(CZ402,[1]FINAL!$A$1:$AP$1000,MATCH("Element No.",[1]FINAL!$A$1:$AP$1,0),0)</f>
        <v>260</v>
      </c>
      <c r="DB402" s="15"/>
      <c r="DC402" s="15"/>
      <c r="DD402" s="15"/>
      <c r="DE402" s="15"/>
      <c r="DF402" s="15"/>
    </row>
    <row r="403" spans="1:110" ht="27.75" thickBot="1">
      <c r="A403" s="18" t="b">
        <v>1</v>
      </c>
      <c r="B403" s="18" t="b">
        <v>0</v>
      </c>
      <c r="C403" s="15"/>
      <c r="D403" s="15"/>
      <c r="E403" s="17">
        <v>207189</v>
      </c>
      <c r="F403" s="17">
        <v>0</v>
      </c>
      <c r="G403" s="17">
        <v>0</v>
      </c>
      <c r="H403" s="17">
        <v>-1</v>
      </c>
      <c r="I403" s="17">
        <v>1</v>
      </c>
      <c r="J403" s="17">
        <v>1</v>
      </c>
      <c r="K403" s="17">
        <v>3</v>
      </c>
      <c r="L403" s="15">
        <v>1</v>
      </c>
      <c r="M403" s="15">
        <v>1</v>
      </c>
      <c r="N403" s="17">
        <v>3</v>
      </c>
      <c r="O403" s="15" t="s">
        <v>1737</v>
      </c>
      <c r="P403" s="15">
        <v>1</v>
      </c>
      <c r="Q403" s="17">
        <f t="shared" si="12"/>
        <v>265</v>
      </c>
      <c r="R403" s="18" t="b">
        <v>0</v>
      </c>
      <c r="S403" s="15"/>
      <c r="T403" s="15"/>
      <c r="U403" s="17">
        <v>49</v>
      </c>
      <c r="V403" s="15" t="s">
        <v>1738</v>
      </c>
      <c r="W403" s="15">
        <v>2.6</v>
      </c>
      <c r="X403" s="18" t="b">
        <v>0</v>
      </c>
      <c r="Y403" s="15" t="s">
        <v>1739</v>
      </c>
      <c r="Z403" s="15">
        <v>0.1</v>
      </c>
      <c r="AA403" s="18" t="b">
        <v>0</v>
      </c>
      <c r="AB403" s="15"/>
      <c r="AC403" s="15" t="s">
        <v>519</v>
      </c>
      <c r="AD403" s="17">
        <v>10</v>
      </c>
      <c r="AE403" s="17">
        <v>54</v>
      </c>
      <c r="AF403" s="17">
        <v>91</v>
      </c>
      <c r="AG403" s="17">
        <v>14400</v>
      </c>
      <c r="AH403" s="17">
        <v>0</v>
      </c>
      <c r="AI403" s="17">
        <v>15756</v>
      </c>
      <c r="AJ403" s="17">
        <v>0</v>
      </c>
      <c r="AK403" s="15">
        <v>0.2</v>
      </c>
      <c r="AL403" s="15">
        <v>18.600000000000001</v>
      </c>
      <c r="AM403" s="15" t="s">
        <v>1739</v>
      </c>
      <c r="AN403" s="15"/>
      <c r="AO403" s="17">
        <v>161</v>
      </c>
      <c r="AP403" s="68">
        <v>45526</v>
      </c>
      <c r="AQ403" s="68">
        <v>35840</v>
      </c>
      <c r="AR403" s="18" t="b">
        <v>0</v>
      </c>
      <c r="AS403" s="15" t="s">
        <v>2656</v>
      </c>
      <c r="AT403" s="17">
        <v>2904</v>
      </c>
      <c r="AU403" s="17">
        <v>0</v>
      </c>
      <c r="AV403" s="17">
        <v>3</v>
      </c>
      <c r="AW403" s="17">
        <v>8</v>
      </c>
      <c r="AX403" s="17">
        <v>45</v>
      </c>
      <c r="AY403" s="17">
        <v>1</v>
      </c>
      <c r="AZ403" s="17">
        <v>0</v>
      </c>
      <c r="BA403" s="17">
        <v>0</v>
      </c>
      <c r="BB403" s="17">
        <v>5</v>
      </c>
      <c r="BC403" s="17">
        <v>0</v>
      </c>
      <c r="BD403" s="17">
        <v>0</v>
      </c>
      <c r="BE403" s="17">
        <v>3</v>
      </c>
      <c r="BF403" s="17">
        <v>503</v>
      </c>
      <c r="BG403" s="15">
        <v>437.8</v>
      </c>
      <c r="BH403" s="15">
        <v>365.1</v>
      </c>
      <c r="BI403" s="15">
        <v>105</v>
      </c>
      <c r="BJ403" s="15">
        <v>91</v>
      </c>
      <c r="BK403" s="17">
        <v>91</v>
      </c>
      <c r="BL403" s="17">
        <v>132</v>
      </c>
      <c r="BM403" s="17">
        <v>57</v>
      </c>
      <c r="BN403" s="17">
        <v>280</v>
      </c>
      <c r="BO403" s="17">
        <v>34</v>
      </c>
      <c r="BP403" s="15">
        <v>1.54</v>
      </c>
      <c r="BQ403" s="15">
        <v>1.5</v>
      </c>
      <c r="BR403" s="15">
        <v>3.04</v>
      </c>
      <c r="BS403" s="15">
        <v>43.09</v>
      </c>
      <c r="BT403" s="15"/>
      <c r="BU403" s="15"/>
      <c r="BV403" s="15"/>
      <c r="BW403" s="15"/>
      <c r="BX403" s="15"/>
      <c r="BY403" s="15"/>
      <c r="BZ403" s="15"/>
      <c r="CA403" s="17">
        <v>159</v>
      </c>
      <c r="CB403" s="17">
        <v>57</v>
      </c>
      <c r="CC403" s="17">
        <v>107</v>
      </c>
      <c r="CD403" s="17">
        <v>75</v>
      </c>
      <c r="CE403" s="17">
        <v>279</v>
      </c>
      <c r="CF403" s="17">
        <v>149</v>
      </c>
      <c r="CG403" s="17">
        <v>173</v>
      </c>
      <c r="CH403" s="17">
        <v>86</v>
      </c>
      <c r="CI403" s="17">
        <v>0.05</v>
      </c>
      <c r="CJ403" s="17">
        <v>0</v>
      </c>
      <c r="CK403" s="17">
        <v>0.05</v>
      </c>
      <c r="CL403" s="17">
        <v>0.1</v>
      </c>
      <c r="CM403" s="17">
        <v>1.34</v>
      </c>
      <c r="CN403" s="17">
        <v>1.39</v>
      </c>
      <c r="CO403" s="17">
        <v>300</v>
      </c>
      <c r="CP403" s="17">
        <v>186</v>
      </c>
      <c r="CQ403" s="17">
        <v>283</v>
      </c>
      <c r="CR403" s="17">
        <v>125</v>
      </c>
      <c r="CS403" s="17">
        <v>262</v>
      </c>
      <c r="CT403" s="17">
        <v>106</v>
      </c>
      <c r="CU403" s="17">
        <v>527</v>
      </c>
      <c r="CV403" s="17">
        <v>191</v>
      </c>
      <c r="CW403" s="17">
        <v>1.05</v>
      </c>
      <c r="CX403" s="17">
        <v>0.25</v>
      </c>
      <c r="CY403" s="17">
        <v>8.68</v>
      </c>
      <c r="CZ403" s="15" t="str">
        <f t="shared" si="13"/>
        <v>Sander Berge</v>
      </c>
      <c r="DA403" s="15">
        <f>VLOOKUP(CZ403,[1]FINAL!$A$1:$AP$1000,MATCH("Element No.",[1]FINAL!$A$1:$AP$1,0),0)</f>
        <v>265</v>
      </c>
      <c r="DB403" s="15"/>
      <c r="DC403" s="15"/>
      <c r="DD403" s="15"/>
      <c r="DE403" s="15"/>
      <c r="DF403" s="15"/>
    </row>
    <row r="404" spans="1:110" ht="40.5" thickBot="1">
      <c r="A404" s="18" t="b">
        <v>1</v>
      </c>
      <c r="B404" s="18" t="b">
        <v>0</v>
      </c>
      <c r="C404" s="17">
        <v>100</v>
      </c>
      <c r="D404" s="17">
        <v>100</v>
      </c>
      <c r="E404" s="17">
        <v>76357</v>
      </c>
      <c r="F404" s="17">
        <v>0</v>
      </c>
      <c r="G404" s="17">
        <v>0</v>
      </c>
      <c r="H404" s="17">
        <v>-2</v>
      </c>
      <c r="I404" s="17">
        <v>2</v>
      </c>
      <c r="J404" s="17">
        <v>0</v>
      </c>
      <c r="K404" s="17">
        <v>3</v>
      </c>
      <c r="L404" s="15">
        <v>0.8</v>
      </c>
      <c r="M404" s="15">
        <v>2.2000000000000002</v>
      </c>
      <c r="N404" s="17">
        <v>6</v>
      </c>
      <c r="O404" s="15" t="s">
        <v>766</v>
      </c>
      <c r="P404" s="15">
        <v>2.2000000000000002</v>
      </c>
      <c r="Q404" s="17">
        <f t="shared" si="12"/>
        <v>266</v>
      </c>
      <c r="R404" s="18" t="b">
        <v>0</v>
      </c>
      <c r="S404" s="15"/>
      <c r="T404" s="15" t="s">
        <v>4762</v>
      </c>
      <c r="U404" s="17">
        <v>48</v>
      </c>
      <c r="V404" s="15" t="s">
        <v>786</v>
      </c>
      <c r="W404" s="15">
        <v>1.7</v>
      </c>
      <c r="X404" s="18" t="b">
        <v>0</v>
      </c>
      <c r="Y404" s="15" t="s">
        <v>315</v>
      </c>
      <c r="Z404" s="15">
        <v>0</v>
      </c>
      <c r="AA404" s="18" t="b">
        <v>0</v>
      </c>
      <c r="AB404" s="15"/>
      <c r="AC404" s="15" t="s">
        <v>519</v>
      </c>
      <c r="AD404" s="17">
        <v>10</v>
      </c>
      <c r="AE404" s="17">
        <v>54</v>
      </c>
      <c r="AF404" s="17">
        <v>41</v>
      </c>
      <c r="AG404" s="17">
        <v>3188</v>
      </c>
      <c r="AH404" s="17">
        <v>0</v>
      </c>
      <c r="AI404" s="17">
        <v>5184</v>
      </c>
      <c r="AJ404" s="17">
        <v>0</v>
      </c>
      <c r="AK404" s="15">
        <v>0.5</v>
      </c>
      <c r="AL404" s="15">
        <v>8.5</v>
      </c>
      <c r="AM404" s="15" t="s">
        <v>315</v>
      </c>
      <c r="AN404" s="15"/>
      <c r="AO404" s="17">
        <v>243</v>
      </c>
      <c r="AP404" s="68">
        <v>42192</v>
      </c>
      <c r="AQ404" s="68">
        <v>33258</v>
      </c>
      <c r="AR404" s="18" t="b">
        <v>0</v>
      </c>
      <c r="AS404" s="15" t="s">
        <v>2657</v>
      </c>
      <c r="AT404" s="17">
        <v>756</v>
      </c>
      <c r="AU404" s="17">
        <v>2</v>
      </c>
      <c r="AV404" s="17">
        <v>0</v>
      </c>
      <c r="AW404" s="17">
        <v>2</v>
      </c>
      <c r="AX404" s="17">
        <v>10</v>
      </c>
      <c r="AY404" s="17">
        <v>0</v>
      </c>
      <c r="AZ404" s="17">
        <v>0</v>
      </c>
      <c r="BA404" s="17">
        <v>0</v>
      </c>
      <c r="BB404" s="17">
        <v>3</v>
      </c>
      <c r="BC404" s="17">
        <v>0</v>
      </c>
      <c r="BD404" s="17">
        <v>0</v>
      </c>
      <c r="BE404" s="17">
        <v>1</v>
      </c>
      <c r="BF404" s="17">
        <v>181</v>
      </c>
      <c r="BG404" s="15">
        <v>153.4</v>
      </c>
      <c r="BH404" s="15">
        <v>195.6</v>
      </c>
      <c r="BI404" s="15">
        <v>64</v>
      </c>
      <c r="BJ404" s="15">
        <v>41.4</v>
      </c>
      <c r="BK404" s="17">
        <v>12</v>
      </c>
      <c r="BL404" s="17">
        <v>42</v>
      </c>
      <c r="BM404" s="17">
        <v>7</v>
      </c>
      <c r="BN404" s="17">
        <v>61</v>
      </c>
      <c r="BO404" s="17">
        <v>6</v>
      </c>
      <c r="BP404" s="15">
        <v>1.21</v>
      </c>
      <c r="BQ404" s="15">
        <v>0.81</v>
      </c>
      <c r="BR404" s="15">
        <v>2.02</v>
      </c>
      <c r="BS404" s="15">
        <v>11.67</v>
      </c>
      <c r="BT404" s="15"/>
      <c r="BU404" s="15"/>
      <c r="BV404" s="15"/>
      <c r="BW404" s="15"/>
      <c r="BX404" s="15"/>
      <c r="BY404" s="15"/>
      <c r="BZ404" s="15"/>
      <c r="CA404" s="17">
        <v>345</v>
      </c>
      <c r="CB404" s="17">
        <v>156</v>
      </c>
      <c r="CC404" s="17">
        <v>212</v>
      </c>
      <c r="CD404" s="17">
        <v>140</v>
      </c>
      <c r="CE404" s="17">
        <v>332</v>
      </c>
      <c r="CF404" s="17">
        <v>172</v>
      </c>
      <c r="CG404" s="17">
        <v>336</v>
      </c>
      <c r="CH404" s="17">
        <v>161</v>
      </c>
      <c r="CI404" s="17">
        <v>0.14000000000000001</v>
      </c>
      <c r="CJ404" s="17">
        <v>0</v>
      </c>
      <c r="CK404" s="17">
        <v>0.1</v>
      </c>
      <c r="CL404" s="17">
        <v>0.24</v>
      </c>
      <c r="CM404" s="17">
        <v>1.39</v>
      </c>
      <c r="CN404" s="17">
        <v>1.19</v>
      </c>
      <c r="CO404" s="17">
        <v>344</v>
      </c>
      <c r="CP404" s="17">
        <v>215</v>
      </c>
      <c r="CQ404" s="17">
        <v>164</v>
      </c>
      <c r="CR404" s="17">
        <v>73</v>
      </c>
      <c r="CS404" s="17">
        <v>401</v>
      </c>
      <c r="CT404" s="17">
        <v>172</v>
      </c>
      <c r="CU404" s="17">
        <v>640</v>
      </c>
      <c r="CV404" s="17">
        <v>247</v>
      </c>
      <c r="CW404" s="17">
        <v>0.71</v>
      </c>
      <c r="CX404" s="17">
        <v>0.24</v>
      </c>
      <c r="CY404" s="17">
        <v>7.26</v>
      </c>
      <c r="CZ404" s="15" t="str">
        <f t="shared" si="13"/>
        <v>Tom Cairney</v>
      </c>
      <c r="DA404" s="15">
        <f>VLOOKUP(CZ404,[1]FINAL!$A$1:$AP$1000,MATCH("Element No.",[1]FINAL!$A$1:$AP$1,0),0)</f>
        <v>266</v>
      </c>
      <c r="DB404" s="15"/>
      <c r="DC404" s="15"/>
      <c r="DD404" s="15"/>
      <c r="DE404" s="15"/>
      <c r="DF404" s="15"/>
    </row>
    <row r="405" spans="1:110" ht="40.5" thickBot="1">
      <c r="A405" s="18" t="b">
        <v>1</v>
      </c>
      <c r="B405" s="18" t="b">
        <v>0</v>
      </c>
      <c r="C405" s="17">
        <v>100</v>
      </c>
      <c r="D405" s="17">
        <v>100</v>
      </c>
      <c r="E405" s="17">
        <v>212314</v>
      </c>
      <c r="F405" s="17">
        <v>0</v>
      </c>
      <c r="G405" s="17">
        <v>0</v>
      </c>
      <c r="H405" s="17">
        <v>-1</v>
      </c>
      <c r="I405" s="17">
        <v>1</v>
      </c>
      <c r="J405" s="17">
        <v>0</v>
      </c>
      <c r="K405" s="17">
        <v>3</v>
      </c>
      <c r="L405" s="15">
        <v>3.2</v>
      </c>
      <c r="M405" s="15">
        <v>1.8</v>
      </c>
      <c r="N405" s="17">
        <v>0</v>
      </c>
      <c r="O405" s="15" t="s">
        <v>1151</v>
      </c>
      <c r="P405" s="15">
        <v>1.8</v>
      </c>
      <c r="Q405" s="17">
        <f t="shared" si="12"/>
        <v>267</v>
      </c>
      <c r="R405" s="18" t="b">
        <v>0</v>
      </c>
      <c r="S405" s="15"/>
      <c r="T405" s="15" t="s">
        <v>4482</v>
      </c>
      <c r="U405" s="17">
        <v>49</v>
      </c>
      <c r="V405" s="15" t="s">
        <v>1032</v>
      </c>
      <c r="W405" s="15">
        <v>2.6</v>
      </c>
      <c r="X405" s="18" t="b">
        <v>0</v>
      </c>
      <c r="Y405" s="15" t="s">
        <v>1152</v>
      </c>
      <c r="Z405" s="15">
        <v>0.1</v>
      </c>
      <c r="AA405" s="18" t="b">
        <v>0</v>
      </c>
      <c r="AB405" s="15"/>
      <c r="AC405" s="15" t="s">
        <v>519</v>
      </c>
      <c r="AD405" s="17">
        <v>10</v>
      </c>
      <c r="AE405" s="17">
        <v>54</v>
      </c>
      <c r="AF405" s="17">
        <v>67</v>
      </c>
      <c r="AG405" s="17">
        <v>16870</v>
      </c>
      <c r="AH405" s="17">
        <v>0</v>
      </c>
      <c r="AI405" s="17">
        <v>20046</v>
      </c>
      <c r="AJ405" s="17">
        <v>0</v>
      </c>
      <c r="AK405" s="15">
        <v>0.4</v>
      </c>
      <c r="AL405" s="15">
        <v>13.7</v>
      </c>
      <c r="AM405" s="15" t="s">
        <v>1152</v>
      </c>
      <c r="AN405" s="15"/>
      <c r="AO405" s="17">
        <v>190</v>
      </c>
      <c r="AP405" s="68">
        <v>44957</v>
      </c>
      <c r="AQ405" s="68">
        <v>35290</v>
      </c>
      <c r="AR405" s="18" t="b">
        <v>0</v>
      </c>
      <c r="AS405" s="15" t="s">
        <v>2658</v>
      </c>
      <c r="AT405" s="17">
        <v>1730</v>
      </c>
      <c r="AU405" s="17">
        <v>1</v>
      </c>
      <c r="AV405" s="17">
        <v>4</v>
      </c>
      <c r="AW405" s="17">
        <v>6</v>
      </c>
      <c r="AX405" s="17">
        <v>22</v>
      </c>
      <c r="AY405" s="17">
        <v>0</v>
      </c>
      <c r="AZ405" s="17">
        <v>0</v>
      </c>
      <c r="BA405" s="17">
        <v>0</v>
      </c>
      <c r="BB405" s="17">
        <v>9</v>
      </c>
      <c r="BC405" s="17">
        <v>0</v>
      </c>
      <c r="BD405" s="17">
        <v>0</v>
      </c>
      <c r="BE405" s="17">
        <v>4</v>
      </c>
      <c r="BF405" s="17">
        <v>314</v>
      </c>
      <c r="BG405" s="15">
        <v>317.60000000000002</v>
      </c>
      <c r="BH405" s="15">
        <v>441.6</v>
      </c>
      <c r="BI405" s="15">
        <v>176</v>
      </c>
      <c r="BJ405" s="15">
        <v>93.4</v>
      </c>
      <c r="BK405" s="17">
        <v>63</v>
      </c>
      <c r="BL405" s="17">
        <v>71</v>
      </c>
      <c r="BM405" s="17">
        <v>49</v>
      </c>
      <c r="BN405" s="17">
        <v>183</v>
      </c>
      <c r="BO405" s="17">
        <v>20</v>
      </c>
      <c r="BP405" s="15">
        <v>2.23</v>
      </c>
      <c r="BQ405" s="15">
        <v>1.91</v>
      </c>
      <c r="BR405" s="15">
        <v>4.1399999999999997</v>
      </c>
      <c r="BS405" s="15">
        <v>27.64</v>
      </c>
      <c r="BT405" s="17">
        <v>3</v>
      </c>
      <c r="BU405" s="15"/>
      <c r="BV405" s="15"/>
      <c r="BW405" s="15"/>
      <c r="BX405" s="15"/>
      <c r="BY405" s="15"/>
      <c r="BZ405" s="15"/>
      <c r="CA405" s="17">
        <v>235</v>
      </c>
      <c r="CB405" s="17">
        <v>98</v>
      </c>
      <c r="CC405" s="17">
        <v>75</v>
      </c>
      <c r="CD405" s="17">
        <v>55</v>
      </c>
      <c r="CE405" s="17">
        <v>212</v>
      </c>
      <c r="CF405" s="17">
        <v>113</v>
      </c>
      <c r="CG405" s="17">
        <v>168</v>
      </c>
      <c r="CH405" s="17">
        <v>85</v>
      </c>
      <c r="CI405" s="17">
        <v>0.12</v>
      </c>
      <c r="CJ405" s="17">
        <v>0</v>
      </c>
      <c r="CK405" s="17">
        <v>0.1</v>
      </c>
      <c r="CL405" s="17">
        <v>0.22</v>
      </c>
      <c r="CM405" s="17">
        <v>1.44</v>
      </c>
      <c r="CN405" s="17">
        <v>1.1399999999999999</v>
      </c>
      <c r="CO405" s="17">
        <v>304</v>
      </c>
      <c r="CP405" s="17">
        <v>189</v>
      </c>
      <c r="CQ405" s="17">
        <v>202</v>
      </c>
      <c r="CR405" s="17">
        <v>91</v>
      </c>
      <c r="CS405" s="17">
        <v>263</v>
      </c>
      <c r="CT405" s="17">
        <v>107</v>
      </c>
      <c r="CU405" s="17">
        <v>547</v>
      </c>
      <c r="CV405" s="17">
        <v>203</v>
      </c>
      <c r="CW405" s="17">
        <v>1.04</v>
      </c>
      <c r="CX405" s="17">
        <v>0.31</v>
      </c>
      <c r="CY405" s="17">
        <v>9.52</v>
      </c>
      <c r="CZ405" s="15" t="str">
        <f t="shared" si="13"/>
        <v>Saša Lukić</v>
      </c>
      <c r="DA405" s="15">
        <f>VLOOKUP(CZ405,[1]FINAL!$A$1:$AP$1000,MATCH("Element No.",[1]FINAL!$A$1:$AP$1,0),0)</f>
        <v>267</v>
      </c>
      <c r="DB405" s="15"/>
      <c r="DC405" s="15"/>
      <c r="DD405" s="15"/>
      <c r="DE405" s="15"/>
      <c r="DF405" s="15"/>
    </row>
    <row r="406" spans="1:110" ht="53.25" thickBot="1">
      <c r="A406" s="18" t="b">
        <v>1</v>
      </c>
      <c r="B406" s="18" t="b">
        <v>0</v>
      </c>
      <c r="C406" s="17">
        <v>0</v>
      </c>
      <c r="D406" s="17">
        <v>0</v>
      </c>
      <c r="E406" s="17">
        <v>573062</v>
      </c>
      <c r="F406" s="17">
        <v>0</v>
      </c>
      <c r="G406" s="17">
        <v>0</v>
      </c>
      <c r="H406" s="17">
        <v>0</v>
      </c>
      <c r="I406" s="17">
        <v>0</v>
      </c>
      <c r="J406" s="17">
        <v>0</v>
      </c>
      <c r="K406" s="17">
        <v>3</v>
      </c>
      <c r="L406" s="15">
        <v>0</v>
      </c>
      <c r="M406" s="15">
        <v>0</v>
      </c>
      <c r="N406" s="17">
        <v>0</v>
      </c>
      <c r="O406" s="15" t="s">
        <v>1643</v>
      </c>
      <c r="P406" s="15">
        <v>0</v>
      </c>
      <c r="Q406" s="17" t="e">
        <f t="shared" si="12"/>
        <v>#N/A</v>
      </c>
      <c r="R406" s="18" t="b">
        <v>0</v>
      </c>
      <c r="S406" s="15" t="s">
        <v>3826</v>
      </c>
      <c r="T406" s="15" t="s">
        <v>3857</v>
      </c>
      <c r="U406" s="17">
        <v>45</v>
      </c>
      <c r="V406" s="15" t="s">
        <v>1644</v>
      </c>
      <c r="W406" s="15">
        <v>0</v>
      </c>
      <c r="X406" s="18" t="b">
        <v>0</v>
      </c>
      <c r="Y406" s="15" t="s">
        <v>1645</v>
      </c>
      <c r="Z406" s="15">
        <v>0</v>
      </c>
      <c r="AA406" s="18" t="b">
        <v>0</v>
      </c>
      <c r="AB406" s="15"/>
      <c r="AC406" s="15" t="s">
        <v>3257</v>
      </c>
      <c r="AD406" s="17">
        <v>10</v>
      </c>
      <c r="AE406" s="17">
        <v>54</v>
      </c>
      <c r="AF406" s="17">
        <v>0</v>
      </c>
      <c r="AG406" s="17">
        <v>898</v>
      </c>
      <c r="AH406" s="17">
        <v>0</v>
      </c>
      <c r="AI406" s="17">
        <v>6644</v>
      </c>
      <c r="AJ406" s="17">
        <v>0</v>
      </c>
      <c r="AK406" s="15">
        <v>0</v>
      </c>
      <c r="AL406" s="15">
        <v>0</v>
      </c>
      <c r="AM406" s="15" t="s">
        <v>1645</v>
      </c>
      <c r="AN406" s="15"/>
      <c r="AO406" s="17">
        <v>54</v>
      </c>
      <c r="AP406" s="68">
        <v>44795</v>
      </c>
      <c r="AQ406" s="68">
        <v>37694</v>
      </c>
      <c r="AR406" s="18" t="b">
        <v>0</v>
      </c>
      <c r="AS406" s="15" t="s">
        <v>2659</v>
      </c>
      <c r="AT406" s="17">
        <v>0</v>
      </c>
      <c r="AU406" s="17">
        <v>0</v>
      </c>
      <c r="AV406" s="17">
        <v>0</v>
      </c>
      <c r="AW406" s="17">
        <v>0</v>
      </c>
      <c r="AX406" s="17">
        <v>0</v>
      </c>
      <c r="AY406" s="17">
        <v>0</v>
      </c>
      <c r="AZ406" s="17">
        <v>0</v>
      </c>
      <c r="BA406" s="17">
        <v>0</v>
      </c>
      <c r="BB406" s="17">
        <v>0</v>
      </c>
      <c r="BC406" s="17">
        <v>0</v>
      </c>
      <c r="BD406" s="17">
        <v>0</v>
      </c>
      <c r="BE406" s="17">
        <v>0</v>
      </c>
      <c r="BF406" s="17">
        <v>0</v>
      </c>
      <c r="BG406" s="15">
        <v>0</v>
      </c>
      <c r="BH406" s="15">
        <v>0</v>
      </c>
      <c r="BI406" s="15">
        <v>0</v>
      </c>
      <c r="BJ406" s="15">
        <v>0</v>
      </c>
      <c r="BK406" s="17">
        <v>0</v>
      </c>
      <c r="BL406" s="17">
        <v>0</v>
      </c>
      <c r="BM406" s="17">
        <v>0</v>
      </c>
      <c r="BN406" s="17">
        <v>0</v>
      </c>
      <c r="BO406" s="17">
        <v>0</v>
      </c>
      <c r="BP406" s="15">
        <v>0</v>
      </c>
      <c r="BQ406" s="15">
        <v>0</v>
      </c>
      <c r="BR406" s="15">
        <v>0</v>
      </c>
      <c r="BS406" s="15">
        <v>0</v>
      </c>
      <c r="BT406" s="15"/>
      <c r="BU406" s="15"/>
      <c r="BV406" s="15"/>
      <c r="BW406" s="15"/>
      <c r="BX406" s="15"/>
      <c r="BY406" s="15"/>
      <c r="BZ406" s="15"/>
      <c r="CA406" s="17">
        <v>744</v>
      </c>
      <c r="CB406" s="17">
        <v>307</v>
      </c>
      <c r="CC406" s="17">
        <v>738</v>
      </c>
      <c r="CD406" s="17">
        <v>307</v>
      </c>
      <c r="CE406" s="17">
        <v>724</v>
      </c>
      <c r="CF406" s="17">
        <v>303</v>
      </c>
      <c r="CG406" s="17">
        <v>745</v>
      </c>
      <c r="CH406" s="17">
        <v>308</v>
      </c>
      <c r="CI406" s="17">
        <v>0</v>
      </c>
      <c r="CJ406" s="17">
        <v>0</v>
      </c>
      <c r="CK406" s="17">
        <v>0</v>
      </c>
      <c r="CL406" s="17">
        <v>0</v>
      </c>
      <c r="CM406" s="17">
        <v>0</v>
      </c>
      <c r="CN406" s="17">
        <v>0</v>
      </c>
      <c r="CO406" s="17">
        <v>478</v>
      </c>
      <c r="CP406" s="17">
        <v>292</v>
      </c>
      <c r="CQ406" s="17">
        <v>673</v>
      </c>
      <c r="CR406" s="17">
        <v>261</v>
      </c>
      <c r="CS406" s="17">
        <v>747</v>
      </c>
      <c r="CT406" s="17">
        <v>309</v>
      </c>
      <c r="CU406" s="17">
        <v>679</v>
      </c>
      <c r="CV406" s="17">
        <v>273</v>
      </c>
      <c r="CW406" s="17">
        <v>0</v>
      </c>
      <c r="CX406" s="17">
        <v>0</v>
      </c>
      <c r="CY406" s="17">
        <v>0</v>
      </c>
      <c r="CZ406" s="15" t="str">
        <f t="shared" si="13"/>
        <v>Martial Godo</v>
      </c>
      <c r="DA406" s="15" t="e">
        <f>VLOOKUP(CZ406,[1]FINAL!$A$1:$AP$1000,MATCH("Element No.",[1]FINAL!$A$1:$AP$1,0),0)</f>
        <v>#N/A</v>
      </c>
      <c r="DB406" s="15"/>
      <c r="DC406" s="15"/>
      <c r="DD406" s="15"/>
      <c r="DE406" s="15"/>
      <c r="DF406" s="15"/>
    </row>
    <row r="407" spans="1:110" ht="78.75" thickBot="1">
      <c r="A407" s="18" t="b">
        <v>1</v>
      </c>
      <c r="B407" s="18" t="b">
        <v>0</v>
      </c>
      <c r="C407" s="17">
        <v>0</v>
      </c>
      <c r="D407" s="17">
        <v>0</v>
      </c>
      <c r="E407" s="17">
        <v>515024</v>
      </c>
      <c r="F407" s="17">
        <v>0</v>
      </c>
      <c r="G407" s="17">
        <v>0</v>
      </c>
      <c r="H407" s="17">
        <v>0</v>
      </c>
      <c r="I407" s="17">
        <v>0</v>
      </c>
      <c r="J407" s="17">
        <v>0</v>
      </c>
      <c r="K407" s="17">
        <v>3</v>
      </c>
      <c r="L407" s="15">
        <v>0</v>
      </c>
      <c r="M407" s="15">
        <v>0</v>
      </c>
      <c r="N407" s="17">
        <v>0</v>
      </c>
      <c r="O407" s="15" t="s">
        <v>755</v>
      </c>
      <c r="P407" s="15">
        <v>0</v>
      </c>
      <c r="Q407" s="17" t="e">
        <f t="shared" si="12"/>
        <v>#N/A</v>
      </c>
      <c r="R407" s="18" t="b">
        <v>0</v>
      </c>
      <c r="S407" s="15" t="s">
        <v>3315</v>
      </c>
      <c r="T407" s="15" t="s">
        <v>3316</v>
      </c>
      <c r="U407" s="17">
        <v>45</v>
      </c>
      <c r="V407" s="15" t="s">
        <v>1320</v>
      </c>
      <c r="W407" s="15">
        <v>0</v>
      </c>
      <c r="X407" s="18" t="b">
        <v>0</v>
      </c>
      <c r="Y407" s="15" t="s">
        <v>1321</v>
      </c>
      <c r="Z407" s="15">
        <v>0</v>
      </c>
      <c r="AA407" s="18" t="b">
        <v>0</v>
      </c>
      <c r="AB407" s="15"/>
      <c r="AC407" s="15" t="s">
        <v>3257</v>
      </c>
      <c r="AD407" s="17">
        <v>10</v>
      </c>
      <c r="AE407" s="17">
        <v>54</v>
      </c>
      <c r="AF407" s="17">
        <v>0</v>
      </c>
      <c r="AG407" s="17">
        <v>0</v>
      </c>
      <c r="AH407" s="17">
        <v>0</v>
      </c>
      <c r="AI407" s="17">
        <v>316</v>
      </c>
      <c r="AJ407" s="17">
        <v>0</v>
      </c>
      <c r="AK407" s="15">
        <v>0</v>
      </c>
      <c r="AL407" s="15">
        <v>0</v>
      </c>
      <c r="AM407" s="15" t="s">
        <v>1321</v>
      </c>
      <c r="AN407" s="15"/>
      <c r="AO407" s="17">
        <v>244</v>
      </c>
      <c r="AP407" s="68">
        <v>44778</v>
      </c>
      <c r="AQ407" s="68">
        <v>38415</v>
      </c>
      <c r="AR407" s="18" t="b">
        <v>0</v>
      </c>
      <c r="AS407" s="15" t="s">
        <v>2660</v>
      </c>
      <c r="AT407" s="17">
        <v>0</v>
      </c>
      <c r="AU407" s="17">
        <v>0</v>
      </c>
      <c r="AV407" s="17">
        <v>0</v>
      </c>
      <c r="AW407" s="17">
        <v>0</v>
      </c>
      <c r="AX407" s="17">
        <v>0</v>
      </c>
      <c r="AY407" s="17">
        <v>0</v>
      </c>
      <c r="AZ407" s="17">
        <v>0</v>
      </c>
      <c r="BA407" s="17">
        <v>0</v>
      </c>
      <c r="BB407" s="17">
        <v>0</v>
      </c>
      <c r="BC407" s="17">
        <v>0</v>
      </c>
      <c r="BD407" s="17">
        <v>0</v>
      </c>
      <c r="BE407" s="17">
        <v>0</v>
      </c>
      <c r="BF407" s="17">
        <v>0</v>
      </c>
      <c r="BG407" s="15">
        <v>0</v>
      </c>
      <c r="BH407" s="15">
        <v>0</v>
      </c>
      <c r="BI407" s="15">
        <v>0</v>
      </c>
      <c r="BJ407" s="15">
        <v>0</v>
      </c>
      <c r="BK407" s="17">
        <v>0</v>
      </c>
      <c r="BL407" s="17">
        <v>0</v>
      </c>
      <c r="BM407" s="17">
        <v>0</v>
      </c>
      <c r="BN407" s="17">
        <v>0</v>
      </c>
      <c r="BO407" s="17">
        <v>0</v>
      </c>
      <c r="BP407" s="15">
        <v>0</v>
      </c>
      <c r="BQ407" s="15">
        <v>0</v>
      </c>
      <c r="BR407" s="15">
        <v>0</v>
      </c>
      <c r="BS407" s="15">
        <v>0</v>
      </c>
      <c r="BT407" s="15"/>
      <c r="BU407" s="15"/>
      <c r="BV407" s="15"/>
      <c r="BW407" s="15"/>
      <c r="BX407" s="15"/>
      <c r="BY407" s="15"/>
      <c r="BZ407" s="15"/>
      <c r="CA407" s="17">
        <v>725</v>
      </c>
      <c r="CB407" s="17">
        <v>290</v>
      </c>
      <c r="CC407" s="17">
        <v>720</v>
      </c>
      <c r="CD407" s="17">
        <v>291</v>
      </c>
      <c r="CE407" s="17">
        <v>703</v>
      </c>
      <c r="CF407" s="17">
        <v>285</v>
      </c>
      <c r="CG407" s="17">
        <v>726</v>
      </c>
      <c r="CH407" s="17">
        <v>291</v>
      </c>
      <c r="CI407" s="17">
        <v>0</v>
      </c>
      <c r="CJ407" s="17">
        <v>0</v>
      </c>
      <c r="CK407" s="17">
        <v>0</v>
      </c>
      <c r="CL407" s="17">
        <v>0</v>
      </c>
      <c r="CM407" s="17">
        <v>0</v>
      </c>
      <c r="CN407" s="17">
        <v>0</v>
      </c>
      <c r="CO407" s="17">
        <v>455</v>
      </c>
      <c r="CP407" s="17">
        <v>273</v>
      </c>
      <c r="CQ407" s="17">
        <v>653</v>
      </c>
      <c r="CR407" s="17">
        <v>243</v>
      </c>
      <c r="CS407" s="17">
        <v>730</v>
      </c>
      <c r="CT407" s="17">
        <v>294</v>
      </c>
      <c r="CU407" s="17">
        <v>824</v>
      </c>
      <c r="CV407" s="17">
        <v>364</v>
      </c>
      <c r="CW407" s="17">
        <v>0</v>
      </c>
      <c r="CX407" s="17">
        <v>0</v>
      </c>
      <c r="CY407" s="17">
        <v>0</v>
      </c>
      <c r="CZ407" s="15" t="str">
        <f t="shared" si="13"/>
        <v>Luke Harris</v>
      </c>
      <c r="DA407" s="15" t="e">
        <f>VLOOKUP(CZ407,[1]FINAL!$A$1:$AP$1000,MATCH("Element No.",[1]FINAL!$A$1:$AP$1,0),0)</f>
        <v>#N/A</v>
      </c>
      <c r="DB407" s="15"/>
      <c r="DC407" s="15"/>
      <c r="DD407" s="15"/>
      <c r="DE407" s="15"/>
      <c r="DF407" s="15"/>
    </row>
    <row r="408" spans="1:110" ht="40.5" thickBot="1">
      <c r="A408" s="18" t="b">
        <v>1</v>
      </c>
      <c r="B408" s="18" t="b">
        <v>0</v>
      </c>
      <c r="C408" s="17">
        <v>100</v>
      </c>
      <c r="D408" s="17">
        <v>100</v>
      </c>
      <c r="E408" s="17">
        <v>577725</v>
      </c>
      <c r="F408" s="17">
        <v>0</v>
      </c>
      <c r="G408" s="17">
        <v>0</v>
      </c>
      <c r="H408" s="17">
        <v>-1</v>
      </c>
      <c r="I408" s="17">
        <v>1</v>
      </c>
      <c r="J408" s="17">
        <v>1</v>
      </c>
      <c r="K408" s="17">
        <v>3</v>
      </c>
      <c r="L408" s="15">
        <v>0.8</v>
      </c>
      <c r="M408" s="15">
        <v>0.8</v>
      </c>
      <c r="N408" s="17">
        <v>1</v>
      </c>
      <c r="O408" s="15" t="s">
        <v>632</v>
      </c>
      <c r="P408" s="15">
        <v>0.8</v>
      </c>
      <c r="Q408" s="17">
        <f t="shared" si="12"/>
        <v>268</v>
      </c>
      <c r="R408" s="18" t="b">
        <v>0</v>
      </c>
      <c r="S408" s="15"/>
      <c r="T408" s="15" t="s">
        <v>4330</v>
      </c>
      <c r="U408" s="17">
        <v>44</v>
      </c>
      <c r="V408" s="15" t="s">
        <v>1642</v>
      </c>
      <c r="W408" s="15">
        <v>2</v>
      </c>
      <c r="X408" s="18" t="b">
        <v>0</v>
      </c>
      <c r="Y408" s="15" t="s">
        <v>1198</v>
      </c>
      <c r="Z408" s="15">
        <v>1.6</v>
      </c>
      <c r="AA408" s="18" t="b">
        <v>0</v>
      </c>
      <c r="AB408" s="15"/>
      <c r="AC408" s="15" t="s">
        <v>519</v>
      </c>
      <c r="AD408" s="17">
        <v>10</v>
      </c>
      <c r="AE408" s="17">
        <v>54</v>
      </c>
      <c r="AF408" s="17">
        <v>63</v>
      </c>
      <c r="AG408" s="17">
        <v>1013414</v>
      </c>
      <c r="AH408" s="17">
        <v>0</v>
      </c>
      <c r="AI408" s="17">
        <v>940159</v>
      </c>
      <c r="AJ408" s="17">
        <v>0</v>
      </c>
      <c r="AK408" s="15">
        <v>0.2</v>
      </c>
      <c r="AL408" s="15">
        <v>14.3</v>
      </c>
      <c r="AM408" s="15" t="s">
        <v>1198</v>
      </c>
      <c r="AN408" s="15"/>
      <c r="AO408" s="17">
        <v>241</v>
      </c>
      <c r="AP408" s="68">
        <v>45324</v>
      </c>
      <c r="AQ408" s="68">
        <v>39085</v>
      </c>
      <c r="AR408" s="18" t="b">
        <v>0</v>
      </c>
      <c r="AS408" s="15" t="s">
        <v>2661</v>
      </c>
      <c r="AT408" s="17">
        <v>1290</v>
      </c>
      <c r="AU408" s="17">
        <v>1</v>
      </c>
      <c r="AV408" s="17">
        <v>3</v>
      </c>
      <c r="AW408" s="17">
        <v>5</v>
      </c>
      <c r="AX408" s="17">
        <v>18</v>
      </c>
      <c r="AY408" s="17">
        <v>0</v>
      </c>
      <c r="AZ408" s="17">
        <v>0</v>
      </c>
      <c r="BA408" s="17">
        <v>0</v>
      </c>
      <c r="BB408" s="17">
        <v>4</v>
      </c>
      <c r="BC408" s="17">
        <v>0</v>
      </c>
      <c r="BD408" s="17">
        <v>0</v>
      </c>
      <c r="BE408" s="17">
        <v>3</v>
      </c>
      <c r="BF408" s="17">
        <v>225</v>
      </c>
      <c r="BG408" s="15">
        <v>207.4</v>
      </c>
      <c r="BH408" s="15">
        <v>198.7</v>
      </c>
      <c r="BI408" s="15">
        <v>336</v>
      </c>
      <c r="BJ408" s="15">
        <v>73.3</v>
      </c>
      <c r="BK408" s="17">
        <v>22</v>
      </c>
      <c r="BL408" s="17">
        <v>59</v>
      </c>
      <c r="BM408" s="17">
        <v>26</v>
      </c>
      <c r="BN408" s="17">
        <v>107</v>
      </c>
      <c r="BO408" s="17">
        <v>15</v>
      </c>
      <c r="BP408" s="15">
        <v>2.4700000000000002</v>
      </c>
      <c r="BQ408" s="15">
        <v>0.66</v>
      </c>
      <c r="BR408" s="15">
        <v>3.13</v>
      </c>
      <c r="BS408" s="15">
        <v>18.97</v>
      </c>
      <c r="BT408" s="15"/>
      <c r="BU408" s="15"/>
      <c r="BV408" s="15"/>
      <c r="BW408" s="15"/>
      <c r="BX408" s="15"/>
      <c r="BY408" s="15"/>
      <c r="BZ408" s="15"/>
      <c r="CA408" s="17">
        <v>304</v>
      </c>
      <c r="CB408" s="17">
        <v>129</v>
      </c>
      <c r="CC408" s="17">
        <v>208</v>
      </c>
      <c r="CD408" s="17">
        <v>136</v>
      </c>
      <c r="CE408" s="17">
        <v>96</v>
      </c>
      <c r="CF408" s="17">
        <v>56</v>
      </c>
      <c r="CG408" s="17">
        <v>226</v>
      </c>
      <c r="CH408" s="17">
        <v>109</v>
      </c>
      <c r="CI408" s="17">
        <v>0.17</v>
      </c>
      <c r="CJ408" s="17">
        <v>0</v>
      </c>
      <c r="CK408" s="17">
        <v>0.05</v>
      </c>
      <c r="CL408" s="17">
        <v>0.22</v>
      </c>
      <c r="CM408" s="17">
        <v>1.32</v>
      </c>
      <c r="CN408" s="17">
        <v>1.26</v>
      </c>
      <c r="CO408" s="17">
        <v>574</v>
      </c>
      <c r="CP408" s="17">
        <v>346</v>
      </c>
      <c r="CQ408" s="17">
        <v>303</v>
      </c>
      <c r="CR408" s="17">
        <v>132</v>
      </c>
      <c r="CS408" s="17">
        <v>347</v>
      </c>
      <c r="CT408" s="17">
        <v>147</v>
      </c>
      <c r="CU408" s="17">
        <v>161</v>
      </c>
      <c r="CV408" s="17">
        <v>55</v>
      </c>
      <c r="CW408" s="17">
        <v>1.05</v>
      </c>
      <c r="CX408" s="17">
        <v>0.35</v>
      </c>
      <c r="CY408" s="17">
        <v>7.47</v>
      </c>
      <c r="CZ408" s="15" t="str">
        <f t="shared" si="13"/>
        <v>Josh King</v>
      </c>
      <c r="DA408" s="15">
        <f>VLOOKUP(CZ408,[1]FINAL!$A$1:$AP$1000,MATCH("Element No.",[1]FINAL!$A$1:$AP$1,0),0)</f>
        <v>268</v>
      </c>
      <c r="DB408" s="15"/>
      <c r="DC408" s="15"/>
      <c r="DD408" s="15"/>
      <c r="DE408" s="15"/>
      <c r="DF408" s="15"/>
    </row>
    <row r="409" spans="1:110" ht="40.5" thickBot="1">
      <c r="A409" s="18" t="b">
        <v>1</v>
      </c>
      <c r="B409" s="18" t="b">
        <v>0</v>
      </c>
      <c r="C409" s="17">
        <v>100</v>
      </c>
      <c r="D409" s="17">
        <v>100</v>
      </c>
      <c r="E409" s="17">
        <v>153366</v>
      </c>
      <c r="F409" s="17">
        <v>0</v>
      </c>
      <c r="G409" s="17">
        <v>0</v>
      </c>
      <c r="H409" s="17">
        <v>-2</v>
      </c>
      <c r="I409" s="17">
        <v>2</v>
      </c>
      <c r="J409" s="17">
        <v>0</v>
      </c>
      <c r="K409" s="17">
        <v>3</v>
      </c>
      <c r="L409" s="15">
        <v>0.5</v>
      </c>
      <c r="M409" s="15">
        <v>0.5</v>
      </c>
      <c r="N409" s="17">
        <v>0</v>
      </c>
      <c r="O409" s="15" t="s">
        <v>295</v>
      </c>
      <c r="P409" s="15">
        <v>0.5</v>
      </c>
      <c r="Q409" s="17">
        <f t="shared" si="12"/>
        <v>270</v>
      </c>
      <c r="R409" s="18" t="b">
        <v>0</v>
      </c>
      <c r="S409" s="15"/>
      <c r="T409" s="15" t="s">
        <v>4904</v>
      </c>
      <c r="U409" s="17">
        <v>43</v>
      </c>
      <c r="V409" s="15" t="s">
        <v>788</v>
      </c>
      <c r="W409" s="15">
        <v>2.1</v>
      </c>
      <c r="X409" s="18" t="b">
        <v>0</v>
      </c>
      <c r="Y409" s="15" t="s">
        <v>331</v>
      </c>
      <c r="Z409" s="15">
        <v>0.3</v>
      </c>
      <c r="AA409" s="18" t="b">
        <v>0</v>
      </c>
      <c r="AB409" s="15"/>
      <c r="AC409" s="15" t="s">
        <v>519</v>
      </c>
      <c r="AD409" s="17">
        <v>10</v>
      </c>
      <c r="AE409" s="17">
        <v>54</v>
      </c>
      <c r="AF409" s="17">
        <v>15</v>
      </c>
      <c r="AG409" s="17">
        <v>90313</v>
      </c>
      <c r="AH409" s="17">
        <v>0</v>
      </c>
      <c r="AI409" s="17">
        <v>86799</v>
      </c>
      <c r="AJ409" s="17">
        <v>0</v>
      </c>
      <c r="AK409" s="15">
        <v>0.1</v>
      </c>
      <c r="AL409" s="15">
        <v>3.5</v>
      </c>
      <c r="AM409" s="15" t="s">
        <v>331</v>
      </c>
      <c r="AN409" s="15"/>
      <c r="AO409" s="17">
        <v>241</v>
      </c>
      <c r="AP409" s="68">
        <v>44073</v>
      </c>
      <c r="AQ409" s="68">
        <v>34726</v>
      </c>
      <c r="AR409" s="18" t="b">
        <v>0</v>
      </c>
      <c r="AS409" s="15" t="s">
        <v>2662</v>
      </c>
      <c r="AT409" s="17">
        <v>89</v>
      </c>
      <c r="AU409" s="17">
        <v>1</v>
      </c>
      <c r="AV409" s="17">
        <v>0</v>
      </c>
      <c r="AW409" s="17">
        <v>0</v>
      </c>
      <c r="AX409" s="17">
        <v>4</v>
      </c>
      <c r="AY409" s="17">
        <v>0</v>
      </c>
      <c r="AZ409" s="17">
        <v>0</v>
      </c>
      <c r="BA409" s="17">
        <v>0</v>
      </c>
      <c r="BB409" s="17">
        <v>0</v>
      </c>
      <c r="BC409" s="17">
        <v>0</v>
      </c>
      <c r="BD409" s="17">
        <v>0</v>
      </c>
      <c r="BE409" s="17">
        <v>2</v>
      </c>
      <c r="BF409" s="17">
        <v>48</v>
      </c>
      <c r="BG409" s="15">
        <v>42</v>
      </c>
      <c r="BH409" s="15">
        <v>44.4</v>
      </c>
      <c r="BI409" s="15">
        <v>11</v>
      </c>
      <c r="BJ409" s="15">
        <v>9.6999999999999993</v>
      </c>
      <c r="BK409" s="17">
        <v>1</v>
      </c>
      <c r="BL409" s="17">
        <v>5</v>
      </c>
      <c r="BM409" s="17">
        <v>0</v>
      </c>
      <c r="BN409" s="17">
        <v>6</v>
      </c>
      <c r="BO409" s="17">
        <v>1</v>
      </c>
      <c r="BP409" s="15">
        <v>0.13</v>
      </c>
      <c r="BQ409" s="15">
        <v>0.45</v>
      </c>
      <c r="BR409" s="15">
        <v>0.57999999999999996</v>
      </c>
      <c r="BS409" s="15">
        <v>3.43</v>
      </c>
      <c r="BT409" s="15"/>
      <c r="BU409" s="15"/>
      <c r="BV409" s="15"/>
      <c r="BW409" s="15"/>
      <c r="BX409" s="15"/>
      <c r="BY409" s="15"/>
      <c r="BZ409" s="15"/>
      <c r="CA409" s="17">
        <v>439</v>
      </c>
      <c r="CB409" s="17">
        <v>192</v>
      </c>
      <c r="CC409" s="17">
        <v>379</v>
      </c>
      <c r="CD409" s="17">
        <v>194</v>
      </c>
      <c r="CE409" s="17">
        <v>424</v>
      </c>
      <c r="CF409" s="17">
        <v>208</v>
      </c>
      <c r="CG409" s="17">
        <v>434</v>
      </c>
      <c r="CH409" s="17">
        <v>195</v>
      </c>
      <c r="CI409" s="17">
        <v>0.13</v>
      </c>
      <c r="CJ409" s="17">
        <v>0</v>
      </c>
      <c r="CK409" s="17">
        <v>0.46</v>
      </c>
      <c r="CL409" s="17">
        <v>0.59</v>
      </c>
      <c r="CM409" s="17">
        <v>3.47</v>
      </c>
      <c r="CN409" s="17">
        <v>4.04</v>
      </c>
      <c r="CO409" s="17">
        <v>588</v>
      </c>
      <c r="CP409" s="17">
        <v>352</v>
      </c>
      <c r="CQ409" s="17">
        <v>329</v>
      </c>
      <c r="CR409" s="17">
        <v>146</v>
      </c>
      <c r="CS409" s="17">
        <v>333</v>
      </c>
      <c r="CT409" s="17">
        <v>142</v>
      </c>
      <c r="CU409" s="17">
        <v>321</v>
      </c>
      <c r="CV409" s="17">
        <v>109</v>
      </c>
      <c r="CW409" s="17">
        <v>1.01</v>
      </c>
      <c r="CX409" s="17">
        <v>0</v>
      </c>
      <c r="CY409" s="17">
        <v>6.07</v>
      </c>
      <c r="CZ409" s="15" t="str">
        <f t="shared" si="13"/>
        <v>Harrison Reed</v>
      </c>
      <c r="DA409" s="15">
        <f>VLOOKUP(CZ409,[1]FINAL!$A$1:$AP$1000,MATCH("Element No.",[1]FINAL!$A$1:$AP$1,0),0)</f>
        <v>270</v>
      </c>
      <c r="DB409" s="15"/>
      <c r="DC409" s="15"/>
      <c r="DD409" s="15"/>
      <c r="DE409" s="15"/>
      <c r="DF409" s="15"/>
    </row>
    <row r="410" spans="1:110" ht="40.5" thickBot="1">
      <c r="A410" s="18" t="b">
        <v>1</v>
      </c>
      <c r="B410" s="18" t="b">
        <v>0</v>
      </c>
      <c r="C410" s="17">
        <v>100</v>
      </c>
      <c r="D410" s="17">
        <v>100</v>
      </c>
      <c r="E410" s="17">
        <v>102057</v>
      </c>
      <c r="F410" s="17">
        <v>0</v>
      </c>
      <c r="G410" s="17">
        <v>0</v>
      </c>
      <c r="H410" s="17">
        <v>-6</v>
      </c>
      <c r="I410" s="17">
        <v>6</v>
      </c>
      <c r="J410" s="17">
        <v>1</v>
      </c>
      <c r="K410" s="17">
        <v>4</v>
      </c>
      <c r="L410" s="15">
        <v>1.2</v>
      </c>
      <c r="M410" s="15">
        <v>1</v>
      </c>
      <c r="N410" s="17">
        <v>1</v>
      </c>
      <c r="O410" s="15" t="s">
        <v>986</v>
      </c>
      <c r="P410" s="15">
        <v>1</v>
      </c>
      <c r="Q410" s="17" t="e">
        <f t="shared" si="12"/>
        <v>#N/A</v>
      </c>
      <c r="R410" s="18" t="b">
        <v>0</v>
      </c>
      <c r="S410" s="15"/>
      <c r="T410" s="15" t="s">
        <v>4106</v>
      </c>
      <c r="U410" s="17">
        <v>59</v>
      </c>
      <c r="V410" s="15" t="s">
        <v>987</v>
      </c>
      <c r="W410" s="15">
        <v>3.1</v>
      </c>
      <c r="X410" s="18" t="b">
        <v>0</v>
      </c>
      <c r="Y410" s="15" t="s">
        <v>2663</v>
      </c>
      <c r="Z410" s="15">
        <v>1.8</v>
      </c>
      <c r="AA410" s="18" t="b">
        <v>0</v>
      </c>
      <c r="AB410" s="15"/>
      <c r="AC410" s="15" t="s">
        <v>519</v>
      </c>
      <c r="AD410" s="17">
        <v>10</v>
      </c>
      <c r="AE410" s="17">
        <v>54</v>
      </c>
      <c r="AF410" s="17">
        <v>112</v>
      </c>
      <c r="AG410" s="17">
        <v>895899</v>
      </c>
      <c r="AH410" s="17">
        <v>0</v>
      </c>
      <c r="AI410" s="17">
        <v>942139</v>
      </c>
      <c r="AJ410" s="17">
        <v>0</v>
      </c>
      <c r="AK410" s="15">
        <v>0.2</v>
      </c>
      <c r="AL410" s="15">
        <v>19</v>
      </c>
      <c r="AM410" s="15" t="s">
        <v>986</v>
      </c>
      <c r="AN410" s="15"/>
      <c r="AO410" s="17">
        <v>139</v>
      </c>
      <c r="AP410" s="68">
        <v>45132</v>
      </c>
      <c r="AQ410" s="68">
        <v>33363</v>
      </c>
      <c r="AR410" s="18" t="b">
        <v>0</v>
      </c>
      <c r="AS410" s="15" t="s">
        <v>2664</v>
      </c>
      <c r="AT410" s="17">
        <v>2183</v>
      </c>
      <c r="AU410" s="17">
        <v>9</v>
      </c>
      <c r="AV410" s="17">
        <v>5</v>
      </c>
      <c r="AW410" s="17">
        <v>9</v>
      </c>
      <c r="AX410" s="17">
        <v>28</v>
      </c>
      <c r="AY410" s="17">
        <v>0</v>
      </c>
      <c r="AZ410" s="17">
        <v>0</v>
      </c>
      <c r="BA410" s="17">
        <v>0</v>
      </c>
      <c r="BB410" s="17">
        <v>5</v>
      </c>
      <c r="BC410" s="17">
        <v>0</v>
      </c>
      <c r="BD410" s="17">
        <v>0</v>
      </c>
      <c r="BE410" s="17">
        <v>7</v>
      </c>
      <c r="BF410" s="17">
        <v>410</v>
      </c>
      <c r="BG410" s="15">
        <v>479.4</v>
      </c>
      <c r="BH410" s="15">
        <v>331.5</v>
      </c>
      <c r="BI410" s="15">
        <v>729</v>
      </c>
      <c r="BJ410" s="15">
        <v>153.1</v>
      </c>
      <c r="BK410" s="17">
        <v>42</v>
      </c>
      <c r="BL410" s="17">
        <v>55</v>
      </c>
      <c r="BM410" s="17">
        <v>35</v>
      </c>
      <c r="BN410" s="17">
        <v>132</v>
      </c>
      <c r="BO410" s="17">
        <v>27</v>
      </c>
      <c r="BP410" s="15">
        <v>11.58</v>
      </c>
      <c r="BQ410" s="15">
        <v>0.9</v>
      </c>
      <c r="BR410" s="15">
        <v>12.48</v>
      </c>
      <c r="BS410" s="15">
        <v>34.950000000000003</v>
      </c>
      <c r="BT410" s="15"/>
      <c r="BU410" s="15"/>
      <c r="BV410" s="17">
        <v>2</v>
      </c>
      <c r="BW410" s="15"/>
      <c r="BX410" s="17">
        <v>1</v>
      </c>
      <c r="BY410" s="15"/>
      <c r="BZ410" s="15"/>
      <c r="CA410" s="17">
        <v>141</v>
      </c>
      <c r="CB410" s="17">
        <v>14</v>
      </c>
      <c r="CC410" s="17">
        <v>124</v>
      </c>
      <c r="CD410" s="17">
        <v>6</v>
      </c>
      <c r="CE410" s="17">
        <v>24</v>
      </c>
      <c r="CF410" s="17">
        <v>14</v>
      </c>
      <c r="CG410" s="17">
        <v>56</v>
      </c>
      <c r="CH410" s="17">
        <v>12</v>
      </c>
      <c r="CI410" s="17">
        <v>0.48</v>
      </c>
      <c r="CJ410" s="17">
        <v>0</v>
      </c>
      <c r="CK410" s="17">
        <v>0.04</v>
      </c>
      <c r="CL410" s="17">
        <v>0.52</v>
      </c>
      <c r="CM410" s="17">
        <v>1.44</v>
      </c>
      <c r="CN410" s="17">
        <v>1.1499999999999999</v>
      </c>
      <c r="CO410" s="17">
        <v>87</v>
      </c>
      <c r="CP410" s="17">
        <v>26</v>
      </c>
      <c r="CQ410" s="17">
        <v>294</v>
      </c>
      <c r="CR410" s="17">
        <v>40</v>
      </c>
      <c r="CS410" s="17">
        <v>184</v>
      </c>
      <c r="CT410" s="17">
        <v>19</v>
      </c>
      <c r="CU410" s="17">
        <v>145</v>
      </c>
      <c r="CV410" s="17">
        <v>22</v>
      </c>
      <c r="CW410" s="17">
        <v>1.1100000000000001</v>
      </c>
      <c r="CX410" s="17">
        <v>0.37</v>
      </c>
      <c r="CY410" s="17">
        <v>5.44</v>
      </c>
      <c r="CZ410" s="15" t="str">
        <f t="shared" si="13"/>
        <v>Raúl Jiménez Rodríguez</v>
      </c>
      <c r="DA410" s="15" t="e">
        <f>VLOOKUP(CZ410,[1]FINAL!$A$1:$AP$1000,MATCH("Element No.",[1]FINAL!$A$1:$AP$1,0),0)</f>
        <v>#N/A</v>
      </c>
      <c r="DB410" s="15"/>
      <c r="DC410" s="15"/>
      <c r="DD410" s="15"/>
      <c r="DE410" s="15"/>
      <c r="DF410" s="15"/>
    </row>
    <row r="411" spans="1:110" ht="40.5" thickBot="1">
      <c r="A411" s="18" t="b">
        <v>1</v>
      </c>
      <c r="B411" s="18" t="b">
        <v>0</v>
      </c>
      <c r="C411" s="17">
        <v>100</v>
      </c>
      <c r="D411" s="17">
        <v>100</v>
      </c>
      <c r="E411" s="17">
        <v>244042</v>
      </c>
      <c r="F411" s="17">
        <v>0</v>
      </c>
      <c r="G411" s="17">
        <v>0</v>
      </c>
      <c r="H411" s="17">
        <v>-2</v>
      </c>
      <c r="I411" s="17">
        <v>2</v>
      </c>
      <c r="J411" s="17">
        <v>0</v>
      </c>
      <c r="K411" s="17">
        <v>4</v>
      </c>
      <c r="L411" s="15">
        <v>1.2</v>
      </c>
      <c r="M411" s="15">
        <v>1.5</v>
      </c>
      <c r="N411" s="17">
        <v>2</v>
      </c>
      <c r="O411" s="15" t="s">
        <v>175</v>
      </c>
      <c r="P411" s="15">
        <v>1.5</v>
      </c>
      <c r="Q411" s="17">
        <f t="shared" si="12"/>
        <v>271</v>
      </c>
      <c r="R411" s="18" t="b">
        <v>0</v>
      </c>
      <c r="S411" s="15"/>
      <c r="T411" s="15" t="s">
        <v>4122</v>
      </c>
      <c r="U411" s="17">
        <v>53</v>
      </c>
      <c r="V411" s="15" t="s">
        <v>795</v>
      </c>
      <c r="W411" s="15">
        <v>1.7</v>
      </c>
      <c r="X411" s="18" t="b">
        <v>0</v>
      </c>
      <c r="Y411" s="15" t="s">
        <v>796</v>
      </c>
      <c r="Z411" s="15">
        <v>0.7</v>
      </c>
      <c r="AA411" s="18" t="b">
        <v>0</v>
      </c>
      <c r="AB411" s="15"/>
      <c r="AC411" s="15" t="s">
        <v>519</v>
      </c>
      <c r="AD411" s="17">
        <v>10</v>
      </c>
      <c r="AE411" s="17">
        <v>54</v>
      </c>
      <c r="AF411" s="17">
        <v>36</v>
      </c>
      <c r="AG411" s="17">
        <v>274886</v>
      </c>
      <c r="AH411" s="17">
        <v>0</v>
      </c>
      <c r="AI411" s="17">
        <v>446903</v>
      </c>
      <c r="AJ411" s="17">
        <v>0</v>
      </c>
      <c r="AK411" s="15">
        <v>0.3</v>
      </c>
      <c r="AL411" s="15">
        <v>6.8</v>
      </c>
      <c r="AM411" s="15" t="s">
        <v>408</v>
      </c>
      <c r="AN411" s="15" t="s">
        <v>1308</v>
      </c>
      <c r="AO411" s="17">
        <v>30</v>
      </c>
      <c r="AP411" s="68">
        <v>44428</v>
      </c>
      <c r="AQ411" s="68">
        <v>37015</v>
      </c>
      <c r="AR411" s="18" t="b">
        <v>0</v>
      </c>
      <c r="AS411" s="15" t="s">
        <v>2665</v>
      </c>
      <c r="AT411" s="17">
        <v>987</v>
      </c>
      <c r="AU411" s="17">
        <v>1</v>
      </c>
      <c r="AV411" s="17">
        <v>1</v>
      </c>
      <c r="AW411" s="17">
        <v>3</v>
      </c>
      <c r="AX411" s="17">
        <v>13</v>
      </c>
      <c r="AY411" s="17">
        <v>1</v>
      </c>
      <c r="AZ411" s="17">
        <v>0</v>
      </c>
      <c r="BA411" s="17">
        <v>0</v>
      </c>
      <c r="BB411" s="17">
        <v>2</v>
      </c>
      <c r="BC411" s="17">
        <v>0</v>
      </c>
      <c r="BD411" s="17">
        <v>0</v>
      </c>
      <c r="BE411" s="17">
        <v>3</v>
      </c>
      <c r="BF411" s="17">
        <v>94</v>
      </c>
      <c r="BG411" s="15">
        <v>113.2</v>
      </c>
      <c r="BH411" s="15">
        <v>93.2</v>
      </c>
      <c r="BI411" s="15">
        <v>287</v>
      </c>
      <c r="BJ411" s="15">
        <v>47.3</v>
      </c>
      <c r="BK411" s="17">
        <v>29</v>
      </c>
      <c r="BL411" s="17">
        <v>15</v>
      </c>
      <c r="BM411" s="17">
        <v>8</v>
      </c>
      <c r="BN411" s="17">
        <v>52</v>
      </c>
      <c r="BO411" s="17">
        <v>10</v>
      </c>
      <c r="BP411" s="15">
        <v>3.3</v>
      </c>
      <c r="BQ411" s="15">
        <v>0.15</v>
      </c>
      <c r="BR411" s="15">
        <v>3.45</v>
      </c>
      <c r="BS411" s="15">
        <v>13.83</v>
      </c>
      <c r="BT411" s="15"/>
      <c r="BU411" s="15"/>
      <c r="BV411" s="15"/>
      <c r="BW411" s="15"/>
      <c r="BX411" s="15"/>
      <c r="BY411" s="15"/>
      <c r="BZ411" s="15"/>
      <c r="CA411" s="17">
        <v>383</v>
      </c>
      <c r="CB411" s="17">
        <v>43</v>
      </c>
      <c r="CC411" s="17">
        <v>303</v>
      </c>
      <c r="CD411" s="17">
        <v>34</v>
      </c>
      <c r="CE411" s="17">
        <v>121</v>
      </c>
      <c r="CF411" s="17">
        <v>30</v>
      </c>
      <c r="CG411" s="17">
        <v>317</v>
      </c>
      <c r="CH411" s="17">
        <v>39</v>
      </c>
      <c r="CI411" s="17">
        <v>0.3</v>
      </c>
      <c r="CJ411" s="17">
        <v>0</v>
      </c>
      <c r="CK411" s="17">
        <v>0.01</v>
      </c>
      <c r="CL411" s="17">
        <v>0.31</v>
      </c>
      <c r="CM411" s="17">
        <v>1.26</v>
      </c>
      <c r="CN411" s="17">
        <v>1.19</v>
      </c>
      <c r="CO411" s="17">
        <v>187</v>
      </c>
      <c r="CP411" s="17">
        <v>42</v>
      </c>
      <c r="CQ411" s="17">
        <v>227</v>
      </c>
      <c r="CR411" s="17">
        <v>29</v>
      </c>
      <c r="CS411" s="17">
        <v>406</v>
      </c>
      <c r="CT411" s="17">
        <v>46</v>
      </c>
      <c r="CU411" s="17">
        <v>229</v>
      </c>
      <c r="CV411" s="17">
        <v>35</v>
      </c>
      <c r="CW411" s="17">
        <v>0.91</v>
      </c>
      <c r="CX411" s="17">
        <v>0.27</v>
      </c>
      <c r="CY411" s="17">
        <v>4.74</v>
      </c>
      <c r="CZ411" s="15" t="str">
        <f t="shared" si="13"/>
        <v>Rodrigo Muniz Carvalho</v>
      </c>
      <c r="DA411" s="15">
        <f>VLOOKUP(CZ411,[1]FINAL!$A$1:$AP$1000,MATCH("Element No.",[1]FINAL!$A$1:$AP$1,0),0)</f>
        <v>271</v>
      </c>
      <c r="DB411" s="15"/>
      <c r="DC411" s="15"/>
      <c r="DD411" s="15"/>
      <c r="DE411" s="15"/>
      <c r="DF411" s="15"/>
    </row>
    <row r="412" spans="1:110" ht="40.5" thickBot="1">
      <c r="A412" s="18" t="b">
        <v>1</v>
      </c>
      <c r="B412" s="18" t="b">
        <v>0</v>
      </c>
      <c r="C412" s="17">
        <v>100</v>
      </c>
      <c r="D412" s="17">
        <v>100</v>
      </c>
      <c r="E412" s="17">
        <v>477555</v>
      </c>
      <c r="F412" s="17">
        <v>0</v>
      </c>
      <c r="G412" s="17">
        <v>0</v>
      </c>
      <c r="H412" s="17">
        <v>-4</v>
      </c>
      <c r="I412" s="17">
        <v>4</v>
      </c>
      <c r="J412" s="17">
        <v>0</v>
      </c>
      <c r="K412" s="17">
        <v>3</v>
      </c>
      <c r="L412" s="15">
        <v>1.2</v>
      </c>
      <c r="M412" s="15">
        <v>1.8</v>
      </c>
      <c r="N412" s="17">
        <v>3</v>
      </c>
      <c r="O412" s="15" t="s">
        <v>1156</v>
      </c>
      <c r="P412" s="15">
        <v>1.8</v>
      </c>
      <c r="Q412" s="17">
        <f t="shared" si="12"/>
        <v>264</v>
      </c>
      <c r="R412" s="18" t="b">
        <v>0</v>
      </c>
      <c r="S412" s="15"/>
      <c r="T412" s="15" t="s">
        <v>4250</v>
      </c>
      <c r="U412" s="17">
        <v>51</v>
      </c>
      <c r="V412" s="15" t="s">
        <v>1157</v>
      </c>
      <c r="W412" s="15">
        <v>1.8</v>
      </c>
      <c r="X412" s="18" t="b">
        <v>0</v>
      </c>
      <c r="Y412" s="15" t="s">
        <v>1158</v>
      </c>
      <c r="Z412" s="15">
        <v>0.2</v>
      </c>
      <c r="AA412" s="18" t="b">
        <v>0</v>
      </c>
      <c r="AB412" s="15"/>
      <c r="AC412" s="15" t="s">
        <v>519</v>
      </c>
      <c r="AD412" s="17">
        <v>10</v>
      </c>
      <c r="AE412" s="17">
        <v>54</v>
      </c>
      <c r="AF412" s="17">
        <v>42</v>
      </c>
      <c r="AG412" s="17">
        <v>93356</v>
      </c>
      <c r="AH412" s="17">
        <v>0</v>
      </c>
      <c r="AI412" s="17">
        <v>103428</v>
      </c>
      <c r="AJ412" s="17">
        <v>0</v>
      </c>
      <c r="AK412" s="15">
        <v>0.4</v>
      </c>
      <c r="AL412" s="15">
        <v>8.1999999999999993</v>
      </c>
      <c r="AM412" s="15" t="s">
        <v>1158</v>
      </c>
      <c r="AN412" s="15"/>
      <c r="AO412" s="17">
        <v>161</v>
      </c>
      <c r="AP412" s="68">
        <v>46052</v>
      </c>
      <c r="AQ412" s="68">
        <v>37814</v>
      </c>
      <c r="AR412" s="18" t="b">
        <v>0</v>
      </c>
      <c r="AS412" s="15" t="s">
        <v>2840</v>
      </c>
      <c r="AT412" s="17">
        <v>1030</v>
      </c>
      <c r="AU412" s="17">
        <v>0</v>
      </c>
      <c r="AV412" s="17">
        <v>2</v>
      </c>
      <c r="AW412" s="17">
        <v>4</v>
      </c>
      <c r="AX412" s="17">
        <v>13</v>
      </c>
      <c r="AY412" s="17">
        <v>0</v>
      </c>
      <c r="AZ412" s="17">
        <v>0</v>
      </c>
      <c r="BA412" s="17">
        <v>0</v>
      </c>
      <c r="BB412" s="17">
        <v>1</v>
      </c>
      <c r="BC412" s="17">
        <v>0</v>
      </c>
      <c r="BD412" s="17">
        <v>0</v>
      </c>
      <c r="BE412" s="17">
        <v>0</v>
      </c>
      <c r="BF412" s="17">
        <v>182</v>
      </c>
      <c r="BG412" s="15">
        <v>140.4</v>
      </c>
      <c r="BH412" s="15">
        <v>315.39999999999998</v>
      </c>
      <c r="BI412" s="15">
        <v>205</v>
      </c>
      <c r="BJ412" s="15">
        <v>66.400000000000006</v>
      </c>
      <c r="BK412" s="17">
        <v>12</v>
      </c>
      <c r="BL412" s="17">
        <v>43</v>
      </c>
      <c r="BM412" s="17">
        <v>21</v>
      </c>
      <c r="BN412" s="17">
        <v>76</v>
      </c>
      <c r="BO412" s="17">
        <v>11</v>
      </c>
      <c r="BP412" s="15">
        <v>1.47</v>
      </c>
      <c r="BQ412" s="15">
        <v>2.1</v>
      </c>
      <c r="BR412" s="15">
        <v>3.57</v>
      </c>
      <c r="BS412" s="15">
        <v>12.71</v>
      </c>
      <c r="BT412" s="15"/>
      <c r="BU412" s="15"/>
      <c r="BV412" s="15"/>
      <c r="BW412" s="15"/>
      <c r="BX412" s="15"/>
      <c r="BY412" s="15"/>
      <c r="BZ412" s="15"/>
      <c r="CA412" s="17">
        <v>357</v>
      </c>
      <c r="CB412" s="17">
        <v>160</v>
      </c>
      <c r="CC412" s="17">
        <v>134</v>
      </c>
      <c r="CD412" s="17">
        <v>92</v>
      </c>
      <c r="CE412" s="17">
        <v>180</v>
      </c>
      <c r="CF412" s="17">
        <v>96</v>
      </c>
      <c r="CG412" s="17">
        <v>247</v>
      </c>
      <c r="CH412" s="17">
        <v>121</v>
      </c>
      <c r="CI412" s="17">
        <v>0.13</v>
      </c>
      <c r="CJ412" s="17">
        <v>0</v>
      </c>
      <c r="CK412" s="17">
        <v>0.18</v>
      </c>
      <c r="CL412" s="17">
        <v>0.31</v>
      </c>
      <c r="CM412" s="17">
        <v>1.1100000000000001</v>
      </c>
      <c r="CN412" s="17">
        <v>1.1399999999999999</v>
      </c>
      <c r="CO412" s="17">
        <v>235</v>
      </c>
      <c r="CP412" s="17">
        <v>143</v>
      </c>
      <c r="CQ412" s="17">
        <v>207</v>
      </c>
      <c r="CR412" s="17">
        <v>92</v>
      </c>
      <c r="CS412" s="17">
        <v>385</v>
      </c>
      <c r="CT412" s="17">
        <v>166</v>
      </c>
      <c r="CU412" s="17">
        <v>373</v>
      </c>
      <c r="CV412" s="17">
        <v>129</v>
      </c>
      <c r="CW412" s="17">
        <v>0.96</v>
      </c>
      <c r="CX412" s="17">
        <v>0.35</v>
      </c>
      <c r="CY412" s="17">
        <v>6.64</v>
      </c>
      <c r="CZ412" s="15" t="str">
        <f t="shared" si="13"/>
        <v>Oscar Bobb</v>
      </c>
      <c r="DA412" s="15">
        <f>VLOOKUP(CZ412,[1]FINAL!$A$1:$AP$1000,MATCH("Element No.",[1]FINAL!$A$1:$AP$1,0),0)</f>
        <v>264</v>
      </c>
      <c r="DB412" s="15"/>
      <c r="DC412" s="15"/>
      <c r="DD412" s="15"/>
      <c r="DE412" s="15"/>
      <c r="DF412" s="15"/>
    </row>
    <row r="413" spans="1:110" ht="27.75" thickBot="1">
      <c r="A413" s="18" t="b">
        <v>1</v>
      </c>
      <c r="B413" s="18" t="b">
        <v>0</v>
      </c>
      <c r="C413" s="15"/>
      <c r="D413" s="15"/>
      <c r="E413" s="17">
        <v>86873</v>
      </c>
      <c r="F413" s="17">
        <v>0</v>
      </c>
      <c r="G413" s="17">
        <v>0</v>
      </c>
      <c r="H413" s="17">
        <v>-1</v>
      </c>
      <c r="I413" s="17">
        <v>1</v>
      </c>
      <c r="J413" s="17">
        <v>0</v>
      </c>
      <c r="K413" s="17">
        <v>1</v>
      </c>
      <c r="L413" s="15">
        <v>0</v>
      </c>
      <c r="M413" s="15">
        <v>0</v>
      </c>
      <c r="N413" s="17">
        <v>0</v>
      </c>
      <c r="O413" s="15" t="s">
        <v>527</v>
      </c>
      <c r="P413" s="15">
        <v>0</v>
      </c>
      <c r="Q413" s="17">
        <f t="shared" si="12"/>
        <v>251</v>
      </c>
      <c r="R413" s="18" t="b">
        <v>0</v>
      </c>
      <c r="S413" s="15"/>
      <c r="T413" s="15"/>
      <c r="U413" s="17">
        <v>39</v>
      </c>
      <c r="V413" s="15" t="s">
        <v>3317</v>
      </c>
      <c r="W413" s="15">
        <v>0</v>
      </c>
      <c r="X413" s="18" t="b">
        <v>0</v>
      </c>
      <c r="Y413" s="15" t="s">
        <v>3318</v>
      </c>
      <c r="Z413" s="15">
        <v>0.7</v>
      </c>
      <c r="AA413" s="18" t="b">
        <v>0</v>
      </c>
      <c r="AB413" s="15"/>
      <c r="AC413" s="15" t="s">
        <v>519</v>
      </c>
      <c r="AD413" s="17">
        <v>10</v>
      </c>
      <c r="AE413" s="17">
        <v>54</v>
      </c>
      <c r="AF413" s="17">
        <v>0</v>
      </c>
      <c r="AG413" s="17">
        <v>44786</v>
      </c>
      <c r="AH413" s="17">
        <v>0</v>
      </c>
      <c r="AI413" s="17">
        <v>60044</v>
      </c>
      <c r="AJ413" s="17">
        <v>0</v>
      </c>
      <c r="AK413" s="15">
        <v>0</v>
      </c>
      <c r="AL413" s="15">
        <v>0</v>
      </c>
      <c r="AM413" s="15" t="s">
        <v>3318</v>
      </c>
      <c r="AN413" s="15"/>
      <c r="AO413" s="17">
        <v>73</v>
      </c>
      <c r="AP413" s="68">
        <v>45864</v>
      </c>
      <c r="AQ413" s="68">
        <v>33354</v>
      </c>
      <c r="AR413" s="18" t="b">
        <v>0</v>
      </c>
      <c r="AS413" s="15" t="s">
        <v>3319</v>
      </c>
      <c r="AT413" s="17">
        <v>0</v>
      </c>
      <c r="AU413" s="17">
        <v>0</v>
      </c>
      <c r="AV413" s="17">
        <v>0</v>
      </c>
      <c r="AW413" s="17">
        <v>0</v>
      </c>
      <c r="AX413" s="17">
        <v>0</v>
      </c>
      <c r="AY413" s="17">
        <v>0</v>
      </c>
      <c r="AZ413" s="17">
        <v>0</v>
      </c>
      <c r="BA413" s="17">
        <v>0</v>
      </c>
      <c r="BB413" s="17">
        <v>0</v>
      </c>
      <c r="BC413" s="17">
        <v>0</v>
      </c>
      <c r="BD413" s="17">
        <v>0</v>
      </c>
      <c r="BE413" s="17">
        <v>0</v>
      </c>
      <c r="BF413" s="17">
        <v>0</v>
      </c>
      <c r="BG413" s="15">
        <v>0</v>
      </c>
      <c r="BH413" s="15">
        <v>0</v>
      </c>
      <c r="BI413" s="15">
        <v>0</v>
      </c>
      <c r="BJ413" s="15">
        <v>0</v>
      </c>
      <c r="BK413" s="17">
        <v>0</v>
      </c>
      <c r="BL413" s="17">
        <v>0</v>
      </c>
      <c r="BM413" s="17">
        <v>0</v>
      </c>
      <c r="BN413" s="17">
        <v>0</v>
      </c>
      <c r="BO413" s="17">
        <v>0</v>
      </c>
      <c r="BP413" s="15">
        <v>0</v>
      </c>
      <c r="BQ413" s="15">
        <v>0</v>
      </c>
      <c r="BR413" s="15">
        <v>0</v>
      </c>
      <c r="BS413" s="15">
        <v>0</v>
      </c>
      <c r="BT413" s="15"/>
      <c r="BU413" s="15"/>
      <c r="BV413" s="15"/>
      <c r="BW413" s="15"/>
      <c r="BX413" s="15"/>
      <c r="BY413" s="15"/>
      <c r="BZ413" s="15"/>
      <c r="CA413" s="17">
        <v>552</v>
      </c>
      <c r="CB413" s="17">
        <v>48</v>
      </c>
      <c r="CC413" s="17">
        <v>535</v>
      </c>
      <c r="CD413" s="17">
        <v>29</v>
      </c>
      <c r="CE413" s="17">
        <v>504</v>
      </c>
      <c r="CF413" s="17">
        <v>14</v>
      </c>
      <c r="CG413" s="17">
        <v>555</v>
      </c>
      <c r="CH413" s="17">
        <v>48</v>
      </c>
      <c r="CI413" s="17">
        <v>0</v>
      </c>
      <c r="CJ413" s="17">
        <v>0</v>
      </c>
      <c r="CK413" s="17">
        <v>0</v>
      </c>
      <c r="CL413" s="17">
        <v>0</v>
      </c>
      <c r="CM413" s="17">
        <v>0</v>
      </c>
      <c r="CN413" s="17">
        <v>0</v>
      </c>
      <c r="CO413" s="17">
        <v>763</v>
      </c>
      <c r="CP413" s="17">
        <v>73</v>
      </c>
      <c r="CQ413" s="17">
        <v>432</v>
      </c>
      <c r="CR413" s="17">
        <v>37</v>
      </c>
      <c r="CS413" s="17">
        <v>563</v>
      </c>
      <c r="CT413" s="17">
        <v>48</v>
      </c>
      <c r="CU413" s="17">
        <v>239</v>
      </c>
      <c r="CV413" s="17">
        <v>32</v>
      </c>
      <c r="CW413" s="17">
        <v>0</v>
      </c>
      <c r="CX413" s="17">
        <v>0</v>
      </c>
      <c r="CY413" s="17">
        <v>0</v>
      </c>
      <c r="CZ413" s="15" t="str">
        <f t="shared" si="13"/>
        <v>Benjamin Lecomte</v>
      </c>
      <c r="DA413" s="15">
        <f>VLOOKUP(CZ413,[1]FINAL!$A$1:$AP$1000,MATCH("Element No.",[1]FINAL!$A$1:$AP$1,0),0)</f>
        <v>251</v>
      </c>
      <c r="DB413" s="15"/>
      <c r="DC413" s="15"/>
      <c r="DD413" s="15"/>
      <c r="DE413" s="15"/>
      <c r="DF413" s="15"/>
    </row>
    <row r="414" spans="1:110" ht="40.5" thickBot="1">
      <c r="A414" s="18" t="b">
        <v>1</v>
      </c>
      <c r="B414" s="18" t="b">
        <v>0</v>
      </c>
      <c r="C414" s="17">
        <v>100</v>
      </c>
      <c r="D414" s="17">
        <v>100</v>
      </c>
      <c r="E414" s="17">
        <v>218328</v>
      </c>
      <c r="F414" s="17">
        <v>0</v>
      </c>
      <c r="G414" s="17">
        <v>0</v>
      </c>
      <c r="H414" s="17">
        <v>-2</v>
      </c>
      <c r="I414" s="17">
        <v>2</v>
      </c>
      <c r="J414" s="17">
        <v>1</v>
      </c>
      <c r="K414" s="17">
        <v>3</v>
      </c>
      <c r="L414" s="15">
        <v>2</v>
      </c>
      <c r="M414" s="15">
        <v>1.2</v>
      </c>
      <c r="N414" s="17">
        <v>0</v>
      </c>
      <c r="O414" s="15" t="s">
        <v>947</v>
      </c>
      <c r="P414" s="15">
        <v>1.2</v>
      </c>
      <c r="Q414" s="17" t="e">
        <f t="shared" si="12"/>
        <v>#N/A</v>
      </c>
      <c r="R414" s="18" t="b">
        <v>0</v>
      </c>
      <c r="S414" s="15"/>
      <c r="T414" s="15" t="s">
        <v>4781</v>
      </c>
      <c r="U414" s="17">
        <v>53</v>
      </c>
      <c r="V414" s="15" t="s">
        <v>3858</v>
      </c>
      <c r="W414" s="15">
        <v>2.7</v>
      </c>
      <c r="X414" s="18" t="b">
        <v>0</v>
      </c>
      <c r="Y414" s="15" t="s">
        <v>3859</v>
      </c>
      <c r="Z414" s="15">
        <v>0.1</v>
      </c>
      <c r="AA414" s="18" t="b">
        <v>0</v>
      </c>
      <c r="AB414" s="15"/>
      <c r="AC414" s="15" t="s">
        <v>519</v>
      </c>
      <c r="AD414" s="17">
        <v>10</v>
      </c>
      <c r="AE414" s="17">
        <v>54</v>
      </c>
      <c r="AF414" s="17">
        <v>62</v>
      </c>
      <c r="AG414" s="17">
        <v>103284</v>
      </c>
      <c r="AH414" s="17">
        <v>0</v>
      </c>
      <c r="AI414" s="17">
        <v>97303</v>
      </c>
      <c r="AJ414" s="17">
        <v>0</v>
      </c>
      <c r="AK414" s="15">
        <v>0.2</v>
      </c>
      <c r="AL414" s="15">
        <v>11.7</v>
      </c>
      <c r="AM414" s="15" t="s">
        <v>3859</v>
      </c>
      <c r="AN414" s="15"/>
      <c r="AO414" s="17">
        <v>157</v>
      </c>
      <c r="AP414" s="68">
        <v>45901</v>
      </c>
      <c r="AQ414" s="68">
        <v>36302</v>
      </c>
      <c r="AR414" s="18" t="b">
        <v>0</v>
      </c>
      <c r="AS414" s="15" t="s">
        <v>3860</v>
      </c>
      <c r="AT414" s="17">
        <v>1067</v>
      </c>
      <c r="AU414" s="17">
        <v>3</v>
      </c>
      <c r="AV414" s="17">
        <v>4</v>
      </c>
      <c r="AW414" s="17">
        <v>2</v>
      </c>
      <c r="AX414" s="17">
        <v>20</v>
      </c>
      <c r="AY414" s="17">
        <v>0</v>
      </c>
      <c r="AZ414" s="17">
        <v>0</v>
      </c>
      <c r="BA414" s="17">
        <v>0</v>
      </c>
      <c r="BB414" s="17">
        <v>0</v>
      </c>
      <c r="BC414" s="17">
        <v>0</v>
      </c>
      <c r="BD414" s="17">
        <v>0</v>
      </c>
      <c r="BE414" s="17">
        <v>1</v>
      </c>
      <c r="BF414" s="17">
        <v>242</v>
      </c>
      <c r="BG414" s="15">
        <v>274</v>
      </c>
      <c r="BH414" s="15">
        <v>346.7</v>
      </c>
      <c r="BI414" s="15">
        <v>243</v>
      </c>
      <c r="BJ414" s="15">
        <v>85.8</v>
      </c>
      <c r="BK414" s="17">
        <v>18</v>
      </c>
      <c r="BL414" s="17">
        <v>57</v>
      </c>
      <c r="BM414" s="17">
        <v>6</v>
      </c>
      <c r="BN414" s="17">
        <v>81</v>
      </c>
      <c r="BO414" s="17">
        <v>10</v>
      </c>
      <c r="BP414" s="15">
        <v>2.1</v>
      </c>
      <c r="BQ414" s="15">
        <v>3.36</v>
      </c>
      <c r="BR414" s="15">
        <v>5.46</v>
      </c>
      <c r="BS414" s="15">
        <v>18.760000000000002</v>
      </c>
      <c r="BT414" s="15"/>
      <c r="BU414" s="15"/>
      <c r="BV414" s="15"/>
      <c r="BW414" s="15"/>
      <c r="BX414" s="15"/>
      <c r="BY414" s="15"/>
      <c r="BZ414" s="15"/>
      <c r="CA414" s="17">
        <v>265</v>
      </c>
      <c r="CB414" s="17">
        <v>111</v>
      </c>
      <c r="CC414" s="17">
        <v>119</v>
      </c>
      <c r="CD414" s="17">
        <v>84</v>
      </c>
      <c r="CE414" s="17">
        <v>145</v>
      </c>
      <c r="CF414" s="17">
        <v>79</v>
      </c>
      <c r="CG414" s="17">
        <v>186</v>
      </c>
      <c r="CH414" s="17">
        <v>89</v>
      </c>
      <c r="CI414" s="17">
        <v>0.18</v>
      </c>
      <c r="CJ414" s="17">
        <v>0</v>
      </c>
      <c r="CK414" s="17">
        <v>0.28000000000000003</v>
      </c>
      <c r="CL414" s="17">
        <v>0.46</v>
      </c>
      <c r="CM414" s="17">
        <v>1.58</v>
      </c>
      <c r="CN414" s="17">
        <v>1.69</v>
      </c>
      <c r="CO414" s="17">
        <v>185</v>
      </c>
      <c r="CP414" s="17">
        <v>118</v>
      </c>
      <c r="CQ414" s="17">
        <v>263</v>
      </c>
      <c r="CR414" s="17">
        <v>116</v>
      </c>
      <c r="CS414" s="17">
        <v>245</v>
      </c>
      <c r="CT414" s="17">
        <v>98</v>
      </c>
      <c r="CU414" s="17">
        <v>521</v>
      </c>
      <c r="CV414" s="17">
        <v>190</v>
      </c>
      <c r="CW414" s="17">
        <v>0.84</v>
      </c>
      <c r="CX414" s="17">
        <v>0.17</v>
      </c>
      <c r="CY414" s="17">
        <v>6.83</v>
      </c>
      <c r="CZ414" s="15" t="str">
        <f t="shared" si="13"/>
        <v>Samuel Chukwueze</v>
      </c>
      <c r="DA414" s="15" t="e">
        <f>VLOOKUP(CZ414,[1]FINAL!$A$1:$AP$1000,MATCH("Element No.",[1]FINAL!$A$1:$AP$1,0),0)</f>
        <v>#N/A</v>
      </c>
      <c r="DB414" s="15"/>
      <c r="DC414" s="15"/>
      <c r="DD414" s="15"/>
      <c r="DE414" s="15"/>
      <c r="DF414" s="15"/>
    </row>
    <row r="415" spans="1:110" ht="53.25" thickBot="1">
      <c r="A415" s="18" t="b">
        <v>1</v>
      </c>
      <c r="B415" s="18" t="b">
        <v>0</v>
      </c>
      <c r="C415" s="17">
        <v>100</v>
      </c>
      <c r="D415" s="17">
        <v>100</v>
      </c>
      <c r="E415" s="17">
        <v>560552</v>
      </c>
      <c r="F415" s="17">
        <v>0</v>
      </c>
      <c r="G415" s="17">
        <v>0</v>
      </c>
      <c r="H415" s="17">
        <v>-3</v>
      </c>
      <c r="I415" s="17">
        <v>3</v>
      </c>
      <c r="J415" s="17">
        <v>0</v>
      </c>
      <c r="K415" s="17">
        <v>3</v>
      </c>
      <c r="L415" s="15">
        <v>0.5</v>
      </c>
      <c r="M415" s="15">
        <v>1.5</v>
      </c>
      <c r="N415" s="17">
        <v>4</v>
      </c>
      <c r="O415" s="15" t="s">
        <v>655</v>
      </c>
      <c r="P415" s="15">
        <v>1.5</v>
      </c>
      <c r="Q415" s="17">
        <f t="shared" si="12"/>
        <v>263</v>
      </c>
      <c r="R415" s="18" t="b">
        <v>0</v>
      </c>
      <c r="S415" s="15"/>
      <c r="T415" s="15" t="s">
        <v>4782</v>
      </c>
      <c r="U415" s="17">
        <v>57</v>
      </c>
      <c r="V415" s="15" t="s">
        <v>3861</v>
      </c>
      <c r="W415" s="15">
        <v>1.9</v>
      </c>
      <c r="X415" s="18" t="b">
        <v>0</v>
      </c>
      <c r="Y415" s="15" t="s">
        <v>3862</v>
      </c>
      <c r="Z415" s="15">
        <v>0.1</v>
      </c>
      <c r="AA415" s="18" t="b">
        <v>0</v>
      </c>
      <c r="AB415" s="15"/>
      <c r="AC415" s="15" t="s">
        <v>519</v>
      </c>
      <c r="AD415" s="17">
        <v>10</v>
      </c>
      <c r="AE415" s="17">
        <v>54</v>
      </c>
      <c r="AF415" s="17">
        <v>49</v>
      </c>
      <c r="AG415" s="17">
        <v>35332</v>
      </c>
      <c r="AH415" s="17">
        <v>0</v>
      </c>
      <c r="AI415" s="17">
        <v>32474</v>
      </c>
      <c r="AJ415" s="17">
        <v>0</v>
      </c>
      <c r="AK415" s="15">
        <v>0.3</v>
      </c>
      <c r="AL415" s="15">
        <v>8.6</v>
      </c>
      <c r="AM415" s="15" t="s">
        <v>655</v>
      </c>
      <c r="AN415" s="15" t="s">
        <v>655</v>
      </c>
      <c r="AO415" s="17">
        <v>30</v>
      </c>
      <c r="AP415" s="68">
        <v>45901</v>
      </c>
      <c r="AQ415" s="68">
        <v>37625</v>
      </c>
      <c r="AR415" s="18" t="b">
        <v>0</v>
      </c>
      <c r="AS415" s="15" t="s">
        <v>3863</v>
      </c>
      <c r="AT415" s="17">
        <v>1030</v>
      </c>
      <c r="AU415" s="17">
        <v>1</v>
      </c>
      <c r="AV415" s="17">
        <v>3</v>
      </c>
      <c r="AW415" s="17">
        <v>4</v>
      </c>
      <c r="AX415" s="17">
        <v>15</v>
      </c>
      <c r="AY415" s="17">
        <v>0</v>
      </c>
      <c r="AZ415" s="17">
        <v>0</v>
      </c>
      <c r="BA415" s="17">
        <v>0</v>
      </c>
      <c r="BB415" s="17">
        <v>1</v>
      </c>
      <c r="BC415" s="17">
        <v>0</v>
      </c>
      <c r="BD415" s="17">
        <v>0</v>
      </c>
      <c r="BE415" s="17">
        <v>0</v>
      </c>
      <c r="BF415" s="17">
        <v>183</v>
      </c>
      <c r="BG415" s="15">
        <v>216</v>
      </c>
      <c r="BH415" s="15">
        <v>246.6</v>
      </c>
      <c r="BI415" s="15">
        <v>243</v>
      </c>
      <c r="BJ415" s="15">
        <v>70.400000000000006</v>
      </c>
      <c r="BK415" s="17">
        <v>17</v>
      </c>
      <c r="BL415" s="17">
        <v>48</v>
      </c>
      <c r="BM415" s="17">
        <v>21</v>
      </c>
      <c r="BN415" s="17">
        <v>86</v>
      </c>
      <c r="BO415" s="17">
        <v>9</v>
      </c>
      <c r="BP415" s="15">
        <v>1.21</v>
      </c>
      <c r="BQ415" s="15">
        <v>1.47</v>
      </c>
      <c r="BR415" s="15">
        <v>2.68</v>
      </c>
      <c r="BS415" s="15">
        <v>14.57</v>
      </c>
      <c r="BT415" s="15"/>
      <c r="BU415" s="15"/>
      <c r="BV415" s="15"/>
      <c r="BW415" s="15"/>
      <c r="BX415" s="15"/>
      <c r="BY415" s="15"/>
      <c r="BZ415" s="15"/>
      <c r="CA415" s="17">
        <v>298</v>
      </c>
      <c r="CB415" s="17">
        <v>126</v>
      </c>
      <c r="CC415" s="17">
        <v>167</v>
      </c>
      <c r="CD415" s="17">
        <v>110</v>
      </c>
      <c r="CE415" s="17">
        <v>146</v>
      </c>
      <c r="CF415" s="17">
        <v>80</v>
      </c>
      <c r="CG415" s="17">
        <v>238</v>
      </c>
      <c r="CH415" s="17">
        <v>115</v>
      </c>
      <c r="CI415" s="17">
        <v>0.11</v>
      </c>
      <c r="CJ415" s="17">
        <v>0</v>
      </c>
      <c r="CK415" s="17">
        <v>0.13</v>
      </c>
      <c r="CL415" s="17">
        <v>0.24</v>
      </c>
      <c r="CM415" s="17">
        <v>1.27</v>
      </c>
      <c r="CN415" s="17">
        <v>1.31</v>
      </c>
      <c r="CO415" s="17">
        <v>119</v>
      </c>
      <c r="CP415" s="17">
        <v>75</v>
      </c>
      <c r="CQ415" s="17">
        <v>228</v>
      </c>
      <c r="CR415" s="17">
        <v>100</v>
      </c>
      <c r="CS415" s="17">
        <v>369</v>
      </c>
      <c r="CT415" s="17">
        <v>158</v>
      </c>
      <c r="CU415" s="17">
        <v>579</v>
      </c>
      <c r="CV415" s="17">
        <v>216</v>
      </c>
      <c r="CW415" s="17">
        <v>0.79</v>
      </c>
      <c r="CX415" s="17">
        <v>0.35</v>
      </c>
      <c r="CY415" s="17">
        <v>7.51</v>
      </c>
      <c r="CZ415" s="15" t="str">
        <f t="shared" si="13"/>
        <v>Kevin Santos Lopes de Macedo</v>
      </c>
      <c r="DA415" s="15">
        <f>VLOOKUP(CZ415,[1]FINAL!$A$1:$AP$1000,MATCH("Element No.",[1]FINAL!$A$1:$AP$1,0),0)</f>
        <v>263</v>
      </c>
      <c r="DB415" s="15"/>
      <c r="DC415" s="15"/>
      <c r="DD415" s="15"/>
      <c r="DE415" s="15"/>
      <c r="DF415" s="15"/>
    </row>
    <row r="416" spans="1:110" ht="53.25" thickBot="1">
      <c r="A416" s="18" t="b">
        <v>1</v>
      </c>
      <c r="B416" s="18" t="b">
        <v>0</v>
      </c>
      <c r="C416" s="17">
        <v>0</v>
      </c>
      <c r="D416" s="17">
        <v>0</v>
      </c>
      <c r="E416" s="17">
        <v>631786</v>
      </c>
      <c r="F416" s="17">
        <v>0</v>
      </c>
      <c r="G416" s="17">
        <v>0</v>
      </c>
      <c r="H416" s="17">
        <v>0</v>
      </c>
      <c r="I416" s="17">
        <v>0</v>
      </c>
      <c r="J416" s="17">
        <v>0</v>
      </c>
      <c r="K416" s="17">
        <v>4</v>
      </c>
      <c r="L416" s="15">
        <v>0</v>
      </c>
      <c r="M416" s="15">
        <v>0</v>
      </c>
      <c r="N416" s="17">
        <v>0</v>
      </c>
      <c r="O416" s="15" t="s">
        <v>3864</v>
      </c>
      <c r="P416" s="15">
        <v>0.5</v>
      </c>
      <c r="Q416" s="17">
        <f t="shared" si="12"/>
        <v>272</v>
      </c>
      <c r="R416" s="18" t="b">
        <v>0</v>
      </c>
      <c r="S416" s="15" t="s">
        <v>4078</v>
      </c>
      <c r="T416" s="15" t="s">
        <v>5095</v>
      </c>
      <c r="U416" s="17">
        <v>45</v>
      </c>
      <c r="V416" s="15" t="s">
        <v>3865</v>
      </c>
      <c r="W416" s="15">
        <v>0.9</v>
      </c>
      <c r="X416" s="18" t="b">
        <v>0</v>
      </c>
      <c r="Y416" s="15" t="s">
        <v>3866</v>
      </c>
      <c r="Z416" s="15">
        <v>0.1</v>
      </c>
      <c r="AA416" s="18" t="b">
        <v>0</v>
      </c>
      <c r="AB416" s="15"/>
      <c r="AC416" s="15" t="s">
        <v>543</v>
      </c>
      <c r="AD416" s="17">
        <v>10</v>
      </c>
      <c r="AE416" s="17">
        <v>54</v>
      </c>
      <c r="AF416" s="17">
        <v>6</v>
      </c>
      <c r="AG416" s="17">
        <v>23636</v>
      </c>
      <c r="AH416" s="17">
        <v>0</v>
      </c>
      <c r="AI416" s="17">
        <v>19066</v>
      </c>
      <c r="AJ416" s="17">
        <v>0</v>
      </c>
      <c r="AK416" s="15">
        <v>0.1</v>
      </c>
      <c r="AL416" s="15">
        <v>1.3</v>
      </c>
      <c r="AM416" s="15" t="s">
        <v>3866</v>
      </c>
      <c r="AN416" s="15"/>
      <c r="AO416" s="17">
        <v>206</v>
      </c>
      <c r="AP416" s="68">
        <v>45901</v>
      </c>
      <c r="AQ416" s="68">
        <v>39267</v>
      </c>
      <c r="AR416" s="18" t="b">
        <v>0</v>
      </c>
      <c r="AS416" s="15" t="s">
        <v>3867</v>
      </c>
      <c r="AT416" s="17">
        <v>49</v>
      </c>
      <c r="AU416" s="17">
        <v>0</v>
      </c>
      <c r="AV416" s="17">
        <v>0</v>
      </c>
      <c r="AW416" s="17">
        <v>0</v>
      </c>
      <c r="AX416" s="17">
        <v>2</v>
      </c>
      <c r="AY416" s="17">
        <v>0</v>
      </c>
      <c r="AZ416" s="17">
        <v>0</v>
      </c>
      <c r="BA416" s="17">
        <v>0</v>
      </c>
      <c r="BB416" s="17">
        <v>1</v>
      </c>
      <c r="BC416" s="17">
        <v>0</v>
      </c>
      <c r="BD416" s="17">
        <v>0</v>
      </c>
      <c r="BE416" s="17">
        <v>0</v>
      </c>
      <c r="BF416" s="17">
        <v>19</v>
      </c>
      <c r="BG416" s="15">
        <v>3.2</v>
      </c>
      <c r="BH416" s="15">
        <v>12</v>
      </c>
      <c r="BI416" s="15">
        <v>8</v>
      </c>
      <c r="BJ416" s="15">
        <v>2.2999999999999998</v>
      </c>
      <c r="BK416" s="17">
        <v>0</v>
      </c>
      <c r="BL416" s="17">
        <v>4</v>
      </c>
      <c r="BM416" s="17">
        <v>1</v>
      </c>
      <c r="BN416" s="17">
        <v>5</v>
      </c>
      <c r="BO416" s="17">
        <v>0</v>
      </c>
      <c r="BP416" s="15">
        <v>0</v>
      </c>
      <c r="BQ416" s="15">
        <v>7.0000000000000007E-2</v>
      </c>
      <c r="BR416" s="15">
        <v>7.0000000000000007E-2</v>
      </c>
      <c r="BS416" s="15">
        <v>1.1000000000000001</v>
      </c>
      <c r="BT416" s="15"/>
      <c r="BU416" s="15"/>
      <c r="BV416" s="15"/>
      <c r="BW416" s="15"/>
      <c r="BX416" s="15"/>
      <c r="BY416" s="15"/>
      <c r="BZ416" s="15"/>
      <c r="CA416" s="17">
        <v>503</v>
      </c>
      <c r="CB416" s="17">
        <v>57</v>
      </c>
      <c r="CC416" s="17">
        <v>431</v>
      </c>
      <c r="CD416" s="17">
        <v>56</v>
      </c>
      <c r="CE416" s="17">
        <v>432</v>
      </c>
      <c r="CF416" s="17">
        <v>59</v>
      </c>
      <c r="CG416" s="17">
        <v>487</v>
      </c>
      <c r="CH416" s="17">
        <v>59</v>
      </c>
      <c r="CI416" s="17">
        <v>0</v>
      </c>
      <c r="CJ416" s="17">
        <v>0</v>
      </c>
      <c r="CK416" s="17">
        <v>0.13</v>
      </c>
      <c r="CL416" s="17">
        <v>0.13</v>
      </c>
      <c r="CM416" s="17">
        <v>2.02</v>
      </c>
      <c r="CN416" s="17">
        <v>3.67</v>
      </c>
      <c r="CO416" s="17">
        <v>516</v>
      </c>
      <c r="CP416" s="17">
        <v>75</v>
      </c>
      <c r="CQ416" s="17">
        <v>334</v>
      </c>
      <c r="CR416" s="17">
        <v>43</v>
      </c>
      <c r="CS416" s="17">
        <v>525</v>
      </c>
      <c r="CT416" s="17">
        <v>66</v>
      </c>
      <c r="CU416" s="17">
        <v>481</v>
      </c>
      <c r="CV416" s="17">
        <v>68</v>
      </c>
      <c r="CW416" s="17">
        <v>0</v>
      </c>
      <c r="CX416" s="17">
        <v>0</v>
      </c>
      <c r="CY416" s="17">
        <v>9.18</v>
      </c>
      <c r="CZ416" s="15" t="str">
        <f t="shared" si="13"/>
        <v>Jonah Kusi-Asare</v>
      </c>
      <c r="DA416" s="15">
        <f>VLOOKUP(CZ416,[1]FINAL!$A$1:$AP$1000,MATCH("Element No.",[1]FINAL!$A$1:$AP$1,0),0)</f>
        <v>272</v>
      </c>
      <c r="DB416" s="15"/>
      <c r="DC416" s="15"/>
      <c r="DD416" s="15"/>
      <c r="DE416" s="15"/>
      <c r="DF416" s="15"/>
    </row>
    <row r="417" spans="1:110" ht="27.75" thickBot="1">
      <c r="A417" s="18" t="b">
        <v>1</v>
      </c>
      <c r="B417" s="18" t="b">
        <v>0</v>
      </c>
      <c r="C417" s="15"/>
      <c r="D417" s="15"/>
      <c r="E417" s="17">
        <v>619536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3</v>
      </c>
      <c r="L417" s="15">
        <v>0</v>
      </c>
      <c r="M417" s="15">
        <v>0</v>
      </c>
      <c r="N417" s="17">
        <v>0</v>
      </c>
      <c r="O417" s="15" t="s">
        <v>4246</v>
      </c>
      <c r="P417" s="15">
        <v>0</v>
      </c>
      <c r="Q417" s="17" t="e">
        <f t="shared" si="12"/>
        <v>#N/A</v>
      </c>
      <c r="R417" s="18" t="b">
        <v>0</v>
      </c>
      <c r="S417" s="15"/>
      <c r="T417" s="15"/>
      <c r="U417" s="17">
        <v>45</v>
      </c>
      <c r="V417" s="15" t="s">
        <v>4247</v>
      </c>
      <c r="W417" s="15">
        <v>0</v>
      </c>
      <c r="X417" s="18" t="b">
        <v>0</v>
      </c>
      <c r="Y417" s="15" t="s">
        <v>4248</v>
      </c>
      <c r="Z417" s="15">
        <v>0</v>
      </c>
      <c r="AA417" s="18" t="b">
        <v>0</v>
      </c>
      <c r="AB417" s="15"/>
      <c r="AC417" s="15" t="s">
        <v>519</v>
      </c>
      <c r="AD417" s="17">
        <v>10</v>
      </c>
      <c r="AE417" s="17">
        <v>54</v>
      </c>
      <c r="AF417" s="17">
        <v>0</v>
      </c>
      <c r="AG417" s="17">
        <v>957</v>
      </c>
      <c r="AH417" s="17">
        <v>0</v>
      </c>
      <c r="AI417" s="17">
        <v>630</v>
      </c>
      <c r="AJ417" s="17">
        <v>0</v>
      </c>
      <c r="AK417" s="15">
        <v>0</v>
      </c>
      <c r="AL417" s="15">
        <v>0</v>
      </c>
      <c r="AM417" s="15" t="s">
        <v>4248</v>
      </c>
      <c r="AN417" s="15"/>
      <c r="AO417" s="17">
        <v>241</v>
      </c>
      <c r="AP417" s="68">
        <v>45957</v>
      </c>
      <c r="AQ417" s="68">
        <v>39703</v>
      </c>
      <c r="AR417" s="18" t="b">
        <v>0</v>
      </c>
      <c r="AS417" s="15" t="s">
        <v>4249</v>
      </c>
      <c r="AT417" s="17">
        <v>0</v>
      </c>
      <c r="AU417" s="17">
        <v>0</v>
      </c>
      <c r="AV417" s="17">
        <v>0</v>
      </c>
      <c r="AW417" s="17">
        <v>0</v>
      </c>
      <c r="AX417" s="17">
        <v>0</v>
      </c>
      <c r="AY417" s="17">
        <v>0</v>
      </c>
      <c r="AZ417" s="17">
        <v>0</v>
      </c>
      <c r="BA417" s="17">
        <v>0</v>
      </c>
      <c r="BB417" s="17">
        <v>0</v>
      </c>
      <c r="BC417" s="17">
        <v>0</v>
      </c>
      <c r="BD417" s="17">
        <v>0</v>
      </c>
      <c r="BE417" s="17">
        <v>0</v>
      </c>
      <c r="BF417" s="17">
        <v>0</v>
      </c>
      <c r="BG417" s="15">
        <v>0</v>
      </c>
      <c r="BH417" s="15">
        <v>0</v>
      </c>
      <c r="BI417" s="15">
        <v>0</v>
      </c>
      <c r="BJ417" s="15">
        <v>0</v>
      </c>
      <c r="BK417" s="17">
        <v>0</v>
      </c>
      <c r="BL417" s="17">
        <v>0</v>
      </c>
      <c r="BM417" s="17">
        <v>0</v>
      </c>
      <c r="BN417" s="17">
        <v>0</v>
      </c>
      <c r="BO417" s="17">
        <v>0</v>
      </c>
      <c r="BP417" s="15">
        <v>0</v>
      </c>
      <c r="BQ417" s="15">
        <v>0</v>
      </c>
      <c r="BR417" s="15">
        <v>0</v>
      </c>
      <c r="BS417" s="15">
        <v>0</v>
      </c>
      <c r="BT417" s="15"/>
      <c r="BU417" s="15"/>
      <c r="BV417" s="15"/>
      <c r="BW417" s="15"/>
      <c r="BX417" s="15"/>
      <c r="BY417" s="15"/>
      <c r="BZ417" s="15"/>
      <c r="CA417" s="17">
        <v>771</v>
      </c>
      <c r="CB417" s="17">
        <v>329</v>
      </c>
      <c r="CC417" s="17">
        <v>764</v>
      </c>
      <c r="CD417" s="17">
        <v>328</v>
      </c>
      <c r="CE417" s="17">
        <v>751</v>
      </c>
      <c r="CF417" s="17">
        <v>325</v>
      </c>
      <c r="CG417" s="17">
        <v>771</v>
      </c>
      <c r="CH417" s="17">
        <v>329</v>
      </c>
      <c r="CI417" s="17">
        <v>0</v>
      </c>
      <c r="CJ417" s="17">
        <v>0</v>
      </c>
      <c r="CK417" s="17">
        <v>0</v>
      </c>
      <c r="CL417" s="17">
        <v>0</v>
      </c>
      <c r="CM417" s="17">
        <v>0</v>
      </c>
      <c r="CN417" s="17">
        <v>0</v>
      </c>
      <c r="CO417" s="17">
        <v>510</v>
      </c>
      <c r="CP417" s="17">
        <v>318</v>
      </c>
      <c r="CQ417" s="17">
        <v>701</v>
      </c>
      <c r="CR417" s="17">
        <v>285</v>
      </c>
      <c r="CS417" s="17">
        <v>771</v>
      </c>
      <c r="CT417" s="17">
        <v>329</v>
      </c>
      <c r="CU417" s="17">
        <v>777</v>
      </c>
      <c r="CV417" s="17">
        <v>333</v>
      </c>
      <c r="CW417" s="17">
        <v>0</v>
      </c>
      <c r="CX417" s="17">
        <v>0</v>
      </c>
      <c r="CY417" s="17">
        <v>0</v>
      </c>
      <c r="CZ417" s="15" t="str">
        <f t="shared" si="13"/>
        <v>Seth Ridgeon</v>
      </c>
      <c r="DA417" s="15" t="e">
        <f>VLOOKUP(CZ417,[1]FINAL!$A$1:$AP$1000,MATCH("Element No.",[1]FINAL!$A$1:$AP$1,0),0)</f>
        <v>#N/A</v>
      </c>
      <c r="DB417" s="15"/>
      <c r="DC417" s="15"/>
      <c r="DD417" s="15"/>
      <c r="DE417" s="15"/>
      <c r="DF417" s="15"/>
    </row>
    <row r="418" spans="1:110" ht="27.75" thickBot="1">
      <c r="A418" s="18" t="b">
        <v>1</v>
      </c>
      <c r="B418" s="18" t="b">
        <v>0</v>
      </c>
      <c r="C418" s="15"/>
      <c r="D418" s="15"/>
      <c r="E418" s="17">
        <v>505079</v>
      </c>
      <c r="F418" s="17">
        <v>0</v>
      </c>
      <c r="G418" s="17">
        <v>0</v>
      </c>
      <c r="H418" s="17">
        <v>0</v>
      </c>
      <c r="I418" s="17">
        <v>0</v>
      </c>
      <c r="J418" s="17">
        <v>0</v>
      </c>
      <c r="K418" s="17">
        <v>1</v>
      </c>
      <c r="L418" s="15">
        <v>0</v>
      </c>
      <c r="M418" s="15">
        <v>0</v>
      </c>
      <c r="N418" s="17">
        <v>0</v>
      </c>
      <c r="O418" s="15" t="s">
        <v>963</v>
      </c>
      <c r="P418" s="15">
        <v>0</v>
      </c>
      <c r="Q418" s="17">
        <f t="shared" si="12"/>
        <v>252</v>
      </c>
      <c r="R418" s="18" t="b">
        <v>0</v>
      </c>
      <c r="S418" s="15"/>
      <c r="T418" s="15"/>
      <c r="U418" s="17">
        <v>40</v>
      </c>
      <c r="V418" s="15" t="s">
        <v>4371</v>
      </c>
      <c r="W418" s="15">
        <v>0</v>
      </c>
      <c r="X418" s="18" t="b">
        <v>0</v>
      </c>
      <c r="Y418" s="15" t="s">
        <v>4372</v>
      </c>
      <c r="Z418" s="15">
        <v>0</v>
      </c>
      <c r="AA418" s="18" t="b">
        <v>0</v>
      </c>
      <c r="AB418" s="15"/>
      <c r="AC418" s="15" t="s">
        <v>519</v>
      </c>
      <c r="AD418" s="17">
        <v>10</v>
      </c>
      <c r="AE418" s="17">
        <v>54</v>
      </c>
      <c r="AF418" s="17">
        <v>0</v>
      </c>
      <c r="AG418" s="17">
        <v>1175</v>
      </c>
      <c r="AH418" s="17">
        <v>0</v>
      </c>
      <c r="AI418" s="17">
        <v>681</v>
      </c>
      <c r="AJ418" s="17">
        <v>0</v>
      </c>
      <c r="AK418" s="15">
        <v>0</v>
      </c>
      <c r="AL418" s="15">
        <v>0</v>
      </c>
      <c r="AM418" s="15" t="s">
        <v>4372</v>
      </c>
      <c r="AN418" s="15"/>
      <c r="AO418" s="17">
        <v>241</v>
      </c>
      <c r="AP418" s="68">
        <v>46025</v>
      </c>
      <c r="AQ418" s="68">
        <v>38343</v>
      </c>
      <c r="AR418" s="18" t="b">
        <v>0</v>
      </c>
      <c r="AS418" s="15" t="s">
        <v>4373</v>
      </c>
      <c r="AT418" s="17">
        <v>0</v>
      </c>
      <c r="AU418" s="17">
        <v>0</v>
      </c>
      <c r="AV418" s="17">
        <v>0</v>
      </c>
      <c r="AW418" s="17">
        <v>0</v>
      </c>
      <c r="AX418" s="17">
        <v>0</v>
      </c>
      <c r="AY418" s="17">
        <v>0</v>
      </c>
      <c r="AZ418" s="17">
        <v>0</v>
      </c>
      <c r="BA418" s="17">
        <v>0</v>
      </c>
      <c r="BB418" s="17">
        <v>0</v>
      </c>
      <c r="BC418" s="17">
        <v>0</v>
      </c>
      <c r="BD418" s="17">
        <v>0</v>
      </c>
      <c r="BE418" s="17">
        <v>0</v>
      </c>
      <c r="BF418" s="17">
        <v>0</v>
      </c>
      <c r="BG418" s="15">
        <v>0</v>
      </c>
      <c r="BH418" s="15">
        <v>0</v>
      </c>
      <c r="BI418" s="15">
        <v>0</v>
      </c>
      <c r="BJ418" s="15">
        <v>0</v>
      </c>
      <c r="BK418" s="17">
        <v>0</v>
      </c>
      <c r="BL418" s="17">
        <v>0</v>
      </c>
      <c r="BM418" s="17">
        <v>0</v>
      </c>
      <c r="BN418" s="17">
        <v>0</v>
      </c>
      <c r="BO418" s="17">
        <v>0</v>
      </c>
      <c r="BP418" s="15">
        <v>0</v>
      </c>
      <c r="BQ418" s="15">
        <v>0</v>
      </c>
      <c r="BR418" s="15">
        <v>0</v>
      </c>
      <c r="BS418" s="15">
        <v>0</v>
      </c>
      <c r="BT418" s="15"/>
      <c r="BU418" s="15"/>
      <c r="BV418" s="15"/>
      <c r="BW418" s="15"/>
      <c r="BX418" s="15"/>
      <c r="BY418" s="15"/>
      <c r="BZ418" s="15"/>
      <c r="CA418" s="17">
        <v>613</v>
      </c>
      <c r="CB418" s="17">
        <v>83</v>
      </c>
      <c r="CC418" s="17">
        <v>604</v>
      </c>
      <c r="CD418" s="17">
        <v>72</v>
      </c>
      <c r="CE418" s="17">
        <v>573</v>
      </c>
      <c r="CF418" s="17">
        <v>57</v>
      </c>
      <c r="CG418" s="17">
        <v>616</v>
      </c>
      <c r="CH418" s="17">
        <v>83</v>
      </c>
      <c r="CI418" s="17">
        <v>0</v>
      </c>
      <c r="CJ418" s="17">
        <v>0</v>
      </c>
      <c r="CK418" s="17">
        <v>0</v>
      </c>
      <c r="CL418" s="17">
        <v>0</v>
      </c>
      <c r="CM418" s="17">
        <v>0</v>
      </c>
      <c r="CN418" s="17">
        <v>0</v>
      </c>
      <c r="CO418" s="17">
        <v>718</v>
      </c>
      <c r="CP418" s="17">
        <v>61</v>
      </c>
      <c r="CQ418" s="17">
        <v>503</v>
      </c>
      <c r="CR418" s="17">
        <v>75</v>
      </c>
      <c r="CS418" s="17">
        <v>623</v>
      </c>
      <c r="CT418" s="17">
        <v>83</v>
      </c>
      <c r="CU418" s="17">
        <v>729</v>
      </c>
      <c r="CV418" s="17">
        <v>84</v>
      </c>
      <c r="CW418" s="17">
        <v>0</v>
      </c>
      <c r="CX418" s="17">
        <v>0</v>
      </c>
      <c r="CY418" s="17">
        <v>0</v>
      </c>
      <c r="CZ418" s="15" t="str">
        <f t="shared" si="13"/>
        <v>Alfie McNally</v>
      </c>
      <c r="DA418" s="15">
        <f>VLOOKUP(CZ418,[1]FINAL!$A$1:$AP$1000,MATCH("Element No.",[1]FINAL!$A$1:$AP$1,0),0)</f>
        <v>252</v>
      </c>
      <c r="DB418" s="15"/>
      <c r="DC418" s="15"/>
      <c r="DD418" s="15"/>
      <c r="DE418" s="15"/>
      <c r="DF418" s="15"/>
    </row>
    <row r="419" spans="1:110" ht="40.5" thickBot="1">
      <c r="A419" s="18" t="b">
        <v>1</v>
      </c>
      <c r="B419" s="18" t="b">
        <v>0</v>
      </c>
      <c r="C419" s="17">
        <v>100</v>
      </c>
      <c r="D419" s="17">
        <v>100</v>
      </c>
      <c r="E419" s="17">
        <v>536916</v>
      </c>
      <c r="F419" s="17">
        <v>0</v>
      </c>
      <c r="G419" s="17">
        <v>0</v>
      </c>
      <c r="H419" s="17">
        <v>-4</v>
      </c>
      <c r="I419" s="17">
        <v>4</v>
      </c>
      <c r="J419" s="17">
        <v>0</v>
      </c>
      <c r="K419" s="17">
        <v>3</v>
      </c>
      <c r="L419" s="15">
        <v>0</v>
      </c>
      <c r="M419" s="15">
        <v>0.2</v>
      </c>
      <c r="N419" s="17">
        <v>1</v>
      </c>
      <c r="O419" s="15" t="s">
        <v>697</v>
      </c>
      <c r="P419" s="15">
        <v>0.2</v>
      </c>
      <c r="Q419" s="17">
        <f t="shared" si="12"/>
        <v>128</v>
      </c>
      <c r="R419" s="18" t="b">
        <v>0</v>
      </c>
      <c r="S419" s="15"/>
      <c r="T419" s="15" t="s">
        <v>5030</v>
      </c>
      <c r="U419" s="17">
        <v>46</v>
      </c>
      <c r="V419" s="15" t="s">
        <v>698</v>
      </c>
      <c r="W419" s="15">
        <v>0.8</v>
      </c>
      <c r="X419" s="18" t="b">
        <v>0</v>
      </c>
      <c r="Y419" s="15" t="s">
        <v>699</v>
      </c>
      <c r="Z419" s="15">
        <v>0.1</v>
      </c>
      <c r="AA419" s="18" t="b">
        <v>0</v>
      </c>
      <c r="AB419" s="15"/>
      <c r="AC419" s="15" t="s">
        <v>519</v>
      </c>
      <c r="AD419" s="17">
        <v>11</v>
      </c>
      <c r="AE419" s="17">
        <v>2</v>
      </c>
      <c r="AF419" s="17">
        <v>3</v>
      </c>
      <c r="AG419" s="17">
        <v>18275</v>
      </c>
      <c r="AH419" s="17">
        <v>0</v>
      </c>
      <c r="AI419" s="17">
        <v>31776</v>
      </c>
      <c r="AJ419" s="17">
        <v>0</v>
      </c>
      <c r="AK419" s="15">
        <v>0</v>
      </c>
      <c r="AL419" s="15">
        <v>0.7</v>
      </c>
      <c r="AM419" s="15" t="s">
        <v>699</v>
      </c>
      <c r="AN419" s="15"/>
      <c r="AO419" s="17">
        <v>10</v>
      </c>
      <c r="AP419" s="68">
        <v>46037</v>
      </c>
      <c r="AQ419" s="68">
        <v>38344</v>
      </c>
      <c r="AR419" s="18" t="b">
        <v>0</v>
      </c>
      <c r="AS419" s="15" t="s">
        <v>2472</v>
      </c>
      <c r="AT419" s="17">
        <v>81</v>
      </c>
      <c r="AU419" s="17">
        <v>0</v>
      </c>
      <c r="AV419" s="17">
        <v>0</v>
      </c>
      <c r="AW419" s="17">
        <v>0</v>
      </c>
      <c r="AX419" s="17">
        <v>4</v>
      </c>
      <c r="AY419" s="17">
        <v>0</v>
      </c>
      <c r="AZ419" s="17">
        <v>0</v>
      </c>
      <c r="BA419" s="17">
        <v>0</v>
      </c>
      <c r="BB419" s="17">
        <v>1</v>
      </c>
      <c r="BC419" s="17">
        <v>0</v>
      </c>
      <c r="BD419" s="17">
        <v>0</v>
      </c>
      <c r="BE419" s="17">
        <v>0</v>
      </c>
      <c r="BF419" s="17">
        <v>9</v>
      </c>
      <c r="BG419" s="15">
        <v>13.2</v>
      </c>
      <c r="BH419" s="15">
        <v>40</v>
      </c>
      <c r="BI419" s="15">
        <v>21</v>
      </c>
      <c r="BJ419" s="15">
        <v>7.4</v>
      </c>
      <c r="BK419" s="17">
        <v>2</v>
      </c>
      <c r="BL419" s="17">
        <v>3</v>
      </c>
      <c r="BM419" s="17">
        <v>1</v>
      </c>
      <c r="BN419" s="17">
        <v>6</v>
      </c>
      <c r="BO419" s="17">
        <v>1</v>
      </c>
      <c r="BP419" s="15">
        <v>0.06</v>
      </c>
      <c r="BQ419" s="15">
        <v>0.28000000000000003</v>
      </c>
      <c r="BR419" s="15">
        <v>0.34</v>
      </c>
      <c r="BS419" s="15">
        <v>2.5099999999999998</v>
      </c>
      <c r="BT419" s="15"/>
      <c r="BU419" s="15"/>
      <c r="BV419" s="15"/>
      <c r="BW419" s="15"/>
      <c r="BX419" s="15"/>
      <c r="BY419" s="15"/>
      <c r="BZ419" s="15"/>
      <c r="CA419" s="17">
        <v>471</v>
      </c>
      <c r="CB419" s="17">
        <v>209</v>
      </c>
      <c r="CC419" s="17">
        <v>384</v>
      </c>
      <c r="CD419" s="17">
        <v>196</v>
      </c>
      <c r="CE419" s="17">
        <v>402</v>
      </c>
      <c r="CF419" s="17">
        <v>201</v>
      </c>
      <c r="CG419" s="17">
        <v>452</v>
      </c>
      <c r="CH419" s="17">
        <v>202</v>
      </c>
      <c r="CI419" s="17">
        <v>7.0000000000000007E-2</v>
      </c>
      <c r="CJ419" s="17">
        <v>0</v>
      </c>
      <c r="CK419" s="17">
        <v>0.31</v>
      </c>
      <c r="CL419" s="17">
        <v>0.38</v>
      </c>
      <c r="CM419" s="17">
        <v>2.79</v>
      </c>
      <c r="CN419" s="17">
        <v>4.4400000000000004</v>
      </c>
      <c r="CO419" s="17">
        <v>405</v>
      </c>
      <c r="CP419" s="17">
        <v>249</v>
      </c>
      <c r="CQ419" s="17">
        <v>375</v>
      </c>
      <c r="CR419" s="17">
        <v>167</v>
      </c>
      <c r="CS419" s="17">
        <v>532</v>
      </c>
      <c r="CT419" s="17">
        <v>246</v>
      </c>
      <c r="CU419" s="17">
        <v>500</v>
      </c>
      <c r="CV419" s="17">
        <v>180</v>
      </c>
      <c r="CW419" s="17">
        <v>1.1100000000000001</v>
      </c>
      <c r="CX419" s="17">
        <v>0</v>
      </c>
      <c r="CY419" s="17">
        <v>6.67</v>
      </c>
      <c r="CZ419" s="15" t="str">
        <f t="shared" si="13"/>
        <v>Facundo Buonanotte</v>
      </c>
      <c r="DA419" s="15">
        <f>VLOOKUP(CZ419,[1]FINAL!$A$1:$AP$1000,MATCH("Element No.",[1]FINAL!$A$1:$AP$1,0),0)</f>
        <v>128</v>
      </c>
      <c r="DB419" s="15"/>
      <c r="DC419" s="15"/>
      <c r="DD419" s="15"/>
      <c r="DE419" s="15"/>
      <c r="DF419" s="15"/>
    </row>
    <row r="420" spans="1:110" ht="27.75" thickBot="1">
      <c r="A420" s="18" t="b">
        <v>1</v>
      </c>
      <c r="B420" s="18" t="b">
        <v>0</v>
      </c>
      <c r="C420" s="15"/>
      <c r="D420" s="15"/>
      <c r="E420" s="17">
        <v>437495</v>
      </c>
      <c r="F420" s="17">
        <v>0</v>
      </c>
      <c r="G420" s="17">
        <v>0</v>
      </c>
      <c r="H420" s="17">
        <v>-4</v>
      </c>
      <c r="I420" s="17">
        <v>4</v>
      </c>
      <c r="J420" s="17">
        <v>0</v>
      </c>
      <c r="K420" s="17">
        <v>1</v>
      </c>
      <c r="L420" s="15">
        <v>0</v>
      </c>
      <c r="M420" s="15">
        <v>0</v>
      </c>
      <c r="N420" s="17">
        <v>0</v>
      </c>
      <c r="O420" s="15" t="s">
        <v>2666</v>
      </c>
      <c r="P420" s="15">
        <v>0</v>
      </c>
      <c r="Q420" s="17">
        <f t="shared" si="12"/>
        <v>3</v>
      </c>
      <c r="R420" s="18" t="b">
        <v>0</v>
      </c>
      <c r="S420" s="15"/>
      <c r="T420" s="15"/>
      <c r="U420" s="17">
        <v>41</v>
      </c>
      <c r="V420" s="15" t="s">
        <v>2667</v>
      </c>
      <c r="W420" s="15">
        <v>0</v>
      </c>
      <c r="X420" s="18" t="b">
        <v>0</v>
      </c>
      <c r="Y420" s="15" t="s">
        <v>2668</v>
      </c>
      <c r="Z420" s="15">
        <v>0.3</v>
      </c>
      <c r="AA420" s="18" t="b">
        <v>0</v>
      </c>
      <c r="AB420" s="15"/>
      <c r="AC420" s="15" t="s">
        <v>519</v>
      </c>
      <c r="AD420" s="17">
        <v>11</v>
      </c>
      <c r="AE420" s="17">
        <v>2</v>
      </c>
      <c r="AF420" s="17">
        <v>0</v>
      </c>
      <c r="AG420" s="17">
        <v>15916</v>
      </c>
      <c r="AH420" s="17">
        <v>0</v>
      </c>
      <c r="AI420" s="17">
        <v>66623</v>
      </c>
      <c r="AJ420" s="17">
        <v>0</v>
      </c>
      <c r="AK420" s="15">
        <v>0</v>
      </c>
      <c r="AL420" s="15">
        <v>0</v>
      </c>
      <c r="AM420" s="15" t="s">
        <v>2668</v>
      </c>
      <c r="AN420" s="15"/>
      <c r="AO420" s="17">
        <v>73</v>
      </c>
      <c r="AP420" s="68">
        <v>44039</v>
      </c>
      <c r="AQ420" s="68">
        <v>36587</v>
      </c>
      <c r="AR420" s="18" t="b">
        <v>0</v>
      </c>
      <c r="AS420" s="15" t="s">
        <v>2669</v>
      </c>
      <c r="AT420" s="17">
        <v>0</v>
      </c>
      <c r="AU420" s="17">
        <v>0</v>
      </c>
      <c r="AV420" s="17">
        <v>0</v>
      </c>
      <c r="AW420" s="17">
        <v>0</v>
      </c>
      <c r="AX420" s="17">
        <v>0</v>
      </c>
      <c r="AY420" s="17">
        <v>0</v>
      </c>
      <c r="AZ420" s="17">
        <v>0</v>
      </c>
      <c r="BA420" s="17">
        <v>0</v>
      </c>
      <c r="BB420" s="17">
        <v>0</v>
      </c>
      <c r="BC420" s="17">
        <v>0</v>
      </c>
      <c r="BD420" s="17">
        <v>0</v>
      </c>
      <c r="BE420" s="17">
        <v>0</v>
      </c>
      <c r="BF420" s="17">
        <v>0</v>
      </c>
      <c r="BG420" s="15">
        <v>0</v>
      </c>
      <c r="BH420" s="15">
        <v>0</v>
      </c>
      <c r="BI420" s="15">
        <v>0</v>
      </c>
      <c r="BJ420" s="15">
        <v>0</v>
      </c>
      <c r="BK420" s="17">
        <v>0</v>
      </c>
      <c r="BL420" s="17">
        <v>0</v>
      </c>
      <c r="BM420" s="17">
        <v>0</v>
      </c>
      <c r="BN420" s="17">
        <v>0</v>
      </c>
      <c r="BO420" s="17">
        <v>0</v>
      </c>
      <c r="BP420" s="15">
        <v>0</v>
      </c>
      <c r="BQ420" s="15">
        <v>0</v>
      </c>
      <c r="BR420" s="15">
        <v>0</v>
      </c>
      <c r="BS420" s="15">
        <v>0</v>
      </c>
      <c r="BT420" s="15"/>
      <c r="BU420" s="15"/>
      <c r="BV420" s="15"/>
      <c r="BW420" s="15"/>
      <c r="BX420" s="15"/>
      <c r="BY420" s="15"/>
      <c r="BZ420" s="15"/>
      <c r="CA420" s="17">
        <v>646</v>
      </c>
      <c r="CB420" s="17">
        <v>90</v>
      </c>
      <c r="CC420" s="17">
        <v>638</v>
      </c>
      <c r="CD420" s="17">
        <v>80</v>
      </c>
      <c r="CE420" s="17">
        <v>609</v>
      </c>
      <c r="CF420" s="17">
        <v>65</v>
      </c>
      <c r="CG420" s="17">
        <v>649</v>
      </c>
      <c r="CH420" s="17">
        <v>90</v>
      </c>
      <c r="CI420" s="17">
        <v>0</v>
      </c>
      <c r="CJ420" s="17">
        <v>0</v>
      </c>
      <c r="CK420" s="17">
        <v>0</v>
      </c>
      <c r="CL420" s="17">
        <v>0</v>
      </c>
      <c r="CM420" s="17">
        <v>0</v>
      </c>
      <c r="CN420" s="17">
        <v>0</v>
      </c>
      <c r="CO420" s="17">
        <v>665</v>
      </c>
      <c r="CP420" s="17">
        <v>36</v>
      </c>
      <c r="CQ420" s="17">
        <v>542</v>
      </c>
      <c r="CR420" s="17">
        <v>83</v>
      </c>
      <c r="CS420" s="17">
        <v>656</v>
      </c>
      <c r="CT420" s="17">
        <v>90</v>
      </c>
      <c r="CU420" s="17">
        <v>310</v>
      </c>
      <c r="CV420" s="17">
        <v>40</v>
      </c>
      <c r="CW420" s="17">
        <v>0</v>
      </c>
      <c r="CX420" s="17">
        <v>0</v>
      </c>
      <c r="CY420" s="17">
        <v>0</v>
      </c>
      <c r="CZ420" s="15" t="str">
        <f t="shared" si="13"/>
        <v>Illan Meslier</v>
      </c>
      <c r="DA420" s="15">
        <f>VLOOKUP(CZ420,[1]FINAL!$A$1:$AP$1000,MATCH("Element No.",[1]FINAL!$A$1:$AP$1,0),0)</f>
        <v>3</v>
      </c>
      <c r="DB420" s="15"/>
      <c r="DC420" s="15"/>
      <c r="DD420" s="15"/>
      <c r="DE420" s="15"/>
      <c r="DF420" s="15"/>
    </row>
    <row r="421" spans="1:110" ht="27.75" thickBot="1">
      <c r="A421" s="18" t="b">
        <v>1</v>
      </c>
      <c r="B421" s="18" t="b">
        <v>0</v>
      </c>
      <c r="C421" s="15"/>
      <c r="D421" s="15"/>
      <c r="E421" s="17">
        <v>97846</v>
      </c>
      <c r="F421" s="17">
        <v>0</v>
      </c>
      <c r="G421" s="17">
        <v>0</v>
      </c>
      <c r="H421" s="17">
        <v>-1</v>
      </c>
      <c r="I421" s="17">
        <v>1</v>
      </c>
      <c r="J421" s="17">
        <v>0</v>
      </c>
      <c r="K421" s="17">
        <v>1</v>
      </c>
      <c r="L421" s="15">
        <v>0</v>
      </c>
      <c r="M421" s="15">
        <v>0</v>
      </c>
      <c r="N421" s="17">
        <v>0</v>
      </c>
      <c r="O421" s="15" t="s">
        <v>764</v>
      </c>
      <c r="P421" s="15">
        <v>0</v>
      </c>
      <c r="Q421" s="17" t="e">
        <f t="shared" si="12"/>
        <v>#N/A</v>
      </c>
      <c r="R421" s="18" t="b">
        <v>0</v>
      </c>
      <c r="S421" s="15"/>
      <c r="T421" s="15"/>
      <c r="U421" s="17">
        <v>39</v>
      </c>
      <c r="V421" s="15" t="s">
        <v>2670</v>
      </c>
      <c r="W421" s="15">
        <v>0</v>
      </c>
      <c r="X421" s="18" t="b">
        <v>0</v>
      </c>
      <c r="Y421" s="15" t="s">
        <v>2671</v>
      </c>
      <c r="Z421" s="15">
        <v>0.1</v>
      </c>
      <c r="AA421" s="18" t="b">
        <v>0</v>
      </c>
      <c r="AB421" s="15"/>
      <c r="AC421" s="15" t="s">
        <v>519</v>
      </c>
      <c r="AD421" s="17">
        <v>11</v>
      </c>
      <c r="AE421" s="17">
        <v>2</v>
      </c>
      <c r="AF421" s="17">
        <v>0</v>
      </c>
      <c r="AG421" s="17">
        <v>9292</v>
      </c>
      <c r="AH421" s="17">
        <v>0</v>
      </c>
      <c r="AI421" s="17">
        <v>16620</v>
      </c>
      <c r="AJ421" s="17">
        <v>0</v>
      </c>
      <c r="AK421" s="15">
        <v>0</v>
      </c>
      <c r="AL421" s="15">
        <v>0</v>
      </c>
      <c r="AM421" s="15" t="s">
        <v>2671</v>
      </c>
      <c r="AN421" s="15"/>
      <c r="AO421" s="17">
        <v>241</v>
      </c>
      <c r="AP421" s="68">
        <v>45481</v>
      </c>
      <c r="AQ421" s="68">
        <v>33973</v>
      </c>
      <c r="AR421" s="18" t="b">
        <v>0</v>
      </c>
      <c r="AS421" s="15" t="s">
        <v>2672</v>
      </c>
      <c r="AT421" s="17">
        <v>0</v>
      </c>
      <c r="AU421" s="17">
        <v>0</v>
      </c>
      <c r="AV421" s="17">
        <v>0</v>
      </c>
      <c r="AW421" s="17">
        <v>0</v>
      </c>
      <c r="AX421" s="17">
        <v>0</v>
      </c>
      <c r="AY421" s="17">
        <v>0</v>
      </c>
      <c r="AZ421" s="17">
        <v>0</v>
      </c>
      <c r="BA421" s="17">
        <v>0</v>
      </c>
      <c r="BB421" s="17">
        <v>0</v>
      </c>
      <c r="BC421" s="17">
        <v>0</v>
      </c>
      <c r="BD421" s="17">
        <v>0</v>
      </c>
      <c r="BE421" s="17">
        <v>0</v>
      </c>
      <c r="BF421" s="17">
        <v>0</v>
      </c>
      <c r="BG421" s="15">
        <v>0</v>
      </c>
      <c r="BH421" s="15">
        <v>0</v>
      </c>
      <c r="BI421" s="15">
        <v>0</v>
      </c>
      <c r="BJ421" s="15">
        <v>0</v>
      </c>
      <c r="BK421" s="17">
        <v>0</v>
      </c>
      <c r="BL421" s="17">
        <v>0</v>
      </c>
      <c r="BM421" s="17">
        <v>0</v>
      </c>
      <c r="BN421" s="17">
        <v>0</v>
      </c>
      <c r="BO421" s="17">
        <v>0</v>
      </c>
      <c r="BP421" s="15">
        <v>0</v>
      </c>
      <c r="BQ421" s="15">
        <v>0</v>
      </c>
      <c r="BR421" s="15">
        <v>0</v>
      </c>
      <c r="BS421" s="15">
        <v>0</v>
      </c>
      <c r="BT421" s="15"/>
      <c r="BU421" s="15"/>
      <c r="BV421" s="15"/>
      <c r="BW421" s="15"/>
      <c r="BX421" s="15"/>
      <c r="BY421" s="15"/>
      <c r="BZ421" s="15"/>
      <c r="CA421" s="17">
        <v>553</v>
      </c>
      <c r="CB421" s="17">
        <v>49</v>
      </c>
      <c r="CC421" s="17">
        <v>536</v>
      </c>
      <c r="CD421" s="17">
        <v>30</v>
      </c>
      <c r="CE421" s="17">
        <v>505</v>
      </c>
      <c r="CF421" s="17">
        <v>15</v>
      </c>
      <c r="CG421" s="17">
        <v>556</v>
      </c>
      <c r="CH421" s="17">
        <v>49</v>
      </c>
      <c r="CI421" s="17">
        <v>0</v>
      </c>
      <c r="CJ421" s="17">
        <v>0</v>
      </c>
      <c r="CK421" s="17">
        <v>0</v>
      </c>
      <c r="CL421" s="17">
        <v>0</v>
      </c>
      <c r="CM421" s="17">
        <v>0</v>
      </c>
      <c r="CN421" s="17">
        <v>0</v>
      </c>
      <c r="CO421" s="17">
        <v>764</v>
      </c>
      <c r="CP421" s="17">
        <v>74</v>
      </c>
      <c r="CQ421" s="17">
        <v>433</v>
      </c>
      <c r="CR421" s="17">
        <v>38</v>
      </c>
      <c r="CS421" s="17">
        <v>564</v>
      </c>
      <c r="CT421" s="17">
        <v>49</v>
      </c>
      <c r="CU421" s="17">
        <v>432</v>
      </c>
      <c r="CV421" s="17">
        <v>62</v>
      </c>
      <c r="CW421" s="17">
        <v>0</v>
      </c>
      <c r="CX421" s="17">
        <v>0</v>
      </c>
      <c r="CY421" s="17">
        <v>0</v>
      </c>
      <c r="CZ421" s="15" t="str">
        <f t="shared" si="13"/>
        <v>Alex Cairns</v>
      </c>
      <c r="DA421" s="15" t="e">
        <f>VLOOKUP(CZ421,[1]FINAL!$A$1:$AP$1000,MATCH("Element No.",[1]FINAL!$A$1:$AP$1,0),0)</f>
        <v>#N/A</v>
      </c>
      <c r="DB421" s="15"/>
      <c r="DC421" s="15"/>
      <c r="DD421" s="15"/>
      <c r="DE421" s="15"/>
      <c r="DF421" s="15"/>
    </row>
    <row r="422" spans="1:110" ht="27.75" thickBot="1">
      <c r="A422" s="18" t="b">
        <v>1</v>
      </c>
      <c r="B422" s="18" t="b">
        <v>0</v>
      </c>
      <c r="C422" s="15"/>
      <c r="D422" s="15"/>
      <c r="E422" s="17">
        <v>59735</v>
      </c>
      <c r="F422" s="17">
        <v>0</v>
      </c>
      <c r="G422" s="17">
        <v>0</v>
      </c>
      <c r="H422" s="17">
        <v>0</v>
      </c>
      <c r="I422" s="17">
        <v>0</v>
      </c>
      <c r="J422" s="17">
        <v>1</v>
      </c>
      <c r="K422" s="17">
        <v>1</v>
      </c>
      <c r="L422" s="15">
        <v>5</v>
      </c>
      <c r="M422" s="15">
        <v>4.2</v>
      </c>
      <c r="N422" s="17">
        <v>2</v>
      </c>
      <c r="O422" s="15" t="s">
        <v>559</v>
      </c>
      <c r="P422" s="15">
        <v>4.2</v>
      </c>
      <c r="Q422" s="17">
        <f t="shared" si="12"/>
        <v>325</v>
      </c>
      <c r="R422" s="18" t="b">
        <v>0</v>
      </c>
      <c r="S422" s="15"/>
      <c r="T422" s="15"/>
      <c r="U422" s="17">
        <v>40</v>
      </c>
      <c r="V422" s="15" t="s">
        <v>2673</v>
      </c>
      <c r="W422" s="15">
        <v>3.2</v>
      </c>
      <c r="X422" s="18" t="b">
        <v>0</v>
      </c>
      <c r="Y422" s="15" t="s">
        <v>2674</v>
      </c>
      <c r="Z422" s="15">
        <v>6.9</v>
      </c>
      <c r="AA422" s="18" t="b">
        <v>0</v>
      </c>
      <c r="AB422" s="15"/>
      <c r="AC422" s="15" t="s">
        <v>519</v>
      </c>
      <c r="AD422" s="17">
        <v>11</v>
      </c>
      <c r="AE422" s="17">
        <v>2</v>
      </c>
      <c r="AF422" s="17">
        <v>71</v>
      </c>
      <c r="AG422" s="17">
        <v>941650</v>
      </c>
      <c r="AH422" s="17">
        <v>0</v>
      </c>
      <c r="AI422" s="17">
        <v>395339</v>
      </c>
      <c r="AJ422" s="17">
        <v>0</v>
      </c>
      <c r="AK422" s="15">
        <v>1</v>
      </c>
      <c r="AL422" s="15">
        <v>17.8</v>
      </c>
      <c r="AM422" s="15" t="s">
        <v>2674</v>
      </c>
      <c r="AN422" s="15"/>
      <c r="AO422" s="17">
        <v>244</v>
      </c>
      <c r="AP422" s="68">
        <v>45136</v>
      </c>
      <c r="AQ422" s="68">
        <v>33154</v>
      </c>
      <c r="AR422" s="18" t="b">
        <v>0</v>
      </c>
      <c r="AS422" s="15" t="s">
        <v>2675</v>
      </c>
      <c r="AT422" s="17">
        <v>1980</v>
      </c>
      <c r="AU422" s="17">
        <v>0</v>
      </c>
      <c r="AV422" s="17">
        <v>0</v>
      </c>
      <c r="AW422" s="17">
        <v>5</v>
      </c>
      <c r="AX422" s="17">
        <v>27</v>
      </c>
      <c r="AY422" s="17">
        <v>0</v>
      </c>
      <c r="AZ422" s="17">
        <v>0</v>
      </c>
      <c r="BA422" s="17">
        <v>0</v>
      </c>
      <c r="BB422" s="17">
        <v>1</v>
      </c>
      <c r="BC422" s="17">
        <v>0</v>
      </c>
      <c r="BD422" s="17">
        <v>63</v>
      </c>
      <c r="BE422" s="17">
        <v>3</v>
      </c>
      <c r="BF422" s="17">
        <v>334</v>
      </c>
      <c r="BG422" s="15">
        <v>531.4</v>
      </c>
      <c r="BH422" s="15">
        <v>0</v>
      </c>
      <c r="BI422" s="15">
        <v>0</v>
      </c>
      <c r="BJ422" s="15">
        <v>53.4</v>
      </c>
      <c r="BK422" s="17">
        <v>30</v>
      </c>
      <c r="BL422" s="17">
        <v>202</v>
      </c>
      <c r="BM422" s="17">
        <v>1</v>
      </c>
      <c r="BN422" s="17">
        <v>0</v>
      </c>
      <c r="BO422" s="17">
        <v>22</v>
      </c>
      <c r="BP422" s="15">
        <v>0</v>
      </c>
      <c r="BQ422" s="15">
        <v>0.05</v>
      </c>
      <c r="BR422" s="15">
        <v>0.05</v>
      </c>
      <c r="BS422" s="15">
        <v>28.36</v>
      </c>
      <c r="BT422" s="15"/>
      <c r="BU422" s="15"/>
      <c r="BV422" s="15"/>
      <c r="BW422" s="15"/>
      <c r="BX422" s="15"/>
      <c r="BY422" s="15"/>
      <c r="BZ422" s="15"/>
      <c r="CA422" s="17">
        <v>118</v>
      </c>
      <c r="CB422" s="17">
        <v>18</v>
      </c>
      <c r="CC422" s="17">
        <v>567</v>
      </c>
      <c r="CD422" s="17">
        <v>51</v>
      </c>
      <c r="CE422" s="17">
        <v>536</v>
      </c>
      <c r="CF422" s="17">
        <v>36</v>
      </c>
      <c r="CG422" s="17">
        <v>290</v>
      </c>
      <c r="CH422" s="17">
        <v>18</v>
      </c>
      <c r="CI422" s="17">
        <v>0</v>
      </c>
      <c r="CJ422" s="17">
        <v>2.86</v>
      </c>
      <c r="CK422" s="17">
        <v>0</v>
      </c>
      <c r="CL422" s="17">
        <v>0</v>
      </c>
      <c r="CM422" s="17">
        <v>1.29</v>
      </c>
      <c r="CN422" s="17">
        <v>1.23</v>
      </c>
      <c r="CO422" s="17">
        <v>673</v>
      </c>
      <c r="CP422" s="17">
        <v>40</v>
      </c>
      <c r="CQ422" s="17">
        <v>48</v>
      </c>
      <c r="CR422" s="17">
        <v>3</v>
      </c>
      <c r="CS422" s="17">
        <v>156</v>
      </c>
      <c r="CT422" s="17">
        <v>19</v>
      </c>
      <c r="CU422" s="17">
        <v>64</v>
      </c>
      <c r="CV422" s="17">
        <v>10</v>
      </c>
      <c r="CW422" s="17">
        <v>1</v>
      </c>
      <c r="CX422" s="17">
        <v>0.23</v>
      </c>
      <c r="CY422" s="17">
        <v>0</v>
      </c>
      <c r="CZ422" s="15" t="str">
        <f t="shared" si="13"/>
        <v>Karl Darlow</v>
      </c>
      <c r="DA422" s="15">
        <f>VLOOKUP(CZ422,[1]FINAL!$A$1:$AP$1000,MATCH("Element No.",[1]FINAL!$A$1:$AP$1,0),0)</f>
        <v>325</v>
      </c>
      <c r="DB422" s="15"/>
      <c r="DC422" s="15"/>
      <c r="DD422" s="15"/>
      <c r="DE422" s="15"/>
      <c r="DF422" s="15"/>
    </row>
    <row r="423" spans="1:110" ht="40.5" thickBot="1">
      <c r="A423" s="18" t="b">
        <v>1</v>
      </c>
      <c r="B423" s="18" t="b">
        <v>0</v>
      </c>
      <c r="C423" s="17">
        <v>100</v>
      </c>
      <c r="D423" s="17">
        <v>75</v>
      </c>
      <c r="E423" s="17">
        <v>226182</v>
      </c>
      <c r="F423" s="17">
        <v>0</v>
      </c>
      <c r="G423" s="17">
        <v>0</v>
      </c>
      <c r="H423" s="17">
        <v>-1</v>
      </c>
      <c r="I423" s="17">
        <v>1</v>
      </c>
      <c r="J423" s="17">
        <v>0</v>
      </c>
      <c r="K423" s="17">
        <v>2</v>
      </c>
      <c r="L423" s="15">
        <v>1.3</v>
      </c>
      <c r="M423" s="15">
        <v>1.4</v>
      </c>
      <c r="N423" s="17">
        <v>2</v>
      </c>
      <c r="O423" s="15" t="s">
        <v>1764</v>
      </c>
      <c r="P423" s="15">
        <v>1.8</v>
      </c>
      <c r="Q423" s="17">
        <f t="shared" si="12"/>
        <v>330</v>
      </c>
      <c r="R423" s="18" t="b">
        <v>0</v>
      </c>
      <c r="S423" s="15"/>
      <c r="T423" s="15" t="s">
        <v>5031</v>
      </c>
      <c r="U423" s="17">
        <v>44</v>
      </c>
      <c r="V423" s="15" t="s">
        <v>2676</v>
      </c>
      <c r="W423" s="15">
        <v>2.8</v>
      </c>
      <c r="X423" s="18" t="b">
        <v>0</v>
      </c>
      <c r="Y423" s="15" t="s">
        <v>2677</v>
      </c>
      <c r="Z423" s="15">
        <v>0.4</v>
      </c>
      <c r="AA423" s="18" t="b">
        <v>0</v>
      </c>
      <c r="AB423" s="15"/>
      <c r="AC423" s="15" t="s">
        <v>519</v>
      </c>
      <c r="AD423" s="17">
        <v>11</v>
      </c>
      <c r="AE423" s="17">
        <v>2</v>
      </c>
      <c r="AF423" s="17">
        <v>96</v>
      </c>
      <c r="AG423" s="17">
        <v>144807</v>
      </c>
      <c r="AH423" s="17">
        <v>0</v>
      </c>
      <c r="AI423" s="17">
        <v>114973</v>
      </c>
      <c r="AJ423" s="17">
        <v>0</v>
      </c>
      <c r="AK423" s="15">
        <v>0.4</v>
      </c>
      <c r="AL423" s="15">
        <v>21.8</v>
      </c>
      <c r="AM423" s="15" t="s">
        <v>2677</v>
      </c>
      <c r="AN423" s="15"/>
      <c r="AO423" s="17">
        <v>241</v>
      </c>
      <c r="AP423" s="68">
        <v>45493</v>
      </c>
      <c r="AQ423" s="68">
        <v>36734</v>
      </c>
      <c r="AR423" s="18" t="b">
        <v>0</v>
      </c>
      <c r="AS423" s="15" t="s">
        <v>2678</v>
      </c>
      <c r="AT423" s="17">
        <v>2795</v>
      </c>
      <c r="AU423" s="17">
        <v>1</v>
      </c>
      <c r="AV423" s="17">
        <v>5</v>
      </c>
      <c r="AW423" s="17">
        <v>6</v>
      </c>
      <c r="AX423" s="17">
        <v>44</v>
      </c>
      <c r="AY423" s="17">
        <v>0</v>
      </c>
      <c r="AZ423" s="17">
        <v>0</v>
      </c>
      <c r="BA423" s="17">
        <v>0</v>
      </c>
      <c r="BB423" s="17">
        <v>6</v>
      </c>
      <c r="BC423" s="17">
        <v>0</v>
      </c>
      <c r="BD423" s="17">
        <v>0</v>
      </c>
      <c r="BE423" s="17">
        <v>1</v>
      </c>
      <c r="BF423" s="17">
        <v>311</v>
      </c>
      <c r="BG423" s="15">
        <v>436</v>
      </c>
      <c r="BH423" s="15">
        <v>346.1</v>
      </c>
      <c r="BI423" s="15">
        <v>218</v>
      </c>
      <c r="BJ423" s="15">
        <v>100.3</v>
      </c>
      <c r="BK423" s="17">
        <v>112</v>
      </c>
      <c r="BL423" s="17">
        <v>133</v>
      </c>
      <c r="BM423" s="17">
        <v>66</v>
      </c>
      <c r="BN423" s="17">
        <v>178</v>
      </c>
      <c r="BO423" s="17">
        <v>32</v>
      </c>
      <c r="BP423" s="15">
        <v>2.08</v>
      </c>
      <c r="BQ423" s="15">
        <v>3.11</v>
      </c>
      <c r="BR423" s="15">
        <v>5.19</v>
      </c>
      <c r="BS423" s="15">
        <v>39.93</v>
      </c>
      <c r="BT423" s="15"/>
      <c r="BU423" s="15"/>
      <c r="BV423" s="15"/>
      <c r="BW423" s="15"/>
      <c r="BX423" s="15"/>
      <c r="BY423" s="15"/>
      <c r="BZ423" s="15"/>
      <c r="CA423" s="17">
        <v>161</v>
      </c>
      <c r="CB423" s="17">
        <v>66</v>
      </c>
      <c r="CC423" s="17">
        <v>120</v>
      </c>
      <c r="CD423" s="17">
        <v>31</v>
      </c>
      <c r="CE423" s="17">
        <v>168</v>
      </c>
      <c r="CF423" s="17">
        <v>37</v>
      </c>
      <c r="CG423" s="17">
        <v>147</v>
      </c>
      <c r="CH423" s="17">
        <v>44</v>
      </c>
      <c r="CI423" s="17">
        <v>7.0000000000000007E-2</v>
      </c>
      <c r="CJ423" s="17">
        <v>0</v>
      </c>
      <c r="CK423" s="17">
        <v>0.1</v>
      </c>
      <c r="CL423" s="17">
        <v>0.17</v>
      </c>
      <c r="CM423" s="17">
        <v>1.29</v>
      </c>
      <c r="CN423" s="17">
        <v>1.42</v>
      </c>
      <c r="CO423" s="17">
        <v>542</v>
      </c>
      <c r="CP423" s="17">
        <v>108</v>
      </c>
      <c r="CQ423" s="17">
        <v>198</v>
      </c>
      <c r="CR423" s="17">
        <v>67</v>
      </c>
      <c r="CS423" s="17">
        <v>218</v>
      </c>
      <c r="CT423" s="17">
        <v>86</v>
      </c>
      <c r="CU423" s="17">
        <v>283</v>
      </c>
      <c r="CV423" s="17">
        <v>107</v>
      </c>
      <c r="CW423" s="17">
        <v>1.03</v>
      </c>
      <c r="CX423" s="17">
        <v>0.19</v>
      </c>
      <c r="CY423" s="17">
        <v>5.73</v>
      </c>
      <c r="CZ423" s="15" t="str">
        <f t="shared" si="13"/>
        <v>Jayden Bogle</v>
      </c>
      <c r="DA423" s="15">
        <f>VLOOKUP(CZ423,[1]FINAL!$A$1:$AP$1000,MATCH("Element No.",[1]FINAL!$A$1:$AP$1,0),0)</f>
        <v>330</v>
      </c>
      <c r="DB423" s="15"/>
      <c r="DC423" s="15"/>
      <c r="DD423" s="15"/>
      <c r="DE423" s="15"/>
      <c r="DF423" s="15"/>
    </row>
    <row r="424" spans="1:110" ht="40.5" thickBot="1">
      <c r="A424" s="18" t="b">
        <v>1</v>
      </c>
      <c r="B424" s="18" t="b">
        <v>0</v>
      </c>
      <c r="C424" s="17">
        <v>100</v>
      </c>
      <c r="D424" s="17">
        <v>75</v>
      </c>
      <c r="E424" s="17">
        <v>222694</v>
      </c>
      <c r="F424" s="17">
        <v>0</v>
      </c>
      <c r="G424" s="17">
        <v>0</v>
      </c>
      <c r="H424" s="17">
        <v>-3</v>
      </c>
      <c r="I424" s="17">
        <v>3</v>
      </c>
      <c r="J424" s="17">
        <v>0</v>
      </c>
      <c r="K424" s="17">
        <v>2</v>
      </c>
      <c r="L424" s="15">
        <v>0.5</v>
      </c>
      <c r="M424" s="15">
        <v>0.6</v>
      </c>
      <c r="N424" s="17">
        <v>1</v>
      </c>
      <c r="O424" s="15" t="s">
        <v>662</v>
      </c>
      <c r="P424" s="15">
        <v>0.8</v>
      </c>
      <c r="Q424" s="17">
        <f t="shared" si="12"/>
        <v>328</v>
      </c>
      <c r="R424" s="18" t="b">
        <v>0</v>
      </c>
      <c r="S424" s="15"/>
      <c r="T424" s="15" t="s">
        <v>5032</v>
      </c>
      <c r="U424" s="17">
        <v>42</v>
      </c>
      <c r="V424" s="15" t="s">
        <v>2679</v>
      </c>
      <c r="W424" s="15">
        <v>3.2</v>
      </c>
      <c r="X424" s="18" t="b">
        <v>0</v>
      </c>
      <c r="Y424" s="15" t="s">
        <v>2680</v>
      </c>
      <c r="Z424" s="15">
        <v>1.9</v>
      </c>
      <c r="AA424" s="18" t="b">
        <v>0</v>
      </c>
      <c r="AB424" s="15"/>
      <c r="AC424" s="15" t="s">
        <v>519</v>
      </c>
      <c r="AD424" s="17">
        <v>11</v>
      </c>
      <c r="AE424" s="17">
        <v>2</v>
      </c>
      <c r="AF424" s="17">
        <v>108</v>
      </c>
      <c r="AG424" s="17">
        <v>573988</v>
      </c>
      <c r="AH424" s="17">
        <v>0</v>
      </c>
      <c r="AI424" s="17">
        <v>378934</v>
      </c>
      <c r="AJ424" s="17">
        <v>0</v>
      </c>
      <c r="AK424" s="15">
        <v>0.2</v>
      </c>
      <c r="AL424" s="15">
        <v>25.7</v>
      </c>
      <c r="AM424" s="15" t="s">
        <v>2680</v>
      </c>
      <c r="AN424" s="15"/>
      <c r="AO424" s="17">
        <v>152</v>
      </c>
      <c r="AP424" s="68">
        <v>43202</v>
      </c>
      <c r="AQ424" s="68">
        <v>36383</v>
      </c>
      <c r="AR424" s="18" t="b">
        <v>0</v>
      </c>
      <c r="AS424" s="15" t="s">
        <v>2681</v>
      </c>
      <c r="AT424" s="17">
        <v>2935</v>
      </c>
      <c r="AU424" s="17">
        <v>0</v>
      </c>
      <c r="AV424" s="17">
        <v>1</v>
      </c>
      <c r="AW424" s="17">
        <v>7</v>
      </c>
      <c r="AX424" s="17">
        <v>48</v>
      </c>
      <c r="AY424" s="17">
        <v>0</v>
      </c>
      <c r="AZ424" s="17">
        <v>0</v>
      </c>
      <c r="BA424" s="17">
        <v>0</v>
      </c>
      <c r="BB424" s="17">
        <v>5</v>
      </c>
      <c r="BC424" s="17">
        <v>0</v>
      </c>
      <c r="BD424" s="17">
        <v>0</v>
      </c>
      <c r="BE424" s="17">
        <v>4</v>
      </c>
      <c r="BF424" s="17">
        <v>412</v>
      </c>
      <c r="BG424" s="15">
        <v>697.4</v>
      </c>
      <c r="BH424" s="15">
        <v>161.5</v>
      </c>
      <c r="BI424" s="15">
        <v>272</v>
      </c>
      <c r="BJ424" s="15">
        <v>113.1</v>
      </c>
      <c r="BK424" s="17">
        <v>258</v>
      </c>
      <c r="BL424" s="17">
        <v>117</v>
      </c>
      <c r="BM424" s="17">
        <v>39</v>
      </c>
      <c r="BN424" s="17">
        <v>297</v>
      </c>
      <c r="BO424" s="17">
        <v>33</v>
      </c>
      <c r="BP424" s="15">
        <v>3.06</v>
      </c>
      <c r="BQ424" s="15">
        <v>0.76</v>
      </c>
      <c r="BR424" s="15">
        <v>3.82</v>
      </c>
      <c r="BS424" s="15">
        <v>42.92</v>
      </c>
      <c r="BT424" s="15"/>
      <c r="BU424" s="15"/>
      <c r="BV424" s="15"/>
      <c r="BW424" s="15"/>
      <c r="BX424" s="15"/>
      <c r="BY424" s="15"/>
      <c r="BZ424" s="15"/>
      <c r="CA424" s="17">
        <v>52</v>
      </c>
      <c r="CB424" s="17">
        <v>22</v>
      </c>
      <c r="CC424" s="17">
        <v>234</v>
      </c>
      <c r="CD424" s="17">
        <v>59</v>
      </c>
      <c r="CE424" s="17">
        <v>130</v>
      </c>
      <c r="CF424" s="17">
        <v>24</v>
      </c>
      <c r="CG424" s="17">
        <v>116</v>
      </c>
      <c r="CH424" s="17">
        <v>32</v>
      </c>
      <c r="CI424" s="17">
        <v>0.09</v>
      </c>
      <c r="CJ424" s="17">
        <v>0</v>
      </c>
      <c r="CK424" s="17">
        <v>0.02</v>
      </c>
      <c r="CL424" s="17">
        <v>0.11</v>
      </c>
      <c r="CM424" s="17">
        <v>1.32</v>
      </c>
      <c r="CN424" s="17">
        <v>1.47</v>
      </c>
      <c r="CO424" s="17">
        <v>641</v>
      </c>
      <c r="CP424" s="17">
        <v>143</v>
      </c>
      <c r="CQ424" s="17">
        <v>301</v>
      </c>
      <c r="CR424" s="17">
        <v>109</v>
      </c>
      <c r="CS424" s="17">
        <v>160</v>
      </c>
      <c r="CT424" s="17">
        <v>58</v>
      </c>
      <c r="CU424" s="17">
        <v>141</v>
      </c>
      <c r="CV424" s="17">
        <v>56</v>
      </c>
      <c r="CW424" s="17">
        <v>1.01</v>
      </c>
      <c r="CX424" s="17">
        <v>0.21</v>
      </c>
      <c r="CY424" s="17">
        <v>9.11</v>
      </c>
      <c r="CZ424" s="15" t="str">
        <f t="shared" si="13"/>
        <v>Pascal Struijk</v>
      </c>
      <c r="DA424" s="15">
        <f>VLOOKUP(CZ424,[1]FINAL!$A$1:$AP$1000,MATCH("Element No.",[1]FINAL!$A$1:$AP$1,0),0)</f>
        <v>328</v>
      </c>
      <c r="DB424" s="15"/>
      <c r="DC424" s="15"/>
      <c r="DD424" s="15"/>
      <c r="DE424" s="15"/>
      <c r="DF424" s="15"/>
    </row>
    <row r="425" spans="1:110" ht="40.5" thickBot="1">
      <c r="A425" s="18" t="b">
        <v>1</v>
      </c>
      <c r="B425" s="18" t="b">
        <v>0</v>
      </c>
      <c r="C425" s="17">
        <v>100</v>
      </c>
      <c r="D425" s="17">
        <v>100</v>
      </c>
      <c r="E425" s="17">
        <v>434752</v>
      </c>
      <c r="F425" s="17">
        <v>0</v>
      </c>
      <c r="G425" s="17">
        <v>0</v>
      </c>
      <c r="H425" s="17">
        <v>-1</v>
      </c>
      <c r="I425" s="17">
        <v>1</v>
      </c>
      <c r="J425" s="17">
        <v>1</v>
      </c>
      <c r="K425" s="17">
        <v>2</v>
      </c>
      <c r="L425" s="15">
        <v>6</v>
      </c>
      <c r="M425" s="15">
        <v>4.8</v>
      </c>
      <c r="N425" s="17">
        <v>1</v>
      </c>
      <c r="O425" s="15" t="s">
        <v>2682</v>
      </c>
      <c r="P425" s="15">
        <v>4.8</v>
      </c>
      <c r="Q425" s="17">
        <f t="shared" si="12"/>
        <v>327</v>
      </c>
      <c r="R425" s="18" t="b">
        <v>0</v>
      </c>
      <c r="S425" s="15"/>
      <c r="T425" s="15" t="s">
        <v>4992</v>
      </c>
      <c r="U425" s="17">
        <v>39</v>
      </c>
      <c r="V425" s="15" t="s">
        <v>2683</v>
      </c>
      <c r="W425" s="15">
        <v>4</v>
      </c>
      <c r="X425" s="18" t="b">
        <v>0</v>
      </c>
      <c r="Y425" s="15" t="s">
        <v>2684</v>
      </c>
      <c r="Z425" s="15">
        <v>1.3</v>
      </c>
      <c r="AA425" s="18" t="b">
        <v>0</v>
      </c>
      <c r="AB425" s="15"/>
      <c r="AC425" s="15" t="s">
        <v>519</v>
      </c>
      <c r="AD425" s="17">
        <v>11</v>
      </c>
      <c r="AE425" s="17">
        <v>2</v>
      </c>
      <c r="AF425" s="17">
        <v>99</v>
      </c>
      <c r="AG425" s="17">
        <v>295633</v>
      </c>
      <c r="AH425" s="17">
        <v>0</v>
      </c>
      <c r="AI425" s="17">
        <v>157310</v>
      </c>
      <c r="AJ425" s="17">
        <v>0</v>
      </c>
      <c r="AK425" s="15">
        <v>1.2</v>
      </c>
      <c r="AL425" s="15">
        <v>25.4</v>
      </c>
      <c r="AM425" s="15" t="s">
        <v>2684</v>
      </c>
      <c r="AN425" s="15"/>
      <c r="AO425" s="17">
        <v>195</v>
      </c>
      <c r="AP425" s="68">
        <v>45831</v>
      </c>
      <c r="AQ425" s="68">
        <v>36196</v>
      </c>
      <c r="AR425" s="18" t="b">
        <v>0</v>
      </c>
      <c r="AS425" s="15" t="s">
        <v>2685</v>
      </c>
      <c r="AT425" s="17">
        <v>1888</v>
      </c>
      <c r="AU425" s="17">
        <v>1</v>
      </c>
      <c r="AV425" s="17">
        <v>3</v>
      </c>
      <c r="AW425" s="17">
        <v>5</v>
      </c>
      <c r="AX425" s="17">
        <v>26</v>
      </c>
      <c r="AY425" s="17">
        <v>0</v>
      </c>
      <c r="AZ425" s="17">
        <v>0</v>
      </c>
      <c r="BA425" s="17">
        <v>0</v>
      </c>
      <c r="BB425" s="17">
        <v>4</v>
      </c>
      <c r="BC425" s="17">
        <v>0</v>
      </c>
      <c r="BD425" s="17">
        <v>0</v>
      </c>
      <c r="BE425" s="17">
        <v>6</v>
      </c>
      <c r="BF425" s="17">
        <v>323</v>
      </c>
      <c r="BG425" s="15">
        <v>531.79999999999995</v>
      </c>
      <c r="BH425" s="15">
        <v>84.5</v>
      </c>
      <c r="BI425" s="15">
        <v>243</v>
      </c>
      <c r="BJ425" s="15">
        <v>86</v>
      </c>
      <c r="BK425" s="17">
        <v>194</v>
      </c>
      <c r="BL425" s="17">
        <v>63</v>
      </c>
      <c r="BM425" s="17">
        <v>25</v>
      </c>
      <c r="BN425" s="17">
        <v>219</v>
      </c>
      <c r="BO425" s="17">
        <v>21</v>
      </c>
      <c r="BP425" s="15">
        <v>0.9</v>
      </c>
      <c r="BQ425" s="15">
        <v>0.75</v>
      </c>
      <c r="BR425" s="15">
        <v>1.65</v>
      </c>
      <c r="BS425" s="15">
        <v>31.48</v>
      </c>
      <c r="BT425" s="15"/>
      <c r="BU425" s="15"/>
      <c r="BV425" s="15"/>
      <c r="BW425" s="15"/>
      <c r="BX425" s="15"/>
      <c r="BY425" s="15"/>
      <c r="BZ425" s="15"/>
      <c r="CA425" s="17">
        <v>117</v>
      </c>
      <c r="CB425" s="17">
        <v>54</v>
      </c>
      <c r="CC425" s="17">
        <v>315</v>
      </c>
      <c r="CD425" s="17">
        <v>103</v>
      </c>
      <c r="CE425" s="17">
        <v>144</v>
      </c>
      <c r="CF425" s="17">
        <v>28</v>
      </c>
      <c r="CG425" s="17">
        <v>184</v>
      </c>
      <c r="CH425" s="17">
        <v>63</v>
      </c>
      <c r="CI425" s="17">
        <v>0.04</v>
      </c>
      <c r="CJ425" s="17">
        <v>0</v>
      </c>
      <c r="CK425" s="17">
        <v>0.04</v>
      </c>
      <c r="CL425" s="17">
        <v>0.08</v>
      </c>
      <c r="CM425" s="17">
        <v>1.5</v>
      </c>
      <c r="CN425" s="17">
        <v>1.24</v>
      </c>
      <c r="CO425" s="17">
        <v>776</v>
      </c>
      <c r="CP425" s="17">
        <v>221</v>
      </c>
      <c r="CQ425" s="17">
        <v>29</v>
      </c>
      <c r="CR425" s="17">
        <v>10</v>
      </c>
      <c r="CS425" s="17">
        <v>54</v>
      </c>
      <c r="CT425" s="17">
        <v>18</v>
      </c>
      <c r="CU425" s="17">
        <v>178</v>
      </c>
      <c r="CV425" s="17">
        <v>69</v>
      </c>
      <c r="CW425" s="17">
        <v>1</v>
      </c>
      <c r="CX425" s="17">
        <v>0.24</v>
      </c>
      <c r="CY425" s="17">
        <v>10.44</v>
      </c>
      <c r="CZ425" s="15" t="str">
        <f t="shared" si="13"/>
        <v>Jaka Bijol</v>
      </c>
      <c r="DA425" s="15">
        <f>VLOOKUP(CZ425,[1]FINAL!$A$1:$AP$1000,MATCH("Element No.",[1]FINAL!$A$1:$AP$1,0),0)</f>
        <v>327</v>
      </c>
      <c r="DB425" s="15"/>
      <c r="DC425" s="15"/>
      <c r="DD425" s="15"/>
      <c r="DE425" s="15"/>
      <c r="DF425" s="15"/>
    </row>
    <row r="426" spans="1:110" ht="40.5" thickBot="1">
      <c r="A426" s="18" t="b">
        <v>1</v>
      </c>
      <c r="B426" s="18" t="b">
        <v>0</v>
      </c>
      <c r="C426" s="17">
        <v>100</v>
      </c>
      <c r="D426" s="17">
        <v>100</v>
      </c>
      <c r="E426" s="17">
        <v>437738</v>
      </c>
      <c r="F426" s="17">
        <v>0</v>
      </c>
      <c r="G426" s="17">
        <v>0</v>
      </c>
      <c r="H426" s="17">
        <v>-2</v>
      </c>
      <c r="I426" s="17">
        <v>2</v>
      </c>
      <c r="J426" s="17">
        <v>0</v>
      </c>
      <c r="K426" s="17">
        <v>2</v>
      </c>
      <c r="L426" s="15">
        <v>2.2999999999999998</v>
      </c>
      <c r="M426" s="15">
        <v>2</v>
      </c>
      <c r="N426" s="17">
        <v>1</v>
      </c>
      <c r="O426" s="15" t="s">
        <v>2686</v>
      </c>
      <c r="P426" s="15">
        <v>2</v>
      </c>
      <c r="Q426" s="17">
        <f t="shared" si="12"/>
        <v>333</v>
      </c>
      <c r="R426" s="18" t="b">
        <v>0</v>
      </c>
      <c r="S426" s="15"/>
      <c r="T426" s="15" t="s">
        <v>4483</v>
      </c>
      <c r="U426" s="17">
        <v>38</v>
      </c>
      <c r="V426" s="15" t="s">
        <v>2687</v>
      </c>
      <c r="W426" s="15">
        <v>2.1</v>
      </c>
      <c r="X426" s="18" t="b">
        <v>0</v>
      </c>
      <c r="Y426" s="15" t="s">
        <v>2688</v>
      </c>
      <c r="Z426" s="15">
        <v>0.1</v>
      </c>
      <c r="AA426" s="18" t="b">
        <v>0</v>
      </c>
      <c r="AB426" s="15"/>
      <c r="AC426" s="15" t="s">
        <v>519</v>
      </c>
      <c r="AD426" s="17">
        <v>11</v>
      </c>
      <c r="AE426" s="17">
        <v>2</v>
      </c>
      <c r="AF426" s="17">
        <v>25</v>
      </c>
      <c r="AG426" s="17">
        <v>24820</v>
      </c>
      <c r="AH426" s="17">
        <v>0</v>
      </c>
      <c r="AI426" s="17">
        <v>21277</v>
      </c>
      <c r="AJ426" s="17">
        <v>0</v>
      </c>
      <c r="AK426" s="15">
        <v>0.5</v>
      </c>
      <c r="AL426" s="15">
        <v>6.6</v>
      </c>
      <c r="AM426" s="15" t="s">
        <v>2688</v>
      </c>
      <c r="AN426" s="15"/>
      <c r="AO426" s="17">
        <v>21</v>
      </c>
      <c r="AP426" s="68">
        <v>45839</v>
      </c>
      <c r="AQ426" s="68">
        <v>36241</v>
      </c>
      <c r="AR426" s="18" t="b">
        <v>0</v>
      </c>
      <c r="AS426" s="15" t="s">
        <v>2689</v>
      </c>
      <c r="AT426" s="17">
        <v>429</v>
      </c>
      <c r="AU426" s="17">
        <v>0</v>
      </c>
      <c r="AV426" s="17">
        <v>0</v>
      </c>
      <c r="AW426" s="17">
        <v>2</v>
      </c>
      <c r="AX426" s="17">
        <v>5</v>
      </c>
      <c r="AY426" s="17">
        <v>0</v>
      </c>
      <c r="AZ426" s="17">
        <v>0</v>
      </c>
      <c r="BA426" s="17">
        <v>0</v>
      </c>
      <c r="BB426" s="17">
        <v>1</v>
      </c>
      <c r="BC426" s="17">
        <v>0</v>
      </c>
      <c r="BD426" s="17">
        <v>0</v>
      </c>
      <c r="BE426" s="17">
        <v>0</v>
      </c>
      <c r="BF426" s="17">
        <v>73</v>
      </c>
      <c r="BG426" s="15">
        <v>98.6</v>
      </c>
      <c r="BH426" s="15">
        <v>6.3</v>
      </c>
      <c r="BI426" s="15">
        <v>19</v>
      </c>
      <c r="BJ426" s="15">
        <v>12.2</v>
      </c>
      <c r="BK426" s="17">
        <v>41</v>
      </c>
      <c r="BL426" s="17">
        <v>13</v>
      </c>
      <c r="BM426" s="17">
        <v>8</v>
      </c>
      <c r="BN426" s="17">
        <v>49</v>
      </c>
      <c r="BO426" s="17">
        <v>5</v>
      </c>
      <c r="BP426" s="15">
        <v>0.2</v>
      </c>
      <c r="BQ426" s="15">
        <v>0.01</v>
      </c>
      <c r="BR426" s="15">
        <v>0.21</v>
      </c>
      <c r="BS426" s="15">
        <v>8.7100000000000009</v>
      </c>
      <c r="BT426" s="15"/>
      <c r="BU426" s="15"/>
      <c r="BV426" s="15"/>
      <c r="BW426" s="15"/>
      <c r="BX426" s="15"/>
      <c r="BY426" s="15"/>
      <c r="BZ426" s="15"/>
      <c r="CA426" s="17">
        <v>394</v>
      </c>
      <c r="CB426" s="17">
        <v>148</v>
      </c>
      <c r="CC426" s="17">
        <v>459</v>
      </c>
      <c r="CD426" s="17">
        <v>166</v>
      </c>
      <c r="CE426" s="17">
        <v>407</v>
      </c>
      <c r="CF426" s="17">
        <v>147</v>
      </c>
      <c r="CG426" s="17">
        <v>425</v>
      </c>
      <c r="CH426" s="17">
        <v>154</v>
      </c>
      <c r="CI426" s="17">
        <v>0.04</v>
      </c>
      <c r="CJ426" s="17">
        <v>0</v>
      </c>
      <c r="CK426" s="17">
        <v>0</v>
      </c>
      <c r="CL426" s="17">
        <v>0.04</v>
      </c>
      <c r="CM426" s="17">
        <v>1.83</v>
      </c>
      <c r="CN426" s="17">
        <v>1.05</v>
      </c>
      <c r="CO426" s="17">
        <v>811</v>
      </c>
      <c r="CP426" s="17">
        <v>243</v>
      </c>
      <c r="CQ426" s="17">
        <v>174</v>
      </c>
      <c r="CR426" s="17">
        <v>53</v>
      </c>
      <c r="CS426" s="17">
        <v>331</v>
      </c>
      <c r="CT426" s="17">
        <v>124</v>
      </c>
      <c r="CU426" s="17">
        <v>440</v>
      </c>
      <c r="CV426" s="17">
        <v>165</v>
      </c>
      <c r="CW426" s="17">
        <v>1.05</v>
      </c>
      <c r="CX426" s="17">
        <v>0.42</v>
      </c>
      <c r="CY426" s="17">
        <v>10.28</v>
      </c>
      <c r="CZ426" s="15" t="str">
        <f t="shared" si="13"/>
        <v>Sebastiaan Bornauw</v>
      </c>
      <c r="DA426" s="15">
        <f>VLOOKUP(CZ426,[1]FINAL!$A$1:$AP$1000,MATCH("Element No.",[1]FINAL!$A$1:$AP$1,0),0)</f>
        <v>333</v>
      </c>
      <c r="DB426" s="15"/>
      <c r="DC426" s="15"/>
      <c r="DD426" s="15"/>
      <c r="DE426" s="15"/>
      <c r="DF426" s="15"/>
    </row>
    <row r="427" spans="1:110" ht="27.75" thickBot="1">
      <c r="A427" s="18" t="b">
        <v>1</v>
      </c>
      <c r="B427" s="18" t="b">
        <v>0</v>
      </c>
      <c r="C427" s="15"/>
      <c r="D427" s="15"/>
      <c r="E427" s="17">
        <v>113564</v>
      </c>
      <c r="F427" s="17">
        <v>0</v>
      </c>
      <c r="G427" s="17">
        <v>0</v>
      </c>
      <c r="H427" s="17">
        <v>-3</v>
      </c>
      <c r="I427" s="17">
        <v>3</v>
      </c>
      <c r="J427" s="17">
        <v>0</v>
      </c>
      <c r="K427" s="17">
        <v>2</v>
      </c>
      <c r="L427" s="15">
        <v>0.3</v>
      </c>
      <c r="M427" s="15">
        <v>0.2</v>
      </c>
      <c r="N427" s="17">
        <v>0</v>
      </c>
      <c r="O427" s="15" t="s">
        <v>751</v>
      </c>
      <c r="P427" s="15">
        <v>0.2</v>
      </c>
      <c r="Q427" s="17">
        <f t="shared" si="12"/>
        <v>0</v>
      </c>
      <c r="R427" s="18" t="b">
        <v>0</v>
      </c>
      <c r="S427" s="15"/>
      <c r="T427" s="15"/>
      <c r="U427" s="17">
        <v>37</v>
      </c>
      <c r="V427" s="15" t="s">
        <v>2690</v>
      </c>
      <c r="W427" s="15">
        <v>1</v>
      </c>
      <c r="X427" s="18" t="b">
        <v>0</v>
      </c>
      <c r="Y427" s="15" t="s">
        <v>2691</v>
      </c>
      <c r="Z427" s="15">
        <v>0.4</v>
      </c>
      <c r="AA427" s="18" t="b">
        <v>0</v>
      </c>
      <c r="AB427" s="15"/>
      <c r="AC427" s="15" t="s">
        <v>519</v>
      </c>
      <c r="AD427" s="17">
        <v>11</v>
      </c>
      <c r="AE427" s="17">
        <v>2</v>
      </c>
      <c r="AF427" s="17">
        <v>2</v>
      </c>
      <c r="AG427" s="17">
        <v>64643</v>
      </c>
      <c r="AH427" s="17">
        <v>0</v>
      </c>
      <c r="AI427" s="17">
        <v>46209</v>
      </c>
      <c r="AJ427" s="17">
        <v>0</v>
      </c>
      <c r="AK427" s="15">
        <v>0.1</v>
      </c>
      <c r="AL427" s="15">
        <v>0.5</v>
      </c>
      <c r="AM427" s="15" t="s">
        <v>2691</v>
      </c>
      <c r="AN427" s="15"/>
      <c r="AO427" s="17">
        <v>241</v>
      </c>
      <c r="AP427" s="68">
        <v>45143</v>
      </c>
      <c r="AQ427" s="68">
        <v>34228</v>
      </c>
      <c r="AR427" s="18" t="b">
        <v>0</v>
      </c>
      <c r="AS427" s="15" t="s">
        <v>2692</v>
      </c>
      <c r="AT427" s="17">
        <v>8</v>
      </c>
      <c r="AU427" s="17">
        <v>0</v>
      </c>
      <c r="AV427" s="17">
        <v>0</v>
      </c>
      <c r="AW427" s="17">
        <v>0</v>
      </c>
      <c r="AX427" s="17">
        <v>1</v>
      </c>
      <c r="AY427" s="17">
        <v>0</v>
      </c>
      <c r="AZ427" s="17">
        <v>0</v>
      </c>
      <c r="BA427" s="17">
        <v>0</v>
      </c>
      <c r="BB427" s="17">
        <v>0</v>
      </c>
      <c r="BC427" s="17">
        <v>0</v>
      </c>
      <c r="BD427" s="17">
        <v>0</v>
      </c>
      <c r="BE427" s="17">
        <v>0</v>
      </c>
      <c r="BF427" s="17">
        <v>1</v>
      </c>
      <c r="BG427" s="15">
        <v>5.4</v>
      </c>
      <c r="BH427" s="15">
        <v>0</v>
      </c>
      <c r="BI427" s="15">
        <v>0</v>
      </c>
      <c r="BJ427" s="15">
        <v>0.5</v>
      </c>
      <c r="BK427" s="17">
        <v>2</v>
      </c>
      <c r="BL427" s="17">
        <v>1</v>
      </c>
      <c r="BM427" s="17">
        <v>1</v>
      </c>
      <c r="BN427" s="17">
        <v>3</v>
      </c>
      <c r="BO427" s="17">
        <v>0</v>
      </c>
      <c r="BP427" s="15">
        <v>0</v>
      </c>
      <c r="BQ427" s="15">
        <v>0</v>
      </c>
      <c r="BR427" s="15">
        <v>0</v>
      </c>
      <c r="BS427" s="15">
        <v>1.01</v>
      </c>
      <c r="BT427" s="15"/>
      <c r="BU427" s="15"/>
      <c r="BV427" s="15"/>
      <c r="BW427" s="15"/>
      <c r="BX427" s="15"/>
      <c r="BY427" s="15"/>
      <c r="BZ427" s="15"/>
      <c r="CA427" s="17">
        <v>493</v>
      </c>
      <c r="CB427" s="17">
        <v>178</v>
      </c>
      <c r="CC427" s="17">
        <v>505</v>
      </c>
      <c r="CD427" s="17">
        <v>180</v>
      </c>
      <c r="CE427" s="17">
        <v>472</v>
      </c>
      <c r="CF427" s="17">
        <v>174</v>
      </c>
      <c r="CG427" s="17">
        <v>512</v>
      </c>
      <c r="CH427" s="17">
        <v>179</v>
      </c>
      <c r="CI427" s="17">
        <v>0</v>
      </c>
      <c r="CJ427" s="17">
        <v>0</v>
      </c>
      <c r="CK427" s="17">
        <v>0</v>
      </c>
      <c r="CL427" s="17">
        <v>0</v>
      </c>
      <c r="CM427" s="17">
        <v>11.36</v>
      </c>
      <c r="CN427" s="17">
        <v>11.25</v>
      </c>
      <c r="CO427" s="17">
        <v>832</v>
      </c>
      <c r="CP427" s="17">
        <v>261</v>
      </c>
      <c r="CQ427" s="17">
        <v>354</v>
      </c>
      <c r="CR427" s="17">
        <v>122</v>
      </c>
      <c r="CS427" s="17">
        <v>462</v>
      </c>
      <c r="CT427" s="17">
        <v>164</v>
      </c>
      <c r="CU427" s="17">
        <v>289</v>
      </c>
      <c r="CV427" s="17">
        <v>109</v>
      </c>
      <c r="CW427" s="17">
        <v>0</v>
      </c>
      <c r="CX427" s="17">
        <v>0</v>
      </c>
      <c r="CY427" s="17">
        <v>33.75</v>
      </c>
      <c r="CZ427" s="15" t="str">
        <f t="shared" si="13"/>
        <v>Sam Byram</v>
      </c>
      <c r="DA427" s="15">
        <f>VLOOKUP(CZ427,[1]FINAL!$A$1:$AP$1000,MATCH("Element No.",[1]FINAL!$A$1:$AP$1,0),0)</f>
        <v>0</v>
      </c>
      <c r="DB427" s="15"/>
      <c r="DC427" s="15"/>
      <c r="DD427" s="15"/>
      <c r="DE427" s="15"/>
      <c r="DF427" s="15"/>
    </row>
    <row r="428" spans="1:110" ht="66" thickBot="1">
      <c r="A428" s="18" t="b">
        <v>1</v>
      </c>
      <c r="B428" s="18" t="b">
        <v>0</v>
      </c>
      <c r="C428" s="17">
        <v>0</v>
      </c>
      <c r="D428" s="17">
        <v>0</v>
      </c>
      <c r="E428" s="17">
        <v>243526</v>
      </c>
      <c r="F428" s="17">
        <v>0</v>
      </c>
      <c r="G428" s="17">
        <v>0</v>
      </c>
      <c r="H428" s="17">
        <v>-2</v>
      </c>
      <c r="I428" s="17">
        <v>2</v>
      </c>
      <c r="J428" s="17">
        <v>0</v>
      </c>
      <c r="K428" s="17">
        <v>2</v>
      </c>
      <c r="L428" s="15">
        <v>0</v>
      </c>
      <c r="M428" s="15">
        <v>0</v>
      </c>
      <c r="N428" s="17">
        <v>0</v>
      </c>
      <c r="O428" s="15" t="s">
        <v>237</v>
      </c>
      <c r="P428" s="15">
        <v>0</v>
      </c>
      <c r="Q428" s="17">
        <f t="shared" si="12"/>
        <v>331</v>
      </c>
      <c r="R428" s="18" t="b">
        <v>0</v>
      </c>
      <c r="S428" s="15" t="s">
        <v>4613</v>
      </c>
      <c r="T428" s="15" t="s">
        <v>4968</v>
      </c>
      <c r="U428" s="17">
        <v>38</v>
      </c>
      <c r="V428" s="15" t="s">
        <v>2693</v>
      </c>
      <c r="W428" s="15">
        <v>2.1</v>
      </c>
      <c r="X428" s="18" t="b">
        <v>0</v>
      </c>
      <c r="Y428" s="15" t="s">
        <v>2694</v>
      </c>
      <c r="Z428" s="15">
        <v>2.5</v>
      </c>
      <c r="AA428" s="18" t="b">
        <v>0</v>
      </c>
      <c r="AB428" s="15"/>
      <c r="AC428" s="15" t="s">
        <v>543</v>
      </c>
      <c r="AD428" s="17">
        <v>11</v>
      </c>
      <c r="AE428" s="17">
        <v>2</v>
      </c>
      <c r="AF428" s="17">
        <v>68</v>
      </c>
      <c r="AG428" s="17">
        <v>1004619</v>
      </c>
      <c r="AH428" s="17">
        <v>0</v>
      </c>
      <c r="AI428" s="17">
        <v>1050434</v>
      </c>
      <c r="AJ428" s="17">
        <v>0</v>
      </c>
      <c r="AK428" s="15">
        <v>0</v>
      </c>
      <c r="AL428" s="15">
        <v>17.899999999999999</v>
      </c>
      <c r="AM428" s="15" t="s">
        <v>2694</v>
      </c>
      <c r="AN428" s="15"/>
      <c r="AO428" s="17">
        <v>206</v>
      </c>
      <c r="AP428" s="68">
        <v>45846</v>
      </c>
      <c r="AQ428" s="68">
        <v>36279</v>
      </c>
      <c r="AR428" s="18" t="b">
        <v>0</v>
      </c>
      <c r="AS428" s="15" t="s">
        <v>2695</v>
      </c>
      <c r="AT428" s="17">
        <v>2637</v>
      </c>
      <c r="AU428" s="17">
        <v>0</v>
      </c>
      <c r="AV428" s="17">
        <v>0</v>
      </c>
      <c r="AW428" s="17">
        <v>5</v>
      </c>
      <c r="AX428" s="17">
        <v>45</v>
      </c>
      <c r="AY428" s="17">
        <v>1</v>
      </c>
      <c r="AZ428" s="17">
        <v>0</v>
      </c>
      <c r="BA428" s="17">
        <v>0</v>
      </c>
      <c r="BB428" s="17">
        <v>4</v>
      </c>
      <c r="BC428" s="17">
        <v>1</v>
      </c>
      <c r="BD428" s="17">
        <v>0</v>
      </c>
      <c r="BE428" s="17">
        <v>8</v>
      </c>
      <c r="BF428" s="17">
        <v>286</v>
      </c>
      <c r="BG428" s="15">
        <v>442.6</v>
      </c>
      <c r="BH428" s="15">
        <v>363.7</v>
      </c>
      <c r="BI428" s="15">
        <v>158</v>
      </c>
      <c r="BJ428" s="15">
        <v>96.4</v>
      </c>
      <c r="BK428" s="17">
        <v>119</v>
      </c>
      <c r="BL428" s="17">
        <v>112</v>
      </c>
      <c r="BM428" s="17">
        <v>65</v>
      </c>
      <c r="BN428" s="17">
        <v>184</v>
      </c>
      <c r="BO428" s="17">
        <v>31</v>
      </c>
      <c r="BP428" s="15">
        <v>1.1000000000000001</v>
      </c>
      <c r="BQ428" s="15">
        <v>2.89</v>
      </c>
      <c r="BR428" s="15">
        <v>3.98</v>
      </c>
      <c r="BS428" s="15">
        <v>41.06</v>
      </c>
      <c r="BT428" s="15"/>
      <c r="BU428" s="15"/>
      <c r="BV428" s="15"/>
      <c r="BW428" s="15"/>
      <c r="BX428" s="15"/>
      <c r="BY428" s="15"/>
      <c r="BZ428" s="15"/>
      <c r="CA428" s="17">
        <v>156</v>
      </c>
      <c r="CB428" s="17">
        <v>65</v>
      </c>
      <c r="CC428" s="17">
        <v>108</v>
      </c>
      <c r="CD428" s="17">
        <v>28</v>
      </c>
      <c r="CE428" s="17">
        <v>228</v>
      </c>
      <c r="CF428" s="17">
        <v>59</v>
      </c>
      <c r="CG428" s="17">
        <v>160</v>
      </c>
      <c r="CH428" s="17">
        <v>54</v>
      </c>
      <c r="CI428" s="17">
        <v>0.04</v>
      </c>
      <c r="CJ428" s="17">
        <v>0</v>
      </c>
      <c r="CK428" s="17">
        <v>0.1</v>
      </c>
      <c r="CL428" s="17">
        <v>0.14000000000000001</v>
      </c>
      <c r="CM428" s="17">
        <v>1.4</v>
      </c>
      <c r="CN428" s="17">
        <v>1.54</v>
      </c>
      <c r="CO428" s="17">
        <v>807</v>
      </c>
      <c r="CP428" s="17">
        <v>239</v>
      </c>
      <c r="CQ428" s="17">
        <v>411</v>
      </c>
      <c r="CR428" s="17">
        <v>146</v>
      </c>
      <c r="CS428" s="17">
        <v>330</v>
      </c>
      <c r="CT428" s="17">
        <v>123</v>
      </c>
      <c r="CU428" s="17">
        <v>121</v>
      </c>
      <c r="CV428" s="17">
        <v>46</v>
      </c>
      <c r="CW428" s="17">
        <v>1.06</v>
      </c>
      <c r="CX428" s="17">
        <v>0.17</v>
      </c>
      <c r="CY428" s="17">
        <v>6.28</v>
      </c>
      <c r="CZ428" s="15" t="str">
        <f t="shared" si="13"/>
        <v>Gabriel Gudmundsson</v>
      </c>
      <c r="DA428" s="15">
        <f>VLOOKUP(CZ428,[1]FINAL!$A$1:$AP$1000,MATCH("Element No.",[1]FINAL!$A$1:$AP$1,0),0)</f>
        <v>331</v>
      </c>
      <c r="DB428" s="15"/>
      <c r="DC428" s="15"/>
      <c r="DD428" s="15"/>
      <c r="DE428" s="15"/>
      <c r="DF428" s="15"/>
    </row>
    <row r="429" spans="1:110" ht="40.5" thickBot="1">
      <c r="A429" s="18" t="b">
        <v>1</v>
      </c>
      <c r="B429" s="18" t="b">
        <v>0</v>
      </c>
      <c r="C429" s="17">
        <v>100</v>
      </c>
      <c r="D429" s="17">
        <v>100</v>
      </c>
      <c r="E429" s="17">
        <v>214225</v>
      </c>
      <c r="F429" s="17">
        <v>0</v>
      </c>
      <c r="G429" s="17">
        <v>0</v>
      </c>
      <c r="H429" s="17">
        <v>-1</v>
      </c>
      <c r="I429" s="17">
        <v>1</v>
      </c>
      <c r="J429" s="17">
        <v>1</v>
      </c>
      <c r="K429" s="17">
        <v>2</v>
      </c>
      <c r="L429" s="15">
        <v>2.7</v>
      </c>
      <c r="M429" s="15">
        <v>2.2000000000000002</v>
      </c>
      <c r="N429" s="17">
        <v>1</v>
      </c>
      <c r="O429" s="15" t="s">
        <v>616</v>
      </c>
      <c r="P429" s="15">
        <v>2.2000000000000002</v>
      </c>
      <c r="Q429" s="17">
        <f t="shared" si="12"/>
        <v>329</v>
      </c>
      <c r="R429" s="18" t="b">
        <v>0</v>
      </c>
      <c r="S429" s="15"/>
      <c r="T429" s="15" t="s">
        <v>4905</v>
      </c>
      <c r="U429" s="17">
        <v>39</v>
      </c>
      <c r="V429" s="15" t="s">
        <v>2696</v>
      </c>
      <c r="W429" s="15">
        <v>3.1</v>
      </c>
      <c r="X429" s="18" t="b">
        <v>0</v>
      </c>
      <c r="Y429" s="15" t="s">
        <v>2697</v>
      </c>
      <c r="Z429" s="15">
        <v>3</v>
      </c>
      <c r="AA429" s="18" t="b">
        <v>0</v>
      </c>
      <c r="AB429" s="15"/>
      <c r="AC429" s="15" t="s">
        <v>519</v>
      </c>
      <c r="AD429" s="17">
        <v>11</v>
      </c>
      <c r="AE429" s="17">
        <v>2</v>
      </c>
      <c r="AF429" s="17">
        <v>109</v>
      </c>
      <c r="AG429" s="17">
        <v>1251264</v>
      </c>
      <c r="AH429" s="17">
        <v>0</v>
      </c>
      <c r="AI429" s="17">
        <v>1164785</v>
      </c>
      <c r="AJ429" s="17">
        <v>0</v>
      </c>
      <c r="AK429" s="15">
        <v>0.6</v>
      </c>
      <c r="AL429" s="15">
        <v>27.9</v>
      </c>
      <c r="AM429" s="15" t="s">
        <v>2697</v>
      </c>
      <c r="AN429" s="15"/>
      <c r="AO429" s="17">
        <v>244</v>
      </c>
      <c r="AP429" s="68">
        <v>45475</v>
      </c>
      <c r="AQ429" s="68">
        <v>35725</v>
      </c>
      <c r="AR429" s="18" t="b">
        <v>0</v>
      </c>
      <c r="AS429" s="15" t="s">
        <v>2698</v>
      </c>
      <c r="AT429" s="17">
        <v>2952</v>
      </c>
      <c r="AU429" s="17">
        <v>2</v>
      </c>
      <c r="AV429" s="17">
        <v>0</v>
      </c>
      <c r="AW429" s="17">
        <v>6</v>
      </c>
      <c r="AX429" s="17">
        <v>53</v>
      </c>
      <c r="AY429" s="17">
        <v>0</v>
      </c>
      <c r="AZ429" s="17">
        <v>0</v>
      </c>
      <c r="BA429" s="17">
        <v>0</v>
      </c>
      <c r="BB429" s="17">
        <v>3</v>
      </c>
      <c r="BC429" s="17">
        <v>0</v>
      </c>
      <c r="BD429" s="17">
        <v>0</v>
      </c>
      <c r="BE429" s="17">
        <v>5</v>
      </c>
      <c r="BF429" s="17">
        <v>373</v>
      </c>
      <c r="BG429" s="15">
        <v>707.2</v>
      </c>
      <c r="BH429" s="15">
        <v>137.30000000000001</v>
      </c>
      <c r="BI429" s="15">
        <v>242</v>
      </c>
      <c r="BJ429" s="15">
        <v>109.1</v>
      </c>
      <c r="BK429" s="17">
        <v>237</v>
      </c>
      <c r="BL429" s="17">
        <v>85</v>
      </c>
      <c r="BM429" s="17">
        <v>37</v>
      </c>
      <c r="BN429" s="17">
        <v>274</v>
      </c>
      <c r="BO429" s="17">
        <v>33</v>
      </c>
      <c r="BP429" s="15">
        <v>1.4</v>
      </c>
      <c r="BQ429" s="15">
        <v>0.56000000000000005</v>
      </c>
      <c r="BR429" s="15">
        <v>1.96</v>
      </c>
      <c r="BS429" s="15">
        <v>48.54</v>
      </c>
      <c r="BT429" s="15"/>
      <c r="BU429" s="15"/>
      <c r="BV429" s="15"/>
      <c r="BW429" s="15"/>
      <c r="BX429" s="15"/>
      <c r="BY429" s="15"/>
      <c r="BZ429" s="15"/>
      <c r="CA429" s="17">
        <v>50</v>
      </c>
      <c r="CB429" s="17">
        <v>21</v>
      </c>
      <c r="CC429" s="17">
        <v>262</v>
      </c>
      <c r="CD429" s="17">
        <v>69</v>
      </c>
      <c r="CE429" s="17">
        <v>147</v>
      </c>
      <c r="CF429" s="17">
        <v>29</v>
      </c>
      <c r="CG429" s="17">
        <v>124</v>
      </c>
      <c r="CH429" s="17">
        <v>35</v>
      </c>
      <c r="CI429" s="17">
        <v>0.04</v>
      </c>
      <c r="CJ429" s="17">
        <v>0</v>
      </c>
      <c r="CK429" s="17">
        <v>0.02</v>
      </c>
      <c r="CL429" s="17">
        <v>0.06</v>
      </c>
      <c r="CM429" s="17">
        <v>1.48</v>
      </c>
      <c r="CN429" s="17">
        <v>1.62</v>
      </c>
      <c r="CO429" s="17">
        <v>772</v>
      </c>
      <c r="CP429" s="17">
        <v>219</v>
      </c>
      <c r="CQ429" s="17">
        <v>159</v>
      </c>
      <c r="CR429" s="17">
        <v>48</v>
      </c>
      <c r="CS429" s="17">
        <v>175</v>
      </c>
      <c r="CT429" s="17">
        <v>66</v>
      </c>
      <c r="CU429" s="17">
        <v>108</v>
      </c>
      <c r="CV429" s="17">
        <v>38</v>
      </c>
      <c r="CW429" s="17">
        <v>1.01</v>
      </c>
      <c r="CX429" s="17">
        <v>0.18</v>
      </c>
      <c r="CY429" s="17">
        <v>8.35</v>
      </c>
      <c r="CZ429" s="15" t="str">
        <f t="shared" si="13"/>
        <v>Joe Rodon</v>
      </c>
      <c r="DA429" s="15">
        <f>VLOOKUP(CZ429,[1]FINAL!$A$1:$AP$1000,MATCH("Element No.",[1]FINAL!$A$1:$AP$1,0),0)</f>
        <v>329</v>
      </c>
      <c r="DB429" s="15"/>
      <c r="DC429" s="15"/>
      <c r="DD429" s="15"/>
      <c r="DE429" s="15"/>
      <c r="DF429" s="15"/>
    </row>
    <row r="430" spans="1:110" ht="78.75" thickBot="1">
      <c r="A430" s="18" t="b">
        <v>1</v>
      </c>
      <c r="B430" s="18" t="b">
        <v>0</v>
      </c>
      <c r="C430" s="17">
        <v>0</v>
      </c>
      <c r="D430" s="17">
        <v>0</v>
      </c>
      <c r="E430" s="17">
        <v>492368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2</v>
      </c>
      <c r="L430" s="15">
        <v>0</v>
      </c>
      <c r="M430" s="15">
        <v>0</v>
      </c>
      <c r="N430" s="17">
        <v>0</v>
      </c>
      <c r="O430" s="15" t="s">
        <v>783</v>
      </c>
      <c r="P430" s="15">
        <v>0</v>
      </c>
      <c r="Q430" s="17" t="e">
        <f t="shared" si="12"/>
        <v>#N/A</v>
      </c>
      <c r="R430" s="18" t="b">
        <v>0</v>
      </c>
      <c r="S430" s="15" t="s">
        <v>3868</v>
      </c>
      <c r="T430" s="15" t="s">
        <v>3869</v>
      </c>
      <c r="U430" s="17">
        <v>40</v>
      </c>
      <c r="V430" s="15" t="s">
        <v>2699</v>
      </c>
      <c r="W430" s="15">
        <v>0</v>
      </c>
      <c r="X430" s="18" t="b">
        <v>0</v>
      </c>
      <c r="Y430" s="15" t="s">
        <v>2700</v>
      </c>
      <c r="Z430" s="15">
        <v>0.1</v>
      </c>
      <c r="AA430" s="18" t="b">
        <v>0</v>
      </c>
      <c r="AB430" s="15"/>
      <c r="AC430" s="15" t="s">
        <v>3257</v>
      </c>
      <c r="AD430" s="17">
        <v>11</v>
      </c>
      <c r="AE430" s="17">
        <v>2</v>
      </c>
      <c r="AF430" s="17">
        <v>0</v>
      </c>
      <c r="AG430" s="17">
        <v>788</v>
      </c>
      <c r="AH430" s="17">
        <v>0</v>
      </c>
      <c r="AI430" s="17">
        <v>16100</v>
      </c>
      <c r="AJ430" s="17">
        <v>0</v>
      </c>
      <c r="AK430" s="15">
        <v>0</v>
      </c>
      <c r="AL430" s="15">
        <v>0</v>
      </c>
      <c r="AM430" s="15" t="s">
        <v>2700</v>
      </c>
      <c r="AN430" s="15"/>
      <c r="AO430" s="17">
        <v>207</v>
      </c>
      <c r="AP430" s="68">
        <v>45534</v>
      </c>
      <c r="AQ430" s="68">
        <v>36501</v>
      </c>
      <c r="AR430" s="18" t="b">
        <v>0</v>
      </c>
      <c r="AS430" s="15" t="s">
        <v>2701</v>
      </c>
      <c r="AT430" s="17">
        <v>0</v>
      </c>
      <c r="AU430" s="17">
        <v>0</v>
      </c>
      <c r="AV430" s="17">
        <v>0</v>
      </c>
      <c r="AW430" s="17">
        <v>0</v>
      </c>
      <c r="AX430" s="17">
        <v>0</v>
      </c>
      <c r="AY430" s="17">
        <v>0</v>
      </c>
      <c r="AZ430" s="17">
        <v>0</v>
      </c>
      <c r="BA430" s="17">
        <v>0</v>
      </c>
      <c r="BB430" s="17">
        <v>0</v>
      </c>
      <c r="BC430" s="17">
        <v>0</v>
      </c>
      <c r="BD430" s="17">
        <v>0</v>
      </c>
      <c r="BE430" s="17">
        <v>0</v>
      </c>
      <c r="BF430" s="17">
        <v>0</v>
      </c>
      <c r="BG430" s="15">
        <v>0</v>
      </c>
      <c r="BH430" s="15">
        <v>0</v>
      </c>
      <c r="BI430" s="15">
        <v>0</v>
      </c>
      <c r="BJ430" s="15">
        <v>0</v>
      </c>
      <c r="BK430" s="17">
        <v>0</v>
      </c>
      <c r="BL430" s="17">
        <v>0</v>
      </c>
      <c r="BM430" s="17">
        <v>0</v>
      </c>
      <c r="BN430" s="17">
        <v>0</v>
      </c>
      <c r="BO430" s="17">
        <v>0</v>
      </c>
      <c r="BP430" s="15">
        <v>0</v>
      </c>
      <c r="BQ430" s="15">
        <v>0</v>
      </c>
      <c r="BR430" s="15">
        <v>0</v>
      </c>
      <c r="BS430" s="15">
        <v>0</v>
      </c>
      <c r="BT430" s="15"/>
      <c r="BU430" s="15"/>
      <c r="BV430" s="15"/>
      <c r="BW430" s="15"/>
      <c r="BX430" s="15"/>
      <c r="BY430" s="15"/>
      <c r="BZ430" s="15"/>
      <c r="CA430" s="17">
        <v>606</v>
      </c>
      <c r="CB430" s="17">
        <v>223</v>
      </c>
      <c r="CC430" s="17">
        <v>597</v>
      </c>
      <c r="CD430" s="17">
        <v>222</v>
      </c>
      <c r="CE430" s="17">
        <v>566</v>
      </c>
      <c r="CF430" s="17">
        <v>218</v>
      </c>
      <c r="CG430" s="17">
        <v>609</v>
      </c>
      <c r="CH430" s="17">
        <v>223</v>
      </c>
      <c r="CI430" s="17">
        <v>0</v>
      </c>
      <c r="CJ430" s="17">
        <v>0</v>
      </c>
      <c r="CK430" s="17">
        <v>0</v>
      </c>
      <c r="CL430" s="17">
        <v>0</v>
      </c>
      <c r="CM430" s="17">
        <v>0</v>
      </c>
      <c r="CN430" s="17">
        <v>0</v>
      </c>
      <c r="CO430" s="17">
        <v>709</v>
      </c>
      <c r="CP430" s="17">
        <v>178</v>
      </c>
      <c r="CQ430" s="17">
        <v>495</v>
      </c>
      <c r="CR430" s="17">
        <v>188</v>
      </c>
      <c r="CS430" s="17">
        <v>617</v>
      </c>
      <c r="CT430" s="17">
        <v>223</v>
      </c>
      <c r="CU430" s="17">
        <v>562</v>
      </c>
      <c r="CV430" s="17">
        <v>201</v>
      </c>
      <c r="CW430" s="17">
        <v>0</v>
      </c>
      <c r="CX430" s="17">
        <v>0</v>
      </c>
      <c r="CY430" s="17">
        <v>0</v>
      </c>
      <c r="CZ430" s="15" t="str">
        <f t="shared" si="13"/>
        <v>Isaac Schmidt</v>
      </c>
      <c r="DA430" s="15" t="e">
        <f>VLOOKUP(CZ430,[1]FINAL!$A$1:$AP$1000,MATCH("Element No.",[1]FINAL!$A$1:$AP$1,0),0)</f>
        <v>#N/A</v>
      </c>
      <c r="DB430" s="15"/>
      <c r="DC430" s="15"/>
      <c r="DD430" s="15"/>
      <c r="DE430" s="15"/>
      <c r="DF430" s="15"/>
    </row>
    <row r="431" spans="1:110" ht="40.5" thickBot="1">
      <c r="A431" s="18" t="b">
        <v>1</v>
      </c>
      <c r="B431" s="18" t="b">
        <v>0</v>
      </c>
      <c r="C431" s="17">
        <v>100</v>
      </c>
      <c r="D431" s="17">
        <v>75</v>
      </c>
      <c r="E431" s="17">
        <v>427637</v>
      </c>
      <c r="F431" s="17">
        <v>0</v>
      </c>
      <c r="G431" s="17">
        <v>0</v>
      </c>
      <c r="H431" s="17">
        <v>-1</v>
      </c>
      <c r="I431" s="17">
        <v>1</v>
      </c>
      <c r="J431" s="17">
        <v>2</v>
      </c>
      <c r="K431" s="17">
        <v>3</v>
      </c>
      <c r="L431" s="15">
        <v>1</v>
      </c>
      <c r="M431" s="15">
        <v>0.9</v>
      </c>
      <c r="N431" s="17">
        <v>1</v>
      </c>
      <c r="O431" s="15" t="s">
        <v>2702</v>
      </c>
      <c r="P431" s="15">
        <v>1.2</v>
      </c>
      <c r="Q431" s="17">
        <f t="shared" si="12"/>
        <v>337</v>
      </c>
      <c r="R431" s="18" t="b">
        <v>0</v>
      </c>
      <c r="S431" s="15"/>
      <c r="T431" s="15" t="s">
        <v>5071</v>
      </c>
      <c r="U431" s="17">
        <v>54</v>
      </c>
      <c r="V431" s="15" t="s">
        <v>2703</v>
      </c>
      <c r="W431" s="15">
        <v>3.4</v>
      </c>
      <c r="X431" s="18" t="b">
        <v>0</v>
      </c>
      <c r="Y431" s="15" t="s">
        <v>2704</v>
      </c>
      <c r="Z431" s="15">
        <v>0.8</v>
      </c>
      <c r="AA431" s="18" t="b">
        <v>0</v>
      </c>
      <c r="AB431" s="15"/>
      <c r="AC431" s="15" t="s">
        <v>519</v>
      </c>
      <c r="AD431" s="17">
        <v>11</v>
      </c>
      <c r="AE431" s="17">
        <v>2</v>
      </c>
      <c r="AF431" s="17">
        <v>126</v>
      </c>
      <c r="AG431" s="17">
        <v>380284</v>
      </c>
      <c r="AH431" s="17">
        <v>0</v>
      </c>
      <c r="AI431" s="17">
        <v>301090</v>
      </c>
      <c r="AJ431" s="17">
        <v>0</v>
      </c>
      <c r="AK431" s="15">
        <v>0.2</v>
      </c>
      <c r="AL431" s="15">
        <v>23.3</v>
      </c>
      <c r="AM431" s="15" t="s">
        <v>2704</v>
      </c>
      <c r="AN431" s="15"/>
      <c r="AO431" s="17">
        <v>229</v>
      </c>
      <c r="AP431" s="68">
        <v>44743</v>
      </c>
      <c r="AQ431" s="68">
        <v>36821</v>
      </c>
      <c r="AR431" s="18" t="b">
        <v>0</v>
      </c>
      <c r="AS431" s="15" t="s">
        <v>2705</v>
      </c>
      <c r="AT431" s="17">
        <v>2449</v>
      </c>
      <c r="AU431" s="17">
        <v>4</v>
      </c>
      <c r="AV431" s="17">
        <v>8</v>
      </c>
      <c r="AW431" s="17">
        <v>9</v>
      </c>
      <c r="AX431" s="17">
        <v>32</v>
      </c>
      <c r="AY431" s="17">
        <v>0</v>
      </c>
      <c r="AZ431" s="17">
        <v>0</v>
      </c>
      <c r="BA431" s="17">
        <v>0</v>
      </c>
      <c r="BB431" s="17">
        <v>3</v>
      </c>
      <c r="BC431" s="17">
        <v>0</v>
      </c>
      <c r="BD431" s="17">
        <v>0</v>
      </c>
      <c r="BE431" s="17">
        <v>5</v>
      </c>
      <c r="BF431" s="17">
        <v>446</v>
      </c>
      <c r="BG431" s="15">
        <v>482.8</v>
      </c>
      <c r="BH431" s="15">
        <v>486.7</v>
      </c>
      <c r="BI431" s="15">
        <v>498</v>
      </c>
      <c r="BJ431" s="15">
        <v>146.69999999999999</v>
      </c>
      <c r="BK431" s="17">
        <v>36</v>
      </c>
      <c r="BL431" s="17">
        <v>130</v>
      </c>
      <c r="BM431" s="17">
        <v>50</v>
      </c>
      <c r="BN431" s="17">
        <v>216</v>
      </c>
      <c r="BO431" s="17">
        <v>30</v>
      </c>
      <c r="BP431" s="15">
        <v>4.53</v>
      </c>
      <c r="BQ431" s="15">
        <v>3.6</v>
      </c>
      <c r="BR431" s="15">
        <v>8.1300000000000008</v>
      </c>
      <c r="BS431" s="15">
        <v>37.07</v>
      </c>
      <c r="BT431" s="15"/>
      <c r="BU431" s="15"/>
      <c r="BV431" s="15"/>
      <c r="BW431" s="15"/>
      <c r="BX431" s="15"/>
      <c r="BY431" s="15"/>
      <c r="BZ431" s="15"/>
      <c r="CA431" s="17">
        <v>138</v>
      </c>
      <c r="CB431" s="17">
        <v>48</v>
      </c>
      <c r="CC431" s="17">
        <v>61</v>
      </c>
      <c r="CD431" s="17">
        <v>50</v>
      </c>
      <c r="CE431" s="17">
        <v>55</v>
      </c>
      <c r="CF431" s="17">
        <v>31</v>
      </c>
      <c r="CG431" s="17">
        <v>61</v>
      </c>
      <c r="CH431" s="17">
        <v>39</v>
      </c>
      <c r="CI431" s="17">
        <v>0.17</v>
      </c>
      <c r="CJ431" s="17">
        <v>0</v>
      </c>
      <c r="CK431" s="17">
        <v>0.13</v>
      </c>
      <c r="CL431" s="17">
        <v>0.3</v>
      </c>
      <c r="CM431" s="17">
        <v>1.36</v>
      </c>
      <c r="CN431" s="17">
        <v>1.18</v>
      </c>
      <c r="CO431" s="17">
        <v>163</v>
      </c>
      <c r="CP431" s="17">
        <v>100</v>
      </c>
      <c r="CQ431" s="17">
        <v>266</v>
      </c>
      <c r="CR431" s="17">
        <v>118</v>
      </c>
      <c r="CS431" s="17">
        <v>136</v>
      </c>
      <c r="CT431" s="17">
        <v>58</v>
      </c>
      <c r="CU431" s="17">
        <v>225</v>
      </c>
      <c r="CV431" s="17">
        <v>78</v>
      </c>
      <c r="CW431" s="17">
        <v>1.1000000000000001</v>
      </c>
      <c r="CX431" s="17">
        <v>0.33</v>
      </c>
      <c r="CY431" s="17">
        <v>7.94</v>
      </c>
      <c r="CZ431" s="15" t="str">
        <f t="shared" si="13"/>
        <v>Brenden Aaronson</v>
      </c>
      <c r="DA431" s="15">
        <f>VLOOKUP(CZ431,[1]FINAL!$A$1:$AP$1000,MATCH("Element No.",[1]FINAL!$A$1:$AP$1,0),0)</f>
        <v>337</v>
      </c>
      <c r="DB431" s="15"/>
      <c r="DC431" s="15"/>
      <c r="DD431" s="15"/>
      <c r="DE431" s="15"/>
      <c r="DF431" s="15"/>
    </row>
    <row r="432" spans="1:110" ht="40.5" thickBot="1">
      <c r="A432" s="18" t="b">
        <v>1</v>
      </c>
      <c r="B432" s="18" t="b">
        <v>0</v>
      </c>
      <c r="C432" s="17">
        <v>100</v>
      </c>
      <c r="D432" s="17">
        <v>100</v>
      </c>
      <c r="E432" s="17">
        <v>492859</v>
      </c>
      <c r="F432" s="17">
        <v>0</v>
      </c>
      <c r="G432" s="17">
        <v>0</v>
      </c>
      <c r="H432" s="17">
        <v>-4</v>
      </c>
      <c r="I432" s="17">
        <v>4</v>
      </c>
      <c r="J432" s="17">
        <v>0</v>
      </c>
      <c r="K432" s="17">
        <v>3</v>
      </c>
      <c r="L432" s="15">
        <v>1</v>
      </c>
      <c r="M432" s="15">
        <v>1</v>
      </c>
      <c r="N432" s="17">
        <v>1</v>
      </c>
      <c r="O432" s="15" t="s">
        <v>2706</v>
      </c>
      <c r="P432" s="15">
        <v>1</v>
      </c>
      <c r="Q432" s="17">
        <f t="shared" si="12"/>
        <v>341</v>
      </c>
      <c r="R432" s="18" t="b">
        <v>0</v>
      </c>
      <c r="S432" s="15"/>
      <c r="T432" s="15" t="s">
        <v>4011</v>
      </c>
      <c r="U432" s="17">
        <v>51</v>
      </c>
      <c r="V432" s="15" t="s">
        <v>2707</v>
      </c>
      <c r="W432" s="15">
        <v>1.4</v>
      </c>
      <c r="X432" s="18" t="b">
        <v>0</v>
      </c>
      <c r="Y432" s="15" t="s">
        <v>2708</v>
      </c>
      <c r="Z432" s="15">
        <v>0.1</v>
      </c>
      <c r="AA432" s="18" t="b">
        <v>0</v>
      </c>
      <c r="AB432" s="15"/>
      <c r="AC432" s="15" t="s">
        <v>519</v>
      </c>
      <c r="AD432" s="17">
        <v>11</v>
      </c>
      <c r="AE432" s="17">
        <v>2</v>
      </c>
      <c r="AF432" s="17">
        <v>32</v>
      </c>
      <c r="AG432" s="17">
        <v>10774</v>
      </c>
      <c r="AH432" s="17">
        <v>0</v>
      </c>
      <c r="AI432" s="17">
        <v>41507</v>
      </c>
      <c r="AJ432" s="17">
        <v>0</v>
      </c>
      <c r="AK432" s="15">
        <v>0.2</v>
      </c>
      <c r="AL432" s="15">
        <v>6.3</v>
      </c>
      <c r="AM432" s="15" t="s">
        <v>2708</v>
      </c>
      <c r="AN432" s="15"/>
      <c r="AO432" s="17">
        <v>106</v>
      </c>
      <c r="AP432" s="68">
        <v>44805</v>
      </c>
      <c r="AQ432" s="68">
        <v>37930</v>
      </c>
      <c r="AR432" s="18" t="b">
        <v>0</v>
      </c>
      <c r="AS432" s="15" t="s">
        <v>2709</v>
      </c>
      <c r="AT432" s="17">
        <v>521</v>
      </c>
      <c r="AU432" s="17">
        <v>0</v>
      </c>
      <c r="AV432" s="17">
        <v>3</v>
      </c>
      <c r="AW432" s="17">
        <v>1</v>
      </c>
      <c r="AX432" s="17">
        <v>14</v>
      </c>
      <c r="AY432" s="17">
        <v>0</v>
      </c>
      <c r="AZ432" s="17">
        <v>0</v>
      </c>
      <c r="BA432" s="17">
        <v>0</v>
      </c>
      <c r="BB432" s="17">
        <v>3</v>
      </c>
      <c r="BC432" s="17">
        <v>0</v>
      </c>
      <c r="BD432" s="17">
        <v>0</v>
      </c>
      <c r="BE432" s="17">
        <v>0</v>
      </c>
      <c r="BF432" s="17">
        <v>134</v>
      </c>
      <c r="BG432" s="15">
        <v>85.2</v>
      </c>
      <c r="BH432" s="15">
        <v>129.30000000000001</v>
      </c>
      <c r="BI432" s="15">
        <v>61</v>
      </c>
      <c r="BJ432" s="15">
        <v>27.5</v>
      </c>
      <c r="BK432" s="17">
        <v>15</v>
      </c>
      <c r="BL432" s="17">
        <v>26</v>
      </c>
      <c r="BM432" s="17">
        <v>18</v>
      </c>
      <c r="BN432" s="17">
        <v>59</v>
      </c>
      <c r="BO432" s="17">
        <v>4</v>
      </c>
      <c r="BP432" s="15">
        <v>0.4</v>
      </c>
      <c r="BQ432" s="15">
        <v>0.77</v>
      </c>
      <c r="BR432" s="15">
        <v>1.17</v>
      </c>
      <c r="BS432" s="15">
        <v>11.99</v>
      </c>
      <c r="BT432" s="15"/>
      <c r="BU432" s="15"/>
      <c r="BV432" s="15"/>
      <c r="BW432" s="15"/>
      <c r="BX432" s="15"/>
      <c r="BY432" s="15"/>
      <c r="BZ432" s="15"/>
      <c r="CA432" s="17">
        <v>403</v>
      </c>
      <c r="CB432" s="17">
        <v>177</v>
      </c>
      <c r="CC432" s="17">
        <v>273</v>
      </c>
      <c r="CD432" s="17">
        <v>166</v>
      </c>
      <c r="CE432" s="17">
        <v>336</v>
      </c>
      <c r="CF432" s="17">
        <v>175</v>
      </c>
      <c r="CG432" s="17">
        <v>375</v>
      </c>
      <c r="CH432" s="17">
        <v>176</v>
      </c>
      <c r="CI432" s="17">
        <v>7.0000000000000007E-2</v>
      </c>
      <c r="CJ432" s="17">
        <v>0</v>
      </c>
      <c r="CK432" s="17">
        <v>0.13</v>
      </c>
      <c r="CL432" s="17">
        <v>0.2</v>
      </c>
      <c r="CM432" s="17">
        <v>2.0699999999999998</v>
      </c>
      <c r="CN432" s="17">
        <v>2.42</v>
      </c>
      <c r="CO432" s="17">
        <v>238</v>
      </c>
      <c r="CP432" s="17">
        <v>144</v>
      </c>
      <c r="CQ432" s="17">
        <v>287</v>
      </c>
      <c r="CR432" s="17">
        <v>128</v>
      </c>
      <c r="CS432" s="17">
        <v>437</v>
      </c>
      <c r="CT432" s="17">
        <v>190</v>
      </c>
      <c r="CU432" s="17">
        <v>508</v>
      </c>
      <c r="CV432" s="17">
        <v>186</v>
      </c>
      <c r="CW432" s="17">
        <v>0.69</v>
      </c>
      <c r="CX432" s="17">
        <v>0.17</v>
      </c>
      <c r="CY432" s="17">
        <v>10.19</v>
      </c>
      <c r="CZ432" s="15" t="str">
        <f t="shared" si="13"/>
        <v>Wilfried Gnonto</v>
      </c>
      <c r="DA432" s="15">
        <f>VLOOKUP(CZ432,[1]FINAL!$A$1:$AP$1000,MATCH("Element No.",[1]FINAL!$A$1:$AP$1,0),0)</f>
        <v>341</v>
      </c>
      <c r="DB432" s="15"/>
      <c r="DC432" s="15"/>
      <c r="DD432" s="15"/>
      <c r="DE432" s="15"/>
      <c r="DF432" s="15"/>
    </row>
    <row r="433" spans="1:110" ht="91.5" thickBot="1">
      <c r="A433" s="18" t="b">
        <v>1</v>
      </c>
      <c r="B433" s="18" t="b">
        <v>0</v>
      </c>
      <c r="C433" s="17">
        <v>0</v>
      </c>
      <c r="D433" s="17">
        <v>0</v>
      </c>
      <c r="E433" s="17">
        <v>221399</v>
      </c>
      <c r="F433" s="17">
        <v>0</v>
      </c>
      <c r="G433" s="17">
        <v>0</v>
      </c>
      <c r="H433" s="17">
        <v>-4</v>
      </c>
      <c r="I433" s="17">
        <v>4</v>
      </c>
      <c r="J433" s="17">
        <v>0</v>
      </c>
      <c r="K433" s="17">
        <v>3</v>
      </c>
      <c r="L433" s="15">
        <v>0</v>
      </c>
      <c r="M433" s="15">
        <v>0</v>
      </c>
      <c r="N433" s="17">
        <v>0</v>
      </c>
      <c r="O433" s="15" t="s">
        <v>600</v>
      </c>
      <c r="P433" s="15">
        <v>0</v>
      </c>
      <c r="Q433" s="17">
        <f t="shared" si="12"/>
        <v>342</v>
      </c>
      <c r="R433" s="18" t="b">
        <v>0</v>
      </c>
      <c r="S433" s="15" t="s">
        <v>4484</v>
      </c>
      <c r="T433" s="15" t="s">
        <v>4485</v>
      </c>
      <c r="U433" s="17">
        <v>51</v>
      </c>
      <c r="V433" s="15" t="s">
        <v>1227</v>
      </c>
      <c r="W433" s="15">
        <v>1.1000000000000001</v>
      </c>
      <c r="X433" s="18" t="b">
        <v>0</v>
      </c>
      <c r="Y433" s="15" t="s">
        <v>295</v>
      </c>
      <c r="Z433" s="15">
        <v>0</v>
      </c>
      <c r="AA433" s="18" t="b">
        <v>0</v>
      </c>
      <c r="AB433" s="15"/>
      <c r="AC433" s="15" t="s">
        <v>3257</v>
      </c>
      <c r="AD433" s="17">
        <v>11</v>
      </c>
      <c r="AE433" s="17">
        <v>2</v>
      </c>
      <c r="AF433" s="17">
        <v>12</v>
      </c>
      <c r="AG433" s="17">
        <v>6000</v>
      </c>
      <c r="AH433" s="17">
        <v>0</v>
      </c>
      <c r="AI433" s="17">
        <v>18812</v>
      </c>
      <c r="AJ433" s="17">
        <v>0</v>
      </c>
      <c r="AK433" s="15">
        <v>0</v>
      </c>
      <c r="AL433" s="15">
        <v>2.4</v>
      </c>
      <c r="AM433" s="15" t="s">
        <v>295</v>
      </c>
      <c r="AN433" s="15"/>
      <c r="AO433" s="17">
        <v>241</v>
      </c>
      <c r="AP433" s="68">
        <v>44379</v>
      </c>
      <c r="AQ433" s="68">
        <v>35389</v>
      </c>
      <c r="AR433" s="18" t="b">
        <v>0</v>
      </c>
      <c r="AS433" s="15" t="s">
        <v>2710</v>
      </c>
      <c r="AT433" s="17">
        <v>262</v>
      </c>
      <c r="AU433" s="17">
        <v>0</v>
      </c>
      <c r="AV433" s="17">
        <v>0</v>
      </c>
      <c r="AW433" s="17">
        <v>0</v>
      </c>
      <c r="AX433" s="17">
        <v>5</v>
      </c>
      <c r="AY433" s="17">
        <v>0</v>
      </c>
      <c r="AZ433" s="17">
        <v>0</v>
      </c>
      <c r="BA433" s="17">
        <v>0</v>
      </c>
      <c r="BB433" s="17">
        <v>0</v>
      </c>
      <c r="BC433" s="17">
        <v>0</v>
      </c>
      <c r="BD433" s="17">
        <v>0</v>
      </c>
      <c r="BE433" s="17">
        <v>0</v>
      </c>
      <c r="BF433" s="17">
        <v>51</v>
      </c>
      <c r="BG433" s="15">
        <v>30</v>
      </c>
      <c r="BH433" s="15">
        <v>49.4</v>
      </c>
      <c r="BI433" s="15">
        <v>35</v>
      </c>
      <c r="BJ433" s="15">
        <v>11.5</v>
      </c>
      <c r="BK433" s="17">
        <v>6</v>
      </c>
      <c r="BL433" s="17">
        <v>13</v>
      </c>
      <c r="BM433" s="17">
        <v>5</v>
      </c>
      <c r="BN433" s="17">
        <v>24</v>
      </c>
      <c r="BO433" s="17">
        <v>1</v>
      </c>
      <c r="BP433" s="15">
        <v>0.28000000000000003</v>
      </c>
      <c r="BQ433" s="15">
        <v>0.23</v>
      </c>
      <c r="BR433" s="15">
        <v>0.51</v>
      </c>
      <c r="BS433" s="15">
        <v>3.82</v>
      </c>
      <c r="BT433" s="15"/>
      <c r="BU433" s="15"/>
      <c r="BV433" s="15"/>
      <c r="BW433" s="15"/>
      <c r="BX433" s="15"/>
      <c r="BY433" s="15"/>
      <c r="BZ433" s="15"/>
      <c r="CA433" s="17">
        <v>451</v>
      </c>
      <c r="CB433" s="17">
        <v>199</v>
      </c>
      <c r="CC433" s="17">
        <v>370</v>
      </c>
      <c r="CD433" s="17">
        <v>191</v>
      </c>
      <c r="CE433" s="17">
        <v>372</v>
      </c>
      <c r="CF433" s="17">
        <v>189</v>
      </c>
      <c r="CG433" s="17">
        <v>428</v>
      </c>
      <c r="CH433" s="17">
        <v>192</v>
      </c>
      <c r="CI433" s="17">
        <v>0.1</v>
      </c>
      <c r="CJ433" s="17">
        <v>0</v>
      </c>
      <c r="CK433" s="17">
        <v>0.08</v>
      </c>
      <c r="CL433" s="17">
        <v>0.18</v>
      </c>
      <c r="CM433" s="17">
        <v>1.31</v>
      </c>
      <c r="CN433" s="17">
        <v>1.72</v>
      </c>
      <c r="CO433" s="17">
        <v>229</v>
      </c>
      <c r="CP433" s="17">
        <v>140</v>
      </c>
      <c r="CQ433" s="17">
        <v>783</v>
      </c>
      <c r="CR433" s="17">
        <v>340</v>
      </c>
      <c r="CS433" s="17">
        <v>461</v>
      </c>
      <c r="CT433" s="17">
        <v>205</v>
      </c>
      <c r="CU433" s="17">
        <v>604</v>
      </c>
      <c r="CV433" s="17">
        <v>229</v>
      </c>
      <c r="CW433" s="17">
        <v>0.34</v>
      </c>
      <c r="CX433" s="17">
        <v>0</v>
      </c>
      <c r="CY433" s="17">
        <v>8.24</v>
      </c>
      <c r="CZ433" s="15" t="str">
        <f t="shared" si="13"/>
        <v>Jack Harrison</v>
      </c>
      <c r="DA433" s="15">
        <f>VLOOKUP(CZ433,[1]FINAL!$A$1:$AP$1000,MATCH("Element No.",[1]FINAL!$A$1:$AP$1,0),0)</f>
        <v>342</v>
      </c>
      <c r="DB433" s="15"/>
      <c r="DC433" s="15"/>
      <c r="DD433" s="15"/>
      <c r="DE433" s="15"/>
      <c r="DF433" s="15"/>
    </row>
    <row r="434" spans="1:110" ht="40.5" thickBot="1">
      <c r="A434" s="18" t="b">
        <v>1</v>
      </c>
      <c r="B434" s="18" t="b">
        <v>0</v>
      </c>
      <c r="C434" s="17">
        <v>100</v>
      </c>
      <c r="D434" s="17">
        <v>100</v>
      </c>
      <c r="E434" s="17">
        <v>200617</v>
      </c>
      <c r="F434" s="17">
        <v>0</v>
      </c>
      <c r="G434" s="17">
        <v>0</v>
      </c>
      <c r="H434" s="17">
        <v>-3</v>
      </c>
      <c r="I434" s="17">
        <v>3</v>
      </c>
      <c r="J434" s="17">
        <v>0</v>
      </c>
      <c r="K434" s="17">
        <v>3</v>
      </c>
      <c r="L434" s="15">
        <v>1.3</v>
      </c>
      <c r="M434" s="15">
        <v>1.2</v>
      </c>
      <c r="N434" s="17">
        <v>1</v>
      </c>
      <c r="O434" s="15" t="s">
        <v>625</v>
      </c>
      <c r="P434" s="15">
        <v>1.2</v>
      </c>
      <c r="Q434" s="17">
        <f t="shared" si="12"/>
        <v>343</v>
      </c>
      <c r="R434" s="18" t="b">
        <v>0</v>
      </c>
      <c r="S434" s="15"/>
      <c r="T434" s="15" t="s">
        <v>4906</v>
      </c>
      <c r="U434" s="17">
        <v>52</v>
      </c>
      <c r="V434" s="15" t="s">
        <v>2711</v>
      </c>
      <c r="W434" s="15">
        <v>1.2</v>
      </c>
      <c r="X434" s="18" t="b">
        <v>0</v>
      </c>
      <c r="Y434" s="15" t="s">
        <v>279</v>
      </c>
      <c r="Z434" s="15">
        <v>0.1</v>
      </c>
      <c r="AA434" s="18" t="b">
        <v>0</v>
      </c>
      <c r="AB434" s="15"/>
      <c r="AC434" s="15" t="s">
        <v>519</v>
      </c>
      <c r="AD434" s="17">
        <v>11</v>
      </c>
      <c r="AE434" s="17">
        <v>2</v>
      </c>
      <c r="AF434" s="17">
        <v>23</v>
      </c>
      <c r="AG434" s="17">
        <v>9414</v>
      </c>
      <c r="AH434" s="17">
        <v>0</v>
      </c>
      <c r="AI434" s="17">
        <v>53603</v>
      </c>
      <c r="AJ434" s="17">
        <v>0</v>
      </c>
      <c r="AK434" s="15">
        <v>0.2</v>
      </c>
      <c r="AL434" s="15">
        <v>4.4000000000000004</v>
      </c>
      <c r="AM434" s="15" t="s">
        <v>279</v>
      </c>
      <c r="AN434" s="15"/>
      <c r="AO434" s="17">
        <v>244</v>
      </c>
      <c r="AP434" s="68">
        <v>44439</v>
      </c>
      <c r="AQ434" s="68">
        <v>35744</v>
      </c>
      <c r="AR434" s="18" t="b">
        <v>0</v>
      </c>
      <c r="AS434" s="15" t="s">
        <v>2712</v>
      </c>
      <c r="AT434" s="17">
        <v>547</v>
      </c>
      <c r="AU434" s="17">
        <v>0</v>
      </c>
      <c r="AV434" s="17">
        <v>0</v>
      </c>
      <c r="AW434" s="17">
        <v>1</v>
      </c>
      <c r="AX434" s="17">
        <v>16</v>
      </c>
      <c r="AY434" s="17">
        <v>0</v>
      </c>
      <c r="AZ434" s="17">
        <v>0</v>
      </c>
      <c r="BA434" s="17">
        <v>0</v>
      </c>
      <c r="BB434" s="17">
        <v>0</v>
      </c>
      <c r="BC434" s="17">
        <v>0</v>
      </c>
      <c r="BD434" s="17">
        <v>0</v>
      </c>
      <c r="BE434" s="17">
        <v>0</v>
      </c>
      <c r="BF434" s="17">
        <v>93</v>
      </c>
      <c r="BG434" s="15">
        <v>70.8</v>
      </c>
      <c r="BH434" s="15">
        <v>133.1</v>
      </c>
      <c r="BI434" s="15">
        <v>133</v>
      </c>
      <c r="BJ434" s="15">
        <v>33.9</v>
      </c>
      <c r="BK434" s="17">
        <v>9</v>
      </c>
      <c r="BL434" s="17">
        <v>19</v>
      </c>
      <c r="BM434" s="17">
        <v>7</v>
      </c>
      <c r="BN434" s="17">
        <v>35</v>
      </c>
      <c r="BO434" s="17">
        <v>6</v>
      </c>
      <c r="BP434" s="15">
        <v>0.91</v>
      </c>
      <c r="BQ434" s="15">
        <v>0.71</v>
      </c>
      <c r="BR434" s="15">
        <v>1.62</v>
      </c>
      <c r="BS434" s="15">
        <v>14.39</v>
      </c>
      <c r="BT434" s="15"/>
      <c r="BU434" s="15"/>
      <c r="BV434" s="15"/>
      <c r="BW434" s="15"/>
      <c r="BX434" s="15"/>
      <c r="BY434" s="15"/>
      <c r="BZ434" s="15"/>
      <c r="CA434" s="17">
        <v>413</v>
      </c>
      <c r="CB434" s="17">
        <v>180</v>
      </c>
      <c r="CC434" s="17">
        <v>268</v>
      </c>
      <c r="CD434" s="17">
        <v>164</v>
      </c>
      <c r="CE434" s="17">
        <v>248</v>
      </c>
      <c r="CF434" s="17">
        <v>138</v>
      </c>
      <c r="CG434" s="17">
        <v>357</v>
      </c>
      <c r="CH434" s="17">
        <v>171</v>
      </c>
      <c r="CI434" s="17">
        <v>0.15</v>
      </c>
      <c r="CJ434" s="17">
        <v>0</v>
      </c>
      <c r="CK434" s="17">
        <v>0.12</v>
      </c>
      <c r="CL434" s="17">
        <v>0.27</v>
      </c>
      <c r="CM434" s="17">
        <v>2.37</v>
      </c>
      <c r="CN434" s="17">
        <v>2.63</v>
      </c>
      <c r="CO434" s="17">
        <v>205</v>
      </c>
      <c r="CP434" s="17">
        <v>127</v>
      </c>
      <c r="CQ434" s="17">
        <v>262</v>
      </c>
      <c r="CR434" s="17">
        <v>115</v>
      </c>
      <c r="CS434" s="17">
        <v>454</v>
      </c>
      <c r="CT434" s="17">
        <v>202</v>
      </c>
      <c r="CU434" s="17">
        <v>477</v>
      </c>
      <c r="CV434" s="17">
        <v>168</v>
      </c>
      <c r="CW434" s="17">
        <v>0.99</v>
      </c>
      <c r="CX434" s="17">
        <v>0.16</v>
      </c>
      <c r="CY434" s="17">
        <v>5.76</v>
      </c>
      <c r="CZ434" s="15" t="str">
        <f t="shared" si="13"/>
        <v>Daniel James</v>
      </c>
      <c r="DA434" s="15">
        <f>VLOOKUP(CZ434,[1]FINAL!$A$1:$AP$1000,MATCH("Element No.",[1]FINAL!$A$1:$AP$1,0),0)</f>
        <v>343</v>
      </c>
      <c r="DB434" s="15"/>
      <c r="DC434" s="15"/>
      <c r="DD434" s="15"/>
      <c r="DE434" s="15"/>
      <c r="DF434" s="15"/>
    </row>
    <row r="435" spans="1:110" ht="40.5" thickBot="1">
      <c r="A435" s="18" t="b">
        <v>1</v>
      </c>
      <c r="B435" s="18" t="b">
        <v>0</v>
      </c>
      <c r="C435" s="17">
        <v>100</v>
      </c>
      <c r="D435" s="17">
        <v>100</v>
      </c>
      <c r="E435" s="17">
        <v>199598</v>
      </c>
      <c r="F435" s="17">
        <v>0</v>
      </c>
      <c r="G435" s="17">
        <v>0</v>
      </c>
      <c r="H435" s="17">
        <v>-1</v>
      </c>
      <c r="I435" s="17">
        <v>1</v>
      </c>
      <c r="J435" s="17">
        <v>1</v>
      </c>
      <c r="K435" s="17">
        <v>3</v>
      </c>
      <c r="L435" s="15">
        <v>4.7</v>
      </c>
      <c r="M435" s="15">
        <v>4.2</v>
      </c>
      <c r="N435" s="17">
        <v>3</v>
      </c>
      <c r="O435" s="15" t="s">
        <v>558</v>
      </c>
      <c r="P435" s="15">
        <v>4.2</v>
      </c>
      <c r="Q435" s="17">
        <f t="shared" si="12"/>
        <v>338</v>
      </c>
      <c r="R435" s="18" t="b">
        <v>0</v>
      </c>
      <c r="S435" s="15"/>
      <c r="T435" s="15" t="s">
        <v>5072</v>
      </c>
      <c r="U435" s="17">
        <v>49</v>
      </c>
      <c r="V435" s="15" t="s">
        <v>2713</v>
      </c>
      <c r="W435" s="15">
        <v>3.8</v>
      </c>
      <c r="X435" s="18" t="b">
        <v>0</v>
      </c>
      <c r="Y435" s="15" t="s">
        <v>2714</v>
      </c>
      <c r="Z435" s="15">
        <v>0.6</v>
      </c>
      <c r="AA435" s="18" t="b">
        <v>0</v>
      </c>
      <c r="AB435" s="15"/>
      <c r="AC435" s="15" t="s">
        <v>519</v>
      </c>
      <c r="AD435" s="17">
        <v>11</v>
      </c>
      <c r="AE435" s="17">
        <v>2</v>
      </c>
      <c r="AF435" s="17">
        <v>134</v>
      </c>
      <c r="AG435" s="17">
        <v>158478</v>
      </c>
      <c r="AH435" s="17">
        <v>0</v>
      </c>
      <c r="AI435" s="17">
        <v>94226</v>
      </c>
      <c r="AJ435" s="17">
        <v>0</v>
      </c>
      <c r="AK435" s="15">
        <v>0.9</v>
      </c>
      <c r="AL435" s="15">
        <v>27.3</v>
      </c>
      <c r="AM435" s="15" t="s">
        <v>2714</v>
      </c>
      <c r="AN435" s="15"/>
      <c r="AO435" s="17">
        <v>244</v>
      </c>
      <c r="AP435" s="68">
        <v>45126</v>
      </c>
      <c r="AQ435" s="68">
        <v>36783</v>
      </c>
      <c r="AR435" s="18" t="b">
        <v>0</v>
      </c>
      <c r="AS435" s="15" t="s">
        <v>2715</v>
      </c>
      <c r="AT435" s="17">
        <v>3119</v>
      </c>
      <c r="AU435" s="17">
        <v>1</v>
      </c>
      <c r="AV435" s="17">
        <v>4</v>
      </c>
      <c r="AW435" s="17">
        <v>8</v>
      </c>
      <c r="AX435" s="17">
        <v>49</v>
      </c>
      <c r="AY435" s="17">
        <v>0</v>
      </c>
      <c r="AZ435" s="17">
        <v>0</v>
      </c>
      <c r="BA435" s="17">
        <v>0</v>
      </c>
      <c r="BB435" s="17">
        <v>10</v>
      </c>
      <c r="BC435" s="17">
        <v>0</v>
      </c>
      <c r="BD435" s="17">
        <v>0</v>
      </c>
      <c r="BE435" s="17">
        <v>11</v>
      </c>
      <c r="BF435" s="17">
        <v>586</v>
      </c>
      <c r="BG435" s="15">
        <v>592.20000000000005</v>
      </c>
      <c r="BH435" s="15">
        <v>384.8</v>
      </c>
      <c r="BI435" s="15">
        <v>166</v>
      </c>
      <c r="BJ435" s="15">
        <v>114.7</v>
      </c>
      <c r="BK435" s="17">
        <v>151</v>
      </c>
      <c r="BL435" s="17">
        <v>184</v>
      </c>
      <c r="BM435" s="17">
        <v>81</v>
      </c>
      <c r="BN435" s="17">
        <v>416</v>
      </c>
      <c r="BO435" s="17">
        <v>35</v>
      </c>
      <c r="BP435" s="15">
        <v>2.4700000000000002</v>
      </c>
      <c r="BQ435" s="15">
        <v>2.2000000000000002</v>
      </c>
      <c r="BR435" s="15">
        <v>4.67</v>
      </c>
      <c r="BS435" s="15">
        <v>48.66</v>
      </c>
      <c r="BT435" s="15"/>
      <c r="BU435" s="15"/>
      <c r="BV435" s="15"/>
      <c r="BW435" s="15"/>
      <c r="BX435" s="15"/>
      <c r="BY435" s="15"/>
      <c r="BZ435" s="15"/>
      <c r="CA435" s="17">
        <v>87</v>
      </c>
      <c r="CB435" s="17">
        <v>28</v>
      </c>
      <c r="CC435" s="17">
        <v>100</v>
      </c>
      <c r="CD435" s="17">
        <v>71</v>
      </c>
      <c r="CE435" s="17">
        <v>219</v>
      </c>
      <c r="CF435" s="17">
        <v>118</v>
      </c>
      <c r="CG435" s="17">
        <v>111</v>
      </c>
      <c r="CH435" s="17">
        <v>62</v>
      </c>
      <c r="CI435" s="17">
        <v>7.0000000000000007E-2</v>
      </c>
      <c r="CJ435" s="17">
        <v>0</v>
      </c>
      <c r="CK435" s="17">
        <v>0.06</v>
      </c>
      <c r="CL435" s="17">
        <v>0.13</v>
      </c>
      <c r="CM435" s="17">
        <v>1.4</v>
      </c>
      <c r="CN435" s="17">
        <v>1.41</v>
      </c>
      <c r="CO435" s="17">
        <v>295</v>
      </c>
      <c r="CP435" s="17">
        <v>183</v>
      </c>
      <c r="CQ435" s="17">
        <v>55</v>
      </c>
      <c r="CR435" s="17">
        <v>22</v>
      </c>
      <c r="CS435" s="17">
        <v>79</v>
      </c>
      <c r="CT435" s="17">
        <v>37</v>
      </c>
      <c r="CU435" s="17">
        <v>249</v>
      </c>
      <c r="CV435" s="17">
        <v>89</v>
      </c>
      <c r="CW435" s="17">
        <v>1.01</v>
      </c>
      <c r="CX435" s="17">
        <v>0.23</v>
      </c>
      <c r="CY435" s="17">
        <v>12</v>
      </c>
      <c r="CZ435" s="15" t="str">
        <f t="shared" si="13"/>
        <v>Ethan Ampadu</v>
      </c>
      <c r="DA435" s="15">
        <f>VLOOKUP(CZ435,[1]FINAL!$A$1:$AP$1000,MATCH("Element No.",[1]FINAL!$A$1:$AP$1,0),0)</f>
        <v>338</v>
      </c>
      <c r="DB435" s="15"/>
      <c r="DC435" s="15"/>
      <c r="DD435" s="15"/>
      <c r="DE435" s="15"/>
      <c r="DF435" s="15"/>
    </row>
    <row r="436" spans="1:110" ht="66" thickBot="1">
      <c r="A436" s="18" t="b">
        <v>1</v>
      </c>
      <c r="B436" s="18" t="b">
        <v>0</v>
      </c>
      <c r="C436" s="17">
        <v>0</v>
      </c>
      <c r="D436" s="17">
        <v>0</v>
      </c>
      <c r="E436" s="17">
        <v>248937</v>
      </c>
      <c r="F436" s="17">
        <v>0</v>
      </c>
      <c r="G436" s="17">
        <v>0</v>
      </c>
      <c r="H436" s="17">
        <v>-1</v>
      </c>
      <c r="I436" s="17">
        <v>1</v>
      </c>
      <c r="J436" s="17">
        <v>0</v>
      </c>
      <c r="K436" s="17">
        <v>3</v>
      </c>
      <c r="L436" s="15">
        <v>0</v>
      </c>
      <c r="M436" s="15">
        <v>0</v>
      </c>
      <c r="N436" s="17">
        <v>0</v>
      </c>
      <c r="O436" s="15" t="s">
        <v>751</v>
      </c>
      <c r="P436" s="15">
        <v>0</v>
      </c>
      <c r="Q436" s="17" t="e">
        <f t="shared" si="12"/>
        <v>#N/A</v>
      </c>
      <c r="R436" s="18" t="b">
        <v>0</v>
      </c>
      <c r="S436" s="15" t="s">
        <v>3870</v>
      </c>
      <c r="T436" s="15" t="s">
        <v>3871</v>
      </c>
      <c r="U436" s="17">
        <v>49</v>
      </c>
      <c r="V436" s="15" t="s">
        <v>2716</v>
      </c>
      <c r="W436" s="15">
        <v>0</v>
      </c>
      <c r="X436" s="18" t="b">
        <v>0</v>
      </c>
      <c r="Y436" s="15" t="s">
        <v>2717</v>
      </c>
      <c r="Z436" s="15">
        <v>0</v>
      </c>
      <c r="AA436" s="18" t="b">
        <v>0</v>
      </c>
      <c r="AB436" s="15"/>
      <c r="AC436" s="15" t="s">
        <v>3257</v>
      </c>
      <c r="AD436" s="17">
        <v>11</v>
      </c>
      <c r="AE436" s="17">
        <v>2</v>
      </c>
      <c r="AF436" s="17">
        <v>0</v>
      </c>
      <c r="AG436" s="17">
        <v>1234</v>
      </c>
      <c r="AH436" s="17">
        <v>0</v>
      </c>
      <c r="AI436" s="17">
        <v>10158</v>
      </c>
      <c r="AJ436" s="17">
        <v>0</v>
      </c>
      <c r="AK436" s="15">
        <v>0</v>
      </c>
      <c r="AL436" s="15">
        <v>0</v>
      </c>
      <c r="AM436" s="15" t="s">
        <v>2717</v>
      </c>
      <c r="AN436" s="15"/>
      <c r="AO436" s="17">
        <v>241</v>
      </c>
      <c r="AP436" s="68">
        <v>44205</v>
      </c>
      <c r="AQ436" s="68">
        <v>37282</v>
      </c>
      <c r="AR436" s="18" t="b">
        <v>0</v>
      </c>
      <c r="AS436" s="15" t="s">
        <v>2718</v>
      </c>
      <c r="AT436" s="17">
        <v>0</v>
      </c>
      <c r="AU436" s="17">
        <v>0</v>
      </c>
      <c r="AV436" s="17">
        <v>0</v>
      </c>
      <c r="AW436" s="17">
        <v>0</v>
      </c>
      <c r="AX436" s="17">
        <v>0</v>
      </c>
      <c r="AY436" s="17">
        <v>0</v>
      </c>
      <c r="AZ436" s="17">
        <v>0</v>
      </c>
      <c r="BA436" s="17">
        <v>0</v>
      </c>
      <c r="BB436" s="17">
        <v>0</v>
      </c>
      <c r="BC436" s="17">
        <v>0</v>
      </c>
      <c r="BD436" s="17">
        <v>0</v>
      </c>
      <c r="BE436" s="17">
        <v>0</v>
      </c>
      <c r="BF436" s="17">
        <v>0</v>
      </c>
      <c r="BG436" s="15">
        <v>0</v>
      </c>
      <c r="BH436" s="15">
        <v>0</v>
      </c>
      <c r="BI436" s="15">
        <v>0</v>
      </c>
      <c r="BJ436" s="15">
        <v>0</v>
      </c>
      <c r="BK436" s="17">
        <v>0</v>
      </c>
      <c r="BL436" s="17">
        <v>0</v>
      </c>
      <c r="BM436" s="17">
        <v>0</v>
      </c>
      <c r="BN436" s="17">
        <v>0</v>
      </c>
      <c r="BO436" s="17">
        <v>0</v>
      </c>
      <c r="BP436" s="15">
        <v>0</v>
      </c>
      <c r="BQ436" s="15">
        <v>0</v>
      </c>
      <c r="BR436" s="15">
        <v>0</v>
      </c>
      <c r="BS436" s="15">
        <v>0</v>
      </c>
      <c r="BT436" s="15"/>
      <c r="BU436" s="15"/>
      <c r="BV436" s="15"/>
      <c r="BW436" s="15"/>
      <c r="BX436" s="15"/>
      <c r="BY436" s="15"/>
      <c r="BZ436" s="15"/>
      <c r="CA436" s="17">
        <v>793</v>
      </c>
      <c r="CB436" s="17">
        <v>344</v>
      </c>
      <c r="CC436" s="17">
        <v>789</v>
      </c>
      <c r="CD436" s="17">
        <v>344</v>
      </c>
      <c r="CE436" s="17">
        <v>786</v>
      </c>
      <c r="CF436" s="17">
        <v>343</v>
      </c>
      <c r="CG436" s="17">
        <v>793</v>
      </c>
      <c r="CH436" s="17">
        <v>344</v>
      </c>
      <c r="CI436" s="17">
        <v>0</v>
      </c>
      <c r="CJ436" s="17">
        <v>0</v>
      </c>
      <c r="CK436" s="17">
        <v>0</v>
      </c>
      <c r="CL436" s="17">
        <v>0</v>
      </c>
      <c r="CM436" s="17">
        <v>0</v>
      </c>
      <c r="CN436" s="17">
        <v>0</v>
      </c>
      <c r="CO436" s="17">
        <v>313</v>
      </c>
      <c r="CP436" s="17">
        <v>194</v>
      </c>
      <c r="CQ436" s="17">
        <v>745</v>
      </c>
      <c r="CR436" s="17">
        <v>313</v>
      </c>
      <c r="CS436" s="17">
        <v>793</v>
      </c>
      <c r="CT436" s="17">
        <v>344</v>
      </c>
      <c r="CU436" s="17">
        <v>644</v>
      </c>
      <c r="CV436" s="17">
        <v>250</v>
      </c>
      <c r="CW436" s="17">
        <v>0</v>
      </c>
      <c r="CX436" s="17">
        <v>0</v>
      </c>
      <c r="CY436" s="17">
        <v>0</v>
      </c>
      <c r="CZ436" s="15" t="str">
        <f t="shared" si="13"/>
        <v>Sam Greenwood</v>
      </c>
      <c r="DA436" s="15" t="e">
        <f>VLOOKUP(CZ436,[1]FINAL!$A$1:$AP$1000,MATCH("Element No.",[1]FINAL!$A$1:$AP$1,0),0)</f>
        <v>#N/A</v>
      </c>
      <c r="DB436" s="15"/>
      <c r="DC436" s="15"/>
      <c r="DD436" s="15"/>
      <c r="DE436" s="15"/>
      <c r="DF436" s="15"/>
    </row>
    <row r="437" spans="1:110" ht="53.25" thickBot="1">
      <c r="A437" s="18" t="b">
        <v>1</v>
      </c>
      <c r="B437" s="18" t="b">
        <v>0</v>
      </c>
      <c r="C437" s="17">
        <v>0</v>
      </c>
      <c r="D437" s="17">
        <v>0</v>
      </c>
      <c r="E437" s="17">
        <v>486520</v>
      </c>
      <c r="F437" s="17">
        <v>0</v>
      </c>
      <c r="G437" s="17">
        <v>0</v>
      </c>
      <c r="H437" s="17">
        <v>-3</v>
      </c>
      <c r="I437" s="17">
        <v>3</v>
      </c>
      <c r="J437" s="17">
        <v>1</v>
      </c>
      <c r="K437" s="17">
        <v>3</v>
      </c>
      <c r="L437" s="15">
        <v>0</v>
      </c>
      <c r="M437" s="15">
        <v>0</v>
      </c>
      <c r="N437" s="17">
        <v>0</v>
      </c>
      <c r="O437" s="15" t="s">
        <v>2719</v>
      </c>
      <c r="P437" s="15">
        <v>0</v>
      </c>
      <c r="Q437" s="17">
        <f t="shared" si="12"/>
        <v>344</v>
      </c>
      <c r="R437" s="18" t="b">
        <v>0</v>
      </c>
      <c r="S437" s="15" t="s">
        <v>4078</v>
      </c>
      <c r="T437" s="15" t="s">
        <v>4969</v>
      </c>
      <c r="U437" s="17">
        <v>47</v>
      </c>
      <c r="V437" s="15" t="s">
        <v>2720</v>
      </c>
      <c r="W437" s="15">
        <v>2.4</v>
      </c>
      <c r="X437" s="18" t="b">
        <v>0</v>
      </c>
      <c r="Y437" s="15" t="s">
        <v>2721</v>
      </c>
      <c r="Z437" s="15">
        <v>0.1</v>
      </c>
      <c r="AA437" s="18" t="b">
        <v>0</v>
      </c>
      <c r="AB437" s="15"/>
      <c r="AC437" s="15" t="s">
        <v>543</v>
      </c>
      <c r="AD437" s="17">
        <v>11</v>
      </c>
      <c r="AE437" s="17">
        <v>2</v>
      </c>
      <c r="AF437" s="17">
        <v>56</v>
      </c>
      <c r="AG437" s="17">
        <v>23047</v>
      </c>
      <c r="AH437" s="17">
        <v>0</v>
      </c>
      <c r="AI437" s="17">
        <v>21305</v>
      </c>
      <c r="AJ437" s="17">
        <v>0</v>
      </c>
      <c r="AK437" s="15">
        <v>0</v>
      </c>
      <c r="AL437" s="15">
        <v>11.9</v>
      </c>
      <c r="AM437" s="15" t="s">
        <v>2721</v>
      </c>
      <c r="AN437" s="15"/>
      <c r="AO437" s="17">
        <v>34</v>
      </c>
      <c r="AP437" s="68">
        <v>45169</v>
      </c>
      <c r="AQ437" s="68">
        <v>36652</v>
      </c>
      <c r="AR437" s="18" t="b">
        <v>0</v>
      </c>
      <c r="AS437" s="15" t="s">
        <v>2722</v>
      </c>
      <c r="AT437" s="17">
        <v>1318</v>
      </c>
      <c r="AU437" s="17">
        <v>0</v>
      </c>
      <c r="AV437" s="17">
        <v>4</v>
      </c>
      <c r="AW437" s="17">
        <v>5</v>
      </c>
      <c r="AX437" s="17">
        <v>23</v>
      </c>
      <c r="AY437" s="17">
        <v>0</v>
      </c>
      <c r="AZ437" s="17">
        <v>0</v>
      </c>
      <c r="BA437" s="17">
        <v>0</v>
      </c>
      <c r="BB437" s="17">
        <v>3</v>
      </c>
      <c r="BC437" s="17">
        <v>0</v>
      </c>
      <c r="BD437" s="17">
        <v>0</v>
      </c>
      <c r="BE437" s="17">
        <v>3</v>
      </c>
      <c r="BF437" s="17">
        <v>245</v>
      </c>
      <c r="BG437" s="15">
        <v>199.4</v>
      </c>
      <c r="BH437" s="15">
        <v>171</v>
      </c>
      <c r="BI437" s="15">
        <v>64</v>
      </c>
      <c r="BJ437" s="15">
        <v>43.2</v>
      </c>
      <c r="BK437" s="17">
        <v>40</v>
      </c>
      <c r="BL437" s="17">
        <v>51</v>
      </c>
      <c r="BM437" s="17">
        <v>23</v>
      </c>
      <c r="BN437" s="17">
        <v>114</v>
      </c>
      <c r="BO437" s="17">
        <v>15</v>
      </c>
      <c r="BP437" s="15">
        <v>0.49</v>
      </c>
      <c r="BQ437" s="15">
        <v>0.86</v>
      </c>
      <c r="BR437" s="15">
        <v>1.35</v>
      </c>
      <c r="BS437" s="15">
        <v>25.27</v>
      </c>
      <c r="BT437" s="17">
        <v>4</v>
      </c>
      <c r="BU437" s="15"/>
      <c r="BV437" s="15"/>
      <c r="BW437" s="15"/>
      <c r="BX437" s="15"/>
      <c r="BY437" s="15"/>
      <c r="BZ437" s="15"/>
      <c r="CA437" s="17">
        <v>312</v>
      </c>
      <c r="CB437" s="17">
        <v>135</v>
      </c>
      <c r="CC437" s="17">
        <v>230</v>
      </c>
      <c r="CD437" s="17">
        <v>149</v>
      </c>
      <c r="CE437" s="17">
        <v>331</v>
      </c>
      <c r="CF437" s="17">
        <v>171</v>
      </c>
      <c r="CG437" s="17">
        <v>329</v>
      </c>
      <c r="CH437" s="17">
        <v>156</v>
      </c>
      <c r="CI437" s="17">
        <v>0.03</v>
      </c>
      <c r="CJ437" s="17">
        <v>0</v>
      </c>
      <c r="CK437" s="17">
        <v>0.06</v>
      </c>
      <c r="CL437" s="17">
        <v>0.09</v>
      </c>
      <c r="CM437" s="17">
        <v>1.73</v>
      </c>
      <c r="CN437" s="17">
        <v>1.57</v>
      </c>
      <c r="CO437" s="17">
        <v>390</v>
      </c>
      <c r="CP437" s="17">
        <v>242</v>
      </c>
      <c r="CQ437" s="17">
        <v>724</v>
      </c>
      <c r="CR437" s="17">
        <v>299</v>
      </c>
      <c r="CS437" s="17">
        <v>291</v>
      </c>
      <c r="CT437" s="17">
        <v>118</v>
      </c>
      <c r="CU437" s="17">
        <v>535</v>
      </c>
      <c r="CV437" s="17">
        <v>197</v>
      </c>
      <c r="CW437" s="17">
        <v>1.02</v>
      </c>
      <c r="CX437" s="17">
        <v>0.34</v>
      </c>
      <c r="CY437" s="17">
        <v>7.78</v>
      </c>
      <c r="CZ437" s="15" t="str">
        <f t="shared" si="13"/>
        <v>Ilia Gruev</v>
      </c>
      <c r="DA437" s="15">
        <f>VLOOKUP(CZ437,[1]FINAL!$A$1:$AP$1000,MATCH("Element No.",[1]FINAL!$A$1:$AP$1,0),0)</f>
        <v>344</v>
      </c>
      <c r="DB437" s="15"/>
      <c r="DC437" s="15"/>
      <c r="DD437" s="15"/>
      <c r="DE437" s="15"/>
      <c r="DF437" s="15"/>
    </row>
    <row r="438" spans="1:110" ht="78.75" thickBot="1">
      <c r="A438" s="18" t="b">
        <v>1</v>
      </c>
      <c r="B438" s="18" t="b">
        <v>0</v>
      </c>
      <c r="C438" s="17">
        <v>0</v>
      </c>
      <c r="D438" s="17">
        <v>0</v>
      </c>
      <c r="E438" s="17">
        <v>433952</v>
      </c>
      <c r="F438" s="17">
        <v>0</v>
      </c>
      <c r="G438" s="17">
        <v>0</v>
      </c>
      <c r="H438" s="17">
        <v>-1</v>
      </c>
      <c r="I438" s="17">
        <v>1</v>
      </c>
      <c r="J438" s="17">
        <v>0</v>
      </c>
      <c r="K438" s="17">
        <v>3</v>
      </c>
      <c r="L438" s="15">
        <v>0</v>
      </c>
      <c r="M438" s="15">
        <v>0</v>
      </c>
      <c r="N438" s="17">
        <v>0</v>
      </c>
      <c r="O438" s="15" t="s">
        <v>2723</v>
      </c>
      <c r="P438" s="15">
        <v>0</v>
      </c>
      <c r="Q438" s="17" t="e">
        <f t="shared" si="12"/>
        <v>#N/A</v>
      </c>
      <c r="R438" s="18" t="b">
        <v>0</v>
      </c>
      <c r="S438" s="15" t="s">
        <v>3872</v>
      </c>
      <c r="T438" s="15" t="s">
        <v>3873</v>
      </c>
      <c r="U438" s="17">
        <v>49</v>
      </c>
      <c r="V438" s="15" t="s">
        <v>2724</v>
      </c>
      <c r="W438" s="15">
        <v>0</v>
      </c>
      <c r="X438" s="18" t="b">
        <v>0</v>
      </c>
      <c r="Y438" s="15" t="s">
        <v>2725</v>
      </c>
      <c r="Z438" s="15">
        <v>0</v>
      </c>
      <c r="AA438" s="18" t="b">
        <v>0</v>
      </c>
      <c r="AB438" s="15"/>
      <c r="AC438" s="15" t="s">
        <v>3257</v>
      </c>
      <c r="AD438" s="17">
        <v>11</v>
      </c>
      <c r="AE438" s="17">
        <v>2</v>
      </c>
      <c r="AF438" s="17">
        <v>0</v>
      </c>
      <c r="AG438" s="17">
        <v>203</v>
      </c>
      <c r="AH438" s="17">
        <v>0</v>
      </c>
      <c r="AI438" s="17">
        <v>4347</v>
      </c>
      <c r="AJ438" s="17">
        <v>0</v>
      </c>
      <c r="AK438" s="15">
        <v>0</v>
      </c>
      <c r="AL438" s="15">
        <v>0</v>
      </c>
      <c r="AM438" s="15" t="s">
        <v>2725</v>
      </c>
      <c r="AN438" s="15"/>
      <c r="AO438" s="17">
        <v>21</v>
      </c>
      <c r="AP438" s="68">
        <v>45526</v>
      </c>
      <c r="AQ438" s="68">
        <v>36949</v>
      </c>
      <c r="AR438" s="18" t="b">
        <v>0</v>
      </c>
      <c r="AS438" s="15" t="s">
        <v>2726</v>
      </c>
      <c r="AT438" s="17">
        <v>0</v>
      </c>
      <c r="AU438" s="17">
        <v>0</v>
      </c>
      <c r="AV438" s="17">
        <v>0</v>
      </c>
      <c r="AW438" s="17">
        <v>0</v>
      </c>
      <c r="AX438" s="17">
        <v>0</v>
      </c>
      <c r="AY438" s="17">
        <v>0</v>
      </c>
      <c r="AZ438" s="17">
        <v>0</v>
      </c>
      <c r="BA438" s="17">
        <v>0</v>
      </c>
      <c r="BB438" s="17">
        <v>0</v>
      </c>
      <c r="BC438" s="17">
        <v>0</v>
      </c>
      <c r="BD438" s="17">
        <v>0</v>
      </c>
      <c r="BE438" s="17">
        <v>0</v>
      </c>
      <c r="BF438" s="17">
        <v>0</v>
      </c>
      <c r="BG438" s="15">
        <v>0</v>
      </c>
      <c r="BH438" s="15">
        <v>0</v>
      </c>
      <c r="BI438" s="15">
        <v>0</v>
      </c>
      <c r="BJ438" s="15">
        <v>0</v>
      </c>
      <c r="BK438" s="17">
        <v>0</v>
      </c>
      <c r="BL438" s="17">
        <v>0</v>
      </c>
      <c r="BM438" s="17">
        <v>0</v>
      </c>
      <c r="BN438" s="17">
        <v>0</v>
      </c>
      <c r="BO438" s="17">
        <v>0</v>
      </c>
      <c r="BP438" s="15">
        <v>0</v>
      </c>
      <c r="BQ438" s="15">
        <v>0</v>
      </c>
      <c r="BR438" s="15">
        <v>0</v>
      </c>
      <c r="BS438" s="15">
        <v>0</v>
      </c>
      <c r="BT438" s="15"/>
      <c r="BU438" s="15"/>
      <c r="BV438" s="15"/>
      <c r="BW438" s="15"/>
      <c r="BX438" s="15"/>
      <c r="BY438" s="15"/>
      <c r="BZ438" s="15"/>
      <c r="CA438" s="17">
        <v>795</v>
      </c>
      <c r="CB438" s="17">
        <v>346</v>
      </c>
      <c r="CC438" s="17">
        <v>791</v>
      </c>
      <c r="CD438" s="17">
        <v>346</v>
      </c>
      <c r="CE438" s="17">
        <v>788</v>
      </c>
      <c r="CF438" s="17">
        <v>345</v>
      </c>
      <c r="CG438" s="17">
        <v>795</v>
      </c>
      <c r="CH438" s="17">
        <v>346</v>
      </c>
      <c r="CI438" s="17">
        <v>0</v>
      </c>
      <c r="CJ438" s="17">
        <v>0</v>
      </c>
      <c r="CK438" s="17">
        <v>0</v>
      </c>
      <c r="CL438" s="17">
        <v>0</v>
      </c>
      <c r="CM438" s="17">
        <v>0</v>
      </c>
      <c r="CN438" s="17">
        <v>0</v>
      </c>
      <c r="CO438" s="17">
        <v>317</v>
      </c>
      <c r="CP438" s="17">
        <v>196</v>
      </c>
      <c r="CQ438" s="17">
        <v>748</v>
      </c>
      <c r="CR438" s="17">
        <v>315</v>
      </c>
      <c r="CS438" s="17">
        <v>795</v>
      </c>
      <c r="CT438" s="17">
        <v>346</v>
      </c>
      <c r="CU438" s="17">
        <v>726</v>
      </c>
      <c r="CV438" s="17">
        <v>302</v>
      </c>
      <c r="CW438" s="17">
        <v>0</v>
      </c>
      <c r="CX438" s="17">
        <v>0</v>
      </c>
      <c r="CY438" s="17">
        <v>0</v>
      </c>
      <c r="CZ438" s="15" t="str">
        <f t="shared" si="13"/>
        <v>Largie Ramazani</v>
      </c>
      <c r="DA438" s="15" t="e">
        <f>VLOOKUP(CZ438,[1]FINAL!$A$1:$AP$1000,MATCH("Element No.",[1]FINAL!$A$1:$AP$1,0),0)</f>
        <v>#N/A</v>
      </c>
      <c r="DB438" s="15"/>
      <c r="DC438" s="15"/>
      <c r="DD438" s="15"/>
      <c r="DE438" s="15"/>
      <c r="DF438" s="15"/>
    </row>
    <row r="439" spans="1:110" ht="40.5" thickBot="1">
      <c r="A439" s="18" t="b">
        <v>1</v>
      </c>
      <c r="B439" s="18" t="b">
        <v>0</v>
      </c>
      <c r="C439" s="17">
        <v>100</v>
      </c>
      <c r="D439" s="17">
        <v>100</v>
      </c>
      <c r="E439" s="17">
        <v>248056</v>
      </c>
      <c r="F439" s="17">
        <v>0</v>
      </c>
      <c r="G439" s="17">
        <v>0</v>
      </c>
      <c r="H439" s="17">
        <v>-2</v>
      </c>
      <c r="I439" s="17">
        <v>2</v>
      </c>
      <c r="J439" s="17">
        <v>0</v>
      </c>
      <c r="K439" s="17">
        <v>3</v>
      </c>
      <c r="L439" s="15">
        <v>4</v>
      </c>
      <c r="M439" s="15">
        <v>4</v>
      </c>
      <c r="N439" s="17">
        <v>4</v>
      </c>
      <c r="O439" s="15" t="s">
        <v>2727</v>
      </c>
      <c r="P439" s="15">
        <v>4</v>
      </c>
      <c r="Q439" s="17">
        <f t="shared" si="12"/>
        <v>345</v>
      </c>
      <c r="R439" s="18" t="b">
        <v>0</v>
      </c>
      <c r="S439" s="15"/>
      <c r="T439" s="15" t="s">
        <v>3700</v>
      </c>
      <c r="U439" s="17">
        <v>48</v>
      </c>
      <c r="V439" s="15" t="s">
        <v>2728</v>
      </c>
      <c r="W439" s="15">
        <v>2.4</v>
      </c>
      <c r="X439" s="18" t="b">
        <v>0</v>
      </c>
      <c r="Y439" s="15" t="s">
        <v>2729</v>
      </c>
      <c r="Z439" s="15">
        <v>0.2</v>
      </c>
      <c r="AA439" s="18" t="b">
        <v>0</v>
      </c>
      <c r="AB439" s="15"/>
      <c r="AC439" s="15" t="s">
        <v>519</v>
      </c>
      <c r="AD439" s="17">
        <v>11</v>
      </c>
      <c r="AE439" s="17">
        <v>2</v>
      </c>
      <c r="AF439" s="17">
        <v>67</v>
      </c>
      <c r="AG439" s="17">
        <v>62165</v>
      </c>
      <c r="AH439" s="17">
        <v>0</v>
      </c>
      <c r="AI439" s="17">
        <v>68779</v>
      </c>
      <c r="AJ439" s="17">
        <v>0</v>
      </c>
      <c r="AK439" s="15">
        <v>0.8</v>
      </c>
      <c r="AL439" s="15">
        <v>14</v>
      </c>
      <c r="AM439" s="15" t="s">
        <v>2727</v>
      </c>
      <c r="AN439" s="15"/>
      <c r="AO439" s="17">
        <v>108</v>
      </c>
      <c r="AP439" s="68">
        <v>45534</v>
      </c>
      <c r="AQ439" s="68">
        <v>36048</v>
      </c>
      <c r="AR439" s="18" t="b">
        <v>0</v>
      </c>
      <c r="AS439" s="15" t="s">
        <v>2730</v>
      </c>
      <c r="AT439" s="17">
        <v>1307</v>
      </c>
      <c r="AU439" s="17">
        <v>2</v>
      </c>
      <c r="AV439" s="17">
        <v>1</v>
      </c>
      <c r="AW439" s="17">
        <v>3</v>
      </c>
      <c r="AX439" s="17">
        <v>22</v>
      </c>
      <c r="AY439" s="17">
        <v>0</v>
      </c>
      <c r="AZ439" s="17">
        <v>0</v>
      </c>
      <c r="BA439" s="17">
        <v>0</v>
      </c>
      <c r="BB439" s="17">
        <v>1</v>
      </c>
      <c r="BC439" s="17">
        <v>0</v>
      </c>
      <c r="BD439" s="17">
        <v>0</v>
      </c>
      <c r="BE439" s="17">
        <v>4</v>
      </c>
      <c r="BF439" s="17">
        <v>288</v>
      </c>
      <c r="BG439" s="15">
        <v>224.2</v>
      </c>
      <c r="BH439" s="15">
        <v>307.60000000000002</v>
      </c>
      <c r="BI439" s="15">
        <v>104</v>
      </c>
      <c r="BJ439" s="15">
        <v>63.6</v>
      </c>
      <c r="BK439" s="17">
        <v>38</v>
      </c>
      <c r="BL439" s="17">
        <v>82</v>
      </c>
      <c r="BM439" s="17">
        <v>27</v>
      </c>
      <c r="BN439" s="17">
        <v>147</v>
      </c>
      <c r="BO439" s="17">
        <v>14</v>
      </c>
      <c r="BP439" s="15">
        <v>1.44</v>
      </c>
      <c r="BQ439" s="15">
        <v>1.39</v>
      </c>
      <c r="BR439" s="15">
        <v>2.83</v>
      </c>
      <c r="BS439" s="15">
        <v>21.49</v>
      </c>
      <c r="BT439" s="15"/>
      <c r="BU439" s="15"/>
      <c r="BV439" s="15"/>
      <c r="BW439" s="15"/>
      <c r="BX439" s="15"/>
      <c r="BY439" s="15"/>
      <c r="BZ439" s="15"/>
      <c r="CA439" s="17">
        <v>291</v>
      </c>
      <c r="CB439" s="17">
        <v>124</v>
      </c>
      <c r="CC439" s="17">
        <v>140</v>
      </c>
      <c r="CD439" s="17">
        <v>94</v>
      </c>
      <c r="CE439" s="17">
        <v>280</v>
      </c>
      <c r="CF439" s="17">
        <v>150</v>
      </c>
      <c r="CG439" s="17">
        <v>256</v>
      </c>
      <c r="CH439" s="17">
        <v>128</v>
      </c>
      <c r="CI439" s="17">
        <v>0.1</v>
      </c>
      <c r="CJ439" s="17">
        <v>0</v>
      </c>
      <c r="CK439" s="17">
        <v>0.1</v>
      </c>
      <c r="CL439" s="17">
        <v>0.2</v>
      </c>
      <c r="CM439" s="17">
        <v>1.48</v>
      </c>
      <c r="CN439" s="17">
        <v>1.51</v>
      </c>
      <c r="CO439" s="17">
        <v>358</v>
      </c>
      <c r="CP439" s="17">
        <v>222</v>
      </c>
      <c r="CQ439" s="17">
        <v>69</v>
      </c>
      <c r="CR439" s="17">
        <v>29</v>
      </c>
      <c r="CS439" s="17">
        <v>293</v>
      </c>
      <c r="CT439" s="17">
        <v>120</v>
      </c>
      <c r="CU439" s="17">
        <v>372</v>
      </c>
      <c r="CV439" s="17">
        <v>128</v>
      </c>
      <c r="CW439" s="17">
        <v>0.96</v>
      </c>
      <c r="CX439" s="17">
        <v>0.21</v>
      </c>
      <c r="CY439" s="17">
        <v>10.119999999999999</v>
      </c>
      <c r="CZ439" s="15" t="str">
        <f t="shared" si="13"/>
        <v>Tanaka Ao</v>
      </c>
      <c r="DA439" s="15">
        <f>VLOOKUP(CZ439,[1]FINAL!$A$1:$AP$1000,MATCH("Element No.",[1]FINAL!$A$1:$AP$1,0),0)</f>
        <v>345</v>
      </c>
      <c r="DB439" s="15"/>
      <c r="DC439" s="15"/>
      <c r="DD439" s="15"/>
      <c r="DE439" s="15"/>
      <c r="DF439" s="15"/>
    </row>
    <row r="440" spans="1:110" ht="78.75" thickBot="1">
      <c r="A440" s="18" t="b">
        <v>1</v>
      </c>
      <c r="B440" s="18" t="b">
        <v>0</v>
      </c>
      <c r="C440" s="17">
        <v>0</v>
      </c>
      <c r="D440" s="17">
        <v>0</v>
      </c>
      <c r="E440" s="17">
        <v>536119</v>
      </c>
      <c r="F440" s="17">
        <v>0</v>
      </c>
      <c r="G440" s="17">
        <v>0</v>
      </c>
      <c r="H440" s="17">
        <v>0</v>
      </c>
      <c r="I440" s="17">
        <v>0</v>
      </c>
      <c r="J440" s="17">
        <v>0</v>
      </c>
      <c r="K440" s="17">
        <v>3</v>
      </c>
      <c r="L440" s="15">
        <v>0</v>
      </c>
      <c r="M440" s="15">
        <v>0</v>
      </c>
      <c r="N440" s="17">
        <v>0</v>
      </c>
      <c r="O440" s="15" t="s">
        <v>650</v>
      </c>
      <c r="P440" s="15">
        <v>0</v>
      </c>
      <c r="Q440" s="17" t="e">
        <f t="shared" si="12"/>
        <v>#N/A</v>
      </c>
      <c r="R440" s="18" t="b">
        <v>0</v>
      </c>
      <c r="S440" s="15" t="s">
        <v>3320</v>
      </c>
      <c r="T440" s="15" t="s">
        <v>3321</v>
      </c>
      <c r="U440" s="17">
        <v>45</v>
      </c>
      <c r="V440" s="15" t="s">
        <v>2731</v>
      </c>
      <c r="W440" s="15">
        <v>0</v>
      </c>
      <c r="X440" s="18" t="b">
        <v>0</v>
      </c>
      <c r="Y440" s="15" t="s">
        <v>2732</v>
      </c>
      <c r="Z440" s="15">
        <v>0</v>
      </c>
      <c r="AA440" s="18" t="b">
        <v>0</v>
      </c>
      <c r="AB440" s="15"/>
      <c r="AC440" s="15" t="s">
        <v>3257</v>
      </c>
      <c r="AD440" s="17">
        <v>11</v>
      </c>
      <c r="AE440" s="17">
        <v>2</v>
      </c>
      <c r="AF440" s="17">
        <v>0</v>
      </c>
      <c r="AG440" s="17">
        <v>0</v>
      </c>
      <c r="AH440" s="17">
        <v>0</v>
      </c>
      <c r="AI440" s="17">
        <v>980</v>
      </c>
      <c r="AJ440" s="17">
        <v>0</v>
      </c>
      <c r="AK440" s="15">
        <v>0</v>
      </c>
      <c r="AL440" s="15">
        <v>0</v>
      </c>
      <c r="AM440" s="15" t="s">
        <v>2732</v>
      </c>
      <c r="AN440" s="15"/>
      <c r="AO440" s="17">
        <v>244</v>
      </c>
      <c r="AP440" s="68">
        <v>45379</v>
      </c>
      <c r="AQ440" s="68">
        <v>38883</v>
      </c>
      <c r="AR440" s="18" t="b">
        <v>0</v>
      </c>
      <c r="AS440" s="15" t="s">
        <v>2733</v>
      </c>
      <c r="AT440" s="17">
        <v>0</v>
      </c>
      <c r="AU440" s="17">
        <v>0</v>
      </c>
      <c r="AV440" s="17">
        <v>0</v>
      </c>
      <c r="AW440" s="17">
        <v>0</v>
      </c>
      <c r="AX440" s="17">
        <v>0</v>
      </c>
      <c r="AY440" s="17">
        <v>0</v>
      </c>
      <c r="AZ440" s="17">
        <v>0</v>
      </c>
      <c r="BA440" s="17">
        <v>0</v>
      </c>
      <c r="BB440" s="17">
        <v>0</v>
      </c>
      <c r="BC440" s="17">
        <v>0</v>
      </c>
      <c r="BD440" s="17">
        <v>0</v>
      </c>
      <c r="BE440" s="17">
        <v>0</v>
      </c>
      <c r="BF440" s="17">
        <v>0</v>
      </c>
      <c r="BG440" s="15">
        <v>0</v>
      </c>
      <c r="BH440" s="15">
        <v>0</v>
      </c>
      <c r="BI440" s="15">
        <v>0</v>
      </c>
      <c r="BJ440" s="15">
        <v>0</v>
      </c>
      <c r="BK440" s="17">
        <v>0</v>
      </c>
      <c r="BL440" s="17">
        <v>0</v>
      </c>
      <c r="BM440" s="17">
        <v>0</v>
      </c>
      <c r="BN440" s="17">
        <v>0</v>
      </c>
      <c r="BO440" s="17">
        <v>0</v>
      </c>
      <c r="BP440" s="15">
        <v>0</v>
      </c>
      <c r="BQ440" s="15">
        <v>0</v>
      </c>
      <c r="BR440" s="15">
        <v>0</v>
      </c>
      <c r="BS440" s="15">
        <v>0</v>
      </c>
      <c r="BT440" s="15"/>
      <c r="BU440" s="15"/>
      <c r="BV440" s="15"/>
      <c r="BW440" s="15"/>
      <c r="BX440" s="15"/>
      <c r="BY440" s="15"/>
      <c r="BZ440" s="15"/>
      <c r="CA440" s="17">
        <v>728</v>
      </c>
      <c r="CB440" s="17">
        <v>293</v>
      </c>
      <c r="CC440" s="17">
        <v>723</v>
      </c>
      <c r="CD440" s="17">
        <v>294</v>
      </c>
      <c r="CE440" s="17">
        <v>706</v>
      </c>
      <c r="CF440" s="17">
        <v>288</v>
      </c>
      <c r="CG440" s="17">
        <v>729</v>
      </c>
      <c r="CH440" s="17">
        <v>294</v>
      </c>
      <c r="CI440" s="17">
        <v>0</v>
      </c>
      <c r="CJ440" s="17">
        <v>0</v>
      </c>
      <c r="CK440" s="17">
        <v>0</v>
      </c>
      <c r="CL440" s="17">
        <v>0</v>
      </c>
      <c r="CM440" s="17">
        <v>0</v>
      </c>
      <c r="CN440" s="17">
        <v>0</v>
      </c>
      <c r="CO440" s="17">
        <v>459</v>
      </c>
      <c r="CP440" s="17">
        <v>277</v>
      </c>
      <c r="CQ440" s="17">
        <v>656</v>
      </c>
      <c r="CR440" s="17">
        <v>246</v>
      </c>
      <c r="CS440" s="17">
        <v>733</v>
      </c>
      <c r="CT440" s="17">
        <v>297</v>
      </c>
      <c r="CU440" s="17">
        <v>806</v>
      </c>
      <c r="CV440" s="17">
        <v>354</v>
      </c>
      <c r="CW440" s="17">
        <v>0</v>
      </c>
      <c r="CX440" s="17">
        <v>0</v>
      </c>
      <c r="CY440" s="17">
        <v>0</v>
      </c>
      <c r="CZ440" s="15" t="str">
        <f t="shared" si="13"/>
        <v>Charlie Crew</v>
      </c>
      <c r="DA440" s="15" t="e">
        <f>VLOOKUP(CZ440,[1]FINAL!$A$1:$AP$1000,MATCH("Element No.",[1]FINAL!$A$1:$AP$1,0),0)</f>
        <v>#N/A</v>
      </c>
      <c r="DB440" s="15"/>
      <c r="DC440" s="15"/>
      <c r="DD440" s="15"/>
      <c r="DE440" s="15"/>
      <c r="DF440" s="15"/>
    </row>
    <row r="441" spans="1:110" ht="78.75" thickBot="1">
      <c r="A441" s="18" t="b">
        <v>1</v>
      </c>
      <c r="B441" s="18" t="b">
        <v>0</v>
      </c>
      <c r="C441" s="17">
        <v>0</v>
      </c>
      <c r="D441" s="17">
        <v>0</v>
      </c>
      <c r="E441" s="17">
        <v>462635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3</v>
      </c>
      <c r="L441" s="15">
        <v>0</v>
      </c>
      <c r="M441" s="15">
        <v>0</v>
      </c>
      <c r="N441" s="17">
        <v>0</v>
      </c>
      <c r="O441" s="15" t="s">
        <v>616</v>
      </c>
      <c r="P441" s="15">
        <v>0</v>
      </c>
      <c r="Q441" s="17">
        <f t="shared" si="12"/>
        <v>340</v>
      </c>
      <c r="R441" s="18" t="b">
        <v>0</v>
      </c>
      <c r="S441" s="15" t="s">
        <v>3322</v>
      </c>
      <c r="T441" s="15" t="s">
        <v>3323</v>
      </c>
      <c r="U441" s="17">
        <v>45</v>
      </c>
      <c r="V441" s="15" t="s">
        <v>2734</v>
      </c>
      <c r="W441" s="15">
        <v>0</v>
      </c>
      <c r="X441" s="18" t="b">
        <v>0</v>
      </c>
      <c r="Y441" s="15" t="s">
        <v>2735</v>
      </c>
      <c r="Z441" s="15">
        <v>0</v>
      </c>
      <c r="AA441" s="18" t="b">
        <v>0</v>
      </c>
      <c r="AB441" s="15"/>
      <c r="AC441" s="15" t="s">
        <v>3257</v>
      </c>
      <c r="AD441" s="17">
        <v>11</v>
      </c>
      <c r="AE441" s="17">
        <v>2</v>
      </c>
      <c r="AF441" s="17">
        <v>0</v>
      </c>
      <c r="AG441" s="17">
        <v>0</v>
      </c>
      <c r="AH441" s="17">
        <v>0</v>
      </c>
      <c r="AI441" s="17">
        <v>2913</v>
      </c>
      <c r="AJ441" s="17">
        <v>0</v>
      </c>
      <c r="AK441" s="15">
        <v>0</v>
      </c>
      <c r="AL441" s="15">
        <v>0</v>
      </c>
      <c r="AM441" s="15" t="s">
        <v>2735</v>
      </c>
      <c r="AN441" s="15"/>
      <c r="AO441" s="17">
        <v>241</v>
      </c>
      <c r="AP441" s="68">
        <v>44234</v>
      </c>
      <c r="AQ441" s="68">
        <v>37380</v>
      </c>
      <c r="AR441" s="18" t="b">
        <v>0</v>
      </c>
      <c r="AS441" s="15" t="s">
        <v>2736</v>
      </c>
      <c r="AT441" s="17">
        <v>0</v>
      </c>
      <c r="AU441" s="17">
        <v>0</v>
      </c>
      <c r="AV441" s="17">
        <v>0</v>
      </c>
      <c r="AW441" s="17">
        <v>0</v>
      </c>
      <c r="AX441" s="17">
        <v>0</v>
      </c>
      <c r="AY441" s="17">
        <v>0</v>
      </c>
      <c r="AZ441" s="17">
        <v>0</v>
      </c>
      <c r="BA441" s="17">
        <v>0</v>
      </c>
      <c r="BB441" s="17">
        <v>0</v>
      </c>
      <c r="BC441" s="17">
        <v>0</v>
      </c>
      <c r="BD441" s="17">
        <v>0</v>
      </c>
      <c r="BE441" s="17">
        <v>0</v>
      </c>
      <c r="BF441" s="17">
        <v>0</v>
      </c>
      <c r="BG441" s="15">
        <v>0</v>
      </c>
      <c r="BH441" s="15">
        <v>0</v>
      </c>
      <c r="BI441" s="15">
        <v>0</v>
      </c>
      <c r="BJ441" s="15">
        <v>0</v>
      </c>
      <c r="BK441" s="17">
        <v>0</v>
      </c>
      <c r="BL441" s="17">
        <v>0</v>
      </c>
      <c r="BM441" s="17">
        <v>0</v>
      </c>
      <c r="BN441" s="17">
        <v>0</v>
      </c>
      <c r="BO441" s="17">
        <v>0</v>
      </c>
      <c r="BP441" s="15">
        <v>0</v>
      </c>
      <c r="BQ441" s="15">
        <v>0</v>
      </c>
      <c r="BR441" s="15">
        <v>0</v>
      </c>
      <c r="BS441" s="15">
        <v>0</v>
      </c>
      <c r="BT441" s="15"/>
      <c r="BU441" s="15"/>
      <c r="BV441" s="15"/>
      <c r="BW441" s="15"/>
      <c r="BX441" s="15"/>
      <c r="BY441" s="15"/>
      <c r="BZ441" s="15"/>
      <c r="CA441" s="17">
        <v>716</v>
      </c>
      <c r="CB441" s="17">
        <v>281</v>
      </c>
      <c r="CC441" s="17">
        <v>712</v>
      </c>
      <c r="CD441" s="17">
        <v>283</v>
      </c>
      <c r="CE441" s="17">
        <v>695</v>
      </c>
      <c r="CF441" s="17">
        <v>277</v>
      </c>
      <c r="CG441" s="17">
        <v>718</v>
      </c>
      <c r="CH441" s="17">
        <v>283</v>
      </c>
      <c r="CI441" s="17">
        <v>0</v>
      </c>
      <c r="CJ441" s="17">
        <v>0</v>
      </c>
      <c r="CK441" s="17">
        <v>0</v>
      </c>
      <c r="CL441" s="17">
        <v>0</v>
      </c>
      <c r="CM441" s="17">
        <v>0</v>
      </c>
      <c r="CN441" s="17">
        <v>0</v>
      </c>
      <c r="CO441" s="17">
        <v>441</v>
      </c>
      <c r="CP441" s="17">
        <v>263</v>
      </c>
      <c r="CQ441" s="17">
        <v>643</v>
      </c>
      <c r="CR441" s="17">
        <v>234</v>
      </c>
      <c r="CS441" s="17">
        <v>722</v>
      </c>
      <c r="CT441" s="17">
        <v>286</v>
      </c>
      <c r="CU441" s="17">
        <v>764</v>
      </c>
      <c r="CV441" s="17">
        <v>324</v>
      </c>
      <c r="CW441" s="17">
        <v>0</v>
      </c>
      <c r="CX441" s="17">
        <v>0</v>
      </c>
      <c r="CY441" s="17">
        <v>0</v>
      </c>
      <c r="CZ441" s="15" t="str">
        <f t="shared" si="13"/>
        <v>Joe Gelhardt</v>
      </c>
      <c r="DA441" s="15">
        <f>VLOOKUP(CZ441,[1]FINAL!$A$1:$AP$1000,MATCH("Element No.",[1]FINAL!$A$1:$AP$1,0),0)</f>
        <v>340</v>
      </c>
      <c r="DB441" s="15"/>
      <c r="DC441" s="15"/>
      <c r="DD441" s="15"/>
      <c r="DE441" s="15"/>
      <c r="DF441" s="15"/>
    </row>
    <row r="442" spans="1:110" ht="53.25" thickBot="1">
      <c r="A442" s="18" t="b">
        <v>1</v>
      </c>
      <c r="B442" s="18" t="b">
        <v>0</v>
      </c>
      <c r="C442" s="17">
        <v>0</v>
      </c>
      <c r="D442" s="17">
        <v>0</v>
      </c>
      <c r="E442" s="17">
        <v>470294</v>
      </c>
      <c r="F442" s="17">
        <v>0</v>
      </c>
      <c r="G442" s="17">
        <v>0</v>
      </c>
      <c r="H442" s="17">
        <v>0</v>
      </c>
      <c r="I442" s="17">
        <v>0</v>
      </c>
      <c r="J442" s="17">
        <v>0</v>
      </c>
      <c r="K442" s="17">
        <v>3</v>
      </c>
      <c r="L442" s="15">
        <v>0</v>
      </c>
      <c r="M442" s="15">
        <v>0</v>
      </c>
      <c r="N442" s="17">
        <v>0</v>
      </c>
      <c r="O442" s="15" t="s">
        <v>2272</v>
      </c>
      <c r="P442" s="15">
        <v>0</v>
      </c>
      <c r="Q442" s="17">
        <f t="shared" si="12"/>
        <v>297</v>
      </c>
      <c r="R442" s="18" t="b">
        <v>0</v>
      </c>
      <c r="S442" s="15" t="s">
        <v>3874</v>
      </c>
      <c r="T442" s="15" t="s">
        <v>3875</v>
      </c>
      <c r="U442" s="17">
        <v>45</v>
      </c>
      <c r="V442" s="15" t="s">
        <v>2737</v>
      </c>
      <c r="W442" s="15">
        <v>0</v>
      </c>
      <c r="X442" s="18" t="b">
        <v>0</v>
      </c>
      <c r="Y442" s="15" t="s">
        <v>2738</v>
      </c>
      <c r="Z442" s="15">
        <v>0</v>
      </c>
      <c r="AA442" s="18" t="b">
        <v>0</v>
      </c>
      <c r="AB442" s="15"/>
      <c r="AC442" s="15" t="s">
        <v>3257</v>
      </c>
      <c r="AD442" s="17">
        <v>11</v>
      </c>
      <c r="AE442" s="17">
        <v>2</v>
      </c>
      <c r="AF442" s="17">
        <v>0</v>
      </c>
      <c r="AG442" s="17">
        <v>1165</v>
      </c>
      <c r="AH442" s="17">
        <v>0</v>
      </c>
      <c r="AI442" s="17">
        <v>8468</v>
      </c>
      <c r="AJ442" s="17">
        <v>0</v>
      </c>
      <c r="AK442" s="15">
        <v>0</v>
      </c>
      <c r="AL442" s="15">
        <v>0</v>
      </c>
      <c r="AM442" s="15" t="s">
        <v>2738</v>
      </c>
      <c r="AN442" s="15"/>
      <c r="AO442" s="17">
        <v>241</v>
      </c>
      <c r="AP442" s="68">
        <v>44746</v>
      </c>
      <c r="AQ442" s="68">
        <v>38035</v>
      </c>
      <c r="AR442" s="18" t="b">
        <v>0</v>
      </c>
      <c r="AS442" s="15" t="s">
        <v>2739</v>
      </c>
      <c r="AT442" s="17">
        <v>0</v>
      </c>
      <c r="AU442" s="17">
        <v>0</v>
      </c>
      <c r="AV442" s="17">
        <v>0</v>
      </c>
      <c r="AW442" s="17">
        <v>0</v>
      </c>
      <c r="AX442" s="17">
        <v>0</v>
      </c>
      <c r="AY442" s="17">
        <v>0</v>
      </c>
      <c r="AZ442" s="17">
        <v>0</v>
      </c>
      <c r="BA442" s="17">
        <v>0</v>
      </c>
      <c r="BB442" s="17">
        <v>0</v>
      </c>
      <c r="BC442" s="17">
        <v>0</v>
      </c>
      <c r="BD442" s="17">
        <v>0</v>
      </c>
      <c r="BE442" s="17">
        <v>0</v>
      </c>
      <c r="BF442" s="17">
        <v>0</v>
      </c>
      <c r="BG442" s="15">
        <v>0</v>
      </c>
      <c r="BH442" s="15">
        <v>0</v>
      </c>
      <c r="BI442" s="15">
        <v>0</v>
      </c>
      <c r="BJ442" s="15">
        <v>0</v>
      </c>
      <c r="BK442" s="17">
        <v>0</v>
      </c>
      <c r="BL442" s="17">
        <v>0</v>
      </c>
      <c r="BM442" s="17">
        <v>0</v>
      </c>
      <c r="BN442" s="17">
        <v>0</v>
      </c>
      <c r="BO442" s="17">
        <v>0</v>
      </c>
      <c r="BP442" s="15">
        <v>0</v>
      </c>
      <c r="BQ442" s="15">
        <v>0</v>
      </c>
      <c r="BR442" s="15">
        <v>0</v>
      </c>
      <c r="BS442" s="15">
        <v>0</v>
      </c>
      <c r="BT442" s="15"/>
      <c r="BU442" s="15"/>
      <c r="BV442" s="15"/>
      <c r="BW442" s="15"/>
      <c r="BX442" s="15"/>
      <c r="BY442" s="15"/>
      <c r="BZ442" s="15"/>
      <c r="CA442" s="17">
        <v>717</v>
      </c>
      <c r="CB442" s="17">
        <v>282</v>
      </c>
      <c r="CC442" s="17">
        <v>713</v>
      </c>
      <c r="CD442" s="17">
        <v>284</v>
      </c>
      <c r="CE442" s="17">
        <v>696</v>
      </c>
      <c r="CF442" s="17">
        <v>278</v>
      </c>
      <c r="CG442" s="17">
        <v>719</v>
      </c>
      <c r="CH442" s="17">
        <v>284</v>
      </c>
      <c r="CI442" s="17">
        <v>0</v>
      </c>
      <c r="CJ442" s="17">
        <v>0</v>
      </c>
      <c r="CK442" s="17">
        <v>0</v>
      </c>
      <c r="CL442" s="17">
        <v>0</v>
      </c>
      <c r="CM442" s="17">
        <v>0</v>
      </c>
      <c r="CN442" s="17">
        <v>0</v>
      </c>
      <c r="CO442" s="17">
        <v>442</v>
      </c>
      <c r="CP442" s="17">
        <v>264</v>
      </c>
      <c r="CQ442" s="17">
        <v>644</v>
      </c>
      <c r="CR442" s="17">
        <v>235</v>
      </c>
      <c r="CS442" s="17">
        <v>723</v>
      </c>
      <c r="CT442" s="17">
        <v>287</v>
      </c>
      <c r="CU442" s="17">
        <v>677</v>
      </c>
      <c r="CV442" s="17">
        <v>272</v>
      </c>
      <c r="CW442" s="17">
        <v>0</v>
      </c>
      <c r="CX442" s="17">
        <v>0</v>
      </c>
      <c r="CY442" s="17">
        <v>0</v>
      </c>
      <c r="CZ442" s="15" t="str">
        <f t="shared" si="13"/>
        <v>Darko Gyabi</v>
      </c>
      <c r="DA442" s="15">
        <f>VLOOKUP(CZ442,[1]FINAL!$A$1:$AP$1000,MATCH("Element No.",[1]FINAL!$A$1:$AP$1,0),0)</f>
        <v>297</v>
      </c>
      <c r="DB442" s="15"/>
      <c r="DC442" s="15"/>
      <c r="DD442" s="15"/>
      <c r="DE442" s="15"/>
      <c r="DF442" s="15"/>
    </row>
    <row r="443" spans="1:110" ht="40.5" thickBot="1">
      <c r="A443" s="18" t="b">
        <v>1</v>
      </c>
      <c r="B443" s="18" t="b">
        <v>0</v>
      </c>
      <c r="C443" s="17">
        <v>100</v>
      </c>
      <c r="D443" s="17">
        <v>100</v>
      </c>
      <c r="E443" s="17">
        <v>235826</v>
      </c>
      <c r="F443" s="17">
        <v>0</v>
      </c>
      <c r="G443" s="17">
        <v>0</v>
      </c>
      <c r="H443" s="17">
        <v>-6</v>
      </c>
      <c r="I443" s="17">
        <v>6</v>
      </c>
      <c r="J443" s="17">
        <v>0</v>
      </c>
      <c r="K443" s="17">
        <v>4</v>
      </c>
      <c r="L443" s="15">
        <v>0.3</v>
      </c>
      <c r="M443" s="15">
        <v>0.5</v>
      </c>
      <c r="N443" s="17">
        <v>1</v>
      </c>
      <c r="O443" s="15" t="s">
        <v>667</v>
      </c>
      <c r="P443" s="15">
        <v>0.5</v>
      </c>
      <c r="Q443" s="17">
        <f t="shared" si="12"/>
        <v>348</v>
      </c>
      <c r="R443" s="18" t="b">
        <v>0</v>
      </c>
      <c r="S443" s="15"/>
      <c r="T443" s="15" t="s">
        <v>3876</v>
      </c>
      <c r="U443" s="17">
        <v>49</v>
      </c>
      <c r="V443" s="15" t="s">
        <v>2740</v>
      </c>
      <c r="W443" s="15">
        <v>1.1000000000000001</v>
      </c>
      <c r="X443" s="18" t="b">
        <v>0</v>
      </c>
      <c r="Y443" s="15" t="s">
        <v>2741</v>
      </c>
      <c r="Z443" s="15">
        <v>0.3</v>
      </c>
      <c r="AA443" s="18" t="b">
        <v>0</v>
      </c>
      <c r="AB443" s="15"/>
      <c r="AC443" s="15" t="s">
        <v>519</v>
      </c>
      <c r="AD443" s="17">
        <v>11</v>
      </c>
      <c r="AE443" s="17">
        <v>2</v>
      </c>
      <c r="AF443" s="17">
        <v>17</v>
      </c>
      <c r="AG443" s="17">
        <v>40417</v>
      </c>
      <c r="AH443" s="17">
        <v>0</v>
      </c>
      <c r="AI443" s="17">
        <v>222523</v>
      </c>
      <c r="AJ443" s="17">
        <v>0</v>
      </c>
      <c r="AK443" s="15">
        <v>0.1</v>
      </c>
      <c r="AL443" s="15">
        <v>3.5</v>
      </c>
      <c r="AM443" s="15" t="s">
        <v>2741</v>
      </c>
      <c r="AN443" s="15"/>
      <c r="AO443" s="17">
        <v>203</v>
      </c>
      <c r="AP443" s="68">
        <v>45162</v>
      </c>
      <c r="AQ443" s="68">
        <v>36374</v>
      </c>
      <c r="AR443" s="18" t="b">
        <v>0</v>
      </c>
      <c r="AS443" s="15" t="s">
        <v>2742</v>
      </c>
      <c r="AT443" s="17">
        <v>244</v>
      </c>
      <c r="AU443" s="17">
        <v>0</v>
      </c>
      <c r="AV443" s="17">
        <v>0</v>
      </c>
      <c r="AW443" s="17">
        <v>1</v>
      </c>
      <c r="AX443" s="17">
        <v>9</v>
      </c>
      <c r="AY443" s="17">
        <v>0</v>
      </c>
      <c r="AZ443" s="17">
        <v>0</v>
      </c>
      <c r="BA443" s="17">
        <v>0</v>
      </c>
      <c r="BB443" s="17">
        <v>0</v>
      </c>
      <c r="BC443" s="17">
        <v>0</v>
      </c>
      <c r="BD443" s="17">
        <v>0</v>
      </c>
      <c r="BE443" s="17">
        <v>0</v>
      </c>
      <c r="BF443" s="17">
        <v>42</v>
      </c>
      <c r="BG443" s="15">
        <v>13.6</v>
      </c>
      <c r="BH443" s="15">
        <v>38.1</v>
      </c>
      <c r="BI443" s="15">
        <v>120</v>
      </c>
      <c r="BJ443" s="15">
        <v>16.5</v>
      </c>
      <c r="BK443" s="17">
        <v>2</v>
      </c>
      <c r="BL443" s="17">
        <v>10</v>
      </c>
      <c r="BM443" s="17">
        <v>2</v>
      </c>
      <c r="BN443" s="17">
        <v>14</v>
      </c>
      <c r="BO443" s="17">
        <v>2</v>
      </c>
      <c r="BP443" s="15">
        <v>0.9</v>
      </c>
      <c r="BQ443" s="15">
        <v>0.13</v>
      </c>
      <c r="BR443" s="15">
        <v>1.03</v>
      </c>
      <c r="BS443" s="15">
        <v>6.81</v>
      </c>
      <c r="BT443" s="15"/>
      <c r="BU443" s="15"/>
      <c r="BV443" s="15"/>
      <c r="BW443" s="15"/>
      <c r="BX443" s="17">
        <v>3</v>
      </c>
      <c r="BY443" s="15"/>
      <c r="BZ443" s="15"/>
      <c r="CA443" s="17">
        <v>470</v>
      </c>
      <c r="CB443" s="17">
        <v>54</v>
      </c>
      <c r="CC443" s="17">
        <v>386</v>
      </c>
      <c r="CD443" s="17">
        <v>51</v>
      </c>
      <c r="CE443" s="17">
        <v>263</v>
      </c>
      <c r="CF443" s="17">
        <v>49</v>
      </c>
      <c r="CG443" s="17">
        <v>410</v>
      </c>
      <c r="CH443" s="17">
        <v>52</v>
      </c>
      <c r="CI443" s="17">
        <v>0.33</v>
      </c>
      <c r="CJ443" s="17">
        <v>0</v>
      </c>
      <c r="CK443" s="17">
        <v>0.05</v>
      </c>
      <c r="CL443" s="17">
        <v>0.38</v>
      </c>
      <c r="CM443" s="17">
        <v>2.5099999999999998</v>
      </c>
      <c r="CN443" s="17">
        <v>3.32</v>
      </c>
      <c r="CO443" s="17">
        <v>312</v>
      </c>
      <c r="CP443" s="17">
        <v>58</v>
      </c>
      <c r="CQ443" s="17">
        <v>338</v>
      </c>
      <c r="CR443" s="17">
        <v>44</v>
      </c>
      <c r="CS443" s="17">
        <v>459</v>
      </c>
      <c r="CT443" s="17">
        <v>55</v>
      </c>
      <c r="CU443" s="17">
        <v>305</v>
      </c>
      <c r="CV443" s="17">
        <v>49</v>
      </c>
      <c r="CW443" s="17">
        <v>0.74</v>
      </c>
      <c r="CX443" s="17">
        <v>0.37</v>
      </c>
      <c r="CY443" s="17">
        <v>5.16</v>
      </c>
      <c r="CZ443" s="15" t="str">
        <f t="shared" si="13"/>
        <v>Joël Piroe</v>
      </c>
      <c r="DA443" s="15">
        <f>VLOOKUP(CZ443,[1]FINAL!$A$1:$AP$1000,MATCH("Element No.",[1]FINAL!$A$1:$AP$1,0),0)</f>
        <v>348</v>
      </c>
      <c r="DB443" s="15"/>
      <c r="DC443" s="15"/>
      <c r="DD443" s="15"/>
      <c r="DE443" s="15"/>
      <c r="DF443" s="15"/>
    </row>
    <row r="444" spans="1:110" ht="66" thickBot="1">
      <c r="A444" s="18" t="b">
        <v>1</v>
      </c>
      <c r="B444" s="18" t="b">
        <v>0</v>
      </c>
      <c r="C444" s="17">
        <v>0</v>
      </c>
      <c r="D444" s="17">
        <v>0</v>
      </c>
      <c r="E444" s="17">
        <v>106617</v>
      </c>
      <c r="F444" s="17">
        <v>0</v>
      </c>
      <c r="G444" s="17">
        <v>0</v>
      </c>
      <c r="H444" s="17">
        <v>-1</v>
      </c>
      <c r="I444" s="17">
        <v>1</v>
      </c>
      <c r="J444" s="17">
        <v>0</v>
      </c>
      <c r="K444" s="17">
        <v>4</v>
      </c>
      <c r="L444" s="15">
        <v>0</v>
      </c>
      <c r="M444" s="15">
        <v>0</v>
      </c>
      <c r="N444" s="17">
        <v>0</v>
      </c>
      <c r="O444" s="15" t="s">
        <v>2025</v>
      </c>
      <c r="P444" s="15">
        <v>0</v>
      </c>
      <c r="Q444" s="17" t="e">
        <f t="shared" si="12"/>
        <v>#N/A</v>
      </c>
      <c r="R444" s="18" t="b">
        <v>0</v>
      </c>
      <c r="S444" s="15" t="s">
        <v>3877</v>
      </c>
      <c r="T444" s="15" t="s">
        <v>3878</v>
      </c>
      <c r="U444" s="17">
        <v>49</v>
      </c>
      <c r="V444" s="15" t="s">
        <v>2743</v>
      </c>
      <c r="W444" s="15">
        <v>0</v>
      </c>
      <c r="X444" s="18" t="b">
        <v>0</v>
      </c>
      <c r="Y444" s="15" t="s">
        <v>2744</v>
      </c>
      <c r="Z444" s="15">
        <v>0.3</v>
      </c>
      <c r="AA444" s="18" t="b">
        <v>0</v>
      </c>
      <c r="AB444" s="15"/>
      <c r="AC444" s="15" t="s">
        <v>3257</v>
      </c>
      <c r="AD444" s="17">
        <v>11</v>
      </c>
      <c r="AE444" s="17">
        <v>2</v>
      </c>
      <c r="AF444" s="17">
        <v>0</v>
      </c>
      <c r="AG444" s="17">
        <v>16144</v>
      </c>
      <c r="AH444" s="17">
        <v>0</v>
      </c>
      <c r="AI444" s="17">
        <v>203440</v>
      </c>
      <c r="AJ444" s="17">
        <v>0</v>
      </c>
      <c r="AK444" s="15">
        <v>0</v>
      </c>
      <c r="AL444" s="15">
        <v>0</v>
      </c>
      <c r="AM444" s="15" t="s">
        <v>2744</v>
      </c>
      <c r="AN444" s="15"/>
      <c r="AO444" s="17">
        <v>241</v>
      </c>
      <c r="AP444" s="68">
        <v>43312</v>
      </c>
      <c r="AQ444" s="68">
        <v>34217</v>
      </c>
      <c r="AR444" s="18" t="b">
        <v>0</v>
      </c>
      <c r="AS444" s="15" t="s">
        <v>2745</v>
      </c>
      <c r="AT444" s="17">
        <v>0</v>
      </c>
      <c r="AU444" s="17">
        <v>0</v>
      </c>
      <c r="AV444" s="17">
        <v>0</v>
      </c>
      <c r="AW444" s="17">
        <v>0</v>
      </c>
      <c r="AX444" s="17">
        <v>0</v>
      </c>
      <c r="AY444" s="17">
        <v>0</v>
      </c>
      <c r="AZ444" s="17">
        <v>0</v>
      </c>
      <c r="BA444" s="17">
        <v>0</v>
      </c>
      <c r="BB444" s="17">
        <v>0</v>
      </c>
      <c r="BC444" s="17">
        <v>0</v>
      </c>
      <c r="BD444" s="17">
        <v>0</v>
      </c>
      <c r="BE444" s="17">
        <v>0</v>
      </c>
      <c r="BF444" s="17">
        <v>0</v>
      </c>
      <c r="BG444" s="15">
        <v>0</v>
      </c>
      <c r="BH444" s="15">
        <v>0</v>
      </c>
      <c r="BI444" s="15">
        <v>0</v>
      </c>
      <c r="BJ444" s="15">
        <v>0</v>
      </c>
      <c r="BK444" s="17">
        <v>0</v>
      </c>
      <c r="BL444" s="17">
        <v>0</v>
      </c>
      <c r="BM444" s="17">
        <v>0</v>
      </c>
      <c r="BN444" s="17">
        <v>0</v>
      </c>
      <c r="BO444" s="17">
        <v>0</v>
      </c>
      <c r="BP444" s="15">
        <v>0</v>
      </c>
      <c r="BQ444" s="15">
        <v>0</v>
      </c>
      <c r="BR444" s="15">
        <v>0</v>
      </c>
      <c r="BS444" s="15">
        <v>0</v>
      </c>
      <c r="BT444" s="15"/>
      <c r="BU444" s="15"/>
      <c r="BV444" s="15"/>
      <c r="BW444" s="15"/>
      <c r="BX444" s="15"/>
      <c r="BY444" s="15"/>
      <c r="BZ444" s="15"/>
      <c r="CA444" s="17">
        <v>788</v>
      </c>
      <c r="CB444" s="17">
        <v>88</v>
      </c>
      <c r="CC444" s="17">
        <v>784</v>
      </c>
      <c r="CD444" s="17">
        <v>87</v>
      </c>
      <c r="CE444" s="17">
        <v>781</v>
      </c>
      <c r="CF444" s="17">
        <v>87</v>
      </c>
      <c r="CG444" s="17">
        <v>788</v>
      </c>
      <c r="CH444" s="17">
        <v>88</v>
      </c>
      <c r="CI444" s="17">
        <v>0</v>
      </c>
      <c r="CJ444" s="17">
        <v>0</v>
      </c>
      <c r="CK444" s="17">
        <v>0</v>
      </c>
      <c r="CL444" s="17">
        <v>0</v>
      </c>
      <c r="CM444" s="17">
        <v>0</v>
      </c>
      <c r="CN444" s="17">
        <v>0</v>
      </c>
      <c r="CO444" s="17">
        <v>284</v>
      </c>
      <c r="CP444" s="17">
        <v>57</v>
      </c>
      <c r="CQ444" s="17">
        <v>734</v>
      </c>
      <c r="CR444" s="17">
        <v>79</v>
      </c>
      <c r="CS444" s="17">
        <v>788</v>
      </c>
      <c r="CT444" s="17">
        <v>88</v>
      </c>
      <c r="CU444" s="17">
        <v>315</v>
      </c>
      <c r="CV444" s="17">
        <v>52</v>
      </c>
      <c r="CW444" s="17">
        <v>0</v>
      </c>
      <c r="CX444" s="17">
        <v>0</v>
      </c>
      <c r="CY444" s="17">
        <v>0</v>
      </c>
      <c r="CZ444" s="15" t="str">
        <f t="shared" si="13"/>
        <v>Patrick Bamford</v>
      </c>
      <c r="DA444" s="15" t="e">
        <f>VLOOKUP(CZ444,[1]FINAL!$A$1:$AP$1000,MATCH("Element No.",[1]FINAL!$A$1:$AP$1,0),0)</f>
        <v>#N/A</v>
      </c>
      <c r="DB444" s="15"/>
      <c r="DC444" s="15"/>
      <c r="DD444" s="15"/>
      <c r="DE444" s="15"/>
      <c r="DF444" s="15"/>
    </row>
    <row r="445" spans="1:110" ht="91.5" thickBot="1">
      <c r="A445" s="18" t="b">
        <v>1</v>
      </c>
      <c r="B445" s="18" t="b">
        <v>0</v>
      </c>
      <c r="C445" s="17">
        <v>0</v>
      </c>
      <c r="D445" s="17">
        <v>0</v>
      </c>
      <c r="E445" s="17">
        <v>565297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4</v>
      </c>
      <c r="L445" s="15">
        <v>0</v>
      </c>
      <c r="M445" s="15">
        <v>0</v>
      </c>
      <c r="N445" s="17">
        <v>0</v>
      </c>
      <c r="O445" s="15" t="s">
        <v>703</v>
      </c>
      <c r="P445" s="15">
        <v>0</v>
      </c>
      <c r="Q445" s="17">
        <f t="shared" si="12"/>
        <v>349</v>
      </c>
      <c r="R445" s="18" t="b">
        <v>0</v>
      </c>
      <c r="S445" s="15" t="s">
        <v>3324</v>
      </c>
      <c r="T445" s="15" t="s">
        <v>3325</v>
      </c>
      <c r="U445" s="17">
        <v>50</v>
      </c>
      <c r="V445" s="15" t="s">
        <v>2746</v>
      </c>
      <c r="W445" s="15">
        <v>0</v>
      </c>
      <c r="X445" s="18" t="b">
        <v>0</v>
      </c>
      <c r="Y445" s="15" t="s">
        <v>2747</v>
      </c>
      <c r="Z445" s="15">
        <v>0</v>
      </c>
      <c r="AA445" s="18" t="b">
        <v>0</v>
      </c>
      <c r="AB445" s="15"/>
      <c r="AC445" s="15" t="s">
        <v>3257</v>
      </c>
      <c r="AD445" s="17">
        <v>11</v>
      </c>
      <c r="AE445" s="17">
        <v>2</v>
      </c>
      <c r="AF445" s="17">
        <v>0</v>
      </c>
      <c r="AG445" s="17">
        <v>0</v>
      </c>
      <c r="AH445" s="17">
        <v>0</v>
      </c>
      <c r="AI445" s="17">
        <v>2431</v>
      </c>
      <c r="AJ445" s="17">
        <v>0</v>
      </c>
      <c r="AK445" s="15">
        <v>0</v>
      </c>
      <c r="AL445" s="15">
        <v>0</v>
      </c>
      <c r="AM445" s="15" t="s">
        <v>2748</v>
      </c>
      <c r="AN445" s="15"/>
      <c r="AO445" s="17">
        <v>200</v>
      </c>
      <c r="AP445" s="68">
        <v>44869</v>
      </c>
      <c r="AQ445" s="68">
        <v>37913</v>
      </c>
      <c r="AR445" s="18" t="b">
        <v>0</v>
      </c>
      <c r="AS445" s="15" t="s">
        <v>2749</v>
      </c>
      <c r="AT445" s="17">
        <v>0</v>
      </c>
      <c r="AU445" s="17">
        <v>0</v>
      </c>
      <c r="AV445" s="17">
        <v>0</v>
      </c>
      <c r="AW445" s="17">
        <v>0</v>
      </c>
      <c r="AX445" s="17">
        <v>0</v>
      </c>
      <c r="AY445" s="17">
        <v>0</v>
      </c>
      <c r="AZ445" s="17">
        <v>0</v>
      </c>
      <c r="BA445" s="17">
        <v>0</v>
      </c>
      <c r="BB445" s="17">
        <v>0</v>
      </c>
      <c r="BC445" s="17">
        <v>0</v>
      </c>
      <c r="BD445" s="17">
        <v>0</v>
      </c>
      <c r="BE445" s="17">
        <v>0</v>
      </c>
      <c r="BF445" s="17">
        <v>0</v>
      </c>
      <c r="BG445" s="15">
        <v>0</v>
      </c>
      <c r="BH445" s="15">
        <v>0</v>
      </c>
      <c r="BI445" s="15">
        <v>0</v>
      </c>
      <c r="BJ445" s="15">
        <v>0</v>
      </c>
      <c r="BK445" s="17">
        <v>0</v>
      </c>
      <c r="BL445" s="17">
        <v>0</v>
      </c>
      <c r="BM445" s="17">
        <v>0</v>
      </c>
      <c r="BN445" s="17">
        <v>0</v>
      </c>
      <c r="BO445" s="17">
        <v>0</v>
      </c>
      <c r="BP445" s="15">
        <v>0</v>
      </c>
      <c r="BQ445" s="15">
        <v>0</v>
      </c>
      <c r="BR445" s="15">
        <v>0</v>
      </c>
      <c r="BS445" s="15">
        <v>0</v>
      </c>
      <c r="BT445" s="15"/>
      <c r="BU445" s="15"/>
      <c r="BV445" s="15"/>
      <c r="BW445" s="15"/>
      <c r="BX445" s="15"/>
      <c r="BY445" s="15"/>
      <c r="BZ445" s="15"/>
      <c r="CA445" s="17">
        <v>814</v>
      </c>
      <c r="CB445" s="17">
        <v>91</v>
      </c>
      <c r="CC445" s="17">
        <v>813</v>
      </c>
      <c r="CD445" s="17">
        <v>91</v>
      </c>
      <c r="CE445" s="17">
        <v>810</v>
      </c>
      <c r="CF445" s="17">
        <v>91</v>
      </c>
      <c r="CG445" s="17">
        <v>814</v>
      </c>
      <c r="CH445" s="17">
        <v>91</v>
      </c>
      <c r="CI445" s="17">
        <v>0</v>
      </c>
      <c r="CJ445" s="17">
        <v>0</v>
      </c>
      <c r="CK445" s="17">
        <v>0</v>
      </c>
      <c r="CL445" s="17">
        <v>0</v>
      </c>
      <c r="CM445" s="17">
        <v>0</v>
      </c>
      <c r="CN445" s="17">
        <v>0</v>
      </c>
      <c r="CO445" s="17">
        <v>276</v>
      </c>
      <c r="CP445" s="17">
        <v>56</v>
      </c>
      <c r="CQ445" s="17">
        <v>776</v>
      </c>
      <c r="CR445" s="17">
        <v>84</v>
      </c>
      <c r="CS445" s="17">
        <v>814</v>
      </c>
      <c r="CT445" s="17">
        <v>91</v>
      </c>
      <c r="CU445" s="17">
        <v>752</v>
      </c>
      <c r="CV445" s="17">
        <v>91</v>
      </c>
      <c r="CW445" s="17">
        <v>0</v>
      </c>
      <c r="CX445" s="17">
        <v>0</v>
      </c>
      <c r="CY445" s="17">
        <v>0</v>
      </c>
      <c r="CZ445" s="15" t="str">
        <f t="shared" si="13"/>
        <v>Mateo Joseph Fernández-Regatillo</v>
      </c>
      <c r="DA445" s="15">
        <f>VLOOKUP(CZ445,[1]FINAL!$A$1:$AP$1000,MATCH("Element No.",[1]FINAL!$A$1:$AP$1,0),0)</f>
        <v>349</v>
      </c>
      <c r="DB445" s="15"/>
      <c r="DC445" s="15"/>
      <c r="DD445" s="15"/>
      <c r="DE445" s="15"/>
      <c r="DF445" s="15"/>
    </row>
    <row r="446" spans="1:110" ht="40.5" thickBot="1">
      <c r="A446" s="18" t="b">
        <v>1</v>
      </c>
      <c r="B446" s="18" t="b">
        <v>0</v>
      </c>
      <c r="C446" s="17">
        <v>100</v>
      </c>
      <c r="D446" s="17">
        <v>100</v>
      </c>
      <c r="E446" s="17">
        <v>174594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4</v>
      </c>
      <c r="L446" s="15">
        <v>1</v>
      </c>
      <c r="M446" s="15">
        <v>1.2</v>
      </c>
      <c r="N446" s="17">
        <v>2</v>
      </c>
      <c r="O446" s="15" t="s">
        <v>2750</v>
      </c>
      <c r="P446" s="15">
        <v>1.2</v>
      </c>
      <c r="Q446" s="17">
        <f t="shared" si="12"/>
        <v>347</v>
      </c>
      <c r="R446" s="18" t="b">
        <v>0</v>
      </c>
      <c r="S446" s="15"/>
      <c r="T446" s="15" t="s">
        <v>4640</v>
      </c>
      <c r="U446" s="17">
        <v>50</v>
      </c>
      <c r="V446" s="15" t="s">
        <v>2751</v>
      </c>
      <c r="W446" s="15">
        <v>2.4</v>
      </c>
      <c r="X446" s="18" t="b">
        <v>0</v>
      </c>
      <c r="Y446" s="15" t="s">
        <v>2752</v>
      </c>
      <c r="Z446" s="15">
        <v>0.5</v>
      </c>
      <c r="AA446" s="18" t="b">
        <v>0</v>
      </c>
      <c r="AB446" s="15"/>
      <c r="AC446" s="15" t="s">
        <v>519</v>
      </c>
      <c r="AD446" s="17">
        <v>11</v>
      </c>
      <c r="AE446" s="17">
        <v>2</v>
      </c>
      <c r="AF446" s="17">
        <v>73</v>
      </c>
      <c r="AG446" s="17">
        <v>220306</v>
      </c>
      <c r="AH446" s="17">
        <v>0</v>
      </c>
      <c r="AI446" s="17">
        <v>234636</v>
      </c>
      <c r="AJ446" s="17">
        <v>0</v>
      </c>
      <c r="AK446" s="15">
        <v>0.2</v>
      </c>
      <c r="AL446" s="15">
        <v>14.6</v>
      </c>
      <c r="AM446" s="15" t="s">
        <v>2752</v>
      </c>
      <c r="AN446" s="15"/>
      <c r="AO446" s="17">
        <v>80</v>
      </c>
      <c r="AP446" s="68">
        <v>45839</v>
      </c>
      <c r="AQ446" s="68">
        <v>36143</v>
      </c>
      <c r="AR446" s="18" t="b">
        <v>0</v>
      </c>
      <c r="AS446" s="15" t="s">
        <v>2753</v>
      </c>
      <c r="AT446" s="17">
        <v>1065</v>
      </c>
      <c r="AU446" s="17">
        <v>6</v>
      </c>
      <c r="AV446" s="17">
        <v>1</v>
      </c>
      <c r="AW446" s="17">
        <v>3</v>
      </c>
      <c r="AX446" s="17">
        <v>23</v>
      </c>
      <c r="AY446" s="17">
        <v>0</v>
      </c>
      <c r="AZ446" s="17">
        <v>0</v>
      </c>
      <c r="BA446" s="17">
        <v>1</v>
      </c>
      <c r="BB446" s="17">
        <v>0</v>
      </c>
      <c r="BC446" s="17">
        <v>0</v>
      </c>
      <c r="BD446" s="17">
        <v>0</v>
      </c>
      <c r="BE446" s="17">
        <v>8</v>
      </c>
      <c r="BF446" s="17">
        <v>268</v>
      </c>
      <c r="BG446" s="15">
        <v>290.39999999999998</v>
      </c>
      <c r="BH446" s="15">
        <v>153.5</v>
      </c>
      <c r="BI446" s="15">
        <v>434</v>
      </c>
      <c r="BJ446" s="15">
        <v>87.8</v>
      </c>
      <c r="BK446" s="17">
        <v>15</v>
      </c>
      <c r="BL446" s="17">
        <v>30</v>
      </c>
      <c r="BM446" s="17">
        <v>12</v>
      </c>
      <c r="BN446" s="17">
        <v>57</v>
      </c>
      <c r="BO446" s="17">
        <v>10</v>
      </c>
      <c r="BP446" s="15">
        <v>7.25</v>
      </c>
      <c r="BQ446" s="15">
        <v>1.58</v>
      </c>
      <c r="BR446" s="15">
        <v>8.83</v>
      </c>
      <c r="BS446" s="15">
        <v>21.84</v>
      </c>
      <c r="BT446" s="15"/>
      <c r="BU446" s="15"/>
      <c r="BV446" s="15"/>
      <c r="BW446" s="15"/>
      <c r="BX446" s="17">
        <v>2</v>
      </c>
      <c r="BY446" s="15"/>
      <c r="BZ446" s="15"/>
      <c r="CA446" s="17">
        <v>252</v>
      </c>
      <c r="CB446" s="17">
        <v>24</v>
      </c>
      <c r="CC446" s="17">
        <v>248</v>
      </c>
      <c r="CD446" s="17">
        <v>29</v>
      </c>
      <c r="CE446" s="17">
        <v>67</v>
      </c>
      <c r="CF446" s="17">
        <v>26</v>
      </c>
      <c r="CG446" s="17">
        <v>177</v>
      </c>
      <c r="CH446" s="17">
        <v>27</v>
      </c>
      <c r="CI446" s="17">
        <v>0.61</v>
      </c>
      <c r="CJ446" s="17">
        <v>0</v>
      </c>
      <c r="CK446" s="17">
        <v>0.13</v>
      </c>
      <c r="CL446" s="17">
        <v>0.74</v>
      </c>
      <c r="CM446" s="17">
        <v>1.85</v>
      </c>
      <c r="CN446" s="17">
        <v>1.94</v>
      </c>
      <c r="CO446" s="17">
        <v>247</v>
      </c>
      <c r="CP446" s="17">
        <v>53</v>
      </c>
      <c r="CQ446" s="17">
        <v>258</v>
      </c>
      <c r="CR446" s="17">
        <v>33</v>
      </c>
      <c r="CS446" s="17">
        <v>297</v>
      </c>
      <c r="CT446" s="17">
        <v>32</v>
      </c>
      <c r="CU446" s="17">
        <v>261</v>
      </c>
      <c r="CV446" s="17">
        <v>40</v>
      </c>
      <c r="CW446" s="17">
        <v>0.85</v>
      </c>
      <c r="CX446" s="17">
        <v>0.25</v>
      </c>
      <c r="CY446" s="17">
        <v>4.82</v>
      </c>
      <c r="CZ446" s="15" t="str">
        <f t="shared" si="13"/>
        <v>Lukas Nmecha</v>
      </c>
      <c r="DA446" s="15">
        <f>VLOOKUP(CZ446,[1]FINAL!$A$1:$AP$1000,MATCH("Element No.",[1]FINAL!$A$1:$AP$1,0),0)</f>
        <v>347</v>
      </c>
      <c r="DB446" s="15"/>
      <c r="DC446" s="15"/>
      <c r="DD446" s="15"/>
      <c r="DE446" s="15"/>
      <c r="DF446" s="15"/>
    </row>
    <row r="447" spans="1:110" ht="40.5" thickBot="1">
      <c r="A447" s="18" t="b">
        <v>1</v>
      </c>
      <c r="B447" s="18" t="b">
        <v>0</v>
      </c>
      <c r="C447" s="17">
        <v>100</v>
      </c>
      <c r="D447" s="17">
        <v>100</v>
      </c>
      <c r="E447" s="17">
        <v>180135</v>
      </c>
      <c r="F447" s="17">
        <v>0</v>
      </c>
      <c r="G447" s="17">
        <v>0</v>
      </c>
      <c r="H447" s="17">
        <v>-2</v>
      </c>
      <c r="I447" s="17">
        <v>2</v>
      </c>
      <c r="J447" s="17">
        <v>1</v>
      </c>
      <c r="K447" s="17">
        <v>3</v>
      </c>
      <c r="L447" s="15">
        <v>1</v>
      </c>
      <c r="M447" s="15">
        <v>0.8</v>
      </c>
      <c r="N447" s="17">
        <v>0</v>
      </c>
      <c r="O447" s="15" t="s">
        <v>907</v>
      </c>
      <c r="P447" s="15">
        <v>0.8</v>
      </c>
      <c r="Q447" s="17">
        <f t="shared" si="12"/>
        <v>339</v>
      </c>
      <c r="R447" s="18" t="b">
        <v>0</v>
      </c>
      <c r="S447" s="15"/>
      <c r="T447" s="15" t="s">
        <v>4170</v>
      </c>
      <c r="U447" s="17">
        <v>48</v>
      </c>
      <c r="V447" s="15" t="s">
        <v>908</v>
      </c>
      <c r="W447" s="15">
        <v>2.4</v>
      </c>
      <c r="X447" s="18" t="b">
        <v>0</v>
      </c>
      <c r="Y447" s="15" t="s">
        <v>909</v>
      </c>
      <c r="Z447" s="15">
        <v>0.2</v>
      </c>
      <c r="AA447" s="18" t="b">
        <v>0</v>
      </c>
      <c r="AB447" s="15"/>
      <c r="AC447" s="15" t="s">
        <v>519</v>
      </c>
      <c r="AD447" s="17">
        <v>11</v>
      </c>
      <c r="AE447" s="17">
        <v>2</v>
      </c>
      <c r="AF447" s="17">
        <v>56</v>
      </c>
      <c r="AG447" s="17">
        <v>179724</v>
      </c>
      <c r="AH447" s="17">
        <v>0</v>
      </c>
      <c r="AI447" s="17">
        <v>184050</v>
      </c>
      <c r="AJ447" s="17">
        <v>0</v>
      </c>
      <c r="AK447" s="15">
        <v>0.2</v>
      </c>
      <c r="AL447" s="15">
        <v>11.7</v>
      </c>
      <c r="AM447" s="15" t="s">
        <v>909</v>
      </c>
      <c r="AN447" s="15"/>
      <c r="AO447" s="17">
        <v>241</v>
      </c>
      <c r="AP447" s="68">
        <v>45856</v>
      </c>
      <c r="AQ447" s="68">
        <v>35733</v>
      </c>
      <c r="AR447" s="18" t="b">
        <v>0</v>
      </c>
      <c r="AS447" s="15" t="s">
        <v>2932</v>
      </c>
      <c r="AT447" s="17">
        <v>1003</v>
      </c>
      <c r="AU447" s="17">
        <v>2</v>
      </c>
      <c r="AV447" s="17">
        <v>2</v>
      </c>
      <c r="AW447" s="17">
        <v>1</v>
      </c>
      <c r="AX447" s="17">
        <v>20</v>
      </c>
      <c r="AY447" s="17">
        <v>0</v>
      </c>
      <c r="AZ447" s="17">
        <v>0</v>
      </c>
      <c r="BA447" s="17">
        <v>0</v>
      </c>
      <c r="BB447" s="17">
        <v>2</v>
      </c>
      <c r="BC447" s="17">
        <v>0</v>
      </c>
      <c r="BD447" s="17">
        <v>0</v>
      </c>
      <c r="BE447" s="17">
        <v>5</v>
      </c>
      <c r="BF447" s="17">
        <v>273</v>
      </c>
      <c r="BG447" s="15">
        <v>291.8</v>
      </c>
      <c r="BH447" s="15">
        <v>403.7</v>
      </c>
      <c r="BI447" s="15">
        <v>116</v>
      </c>
      <c r="BJ447" s="15">
        <v>81.2</v>
      </c>
      <c r="BK447" s="17">
        <v>29</v>
      </c>
      <c r="BL447" s="17">
        <v>43</v>
      </c>
      <c r="BM447" s="17">
        <v>38</v>
      </c>
      <c r="BN447" s="17">
        <v>110</v>
      </c>
      <c r="BO447" s="17">
        <v>10</v>
      </c>
      <c r="BP447" s="15">
        <v>1.23</v>
      </c>
      <c r="BQ447" s="15">
        <v>1.87</v>
      </c>
      <c r="BR447" s="15">
        <v>3.1</v>
      </c>
      <c r="BS447" s="15">
        <v>15.88</v>
      </c>
      <c r="BT447" s="17">
        <v>2</v>
      </c>
      <c r="BU447" s="15"/>
      <c r="BV447" s="17">
        <v>2</v>
      </c>
      <c r="BW447" s="15"/>
      <c r="BX447" s="15"/>
      <c r="BY447" s="15"/>
      <c r="BZ447" s="15"/>
      <c r="CA447" s="17">
        <v>248</v>
      </c>
      <c r="CB447" s="17">
        <v>106</v>
      </c>
      <c r="CC447" s="17">
        <v>87</v>
      </c>
      <c r="CD447" s="17">
        <v>63</v>
      </c>
      <c r="CE447" s="17">
        <v>269</v>
      </c>
      <c r="CF447" s="17">
        <v>146</v>
      </c>
      <c r="CG447" s="17">
        <v>200</v>
      </c>
      <c r="CH447" s="17">
        <v>95</v>
      </c>
      <c r="CI447" s="17">
        <v>0.11</v>
      </c>
      <c r="CJ447" s="17">
        <v>0</v>
      </c>
      <c r="CK447" s="17">
        <v>0.17</v>
      </c>
      <c r="CL447" s="17">
        <v>0.28000000000000003</v>
      </c>
      <c r="CM447" s="17">
        <v>1.42</v>
      </c>
      <c r="CN447" s="17">
        <v>1.79</v>
      </c>
      <c r="CO447" s="17">
        <v>347</v>
      </c>
      <c r="CP447" s="17">
        <v>218</v>
      </c>
      <c r="CQ447" s="17">
        <v>305</v>
      </c>
      <c r="CR447" s="17">
        <v>134</v>
      </c>
      <c r="CS447" s="17">
        <v>292</v>
      </c>
      <c r="CT447" s="17">
        <v>119</v>
      </c>
      <c r="CU447" s="17">
        <v>367</v>
      </c>
      <c r="CV447" s="17">
        <v>125</v>
      </c>
      <c r="CW447" s="17">
        <v>0.9</v>
      </c>
      <c r="CX447" s="17">
        <v>0.09</v>
      </c>
      <c r="CY447" s="17">
        <v>9.8699999999999992</v>
      </c>
      <c r="CZ447" s="15" t="str">
        <f t="shared" si="13"/>
        <v>Sean Longstaff</v>
      </c>
      <c r="DA447" s="15">
        <f>VLOOKUP(CZ447,[1]FINAL!$A$1:$AP$1000,MATCH("Element No.",[1]FINAL!$A$1:$AP$1,0),0)</f>
        <v>339</v>
      </c>
      <c r="DB447" s="15"/>
      <c r="DC447" s="15"/>
      <c r="DD447" s="15"/>
      <c r="DE447" s="15"/>
      <c r="DF447" s="15"/>
    </row>
    <row r="448" spans="1:110" ht="66" thickBot="1">
      <c r="A448" s="18" t="b">
        <v>1</v>
      </c>
      <c r="B448" s="18" t="b">
        <v>0</v>
      </c>
      <c r="C448" s="17">
        <v>0</v>
      </c>
      <c r="D448" s="17">
        <v>0</v>
      </c>
      <c r="E448" s="17">
        <v>466525</v>
      </c>
      <c r="F448" s="17">
        <v>0</v>
      </c>
      <c r="G448" s="17">
        <v>0</v>
      </c>
      <c r="H448" s="17">
        <v>-2</v>
      </c>
      <c r="I448" s="17">
        <v>2</v>
      </c>
      <c r="J448" s="17">
        <v>3</v>
      </c>
      <c r="K448" s="17">
        <v>3</v>
      </c>
      <c r="L448" s="15">
        <v>0</v>
      </c>
      <c r="M448" s="15">
        <v>0</v>
      </c>
      <c r="N448" s="17">
        <v>0</v>
      </c>
      <c r="O448" s="15" t="s">
        <v>3326</v>
      </c>
      <c r="P448" s="15">
        <v>3.8</v>
      </c>
      <c r="Q448" s="17">
        <f t="shared" si="12"/>
        <v>335</v>
      </c>
      <c r="R448" s="18" t="b">
        <v>0</v>
      </c>
      <c r="S448" s="15" t="s">
        <v>5083</v>
      </c>
      <c r="T448" s="15" t="s">
        <v>5073</v>
      </c>
      <c r="U448" s="17">
        <v>48</v>
      </c>
      <c r="V448" s="15" t="s">
        <v>3327</v>
      </c>
      <c r="W448" s="15">
        <v>4.7</v>
      </c>
      <c r="X448" s="18" t="b">
        <v>0</v>
      </c>
      <c r="Y448" s="15" t="s">
        <v>3328</v>
      </c>
      <c r="Z448" s="15">
        <v>1.7</v>
      </c>
      <c r="AA448" s="18" t="b">
        <v>0</v>
      </c>
      <c r="AB448" s="15"/>
      <c r="AC448" s="15" t="s">
        <v>543</v>
      </c>
      <c r="AD448" s="17">
        <v>11</v>
      </c>
      <c r="AE448" s="17">
        <v>2</v>
      </c>
      <c r="AF448" s="17">
        <v>137</v>
      </c>
      <c r="AG448" s="17">
        <v>1265159</v>
      </c>
      <c r="AH448" s="17">
        <v>0</v>
      </c>
      <c r="AI448" s="17">
        <v>1110797</v>
      </c>
      <c r="AJ448" s="17">
        <v>0</v>
      </c>
      <c r="AK448" s="15">
        <v>0.8</v>
      </c>
      <c r="AL448" s="15">
        <v>28.5</v>
      </c>
      <c r="AM448" s="15" t="s">
        <v>3328</v>
      </c>
      <c r="AN448" s="15"/>
      <c r="AO448" s="17">
        <v>80</v>
      </c>
      <c r="AP448" s="68">
        <v>45860</v>
      </c>
      <c r="AQ448" s="68">
        <v>36114</v>
      </c>
      <c r="AR448" s="18" t="b">
        <v>0</v>
      </c>
      <c r="AS448" s="15" t="s">
        <v>3329</v>
      </c>
      <c r="AT448" s="17">
        <v>2369</v>
      </c>
      <c r="AU448" s="17">
        <v>5</v>
      </c>
      <c r="AV448" s="17">
        <v>6</v>
      </c>
      <c r="AW448" s="17">
        <v>7</v>
      </c>
      <c r="AX448" s="17">
        <v>36</v>
      </c>
      <c r="AY448" s="17">
        <v>0</v>
      </c>
      <c r="AZ448" s="17">
        <v>0</v>
      </c>
      <c r="BA448" s="17">
        <v>0</v>
      </c>
      <c r="BB448" s="17">
        <v>3</v>
      </c>
      <c r="BC448" s="17">
        <v>0</v>
      </c>
      <c r="BD448" s="17">
        <v>0</v>
      </c>
      <c r="BE448" s="17">
        <v>14</v>
      </c>
      <c r="BF448" s="17">
        <v>550</v>
      </c>
      <c r="BG448" s="15">
        <v>650</v>
      </c>
      <c r="BH448" s="15">
        <v>921.4</v>
      </c>
      <c r="BI448" s="15">
        <v>315</v>
      </c>
      <c r="BJ448" s="15">
        <v>188.8</v>
      </c>
      <c r="BK448" s="17">
        <v>81</v>
      </c>
      <c r="BL448" s="17">
        <v>120</v>
      </c>
      <c r="BM448" s="17">
        <v>65</v>
      </c>
      <c r="BN448" s="17">
        <v>266</v>
      </c>
      <c r="BO448" s="17">
        <v>28</v>
      </c>
      <c r="BP448" s="15">
        <v>2.88</v>
      </c>
      <c r="BQ448" s="15">
        <v>4.47</v>
      </c>
      <c r="BR448" s="15">
        <v>7.35</v>
      </c>
      <c r="BS448" s="15">
        <v>34.049999999999997</v>
      </c>
      <c r="BT448" s="17">
        <v>1</v>
      </c>
      <c r="BU448" s="15"/>
      <c r="BV448" s="17">
        <v>1</v>
      </c>
      <c r="BW448" s="15"/>
      <c r="BX448" s="15"/>
      <c r="BY448" s="15"/>
      <c r="BZ448" s="15"/>
      <c r="CA448" s="17">
        <v>67</v>
      </c>
      <c r="CB448" s="17">
        <v>19</v>
      </c>
      <c r="CC448" s="17">
        <v>8</v>
      </c>
      <c r="CD448" s="17">
        <v>8</v>
      </c>
      <c r="CE448" s="17">
        <v>104</v>
      </c>
      <c r="CF448" s="17">
        <v>62</v>
      </c>
      <c r="CG448" s="17">
        <v>29</v>
      </c>
      <c r="CH448" s="17">
        <v>23</v>
      </c>
      <c r="CI448" s="17">
        <v>0.11</v>
      </c>
      <c r="CJ448" s="17">
        <v>0</v>
      </c>
      <c r="CK448" s="17">
        <v>0.17</v>
      </c>
      <c r="CL448" s="17">
        <v>0.28000000000000003</v>
      </c>
      <c r="CM448" s="17">
        <v>1.29</v>
      </c>
      <c r="CN448" s="17">
        <v>1.37</v>
      </c>
      <c r="CO448" s="17">
        <v>362</v>
      </c>
      <c r="CP448" s="17">
        <v>225</v>
      </c>
      <c r="CQ448" s="17">
        <v>78</v>
      </c>
      <c r="CR448" s="17">
        <v>34</v>
      </c>
      <c r="CS448" s="17">
        <v>19</v>
      </c>
      <c r="CT448" s="17">
        <v>9</v>
      </c>
      <c r="CU448" s="17">
        <v>153</v>
      </c>
      <c r="CV448" s="17">
        <v>48</v>
      </c>
      <c r="CW448" s="17">
        <v>1.06</v>
      </c>
      <c r="CX448" s="17">
        <v>0.27</v>
      </c>
      <c r="CY448" s="17">
        <v>10.11</v>
      </c>
      <c r="CZ448" s="15" t="str">
        <f t="shared" si="13"/>
        <v>Anton Stach</v>
      </c>
      <c r="DA448" s="15">
        <f>VLOOKUP(CZ448,[1]FINAL!$A$1:$AP$1000,MATCH("Element No.",[1]FINAL!$A$1:$AP$1,0),0)</f>
        <v>335</v>
      </c>
      <c r="DB448" s="15"/>
      <c r="DC448" s="15"/>
      <c r="DD448" s="15"/>
      <c r="DE448" s="15"/>
      <c r="DF448" s="15"/>
    </row>
    <row r="449" spans="1:110" ht="40.5" thickBot="1">
      <c r="A449" s="18" t="b">
        <v>1</v>
      </c>
      <c r="B449" s="18" t="b">
        <v>0</v>
      </c>
      <c r="C449" s="17">
        <v>100</v>
      </c>
      <c r="D449" s="17">
        <v>100</v>
      </c>
      <c r="E449" s="17">
        <v>201595</v>
      </c>
      <c r="F449" s="17">
        <v>0</v>
      </c>
      <c r="G449" s="17">
        <v>0</v>
      </c>
      <c r="H449" s="17">
        <v>-1</v>
      </c>
      <c r="I449" s="17">
        <v>1</v>
      </c>
      <c r="J449" s="17">
        <v>0</v>
      </c>
      <c r="K449" s="17">
        <v>1</v>
      </c>
      <c r="L449" s="15">
        <v>0</v>
      </c>
      <c r="M449" s="15">
        <v>0</v>
      </c>
      <c r="N449" s="17">
        <v>0</v>
      </c>
      <c r="O449" s="15" t="s">
        <v>3330</v>
      </c>
      <c r="P449" s="15">
        <v>0</v>
      </c>
      <c r="Q449" s="17">
        <f t="shared" si="12"/>
        <v>326</v>
      </c>
      <c r="R449" s="18" t="b">
        <v>0</v>
      </c>
      <c r="S449" s="15"/>
      <c r="T449" s="15" t="s">
        <v>3879</v>
      </c>
      <c r="U449" s="17">
        <v>44</v>
      </c>
      <c r="V449" s="15" t="s">
        <v>3331</v>
      </c>
      <c r="W449" s="15">
        <v>2.7</v>
      </c>
      <c r="X449" s="18" t="b">
        <v>0</v>
      </c>
      <c r="Y449" s="15" t="s">
        <v>3332</v>
      </c>
      <c r="Z449" s="15">
        <v>0.3</v>
      </c>
      <c r="AA449" s="18" t="b">
        <v>0</v>
      </c>
      <c r="AB449" s="15"/>
      <c r="AC449" s="15" t="s">
        <v>519</v>
      </c>
      <c r="AD449" s="17">
        <v>11</v>
      </c>
      <c r="AE449" s="17">
        <v>2</v>
      </c>
      <c r="AF449" s="17">
        <v>43</v>
      </c>
      <c r="AG449" s="17">
        <v>55482</v>
      </c>
      <c r="AH449" s="17">
        <v>0</v>
      </c>
      <c r="AI449" s="17">
        <v>74186</v>
      </c>
      <c r="AJ449" s="17">
        <v>0</v>
      </c>
      <c r="AK449" s="15">
        <v>0</v>
      </c>
      <c r="AL449" s="15">
        <v>9.8000000000000007</v>
      </c>
      <c r="AM449" s="15" t="s">
        <v>3332</v>
      </c>
      <c r="AN449" s="15" t="s">
        <v>3646</v>
      </c>
      <c r="AO449" s="17">
        <v>30</v>
      </c>
      <c r="AP449" s="68">
        <v>45864</v>
      </c>
      <c r="AQ449" s="68">
        <v>35774</v>
      </c>
      <c r="AR449" s="18" t="b">
        <v>0</v>
      </c>
      <c r="AS449" s="15" t="s">
        <v>3333</v>
      </c>
      <c r="AT449" s="17">
        <v>1440</v>
      </c>
      <c r="AU449" s="17">
        <v>0</v>
      </c>
      <c r="AV449" s="17">
        <v>0</v>
      </c>
      <c r="AW449" s="17">
        <v>3</v>
      </c>
      <c r="AX449" s="17">
        <v>29</v>
      </c>
      <c r="AY449" s="17">
        <v>0</v>
      </c>
      <c r="AZ449" s="17">
        <v>0</v>
      </c>
      <c r="BA449" s="17">
        <v>0</v>
      </c>
      <c r="BB449" s="17">
        <v>2</v>
      </c>
      <c r="BC449" s="17">
        <v>0</v>
      </c>
      <c r="BD449" s="17">
        <v>38</v>
      </c>
      <c r="BE449" s="17">
        <v>3</v>
      </c>
      <c r="BF449" s="17">
        <v>153</v>
      </c>
      <c r="BG449" s="15">
        <v>322.39999999999998</v>
      </c>
      <c r="BH449" s="15">
        <v>0</v>
      </c>
      <c r="BI449" s="15">
        <v>0</v>
      </c>
      <c r="BJ449" s="15">
        <v>32.200000000000003</v>
      </c>
      <c r="BK449" s="17">
        <v>16</v>
      </c>
      <c r="BL449" s="17">
        <v>100</v>
      </c>
      <c r="BM449" s="17">
        <v>0</v>
      </c>
      <c r="BN449" s="17">
        <v>0</v>
      </c>
      <c r="BO449" s="17">
        <v>16</v>
      </c>
      <c r="BP449" s="15">
        <v>0</v>
      </c>
      <c r="BQ449" s="15">
        <v>0</v>
      </c>
      <c r="BR449" s="15">
        <v>0</v>
      </c>
      <c r="BS449" s="15">
        <v>26.68</v>
      </c>
      <c r="BT449" s="15"/>
      <c r="BU449" s="15"/>
      <c r="BV449" s="15"/>
      <c r="BW449" s="15"/>
      <c r="BX449" s="15"/>
      <c r="BY449" s="15"/>
      <c r="BZ449" s="15"/>
      <c r="CA449" s="17">
        <v>232</v>
      </c>
      <c r="CB449" s="17">
        <v>22</v>
      </c>
      <c r="CC449" s="17">
        <v>670</v>
      </c>
      <c r="CD449" s="17">
        <v>87</v>
      </c>
      <c r="CE449" s="17">
        <v>649</v>
      </c>
      <c r="CF449" s="17">
        <v>77</v>
      </c>
      <c r="CG449" s="17">
        <v>363</v>
      </c>
      <c r="CH449" s="17">
        <v>22</v>
      </c>
      <c r="CI449" s="17">
        <v>0</v>
      </c>
      <c r="CJ449" s="17">
        <v>2.38</v>
      </c>
      <c r="CK449" s="17">
        <v>0</v>
      </c>
      <c r="CL449" s="17">
        <v>0</v>
      </c>
      <c r="CM449" s="17">
        <v>1.67</v>
      </c>
      <c r="CN449" s="17">
        <v>1.81</v>
      </c>
      <c r="CO449" s="17">
        <v>539</v>
      </c>
      <c r="CP449" s="17">
        <v>26</v>
      </c>
      <c r="CQ449" s="17">
        <v>592</v>
      </c>
      <c r="CR449" s="17">
        <v>89</v>
      </c>
      <c r="CS449" s="17">
        <v>237</v>
      </c>
      <c r="CT449" s="17">
        <v>27</v>
      </c>
      <c r="CU449" s="17">
        <v>352</v>
      </c>
      <c r="CV449" s="17">
        <v>48</v>
      </c>
      <c r="CW449" s="17">
        <v>1</v>
      </c>
      <c r="CX449" s="17">
        <v>0.19</v>
      </c>
      <c r="CY449" s="17">
        <v>0</v>
      </c>
      <c r="CZ449" s="15" t="str">
        <f t="shared" si="13"/>
        <v>Lucas Estella Perri</v>
      </c>
      <c r="DA449" s="15">
        <f>VLOOKUP(CZ449,[1]FINAL!$A$1:$AP$1000,MATCH("Element No.",[1]FINAL!$A$1:$AP$1,0),0)</f>
        <v>326</v>
      </c>
      <c r="DB449" s="15"/>
      <c r="DC449" s="15"/>
      <c r="DD449" s="15"/>
      <c r="DE449" s="15"/>
      <c r="DF449" s="15"/>
    </row>
    <row r="450" spans="1:110" ht="40.5" thickBot="1">
      <c r="A450" s="18" t="b">
        <v>1</v>
      </c>
      <c r="B450" s="18" t="b">
        <v>0</v>
      </c>
      <c r="C450" s="17">
        <v>100</v>
      </c>
      <c r="D450" s="17">
        <v>100</v>
      </c>
      <c r="E450" s="17">
        <v>177815</v>
      </c>
      <c r="F450" s="17">
        <v>0</v>
      </c>
      <c r="G450" s="17">
        <v>0</v>
      </c>
      <c r="H450" s="17">
        <v>3</v>
      </c>
      <c r="I450" s="17">
        <v>-3</v>
      </c>
      <c r="J450" s="17">
        <v>2</v>
      </c>
      <c r="K450" s="17">
        <v>4</v>
      </c>
      <c r="L450" s="15">
        <v>6.7</v>
      </c>
      <c r="M450" s="15">
        <v>5.5</v>
      </c>
      <c r="N450" s="17">
        <v>2</v>
      </c>
      <c r="O450" s="15" t="s">
        <v>601</v>
      </c>
      <c r="P450" s="15">
        <v>5.5</v>
      </c>
      <c r="Q450" s="17">
        <f t="shared" si="12"/>
        <v>346</v>
      </c>
      <c r="R450" s="18" t="b">
        <v>0</v>
      </c>
      <c r="S450" s="15"/>
      <c r="T450" s="15" t="s">
        <v>4835</v>
      </c>
      <c r="U450" s="17">
        <v>58</v>
      </c>
      <c r="V450" s="15" t="s">
        <v>3577</v>
      </c>
      <c r="W450" s="15">
        <v>4.0999999999999996</v>
      </c>
      <c r="X450" s="18" t="b">
        <v>0</v>
      </c>
      <c r="Y450" s="15" t="s">
        <v>343</v>
      </c>
      <c r="Z450" s="15">
        <v>13.7</v>
      </c>
      <c r="AA450" s="18" t="b">
        <v>0</v>
      </c>
      <c r="AB450" s="15"/>
      <c r="AC450" s="15" t="s">
        <v>519</v>
      </c>
      <c r="AD450" s="17">
        <v>11</v>
      </c>
      <c r="AE450" s="17">
        <v>2</v>
      </c>
      <c r="AF450" s="17">
        <v>142</v>
      </c>
      <c r="AG450" s="17">
        <v>4388816</v>
      </c>
      <c r="AH450" s="17">
        <v>0</v>
      </c>
      <c r="AI450" s="17">
        <v>2672427</v>
      </c>
      <c r="AJ450" s="17">
        <v>0</v>
      </c>
      <c r="AK450" s="15">
        <v>0.9</v>
      </c>
      <c r="AL450" s="15">
        <v>24.5</v>
      </c>
      <c r="AM450" s="15" t="s">
        <v>343</v>
      </c>
      <c r="AN450" s="15"/>
      <c r="AO450" s="17">
        <v>241</v>
      </c>
      <c r="AP450" s="68">
        <v>45884</v>
      </c>
      <c r="AQ450" s="68">
        <v>35505</v>
      </c>
      <c r="AR450" s="18" t="b">
        <v>0</v>
      </c>
      <c r="AS450" s="15" t="s">
        <v>3578</v>
      </c>
      <c r="AT450" s="17">
        <v>2721</v>
      </c>
      <c r="AU450" s="17">
        <v>14</v>
      </c>
      <c r="AV450" s="17">
        <v>2</v>
      </c>
      <c r="AW450" s="17">
        <v>8</v>
      </c>
      <c r="AX450" s="17">
        <v>34</v>
      </c>
      <c r="AY450" s="17">
        <v>0</v>
      </c>
      <c r="AZ450" s="17">
        <v>0</v>
      </c>
      <c r="BA450" s="17">
        <v>1</v>
      </c>
      <c r="BB450" s="17">
        <v>3</v>
      </c>
      <c r="BC450" s="17">
        <v>0</v>
      </c>
      <c r="BD450" s="17">
        <v>0</v>
      </c>
      <c r="BE450" s="17">
        <v>20</v>
      </c>
      <c r="BF450" s="17">
        <v>472</v>
      </c>
      <c r="BG450" s="15">
        <v>619.6</v>
      </c>
      <c r="BH450" s="15">
        <v>311.10000000000002</v>
      </c>
      <c r="BI450" s="15">
        <v>1026</v>
      </c>
      <c r="BJ450" s="15">
        <v>194.7</v>
      </c>
      <c r="BK450" s="17">
        <v>49</v>
      </c>
      <c r="BL450" s="17">
        <v>46</v>
      </c>
      <c r="BM450" s="17">
        <v>10</v>
      </c>
      <c r="BN450" s="17">
        <v>105</v>
      </c>
      <c r="BO450" s="17">
        <v>30</v>
      </c>
      <c r="BP450" s="15">
        <v>15.57</v>
      </c>
      <c r="BQ450" s="15">
        <v>1.06</v>
      </c>
      <c r="BR450" s="15">
        <v>16.62</v>
      </c>
      <c r="BS450" s="15">
        <v>35.74</v>
      </c>
      <c r="BT450" s="15"/>
      <c r="BU450" s="15"/>
      <c r="BV450" s="15"/>
      <c r="BW450" s="15"/>
      <c r="BX450" s="17">
        <v>1</v>
      </c>
      <c r="BY450" s="15"/>
      <c r="BZ450" s="15"/>
      <c r="CA450" s="17">
        <v>75</v>
      </c>
      <c r="CB450" s="17">
        <v>6</v>
      </c>
      <c r="CC450" s="17">
        <v>137</v>
      </c>
      <c r="CD450" s="17">
        <v>10</v>
      </c>
      <c r="CE450" s="17">
        <v>5</v>
      </c>
      <c r="CF450" s="17">
        <v>4</v>
      </c>
      <c r="CG450" s="17">
        <v>28</v>
      </c>
      <c r="CH450" s="17">
        <v>6</v>
      </c>
      <c r="CI450" s="17">
        <v>0.51</v>
      </c>
      <c r="CJ450" s="17">
        <v>0</v>
      </c>
      <c r="CK450" s="17">
        <v>0.04</v>
      </c>
      <c r="CL450" s="17">
        <v>0.55000000000000004</v>
      </c>
      <c r="CM450" s="17">
        <v>1.18</v>
      </c>
      <c r="CN450" s="17">
        <v>1.1200000000000001</v>
      </c>
      <c r="CO450" s="17">
        <v>105</v>
      </c>
      <c r="CP450" s="17">
        <v>29</v>
      </c>
      <c r="CQ450" s="17">
        <v>15</v>
      </c>
      <c r="CR450" s="17">
        <v>3</v>
      </c>
      <c r="CS450" s="17">
        <v>52</v>
      </c>
      <c r="CT450" s="17">
        <v>7</v>
      </c>
      <c r="CU450" s="17">
        <v>27</v>
      </c>
      <c r="CV450" s="17">
        <v>7</v>
      </c>
      <c r="CW450" s="17">
        <v>0.99</v>
      </c>
      <c r="CX450" s="17">
        <v>0.26</v>
      </c>
      <c r="CY450" s="17">
        <v>3.47</v>
      </c>
      <c r="CZ450" s="15" t="str">
        <f t="shared" si="13"/>
        <v>Dominic Calvert-Lewin</v>
      </c>
      <c r="DA450" s="15">
        <f>VLOOKUP(CZ450,[1]FINAL!$A$1:$AP$1000,MATCH("Element No.",[1]FINAL!$A$1:$AP$1,0),0)</f>
        <v>346</v>
      </c>
      <c r="DB450" s="15"/>
      <c r="DC450" s="15"/>
      <c r="DD450" s="15"/>
      <c r="DE450" s="15"/>
      <c r="DF450" s="15"/>
    </row>
    <row r="451" spans="1:110" ht="53.25" thickBot="1">
      <c r="A451" s="18" t="b">
        <v>1</v>
      </c>
      <c r="B451" s="18" t="b">
        <v>0</v>
      </c>
      <c r="C451" s="17">
        <v>0</v>
      </c>
      <c r="D451" s="17">
        <v>0</v>
      </c>
      <c r="E451" s="17">
        <v>435997</v>
      </c>
      <c r="F451" s="17">
        <v>0</v>
      </c>
      <c r="G451" s="17">
        <v>0</v>
      </c>
      <c r="H451" s="17">
        <v>0</v>
      </c>
      <c r="I451" s="17">
        <v>0</v>
      </c>
      <c r="J451" s="17">
        <v>2</v>
      </c>
      <c r="K451" s="17">
        <v>3</v>
      </c>
      <c r="L451" s="15">
        <v>0</v>
      </c>
      <c r="M451" s="15">
        <v>0</v>
      </c>
      <c r="N451" s="17">
        <v>0</v>
      </c>
      <c r="O451" s="15" t="s">
        <v>3065</v>
      </c>
      <c r="P451" s="15">
        <v>2.5</v>
      </c>
      <c r="Q451" s="17">
        <f t="shared" ref="Q451:Q514" si="14">DA451</f>
        <v>336</v>
      </c>
      <c r="R451" s="18" t="b">
        <v>0</v>
      </c>
      <c r="S451" s="15" t="s">
        <v>5096</v>
      </c>
      <c r="T451" s="15" t="s">
        <v>5033</v>
      </c>
      <c r="U451" s="17">
        <v>55</v>
      </c>
      <c r="V451" s="15" t="s">
        <v>3579</v>
      </c>
      <c r="W451" s="15">
        <v>3.9</v>
      </c>
      <c r="X451" s="18" t="b">
        <v>0</v>
      </c>
      <c r="Y451" s="15" t="s">
        <v>3580</v>
      </c>
      <c r="Z451" s="15">
        <v>0.9</v>
      </c>
      <c r="AA451" s="18" t="b">
        <v>0</v>
      </c>
      <c r="AB451" s="15"/>
      <c r="AC451" s="15" t="s">
        <v>543</v>
      </c>
      <c r="AD451" s="17">
        <v>11</v>
      </c>
      <c r="AE451" s="17">
        <v>2</v>
      </c>
      <c r="AF451" s="17">
        <v>109</v>
      </c>
      <c r="AG451" s="17">
        <v>573381</v>
      </c>
      <c r="AH451" s="17">
        <v>0</v>
      </c>
      <c r="AI451" s="17">
        <v>462800</v>
      </c>
      <c r="AJ451" s="17">
        <v>0</v>
      </c>
      <c r="AK451" s="15">
        <v>0.5</v>
      </c>
      <c r="AL451" s="15">
        <v>19.8</v>
      </c>
      <c r="AM451" s="15" t="s">
        <v>3580</v>
      </c>
      <c r="AN451" s="15"/>
      <c r="AO451" s="17">
        <v>207</v>
      </c>
      <c r="AP451" s="68">
        <v>45890</v>
      </c>
      <c r="AQ451" s="68">
        <v>36670</v>
      </c>
      <c r="AR451" s="18" t="b">
        <v>0</v>
      </c>
      <c r="AS451" s="15" t="s">
        <v>3581</v>
      </c>
      <c r="AT451" s="17">
        <v>1553</v>
      </c>
      <c r="AU451" s="17">
        <v>8</v>
      </c>
      <c r="AV451" s="17">
        <v>3</v>
      </c>
      <c r="AW451" s="17">
        <v>6</v>
      </c>
      <c r="AX451" s="17">
        <v>26</v>
      </c>
      <c r="AY451" s="17">
        <v>0</v>
      </c>
      <c r="AZ451" s="17">
        <v>0</v>
      </c>
      <c r="BA451" s="17">
        <v>0</v>
      </c>
      <c r="BB451" s="17">
        <v>3</v>
      </c>
      <c r="BC451" s="17">
        <v>0</v>
      </c>
      <c r="BD451" s="17">
        <v>0</v>
      </c>
      <c r="BE451" s="17">
        <v>11</v>
      </c>
      <c r="BF451" s="17">
        <v>354</v>
      </c>
      <c r="BG451" s="15">
        <v>438.8</v>
      </c>
      <c r="BH451" s="15">
        <v>275</v>
      </c>
      <c r="BI451" s="15">
        <v>435</v>
      </c>
      <c r="BJ451" s="15">
        <v>115</v>
      </c>
      <c r="BK451" s="17">
        <v>29</v>
      </c>
      <c r="BL451" s="17">
        <v>61</v>
      </c>
      <c r="BM451" s="17">
        <v>23</v>
      </c>
      <c r="BN451" s="17">
        <v>113</v>
      </c>
      <c r="BO451" s="17">
        <v>19</v>
      </c>
      <c r="BP451" s="15">
        <v>5.25</v>
      </c>
      <c r="BQ451" s="15">
        <v>1.32</v>
      </c>
      <c r="BR451" s="15">
        <v>6.57</v>
      </c>
      <c r="BS451" s="15">
        <v>24.54</v>
      </c>
      <c r="BT451" s="15"/>
      <c r="BU451" s="15"/>
      <c r="BV451" s="15"/>
      <c r="BW451" s="15"/>
      <c r="BX451" s="15"/>
      <c r="BY451" s="15"/>
      <c r="BZ451" s="15"/>
      <c r="CA451" s="17">
        <v>157</v>
      </c>
      <c r="CB451" s="17">
        <v>55</v>
      </c>
      <c r="CC451" s="17">
        <v>157</v>
      </c>
      <c r="CD451" s="17">
        <v>103</v>
      </c>
      <c r="CE451" s="17">
        <v>65</v>
      </c>
      <c r="CF451" s="17">
        <v>38</v>
      </c>
      <c r="CG451" s="17">
        <v>109</v>
      </c>
      <c r="CH451" s="17">
        <v>61</v>
      </c>
      <c r="CI451" s="17">
        <v>0.3</v>
      </c>
      <c r="CJ451" s="17">
        <v>0</v>
      </c>
      <c r="CK451" s="17">
        <v>0.08</v>
      </c>
      <c r="CL451" s="17">
        <v>0.38</v>
      </c>
      <c r="CM451" s="17">
        <v>1.42</v>
      </c>
      <c r="CN451" s="17">
        <v>1.51</v>
      </c>
      <c r="CO451" s="17">
        <v>142</v>
      </c>
      <c r="CP451" s="17">
        <v>89</v>
      </c>
      <c r="CQ451" s="17">
        <v>153</v>
      </c>
      <c r="CR451" s="17">
        <v>70</v>
      </c>
      <c r="CS451" s="17">
        <v>74</v>
      </c>
      <c r="CT451" s="17">
        <v>34</v>
      </c>
      <c r="CU451" s="17">
        <v>213</v>
      </c>
      <c r="CV451" s="17">
        <v>74</v>
      </c>
      <c r="CW451" s="17">
        <v>1.1000000000000001</v>
      </c>
      <c r="CX451" s="17">
        <v>0.35</v>
      </c>
      <c r="CY451" s="17">
        <v>6.55</v>
      </c>
      <c r="CZ451" s="15" t="str">
        <f t="shared" ref="CZ451:CZ514" si="15">O451&amp;" "&amp;Y451</f>
        <v>Noah Okafor</v>
      </c>
      <c r="DA451" s="15">
        <f>VLOOKUP(CZ451,[1]FINAL!$A$1:$AP$1000,MATCH("Element No.",[1]FINAL!$A$1:$AP$1,0),0)</f>
        <v>336</v>
      </c>
      <c r="DB451" s="15"/>
      <c r="DC451" s="15"/>
      <c r="DD451" s="15"/>
      <c r="DE451" s="15"/>
      <c r="DF451" s="15"/>
    </row>
    <row r="452" spans="1:110" ht="40.5" thickBot="1">
      <c r="A452" s="18" t="b">
        <v>1</v>
      </c>
      <c r="B452" s="18" t="b">
        <v>0</v>
      </c>
      <c r="C452" s="17">
        <v>100</v>
      </c>
      <c r="D452" s="17">
        <v>100</v>
      </c>
      <c r="E452" s="17">
        <v>220627</v>
      </c>
      <c r="F452" s="17">
        <v>0</v>
      </c>
      <c r="G452" s="17">
        <v>0</v>
      </c>
      <c r="H452" s="17">
        <v>0</v>
      </c>
      <c r="I452" s="17">
        <v>0</v>
      </c>
      <c r="J452" s="17">
        <v>2</v>
      </c>
      <c r="K452" s="17">
        <v>2</v>
      </c>
      <c r="L452" s="15">
        <v>4</v>
      </c>
      <c r="M452" s="15">
        <v>3.2</v>
      </c>
      <c r="N452" s="17">
        <v>1</v>
      </c>
      <c r="O452" s="15" t="s">
        <v>279</v>
      </c>
      <c r="P452" s="15">
        <v>3.2</v>
      </c>
      <c r="Q452" s="17">
        <f t="shared" si="14"/>
        <v>332</v>
      </c>
      <c r="R452" s="18" t="b">
        <v>0</v>
      </c>
      <c r="S452" s="15"/>
      <c r="T452" s="15" t="s">
        <v>4817</v>
      </c>
      <c r="U452" s="17">
        <v>40</v>
      </c>
      <c r="V452" s="15" t="s">
        <v>3701</v>
      </c>
      <c r="W452" s="15">
        <v>3.2</v>
      </c>
      <c r="X452" s="18" t="b">
        <v>0</v>
      </c>
      <c r="Y452" s="15" t="s">
        <v>332</v>
      </c>
      <c r="Z452" s="15">
        <v>2.2999999999999998</v>
      </c>
      <c r="AA452" s="18" t="b">
        <v>0</v>
      </c>
      <c r="AB452" s="15"/>
      <c r="AC452" s="15" t="s">
        <v>519</v>
      </c>
      <c r="AD452" s="17">
        <v>11</v>
      </c>
      <c r="AE452" s="17">
        <v>2</v>
      </c>
      <c r="AF452" s="17">
        <v>94</v>
      </c>
      <c r="AG452" s="17">
        <v>418683</v>
      </c>
      <c r="AH452" s="17">
        <v>0</v>
      </c>
      <c r="AI452" s="17">
        <v>145369</v>
      </c>
      <c r="AJ452" s="17">
        <v>0</v>
      </c>
      <c r="AK452" s="15">
        <v>0.8</v>
      </c>
      <c r="AL452" s="15">
        <v>23.5</v>
      </c>
      <c r="AM452" s="15" t="s">
        <v>332</v>
      </c>
      <c r="AN452" s="15"/>
      <c r="AO452" s="17">
        <v>241</v>
      </c>
      <c r="AP452" s="68">
        <v>45894</v>
      </c>
      <c r="AQ452" s="68">
        <v>35849</v>
      </c>
      <c r="AR452" s="18" t="b">
        <v>0</v>
      </c>
      <c r="AS452" s="15" t="s">
        <v>3702</v>
      </c>
      <c r="AT452" s="17">
        <v>1893</v>
      </c>
      <c r="AU452" s="17">
        <v>2</v>
      </c>
      <c r="AV452" s="17">
        <v>1</v>
      </c>
      <c r="AW452" s="17">
        <v>6</v>
      </c>
      <c r="AX452" s="17">
        <v>26</v>
      </c>
      <c r="AY452" s="17">
        <v>0</v>
      </c>
      <c r="AZ452" s="17">
        <v>0</v>
      </c>
      <c r="BA452" s="17">
        <v>0</v>
      </c>
      <c r="BB452" s="17">
        <v>4</v>
      </c>
      <c r="BC452" s="17">
        <v>0</v>
      </c>
      <c r="BD452" s="17">
        <v>0</v>
      </c>
      <c r="BE452" s="17">
        <v>9</v>
      </c>
      <c r="BF452" s="17">
        <v>338</v>
      </c>
      <c r="BG452" s="15">
        <v>469.8</v>
      </c>
      <c r="BH452" s="15">
        <v>190.9</v>
      </c>
      <c r="BI452" s="15">
        <v>220</v>
      </c>
      <c r="BJ452" s="15">
        <v>88.3</v>
      </c>
      <c r="BK452" s="17">
        <v>128</v>
      </c>
      <c r="BL452" s="17">
        <v>70</v>
      </c>
      <c r="BM452" s="17">
        <v>55</v>
      </c>
      <c r="BN452" s="17">
        <v>183</v>
      </c>
      <c r="BO452" s="17">
        <v>21</v>
      </c>
      <c r="BP452" s="15">
        <v>1.83</v>
      </c>
      <c r="BQ452" s="15">
        <v>1.1599999999999999</v>
      </c>
      <c r="BR452" s="15">
        <v>2.99</v>
      </c>
      <c r="BS452" s="15">
        <v>33.01</v>
      </c>
      <c r="BT452" s="17">
        <v>3</v>
      </c>
      <c r="BU452" s="15"/>
      <c r="BV452" s="15"/>
      <c r="BW452" s="15"/>
      <c r="BX452" s="15"/>
      <c r="BY452" s="15"/>
      <c r="BZ452" s="15"/>
      <c r="CA452" s="17">
        <v>144</v>
      </c>
      <c r="CB452" s="17">
        <v>59</v>
      </c>
      <c r="CC452" s="17">
        <v>217</v>
      </c>
      <c r="CD452" s="17">
        <v>53</v>
      </c>
      <c r="CE452" s="17">
        <v>164</v>
      </c>
      <c r="CF452" s="17">
        <v>36</v>
      </c>
      <c r="CG452" s="17">
        <v>176</v>
      </c>
      <c r="CH452" s="17">
        <v>58</v>
      </c>
      <c r="CI452" s="17">
        <v>0.09</v>
      </c>
      <c r="CJ452" s="17">
        <v>0</v>
      </c>
      <c r="CK452" s="17">
        <v>0.06</v>
      </c>
      <c r="CL452" s="17">
        <v>0.15</v>
      </c>
      <c r="CM452" s="17">
        <v>1.57</v>
      </c>
      <c r="CN452" s="17">
        <v>1.24</v>
      </c>
      <c r="CO452" s="17">
        <v>685</v>
      </c>
      <c r="CP452" s="17">
        <v>167</v>
      </c>
      <c r="CQ452" s="17">
        <v>100</v>
      </c>
      <c r="CR452" s="17">
        <v>32</v>
      </c>
      <c r="CS452" s="17">
        <v>157</v>
      </c>
      <c r="CT452" s="17">
        <v>55</v>
      </c>
      <c r="CU452" s="17">
        <v>133</v>
      </c>
      <c r="CV452" s="17">
        <v>52</v>
      </c>
      <c r="CW452" s="17">
        <v>1</v>
      </c>
      <c r="CX452" s="17">
        <v>0.28999999999999998</v>
      </c>
      <c r="CY452" s="17">
        <v>8.6999999999999993</v>
      </c>
      <c r="CZ452" s="15" t="str">
        <f t="shared" si="15"/>
        <v>James Justin</v>
      </c>
      <c r="DA452" s="15">
        <f>VLOOKUP(CZ452,[1]FINAL!$A$1:$AP$1000,MATCH("Element No.",[1]FINAL!$A$1:$AP$1,0),0)</f>
        <v>332</v>
      </c>
      <c r="DB452" s="15"/>
      <c r="DC452" s="15"/>
      <c r="DD452" s="15"/>
      <c r="DE452" s="15"/>
      <c r="DF452" s="15"/>
    </row>
    <row r="453" spans="1:110" ht="78.75" thickBot="1">
      <c r="A453" s="18" t="b">
        <v>1</v>
      </c>
      <c r="B453" s="18" t="b">
        <v>0</v>
      </c>
      <c r="C453" s="17">
        <v>0</v>
      </c>
      <c r="D453" s="17">
        <v>0</v>
      </c>
      <c r="E453" s="17">
        <v>600882</v>
      </c>
      <c r="F453" s="17">
        <v>0</v>
      </c>
      <c r="G453" s="17">
        <v>0</v>
      </c>
      <c r="H453" s="17">
        <v>0</v>
      </c>
      <c r="I453" s="17">
        <v>0</v>
      </c>
      <c r="J453" s="17">
        <v>0</v>
      </c>
      <c r="K453" s="17">
        <v>4</v>
      </c>
      <c r="L453" s="15">
        <v>0</v>
      </c>
      <c r="M453" s="15">
        <v>0</v>
      </c>
      <c r="N453" s="17">
        <v>0</v>
      </c>
      <c r="O453" s="15" t="s">
        <v>789</v>
      </c>
      <c r="P453" s="15">
        <v>0</v>
      </c>
      <c r="Q453" s="17" t="e">
        <f t="shared" si="14"/>
        <v>#N/A</v>
      </c>
      <c r="R453" s="18" t="b">
        <v>0</v>
      </c>
      <c r="S453" s="15" t="s">
        <v>4047</v>
      </c>
      <c r="T453" s="15" t="s">
        <v>4486</v>
      </c>
      <c r="U453" s="17">
        <v>45</v>
      </c>
      <c r="V453" s="15" t="s">
        <v>4012</v>
      </c>
      <c r="W453" s="15">
        <v>0</v>
      </c>
      <c r="X453" s="18" t="b">
        <v>0</v>
      </c>
      <c r="Y453" s="15" t="s">
        <v>263</v>
      </c>
      <c r="Z453" s="15">
        <v>0.1</v>
      </c>
      <c r="AA453" s="18" t="b">
        <v>0</v>
      </c>
      <c r="AB453" s="15"/>
      <c r="AC453" s="15" t="s">
        <v>3257</v>
      </c>
      <c r="AD453" s="17">
        <v>11</v>
      </c>
      <c r="AE453" s="17">
        <v>2</v>
      </c>
      <c r="AF453" s="17">
        <v>0</v>
      </c>
      <c r="AG453" s="17">
        <v>27606</v>
      </c>
      <c r="AH453" s="17">
        <v>0</v>
      </c>
      <c r="AI453" s="17">
        <v>24948</v>
      </c>
      <c r="AJ453" s="17">
        <v>0</v>
      </c>
      <c r="AK453" s="15">
        <v>0</v>
      </c>
      <c r="AL453" s="15">
        <v>0</v>
      </c>
      <c r="AM453" s="15" t="s">
        <v>263</v>
      </c>
      <c r="AN453" s="15"/>
      <c r="AO453" s="17">
        <v>241</v>
      </c>
      <c r="AP453" s="68">
        <v>45767</v>
      </c>
      <c r="AQ453" s="68">
        <v>39729</v>
      </c>
      <c r="AR453" s="18" t="b">
        <v>0</v>
      </c>
      <c r="AS453" s="15" t="s">
        <v>4013</v>
      </c>
      <c r="AT453" s="17">
        <v>0</v>
      </c>
      <c r="AU453" s="17">
        <v>0</v>
      </c>
      <c r="AV453" s="17">
        <v>0</v>
      </c>
      <c r="AW453" s="17">
        <v>0</v>
      </c>
      <c r="AX453" s="17">
        <v>0</v>
      </c>
      <c r="AY453" s="17">
        <v>0</v>
      </c>
      <c r="AZ453" s="17">
        <v>0</v>
      </c>
      <c r="BA453" s="17">
        <v>0</v>
      </c>
      <c r="BB453" s="17">
        <v>0</v>
      </c>
      <c r="BC453" s="17">
        <v>0</v>
      </c>
      <c r="BD453" s="17">
        <v>0</v>
      </c>
      <c r="BE453" s="17">
        <v>0</v>
      </c>
      <c r="BF453" s="17">
        <v>0</v>
      </c>
      <c r="BG453" s="15">
        <v>0</v>
      </c>
      <c r="BH453" s="15">
        <v>0</v>
      </c>
      <c r="BI453" s="15">
        <v>0</v>
      </c>
      <c r="BJ453" s="15">
        <v>0</v>
      </c>
      <c r="BK453" s="17">
        <v>0</v>
      </c>
      <c r="BL453" s="17">
        <v>0</v>
      </c>
      <c r="BM453" s="17">
        <v>0</v>
      </c>
      <c r="BN453" s="17">
        <v>0</v>
      </c>
      <c r="BO453" s="17">
        <v>0</v>
      </c>
      <c r="BP453" s="15">
        <v>0</v>
      </c>
      <c r="BQ453" s="15">
        <v>0</v>
      </c>
      <c r="BR453" s="15">
        <v>0</v>
      </c>
      <c r="BS453" s="15">
        <v>0</v>
      </c>
      <c r="BT453" s="15"/>
      <c r="BU453" s="15"/>
      <c r="BV453" s="15"/>
      <c r="BW453" s="15"/>
      <c r="BX453" s="15"/>
      <c r="BY453" s="15"/>
      <c r="BZ453" s="15"/>
      <c r="CA453" s="17">
        <v>761</v>
      </c>
      <c r="CB453" s="17">
        <v>82</v>
      </c>
      <c r="CC453" s="17">
        <v>754</v>
      </c>
      <c r="CD453" s="17">
        <v>81</v>
      </c>
      <c r="CE453" s="17">
        <v>741</v>
      </c>
      <c r="CF453" s="17">
        <v>81</v>
      </c>
      <c r="CG453" s="17">
        <v>761</v>
      </c>
      <c r="CH453" s="17">
        <v>82</v>
      </c>
      <c r="CI453" s="17">
        <v>0</v>
      </c>
      <c r="CJ453" s="17">
        <v>0</v>
      </c>
      <c r="CK453" s="17">
        <v>0</v>
      </c>
      <c r="CL453" s="17">
        <v>0</v>
      </c>
      <c r="CM453" s="17">
        <v>0</v>
      </c>
      <c r="CN453" s="17">
        <v>0</v>
      </c>
      <c r="CO453" s="17">
        <v>499</v>
      </c>
      <c r="CP453" s="17">
        <v>71</v>
      </c>
      <c r="CQ453" s="17">
        <v>691</v>
      </c>
      <c r="CR453" s="17">
        <v>73</v>
      </c>
      <c r="CS453" s="17">
        <v>762</v>
      </c>
      <c r="CT453" s="17">
        <v>82</v>
      </c>
      <c r="CU453" s="17">
        <v>531</v>
      </c>
      <c r="CV453" s="17">
        <v>73</v>
      </c>
      <c r="CW453" s="17">
        <v>0</v>
      </c>
      <c r="CX453" s="17">
        <v>0</v>
      </c>
      <c r="CY453" s="17">
        <v>0</v>
      </c>
      <c r="CZ453" s="15" t="str">
        <f t="shared" si="15"/>
        <v>Harry Gray</v>
      </c>
      <c r="DA453" s="15" t="e">
        <f>VLOOKUP(CZ453,[1]FINAL!$A$1:$AP$1000,MATCH("Element No.",[1]FINAL!$A$1:$AP$1,0),0)</f>
        <v>#N/A</v>
      </c>
      <c r="DB453" s="15"/>
      <c r="DC453" s="15"/>
      <c r="DD453" s="15"/>
      <c r="DE453" s="15"/>
      <c r="DF453" s="15"/>
    </row>
    <row r="454" spans="1:110" ht="27.75" thickBot="1">
      <c r="A454" s="18" t="b">
        <v>1</v>
      </c>
      <c r="B454" s="18" t="b">
        <v>0</v>
      </c>
      <c r="C454" s="15"/>
      <c r="D454" s="15"/>
      <c r="E454" s="17">
        <v>565863</v>
      </c>
      <c r="F454" s="17">
        <v>0</v>
      </c>
      <c r="G454" s="17">
        <v>0</v>
      </c>
      <c r="H454" s="17">
        <v>-1</v>
      </c>
      <c r="I454" s="17">
        <v>1</v>
      </c>
      <c r="J454" s="17">
        <v>0</v>
      </c>
      <c r="K454" s="17">
        <v>3</v>
      </c>
      <c r="L454" s="15">
        <v>0</v>
      </c>
      <c r="M454" s="15">
        <v>0</v>
      </c>
      <c r="N454" s="17">
        <v>0</v>
      </c>
      <c r="O454" s="15" t="s">
        <v>751</v>
      </c>
      <c r="P454" s="15">
        <v>0</v>
      </c>
      <c r="Q454" s="17" t="e">
        <f t="shared" si="14"/>
        <v>#N/A</v>
      </c>
      <c r="R454" s="18" t="b">
        <v>0</v>
      </c>
      <c r="S454" s="15"/>
      <c r="T454" s="15"/>
      <c r="U454" s="17">
        <v>44</v>
      </c>
      <c r="V454" s="15" t="s">
        <v>4374</v>
      </c>
      <c r="W454" s="15">
        <v>0</v>
      </c>
      <c r="X454" s="18" t="b">
        <v>0</v>
      </c>
      <c r="Y454" s="15" t="s">
        <v>4375</v>
      </c>
      <c r="Z454" s="15">
        <v>0</v>
      </c>
      <c r="AA454" s="18" t="b">
        <v>0</v>
      </c>
      <c r="AB454" s="15"/>
      <c r="AC454" s="15" t="s">
        <v>519</v>
      </c>
      <c r="AD454" s="17">
        <v>11</v>
      </c>
      <c r="AE454" s="17">
        <v>2</v>
      </c>
      <c r="AF454" s="17">
        <v>0</v>
      </c>
      <c r="AG454" s="17">
        <v>3015</v>
      </c>
      <c r="AH454" s="17">
        <v>0</v>
      </c>
      <c r="AI454" s="17">
        <v>1808</v>
      </c>
      <c r="AJ454" s="17">
        <v>0</v>
      </c>
      <c r="AK454" s="15">
        <v>0</v>
      </c>
      <c r="AL454" s="15">
        <v>0</v>
      </c>
      <c r="AM454" s="15" t="s">
        <v>4375</v>
      </c>
      <c r="AN454" s="15"/>
      <c r="AO454" s="17">
        <v>243</v>
      </c>
      <c r="AP454" s="68">
        <v>45526</v>
      </c>
      <c r="AQ454" s="68">
        <v>39312</v>
      </c>
      <c r="AR454" s="18" t="b">
        <v>0</v>
      </c>
      <c r="AS454" s="15" t="s">
        <v>4376</v>
      </c>
      <c r="AT454" s="17">
        <v>0</v>
      </c>
      <c r="AU454" s="17">
        <v>0</v>
      </c>
      <c r="AV454" s="17">
        <v>0</v>
      </c>
      <c r="AW454" s="17">
        <v>0</v>
      </c>
      <c r="AX454" s="17">
        <v>0</v>
      </c>
      <c r="AY454" s="17">
        <v>0</v>
      </c>
      <c r="AZ454" s="17">
        <v>0</v>
      </c>
      <c r="BA454" s="17">
        <v>0</v>
      </c>
      <c r="BB454" s="17">
        <v>0</v>
      </c>
      <c r="BC454" s="17">
        <v>0</v>
      </c>
      <c r="BD454" s="17">
        <v>0</v>
      </c>
      <c r="BE454" s="17">
        <v>0</v>
      </c>
      <c r="BF454" s="17">
        <v>0</v>
      </c>
      <c r="BG454" s="15">
        <v>0</v>
      </c>
      <c r="BH454" s="15">
        <v>0</v>
      </c>
      <c r="BI454" s="15">
        <v>0</v>
      </c>
      <c r="BJ454" s="15">
        <v>0</v>
      </c>
      <c r="BK454" s="17">
        <v>0</v>
      </c>
      <c r="BL454" s="17">
        <v>0</v>
      </c>
      <c r="BM454" s="17">
        <v>0</v>
      </c>
      <c r="BN454" s="17">
        <v>0</v>
      </c>
      <c r="BO454" s="17">
        <v>0</v>
      </c>
      <c r="BP454" s="15">
        <v>0</v>
      </c>
      <c r="BQ454" s="15">
        <v>0</v>
      </c>
      <c r="BR454" s="15">
        <v>0</v>
      </c>
      <c r="BS454" s="15">
        <v>0</v>
      </c>
      <c r="BT454" s="15"/>
      <c r="BU454" s="15"/>
      <c r="BV454" s="15"/>
      <c r="BW454" s="15"/>
      <c r="BX454" s="15"/>
      <c r="BY454" s="15"/>
      <c r="BZ454" s="15"/>
      <c r="CA454" s="17">
        <v>691</v>
      </c>
      <c r="CB454" s="17">
        <v>265</v>
      </c>
      <c r="CC454" s="17">
        <v>686</v>
      </c>
      <c r="CD454" s="17">
        <v>267</v>
      </c>
      <c r="CE454" s="17">
        <v>667</v>
      </c>
      <c r="CF454" s="17">
        <v>260</v>
      </c>
      <c r="CG454" s="17">
        <v>693</v>
      </c>
      <c r="CH454" s="17">
        <v>267</v>
      </c>
      <c r="CI454" s="17">
        <v>0</v>
      </c>
      <c r="CJ454" s="17">
        <v>0</v>
      </c>
      <c r="CK454" s="17">
        <v>0</v>
      </c>
      <c r="CL454" s="17">
        <v>0</v>
      </c>
      <c r="CM454" s="17">
        <v>0</v>
      </c>
      <c r="CN454" s="17">
        <v>0</v>
      </c>
      <c r="CO454" s="17">
        <v>571</v>
      </c>
      <c r="CP454" s="17">
        <v>344</v>
      </c>
      <c r="CQ454" s="17">
        <v>612</v>
      </c>
      <c r="CR454" s="17">
        <v>215</v>
      </c>
      <c r="CS454" s="17">
        <v>698</v>
      </c>
      <c r="CT454" s="17">
        <v>271</v>
      </c>
      <c r="CU454" s="17">
        <v>728</v>
      </c>
      <c r="CV454" s="17">
        <v>303</v>
      </c>
      <c r="CW454" s="17">
        <v>0</v>
      </c>
      <c r="CX454" s="17">
        <v>0</v>
      </c>
      <c r="CY454" s="17">
        <v>0</v>
      </c>
      <c r="CZ454" s="15" t="str">
        <f t="shared" si="15"/>
        <v>Sam Chambers</v>
      </c>
      <c r="DA454" s="15" t="e">
        <f>VLOOKUP(CZ454,[1]FINAL!$A$1:$AP$1000,MATCH("Element No.",[1]FINAL!$A$1:$AP$1,0),0)</f>
        <v>#N/A</v>
      </c>
      <c r="DB454" s="15"/>
      <c r="DC454" s="15"/>
      <c r="DD454" s="15"/>
      <c r="DE454" s="15"/>
      <c r="DF454" s="15"/>
    </row>
    <row r="455" spans="1:110" ht="27.75" thickBot="1">
      <c r="A455" s="18" t="b">
        <v>1</v>
      </c>
      <c r="B455" s="18" t="b">
        <v>0</v>
      </c>
      <c r="C455" s="15"/>
      <c r="D455" s="15"/>
      <c r="E455" s="17">
        <v>643970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2</v>
      </c>
      <c r="L455" s="15">
        <v>0</v>
      </c>
      <c r="M455" s="15">
        <v>0</v>
      </c>
      <c r="N455" s="17">
        <v>0</v>
      </c>
      <c r="O455" s="15" t="s">
        <v>1764</v>
      </c>
      <c r="P455" s="15">
        <v>0</v>
      </c>
      <c r="Q455" s="17" t="e">
        <f t="shared" si="14"/>
        <v>#N/A</v>
      </c>
      <c r="R455" s="18" t="b">
        <v>0</v>
      </c>
      <c r="S455" s="15"/>
      <c r="T455" s="15"/>
      <c r="U455" s="17">
        <v>40</v>
      </c>
      <c r="V455" s="15" t="s">
        <v>5034</v>
      </c>
      <c r="W455" s="15">
        <v>0</v>
      </c>
      <c r="X455" s="18" t="b">
        <v>0</v>
      </c>
      <c r="Y455" s="15" t="s">
        <v>5035</v>
      </c>
      <c r="Z455" s="15">
        <v>0</v>
      </c>
      <c r="AA455" s="18" t="b">
        <v>0</v>
      </c>
      <c r="AB455" s="15"/>
      <c r="AC455" s="15" t="s">
        <v>519</v>
      </c>
      <c r="AD455" s="17">
        <v>11</v>
      </c>
      <c r="AE455" s="17">
        <v>2</v>
      </c>
      <c r="AF455" s="17">
        <v>0</v>
      </c>
      <c r="AG455" s="17">
        <v>127</v>
      </c>
      <c r="AH455" s="17">
        <v>0</v>
      </c>
      <c r="AI455" s="17">
        <v>40</v>
      </c>
      <c r="AJ455" s="17">
        <v>0</v>
      </c>
      <c r="AK455" s="15">
        <v>0</v>
      </c>
      <c r="AL455" s="15">
        <v>0</v>
      </c>
      <c r="AM455" s="15" t="s">
        <v>5035</v>
      </c>
      <c r="AN455" s="15"/>
      <c r="AO455" s="17">
        <v>244</v>
      </c>
      <c r="AP455" s="68">
        <v>46152</v>
      </c>
      <c r="AQ455" s="68">
        <v>39546</v>
      </c>
      <c r="AR455" s="18" t="b">
        <v>0</v>
      </c>
      <c r="AS455" s="15" t="s">
        <v>5036</v>
      </c>
      <c r="AT455" s="17">
        <v>0</v>
      </c>
      <c r="AU455" s="17">
        <v>0</v>
      </c>
      <c r="AV455" s="17">
        <v>0</v>
      </c>
      <c r="AW455" s="17">
        <v>0</v>
      </c>
      <c r="AX455" s="17">
        <v>0</v>
      </c>
      <c r="AY455" s="17">
        <v>0</v>
      </c>
      <c r="AZ455" s="17">
        <v>0</v>
      </c>
      <c r="BA455" s="17">
        <v>0</v>
      </c>
      <c r="BB455" s="17">
        <v>0</v>
      </c>
      <c r="BC455" s="17">
        <v>0</v>
      </c>
      <c r="BD455" s="17">
        <v>0</v>
      </c>
      <c r="BE455" s="17">
        <v>0</v>
      </c>
      <c r="BF455" s="17">
        <v>0</v>
      </c>
      <c r="BG455" s="15">
        <v>0</v>
      </c>
      <c r="BH455" s="15">
        <v>0</v>
      </c>
      <c r="BI455" s="15">
        <v>0</v>
      </c>
      <c r="BJ455" s="15">
        <v>0</v>
      </c>
      <c r="BK455" s="17">
        <v>0</v>
      </c>
      <c r="BL455" s="17">
        <v>0</v>
      </c>
      <c r="BM455" s="17">
        <v>0</v>
      </c>
      <c r="BN455" s="17">
        <v>0</v>
      </c>
      <c r="BO455" s="17">
        <v>0</v>
      </c>
      <c r="BP455" s="15">
        <v>0</v>
      </c>
      <c r="BQ455" s="15">
        <v>0</v>
      </c>
      <c r="BR455" s="15">
        <v>0</v>
      </c>
      <c r="BS455" s="15">
        <v>0</v>
      </c>
      <c r="BT455" s="15"/>
      <c r="BU455" s="15"/>
      <c r="BV455" s="15"/>
      <c r="BW455" s="15"/>
      <c r="BX455" s="15"/>
      <c r="BY455" s="15"/>
      <c r="BZ455" s="15"/>
      <c r="CA455" s="17">
        <v>642</v>
      </c>
      <c r="CB455" s="17">
        <v>250</v>
      </c>
      <c r="CC455" s="17">
        <v>634</v>
      </c>
      <c r="CD455" s="17">
        <v>249</v>
      </c>
      <c r="CE455" s="17">
        <v>605</v>
      </c>
      <c r="CF455" s="17">
        <v>247</v>
      </c>
      <c r="CG455" s="17">
        <v>645</v>
      </c>
      <c r="CH455" s="17">
        <v>250</v>
      </c>
      <c r="CI455" s="17">
        <v>0</v>
      </c>
      <c r="CJ455" s="17">
        <v>0</v>
      </c>
      <c r="CK455" s="17">
        <v>0</v>
      </c>
      <c r="CL455" s="17">
        <v>0</v>
      </c>
      <c r="CM455" s="17">
        <v>0</v>
      </c>
      <c r="CN455" s="17">
        <v>0</v>
      </c>
      <c r="CO455" s="17">
        <v>755</v>
      </c>
      <c r="CP455" s="17">
        <v>213</v>
      </c>
      <c r="CQ455" s="17">
        <v>537</v>
      </c>
      <c r="CR455" s="17">
        <v>219</v>
      </c>
      <c r="CS455" s="17">
        <v>652</v>
      </c>
      <c r="CT455" s="17">
        <v>249</v>
      </c>
      <c r="CU455" s="17">
        <v>823</v>
      </c>
      <c r="CV455" s="17">
        <v>269</v>
      </c>
      <c r="CW455" s="17">
        <v>0</v>
      </c>
      <c r="CX455" s="17">
        <v>0</v>
      </c>
      <c r="CY455" s="17">
        <v>0</v>
      </c>
      <c r="CZ455" s="15" t="str">
        <f t="shared" si="15"/>
        <v>Jayden Lienou</v>
      </c>
      <c r="DA455" s="15" t="e">
        <f>VLOOKUP(CZ455,[1]FINAL!$A$1:$AP$1000,MATCH("Element No.",[1]FINAL!$A$1:$AP$1,0),0)</f>
        <v>#N/A</v>
      </c>
      <c r="DB455" s="15"/>
      <c r="DC455" s="15"/>
      <c r="DD455" s="15"/>
      <c r="DE455" s="15"/>
      <c r="DF455" s="15"/>
    </row>
    <row r="456" spans="1:110" ht="27.75" thickBot="1">
      <c r="A456" s="18" t="b">
        <v>1</v>
      </c>
      <c r="B456" s="18" t="b">
        <v>0</v>
      </c>
      <c r="C456" s="15"/>
      <c r="D456" s="15"/>
      <c r="E456" s="17">
        <v>577978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3</v>
      </c>
      <c r="L456" s="15">
        <v>0</v>
      </c>
      <c r="M456" s="15">
        <v>0</v>
      </c>
      <c r="N456" s="17">
        <v>0</v>
      </c>
      <c r="O456" s="15" t="s">
        <v>831</v>
      </c>
      <c r="P456" s="15">
        <v>0</v>
      </c>
      <c r="Q456" s="17" t="e">
        <f t="shared" si="14"/>
        <v>#N/A</v>
      </c>
      <c r="R456" s="18" t="b">
        <v>0</v>
      </c>
      <c r="S456" s="15"/>
      <c r="T456" s="15"/>
      <c r="U456" s="17">
        <v>45</v>
      </c>
      <c r="V456" s="15" t="s">
        <v>5037</v>
      </c>
      <c r="W456" s="15">
        <v>0</v>
      </c>
      <c r="X456" s="18" t="b">
        <v>0</v>
      </c>
      <c r="Y456" s="15" t="s">
        <v>5038</v>
      </c>
      <c r="Z456" s="15">
        <v>0</v>
      </c>
      <c r="AA456" s="18" t="b">
        <v>0</v>
      </c>
      <c r="AB456" s="15"/>
      <c r="AC456" s="15" t="s">
        <v>519</v>
      </c>
      <c r="AD456" s="17">
        <v>11</v>
      </c>
      <c r="AE456" s="17">
        <v>2</v>
      </c>
      <c r="AF456" s="17">
        <v>0</v>
      </c>
      <c r="AG456" s="17">
        <v>165</v>
      </c>
      <c r="AH456" s="17">
        <v>0</v>
      </c>
      <c r="AI456" s="17">
        <v>49</v>
      </c>
      <c r="AJ456" s="17">
        <v>0</v>
      </c>
      <c r="AK456" s="15">
        <v>0</v>
      </c>
      <c r="AL456" s="15">
        <v>0</v>
      </c>
      <c r="AM456" s="15" t="s">
        <v>5038</v>
      </c>
      <c r="AN456" s="15"/>
      <c r="AO456" s="17">
        <v>241</v>
      </c>
      <c r="AP456" s="68">
        <v>45856</v>
      </c>
      <c r="AQ456" s="68">
        <v>39132</v>
      </c>
      <c r="AR456" s="18" t="b">
        <v>0</v>
      </c>
      <c r="AS456" s="15" t="s">
        <v>5039</v>
      </c>
      <c r="AT456" s="17">
        <v>0</v>
      </c>
      <c r="AU456" s="17">
        <v>0</v>
      </c>
      <c r="AV456" s="17">
        <v>0</v>
      </c>
      <c r="AW456" s="17">
        <v>0</v>
      </c>
      <c r="AX456" s="17">
        <v>0</v>
      </c>
      <c r="AY456" s="17">
        <v>0</v>
      </c>
      <c r="AZ456" s="17">
        <v>0</v>
      </c>
      <c r="BA456" s="17">
        <v>0</v>
      </c>
      <c r="BB456" s="17">
        <v>0</v>
      </c>
      <c r="BC456" s="17">
        <v>0</v>
      </c>
      <c r="BD456" s="17">
        <v>0</v>
      </c>
      <c r="BE456" s="17">
        <v>0</v>
      </c>
      <c r="BF456" s="17">
        <v>0</v>
      </c>
      <c r="BG456" s="15">
        <v>0</v>
      </c>
      <c r="BH456" s="15">
        <v>0</v>
      </c>
      <c r="BI456" s="15">
        <v>0</v>
      </c>
      <c r="BJ456" s="15">
        <v>0</v>
      </c>
      <c r="BK456" s="17">
        <v>0</v>
      </c>
      <c r="BL456" s="17">
        <v>0</v>
      </c>
      <c r="BM456" s="17">
        <v>0</v>
      </c>
      <c r="BN456" s="17">
        <v>0</v>
      </c>
      <c r="BO456" s="17">
        <v>0</v>
      </c>
      <c r="BP456" s="15">
        <v>0</v>
      </c>
      <c r="BQ456" s="15">
        <v>0</v>
      </c>
      <c r="BR456" s="15">
        <v>0</v>
      </c>
      <c r="BS456" s="15">
        <v>0</v>
      </c>
      <c r="BT456" s="15"/>
      <c r="BU456" s="15"/>
      <c r="BV456" s="15"/>
      <c r="BW456" s="15"/>
      <c r="BX456" s="15"/>
      <c r="BY456" s="15"/>
      <c r="BZ456" s="15"/>
      <c r="CA456" s="17">
        <v>751</v>
      </c>
      <c r="CB456" s="17">
        <v>312</v>
      </c>
      <c r="CC456" s="17">
        <v>744</v>
      </c>
      <c r="CD456" s="17">
        <v>311</v>
      </c>
      <c r="CE456" s="17">
        <v>731</v>
      </c>
      <c r="CF456" s="17">
        <v>308</v>
      </c>
      <c r="CG456" s="17">
        <v>751</v>
      </c>
      <c r="CH456" s="17">
        <v>312</v>
      </c>
      <c r="CI456" s="17">
        <v>0</v>
      </c>
      <c r="CJ456" s="17">
        <v>0</v>
      </c>
      <c r="CK456" s="17">
        <v>0</v>
      </c>
      <c r="CL456" s="17">
        <v>0</v>
      </c>
      <c r="CM456" s="17">
        <v>0</v>
      </c>
      <c r="CN456" s="17">
        <v>0</v>
      </c>
      <c r="CO456" s="17">
        <v>488</v>
      </c>
      <c r="CP456" s="17">
        <v>299</v>
      </c>
      <c r="CQ456" s="17">
        <v>681</v>
      </c>
      <c r="CR456" s="17">
        <v>267</v>
      </c>
      <c r="CS456" s="17">
        <v>753</v>
      </c>
      <c r="CT456" s="17">
        <v>313</v>
      </c>
      <c r="CU456" s="17">
        <v>829</v>
      </c>
      <c r="CV456" s="17">
        <v>369</v>
      </c>
      <c r="CW456" s="17">
        <v>0</v>
      </c>
      <c r="CX456" s="17">
        <v>0</v>
      </c>
      <c r="CY456" s="17">
        <v>0</v>
      </c>
      <c r="CZ456" s="15" t="str">
        <f t="shared" si="15"/>
        <v>Rhys Chadwick</v>
      </c>
      <c r="DA456" s="15" t="e">
        <f>VLOOKUP(CZ456,[1]FINAL!$A$1:$AP$1000,MATCH("Element No.",[1]FINAL!$A$1:$AP$1,0),0)</f>
        <v>#N/A</v>
      </c>
      <c r="DB456" s="15"/>
      <c r="DC456" s="15"/>
      <c r="DD456" s="15"/>
      <c r="DE456" s="15"/>
      <c r="DF456" s="15"/>
    </row>
    <row r="457" spans="1:110" ht="27.75" thickBot="1">
      <c r="A457" s="18" t="b">
        <v>1</v>
      </c>
      <c r="B457" s="18" t="b">
        <v>0</v>
      </c>
      <c r="C457" s="15"/>
      <c r="D457" s="15"/>
      <c r="E457" s="17">
        <v>592740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3</v>
      </c>
      <c r="L457" s="15">
        <v>1.3</v>
      </c>
      <c r="M457" s="15">
        <v>0</v>
      </c>
      <c r="N457" s="17">
        <v>0</v>
      </c>
      <c r="O457" s="15" t="s">
        <v>963</v>
      </c>
      <c r="P457" s="15">
        <v>0</v>
      </c>
      <c r="Q457" s="17" t="e">
        <f t="shared" si="14"/>
        <v>#N/A</v>
      </c>
      <c r="R457" s="18" t="b">
        <v>0</v>
      </c>
      <c r="S457" s="15"/>
      <c r="T457" s="15"/>
      <c r="U457" s="17">
        <v>45</v>
      </c>
      <c r="V457" s="15" t="s">
        <v>5074</v>
      </c>
      <c r="W457" s="15">
        <v>0</v>
      </c>
      <c r="X457" s="18" t="b">
        <v>0</v>
      </c>
      <c r="Y457" s="15" t="s">
        <v>5075</v>
      </c>
      <c r="Z457" s="15">
        <v>0</v>
      </c>
      <c r="AA457" s="18" t="b">
        <v>0</v>
      </c>
      <c r="AB457" s="15"/>
      <c r="AC457" s="15" t="s">
        <v>519</v>
      </c>
      <c r="AD457" s="17">
        <v>11</v>
      </c>
      <c r="AE457" s="17">
        <v>2</v>
      </c>
      <c r="AF457" s="17">
        <v>0</v>
      </c>
      <c r="AG457" s="17">
        <v>79</v>
      </c>
      <c r="AH457" s="17">
        <v>0</v>
      </c>
      <c r="AI457" s="17">
        <v>4</v>
      </c>
      <c r="AJ457" s="17">
        <v>0</v>
      </c>
      <c r="AK457" s="15">
        <v>0</v>
      </c>
      <c r="AL457" s="15">
        <v>0</v>
      </c>
      <c r="AM457" s="15" t="s">
        <v>5075</v>
      </c>
      <c r="AN457" s="15"/>
      <c r="AO457" s="17">
        <v>241</v>
      </c>
      <c r="AP457" s="68">
        <v>46158</v>
      </c>
      <c r="AQ457" s="68">
        <v>39278</v>
      </c>
      <c r="AR457" s="18" t="b">
        <v>0</v>
      </c>
      <c r="AS457" s="15" t="s">
        <v>5076</v>
      </c>
      <c r="AT457" s="17">
        <v>0</v>
      </c>
      <c r="AU457" s="17">
        <v>0</v>
      </c>
      <c r="AV457" s="17">
        <v>0</v>
      </c>
      <c r="AW457" s="17">
        <v>0</v>
      </c>
      <c r="AX457" s="17">
        <v>0</v>
      </c>
      <c r="AY457" s="17">
        <v>0</v>
      </c>
      <c r="AZ457" s="17">
        <v>0</v>
      </c>
      <c r="BA457" s="17">
        <v>0</v>
      </c>
      <c r="BB457" s="17">
        <v>0</v>
      </c>
      <c r="BC457" s="17">
        <v>0</v>
      </c>
      <c r="BD457" s="17">
        <v>0</v>
      </c>
      <c r="BE457" s="17">
        <v>0</v>
      </c>
      <c r="BF457" s="17">
        <v>0</v>
      </c>
      <c r="BG457" s="15">
        <v>0</v>
      </c>
      <c r="BH457" s="15">
        <v>0</v>
      </c>
      <c r="BI457" s="15">
        <v>0</v>
      </c>
      <c r="BJ457" s="15">
        <v>0</v>
      </c>
      <c r="BK457" s="17">
        <v>0</v>
      </c>
      <c r="BL457" s="17">
        <v>0</v>
      </c>
      <c r="BM457" s="17">
        <v>0</v>
      </c>
      <c r="BN457" s="17">
        <v>0</v>
      </c>
      <c r="BO457" s="17">
        <v>0</v>
      </c>
      <c r="BP457" s="15">
        <v>0</v>
      </c>
      <c r="BQ457" s="15">
        <v>0</v>
      </c>
      <c r="BR457" s="15">
        <v>0</v>
      </c>
      <c r="BS457" s="15">
        <v>0</v>
      </c>
      <c r="BT457" s="15"/>
      <c r="BU457" s="15"/>
      <c r="BV457" s="15"/>
      <c r="BW457" s="15"/>
      <c r="BX457" s="15"/>
      <c r="BY457" s="15"/>
      <c r="BZ457" s="15"/>
      <c r="CA457" s="17">
        <v>758</v>
      </c>
      <c r="CB457" s="17">
        <v>319</v>
      </c>
      <c r="CC457" s="17">
        <v>751</v>
      </c>
      <c r="CD457" s="17">
        <v>318</v>
      </c>
      <c r="CE457" s="17">
        <v>738</v>
      </c>
      <c r="CF457" s="17">
        <v>315</v>
      </c>
      <c r="CG457" s="17">
        <v>758</v>
      </c>
      <c r="CH457" s="17">
        <v>319</v>
      </c>
      <c r="CI457" s="17">
        <v>0</v>
      </c>
      <c r="CJ457" s="17">
        <v>0</v>
      </c>
      <c r="CK457" s="17">
        <v>0</v>
      </c>
      <c r="CL457" s="17">
        <v>0</v>
      </c>
      <c r="CM457" s="17">
        <v>0</v>
      </c>
      <c r="CN457" s="17">
        <v>0</v>
      </c>
      <c r="CO457" s="17">
        <v>495</v>
      </c>
      <c r="CP457" s="17">
        <v>306</v>
      </c>
      <c r="CQ457" s="17">
        <v>688</v>
      </c>
      <c r="CR457" s="17">
        <v>274</v>
      </c>
      <c r="CS457" s="17">
        <v>760</v>
      </c>
      <c r="CT457" s="17">
        <v>320</v>
      </c>
      <c r="CU457" s="17">
        <v>833</v>
      </c>
      <c r="CV457" s="17">
        <v>372</v>
      </c>
      <c r="CW457" s="17">
        <v>0</v>
      </c>
      <c r="CX457" s="17">
        <v>0</v>
      </c>
      <c r="CY457" s="17">
        <v>0</v>
      </c>
      <c r="CZ457" s="15" t="str">
        <f t="shared" si="15"/>
        <v>Alfie Cresswell</v>
      </c>
      <c r="DA457" s="15" t="e">
        <f>VLOOKUP(CZ457,[1]FINAL!$A$1:$AP$1000,MATCH("Element No.",[1]FINAL!$A$1:$AP$1,0),0)</f>
        <v>#N/A</v>
      </c>
      <c r="DB457" s="15"/>
      <c r="DC457" s="15"/>
      <c r="DD457" s="15"/>
      <c r="DE457" s="15"/>
      <c r="DF457" s="15"/>
    </row>
    <row r="458" spans="1:110" ht="40.5" thickBot="1">
      <c r="A458" s="18" t="b">
        <v>1</v>
      </c>
      <c r="B458" s="18" t="b">
        <v>0</v>
      </c>
      <c r="C458" s="17">
        <v>100</v>
      </c>
      <c r="D458" s="17">
        <v>75</v>
      </c>
      <c r="E458" s="17">
        <v>116535</v>
      </c>
      <c r="F458" s="17">
        <v>0</v>
      </c>
      <c r="G458" s="17">
        <v>0</v>
      </c>
      <c r="H458" s="17">
        <v>-1</v>
      </c>
      <c r="I458" s="17">
        <v>1</v>
      </c>
      <c r="J458" s="17">
        <v>1</v>
      </c>
      <c r="K458" s="17">
        <v>1</v>
      </c>
      <c r="L458" s="15">
        <v>0.4</v>
      </c>
      <c r="M458" s="15">
        <v>0.8</v>
      </c>
      <c r="N458" s="17">
        <v>2</v>
      </c>
      <c r="O458" s="15" t="s">
        <v>59</v>
      </c>
      <c r="P458" s="15">
        <v>0.5</v>
      </c>
      <c r="Q458" s="17">
        <f t="shared" si="14"/>
        <v>350</v>
      </c>
      <c r="R458" s="18" t="b">
        <v>0</v>
      </c>
      <c r="S458" s="15"/>
      <c r="T458" s="15" t="s">
        <v>4869</v>
      </c>
      <c r="U458" s="17">
        <v>54</v>
      </c>
      <c r="V458" s="15" t="s">
        <v>815</v>
      </c>
      <c r="W458" s="15">
        <v>3.5</v>
      </c>
      <c r="X458" s="18" t="b">
        <v>0</v>
      </c>
      <c r="Y458" s="15" t="s">
        <v>2754</v>
      </c>
      <c r="Z458" s="15">
        <v>5.0999999999999996</v>
      </c>
      <c r="AA458" s="18" t="b">
        <v>0</v>
      </c>
      <c r="AB458" s="15"/>
      <c r="AC458" s="15" t="s">
        <v>519</v>
      </c>
      <c r="AD458" s="17">
        <v>12</v>
      </c>
      <c r="AE458" s="17">
        <v>14</v>
      </c>
      <c r="AF458" s="17">
        <v>91</v>
      </c>
      <c r="AG458" s="17">
        <v>693536</v>
      </c>
      <c r="AH458" s="17">
        <v>0</v>
      </c>
      <c r="AI458" s="17">
        <v>1509765</v>
      </c>
      <c r="AJ458" s="17">
        <v>0</v>
      </c>
      <c r="AK458" s="15">
        <v>0.1</v>
      </c>
      <c r="AL458" s="15">
        <v>16.899999999999999</v>
      </c>
      <c r="AM458" s="15" t="s">
        <v>1230</v>
      </c>
      <c r="AN458" s="15" t="s">
        <v>3423</v>
      </c>
      <c r="AO458" s="17">
        <v>30</v>
      </c>
      <c r="AP458" s="68">
        <v>43300</v>
      </c>
      <c r="AQ458" s="68">
        <v>33879</v>
      </c>
      <c r="AR458" s="18" t="b">
        <v>0</v>
      </c>
      <c r="AS458" s="15" t="s">
        <v>2755</v>
      </c>
      <c r="AT458" s="17">
        <v>2340</v>
      </c>
      <c r="AU458" s="17">
        <v>0</v>
      </c>
      <c r="AV458" s="17">
        <v>0</v>
      </c>
      <c r="AW458" s="17">
        <v>8</v>
      </c>
      <c r="AX458" s="17">
        <v>31</v>
      </c>
      <c r="AY458" s="17">
        <v>0</v>
      </c>
      <c r="AZ458" s="17">
        <v>0</v>
      </c>
      <c r="BA458" s="17">
        <v>0</v>
      </c>
      <c r="BB458" s="17">
        <v>1</v>
      </c>
      <c r="BC458" s="17">
        <v>0</v>
      </c>
      <c r="BD458" s="17">
        <v>57</v>
      </c>
      <c r="BE458" s="17">
        <v>8</v>
      </c>
      <c r="BF458" s="17">
        <v>389</v>
      </c>
      <c r="BG458" s="15">
        <v>479.8</v>
      </c>
      <c r="BH458" s="15">
        <v>0.1</v>
      </c>
      <c r="BI458" s="15">
        <v>0</v>
      </c>
      <c r="BJ458" s="15">
        <v>47.8</v>
      </c>
      <c r="BK458" s="17">
        <v>37</v>
      </c>
      <c r="BL458" s="17">
        <v>229</v>
      </c>
      <c r="BM458" s="17">
        <v>0</v>
      </c>
      <c r="BN458" s="17">
        <v>0</v>
      </c>
      <c r="BO458" s="17">
        <v>26</v>
      </c>
      <c r="BP458" s="15">
        <v>0</v>
      </c>
      <c r="BQ458" s="15">
        <v>0.03</v>
      </c>
      <c r="BR458" s="15">
        <v>0.03</v>
      </c>
      <c r="BS458" s="15">
        <v>29.58</v>
      </c>
      <c r="BT458" s="15"/>
      <c r="BU458" s="15"/>
      <c r="BV458" s="15"/>
      <c r="BW458" s="15"/>
      <c r="BX458" s="15"/>
      <c r="BY458" s="15"/>
      <c r="BZ458" s="15"/>
      <c r="CA458" s="17">
        <v>139</v>
      </c>
      <c r="CB458" s="17">
        <v>20</v>
      </c>
      <c r="CC458" s="17">
        <v>504</v>
      </c>
      <c r="CD458" s="17">
        <v>19</v>
      </c>
      <c r="CE458" s="17">
        <v>819</v>
      </c>
      <c r="CF458" s="17">
        <v>96</v>
      </c>
      <c r="CG458" s="17">
        <v>312</v>
      </c>
      <c r="CH458" s="17">
        <v>20</v>
      </c>
      <c r="CI458" s="17">
        <v>0</v>
      </c>
      <c r="CJ458" s="17">
        <v>2.19</v>
      </c>
      <c r="CK458" s="17">
        <v>0</v>
      </c>
      <c r="CL458" s="17">
        <v>0</v>
      </c>
      <c r="CM458" s="17">
        <v>1.1399999999999999</v>
      </c>
      <c r="CN458" s="17">
        <v>1.19</v>
      </c>
      <c r="CO458" s="17">
        <v>152</v>
      </c>
      <c r="CP458" s="17">
        <v>4</v>
      </c>
      <c r="CQ458" s="17">
        <v>343</v>
      </c>
      <c r="CR458" s="17">
        <v>27</v>
      </c>
      <c r="CS458" s="17">
        <v>119</v>
      </c>
      <c r="CT458" s="17">
        <v>13</v>
      </c>
      <c r="CU458" s="17">
        <v>76</v>
      </c>
      <c r="CV458" s="17">
        <v>12</v>
      </c>
      <c r="CW458" s="17">
        <v>1</v>
      </c>
      <c r="CX458" s="17">
        <v>0.31</v>
      </c>
      <c r="CY458" s="17">
        <v>0</v>
      </c>
      <c r="CZ458" s="15" t="str">
        <f t="shared" si="15"/>
        <v>Alisson Becker</v>
      </c>
      <c r="DA458" s="15">
        <f>VLOOKUP(CZ458,[1]FINAL!$A$1:$AP$1000,MATCH("Element No.",[1]FINAL!$A$1:$AP$1,0),0)</f>
        <v>350</v>
      </c>
      <c r="DB458" s="15"/>
      <c r="DC458" s="15"/>
      <c r="DD458" s="15"/>
      <c r="DE458" s="15"/>
      <c r="DF458" s="15"/>
    </row>
    <row r="459" spans="1:110" ht="40.5" thickBot="1">
      <c r="A459" s="18" t="b">
        <v>1</v>
      </c>
      <c r="B459" s="18" t="b">
        <v>0</v>
      </c>
      <c r="C459" s="17">
        <v>100</v>
      </c>
      <c r="D459" s="17">
        <v>100</v>
      </c>
      <c r="E459" s="17">
        <v>449027</v>
      </c>
      <c r="F459" s="17">
        <v>0</v>
      </c>
      <c r="G459" s="17">
        <v>0</v>
      </c>
      <c r="H459" s="17">
        <v>-4</v>
      </c>
      <c r="I459" s="17">
        <v>4</v>
      </c>
      <c r="J459" s="17">
        <v>0</v>
      </c>
      <c r="K459" s="17">
        <v>1</v>
      </c>
      <c r="L459" s="15">
        <v>1.3</v>
      </c>
      <c r="M459" s="15">
        <v>1.3</v>
      </c>
      <c r="N459" s="17">
        <v>0</v>
      </c>
      <c r="O459" s="15" t="s">
        <v>2756</v>
      </c>
      <c r="P459" s="15">
        <v>0.8</v>
      </c>
      <c r="Q459" s="17">
        <f t="shared" si="14"/>
        <v>351</v>
      </c>
      <c r="R459" s="18" t="b">
        <v>0</v>
      </c>
      <c r="S459" s="15"/>
      <c r="T459" s="15" t="s">
        <v>4940</v>
      </c>
      <c r="U459" s="17">
        <v>41</v>
      </c>
      <c r="V459" s="15" t="s">
        <v>2757</v>
      </c>
      <c r="W459" s="15">
        <v>3.4</v>
      </c>
      <c r="X459" s="18" t="b">
        <v>0</v>
      </c>
      <c r="Y459" s="15" t="s">
        <v>2758</v>
      </c>
      <c r="Z459" s="15">
        <v>0.7</v>
      </c>
      <c r="AA459" s="18" t="b">
        <v>0</v>
      </c>
      <c r="AB459" s="15"/>
      <c r="AC459" s="15" t="s">
        <v>519</v>
      </c>
      <c r="AD459" s="17">
        <v>12</v>
      </c>
      <c r="AE459" s="17">
        <v>14</v>
      </c>
      <c r="AF459" s="17">
        <v>34</v>
      </c>
      <c r="AG459" s="17">
        <v>203916</v>
      </c>
      <c r="AH459" s="17">
        <v>0</v>
      </c>
      <c r="AI459" s="17">
        <v>200106</v>
      </c>
      <c r="AJ459" s="17">
        <v>0</v>
      </c>
      <c r="AK459" s="15">
        <v>0.2</v>
      </c>
      <c r="AL459" s="15">
        <v>8.3000000000000007</v>
      </c>
      <c r="AM459" s="15" t="s">
        <v>2758</v>
      </c>
      <c r="AN459" s="15"/>
      <c r="AO459" s="17">
        <v>79</v>
      </c>
      <c r="AP459" s="68">
        <v>45531</v>
      </c>
      <c r="AQ459" s="68">
        <v>36798</v>
      </c>
      <c r="AR459" s="18" t="b">
        <v>0</v>
      </c>
      <c r="AS459" s="15" t="s">
        <v>2759</v>
      </c>
      <c r="AT459" s="17">
        <v>867</v>
      </c>
      <c r="AU459" s="17">
        <v>0</v>
      </c>
      <c r="AV459" s="17">
        <v>0</v>
      </c>
      <c r="AW459" s="17">
        <v>2</v>
      </c>
      <c r="AX459" s="17">
        <v>18</v>
      </c>
      <c r="AY459" s="17">
        <v>0</v>
      </c>
      <c r="AZ459" s="17">
        <v>1</v>
      </c>
      <c r="BA459" s="17">
        <v>0</v>
      </c>
      <c r="BB459" s="17">
        <v>0</v>
      </c>
      <c r="BC459" s="17">
        <v>0</v>
      </c>
      <c r="BD459" s="17">
        <v>34</v>
      </c>
      <c r="BE459" s="17">
        <v>2</v>
      </c>
      <c r="BF459" s="17">
        <v>139</v>
      </c>
      <c r="BG459" s="15">
        <v>275.60000000000002</v>
      </c>
      <c r="BH459" s="15">
        <v>0</v>
      </c>
      <c r="BI459" s="15">
        <v>0</v>
      </c>
      <c r="BJ459" s="15">
        <v>27.5</v>
      </c>
      <c r="BK459" s="17">
        <v>10</v>
      </c>
      <c r="BL459" s="17">
        <v>76</v>
      </c>
      <c r="BM459" s="17">
        <v>1</v>
      </c>
      <c r="BN459" s="17">
        <v>0</v>
      </c>
      <c r="BO459" s="17">
        <v>10</v>
      </c>
      <c r="BP459" s="15">
        <v>0</v>
      </c>
      <c r="BQ459" s="15">
        <v>0</v>
      </c>
      <c r="BR459" s="15">
        <v>0</v>
      </c>
      <c r="BS459" s="15">
        <v>13.29</v>
      </c>
      <c r="BT459" s="15"/>
      <c r="BU459" s="15"/>
      <c r="BV459" s="15"/>
      <c r="BW459" s="15"/>
      <c r="BX459" s="15"/>
      <c r="BY459" s="15"/>
      <c r="BZ459" s="15"/>
      <c r="CA459" s="17">
        <v>263</v>
      </c>
      <c r="CB459" s="17">
        <v>24</v>
      </c>
      <c r="CC459" s="17">
        <v>639</v>
      </c>
      <c r="CD459" s="17">
        <v>81</v>
      </c>
      <c r="CE459" s="17">
        <v>610</v>
      </c>
      <c r="CF459" s="17">
        <v>66</v>
      </c>
      <c r="CG459" s="17">
        <v>374</v>
      </c>
      <c r="CH459" s="17">
        <v>24</v>
      </c>
      <c r="CI459" s="17">
        <v>0</v>
      </c>
      <c r="CJ459" s="17">
        <v>3.53</v>
      </c>
      <c r="CK459" s="17">
        <v>0</v>
      </c>
      <c r="CL459" s="17">
        <v>0</v>
      </c>
      <c r="CM459" s="17">
        <v>1.38</v>
      </c>
      <c r="CN459" s="17">
        <v>1.87</v>
      </c>
      <c r="CO459" s="17">
        <v>666</v>
      </c>
      <c r="CP459" s="17">
        <v>37</v>
      </c>
      <c r="CQ459" s="17">
        <v>300</v>
      </c>
      <c r="CR459" s="17">
        <v>21</v>
      </c>
      <c r="CS459" s="17">
        <v>123</v>
      </c>
      <c r="CT459" s="17">
        <v>14</v>
      </c>
      <c r="CU459" s="17">
        <v>236</v>
      </c>
      <c r="CV459" s="17">
        <v>30</v>
      </c>
      <c r="CW459" s="17">
        <v>1.04</v>
      </c>
      <c r="CX459" s="17">
        <v>0.21</v>
      </c>
      <c r="CY459" s="17">
        <v>0</v>
      </c>
      <c r="CZ459" s="15" t="str">
        <f t="shared" si="15"/>
        <v>Giorgi Mamardashvili</v>
      </c>
      <c r="DA459" s="15">
        <f>VLOOKUP(CZ459,[1]FINAL!$A$1:$AP$1000,MATCH("Element No.",[1]FINAL!$A$1:$AP$1,0),0)</f>
        <v>351</v>
      </c>
      <c r="DB459" s="15"/>
      <c r="DC459" s="15"/>
      <c r="DD459" s="15"/>
      <c r="DE459" s="15"/>
      <c r="DF459" s="15"/>
    </row>
    <row r="460" spans="1:110" ht="27.75" thickBot="1">
      <c r="A460" s="18" t="b">
        <v>1</v>
      </c>
      <c r="B460" s="18" t="b">
        <v>0</v>
      </c>
      <c r="C460" s="15"/>
      <c r="D460" s="15"/>
      <c r="E460" s="17">
        <v>586268</v>
      </c>
      <c r="F460" s="17">
        <v>0</v>
      </c>
      <c r="G460" s="17">
        <v>0</v>
      </c>
      <c r="H460" s="17">
        <v>-2</v>
      </c>
      <c r="I460" s="17">
        <v>2</v>
      </c>
      <c r="J460" s="17">
        <v>0</v>
      </c>
      <c r="K460" s="17">
        <v>1</v>
      </c>
      <c r="L460" s="15">
        <v>0.5</v>
      </c>
      <c r="M460" s="15">
        <v>0.5</v>
      </c>
      <c r="N460" s="17">
        <v>0</v>
      </c>
      <c r="O460" s="15" t="s">
        <v>2760</v>
      </c>
      <c r="P460" s="15">
        <v>0</v>
      </c>
      <c r="Q460" s="17" t="e">
        <f t="shared" si="14"/>
        <v>#N/A</v>
      </c>
      <c r="R460" s="18" t="b">
        <v>0</v>
      </c>
      <c r="S460" s="15"/>
      <c r="T460" s="15"/>
      <c r="U460" s="17">
        <v>38</v>
      </c>
      <c r="V460" s="15" t="s">
        <v>2761</v>
      </c>
      <c r="W460" s="15">
        <v>0</v>
      </c>
      <c r="X460" s="18" t="b">
        <v>0</v>
      </c>
      <c r="Y460" s="15" t="s">
        <v>2762</v>
      </c>
      <c r="Z460" s="15">
        <v>0.9</v>
      </c>
      <c r="AA460" s="18" t="b">
        <v>0</v>
      </c>
      <c r="AB460" s="15"/>
      <c r="AC460" s="15" t="s">
        <v>519</v>
      </c>
      <c r="AD460" s="17">
        <v>12</v>
      </c>
      <c r="AE460" s="17">
        <v>14</v>
      </c>
      <c r="AF460" s="17">
        <v>0</v>
      </c>
      <c r="AG460" s="17">
        <v>175882</v>
      </c>
      <c r="AH460" s="17">
        <v>0</v>
      </c>
      <c r="AI460" s="17">
        <v>87171</v>
      </c>
      <c r="AJ460" s="17">
        <v>0</v>
      </c>
      <c r="AK460" s="15">
        <v>0</v>
      </c>
      <c r="AL460" s="15">
        <v>0</v>
      </c>
      <c r="AM460" s="15" t="s">
        <v>2762</v>
      </c>
      <c r="AN460" s="15"/>
      <c r="AO460" s="17">
        <v>98</v>
      </c>
      <c r="AP460" s="68">
        <v>45815</v>
      </c>
      <c r="AQ460" s="68">
        <v>38407</v>
      </c>
      <c r="AR460" s="18" t="b">
        <v>0</v>
      </c>
      <c r="AS460" s="15" t="s">
        <v>2763</v>
      </c>
      <c r="AT460" s="17">
        <v>0</v>
      </c>
      <c r="AU460" s="17">
        <v>0</v>
      </c>
      <c r="AV460" s="17">
        <v>0</v>
      </c>
      <c r="AW460" s="17">
        <v>0</v>
      </c>
      <c r="AX460" s="17">
        <v>0</v>
      </c>
      <c r="AY460" s="17">
        <v>0</v>
      </c>
      <c r="AZ460" s="17">
        <v>0</v>
      </c>
      <c r="BA460" s="17">
        <v>0</v>
      </c>
      <c r="BB460" s="17">
        <v>0</v>
      </c>
      <c r="BC460" s="17">
        <v>0</v>
      </c>
      <c r="BD460" s="17">
        <v>0</v>
      </c>
      <c r="BE460" s="17">
        <v>0</v>
      </c>
      <c r="BF460" s="17">
        <v>0</v>
      </c>
      <c r="BG460" s="15">
        <v>0</v>
      </c>
      <c r="BH460" s="15">
        <v>0</v>
      </c>
      <c r="BI460" s="15">
        <v>0</v>
      </c>
      <c r="BJ460" s="15">
        <v>0</v>
      </c>
      <c r="BK460" s="17">
        <v>0</v>
      </c>
      <c r="BL460" s="17">
        <v>0</v>
      </c>
      <c r="BM460" s="17">
        <v>0</v>
      </c>
      <c r="BN460" s="17">
        <v>0</v>
      </c>
      <c r="BO460" s="17">
        <v>0</v>
      </c>
      <c r="BP460" s="15">
        <v>0</v>
      </c>
      <c r="BQ460" s="15">
        <v>0</v>
      </c>
      <c r="BR460" s="15">
        <v>0</v>
      </c>
      <c r="BS460" s="15">
        <v>0</v>
      </c>
      <c r="BT460" s="15"/>
      <c r="BU460" s="15"/>
      <c r="BV460" s="15"/>
      <c r="BW460" s="15"/>
      <c r="BX460" s="15"/>
      <c r="BY460" s="15"/>
      <c r="BZ460" s="15"/>
      <c r="CA460" s="17">
        <v>546</v>
      </c>
      <c r="CB460" s="17">
        <v>44</v>
      </c>
      <c r="CC460" s="17">
        <v>528</v>
      </c>
      <c r="CD460" s="17">
        <v>24</v>
      </c>
      <c r="CE460" s="17">
        <v>497</v>
      </c>
      <c r="CF460" s="17">
        <v>9</v>
      </c>
      <c r="CG460" s="17">
        <v>549</v>
      </c>
      <c r="CH460" s="17">
        <v>44</v>
      </c>
      <c r="CI460" s="17">
        <v>0</v>
      </c>
      <c r="CJ460" s="17">
        <v>0</v>
      </c>
      <c r="CK460" s="17">
        <v>0</v>
      </c>
      <c r="CL460" s="17">
        <v>0</v>
      </c>
      <c r="CM460" s="17">
        <v>0</v>
      </c>
      <c r="CN460" s="17">
        <v>0</v>
      </c>
      <c r="CO460" s="17">
        <v>829</v>
      </c>
      <c r="CP460" s="17">
        <v>97</v>
      </c>
      <c r="CQ460" s="17">
        <v>426</v>
      </c>
      <c r="CR460" s="17">
        <v>33</v>
      </c>
      <c r="CS460" s="17">
        <v>557</v>
      </c>
      <c r="CT460" s="17">
        <v>44</v>
      </c>
      <c r="CU460" s="17">
        <v>215</v>
      </c>
      <c r="CV460" s="17">
        <v>27</v>
      </c>
      <c r="CW460" s="17">
        <v>0</v>
      </c>
      <c r="CX460" s="17">
        <v>0</v>
      </c>
      <c r="CY460" s="17">
        <v>0</v>
      </c>
      <c r="CZ460" s="15" t="str">
        <f t="shared" si="15"/>
        <v>Ármin Pécsi</v>
      </c>
      <c r="DA460" s="15" t="e">
        <f>VLOOKUP(CZ460,[1]FINAL!$A$1:$AP$1000,MATCH("Element No.",[1]FINAL!$A$1:$AP$1,0),0)</f>
        <v>#N/A</v>
      </c>
      <c r="DB460" s="15"/>
      <c r="DC460" s="15"/>
      <c r="DD460" s="15"/>
      <c r="DE460" s="15"/>
      <c r="DF460" s="15"/>
    </row>
    <row r="461" spans="1:110" ht="27.75" thickBot="1">
      <c r="A461" s="18" t="b">
        <v>1</v>
      </c>
      <c r="B461" s="18" t="b">
        <v>0</v>
      </c>
      <c r="C461" s="15"/>
      <c r="D461" s="15"/>
      <c r="E461" s="17">
        <v>155503</v>
      </c>
      <c r="F461" s="17">
        <v>0</v>
      </c>
      <c r="G461" s="17">
        <v>0</v>
      </c>
      <c r="H461" s="17">
        <v>-1</v>
      </c>
      <c r="I461" s="17">
        <v>1</v>
      </c>
      <c r="J461" s="17">
        <v>0</v>
      </c>
      <c r="K461" s="17">
        <v>1</v>
      </c>
      <c r="L461" s="15">
        <v>1.7</v>
      </c>
      <c r="M461" s="15">
        <v>1</v>
      </c>
      <c r="N461" s="17">
        <v>0</v>
      </c>
      <c r="O461" s="15" t="s">
        <v>1523</v>
      </c>
      <c r="P461" s="15">
        <v>0.5</v>
      </c>
      <c r="Q461" s="17">
        <f t="shared" si="14"/>
        <v>352</v>
      </c>
      <c r="R461" s="18" t="b">
        <v>0</v>
      </c>
      <c r="S461" s="15"/>
      <c r="T461" s="15"/>
      <c r="U461" s="17">
        <v>39</v>
      </c>
      <c r="V461" s="15" t="s">
        <v>2764</v>
      </c>
      <c r="W461" s="15">
        <v>2</v>
      </c>
      <c r="X461" s="18" t="b">
        <v>0</v>
      </c>
      <c r="Y461" s="15" t="s">
        <v>2765</v>
      </c>
      <c r="Z461" s="15">
        <v>0.3</v>
      </c>
      <c r="AA461" s="18" t="b">
        <v>0</v>
      </c>
      <c r="AB461" s="15"/>
      <c r="AC461" s="15" t="s">
        <v>519</v>
      </c>
      <c r="AD461" s="17">
        <v>12</v>
      </c>
      <c r="AE461" s="17">
        <v>14</v>
      </c>
      <c r="AF461" s="17">
        <v>6</v>
      </c>
      <c r="AG461" s="17">
        <v>62212</v>
      </c>
      <c r="AH461" s="17">
        <v>0</v>
      </c>
      <c r="AI461" s="17">
        <v>37092</v>
      </c>
      <c r="AJ461" s="17">
        <v>0</v>
      </c>
      <c r="AK461" s="15">
        <v>0.1</v>
      </c>
      <c r="AL461" s="15">
        <v>1.5</v>
      </c>
      <c r="AM461" s="15" t="s">
        <v>2765</v>
      </c>
      <c r="AN461" s="15"/>
      <c r="AO461" s="17">
        <v>241</v>
      </c>
      <c r="AP461" s="68">
        <v>45839</v>
      </c>
      <c r="AQ461" s="68">
        <v>35493</v>
      </c>
      <c r="AR461" s="18" t="b">
        <v>0</v>
      </c>
      <c r="AS461" s="15" t="s">
        <v>2766</v>
      </c>
      <c r="AT461" s="17">
        <v>212</v>
      </c>
      <c r="AU461" s="17">
        <v>0</v>
      </c>
      <c r="AV461" s="17">
        <v>0</v>
      </c>
      <c r="AW461" s="17">
        <v>0</v>
      </c>
      <c r="AX461" s="17">
        <v>4</v>
      </c>
      <c r="AY461" s="17">
        <v>0</v>
      </c>
      <c r="AZ461" s="17">
        <v>0</v>
      </c>
      <c r="BA461" s="17">
        <v>0</v>
      </c>
      <c r="BB461" s="17">
        <v>0</v>
      </c>
      <c r="BC461" s="17">
        <v>0</v>
      </c>
      <c r="BD461" s="17">
        <v>9</v>
      </c>
      <c r="BE461" s="17">
        <v>0</v>
      </c>
      <c r="BF461" s="17">
        <v>34</v>
      </c>
      <c r="BG461" s="15">
        <v>83.8</v>
      </c>
      <c r="BH461" s="15">
        <v>0</v>
      </c>
      <c r="BI461" s="15">
        <v>0</v>
      </c>
      <c r="BJ461" s="15">
        <v>8.4</v>
      </c>
      <c r="BK461" s="17">
        <v>4</v>
      </c>
      <c r="BL461" s="17">
        <v>22</v>
      </c>
      <c r="BM461" s="17">
        <v>0</v>
      </c>
      <c r="BN461" s="17">
        <v>0</v>
      </c>
      <c r="BO461" s="17">
        <v>2</v>
      </c>
      <c r="BP461" s="15">
        <v>0</v>
      </c>
      <c r="BQ461" s="15">
        <v>0</v>
      </c>
      <c r="BR461" s="15">
        <v>0</v>
      </c>
      <c r="BS461" s="15">
        <v>4.76</v>
      </c>
      <c r="BT461" s="15"/>
      <c r="BU461" s="15"/>
      <c r="BV461" s="15"/>
      <c r="BW461" s="15"/>
      <c r="BX461" s="15"/>
      <c r="BY461" s="15"/>
      <c r="BZ461" s="15"/>
      <c r="CA461" s="17">
        <v>404</v>
      </c>
      <c r="CB461" s="17">
        <v>30</v>
      </c>
      <c r="CC461" s="17">
        <v>539</v>
      </c>
      <c r="CD461" s="17">
        <v>33</v>
      </c>
      <c r="CE461" s="17">
        <v>508</v>
      </c>
      <c r="CF461" s="17">
        <v>18</v>
      </c>
      <c r="CG461" s="17">
        <v>444</v>
      </c>
      <c r="CH461" s="17">
        <v>31</v>
      </c>
      <c r="CI461" s="17">
        <v>0</v>
      </c>
      <c r="CJ461" s="17">
        <v>3.82</v>
      </c>
      <c r="CK461" s="17">
        <v>0</v>
      </c>
      <c r="CL461" s="17">
        <v>0</v>
      </c>
      <c r="CM461" s="17">
        <v>2.02</v>
      </c>
      <c r="CN461" s="17">
        <v>1.7</v>
      </c>
      <c r="CO461" s="17">
        <v>768</v>
      </c>
      <c r="CP461" s="17">
        <v>77</v>
      </c>
      <c r="CQ461" s="17">
        <v>324</v>
      </c>
      <c r="CR461" s="17">
        <v>23</v>
      </c>
      <c r="CS461" s="17">
        <v>342</v>
      </c>
      <c r="CT461" s="17">
        <v>34</v>
      </c>
      <c r="CU461" s="17">
        <v>316</v>
      </c>
      <c r="CV461" s="17">
        <v>42</v>
      </c>
      <c r="CW461" s="17">
        <v>0.85</v>
      </c>
      <c r="CX461" s="17">
        <v>0</v>
      </c>
      <c r="CY461" s="17">
        <v>0</v>
      </c>
      <c r="CZ461" s="15" t="str">
        <f t="shared" si="15"/>
        <v>Freddie Woodman</v>
      </c>
      <c r="DA461" s="15">
        <f>VLOOKUP(CZ461,[1]FINAL!$A$1:$AP$1000,MATCH("Element No.",[1]FINAL!$A$1:$AP$1,0),0)</f>
        <v>352</v>
      </c>
      <c r="DB461" s="15"/>
      <c r="DC461" s="15"/>
      <c r="DD461" s="15"/>
      <c r="DE461" s="15"/>
      <c r="DF461" s="15"/>
    </row>
    <row r="462" spans="1:110" ht="40.5" thickBot="1">
      <c r="A462" s="18" t="b">
        <v>1</v>
      </c>
      <c r="B462" s="18" t="b">
        <v>0</v>
      </c>
      <c r="C462" s="17">
        <v>100</v>
      </c>
      <c r="D462" s="17">
        <v>75</v>
      </c>
      <c r="E462" s="17">
        <v>216094</v>
      </c>
      <c r="F462" s="17">
        <v>0</v>
      </c>
      <c r="G462" s="17">
        <v>0</v>
      </c>
      <c r="H462" s="17">
        <v>-3</v>
      </c>
      <c r="I462" s="17">
        <v>3</v>
      </c>
      <c r="J462" s="17">
        <v>0</v>
      </c>
      <c r="K462" s="17">
        <v>2</v>
      </c>
      <c r="L462" s="15">
        <v>1.1000000000000001</v>
      </c>
      <c r="M462" s="15">
        <v>1.1000000000000001</v>
      </c>
      <c r="N462" s="17">
        <v>1</v>
      </c>
      <c r="O462" s="15" t="s">
        <v>2767</v>
      </c>
      <c r="P462" s="15">
        <v>1</v>
      </c>
      <c r="Q462" s="17">
        <f t="shared" si="14"/>
        <v>357</v>
      </c>
      <c r="R462" s="18" t="b">
        <v>0</v>
      </c>
      <c r="S462" s="15"/>
      <c r="T462" s="15" t="s">
        <v>5078</v>
      </c>
      <c r="U462" s="17">
        <v>57</v>
      </c>
      <c r="V462" s="15" t="s">
        <v>2768</v>
      </c>
      <c r="W462" s="15">
        <v>3</v>
      </c>
      <c r="X462" s="18" t="b">
        <v>0</v>
      </c>
      <c r="Y462" s="15" t="s">
        <v>2769</v>
      </c>
      <c r="Z462" s="15">
        <v>4.9000000000000004</v>
      </c>
      <c r="AA462" s="18" t="b">
        <v>0</v>
      </c>
      <c r="AB462" s="15"/>
      <c r="AC462" s="15" t="s">
        <v>519</v>
      </c>
      <c r="AD462" s="17">
        <v>12</v>
      </c>
      <c r="AE462" s="17">
        <v>14</v>
      </c>
      <c r="AF462" s="17">
        <v>63</v>
      </c>
      <c r="AG462" s="17">
        <v>716322</v>
      </c>
      <c r="AH462" s="17">
        <v>0</v>
      </c>
      <c r="AI462" s="17">
        <v>3446807</v>
      </c>
      <c r="AJ462" s="17">
        <v>0</v>
      </c>
      <c r="AK462" s="15">
        <v>0.2</v>
      </c>
      <c r="AL462" s="15">
        <v>11.1</v>
      </c>
      <c r="AM462" s="15" t="s">
        <v>2769</v>
      </c>
      <c r="AN462" s="15"/>
      <c r="AO462" s="17">
        <v>152</v>
      </c>
      <c r="AP462" s="68">
        <v>45809</v>
      </c>
      <c r="AQ462" s="68">
        <v>36870</v>
      </c>
      <c r="AR462" s="18" t="b">
        <v>0</v>
      </c>
      <c r="AS462" s="15" t="s">
        <v>2770</v>
      </c>
      <c r="AT462" s="17">
        <v>1032</v>
      </c>
      <c r="AU462" s="17">
        <v>0</v>
      </c>
      <c r="AV462" s="17">
        <v>5</v>
      </c>
      <c r="AW462" s="17">
        <v>5</v>
      </c>
      <c r="AX462" s="17">
        <v>13</v>
      </c>
      <c r="AY462" s="17">
        <v>0</v>
      </c>
      <c r="AZ462" s="17">
        <v>0</v>
      </c>
      <c r="BA462" s="17">
        <v>0</v>
      </c>
      <c r="BB462" s="17">
        <v>1</v>
      </c>
      <c r="BC462" s="17">
        <v>0</v>
      </c>
      <c r="BD462" s="17">
        <v>0</v>
      </c>
      <c r="BE462" s="17">
        <v>1</v>
      </c>
      <c r="BF462" s="17">
        <v>237</v>
      </c>
      <c r="BG462" s="15">
        <v>133.19999999999999</v>
      </c>
      <c r="BH462" s="15">
        <v>244.6</v>
      </c>
      <c r="BI462" s="15">
        <v>186</v>
      </c>
      <c r="BJ462" s="15">
        <v>56.5</v>
      </c>
      <c r="BK462" s="17">
        <v>19</v>
      </c>
      <c r="BL462" s="17">
        <v>52</v>
      </c>
      <c r="BM462" s="17">
        <v>11</v>
      </c>
      <c r="BN462" s="17">
        <v>30</v>
      </c>
      <c r="BO462" s="17">
        <v>12</v>
      </c>
      <c r="BP462" s="15">
        <v>0.5</v>
      </c>
      <c r="BQ462" s="15">
        <v>1.55</v>
      </c>
      <c r="BR462" s="15">
        <v>2.0499999999999998</v>
      </c>
      <c r="BS462" s="15">
        <v>12.97</v>
      </c>
      <c r="BT462" s="15"/>
      <c r="BU462" s="15"/>
      <c r="BV462" s="15"/>
      <c r="BW462" s="15"/>
      <c r="BX462" s="15"/>
      <c r="BY462" s="15"/>
      <c r="BZ462" s="15"/>
      <c r="CA462" s="17">
        <v>364</v>
      </c>
      <c r="CB462" s="17">
        <v>134</v>
      </c>
      <c r="CC462" s="17">
        <v>168</v>
      </c>
      <c r="CD462" s="17">
        <v>43</v>
      </c>
      <c r="CE462" s="17">
        <v>200</v>
      </c>
      <c r="CF462" s="17">
        <v>52</v>
      </c>
      <c r="CG462" s="17">
        <v>281</v>
      </c>
      <c r="CH462" s="17">
        <v>89</v>
      </c>
      <c r="CI462" s="17">
        <v>0.04</v>
      </c>
      <c r="CJ462" s="17">
        <v>0</v>
      </c>
      <c r="CK462" s="17">
        <v>0.14000000000000001</v>
      </c>
      <c r="CL462" s="17">
        <v>0.18</v>
      </c>
      <c r="CM462" s="17">
        <v>1.1299999999999999</v>
      </c>
      <c r="CN462" s="17">
        <v>1.1299999999999999</v>
      </c>
      <c r="CO462" s="17">
        <v>116</v>
      </c>
      <c r="CP462" s="17">
        <v>10</v>
      </c>
      <c r="CQ462" s="17">
        <v>293</v>
      </c>
      <c r="CR462" s="17">
        <v>104</v>
      </c>
      <c r="CS462" s="17">
        <v>201</v>
      </c>
      <c r="CT462" s="17">
        <v>79</v>
      </c>
      <c r="CU462" s="17">
        <v>79</v>
      </c>
      <c r="CV462" s="17">
        <v>25</v>
      </c>
      <c r="CW462" s="17">
        <v>1.05</v>
      </c>
      <c r="CX462" s="17">
        <v>0.44</v>
      </c>
      <c r="CY462" s="17">
        <v>2.62</v>
      </c>
      <c r="CZ462" s="15" t="str">
        <f t="shared" si="15"/>
        <v>Jeremie Frimpong</v>
      </c>
      <c r="DA462" s="15">
        <f>VLOOKUP(CZ462,[1]FINAL!$A$1:$AP$1000,MATCH("Element No.",[1]FINAL!$A$1:$AP$1,0),0)</f>
        <v>357</v>
      </c>
      <c r="DB462" s="15"/>
      <c r="DC462" s="15"/>
      <c r="DD462" s="15"/>
      <c r="DE462" s="15"/>
      <c r="DF462" s="15"/>
    </row>
    <row r="463" spans="1:110" ht="40.5" thickBot="1">
      <c r="A463" s="18" t="b">
        <v>1</v>
      </c>
      <c r="B463" s="18" t="b">
        <v>0</v>
      </c>
      <c r="C463" s="17">
        <v>100</v>
      </c>
      <c r="D463" s="17">
        <v>100</v>
      </c>
      <c r="E463" s="17">
        <v>544877</v>
      </c>
      <c r="F463" s="17">
        <v>0</v>
      </c>
      <c r="G463" s="17">
        <v>0</v>
      </c>
      <c r="H463" s="17">
        <v>-4</v>
      </c>
      <c r="I463" s="17">
        <v>4</v>
      </c>
      <c r="J463" s="17">
        <v>0</v>
      </c>
      <c r="K463" s="17">
        <v>2</v>
      </c>
      <c r="L463" s="15">
        <v>1.5</v>
      </c>
      <c r="M463" s="15">
        <v>1.5</v>
      </c>
      <c r="N463" s="17">
        <v>1</v>
      </c>
      <c r="O463" s="15" t="s">
        <v>1118</v>
      </c>
      <c r="P463" s="15">
        <v>1</v>
      </c>
      <c r="Q463" s="17">
        <f t="shared" si="14"/>
        <v>358</v>
      </c>
      <c r="R463" s="18" t="b">
        <v>0</v>
      </c>
      <c r="S463" s="15"/>
      <c r="T463" s="15" t="s">
        <v>4993</v>
      </c>
      <c r="U463" s="17">
        <v>56</v>
      </c>
      <c r="V463" s="15" t="s">
        <v>1119</v>
      </c>
      <c r="W463" s="15">
        <v>2.5</v>
      </c>
      <c r="X463" s="18" t="b">
        <v>0</v>
      </c>
      <c r="Y463" s="15" t="s">
        <v>1120</v>
      </c>
      <c r="Z463" s="15">
        <v>2.9</v>
      </c>
      <c r="AA463" s="18" t="b">
        <v>0</v>
      </c>
      <c r="AB463" s="15"/>
      <c r="AC463" s="15" t="s">
        <v>519</v>
      </c>
      <c r="AD463" s="17">
        <v>12</v>
      </c>
      <c r="AE463" s="17">
        <v>14</v>
      </c>
      <c r="AF463" s="17">
        <v>85</v>
      </c>
      <c r="AG463" s="17">
        <v>386883</v>
      </c>
      <c r="AH463" s="17">
        <v>0</v>
      </c>
      <c r="AI463" s="17">
        <v>855051</v>
      </c>
      <c r="AJ463" s="17">
        <v>0</v>
      </c>
      <c r="AK463" s="15">
        <v>0.2</v>
      </c>
      <c r="AL463" s="15">
        <v>15.2</v>
      </c>
      <c r="AM463" s="15" t="s">
        <v>1120</v>
      </c>
      <c r="AN463" s="15"/>
      <c r="AO463" s="17">
        <v>98</v>
      </c>
      <c r="AP463" s="68">
        <v>45834</v>
      </c>
      <c r="AQ463" s="68">
        <v>37932</v>
      </c>
      <c r="AR463" s="18" t="b">
        <v>0</v>
      </c>
      <c r="AS463" s="15" t="s">
        <v>2771</v>
      </c>
      <c r="AT463" s="17">
        <v>2251</v>
      </c>
      <c r="AU463" s="17">
        <v>2</v>
      </c>
      <c r="AV463" s="17">
        <v>1</v>
      </c>
      <c r="AW463" s="17">
        <v>6</v>
      </c>
      <c r="AX463" s="17">
        <v>37</v>
      </c>
      <c r="AY463" s="17">
        <v>0</v>
      </c>
      <c r="AZ463" s="17">
        <v>0</v>
      </c>
      <c r="BA463" s="17">
        <v>0</v>
      </c>
      <c r="BB463" s="17">
        <v>4</v>
      </c>
      <c r="BC463" s="17">
        <v>0</v>
      </c>
      <c r="BD463" s="17">
        <v>0</v>
      </c>
      <c r="BE463" s="17">
        <v>4</v>
      </c>
      <c r="BF463" s="17">
        <v>357</v>
      </c>
      <c r="BG463" s="15">
        <v>434.6</v>
      </c>
      <c r="BH463" s="15">
        <v>415.8</v>
      </c>
      <c r="BI463" s="15">
        <v>141</v>
      </c>
      <c r="BJ463" s="15">
        <v>99.4</v>
      </c>
      <c r="BK463" s="17">
        <v>93</v>
      </c>
      <c r="BL463" s="17">
        <v>88</v>
      </c>
      <c r="BM463" s="17">
        <v>41</v>
      </c>
      <c r="BN463" s="17">
        <v>134</v>
      </c>
      <c r="BO463" s="17">
        <v>27</v>
      </c>
      <c r="BP463" s="15">
        <v>1.5</v>
      </c>
      <c r="BQ463" s="15">
        <v>0.69</v>
      </c>
      <c r="BR463" s="15">
        <v>2.19</v>
      </c>
      <c r="BS463" s="15">
        <v>30.1</v>
      </c>
      <c r="BT463" s="15"/>
      <c r="BU463" s="15"/>
      <c r="BV463" s="15"/>
      <c r="BW463" s="15"/>
      <c r="BX463" s="15"/>
      <c r="BY463" s="15"/>
      <c r="BZ463" s="15"/>
      <c r="CA463" s="17">
        <v>163</v>
      </c>
      <c r="CB463" s="17">
        <v>67</v>
      </c>
      <c r="CC463" s="17">
        <v>81</v>
      </c>
      <c r="CD463" s="17">
        <v>20</v>
      </c>
      <c r="CE463" s="17">
        <v>239</v>
      </c>
      <c r="CF463" s="17">
        <v>62</v>
      </c>
      <c r="CG463" s="17">
        <v>151</v>
      </c>
      <c r="CH463" s="17">
        <v>48</v>
      </c>
      <c r="CI463" s="17">
        <v>0.06</v>
      </c>
      <c r="CJ463" s="17">
        <v>0</v>
      </c>
      <c r="CK463" s="17">
        <v>0.03</v>
      </c>
      <c r="CL463" s="17">
        <v>0.09</v>
      </c>
      <c r="CM463" s="17">
        <v>1.2</v>
      </c>
      <c r="CN463" s="17">
        <v>1.48</v>
      </c>
      <c r="CO463" s="17">
        <v>133</v>
      </c>
      <c r="CP463" s="17">
        <v>14</v>
      </c>
      <c r="CQ463" s="17">
        <v>292</v>
      </c>
      <c r="CR463" s="17">
        <v>103</v>
      </c>
      <c r="CS463" s="17">
        <v>277</v>
      </c>
      <c r="CT463" s="17">
        <v>108</v>
      </c>
      <c r="CU463" s="17">
        <v>111</v>
      </c>
      <c r="CV463" s="17">
        <v>40</v>
      </c>
      <c r="CW463" s="17">
        <v>1.08</v>
      </c>
      <c r="CX463" s="17">
        <v>0.24</v>
      </c>
      <c r="CY463" s="17">
        <v>5.36</v>
      </c>
      <c r="CZ463" s="15" t="str">
        <f t="shared" si="15"/>
        <v>Milos Kerkez</v>
      </c>
      <c r="DA463" s="15">
        <f>VLOOKUP(CZ463,[1]FINAL!$A$1:$AP$1000,MATCH("Element No.",[1]FINAL!$A$1:$AP$1,0),0)</f>
        <v>358</v>
      </c>
      <c r="DB463" s="15"/>
      <c r="DC463" s="15"/>
      <c r="DD463" s="15"/>
      <c r="DE463" s="15"/>
      <c r="DF463" s="15"/>
    </row>
    <row r="464" spans="1:110" ht="27.75" thickBot="1">
      <c r="A464" s="18" t="b">
        <v>1</v>
      </c>
      <c r="B464" s="18" t="b">
        <v>0</v>
      </c>
      <c r="C464" s="15"/>
      <c r="D464" s="15"/>
      <c r="E464" s="17">
        <v>122798</v>
      </c>
      <c r="F464" s="17">
        <v>0</v>
      </c>
      <c r="G464" s="17">
        <v>0</v>
      </c>
      <c r="H464" s="17">
        <v>-3</v>
      </c>
      <c r="I464" s="17">
        <v>3</v>
      </c>
      <c r="J464" s="17">
        <v>1</v>
      </c>
      <c r="K464" s="17">
        <v>2</v>
      </c>
      <c r="L464" s="15">
        <v>2.5</v>
      </c>
      <c r="M464" s="15">
        <v>1</v>
      </c>
      <c r="N464" s="17">
        <v>2</v>
      </c>
      <c r="O464" s="15" t="s">
        <v>696</v>
      </c>
      <c r="P464" s="15">
        <v>0.5</v>
      </c>
      <c r="Q464" s="17">
        <f t="shared" si="14"/>
        <v>502</v>
      </c>
      <c r="R464" s="18" t="b">
        <v>0</v>
      </c>
      <c r="S464" s="15"/>
      <c r="T464" s="15"/>
      <c r="U464" s="17">
        <v>57</v>
      </c>
      <c r="V464" s="15" t="s">
        <v>817</v>
      </c>
      <c r="W464" s="15">
        <v>2.2999999999999998</v>
      </c>
      <c r="X464" s="18" t="b">
        <v>0</v>
      </c>
      <c r="Y464" s="15" t="s">
        <v>243</v>
      </c>
      <c r="Z464" s="15">
        <v>1.2</v>
      </c>
      <c r="AA464" s="18" t="b">
        <v>0</v>
      </c>
      <c r="AB464" s="15"/>
      <c r="AC464" s="15" t="s">
        <v>519</v>
      </c>
      <c r="AD464" s="17">
        <v>12</v>
      </c>
      <c r="AE464" s="17">
        <v>14</v>
      </c>
      <c r="AF464" s="17">
        <v>55</v>
      </c>
      <c r="AG464" s="17">
        <v>89505</v>
      </c>
      <c r="AH464" s="17">
        <v>0</v>
      </c>
      <c r="AI464" s="17">
        <v>145824</v>
      </c>
      <c r="AJ464" s="17">
        <v>0</v>
      </c>
      <c r="AK464" s="15">
        <v>0.1</v>
      </c>
      <c r="AL464" s="15">
        <v>9.6</v>
      </c>
      <c r="AM464" s="15" t="s">
        <v>243</v>
      </c>
      <c r="AN464" s="15"/>
      <c r="AO464" s="17">
        <v>243</v>
      </c>
      <c r="AP464" s="68">
        <v>42937</v>
      </c>
      <c r="AQ464" s="68">
        <v>34404</v>
      </c>
      <c r="AR464" s="18" t="b">
        <v>0</v>
      </c>
      <c r="AS464" s="15" t="s">
        <v>2772</v>
      </c>
      <c r="AT464" s="17">
        <v>1165</v>
      </c>
      <c r="AU464" s="17">
        <v>1</v>
      </c>
      <c r="AV464" s="17">
        <v>0</v>
      </c>
      <c r="AW464" s="17">
        <v>4</v>
      </c>
      <c r="AX464" s="17">
        <v>16</v>
      </c>
      <c r="AY464" s="17">
        <v>0</v>
      </c>
      <c r="AZ464" s="17">
        <v>0</v>
      </c>
      <c r="BA464" s="17">
        <v>0</v>
      </c>
      <c r="BB464" s="17">
        <v>0</v>
      </c>
      <c r="BC464" s="17">
        <v>0</v>
      </c>
      <c r="BD464" s="17">
        <v>0</v>
      </c>
      <c r="BE464" s="17">
        <v>4</v>
      </c>
      <c r="BF464" s="17">
        <v>216</v>
      </c>
      <c r="BG464" s="15">
        <v>239.8</v>
      </c>
      <c r="BH464" s="15">
        <v>318.8</v>
      </c>
      <c r="BI464" s="15">
        <v>121</v>
      </c>
      <c r="BJ464" s="15">
        <v>68.2</v>
      </c>
      <c r="BK464" s="17">
        <v>43</v>
      </c>
      <c r="BL464" s="17">
        <v>40</v>
      </c>
      <c r="BM464" s="17">
        <v>12</v>
      </c>
      <c r="BN464" s="17">
        <v>55</v>
      </c>
      <c r="BO464" s="17">
        <v>11</v>
      </c>
      <c r="BP464" s="15">
        <v>1.1000000000000001</v>
      </c>
      <c r="BQ464" s="15">
        <v>1.4</v>
      </c>
      <c r="BR464" s="15">
        <v>2.4900000000000002</v>
      </c>
      <c r="BS464" s="15">
        <v>17.440000000000001</v>
      </c>
      <c r="BT464" s="15"/>
      <c r="BU464" s="15"/>
      <c r="BV464" s="15"/>
      <c r="BW464" s="15"/>
      <c r="BX464" s="15"/>
      <c r="BY464" s="15"/>
      <c r="BZ464" s="15"/>
      <c r="CA464" s="17">
        <v>282</v>
      </c>
      <c r="CB464" s="17">
        <v>112</v>
      </c>
      <c r="CC464" s="17">
        <v>133</v>
      </c>
      <c r="CD464" s="17">
        <v>34</v>
      </c>
      <c r="CE464" s="17">
        <v>262</v>
      </c>
      <c r="CF464" s="17">
        <v>70</v>
      </c>
      <c r="CG464" s="17">
        <v>243</v>
      </c>
      <c r="CH464" s="17">
        <v>83</v>
      </c>
      <c r="CI464" s="17">
        <v>0.08</v>
      </c>
      <c r="CJ464" s="17">
        <v>0</v>
      </c>
      <c r="CK464" s="17">
        <v>0.11</v>
      </c>
      <c r="CL464" s="17">
        <v>0.19</v>
      </c>
      <c r="CM464" s="17">
        <v>1.35</v>
      </c>
      <c r="CN464" s="17">
        <v>1.24</v>
      </c>
      <c r="CO464" s="17">
        <v>111</v>
      </c>
      <c r="CP464" s="17">
        <v>9</v>
      </c>
      <c r="CQ464" s="17">
        <v>345</v>
      </c>
      <c r="CR464" s="17">
        <v>119</v>
      </c>
      <c r="CS464" s="17">
        <v>310</v>
      </c>
      <c r="CT464" s="17">
        <v>118</v>
      </c>
      <c r="CU464" s="17">
        <v>186</v>
      </c>
      <c r="CV464" s="17">
        <v>73</v>
      </c>
      <c r="CW464" s="17">
        <v>0.85</v>
      </c>
      <c r="CX464" s="17">
        <v>0.31</v>
      </c>
      <c r="CY464" s="17">
        <v>4.25</v>
      </c>
      <c r="CZ464" s="15" t="str">
        <f t="shared" si="15"/>
        <v>Andrew Robertson</v>
      </c>
      <c r="DA464" s="15">
        <f>VLOOKUP(CZ464,[1]FINAL!$A$1:$AP$1000,MATCH("Element No.",[1]FINAL!$A$1:$AP$1,0),0)</f>
        <v>502</v>
      </c>
      <c r="DB464" s="15"/>
      <c r="DC464" s="15"/>
      <c r="DD464" s="15"/>
      <c r="DE464" s="15"/>
      <c r="DF464" s="15"/>
    </row>
    <row r="465" spans="1:110" ht="27.75" thickBot="1">
      <c r="A465" s="18" t="b">
        <v>1</v>
      </c>
      <c r="B465" s="18" t="b">
        <v>0</v>
      </c>
      <c r="C465" s="15"/>
      <c r="D465" s="15"/>
      <c r="E465" s="17">
        <v>97032</v>
      </c>
      <c r="F465" s="17">
        <v>0</v>
      </c>
      <c r="G465" s="17">
        <v>0</v>
      </c>
      <c r="H465" s="17">
        <v>1</v>
      </c>
      <c r="I465" s="17">
        <v>-1</v>
      </c>
      <c r="J465" s="17">
        <v>3</v>
      </c>
      <c r="K465" s="17">
        <v>2</v>
      </c>
      <c r="L465" s="15">
        <v>5.7</v>
      </c>
      <c r="M465" s="15">
        <v>5.3</v>
      </c>
      <c r="N465" s="17">
        <v>2</v>
      </c>
      <c r="O465" s="15" t="s">
        <v>812</v>
      </c>
      <c r="P465" s="15">
        <v>4.8</v>
      </c>
      <c r="Q465" s="17">
        <f t="shared" si="14"/>
        <v>356</v>
      </c>
      <c r="R465" s="18" t="b">
        <v>1</v>
      </c>
      <c r="S465" s="15"/>
      <c r="T465" s="15"/>
      <c r="U465" s="17">
        <v>61</v>
      </c>
      <c r="V465" s="15" t="s">
        <v>813</v>
      </c>
      <c r="W465" s="15">
        <v>4.5999999999999996</v>
      </c>
      <c r="X465" s="18" t="b">
        <v>0</v>
      </c>
      <c r="Y465" s="15" t="s">
        <v>814</v>
      </c>
      <c r="Z465" s="15">
        <v>31.5</v>
      </c>
      <c r="AA465" s="18" t="b">
        <v>0</v>
      </c>
      <c r="AB465" s="15"/>
      <c r="AC465" s="15" t="s">
        <v>519</v>
      </c>
      <c r="AD465" s="17">
        <v>12</v>
      </c>
      <c r="AE465" s="17">
        <v>14</v>
      </c>
      <c r="AF465" s="17">
        <v>175</v>
      </c>
      <c r="AG465" s="17">
        <v>5365152</v>
      </c>
      <c r="AH465" s="17">
        <v>0</v>
      </c>
      <c r="AI465" s="17">
        <v>4641131</v>
      </c>
      <c r="AJ465" s="17">
        <v>0</v>
      </c>
      <c r="AK465" s="15">
        <v>0.8</v>
      </c>
      <c r="AL465" s="15">
        <v>28.7</v>
      </c>
      <c r="AM465" s="15" t="s">
        <v>812</v>
      </c>
      <c r="AN465" s="15"/>
      <c r="AO465" s="17">
        <v>152</v>
      </c>
      <c r="AP465" s="68">
        <v>43101</v>
      </c>
      <c r="AQ465" s="68">
        <v>33427</v>
      </c>
      <c r="AR465" s="18" t="b">
        <v>0</v>
      </c>
      <c r="AS465" s="15" t="s">
        <v>2773</v>
      </c>
      <c r="AT465" s="17">
        <v>3420</v>
      </c>
      <c r="AU465" s="17">
        <v>6</v>
      </c>
      <c r="AV465" s="17">
        <v>1</v>
      </c>
      <c r="AW465" s="17">
        <v>10</v>
      </c>
      <c r="AX465" s="17">
        <v>53</v>
      </c>
      <c r="AY465" s="17">
        <v>0</v>
      </c>
      <c r="AZ465" s="17">
        <v>0</v>
      </c>
      <c r="BA465" s="17">
        <v>0</v>
      </c>
      <c r="BB465" s="17">
        <v>4</v>
      </c>
      <c r="BC465" s="17">
        <v>0</v>
      </c>
      <c r="BD465" s="17">
        <v>0</v>
      </c>
      <c r="BE465" s="17">
        <v>10</v>
      </c>
      <c r="BF465" s="17">
        <v>593</v>
      </c>
      <c r="BG465" s="15">
        <v>1169.4000000000001</v>
      </c>
      <c r="BH465" s="15">
        <v>215.9</v>
      </c>
      <c r="BI465" s="15">
        <v>490</v>
      </c>
      <c r="BJ465" s="15">
        <v>187.6</v>
      </c>
      <c r="BK465" s="17">
        <v>329</v>
      </c>
      <c r="BL465" s="17">
        <v>87</v>
      </c>
      <c r="BM465" s="17">
        <v>23</v>
      </c>
      <c r="BN465" s="17">
        <v>352</v>
      </c>
      <c r="BO465" s="17">
        <v>38</v>
      </c>
      <c r="BP465" s="15">
        <v>3.77</v>
      </c>
      <c r="BQ465" s="15">
        <v>1.44</v>
      </c>
      <c r="BR465" s="15">
        <v>5.21</v>
      </c>
      <c r="BS465" s="15">
        <v>47.63</v>
      </c>
      <c r="BT465" s="15"/>
      <c r="BU465" s="15"/>
      <c r="BV465" s="15"/>
      <c r="BW465" s="15"/>
      <c r="BX465" s="15"/>
      <c r="BY465" s="15"/>
      <c r="BZ465" s="15"/>
      <c r="CA465" s="17">
        <v>3</v>
      </c>
      <c r="CB465" s="17">
        <v>1</v>
      </c>
      <c r="CC465" s="17">
        <v>189</v>
      </c>
      <c r="CD465" s="17">
        <v>48</v>
      </c>
      <c r="CE465" s="17">
        <v>56</v>
      </c>
      <c r="CF465" s="17">
        <v>2</v>
      </c>
      <c r="CG465" s="17">
        <v>30</v>
      </c>
      <c r="CH465" s="17">
        <v>1</v>
      </c>
      <c r="CI465" s="17">
        <v>0.1</v>
      </c>
      <c r="CJ465" s="17">
        <v>0</v>
      </c>
      <c r="CK465" s="17">
        <v>0.04</v>
      </c>
      <c r="CL465" s="17">
        <v>0.14000000000000001</v>
      </c>
      <c r="CM465" s="17">
        <v>1.25</v>
      </c>
      <c r="CN465" s="17">
        <v>1.39</v>
      </c>
      <c r="CO465" s="17">
        <v>78</v>
      </c>
      <c r="CP465" s="17">
        <v>3</v>
      </c>
      <c r="CQ465" s="17">
        <v>34</v>
      </c>
      <c r="CR465" s="17">
        <v>12</v>
      </c>
      <c r="CS465" s="17">
        <v>26</v>
      </c>
      <c r="CT465" s="17">
        <v>9</v>
      </c>
      <c r="CU465" s="17">
        <v>8</v>
      </c>
      <c r="CV465" s="17">
        <v>3</v>
      </c>
      <c r="CW465" s="17">
        <v>1</v>
      </c>
      <c r="CX465" s="17">
        <v>0.26</v>
      </c>
      <c r="CY465" s="17">
        <v>9.26</v>
      </c>
      <c r="CZ465" s="15" t="str">
        <f t="shared" si="15"/>
        <v>Virgil van Dijk</v>
      </c>
      <c r="DA465" s="15">
        <f>VLOOKUP(CZ465,[1]FINAL!$A$1:$AP$1000,MATCH("Element No.",[1]FINAL!$A$1:$AP$1,0),0)</f>
        <v>356</v>
      </c>
      <c r="DB465" s="15"/>
      <c r="DC465" s="15"/>
      <c r="DD465" s="15"/>
      <c r="DE465" s="15"/>
      <c r="DF465" s="15"/>
    </row>
    <row r="466" spans="1:110" ht="40.5" thickBot="1">
      <c r="A466" s="18" t="b">
        <v>1</v>
      </c>
      <c r="B466" s="18" t="b">
        <v>0</v>
      </c>
      <c r="C466" s="17">
        <v>100</v>
      </c>
      <c r="D466" s="17">
        <v>100</v>
      </c>
      <c r="E466" s="17">
        <v>204716</v>
      </c>
      <c r="F466" s="17">
        <v>0</v>
      </c>
      <c r="G466" s="17">
        <v>0</v>
      </c>
      <c r="H466" s="17">
        <v>-1</v>
      </c>
      <c r="I466" s="17">
        <v>1</v>
      </c>
      <c r="J466" s="17">
        <v>1</v>
      </c>
      <c r="K466" s="17">
        <v>2</v>
      </c>
      <c r="L466" s="15">
        <v>2.2999999999999998</v>
      </c>
      <c r="M466" s="15">
        <v>1.5</v>
      </c>
      <c r="N466" s="17">
        <v>1</v>
      </c>
      <c r="O466" s="15" t="s">
        <v>821</v>
      </c>
      <c r="P466" s="15">
        <v>1</v>
      </c>
      <c r="Q466" s="17" t="e">
        <f t="shared" si="14"/>
        <v>#N/A</v>
      </c>
      <c r="R466" s="18" t="b">
        <v>0</v>
      </c>
      <c r="S466" s="15"/>
      <c r="T466" s="15" t="s">
        <v>4565</v>
      </c>
      <c r="U466" s="17">
        <v>54</v>
      </c>
      <c r="V466" s="15" t="s">
        <v>822</v>
      </c>
      <c r="W466" s="15">
        <v>3.6</v>
      </c>
      <c r="X466" s="18" t="b">
        <v>0</v>
      </c>
      <c r="Y466" s="15" t="s">
        <v>333</v>
      </c>
      <c r="Z466" s="15">
        <v>3.8</v>
      </c>
      <c r="AA466" s="18" t="b">
        <v>0</v>
      </c>
      <c r="AB466" s="15"/>
      <c r="AC466" s="15" t="s">
        <v>519</v>
      </c>
      <c r="AD466" s="17">
        <v>12</v>
      </c>
      <c r="AE466" s="17">
        <v>14</v>
      </c>
      <c r="AF466" s="17">
        <v>129</v>
      </c>
      <c r="AG466" s="17">
        <v>928187</v>
      </c>
      <c r="AH466" s="17">
        <v>0</v>
      </c>
      <c r="AI466" s="17">
        <v>902913</v>
      </c>
      <c r="AJ466" s="17">
        <v>0</v>
      </c>
      <c r="AK466" s="15">
        <v>0.2</v>
      </c>
      <c r="AL466" s="15">
        <v>23.9</v>
      </c>
      <c r="AM466" s="15" t="s">
        <v>333</v>
      </c>
      <c r="AN466" s="15"/>
      <c r="AO466" s="17">
        <v>73</v>
      </c>
      <c r="AP466" s="68">
        <v>44378</v>
      </c>
      <c r="AQ466" s="68">
        <v>36305</v>
      </c>
      <c r="AR466" s="18" t="b">
        <v>0</v>
      </c>
      <c r="AS466" s="15" t="s">
        <v>2774</v>
      </c>
      <c r="AT466" s="17">
        <v>3090</v>
      </c>
      <c r="AU466" s="17">
        <v>1</v>
      </c>
      <c r="AV466" s="17">
        <v>0</v>
      </c>
      <c r="AW466" s="17">
        <v>10</v>
      </c>
      <c r="AX466" s="17">
        <v>45</v>
      </c>
      <c r="AY466" s="17">
        <v>0</v>
      </c>
      <c r="AZ466" s="17">
        <v>0</v>
      </c>
      <c r="BA466" s="17">
        <v>0</v>
      </c>
      <c r="BB466" s="17">
        <v>7</v>
      </c>
      <c r="BC466" s="17">
        <v>0</v>
      </c>
      <c r="BD466" s="17">
        <v>0</v>
      </c>
      <c r="BE466" s="17">
        <v>8</v>
      </c>
      <c r="BF466" s="17">
        <v>532</v>
      </c>
      <c r="BG466" s="15">
        <v>779.2</v>
      </c>
      <c r="BH466" s="15">
        <v>160.5</v>
      </c>
      <c r="BI466" s="15">
        <v>119</v>
      </c>
      <c r="BJ466" s="15">
        <v>106.1</v>
      </c>
      <c r="BK466" s="17">
        <v>240</v>
      </c>
      <c r="BL466" s="17">
        <v>118</v>
      </c>
      <c r="BM466" s="17">
        <v>53</v>
      </c>
      <c r="BN466" s="17">
        <v>293</v>
      </c>
      <c r="BO466" s="17">
        <v>36</v>
      </c>
      <c r="BP466" s="15">
        <v>1.19</v>
      </c>
      <c r="BQ466" s="15">
        <v>0.98</v>
      </c>
      <c r="BR466" s="15">
        <v>2.17</v>
      </c>
      <c r="BS466" s="15">
        <v>40.659999999999997</v>
      </c>
      <c r="BT466" s="15"/>
      <c r="BU466" s="15"/>
      <c r="BV466" s="15"/>
      <c r="BW466" s="15"/>
      <c r="BX466" s="15"/>
      <c r="BY466" s="15"/>
      <c r="BZ466" s="15"/>
      <c r="CA466" s="17">
        <v>35</v>
      </c>
      <c r="CB466" s="17">
        <v>13</v>
      </c>
      <c r="CC466" s="17">
        <v>236</v>
      </c>
      <c r="CD466" s="17">
        <v>60</v>
      </c>
      <c r="CE466" s="17">
        <v>266</v>
      </c>
      <c r="CF466" s="17">
        <v>73</v>
      </c>
      <c r="CG466" s="17">
        <v>133</v>
      </c>
      <c r="CH466" s="17">
        <v>41</v>
      </c>
      <c r="CI466" s="17">
        <v>0.03</v>
      </c>
      <c r="CJ466" s="17">
        <v>0</v>
      </c>
      <c r="CK466" s="17">
        <v>0.03</v>
      </c>
      <c r="CL466" s="17">
        <v>0.06</v>
      </c>
      <c r="CM466" s="17">
        <v>1.18</v>
      </c>
      <c r="CN466" s="17">
        <v>1.31</v>
      </c>
      <c r="CO466" s="17">
        <v>158</v>
      </c>
      <c r="CP466" s="17">
        <v>18</v>
      </c>
      <c r="CQ466" s="17">
        <v>290</v>
      </c>
      <c r="CR466" s="17">
        <v>102</v>
      </c>
      <c r="CS466" s="17">
        <v>104</v>
      </c>
      <c r="CT466" s="17">
        <v>39</v>
      </c>
      <c r="CU466" s="17">
        <v>94</v>
      </c>
      <c r="CV466" s="17">
        <v>31</v>
      </c>
      <c r="CW466" s="17">
        <v>1.05</v>
      </c>
      <c r="CX466" s="17">
        <v>0.28999999999999998</v>
      </c>
      <c r="CY466" s="17">
        <v>8.5299999999999994</v>
      </c>
      <c r="CZ466" s="15" t="str">
        <f t="shared" si="15"/>
        <v>Ibrahima Konaté</v>
      </c>
      <c r="DA466" s="15" t="e">
        <f>VLOOKUP(CZ466,[1]FINAL!$A$1:$AP$1000,MATCH("Element No.",[1]FINAL!$A$1:$AP$1,0),0)</f>
        <v>#N/A</v>
      </c>
      <c r="DB466" s="15"/>
      <c r="DC466" s="15"/>
      <c r="DD466" s="15"/>
      <c r="DE466" s="15"/>
      <c r="DF466" s="15"/>
    </row>
    <row r="467" spans="1:110" ht="53.25" thickBot="1">
      <c r="A467" s="18" t="b">
        <v>1</v>
      </c>
      <c r="B467" s="18" t="b">
        <v>0</v>
      </c>
      <c r="C467" s="17">
        <v>0</v>
      </c>
      <c r="D467" s="17">
        <v>0</v>
      </c>
      <c r="E467" s="17">
        <v>492777</v>
      </c>
      <c r="F467" s="17">
        <v>0</v>
      </c>
      <c r="G467" s="17">
        <v>0</v>
      </c>
      <c r="H467" s="17">
        <v>-1</v>
      </c>
      <c r="I467" s="17">
        <v>1</v>
      </c>
      <c r="J467" s="17">
        <v>0</v>
      </c>
      <c r="K467" s="17">
        <v>2</v>
      </c>
      <c r="L467" s="15">
        <v>0</v>
      </c>
      <c r="M467" s="15">
        <v>0</v>
      </c>
      <c r="N467" s="17">
        <v>0</v>
      </c>
      <c r="O467" s="15" t="s">
        <v>716</v>
      </c>
      <c r="P467" s="15">
        <v>0</v>
      </c>
      <c r="Q467" s="17">
        <f t="shared" si="14"/>
        <v>360</v>
      </c>
      <c r="R467" s="18" t="b">
        <v>0</v>
      </c>
      <c r="S467" s="15" t="s">
        <v>4078</v>
      </c>
      <c r="T467" s="15" t="s">
        <v>4487</v>
      </c>
      <c r="U467" s="17">
        <v>49</v>
      </c>
      <c r="V467" s="15" t="s">
        <v>1422</v>
      </c>
      <c r="W467" s="15">
        <v>2.8</v>
      </c>
      <c r="X467" s="18" t="b">
        <v>0</v>
      </c>
      <c r="Y467" s="15" t="s">
        <v>1412</v>
      </c>
      <c r="Z467" s="15">
        <v>0.1</v>
      </c>
      <c r="AA467" s="18" t="b">
        <v>0</v>
      </c>
      <c r="AB467" s="15"/>
      <c r="AC467" s="15" t="s">
        <v>543</v>
      </c>
      <c r="AD467" s="17">
        <v>12</v>
      </c>
      <c r="AE467" s="17">
        <v>14</v>
      </c>
      <c r="AF467" s="17">
        <v>42</v>
      </c>
      <c r="AG467" s="17">
        <v>62835</v>
      </c>
      <c r="AH467" s="17">
        <v>0</v>
      </c>
      <c r="AI467" s="17">
        <v>72643</v>
      </c>
      <c r="AJ467" s="17">
        <v>0</v>
      </c>
      <c r="AK467" s="15">
        <v>0</v>
      </c>
      <c r="AL467" s="15">
        <v>8.6</v>
      </c>
      <c r="AM467" s="15" t="s">
        <v>1412</v>
      </c>
      <c r="AN467" s="15"/>
      <c r="AO467" s="17">
        <v>242</v>
      </c>
      <c r="AP467" s="68">
        <v>45194</v>
      </c>
      <c r="AQ467" s="68">
        <v>37811</v>
      </c>
      <c r="AR467" s="18" t="b">
        <v>0</v>
      </c>
      <c r="AS467" s="15" t="s">
        <v>2775</v>
      </c>
      <c r="AT467" s="17">
        <v>928</v>
      </c>
      <c r="AU467" s="17">
        <v>0</v>
      </c>
      <c r="AV467" s="17">
        <v>2</v>
      </c>
      <c r="AW467" s="17">
        <v>4</v>
      </c>
      <c r="AX467" s="17">
        <v>13</v>
      </c>
      <c r="AY467" s="17">
        <v>0</v>
      </c>
      <c r="AZ467" s="17">
        <v>0</v>
      </c>
      <c r="BA467" s="17">
        <v>0</v>
      </c>
      <c r="BB467" s="17">
        <v>5</v>
      </c>
      <c r="BC467" s="17">
        <v>0</v>
      </c>
      <c r="BD467" s="17">
        <v>0</v>
      </c>
      <c r="BE467" s="17">
        <v>2</v>
      </c>
      <c r="BF467" s="17">
        <v>157</v>
      </c>
      <c r="BG467" s="15">
        <v>157.4</v>
      </c>
      <c r="BH467" s="15">
        <v>105.2</v>
      </c>
      <c r="BI467" s="15">
        <v>62</v>
      </c>
      <c r="BJ467" s="15">
        <v>32.299999999999997</v>
      </c>
      <c r="BK467" s="17">
        <v>46</v>
      </c>
      <c r="BL467" s="17">
        <v>43</v>
      </c>
      <c r="BM467" s="17">
        <v>19</v>
      </c>
      <c r="BN467" s="17">
        <v>65</v>
      </c>
      <c r="BO467" s="17">
        <v>12</v>
      </c>
      <c r="BP467" s="15">
        <v>0.18</v>
      </c>
      <c r="BQ467" s="15">
        <v>0.84</v>
      </c>
      <c r="BR467" s="15">
        <v>1.02</v>
      </c>
      <c r="BS467" s="15">
        <v>10.77</v>
      </c>
      <c r="BT467" s="15"/>
      <c r="BU467" s="15"/>
      <c r="BV467" s="15"/>
      <c r="BW467" s="15"/>
      <c r="BX467" s="15"/>
      <c r="BY467" s="15"/>
      <c r="BZ467" s="15"/>
      <c r="CA467" s="17">
        <v>343</v>
      </c>
      <c r="CB467" s="17">
        <v>129</v>
      </c>
      <c r="CC467" s="17">
        <v>297</v>
      </c>
      <c r="CD467" s="17">
        <v>94</v>
      </c>
      <c r="CE467" s="17">
        <v>334</v>
      </c>
      <c r="CF467" s="17">
        <v>108</v>
      </c>
      <c r="CG467" s="17">
        <v>362</v>
      </c>
      <c r="CH467" s="17">
        <v>124</v>
      </c>
      <c r="CI467" s="17">
        <v>0.02</v>
      </c>
      <c r="CJ467" s="17">
        <v>0</v>
      </c>
      <c r="CK467" s="17">
        <v>0.08</v>
      </c>
      <c r="CL467" s="17">
        <v>0.1</v>
      </c>
      <c r="CM467" s="17">
        <v>1.04</v>
      </c>
      <c r="CN467" s="17">
        <v>1.26</v>
      </c>
      <c r="CO467" s="17">
        <v>329</v>
      </c>
      <c r="CP467" s="17">
        <v>54</v>
      </c>
      <c r="CQ467" s="17">
        <v>757</v>
      </c>
      <c r="CR467" s="17">
        <v>259</v>
      </c>
      <c r="CS467" s="17">
        <v>222</v>
      </c>
      <c r="CT467" s="17">
        <v>90</v>
      </c>
      <c r="CU467" s="17">
        <v>434</v>
      </c>
      <c r="CV467" s="17">
        <v>163</v>
      </c>
      <c r="CW467" s="17">
        <v>1.1599999999999999</v>
      </c>
      <c r="CX467" s="17">
        <v>0.39</v>
      </c>
      <c r="CY467" s="17">
        <v>6.3</v>
      </c>
      <c r="CZ467" s="15" t="str">
        <f t="shared" si="15"/>
        <v>Conor Bradley</v>
      </c>
      <c r="DA467" s="15">
        <f>VLOOKUP(CZ467,[1]FINAL!$A$1:$AP$1000,MATCH("Element No.",[1]FINAL!$A$1:$AP$1,0),0)</f>
        <v>360</v>
      </c>
      <c r="DB467" s="15"/>
      <c r="DC467" s="15"/>
      <c r="DD467" s="15"/>
      <c r="DE467" s="15"/>
      <c r="DF467" s="15"/>
    </row>
    <row r="468" spans="1:110" ht="40.5" thickBot="1">
      <c r="A468" s="18" t="b">
        <v>1</v>
      </c>
      <c r="B468" s="18" t="b">
        <v>0</v>
      </c>
      <c r="C468" s="17">
        <v>100</v>
      </c>
      <c r="D468" s="17">
        <v>100</v>
      </c>
      <c r="E468" s="17">
        <v>171287</v>
      </c>
      <c r="F468" s="17">
        <v>0</v>
      </c>
      <c r="G468" s="17">
        <v>0</v>
      </c>
      <c r="H468" s="17">
        <v>-1</v>
      </c>
      <c r="I468" s="17">
        <v>1</v>
      </c>
      <c r="J468" s="17">
        <v>1</v>
      </c>
      <c r="K468" s="17">
        <v>2</v>
      </c>
      <c r="L468" s="15">
        <v>0.7</v>
      </c>
      <c r="M468" s="15">
        <v>0.7</v>
      </c>
      <c r="N468" s="17">
        <v>1</v>
      </c>
      <c r="O468" s="15" t="s">
        <v>616</v>
      </c>
      <c r="P468" s="15">
        <v>0.2</v>
      </c>
      <c r="Q468" s="17">
        <f t="shared" si="14"/>
        <v>359</v>
      </c>
      <c r="R468" s="18" t="b">
        <v>0</v>
      </c>
      <c r="S468" s="15"/>
      <c r="T468" s="15" t="s">
        <v>4927</v>
      </c>
      <c r="U468" s="17">
        <v>49</v>
      </c>
      <c r="V468" s="15" t="s">
        <v>818</v>
      </c>
      <c r="W468" s="15">
        <v>1.6</v>
      </c>
      <c r="X468" s="18" t="b">
        <v>0</v>
      </c>
      <c r="Y468" s="15" t="s">
        <v>270</v>
      </c>
      <c r="Z468" s="15">
        <v>0.2</v>
      </c>
      <c r="AA468" s="18" t="b">
        <v>0</v>
      </c>
      <c r="AB468" s="15"/>
      <c r="AC468" s="15" t="s">
        <v>519</v>
      </c>
      <c r="AD468" s="17">
        <v>12</v>
      </c>
      <c r="AE468" s="17">
        <v>14</v>
      </c>
      <c r="AF468" s="17">
        <v>33</v>
      </c>
      <c r="AG468" s="17">
        <v>25675</v>
      </c>
      <c r="AH468" s="17">
        <v>0</v>
      </c>
      <c r="AI468" s="17">
        <v>31479</v>
      </c>
      <c r="AJ468" s="17">
        <v>0</v>
      </c>
      <c r="AK468" s="15">
        <v>0</v>
      </c>
      <c r="AL468" s="15">
        <v>6.7</v>
      </c>
      <c r="AM468" s="15" t="s">
        <v>270</v>
      </c>
      <c r="AN468" s="15"/>
      <c r="AO468" s="17">
        <v>241</v>
      </c>
      <c r="AP468" s="68">
        <v>42175</v>
      </c>
      <c r="AQ468" s="68">
        <v>35573</v>
      </c>
      <c r="AR468" s="18" t="b">
        <v>0</v>
      </c>
      <c r="AS468" s="15" t="s">
        <v>2776</v>
      </c>
      <c r="AT468" s="17">
        <v>594</v>
      </c>
      <c r="AU468" s="17">
        <v>0</v>
      </c>
      <c r="AV468" s="17">
        <v>2</v>
      </c>
      <c r="AW468" s="17">
        <v>2</v>
      </c>
      <c r="AX468" s="17">
        <v>14</v>
      </c>
      <c r="AY468" s="17">
        <v>0</v>
      </c>
      <c r="AZ468" s="17">
        <v>0</v>
      </c>
      <c r="BA468" s="17">
        <v>0</v>
      </c>
      <c r="BB468" s="17">
        <v>4</v>
      </c>
      <c r="BC468" s="17">
        <v>0</v>
      </c>
      <c r="BD468" s="17">
        <v>0</v>
      </c>
      <c r="BE468" s="17">
        <v>2</v>
      </c>
      <c r="BF468" s="17">
        <v>94</v>
      </c>
      <c r="BG468" s="15">
        <v>122.8</v>
      </c>
      <c r="BH468" s="15">
        <v>77.8</v>
      </c>
      <c r="BI468" s="15">
        <v>31</v>
      </c>
      <c r="BJ468" s="15">
        <v>23.2</v>
      </c>
      <c r="BK468" s="17">
        <v>36</v>
      </c>
      <c r="BL468" s="17">
        <v>20</v>
      </c>
      <c r="BM468" s="17">
        <v>10</v>
      </c>
      <c r="BN468" s="17">
        <v>46</v>
      </c>
      <c r="BO468" s="17">
        <v>7</v>
      </c>
      <c r="BP468" s="15">
        <v>0.28000000000000003</v>
      </c>
      <c r="BQ468" s="15">
        <v>0.64</v>
      </c>
      <c r="BR468" s="15">
        <v>0.92</v>
      </c>
      <c r="BS468" s="15">
        <v>9.31</v>
      </c>
      <c r="BT468" s="15"/>
      <c r="BU468" s="15"/>
      <c r="BV468" s="15"/>
      <c r="BW468" s="15"/>
      <c r="BX468" s="15"/>
      <c r="BY468" s="15"/>
      <c r="BZ468" s="15"/>
      <c r="CA468" s="17">
        <v>372</v>
      </c>
      <c r="CB468" s="17">
        <v>140</v>
      </c>
      <c r="CC468" s="17">
        <v>331</v>
      </c>
      <c r="CD468" s="17">
        <v>111</v>
      </c>
      <c r="CE468" s="17">
        <v>377</v>
      </c>
      <c r="CF468" s="17">
        <v>129</v>
      </c>
      <c r="CG468" s="17">
        <v>388</v>
      </c>
      <c r="CH468" s="17">
        <v>135</v>
      </c>
      <c r="CI468" s="17">
        <v>0.04</v>
      </c>
      <c r="CJ468" s="17">
        <v>0</v>
      </c>
      <c r="CK468" s="17">
        <v>0.1</v>
      </c>
      <c r="CL468" s="17">
        <v>0.14000000000000001</v>
      </c>
      <c r="CM468" s="17">
        <v>1.41</v>
      </c>
      <c r="CN468" s="17">
        <v>2.12</v>
      </c>
      <c r="CO468" s="17">
        <v>292</v>
      </c>
      <c r="CP468" s="17">
        <v>45</v>
      </c>
      <c r="CQ468" s="17">
        <v>381</v>
      </c>
      <c r="CR468" s="17">
        <v>135</v>
      </c>
      <c r="CS468" s="17">
        <v>414</v>
      </c>
      <c r="CT468" s="17">
        <v>152</v>
      </c>
      <c r="CU468" s="17">
        <v>419</v>
      </c>
      <c r="CV468" s="17">
        <v>156</v>
      </c>
      <c r="CW468" s="17">
        <v>1.06</v>
      </c>
      <c r="CX468" s="17">
        <v>0.3</v>
      </c>
      <c r="CY468" s="17">
        <v>6.97</v>
      </c>
      <c r="CZ468" s="15" t="str">
        <f t="shared" si="15"/>
        <v>Joe Gomez</v>
      </c>
      <c r="DA468" s="15">
        <f>VLOOKUP(CZ468,[1]FINAL!$A$1:$AP$1000,MATCH("Element No.",[1]FINAL!$A$1:$AP$1,0),0)</f>
        <v>359</v>
      </c>
      <c r="DB468" s="15"/>
      <c r="DC468" s="15"/>
      <c r="DD468" s="15"/>
      <c r="DE468" s="15"/>
      <c r="DF468" s="15"/>
    </row>
    <row r="469" spans="1:110" ht="78.75" thickBot="1">
      <c r="A469" s="18" t="b">
        <v>1</v>
      </c>
      <c r="B469" s="18" t="b">
        <v>0</v>
      </c>
      <c r="C469" s="17">
        <v>0</v>
      </c>
      <c r="D469" s="17">
        <v>0</v>
      </c>
      <c r="E469" s="17">
        <v>214285</v>
      </c>
      <c r="F469" s="17">
        <v>0</v>
      </c>
      <c r="G469" s="17">
        <v>0</v>
      </c>
      <c r="H469" s="17">
        <v>-2</v>
      </c>
      <c r="I469" s="17">
        <v>2</v>
      </c>
      <c r="J469" s="17">
        <v>0</v>
      </c>
      <c r="K469" s="17">
        <v>2</v>
      </c>
      <c r="L469" s="15">
        <v>0</v>
      </c>
      <c r="M469" s="15">
        <v>0</v>
      </c>
      <c r="N469" s="17">
        <v>0</v>
      </c>
      <c r="O469" s="15" t="s">
        <v>825</v>
      </c>
      <c r="P469" s="15">
        <v>0</v>
      </c>
      <c r="Q469" s="17" t="e">
        <f t="shared" si="14"/>
        <v>#N/A</v>
      </c>
      <c r="R469" s="18" t="b">
        <v>0</v>
      </c>
      <c r="S469" s="15" t="s">
        <v>4014</v>
      </c>
      <c r="T469" s="15" t="s">
        <v>4015</v>
      </c>
      <c r="U469" s="17">
        <v>48</v>
      </c>
      <c r="V469" s="15" t="s">
        <v>826</v>
      </c>
      <c r="W469" s="15">
        <v>0</v>
      </c>
      <c r="X469" s="18" t="b">
        <v>0</v>
      </c>
      <c r="Y469" s="15" t="s">
        <v>314</v>
      </c>
      <c r="Z469" s="15">
        <v>0</v>
      </c>
      <c r="AA469" s="18" t="b">
        <v>0</v>
      </c>
      <c r="AB469" s="15"/>
      <c r="AC469" s="15" t="s">
        <v>3257</v>
      </c>
      <c r="AD469" s="17">
        <v>12</v>
      </c>
      <c r="AE469" s="17">
        <v>14</v>
      </c>
      <c r="AF469" s="17">
        <v>0</v>
      </c>
      <c r="AG469" s="17">
        <v>1669</v>
      </c>
      <c r="AH469" s="17">
        <v>0</v>
      </c>
      <c r="AI469" s="17">
        <v>12313</v>
      </c>
      <c r="AJ469" s="17">
        <v>0</v>
      </c>
      <c r="AK469" s="15">
        <v>0</v>
      </c>
      <c r="AL469" s="15">
        <v>0</v>
      </c>
      <c r="AM469" s="15" t="s">
        <v>314</v>
      </c>
      <c r="AN469" s="15"/>
      <c r="AO469" s="17">
        <v>83</v>
      </c>
      <c r="AP469" s="68">
        <v>44053</v>
      </c>
      <c r="AQ469" s="68">
        <v>35197</v>
      </c>
      <c r="AR469" s="18" t="b">
        <v>0</v>
      </c>
      <c r="AS469" s="15" t="s">
        <v>2777</v>
      </c>
      <c r="AT469" s="17">
        <v>0</v>
      </c>
      <c r="AU469" s="17">
        <v>0</v>
      </c>
      <c r="AV469" s="17">
        <v>0</v>
      </c>
      <c r="AW469" s="17">
        <v>0</v>
      </c>
      <c r="AX469" s="17">
        <v>0</v>
      </c>
      <c r="AY469" s="17">
        <v>0</v>
      </c>
      <c r="AZ469" s="17">
        <v>0</v>
      </c>
      <c r="BA469" s="17">
        <v>0</v>
      </c>
      <c r="BB469" s="17">
        <v>0</v>
      </c>
      <c r="BC469" s="17">
        <v>0</v>
      </c>
      <c r="BD469" s="17">
        <v>0</v>
      </c>
      <c r="BE469" s="17">
        <v>0</v>
      </c>
      <c r="BF469" s="17">
        <v>0</v>
      </c>
      <c r="BG469" s="15">
        <v>0</v>
      </c>
      <c r="BH469" s="15">
        <v>0</v>
      </c>
      <c r="BI469" s="15">
        <v>0</v>
      </c>
      <c r="BJ469" s="15">
        <v>0</v>
      </c>
      <c r="BK469" s="17">
        <v>0</v>
      </c>
      <c r="BL469" s="17">
        <v>0</v>
      </c>
      <c r="BM469" s="17">
        <v>0</v>
      </c>
      <c r="BN469" s="17">
        <v>0</v>
      </c>
      <c r="BO469" s="17">
        <v>0</v>
      </c>
      <c r="BP469" s="15">
        <v>0</v>
      </c>
      <c r="BQ469" s="15">
        <v>0</v>
      </c>
      <c r="BR469" s="15">
        <v>0</v>
      </c>
      <c r="BS469" s="15">
        <v>0</v>
      </c>
      <c r="BT469" s="15"/>
      <c r="BU469" s="15"/>
      <c r="BV469" s="15"/>
      <c r="BW469" s="15"/>
      <c r="BX469" s="15"/>
      <c r="BY469" s="15"/>
      <c r="BZ469" s="15"/>
      <c r="CA469" s="17">
        <v>787</v>
      </c>
      <c r="CB469" s="17">
        <v>265</v>
      </c>
      <c r="CC469" s="17">
        <v>783</v>
      </c>
      <c r="CD469" s="17">
        <v>265</v>
      </c>
      <c r="CE469" s="17">
        <v>776</v>
      </c>
      <c r="CF469" s="17">
        <v>265</v>
      </c>
      <c r="CG469" s="17">
        <v>787</v>
      </c>
      <c r="CH469" s="17">
        <v>265</v>
      </c>
      <c r="CI469" s="17">
        <v>0</v>
      </c>
      <c r="CJ469" s="17">
        <v>0</v>
      </c>
      <c r="CK469" s="17">
        <v>0</v>
      </c>
      <c r="CL469" s="17">
        <v>0</v>
      </c>
      <c r="CM469" s="17">
        <v>0</v>
      </c>
      <c r="CN469" s="17">
        <v>0</v>
      </c>
      <c r="CO469" s="17">
        <v>351</v>
      </c>
      <c r="CP469" s="17">
        <v>57</v>
      </c>
      <c r="CQ469" s="17">
        <v>728</v>
      </c>
      <c r="CR469" s="17">
        <v>254</v>
      </c>
      <c r="CS469" s="17">
        <v>787</v>
      </c>
      <c r="CT469" s="17">
        <v>265</v>
      </c>
      <c r="CU469" s="17">
        <v>598</v>
      </c>
      <c r="CV469" s="17">
        <v>214</v>
      </c>
      <c r="CW469" s="17">
        <v>0</v>
      </c>
      <c r="CX469" s="17">
        <v>0</v>
      </c>
      <c r="CY469" s="17">
        <v>0</v>
      </c>
      <c r="CZ469" s="15" t="str">
        <f t="shared" si="15"/>
        <v>Konstantinos Tsimikas</v>
      </c>
      <c r="DA469" s="15" t="e">
        <f>VLOOKUP(CZ469,[1]FINAL!$A$1:$AP$1000,MATCH("Element No.",[1]FINAL!$A$1:$AP$1,0),0)</f>
        <v>#N/A</v>
      </c>
      <c r="DB469" s="15"/>
      <c r="DC469" s="15"/>
      <c r="DD469" s="15"/>
      <c r="DE469" s="15"/>
      <c r="DF469" s="15"/>
    </row>
    <row r="470" spans="1:110" ht="40.5" thickBot="1">
      <c r="A470" s="18" t="b">
        <v>1</v>
      </c>
      <c r="B470" s="18" t="b">
        <v>0</v>
      </c>
      <c r="C470" s="17">
        <v>100</v>
      </c>
      <c r="D470" s="17">
        <v>100</v>
      </c>
      <c r="E470" s="17">
        <v>611926</v>
      </c>
      <c r="F470" s="17">
        <v>0</v>
      </c>
      <c r="G470" s="17">
        <v>0</v>
      </c>
      <c r="H470" s="17">
        <v>-3</v>
      </c>
      <c r="I470" s="17">
        <v>3</v>
      </c>
      <c r="J470" s="17">
        <v>0</v>
      </c>
      <c r="K470" s="17">
        <v>2</v>
      </c>
      <c r="L470" s="15">
        <v>0.5</v>
      </c>
      <c r="M470" s="15">
        <v>0.5</v>
      </c>
      <c r="N470" s="17">
        <v>0</v>
      </c>
      <c r="O470" s="15" t="s">
        <v>1916</v>
      </c>
      <c r="P470" s="15">
        <v>0</v>
      </c>
      <c r="Q470" s="17" t="e">
        <f t="shared" si="14"/>
        <v>#N/A</v>
      </c>
      <c r="R470" s="18" t="b">
        <v>0</v>
      </c>
      <c r="S470" s="15"/>
      <c r="T470" s="15" t="s">
        <v>4107</v>
      </c>
      <c r="U470" s="17">
        <v>37</v>
      </c>
      <c r="V470" s="15" t="s">
        <v>1917</v>
      </c>
      <c r="W470" s="15">
        <v>0</v>
      </c>
      <c r="X470" s="18" t="b">
        <v>0</v>
      </c>
      <c r="Y470" s="15" t="s">
        <v>1918</v>
      </c>
      <c r="Z470" s="15">
        <v>0.9</v>
      </c>
      <c r="AA470" s="18" t="b">
        <v>0</v>
      </c>
      <c r="AB470" s="15"/>
      <c r="AC470" s="15" t="s">
        <v>519</v>
      </c>
      <c r="AD470" s="17">
        <v>12</v>
      </c>
      <c r="AE470" s="17">
        <v>14</v>
      </c>
      <c r="AF470" s="17">
        <v>0</v>
      </c>
      <c r="AG470" s="17">
        <v>234622</v>
      </c>
      <c r="AH470" s="17">
        <v>0</v>
      </c>
      <c r="AI470" s="17">
        <v>155038</v>
      </c>
      <c r="AJ470" s="17">
        <v>0</v>
      </c>
      <c r="AK470" s="15">
        <v>0</v>
      </c>
      <c r="AL470" s="15">
        <v>0</v>
      </c>
      <c r="AM470" s="15" t="s">
        <v>1918</v>
      </c>
      <c r="AN470" s="15"/>
      <c r="AO470" s="17">
        <v>241</v>
      </c>
      <c r="AP470" s="68">
        <v>45349</v>
      </c>
      <c r="AQ470" s="68">
        <v>39039</v>
      </c>
      <c r="AR470" s="18" t="b">
        <v>0</v>
      </c>
      <c r="AS470" s="15" t="s">
        <v>2778</v>
      </c>
      <c r="AT470" s="17">
        <v>0</v>
      </c>
      <c r="AU470" s="17">
        <v>0</v>
      </c>
      <c r="AV470" s="17">
        <v>0</v>
      </c>
      <c r="AW470" s="17">
        <v>0</v>
      </c>
      <c r="AX470" s="17">
        <v>0</v>
      </c>
      <c r="AY470" s="17">
        <v>0</v>
      </c>
      <c r="AZ470" s="17">
        <v>0</v>
      </c>
      <c r="BA470" s="17">
        <v>0</v>
      </c>
      <c r="BB470" s="17">
        <v>0</v>
      </c>
      <c r="BC470" s="17">
        <v>0</v>
      </c>
      <c r="BD470" s="17">
        <v>0</v>
      </c>
      <c r="BE470" s="17">
        <v>0</v>
      </c>
      <c r="BF470" s="17">
        <v>0</v>
      </c>
      <c r="BG470" s="15">
        <v>0</v>
      </c>
      <c r="BH470" s="15">
        <v>0</v>
      </c>
      <c r="BI470" s="15">
        <v>0</v>
      </c>
      <c r="BJ470" s="15">
        <v>0</v>
      </c>
      <c r="BK470" s="17">
        <v>0</v>
      </c>
      <c r="BL470" s="17">
        <v>0</v>
      </c>
      <c r="BM470" s="17">
        <v>0</v>
      </c>
      <c r="BN470" s="17">
        <v>0</v>
      </c>
      <c r="BO470" s="17">
        <v>0</v>
      </c>
      <c r="BP470" s="15">
        <v>0</v>
      </c>
      <c r="BQ470" s="15">
        <v>0</v>
      </c>
      <c r="BR470" s="15">
        <v>0</v>
      </c>
      <c r="BS470" s="15">
        <v>0</v>
      </c>
      <c r="BT470" s="15"/>
      <c r="BU470" s="15"/>
      <c r="BV470" s="15"/>
      <c r="BW470" s="15"/>
      <c r="BX470" s="15"/>
      <c r="BY470" s="15"/>
      <c r="BZ470" s="15"/>
      <c r="CA470" s="17">
        <v>530</v>
      </c>
      <c r="CB470" s="17">
        <v>187</v>
      </c>
      <c r="CC470" s="17">
        <v>511</v>
      </c>
      <c r="CD470" s="17">
        <v>186</v>
      </c>
      <c r="CE470" s="17">
        <v>479</v>
      </c>
      <c r="CF470" s="17">
        <v>181</v>
      </c>
      <c r="CG470" s="17">
        <v>533</v>
      </c>
      <c r="CH470" s="17">
        <v>187</v>
      </c>
      <c r="CI470" s="17">
        <v>0</v>
      </c>
      <c r="CJ470" s="17">
        <v>0</v>
      </c>
      <c r="CK470" s="17">
        <v>0</v>
      </c>
      <c r="CL470" s="17">
        <v>0</v>
      </c>
      <c r="CM470" s="17">
        <v>0</v>
      </c>
      <c r="CN470" s="17">
        <v>0</v>
      </c>
      <c r="CO470" s="17">
        <v>841</v>
      </c>
      <c r="CP470" s="17">
        <v>270</v>
      </c>
      <c r="CQ470" s="17">
        <v>405</v>
      </c>
      <c r="CR470" s="17">
        <v>142</v>
      </c>
      <c r="CS470" s="17">
        <v>541</v>
      </c>
      <c r="CT470" s="17">
        <v>187</v>
      </c>
      <c r="CU470" s="17">
        <v>216</v>
      </c>
      <c r="CV470" s="17">
        <v>84</v>
      </c>
      <c r="CW470" s="17">
        <v>0</v>
      </c>
      <c r="CX470" s="17">
        <v>0</v>
      </c>
      <c r="CY470" s="17">
        <v>0</v>
      </c>
      <c r="CZ470" s="15" t="str">
        <f t="shared" si="15"/>
        <v>Amara Nallo</v>
      </c>
      <c r="DA470" s="15" t="e">
        <f>VLOOKUP(CZ470,[1]FINAL!$A$1:$AP$1000,MATCH("Element No.",[1]FINAL!$A$1:$AP$1,0),0)</f>
        <v>#N/A</v>
      </c>
      <c r="DB470" s="15"/>
      <c r="DC470" s="15"/>
      <c r="DD470" s="15"/>
      <c r="DE470" s="15"/>
      <c r="DF470" s="15"/>
    </row>
    <row r="471" spans="1:110" ht="27.75" thickBot="1">
      <c r="A471" s="18" t="b">
        <v>1</v>
      </c>
      <c r="B471" s="18" t="b">
        <v>0</v>
      </c>
      <c r="C471" s="15"/>
      <c r="D471" s="15"/>
      <c r="E471" s="17">
        <v>219937</v>
      </c>
      <c r="F471" s="17">
        <v>0</v>
      </c>
      <c r="G471" s="17">
        <v>0</v>
      </c>
      <c r="H471" s="17">
        <v>-3</v>
      </c>
      <c r="I471" s="17">
        <v>3</v>
      </c>
      <c r="J471" s="17">
        <v>0</v>
      </c>
      <c r="K471" s="17">
        <v>2</v>
      </c>
      <c r="L471" s="15">
        <v>0.5</v>
      </c>
      <c r="M471" s="15">
        <v>0.5</v>
      </c>
      <c r="N471" s="17">
        <v>0</v>
      </c>
      <c r="O471" s="15" t="s">
        <v>831</v>
      </c>
      <c r="P471" s="15">
        <v>0</v>
      </c>
      <c r="Q471" s="17" t="e">
        <f t="shared" si="14"/>
        <v>#N/A</v>
      </c>
      <c r="R471" s="18" t="b">
        <v>0</v>
      </c>
      <c r="S471" s="15"/>
      <c r="T471" s="15"/>
      <c r="U471" s="17">
        <v>37</v>
      </c>
      <c r="V471" s="15" t="s">
        <v>1533</v>
      </c>
      <c r="W471" s="15">
        <v>0</v>
      </c>
      <c r="X471" s="18" t="b">
        <v>0</v>
      </c>
      <c r="Y471" s="15" t="s">
        <v>832</v>
      </c>
      <c r="Z471" s="15">
        <v>0.5</v>
      </c>
      <c r="AA471" s="18" t="b">
        <v>0</v>
      </c>
      <c r="AB471" s="15"/>
      <c r="AC471" s="15" t="s">
        <v>519</v>
      </c>
      <c r="AD471" s="17">
        <v>12</v>
      </c>
      <c r="AE471" s="17">
        <v>14</v>
      </c>
      <c r="AF471" s="17">
        <v>0</v>
      </c>
      <c r="AG471" s="17">
        <v>104331</v>
      </c>
      <c r="AH471" s="17">
        <v>0</v>
      </c>
      <c r="AI471" s="17">
        <v>71655</v>
      </c>
      <c r="AJ471" s="17">
        <v>0</v>
      </c>
      <c r="AK471" s="15">
        <v>0</v>
      </c>
      <c r="AL471" s="15">
        <v>0</v>
      </c>
      <c r="AM471" s="15" t="s">
        <v>1534</v>
      </c>
      <c r="AN471" s="15"/>
      <c r="AO471" s="17">
        <v>241</v>
      </c>
      <c r="AP471" s="68">
        <v>44097</v>
      </c>
      <c r="AQ471" s="68">
        <v>36925</v>
      </c>
      <c r="AR471" s="18" t="b">
        <v>0</v>
      </c>
      <c r="AS471" s="15" t="s">
        <v>2779</v>
      </c>
      <c r="AT471" s="17">
        <v>0</v>
      </c>
      <c r="AU471" s="17">
        <v>0</v>
      </c>
      <c r="AV471" s="17">
        <v>0</v>
      </c>
      <c r="AW471" s="17">
        <v>0</v>
      </c>
      <c r="AX471" s="17">
        <v>0</v>
      </c>
      <c r="AY471" s="17">
        <v>0</v>
      </c>
      <c r="AZ471" s="17">
        <v>0</v>
      </c>
      <c r="BA471" s="17">
        <v>0</v>
      </c>
      <c r="BB471" s="17">
        <v>0</v>
      </c>
      <c r="BC471" s="17">
        <v>0</v>
      </c>
      <c r="BD471" s="17">
        <v>0</v>
      </c>
      <c r="BE471" s="17">
        <v>0</v>
      </c>
      <c r="BF471" s="17">
        <v>0</v>
      </c>
      <c r="BG471" s="15">
        <v>0</v>
      </c>
      <c r="BH471" s="15">
        <v>0</v>
      </c>
      <c r="BI471" s="15">
        <v>0</v>
      </c>
      <c r="BJ471" s="15">
        <v>0</v>
      </c>
      <c r="BK471" s="17">
        <v>0</v>
      </c>
      <c r="BL471" s="17">
        <v>0</v>
      </c>
      <c r="BM471" s="17">
        <v>0</v>
      </c>
      <c r="BN471" s="17">
        <v>0</v>
      </c>
      <c r="BO471" s="17">
        <v>0</v>
      </c>
      <c r="BP471" s="15">
        <v>0</v>
      </c>
      <c r="BQ471" s="15">
        <v>0</v>
      </c>
      <c r="BR471" s="15">
        <v>0</v>
      </c>
      <c r="BS471" s="15">
        <v>0</v>
      </c>
      <c r="BT471" s="15"/>
      <c r="BU471" s="15"/>
      <c r="BV471" s="15"/>
      <c r="BW471" s="15"/>
      <c r="BX471" s="15"/>
      <c r="BY471" s="15"/>
      <c r="BZ471" s="15"/>
      <c r="CA471" s="17">
        <v>526</v>
      </c>
      <c r="CB471" s="17">
        <v>183</v>
      </c>
      <c r="CC471" s="17">
        <v>506</v>
      </c>
      <c r="CD471" s="17">
        <v>181</v>
      </c>
      <c r="CE471" s="17">
        <v>473</v>
      </c>
      <c r="CF471" s="17">
        <v>175</v>
      </c>
      <c r="CG471" s="17">
        <v>529</v>
      </c>
      <c r="CH471" s="17">
        <v>183</v>
      </c>
      <c r="CI471" s="17">
        <v>0</v>
      </c>
      <c r="CJ471" s="17">
        <v>0</v>
      </c>
      <c r="CK471" s="17">
        <v>0</v>
      </c>
      <c r="CL471" s="17">
        <v>0</v>
      </c>
      <c r="CM471" s="17">
        <v>0</v>
      </c>
      <c r="CN471" s="17">
        <v>0</v>
      </c>
      <c r="CO471" s="17">
        <v>833</v>
      </c>
      <c r="CP471" s="17">
        <v>262</v>
      </c>
      <c r="CQ471" s="17">
        <v>400</v>
      </c>
      <c r="CR471" s="17">
        <v>137</v>
      </c>
      <c r="CS471" s="17">
        <v>537</v>
      </c>
      <c r="CT471" s="17">
        <v>183</v>
      </c>
      <c r="CU471" s="17">
        <v>264</v>
      </c>
      <c r="CV471" s="17">
        <v>99</v>
      </c>
      <c r="CW471" s="17">
        <v>0</v>
      </c>
      <c r="CX471" s="17">
        <v>0</v>
      </c>
      <c r="CY471" s="17">
        <v>0</v>
      </c>
      <c r="CZ471" s="15" t="str">
        <f t="shared" si="15"/>
        <v>Rhys Williams</v>
      </c>
      <c r="DA471" s="15" t="e">
        <f>VLOOKUP(CZ471,[1]FINAL!$A$1:$AP$1000,MATCH("Element No.",[1]FINAL!$A$1:$AP$1,0),0)</f>
        <v>#N/A</v>
      </c>
      <c r="DB471" s="15"/>
      <c r="DC471" s="15"/>
      <c r="DD471" s="15"/>
      <c r="DE471" s="15"/>
      <c r="DF471" s="15"/>
    </row>
    <row r="472" spans="1:110" ht="27.75" thickBot="1">
      <c r="A472" s="18" t="b">
        <v>1</v>
      </c>
      <c r="B472" s="18" t="b">
        <v>0</v>
      </c>
      <c r="C472" s="15"/>
      <c r="D472" s="15"/>
      <c r="E472" s="17">
        <v>489580</v>
      </c>
      <c r="F472" s="17">
        <v>0</v>
      </c>
      <c r="G472" s="17">
        <v>0</v>
      </c>
      <c r="H472" s="17">
        <v>-3</v>
      </c>
      <c r="I472" s="17">
        <v>3</v>
      </c>
      <c r="J472" s="17">
        <v>0</v>
      </c>
      <c r="K472" s="17">
        <v>2</v>
      </c>
      <c r="L472" s="15">
        <v>0.5</v>
      </c>
      <c r="M472" s="15">
        <v>0.5</v>
      </c>
      <c r="N472" s="17">
        <v>0</v>
      </c>
      <c r="O472" s="15" t="s">
        <v>1204</v>
      </c>
      <c r="P472" s="15">
        <v>0</v>
      </c>
      <c r="Q472" s="17">
        <f t="shared" si="14"/>
        <v>365</v>
      </c>
      <c r="R472" s="18" t="b">
        <v>0</v>
      </c>
      <c r="S472" s="15"/>
      <c r="T472" s="15"/>
      <c r="U472" s="17">
        <v>37</v>
      </c>
      <c r="V472" s="15" t="s">
        <v>2780</v>
      </c>
      <c r="W472" s="15">
        <v>0</v>
      </c>
      <c r="X472" s="18" t="b">
        <v>0</v>
      </c>
      <c r="Y472" s="15" t="s">
        <v>2781</v>
      </c>
      <c r="Z472" s="15">
        <v>0.3</v>
      </c>
      <c r="AA472" s="18" t="b">
        <v>0</v>
      </c>
      <c r="AB472" s="15"/>
      <c r="AC472" s="15" t="s">
        <v>519</v>
      </c>
      <c r="AD472" s="17">
        <v>12</v>
      </c>
      <c r="AE472" s="17">
        <v>14</v>
      </c>
      <c r="AF472" s="17">
        <v>0</v>
      </c>
      <c r="AG472" s="17">
        <v>41615</v>
      </c>
      <c r="AH472" s="17">
        <v>0</v>
      </c>
      <c r="AI472" s="17">
        <v>36522</v>
      </c>
      <c r="AJ472" s="17">
        <v>0</v>
      </c>
      <c r="AK472" s="15">
        <v>0</v>
      </c>
      <c r="AL472" s="15">
        <v>0</v>
      </c>
      <c r="AM472" s="15" t="s">
        <v>2781</v>
      </c>
      <c r="AN472" s="15"/>
      <c r="AO472" s="17">
        <v>243</v>
      </c>
      <c r="AP472" s="68">
        <v>44731</v>
      </c>
      <c r="AQ472" s="68">
        <v>37833</v>
      </c>
      <c r="AR472" s="18" t="b">
        <v>0</v>
      </c>
      <c r="AS472" s="15" t="s">
        <v>2782</v>
      </c>
      <c r="AT472" s="17">
        <v>0</v>
      </c>
      <c r="AU472" s="17">
        <v>0</v>
      </c>
      <c r="AV472" s="17">
        <v>0</v>
      </c>
      <c r="AW472" s="17">
        <v>0</v>
      </c>
      <c r="AX472" s="17">
        <v>0</v>
      </c>
      <c r="AY472" s="17">
        <v>0</v>
      </c>
      <c r="AZ472" s="17">
        <v>0</v>
      </c>
      <c r="BA472" s="17">
        <v>0</v>
      </c>
      <c r="BB472" s="17">
        <v>0</v>
      </c>
      <c r="BC472" s="17">
        <v>0</v>
      </c>
      <c r="BD472" s="17">
        <v>0</v>
      </c>
      <c r="BE472" s="17">
        <v>0</v>
      </c>
      <c r="BF472" s="17">
        <v>0</v>
      </c>
      <c r="BG472" s="15">
        <v>0</v>
      </c>
      <c r="BH472" s="15">
        <v>0</v>
      </c>
      <c r="BI472" s="15">
        <v>0</v>
      </c>
      <c r="BJ472" s="15">
        <v>0</v>
      </c>
      <c r="BK472" s="17">
        <v>0</v>
      </c>
      <c r="BL472" s="17">
        <v>0</v>
      </c>
      <c r="BM472" s="17">
        <v>0</v>
      </c>
      <c r="BN472" s="17">
        <v>0</v>
      </c>
      <c r="BO472" s="17">
        <v>0</v>
      </c>
      <c r="BP472" s="15">
        <v>0</v>
      </c>
      <c r="BQ472" s="15">
        <v>0</v>
      </c>
      <c r="BR472" s="15">
        <v>0</v>
      </c>
      <c r="BS472" s="15">
        <v>0</v>
      </c>
      <c r="BT472" s="15"/>
      <c r="BU472" s="15"/>
      <c r="BV472" s="15"/>
      <c r="BW472" s="15"/>
      <c r="BX472" s="15"/>
      <c r="BY472" s="15"/>
      <c r="BZ472" s="15"/>
      <c r="CA472" s="17">
        <v>527</v>
      </c>
      <c r="CB472" s="17">
        <v>184</v>
      </c>
      <c r="CC472" s="17">
        <v>507</v>
      </c>
      <c r="CD472" s="17">
        <v>182</v>
      </c>
      <c r="CE472" s="17">
        <v>475</v>
      </c>
      <c r="CF472" s="17">
        <v>177</v>
      </c>
      <c r="CG472" s="17">
        <v>530</v>
      </c>
      <c r="CH472" s="17">
        <v>184</v>
      </c>
      <c r="CI472" s="17">
        <v>0</v>
      </c>
      <c r="CJ472" s="17">
        <v>0</v>
      </c>
      <c r="CK472" s="17">
        <v>0</v>
      </c>
      <c r="CL472" s="17">
        <v>0</v>
      </c>
      <c r="CM472" s="17">
        <v>0</v>
      </c>
      <c r="CN472" s="17">
        <v>0</v>
      </c>
      <c r="CO472" s="17">
        <v>835</v>
      </c>
      <c r="CP472" s="17">
        <v>264</v>
      </c>
      <c r="CQ472" s="17">
        <v>401</v>
      </c>
      <c r="CR472" s="17">
        <v>138</v>
      </c>
      <c r="CS472" s="17">
        <v>538</v>
      </c>
      <c r="CT472" s="17">
        <v>184</v>
      </c>
      <c r="CU472" s="17">
        <v>323</v>
      </c>
      <c r="CV472" s="17">
        <v>117</v>
      </c>
      <c r="CW472" s="17">
        <v>0</v>
      </c>
      <c r="CX472" s="17">
        <v>0</v>
      </c>
      <c r="CY472" s="17">
        <v>0</v>
      </c>
      <c r="CZ472" s="15" t="str">
        <f t="shared" si="15"/>
        <v>Calvin Ramsay</v>
      </c>
      <c r="DA472" s="15">
        <f>VLOOKUP(CZ472,[1]FINAL!$A$1:$AP$1000,MATCH("Element No.",[1]FINAL!$A$1:$AP$1,0),0)</f>
        <v>365</v>
      </c>
      <c r="DB472" s="15"/>
      <c r="DC472" s="15"/>
      <c r="DD472" s="15"/>
      <c r="DE472" s="15"/>
      <c r="DF472" s="15"/>
    </row>
    <row r="473" spans="1:110" ht="40.5" thickBot="1">
      <c r="A473" s="18" t="b">
        <v>1</v>
      </c>
      <c r="B473" s="18" t="b">
        <v>0</v>
      </c>
      <c r="C473" s="17">
        <v>100</v>
      </c>
      <c r="D473" s="17">
        <v>100</v>
      </c>
      <c r="E473" s="17">
        <v>118748</v>
      </c>
      <c r="F473" s="17">
        <v>0</v>
      </c>
      <c r="G473" s="17">
        <v>0</v>
      </c>
      <c r="H473" s="17">
        <v>-5</v>
      </c>
      <c r="I473" s="17">
        <v>5</v>
      </c>
      <c r="J473" s="17">
        <v>0</v>
      </c>
      <c r="K473" s="17">
        <v>3</v>
      </c>
      <c r="L473" s="15">
        <v>1</v>
      </c>
      <c r="M473" s="15">
        <v>2.2999999999999998</v>
      </c>
      <c r="N473" s="17">
        <v>6</v>
      </c>
      <c r="O473" s="15" t="s">
        <v>520</v>
      </c>
      <c r="P473" s="15">
        <v>1.8</v>
      </c>
      <c r="Q473" s="17" t="e">
        <f t="shared" si="14"/>
        <v>#N/A</v>
      </c>
      <c r="R473" s="18" t="b">
        <v>0</v>
      </c>
      <c r="S473" s="15"/>
      <c r="T473" s="15" t="s">
        <v>4970</v>
      </c>
      <c r="U473" s="17">
        <v>140</v>
      </c>
      <c r="V473" s="15" t="s">
        <v>816</v>
      </c>
      <c r="W473" s="15">
        <v>4.5999999999999996</v>
      </c>
      <c r="X473" s="18" t="b">
        <v>0</v>
      </c>
      <c r="Y473" s="15" t="s">
        <v>230</v>
      </c>
      <c r="Z473" s="15">
        <v>15.2</v>
      </c>
      <c r="AA473" s="18" t="b">
        <v>0</v>
      </c>
      <c r="AB473" s="15"/>
      <c r="AC473" s="15" t="s">
        <v>519</v>
      </c>
      <c r="AD473" s="17">
        <v>12</v>
      </c>
      <c r="AE473" s="17">
        <v>14</v>
      </c>
      <c r="AF473" s="17">
        <v>123</v>
      </c>
      <c r="AG473" s="17">
        <v>1789545</v>
      </c>
      <c r="AH473" s="17">
        <v>0</v>
      </c>
      <c r="AI473" s="17">
        <v>6177531</v>
      </c>
      <c r="AJ473" s="17">
        <v>0</v>
      </c>
      <c r="AK473" s="15">
        <v>0.1</v>
      </c>
      <c r="AL473" s="15">
        <v>8.8000000000000007</v>
      </c>
      <c r="AM473" s="15" t="s">
        <v>1530</v>
      </c>
      <c r="AN473" s="15" t="s">
        <v>179</v>
      </c>
      <c r="AO473" s="17">
        <v>63</v>
      </c>
      <c r="AP473" s="68">
        <v>42917</v>
      </c>
      <c r="AQ473" s="68">
        <v>33770</v>
      </c>
      <c r="AR473" s="18" t="b">
        <v>0</v>
      </c>
      <c r="AS473" s="15" t="s">
        <v>2783</v>
      </c>
      <c r="AT473" s="17">
        <v>2144</v>
      </c>
      <c r="AU473" s="17">
        <v>7</v>
      </c>
      <c r="AV473" s="17">
        <v>7</v>
      </c>
      <c r="AW473" s="17">
        <v>7</v>
      </c>
      <c r="AX473" s="17">
        <v>35</v>
      </c>
      <c r="AY473" s="17">
        <v>0</v>
      </c>
      <c r="AZ473" s="17">
        <v>0</v>
      </c>
      <c r="BA473" s="17">
        <v>0</v>
      </c>
      <c r="BB473" s="17">
        <v>1</v>
      </c>
      <c r="BC473" s="17">
        <v>0</v>
      </c>
      <c r="BD473" s="17">
        <v>0</v>
      </c>
      <c r="BE473" s="17">
        <v>11</v>
      </c>
      <c r="BF473" s="17">
        <v>392</v>
      </c>
      <c r="BG473" s="15">
        <v>524.79999999999995</v>
      </c>
      <c r="BH473" s="15">
        <v>740.7</v>
      </c>
      <c r="BI473" s="15">
        <v>805</v>
      </c>
      <c r="BJ473" s="15">
        <v>207.1</v>
      </c>
      <c r="BK473" s="17">
        <v>11</v>
      </c>
      <c r="BL473" s="17">
        <v>81</v>
      </c>
      <c r="BM473" s="17">
        <v>17</v>
      </c>
      <c r="BN473" s="17">
        <v>109</v>
      </c>
      <c r="BO473" s="17">
        <v>23</v>
      </c>
      <c r="BP473" s="15">
        <v>8.23</v>
      </c>
      <c r="BQ473" s="15">
        <v>5.44</v>
      </c>
      <c r="BR473" s="15">
        <v>13.67</v>
      </c>
      <c r="BS473" s="15">
        <v>30.94</v>
      </c>
      <c r="BT473" s="17">
        <v>2</v>
      </c>
      <c r="BU473" s="15"/>
      <c r="BV473" s="17">
        <v>4</v>
      </c>
      <c r="BW473" s="15"/>
      <c r="BX473" s="17">
        <v>1</v>
      </c>
      <c r="BY473" s="15"/>
      <c r="BZ473" s="15"/>
      <c r="CA473" s="17">
        <v>124</v>
      </c>
      <c r="CB473" s="17">
        <v>39</v>
      </c>
      <c r="CC473" s="17">
        <v>21</v>
      </c>
      <c r="CD473" s="17">
        <v>20</v>
      </c>
      <c r="CE473" s="17">
        <v>16</v>
      </c>
      <c r="CF473" s="17">
        <v>8</v>
      </c>
      <c r="CG473" s="17">
        <v>21</v>
      </c>
      <c r="CH473" s="17">
        <v>16</v>
      </c>
      <c r="CI473" s="17">
        <v>0.35</v>
      </c>
      <c r="CJ473" s="17">
        <v>0</v>
      </c>
      <c r="CK473" s="17">
        <v>0.23</v>
      </c>
      <c r="CL473" s="17">
        <v>0.57999999999999996</v>
      </c>
      <c r="CM473" s="17">
        <v>1.3</v>
      </c>
      <c r="CN473" s="17">
        <v>1.47</v>
      </c>
      <c r="CO473" s="17">
        <v>2</v>
      </c>
      <c r="CP473" s="17">
        <v>1</v>
      </c>
      <c r="CQ473" s="17">
        <v>215</v>
      </c>
      <c r="CR473" s="17">
        <v>96</v>
      </c>
      <c r="CS473" s="17">
        <v>28</v>
      </c>
      <c r="CT473" s="17">
        <v>13</v>
      </c>
      <c r="CU473" s="17">
        <v>22</v>
      </c>
      <c r="CV473" s="17">
        <v>7</v>
      </c>
      <c r="CW473" s="17">
        <v>0.97</v>
      </c>
      <c r="CX473" s="17">
        <v>0.28999999999999998</v>
      </c>
      <c r="CY473" s="17">
        <v>4.58</v>
      </c>
      <c r="CZ473" s="15" t="str">
        <f t="shared" si="15"/>
        <v>Mohamed Salah</v>
      </c>
      <c r="DA473" s="15" t="e">
        <f>VLOOKUP(CZ473,[1]FINAL!$A$1:$AP$1000,MATCH("Element No.",[1]FINAL!$A$1:$AP$1,0),0)</f>
        <v>#N/A</v>
      </c>
      <c r="DB473" s="15"/>
      <c r="DC473" s="15"/>
      <c r="DD473" s="15"/>
      <c r="DE473" s="15"/>
      <c r="DF473" s="15"/>
    </row>
    <row r="474" spans="1:110" ht="40.5" thickBot="1">
      <c r="A474" s="18" t="b">
        <v>1</v>
      </c>
      <c r="B474" s="18" t="b">
        <v>0</v>
      </c>
      <c r="C474" s="17">
        <v>100</v>
      </c>
      <c r="D474" s="17">
        <v>100</v>
      </c>
      <c r="E474" s="17">
        <v>494595</v>
      </c>
      <c r="F474" s="17">
        <v>0</v>
      </c>
      <c r="G474" s="17">
        <v>0</v>
      </c>
      <c r="H474" s="17">
        <v>-2</v>
      </c>
      <c r="I474" s="17">
        <v>2</v>
      </c>
      <c r="J474" s="17">
        <v>3</v>
      </c>
      <c r="K474" s="17">
        <v>3</v>
      </c>
      <c r="L474" s="15">
        <v>3.3</v>
      </c>
      <c r="M474" s="15">
        <v>1.5</v>
      </c>
      <c r="N474" s="17">
        <v>1</v>
      </c>
      <c r="O474" s="15" t="s">
        <v>2784</v>
      </c>
      <c r="P474" s="15">
        <v>1</v>
      </c>
      <c r="Q474" s="17">
        <f t="shared" si="14"/>
        <v>366</v>
      </c>
      <c r="R474" s="18" t="b">
        <v>0</v>
      </c>
      <c r="S474" s="15"/>
      <c r="T474" s="15" t="s">
        <v>5079</v>
      </c>
      <c r="U474" s="17">
        <v>83</v>
      </c>
      <c r="V474" s="15" t="s">
        <v>2785</v>
      </c>
      <c r="W474" s="15">
        <v>3.8</v>
      </c>
      <c r="X474" s="18" t="b">
        <v>0</v>
      </c>
      <c r="Y474" s="15" t="s">
        <v>2786</v>
      </c>
      <c r="Z474" s="15">
        <v>8.5</v>
      </c>
      <c r="AA474" s="18" t="b">
        <v>0</v>
      </c>
      <c r="AB474" s="15"/>
      <c r="AC474" s="15" t="s">
        <v>519</v>
      </c>
      <c r="AD474" s="17">
        <v>12</v>
      </c>
      <c r="AE474" s="17">
        <v>14</v>
      </c>
      <c r="AF474" s="17">
        <v>125</v>
      </c>
      <c r="AG474" s="17">
        <v>2369824</v>
      </c>
      <c r="AH474" s="17">
        <v>0</v>
      </c>
      <c r="AI474" s="17">
        <v>5034345</v>
      </c>
      <c r="AJ474" s="17">
        <v>0</v>
      </c>
      <c r="AK474" s="15">
        <v>0.1</v>
      </c>
      <c r="AL474" s="15">
        <v>15.1</v>
      </c>
      <c r="AM474" s="15" t="s">
        <v>2786</v>
      </c>
      <c r="AN474" s="15"/>
      <c r="AO474" s="17">
        <v>80</v>
      </c>
      <c r="AP474" s="68">
        <v>45828</v>
      </c>
      <c r="AQ474" s="68">
        <v>37744</v>
      </c>
      <c r="AR474" s="18" t="b">
        <v>0</v>
      </c>
      <c r="AS474" s="15" t="s">
        <v>2787</v>
      </c>
      <c r="AT474" s="17">
        <v>2374</v>
      </c>
      <c r="AU474" s="17">
        <v>5</v>
      </c>
      <c r="AV474" s="17">
        <v>4</v>
      </c>
      <c r="AW474" s="17">
        <v>10</v>
      </c>
      <c r="AX474" s="17">
        <v>32</v>
      </c>
      <c r="AY474" s="17">
        <v>0</v>
      </c>
      <c r="AZ474" s="17">
        <v>0</v>
      </c>
      <c r="BA474" s="17">
        <v>0</v>
      </c>
      <c r="BB474" s="17">
        <v>1</v>
      </c>
      <c r="BC474" s="17">
        <v>0</v>
      </c>
      <c r="BD474" s="17">
        <v>0</v>
      </c>
      <c r="BE474" s="17">
        <v>17</v>
      </c>
      <c r="BF474" s="17">
        <v>521</v>
      </c>
      <c r="BG474" s="15">
        <v>526.4</v>
      </c>
      <c r="BH474" s="15">
        <v>908.2</v>
      </c>
      <c r="BI474" s="15">
        <v>665</v>
      </c>
      <c r="BJ474" s="15">
        <v>210</v>
      </c>
      <c r="BK474" s="17">
        <v>26</v>
      </c>
      <c r="BL474" s="17">
        <v>116</v>
      </c>
      <c r="BM474" s="17">
        <v>34</v>
      </c>
      <c r="BN474" s="17">
        <v>176</v>
      </c>
      <c r="BO474" s="17">
        <v>27</v>
      </c>
      <c r="BP474" s="15">
        <v>6.83</v>
      </c>
      <c r="BQ474" s="15">
        <v>5.14</v>
      </c>
      <c r="BR474" s="15">
        <v>11.96</v>
      </c>
      <c r="BS474" s="15">
        <v>33.99</v>
      </c>
      <c r="BT474" s="17">
        <v>4</v>
      </c>
      <c r="BU474" s="15"/>
      <c r="BV474" s="17">
        <v>5</v>
      </c>
      <c r="BW474" s="15"/>
      <c r="BX474" s="15"/>
      <c r="BY474" s="15"/>
      <c r="BZ474" s="15"/>
      <c r="CA474" s="17">
        <v>121</v>
      </c>
      <c r="CB474" s="17">
        <v>38</v>
      </c>
      <c r="CC474" s="17">
        <v>10</v>
      </c>
      <c r="CD474" s="17">
        <v>10</v>
      </c>
      <c r="CE474" s="17">
        <v>28</v>
      </c>
      <c r="CF474" s="17">
        <v>13</v>
      </c>
      <c r="CG474" s="17">
        <v>17</v>
      </c>
      <c r="CH474" s="17">
        <v>12</v>
      </c>
      <c r="CI474" s="17">
        <v>0.26</v>
      </c>
      <c r="CJ474" s="17">
        <v>0</v>
      </c>
      <c r="CK474" s="17">
        <v>0.19</v>
      </c>
      <c r="CL474" s="17">
        <v>0.45</v>
      </c>
      <c r="CM474" s="17">
        <v>1.29</v>
      </c>
      <c r="CN474" s="17">
        <v>1.21</v>
      </c>
      <c r="CO474" s="17">
        <v>13</v>
      </c>
      <c r="CP474" s="17">
        <v>8</v>
      </c>
      <c r="CQ474" s="17">
        <v>295</v>
      </c>
      <c r="CR474" s="17">
        <v>131</v>
      </c>
      <c r="CS474" s="17">
        <v>86</v>
      </c>
      <c r="CT474" s="17">
        <v>42</v>
      </c>
      <c r="CU474" s="17">
        <v>51</v>
      </c>
      <c r="CV474" s="17">
        <v>19</v>
      </c>
      <c r="CW474" s="17">
        <v>1.02</v>
      </c>
      <c r="CX474" s="17">
        <v>0.38</v>
      </c>
      <c r="CY474" s="17">
        <v>6.67</v>
      </c>
      <c r="CZ474" s="15" t="str">
        <f t="shared" si="15"/>
        <v>Florian Wirtz</v>
      </c>
      <c r="DA474" s="15">
        <f>VLOOKUP(CZ474,[1]FINAL!$A$1:$AP$1000,MATCH("Element No.",[1]FINAL!$A$1:$AP$1,0),0)</f>
        <v>366</v>
      </c>
      <c r="DB474" s="15"/>
      <c r="DC474" s="15"/>
      <c r="DD474" s="15"/>
      <c r="DE474" s="15"/>
      <c r="DF474" s="15"/>
    </row>
    <row r="475" spans="1:110" ht="66" thickBot="1">
      <c r="A475" s="18" t="b">
        <v>1</v>
      </c>
      <c r="B475" s="18" t="b">
        <v>0</v>
      </c>
      <c r="C475" s="17">
        <v>0</v>
      </c>
      <c r="D475" s="17">
        <v>0</v>
      </c>
      <c r="E475" s="17">
        <v>244731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3</v>
      </c>
      <c r="L475" s="15">
        <v>0</v>
      </c>
      <c r="M475" s="15">
        <v>0</v>
      </c>
      <c r="N475" s="17">
        <v>0</v>
      </c>
      <c r="O475" s="15" t="s">
        <v>809</v>
      </c>
      <c r="P475" s="15">
        <v>0</v>
      </c>
      <c r="Q475" s="17" t="e">
        <f t="shared" si="14"/>
        <v>#N/A</v>
      </c>
      <c r="R475" s="18" t="b">
        <v>0</v>
      </c>
      <c r="S475" s="15" t="s">
        <v>3334</v>
      </c>
      <c r="T475" s="15" t="s">
        <v>3335</v>
      </c>
      <c r="U475" s="17">
        <v>80</v>
      </c>
      <c r="V475" s="15" t="s">
        <v>827</v>
      </c>
      <c r="W475" s="15">
        <v>0</v>
      </c>
      <c r="X475" s="18" t="b">
        <v>0</v>
      </c>
      <c r="Y475" s="15" t="s">
        <v>2788</v>
      </c>
      <c r="Z475" s="15">
        <v>0</v>
      </c>
      <c r="AA475" s="18" t="b">
        <v>0</v>
      </c>
      <c r="AB475" s="15"/>
      <c r="AC475" s="15" t="s">
        <v>3257</v>
      </c>
      <c r="AD475" s="17">
        <v>12</v>
      </c>
      <c r="AE475" s="17">
        <v>14</v>
      </c>
      <c r="AF475" s="17">
        <v>0</v>
      </c>
      <c r="AG475" s="17">
        <v>0</v>
      </c>
      <c r="AH475" s="17">
        <v>0</v>
      </c>
      <c r="AI475" s="17">
        <v>7389</v>
      </c>
      <c r="AJ475" s="17">
        <v>0</v>
      </c>
      <c r="AK475" s="15">
        <v>0</v>
      </c>
      <c r="AL475" s="15">
        <v>0</v>
      </c>
      <c r="AM475" s="15" t="s">
        <v>102</v>
      </c>
      <c r="AN475" s="15"/>
      <c r="AO475" s="17">
        <v>48</v>
      </c>
      <c r="AP475" s="68">
        <v>44591</v>
      </c>
      <c r="AQ475" s="68">
        <v>35443</v>
      </c>
      <c r="AR475" s="18" t="b">
        <v>0</v>
      </c>
      <c r="AS475" s="15" t="s">
        <v>2789</v>
      </c>
      <c r="AT475" s="17">
        <v>0</v>
      </c>
      <c r="AU475" s="17">
        <v>0</v>
      </c>
      <c r="AV475" s="17">
        <v>0</v>
      </c>
      <c r="AW475" s="17">
        <v>0</v>
      </c>
      <c r="AX475" s="17">
        <v>0</v>
      </c>
      <c r="AY475" s="17">
        <v>0</v>
      </c>
      <c r="AZ475" s="17">
        <v>0</v>
      </c>
      <c r="BA475" s="17">
        <v>0</v>
      </c>
      <c r="BB475" s="17">
        <v>0</v>
      </c>
      <c r="BC475" s="17">
        <v>0</v>
      </c>
      <c r="BD475" s="17">
        <v>0</v>
      </c>
      <c r="BE475" s="17">
        <v>0</v>
      </c>
      <c r="BF475" s="17">
        <v>0</v>
      </c>
      <c r="BG475" s="15">
        <v>0</v>
      </c>
      <c r="BH475" s="15">
        <v>0</v>
      </c>
      <c r="BI475" s="15">
        <v>0</v>
      </c>
      <c r="BJ475" s="15">
        <v>0</v>
      </c>
      <c r="BK475" s="17">
        <v>0</v>
      </c>
      <c r="BL475" s="17">
        <v>0</v>
      </c>
      <c r="BM475" s="17">
        <v>0</v>
      </c>
      <c r="BN475" s="17">
        <v>0</v>
      </c>
      <c r="BO475" s="17">
        <v>0</v>
      </c>
      <c r="BP475" s="15">
        <v>0</v>
      </c>
      <c r="BQ475" s="15">
        <v>0</v>
      </c>
      <c r="BR475" s="15">
        <v>0</v>
      </c>
      <c r="BS475" s="15">
        <v>0</v>
      </c>
      <c r="BT475" s="15"/>
      <c r="BU475" s="15"/>
      <c r="BV475" s="15"/>
      <c r="BW475" s="15"/>
      <c r="BX475" s="15"/>
      <c r="BY475" s="15"/>
      <c r="BZ475" s="15"/>
      <c r="CA475" s="17">
        <v>840</v>
      </c>
      <c r="CB475" s="17">
        <v>378</v>
      </c>
      <c r="CC475" s="17">
        <v>840</v>
      </c>
      <c r="CD475" s="17">
        <v>378</v>
      </c>
      <c r="CE475" s="17">
        <v>840</v>
      </c>
      <c r="CF475" s="17">
        <v>378</v>
      </c>
      <c r="CG475" s="17">
        <v>840</v>
      </c>
      <c r="CH475" s="17">
        <v>378</v>
      </c>
      <c r="CI475" s="17">
        <v>0</v>
      </c>
      <c r="CJ475" s="17">
        <v>0</v>
      </c>
      <c r="CK475" s="17">
        <v>0</v>
      </c>
      <c r="CL475" s="17">
        <v>0</v>
      </c>
      <c r="CM475" s="17">
        <v>0</v>
      </c>
      <c r="CN475" s="17">
        <v>0</v>
      </c>
      <c r="CO475" s="17">
        <v>16</v>
      </c>
      <c r="CP475" s="17">
        <v>11</v>
      </c>
      <c r="CQ475" s="17">
        <v>837</v>
      </c>
      <c r="CR475" s="17">
        <v>377</v>
      </c>
      <c r="CS475" s="17">
        <v>840</v>
      </c>
      <c r="CT475" s="17">
        <v>378</v>
      </c>
      <c r="CU475" s="17">
        <v>613</v>
      </c>
      <c r="CV475" s="17">
        <v>233</v>
      </c>
      <c r="CW475" s="17">
        <v>0</v>
      </c>
      <c r="CX475" s="17">
        <v>0</v>
      </c>
      <c r="CY475" s="17">
        <v>0</v>
      </c>
      <c r="CZ475" s="15" t="str">
        <f t="shared" si="15"/>
        <v>Luis Díaz Marulanda</v>
      </c>
      <c r="DA475" s="15" t="e">
        <f>VLOOKUP(CZ475,[1]FINAL!$A$1:$AP$1000,MATCH("Element No.",[1]FINAL!$A$1:$AP$1,0),0)</f>
        <v>#N/A</v>
      </c>
      <c r="DB475" s="15"/>
      <c r="DC475" s="15"/>
      <c r="DD475" s="15"/>
      <c r="DE475" s="15"/>
      <c r="DF475" s="15"/>
    </row>
    <row r="476" spans="1:110" ht="40.5" thickBot="1">
      <c r="A476" s="18" t="b">
        <v>1</v>
      </c>
      <c r="B476" s="18" t="b">
        <v>0</v>
      </c>
      <c r="C476" s="17">
        <v>100</v>
      </c>
      <c r="D476" s="17">
        <v>100</v>
      </c>
      <c r="E476" s="17">
        <v>243298</v>
      </c>
      <c r="F476" s="17">
        <v>0</v>
      </c>
      <c r="G476" s="17">
        <v>0</v>
      </c>
      <c r="H476" s="17">
        <v>-2</v>
      </c>
      <c r="I476" s="17">
        <v>2</v>
      </c>
      <c r="J476" s="17">
        <v>1</v>
      </c>
      <c r="K476" s="17">
        <v>3</v>
      </c>
      <c r="L476" s="15">
        <v>3.5</v>
      </c>
      <c r="M476" s="15">
        <v>3.5</v>
      </c>
      <c r="N476" s="17">
        <v>2</v>
      </c>
      <c r="O476" s="15" t="s">
        <v>810</v>
      </c>
      <c r="P476" s="15">
        <v>3</v>
      </c>
      <c r="Q476" s="17">
        <f t="shared" si="14"/>
        <v>367</v>
      </c>
      <c r="R476" s="18" t="b">
        <v>0</v>
      </c>
      <c r="S476" s="15"/>
      <c r="T476" s="15" t="s">
        <v>4203</v>
      </c>
      <c r="U476" s="17">
        <v>73</v>
      </c>
      <c r="V476" s="15" t="s">
        <v>837</v>
      </c>
      <c r="W476" s="15">
        <v>3.6</v>
      </c>
      <c r="X476" s="18" t="b">
        <v>0</v>
      </c>
      <c r="Y476" s="15" t="s">
        <v>838</v>
      </c>
      <c r="Z476" s="15">
        <v>5.6</v>
      </c>
      <c r="AA476" s="18" t="b">
        <v>0</v>
      </c>
      <c r="AB476" s="15"/>
      <c r="AC476" s="15" t="s">
        <v>519</v>
      </c>
      <c r="AD476" s="17">
        <v>12</v>
      </c>
      <c r="AE476" s="17">
        <v>14</v>
      </c>
      <c r="AF476" s="17">
        <v>131</v>
      </c>
      <c r="AG476" s="17">
        <v>3563681</v>
      </c>
      <c r="AH476" s="17">
        <v>0</v>
      </c>
      <c r="AI476" s="17">
        <v>3938706</v>
      </c>
      <c r="AJ476" s="17">
        <v>0</v>
      </c>
      <c r="AK476" s="15">
        <v>0.4</v>
      </c>
      <c r="AL476" s="15">
        <v>17.899999999999999</v>
      </c>
      <c r="AM476" s="15" t="s">
        <v>838</v>
      </c>
      <c r="AN476" s="15"/>
      <c r="AO476" s="17">
        <v>152</v>
      </c>
      <c r="AP476" s="68">
        <v>44927</v>
      </c>
      <c r="AQ476" s="68">
        <v>36287</v>
      </c>
      <c r="AR476" s="18" t="b">
        <v>0</v>
      </c>
      <c r="AS476" s="15" t="s">
        <v>2790</v>
      </c>
      <c r="AT476" s="17">
        <v>2736</v>
      </c>
      <c r="AU476" s="17">
        <v>7</v>
      </c>
      <c r="AV476" s="17">
        <v>5</v>
      </c>
      <c r="AW476" s="17">
        <v>10</v>
      </c>
      <c r="AX476" s="17">
        <v>39</v>
      </c>
      <c r="AY476" s="17">
        <v>0</v>
      </c>
      <c r="AZ476" s="17">
        <v>0</v>
      </c>
      <c r="BA476" s="17">
        <v>0</v>
      </c>
      <c r="BB476" s="17">
        <v>3</v>
      </c>
      <c r="BC476" s="17">
        <v>0</v>
      </c>
      <c r="BD476" s="17">
        <v>0</v>
      </c>
      <c r="BE476" s="17">
        <v>5</v>
      </c>
      <c r="BF476" s="17">
        <v>449</v>
      </c>
      <c r="BG476" s="15">
        <v>540.4</v>
      </c>
      <c r="BH476" s="15">
        <v>714.7</v>
      </c>
      <c r="BI476" s="15">
        <v>831</v>
      </c>
      <c r="BJ476" s="15">
        <v>208.4</v>
      </c>
      <c r="BK476" s="17">
        <v>37</v>
      </c>
      <c r="BL476" s="17">
        <v>87</v>
      </c>
      <c r="BM476" s="17">
        <v>28</v>
      </c>
      <c r="BN476" s="17">
        <v>152</v>
      </c>
      <c r="BO476" s="17">
        <v>32</v>
      </c>
      <c r="BP476" s="15">
        <v>8.35</v>
      </c>
      <c r="BQ476" s="15">
        <v>4.67</v>
      </c>
      <c r="BR476" s="15">
        <v>13.02</v>
      </c>
      <c r="BS476" s="15">
        <v>34.94</v>
      </c>
      <c r="BT476" s="17">
        <v>3</v>
      </c>
      <c r="BU476" s="15"/>
      <c r="BV476" s="15"/>
      <c r="BW476" s="15"/>
      <c r="BX476" s="17">
        <v>3</v>
      </c>
      <c r="BY476" s="15"/>
      <c r="BZ476" s="15"/>
      <c r="CA476" s="17">
        <v>109</v>
      </c>
      <c r="CB476" s="17">
        <v>32</v>
      </c>
      <c r="CC476" s="17">
        <v>25</v>
      </c>
      <c r="CD476" s="17">
        <v>24</v>
      </c>
      <c r="CE476" s="17">
        <v>10</v>
      </c>
      <c r="CF476" s="17">
        <v>5</v>
      </c>
      <c r="CG476" s="17">
        <v>19</v>
      </c>
      <c r="CH476" s="17">
        <v>14</v>
      </c>
      <c r="CI476" s="17">
        <v>0.27</v>
      </c>
      <c r="CJ476" s="17">
        <v>0</v>
      </c>
      <c r="CK476" s="17">
        <v>0.15</v>
      </c>
      <c r="CL476" s="17">
        <v>0.42</v>
      </c>
      <c r="CM476" s="17">
        <v>1.1499999999999999</v>
      </c>
      <c r="CN476" s="17">
        <v>1.28</v>
      </c>
      <c r="CO476" s="17">
        <v>27</v>
      </c>
      <c r="CP476" s="17">
        <v>16</v>
      </c>
      <c r="CQ476" s="17">
        <v>120</v>
      </c>
      <c r="CR476" s="17">
        <v>55</v>
      </c>
      <c r="CS476" s="17">
        <v>108</v>
      </c>
      <c r="CT476" s="17">
        <v>49</v>
      </c>
      <c r="CU476" s="17">
        <v>70</v>
      </c>
      <c r="CV476" s="17">
        <v>25</v>
      </c>
      <c r="CW476" s="17">
        <v>1.05</v>
      </c>
      <c r="CX476" s="17">
        <v>0.33</v>
      </c>
      <c r="CY476" s="17">
        <v>5</v>
      </c>
      <c r="CZ476" s="15" t="str">
        <f t="shared" si="15"/>
        <v>Cody Gakpo</v>
      </c>
      <c r="DA476" s="15">
        <f>VLOOKUP(CZ476,[1]FINAL!$A$1:$AP$1000,MATCH("Element No.",[1]FINAL!$A$1:$AP$1,0),0)</f>
        <v>367</v>
      </c>
      <c r="DB476" s="15"/>
      <c r="DC476" s="15"/>
      <c r="DD476" s="15"/>
      <c r="DE476" s="15"/>
      <c r="DF476" s="15"/>
    </row>
    <row r="477" spans="1:110" ht="40.5" thickBot="1">
      <c r="A477" s="18" t="b">
        <v>1</v>
      </c>
      <c r="B477" s="18" t="b">
        <v>0</v>
      </c>
      <c r="C477" s="17">
        <v>100</v>
      </c>
      <c r="D477" s="17">
        <v>100</v>
      </c>
      <c r="E477" s="17">
        <v>223541</v>
      </c>
      <c r="F477" s="17">
        <v>0</v>
      </c>
      <c r="G477" s="17">
        <v>0</v>
      </c>
      <c r="H477" s="17">
        <v>-2</v>
      </c>
      <c r="I477" s="17">
        <v>2</v>
      </c>
      <c r="J477" s="17">
        <v>0</v>
      </c>
      <c r="K477" s="17">
        <v>3</v>
      </c>
      <c r="L477" s="15">
        <v>1.3</v>
      </c>
      <c r="M477" s="15">
        <v>1.3</v>
      </c>
      <c r="N477" s="17">
        <v>0</v>
      </c>
      <c r="O477" s="15" t="s">
        <v>1786</v>
      </c>
      <c r="P477" s="15">
        <v>0.8</v>
      </c>
      <c r="Q477" s="17">
        <f t="shared" si="14"/>
        <v>370</v>
      </c>
      <c r="R477" s="18" t="b">
        <v>0</v>
      </c>
      <c r="S477" s="15"/>
      <c r="T477" s="15" t="s">
        <v>4870</v>
      </c>
      <c r="U477" s="17">
        <v>63</v>
      </c>
      <c r="V477" s="15" t="s">
        <v>1787</v>
      </c>
      <c r="W477" s="15">
        <v>1.4</v>
      </c>
      <c r="X477" s="18" t="b">
        <v>0</v>
      </c>
      <c r="Y477" s="15" t="s">
        <v>1788</v>
      </c>
      <c r="Z477" s="15">
        <v>0.3</v>
      </c>
      <c r="AA477" s="18" t="b">
        <v>0</v>
      </c>
      <c r="AB477" s="15"/>
      <c r="AC477" s="15" t="s">
        <v>519</v>
      </c>
      <c r="AD477" s="17">
        <v>12</v>
      </c>
      <c r="AE477" s="17">
        <v>14</v>
      </c>
      <c r="AF477" s="17">
        <v>37</v>
      </c>
      <c r="AG477" s="17">
        <v>57386</v>
      </c>
      <c r="AH477" s="17">
        <v>0</v>
      </c>
      <c r="AI477" s="17">
        <v>70435</v>
      </c>
      <c r="AJ477" s="17">
        <v>0</v>
      </c>
      <c r="AK477" s="15">
        <v>0.1</v>
      </c>
      <c r="AL477" s="15">
        <v>5.9</v>
      </c>
      <c r="AM477" s="15" t="s">
        <v>1788</v>
      </c>
      <c r="AN477" s="15"/>
      <c r="AO477" s="17">
        <v>106</v>
      </c>
      <c r="AP477" s="68">
        <v>45533</v>
      </c>
      <c r="AQ477" s="68">
        <v>35728</v>
      </c>
      <c r="AR477" s="18" t="b">
        <v>0</v>
      </c>
      <c r="AS477" s="15" t="s">
        <v>2791</v>
      </c>
      <c r="AT477" s="17">
        <v>317</v>
      </c>
      <c r="AU477" s="17">
        <v>2</v>
      </c>
      <c r="AV477" s="17">
        <v>1</v>
      </c>
      <c r="AW477" s="17">
        <v>0</v>
      </c>
      <c r="AX477" s="17">
        <v>9</v>
      </c>
      <c r="AY477" s="17">
        <v>0</v>
      </c>
      <c r="AZ477" s="17">
        <v>0</v>
      </c>
      <c r="BA477" s="17">
        <v>0</v>
      </c>
      <c r="BB477" s="17">
        <v>3</v>
      </c>
      <c r="BC477" s="17">
        <v>0</v>
      </c>
      <c r="BD477" s="17">
        <v>0</v>
      </c>
      <c r="BE477" s="17">
        <v>0</v>
      </c>
      <c r="BF477" s="17">
        <v>135</v>
      </c>
      <c r="BG477" s="15">
        <v>122</v>
      </c>
      <c r="BH477" s="15">
        <v>47.5</v>
      </c>
      <c r="BI477" s="15">
        <v>182</v>
      </c>
      <c r="BJ477" s="15">
        <v>34.9</v>
      </c>
      <c r="BK477" s="17">
        <v>13</v>
      </c>
      <c r="BL477" s="17">
        <v>9</v>
      </c>
      <c r="BM477" s="17">
        <v>8</v>
      </c>
      <c r="BN477" s="17">
        <v>30</v>
      </c>
      <c r="BO477" s="17">
        <v>1</v>
      </c>
      <c r="BP477" s="15">
        <v>1.45</v>
      </c>
      <c r="BQ477" s="15">
        <v>0.61</v>
      </c>
      <c r="BR477" s="15">
        <v>2.06</v>
      </c>
      <c r="BS477" s="15">
        <v>6.5</v>
      </c>
      <c r="BT477" s="15"/>
      <c r="BU477" s="15"/>
      <c r="BV477" s="15"/>
      <c r="BW477" s="15"/>
      <c r="BX477" s="15"/>
      <c r="BY477" s="15"/>
      <c r="BZ477" s="15"/>
      <c r="CA477" s="17">
        <v>373</v>
      </c>
      <c r="CB477" s="17">
        <v>167</v>
      </c>
      <c r="CC477" s="17">
        <v>373</v>
      </c>
      <c r="CD477" s="17">
        <v>192</v>
      </c>
      <c r="CE477" s="17">
        <v>208</v>
      </c>
      <c r="CF477" s="17">
        <v>109</v>
      </c>
      <c r="CG477" s="17">
        <v>352</v>
      </c>
      <c r="CH477" s="17">
        <v>169</v>
      </c>
      <c r="CI477" s="17">
        <v>0.41</v>
      </c>
      <c r="CJ477" s="17">
        <v>0</v>
      </c>
      <c r="CK477" s="17">
        <v>0.17</v>
      </c>
      <c r="CL477" s="17">
        <v>0.57999999999999996</v>
      </c>
      <c r="CM477" s="17">
        <v>1.85</v>
      </c>
      <c r="CN477" s="17">
        <v>2.56</v>
      </c>
      <c r="CO477" s="17">
        <v>67</v>
      </c>
      <c r="CP477" s="17">
        <v>44</v>
      </c>
      <c r="CQ477" s="17">
        <v>319</v>
      </c>
      <c r="CR477" s="17">
        <v>143</v>
      </c>
      <c r="CS477" s="17">
        <v>439</v>
      </c>
      <c r="CT477" s="17">
        <v>192</v>
      </c>
      <c r="CU477" s="17">
        <v>343</v>
      </c>
      <c r="CV477" s="17">
        <v>118</v>
      </c>
      <c r="CW477" s="17">
        <v>0.28000000000000003</v>
      </c>
      <c r="CX477" s="17">
        <v>0</v>
      </c>
      <c r="CY477" s="17">
        <v>8.52</v>
      </c>
      <c r="CZ477" s="15" t="str">
        <f t="shared" si="15"/>
        <v>Federico Chiesa</v>
      </c>
      <c r="DA477" s="15">
        <f>VLOOKUP(CZ477,[1]FINAL!$A$1:$AP$1000,MATCH("Element No.",[1]FINAL!$A$1:$AP$1,0),0)</f>
        <v>370</v>
      </c>
      <c r="DB477" s="15"/>
      <c r="DC477" s="15"/>
      <c r="DD477" s="15"/>
      <c r="DE477" s="15"/>
      <c r="DF477" s="15"/>
    </row>
    <row r="478" spans="1:110" ht="40.5" thickBot="1">
      <c r="A478" s="18" t="b">
        <v>1</v>
      </c>
      <c r="B478" s="18" t="b">
        <v>0</v>
      </c>
      <c r="C478" s="17">
        <v>100</v>
      </c>
      <c r="D478" s="17">
        <v>100</v>
      </c>
      <c r="E478" s="17">
        <v>243016</v>
      </c>
      <c r="F478" s="17">
        <v>0</v>
      </c>
      <c r="G478" s="17">
        <v>0</v>
      </c>
      <c r="H478" s="17">
        <v>-4</v>
      </c>
      <c r="I478" s="17">
        <v>4</v>
      </c>
      <c r="J478" s="17">
        <v>2</v>
      </c>
      <c r="K478" s="17">
        <v>3</v>
      </c>
      <c r="L478" s="15">
        <v>5.5</v>
      </c>
      <c r="M478" s="15">
        <v>2.5</v>
      </c>
      <c r="N478" s="17">
        <v>1</v>
      </c>
      <c r="O478" s="15" t="s">
        <v>674</v>
      </c>
      <c r="P478" s="15">
        <v>2</v>
      </c>
      <c r="Q478" s="17">
        <f t="shared" si="14"/>
        <v>372</v>
      </c>
      <c r="R478" s="18" t="b">
        <v>0</v>
      </c>
      <c r="S478" s="15"/>
      <c r="T478" s="15" t="s">
        <v>3703</v>
      </c>
      <c r="U478" s="17">
        <v>61</v>
      </c>
      <c r="V478" s="15" t="s">
        <v>675</v>
      </c>
      <c r="W478" s="15">
        <v>2.9</v>
      </c>
      <c r="X478" s="18" t="b">
        <v>0</v>
      </c>
      <c r="Y478" s="15" t="s">
        <v>292</v>
      </c>
      <c r="Z478" s="15">
        <v>1.8</v>
      </c>
      <c r="AA478" s="18" t="b">
        <v>0</v>
      </c>
      <c r="AB478" s="15"/>
      <c r="AC478" s="15" t="s">
        <v>519</v>
      </c>
      <c r="AD478" s="17">
        <v>12</v>
      </c>
      <c r="AE478" s="17">
        <v>14</v>
      </c>
      <c r="AF478" s="17">
        <v>108</v>
      </c>
      <c r="AG478" s="17">
        <v>392604</v>
      </c>
      <c r="AH478" s="17">
        <v>0</v>
      </c>
      <c r="AI478" s="17">
        <v>427095</v>
      </c>
      <c r="AJ478" s="17">
        <v>0</v>
      </c>
      <c r="AK478" s="15">
        <v>0.3</v>
      </c>
      <c r="AL478" s="15">
        <v>17.7</v>
      </c>
      <c r="AM478" s="15" t="s">
        <v>292</v>
      </c>
      <c r="AN478" s="15"/>
      <c r="AO478" s="17">
        <v>10</v>
      </c>
      <c r="AP478" s="68">
        <v>45091</v>
      </c>
      <c r="AQ478" s="68">
        <v>36153</v>
      </c>
      <c r="AR478" s="18" t="b">
        <v>0</v>
      </c>
      <c r="AS478" s="15" t="s">
        <v>2792</v>
      </c>
      <c r="AT478" s="17">
        <v>2654</v>
      </c>
      <c r="AU478" s="17">
        <v>2</v>
      </c>
      <c r="AV478" s="17">
        <v>5</v>
      </c>
      <c r="AW478" s="17">
        <v>7</v>
      </c>
      <c r="AX478" s="17">
        <v>41</v>
      </c>
      <c r="AY478" s="17">
        <v>0</v>
      </c>
      <c r="AZ478" s="17">
        <v>0</v>
      </c>
      <c r="BA478" s="17">
        <v>0</v>
      </c>
      <c r="BB478" s="17">
        <v>7</v>
      </c>
      <c r="BC478" s="17">
        <v>0</v>
      </c>
      <c r="BD478" s="17">
        <v>0</v>
      </c>
      <c r="BE478" s="17">
        <v>9</v>
      </c>
      <c r="BF478" s="17">
        <v>490</v>
      </c>
      <c r="BG478" s="15">
        <v>475.4</v>
      </c>
      <c r="BH478" s="15">
        <v>562.20000000000005</v>
      </c>
      <c r="BI478" s="15">
        <v>365</v>
      </c>
      <c r="BJ478" s="15">
        <v>139.9</v>
      </c>
      <c r="BK478" s="17">
        <v>64</v>
      </c>
      <c r="BL478" s="17">
        <v>112</v>
      </c>
      <c r="BM478" s="17">
        <v>53</v>
      </c>
      <c r="BN478" s="17">
        <v>229</v>
      </c>
      <c r="BO478" s="17">
        <v>31</v>
      </c>
      <c r="BP478" s="15">
        <v>3.89</v>
      </c>
      <c r="BQ478" s="15">
        <v>1.69</v>
      </c>
      <c r="BR478" s="15">
        <v>5.58</v>
      </c>
      <c r="BS478" s="15">
        <v>36.97</v>
      </c>
      <c r="BT478" s="15"/>
      <c r="BU478" s="15"/>
      <c r="BV478" s="15"/>
      <c r="BW478" s="15"/>
      <c r="BX478" s="17">
        <v>4</v>
      </c>
      <c r="BY478" s="15"/>
      <c r="BZ478" s="15"/>
      <c r="CA478" s="17">
        <v>143</v>
      </c>
      <c r="CB478" s="17">
        <v>51</v>
      </c>
      <c r="CC478" s="17">
        <v>45</v>
      </c>
      <c r="CD478" s="17">
        <v>39</v>
      </c>
      <c r="CE478" s="17">
        <v>86</v>
      </c>
      <c r="CF478" s="17">
        <v>51</v>
      </c>
      <c r="CG478" s="17">
        <v>70</v>
      </c>
      <c r="CH478" s="17">
        <v>44</v>
      </c>
      <c r="CI478" s="17">
        <v>0.13</v>
      </c>
      <c r="CJ478" s="17">
        <v>0</v>
      </c>
      <c r="CK478" s="17">
        <v>0.06</v>
      </c>
      <c r="CL478" s="17">
        <v>0.19</v>
      </c>
      <c r="CM478" s="17">
        <v>1.25</v>
      </c>
      <c r="CN478" s="17">
        <v>1.39</v>
      </c>
      <c r="CO478" s="17">
        <v>82</v>
      </c>
      <c r="CP478" s="17">
        <v>53</v>
      </c>
      <c r="CQ478" s="17">
        <v>191</v>
      </c>
      <c r="CR478" s="17">
        <v>87</v>
      </c>
      <c r="CS478" s="17">
        <v>213</v>
      </c>
      <c r="CT478" s="17">
        <v>83</v>
      </c>
      <c r="CU478" s="17">
        <v>147</v>
      </c>
      <c r="CV478" s="17">
        <v>47</v>
      </c>
      <c r="CW478" s="17">
        <v>1.05</v>
      </c>
      <c r="CX478" s="17">
        <v>0.24</v>
      </c>
      <c r="CY478" s="17">
        <v>7.77</v>
      </c>
      <c r="CZ478" s="15" t="str">
        <f t="shared" si="15"/>
        <v>Alexis Mac Allister</v>
      </c>
      <c r="DA478" s="15">
        <f>VLOOKUP(CZ478,[1]FINAL!$A$1:$AP$1000,MATCH("Element No.",[1]FINAL!$A$1:$AP$1,0),0)</f>
        <v>372</v>
      </c>
      <c r="DB478" s="15"/>
      <c r="DC478" s="15"/>
      <c r="DD478" s="15"/>
      <c r="DE478" s="15"/>
      <c r="DF478" s="15"/>
    </row>
    <row r="479" spans="1:110" ht="40.5" thickBot="1">
      <c r="A479" s="18" t="b">
        <v>1</v>
      </c>
      <c r="B479" s="18" t="b">
        <v>0</v>
      </c>
      <c r="C479" s="17">
        <v>100</v>
      </c>
      <c r="D479" s="17">
        <v>100</v>
      </c>
      <c r="E479" s="17">
        <v>424876</v>
      </c>
      <c r="F479" s="17">
        <v>0</v>
      </c>
      <c r="G479" s="17">
        <v>0</v>
      </c>
      <c r="H479" s="17">
        <v>6</v>
      </c>
      <c r="I479" s="17">
        <v>-6</v>
      </c>
      <c r="J479" s="17">
        <v>4</v>
      </c>
      <c r="K479" s="17">
        <v>3</v>
      </c>
      <c r="L479" s="15">
        <v>6.7</v>
      </c>
      <c r="M479" s="15">
        <v>7</v>
      </c>
      <c r="N479" s="17">
        <v>2</v>
      </c>
      <c r="O479" s="15" t="s">
        <v>1153</v>
      </c>
      <c r="P479" s="15">
        <v>6.5</v>
      </c>
      <c r="Q479" s="17">
        <f t="shared" si="14"/>
        <v>368</v>
      </c>
      <c r="R479" s="18" t="b">
        <v>0</v>
      </c>
      <c r="S479" s="15"/>
      <c r="T479" s="15" t="s">
        <v>4705</v>
      </c>
      <c r="U479" s="17">
        <v>71</v>
      </c>
      <c r="V479" s="15" t="s">
        <v>1154</v>
      </c>
      <c r="W479" s="15">
        <v>4.4000000000000004</v>
      </c>
      <c r="X479" s="18" t="b">
        <v>0</v>
      </c>
      <c r="Y479" s="15" t="s">
        <v>1155</v>
      </c>
      <c r="Z479" s="15">
        <v>15.1</v>
      </c>
      <c r="AA479" s="18" t="b">
        <v>0</v>
      </c>
      <c r="AB479" s="15"/>
      <c r="AC479" s="15" t="s">
        <v>519</v>
      </c>
      <c r="AD479" s="17">
        <v>12</v>
      </c>
      <c r="AE479" s="17">
        <v>14</v>
      </c>
      <c r="AF479" s="17">
        <v>160</v>
      </c>
      <c r="AG479" s="17">
        <v>3723042</v>
      </c>
      <c r="AH479" s="17">
        <v>0</v>
      </c>
      <c r="AI479" s="17">
        <v>2174292</v>
      </c>
      <c r="AJ479" s="17">
        <v>0</v>
      </c>
      <c r="AK479" s="15">
        <v>0.9</v>
      </c>
      <c r="AL479" s="15">
        <v>22.5</v>
      </c>
      <c r="AM479" s="15" t="s">
        <v>1155</v>
      </c>
      <c r="AN479" s="15"/>
      <c r="AO479" s="17">
        <v>98</v>
      </c>
      <c r="AP479" s="68">
        <v>45109</v>
      </c>
      <c r="AQ479" s="68">
        <v>36824</v>
      </c>
      <c r="AR479" s="18" t="b">
        <v>0</v>
      </c>
      <c r="AS479" s="15" t="s">
        <v>2793</v>
      </c>
      <c r="AT479" s="17">
        <v>3232</v>
      </c>
      <c r="AU479" s="17">
        <v>6</v>
      </c>
      <c r="AV479" s="17">
        <v>7</v>
      </c>
      <c r="AW479" s="17">
        <v>9</v>
      </c>
      <c r="AX479" s="17">
        <v>52</v>
      </c>
      <c r="AY479" s="17">
        <v>0</v>
      </c>
      <c r="AZ479" s="17">
        <v>0</v>
      </c>
      <c r="BA479" s="17">
        <v>1</v>
      </c>
      <c r="BB479" s="17">
        <v>8</v>
      </c>
      <c r="BC479" s="17">
        <v>1</v>
      </c>
      <c r="BD479" s="17">
        <v>0</v>
      </c>
      <c r="BE479" s="17">
        <v>21</v>
      </c>
      <c r="BF479" s="17">
        <v>780</v>
      </c>
      <c r="BG479" s="15">
        <v>867.8</v>
      </c>
      <c r="BH479" s="15">
        <v>1324.6</v>
      </c>
      <c r="BI479" s="15">
        <v>417</v>
      </c>
      <c r="BJ479" s="15">
        <v>260.89999999999998</v>
      </c>
      <c r="BK479" s="17">
        <v>96</v>
      </c>
      <c r="BL479" s="17">
        <v>186</v>
      </c>
      <c r="BM479" s="17">
        <v>56</v>
      </c>
      <c r="BN479" s="17">
        <v>338</v>
      </c>
      <c r="BO479" s="17">
        <v>36</v>
      </c>
      <c r="BP479" s="15">
        <v>4.76</v>
      </c>
      <c r="BQ479" s="15">
        <v>6.83</v>
      </c>
      <c r="BR479" s="15">
        <v>11.59</v>
      </c>
      <c r="BS479" s="15">
        <v>45.63</v>
      </c>
      <c r="BT479" s="17">
        <v>1</v>
      </c>
      <c r="BU479" s="15"/>
      <c r="BV479" s="17">
        <v>2</v>
      </c>
      <c r="BW479" s="15"/>
      <c r="BX479" s="17">
        <v>2</v>
      </c>
      <c r="BY479" s="15"/>
      <c r="BZ479" s="15"/>
      <c r="CA479" s="17">
        <v>20</v>
      </c>
      <c r="CB479" s="17">
        <v>6</v>
      </c>
      <c r="CC479" s="17">
        <v>2</v>
      </c>
      <c r="CD479" s="17">
        <v>2</v>
      </c>
      <c r="CE479" s="17">
        <v>71</v>
      </c>
      <c r="CF479" s="17">
        <v>41</v>
      </c>
      <c r="CG479" s="17">
        <v>4</v>
      </c>
      <c r="CH479" s="17">
        <v>3</v>
      </c>
      <c r="CI479" s="17">
        <v>0.13</v>
      </c>
      <c r="CJ479" s="17">
        <v>0</v>
      </c>
      <c r="CK479" s="17">
        <v>0.19</v>
      </c>
      <c r="CL479" s="17">
        <v>0.32</v>
      </c>
      <c r="CM479" s="17">
        <v>1.27</v>
      </c>
      <c r="CN479" s="17">
        <v>1.45</v>
      </c>
      <c r="CO479" s="17">
        <v>35</v>
      </c>
      <c r="CP479" s="17">
        <v>20</v>
      </c>
      <c r="CQ479" s="17">
        <v>7</v>
      </c>
      <c r="CR479" s="17">
        <v>3</v>
      </c>
      <c r="CS479" s="17">
        <v>39</v>
      </c>
      <c r="CT479" s="17">
        <v>17</v>
      </c>
      <c r="CU479" s="17">
        <v>24</v>
      </c>
      <c r="CV479" s="17">
        <v>8</v>
      </c>
      <c r="CW479" s="17">
        <v>1</v>
      </c>
      <c r="CX479" s="17">
        <v>0.25</v>
      </c>
      <c r="CY479" s="17">
        <v>9.41</v>
      </c>
      <c r="CZ479" s="15" t="str">
        <f t="shared" si="15"/>
        <v>Dominik Szoboszlai</v>
      </c>
      <c r="DA479" s="15">
        <f>VLOOKUP(CZ479,[1]FINAL!$A$1:$AP$1000,MATCH("Element No.",[1]FINAL!$A$1:$AP$1,0),0)</f>
        <v>368</v>
      </c>
      <c r="DB479" s="15"/>
      <c r="DC479" s="15"/>
      <c r="DD479" s="15"/>
      <c r="DE479" s="15"/>
      <c r="DF479" s="15"/>
    </row>
    <row r="480" spans="1:110" ht="40.5" thickBot="1">
      <c r="A480" s="18" t="b">
        <v>1</v>
      </c>
      <c r="B480" s="18" t="b">
        <v>0</v>
      </c>
      <c r="C480" s="17">
        <v>100</v>
      </c>
      <c r="D480" s="17">
        <v>100</v>
      </c>
      <c r="E480" s="17">
        <v>206915</v>
      </c>
      <c r="F480" s="17">
        <v>0</v>
      </c>
      <c r="G480" s="17">
        <v>0</v>
      </c>
      <c r="H480" s="17">
        <v>-1</v>
      </c>
      <c r="I480" s="17">
        <v>1</v>
      </c>
      <c r="J480" s="17">
        <v>1</v>
      </c>
      <c r="K480" s="17">
        <v>3</v>
      </c>
      <c r="L480" s="15">
        <v>3.5</v>
      </c>
      <c r="M480" s="15">
        <v>4.3</v>
      </c>
      <c r="N480" s="17">
        <v>10</v>
      </c>
      <c r="O480" s="15" t="s">
        <v>823</v>
      </c>
      <c r="P480" s="15">
        <v>3.8</v>
      </c>
      <c r="Q480" s="17">
        <f t="shared" si="14"/>
        <v>373</v>
      </c>
      <c r="R480" s="18" t="b">
        <v>0</v>
      </c>
      <c r="S480" s="15"/>
      <c r="T480" s="15" t="s">
        <v>4907</v>
      </c>
      <c r="U480" s="17">
        <v>54</v>
      </c>
      <c r="V480" s="15" t="s">
        <v>824</v>
      </c>
      <c r="W480" s="15">
        <v>2.4</v>
      </c>
      <c r="X480" s="18" t="b">
        <v>0</v>
      </c>
      <c r="Y480" s="15" t="s">
        <v>371</v>
      </c>
      <c r="Z480" s="15">
        <v>0.1</v>
      </c>
      <c r="AA480" s="18" t="b">
        <v>0</v>
      </c>
      <c r="AB480" s="15"/>
      <c r="AC480" s="15" t="s">
        <v>519</v>
      </c>
      <c r="AD480" s="17">
        <v>12</v>
      </c>
      <c r="AE480" s="17">
        <v>14</v>
      </c>
      <c r="AF480" s="17">
        <v>81</v>
      </c>
      <c r="AG480" s="17">
        <v>31960</v>
      </c>
      <c r="AH480" s="17">
        <v>0</v>
      </c>
      <c r="AI480" s="17">
        <v>36907</v>
      </c>
      <c r="AJ480" s="17">
        <v>0</v>
      </c>
      <c r="AK480" s="15">
        <v>0.7</v>
      </c>
      <c r="AL480" s="15">
        <v>15</v>
      </c>
      <c r="AM480" s="15" t="s">
        <v>2794</v>
      </c>
      <c r="AN480" s="15"/>
      <c r="AO480" s="17">
        <v>241</v>
      </c>
      <c r="AP480" s="68">
        <v>43196</v>
      </c>
      <c r="AQ480" s="68">
        <v>36921</v>
      </c>
      <c r="AR480" s="18" t="b">
        <v>0</v>
      </c>
      <c r="AS480" s="15" t="s">
        <v>2795</v>
      </c>
      <c r="AT480" s="17">
        <v>1923</v>
      </c>
      <c r="AU480" s="17">
        <v>1</v>
      </c>
      <c r="AV480" s="17">
        <v>3</v>
      </c>
      <c r="AW480" s="17">
        <v>3</v>
      </c>
      <c r="AX480" s="17">
        <v>37</v>
      </c>
      <c r="AY480" s="17">
        <v>0</v>
      </c>
      <c r="AZ480" s="17">
        <v>0</v>
      </c>
      <c r="BA480" s="17">
        <v>0</v>
      </c>
      <c r="BB480" s="17">
        <v>2</v>
      </c>
      <c r="BC480" s="17">
        <v>0</v>
      </c>
      <c r="BD480" s="17">
        <v>0</v>
      </c>
      <c r="BE480" s="17">
        <v>6</v>
      </c>
      <c r="BF480" s="17">
        <v>447</v>
      </c>
      <c r="BG480" s="15">
        <v>407.4</v>
      </c>
      <c r="BH480" s="15">
        <v>412.1</v>
      </c>
      <c r="BI480" s="15">
        <v>227</v>
      </c>
      <c r="BJ480" s="15">
        <v>104.6</v>
      </c>
      <c r="BK480" s="17">
        <v>53</v>
      </c>
      <c r="BL480" s="17">
        <v>144</v>
      </c>
      <c r="BM480" s="17">
        <v>40</v>
      </c>
      <c r="BN480" s="17">
        <v>237</v>
      </c>
      <c r="BO480" s="17">
        <v>18</v>
      </c>
      <c r="BP480" s="15">
        <v>2.21</v>
      </c>
      <c r="BQ480" s="15">
        <v>2.77</v>
      </c>
      <c r="BR480" s="15">
        <v>4.9800000000000004</v>
      </c>
      <c r="BS480" s="15">
        <v>31.44</v>
      </c>
      <c r="BT480" s="15"/>
      <c r="BU480" s="15"/>
      <c r="BV480" s="15"/>
      <c r="BW480" s="15"/>
      <c r="BX480" s="15"/>
      <c r="BY480" s="15"/>
      <c r="BZ480" s="15"/>
      <c r="CA480" s="17">
        <v>178</v>
      </c>
      <c r="CB480" s="17">
        <v>68</v>
      </c>
      <c r="CC480" s="17">
        <v>84</v>
      </c>
      <c r="CD480" s="17">
        <v>60</v>
      </c>
      <c r="CE480" s="17">
        <v>159</v>
      </c>
      <c r="CF480" s="17">
        <v>88</v>
      </c>
      <c r="CG480" s="17">
        <v>137</v>
      </c>
      <c r="CH480" s="17">
        <v>74</v>
      </c>
      <c r="CI480" s="17">
        <v>0.1</v>
      </c>
      <c r="CJ480" s="17">
        <v>0</v>
      </c>
      <c r="CK480" s="17">
        <v>0.13</v>
      </c>
      <c r="CL480" s="17">
        <v>0.23</v>
      </c>
      <c r="CM480" s="17">
        <v>1.47</v>
      </c>
      <c r="CN480" s="17">
        <v>1.73</v>
      </c>
      <c r="CO480" s="17">
        <v>160</v>
      </c>
      <c r="CP480" s="17">
        <v>98</v>
      </c>
      <c r="CQ480" s="17">
        <v>84</v>
      </c>
      <c r="CR480" s="17">
        <v>36</v>
      </c>
      <c r="CS480" s="17">
        <v>299</v>
      </c>
      <c r="CT480" s="17">
        <v>125</v>
      </c>
      <c r="CU480" s="17">
        <v>458</v>
      </c>
      <c r="CV480" s="17">
        <v>157</v>
      </c>
      <c r="CW480" s="17">
        <v>0.84</v>
      </c>
      <c r="CX480" s="17">
        <v>0.14000000000000001</v>
      </c>
      <c r="CY480" s="17">
        <v>11.09</v>
      </c>
      <c r="CZ480" s="15" t="str">
        <f t="shared" si="15"/>
        <v>Curtis Jones</v>
      </c>
      <c r="DA480" s="15">
        <f>VLOOKUP(CZ480,[1]FINAL!$A$1:$AP$1000,MATCH("Element No.",[1]FINAL!$A$1:$AP$1,0),0)</f>
        <v>373</v>
      </c>
      <c r="DB480" s="15"/>
      <c r="DC480" s="15"/>
      <c r="DD480" s="15"/>
      <c r="DE480" s="15"/>
      <c r="DF480" s="15"/>
    </row>
    <row r="481" spans="1:110" ht="40.5" thickBot="1">
      <c r="A481" s="18" t="b">
        <v>1</v>
      </c>
      <c r="B481" s="18" t="b">
        <v>0</v>
      </c>
      <c r="C481" s="17">
        <v>100</v>
      </c>
      <c r="D481" s="17">
        <v>100</v>
      </c>
      <c r="E481" s="17">
        <v>441266</v>
      </c>
      <c r="F481" s="17">
        <v>0</v>
      </c>
      <c r="G481" s="17">
        <v>0</v>
      </c>
      <c r="H481" s="17">
        <v>-1</v>
      </c>
      <c r="I481" s="17">
        <v>1</v>
      </c>
      <c r="J481" s="17">
        <v>3</v>
      </c>
      <c r="K481" s="17">
        <v>3</v>
      </c>
      <c r="L481" s="15">
        <v>4.3</v>
      </c>
      <c r="M481" s="15">
        <v>4.5</v>
      </c>
      <c r="N481" s="17">
        <v>2</v>
      </c>
      <c r="O481" s="15" t="s">
        <v>594</v>
      </c>
      <c r="P481" s="15">
        <v>4</v>
      </c>
      <c r="Q481" s="17">
        <f t="shared" si="14"/>
        <v>371</v>
      </c>
      <c r="R481" s="18" t="b">
        <v>0</v>
      </c>
      <c r="S481" s="15"/>
      <c r="T481" s="15" t="s">
        <v>4085</v>
      </c>
      <c r="U481" s="17">
        <v>54</v>
      </c>
      <c r="V481" s="15" t="s">
        <v>1371</v>
      </c>
      <c r="W481" s="15">
        <v>4</v>
      </c>
      <c r="X481" s="18" t="b">
        <v>0</v>
      </c>
      <c r="Y481" s="15" t="s">
        <v>1372</v>
      </c>
      <c r="Z481" s="15">
        <v>3.7</v>
      </c>
      <c r="AA481" s="18" t="b">
        <v>0</v>
      </c>
      <c r="AB481" s="15"/>
      <c r="AC481" s="15" t="s">
        <v>519</v>
      </c>
      <c r="AD481" s="17">
        <v>12</v>
      </c>
      <c r="AE481" s="17">
        <v>14</v>
      </c>
      <c r="AF481" s="17">
        <v>144</v>
      </c>
      <c r="AG481" s="17">
        <v>2106193</v>
      </c>
      <c r="AH481" s="17">
        <v>0</v>
      </c>
      <c r="AI481" s="17">
        <v>1769549</v>
      </c>
      <c r="AJ481" s="17">
        <v>0</v>
      </c>
      <c r="AK481" s="15">
        <v>0.7</v>
      </c>
      <c r="AL481" s="15">
        <v>26.7</v>
      </c>
      <c r="AM481" s="15" t="s">
        <v>1372</v>
      </c>
      <c r="AN481" s="15"/>
      <c r="AO481" s="17">
        <v>152</v>
      </c>
      <c r="AP481" s="68">
        <v>45170</v>
      </c>
      <c r="AQ481" s="68">
        <v>37392</v>
      </c>
      <c r="AR481" s="18" t="b">
        <v>0</v>
      </c>
      <c r="AS481" s="15" t="s">
        <v>2797</v>
      </c>
      <c r="AT481" s="17">
        <v>2991</v>
      </c>
      <c r="AU481" s="17">
        <v>5</v>
      </c>
      <c r="AV481" s="17">
        <v>5</v>
      </c>
      <c r="AW481" s="17">
        <v>9</v>
      </c>
      <c r="AX481" s="17">
        <v>42</v>
      </c>
      <c r="AY481" s="17">
        <v>0</v>
      </c>
      <c r="AZ481" s="17">
        <v>0</v>
      </c>
      <c r="BA481" s="17">
        <v>0</v>
      </c>
      <c r="BB481" s="17">
        <v>5</v>
      </c>
      <c r="BC481" s="17">
        <v>0</v>
      </c>
      <c r="BD481" s="17">
        <v>0</v>
      </c>
      <c r="BE481" s="17">
        <v>17</v>
      </c>
      <c r="BF481" s="17">
        <v>671</v>
      </c>
      <c r="BG481" s="15">
        <v>687</v>
      </c>
      <c r="BH481" s="15">
        <v>497.2</v>
      </c>
      <c r="BI481" s="15">
        <v>220</v>
      </c>
      <c r="BJ481" s="15">
        <v>140.1</v>
      </c>
      <c r="BK481" s="17">
        <v>112</v>
      </c>
      <c r="BL481" s="17">
        <v>127</v>
      </c>
      <c r="BM481" s="17">
        <v>59</v>
      </c>
      <c r="BN481" s="17">
        <v>298</v>
      </c>
      <c r="BO481" s="17">
        <v>34</v>
      </c>
      <c r="BP481" s="15">
        <v>1.89</v>
      </c>
      <c r="BQ481" s="15">
        <v>2.2599999999999998</v>
      </c>
      <c r="BR481" s="15">
        <v>4.1500000000000004</v>
      </c>
      <c r="BS481" s="15">
        <v>38.409999999999997</v>
      </c>
      <c r="BT481" s="15"/>
      <c r="BU481" s="15"/>
      <c r="BV481" s="15"/>
      <c r="BW481" s="15"/>
      <c r="BX481" s="15"/>
      <c r="BY481" s="15"/>
      <c r="BZ481" s="15"/>
      <c r="CA481" s="17">
        <v>55</v>
      </c>
      <c r="CB481" s="17">
        <v>14</v>
      </c>
      <c r="CC481" s="17">
        <v>58</v>
      </c>
      <c r="CD481" s="17">
        <v>49</v>
      </c>
      <c r="CE481" s="17">
        <v>166</v>
      </c>
      <c r="CF481" s="17">
        <v>91</v>
      </c>
      <c r="CG481" s="17">
        <v>68</v>
      </c>
      <c r="CH481" s="17">
        <v>43</v>
      </c>
      <c r="CI481" s="17">
        <v>0.06</v>
      </c>
      <c r="CJ481" s="17">
        <v>0</v>
      </c>
      <c r="CK481" s="17">
        <v>7.0000000000000007E-2</v>
      </c>
      <c r="CL481" s="17">
        <v>0.13</v>
      </c>
      <c r="CM481" s="17">
        <v>1.1599999999999999</v>
      </c>
      <c r="CN481" s="17">
        <v>1.26</v>
      </c>
      <c r="CO481" s="17">
        <v>166</v>
      </c>
      <c r="CP481" s="17">
        <v>102</v>
      </c>
      <c r="CQ481" s="17">
        <v>72</v>
      </c>
      <c r="CR481" s="17">
        <v>32</v>
      </c>
      <c r="CS481" s="17">
        <v>61</v>
      </c>
      <c r="CT481" s="17">
        <v>28</v>
      </c>
      <c r="CU481" s="17">
        <v>96</v>
      </c>
      <c r="CV481" s="17">
        <v>32</v>
      </c>
      <c r="CW481" s="17">
        <v>1.02</v>
      </c>
      <c r="CX481" s="17">
        <v>0.27</v>
      </c>
      <c r="CY481" s="17">
        <v>8.9700000000000006</v>
      </c>
      <c r="CZ481" s="15" t="str">
        <f t="shared" si="15"/>
        <v>Ryan Gravenberch</v>
      </c>
      <c r="DA481" s="15">
        <f>VLOOKUP(CZ481,[1]FINAL!$A$1:$AP$1000,MATCH("Element No.",[1]FINAL!$A$1:$AP$1,0),0)</f>
        <v>371</v>
      </c>
      <c r="DB481" s="15"/>
      <c r="DC481" s="15"/>
      <c r="DD481" s="15"/>
      <c r="DE481" s="15"/>
      <c r="DF481" s="15"/>
    </row>
    <row r="482" spans="1:110" ht="53.25" thickBot="1">
      <c r="A482" s="18" t="b">
        <v>1</v>
      </c>
      <c r="B482" s="18" t="b">
        <v>0</v>
      </c>
      <c r="C482" s="17">
        <v>50</v>
      </c>
      <c r="D482" s="17">
        <v>50</v>
      </c>
      <c r="E482" s="17">
        <v>158983</v>
      </c>
      <c r="F482" s="17">
        <v>0</v>
      </c>
      <c r="G482" s="17">
        <v>0</v>
      </c>
      <c r="H482" s="17">
        <v>-1</v>
      </c>
      <c r="I482" s="17">
        <v>1</v>
      </c>
      <c r="J482" s="17">
        <v>0</v>
      </c>
      <c r="K482" s="17">
        <v>3</v>
      </c>
      <c r="L482" s="15">
        <v>0.2</v>
      </c>
      <c r="M482" s="15">
        <v>0.2</v>
      </c>
      <c r="N482" s="17">
        <v>0</v>
      </c>
      <c r="O482" s="15" t="s">
        <v>1303</v>
      </c>
      <c r="P482" s="15">
        <v>0</v>
      </c>
      <c r="Q482" s="17">
        <f t="shared" si="14"/>
        <v>374</v>
      </c>
      <c r="R482" s="18" t="b">
        <v>0</v>
      </c>
      <c r="S482" s="15" t="s">
        <v>5080</v>
      </c>
      <c r="T482" s="15" t="s">
        <v>4763</v>
      </c>
      <c r="U482" s="17">
        <v>49</v>
      </c>
      <c r="V482" s="15" t="s">
        <v>1302</v>
      </c>
      <c r="W482" s="15">
        <v>1.5</v>
      </c>
      <c r="X482" s="18" t="b">
        <v>0</v>
      </c>
      <c r="Y482" s="15" t="s">
        <v>1301</v>
      </c>
      <c r="Z482" s="15">
        <v>0.1</v>
      </c>
      <c r="AA482" s="18" t="b">
        <v>0</v>
      </c>
      <c r="AB482" s="15"/>
      <c r="AC482" s="15" t="s">
        <v>1606</v>
      </c>
      <c r="AD482" s="17">
        <v>12</v>
      </c>
      <c r="AE482" s="17">
        <v>14</v>
      </c>
      <c r="AF482" s="17">
        <v>12</v>
      </c>
      <c r="AG482" s="17">
        <v>7428</v>
      </c>
      <c r="AH482" s="17">
        <v>0</v>
      </c>
      <c r="AI482" s="17">
        <v>15517</v>
      </c>
      <c r="AJ482" s="17">
        <v>0</v>
      </c>
      <c r="AK482" s="15">
        <v>0</v>
      </c>
      <c r="AL482" s="15">
        <v>2.4</v>
      </c>
      <c r="AM482" s="15" t="s">
        <v>1303</v>
      </c>
      <c r="AN482" s="15"/>
      <c r="AO482" s="17">
        <v>108</v>
      </c>
      <c r="AP482" s="68">
        <v>45156</v>
      </c>
      <c r="AQ482" s="68">
        <v>34009</v>
      </c>
      <c r="AR482" s="18" t="b">
        <v>0</v>
      </c>
      <c r="AS482" s="15" t="s">
        <v>2799</v>
      </c>
      <c r="AT482" s="17">
        <v>170</v>
      </c>
      <c r="AU482" s="17">
        <v>0</v>
      </c>
      <c r="AV482" s="17">
        <v>1</v>
      </c>
      <c r="AW482" s="17">
        <v>1</v>
      </c>
      <c r="AX482" s="17">
        <v>5</v>
      </c>
      <c r="AY482" s="17">
        <v>0</v>
      </c>
      <c r="AZ482" s="17">
        <v>0</v>
      </c>
      <c r="BA482" s="17">
        <v>0</v>
      </c>
      <c r="BB482" s="17">
        <v>1</v>
      </c>
      <c r="BC482" s="17">
        <v>0</v>
      </c>
      <c r="BD482" s="17">
        <v>0</v>
      </c>
      <c r="BE482" s="17">
        <v>0</v>
      </c>
      <c r="BF482" s="17">
        <v>49</v>
      </c>
      <c r="BG482" s="15">
        <v>56</v>
      </c>
      <c r="BH482" s="15">
        <v>18.100000000000001</v>
      </c>
      <c r="BI482" s="15">
        <v>6</v>
      </c>
      <c r="BJ482" s="15">
        <v>8</v>
      </c>
      <c r="BK482" s="17">
        <v>13</v>
      </c>
      <c r="BL482" s="17">
        <v>3</v>
      </c>
      <c r="BM482" s="17">
        <v>7</v>
      </c>
      <c r="BN482" s="17">
        <v>23</v>
      </c>
      <c r="BO482" s="17">
        <v>1</v>
      </c>
      <c r="BP482" s="15">
        <v>0.04</v>
      </c>
      <c r="BQ482" s="15">
        <v>0.05</v>
      </c>
      <c r="BR482" s="15">
        <v>0.09</v>
      </c>
      <c r="BS482" s="15">
        <v>4.1100000000000003</v>
      </c>
      <c r="BT482" s="15"/>
      <c r="BU482" s="15"/>
      <c r="BV482" s="15"/>
      <c r="BW482" s="15"/>
      <c r="BX482" s="15"/>
      <c r="BY482" s="15"/>
      <c r="BZ482" s="15"/>
      <c r="CA482" s="17">
        <v>428</v>
      </c>
      <c r="CB482" s="17">
        <v>183</v>
      </c>
      <c r="CC482" s="17">
        <v>418</v>
      </c>
      <c r="CD482" s="17">
        <v>205</v>
      </c>
      <c r="CE482" s="17">
        <v>441</v>
      </c>
      <c r="CF482" s="17">
        <v>213</v>
      </c>
      <c r="CG482" s="17">
        <v>447</v>
      </c>
      <c r="CH482" s="17">
        <v>201</v>
      </c>
      <c r="CI482" s="17">
        <v>0.02</v>
      </c>
      <c r="CJ482" s="17">
        <v>0</v>
      </c>
      <c r="CK482" s="17">
        <v>0.03</v>
      </c>
      <c r="CL482" s="17">
        <v>0.05</v>
      </c>
      <c r="CM482" s="17">
        <v>2.1800000000000002</v>
      </c>
      <c r="CN482" s="17">
        <v>2.65</v>
      </c>
      <c r="CO482" s="17">
        <v>289</v>
      </c>
      <c r="CP482" s="17">
        <v>179</v>
      </c>
      <c r="CQ482" s="17">
        <v>736</v>
      </c>
      <c r="CR482" s="17">
        <v>307</v>
      </c>
      <c r="CS482" s="17">
        <v>424</v>
      </c>
      <c r="CT482" s="17">
        <v>183</v>
      </c>
      <c r="CU482" s="17">
        <v>519</v>
      </c>
      <c r="CV482" s="17">
        <v>189</v>
      </c>
      <c r="CW482" s="17">
        <v>0.53</v>
      </c>
      <c r="CX482" s="17">
        <v>0.53</v>
      </c>
      <c r="CY482" s="17">
        <v>12.18</v>
      </c>
      <c r="CZ482" s="15" t="str">
        <f t="shared" si="15"/>
        <v>Endo Wataru</v>
      </c>
      <c r="DA482" s="15">
        <f>VLOOKUP(CZ482,[1]FINAL!$A$1:$AP$1000,MATCH("Element No.",[1]FINAL!$A$1:$AP$1,0),0)</f>
        <v>374</v>
      </c>
      <c r="DB482" s="15"/>
      <c r="DC482" s="15"/>
      <c r="DD482" s="15"/>
      <c r="DE482" s="15"/>
      <c r="DF482" s="15"/>
    </row>
    <row r="483" spans="1:110" ht="53.25" thickBot="1">
      <c r="A483" s="18" t="b">
        <v>1</v>
      </c>
      <c r="B483" s="18" t="b">
        <v>0</v>
      </c>
      <c r="C483" s="17">
        <v>0</v>
      </c>
      <c r="D483" s="17">
        <v>0</v>
      </c>
      <c r="E483" s="17">
        <v>535928</v>
      </c>
      <c r="F483" s="17">
        <v>0</v>
      </c>
      <c r="G483" s="17">
        <v>0</v>
      </c>
      <c r="H483" s="17">
        <v>-3</v>
      </c>
      <c r="I483" s="17">
        <v>3</v>
      </c>
      <c r="J483" s="17">
        <v>0</v>
      </c>
      <c r="K483" s="17">
        <v>3</v>
      </c>
      <c r="L483" s="15">
        <v>0</v>
      </c>
      <c r="M483" s="15">
        <v>0</v>
      </c>
      <c r="N483" s="17">
        <v>0</v>
      </c>
      <c r="O483" s="15" t="s">
        <v>804</v>
      </c>
      <c r="P483" s="15">
        <v>0</v>
      </c>
      <c r="Q483" s="17">
        <f t="shared" si="14"/>
        <v>376</v>
      </c>
      <c r="R483" s="18" t="b">
        <v>0</v>
      </c>
      <c r="S483" s="15" t="s">
        <v>3185</v>
      </c>
      <c r="T483" s="15" t="s">
        <v>3880</v>
      </c>
      <c r="U483" s="17">
        <v>42</v>
      </c>
      <c r="V483" s="15" t="s">
        <v>836</v>
      </c>
      <c r="W483" s="15">
        <v>0</v>
      </c>
      <c r="X483" s="18" t="b">
        <v>0</v>
      </c>
      <c r="Y483" s="15" t="s">
        <v>1526</v>
      </c>
      <c r="Z483" s="15">
        <v>0.2</v>
      </c>
      <c r="AA483" s="18" t="b">
        <v>0</v>
      </c>
      <c r="AB483" s="15"/>
      <c r="AC483" s="15" t="s">
        <v>543</v>
      </c>
      <c r="AD483" s="17">
        <v>12</v>
      </c>
      <c r="AE483" s="17">
        <v>14</v>
      </c>
      <c r="AF483" s="17">
        <v>0</v>
      </c>
      <c r="AG483" s="17">
        <v>43880</v>
      </c>
      <c r="AH483" s="17">
        <v>0</v>
      </c>
      <c r="AI483" s="17">
        <v>23591</v>
      </c>
      <c r="AJ483" s="17">
        <v>0</v>
      </c>
      <c r="AK483" s="15">
        <v>0</v>
      </c>
      <c r="AL483" s="15">
        <v>0</v>
      </c>
      <c r="AM483" s="15" t="s">
        <v>396</v>
      </c>
      <c r="AN483" s="15"/>
      <c r="AO483" s="17">
        <v>200</v>
      </c>
      <c r="AP483" s="68">
        <v>44753</v>
      </c>
      <c r="AQ483" s="68">
        <v>38282</v>
      </c>
      <c r="AR483" s="18" t="b">
        <v>0</v>
      </c>
      <c r="AS483" s="15" t="s">
        <v>2800</v>
      </c>
      <c r="AT483" s="17">
        <v>0</v>
      </c>
      <c r="AU483" s="17">
        <v>0</v>
      </c>
      <c r="AV483" s="17">
        <v>0</v>
      </c>
      <c r="AW483" s="17">
        <v>0</v>
      </c>
      <c r="AX483" s="17">
        <v>0</v>
      </c>
      <c r="AY483" s="17">
        <v>0</v>
      </c>
      <c r="AZ483" s="17">
        <v>0</v>
      </c>
      <c r="BA483" s="17">
        <v>0</v>
      </c>
      <c r="BB483" s="17">
        <v>0</v>
      </c>
      <c r="BC483" s="17">
        <v>0</v>
      </c>
      <c r="BD483" s="17">
        <v>0</v>
      </c>
      <c r="BE483" s="17">
        <v>0</v>
      </c>
      <c r="BF483" s="17">
        <v>0</v>
      </c>
      <c r="BG483" s="15">
        <v>0</v>
      </c>
      <c r="BH483" s="15">
        <v>0</v>
      </c>
      <c r="BI483" s="15">
        <v>0</v>
      </c>
      <c r="BJ483" s="15">
        <v>0</v>
      </c>
      <c r="BK483" s="17">
        <v>0</v>
      </c>
      <c r="BL483" s="17">
        <v>0</v>
      </c>
      <c r="BM483" s="17">
        <v>0</v>
      </c>
      <c r="BN483" s="17">
        <v>0</v>
      </c>
      <c r="BO483" s="17">
        <v>0</v>
      </c>
      <c r="BP483" s="15">
        <v>0</v>
      </c>
      <c r="BQ483" s="15">
        <v>0</v>
      </c>
      <c r="BR483" s="15">
        <v>0</v>
      </c>
      <c r="BS483" s="15">
        <v>0</v>
      </c>
      <c r="BT483" s="15"/>
      <c r="BU483" s="15"/>
      <c r="BV483" s="15"/>
      <c r="BW483" s="15"/>
      <c r="BX483" s="15"/>
      <c r="BY483" s="15"/>
      <c r="BZ483" s="15"/>
      <c r="CA483" s="17">
        <v>653</v>
      </c>
      <c r="CB483" s="17">
        <v>240</v>
      </c>
      <c r="CC483" s="17">
        <v>647</v>
      </c>
      <c r="CD483" s="17">
        <v>244</v>
      </c>
      <c r="CE483" s="17">
        <v>623</v>
      </c>
      <c r="CF483" s="17">
        <v>232</v>
      </c>
      <c r="CG483" s="17">
        <v>656</v>
      </c>
      <c r="CH483" s="17">
        <v>242</v>
      </c>
      <c r="CI483" s="17">
        <v>0</v>
      </c>
      <c r="CJ483" s="17">
        <v>0</v>
      </c>
      <c r="CK483" s="17">
        <v>0</v>
      </c>
      <c r="CL483" s="17">
        <v>0</v>
      </c>
      <c r="CM483" s="17">
        <v>0</v>
      </c>
      <c r="CN483" s="17">
        <v>0</v>
      </c>
      <c r="CO483" s="17">
        <v>654</v>
      </c>
      <c r="CP483" s="17">
        <v>378</v>
      </c>
      <c r="CQ483" s="17">
        <v>553</v>
      </c>
      <c r="CR483" s="17">
        <v>183</v>
      </c>
      <c r="CS483" s="17">
        <v>663</v>
      </c>
      <c r="CT483" s="17">
        <v>249</v>
      </c>
      <c r="CU483" s="17">
        <v>371</v>
      </c>
      <c r="CV483" s="17">
        <v>127</v>
      </c>
      <c r="CW483" s="17">
        <v>0</v>
      </c>
      <c r="CX483" s="17">
        <v>0</v>
      </c>
      <c r="CY483" s="17">
        <v>0</v>
      </c>
      <c r="CZ483" s="15" t="str">
        <f t="shared" si="15"/>
        <v>Stefan Bajčetić Maquieira</v>
      </c>
      <c r="DA483" s="15">
        <f>VLOOKUP(CZ483,[1]FINAL!$A$1:$AP$1000,MATCH("Element No.",[1]FINAL!$A$1:$AP$1,0),0)</f>
        <v>376</v>
      </c>
      <c r="DB483" s="15"/>
      <c r="DC483" s="15"/>
      <c r="DD483" s="15"/>
      <c r="DE483" s="15"/>
      <c r="DF483" s="15"/>
    </row>
    <row r="484" spans="1:110" ht="66" thickBot="1">
      <c r="A484" s="18" t="b">
        <v>1</v>
      </c>
      <c r="B484" s="18" t="b">
        <v>0</v>
      </c>
      <c r="C484" s="17">
        <v>0</v>
      </c>
      <c r="D484" s="17">
        <v>0</v>
      </c>
      <c r="E484" s="17">
        <v>491501</v>
      </c>
      <c r="F484" s="17">
        <v>0</v>
      </c>
      <c r="G484" s="17">
        <v>0</v>
      </c>
      <c r="H484" s="17">
        <v>-1</v>
      </c>
      <c r="I484" s="17">
        <v>1</v>
      </c>
      <c r="J484" s="17">
        <v>0</v>
      </c>
      <c r="K484" s="17">
        <v>3</v>
      </c>
      <c r="L484" s="15">
        <v>0</v>
      </c>
      <c r="M484" s="15">
        <v>0</v>
      </c>
      <c r="N484" s="17">
        <v>0</v>
      </c>
      <c r="O484" s="15" t="s">
        <v>279</v>
      </c>
      <c r="P484" s="15">
        <v>0</v>
      </c>
      <c r="Q484" s="17">
        <f t="shared" si="14"/>
        <v>378</v>
      </c>
      <c r="R484" s="18" t="b">
        <v>0</v>
      </c>
      <c r="S484" s="15" t="s">
        <v>4048</v>
      </c>
      <c r="T484" s="15" t="s">
        <v>4049</v>
      </c>
      <c r="U484" s="17">
        <v>44</v>
      </c>
      <c r="V484" s="15" t="s">
        <v>1232</v>
      </c>
      <c r="W484" s="15">
        <v>0</v>
      </c>
      <c r="X484" s="18" t="b">
        <v>0</v>
      </c>
      <c r="Y484" s="15" t="s">
        <v>1233</v>
      </c>
      <c r="Z484" s="15">
        <v>0</v>
      </c>
      <c r="AA484" s="18" t="b">
        <v>0</v>
      </c>
      <c r="AB484" s="15"/>
      <c r="AC484" s="15" t="s">
        <v>3257</v>
      </c>
      <c r="AD484" s="17">
        <v>12</v>
      </c>
      <c r="AE484" s="17">
        <v>14</v>
      </c>
      <c r="AF484" s="17">
        <v>0</v>
      </c>
      <c r="AG484" s="17">
        <v>1737</v>
      </c>
      <c r="AH484" s="17">
        <v>0</v>
      </c>
      <c r="AI484" s="17">
        <v>4136</v>
      </c>
      <c r="AJ484" s="17">
        <v>0</v>
      </c>
      <c r="AK484" s="15">
        <v>0</v>
      </c>
      <c r="AL484" s="15">
        <v>0</v>
      </c>
      <c r="AM484" s="15" t="s">
        <v>1233</v>
      </c>
      <c r="AN484" s="15"/>
      <c r="AO484" s="17">
        <v>241</v>
      </c>
      <c r="AP484" s="68">
        <v>45125</v>
      </c>
      <c r="AQ484" s="68">
        <v>38243</v>
      </c>
      <c r="AR484" s="18" t="b">
        <v>0</v>
      </c>
      <c r="AS484" s="15" t="s">
        <v>2801</v>
      </c>
      <c r="AT484" s="17">
        <v>0</v>
      </c>
      <c r="AU484" s="17">
        <v>0</v>
      </c>
      <c r="AV484" s="17">
        <v>0</v>
      </c>
      <c r="AW484" s="17">
        <v>0</v>
      </c>
      <c r="AX484" s="17">
        <v>0</v>
      </c>
      <c r="AY484" s="17">
        <v>0</v>
      </c>
      <c r="AZ484" s="17">
        <v>0</v>
      </c>
      <c r="BA484" s="17">
        <v>0</v>
      </c>
      <c r="BB484" s="17">
        <v>0</v>
      </c>
      <c r="BC484" s="17">
        <v>0</v>
      </c>
      <c r="BD484" s="17">
        <v>0</v>
      </c>
      <c r="BE484" s="17">
        <v>0</v>
      </c>
      <c r="BF484" s="17">
        <v>0</v>
      </c>
      <c r="BG484" s="15">
        <v>0</v>
      </c>
      <c r="BH484" s="15">
        <v>0</v>
      </c>
      <c r="BI484" s="15">
        <v>0</v>
      </c>
      <c r="BJ484" s="15">
        <v>0</v>
      </c>
      <c r="BK484" s="17">
        <v>0</v>
      </c>
      <c r="BL484" s="17">
        <v>0</v>
      </c>
      <c r="BM484" s="17">
        <v>0</v>
      </c>
      <c r="BN484" s="17">
        <v>0</v>
      </c>
      <c r="BO484" s="17">
        <v>0</v>
      </c>
      <c r="BP484" s="15">
        <v>0</v>
      </c>
      <c r="BQ484" s="15">
        <v>0</v>
      </c>
      <c r="BR484" s="15">
        <v>0</v>
      </c>
      <c r="BS484" s="15">
        <v>0</v>
      </c>
      <c r="BT484" s="15"/>
      <c r="BU484" s="15"/>
      <c r="BV484" s="15"/>
      <c r="BW484" s="15"/>
      <c r="BX484" s="15"/>
      <c r="BY484" s="15"/>
      <c r="BZ484" s="15"/>
      <c r="CA484" s="17">
        <v>681</v>
      </c>
      <c r="CB484" s="17">
        <v>258</v>
      </c>
      <c r="CC484" s="17">
        <v>677</v>
      </c>
      <c r="CD484" s="17">
        <v>261</v>
      </c>
      <c r="CE484" s="17">
        <v>656</v>
      </c>
      <c r="CF484" s="17">
        <v>252</v>
      </c>
      <c r="CG484" s="17">
        <v>683</v>
      </c>
      <c r="CH484" s="17">
        <v>260</v>
      </c>
      <c r="CI484" s="17">
        <v>0</v>
      </c>
      <c r="CJ484" s="17">
        <v>0</v>
      </c>
      <c r="CK484" s="17">
        <v>0</v>
      </c>
      <c r="CL484" s="17">
        <v>0</v>
      </c>
      <c r="CM484" s="17">
        <v>0</v>
      </c>
      <c r="CN484" s="17">
        <v>0</v>
      </c>
      <c r="CO484" s="17">
        <v>557</v>
      </c>
      <c r="CP484" s="17">
        <v>334</v>
      </c>
      <c r="CQ484" s="17">
        <v>601</v>
      </c>
      <c r="CR484" s="17">
        <v>208</v>
      </c>
      <c r="CS484" s="17">
        <v>689</v>
      </c>
      <c r="CT484" s="17">
        <v>265</v>
      </c>
      <c r="CU484" s="17">
        <v>691</v>
      </c>
      <c r="CV484" s="17">
        <v>277</v>
      </c>
      <c r="CW484" s="17">
        <v>0</v>
      </c>
      <c r="CX484" s="17">
        <v>0</v>
      </c>
      <c r="CY484" s="17">
        <v>0</v>
      </c>
      <c r="CZ484" s="15" t="str">
        <f t="shared" si="15"/>
        <v>James McConnell</v>
      </c>
      <c r="DA484" s="15">
        <f>VLOOKUP(CZ484,[1]FINAL!$A$1:$AP$1000,MATCH("Element No.",[1]FINAL!$A$1:$AP$1,0),0)</f>
        <v>378</v>
      </c>
      <c r="DB484" s="15"/>
      <c r="DC484" s="15"/>
      <c r="DD484" s="15"/>
      <c r="DE484" s="15"/>
      <c r="DF484" s="15"/>
    </row>
    <row r="485" spans="1:110" ht="53.25" thickBot="1">
      <c r="A485" s="18" t="b">
        <v>1</v>
      </c>
      <c r="B485" s="18" t="b">
        <v>0</v>
      </c>
      <c r="C485" s="17">
        <v>0</v>
      </c>
      <c r="D485" s="17">
        <v>0</v>
      </c>
      <c r="E485" s="17">
        <v>440148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3</v>
      </c>
      <c r="L485" s="15">
        <v>0</v>
      </c>
      <c r="M485" s="15">
        <v>0</v>
      </c>
      <c r="N485" s="17">
        <v>0</v>
      </c>
      <c r="O485" s="15" t="s">
        <v>1226</v>
      </c>
      <c r="P485" s="15">
        <v>0</v>
      </c>
      <c r="Q485" s="17" t="e">
        <f t="shared" si="14"/>
        <v>#N/A</v>
      </c>
      <c r="R485" s="18" t="b">
        <v>0</v>
      </c>
      <c r="S485" s="15" t="s">
        <v>3336</v>
      </c>
      <c r="T485" s="15" t="s">
        <v>3337</v>
      </c>
      <c r="U485" s="17">
        <v>45</v>
      </c>
      <c r="V485" s="15" t="s">
        <v>1531</v>
      </c>
      <c r="W485" s="15">
        <v>0</v>
      </c>
      <c r="X485" s="18" t="b">
        <v>0</v>
      </c>
      <c r="Y485" s="15" t="s">
        <v>1532</v>
      </c>
      <c r="Z485" s="15">
        <v>0</v>
      </c>
      <c r="AA485" s="18" t="b">
        <v>0</v>
      </c>
      <c r="AB485" s="15"/>
      <c r="AC485" s="15" t="s">
        <v>3257</v>
      </c>
      <c r="AD485" s="17">
        <v>12</v>
      </c>
      <c r="AE485" s="17">
        <v>14</v>
      </c>
      <c r="AF485" s="17">
        <v>0</v>
      </c>
      <c r="AG485" s="17">
        <v>0</v>
      </c>
      <c r="AH485" s="17">
        <v>0</v>
      </c>
      <c r="AI485" s="17">
        <v>362</v>
      </c>
      <c r="AJ485" s="17">
        <v>0</v>
      </c>
      <c r="AK485" s="15">
        <v>0</v>
      </c>
      <c r="AL485" s="15">
        <v>0</v>
      </c>
      <c r="AM485" s="15" t="s">
        <v>1532</v>
      </c>
      <c r="AN485" s="15"/>
      <c r="AO485" s="17">
        <v>241</v>
      </c>
      <c r="AP485" s="68">
        <v>44399</v>
      </c>
      <c r="AQ485" s="68">
        <v>37560</v>
      </c>
      <c r="AR485" s="18" t="b">
        <v>0</v>
      </c>
      <c r="AS485" s="15" t="s">
        <v>2802</v>
      </c>
      <c r="AT485" s="17">
        <v>0</v>
      </c>
      <c r="AU485" s="17">
        <v>0</v>
      </c>
      <c r="AV485" s="17">
        <v>0</v>
      </c>
      <c r="AW485" s="17">
        <v>0</v>
      </c>
      <c r="AX485" s="17">
        <v>0</v>
      </c>
      <c r="AY485" s="17">
        <v>0</v>
      </c>
      <c r="AZ485" s="17">
        <v>0</v>
      </c>
      <c r="BA485" s="17">
        <v>0</v>
      </c>
      <c r="BB485" s="17">
        <v>0</v>
      </c>
      <c r="BC485" s="17">
        <v>0</v>
      </c>
      <c r="BD485" s="17">
        <v>0</v>
      </c>
      <c r="BE485" s="17">
        <v>0</v>
      </c>
      <c r="BF485" s="17">
        <v>0</v>
      </c>
      <c r="BG485" s="15">
        <v>0</v>
      </c>
      <c r="BH485" s="15">
        <v>0</v>
      </c>
      <c r="BI485" s="15">
        <v>0</v>
      </c>
      <c r="BJ485" s="15">
        <v>0</v>
      </c>
      <c r="BK485" s="17">
        <v>0</v>
      </c>
      <c r="BL485" s="17">
        <v>0</v>
      </c>
      <c r="BM485" s="17">
        <v>0</v>
      </c>
      <c r="BN485" s="17">
        <v>0</v>
      </c>
      <c r="BO485" s="17">
        <v>0</v>
      </c>
      <c r="BP485" s="15">
        <v>0</v>
      </c>
      <c r="BQ485" s="15">
        <v>0</v>
      </c>
      <c r="BR485" s="15">
        <v>0</v>
      </c>
      <c r="BS485" s="15">
        <v>0</v>
      </c>
      <c r="BT485" s="15"/>
      <c r="BU485" s="15"/>
      <c r="BV485" s="15"/>
      <c r="BW485" s="15"/>
      <c r="BX485" s="15"/>
      <c r="BY485" s="15"/>
      <c r="BZ485" s="15"/>
      <c r="CA485" s="17">
        <v>709</v>
      </c>
      <c r="CB485" s="17">
        <v>275</v>
      </c>
      <c r="CC485" s="17">
        <v>705</v>
      </c>
      <c r="CD485" s="17">
        <v>277</v>
      </c>
      <c r="CE485" s="17">
        <v>688</v>
      </c>
      <c r="CF485" s="17">
        <v>271</v>
      </c>
      <c r="CG485" s="17">
        <v>711</v>
      </c>
      <c r="CH485" s="17">
        <v>277</v>
      </c>
      <c r="CI485" s="17">
        <v>0</v>
      </c>
      <c r="CJ485" s="17">
        <v>0</v>
      </c>
      <c r="CK485" s="17">
        <v>0</v>
      </c>
      <c r="CL485" s="17">
        <v>0</v>
      </c>
      <c r="CM485" s="17">
        <v>0</v>
      </c>
      <c r="CN485" s="17">
        <v>0</v>
      </c>
      <c r="CO485" s="17">
        <v>434</v>
      </c>
      <c r="CP485" s="17">
        <v>257</v>
      </c>
      <c r="CQ485" s="17">
        <v>636</v>
      </c>
      <c r="CR485" s="17">
        <v>228</v>
      </c>
      <c r="CS485" s="17">
        <v>715</v>
      </c>
      <c r="CT485" s="17">
        <v>280</v>
      </c>
      <c r="CU485" s="17">
        <v>817</v>
      </c>
      <c r="CV485" s="17">
        <v>361</v>
      </c>
      <c r="CW485" s="17">
        <v>0</v>
      </c>
      <c r="CX485" s="17">
        <v>0</v>
      </c>
      <c r="CY485" s="17">
        <v>0</v>
      </c>
      <c r="CZ485" s="15" t="str">
        <f t="shared" si="15"/>
        <v>Tyler Morton</v>
      </c>
      <c r="DA485" s="15" t="e">
        <f>VLOOKUP(CZ485,[1]FINAL!$A$1:$AP$1000,MATCH("Element No.",[1]FINAL!$A$1:$AP$1,0),0)</f>
        <v>#N/A</v>
      </c>
      <c r="DB485" s="15"/>
      <c r="DC485" s="15"/>
      <c r="DD485" s="15"/>
      <c r="DE485" s="15"/>
      <c r="DF485" s="15"/>
    </row>
    <row r="486" spans="1:110" ht="17.25" thickBot="1">
      <c r="A486" s="18" t="b">
        <v>1</v>
      </c>
      <c r="B486" s="18" t="b">
        <v>0</v>
      </c>
      <c r="C486" s="15"/>
      <c r="D486" s="15"/>
      <c r="E486" s="17">
        <v>591386</v>
      </c>
      <c r="F486" s="17">
        <v>0</v>
      </c>
      <c r="G486" s="17">
        <v>0</v>
      </c>
      <c r="H486" s="17">
        <v>-2</v>
      </c>
      <c r="I486" s="17">
        <v>2</v>
      </c>
      <c r="J486" s="17">
        <v>0</v>
      </c>
      <c r="K486" s="17">
        <v>3</v>
      </c>
      <c r="L486" s="15">
        <v>0.5</v>
      </c>
      <c r="M486" s="15">
        <v>0.7</v>
      </c>
      <c r="N486" s="17">
        <v>1</v>
      </c>
      <c r="O486" s="15" t="s">
        <v>2803</v>
      </c>
      <c r="P486" s="15">
        <v>0.2</v>
      </c>
      <c r="Q486" s="17">
        <f t="shared" si="14"/>
        <v>375</v>
      </c>
      <c r="R486" s="18" t="b">
        <v>0</v>
      </c>
      <c r="S486" s="15"/>
      <c r="T486" s="15"/>
      <c r="U486" s="17">
        <v>43</v>
      </c>
      <c r="V486" s="15" t="s">
        <v>1910</v>
      </c>
      <c r="W486" s="15">
        <v>1</v>
      </c>
      <c r="X486" s="18" t="b">
        <v>0</v>
      </c>
      <c r="Y486" s="15" t="s">
        <v>1911</v>
      </c>
      <c r="Z486" s="15">
        <v>0.3</v>
      </c>
      <c r="AA486" s="18" t="b">
        <v>0</v>
      </c>
      <c r="AB486" s="15"/>
      <c r="AC486" s="15" t="s">
        <v>519</v>
      </c>
      <c r="AD486" s="17">
        <v>12</v>
      </c>
      <c r="AE486" s="17">
        <v>14</v>
      </c>
      <c r="AF486" s="17">
        <v>6</v>
      </c>
      <c r="AG486" s="17">
        <v>99712</v>
      </c>
      <c r="AH486" s="17">
        <v>0</v>
      </c>
      <c r="AI486" s="17">
        <v>87668</v>
      </c>
      <c r="AJ486" s="17">
        <v>0</v>
      </c>
      <c r="AK486" s="15">
        <v>0</v>
      </c>
      <c r="AL486" s="15">
        <v>1.4</v>
      </c>
      <c r="AM486" s="15" t="s">
        <v>1911</v>
      </c>
      <c r="AN486" s="15"/>
      <c r="AO486" s="17">
        <v>241</v>
      </c>
      <c r="AP486" s="68">
        <v>45241</v>
      </c>
      <c r="AQ486" s="68">
        <v>39263</v>
      </c>
      <c r="AR486" s="18" t="b">
        <v>0</v>
      </c>
      <c r="AS486" s="15" t="s">
        <v>2804</v>
      </c>
      <c r="AT486" s="17">
        <v>21</v>
      </c>
      <c r="AU486" s="17">
        <v>0</v>
      </c>
      <c r="AV486" s="17">
        <v>0</v>
      </c>
      <c r="AW486" s="17">
        <v>0</v>
      </c>
      <c r="AX486" s="17">
        <v>1</v>
      </c>
      <c r="AY486" s="17">
        <v>0</v>
      </c>
      <c r="AZ486" s="17">
        <v>0</v>
      </c>
      <c r="BA486" s="17">
        <v>0</v>
      </c>
      <c r="BB486" s="17">
        <v>0</v>
      </c>
      <c r="BC486" s="17">
        <v>0</v>
      </c>
      <c r="BD486" s="17">
        <v>0</v>
      </c>
      <c r="BE486" s="17">
        <v>0</v>
      </c>
      <c r="BF486" s="17">
        <v>11</v>
      </c>
      <c r="BG486" s="15">
        <v>4.2</v>
      </c>
      <c r="BH486" s="15">
        <v>13.4</v>
      </c>
      <c r="BI486" s="15">
        <v>4</v>
      </c>
      <c r="BJ486" s="15">
        <v>2.1</v>
      </c>
      <c r="BK486" s="17">
        <v>0</v>
      </c>
      <c r="BL486" s="17">
        <v>4</v>
      </c>
      <c r="BM486" s="17">
        <v>1</v>
      </c>
      <c r="BN486" s="17">
        <v>5</v>
      </c>
      <c r="BO486" s="17">
        <v>0</v>
      </c>
      <c r="BP486" s="15">
        <v>0.37</v>
      </c>
      <c r="BQ486" s="15">
        <v>0.02</v>
      </c>
      <c r="BR486" s="15">
        <v>0.39</v>
      </c>
      <c r="BS486" s="15">
        <v>0.85</v>
      </c>
      <c r="BT486" s="15"/>
      <c r="BU486" s="15"/>
      <c r="BV486" s="15"/>
      <c r="BW486" s="15"/>
      <c r="BX486" s="15"/>
      <c r="BY486" s="15"/>
      <c r="BZ486" s="15"/>
      <c r="CA486" s="17">
        <v>496</v>
      </c>
      <c r="CB486" s="17">
        <v>223</v>
      </c>
      <c r="CC486" s="17">
        <v>428</v>
      </c>
      <c r="CD486" s="17">
        <v>210</v>
      </c>
      <c r="CE486" s="17">
        <v>445</v>
      </c>
      <c r="CF486" s="17">
        <v>216</v>
      </c>
      <c r="CG486" s="17">
        <v>488</v>
      </c>
      <c r="CH486" s="17">
        <v>219</v>
      </c>
      <c r="CI486" s="17">
        <v>1.59</v>
      </c>
      <c r="CJ486" s="17">
        <v>0</v>
      </c>
      <c r="CK486" s="17">
        <v>0.09</v>
      </c>
      <c r="CL486" s="17">
        <v>1.68</v>
      </c>
      <c r="CM486" s="17">
        <v>3.64</v>
      </c>
      <c r="CN486" s="17">
        <v>4.29</v>
      </c>
      <c r="CO486" s="17">
        <v>622</v>
      </c>
      <c r="CP486" s="17">
        <v>369</v>
      </c>
      <c r="CQ486" s="17">
        <v>362</v>
      </c>
      <c r="CR486" s="17">
        <v>160</v>
      </c>
      <c r="CS486" s="17">
        <v>481</v>
      </c>
      <c r="CT486" s="17">
        <v>210</v>
      </c>
      <c r="CU486" s="17">
        <v>328</v>
      </c>
      <c r="CV486" s="17">
        <v>111</v>
      </c>
      <c r="CW486" s="17">
        <v>0</v>
      </c>
      <c r="CX486" s="17">
        <v>0</v>
      </c>
      <c r="CY486" s="17">
        <v>21.43</v>
      </c>
      <c r="CZ486" s="15" t="str">
        <f t="shared" si="15"/>
        <v>Trey Nyoni</v>
      </c>
      <c r="DA486" s="15">
        <f>VLOOKUP(CZ486,[1]FINAL!$A$1:$AP$1000,MATCH("Element No.",[1]FINAL!$A$1:$AP$1,0),0)</f>
        <v>375</v>
      </c>
      <c r="DB486" s="15"/>
      <c r="DC486" s="15"/>
      <c r="DD486" s="15"/>
      <c r="DE486" s="15"/>
      <c r="DF486" s="15"/>
    </row>
    <row r="487" spans="1:110" ht="53.25" thickBot="1">
      <c r="A487" s="18" t="b">
        <v>1</v>
      </c>
      <c r="B487" s="18" t="b">
        <v>0</v>
      </c>
      <c r="C487" s="17">
        <v>0</v>
      </c>
      <c r="D487" s="17">
        <v>0</v>
      </c>
      <c r="E487" s="17">
        <v>447203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4</v>
      </c>
      <c r="L487" s="15">
        <v>0</v>
      </c>
      <c r="M487" s="15">
        <v>0</v>
      </c>
      <c r="N487" s="17">
        <v>0</v>
      </c>
      <c r="O487" s="15" t="s">
        <v>244</v>
      </c>
      <c r="P487" s="15">
        <v>0</v>
      </c>
      <c r="Q487" s="17" t="e">
        <f t="shared" si="14"/>
        <v>#N/A</v>
      </c>
      <c r="R487" s="18" t="b">
        <v>0</v>
      </c>
      <c r="S487" s="15" t="s">
        <v>3338</v>
      </c>
      <c r="T487" s="15" t="s">
        <v>3339</v>
      </c>
      <c r="U487" s="17">
        <v>65</v>
      </c>
      <c r="V487" s="15" t="s">
        <v>829</v>
      </c>
      <c r="W487" s="15">
        <v>0</v>
      </c>
      <c r="X487" s="18" t="b">
        <v>0</v>
      </c>
      <c r="Y487" s="15" t="s">
        <v>830</v>
      </c>
      <c r="Z487" s="15">
        <v>0.1</v>
      </c>
      <c r="AA487" s="18" t="b">
        <v>0</v>
      </c>
      <c r="AB487" s="15"/>
      <c r="AC487" s="15" t="s">
        <v>3257</v>
      </c>
      <c r="AD487" s="17">
        <v>12</v>
      </c>
      <c r="AE487" s="17">
        <v>14</v>
      </c>
      <c r="AF487" s="17">
        <v>0</v>
      </c>
      <c r="AG487" s="17">
        <v>0</v>
      </c>
      <c r="AH487" s="17">
        <v>0</v>
      </c>
      <c r="AI487" s="17">
        <v>15993</v>
      </c>
      <c r="AJ487" s="17">
        <v>0</v>
      </c>
      <c r="AK487" s="15">
        <v>0</v>
      </c>
      <c r="AL487" s="15">
        <v>0</v>
      </c>
      <c r="AM487" s="15" t="s">
        <v>244</v>
      </c>
      <c r="AN487" s="15"/>
      <c r="AO487" s="17">
        <v>230</v>
      </c>
      <c r="AP487" s="68">
        <v>44726</v>
      </c>
      <c r="AQ487" s="68">
        <v>36335</v>
      </c>
      <c r="AR487" s="18" t="b">
        <v>0</v>
      </c>
      <c r="AS487" s="15" t="s">
        <v>2805</v>
      </c>
      <c r="AT487" s="17">
        <v>0</v>
      </c>
      <c r="AU487" s="17">
        <v>0</v>
      </c>
      <c r="AV487" s="17">
        <v>0</v>
      </c>
      <c r="AW487" s="17">
        <v>0</v>
      </c>
      <c r="AX487" s="17">
        <v>0</v>
      </c>
      <c r="AY487" s="17">
        <v>0</v>
      </c>
      <c r="AZ487" s="17">
        <v>0</v>
      </c>
      <c r="BA487" s="17">
        <v>0</v>
      </c>
      <c r="BB487" s="17">
        <v>0</v>
      </c>
      <c r="BC487" s="17">
        <v>0</v>
      </c>
      <c r="BD487" s="17">
        <v>0</v>
      </c>
      <c r="BE487" s="17">
        <v>0</v>
      </c>
      <c r="BF487" s="17">
        <v>0</v>
      </c>
      <c r="BG487" s="15">
        <v>0</v>
      </c>
      <c r="BH487" s="15">
        <v>0</v>
      </c>
      <c r="BI487" s="15">
        <v>0</v>
      </c>
      <c r="BJ487" s="15">
        <v>0</v>
      </c>
      <c r="BK487" s="17">
        <v>0</v>
      </c>
      <c r="BL487" s="17">
        <v>0</v>
      </c>
      <c r="BM487" s="17">
        <v>0</v>
      </c>
      <c r="BN487" s="17">
        <v>0</v>
      </c>
      <c r="BO487" s="17">
        <v>0</v>
      </c>
      <c r="BP487" s="15">
        <v>0</v>
      </c>
      <c r="BQ487" s="15">
        <v>0</v>
      </c>
      <c r="BR487" s="15">
        <v>0</v>
      </c>
      <c r="BS487" s="15">
        <v>0</v>
      </c>
      <c r="BT487" s="15"/>
      <c r="BU487" s="15"/>
      <c r="BV487" s="15"/>
      <c r="BW487" s="15"/>
      <c r="BX487" s="15"/>
      <c r="BY487" s="15"/>
      <c r="BZ487" s="15"/>
      <c r="CA487" s="17">
        <v>837</v>
      </c>
      <c r="CB487" s="17">
        <v>94</v>
      </c>
      <c r="CC487" s="17">
        <v>837</v>
      </c>
      <c r="CD487" s="17">
        <v>94</v>
      </c>
      <c r="CE487" s="17">
        <v>837</v>
      </c>
      <c r="CF487" s="17">
        <v>94</v>
      </c>
      <c r="CG487" s="17">
        <v>837</v>
      </c>
      <c r="CH487" s="17">
        <v>94</v>
      </c>
      <c r="CI487" s="17">
        <v>0</v>
      </c>
      <c r="CJ487" s="17">
        <v>0</v>
      </c>
      <c r="CK487" s="17">
        <v>0</v>
      </c>
      <c r="CL487" s="17">
        <v>0</v>
      </c>
      <c r="CM487" s="17">
        <v>0</v>
      </c>
      <c r="CN487" s="17">
        <v>0</v>
      </c>
      <c r="CO487" s="17">
        <v>52</v>
      </c>
      <c r="CP487" s="17">
        <v>19</v>
      </c>
      <c r="CQ487" s="17">
        <v>832</v>
      </c>
      <c r="CR487" s="17">
        <v>92</v>
      </c>
      <c r="CS487" s="17">
        <v>837</v>
      </c>
      <c r="CT487" s="17">
        <v>94</v>
      </c>
      <c r="CU487" s="17">
        <v>560</v>
      </c>
      <c r="CV487" s="17">
        <v>77</v>
      </c>
      <c r="CW487" s="17">
        <v>0</v>
      </c>
      <c r="CX487" s="17">
        <v>0</v>
      </c>
      <c r="CY487" s="17">
        <v>0</v>
      </c>
      <c r="CZ487" s="15" t="str">
        <f t="shared" si="15"/>
        <v>Darwin Núñez Ribeiro</v>
      </c>
      <c r="DA487" s="15" t="e">
        <f>VLOOKUP(CZ487,[1]FINAL!$A$1:$AP$1000,MATCH("Element No.",[1]FINAL!$A$1:$AP$1,0),0)</f>
        <v>#N/A</v>
      </c>
      <c r="DB487" s="15"/>
      <c r="DC487" s="15"/>
      <c r="DD487" s="15"/>
      <c r="DE487" s="15"/>
      <c r="DF487" s="15"/>
    </row>
    <row r="488" spans="1:110" ht="53.25" thickBot="1">
      <c r="A488" s="18" t="b">
        <v>1</v>
      </c>
      <c r="B488" s="18" t="b">
        <v>0</v>
      </c>
      <c r="C488" s="17">
        <v>0</v>
      </c>
      <c r="D488" s="17">
        <v>0</v>
      </c>
      <c r="E488" s="17">
        <v>500058</v>
      </c>
      <c r="F488" s="17">
        <v>0</v>
      </c>
      <c r="G488" s="17">
        <v>0</v>
      </c>
      <c r="H488" s="17">
        <v>-2</v>
      </c>
      <c r="I488" s="17">
        <v>2</v>
      </c>
      <c r="J488" s="17">
        <v>0</v>
      </c>
      <c r="K488" s="17">
        <v>4</v>
      </c>
      <c r="L488" s="15">
        <v>0</v>
      </c>
      <c r="M488" s="15">
        <v>0</v>
      </c>
      <c r="N488" s="17">
        <v>0</v>
      </c>
      <c r="O488" s="15" t="s">
        <v>1764</v>
      </c>
      <c r="P488" s="15">
        <v>0</v>
      </c>
      <c r="Q488" s="17">
        <f t="shared" si="14"/>
        <v>382</v>
      </c>
      <c r="R488" s="18" t="b">
        <v>0</v>
      </c>
      <c r="S488" s="15" t="s">
        <v>3185</v>
      </c>
      <c r="T488" s="15" t="s">
        <v>4086</v>
      </c>
      <c r="U488" s="17">
        <v>43</v>
      </c>
      <c r="V488" s="15" t="s">
        <v>1936</v>
      </c>
      <c r="W488" s="15">
        <v>0</v>
      </c>
      <c r="X488" s="18" t="b">
        <v>0</v>
      </c>
      <c r="Y488" s="15" t="s">
        <v>1937</v>
      </c>
      <c r="Z488" s="15">
        <v>0.1</v>
      </c>
      <c r="AA488" s="18" t="b">
        <v>0</v>
      </c>
      <c r="AB488" s="15"/>
      <c r="AC488" s="15" t="s">
        <v>543</v>
      </c>
      <c r="AD488" s="17">
        <v>12</v>
      </c>
      <c r="AE488" s="17">
        <v>14</v>
      </c>
      <c r="AF488" s="17">
        <v>0</v>
      </c>
      <c r="AG488" s="17">
        <v>9853</v>
      </c>
      <c r="AH488" s="17">
        <v>0</v>
      </c>
      <c r="AI488" s="17">
        <v>20477</v>
      </c>
      <c r="AJ488" s="17">
        <v>0</v>
      </c>
      <c r="AK488" s="15">
        <v>0</v>
      </c>
      <c r="AL488" s="15">
        <v>0</v>
      </c>
      <c r="AM488" s="15" t="s">
        <v>1937</v>
      </c>
      <c r="AN488" s="15"/>
      <c r="AO488" s="17">
        <v>241</v>
      </c>
      <c r="AP488" s="68">
        <v>45342</v>
      </c>
      <c r="AQ488" s="68">
        <v>38733</v>
      </c>
      <c r="AR488" s="18" t="b">
        <v>0</v>
      </c>
      <c r="AS488" s="15" t="s">
        <v>2806</v>
      </c>
      <c r="AT488" s="17">
        <v>0</v>
      </c>
      <c r="AU488" s="17">
        <v>0</v>
      </c>
      <c r="AV488" s="17">
        <v>0</v>
      </c>
      <c r="AW488" s="17">
        <v>0</v>
      </c>
      <c r="AX488" s="17">
        <v>0</v>
      </c>
      <c r="AY488" s="17">
        <v>0</v>
      </c>
      <c r="AZ488" s="17">
        <v>0</v>
      </c>
      <c r="BA488" s="17">
        <v>0</v>
      </c>
      <c r="BB488" s="17">
        <v>0</v>
      </c>
      <c r="BC488" s="17">
        <v>0</v>
      </c>
      <c r="BD488" s="17">
        <v>0</v>
      </c>
      <c r="BE488" s="17">
        <v>0</v>
      </c>
      <c r="BF488" s="17">
        <v>0</v>
      </c>
      <c r="BG488" s="15">
        <v>0</v>
      </c>
      <c r="BH488" s="15">
        <v>0</v>
      </c>
      <c r="BI488" s="15">
        <v>0</v>
      </c>
      <c r="BJ488" s="15">
        <v>0</v>
      </c>
      <c r="BK488" s="17">
        <v>0</v>
      </c>
      <c r="BL488" s="17">
        <v>0</v>
      </c>
      <c r="BM488" s="17">
        <v>0</v>
      </c>
      <c r="BN488" s="17">
        <v>0</v>
      </c>
      <c r="BO488" s="17">
        <v>0</v>
      </c>
      <c r="BP488" s="15">
        <v>0</v>
      </c>
      <c r="BQ488" s="15">
        <v>0</v>
      </c>
      <c r="BR488" s="15">
        <v>0</v>
      </c>
      <c r="BS488" s="15">
        <v>0</v>
      </c>
      <c r="BT488" s="15"/>
      <c r="BU488" s="15"/>
      <c r="BV488" s="15"/>
      <c r="BW488" s="15"/>
      <c r="BX488" s="15"/>
      <c r="BY488" s="15"/>
      <c r="BZ488" s="15"/>
      <c r="CA488" s="17">
        <v>660</v>
      </c>
      <c r="CB488" s="17">
        <v>68</v>
      </c>
      <c r="CC488" s="17">
        <v>655</v>
      </c>
      <c r="CD488" s="17">
        <v>67</v>
      </c>
      <c r="CE488" s="17">
        <v>633</v>
      </c>
      <c r="CF488" s="17">
        <v>67</v>
      </c>
      <c r="CG488" s="17">
        <v>663</v>
      </c>
      <c r="CH488" s="17">
        <v>69</v>
      </c>
      <c r="CI488" s="17">
        <v>0</v>
      </c>
      <c r="CJ488" s="17">
        <v>0</v>
      </c>
      <c r="CK488" s="17">
        <v>0</v>
      </c>
      <c r="CL488" s="17">
        <v>0</v>
      </c>
      <c r="CM488" s="17">
        <v>0</v>
      </c>
      <c r="CN488" s="17">
        <v>0</v>
      </c>
      <c r="CO488" s="17">
        <v>611</v>
      </c>
      <c r="CP488" s="17">
        <v>87</v>
      </c>
      <c r="CQ488" s="17">
        <v>573</v>
      </c>
      <c r="CR488" s="17">
        <v>60</v>
      </c>
      <c r="CS488" s="17">
        <v>671</v>
      </c>
      <c r="CT488" s="17">
        <v>70</v>
      </c>
      <c r="CU488" s="17">
        <v>482</v>
      </c>
      <c r="CV488" s="17">
        <v>69</v>
      </c>
      <c r="CW488" s="17">
        <v>0</v>
      </c>
      <c r="CX488" s="17">
        <v>0</v>
      </c>
      <c r="CY488" s="17">
        <v>0</v>
      </c>
      <c r="CZ488" s="15" t="str">
        <f t="shared" si="15"/>
        <v>Jayden Danns</v>
      </c>
      <c r="DA488" s="15">
        <f>VLOOKUP(CZ488,[1]FINAL!$A$1:$AP$1000,MATCH("Element No.",[1]FINAL!$A$1:$AP$1,0),0)</f>
        <v>382</v>
      </c>
      <c r="DB488" s="15"/>
      <c r="DC488" s="15"/>
      <c r="DD488" s="15"/>
      <c r="DE488" s="15"/>
      <c r="DF488" s="15"/>
    </row>
    <row r="489" spans="1:110" ht="40.5" thickBot="1">
      <c r="A489" s="18" t="b">
        <v>1</v>
      </c>
      <c r="B489" s="18" t="b">
        <v>0</v>
      </c>
      <c r="C489" s="17">
        <v>100</v>
      </c>
      <c r="D489" s="17">
        <v>75</v>
      </c>
      <c r="E489" s="17">
        <v>219168</v>
      </c>
      <c r="F489" s="17">
        <v>0</v>
      </c>
      <c r="G489" s="17">
        <v>0</v>
      </c>
      <c r="H489" s="17">
        <v>-2</v>
      </c>
      <c r="I489" s="17">
        <v>2</v>
      </c>
      <c r="J489" s="17">
        <v>0</v>
      </c>
      <c r="K489" s="17">
        <v>4</v>
      </c>
      <c r="L489" s="15">
        <v>2</v>
      </c>
      <c r="M489" s="15">
        <v>0.5</v>
      </c>
      <c r="N489" s="17">
        <v>0</v>
      </c>
      <c r="O489" s="15" t="s">
        <v>922</v>
      </c>
      <c r="P489" s="15">
        <v>0.2</v>
      </c>
      <c r="Q489" s="17">
        <f t="shared" si="14"/>
        <v>379</v>
      </c>
      <c r="R489" s="18" t="b">
        <v>0</v>
      </c>
      <c r="S489" s="15"/>
      <c r="T489" s="15" t="s">
        <v>5081</v>
      </c>
      <c r="U489" s="17">
        <v>103</v>
      </c>
      <c r="V489" s="15" t="s">
        <v>923</v>
      </c>
      <c r="W489" s="15">
        <v>2.9</v>
      </c>
      <c r="X489" s="18" t="b">
        <v>0</v>
      </c>
      <c r="Y489" s="15" t="s">
        <v>924</v>
      </c>
      <c r="Z489" s="15">
        <v>3.8</v>
      </c>
      <c r="AA489" s="18" t="b">
        <v>0</v>
      </c>
      <c r="AB489" s="15"/>
      <c r="AC489" s="15" t="s">
        <v>519</v>
      </c>
      <c r="AD489" s="17">
        <v>12</v>
      </c>
      <c r="AE489" s="17">
        <v>14</v>
      </c>
      <c r="AF489" s="17">
        <v>41</v>
      </c>
      <c r="AG489" s="17">
        <v>1943087</v>
      </c>
      <c r="AH489" s="17">
        <v>0</v>
      </c>
      <c r="AI489" s="17">
        <v>2527246</v>
      </c>
      <c r="AJ489" s="17">
        <v>0</v>
      </c>
      <c r="AK489" s="15">
        <v>0</v>
      </c>
      <c r="AL489" s="15">
        <v>4</v>
      </c>
      <c r="AM489" s="15" t="s">
        <v>924</v>
      </c>
      <c r="AN489" s="15"/>
      <c r="AO489" s="17">
        <v>206</v>
      </c>
      <c r="AP489" s="68">
        <v>45901</v>
      </c>
      <c r="AQ489" s="68">
        <v>36424</v>
      </c>
      <c r="AR489" s="18" t="b">
        <v>0</v>
      </c>
      <c r="AS489" s="15" t="s">
        <v>2939</v>
      </c>
      <c r="AT489" s="17">
        <v>694</v>
      </c>
      <c r="AU489" s="17">
        <v>3</v>
      </c>
      <c r="AV489" s="17">
        <v>1</v>
      </c>
      <c r="AW489" s="17">
        <v>1</v>
      </c>
      <c r="AX489" s="17">
        <v>9</v>
      </c>
      <c r="AY489" s="17">
        <v>0</v>
      </c>
      <c r="AZ489" s="17">
        <v>0</v>
      </c>
      <c r="BA489" s="17">
        <v>0</v>
      </c>
      <c r="BB489" s="17">
        <v>0</v>
      </c>
      <c r="BC489" s="17">
        <v>0</v>
      </c>
      <c r="BD489" s="17">
        <v>0</v>
      </c>
      <c r="BE489" s="17">
        <v>4</v>
      </c>
      <c r="BF489" s="17">
        <v>140</v>
      </c>
      <c r="BG489" s="15">
        <v>146.4</v>
      </c>
      <c r="BH489" s="15">
        <v>39.200000000000003</v>
      </c>
      <c r="BI489" s="15">
        <v>191</v>
      </c>
      <c r="BJ489" s="15">
        <v>36.9</v>
      </c>
      <c r="BK489" s="17">
        <v>10</v>
      </c>
      <c r="BL489" s="17">
        <v>13</v>
      </c>
      <c r="BM489" s="17">
        <v>7</v>
      </c>
      <c r="BN489" s="17">
        <v>30</v>
      </c>
      <c r="BO489" s="17">
        <v>8</v>
      </c>
      <c r="BP489" s="15">
        <v>2.59</v>
      </c>
      <c r="BQ489" s="15">
        <v>0.08</v>
      </c>
      <c r="BR489" s="15">
        <v>2.67</v>
      </c>
      <c r="BS489" s="15">
        <v>8.3800000000000008</v>
      </c>
      <c r="BT489" s="15"/>
      <c r="BU489" s="15"/>
      <c r="BV489" s="15"/>
      <c r="BW489" s="15"/>
      <c r="BX489" s="15"/>
      <c r="BY489" s="15"/>
      <c r="BZ489" s="15"/>
      <c r="CA489" s="17">
        <v>350</v>
      </c>
      <c r="CB489" s="17">
        <v>36</v>
      </c>
      <c r="CC489" s="17">
        <v>385</v>
      </c>
      <c r="CD489" s="17">
        <v>50</v>
      </c>
      <c r="CE489" s="17">
        <v>195</v>
      </c>
      <c r="CF489" s="17">
        <v>43</v>
      </c>
      <c r="CG489" s="17">
        <v>345</v>
      </c>
      <c r="CH489" s="17">
        <v>45</v>
      </c>
      <c r="CI489" s="17">
        <v>0.34</v>
      </c>
      <c r="CJ489" s="17">
        <v>0</v>
      </c>
      <c r="CK489" s="17">
        <v>0.01</v>
      </c>
      <c r="CL489" s="17">
        <v>0.35</v>
      </c>
      <c r="CM489" s="17">
        <v>1.0900000000000001</v>
      </c>
      <c r="CN489" s="17">
        <v>1.17</v>
      </c>
      <c r="CO489" s="17">
        <v>4</v>
      </c>
      <c r="CP489" s="17">
        <v>2</v>
      </c>
      <c r="CQ489" s="17">
        <v>399</v>
      </c>
      <c r="CR489" s="17">
        <v>53</v>
      </c>
      <c r="CS489" s="17">
        <v>215</v>
      </c>
      <c r="CT489" s="17">
        <v>23</v>
      </c>
      <c r="CU489" s="17">
        <v>95</v>
      </c>
      <c r="CV489" s="17">
        <v>17</v>
      </c>
      <c r="CW489" s="17">
        <v>1.04</v>
      </c>
      <c r="CX489" s="17">
        <v>0.13</v>
      </c>
      <c r="CY489" s="17">
        <v>3.89</v>
      </c>
      <c r="CZ489" s="15" t="str">
        <f t="shared" si="15"/>
        <v>Alexander Isak</v>
      </c>
      <c r="DA489" s="15">
        <f>VLOOKUP(CZ489,[1]FINAL!$A$1:$AP$1000,MATCH("Element No.",[1]FINAL!$A$1:$AP$1,0),0)</f>
        <v>379</v>
      </c>
      <c r="DB489" s="15"/>
      <c r="DC489" s="15"/>
      <c r="DD489" s="15"/>
      <c r="DE489" s="15"/>
      <c r="DF489" s="15"/>
    </row>
    <row r="490" spans="1:110" ht="66" thickBot="1">
      <c r="A490" s="18" t="b">
        <v>1</v>
      </c>
      <c r="B490" s="18" t="b">
        <v>0</v>
      </c>
      <c r="C490" s="17">
        <v>0</v>
      </c>
      <c r="D490" s="17">
        <v>0</v>
      </c>
      <c r="E490" s="17">
        <v>510663</v>
      </c>
      <c r="F490" s="17">
        <v>0</v>
      </c>
      <c r="G490" s="17">
        <v>0</v>
      </c>
      <c r="H490" s="17">
        <v>5</v>
      </c>
      <c r="I490" s="17">
        <v>-5</v>
      </c>
      <c r="J490" s="17">
        <v>4</v>
      </c>
      <c r="K490" s="17">
        <v>4</v>
      </c>
      <c r="L490" s="15">
        <v>0</v>
      </c>
      <c r="M490" s="15">
        <v>0</v>
      </c>
      <c r="N490" s="17">
        <v>0</v>
      </c>
      <c r="O490" s="15" t="s">
        <v>948</v>
      </c>
      <c r="P490" s="15">
        <v>0</v>
      </c>
      <c r="Q490" s="17">
        <f t="shared" si="14"/>
        <v>380</v>
      </c>
      <c r="R490" s="18" t="b">
        <v>0</v>
      </c>
      <c r="S490" s="15" t="s">
        <v>4928</v>
      </c>
      <c r="T490" s="15" t="s">
        <v>4929</v>
      </c>
      <c r="U490" s="17">
        <v>90</v>
      </c>
      <c r="V490" s="15" t="s">
        <v>3340</v>
      </c>
      <c r="W490" s="15">
        <v>4.5</v>
      </c>
      <c r="X490" s="18" t="b">
        <v>0</v>
      </c>
      <c r="Y490" s="15" t="s">
        <v>3341</v>
      </c>
      <c r="Z490" s="15">
        <v>15.7</v>
      </c>
      <c r="AA490" s="18" t="b">
        <v>0</v>
      </c>
      <c r="AB490" s="15"/>
      <c r="AC490" s="15" t="s">
        <v>543</v>
      </c>
      <c r="AD490" s="17">
        <v>12</v>
      </c>
      <c r="AE490" s="17">
        <v>14</v>
      </c>
      <c r="AF490" s="17">
        <v>125</v>
      </c>
      <c r="AG490" s="17">
        <v>9187479</v>
      </c>
      <c r="AH490" s="17">
        <v>0</v>
      </c>
      <c r="AI490" s="17">
        <v>9633120</v>
      </c>
      <c r="AJ490" s="17">
        <v>0</v>
      </c>
      <c r="AK490" s="15">
        <v>0</v>
      </c>
      <c r="AL490" s="15">
        <v>13.9</v>
      </c>
      <c r="AM490" s="15" t="s">
        <v>3341</v>
      </c>
      <c r="AN490" s="15"/>
      <c r="AO490" s="17">
        <v>73</v>
      </c>
      <c r="AP490" s="68">
        <v>45861</v>
      </c>
      <c r="AQ490" s="68">
        <v>37427</v>
      </c>
      <c r="AR490" s="18" t="b">
        <v>0</v>
      </c>
      <c r="AS490" s="15" t="s">
        <v>3342</v>
      </c>
      <c r="AT490" s="17">
        <v>1797</v>
      </c>
      <c r="AU490" s="17">
        <v>11</v>
      </c>
      <c r="AV490" s="17">
        <v>4</v>
      </c>
      <c r="AW490" s="17">
        <v>7</v>
      </c>
      <c r="AX490" s="17">
        <v>25</v>
      </c>
      <c r="AY490" s="17">
        <v>0</v>
      </c>
      <c r="AZ490" s="17">
        <v>0</v>
      </c>
      <c r="BA490" s="17">
        <v>0</v>
      </c>
      <c r="BB490" s="17">
        <v>0</v>
      </c>
      <c r="BC490" s="17">
        <v>0</v>
      </c>
      <c r="BD490" s="17">
        <v>0</v>
      </c>
      <c r="BE490" s="17">
        <v>22</v>
      </c>
      <c r="BF490" s="17">
        <v>433</v>
      </c>
      <c r="BG490" s="15">
        <v>525.79999999999995</v>
      </c>
      <c r="BH490" s="15">
        <v>307.2</v>
      </c>
      <c r="BI490" s="15">
        <v>739</v>
      </c>
      <c r="BJ490" s="15">
        <v>156.19999999999999</v>
      </c>
      <c r="BK490" s="17">
        <v>32</v>
      </c>
      <c r="BL490" s="17">
        <v>42</v>
      </c>
      <c r="BM490" s="17">
        <v>11</v>
      </c>
      <c r="BN490" s="17">
        <v>85</v>
      </c>
      <c r="BO490" s="17">
        <v>21</v>
      </c>
      <c r="BP490" s="15">
        <v>10.1</v>
      </c>
      <c r="BQ490" s="15">
        <v>2.4500000000000002</v>
      </c>
      <c r="BR490" s="15">
        <v>12.55</v>
      </c>
      <c r="BS490" s="15">
        <v>26.11</v>
      </c>
      <c r="BT490" s="15"/>
      <c r="BU490" s="15"/>
      <c r="BV490" s="15"/>
      <c r="BW490" s="15"/>
      <c r="BX490" s="15"/>
      <c r="BY490" s="15"/>
      <c r="BZ490" s="15"/>
      <c r="CA490" s="17">
        <v>123</v>
      </c>
      <c r="CB490" s="17">
        <v>12</v>
      </c>
      <c r="CC490" s="17">
        <v>141</v>
      </c>
      <c r="CD490" s="17">
        <v>12</v>
      </c>
      <c r="CE490" s="17">
        <v>23</v>
      </c>
      <c r="CF490" s="17">
        <v>13</v>
      </c>
      <c r="CG490" s="17">
        <v>53</v>
      </c>
      <c r="CH490" s="17">
        <v>10</v>
      </c>
      <c r="CI490" s="17">
        <v>0.51</v>
      </c>
      <c r="CJ490" s="17">
        <v>0</v>
      </c>
      <c r="CK490" s="17">
        <v>0.12</v>
      </c>
      <c r="CL490" s="17">
        <v>0.63</v>
      </c>
      <c r="CM490" s="17">
        <v>1.31</v>
      </c>
      <c r="CN490" s="17">
        <v>1.25</v>
      </c>
      <c r="CO490" s="17">
        <v>8</v>
      </c>
      <c r="CP490" s="17">
        <v>4</v>
      </c>
      <c r="CQ490" s="17">
        <v>839</v>
      </c>
      <c r="CR490" s="17">
        <v>95</v>
      </c>
      <c r="CS490" s="17">
        <v>33</v>
      </c>
      <c r="CT490" s="17">
        <v>6</v>
      </c>
      <c r="CU490" s="17">
        <v>21</v>
      </c>
      <c r="CV490" s="17">
        <v>6</v>
      </c>
      <c r="CW490" s="17">
        <v>1.05</v>
      </c>
      <c r="CX490" s="17">
        <v>0.35</v>
      </c>
      <c r="CY490" s="17">
        <v>4.26</v>
      </c>
      <c r="CZ490" s="15" t="str">
        <f t="shared" si="15"/>
        <v>Hugo Ekitiké</v>
      </c>
      <c r="DA490" s="15">
        <f>VLOOKUP(CZ490,[1]FINAL!$A$1:$AP$1000,MATCH("Element No.",[1]FINAL!$A$1:$AP$1,0),0)</f>
        <v>380</v>
      </c>
      <c r="DB490" s="15"/>
      <c r="DC490" s="15"/>
      <c r="DD490" s="15"/>
      <c r="DE490" s="15"/>
      <c r="DF490" s="15"/>
    </row>
    <row r="491" spans="1:110" ht="27.75" thickBot="1">
      <c r="A491" s="18" t="b">
        <v>1</v>
      </c>
      <c r="B491" s="18" t="b">
        <v>0</v>
      </c>
      <c r="C491" s="15"/>
      <c r="D491" s="15"/>
      <c r="E491" s="17">
        <v>611922</v>
      </c>
      <c r="F491" s="17">
        <v>0</v>
      </c>
      <c r="G491" s="17">
        <v>0</v>
      </c>
      <c r="H491" s="17">
        <v>-2</v>
      </c>
      <c r="I491" s="17">
        <v>2</v>
      </c>
      <c r="J491" s="17">
        <v>0</v>
      </c>
      <c r="K491" s="17">
        <v>3</v>
      </c>
      <c r="L491" s="15">
        <v>2.7</v>
      </c>
      <c r="M491" s="15">
        <v>3.3</v>
      </c>
      <c r="N491" s="17">
        <v>2</v>
      </c>
      <c r="O491" s="15" t="s">
        <v>3573</v>
      </c>
      <c r="P491" s="15">
        <v>2.8</v>
      </c>
      <c r="Q491" s="17">
        <f t="shared" si="14"/>
        <v>369</v>
      </c>
      <c r="R491" s="18" t="b">
        <v>0</v>
      </c>
      <c r="S491" s="15"/>
      <c r="T491" s="15"/>
      <c r="U491" s="17">
        <v>43</v>
      </c>
      <c r="V491" s="15" t="s">
        <v>3582</v>
      </c>
      <c r="W491" s="15">
        <v>2.2999999999999998</v>
      </c>
      <c r="X491" s="18" t="b">
        <v>0</v>
      </c>
      <c r="Y491" s="15" t="s">
        <v>3583</v>
      </c>
      <c r="Z491" s="15">
        <v>1.4</v>
      </c>
      <c r="AA491" s="18" t="b">
        <v>0</v>
      </c>
      <c r="AB491" s="15"/>
      <c r="AC491" s="15" t="s">
        <v>519</v>
      </c>
      <c r="AD491" s="17">
        <v>12</v>
      </c>
      <c r="AE491" s="17">
        <v>14</v>
      </c>
      <c r="AF491" s="17">
        <v>43</v>
      </c>
      <c r="AG491" s="17">
        <v>389465</v>
      </c>
      <c r="AH491" s="17">
        <v>0</v>
      </c>
      <c r="AI491" s="17">
        <v>234010</v>
      </c>
      <c r="AJ491" s="17">
        <v>0</v>
      </c>
      <c r="AK491" s="15">
        <v>0.7</v>
      </c>
      <c r="AL491" s="15">
        <v>10</v>
      </c>
      <c r="AM491" s="15" t="s">
        <v>3583</v>
      </c>
      <c r="AN491" s="15"/>
      <c r="AO491" s="17">
        <v>241</v>
      </c>
      <c r="AP491" s="68">
        <v>45643</v>
      </c>
      <c r="AQ491" s="68">
        <v>39689</v>
      </c>
      <c r="AR491" s="18" t="b">
        <v>0</v>
      </c>
      <c r="AS491" s="15" t="s">
        <v>3584</v>
      </c>
      <c r="AT491" s="17">
        <v>547</v>
      </c>
      <c r="AU491" s="17">
        <v>2</v>
      </c>
      <c r="AV491" s="17">
        <v>1</v>
      </c>
      <c r="AW491" s="17">
        <v>2</v>
      </c>
      <c r="AX491" s="17">
        <v>12</v>
      </c>
      <c r="AY491" s="17">
        <v>0</v>
      </c>
      <c r="AZ491" s="17">
        <v>0</v>
      </c>
      <c r="BA491" s="17">
        <v>0</v>
      </c>
      <c r="BB491" s="17">
        <v>0</v>
      </c>
      <c r="BC491" s="17">
        <v>0</v>
      </c>
      <c r="BD491" s="17">
        <v>0</v>
      </c>
      <c r="BE491" s="17">
        <v>4</v>
      </c>
      <c r="BF491" s="17">
        <v>188</v>
      </c>
      <c r="BG491" s="15">
        <v>176</v>
      </c>
      <c r="BH491" s="15">
        <v>222.8</v>
      </c>
      <c r="BI491" s="15">
        <v>203</v>
      </c>
      <c r="BJ491" s="15">
        <v>60.1</v>
      </c>
      <c r="BK491" s="17">
        <v>7</v>
      </c>
      <c r="BL491" s="17">
        <v>19</v>
      </c>
      <c r="BM491" s="17">
        <v>4</v>
      </c>
      <c r="BN491" s="17">
        <v>30</v>
      </c>
      <c r="BO491" s="17">
        <v>5</v>
      </c>
      <c r="BP491" s="15">
        <v>1.34</v>
      </c>
      <c r="BQ491" s="15">
        <v>2.0099999999999998</v>
      </c>
      <c r="BR491" s="15">
        <v>3.35</v>
      </c>
      <c r="BS491" s="15">
        <v>8.92</v>
      </c>
      <c r="BT491" s="15"/>
      <c r="BU491" s="15"/>
      <c r="BV491" s="15"/>
      <c r="BW491" s="15"/>
      <c r="BX491" s="15"/>
      <c r="BY491" s="15"/>
      <c r="BZ491" s="15"/>
      <c r="CA491" s="17">
        <v>327</v>
      </c>
      <c r="CB491" s="17">
        <v>145</v>
      </c>
      <c r="CC491" s="17">
        <v>183</v>
      </c>
      <c r="CD491" s="17">
        <v>120</v>
      </c>
      <c r="CE491" s="17">
        <v>182</v>
      </c>
      <c r="CF491" s="17">
        <v>98</v>
      </c>
      <c r="CG491" s="17">
        <v>268</v>
      </c>
      <c r="CH491" s="17">
        <v>133</v>
      </c>
      <c r="CI491" s="17">
        <v>0.22</v>
      </c>
      <c r="CJ491" s="17">
        <v>0</v>
      </c>
      <c r="CK491" s="17">
        <v>0.33</v>
      </c>
      <c r="CL491" s="17">
        <v>0.55000000000000004</v>
      </c>
      <c r="CM491" s="17">
        <v>1.47</v>
      </c>
      <c r="CN491" s="17">
        <v>1.97</v>
      </c>
      <c r="CO491" s="17">
        <v>627</v>
      </c>
      <c r="CP491" s="17">
        <v>373</v>
      </c>
      <c r="CQ491" s="17">
        <v>124</v>
      </c>
      <c r="CR491" s="17">
        <v>57</v>
      </c>
      <c r="CS491" s="17">
        <v>306</v>
      </c>
      <c r="CT491" s="17">
        <v>127</v>
      </c>
      <c r="CU491" s="17">
        <v>167</v>
      </c>
      <c r="CV491" s="17">
        <v>58</v>
      </c>
      <c r="CW491" s="17">
        <v>0.82</v>
      </c>
      <c r="CX491" s="17">
        <v>0.33</v>
      </c>
      <c r="CY491" s="17">
        <v>4.9400000000000004</v>
      </c>
      <c r="CZ491" s="15" t="str">
        <f t="shared" si="15"/>
        <v>Rio Ngumoha</v>
      </c>
      <c r="DA491" s="15">
        <f>VLOOKUP(CZ491,[1]FINAL!$A$1:$AP$1000,MATCH("Element No.",[1]FINAL!$A$1:$AP$1,0),0)</f>
        <v>369</v>
      </c>
      <c r="DB491" s="15"/>
      <c r="DC491" s="15"/>
      <c r="DD491" s="15"/>
      <c r="DE491" s="15"/>
      <c r="DF491" s="15"/>
    </row>
    <row r="492" spans="1:110" ht="53.25" thickBot="1">
      <c r="A492" s="18" t="b">
        <v>1</v>
      </c>
      <c r="B492" s="18" t="b">
        <v>0</v>
      </c>
      <c r="C492" s="17">
        <v>0</v>
      </c>
      <c r="D492" s="17">
        <v>0</v>
      </c>
      <c r="E492" s="17">
        <v>647681</v>
      </c>
      <c r="F492" s="17">
        <v>0</v>
      </c>
      <c r="G492" s="17">
        <v>0</v>
      </c>
      <c r="H492" s="17">
        <v>-1</v>
      </c>
      <c r="I492" s="17">
        <v>1</v>
      </c>
      <c r="J492" s="17">
        <v>0</v>
      </c>
      <c r="K492" s="17">
        <v>2</v>
      </c>
      <c r="L492" s="15">
        <v>0</v>
      </c>
      <c r="M492" s="15">
        <v>0</v>
      </c>
      <c r="N492" s="17">
        <v>0</v>
      </c>
      <c r="O492" s="15" t="s">
        <v>3585</v>
      </c>
      <c r="P492" s="15">
        <v>0</v>
      </c>
      <c r="Q492" s="17">
        <f t="shared" si="14"/>
        <v>363</v>
      </c>
      <c r="R492" s="18" t="b">
        <v>0</v>
      </c>
      <c r="S492" s="15" t="s">
        <v>4050</v>
      </c>
      <c r="T492" s="15" t="s">
        <v>4051</v>
      </c>
      <c r="U492" s="17">
        <v>49</v>
      </c>
      <c r="V492" s="15" t="s">
        <v>3586</v>
      </c>
      <c r="W492" s="15">
        <v>0</v>
      </c>
      <c r="X492" s="18" t="b">
        <v>0</v>
      </c>
      <c r="Y492" s="15" t="s">
        <v>3587</v>
      </c>
      <c r="Z492" s="15">
        <v>0</v>
      </c>
      <c r="AA492" s="18" t="b">
        <v>0</v>
      </c>
      <c r="AB492" s="15"/>
      <c r="AC492" s="15" t="s">
        <v>543</v>
      </c>
      <c r="AD492" s="17">
        <v>12</v>
      </c>
      <c r="AE492" s="17">
        <v>14</v>
      </c>
      <c r="AF492" s="17">
        <v>0</v>
      </c>
      <c r="AG492" s="17">
        <v>2052</v>
      </c>
      <c r="AH492" s="17">
        <v>0</v>
      </c>
      <c r="AI492" s="17">
        <v>2636</v>
      </c>
      <c r="AJ492" s="17">
        <v>0</v>
      </c>
      <c r="AK492" s="15">
        <v>0</v>
      </c>
      <c r="AL492" s="15">
        <v>0</v>
      </c>
      <c r="AM492" s="15" t="s">
        <v>3587</v>
      </c>
      <c r="AN492" s="15"/>
      <c r="AO492" s="17">
        <v>106</v>
      </c>
      <c r="AP492" s="68">
        <v>45884</v>
      </c>
      <c r="AQ492" s="68">
        <v>39072</v>
      </c>
      <c r="AR492" s="18" t="b">
        <v>0</v>
      </c>
      <c r="AS492" s="15" t="s">
        <v>3588</v>
      </c>
      <c r="AT492" s="17">
        <v>0</v>
      </c>
      <c r="AU492" s="17">
        <v>0</v>
      </c>
      <c r="AV492" s="17">
        <v>0</v>
      </c>
      <c r="AW492" s="17">
        <v>0</v>
      </c>
      <c r="AX492" s="17">
        <v>0</v>
      </c>
      <c r="AY492" s="17">
        <v>0</v>
      </c>
      <c r="AZ492" s="17">
        <v>0</v>
      </c>
      <c r="BA492" s="17">
        <v>0</v>
      </c>
      <c r="BB492" s="17">
        <v>0</v>
      </c>
      <c r="BC492" s="17">
        <v>0</v>
      </c>
      <c r="BD492" s="17">
        <v>0</v>
      </c>
      <c r="BE492" s="17">
        <v>0</v>
      </c>
      <c r="BF492" s="17">
        <v>0</v>
      </c>
      <c r="BG492" s="15">
        <v>0</v>
      </c>
      <c r="BH492" s="15">
        <v>0</v>
      </c>
      <c r="BI492" s="15">
        <v>0</v>
      </c>
      <c r="BJ492" s="15">
        <v>0</v>
      </c>
      <c r="BK492" s="17">
        <v>0</v>
      </c>
      <c r="BL492" s="17">
        <v>0</v>
      </c>
      <c r="BM492" s="17">
        <v>0</v>
      </c>
      <c r="BN492" s="17">
        <v>0</v>
      </c>
      <c r="BO492" s="17">
        <v>0</v>
      </c>
      <c r="BP492" s="15">
        <v>0</v>
      </c>
      <c r="BQ492" s="15">
        <v>0</v>
      </c>
      <c r="BR492" s="15">
        <v>0</v>
      </c>
      <c r="BS492" s="15">
        <v>0</v>
      </c>
      <c r="BT492" s="15"/>
      <c r="BU492" s="15"/>
      <c r="BV492" s="15"/>
      <c r="BW492" s="15"/>
      <c r="BX492" s="15"/>
      <c r="BY492" s="15"/>
      <c r="BZ492" s="15"/>
      <c r="CA492" s="17">
        <v>805</v>
      </c>
      <c r="CB492" s="17">
        <v>266</v>
      </c>
      <c r="CC492" s="17">
        <v>801</v>
      </c>
      <c r="CD492" s="17">
        <v>266</v>
      </c>
      <c r="CE492" s="17">
        <v>798</v>
      </c>
      <c r="CF492" s="17">
        <v>266</v>
      </c>
      <c r="CG492" s="17">
        <v>805</v>
      </c>
      <c r="CH492" s="17">
        <v>266</v>
      </c>
      <c r="CI492" s="17">
        <v>0</v>
      </c>
      <c r="CJ492" s="17">
        <v>0</v>
      </c>
      <c r="CK492" s="17">
        <v>0</v>
      </c>
      <c r="CL492" s="17">
        <v>0</v>
      </c>
      <c r="CM492" s="17">
        <v>0</v>
      </c>
      <c r="CN492" s="17">
        <v>0</v>
      </c>
      <c r="CO492" s="17">
        <v>342</v>
      </c>
      <c r="CP492" s="17">
        <v>56</v>
      </c>
      <c r="CQ492" s="17">
        <v>763</v>
      </c>
      <c r="CR492" s="17">
        <v>260</v>
      </c>
      <c r="CS492" s="17">
        <v>805</v>
      </c>
      <c r="CT492" s="17">
        <v>266</v>
      </c>
      <c r="CU492" s="17">
        <v>725</v>
      </c>
      <c r="CV492" s="17">
        <v>251</v>
      </c>
      <c r="CW492" s="17">
        <v>0</v>
      </c>
      <c r="CX492" s="17">
        <v>0</v>
      </c>
      <c r="CY492" s="17">
        <v>0</v>
      </c>
      <c r="CZ492" s="15" t="str">
        <f t="shared" si="15"/>
        <v>Giovanni Leoni</v>
      </c>
      <c r="DA492" s="15">
        <f>VLOOKUP(CZ492,[1]FINAL!$A$1:$AP$1000,MATCH("Element No.",[1]FINAL!$A$1:$AP$1,0),0)</f>
        <v>363</v>
      </c>
      <c r="DB492" s="15"/>
      <c r="DC492" s="15"/>
      <c r="DD492" s="15"/>
      <c r="DE492" s="15"/>
      <c r="DF492" s="15"/>
    </row>
    <row r="493" spans="1:110" ht="27.75" thickBot="1">
      <c r="A493" s="18" t="b">
        <v>1</v>
      </c>
      <c r="B493" s="18" t="b">
        <v>0</v>
      </c>
      <c r="C493" s="15"/>
      <c r="D493" s="15"/>
      <c r="E493" s="17">
        <v>596042</v>
      </c>
      <c r="F493" s="17">
        <v>0</v>
      </c>
      <c r="G493" s="17">
        <v>0</v>
      </c>
      <c r="H493" s="17">
        <v>0</v>
      </c>
      <c r="I493" s="17">
        <v>0</v>
      </c>
      <c r="J493" s="17">
        <v>0</v>
      </c>
      <c r="K493" s="17">
        <v>3</v>
      </c>
      <c r="L493" s="15">
        <v>0.5</v>
      </c>
      <c r="M493" s="15">
        <v>0.5</v>
      </c>
      <c r="N493" s="17">
        <v>0</v>
      </c>
      <c r="O493" s="15" t="s">
        <v>525</v>
      </c>
      <c r="P493" s="15">
        <v>0</v>
      </c>
      <c r="Q493" s="17" t="e">
        <f t="shared" si="14"/>
        <v>#N/A</v>
      </c>
      <c r="R493" s="18" t="b">
        <v>0</v>
      </c>
      <c r="S493" s="15"/>
      <c r="T493" s="15"/>
      <c r="U493" s="17">
        <v>45</v>
      </c>
      <c r="V493" s="15" t="s">
        <v>4096</v>
      </c>
      <c r="W493" s="15">
        <v>0</v>
      </c>
      <c r="X493" s="18" t="b">
        <v>0</v>
      </c>
      <c r="Y493" s="15" t="s">
        <v>4097</v>
      </c>
      <c r="Z493" s="15">
        <v>0</v>
      </c>
      <c r="AA493" s="18" t="b">
        <v>0</v>
      </c>
      <c r="AB493" s="15"/>
      <c r="AC493" s="15" t="s">
        <v>519</v>
      </c>
      <c r="AD493" s="17">
        <v>12</v>
      </c>
      <c r="AE493" s="17">
        <v>14</v>
      </c>
      <c r="AF493" s="17">
        <v>0</v>
      </c>
      <c r="AG493" s="17">
        <v>1220</v>
      </c>
      <c r="AH493" s="17">
        <v>0</v>
      </c>
      <c r="AI493" s="17">
        <v>1010</v>
      </c>
      <c r="AJ493" s="17">
        <v>0</v>
      </c>
      <c r="AK493" s="15">
        <v>0</v>
      </c>
      <c r="AL493" s="15">
        <v>0</v>
      </c>
      <c r="AM493" s="15" t="s">
        <v>4097</v>
      </c>
      <c r="AN493" s="15"/>
      <c r="AO493" s="17">
        <v>242</v>
      </c>
      <c r="AP493" s="68">
        <v>45686</v>
      </c>
      <c r="AQ493" s="68">
        <v>39030</v>
      </c>
      <c r="AR493" s="18" t="b">
        <v>0</v>
      </c>
      <c r="AS493" s="15" t="s">
        <v>4098</v>
      </c>
      <c r="AT493" s="17">
        <v>0</v>
      </c>
      <c r="AU493" s="17">
        <v>0</v>
      </c>
      <c r="AV493" s="17">
        <v>0</v>
      </c>
      <c r="AW493" s="17">
        <v>0</v>
      </c>
      <c r="AX493" s="17">
        <v>0</v>
      </c>
      <c r="AY493" s="17">
        <v>0</v>
      </c>
      <c r="AZ493" s="17">
        <v>0</v>
      </c>
      <c r="BA493" s="17">
        <v>0</v>
      </c>
      <c r="BB493" s="17">
        <v>0</v>
      </c>
      <c r="BC493" s="17">
        <v>0</v>
      </c>
      <c r="BD493" s="17">
        <v>0</v>
      </c>
      <c r="BE493" s="17">
        <v>0</v>
      </c>
      <c r="BF493" s="17">
        <v>0</v>
      </c>
      <c r="BG493" s="15">
        <v>0</v>
      </c>
      <c r="BH493" s="15">
        <v>0</v>
      </c>
      <c r="BI493" s="15">
        <v>0</v>
      </c>
      <c r="BJ493" s="15">
        <v>0</v>
      </c>
      <c r="BK493" s="17">
        <v>0</v>
      </c>
      <c r="BL493" s="17">
        <v>0</v>
      </c>
      <c r="BM493" s="17">
        <v>0</v>
      </c>
      <c r="BN493" s="17">
        <v>0</v>
      </c>
      <c r="BO493" s="17">
        <v>0</v>
      </c>
      <c r="BP493" s="15">
        <v>0</v>
      </c>
      <c r="BQ493" s="15">
        <v>0</v>
      </c>
      <c r="BR493" s="15">
        <v>0</v>
      </c>
      <c r="BS493" s="15">
        <v>0</v>
      </c>
      <c r="BT493" s="15"/>
      <c r="BU493" s="15"/>
      <c r="BV493" s="15"/>
      <c r="BW493" s="15"/>
      <c r="BX493" s="15"/>
      <c r="BY493" s="15"/>
      <c r="BZ493" s="15"/>
      <c r="CA493" s="17">
        <v>760</v>
      </c>
      <c r="CB493" s="17">
        <v>320</v>
      </c>
      <c r="CC493" s="17">
        <v>753</v>
      </c>
      <c r="CD493" s="17">
        <v>319</v>
      </c>
      <c r="CE493" s="17">
        <v>740</v>
      </c>
      <c r="CF493" s="17">
        <v>316</v>
      </c>
      <c r="CG493" s="17">
        <v>760</v>
      </c>
      <c r="CH493" s="17">
        <v>320</v>
      </c>
      <c r="CI493" s="17">
        <v>0</v>
      </c>
      <c r="CJ493" s="17">
        <v>0</v>
      </c>
      <c r="CK493" s="17">
        <v>0</v>
      </c>
      <c r="CL493" s="17">
        <v>0</v>
      </c>
      <c r="CM493" s="17">
        <v>0</v>
      </c>
      <c r="CN493" s="17">
        <v>0</v>
      </c>
      <c r="CO493" s="17">
        <v>497</v>
      </c>
      <c r="CP493" s="17">
        <v>307</v>
      </c>
      <c r="CQ493" s="17">
        <v>689</v>
      </c>
      <c r="CR493" s="17">
        <v>275</v>
      </c>
      <c r="CS493" s="17">
        <v>761</v>
      </c>
      <c r="CT493" s="17">
        <v>321</v>
      </c>
      <c r="CU493" s="17">
        <v>745</v>
      </c>
      <c r="CV493" s="17">
        <v>314</v>
      </c>
      <c r="CW493" s="17">
        <v>0</v>
      </c>
      <c r="CX493" s="17">
        <v>0</v>
      </c>
      <c r="CY493" s="17">
        <v>0</v>
      </c>
      <c r="CZ493" s="15" t="str">
        <f t="shared" si="15"/>
        <v>Kieran Morrison</v>
      </c>
      <c r="DA493" s="15" t="e">
        <f>VLOOKUP(CZ493,[1]FINAL!$A$1:$AP$1000,MATCH("Element No.",[1]FINAL!$A$1:$AP$1,0),0)</f>
        <v>#N/A</v>
      </c>
      <c r="DB493" s="15"/>
      <c r="DC493" s="15"/>
      <c r="DD493" s="15"/>
      <c r="DE493" s="15"/>
      <c r="DF493" s="15"/>
    </row>
    <row r="494" spans="1:110" ht="27.75" thickBot="1">
      <c r="A494" s="18" t="b">
        <v>1</v>
      </c>
      <c r="B494" s="18" t="b">
        <v>0</v>
      </c>
      <c r="C494" s="15"/>
      <c r="D494" s="15"/>
      <c r="E494" s="17">
        <v>519440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2</v>
      </c>
      <c r="L494" s="15">
        <v>0.5</v>
      </c>
      <c r="M494" s="15">
        <v>0.5</v>
      </c>
      <c r="N494" s="17">
        <v>0</v>
      </c>
      <c r="O494" s="15" t="s">
        <v>4219</v>
      </c>
      <c r="P494" s="15">
        <v>0</v>
      </c>
      <c r="Q494" s="17">
        <f t="shared" si="14"/>
        <v>361</v>
      </c>
      <c r="R494" s="18" t="b">
        <v>0</v>
      </c>
      <c r="S494" s="15"/>
      <c r="T494" s="15"/>
      <c r="U494" s="17">
        <v>40</v>
      </c>
      <c r="V494" s="15" t="s">
        <v>4220</v>
      </c>
      <c r="W494" s="15">
        <v>0</v>
      </c>
      <c r="X494" s="18" t="b">
        <v>0</v>
      </c>
      <c r="Y494" s="15" t="s">
        <v>4221</v>
      </c>
      <c r="Z494" s="15">
        <v>0</v>
      </c>
      <c r="AA494" s="18" t="b">
        <v>0</v>
      </c>
      <c r="AB494" s="15"/>
      <c r="AC494" s="15" t="s">
        <v>519</v>
      </c>
      <c r="AD494" s="17">
        <v>12</v>
      </c>
      <c r="AE494" s="17">
        <v>14</v>
      </c>
      <c r="AF494" s="17">
        <v>0</v>
      </c>
      <c r="AG494" s="17">
        <v>1450</v>
      </c>
      <c r="AH494" s="17">
        <v>0</v>
      </c>
      <c r="AI494" s="17">
        <v>1285</v>
      </c>
      <c r="AJ494" s="17">
        <v>0</v>
      </c>
      <c r="AK494" s="15">
        <v>0</v>
      </c>
      <c r="AL494" s="15">
        <v>0</v>
      </c>
      <c r="AM494" s="15" t="s">
        <v>4221</v>
      </c>
      <c r="AN494" s="15"/>
      <c r="AO494" s="17">
        <v>200</v>
      </c>
      <c r="AP494" s="68">
        <v>45870</v>
      </c>
      <c r="AQ494" s="68">
        <v>38729</v>
      </c>
      <c r="AR494" s="18" t="b">
        <v>0</v>
      </c>
      <c r="AS494" s="15" t="s">
        <v>4222</v>
      </c>
      <c r="AT494" s="17">
        <v>0</v>
      </c>
      <c r="AU494" s="17">
        <v>0</v>
      </c>
      <c r="AV494" s="17">
        <v>0</v>
      </c>
      <c r="AW494" s="17">
        <v>0</v>
      </c>
      <c r="AX494" s="17">
        <v>0</v>
      </c>
      <c r="AY494" s="17">
        <v>0</v>
      </c>
      <c r="AZ494" s="17">
        <v>0</v>
      </c>
      <c r="BA494" s="17">
        <v>0</v>
      </c>
      <c r="BB494" s="17">
        <v>0</v>
      </c>
      <c r="BC494" s="17">
        <v>0</v>
      </c>
      <c r="BD494" s="17">
        <v>0</v>
      </c>
      <c r="BE494" s="17">
        <v>0</v>
      </c>
      <c r="BF494" s="17">
        <v>0</v>
      </c>
      <c r="BG494" s="15">
        <v>0</v>
      </c>
      <c r="BH494" s="15">
        <v>0</v>
      </c>
      <c r="BI494" s="15">
        <v>0</v>
      </c>
      <c r="BJ494" s="15">
        <v>0</v>
      </c>
      <c r="BK494" s="17">
        <v>0</v>
      </c>
      <c r="BL494" s="17">
        <v>0</v>
      </c>
      <c r="BM494" s="17">
        <v>0</v>
      </c>
      <c r="BN494" s="17">
        <v>0</v>
      </c>
      <c r="BO494" s="17">
        <v>0</v>
      </c>
      <c r="BP494" s="15">
        <v>0</v>
      </c>
      <c r="BQ494" s="15">
        <v>0</v>
      </c>
      <c r="BR494" s="15">
        <v>0</v>
      </c>
      <c r="BS494" s="15">
        <v>0</v>
      </c>
      <c r="BT494" s="15"/>
      <c r="BU494" s="15"/>
      <c r="BV494" s="15"/>
      <c r="BW494" s="15"/>
      <c r="BX494" s="15"/>
      <c r="BY494" s="15"/>
      <c r="BZ494" s="15"/>
      <c r="CA494" s="17">
        <v>617</v>
      </c>
      <c r="CB494" s="17">
        <v>229</v>
      </c>
      <c r="CC494" s="17">
        <v>609</v>
      </c>
      <c r="CD494" s="17">
        <v>228</v>
      </c>
      <c r="CE494" s="17">
        <v>578</v>
      </c>
      <c r="CF494" s="17">
        <v>224</v>
      </c>
      <c r="CG494" s="17">
        <v>620</v>
      </c>
      <c r="CH494" s="17">
        <v>229</v>
      </c>
      <c r="CI494" s="17">
        <v>0</v>
      </c>
      <c r="CJ494" s="17">
        <v>0</v>
      </c>
      <c r="CK494" s="17">
        <v>0</v>
      </c>
      <c r="CL494" s="17">
        <v>0</v>
      </c>
      <c r="CM494" s="17">
        <v>0</v>
      </c>
      <c r="CN494" s="17">
        <v>0</v>
      </c>
      <c r="CO494" s="17">
        <v>725</v>
      </c>
      <c r="CP494" s="17">
        <v>187</v>
      </c>
      <c r="CQ494" s="17">
        <v>508</v>
      </c>
      <c r="CR494" s="17">
        <v>194</v>
      </c>
      <c r="CS494" s="17">
        <v>627</v>
      </c>
      <c r="CT494" s="17">
        <v>228</v>
      </c>
      <c r="CU494" s="17">
        <v>678</v>
      </c>
      <c r="CV494" s="17">
        <v>239</v>
      </c>
      <c r="CW494" s="17">
        <v>0</v>
      </c>
      <c r="CX494" s="17">
        <v>0</v>
      </c>
      <c r="CY494" s="17">
        <v>0</v>
      </c>
      <c r="CZ494" s="15" t="str">
        <f t="shared" si="15"/>
        <v>Wellity Lucky</v>
      </c>
      <c r="DA494" s="15">
        <f>VLOOKUP(CZ494,[1]FINAL!$A$1:$AP$1000,MATCH("Element No.",[1]FINAL!$A$1:$AP$1,0),0)</f>
        <v>361</v>
      </c>
      <c r="DB494" s="15"/>
      <c r="DC494" s="15"/>
      <c r="DD494" s="15"/>
      <c r="DE494" s="15"/>
      <c r="DF494" s="15"/>
    </row>
    <row r="495" spans="1:110" ht="17.25" thickBot="1">
      <c r="A495" s="18" t="b">
        <v>1</v>
      </c>
      <c r="B495" s="18" t="b">
        <v>0</v>
      </c>
      <c r="C495" s="15"/>
      <c r="D495" s="15"/>
      <c r="E495" s="17">
        <v>677945</v>
      </c>
      <c r="F495" s="17">
        <v>0</v>
      </c>
      <c r="G495" s="17">
        <v>0</v>
      </c>
      <c r="H495" s="17">
        <v>0</v>
      </c>
      <c r="I495" s="17">
        <v>0</v>
      </c>
      <c r="J495" s="17">
        <v>0</v>
      </c>
      <c r="K495" s="17">
        <v>4</v>
      </c>
      <c r="L495" s="15">
        <v>0.5</v>
      </c>
      <c r="M495" s="15">
        <v>0.5</v>
      </c>
      <c r="N495" s="17">
        <v>0</v>
      </c>
      <c r="O495" s="15" t="s">
        <v>615</v>
      </c>
      <c r="P495" s="15">
        <v>0</v>
      </c>
      <c r="Q495" s="17" t="e">
        <f t="shared" si="14"/>
        <v>#N/A</v>
      </c>
      <c r="R495" s="18" t="b">
        <v>0</v>
      </c>
      <c r="S495" s="15"/>
      <c r="T495" s="15"/>
      <c r="U495" s="17">
        <v>45</v>
      </c>
      <c r="V495" s="15" t="s">
        <v>4971</v>
      </c>
      <c r="W495" s="15">
        <v>0</v>
      </c>
      <c r="X495" s="18" t="b">
        <v>0</v>
      </c>
      <c r="Y495" s="15" t="s">
        <v>3545</v>
      </c>
      <c r="Z495" s="15">
        <v>0</v>
      </c>
      <c r="AA495" s="18" t="b">
        <v>0</v>
      </c>
      <c r="AB495" s="15"/>
      <c r="AC495" s="15" t="s">
        <v>519</v>
      </c>
      <c r="AD495" s="17">
        <v>12</v>
      </c>
      <c r="AE495" s="17">
        <v>14</v>
      </c>
      <c r="AF495" s="17">
        <v>0</v>
      </c>
      <c r="AG495" s="17">
        <v>604</v>
      </c>
      <c r="AH495" s="17">
        <v>0</v>
      </c>
      <c r="AI495" s="17">
        <v>179</v>
      </c>
      <c r="AJ495" s="17">
        <v>0</v>
      </c>
      <c r="AK495" s="15">
        <v>0</v>
      </c>
      <c r="AL495" s="15">
        <v>0</v>
      </c>
      <c r="AM495" s="15" t="s">
        <v>3545</v>
      </c>
      <c r="AN495" s="15"/>
      <c r="AO495" s="17">
        <v>241</v>
      </c>
      <c r="AP495" s="68">
        <v>45873</v>
      </c>
      <c r="AQ495" s="68">
        <v>39448</v>
      </c>
      <c r="AR495" s="18" t="b">
        <v>0</v>
      </c>
      <c r="AS495" s="15" t="s">
        <v>4972</v>
      </c>
      <c r="AT495" s="17">
        <v>0</v>
      </c>
      <c r="AU495" s="17">
        <v>0</v>
      </c>
      <c r="AV495" s="17">
        <v>0</v>
      </c>
      <c r="AW495" s="17">
        <v>0</v>
      </c>
      <c r="AX495" s="17">
        <v>0</v>
      </c>
      <c r="AY495" s="17">
        <v>0</v>
      </c>
      <c r="AZ495" s="17">
        <v>0</v>
      </c>
      <c r="BA495" s="17">
        <v>0</v>
      </c>
      <c r="BB495" s="17">
        <v>0</v>
      </c>
      <c r="BC495" s="17">
        <v>0</v>
      </c>
      <c r="BD495" s="17">
        <v>0</v>
      </c>
      <c r="BE495" s="17">
        <v>0</v>
      </c>
      <c r="BF495" s="17">
        <v>0</v>
      </c>
      <c r="BG495" s="15">
        <v>0</v>
      </c>
      <c r="BH495" s="15">
        <v>0</v>
      </c>
      <c r="BI495" s="15">
        <v>0</v>
      </c>
      <c r="BJ495" s="15">
        <v>0</v>
      </c>
      <c r="BK495" s="17">
        <v>0</v>
      </c>
      <c r="BL495" s="17">
        <v>0</v>
      </c>
      <c r="BM495" s="17">
        <v>0</v>
      </c>
      <c r="BN495" s="17">
        <v>0</v>
      </c>
      <c r="BO495" s="17">
        <v>0</v>
      </c>
      <c r="BP495" s="15">
        <v>0</v>
      </c>
      <c r="BQ495" s="15">
        <v>0</v>
      </c>
      <c r="BR495" s="15">
        <v>0</v>
      </c>
      <c r="BS495" s="15">
        <v>0</v>
      </c>
      <c r="BT495" s="15"/>
      <c r="BU495" s="15"/>
      <c r="BV495" s="15"/>
      <c r="BW495" s="15"/>
      <c r="BX495" s="15"/>
      <c r="BY495" s="15"/>
      <c r="BZ495" s="15"/>
      <c r="CA495" s="17">
        <v>780</v>
      </c>
      <c r="CB495" s="17">
        <v>86</v>
      </c>
      <c r="CC495" s="17">
        <v>773</v>
      </c>
      <c r="CD495" s="17">
        <v>85</v>
      </c>
      <c r="CE495" s="17">
        <v>761</v>
      </c>
      <c r="CF495" s="17">
        <v>85</v>
      </c>
      <c r="CG495" s="17">
        <v>780</v>
      </c>
      <c r="CH495" s="17">
        <v>86</v>
      </c>
      <c r="CI495" s="17">
        <v>0</v>
      </c>
      <c r="CJ495" s="17">
        <v>0</v>
      </c>
      <c r="CK495" s="17">
        <v>0</v>
      </c>
      <c r="CL495" s="17">
        <v>0</v>
      </c>
      <c r="CM495" s="17">
        <v>0</v>
      </c>
      <c r="CN495" s="17">
        <v>0</v>
      </c>
      <c r="CO495" s="17">
        <v>524</v>
      </c>
      <c r="CP495" s="17">
        <v>76</v>
      </c>
      <c r="CQ495" s="17">
        <v>711</v>
      </c>
      <c r="CR495" s="17">
        <v>77</v>
      </c>
      <c r="CS495" s="17">
        <v>780</v>
      </c>
      <c r="CT495" s="17">
        <v>86</v>
      </c>
      <c r="CU495" s="17">
        <v>773</v>
      </c>
      <c r="CV495" s="17">
        <v>93</v>
      </c>
      <c r="CW495" s="17">
        <v>0</v>
      </c>
      <c r="CX495" s="17">
        <v>0</v>
      </c>
      <c r="CY495" s="17">
        <v>0</v>
      </c>
      <c r="CZ495" s="15" t="str">
        <f t="shared" si="15"/>
        <v>Will Wright</v>
      </c>
      <c r="DA495" s="15" t="e">
        <f>VLOOKUP(CZ495,[1]FINAL!$A$1:$AP$1000,MATCH("Element No.",[1]FINAL!$A$1:$AP$1,0),0)</f>
        <v>#N/A</v>
      </c>
      <c r="DB495" s="15"/>
      <c r="DC495" s="15"/>
      <c r="DD495" s="15"/>
      <c r="DE495" s="15"/>
      <c r="DF495" s="15"/>
    </row>
    <row r="496" spans="1:110" ht="27.75" thickBot="1">
      <c r="A496" s="18" t="b">
        <v>1</v>
      </c>
      <c r="B496" s="18" t="b">
        <v>0</v>
      </c>
      <c r="C496" s="15"/>
      <c r="D496" s="15"/>
      <c r="E496" s="17">
        <v>718875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2</v>
      </c>
      <c r="L496" s="15">
        <v>0.5</v>
      </c>
      <c r="M496" s="15">
        <v>0.5</v>
      </c>
      <c r="N496" s="17">
        <v>0</v>
      </c>
      <c r="O496" s="15" t="s">
        <v>4994</v>
      </c>
      <c r="P496" s="15">
        <v>0</v>
      </c>
      <c r="Q496" s="17" t="e">
        <f t="shared" si="14"/>
        <v>#N/A</v>
      </c>
      <c r="R496" s="18" t="b">
        <v>0</v>
      </c>
      <c r="S496" s="15"/>
      <c r="T496" s="15"/>
      <c r="U496" s="17">
        <v>40</v>
      </c>
      <c r="V496" s="15" t="s">
        <v>4995</v>
      </c>
      <c r="W496" s="15">
        <v>0</v>
      </c>
      <c r="X496" s="18" t="b">
        <v>0</v>
      </c>
      <c r="Y496" s="15" t="s">
        <v>1181</v>
      </c>
      <c r="Z496" s="15">
        <v>0</v>
      </c>
      <c r="AA496" s="18" t="b">
        <v>0</v>
      </c>
      <c r="AB496" s="15"/>
      <c r="AC496" s="15" t="s">
        <v>519</v>
      </c>
      <c r="AD496" s="17">
        <v>12</v>
      </c>
      <c r="AE496" s="17">
        <v>14</v>
      </c>
      <c r="AF496" s="17">
        <v>0</v>
      </c>
      <c r="AG496" s="17">
        <v>273</v>
      </c>
      <c r="AH496" s="17">
        <v>0</v>
      </c>
      <c r="AI496" s="17">
        <v>57</v>
      </c>
      <c r="AJ496" s="17">
        <v>0</v>
      </c>
      <c r="AK496" s="15">
        <v>0</v>
      </c>
      <c r="AL496" s="15">
        <v>0</v>
      </c>
      <c r="AM496" s="15" t="s">
        <v>1181</v>
      </c>
      <c r="AN496" s="15" t="s">
        <v>4996</v>
      </c>
      <c r="AO496" s="17">
        <v>189</v>
      </c>
      <c r="AP496" s="68">
        <v>46114</v>
      </c>
      <c r="AQ496" s="68">
        <v>39453</v>
      </c>
      <c r="AR496" s="18" t="b">
        <v>0</v>
      </c>
      <c r="AS496" s="15" t="s">
        <v>4997</v>
      </c>
      <c r="AT496" s="17">
        <v>0</v>
      </c>
      <c r="AU496" s="17">
        <v>0</v>
      </c>
      <c r="AV496" s="17">
        <v>0</v>
      </c>
      <c r="AW496" s="17">
        <v>0</v>
      </c>
      <c r="AX496" s="17">
        <v>0</v>
      </c>
      <c r="AY496" s="17">
        <v>0</v>
      </c>
      <c r="AZ496" s="17">
        <v>0</v>
      </c>
      <c r="BA496" s="17">
        <v>0</v>
      </c>
      <c r="BB496" s="17">
        <v>0</v>
      </c>
      <c r="BC496" s="17">
        <v>0</v>
      </c>
      <c r="BD496" s="17">
        <v>0</v>
      </c>
      <c r="BE496" s="17">
        <v>0</v>
      </c>
      <c r="BF496" s="17">
        <v>0</v>
      </c>
      <c r="BG496" s="15">
        <v>0</v>
      </c>
      <c r="BH496" s="15">
        <v>0</v>
      </c>
      <c r="BI496" s="15">
        <v>0</v>
      </c>
      <c r="BJ496" s="15">
        <v>0</v>
      </c>
      <c r="BK496" s="17">
        <v>0</v>
      </c>
      <c r="BL496" s="17">
        <v>0</v>
      </c>
      <c r="BM496" s="17">
        <v>0</v>
      </c>
      <c r="BN496" s="17">
        <v>0</v>
      </c>
      <c r="BO496" s="17">
        <v>0</v>
      </c>
      <c r="BP496" s="15">
        <v>0</v>
      </c>
      <c r="BQ496" s="15">
        <v>0</v>
      </c>
      <c r="BR496" s="15">
        <v>0</v>
      </c>
      <c r="BS496" s="15">
        <v>0</v>
      </c>
      <c r="BT496" s="15"/>
      <c r="BU496" s="15"/>
      <c r="BV496" s="15"/>
      <c r="BW496" s="15"/>
      <c r="BX496" s="15"/>
      <c r="BY496" s="15"/>
      <c r="BZ496" s="15"/>
      <c r="CA496" s="17">
        <v>645</v>
      </c>
      <c r="CB496" s="17">
        <v>253</v>
      </c>
      <c r="CC496" s="17">
        <v>637</v>
      </c>
      <c r="CD496" s="17">
        <v>252</v>
      </c>
      <c r="CE496" s="17">
        <v>608</v>
      </c>
      <c r="CF496" s="17">
        <v>250</v>
      </c>
      <c r="CG496" s="17">
        <v>648</v>
      </c>
      <c r="CH496" s="17">
        <v>253</v>
      </c>
      <c r="CI496" s="17">
        <v>0</v>
      </c>
      <c r="CJ496" s="17">
        <v>0</v>
      </c>
      <c r="CK496" s="17">
        <v>0</v>
      </c>
      <c r="CL496" s="17">
        <v>0</v>
      </c>
      <c r="CM496" s="17">
        <v>0</v>
      </c>
      <c r="CN496" s="17">
        <v>0</v>
      </c>
      <c r="CO496" s="17">
        <v>758</v>
      </c>
      <c r="CP496" s="17">
        <v>216</v>
      </c>
      <c r="CQ496" s="17">
        <v>540</v>
      </c>
      <c r="CR496" s="17">
        <v>222</v>
      </c>
      <c r="CS496" s="17">
        <v>655</v>
      </c>
      <c r="CT496" s="17">
        <v>252</v>
      </c>
      <c r="CU496" s="17">
        <v>807</v>
      </c>
      <c r="CV496" s="17">
        <v>267</v>
      </c>
      <c r="CW496" s="17">
        <v>0</v>
      </c>
      <c r="CX496" s="17">
        <v>0</v>
      </c>
      <c r="CY496" s="17">
        <v>0</v>
      </c>
      <c r="CZ496" s="15" t="str">
        <f t="shared" si="15"/>
        <v>Talla Ndiaye</v>
      </c>
      <c r="DA496" s="15" t="e">
        <f>VLOOKUP(CZ496,[1]FINAL!$A$1:$AP$1000,MATCH("Element No.",[1]FINAL!$A$1:$AP$1,0),0)</f>
        <v>#N/A</v>
      </c>
      <c r="DB496" s="15"/>
      <c r="DC496" s="15"/>
      <c r="DD496" s="15"/>
      <c r="DE496" s="15"/>
      <c r="DF496" s="15"/>
    </row>
    <row r="497" spans="1:110" ht="40.5" thickBot="1">
      <c r="A497" s="18" t="b">
        <v>1</v>
      </c>
      <c r="B497" s="18" t="b">
        <v>0</v>
      </c>
      <c r="C497" s="17">
        <v>100</v>
      </c>
      <c r="D497" s="17">
        <v>100</v>
      </c>
      <c r="E497" s="17">
        <v>437730</v>
      </c>
      <c r="F497" s="17">
        <v>0</v>
      </c>
      <c r="G497" s="17">
        <v>0</v>
      </c>
      <c r="H497" s="17">
        <v>10</v>
      </c>
      <c r="I497" s="17">
        <v>-10</v>
      </c>
      <c r="J497" s="17">
        <v>5</v>
      </c>
      <c r="K497" s="17">
        <v>3</v>
      </c>
      <c r="L497" s="15">
        <v>4.3</v>
      </c>
      <c r="M497" s="15">
        <v>4.7</v>
      </c>
      <c r="N497" s="17">
        <v>6</v>
      </c>
      <c r="O497" s="15" t="s">
        <v>1018</v>
      </c>
      <c r="P497" s="15">
        <v>4.2</v>
      </c>
      <c r="Q497" s="17">
        <f t="shared" si="14"/>
        <v>397</v>
      </c>
      <c r="R497" s="18" t="b">
        <v>1</v>
      </c>
      <c r="S497" s="15"/>
      <c r="T497" s="15" t="s">
        <v>4150</v>
      </c>
      <c r="U497" s="17">
        <v>80</v>
      </c>
      <c r="V497" s="15" t="s">
        <v>1019</v>
      </c>
      <c r="W497" s="15">
        <v>5.5</v>
      </c>
      <c r="X497" s="18" t="b">
        <v>0</v>
      </c>
      <c r="Y497" s="15" t="s">
        <v>1020</v>
      </c>
      <c r="Z497" s="15">
        <v>46.2</v>
      </c>
      <c r="AA497" s="18" t="b">
        <v>0</v>
      </c>
      <c r="AB497" s="15"/>
      <c r="AC497" s="15" t="s">
        <v>519</v>
      </c>
      <c r="AD497" s="17">
        <v>13</v>
      </c>
      <c r="AE497" s="17">
        <v>43</v>
      </c>
      <c r="AF497" s="17">
        <v>202</v>
      </c>
      <c r="AG497" s="17">
        <v>12955429</v>
      </c>
      <c r="AH497" s="17">
        <v>0</v>
      </c>
      <c r="AI497" s="17">
        <v>8639305</v>
      </c>
      <c r="AJ497" s="17">
        <v>0</v>
      </c>
      <c r="AK497" s="15">
        <v>0.5</v>
      </c>
      <c r="AL497" s="15">
        <v>25.2</v>
      </c>
      <c r="AM497" s="15" t="s">
        <v>1020</v>
      </c>
      <c r="AN497" s="15"/>
      <c r="AO497" s="17">
        <v>81</v>
      </c>
      <c r="AP497" s="68">
        <v>46031</v>
      </c>
      <c r="AQ497" s="68">
        <v>36532</v>
      </c>
      <c r="AR497" s="18" t="b">
        <v>0</v>
      </c>
      <c r="AS497" s="15" t="s">
        <v>2348</v>
      </c>
      <c r="AT497" s="17">
        <v>3200</v>
      </c>
      <c r="AU497" s="17">
        <v>17</v>
      </c>
      <c r="AV497" s="17">
        <v>6</v>
      </c>
      <c r="AW497" s="17">
        <v>12</v>
      </c>
      <c r="AX497" s="17">
        <v>52</v>
      </c>
      <c r="AY497" s="17">
        <v>0</v>
      </c>
      <c r="AZ497" s="17">
        <v>0</v>
      </c>
      <c r="BA497" s="17">
        <v>1</v>
      </c>
      <c r="BB497" s="17">
        <v>7</v>
      </c>
      <c r="BC497" s="17">
        <v>0</v>
      </c>
      <c r="BD497" s="17">
        <v>0</v>
      </c>
      <c r="BE497" s="17">
        <v>18</v>
      </c>
      <c r="BF497" s="17">
        <v>678</v>
      </c>
      <c r="BG497" s="15">
        <v>923.2</v>
      </c>
      <c r="BH497" s="15">
        <v>607.4</v>
      </c>
      <c r="BI497" s="15">
        <v>1047</v>
      </c>
      <c r="BJ497" s="15">
        <v>257.7</v>
      </c>
      <c r="BK497" s="17">
        <v>49</v>
      </c>
      <c r="BL497" s="17">
        <v>142</v>
      </c>
      <c r="BM497" s="17">
        <v>45</v>
      </c>
      <c r="BN497" s="17">
        <v>236</v>
      </c>
      <c r="BO497" s="17">
        <v>37</v>
      </c>
      <c r="BP497" s="15">
        <v>11.1</v>
      </c>
      <c r="BQ497" s="15">
        <v>3.12</v>
      </c>
      <c r="BR497" s="15">
        <v>14.21</v>
      </c>
      <c r="BS497" s="15">
        <v>47.67</v>
      </c>
      <c r="BT497" s="15"/>
      <c r="BU497" s="15"/>
      <c r="BV497" s="17">
        <v>4</v>
      </c>
      <c r="BW497" s="15"/>
      <c r="BX497" s="15"/>
      <c r="BY497" s="15"/>
      <c r="BZ497" s="15"/>
      <c r="CA497" s="17">
        <v>10</v>
      </c>
      <c r="CB497" s="17">
        <v>2</v>
      </c>
      <c r="CC497" s="17">
        <v>36</v>
      </c>
      <c r="CD497" s="17">
        <v>33</v>
      </c>
      <c r="CE497" s="17">
        <v>4</v>
      </c>
      <c r="CF497" s="17">
        <v>1</v>
      </c>
      <c r="CG497" s="17">
        <v>5</v>
      </c>
      <c r="CH497" s="17">
        <v>4</v>
      </c>
      <c r="CI497" s="17">
        <v>0.31</v>
      </c>
      <c r="CJ497" s="17">
        <v>0</v>
      </c>
      <c r="CK497" s="17">
        <v>0.09</v>
      </c>
      <c r="CL497" s="17">
        <v>0.4</v>
      </c>
      <c r="CM497" s="17">
        <v>1.34</v>
      </c>
      <c r="CN497" s="17">
        <v>1.46</v>
      </c>
      <c r="CO497" s="17">
        <v>17</v>
      </c>
      <c r="CP497" s="17">
        <v>12</v>
      </c>
      <c r="CQ497" s="17">
        <v>63</v>
      </c>
      <c r="CR497" s="17">
        <v>27</v>
      </c>
      <c r="CS497" s="17">
        <v>5</v>
      </c>
      <c r="CT497" s="17">
        <v>2</v>
      </c>
      <c r="CU497" s="17">
        <v>3</v>
      </c>
      <c r="CV497" s="17">
        <v>2</v>
      </c>
      <c r="CW497" s="17">
        <v>1.04</v>
      </c>
      <c r="CX497" s="17">
        <v>0.34</v>
      </c>
      <c r="CY497" s="17">
        <v>6.64</v>
      </c>
      <c r="CZ497" s="15" t="str">
        <f t="shared" si="15"/>
        <v>Antoine Semenyo</v>
      </c>
      <c r="DA497" s="15">
        <f>VLOOKUP(CZ497,[1]FINAL!$A$1:$AP$1000,MATCH("Element No.",[1]FINAL!$A$1:$AP$1,0),0)</f>
        <v>397</v>
      </c>
      <c r="DB497" s="15"/>
      <c r="DC497" s="15"/>
      <c r="DD497" s="15"/>
      <c r="DE497" s="15"/>
      <c r="DF497" s="15"/>
    </row>
    <row r="498" spans="1:110" ht="27.75" thickBot="1">
      <c r="A498" s="18" t="b">
        <v>1</v>
      </c>
      <c r="B498" s="18" t="b">
        <v>0</v>
      </c>
      <c r="C498" s="15"/>
      <c r="D498" s="15"/>
      <c r="E498" s="17">
        <v>432720</v>
      </c>
      <c r="F498" s="17">
        <v>0</v>
      </c>
      <c r="G498" s="17">
        <v>0</v>
      </c>
      <c r="H498" s="17">
        <v>-5</v>
      </c>
      <c r="I498" s="17">
        <v>5</v>
      </c>
      <c r="J498" s="17">
        <v>0</v>
      </c>
      <c r="K498" s="17">
        <v>1</v>
      </c>
      <c r="L498" s="15">
        <v>0.5</v>
      </c>
      <c r="M498" s="15">
        <v>0.9</v>
      </c>
      <c r="N498" s="17">
        <v>2</v>
      </c>
      <c r="O498" s="15" t="s">
        <v>279</v>
      </c>
      <c r="P498" s="15">
        <v>0.4</v>
      </c>
      <c r="Q498" s="17">
        <f t="shared" si="14"/>
        <v>385</v>
      </c>
      <c r="R498" s="18" t="b">
        <v>0</v>
      </c>
      <c r="S498" s="15"/>
      <c r="T498" s="15"/>
      <c r="U498" s="17">
        <v>45</v>
      </c>
      <c r="V498" s="15" t="s">
        <v>2200</v>
      </c>
      <c r="W498" s="15">
        <v>3.2</v>
      </c>
      <c r="X498" s="18" t="b">
        <v>0</v>
      </c>
      <c r="Y498" s="15" t="s">
        <v>2201</v>
      </c>
      <c r="Z498" s="15">
        <v>0.9</v>
      </c>
      <c r="AA498" s="18" t="b">
        <v>0</v>
      </c>
      <c r="AB498" s="15"/>
      <c r="AC498" s="15" t="s">
        <v>519</v>
      </c>
      <c r="AD498" s="17">
        <v>13</v>
      </c>
      <c r="AE498" s="17">
        <v>43</v>
      </c>
      <c r="AF498" s="17">
        <v>13</v>
      </c>
      <c r="AG498" s="17">
        <v>102469</v>
      </c>
      <c r="AH498" s="17">
        <v>0</v>
      </c>
      <c r="AI498" s="17">
        <v>276190</v>
      </c>
      <c r="AJ498" s="17">
        <v>0</v>
      </c>
      <c r="AK498" s="15">
        <v>0.1</v>
      </c>
      <c r="AL498" s="15">
        <v>2.9</v>
      </c>
      <c r="AM498" s="15" t="s">
        <v>2201</v>
      </c>
      <c r="AN498" s="15"/>
      <c r="AO498" s="17">
        <v>241</v>
      </c>
      <c r="AP498" s="68">
        <v>45867</v>
      </c>
      <c r="AQ498" s="68">
        <v>37539</v>
      </c>
      <c r="AR498" s="18" t="b">
        <v>0</v>
      </c>
      <c r="AS498" s="15" t="s">
        <v>2202</v>
      </c>
      <c r="AT498" s="17">
        <v>360</v>
      </c>
      <c r="AU498" s="17">
        <v>0</v>
      </c>
      <c r="AV498" s="17">
        <v>0</v>
      </c>
      <c r="AW498" s="17">
        <v>1</v>
      </c>
      <c r="AX498" s="17">
        <v>6</v>
      </c>
      <c r="AY498" s="17">
        <v>0</v>
      </c>
      <c r="AZ498" s="17">
        <v>0</v>
      </c>
      <c r="BA498" s="17">
        <v>0</v>
      </c>
      <c r="BB498" s="17">
        <v>0</v>
      </c>
      <c r="BC498" s="17">
        <v>0</v>
      </c>
      <c r="BD498" s="17">
        <v>14</v>
      </c>
      <c r="BE498" s="17">
        <v>0</v>
      </c>
      <c r="BF498" s="17">
        <v>67</v>
      </c>
      <c r="BG498" s="15">
        <v>118</v>
      </c>
      <c r="BH498" s="15">
        <v>0</v>
      </c>
      <c r="BI498" s="15">
        <v>0</v>
      </c>
      <c r="BJ498" s="15">
        <v>11.9</v>
      </c>
      <c r="BK498" s="17">
        <v>6</v>
      </c>
      <c r="BL498" s="17">
        <v>35</v>
      </c>
      <c r="BM498" s="17">
        <v>2</v>
      </c>
      <c r="BN498" s="17">
        <v>0</v>
      </c>
      <c r="BO498" s="17">
        <v>4</v>
      </c>
      <c r="BP498" s="15">
        <v>0</v>
      </c>
      <c r="BQ498" s="15">
        <v>0</v>
      </c>
      <c r="BR498" s="15">
        <v>0</v>
      </c>
      <c r="BS498" s="15">
        <v>5.74</v>
      </c>
      <c r="BT498" s="15"/>
      <c r="BU498" s="15"/>
      <c r="BV498" s="15"/>
      <c r="BW498" s="15"/>
      <c r="BX498" s="15"/>
      <c r="BY498" s="15"/>
      <c r="BZ498" s="15"/>
      <c r="CA498" s="17">
        <v>377</v>
      </c>
      <c r="CB498" s="17">
        <v>28</v>
      </c>
      <c r="CC498" s="17">
        <v>703</v>
      </c>
      <c r="CD498" s="17">
        <v>90</v>
      </c>
      <c r="CE498" s="17">
        <v>686</v>
      </c>
      <c r="CF498" s="17">
        <v>80</v>
      </c>
      <c r="CG498" s="17">
        <v>427</v>
      </c>
      <c r="CH498" s="17">
        <v>28</v>
      </c>
      <c r="CI498" s="17">
        <v>0</v>
      </c>
      <c r="CJ498" s="17">
        <v>3.5</v>
      </c>
      <c r="CK498" s="17">
        <v>0</v>
      </c>
      <c r="CL498" s="17">
        <v>0</v>
      </c>
      <c r="CM498" s="17">
        <v>1.44</v>
      </c>
      <c r="CN498" s="17">
        <v>1.5</v>
      </c>
      <c r="CO498" s="17">
        <v>432</v>
      </c>
      <c r="CP498" s="17">
        <v>24</v>
      </c>
      <c r="CQ498" s="17">
        <v>350</v>
      </c>
      <c r="CR498" s="17">
        <v>28</v>
      </c>
      <c r="CS498" s="17">
        <v>163</v>
      </c>
      <c r="CT498" s="17">
        <v>20</v>
      </c>
      <c r="CU498" s="17">
        <v>207</v>
      </c>
      <c r="CV498" s="17">
        <v>26</v>
      </c>
      <c r="CW498" s="17">
        <v>1</v>
      </c>
      <c r="CX498" s="17">
        <v>0.25</v>
      </c>
      <c r="CY498" s="17">
        <v>0</v>
      </c>
      <c r="CZ498" s="15" t="str">
        <f t="shared" si="15"/>
        <v>James Trafford</v>
      </c>
      <c r="DA498" s="15">
        <f>VLOOKUP(CZ498,[1]FINAL!$A$1:$AP$1000,MATCH("Element No.",[1]FINAL!$A$1:$AP$1,0),0)</f>
        <v>385</v>
      </c>
      <c r="DB498" s="15"/>
      <c r="DC498" s="15"/>
      <c r="DD498" s="15"/>
      <c r="DE498" s="15"/>
      <c r="DF498" s="15"/>
    </row>
    <row r="499" spans="1:110" ht="40.5" thickBot="1">
      <c r="A499" s="18" t="b">
        <v>1</v>
      </c>
      <c r="B499" s="18" t="b">
        <v>0</v>
      </c>
      <c r="C499" s="17">
        <v>100</v>
      </c>
      <c r="D499" s="17">
        <v>100</v>
      </c>
      <c r="E499" s="17">
        <v>209036</v>
      </c>
      <c r="F499" s="17">
        <v>0</v>
      </c>
      <c r="G499" s="17">
        <v>0</v>
      </c>
      <c r="H499" s="17">
        <v>6</v>
      </c>
      <c r="I499" s="17">
        <v>-6</v>
      </c>
      <c r="J499" s="17">
        <v>5</v>
      </c>
      <c r="K499" s="17">
        <v>2</v>
      </c>
      <c r="L499" s="15">
        <v>5.7</v>
      </c>
      <c r="M499" s="15">
        <v>4.7</v>
      </c>
      <c r="N499" s="17">
        <v>0</v>
      </c>
      <c r="O499" s="15" t="s">
        <v>700</v>
      </c>
      <c r="P499" s="15">
        <v>4.2</v>
      </c>
      <c r="Q499" s="17">
        <f t="shared" si="14"/>
        <v>388</v>
      </c>
      <c r="R499" s="18" t="b">
        <v>1</v>
      </c>
      <c r="S499" s="15"/>
      <c r="T499" s="15" t="s">
        <v>4488</v>
      </c>
      <c r="U499" s="17">
        <v>51</v>
      </c>
      <c r="V499" s="15" t="s">
        <v>742</v>
      </c>
      <c r="W499" s="15">
        <v>5.0999999999999996</v>
      </c>
      <c r="X499" s="18" t="b">
        <v>0</v>
      </c>
      <c r="Y499" s="15" t="s">
        <v>328</v>
      </c>
      <c r="Z499" s="15">
        <v>32.6</v>
      </c>
      <c r="AA499" s="18" t="b">
        <v>0</v>
      </c>
      <c r="AB499" s="15"/>
      <c r="AC499" s="15" t="s">
        <v>519</v>
      </c>
      <c r="AD499" s="17">
        <v>13</v>
      </c>
      <c r="AE499" s="17">
        <v>43</v>
      </c>
      <c r="AF499" s="17">
        <v>179</v>
      </c>
      <c r="AG499" s="17">
        <v>6708601</v>
      </c>
      <c r="AH499" s="17">
        <v>0</v>
      </c>
      <c r="AI499" s="17">
        <v>4328970</v>
      </c>
      <c r="AJ499" s="17">
        <v>0</v>
      </c>
      <c r="AK499" s="15">
        <v>0.8</v>
      </c>
      <c r="AL499" s="15">
        <v>35.1</v>
      </c>
      <c r="AM499" s="15" t="s">
        <v>328</v>
      </c>
      <c r="AN499" s="15"/>
      <c r="AO499" s="17">
        <v>241</v>
      </c>
      <c r="AP499" s="68">
        <v>46041</v>
      </c>
      <c r="AQ499" s="68">
        <v>36720</v>
      </c>
      <c r="AR499" s="18" t="b">
        <v>0</v>
      </c>
      <c r="AS499" s="15" t="s">
        <v>2573</v>
      </c>
      <c r="AT499" s="17">
        <v>3150</v>
      </c>
      <c r="AU499" s="17">
        <v>3</v>
      </c>
      <c r="AV499" s="17">
        <v>5</v>
      </c>
      <c r="AW499" s="17">
        <v>14</v>
      </c>
      <c r="AX499" s="17">
        <v>35</v>
      </c>
      <c r="AY499" s="17">
        <v>0</v>
      </c>
      <c r="AZ499" s="17">
        <v>0</v>
      </c>
      <c r="BA499" s="17">
        <v>0</v>
      </c>
      <c r="BB499" s="17">
        <v>6</v>
      </c>
      <c r="BC499" s="17">
        <v>0</v>
      </c>
      <c r="BD499" s="17">
        <v>0</v>
      </c>
      <c r="BE499" s="17">
        <v>14</v>
      </c>
      <c r="BF499" s="17">
        <v>688</v>
      </c>
      <c r="BG499" s="15">
        <v>901.6</v>
      </c>
      <c r="BH499" s="15">
        <v>304.60000000000002</v>
      </c>
      <c r="BI499" s="15">
        <v>402</v>
      </c>
      <c r="BJ499" s="15">
        <v>160.9</v>
      </c>
      <c r="BK499" s="17">
        <v>232</v>
      </c>
      <c r="BL499" s="17">
        <v>139</v>
      </c>
      <c r="BM499" s="17">
        <v>46</v>
      </c>
      <c r="BN499" s="17">
        <v>278</v>
      </c>
      <c r="BO499" s="17">
        <v>35</v>
      </c>
      <c r="BP499" s="15">
        <v>4.05</v>
      </c>
      <c r="BQ499" s="15">
        <v>2.37</v>
      </c>
      <c r="BR499" s="15">
        <v>6.42</v>
      </c>
      <c r="BS499" s="15">
        <v>44.58</v>
      </c>
      <c r="BT499" s="15"/>
      <c r="BU499" s="15"/>
      <c r="BV499" s="15"/>
      <c r="BW499" s="15"/>
      <c r="BX499" s="15"/>
      <c r="BY499" s="15"/>
      <c r="BZ499" s="15"/>
      <c r="CA499" s="17">
        <v>14</v>
      </c>
      <c r="CB499" s="17">
        <v>5</v>
      </c>
      <c r="CC499" s="17">
        <v>146</v>
      </c>
      <c r="CD499" s="17">
        <v>37</v>
      </c>
      <c r="CE499" s="17">
        <v>78</v>
      </c>
      <c r="CF499" s="17">
        <v>6</v>
      </c>
      <c r="CG499" s="17">
        <v>49</v>
      </c>
      <c r="CH499" s="17">
        <v>8</v>
      </c>
      <c r="CI499" s="17">
        <v>0.12</v>
      </c>
      <c r="CJ499" s="17">
        <v>0</v>
      </c>
      <c r="CK499" s="17">
        <v>7.0000000000000007E-2</v>
      </c>
      <c r="CL499" s="17">
        <v>0.19</v>
      </c>
      <c r="CM499" s="17">
        <v>1.27</v>
      </c>
      <c r="CN499" s="17">
        <v>1</v>
      </c>
      <c r="CO499" s="17">
        <v>228</v>
      </c>
      <c r="CP499" s="17">
        <v>34</v>
      </c>
      <c r="CQ499" s="17">
        <v>58</v>
      </c>
      <c r="CR499" s="17">
        <v>20</v>
      </c>
      <c r="CS499" s="17">
        <v>8</v>
      </c>
      <c r="CT499" s="17">
        <v>2</v>
      </c>
      <c r="CU499" s="17">
        <v>7</v>
      </c>
      <c r="CV499" s="17">
        <v>2</v>
      </c>
      <c r="CW499" s="17">
        <v>1</v>
      </c>
      <c r="CX499" s="17">
        <v>0.4</v>
      </c>
      <c r="CY499" s="17">
        <v>7.94</v>
      </c>
      <c r="CZ499" s="15" t="str">
        <f t="shared" si="15"/>
        <v>Marc Guéhi</v>
      </c>
      <c r="DA499" s="15">
        <f>VLOOKUP(CZ499,[1]FINAL!$A$1:$AP$1000,MATCH("Element No.",[1]FINAL!$A$1:$AP$1,0),0)</f>
        <v>388</v>
      </c>
      <c r="DB499" s="15"/>
      <c r="DC499" s="15"/>
      <c r="DD499" s="15"/>
      <c r="DE499" s="15"/>
      <c r="DF499" s="15"/>
    </row>
    <row r="500" spans="1:110" ht="66" thickBot="1">
      <c r="A500" s="18" t="b">
        <v>1</v>
      </c>
      <c r="B500" s="18" t="b">
        <v>0</v>
      </c>
      <c r="C500" s="17">
        <v>0</v>
      </c>
      <c r="D500" s="17">
        <v>0</v>
      </c>
      <c r="E500" s="17">
        <v>121160</v>
      </c>
      <c r="F500" s="17">
        <v>0</v>
      </c>
      <c r="G500" s="17">
        <v>0</v>
      </c>
      <c r="H500" s="17">
        <v>-2</v>
      </c>
      <c r="I500" s="17">
        <v>2</v>
      </c>
      <c r="J500" s="17">
        <v>0</v>
      </c>
      <c r="K500" s="17">
        <v>1</v>
      </c>
      <c r="L500" s="15">
        <v>0</v>
      </c>
      <c r="M500" s="15">
        <v>0</v>
      </c>
      <c r="N500" s="17">
        <v>0</v>
      </c>
      <c r="O500" s="15" t="s">
        <v>49</v>
      </c>
      <c r="P500" s="15">
        <v>0</v>
      </c>
      <c r="Q500" s="17" t="e">
        <f t="shared" si="14"/>
        <v>#N/A</v>
      </c>
      <c r="R500" s="18" t="b">
        <v>0</v>
      </c>
      <c r="S500" s="15" t="s">
        <v>3881</v>
      </c>
      <c r="T500" s="15" t="s">
        <v>3882</v>
      </c>
      <c r="U500" s="17">
        <v>53</v>
      </c>
      <c r="V500" s="15" t="s">
        <v>842</v>
      </c>
      <c r="W500" s="15">
        <v>0</v>
      </c>
      <c r="X500" s="18" t="b">
        <v>0</v>
      </c>
      <c r="Y500" s="15" t="s">
        <v>843</v>
      </c>
      <c r="Z500" s="15">
        <v>0.8</v>
      </c>
      <c r="AA500" s="18" t="b">
        <v>0</v>
      </c>
      <c r="AB500" s="15"/>
      <c r="AC500" s="15" t="s">
        <v>3257</v>
      </c>
      <c r="AD500" s="17">
        <v>13</v>
      </c>
      <c r="AE500" s="17">
        <v>43</v>
      </c>
      <c r="AF500" s="17">
        <v>0</v>
      </c>
      <c r="AG500" s="17">
        <v>15200</v>
      </c>
      <c r="AH500" s="17">
        <v>0</v>
      </c>
      <c r="AI500" s="17">
        <v>274123</v>
      </c>
      <c r="AJ500" s="17">
        <v>0</v>
      </c>
      <c r="AK500" s="15">
        <v>0</v>
      </c>
      <c r="AL500" s="15">
        <v>0</v>
      </c>
      <c r="AM500" s="15" t="s">
        <v>1160</v>
      </c>
      <c r="AN500" s="15"/>
      <c r="AO500" s="17">
        <v>30</v>
      </c>
      <c r="AP500" s="68">
        <v>42917</v>
      </c>
      <c r="AQ500" s="68">
        <v>34198</v>
      </c>
      <c r="AR500" s="18" t="b">
        <v>0</v>
      </c>
      <c r="AS500" s="15" t="s">
        <v>2807</v>
      </c>
      <c r="AT500" s="17">
        <v>0</v>
      </c>
      <c r="AU500" s="17">
        <v>0</v>
      </c>
      <c r="AV500" s="17">
        <v>0</v>
      </c>
      <c r="AW500" s="17">
        <v>0</v>
      </c>
      <c r="AX500" s="17">
        <v>0</v>
      </c>
      <c r="AY500" s="17">
        <v>0</v>
      </c>
      <c r="AZ500" s="17">
        <v>0</v>
      </c>
      <c r="BA500" s="17">
        <v>0</v>
      </c>
      <c r="BB500" s="17">
        <v>0</v>
      </c>
      <c r="BC500" s="17">
        <v>0</v>
      </c>
      <c r="BD500" s="17">
        <v>0</v>
      </c>
      <c r="BE500" s="17">
        <v>0</v>
      </c>
      <c r="BF500" s="17">
        <v>0</v>
      </c>
      <c r="BG500" s="15">
        <v>0</v>
      </c>
      <c r="BH500" s="15">
        <v>0</v>
      </c>
      <c r="BI500" s="15">
        <v>0</v>
      </c>
      <c r="BJ500" s="15">
        <v>0</v>
      </c>
      <c r="BK500" s="17">
        <v>0</v>
      </c>
      <c r="BL500" s="17">
        <v>0</v>
      </c>
      <c r="BM500" s="17">
        <v>0</v>
      </c>
      <c r="BN500" s="17">
        <v>0</v>
      </c>
      <c r="BO500" s="17">
        <v>0</v>
      </c>
      <c r="BP500" s="15">
        <v>0</v>
      </c>
      <c r="BQ500" s="15">
        <v>0</v>
      </c>
      <c r="BR500" s="15">
        <v>0</v>
      </c>
      <c r="BS500" s="15">
        <v>0</v>
      </c>
      <c r="BT500" s="15"/>
      <c r="BU500" s="15"/>
      <c r="BV500" s="15"/>
      <c r="BW500" s="15"/>
      <c r="BX500" s="15"/>
      <c r="BY500" s="15"/>
      <c r="BZ500" s="15"/>
      <c r="CA500" s="17">
        <v>819</v>
      </c>
      <c r="CB500" s="17">
        <v>97</v>
      </c>
      <c r="CC500" s="17">
        <v>819</v>
      </c>
      <c r="CD500" s="17">
        <v>97</v>
      </c>
      <c r="CE500" s="17">
        <v>817</v>
      </c>
      <c r="CF500" s="17">
        <v>95</v>
      </c>
      <c r="CG500" s="17">
        <v>819</v>
      </c>
      <c r="CH500" s="17">
        <v>97</v>
      </c>
      <c r="CI500" s="17">
        <v>0</v>
      </c>
      <c r="CJ500" s="17">
        <v>0</v>
      </c>
      <c r="CK500" s="17">
        <v>0</v>
      </c>
      <c r="CL500" s="17">
        <v>0</v>
      </c>
      <c r="CM500" s="17">
        <v>0</v>
      </c>
      <c r="CN500" s="17">
        <v>0</v>
      </c>
      <c r="CO500" s="17">
        <v>178</v>
      </c>
      <c r="CP500" s="17">
        <v>5</v>
      </c>
      <c r="CQ500" s="17">
        <v>790</v>
      </c>
      <c r="CR500" s="17">
        <v>97</v>
      </c>
      <c r="CS500" s="17">
        <v>819</v>
      </c>
      <c r="CT500" s="17">
        <v>97</v>
      </c>
      <c r="CU500" s="17">
        <v>221</v>
      </c>
      <c r="CV500" s="17">
        <v>28</v>
      </c>
      <c r="CW500" s="17">
        <v>0</v>
      </c>
      <c r="CX500" s="17">
        <v>0</v>
      </c>
      <c r="CY500" s="17">
        <v>0</v>
      </c>
      <c r="CZ500" s="15" t="str">
        <f t="shared" si="15"/>
        <v>Ederson Santana de Moraes</v>
      </c>
      <c r="DA500" s="15" t="e">
        <f>VLOOKUP(CZ500,[1]FINAL!$A$1:$AP$1000,MATCH("Element No.",[1]FINAL!$A$1:$AP$1,0),0)</f>
        <v>#N/A</v>
      </c>
      <c r="DB500" s="15"/>
      <c r="DC500" s="15"/>
      <c r="DD500" s="15"/>
      <c r="DE500" s="15"/>
      <c r="DF500" s="15"/>
    </row>
    <row r="501" spans="1:110" ht="40.5" thickBot="1">
      <c r="A501" s="18" t="b">
        <v>1</v>
      </c>
      <c r="B501" s="18" t="b">
        <v>0</v>
      </c>
      <c r="C501" s="17">
        <v>100</v>
      </c>
      <c r="D501" s="17">
        <v>100</v>
      </c>
      <c r="E501" s="17">
        <v>122074</v>
      </c>
      <c r="F501" s="17">
        <v>0</v>
      </c>
      <c r="G501" s="17">
        <v>0</v>
      </c>
      <c r="H501" s="17">
        <v>-2</v>
      </c>
      <c r="I501" s="17">
        <v>2</v>
      </c>
      <c r="J501" s="17">
        <v>0</v>
      </c>
      <c r="K501" s="17">
        <v>1</v>
      </c>
      <c r="L501" s="15">
        <v>0.5</v>
      </c>
      <c r="M501" s="15">
        <v>0.5</v>
      </c>
      <c r="N501" s="17">
        <v>0</v>
      </c>
      <c r="O501" s="15" t="s">
        <v>551</v>
      </c>
      <c r="P501" s="15">
        <v>0</v>
      </c>
      <c r="Q501" s="17">
        <f t="shared" si="14"/>
        <v>386</v>
      </c>
      <c r="R501" s="18" t="b">
        <v>0</v>
      </c>
      <c r="S501" s="15"/>
      <c r="T501" s="15" t="s">
        <v>3589</v>
      </c>
      <c r="U501" s="17">
        <v>38</v>
      </c>
      <c r="V501" s="15" t="s">
        <v>720</v>
      </c>
      <c r="W501" s="15">
        <v>0</v>
      </c>
      <c r="X501" s="18" t="b">
        <v>0</v>
      </c>
      <c r="Y501" s="15" t="s">
        <v>721</v>
      </c>
      <c r="Z501" s="15">
        <v>0.4</v>
      </c>
      <c r="AA501" s="18" t="b">
        <v>0</v>
      </c>
      <c r="AB501" s="15"/>
      <c r="AC501" s="15" t="s">
        <v>519</v>
      </c>
      <c r="AD501" s="17">
        <v>13</v>
      </c>
      <c r="AE501" s="17">
        <v>43</v>
      </c>
      <c r="AF501" s="17">
        <v>0</v>
      </c>
      <c r="AG501" s="17">
        <v>72915</v>
      </c>
      <c r="AH501" s="17">
        <v>0</v>
      </c>
      <c r="AI501" s="17">
        <v>57129</v>
      </c>
      <c r="AJ501" s="17">
        <v>0</v>
      </c>
      <c r="AK501" s="15">
        <v>0</v>
      </c>
      <c r="AL501" s="15">
        <v>0</v>
      </c>
      <c r="AM501" s="15" t="s">
        <v>721</v>
      </c>
      <c r="AN501" s="15"/>
      <c r="AO501" s="17">
        <v>241</v>
      </c>
      <c r="AP501" s="68">
        <v>45818</v>
      </c>
      <c r="AQ501" s="68">
        <v>33748</v>
      </c>
      <c r="AR501" s="18" t="b">
        <v>0</v>
      </c>
      <c r="AS501" s="15" t="s">
        <v>2809</v>
      </c>
      <c r="AT501" s="17">
        <v>0</v>
      </c>
      <c r="AU501" s="17">
        <v>0</v>
      </c>
      <c r="AV501" s="17">
        <v>0</v>
      </c>
      <c r="AW501" s="17">
        <v>0</v>
      </c>
      <c r="AX501" s="17">
        <v>0</v>
      </c>
      <c r="AY501" s="17">
        <v>0</v>
      </c>
      <c r="AZ501" s="17">
        <v>0</v>
      </c>
      <c r="BA501" s="17">
        <v>0</v>
      </c>
      <c r="BB501" s="17">
        <v>0</v>
      </c>
      <c r="BC501" s="17">
        <v>0</v>
      </c>
      <c r="BD501" s="17">
        <v>0</v>
      </c>
      <c r="BE501" s="17">
        <v>0</v>
      </c>
      <c r="BF501" s="17">
        <v>0</v>
      </c>
      <c r="BG501" s="15">
        <v>0</v>
      </c>
      <c r="BH501" s="15">
        <v>0</v>
      </c>
      <c r="BI501" s="15">
        <v>0</v>
      </c>
      <c r="BJ501" s="15">
        <v>0</v>
      </c>
      <c r="BK501" s="17">
        <v>0</v>
      </c>
      <c r="BL501" s="17">
        <v>0</v>
      </c>
      <c r="BM501" s="17">
        <v>0</v>
      </c>
      <c r="BN501" s="17">
        <v>0</v>
      </c>
      <c r="BO501" s="17">
        <v>0</v>
      </c>
      <c r="BP501" s="15">
        <v>0</v>
      </c>
      <c r="BQ501" s="15">
        <v>0</v>
      </c>
      <c r="BR501" s="15">
        <v>0</v>
      </c>
      <c r="BS501" s="15">
        <v>0</v>
      </c>
      <c r="BT501" s="15"/>
      <c r="BU501" s="15"/>
      <c r="BV501" s="15"/>
      <c r="BW501" s="15"/>
      <c r="BX501" s="15"/>
      <c r="BY501" s="15"/>
      <c r="BZ501" s="15"/>
      <c r="CA501" s="17">
        <v>533</v>
      </c>
      <c r="CB501" s="17">
        <v>42</v>
      </c>
      <c r="CC501" s="17">
        <v>514</v>
      </c>
      <c r="CD501" s="17">
        <v>21</v>
      </c>
      <c r="CE501" s="17">
        <v>482</v>
      </c>
      <c r="CF501" s="17">
        <v>6</v>
      </c>
      <c r="CG501" s="17">
        <v>536</v>
      </c>
      <c r="CH501" s="17">
        <v>42</v>
      </c>
      <c r="CI501" s="17">
        <v>0</v>
      </c>
      <c r="CJ501" s="17">
        <v>0</v>
      </c>
      <c r="CK501" s="17">
        <v>0</v>
      </c>
      <c r="CL501" s="17">
        <v>0</v>
      </c>
      <c r="CM501" s="17">
        <v>0</v>
      </c>
      <c r="CN501" s="17">
        <v>0</v>
      </c>
      <c r="CO501" s="17">
        <v>804</v>
      </c>
      <c r="CP501" s="17">
        <v>94</v>
      </c>
      <c r="CQ501" s="17">
        <v>408</v>
      </c>
      <c r="CR501" s="17">
        <v>30</v>
      </c>
      <c r="CS501" s="17">
        <v>544</v>
      </c>
      <c r="CT501" s="17">
        <v>42</v>
      </c>
      <c r="CU501" s="17">
        <v>303</v>
      </c>
      <c r="CV501" s="17">
        <v>39</v>
      </c>
      <c r="CW501" s="17">
        <v>0</v>
      </c>
      <c r="CX501" s="17">
        <v>0</v>
      </c>
      <c r="CY501" s="17">
        <v>0</v>
      </c>
      <c r="CZ501" s="15" t="str">
        <f t="shared" si="15"/>
        <v>Marcus Bettinelli</v>
      </c>
      <c r="DA501" s="15">
        <f>VLOOKUP(CZ501,[1]FINAL!$A$1:$AP$1000,MATCH("Element No.",[1]FINAL!$A$1:$AP$1,0),0)</f>
        <v>386</v>
      </c>
      <c r="DB501" s="15"/>
      <c r="DC501" s="15"/>
      <c r="DD501" s="15"/>
      <c r="DE501" s="15"/>
      <c r="DF501" s="15"/>
    </row>
    <row r="502" spans="1:110" ht="40.5" thickBot="1">
      <c r="A502" s="18" t="b">
        <v>1</v>
      </c>
      <c r="B502" s="18" t="b">
        <v>0</v>
      </c>
      <c r="C502" s="17">
        <v>100</v>
      </c>
      <c r="D502" s="17">
        <v>100</v>
      </c>
      <c r="E502" s="17">
        <v>448514</v>
      </c>
      <c r="F502" s="17">
        <v>0</v>
      </c>
      <c r="G502" s="17">
        <v>0</v>
      </c>
      <c r="H502" s="17">
        <v>-3</v>
      </c>
      <c r="I502" s="17">
        <v>3</v>
      </c>
      <c r="J502" s="17">
        <v>1</v>
      </c>
      <c r="K502" s="17">
        <v>2</v>
      </c>
      <c r="L502" s="15">
        <v>2</v>
      </c>
      <c r="M502" s="15">
        <v>1.9</v>
      </c>
      <c r="N502" s="17">
        <v>1</v>
      </c>
      <c r="O502" s="15" t="s">
        <v>998</v>
      </c>
      <c r="P502" s="15">
        <v>1.4</v>
      </c>
      <c r="Q502" s="17">
        <f t="shared" si="14"/>
        <v>392</v>
      </c>
      <c r="R502" s="18" t="b">
        <v>0</v>
      </c>
      <c r="S502" s="15"/>
      <c r="T502" s="15" t="s">
        <v>4223</v>
      </c>
      <c r="U502" s="17">
        <v>57</v>
      </c>
      <c r="V502" s="15" t="s">
        <v>999</v>
      </c>
      <c r="W502" s="15">
        <v>3.5</v>
      </c>
      <c r="X502" s="18" t="b">
        <v>0</v>
      </c>
      <c r="Y502" s="15" t="s">
        <v>286</v>
      </c>
      <c r="Z502" s="15">
        <v>4.0999999999999996</v>
      </c>
      <c r="AA502" s="18" t="b">
        <v>0</v>
      </c>
      <c r="AB502" s="15"/>
      <c r="AC502" s="15" t="s">
        <v>519</v>
      </c>
      <c r="AD502" s="17">
        <v>13</v>
      </c>
      <c r="AE502" s="17">
        <v>43</v>
      </c>
      <c r="AF502" s="17">
        <v>60</v>
      </c>
      <c r="AG502" s="17">
        <v>664479</v>
      </c>
      <c r="AH502" s="17">
        <v>0</v>
      </c>
      <c r="AI502" s="17">
        <v>2494969</v>
      </c>
      <c r="AJ502" s="17">
        <v>0</v>
      </c>
      <c r="AK502" s="15">
        <v>0.2</v>
      </c>
      <c r="AL502" s="15">
        <v>10.5</v>
      </c>
      <c r="AM502" s="15" t="s">
        <v>286</v>
      </c>
      <c r="AN502" s="15"/>
      <c r="AO502" s="17">
        <v>3</v>
      </c>
      <c r="AP502" s="68">
        <v>45817</v>
      </c>
      <c r="AQ502" s="68">
        <v>37048</v>
      </c>
      <c r="AR502" s="18" t="b">
        <v>0</v>
      </c>
      <c r="AS502" s="15" t="s">
        <v>2810</v>
      </c>
      <c r="AT502" s="17">
        <v>971</v>
      </c>
      <c r="AU502" s="17">
        <v>0</v>
      </c>
      <c r="AV502" s="17">
        <v>2</v>
      </c>
      <c r="AW502" s="17">
        <v>5</v>
      </c>
      <c r="AX502" s="17">
        <v>8</v>
      </c>
      <c r="AY502" s="17">
        <v>0</v>
      </c>
      <c r="AZ502" s="17">
        <v>0</v>
      </c>
      <c r="BA502" s="17">
        <v>0</v>
      </c>
      <c r="BB502" s="17">
        <v>2</v>
      </c>
      <c r="BC502" s="17">
        <v>0</v>
      </c>
      <c r="BD502" s="17">
        <v>0</v>
      </c>
      <c r="BE502" s="17">
        <v>9</v>
      </c>
      <c r="BF502" s="17">
        <v>237</v>
      </c>
      <c r="BG502" s="15">
        <v>195.6</v>
      </c>
      <c r="BH502" s="15">
        <v>216.4</v>
      </c>
      <c r="BI502" s="15">
        <v>90</v>
      </c>
      <c r="BJ502" s="15">
        <v>50.2</v>
      </c>
      <c r="BK502" s="17">
        <v>32</v>
      </c>
      <c r="BL502" s="17">
        <v>49</v>
      </c>
      <c r="BM502" s="17">
        <v>35</v>
      </c>
      <c r="BN502" s="17">
        <v>67</v>
      </c>
      <c r="BO502" s="17">
        <v>12</v>
      </c>
      <c r="BP502" s="15">
        <v>0.53</v>
      </c>
      <c r="BQ502" s="15">
        <v>2.0099999999999998</v>
      </c>
      <c r="BR502" s="15">
        <v>2.54</v>
      </c>
      <c r="BS502" s="15">
        <v>12.25</v>
      </c>
      <c r="BT502" s="15"/>
      <c r="BU502" s="15"/>
      <c r="BV502" s="15"/>
      <c r="BW502" s="15"/>
      <c r="BX502" s="15"/>
      <c r="BY502" s="15"/>
      <c r="BZ502" s="15"/>
      <c r="CA502" s="17">
        <v>314</v>
      </c>
      <c r="CB502" s="17">
        <v>122</v>
      </c>
      <c r="CC502" s="17">
        <v>188</v>
      </c>
      <c r="CD502" s="17">
        <v>47</v>
      </c>
      <c r="CE502" s="17">
        <v>301</v>
      </c>
      <c r="CF502" s="17">
        <v>90</v>
      </c>
      <c r="CG502" s="17">
        <v>303</v>
      </c>
      <c r="CH502" s="17">
        <v>99</v>
      </c>
      <c r="CI502" s="17">
        <v>0.05</v>
      </c>
      <c r="CJ502" s="17">
        <v>0</v>
      </c>
      <c r="CK502" s="17">
        <v>0.19</v>
      </c>
      <c r="CL502" s="17">
        <v>0.24</v>
      </c>
      <c r="CM502" s="17">
        <v>1.1399999999999999</v>
      </c>
      <c r="CN502" s="17">
        <v>0.74</v>
      </c>
      <c r="CO502" s="17">
        <v>117</v>
      </c>
      <c r="CP502" s="17">
        <v>11</v>
      </c>
      <c r="CQ502" s="17">
        <v>236</v>
      </c>
      <c r="CR502" s="17">
        <v>84</v>
      </c>
      <c r="CS502" s="17">
        <v>122</v>
      </c>
      <c r="CT502" s="17">
        <v>46</v>
      </c>
      <c r="CU502" s="17">
        <v>90</v>
      </c>
      <c r="CV502" s="17">
        <v>29</v>
      </c>
      <c r="CW502" s="17">
        <v>1.1100000000000001</v>
      </c>
      <c r="CX502" s="17">
        <v>0.46</v>
      </c>
      <c r="CY502" s="17">
        <v>6.21</v>
      </c>
      <c r="CZ502" s="15" t="str">
        <f t="shared" si="15"/>
        <v>Rayan Aït-Nouri</v>
      </c>
      <c r="DA502" s="15">
        <f>VLOOKUP(CZ502,[1]FINAL!$A$1:$AP$1000,MATCH("Element No.",[1]FINAL!$A$1:$AP$1,0),0)</f>
        <v>392</v>
      </c>
      <c r="DB502" s="15"/>
      <c r="DC502" s="15"/>
      <c r="DD502" s="15"/>
      <c r="DE502" s="15"/>
      <c r="DF502" s="15"/>
    </row>
    <row r="503" spans="1:110" ht="40.5" thickBot="1">
      <c r="A503" s="18" t="b">
        <v>1</v>
      </c>
      <c r="B503" s="18" t="b">
        <v>0</v>
      </c>
      <c r="C503" s="17">
        <v>100</v>
      </c>
      <c r="D503" s="17">
        <v>100</v>
      </c>
      <c r="E503" s="17">
        <v>477424</v>
      </c>
      <c r="F503" s="17">
        <v>0</v>
      </c>
      <c r="G503" s="17">
        <v>0</v>
      </c>
      <c r="H503" s="17">
        <v>-2</v>
      </c>
      <c r="I503" s="17">
        <v>2</v>
      </c>
      <c r="J503" s="17">
        <v>2</v>
      </c>
      <c r="K503" s="17">
        <v>2</v>
      </c>
      <c r="L503" s="15">
        <v>0.7</v>
      </c>
      <c r="M503" s="15">
        <v>0.9</v>
      </c>
      <c r="N503" s="17">
        <v>1</v>
      </c>
      <c r="O503" s="15" t="s">
        <v>1207</v>
      </c>
      <c r="P503" s="15">
        <v>0.4</v>
      </c>
      <c r="Q503" s="17">
        <f t="shared" si="14"/>
        <v>391</v>
      </c>
      <c r="R503" s="18" t="b">
        <v>0</v>
      </c>
      <c r="S503" s="15"/>
      <c r="T503" s="15" t="s">
        <v>4377</v>
      </c>
      <c r="U503" s="17">
        <v>58</v>
      </c>
      <c r="V503" s="15" t="s">
        <v>1208</v>
      </c>
      <c r="W503" s="15">
        <v>4.4000000000000004</v>
      </c>
      <c r="X503" s="18" t="b">
        <v>0</v>
      </c>
      <c r="Y503" s="15" t="s">
        <v>1209</v>
      </c>
      <c r="Z503" s="15">
        <v>3.2</v>
      </c>
      <c r="AA503" s="18" t="b">
        <v>0</v>
      </c>
      <c r="AB503" s="15"/>
      <c r="AC503" s="15" t="s">
        <v>519</v>
      </c>
      <c r="AD503" s="17">
        <v>13</v>
      </c>
      <c r="AE503" s="17">
        <v>43</v>
      </c>
      <c r="AF503" s="17">
        <v>79</v>
      </c>
      <c r="AG503" s="17">
        <v>1380358</v>
      </c>
      <c r="AH503" s="17">
        <v>0</v>
      </c>
      <c r="AI503" s="17">
        <v>2201303</v>
      </c>
      <c r="AJ503" s="17">
        <v>0</v>
      </c>
      <c r="AK503" s="15">
        <v>0.1</v>
      </c>
      <c r="AL503" s="15">
        <v>13.6</v>
      </c>
      <c r="AM503" s="15" t="s">
        <v>1209</v>
      </c>
      <c r="AN503" s="15"/>
      <c r="AO503" s="17">
        <v>97</v>
      </c>
      <c r="AP503" s="68">
        <v>45143</v>
      </c>
      <c r="AQ503" s="68">
        <v>37279</v>
      </c>
      <c r="AR503" s="18" t="b">
        <v>0</v>
      </c>
      <c r="AS503" s="15" t="s">
        <v>2811</v>
      </c>
      <c r="AT503" s="17">
        <v>1370</v>
      </c>
      <c r="AU503" s="17">
        <v>2</v>
      </c>
      <c r="AV503" s="17">
        <v>2</v>
      </c>
      <c r="AW503" s="17">
        <v>6</v>
      </c>
      <c r="AX503" s="17">
        <v>13</v>
      </c>
      <c r="AY503" s="17">
        <v>0</v>
      </c>
      <c r="AZ503" s="17">
        <v>0</v>
      </c>
      <c r="BA503" s="17">
        <v>0</v>
      </c>
      <c r="BB503" s="17">
        <v>2</v>
      </c>
      <c r="BC503" s="17">
        <v>0</v>
      </c>
      <c r="BD503" s="17">
        <v>0</v>
      </c>
      <c r="BE503" s="17">
        <v>5</v>
      </c>
      <c r="BF503" s="17">
        <v>303</v>
      </c>
      <c r="BG503" s="15">
        <v>369</v>
      </c>
      <c r="BH503" s="15">
        <v>109.5</v>
      </c>
      <c r="BI503" s="15">
        <v>218</v>
      </c>
      <c r="BJ503" s="15">
        <v>69.8</v>
      </c>
      <c r="BK503" s="17">
        <v>86</v>
      </c>
      <c r="BL503" s="17">
        <v>49</v>
      </c>
      <c r="BM503" s="17">
        <v>17</v>
      </c>
      <c r="BN503" s="17">
        <v>103</v>
      </c>
      <c r="BO503" s="17">
        <v>16</v>
      </c>
      <c r="BP503" s="15">
        <v>2.25</v>
      </c>
      <c r="BQ503" s="15">
        <v>0.7</v>
      </c>
      <c r="BR503" s="15">
        <v>2.95</v>
      </c>
      <c r="BS503" s="15">
        <v>16.05</v>
      </c>
      <c r="BT503" s="15"/>
      <c r="BU503" s="15"/>
      <c r="BV503" s="15"/>
      <c r="BW503" s="15"/>
      <c r="BX503" s="15"/>
      <c r="BY503" s="15"/>
      <c r="BZ503" s="15"/>
      <c r="CA503" s="17">
        <v>202</v>
      </c>
      <c r="CB503" s="17">
        <v>86</v>
      </c>
      <c r="CC503" s="17">
        <v>290</v>
      </c>
      <c r="CD503" s="17">
        <v>90</v>
      </c>
      <c r="CE503" s="17">
        <v>170</v>
      </c>
      <c r="CF503" s="17">
        <v>39</v>
      </c>
      <c r="CG503" s="17">
        <v>239</v>
      </c>
      <c r="CH503" s="17">
        <v>82</v>
      </c>
      <c r="CI503" s="17">
        <v>0.15</v>
      </c>
      <c r="CJ503" s="17">
        <v>0</v>
      </c>
      <c r="CK503" s="17">
        <v>0.05</v>
      </c>
      <c r="CL503" s="17">
        <v>0.2</v>
      </c>
      <c r="CM503" s="17">
        <v>1.05</v>
      </c>
      <c r="CN503" s="17">
        <v>0.85</v>
      </c>
      <c r="CO503" s="17">
        <v>109</v>
      </c>
      <c r="CP503" s="17">
        <v>8</v>
      </c>
      <c r="CQ503" s="17">
        <v>352</v>
      </c>
      <c r="CR503" s="17">
        <v>121</v>
      </c>
      <c r="CS503" s="17">
        <v>35</v>
      </c>
      <c r="CT503" s="17">
        <v>12</v>
      </c>
      <c r="CU503" s="17">
        <v>104</v>
      </c>
      <c r="CV503" s="17">
        <v>35</v>
      </c>
      <c r="CW503" s="17">
        <v>1.05</v>
      </c>
      <c r="CX503" s="17">
        <v>0.39</v>
      </c>
      <c r="CY503" s="17">
        <v>6.77</v>
      </c>
      <c r="CZ503" s="15" t="str">
        <f t="shared" si="15"/>
        <v>Joško Gvardiol</v>
      </c>
      <c r="DA503" s="15">
        <f>VLOOKUP(CZ503,[1]FINAL!$A$1:$AP$1000,MATCH("Element No.",[1]FINAL!$A$1:$AP$1,0),0)</f>
        <v>391</v>
      </c>
      <c r="DB503" s="15"/>
      <c r="DC503" s="15"/>
      <c r="DD503" s="15"/>
      <c r="DE503" s="15"/>
      <c r="DF503" s="15"/>
    </row>
    <row r="504" spans="1:110" ht="78.75" thickBot="1">
      <c r="A504" s="18" t="b">
        <v>1</v>
      </c>
      <c r="B504" s="18" t="b">
        <v>0</v>
      </c>
      <c r="C504" s="17">
        <v>0</v>
      </c>
      <c r="D504" s="17">
        <v>0</v>
      </c>
      <c r="E504" s="17">
        <v>211975</v>
      </c>
      <c r="F504" s="17">
        <v>0</v>
      </c>
      <c r="G504" s="17">
        <v>0</v>
      </c>
      <c r="H504" s="17">
        <v>-1</v>
      </c>
      <c r="I504" s="17">
        <v>1</v>
      </c>
      <c r="J504" s="17">
        <v>0</v>
      </c>
      <c r="K504" s="17">
        <v>2</v>
      </c>
      <c r="L504" s="15">
        <v>0</v>
      </c>
      <c r="M504" s="15">
        <v>0</v>
      </c>
      <c r="N504" s="17">
        <v>0</v>
      </c>
      <c r="O504" s="15" t="s">
        <v>862</v>
      </c>
      <c r="P504" s="15">
        <v>0</v>
      </c>
      <c r="Q504" s="17" t="e">
        <f t="shared" si="14"/>
        <v>#N/A</v>
      </c>
      <c r="R504" s="18" t="b">
        <v>0</v>
      </c>
      <c r="S504" s="15" t="s">
        <v>3883</v>
      </c>
      <c r="T504" s="15" t="s">
        <v>3884</v>
      </c>
      <c r="U504" s="17">
        <v>54</v>
      </c>
      <c r="V504" s="15" t="s">
        <v>863</v>
      </c>
      <c r="W504" s="15">
        <v>0</v>
      </c>
      <c r="X504" s="18" t="b">
        <v>0</v>
      </c>
      <c r="Y504" s="15" t="s">
        <v>864</v>
      </c>
      <c r="Z504" s="15">
        <v>0.3</v>
      </c>
      <c r="AA504" s="18" t="b">
        <v>0</v>
      </c>
      <c r="AB504" s="15"/>
      <c r="AC504" s="15" t="s">
        <v>3257</v>
      </c>
      <c r="AD504" s="17">
        <v>13</v>
      </c>
      <c r="AE504" s="17">
        <v>43</v>
      </c>
      <c r="AF504" s="17">
        <v>0</v>
      </c>
      <c r="AG504" s="17">
        <v>9281</v>
      </c>
      <c r="AH504" s="17">
        <v>0</v>
      </c>
      <c r="AI504" s="17">
        <v>85774</v>
      </c>
      <c r="AJ504" s="17">
        <v>0</v>
      </c>
      <c r="AK504" s="15">
        <v>0</v>
      </c>
      <c r="AL504" s="15">
        <v>0</v>
      </c>
      <c r="AM504" s="15" t="s">
        <v>864</v>
      </c>
      <c r="AN504" s="15"/>
      <c r="AO504" s="17">
        <v>207</v>
      </c>
      <c r="AP504" s="68">
        <v>44805</v>
      </c>
      <c r="AQ504" s="68">
        <v>34899</v>
      </c>
      <c r="AR504" s="18" t="b">
        <v>0</v>
      </c>
      <c r="AS504" s="15" t="s">
        <v>2812</v>
      </c>
      <c r="AT504" s="17">
        <v>0</v>
      </c>
      <c r="AU504" s="17">
        <v>0</v>
      </c>
      <c r="AV504" s="17">
        <v>0</v>
      </c>
      <c r="AW504" s="17">
        <v>0</v>
      </c>
      <c r="AX504" s="17">
        <v>0</v>
      </c>
      <c r="AY504" s="17">
        <v>0</v>
      </c>
      <c r="AZ504" s="17">
        <v>0</v>
      </c>
      <c r="BA504" s="17">
        <v>0</v>
      </c>
      <c r="BB504" s="17">
        <v>0</v>
      </c>
      <c r="BC504" s="17">
        <v>0</v>
      </c>
      <c r="BD504" s="17">
        <v>0</v>
      </c>
      <c r="BE504" s="17">
        <v>0</v>
      </c>
      <c r="BF504" s="17">
        <v>0</v>
      </c>
      <c r="BG504" s="15">
        <v>0</v>
      </c>
      <c r="BH504" s="15">
        <v>0</v>
      </c>
      <c r="BI504" s="15">
        <v>0</v>
      </c>
      <c r="BJ504" s="15">
        <v>0</v>
      </c>
      <c r="BK504" s="17">
        <v>0</v>
      </c>
      <c r="BL504" s="17">
        <v>0</v>
      </c>
      <c r="BM504" s="17">
        <v>0</v>
      </c>
      <c r="BN504" s="17">
        <v>0</v>
      </c>
      <c r="BO504" s="17">
        <v>0</v>
      </c>
      <c r="BP504" s="15">
        <v>0</v>
      </c>
      <c r="BQ504" s="15">
        <v>0</v>
      </c>
      <c r="BR504" s="15">
        <v>0</v>
      </c>
      <c r="BS504" s="15">
        <v>0</v>
      </c>
      <c r="BT504" s="15"/>
      <c r="BU504" s="15"/>
      <c r="BV504" s="15"/>
      <c r="BW504" s="15"/>
      <c r="BX504" s="15"/>
      <c r="BY504" s="15"/>
      <c r="BZ504" s="15"/>
      <c r="CA504" s="17">
        <v>822</v>
      </c>
      <c r="CB504" s="17">
        <v>269</v>
      </c>
      <c r="CC504" s="17">
        <v>822</v>
      </c>
      <c r="CD504" s="17">
        <v>269</v>
      </c>
      <c r="CE504" s="17">
        <v>821</v>
      </c>
      <c r="CF504" s="17">
        <v>269</v>
      </c>
      <c r="CG504" s="17">
        <v>822</v>
      </c>
      <c r="CH504" s="17">
        <v>269</v>
      </c>
      <c r="CI504" s="17">
        <v>0</v>
      </c>
      <c r="CJ504" s="17">
        <v>0</v>
      </c>
      <c r="CK504" s="17">
        <v>0</v>
      </c>
      <c r="CL504" s="17">
        <v>0</v>
      </c>
      <c r="CM504" s="17">
        <v>0</v>
      </c>
      <c r="CN504" s="17">
        <v>0</v>
      </c>
      <c r="CO504" s="17">
        <v>161</v>
      </c>
      <c r="CP504" s="17">
        <v>19</v>
      </c>
      <c r="CQ504" s="17">
        <v>801</v>
      </c>
      <c r="CR504" s="17">
        <v>267</v>
      </c>
      <c r="CS504" s="17">
        <v>822</v>
      </c>
      <c r="CT504" s="17">
        <v>269</v>
      </c>
      <c r="CU504" s="17">
        <v>356</v>
      </c>
      <c r="CV504" s="17">
        <v>129</v>
      </c>
      <c r="CW504" s="17">
        <v>0</v>
      </c>
      <c r="CX504" s="17">
        <v>0</v>
      </c>
      <c r="CY504" s="17">
        <v>0</v>
      </c>
      <c r="CZ504" s="15" t="str">
        <f t="shared" si="15"/>
        <v>Manuel Akanji</v>
      </c>
      <c r="DA504" s="15" t="e">
        <f>VLOOKUP(CZ504,[1]FINAL!$A$1:$AP$1000,MATCH("Element No.",[1]FINAL!$A$1:$AP$1,0),0)</f>
        <v>#N/A</v>
      </c>
      <c r="DB504" s="15"/>
      <c r="DC504" s="15"/>
      <c r="DD504" s="15"/>
      <c r="DE504" s="15"/>
      <c r="DF504" s="15"/>
    </row>
    <row r="505" spans="1:110" ht="27.75" thickBot="1">
      <c r="A505" s="18" t="b">
        <v>1</v>
      </c>
      <c r="B505" s="18" t="b">
        <v>0</v>
      </c>
      <c r="C505" s="15"/>
      <c r="D505" s="15"/>
      <c r="E505" s="17">
        <v>126184</v>
      </c>
      <c r="F505" s="17">
        <v>0</v>
      </c>
      <c r="G505" s="17">
        <v>0</v>
      </c>
      <c r="H505" s="17">
        <v>-3</v>
      </c>
      <c r="I505" s="17">
        <v>3</v>
      </c>
      <c r="J505" s="17">
        <v>0</v>
      </c>
      <c r="K505" s="17">
        <v>2</v>
      </c>
      <c r="L505" s="15">
        <v>2.2999999999999998</v>
      </c>
      <c r="M505" s="15">
        <v>2.1</v>
      </c>
      <c r="N505" s="17">
        <v>1</v>
      </c>
      <c r="O505" s="15" t="s">
        <v>560</v>
      </c>
      <c r="P505" s="15">
        <v>1.6</v>
      </c>
      <c r="Q505" s="17" t="e">
        <f t="shared" si="14"/>
        <v>#N/A</v>
      </c>
      <c r="R505" s="18" t="b">
        <v>0</v>
      </c>
      <c r="S505" s="15"/>
      <c r="T505" s="15"/>
      <c r="U505" s="17">
        <v>52</v>
      </c>
      <c r="V505" s="15" t="s">
        <v>844</v>
      </c>
      <c r="W505" s="15">
        <v>2</v>
      </c>
      <c r="X505" s="18" t="b">
        <v>0</v>
      </c>
      <c r="Y505" s="15" t="s">
        <v>260</v>
      </c>
      <c r="Z505" s="15">
        <v>0.6</v>
      </c>
      <c r="AA505" s="18" t="b">
        <v>0</v>
      </c>
      <c r="AB505" s="15"/>
      <c r="AC505" s="15" t="s">
        <v>519</v>
      </c>
      <c r="AD505" s="17">
        <v>13</v>
      </c>
      <c r="AE505" s="17">
        <v>43</v>
      </c>
      <c r="AF505" s="17">
        <v>36</v>
      </c>
      <c r="AG505" s="17">
        <v>47785</v>
      </c>
      <c r="AH505" s="17">
        <v>0</v>
      </c>
      <c r="AI505" s="17">
        <v>89893</v>
      </c>
      <c r="AJ505" s="17">
        <v>0</v>
      </c>
      <c r="AK505" s="15">
        <v>0.3</v>
      </c>
      <c r="AL505" s="15">
        <v>6.9</v>
      </c>
      <c r="AM505" s="15" t="s">
        <v>260</v>
      </c>
      <c r="AN505" s="15"/>
      <c r="AO505" s="17">
        <v>152</v>
      </c>
      <c r="AP505" s="68">
        <v>44048</v>
      </c>
      <c r="AQ505" s="68">
        <v>34748</v>
      </c>
      <c r="AR505" s="18" t="b">
        <v>0</v>
      </c>
      <c r="AS505" s="15" t="s">
        <v>2813</v>
      </c>
      <c r="AT505" s="17">
        <v>686</v>
      </c>
      <c r="AU505" s="17">
        <v>0</v>
      </c>
      <c r="AV505" s="17">
        <v>0</v>
      </c>
      <c r="AW505" s="17">
        <v>3</v>
      </c>
      <c r="AX505" s="17">
        <v>9</v>
      </c>
      <c r="AY505" s="17">
        <v>0</v>
      </c>
      <c r="AZ505" s="17">
        <v>0</v>
      </c>
      <c r="BA505" s="17">
        <v>0</v>
      </c>
      <c r="BB505" s="17">
        <v>1</v>
      </c>
      <c r="BC505" s="17">
        <v>0</v>
      </c>
      <c r="BD505" s="17">
        <v>0</v>
      </c>
      <c r="BE505" s="17">
        <v>1</v>
      </c>
      <c r="BF505" s="17">
        <v>151</v>
      </c>
      <c r="BG505" s="15">
        <v>132.4</v>
      </c>
      <c r="BH505" s="15">
        <v>111.7</v>
      </c>
      <c r="BI505" s="15">
        <v>78</v>
      </c>
      <c r="BJ505" s="15">
        <v>32.4</v>
      </c>
      <c r="BK505" s="17">
        <v>37</v>
      </c>
      <c r="BL505" s="17">
        <v>17</v>
      </c>
      <c r="BM505" s="17">
        <v>9</v>
      </c>
      <c r="BN505" s="17">
        <v>46</v>
      </c>
      <c r="BO505" s="17">
        <v>6</v>
      </c>
      <c r="BP505" s="15">
        <v>0.72</v>
      </c>
      <c r="BQ505" s="15">
        <v>0.53</v>
      </c>
      <c r="BR505" s="15">
        <v>1.25</v>
      </c>
      <c r="BS505" s="15">
        <v>9.85</v>
      </c>
      <c r="BT505" s="15"/>
      <c r="BU505" s="15"/>
      <c r="BV505" s="15"/>
      <c r="BW505" s="15"/>
      <c r="BX505" s="15"/>
      <c r="BY505" s="15"/>
      <c r="BZ505" s="15"/>
      <c r="CA505" s="17">
        <v>368</v>
      </c>
      <c r="CB505" s="17">
        <v>138</v>
      </c>
      <c r="CC505" s="17">
        <v>288</v>
      </c>
      <c r="CD505" s="17">
        <v>88</v>
      </c>
      <c r="CE505" s="17">
        <v>313</v>
      </c>
      <c r="CF505" s="17">
        <v>98</v>
      </c>
      <c r="CG505" s="17">
        <v>361</v>
      </c>
      <c r="CH505" s="17">
        <v>123</v>
      </c>
      <c r="CI505" s="17">
        <v>0.09</v>
      </c>
      <c r="CJ505" s="17">
        <v>0</v>
      </c>
      <c r="CK505" s="17">
        <v>7.0000000000000007E-2</v>
      </c>
      <c r="CL505" s="17">
        <v>0.16</v>
      </c>
      <c r="CM505" s="17">
        <v>1.29</v>
      </c>
      <c r="CN505" s="17">
        <v>1.18</v>
      </c>
      <c r="CO505" s="17">
        <v>203</v>
      </c>
      <c r="CP505" s="17">
        <v>28</v>
      </c>
      <c r="CQ505" s="17">
        <v>217</v>
      </c>
      <c r="CR505" s="17">
        <v>75</v>
      </c>
      <c r="CS505" s="17">
        <v>356</v>
      </c>
      <c r="CT505" s="17">
        <v>131</v>
      </c>
      <c r="CU505" s="17">
        <v>250</v>
      </c>
      <c r="CV505" s="17">
        <v>93</v>
      </c>
      <c r="CW505" s="17">
        <v>0.79</v>
      </c>
      <c r="CX505" s="17">
        <v>0.39</v>
      </c>
      <c r="CY505" s="17">
        <v>6.03</v>
      </c>
      <c r="CZ505" s="15" t="str">
        <f t="shared" si="15"/>
        <v>Nathan Aké</v>
      </c>
      <c r="DA505" s="15" t="e">
        <f>VLOOKUP(CZ505,[1]FINAL!$A$1:$AP$1000,MATCH("Element No.",[1]FINAL!$A$1:$AP$1,0),0)</f>
        <v>#N/A</v>
      </c>
      <c r="DB505" s="15"/>
      <c r="DC505" s="15"/>
      <c r="DD505" s="15"/>
      <c r="DE505" s="15"/>
      <c r="DF505" s="15"/>
    </row>
    <row r="506" spans="1:110" ht="40.5" thickBot="1">
      <c r="A506" s="18" t="b">
        <v>1</v>
      </c>
      <c r="B506" s="18" t="b">
        <v>0</v>
      </c>
      <c r="C506" s="17">
        <v>100</v>
      </c>
      <c r="D506" s="17">
        <v>100</v>
      </c>
      <c r="E506" s="17">
        <v>578153</v>
      </c>
      <c r="F506" s="17">
        <v>0</v>
      </c>
      <c r="G506" s="17">
        <v>0</v>
      </c>
      <c r="H506" s="17">
        <v>-1</v>
      </c>
      <c r="I506" s="17">
        <v>1</v>
      </c>
      <c r="J506" s="17">
        <v>1</v>
      </c>
      <c r="K506" s="17">
        <v>2</v>
      </c>
      <c r="L506" s="15">
        <v>3.3</v>
      </c>
      <c r="M506" s="15">
        <v>2.7</v>
      </c>
      <c r="N506" s="17">
        <v>0</v>
      </c>
      <c r="O506" s="15" t="s">
        <v>1987</v>
      </c>
      <c r="P506" s="15">
        <v>2.2000000000000002</v>
      </c>
      <c r="Q506" s="17">
        <f t="shared" si="14"/>
        <v>393</v>
      </c>
      <c r="R506" s="18" t="b">
        <v>0</v>
      </c>
      <c r="S506" s="15"/>
      <c r="T506" s="15" t="s">
        <v>4706</v>
      </c>
      <c r="U506" s="17">
        <v>54</v>
      </c>
      <c r="V506" s="15" t="s">
        <v>1988</v>
      </c>
      <c r="W506" s="15">
        <v>3.2</v>
      </c>
      <c r="X506" s="18" t="b">
        <v>0</v>
      </c>
      <c r="Y506" s="15" t="s">
        <v>1989</v>
      </c>
      <c r="Z506" s="15">
        <v>0.7</v>
      </c>
      <c r="AA506" s="18" t="b">
        <v>0</v>
      </c>
      <c r="AB506" s="15"/>
      <c r="AC506" s="15" t="s">
        <v>519</v>
      </c>
      <c r="AD506" s="17">
        <v>13</v>
      </c>
      <c r="AE506" s="17">
        <v>43</v>
      </c>
      <c r="AF506" s="17">
        <v>67</v>
      </c>
      <c r="AG506" s="17">
        <v>121067</v>
      </c>
      <c r="AH506" s="17">
        <v>0</v>
      </c>
      <c r="AI506" s="17">
        <v>96765</v>
      </c>
      <c r="AJ506" s="17">
        <v>0</v>
      </c>
      <c r="AK506" s="15">
        <v>0.4</v>
      </c>
      <c r="AL506" s="15">
        <v>12.4</v>
      </c>
      <c r="AM506" s="15" t="s">
        <v>1989</v>
      </c>
      <c r="AN506" s="15"/>
      <c r="AO506" s="17">
        <v>231</v>
      </c>
      <c r="AP506" s="68">
        <v>45677</v>
      </c>
      <c r="AQ506" s="68">
        <v>38046</v>
      </c>
      <c r="AR506" s="18" t="b">
        <v>0</v>
      </c>
      <c r="AS506" s="15" t="s">
        <v>2814</v>
      </c>
      <c r="AT506" s="17">
        <v>1427</v>
      </c>
      <c r="AU506" s="17">
        <v>0</v>
      </c>
      <c r="AV506" s="17">
        <v>0</v>
      </c>
      <c r="AW506" s="17">
        <v>6</v>
      </c>
      <c r="AX506" s="17">
        <v>13</v>
      </c>
      <c r="AY506" s="17">
        <v>0</v>
      </c>
      <c r="AZ506" s="17">
        <v>0</v>
      </c>
      <c r="BA506" s="17">
        <v>0</v>
      </c>
      <c r="BB506" s="17">
        <v>2</v>
      </c>
      <c r="BC506" s="17">
        <v>0</v>
      </c>
      <c r="BD506" s="17">
        <v>0</v>
      </c>
      <c r="BE506" s="17">
        <v>3</v>
      </c>
      <c r="BF506" s="17">
        <v>293</v>
      </c>
      <c r="BG506" s="15">
        <v>299</v>
      </c>
      <c r="BH506" s="15">
        <v>112.2</v>
      </c>
      <c r="BI506" s="15">
        <v>26</v>
      </c>
      <c r="BJ506" s="15">
        <v>43.9</v>
      </c>
      <c r="BK506" s="17">
        <v>96</v>
      </c>
      <c r="BL506" s="17">
        <v>75</v>
      </c>
      <c r="BM506" s="17">
        <v>27</v>
      </c>
      <c r="BN506" s="17">
        <v>123</v>
      </c>
      <c r="BO506" s="17">
        <v>15</v>
      </c>
      <c r="BP506" s="15">
        <v>0.65</v>
      </c>
      <c r="BQ506" s="15">
        <v>1.21</v>
      </c>
      <c r="BR506" s="15">
        <v>1.86</v>
      </c>
      <c r="BS506" s="15">
        <v>20.89</v>
      </c>
      <c r="BT506" s="15"/>
      <c r="BU506" s="15"/>
      <c r="BV506" s="15"/>
      <c r="BW506" s="15"/>
      <c r="BX506" s="15"/>
      <c r="BY506" s="15"/>
      <c r="BZ506" s="15"/>
      <c r="CA506" s="17">
        <v>246</v>
      </c>
      <c r="CB506" s="17">
        <v>96</v>
      </c>
      <c r="CC506" s="17">
        <v>287</v>
      </c>
      <c r="CD506" s="17">
        <v>87</v>
      </c>
      <c r="CE506" s="17">
        <v>390</v>
      </c>
      <c r="CF506" s="17">
        <v>139</v>
      </c>
      <c r="CG506" s="17">
        <v>327</v>
      </c>
      <c r="CH506" s="17">
        <v>111</v>
      </c>
      <c r="CI506" s="17">
        <v>0.04</v>
      </c>
      <c r="CJ506" s="17">
        <v>0</v>
      </c>
      <c r="CK506" s="17">
        <v>0.08</v>
      </c>
      <c r="CL506" s="17">
        <v>0.12</v>
      </c>
      <c r="CM506" s="17">
        <v>1.32</v>
      </c>
      <c r="CN506" s="17">
        <v>0.82</v>
      </c>
      <c r="CO506" s="17">
        <v>177</v>
      </c>
      <c r="CP506" s="17">
        <v>21</v>
      </c>
      <c r="CQ506" s="17">
        <v>168</v>
      </c>
      <c r="CR506" s="17">
        <v>52</v>
      </c>
      <c r="CS506" s="17">
        <v>172</v>
      </c>
      <c r="CT506" s="17">
        <v>65</v>
      </c>
      <c r="CU506" s="17">
        <v>230</v>
      </c>
      <c r="CV506" s="17">
        <v>87</v>
      </c>
      <c r="CW506" s="17">
        <v>0.95</v>
      </c>
      <c r="CX506" s="17">
        <v>0.38</v>
      </c>
      <c r="CY506" s="17">
        <v>7.76</v>
      </c>
      <c r="CZ506" s="15" t="str">
        <f t="shared" si="15"/>
        <v>Abdukodir Khusanov</v>
      </c>
      <c r="DA506" s="15">
        <f>VLOOKUP(CZ506,[1]FINAL!$A$1:$AP$1000,MATCH("Element No.",[1]FINAL!$A$1:$AP$1,0),0)</f>
        <v>393</v>
      </c>
      <c r="DB506" s="15"/>
      <c r="DC506" s="15"/>
      <c r="DD506" s="15"/>
      <c r="DE506" s="15"/>
      <c r="DF506" s="15"/>
    </row>
    <row r="507" spans="1:110" ht="40.5" thickBot="1">
      <c r="A507" s="18" t="b">
        <v>1</v>
      </c>
      <c r="B507" s="18" t="b">
        <v>0</v>
      </c>
      <c r="C507" s="17">
        <v>100</v>
      </c>
      <c r="D507" s="17">
        <v>100</v>
      </c>
      <c r="E507" s="17">
        <v>465351</v>
      </c>
      <c r="F507" s="17">
        <v>0</v>
      </c>
      <c r="G507" s="17">
        <v>0</v>
      </c>
      <c r="H507" s="17">
        <v>-2</v>
      </c>
      <c r="I507" s="17">
        <v>2</v>
      </c>
      <c r="J507" s="17">
        <v>5</v>
      </c>
      <c r="K507" s="17">
        <v>2</v>
      </c>
      <c r="L507" s="15">
        <v>2.7</v>
      </c>
      <c r="M507" s="15">
        <v>2.2999999999999998</v>
      </c>
      <c r="N507" s="17">
        <v>0</v>
      </c>
      <c r="O507" s="15" t="s">
        <v>383</v>
      </c>
      <c r="P507" s="15">
        <v>1.8</v>
      </c>
      <c r="Q507" s="17">
        <f t="shared" si="14"/>
        <v>389</v>
      </c>
      <c r="R507" s="18" t="b">
        <v>0</v>
      </c>
      <c r="S507" s="15"/>
      <c r="T507" s="15" t="s">
        <v>4489</v>
      </c>
      <c r="U507" s="17">
        <v>53</v>
      </c>
      <c r="V507" s="15" t="s">
        <v>1010</v>
      </c>
      <c r="W507" s="15">
        <v>4.5</v>
      </c>
      <c r="X507" s="18" t="b">
        <v>0</v>
      </c>
      <c r="Y507" s="15" t="s">
        <v>384</v>
      </c>
      <c r="Z507" s="15">
        <v>2.9</v>
      </c>
      <c r="AA507" s="18" t="b">
        <v>0</v>
      </c>
      <c r="AB507" s="15"/>
      <c r="AC507" s="15" t="s">
        <v>519</v>
      </c>
      <c r="AD507" s="17">
        <v>13</v>
      </c>
      <c r="AE507" s="17">
        <v>43</v>
      </c>
      <c r="AF507" s="17">
        <v>154</v>
      </c>
      <c r="AG507" s="17">
        <v>1062481</v>
      </c>
      <c r="AH507" s="17">
        <v>0</v>
      </c>
      <c r="AI507" s="17">
        <v>789254</v>
      </c>
      <c r="AJ507" s="17">
        <v>0</v>
      </c>
      <c r="AK507" s="15">
        <v>0.3</v>
      </c>
      <c r="AL507" s="15">
        <v>29.1</v>
      </c>
      <c r="AM507" s="15" t="s">
        <v>1199</v>
      </c>
      <c r="AN507" s="15" t="s">
        <v>162</v>
      </c>
      <c r="AO507" s="17">
        <v>173</v>
      </c>
      <c r="AP507" s="68">
        <v>45170</v>
      </c>
      <c r="AQ507" s="68">
        <v>36034</v>
      </c>
      <c r="AR507" s="18" t="b">
        <v>0</v>
      </c>
      <c r="AS507" s="15" t="s">
        <v>2815</v>
      </c>
      <c r="AT507" s="17">
        <v>2861</v>
      </c>
      <c r="AU507" s="17">
        <v>1</v>
      </c>
      <c r="AV507" s="17">
        <v>8</v>
      </c>
      <c r="AW507" s="17">
        <v>12</v>
      </c>
      <c r="AX507" s="17">
        <v>28</v>
      </c>
      <c r="AY507" s="17">
        <v>0</v>
      </c>
      <c r="AZ507" s="17">
        <v>0</v>
      </c>
      <c r="BA507" s="17">
        <v>0</v>
      </c>
      <c r="BB507" s="17">
        <v>5</v>
      </c>
      <c r="BC507" s="17">
        <v>0</v>
      </c>
      <c r="BD507" s="17">
        <v>0</v>
      </c>
      <c r="BE507" s="17">
        <v>16</v>
      </c>
      <c r="BF507" s="17">
        <v>676</v>
      </c>
      <c r="BG507" s="15">
        <v>696</v>
      </c>
      <c r="BH507" s="15">
        <v>545</v>
      </c>
      <c r="BI507" s="15">
        <v>131</v>
      </c>
      <c r="BJ507" s="15">
        <v>137.6</v>
      </c>
      <c r="BK507" s="17">
        <v>138</v>
      </c>
      <c r="BL507" s="17">
        <v>166</v>
      </c>
      <c r="BM507" s="17">
        <v>57</v>
      </c>
      <c r="BN507" s="17">
        <v>195</v>
      </c>
      <c r="BO507" s="17">
        <v>32</v>
      </c>
      <c r="BP507" s="15">
        <v>0.34</v>
      </c>
      <c r="BQ507" s="15">
        <v>2.23</v>
      </c>
      <c r="BR507" s="15">
        <v>2.57</v>
      </c>
      <c r="BS507" s="15">
        <v>34.89</v>
      </c>
      <c r="BT507" s="15"/>
      <c r="BU507" s="15"/>
      <c r="BV507" s="15"/>
      <c r="BW507" s="15"/>
      <c r="BX507" s="17">
        <v>4</v>
      </c>
      <c r="BY507" s="15"/>
      <c r="BZ507" s="15"/>
      <c r="CA507" s="17">
        <v>53</v>
      </c>
      <c r="CB507" s="17">
        <v>23</v>
      </c>
      <c r="CC507" s="17">
        <v>49</v>
      </c>
      <c r="CD507" s="17">
        <v>6</v>
      </c>
      <c r="CE507" s="17">
        <v>250</v>
      </c>
      <c r="CF507" s="17">
        <v>64</v>
      </c>
      <c r="CG507" s="17">
        <v>76</v>
      </c>
      <c r="CH507" s="17">
        <v>14</v>
      </c>
      <c r="CI507" s="17">
        <v>0.01</v>
      </c>
      <c r="CJ507" s="17">
        <v>0</v>
      </c>
      <c r="CK507" s="17">
        <v>7.0000000000000007E-2</v>
      </c>
      <c r="CL507" s="17">
        <v>0.08</v>
      </c>
      <c r="CM507" s="17">
        <v>1.1000000000000001</v>
      </c>
      <c r="CN507" s="17">
        <v>0.88</v>
      </c>
      <c r="CO507" s="17">
        <v>193</v>
      </c>
      <c r="CP507" s="17">
        <v>22</v>
      </c>
      <c r="CQ507" s="17">
        <v>208</v>
      </c>
      <c r="CR507" s="17">
        <v>73</v>
      </c>
      <c r="CS507" s="17">
        <v>29</v>
      </c>
      <c r="CT507" s="17">
        <v>10</v>
      </c>
      <c r="CU507" s="17">
        <v>114</v>
      </c>
      <c r="CV507" s="17">
        <v>42</v>
      </c>
      <c r="CW507" s="17">
        <v>1.01</v>
      </c>
      <c r="CX507" s="17">
        <v>0.38</v>
      </c>
      <c r="CY507" s="17">
        <v>6.13</v>
      </c>
      <c r="CZ507" s="15" t="str">
        <f t="shared" si="15"/>
        <v>Matheus Nunes</v>
      </c>
      <c r="DA507" s="15">
        <f>VLOOKUP(CZ507,[1]FINAL!$A$1:$AP$1000,MATCH("Element No.",[1]FINAL!$A$1:$AP$1,0),0)</f>
        <v>389</v>
      </c>
      <c r="DB507" s="15"/>
      <c r="DC507" s="15"/>
      <c r="DD507" s="15"/>
      <c r="DE507" s="15"/>
      <c r="DF507" s="15"/>
    </row>
    <row r="508" spans="1:110" ht="53.25" thickBot="1">
      <c r="A508" s="18" t="b">
        <v>1</v>
      </c>
      <c r="B508" s="18" t="b">
        <v>0</v>
      </c>
      <c r="C508" s="17">
        <v>100</v>
      </c>
      <c r="D508" s="17">
        <v>100</v>
      </c>
      <c r="E508" s="17">
        <v>171314</v>
      </c>
      <c r="F508" s="17">
        <v>0</v>
      </c>
      <c r="G508" s="17">
        <v>0</v>
      </c>
      <c r="H508" s="17">
        <v>0</v>
      </c>
      <c r="I508" s="17">
        <v>0</v>
      </c>
      <c r="J508" s="17">
        <v>1</v>
      </c>
      <c r="K508" s="17">
        <v>2</v>
      </c>
      <c r="L508" s="15">
        <v>0.5</v>
      </c>
      <c r="M508" s="15">
        <v>0.7</v>
      </c>
      <c r="N508" s="17">
        <v>1</v>
      </c>
      <c r="O508" s="15" t="s">
        <v>774</v>
      </c>
      <c r="P508" s="15">
        <v>0.2</v>
      </c>
      <c r="Q508" s="17">
        <f t="shared" si="14"/>
        <v>390</v>
      </c>
      <c r="R508" s="18" t="b">
        <v>0</v>
      </c>
      <c r="S508" s="15"/>
      <c r="T508" s="15" t="s">
        <v>4908</v>
      </c>
      <c r="U508" s="17">
        <v>55</v>
      </c>
      <c r="V508" s="15" t="s">
        <v>846</v>
      </c>
      <c r="W508" s="15">
        <v>4.3</v>
      </c>
      <c r="X508" s="18" t="b">
        <v>0</v>
      </c>
      <c r="Y508" s="15" t="s">
        <v>2816</v>
      </c>
      <c r="Z508" s="15">
        <v>3.1</v>
      </c>
      <c r="AA508" s="18" t="b">
        <v>0</v>
      </c>
      <c r="AB508" s="15"/>
      <c r="AC508" s="15" t="s">
        <v>519</v>
      </c>
      <c r="AD508" s="17">
        <v>13</v>
      </c>
      <c r="AE508" s="17">
        <v>43</v>
      </c>
      <c r="AF508" s="17">
        <v>113</v>
      </c>
      <c r="AG508" s="17">
        <v>956468</v>
      </c>
      <c r="AH508" s="17">
        <v>0</v>
      </c>
      <c r="AI508" s="17">
        <v>1105716</v>
      </c>
      <c r="AJ508" s="17">
        <v>0</v>
      </c>
      <c r="AK508" s="15">
        <v>0</v>
      </c>
      <c r="AL508" s="15">
        <v>20.5</v>
      </c>
      <c r="AM508" s="15" t="s">
        <v>774</v>
      </c>
      <c r="AN508" s="15" t="s">
        <v>1306</v>
      </c>
      <c r="AO508" s="17">
        <v>173</v>
      </c>
      <c r="AP508" s="68">
        <v>44103</v>
      </c>
      <c r="AQ508" s="68">
        <v>35564</v>
      </c>
      <c r="AR508" s="18" t="b">
        <v>0</v>
      </c>
      <c r="AS508" s="15" t="s">
        <v>2817</v>
      </c>
      <c r="AT508" s="17">
        <v>2139</v>
      </c>
      <c r="AU508" s="17">
        <v>2</v>
      </c>
      <c r="AV508" s="17">
        <v>0</v>
      </c>
      <c r="AW508" s="17">
        <v>12</v>
      </c>
      <c r="AX508" s="17">
        <v>22</v>
      </c>
      <c r="AY508" s="17">
        <v>0</v>
      </c>
      <c r="AZ508" s="17">
        <v>0</v>
      </c>
      <c r="BA508" s="17">
        <v>0</v>
      </c>
      <c r="BB508" s="17">
        <v>3</v>
      </c>
      <c r="BC508" s="17">
        <v>0</v>
      </c>
      <c r="BD508" s="17">
        <v>0</v>
      </c>
      <c r="BE508" s="17">
        <v>4</v>
      </c>
      <c r="BF508" s="17">
        <v>453</v>
      </c>
      <c r="BG508" s="15">
        <v>560.79999999999995</v>
      </c>
      <c r="BH508" s="15">
        <v>152.19999999999999</v>
      </c>
      <c r="BI508" s="15">
        <v>96</v>
      </c>
      <c r="BJ508" s="15">
        <v>81</v>
      </c>
      <c r="BK508" s="17">
        <v>154</v>
      </c>
      <c r="BL508" s="17">
        <v>74</v>
      </c>
      <c r="BM508" s="17">
        <v>13</v>
      </c>
      <c r="BN508" s="17">
        <v>167</v>
      </c>
      <c r="BO508" s="17">
        <v>24</v>
      </c>
      <c r="BP508" s="15">
        <v>0.56999999999999995</v>
      </c>
      <c r="BQ508" s="15">
        <v>0.65</v>
      </c>
      <c r="BR508" s="15">
        <v>1.22</v>
      </c>
      <c r="BS508" s="15">
        <v>26.07</v>
      </c>
      <c r="BT508" s="15"/>
      <c r="BU508" s="15"/>
      <c r="BV508" s="15"/>
      <c r="BW508" s="15"/>
      <c r="BX508" s="15"/>
      <c r="BY508" s="15"/>
      <c r="BZ508" s="15"/>
      <c r="CA508" s="17">
        <v>100</v>
      </c>
      <c r="CB508" s="17">
        <v>44</v>
      </c>
      <c r="CC508" s="17">
        <v>251</v>
      </c>
      <c r="CD508" s="17">
        <v>64</v>
      </c>
      <c r="CE508" s="17">
        <v>293</v>
      </c>
      <c r="CF508" s="17">
        <v>88</v>
      </c>
      <c r="CG508" s="17">
        <v>201</v>
      </c>
      <c r="CH508" s="17">
        <v>70</v>
      </c>
      <c r="CI508" s="17">
        <v>0.02</v>
      </c>
      <c r="CJ508" s="17">
        <v>0</v>
      </c>
      <c r="CK508" s="17">
        <v>0.03</v>
      </c>
      <c r="CL508" s="17">
        <v>0.05</v>
      </c>
      <c r="CM508" s="17">
        <v>1.1000000000000001</v>
      </c>
      <c r="CN508" s="17">
        <v>0.93</v>
      </c>
      <c r="CO508" s="17">
        <v>136</v>
      </c>
      <c r="CP508" s="17">
        <v>15</v>
      </c>
      <c r="CQ508" s="17">
        <v>393</v>
      </c>
      <c r="CR508" s="17">
        <v>136</v>
      </c>
      <c r="CS508" s="17">
        <v>42</v>
      </c>
      <c r="CT508" s="17">
        <v>15</v>
      </c>
      <c r="CU508" s="17">
        <v>107</v>
      </c>
      <c r="CV508" s="17">
        <v>37</v>
      </c>
      <c r="CW508" s="17">
        <v>1.01</v>
      </c>
      <c r="CX508" s="17">
        <v>0.5</v>
      </c>
      <c r="CY508" s="17">
        <v>7.03</v>
      </c>
      <c r="CZ508" s="15" t="str">
        <f t="shared" si="15"/>
        <v>Rúben dos Santos Gato Alves Dias</v>
      </c>
      <c r="DA508" s="15">
        <f>VLOOKUP(CZ508,[1]FINAL!$A$1:$AP$1000,MATCH("Element No.",[1]FINAL!$A$1:$AP$1,0),0)</f>
        <v>390</v>
      </c>
      <c r="DB508" s="15"/>
      <c r="DC508" s="15"/>
      <c r="DD508" s="15"/>
      <c r="DE508" s="15"/>
      <c r="DF508" s="15"/>
    </row>
    <row r="509" spans="1:110" ht="40.5" thickBot="1">
      <c r="A509" s="18" t="b">
        <v>1</v>
      </c>
      <c r="B509" s="18" t="b">
        <v>0</v>
      </c>
      <c r="C509" s="17">
        <v>100</v>
      </c>
      <c r="D509" s="17">
        <v>100</v>
      </c>
      <c r="E509" s="17">
        <v>97299</v>
      </c>
      <c r="F509" s="17">
        <v>0</v>
      </c>
      <c r="G509" s="17">
        <v>0</v>
      </c>
      <c r="H509" s="17">
        <v>-1</v>
      </c>
      <c r="I509" s="17">
        <v>1</v>
      </c>
      <c r="J509" s="17">
        <v>0</v>
      </c>
      <c r="K509" s="17">
        <v>2</v>
      </c>
      <c r="L509" s="15">
        <v>0.7</v>
      </c>
      <c r="M509" s="15">
        <v>1.3</v>
      </c>
      <c r="N509" s="17">
        <v>3</v>
      </c>
      <c r="O509" s="15" t="s">
        <v>566</v>
      </c>
      <c r="P509" s="15">
        <v>0.8</v>
      </c>
      <c r="Q509" s="17" t="e">
        <f t="shared" si="14"/>
        <v>#N/A</v>
      </c>
      <c r="R509" s="18" t="b">
        <v>0</v>
      </c>
      <c r="S509" s="15"/>
      <c r="T509" s="15" t="s">
        <v>4909</v>
      </c>
      <c r="U509" s="17">
        <v>54</v>
      </c>
      <c r="V509" s="15" t="s">
        <v>840</v>
      </c>
      <c r="W509" s="15">
        <v>1.8</v>
      </c>
      <c r="X509" s="18" t="b">
        <v>0</v>
      </c>
      <c r="Y509" s="15" t="s">
        <v>234</v>
      </c>
      <c r="Z509" s="15">
        <v>0.6</v>
      </c>
      <c r="AA509" s="18" t="b">
        <v>0</v>
      </c>
      <c r="AB509" s="15"/>
      <c r="AC509" s="15" t="s">
        <v>519</v>
      </c>
      <c r="AD509" s="17">
        <v>13</v>
      </c>
      <c r="AE509" s="17">
        <v>43</v>
      </c>
      <c r="AF509" s="17">
        <v>16</v>
      </c>
      <c r="AG509" s="17">
        <v>57411</v>
      </c>
      <c r="AH509" s="17">
        <v>0</v>
      </c>
      <c r="AI509" s="17">
        <v>111982</v>
      </c>
      <c r="AJ509" s="17">
        <v>0</v>
      </c>
      <c r="AK509" s="15">
        <v>0.1</v>
      </c>
      <c r="AL509" s="15">
        <v>3</v>
      </c>
      <c r="AM509" s="15" t="s">
        <v>234</v>
      </c>
      <c r="AN509" s="15"/>
      <c r="AO509" s="17">
        <v>241</v>
      </c>
      <c r="AP509" s="68">
        <v>42591</v>
      </c>
      <c r="AQ509" s="68">
        <v>34482</v>
      </c>
      <c r="AR509" s="18" t="b">
        <v>0</v>
      </c>
      <c r="AS509" s="15" t="s">
        <v>2818</v>
      </c>
      <c r="AT509" s="17">
        <v>436</v>
      </c>
      <c r="AU509" s="17">
        <v>0</v>
      </c>
      <c r="AV509" s="17">
        <v>0</v>
      </c>
      <c r="AW509" s="17">
        <v>1</v>
      </c>
      <c r="AX509" s="17">
        <v>10</v>
      </c>
      <c r="AY509" s="17">
        <v>0</v>
      </c>
      <c r="AZ509" s="17">
        <v>0</v>
      </c>
      <c r="BA509" s="17">
        <v>0</v>
      </c>
      <c r="BB509" s="17">
        <v>0</v>
      </c>
      <c r="BC509" s="17">
        <v>0</v>
      </c>
      <c r="BD509" s="17">
        <v>0</v>
      </c>
      <c r="BE509" s="17">
        <v>0</v>
      </c>
      <c r="BF509" s="17">
        <v>55</v>
      </c>
      <c r="BG509" s="15">
        <v>101.8</v>
      </c>
      <c r="BH509" s="15">
        <v>24.4</v>
      </c>
      <c r="BI509" s="15">
        <v>4</v>
      </c>
      <c r="BJ509" s="15">
        <v>13</v>
      </c>
      <c r="BK509" s="17">
        <v>29</v>
      </c>
      <c r="BL509" s="17">
        <v>19</v>
      </c>
      <c r="BM509" s="17">
        <v>1</v>
      </c>
      <c r="BN509" s="17">
        <v>30</v>
      </c>
      <c r="BO509" s="17">
        <v>5</v>
      </c>
      <c r="BP509" s="15">
        <v>0</v>
      </c>
      <c r="BQ509" s="15">
        <v>0.09</v>
      </c>
      <c r="BR509" s="15">
        <v>0.09</v>
      </c>
      <c r="BS509" s="15">
        <v>6.62</v>
      </c>
      <c r="BT509" s="15"/>
      <c r="BU509" s="15"/>
      <c r="BV509" s="15"/>
      <c r="BW509" s="15"/>
      <c r="BX509" s="15"/>
      <c r="BY509" s="15"/>
      <c r="BZ509" s="15"/>
      <c r="CA509" s="17">
        <v>391</v>
      </c>
      <c r="CB509" s="17">
        <v>145</v>
      </c>
      <c r="CC509" s="17">
        <v>405</v>
      </c>
      <c r="CD509" s="17">
        <v>146</v>
      </c>
      <c r="CE509" s="17">
        <v>451</v>
      </c>
      <c r="CF509" s="17">
        <v>168</v>
      </c>
      <c r="CG509" s="17">
        <v>419</v>
      </c>
      <c r="CH509" s="17">
        <v>151</v>
      </c>
      <c r="CI509" s="17">
        <v>0</v>
      </c>
      <c r="CJ509" s="17">
        <v>0</v>
      </c>
      <c r="CK509" s="17">
        <v>0.02</v>
      </c>
      <c r="CL509" s="17">
        <v>0.02</v>
      </c>
      <c r="CM509" s="17">
        <v>1.37</v>
      </c>
      <c r="CN509" s="17">
        <v>2.06</v>
      </c>
      <c r="CO509" s="17">
        <v>151</v>
      </c>
      <c r="CP509" s="17">
        <v>16</v>
      </c>
      <c r="CQ509" s="17">
        <v>313</v>
      </c>
      <c r="CR509" s="17">
        <v>112</v>
      </c>
      <c r="CS509" s="17">
        <v>388</v>
      </c>
      <c r="CT509" s="17">
        <v>141</v>
      </c>
      <c r="CU509" s="17">
        <v>251</v>
      </c>
      <c r="CV509" s="17">
        <v>94</v>
      </c>
      <c r="CW509" s="17">
        <v>1.03</v>
      </c>
      <c r="CX509" s="17">
        <v>0.21</v>
      </c>
      <c r="CY509" s="17">
        <v>6.19</v>
      </c>
      <c r="CZ509" s="15" t="str">
        <f t="shared" si="15"/>
        <v>John Stones</v>
      </c>
      <c r="DA509" s="15" t="e">
        <f>VLOOKUP(CZ509,[1]FINAL!$A$1:$AP$1000,MATCH("Element No.",[1]FINAL!$A$1:$AP$1,0),0)</f>
        <v>#N/A</v>
      </c>
      <c r="DB509" s="15"/>
      <c r="DC509" s="15"/>
      <c r="DD509" s="15"/>
      <c r="DE509" s="15"/>
      <c r="DF509" s="15"/>
    </row>
    <row r="510" spans="1:110" ht="40.5" thickBot="1">
      <c r="A510" s="18" t="b">
        <v>1</v>
      </c>
      <c r="B510" s="18" t="b">
        <v>0</v>
      </c>
      <c r="C510" s="17">
        <v>100</v>
      </c>
      <c r="D510" s="17">
        <v>100</v>
      </c>
      <c r="E510" s="17">
        <v>477064</v>
      </c>
      <c r="F510" s="17">
        <v>0</v>
      </c>
      <c r="G510" s="17">
        <v>0</v>
      </c>
      <c r="H510" s="17">
        <v>-4</v>
      </c>
      <c r="I510" s="17">
        <v>4</v>
      </c>
      <c r="J510" s="17">
        <v>1</v>
      </c>
      <c r="K510" s="17">
        <v>2</v>
      </c>
      <c r="L510" s="15">
        <v>0.5</v>
      </c>
      <c r="M510" s="15">
        <v>0.5</v>
      </c>
      <c r="N510" s="17">
        <v>0</v>
      </c>
      <c r="O510" s="15" t="s">
        <v>635</v>
      </c>
      <c r="P510" s="15">
        <v>0</v>
      </c>
      <c r="Q510" s="17">
        <f t="shared" si="14"/>
        <v>395</v>
      </c>
      <c r="R510" s="18" t="b">
        <v>0</v>
      </c>
      <c r="S510" s="15"/>
      <c r="T510" s="15" t="s">
        <v>4836</v>
      </c>
      <c r="U510" s="17">
        <v>46</v>
      </c>
      <c r="V510" s="15" t="s">
        <v>861</v>
      </c>
      <c r="W510" s="15">
        <v>1.7</v>
      </c>
      <c r="X510" s="18" t="b">
        <v>0</v>
      </c>
      <c r="Y510" s="15" t="s">
        <v>296</v>
      </c>
      <c r="Z510" s="15">
        <v>1.2</v>
      </c>
      <c r="AA510" s="18" t="b">
        <v>0</v>
      </c>
      <c r="AB510" s="15"/>
      <c r="AC510" s="15" t="s">
        <v>519</v>
      </c>
      <c r="AD510" s="17">
        <v>13</v>
      </c>
      <c r="AE510" s="17">
        <v>43</v>
      </c>
      <c r="AF510" s="17">
        <v>19</v>
      </c>
      <c r="AG510" s="17">
        <v>372593</v>
      </c>
      <c r="AH510" s="17">
        <v>0</v>
      </c>
      <c r="AI510" s="17">
        <v>468786</v>
      </c>
      <c r="AJ510" s="17">
        <v>0</v>
      </c>
      <c r="AK510" s="15">
        <v>0</v>
      </c>
      <c r="AL510" s="15">
        <v>4.0999999999999996</v>
      </c>
      <c r="AM510" s="15" t="s">
        <v>296</v>
      </c>
      <c r="AN510" s="15"/>
      <c r="AO510" s="17">
        <v>241</v>
      </c>
      <c r="AP510" s="68">
        <v>44758</v>
      </c>
      <c r="AQ510" s="68">
        <v>38312</v>
      </c>
      <c r="AR510" s="18" t="b">
        <v>0</v>
      </c>
      <c r="AS510" s="15" t="s">
        <v>2819</v>
      </c>
      <c r="AT510" s="17">
        <v>401</v>
      </c>
      <c r="AU510" s="17">
        <v>0</v>
      </c>
      <c r="AV510" s="17">
        <v>1</v>
      </c>
      <c r="AW510" s="17">
        <v>1</v>
      </c>
      <c r="AX510" s="17">
        <v>7</v>
      </c>
      <c r="AY510" s="17">
        <v>0</v>
      </c>
      <c r="AZ510" s="17">
        <v>0</v>
      </c>
      <c r="BA510" s="17">
        <v>0</v>
      </c>
      <c r="BB510" s="17">
        <v>2</v>
      </c>
      <c r="BC510" s="17">
        <v>0</v>
      </c>
      <c r="BD510" s="17">
        <v>0</v>
      </c>
      <c r="BE510" s="17">
        <v>2</v>
      </c>
      <c r="BF510" s="17">
        <v>72</v>
      </c>
      <c r="BG510" s="15">
        <v>70.8</v>
      </c>
      <c r="BH510" s="15">
        <v>112.5</v>
      </c>
      <c r="BI510" s="15">
        <v>55</v>
      </c>
      <c r="BJ510" s="15">
        <v>23.8</v>
      </c>
      <c r="BK510" s="17">
        <v>14</v>
      </c>
      <c r="BL510" s="17">
        <v>15</v>
      </c>
      <c r="BM510" s="17">
        <v>5</v>
      </c>
      <c r="BN510" s="17">
        <v>19</v>
      </c>
      <c r="BO510" s="17">
        <v>4</v>
      </c>
      <c r="BP510" s="15">
        <v>0.19</v>
      </c>
      <c r="BQ510" s="15">
        <v>1.39</v>
      </c>
      <c r="BR510" s="15">
        <v>1.58</v>
      </c>
      <c r="BS510" s="15">
        <v>6.81</v>
      </c>
      <c r="BT510" s="15"/>
      <c r="BU510" s="15"/>
      <c r="BV510" s="15"/>
      <c r="BW510" s="15"/>
      <c r="BX510" s="15"/>
      <c r="BY510" s="15"/>
      <c r="BZ510" s="15"/>
      <c r="CA510" s="17">
        <v>412</v>
      </c>
      <c r="CB510" s="17">
        <v>154</v>
      </c>
      <c r="CC510" s="17">
        <v>286</v>
      </c>
      <c r="CD510" s="17">
        <v>86</v>
      </c>
      <c r="CE510" s="17">
        <v>342</v>
      </c>
      <c r="CF510" s="17">
        <v>112</v>
      </c>
      <c r="CG510" s="17">
        <v>386</v>
      </c>
      <c r="CH510" s="17">
        <v>134</v>
      </c>
      <c r="CI510" s="17">
        <v>0.04</v>
      </c>
      <c r="CJ510" s="17">
        <v>0</v>
      </c>
      <c r="CK510" s="17">
        <v>0.31</v>
      </c>
      <c r="CL510" s="17">
        <v>0.35</v>
      </c>
      <c r="CM510" s="17">
        <v>1.53</v>
      </c>
      <c r="CN510" s="17">
        <v>1.57</v>
      </c>
      <c r="CO510" s="17">
        <v>403</v>
      </c>
      <c r="CP510" s="17">
        <v>70</v>
      </c>
      <c r="CQ510" s="17">
        <v>716</v>
      </c>
      <c r="CR510" s="17">
        <v>252</v>
      </c>
      <c r="CS510" s="17">
        <v>399</v>
      </c>
      <c r="CT510" s="17">
        <v>147</v>
      </c>
      <c r="CU510" s="17">
        <v>185</v>
      </c>
      <c r="CV510" s="17">
        <v>72</v>
      </c>
      <c r="CW510" s="17">
        <v>0.9</v>
      </c>
      <c r="CX510" s="17">
        <v>0.22</v>
      </c>
      <c r="CY510" s="17">
        <v>4.26</v>
      </c>
      <c r="CZ510" s="15" t="str">
        <f t="shared" si="15"/>
        <v>Rico Lewis</v>
      </c>
      <c r="DA510" s="15">
        <f>VLOOKUP(CZ510,[1]FINAL!$A$1:$AP$1000,MATCH("Element No.",[1]FINAL!$A$1:$AP$1,0),0)</f>
        <v>395</v>
      </c>
      <c r="DB510" s="15"/>
      <c r="DC510" s="15"/>
      <c r="DD510" s="15"/>
      <c r="DE510" s="15"/>
      <c r="DF510" s="15"/>
    </row>
    <row r="511" spans="1:110" ht="40.5" thickBot="1">
      <c r="A511" s="18" t="b">
        <v>1</v>
      </c>
      <c r="B511" s="18" t="b">
        <v>0</v>
      </c>
      <c r="C511" s="17">
        <v>100</v>
      </c>
      <c r="D511" s="17">
        <v>100</v>
      </c>
      <c r="E511" s="17">
        <v>472769</v>
      </c>
      <c r="F511" s="17">
        <v>0</v>
      </c>
      <c r="G511" s="17">
        <v>0</v>
      </c>
      <c r="H511" s="17">
        <v>3</v>
      </c>
      <c r="I511" s="17">
        <v>-3</v>
      </c>
      <c r="J511" s="17">
        <v>4</v>
      </c>
      <c r="K511" s="17">
        <v>2</v>
      </c>
      <c r="L511" s="15">
        <v>2.5</v>
      </c>
      <c r="M511" s="15">
        <v>2.1</v>
      </c>
      <c r="N511" s="17">
        <v>0</v>
      </c>
      <c r="O511" s="15" t="s">
        <v>1646</v>
      </c>
      <c r="P511" s="15">
        <v>1.6</v>
      </c>
      <c r="Q511" s="17">
        <f t="shared" si="14"/>
        <v>387</v>
      </c>
      <c r="R511" s="18" t="b">
        <v>0</v>
      </c>
      <c r="S511" s="15"/>
      <c r="T511" s="15" t="s">
        <v>4910</v>
      </c>
      <c r="U511" s="17">
        <v>53</v>
      </c>
      <c r="V511" s="15" t="s">
        <v>1647</v>
      </c>
      <c r="W511" s="15">
        <v>4.7</v>
      </c>
      <c r="X511" s="18" t="b">
        <v>0</v>
      </c>
      <c r="Y511" s="15" t="s">
        <v>1648</v>
      </c>
      <c r="Z511" s="15">
        <v>19.2</v>
      </c>
      <c r="AA511" s="18" t="b">
        <v>0</v>
      </c>
      <c r="AB511" s="15"/>
      <c r="AC511" s="15" t="s">
        <v>519</v>
      </c>
      <c r="AD511" s="17">
        <v>13</v>
      </c>
      <c r="AE511" s="17">
        <v>43</v>
      </c>
      <c r="AF511" s="17">
        <v>160</v>
      </c>
      <c r="AG511" s="17">
        <v>4540622</v>
      </c>
      <c r="AH511" s="17">
        <v>0</v>
      </c>
      <c r="AI511" s="17">
        <v>2118601</v>
      </c>
      <c r="AJ511" s="17">
        <v>0</v>
      </c>
      <c r="AK511" s="15">
        <v>0.3</v>
      </c>
      <c r="AL511" s="15">
        <v>30.2</v>
      </c>
      <c r="AM511" s="15" t="s">
        <v>1648</v>
      </c>
      <c r="AN511" s="15"/>
      <c r="AO511" s="17">
        <v>241</v>
      </c>
      <c r="AP511" s="68">
        <v>44911</v>
      </c>
      <c r="AQ511" s="68">
        <v>38432</v>
      </c>
      <c r="AR511" s="18" t="b">
        <v>0</v>
      </c>
      <c r="AS511" s="15" t="s">
        <v>2820</v>
      </c>
      <c r="AT511" s="17">
        <v>2643</v>
      </c>
      <c r="AU511" s="17">
        <v>5</v>
      </c>
      <c r="AV511" s="17">
        <v>4</v>
      </c>
      <c r="AW511" s="17">
        <v>14</v>
      </c>
      <c r="AX511" s="17">
        <v>25</v>
      </c>
      <c r="AY511" s="17">
        <v>0</v>
      </c>
      <c r="AZ511" s="17">
        <v>0</v>
      </c>
      <c r="BA511" s="17">
        <v>0</v>
      </c>
      <c r="BB511" s="17">
        <v>5</v>
      </c>
      <c r="BC511" s="17">
        <v>0</v>
      </c>
      <c r="BD511" s="17">
        <v>0</v>
      </c>
      <c r="BE511" s="17">
        <v>10</v>
      </c>
      <c r="BF511" s="17">
        <v>567</v>
      </c>
      <c r="BG511" s="15">
        <v>653.79999999999995</v>
      </c>
      <c r="BH511" s="15">
        <v>413.9</v>
      </c>
      <c r="BI511" s="15">
        <v>573</v>
      </c>
      <c r="BJ511" s="15">
        <v>164.1</v>
      </c>
      <c r="BK511" s="17">
        <v>105</v>
      </c>
      <c r="BL511" s="17">
        <v>108</v>
      </c>
      <c r="BM511" s="17">
        <v>67</v>
      </c>
      <c r="BN511" s="17">
        <v>172</v>
      </c>
      <c r="BO511" s="17">
        <v>29</v>
      </c>
      <c r="BP511" s="15">
        <v>6.12</v>
      </c>
      <c r="BQ511" s="15">
        <v>2.67</v>
      </c>
      <c r="BR511" s="15">
        <v>8.7899999999999991</v>
      </c>
      <c r="BS511" s="15">
        <v>34.97</v>
      </c>
      <c r="BT511" s="15"/>
      <c r="BU511" s="15"/>
      <c r="BV511" s="15"/>
      <c r="BW511" s="15"/>
      <c r="BX511" s="15"/>
      <c r="BY511" s="15"/>
      <c r="BZ511" s="15"/>
      <c r="CA511" s="17">
        <v>66</v>
      </c>
      <c r="CB511" s="17">
        <v>29</v>
      </c>
      <c r="CC511" s="17">
        <v>82</v>
      </c>
      <c r="CD511" s="17">
        <v>21</v>
      </c>
      <c r="CE511" s="17">
        <v>42</v>
      </c>
      <c r="CF511" s="17">
        <v>1</v>
      </c>
      <c r="CG511" s="17">
        <v>45</v>
      </c>
      <c r="CH511" s="17">
        <v>6</v>
      </c>
      <c r="CI511" s="17">
        <v>0.21</v>
      </c>
      <c r="CJ511" s="17">
        <v>0</v>
      </c>
      <c r="CK511" s="17">
        <v>0.09</v>
      </c>
      <c r="CL511" s="17">
        <v>0.3</v>
      </c>
      <c r="CM511" s="17">
        <v>1.19</v>
      </c>
      <c r="CN511" s="17">
        <v>0.85</v>
      </c>
      <c r="CO511" s="17">
        <v>195</v>
      </c>
      <c r="CP511" s="17">
        <v>23</v>
      </c>
      <c r="CQ511" s="17">
        <v>219</v>
      </c>
      <c r="CR511" s="17">
        <v>77</v>
      </c>
      <c r="CS511" s="17">
        <v>21</v>
      </c>
      <c r="CT511" s="17">
        <v>6</v>
      </c>
      <c r="CU511" s="17">
        <v>14</v>
      </c>
      <c r="CV511" s="17">
        <v>5</v>
      </c>
      <c r="CW511" s="17">
        <v>0.99</v>
      </c>
      <c r="CX511" s="17">
        <v>0.48</v>
      </c>
      <c r="CY511" s="17">
        <v>5.86</v>
      </c>
      <c r="CZ511" s="15" t="str">
        <f t="shared" si="15"/>
        <v>Nico O'Reilly</v>
      </c>
      <c r="DA511" s="15">
        <f>VLOOKUP(CZ511,[1]FINAL!$A$1:$AP$1000,MATCH("Element No.",[1]FINAL!$A$1:$AP$1,0),0)</f>
        <v>387</v>
      </c>
      <c r="DB511" s="15"/>
      <c r="DC511" s="15"/>
      <c r="DD511" s="15"/>
      <c r="DE511" s="15"/>
      <c r="DF511" s="15"/>
    </row>
    <row r="512" spans="1:110" ht="66" thickBot="1">
      <c r="A512" s="18" t="b">
        <v>1</v>
      </c>
      <c r="B512" s="18" t="b">
        <v>0</v>
      </c>
      <c r="C512" s="17">
        <v>0</v>
      </c>
      <c r="D512" s="17">
        <v>0</v>
      </c>
      <c r="E512" s="17">
        <v>616222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2</v>
      </c>
      <c r="L512" s="15">
        <v>0</v>
      </c>
      <c r="M512" s="15">
        <v>0</v>
      </c>
      <c r="N512" s="17">
        <v>0</v>
      </c>
      <c r="O512" s="15" t="s">
        <v>1990</v>
      </c>
      <c r="P512" s="15">
        <v>0</v>
      </c>
      <c r="Q512" s="17">
        <f t="shared" si="14"/>
        <v>396</v>
      </c>
      <c r="R512" s="18" t="b">
        <v>0</v>
      </c>
      <c r="S512" s="15" t="s">
        <v>3343</v>
      </c>
      <c r="T512" s="15" t="s">
        <v>3344</v>
      </c>
      <c r="U512" s="17">
        <v>50</v>
      </c>
      <c r="V512" s="15" t="s">
        <v>1991</v>
      </c>
      <c r="W512" s="15">
        <v>0</v>
      </c>
      <c r="X512" s="18" t="b">
        <v>0</v>
      </c>
      <c r="Y512" s="15" t="s">
        <v>1992</v>
      </c>
      <c r="Z512" s="15">
        <v>0</v>
      </c>
      <c r="AA512" s="18" t="b">
        <v>0</v>
      </c>
      <c r="AB512" s="15"/>
      <c r="AC512" s="15" t="s">
        <v>3257</v>
      </c>
      <c r="AD512" s="17">
        <v>13</v>
      </c>
      <c r="AE512" s="17">
        <v>43</v>
      </c>
      <c r="AF512" s="17">
        <v>0</v>
      </c>
      <c r="AG512" s="17">
        <v>0</v>
      </c>
      <c r="AH512" s="17">
        <v>0</v>
      </c>
      <c r="AI512" s="17">
        <v>856</v>
      </c>
      <c r="AJ512" s="17">
        <v>0</v>
      </c>
      <c r="AK512" s="15">
        <v>0</v>
      </c>
      <c r="AL512" s="15">
        <v>0</v>
      </c>
      <c r="AM512" s="15" t="s">
        <v>1993</v>
      </c>
      <c r="AN512" s="15"/>
      <c r="AO512" s="17">
        <v>30</v>
      </c>
      <c r="AP512" s="68">
        <v>45678</v>
      </c>
      <c r="AQ512" s="68">
        <v>38729</v>
      </c>
      <c r="AR512" s="18" t="b">
        <v>0</v>
      </c>
      <c r="AS512" s="15" t="s">
        <v>2821</v>
      </c>
      <c r="AT512" s="17">
        <v>0</v>
      </c>
      <c r="AU512" s="17">
        <v>0</v>
      </c>
      <c r="AV512" s="17">
        <v>0</v>
      </c>
      <c r="AW512" s="17">
        <v>0</v>
      </c>
      <c r="AX512" s="17">
        <v>0</v>
      </c>
      <c r="AY512" s="17">
        <v>0</v>
      </c>
      <c r="AZ512" s="17">
        <v>0</v>
      </c>
      <c r="BA512" s="17">
        <v>0</v>
      </c>
      <c r="BB512" s="17">
        <v>0</v>
      </c>
      <c r="BC512" s="17">
        <v>0</v>
      </c>
      <c r="BD512" s="17">
        <v>0</v>
      </c>
      <c r="BE512" s="17">
        <v>0</v>
      </c>
      <c r="BF512" s="17">
        <v>0</v>
      </c>
      <c r="BG512" s="15">
        <v>0</v>
      </c>
      <c r="BH512" s="15">
        <v>0</v>
      </c>
      <c r="BI512" s="15">
        <v>0</v>
      </c>
      <c r="BJ512" s="15">
        <v>0</v>
      </c>
      <c r="BK512" s="17">
        <v>0</v>
      </c>
      <c r="BL512" s="17">
        <v>0</v>
      </c>
      <c r="BM512" s="17">
        <v>0</v>
      </c>
      <c r="BN512" s="17">
        <v>0</v>
      </c>
      <c r="BO512" s="17">
        <v>0</v>
      </c>
      <c r="BP512" s="15">
        <v>0</v>
      </c>
      <c r="BQ512" s="15">
        <v>0</v>
      </c>
      <c r="BR512" s="15">
        <v>0</v>
      </c>
      <c r="BS512" s="15">
        <v>0</v>
      </c>
      <c r="BT512" s="15"/>
      <c r="BU512" s="15"/>
      <c r="BV512" s="15"/>
      <c r="BW512" s="15"/>
      <c r="BX512" s="15"/>
      <c r="BY512" s="15"/>
      <c r="BZ512" s="15"/>
      <c r="CA512" s="17">
        <v>818</v>
      </c>
      <c r="CB512" s="17">
        <v>268</v>
      </c>
      <c r="CC512" s="17">
        <v>817</v>
      </c>
      <c r="CD512" s="17">
        <v>268</v>
      </c>
      <c r="CE512" s="17">
        <v>814</v>
      </c>
      <c r="CF512" s="17">
        <v>268</v>
      </c>
      <c r="CG512" s="17">
        <v>818</v>
      </c>
      <c r="CH512" s="17">
        <v>268</v>
      </c>
      <c r="CI512" s="17">
        <v>0</v>
      </c>
      <c r="CJ512" s="17">
        <v>0</v>
      </c>
      <c r="CK512" s="17">
        <v>0</v>
      </c>
      <c r="CL512" s="17">
        <v>0</v>
      </c>
      <c r="CM512" s="17">
        <v>0</v>
      </c>
      <c r="CN512" s="17">
        <v>0</v>
      </c>
      <c r="CO512" s="17">
        <v>280</v>
      </c>
      <c r="CP512" s="17">
        <v>42</v>
      </c>
      <c r="CQ512" s="17">
        <v>780</v>
      </c>
      <c r="CR512" s="17">
        <v>263</v>
      </c>
      <c r="CS512" s="17">
        <v>818</v>
      </c>
      <c r="CT512" s="17">
        <v>268</v>
      </c>
      <c r="CU512" s="17">
        <v>796</v>
      </c>
      <c r="CV512" s="17">
        <v>265</v>
      </c>
      <c r="CW512" s="17">
        <v>0</v>
      </c>
      <c r="CX512" s="17">
        <v>0</v>
      </c>
      <c r="CY512" s="17">
        <v>0</v>
      </c>
      <c r="CZ512" s="15" t="str">
        <f t="shared" si="15"/>
        <v>Vitor de Oliveira Nunes dos Reis</v>
      </c>
      <c r="DA512" s="15">
        <f>VLOOKUP(CZ512,[1]FINAL!$A$1:$AP$1000,MATCH("Element No.",[1]FINAL!$A$1:$AP$1,0),0)</f>
        <v>396</v>
      </c>
      <c r="DB512" s="15"/>
      <c r="DC512" s="15"/>
      <c r="DD512" s="15"/>
      <c r="DE512" s="15"/>
      <c r="DF512" s="15"/>
    </row>
    <row r="513" spans="1:110" ht="40.5" thickBot="1">
      <c r="A513" s="18" t="b">
        <v>1</v>
      </c>
      <c r="B513" s="18" t="b">
        <v>0</v>
      </c>
      <c r="C513" s="17">
        <v>100</v>
      </c>
      <c r="D513" s="17">
        <v>100</v>
      </c>
      <c r="E513" s="17">
        <v>438234</v>
      </c>
      <c r="F513" s="17">
        <v>0</v>
      </c>
      <c r="G513" s="17">
        <v>0</v>
      </c>
      <c r="H513" s="17">
        <v>-2</v>
      </c>
      <c r="I513" s="17">
        <v>2</v>
      </c>
      <c r="J513" s="17">
        <v>1</v>
      </c>
      <c r="K513" s="17">
        <v>3</v>
      </c>
      <c r="L513" s="15">
        <v>4.5</v>
      </c>
      <c r="M513" s="15">
        <v>3.7</v>
      </c>
      <c r="N513" s="17">
        <v>0</v>
      </c>
      <c r="O513" s="15" t="s">
        <v>942</v>
      </c>
      <c r="P513" s="15">
        <v>3.2</v>
      </c>
      <c r="Q513" s="17">
        <f t="shared" si="14"/>
        <v>401</v>
      </c>
      <c r="R513" s="18" t="b">
        <v>0</v>
      </c>
      <c r="S513" s="15"/>
      <c r="T513" s="15" t="s">
        <v>4224</v>
      </c>
      <c r="U513" s="17">
        <v>83</v>
      </c>
      <c r="V513" s="15" t="s">
        <v>1994</v>
      </c>
      <c r="W513" s="15">
        <v>2.7</v>
      </c>
      <c r="X513" s="18" t="b">
        <v>0</v>
      </c>
      <c r="Y513" s="15" t="s">
        <v>1995</v>
      </c>
      <c r="Z513" s="15">
        <v>2.9</v>
      </c>
      <c r="AA513" s="18" t="b">
        <v>0</v>
      </c>
      <c r="AB513" s="15"/>
      <c r="AC513" s="15" t="s">
        <v>519</v>
      </c>
      <c r="AD513" s="17">
        <v>13</v>
      </c>
      <c r="AE513" s="17">
        <v>43</v>
      </c>
      <c r="AF513" s="17">
        <v>56</v>
      </c>
      <c r="AG513" s="17">
        <v>350835</v>
      </c>
      <c r="AH513" s="17">
        <v>0</v>
      </c>
      <c r="AI513" s="17">
        <v>1310361</v>
      </c>
      <c r="AJ513" s="17">
        <v>0</v>
      </c>
      <c r="AK513" s="15">
        <v>0.4</v>
      </c>
      <c r="AL513" s="15">
        <v>6.7</v>
      </c>
      <c r="AM513" s="15" t="s">
        <v>1995</v>
      </c>
      <c r="AN513" s="15" t="s">
        <v>2000</v>
      </c>
      <c r="AO513" s="17">
        <v>63</v>
      </c>
      <c r="AP513" s="68">
        <v>45680</v>
      </c>
      <c r="AQ513" s="68">
        <v>36198</v>
      </c>
      <c r="AR513" s="18" t="b">
        <v>0</v>
      </c>
      <c r="AS513" s="15" t="s">
        <v>2822</v>
      </c>
      <c r="AT513" s="17">
        <v>691</v>
      </c>
      <c r="AU513" s="17">
        <v>3</v>
      </c>
      <c r="AV513" s="17">
        <v>3</v>
      </c>
      <c r="AW513" s="17">
        <v>4</v>
      </c>
      <c r="AX513" s="17">
        <v>5</v>
      </c>
      <c r="AY513" s="17">
        <v>0</v>
      </c>
      <c r="AZ513" s="17">
        <v>0</v>
      </c>
      <c r="BA513" s="17">
        <v>0</v>
      </c>
      <c r="BB513" s="17">
        <v>3</v>
      </c>
      <c r="BC513" s="17">
        <v>0</v>
      </c>
      <c r="BD513" s="17">
        <v>0</v>
      </c>
      <c r="BE513" s="17">
        <v>5</v>
      </c>
      <c r="BF513" s="17">
        <v>182</v>
      </c>
      <c r="BG513" s="15">
        <v>203.2</v>
      </c>
      <c r="BH513" s="15">
        <v>159.80000000000001</v>
      </c>
      <c r="BI513" s="15">
        <v>284</v>
      </c>
      <c r="BJ513" s="15">
        <v>64.400000000000006</v>
      </c>
      <c r="BK513" s="17">
        <v>6</v>
      </c>
      <c r="BL513" s="17">
        <v>20</v>
      </c>
      <c r="BM513" s="17">
        <v>13</v>
      </c>
      <c r="BN513" s="17">
        <v>39</v>
      </c>
      <c r="BO513" s="17">
        <v>8</v>
      </c>
      <c r="BP513" s="15">
        <v>2.78</v>
      </c>
      <c r="BQ513" s="15">
        <v>0.77</v>
      </c>
      <c r="BR513" s="15">
        <v>3.55</v>
      </c>
      <c r="BS513" s="15">
        <v>7.92</v>
      </c>
      <c r="BT513" s="17">
        <v>4</v>
      </c>
      <c r="BU513" s="15"/>
      <c r="BV513" s="17">
        <v>1</v>
      </c>
      <c r="BW513" s="15"/>
      <c r="BX513" s="17">
        <v>2</v>
      </c>
      <c r="BY513" s="15"/>
      <c r="BZ513" s="15"/>
      <c r="CA513" s="17">
        <v>309</v>
      </c>
      <c r="CB513" s="17">
        <v>132</v>
      </c>
      <c r="CC513" s="17">
        <v>240</v>
      </c>
      <c r="CD513" s="17">
        <v>153</v>
      </c>
      <c r="CE513" s="17">
        <v>125</v>
      </c>
      <c r="CF513" s="17">
        <v>72</v>
      </c>
      <c r="CG513" s="17">
        <v>253</v>
      </c>
      <c r="CH513" s="17">
        <v>126</v>
      </c>
      <c r="CI513" s="17">
        <v>0.36</v>
      </c>
      <c r="CJ513" s="17">
        <v>0</v>
      </c>
      <c r="CK513" s="17">
        <v>0.1</v>
      </c>
      <c r="CL513" s="17">
        <v>0.46</v>
      </c>
      <c r="CM513" s="17">
        <v>1.03</v>
      </c>
      <c r="CN513" s="17">
        <v>0.65</v>
      </c>
      <c r="CO513" s="17">
        <v>11</v>
      </c>
      <c r="CP513" s="17">
        <v>6</v>
      </c>
      <c r="CQ513" s="17">
        <v>111</v>
      </c>
      <c r="CR513" s="17">
        <v>52</v>
      </c>
      <c r="CS513" s="17">
        <v>253</v>
      </c>
      <c r="CT513" s="17">
        <v>104</v>
      </c>
      <c r="CU513" s="17">
        <v>112</v>
      </c>
      <c r="CV513" s="17">
        <v>37</v>
      </c>
      <c r="CW513" s="17">
        <v>1.04</v>
      </c>
      <c r="CX513" s="17">
        <v>0.52</v>
      </c>
      <c r="CY513" s="17">
        <v>5.08</v>
      </c>
      <c r="CZ513" s="15" t="str">
        <f t="shared" si="15"/>
        <v>Omar Marmoush</v>
      </c>
      <c r="DA513" s="15">
        <f>VLOOKUP(CZ513,[1]FINAL!$A$1:$AP$1000,MATCH("Element No.",[1]FINAL!$A$1:$AP$1,0),0)</f>
        <v>401</v>
      </c>
      <c r="DB513" s="15"/>
      <c r="DC513" s="15"/>
      <c r="DD513" s="15"/>
      <c r="DE513" s="15"/>
      <c r="DF513" s="15"/>
    </row>
    <row r="514" spans="1:110" ht="40.5" thickBot="1">
      <c r="A514" s="18" t="b">
        <v>1</v>
      </c>
      <c r="B514" s="18" t="b">
        <v>0</v>
      </c>
      <c r="C514" s="17">
        <v>100</v>
      </c>
      <c r="D514" s="17">
        <v>100</v>
      </c>
      <c r="E514" s="17">
        <v>209244</v>
      </c>
      <c r="F514" s="17">
        <v>0</v>
      </c>
      <c r="G514" s="17">
        <v>0</v>
      </c>
      <c r="H514" s="17">
        <v>0</v>
      </c>
      <c r="I514" s="17">
        <v>0</v>
      </c>
      <c r="J514" s="17">
        <v>4</v>
      </c>
      <c r="K514" s="17">
        <v>3</v>
      </c>
      <c r="L514" s="15">
        <v>4.3</v>
      </c>
      <c r="M514" s="15">
        <v>3.9</v>
      </c>
      <c r="N514" s="17">
        <v>2</v>
      </c>
      <c r="O514" s="15" t="s">
        <v>847</v>
      </c>
      <c r="P514" s="15">
        <v>3.4</v>
      </c>
      <c r="Q514" s="17">
        <f t="shared" si="14"/>
        <v>398</v>
      </c>
      <c r="R514" s="18" t="b">
        <v>0</v>
      </c>
      <c r="S514" s="15"/>
      <c r="T514" s="15" t="s">
        <v>3345</v>
      </c>
      <c r="U514" s="17">
        <v>80</v>
      </c>
      <c r="V514" s="15" t="s">
        <v>848</v>
      </c>
      <c r="W514" s="15">
        <v>4</v>
      </c>
      <c r="X514" s="18" t="b">
        <v>0</v>
      </c>
      <c r="Y514" s="15" t="s">
        <v>261</v>
      </c>
      <c r="Z514" s="15">
        <v>7.8</v>
      </c>
      <c r="AA514" s="18" t="b">
        <v>0</v>
      </c>
      <c r="AB514" s="15"/>
      <c r="AC514" s="15" t="s">
        <v>519</v>
      </c>
      <c r="AD514" s="17">
        <v>13</v>
      </c>
      <c r="AE514" s="17">
        <v>43</v>
      </c>
      <c r="AF514" s="17">
        <v>131</v>
      </c>
      <c r="AG514" s="17">
        <v>6220998</v>
      </c>
      <c r="AH514" s="17">
        <v>0</v>
      </c>
      <c r="AI514" s="17">
        <v>5631206</v>
      </c>
      <c r="AJ514" s="17">
        <v>0</v>
      </c>
      <c r="AK514" s="15">
        <v>0.4</v>
      </c>
      <c r="AL514" s="15">
        <v>16.399999999999999</v>
      </c>
      <c r="AM514" s="15" t="s">
        <v>261</v>
      </c>
      <c r="AN514" s="15"/>
      <c r="AO514" s="17">
        <v>241</v>
      </c>
      <c r="AP514" s="68">
        <v>42709</v>
      </c>
      <c r="AQ514" s="68">
        <v>36674</v>
      </c>
      <c r="AR514" s="18" t="b">
        <v>0</v>
      </c>
      <c r="AS514" s="15" t="s">
        <v>2823</v>
      </c>
      <c r="AT514" s="17">
        <v>2078</v>
      </c>
      <c r="AU514" s="17">
        <v>7</v>
      </c>
      <c r="AV514" s="17">
        <v>5</v>
      </c>
      <c r="AW514" s="17">
        <v>11</v>
      </c>
      <c r="AX514" s="17">
        <v>19</v>
      </c>
      <c r="AY514" s="17">
        <v>0</v>
      </c>
      <c r="AZ514" s="17">
        <v>0</v>
      </c>
      <c r="BA514" s="17">
        <v>0</v>
      </c>
      <c r="BB514" s="17">
        <v>4</v>
      </c>
      <c r="BC514" s="17">
        <v>0</v>
      </c>
      <c r="BD514" s="17">
        <v>0</v>
      </c>
      <c r="BE514" s="17">
        <v>13</v>
      </c>
      <c r="BF514" s="17">
        <v>563</v>
      </c>
      <c r="BG514" s="15">
        <v>583.20000000000005</v>
      </c>
      <c r="BH514" s="15">
        <v>918.8</v>
      </c>
      <c r="BI514" s="15">
        <v>520</v>
      </c>
      <c r="BJ514" s="15">
        <v>201.9</v>
      </c>
      <c r="BK514" s="17">
        <v>24</v>
      </c>
      <c r="BL514" s="17">
        <v>102</v>
      </c>
      <c r="BM514" s="17">
        <v>34</v>
      </c>
      <c r="BN514" s="17">
        <v>160</v>
      </c>
      <c r="BO514" s="17">
        <v>23</v>
      </c>
      <c r="BP514" s="15">
        <v>6.03</v>
      </c>
      <c r="BQ514" s="15">
        <v>4.76</v>
      </c>
      <c r="BR514" s="15">
        <v>10.79</v>
      </c>
      <c r="BS514" s="15">
        <v>27.38</v>
      </c>
      <c r="BT514" s="17">
        <v>5</v>
      </c>
      <c r="BU514" s="15"/>
      <c r="BV514" s="15"/>
      <c r="BW514" s="15"/>
      <c r="BX514" s="15"/>
      <c r="BY514" s="15"/>
      <c r="BZ514" s="15"/>
      <c r="CA514" s="17">
        <v>90</v>
      </c>
      <c r="CB514" s="17">
        <v>30</v>
      </c>
      <c r="CC514" s="17">
        <v>9</v>
      </c>
      <c r="CD514" s="17">
        <v>9</v>
      </c>
      <c r="CE514" s="17">
        <v>50</v>
      </c>
      <c r="CF514" s="17">
        <v>28</v>
      </c>
      <c r="CG514" s="17">
        <v>26</v>
      </c>
      <c r="CH514" s="17">
        <v>21</v>
      </c>
      <c r="CI514" s="17">
        <v>0.26</v>
      </c>
      <c r="CJ514" s="17">
        <v>0</v>
      </c>
      <c r="CK514" s="17">
        <v>0.21</v>
      </c>
      <c r="CL514" s="17">
        <v>0.47</v>
      </c>
      <c r="CM514" s="17">
        <v>1.19</v>
      </c>
      <c r="CN514" s="17">
        <v>0.82</v>
      </c>
      <c r="CO514" s="17">
        <v>15</v>
      </c>
      <c r="CP514" s="17">
        <v>10</v>
      </c>
      <c r="CQ514" s="17">
        <v>99</v>
      </c>
      <c r="CR514" s="17">
        <v>45</v>
      </c>
      <c r="CS514" s="17">
        <v>67</v>
      </c>
      <c r="CT514" s="17">
        <v>32</v>
      </c>
      <c r="CU514" s="17">
        <v>56</v>
      </c>
      <c r="CV514" s="17">
        <v>21</v>
      </c>
      <c r="CW514" s="17">
        <v>1</v>
      </c>
      <c r="CX514" s="17">
        <v>0.48</v>
      </c>
      <c r="CY514" s="17">
        <v>6.93</v>
      </c>
      <c r="CZ514" s="15" t="str">
        <f t="shared" si="15"/>
        <v>Phil Foden</v>
      </c>
      <c r="DA514" s="15">
        <f>VLOOKUP(CZ514,[1]FINAL!$A$1:$AP$1000,MATCH("Element No.",[1]FINAL!$A$1:$AP$1,0),0)</f>
        <v>398</v>
      </c>
      <c r="DB514" s="15"/>
      <c r="DC514" s="15"/>
      <c r="DD514" s="15"/>
      <c r="DE514" s="15"/>
      <c r="DF514" s="15"/>
    </row>
    <row r="515" spans="1:110" ht="40.5" thickBot="1">
      <c r="A515" s="18" t="b">
        <v>1</v>
      </c>
      <c r="B515" s="18" t="b">
        <v>0</v>
      </c>
      <c r="C515" s="17">
        <v>100</v>
      </c>
      <c r="D515" s="17">
        <v>100</v>
      </c>
      <c r="E515" s="17">
        <v>510281</v>
      </c>
      <c r="F515" s="17">
        <v>0</v>
      </c>
      <c r="G515" s="17">
        <v>0</v>
      </c>
      <c r="H515" s="17">
        <v>-1</v>
      </c>
      <c r="I515" s="17">
        <v>1</v>
      </c>
      <c r="J515" s="17">
        <v>0</v>
      </c>
      <c r="K515" s="17">
        <v>3</v>
      </c>
      <c r="L515" s="15">
        <v>3.3</v>
      </c>
      <c r="M515" s="15">
        <v>3.1</v>
      </c>
      <c r="N515" s="17">
        <v>2</v>
      </c>
      <c r="O515" s="15" t="s">
        <v>1538</v>
      </c>
      <c r="P515" s="15">
        <v>2.6</v>
      </c>
      <c r="Q515" s="17">
        <f t="shared" ref="Q515:Q578" si="16">DA515</f>
        <v>403</v>
      </c>
      <c r="R515" s="18" t="b">
        <v>0</v>
      </c>
      <c r="S515" s="15"/>
      <c r="T515" s="15" t="s">
        <v>4331</v>
      </c>
      <c r="U515" s="17">
        <v>69</v>
      </c>
      <c r="V515" s="15" t="s">
        <v>1536</v>
      </c>
      <c r="W515" s="15">
        <v>1.8</v>
      </c>
      <c r="X515" s="18" t="b">
        <v>0</v>
      </c>
      <c r="Y515" s="15" t="s">
        <v>1537</v>
      </c>
      <c r="Z515" s="15">
        <v>0.4</v>
      </c>
      <c r="AA515" s="18" t="b">
        <v>0</v>
      </c>
      <c r="AB515" s="15"/>
      <c r="AC515" s="15" t="s">
        <v>519</v>
      </c>
      <c r="AD515" s="17">
        <v>13</v>
      </c>
      <c r="AE515" s="17">
        <v>43</v>
      </c>
      <c r="AF515" s="17">
        <v>43</v>
      </c>
      <c r="AG515" s="17">
        <v>37364</v>
      </c>
      <c r="AH515" s="17">
        <v>0</v>
      </c>
      <c r="AI515" s="17">
        <v>116057</v>
      </c>
      <c r="AJ515" s="17">
        <v>0</v>
      </c>
      <c r="AK515" s="15">
        <v>0.4</v>
      </c>
      <c r="AL515" s="15">
        <v>6.2</v>
      </c>
      <c r="AM515" s="15" t="s">
        <v>1959</v>
      </c>
      <c r="AN515" s="15" t="s">
        <v>1959</v>
      </c>
      <c r="AO515" s="17">
        <v>30</v>
      </c>
      <c r="AP515" s="68">
        <v>45491</v>
      </c>
      <c r="AQ515" s="68">
        <v>38087</v>
      </c>
      <c r="AR515" s="18" t="b">
        <v>0</v>
      </c>
      <c r="AS515" s="15" t="s">
        <v>2824</v>
      </c>
      <c r="AT515" s="17">
        <v>817</v>
      </c>
      <c r="AU515" s="17">
        <v>1</v>
      </c>
      <c r="AV515" s="17">
        <v>2</v>
      </c>
      <c r="AW515" s="17">
        <v>3</v>
      </c>
      <c r="AX515" s="17">
        <v>7</v>
      </c>
      <c r="AY515" s="17">
        <v>0</v>
      </c>
      <c r="AZ515" s="17">
        <v>0</v>
      </c>
      <c r="BA515" s="17">
        <v>0</v>
      </c>
      <c r="BB515" s="17">
        <v>2</v>
      </c>
      <c r="BC515" s="17">
        <v>0</v>
      </c>
      <c r="BD515" s="17">
        <v>0</v>
      </c>
      <c r="BE515" s="17">
        <v>1</v>
      </c>
      <c r="BF515" s="17">
        <v>140</v>
      </c>
      <c r="BG515" s="15">
        <v>138.6</v>
      </c>
      <c r="BH515" s="15">
        <v>198.4</v>
      </c>
      <c r="BI515" s="15">
        <v>321</v>
      </c>
      <c r="BJ515" s="15">
        <v>65.8</v>
      </c>
      <c r="BK515" s="17">
        <v>11</v>
      </c>
      <c r="BL515" s="17">
        <v>39</v>
      </c>
      <c r="BM515" s="17">
        <v>9</v>
      </c>
      <c r="BN515" s="17">
        <v>59</v>
      </c>
      <c r="BO515" s="17">
        <v>7</v>
      </c>
      <c r="BP515" s="15">
        <v>2.5</v>
      </c>
      <c r="BQ515" s="15">
        <v>1.59</v>
      </c>
      <c r="BR515" s="15">
        <v>4.09</v>
      </c>
      <c r="BS515" s="15">
        <v>11.24</v>
      </c>
      <c r="BT515" s="15"/>
      <c r="BU515" s="15"/>
      <c r="BV515" s="15"/>
      <c r="BW515" s="15"/>
      <c r="BX515" s="15"/>
      <c r="BY515" s="15"/>
      <c r="BZ515" s="15"/>
      <c r="CA515" s="17">
        <v>362</v>
      </c>
      <c r="CB515" s="17">
        <v>163</v>
      </c>
      <c r="CC515" s="17">
        <v>209</v>
      </c>
      <c r="CD515" s="17">
        <v>137</v>
      </c>
      <c r="CE515" s="17">
        <v>102</v>
      </c>
      <c r="CF515" s="17">
        <v>61</v>
      </c>
      <c r="CG515" s="17">
        <v>250</v>
      </c>
      <c r="CH515" s="17">
        <v>124</v>
      </c>
      <c r="CI515" s="17">
        <v>0.28000000000000003</v>
      </c>
      <c r="CJ515" s="17">
        <v>0</v>
      </c>
      <c r="CK515" s="17">
        <v>0.18</v>
      </c>
      <c r="CL515" s="17">
        <v>0.46</v>
      </c>
      <c r="CM515" s="17">
        <v>1.24</v>
      </c>
      <c r="CN515" s="17">
        <v>0.77</v>
      </c>
      <c r="CO515" s="17">
        <v>41</v>
      </c>
      <c r="CP515" s="17">
        <v>25</v>
      </c>
      <c r="CQ515" s="17">
        <v>141</v>
      </c>
      <c r="CR515" s="17">
        <v>66</v>
      </c>
      <c r="CS515" s="17">
        <v>390</v>
      </c>
      <c r="CT515" s="17">
        <v>167</v>
      </c>
      <c r="CU515" s="17">
        <v>291</v>
      </c>
      <c r="CV515" s="17">
        <v>99</v>
      </c>
      <c r="CW515" s="17">
        <v>0.77</v>
      </c>
      <c r="CX515" s="17">
        <v>0.33</v>
      </c>
      <c r="CY515" s="17">
        <v>6.5</v>
      </c>
      <c r="CZ515" s="15" t="str">
        <f t="shared" ref="CZ515:CZ578" si="17">O515&amp;" "&amp;Y515</f>
        <v>Sávio Moreira de Oliveira</v>
      </c>
      <c r="DA515" s="15">
        <f>VLOOKUP(CZ515,[1]FINAL!$A$1:$AP$1000,MATCH("Element No.",[1]FINAL!$A$1:$AP$1,0),0)</f>
        <v>403</v>
      </c>
      <c r="DB515" s="15"/>
      <c r="DC515" s="15"/>
      <c r="DD515" s="15"/>
      <c r="DE515" s="15"/>
      <c r="DF515" s="15"/>
    </row>
    <row r="516" spans="1:110" ht="66" thickBot="1">
      <c r="A516" s="18" t="b">
        <v>1</v>
      </c>
      <c r="B516" s="18" t="b">
        <v>0</v>
      </c>
      <c r="C516" s="17">
        <v>100</v>
      </c>
      <c r="D516" s="17">
        <v>100</v>
      </c>
      <c r="E516" s="17">
        <v>165809</v>
      </c>
      <c r="F516" s="17">
        <v>0</v>
      </c>
      <c r="G516" s="17">
        <v>0</v>
      </c>
      <c r="H516" s="17">
        <v>-3</v>
      </c>
      <c r="I516" s="17">
        <v>3</v>
      </c>
      <c r="J516" s="17">
        <v>0</v>
      </c>
      <c r="K516" s="17">
        <v>3</v>
      </c>
      <c r="L516" s="15">
        <v>3</v>
      </c>
      <c r="M516" s="15">
        <v>2.7</v>
      </c>
      <c r="N516" s="17">
        <v>1</v>
      </c>
      <c r="O516" s="15" t="s">
        <v>297</v>
      </c>
      <c r="P516" s="15">
        <v>2.2000000000000002</v>
      </c>
      <c r="Q516" s="17" t="e">
        <f t="shared" si="16"/>
        <v>#N/A</v>
      </c>
      <c r="R516" s="18" t="b">
        <v>0</v>
      </c>
      <c r="S516" s="15"/>
      <c r="T516" s="15" t="s">
        <v>4707</v>
      </c>
      <c r="U516" s="17">
        <v>62</v>
      </c>
      <c r="V516" s="15" t="s">
        <v>845</v>
      </c>
      <c r="W516" s="15">
        <v>2.7</v>
      </c>
      <c r="X516" s="18" t="b">
        <v>0</v>
      </c>
      <c r="Y516" s="15" t="s">
        <v>2825</v>
      </c>
      <c r="Z516" s="15">
        <v>0.7</v>
      </c>
      <c r="AA516" s="18" t="b">
        <v>0</v>
      </c>
      <c r="AB516" s="15"/>
      <c r="AC516" s="15" t="s">
        <v>519</v>
      </c>
      <c r="AD516" s="17">
        <v>13</v>
      </c>
      <c r="AE516" s="17">
        <v>43</v>
      </c>
      <c r="AF516" s="17">
        <v>102</v>
      </c>
      <c r="AG516" s="17">
        <v>134935</v>
      </c>
      <c r="AH516" s="17">
        <v>0</v>
      </c>
      <c r="AI516" s="17">
        <v>159793</v>
      </c>
      <c r="AJ516" s="17">
        <v>0</v>
      </c>
      <c r="AK516" s="15">
        <v>0.4</v>
      </c>
      <c r="AL516" s="15">
        <v>16.5</v>
      </c>
      <c r="AM516" s="15" t="s">
        <v>297</v>
      </c>
      <c r="AN516" s="15" t="s">
        <v>183</v>
      </c>
      <c r="AO516" s="17">
        <v>173</v>
      </c>
      <c r="AP516" s="68">
        <v>42917</v>
      </c>
      <c r="AQ516" s="68">
        <v>34556</v>
      </c>
      <c r="AR516" s="18" t="b">
        <v>0</v>
      </c>
      <c r="AS516" s="15" t="s">
        <v>2826</v>
      </c>
      <c r="AT516" s="17">
        <v>2869</v>
      </c>
      <c r="AU516" s="17">
        <v>2</v>
      </c>
      <c r="AV516" s="17">
        <v>4</v>
      </c>
      <c r="AW516" s="17">
        <v>13</v>
      </c>
      <c r="AX516" s="17">
        <v>30</v>
      </c>
      <c r="AY516" s="17">
        <v>0</v>
      </c>
      <c r="AZ516" s="17">
        <v>0</v>
      </c>
      <c r="BA516" s="17">
        <v>0</v>
      </c>
      <c r="BB516" s="17">
        <v>10</v>
      </c>
      <c r="BC516" s="17">
        <v>0</v>
      </c>
      <c r="BD516" s="17">
        <v>0</v>
      </c>
      <c r="BE516" s="17">
        <v>4</v>
      </c>
      <c r="BF516" s="17">
        <v>534</v>
      </c>
      <c r="BG516" s="15">
        <v>514</v>
      </c>
      <c r="BH516" s="15">
        <v>809</v>
      </c>
      <c r="BI516" s="15">
        <v>353</v>
      </c>
      <c r="BJ516" s="15">
        <v>167.8</v>
      </c>
      <c r="BK516" s="17">
        <v>62</v>
      </c>
      <c r="BL516" s="17">
        <v>146</v>
      </c>
      <c r="BM516" s="17">
        <v>54</v>
      </c>
      <c r="BN516" s="17">
        <v>262</v>
      </c>
      <c r="BO516" s="17">
        <v>34</v>
      </c>
      <c r="BP516" s="15">
        <v>2.71</v>
      </c>
      <c r="BQ516" s="15">
        <v>4.1100000000000003</v>
      </c>
      <c r="BR516" s="15">
        <v>6.81</v>
      </c>
      <c r="BS516" s="15">
        <v>35.590000000000003</v>
      </c>
      <c r="BT516" s="17">
        <v>1</v>
      </c>
      <c r="BU516" s="15"/>
      <c r="BV516" s="15"/>
      <c r="BW516" s="15"/>
      <c r="BX516" s="15"/>
      <c r="BY516" s="15"/>
      <c r="BZ516" s="15"/>
      <c r="CA516" s="17">
        <v>127</v>
      </c>
      <c r="CB516" s="17">
        <v>41</v>
      </c>
      <c r="CC516" s="17">
        <v>17</v>
      </c>
      <c r="CD516" s="17">
        <v>16</v>
      </c>
      <c r="CE516" s="17">
        <v>89</v>
      </c>
      <c r="CF516" s="17">
        <v>53</v>
      </c>
      <c r="CG516" s="17">
        <v>40</v>
      </c>
      <c r="CH516" s="17">
        <v>29</v>
      </c>
      <c r="CI516" s="17">
        <v>0.09</v>
      </c>
      <c r="CJ516" s="17">
        <v>0</v>
      </c>
      <c r="CK516" s="17">
        <v>0.13</v>
      </c>
      <c r="CL516" s="17">
        <v>0.22</v>
      </c>
      <c r="CM516" s="17">
        <v>1.1200000000000001</v>
      </c>
      <c r="CN516" s="17">
        <v>0.94</v>
      </c>
      <c r="CO516" s="17">
        <v>73</v>
      </c>
      <c r="CP516" s="17">
        <v>47</v>
      </c>
      <c r="CQ516" s="17">
        <v>173</v>
      </c>
      <c r="CR516" s="17">
        <v>80</v>
      </c>
      <c r="CS516" s="17">
        <v>250</v>
      </c>
      <c r="CT516" s="17">
        <v>103</v>
      </c>
      <c r="CU516" s="17">
        <v>235</v>
      </c>
      <c r="CV516" s="17">
        <v>82</v>
      </c>
      <c r="CW516" s="17">
        <v>1.07</v>
      </c>
      <c r="CX516" s="17">
        <v>0.41</v>
      </c>
      <c r="CY516" s="17">
        <v>8.2200000000000006</v>
      </c>
      <c r="CZ516" s="15" t="str">
        <f t="shared" si="17"/>
        <v>Bernardo Mota Veiga de Carvalho e Silva</v>
      </c>
      <c r="DA516" s="15" t="e">
        <f>VLOOKUP(CZ516,[1]FINAL!$A$1:$AP$1000,MATCH("Element No.",[1]FINAL!$A$1:$AP$1,0),0)</f>
        <v>#N/A</v>
      </c>
      <c r="DB516" s="15"/>
      <c r="DC516" s="15"/>
      <c r="DD516" s="15"/>
      <c r="DE516" s="15"/>
      <c r="DF516" s="15"/>
    </row>
    <row r="517" spans="1:110" ht="40.5" thickBot="1">
      <c r="A517" s="18" t="b">
        <v>1</v>
      </c>
      <c r="B517" s="18" t="b">
        <v>0</v>
      </c>
      <c r="C517" s="17">
        <v>100</v>
      </c>
      <c r="D517" s="17">
        <v>100</v>
      </c>
      <c r="E517" s="17">
        <v>466052</v>
      </c>
      <c r="F517" s="17">
        <v>0</v>
      </c>
      <c r="G517" s="17">
        <v>0</v>
      </c>
      <c r="H517" s="17">
        <v>0</v>
      </c>
      <c r="I517" s="17">
        <v>0</v>
      </c>
      <c r="J517" s="17">
        <v>3</v>
      </c>
      <c r="K517" s="17">
        <v>3</v>
      </c>
      <c r="L517" s="15">
        <v>3.3</v>
      </c>
      <c r="M517" s="15">
        <v>2.9</v>
      </c>
      <c r="N517" s="17">
        <v>1</v>
      </c>
      <c r="O517" s="15" t="s">
        <v>998</v>
      </c>
      <c r="P517" s="15">
        <v>2.4</v>
      </c>
      <c r="Q517" s="17">
        <f t="shared" si="16"/>
        <v>399</v>
      </c>
      <c r="R517" s="18" t="b">
        <v>0</v>
      </c>
      <c r="S517" s="15"/>
      <c r="T517" s="15" t="s">
        <v>4641</v>
      </c>
      <c r="U517" s="17">
        <v>65</v>
      </c>
      <c r="V517" s="15" t="s">
        <v>2827</v>
      </c>
      <c r="W517" s="15">
        <v>4.0999999999999996</v>
      </c>
      <c r="X517" s="18" t="b">
        <v>0</v>
      </c>
      <c r="Y517" s="15" t="s">
        <v>2828</v>
      </c>
      <c r="Z517" s="15">
        <v>17.399999999999999</v>
      </c>
      <c r="AA517" s="18" t="b">
        <v>0</v>
      </c>
      <c r="AB517" s="15"/>
      <c r="AC517" s="15" t="s">
        <v>519</v>
      </c>
      <c r="AD517" s="17">
        <v>13</v>
      </c>
      <c r="AE517" s="17">
        <v>43</v>
      </c>
      <c r="AF517" s="17">
        <v>135</v>
      </c>
      <c r="AG517" s="17">
        <v>4695485</v>
      </c>
      <c r="AH517" s="17">
        <v>0</v>
      </c>
      <c r="AI517" s="17">
        <v>3470637</v>
      </c>
      <c r="AJ517" s="17">
        <v>0</v>
      </c>
      <c r="AK517" s="15">
        <v>0.4</v>
      </c>
      <c r="AL517" s="15">
        <v>20.8</v>
      </c>
      <c r="AM517" s="15" t="s">
        <v>2828</v>
      </c>
      <c r="AN517" s="15"/>
      <c r="AO517" s="17">
        <v>73</v>
      </c>
      <c r="AP517" s="68">
        <v>45818</v>
      </c>
      <c r="AQ517" s="68">
        <v>37850</v>
      </c>
      <c r="AR517" s="18" t="b">
        <v>0</v>
      </c>
      <c r="AS517" s="15" t="s">
        <v>2829</v>
      </c>
      <c r="AT517" s="17">
        <v>1772</v>
      </c>
      <c r="AU517" s="17">
        <v>4</v>
      </c>
      <c r="AV517" s="17">
        <v>13</v>
      </c>
      <c r="AW517" s="17">
        <v>8</v>
      </c>
      <c r="AX517" s="17">
        <v>18</v>
      </c>
      <c r="AY517" s="17">
        <v>0</v>
      </c>
      <c r="AZ517" s="17">
        <v>0</v>
      </c>
      <c r="BA517" s="17">
        <v>0</v>
      </c>
      <c r="BB517" s="17">
        <v>1</v>
      </c>
      <c r="BC517" s="17">
        <v>0</v>
      </c>
      <c r="BD517" s="17">
        <v>0</v>
      </c>
      <c r="BE517" s="17">
        <v>16</v>
      </c>
      <c r="BF517" s="17">
        <v>580</v>
      </c>
      <c r="BG517" s="15">
        <v>604.20000000000005</v>
      </c>
      <c r="BH517" s="15">
        <v>996.6</v>
      </c>
      <c r="BI517" s="15">
        <v>579</v>
      </c>
      <c r="BJ517" s="15">
        <v>218.1</v>
      </c>
      <c r="BK517" s="17">
        <v>16</v>
      </c>
      <c r="BL517" s="17">
        <v>93</v>
      </c>
      <c r="BM517" s="17">
        <v>26</v>
      </c>
      <c r="BN517" s="17">
        <v>135</v>
      </c>
      <c r="BO517" s="17">
        <v>19</v>
      </c>
      <c r="BP517" s="15">
        <v>4.28</v>
      </c>
      <c r="BQ517" s="15">
        <v>8.8699999999999992</v>
      </c>
      <c r="BR517" s="15">
        <v>13.14</v>
      </c>
      <c r="BS517" s="15">
        <v>25.23</v>
      </c>
      <c r="BT517" s="17">
        <v>3</v>
      </c>
      <c r="BU517" s="15"/>
      <c r="BV517" s="17">
        <v>2</v>
      </c>
      <c r="BW517" s="15"/>
      <c r="BX517" s="15"/>
      <c r="BY517" s="15"/>
      <c r="BZ517" s="15"/>
      <c r="CA517" s="17">
        <v>80</v>
      </c>
      <c r="CB517" s="17">
        <v>25</v>
      </c>
      <c r="CC517" s="17">
        <v>5</v>
      </c>
      <c r="CD517" s="17">
        <v>5</v>
      </c>
      <c r="CE517" s="17">
        <v>40</v>
      </c>
      <c r="CF517" s="17">
        <v>23</v>
      </c>
      <c r="CG517" s="17">
        <v>14</v>
      </c>
      <c r="CH517" s="17">
        <v>10</v>
      </c>
      <c r="CI517" s="17">
        <v>0.22</v>
      </c>
      <c r="CJ517" s="17">
        <v>0</v>
      </c>
      <c r="CK517" s="17">
        <v>0.45</v>
      </c>
      <c r="CL517" s="17">
        <v>0.67</v>
      </c>
      <c r="CM517" s="17">
        <v>1.28</v>
      </c>
      <c r="CN517" s="17">
        <v>0.91</v>
      </c>
      <c r="CO517" s="17">
        <v>55</v>
      </c>
      <c r="CP517" s="17">
        <v>35</v>
      </c>
      <c r="CQ517" s="17">
        <v>158</v>
      </c>
      <c r="CR517" s="17">
        <v>72</v>
      </c>
      <c r="CS517" s="17">
        <v>53</v>
      </c>
      <c r="CT517" s="17">
        <v>25</v>
      </c>
      <c r="CU517" s="17">
        <v>18</v>
      </c>
      <c r="CV517" s="17">
        <v>6</v>
      </c>
      <c r="CW517" s="17">
        <v>0.97</v>
      </c>
      <c r="CX517" s="17">
        <v>0.41</v>
      </c>
      <c r="CY517" s="17">
        <v>6.86</v>
      </c>
      <c r="CZ517" s="15" t="str">
        <f t="shared" si="17"/>
        <v>Rayan Cherki</v>
      </c>
      <c r="DA517" s="15">
        <f>VLOOKUP(CZ517,[1]FINAL!$A$1:$AP$1000,MATCH("Element No.",[1]FINAL!$A$1:$AP$1,0),0)</f>
        <v>399</v>
      </c>
      <c r="DB517" s="15"/>
      <c r="DC517" s="15"/>
      <c r="DD517" s="15"/>
      <c r="DE517" s="15"/>
      <c r="DF517" s="15"/>
    </row>
    <row r="518" spans="1:110" ht="40.5" thickBot="1">
      <c r="A518" s="18" t="b">
        <v>1</v>
      </c>
      <c r="B518" s="18" t="b">
        <v>0</v>
      </c>
      <c r="C518" s="17">
        <v>100</v>
      </c>
      <c r="D518" s="17">
        <v>100</v>
      </c>
      <c r="E518" s="17">
        <v>248875</v>
      </c>
      <c r="F518" s="17">
        <v>0</v>
      </c>
      <c r="G518" s="17">
        <v>0</v>
      </c>
      <c r="H518" s="17">
        <v>0</v>
      </c>
      <c r="I518" s="17">
        <v>0</v>
      </c>
      <c r="J518" s="17">
        <v>3</v>
      </c>
      <c r="K518" s="17">
        <v>3</v>
      </c>
      <c r="L518" s="15">
        <v>7.7</v>
      </c>
      <c r="M518" s="15">
        <v>6.5</v>
      </c>
      <c r="N518" s="17">
        <v>1</v>
      </c>
      <c r="O518" s="15" t="s">
        <v>1322</v>
      </c>
      <c r="P518" s="15">
        <v>6</v>
      </c>
      <c r="Q518" s="17">
        <f t="shared" si="16"/>
        <v>400</v>
      </c>
      <c r="R518" s="18" t="b">
        <v>0</v>
      </c>
      <c r="S518" s="15"/>
      <c r="T518" s="15" t="s">
        <v>4642</v>
      </c>
      <c r="U518" s="17">
        <v>65</v>
      </c>
      <c r="V518" s="15" t="s">
        <v>1323</v>
      </c>
      <c r="W518" s="15">
        <v>4</v>
      </c>
      <c r="X518" s="18" t="b">
        <v>0</v>
      </c>
      <c r="Y518" s="15" t="s">
        <v>1324</v>
      </c>
      <c r="Z518" s="15">
        <v>6.6</v>
      </c>
      <c r="AA518" s="18" t="b">
        <v>0</v>
      </c>
      <c r="AB518" s="15"/>
      <c r="AC518" s="15" t="s">
        <v>519</v>
      </c>
      <c r="AD518" s="17">
        <v>13</v>
      </c>
      <c r="AE518" s="17">
        <v>43</v>
      </c>
      <c r="AF518" s="17">
        <v>120</v>
      </c>
      <c r="AG518" s="17">
        <v>2759776</v>
      </c>
      <c r="AH518" s="17">
        <v>0</v>
      </c>
      <c r="AI518" s="17">
        <v>2167017</v>
      </c>
      <c r="AJ518" s="17">
        <v>0</v>
      </c>
      <c r="AK518" s="15">
        <v>0.9</v>
      </c>
      <c r="AL518" s="15">
        <v>18.5</v>
      </c>
      <c r="AM518" s="15" t="s">
        <v>1324</v>
      </c>
      <c r="AN518" s="15"/>
      <c r="AO518" s="17">
        <v>21</v>
      </c>
      <c r="AP518" s="68">
        <v>45162</v>
      </c>
      <c r="AQ518" s="68">
        <v>37403</v>
      </c>
      <c r="AR518" s="18" t="b">
        <v>0</v>
      </c>
      <c r="AS518" s="15" t="s">
        <v>2830</v>
      </c>
      <c r="AT518" s="17">
        <v>1773</v>
      </c>
      <c r="AU518" s="17">
        <v>5</v>
      </c>
      <c r="AV518" s="17">
        <v>8</v>
      </c>
      <c r="AW518" s="17">
        <v>8</v>
      </c>
      <c r="AX518" s="17">
        <v>18</v>
      </c>
      <c r="AY518" s="17">
        <v>0</v>
      </c>
      <c r="AZ518" s="17">
        <v>0</v>
      </c>
      <c r="BA518" s="17">
        <v>0</v>
      </c>
      <c r="BB518" s="17">
        <v>0</v>
      </c>
      <c r="BC518" s="17">
        <v>0</v>
      </c>
      <c r="BD518" s="17">
        <v>0</v>
      </c>
      <c r="BE518" s="17">
        <v>15</v>
      </c>
      <c r="BF518" s="17">
        <v>526</v>
      </c>
      <c r="BG518" s="15">
        <v>540.20000000000005</v>
      </c>
      <c r="BH518" s="15">
        <v>841.6</v>
      </c>
      <c r="BI518" s="15">
        <v>645</v>
      </c>
      <c r="BJ518" s="15">
        <v>202.5</v>
      </c>
      <c r="BK518" s="17">
        <v>15</v>
      </c>
      <c r="BL518" s="17">
        <v>88</v>
      </c>
      <c r="BM518" s="17">
        <v>23</v>
      </c>
      <c r="BN518" s="17">
        <v>126</v>
      </c>
      <c r="BO518" s="17">
        <v>19</v>
      </c>
      <c r="BP518" s="15">
        <v>2.87</v>
      </c>
      <c r="BQ518" s="15">
        <v>5.86</v>
      </c>
      <c r="BR518" s="15">
        <v>8.73</v>
      </c>
      <c r="BS518" s="15">
        <v>23.2</v>
      </c>
      <c r="BT518" s="15"/>
      <c r="BU518" s="15"/>
      <c r="BV518" s="15"/>
      <c r="BW518" s="15"/>
      <c r="BX518" s="17">
        <v>3</v>
      </c>
      <c r="BY518" s="15"/>
      <c r="BZ518" s="15"/>
      <c r="CA518" s="17">
        <v>110</v>
      </c>
      <c r="CB518" s="17">
        <v>33</v>
      </c>
      <c r="CC518" s="17">
        <v>13</v>
      </c>
      <c r="CD518" s="17">
        <v>12</v>
      </c>
      <c r="CE518" s="17">
        <v>30</v>
      </c>
      <c r="CF518" s="17">
        <v>14</v>
      </c>
      <c r="CG518" s="17">
        <v>24</v>
      </c>
      <c r="CH518" s="17">
        <v>19</v>
      </c>
      <c r="CI518" s="17">
        <v>0.15</v>
      </c>
      <c r="CJ518" s="17">
        <v>0</v>
      </c>
      <c r="CK518" s="17">
        <v>0.3</v>
      </c>
      <c r="CL518" s="17">
        <v>0.45</v>
      </c>
      <c r="CM518" s="17">
        <v>1.18</v>
      </c>
      <c r="CN518" s="17">
        <v>0.91</v>
      </c>
      <c r="CO518" s="17">
        <v>51</v>
      </c>
      <c r="CP518" s="17">
        <v>32</v>
      </c>
      <c r="CQ518" s="17">
        <v>9</v>
      </c>
      <c r="CR518" s="17">
        <v>5</v>
      </c>
      <c r="CS518" s="17">
        <v>66</v>
      </c>
      <c r="CT518" s="17">
        <v>31</v>
      </c>
      <c r="CU518" s="17">
        <v>65</v>
      </c>
      <c r="CV518" s="17">
        <v>23</v>
      </c>
      <c r="CW518" s="17">
        <v>0.96</v>
      </c>
      <c r="CX518" s="17">
        <v>0.41</v>
      </c>
      <c r="CY518" s="17">
        <v>6.4</v>
      </c>
      <c r="CZ518" s="15" t="str">
        <f t="shared" si="17"/>
        <v>Jérémy Doku</v>
      </c>
      <c r="DA518" s="15">
        <f>VLOOKUP(CZ518,[1]FINAL!$A$1:$AP$1000,MATCH("Element No.",[1]FINAL!$A$1:$AP$1,0),0)</f>
        <v>400</v>
      </c>
      <c r="DB518" s="15"/>
      <c r="DC518" s="15"/>
      <c r="DD518" s="15"/>
      <c r="DE518" s="15"/>
      <c r="DF518" s="15"/>
    </row>
    <row r="519" spans="1:110" ht="66" thickBot="1">
      <c r="A519" s="18" t="b">
        <v>1</v>
      </c>
      <c r="B519" s="18" t="b">
        <v>0</v>
      </c>
      <c r="C519" s="17">
        <v>0</v>
      </c>
      <c r="D519" s="17">
        <v>0</v>
      </c>
      <c r="E519" s="17">
        <v>59859</v>
      </c>
      <c r="F519" s="17">
        <v>0</v>
      </c>
      <c r="G519" s="17">
        <v>0</v>
      </c>
      <c r="H519" s="17">
        <v>-2</v>
      </c>
      <c r="I519" s="17">
        <v>2</v>
      </c>
      <c r="J519" s="17">
        <v>0</v>
      </c>
      <c r="K519" s="17">
        <v>3</v>
      </c>
      <c r="L519" s="15">
        <v>0</v>
      </c>
      <c r="M519" s="15">
        <v>0</v>
      </c>
      <c r="N519" s="17">
        <v>0</v>
      </c>
      <c r="O519" s="15" t="s">
        <v>2832</v>
      </c>
      <c r="P519" s="15">
        <v>0</v>
      </c>
      <c r="Q519" s="17" t="e">
        <f t="shared" si="16"/>
        <v>#N/A</v>
      </c>
      <c r="R519" s="18" t="b">
        <v>0</v>
      </c>
      <c r="S519" s="15" t="s">
        <v>3885</v>
      </c>
      <c r="T519" s="15" t="s">
        <v>3886</v>
      </c>
      <c r="U519" s="17">
        <v>63</v>
      </c>
      <c r="V519" s="15" t="s">
        <v>1740</v>
      </c>
      <c r="W519" s="15">
        <v>0</v>
      </c>
      <c r="X519" s="18" t="b">
        <v>0</v>
      </c>
      <c r="Y519" s="15" t="s">
        <v>2833</v>
      </c>
      <c r="Z519" s="15">
        <v>0.1</v>
      </c>
      <c r="AA519" s="18" t="b">
        <v>0</v>
      </c>
      <c r="AB519" s="15"/>
      <c r="AC519" s="15" t="s">
        <v>3257</v>
      </c>
      <c r="AD519" s="17">
        <v>13</v>
      </c>
      <c r="AE519" s="17">
        <v>43</v>
      </c>
      <c r="AF519" s="17">
        <v>0</v>
      </c>
      <c r="AG519" s="17">
        <v>1928</v>
      </c>
      <c r="AH519" s="17">
        <v>0</v>
      </c>
      <c r="AI519" s="17">
        <v>19921</v>
      </c>
      <c r="AJ519" s="17">
        <v>0</v>
      </c>
      <c r="AK519" s="15">
        <v>0</v>
      </c>
      <c r="AL519" s="15">
        <v>0</v>
      </c>
      <c r="AM519" s="15" t="s">
        <v>2833</v>
      </c>
      <c r="AN519" s="15"/>
      <c r="AO519" s="17">
        <v>80</v>
      </c>
      <c r="AP519" s="68">
        <v>45527</v>
      </c>
      <c r="AQ519" s="68">
        <v>33170</v>
      </c>
      <c r="AR519" s="18" t="b">
        <v>0</v>
      </c>
      <c r="AS519" s="15" t="s">
        <v>2834</v>
      </c>
      <c r="AT519" s="17">
        <v>0</v>
      </c>
      <c r="AU519" s="17">
        <v>0</v>
      </c>
      <c r="AV519" s="17">
        <v>0</v>
      </c>
      <c r="AW519" s="17">
        <v>0</v>
      </c>
      <c r="AX519" s="17">
        <v>0</v>
      </c>
      <c r="AY519" s="17">
        <v>0</v>
      </c>
      <c r="AZ519" s="17">
        <v>0</v>
      </c>
      <c r="BA519" s="17">
        <v>0</v>
      </c>
      <c r="BB519" s="17">
        <v>0</v>
      </c>
      <c r="BC519" s="17">
        <v>0</v>
      </c>
      <c r="BD519" s="17">
        <v>0</v>
      </c>
      <c r="BE519" s="17">
        <v>0</v>
      </c>
      <c r="BF519" s="17">
        <v>0</v>
      </c>
      <c r="BG519" s="15">
        <v>0</v>
      </c>
      <c r="BH519" s="15">
        <v>0</v>
      </c>
      <c r="BI519" s="15">
        <v>0</v>
      </c>
      <c r="BJ519" s="15">
        <v>0</v>
      </c>
      <c r="BK519" s="17">
        <v>0</v>
      </c>
      <c r="BL519" s="17">
        <v>0</v>
      </c>
      <c r="BM519" s="17">
        <v>0</v>
      </c>
      <c r="BN519" s="17">
        <v>0</v>
      </c>
      <c r="BO519" s="17">
        <v>0</v>
      </c>
      <c r="BP519" s="15">
        <v>0</v>
      </c>
      <c r="BQ519" s="15">
        <v>0</v>
      </c>
      <c r="BR519" s="15">
        <v>0</v>
      </c>
      <c r="BS519" s="15">
        <v>0</v>
      </c>
      <c r="BT519" s="15"/>
      <c r="BU519" s="15"/>
      <c r="BV519" s="15"/>
      <c r="BW519" s="15"/>
      <c r="BX519" s="15"/>
      <c r="BY519" s="15"/>
      <c r="BZ519" s="15"/>
      <c r="CA519" s="17">
        <v>834</v>
      </c>
      <c r="CB519" s="17">
        <v>375</v>
      </c>
      <c r="CC519" s="17">
        <v>834</v>
      </c>
      <c r="CD519" s="17">
        <v>375</v>
      </c>
      <c r="CE519" s="17">
        <v>834</v>
      </c>
      <c r="CF519" s="17">
        <v>375</v>
      </c>
      <c r="CG519" s="17">
        <v>834</v>
      </c>
      <c r="CH519" s="17">
        <v>375</v>
      </c>
      <c r="CI519" s="17">
        <v>0</v>
      </c>
      <c r="CJ519" s="17">
        <v>0</v>
      </c>
      <c r="CK519" s="17">
        <v>0</v>
      </c>
      <c r="CL519" s="17">
        <v>0</v>
      </c>
      <c r="CM519" s="17">
        <v>0</v>
      </c>
      <c r="CN519" s="17">
        <v>0</v>
      </c>
      <c r="CO519" s="17">
        <v>64</v>
      </c>
      <c r="CP519" s="17">
        <v>41</v>
      </c>
      <c r="CQ519" s="17">
        <v>825</v>
      </c>
      <c r="CR519" s="17">
        <v>369</v>
      </c>
      <c r="CS519" s="17">
        <v>834</v>
      </c>
      <c r="CT519" s="17">
        <v>375</v>
      </c>
      <c r="CU519" s="17">
        <v>564</v>
      </c>
      <c r="CV519" s="17">
        <v>209</v>
      </c>
      <c r="CW519" s="17">
        <v>0</v>
      </c>
      <c r="CX519" s="17">
        <v>0</v>
      </c>
      <c r="CY519" s="17">
        <v>0</v>
      </c>
      <c r="CZ519" s="15" t="str">
        <f t="shared" si="17"/>
        <v>İlkay Gündoğan</v>
      </c>
      <c r="DA519" s="15" t="e">
        <f>VLOOKUP(CZ519,[1]FINAL!$A$1:$AP$1000,MATCH("Element No.",[1]FINAL!$A$1:$AP$1,0),0)</f>
        <v>#N/A</v>
      </c>
      <c r="DB519" s="15"/>
      <c r="DC519" s="15"/>
      <c r="DD519" s="15"/>
      <c r="DE519" s="15"/>
      <c r="DF519" s="15"/>
    </row>
    <row r="520" spans="1:110" ht="53.25" thickBot="1">
      <c r="A520" s="18" t="b">
        <v>1</v>
      </c>
      <c r="B520" s="18" t="b">
        <v>0</v>
      </c>
      <c r="C520" s="17">
        <v>100</v>
      </c>
      <c r="D520" s="17">
        <v>100</v>
      </c>
      <c r="E520" s="17">
        <v>220566</v>
      </c>
      <c r="F520" s="17">
        <v>0</v>
      </c>
      <c r="G520" s="17">
        <v>0</v>
      </c>
      <c r="H520" s="17">
        <v>-2</v>
      </c>
      <c r="I520" s="17">
        <v>2</v>
      </c>
      <c r="J520" s="17">
        <v>0</v>
      </c>
      <c r="K520" s="17">
        <v>3</v>
      </c>
      <c r="L520" s="15">
        <v>2.2999999999999998</v>
      </c>
      <c r="M520" s="15">
        <v>1.9</v>
      </c>
      <c r="N520" s="17">
        <v>0</v>
      </c>
      <c r="O520" s="15" t="s">
        <v>1535</v>
      </c>
      <c r="P520" s="15">
        <v>1.4</v>
      </c>
      <c r="Q520" s="17">
        <f t="shared" si="16"/>
        <v>402</v>
      </c>
      <c r="R520" s="18" t="b">
        <v>0</v>
      </c>
      <c r="S520" s="15"/>
      <c r="T520" s="15" t="s">
        <v>4973</v>
      </c>
      <c r="U520" s="17">
        <v>63</v>
      </c>
      <c r="V520" s="15" t="s">
        <v>849</v>
      </c>
      <c r="W520" s="15">
        <v>3.3</v>
      </c>
      <c r="X520" s="18" t="b">
        <v>0</v>
      </c>
      <c r="Y520" s="15" t="s">
        <v>2835</v>
      </c>
      <c r="Z520" s="15">
        <v>0.5</v>
      </c>
      <c r="AA520" s="18" t="b">
        <v>0</v>
      </c>
      <c r="AB520" s="15"/>
      <c r="AC520" s="15" t="s">
        <v>519</v>
      </c>
      <c r="AD520" s="17">
        <v>13</v>
      </c>
      <c r="AE520" s="17">
        <v>43</v>
      </c>
      <c r="AF520" s="17">
        <v>69</v>
      </c>
      <c r="AG520" s="17">
        <v>72824</v>
      </c>
      <c r="AH520" s="17">
        <v>0</v>
      </c>
      <c r="AI520" s="17">
        <v>115049</v>
      </c>
      <c r="AJ520" s="17">
        <v>0</v>
      </c>
      <c r="AK520" s="15">
        <v>0.2</v>
      </c>
      <c r="AL520" s="15">
        <v>11</v>
      </c>
      <c r="AM520" s="15" t="s">
        <v>175</v>
      </c>
      <c r="AN520" s="15" t="s">
        <v>3723</v>
      </c>
      <c r="AO520" s="17">
        <v>200</v>
      </c>
      <c r="AP520" s="68">
        <v>43650</v>
      </c>
      <c r="AQ520" s="68">
        <v>35238</v>
      </c>
      <c r="AR520" s="18" t="b">
        <v>0</v>
      </c>
      <c r="AS520" s="15" t="s">
        <v>2836</v>
      </c>
      <c r="AT520" s="17">
        <v>1510</v>
      </c>
      <c r="AU520" s="17">
        <v>1</v>
      </c>
      <c r="AV520" s="17">
        <v>1</v>
      </c>
      <c r="AW520" s="17">
        <v>5</v>
      </c>
      <c r="AX520" s="17">
        <v>15</v>
      </c>
      <c r="AY520" s="17">
        <v>0</v>
      </c>
      <c r="AZ520" s="17">
        <v>0</v>
      </c>
      <c r="BA520" s="17">
        <v>0</v>
      </c>
      <c r="BB520" s="17">
        <v>3</v>
      </c>
      <c r="BC520" s="17">
        <v>0</v>
      </c>
      <c r="BD520" s="17">
        <v>0</v>
      </c>
      <c r="BE520" s="17">
        <v>6</v>
      </c>
      <c r="BF520" s="17">
        <v>350</v>
      </c>
      <c r="BG520" s="15">
        <v>358</v>
      </c>
      <c r="BH520" s="15">
        <v>421.5</v>
      </c>
      <c r="BI520" s="15">
        <v>122</v>
      </c>
      <c r="BJ520" s="15">
        <v>90.3</v>
      </c>
      <c r="BK520" s="17">
        <v>57</v>
      </c>
      <c r="BL520" s="17">
        <v>107</v>
      </c>
      <c r="BM520" s="17">
        <v>42</v>
      </c>
      <c r="BN520" s="17">
        <v>206</v>
      </c>
      <c r="BO520" s="17">
        <v>17</v>
      </c>
      <c r="BP520" s="15">
        <v>1.1499999999999999</v>
      </c>
      <c r="BQ520" s="15">
        <v>2.4500000000000002</v>
      </c>
      <c r="BR520" s="15">
        <v>3.6</v>
      </c>
      <c r="BS520" s="15">
        <v>20.74</v>
      </c>
      <c r="BT520" s="15"/>
      <c r="BU520" s="15"/>
      <c r="BV520" s="15"/>
      <c r="BW520" s="15"/>
      <c r="BX520" s="15"/>
      <c r="BY520" s="15"/>
      <c r="BZ520" s="15"/>
      <c r="CA520" s="17">
        <v>207</v>
      </c>
      <c r="CB520" s="17">
        <v>81</v>
      </c>
      <c r="CC520" s="17">
        <v>79</v>
      </c>
      <c r="CD520" s="17">
        <v>58</v>
      </c>
      <c r="CE520" s="17">
        <v>261</v>
      </c>
      <c r="CF520" s="17">
        <v>144</v>
      </c>
      <c r="CG520" s="17">
        <v>175</v>
      </c>
      <c r="CH520" s="17">
        <v>87</v>
      </c>
      <c r="CI520" s="17">
        <v>7.0000000000000007E-2</v>
      </c>
      <c r="CJ520" s="17">
        <v>0</v>
      </c>
      <c r="CK520" s="17">
        <v>0.15</v>
      </c>
      <c r="CL520" s="17">
        <v>0.22</v>
      </c>
      <c r="CM520" s="17">
        <v>1.24</v>
      </c>
      <c r="CN520" s="17">
        <v>0.89</v>
      </c>
      <c r="CO520" s="17">
        <v>66</v>
      </c>
      <c r="CP520" s="17">
        <v>43</v>
      </c>
      <c r="CQ520" s="17">
        <v>239</v>
      </c>
      <c r="CR520" s="17">
        <v>105</v>
      </c>
      <c r="CS520" s="17">
        <v>154</v>
      </c>
      <c r="CT520" s="17">
        <v>67</v>
      </c>
      <c r="CU520" s="17">
        <v>281</v>
      </c>
      <c r="CV520" s="17">
        <v>97</v>
      </c>
      <c r="CW520" s="17">
        <v>1.01</v>
      </c>
      <c r="CX520" s="17">
        <v>0.3</v>
      </c>
      <c r="CY520" s="17">
        <v>12.28</v>
      </c>
      <c r="CZ520" s="15" t="str">
        <f t="shared" si="17"/>
        <v>Rodrigo 'Rodri' Hernandez Cascante</v>
      </c>
      <c r="DA520" s="15">
        <f>VLOOKUP(CZ520,[1]FINAL!$A$1:$AP$1000,MATCH("Element No.",[1]FINAL!$A$1:$AP$1,0),0)</f>
        <v>402</v>
      </c>
      <c r="DB520" s="15"/>
      <c r="DC520" s="15"/>
      <c r="DD520" s="15"/>
      <c r="DE520" s="15"/>
      <c r="DF520" s="15"/>
    </row>
    <row r="521" spans="1:110" ht="40.5" thickBot="1">
      <c r="A521" s="18" t="b">
        <v>1</v>
      </c>
      <c r="B521" s="18" t="b">
        <v>0</v>
      </c>
      <c r="C521" s="17">
        <v>100</v>
      </c>
      <c r="D521" s="17">
        <v>100</v>
      </c>
      <c r="E521" s="17">
        <v>91651</v>
      </c>
      <c r="F521" s="17">
        <v>0</v>
      </c>
      <c r="G521" s="17">
        <v>0</v>
      </c>
      <c r="H521" s="17">
        <v>-2</v>
      </c>
      <c r="I521" s="17">
        <v>2</v>
      </c>
      <c r="J521" s="17">
        <v>0</v>
      </c>
      <c r="K521" s="17">
        <v>3</v>
      </c>
      <c r="L521" s="15">
        <v>2</v>
      </c>
      <c r="M521" s="15">
        <v>1.9</v>
      </c>
      <c r="N521" s="17">
        <v>1</v>
      </c>
      <c r="O521" s="15" t="s">
        <v>703</v>
      </c>
      <c r="P521" s="15">
        <v>1.4</v>
      </c>
      <c r="Q521" s="17">
        <f t="shared" si="16"/>
        <v>406</v>
      </c>
      <c r="R521" s="18" t="b">
        <v>0</v>
      </c>
      <c r="S521" s="15"/>
      <c r="T521" s="15" t="s">
        <v>4108</v>
      </c>
      <c r="U521" s="17">
        <v>58</v>
      </c>
      <c r="V521" s="15" t="s">
        <v>704</v>
      </c>
      <c r="W521" s="15">
        <v>1.5</v>
      </c>
      <c r="X521" s="18" t="b">
        <v>0</v>
      </c>
      <c r="Y521" s="15" t="s">
        <v>1161</v>
      </c>
      <c r="Z521" s="15">
        <v>0</v>
      </c>
      <c r="AA521" s="18" t="b">
        <v>0</v>
      </c>
      <c r="AB521" s="15"/>
      <c r="AC521" s="15" t="s">
        <v>519</v>
      </c>
      <c r="AD521" s="17">
        <v>13</v>
      </c>
      <c r="AE521" s="17">
        <v>43</v>
      </c>
      <c r="AF521" s="17">
        <v>9</v>
      </c>
      <c r="AG521" s="17">
        <v>3111</v>
      </c>
      <c r="AH521" s="17">
        <v>0</v>
      </c>
      <c r="AI521" s="17">
        <v>3697</v>
      </c>
      <c r="AJ521" s="17">
        <v>0</v>
      </c>
      <c r="AK521" s="15">
        <v>0.2</v>
      </c>
      <c r="AL521" s="15">
        <v>1.6</v>
      </c>
      <c r="AM521" s="15" t="s">
        <v>1161</v>
      </c>
      <c r="AN521" s="15"/>
      <c r="AO521" s="17">
        <v>97</v>
      </c>
      <c r="AP521" s="68">
        <v>45104</v>
      </c>
      <c r="AQ521" s="68">
        <v>34460</v>
      </c>
      <c r="AR521" s="18" t="b">
        <v>0</v>
      </c>
      <c r="AS521" s="15" t="s">
        <v>2837</v>
      </c>
      <c r="AT521" s="17">
        <v>125</v>
      </c>
      <c r="AU521" s="17">
        <v>0</v>
      </c>
      <c r="AV521" s="17">
        <v>1</v>
      </c>
      <c r="AW521" s="17">
        <v>0</v>
      </c>
      <c r="AX521" s="17">
        <v>3</v>
      </c>
      <c r="AY521" s="17">
        <v>0</v>
      </c>
      <c r="AZ521" s="17">
        <v>0</v>
      </c>
      <c r="BA521" s="17">
        <v>0</v>
      </c>
      <c r="BB521" s="17">
        <v>0</v>
      </c>
      <c r="BC521" s="17">
        <v>0</v>
      </c>
      <c r="BD521" s="17">
        <v>0</v>
      </c>
      <c r="BE521" s="17">
        <v>0</v>
      </c>
      <c r="BF521" s="17">
        <v>41</v>
      </c>
      <c r="BG521" s="15">
        <v>46</v>
      </c>
      <c r="BH521" s="15">
        <v>65.5</v>
      </c>
      <c r="BI521" s="15">
        <v>3</v>
      </c>
      <c r="BJ521" s="15">
        <v>11.5</v>
      </c>
      <c r="BK521" s="17">
        <v>6</v>
      </c>
      <c r="BL521" s="17">
        <v>10</v>
      </c>
      <c r="BM521" s="17">
        <v>2</v>
      </c>
      <c r="BN521" s="17">
        <v>18</v>
      </c>
      <c r="BO521" s="17">
        <v>1</v>
      </c>
      <c r="BP521" s="15">
        <v>0.13</v>
      </c>
      <c r="BQ521" s="15">
        <v>0.42</v>
      </c>
      <c r="BR521" s="15">
        <v>0.55000000000000004</v>
      </c>
      <c r="BS521" s="15">
        <v>4</v>
      </c>
      <c r="BT521" s="15"/>
      <c r="BU521" s="15"/>
      <c r="BV521" s="15"/>
      <c r="BW521" s="15"/>
      <c r="BX521" s="15"/>
      <c r="BY521" s="15"/>
      <c r="BZ521" s="15"/>
      <c r="CA521" s="17">
        <v>432</v>
      </c>
      <c r="CB521" s="17">
        <v>187</v>
      </c>
      <c r="CC521" s="17">
        <v>347</v>
      </c>
      <c r="CD521" s="17">
        <v>184</v>
      </c>
      <c r="CE521" s="17">
        <v>453</v>
      </c>
      <c r="CF521" s="17">
        <v>223</v>
      </c>
      <c r="CG521" s="17">
        <v>429</v>
      </c>
      <c r="CH521" s="17">
        <v>193</v>
      </c>
      <c r="CI521" s="17">
        <v>0.09</v>
      </c>
      <c r="CJ521" s="17">
        <v>0</v>
      </c>
      <c r="CK521" s="17">
        <v>0.3</v>
      </c>
      <c r="CL521" s="17">
        <v>0.39</v>
      </c>
      <c r="CM521" s="17">
        <v>2.88</v>
      </c>
      <c r="CN521" s="17">
        <v>2.16</v>
      </c>
      <c r="CO521" s="17">
        <v>102</v>
      </c>
      <c r="CP521" s="17">
        <v>66</v>
      </c>
      <c r="CQ521" s="17">
        <v>237</v>
      </c>
      <c r="CR521" s="17">
        <v>103</v>
      </c>
      <c r="CS521" s="17">
        <v>428</v>
      </c>
      <c r="CT521" s="17">
        <v>186</v>
      </c>
      <c r="CU521" s="17">
        <v>672</v>
      </c>
      <c r="CV521" s="17">
        <v>269</v>
      </c>
      <c r="CW521" s="17">
        <v>0.72</v>
      </c>
      <c r="CX521" s="17">
        <v>0</v>
      </c>
      <c r="CY521" s="17">
        <v>12.96</v>
      </c>
      <c r="CZ521" s="15" t="str">
        <f t="shared" si="17"/>
        <v>Mateo Kovačić</v>
      </c>
      <c r="DA521" s="15">
        <f>VLOOKUP(CZ521,[1]FINAL!$A$1:$AP$1000,MATCH("Element No.",[1]FINAL!$A$1:$AP$1,0),0)</f>
        <v>406</v>
      </c>
      <c r="DB521" s="15"/>
      <c r="DC521" s="15"/>
      <c r="DD521" s="15"/>
      <c r="DE521" s="15"/>
      <c r="DF521" s="15"/>
    </row>
    <row r="522" spans="1:110" ht="40.5" thickBot="1">
      <c r="A522" s="18" t="b">
        <v>1</v>
      </c>
      <c r="B522" s="18" t="b">
        <v>0</v>
      </c>
      <c r="C522" s="17">
        <v>100</v>
      </c>
      <c r="D522" s="17">
        <v>100</v>
      </c>
      <c r="E522" s="17">
        <v>465694</v>
      </c>
      <c r="F522" s="17">
        <v>0</v>
      </c>
      <c r="G522" s="17">
        <v>0</v>
      </c>
      <c r="H522" s="17">
        <v>-1</v>
      </c>
      <c r="I522" s="17">
        <v>1</v>
      </c>
      <c r="J522" s="17">
        <v>0</v>
      </c>
      <c r="K522" s="17">
        <v>3</v>
      </c>
      <c r="L522" s="15">
        <v>1</v>
      </c>
      <c r="M522" s="15">
        <v>1.7</v>
      </c>
      <c r="N522" s="17">
        <v>4</v>
      </c>
      <c r="O522" s="15" t="s">
        <v>1646</v>
      </c>
      <c r="P522" s="15">
        <v>1.2</v>
      </c>
      <c r="Q522" s="17">
        <f t="shared" si="16"/>
        <v>405</v>
      </c>
      <c r="R522" s="18" t="b">
        <v>0</v>
      </c>
      <c r="S522" s="15"/>
      <c r="T522" s="15" t="s">
        <v>4490</v>
      </c>
      <c r="U522" s="17">
        <v>59</v>
      </c>
      <c r="V522" s="15" t="s">
        <v>2023</v>
      </c>
      <c r="W522" s="15">
        <v>2.5</v>
      </c>
      <c r="X522" s="18" t="b">
        <v>0</v>
      </c>
      <c r="Y522" s="15" t="s">
        <v>2838</v>
      </c>
      <c r="Z522" s="15">
        <v>0.1</v>
      </c>
      <c r="AA522" s="18" t="b">
        <v>0</v>
      </c>
      <c r="AB522" s="15"/>
      <c r="AC522" s="15" t="s">
        <v>519</v>
      </c>
      <c r="AD522" s="17">
        <v>13</v>
      </c>
      <c r="AE522" s="17">
        <v>43</v>
      </c>
      <c r="AF522" s="17">
        <v>63</v>
      </c>
      <c r="AG522" s="17">
        <v>28919</v>
      </c>
      <c r="AH522" s="17">
        <v>0</v>
      </c>
      <c r="AI522" s="17">
        <v>32144</v>
      </c>
      <c r="AJ522" s="17">
        <v>0</v>
      </c>
      <c r="AK522" s="15">
        <v>0.2</v>
      </c>
      <c r="AL522" s="15">
        <v>10.7</v>
      </c>
      <c r="AM522" s="15" t="s">
        <v>2024</v>
      </c>
      <c r="AN522" s="15"/>
      <c r="AO522" s="17">
        <v>200</v>
      </c>
      <c r="AP522" s="68">
        <v>45691</v>
      </c>
      <c r="AQ522" s="68">
        <v>37259</v>
      </c>
      <c r="AR522" s="18" t="b">
        <v>0</v>
      </c>
      <c r="AS522" s="15" t="s">
        <v>2839</v>
      </c>
      <c r="AT522" s="17">
        <v>1561</v>
      </c>
      <c r="AU522" s="17">
        <v>1</v>
      </c>
      <c r="AV522" s="17">
        <v>0</v>
      </c>
      <c r="AW522" s="17">
        <v>7</v>
      </c>
      <c r="AX522" s="17">
        <v>18</v>
      </c>
      <c r="AY522" s="17">
        <v>0</v>
      </c>
      <c r="AZ522" s="17">
        <v>0</v>
      </c>
      <c r="BA522" s="17">
        <v>0</v>
      </c>
      <c r="BB522" s="17">
        <v>6</v>
      </c>
      <c r="BC522" s="17">
        <v>0</v>
      </c>
      <c r="BD522" s="17">
        <v>0</v>
      </c>
      <c r="BE522" s="17">
        <v>1</v>
      </c>
      <c r="BF522" s="17">
        <v>337</v>
      </c>
      <c r="BG522" s="15">
        <v>309.8</v>
      </c>
      <c r="BH522" s="15">
        <v>234.1</v>
      </c>
      <c r="BI522" s="15">
        <v>72</v>
      </c>
      <c r="BJ522" s="15">
        <v>61.5</v>
      </c>
      <c r="BK522" s="17">
        <v>74</v>
      </c>
      <c r="BL522" s="17">
        <v>90</v>
      </c>
      <c r="BM522" s="17">
        <v>42</v>
      </c>
      <c r="BN522" s="17">
        <v>206</v>
      </c>
      <c r="BO522" s="17">
        <v>17</v>
      </c>
      <c r="BP522" s="15">
        <v>0.68</v>
      </c>
      <c r="BQ522" s="15">
        <v>1.1200000000000001</v>
      </c>
      <c r="BR522" s="15">
        <v>1.8</v>
      </c>
      <c r="BS522" s="15">
        <v>20.350000000000001</v>
      </c>
      <c r="BT522" s="15"/>
      <c r="BU522" s="15"/>
      <c r="BV522" s="15"/>
      <c r="BW522" s="15"/>
      <c r="BX522" s="15"/>
      <c r="BY522" s="15"/>
      <c r="BZ522" s="15"/>
      <c r="CA522" s="17">
        <v>239</v>
      </c>
      <c r="CB522" s="17">
        <v>101</v>
      </c>
      <c r="CC522" s="17">
        <v>178</v>
      </c>
      <c r="CD522" s="17">
        <v>115</v>
      </c>
      <c r="CE522" s="17">
        <v>322</v>
      </c>
      <c r="CF522" s="17">
        <v>166</v>
      </c>
      <c r="CG522" s="17">
        <v>264</v>
      </c>
      <c r="CH522" s="17">
        <v>131</v>
      </c>
      <c r="CI522" s="17">
        <v>0.04</v>
      </c>
      <c r="CJ522" s="17">
        <v>0</v>
      </c>
      <c r="CK522" s="17">
        <v>0.06</v>
      </c>
      <c r="CL522" s="17">
        <v>0.1</v>
      </c>
      <c r="CM522" s="17">
        <v>1.17</v>
      </c>
      <c r="CN522" s="17">
        <v>1.04</v>
      </c>
      <c r="CO522" s="17">
        <v>95</v>
      </c>
      <c r="CP522" s="17">
        <v>62</v>
      </c>
      <c r="CQ522" s="17">
        <v>269</v>
      </c>
      <c r="CR522" s="17">
        <v>120</v>
      </c>
      <c r="CS522" s="17">
        <v>282</v>
      </c>
      <c r="CT522" s="17">
        <v>115</v>
      </c>
      <c r="CU522" s="17">
        <v>473</v>
      </c>
      <c r="CV522" s="17">
        <v>165</v>
      </c>
      <c r="CW522" s="17">
        <v>0.98</v>
      </c>
      <c r="CX522" s="17">
        <v>0.4</v>
      </c>
      <c r="CY522" s="17">
        <v>11.88</v>
      </c>
      <c r="CZ522" s="15" t="str">
        <f t="shared" si="17"/>
        <v>Nico González Iglesias</v>
      </c>
      <c r="DA522" s="15">
        <f>VLOOKUP(CZ522,[1]FINAL!$A$1:$AP$1000,MATCH("Element No.",[1]FINAL!$A$1:$AP$1,0),0)</f>
        <v>405</v>
      </c>
      <c r="DB522" s="15"/>
      <c r="DC522" s="15"/>
      <c r="DD522" s="15"/>
      <c r="DE522" s="15"/>
      <c r="DF522" s="15"/>
    </row>
    <row r="523" spans="1:110" ht="66" thickBot="1">
      <c r="A523" s="18" t="b">
        <v>1</v>
      </c>
      <c r="B523" s="18" t="b">
        <v>0</v>
      </c>
      <c r="C523" s="17">
        <v>0</v>
      </c>
      <c r="D523" s="17">
        <v>0</v>
      </c>
      <c r="E523" s="17">
        <v>575204</v>
      </c>
      <c r="F523" s="17">
        <v>0</v>
      </c>
      <c r="G523" s="17">
        <v>0</v>
      </c>
      <c r="H523" s="17">
        <v>-1</v>
      </c>
      <c r="I523" s="17">
        <v>1</v>
      </c>
      <c r="J523" s="17">
        <v>0</v>
      </c>
      <c r="K523" s="17">
        <v>3</v>
      </c>
      <c r="L523" s="15">
        <v>0</v>
      </c>
      <c r="M523" s="15">
        <v>0</v>
      </c>
      <c r="N523" s="17">
        <v>0</v>
      </c>
      <c r="O523" s="15" t="s">
        <v>2064</v>
      </c>
      <c r="P523" s="15">
        <v>0</v>
      </c>
      <c r="Q523" s="17">
        <f t="shared" si="16"/>
        <v>407</v>
      </c>
      <c r="R523" s="18" t="b">
        <v>0</v>
      </c>
      <c r="S523" s="15" t="s">
        <v>4491</v>
      </c>
      <c r="T523" s="15" t="s">
        <v>3590</v>
      </c>
      <c r="U523" s="17">
        <v>54</v>
      </c>
      <c r="V523" s="15" t="s">
        <v>2065</v>
      </c>
      <c r="W523" s="15">
        <v>0</v>
      </c>
      <c r="X523" s="18" t="b">
        <v>0</v>
      </c>
      <c r="Y523" s="15" t="s">
        <v>2066</v>
      </c>
      <c r="Z523" s="15">
        <v>0</v>
      </c>
      <c r="AA523" s="18" t="b">
        <v>0</v>
      </c>
      <c r="AB523" s="15"/>
      <c r="AC523" s="15" t="s">
        <v>3257</v>
      </c>
      <c r="AD523" s="17">
        <v>13</v>
      </c>
      <c r="AE523" s="17">
        <v>43</v>
      </c>
      <c r="AF523" s="17">
        <v>0</v>
      </c>
      <c r="AG523" s="17">
        <v>194</v>
      </c>
      <c r="AH523" s="17">
        <v>0</v>
      </c>
      <c r="AI523" s="17">
        <v>3241</v>
      </c>
      <c r="AJ523" s="17">
        <v>0</v>
      </c>
      <c r="AK523" s="15">
        <v>0</v>
      </c>
      <c r="AL523" s="15">
        <v>0</v>
      </c>
      <c r="AM523" s="15" t="s">
        <v>2066</v>
      </c>
      <c r="AN523" s="15"/>
      <c r="AO523" s="17">
        <v>10</v>
      </c>
      <c r="AP523" s="68">
        <v>45316</v>
      </c>
      <c r="AQ523" s="68">
        <v>38719</v>
      </c>
      <c r="AR523" s="18" t="b">
        <v>0</v>
      </c>
      <c r="AS523" s="15" t="s">
        <v>2841</v>
      </c>
      <c r="AT523" s="17">
        <v>0</v>
      </c>
      <c r="AU523" s="17">
        <v>0</v>
      </c>
      <c r="AV523" s="17">
        <v>0</v>
      </c>
      <c r="AW523" s="17">
        <v>0</v>
      </c>
      <c r="AX523" s="17">
        <v>0</v>
      </c>
      <c r="AY523" s="17">
        <v>0</v>
      </c>
      <c r="AZ523" s="17">
        <v>0</v>
      </c>
      <c r="BA523" s="17">
        <v>0</v>
      </c>
      <c r="BB523" s="17">
        <v>0</v>
      </c>
      <c r="BC523" s="17">
        <v>0</v>
      </c>
      <c r="BD523" s="17">
        <v>0</v>
      </c>
      <c r="BE523" s="17">
        <v>0</v>
      </c>
      <c r="BF523" s="17">
        <v>0</v>
      </c>
      <c r="BG523" s="15">
        <v>0</v>
      </c>
      <c r="BH523" s="15">
        <v>0</v>
      </c>
      <c r="BI523" s="15">
        <v>0</v>
      </c>
      <c r="BJ523" s="15">
        <v>0</v>
      </c>
      <c r="BK523" s="17">
        <v>0</v>
      </c>
      <c r="BL523" s="17">
        <v>0</v>
      </c>
      <c r="BM523" s="17">
        <v>0</v>
      </c>
      <c r="BN523" s="17">
        <v>0</v>
      </c>
      <c r="BO523" s="17">
        <v>0</v>
      </c>
      <c r="BP523" s="15">
        <v>0</v>
      </c>
      <c r="BQ523" s="15">
        <v>0</v>
      </c>
      <c r="BR523" s="15">
        <v>0</v>
      </c>
      <c r="BS523" s="15">
        <v>0</v>
      </c>
      <c r="BT523" s="15"/>
      <c r="BU523" s="15"/>
      <c r="BV523" s="15"/>
      <c r="BW523" s="15"/>
      <c r="BX523" s="15"/>
      <c r="BY523" s="15"/>
      <c r="BZ523" s="15"/>
      <c r="CA523" s="17">
        <v>828</v>
      </c>
      <c r="CB523" s="17">
        <v>370</v>
      </c>
      <c r="CC523" s="17">
        <v>828</v>
      </c>
      <c r="CD523" s="17">
        <v>370</v>
      </c>
      <c r="CE523" s="17">
        <v>827</v>
      </c>
      <c r="CF523" s="17">
        <v>370</v>
      </c>
      <c r="CG523" s="17">
        <v>828</v>
      </c>
      <c r="CH523" s="17">
        <v>370</v>
      </c>
      <c r="CI523" s="17">
        <v>0</v>
      </c>
      <c r="CJ523" s="17">
        <v>0</v>
      </c>
      <c r="CK523" s="17">
        <v>0</v>
      </c>
      <c r="CL523" s="17">
        <v>0</v>
      </c>
      <c r="CM523" s="17">
        <v>0</v>
      </c>
      <c r="CN523" s="17">
        <v>0</v>
      </c>
      <c r="CO523" s="17">
        <v>176</v>
      </c>
      <c r="CP523" s="17">
        <v>111</v>
      </c>
      <c r="CQ523" s="17">
        <v>809</v>
      </c>
      <c r="CR523" s="17">
        <v>358</v>
      </c>
      <c r="CS523" s="17">
        <v>828</v>
      </c>
      <c r="CT523" s="17">
        <v>370</v>
      </c>
      <c r="CU523" s="17">
        <v>753</v>
      </c>
      <c r="CV523" s="17">
        <v>319</v>
      </c>
      <c r="CW523" s="17">
        <v>0</v>
      </c>
      <c r="CX523" s="17">
        <v>0</v>
      </c>
      <c r="CY523" s="17">
        <v>0</v>
      </c>
      <c r="CZ523" s="15" t="str">
        <f t="shared" si="17"/>
        <v>Claudio Echeverri</v>
      </c>
      <c r="DA523" s="15">
        <f>VLOOKUP(CZ523,[1]FINAL!$A$1:$AP$1000,MATCH("Element No.",[1]FINAL!$A$1:$AP$1,0),0)</f>
        <v>407</v>
      </c>
      <c r="DB523" s="15"/>
      <c r="DC523" s="15"/>
      <c r="DD523" s="15"/>
      <c r="DE523" s="15"/>
      <c r="DF523" s="15"/>
    </row>
    <row r="524" spans="1:110" ht="27.75" thickBot="1">
      <c r="A524" s="18" t="b">
        <v>1</v>
      </c>
      <c r="B524" s="18" t="b">
        <v>0</v>
      </c>
      <c r="C524" s="15"/>
      <c r="D524" s="15"/>
      <c r="E524" s="17">
        <v>433036</v>
      </c>
      <c r="F524" s="17">
        <v>0</v>
      </c>
      <c r="G524" s="17">
        <v>0</v>
      </c>
      <c r="H524" s="17">
        <v>-5</v>
      </c>
      <c r="I524" s="17">
        <v>5</v>
      </c>
      <c r="J524" s="17">
        <v>1</v>
      </c>
      <c r="K524" s="17">
        <v>3</v>
      </c>
      <c r="L524" s="15">
        <v>0.7</v>
      </c>
      <c r="M524" s="15">
        <v>1.7</v>
      </c>
      <c r="N524" s="17">
        <v>5</v>
      </c>
      <c r="O524" s="15" t="s">
        <v>2843</v>
      </c>
      <c r="P524" s="15">
        <v>1.2</v>
      </c>
      <c r="Q524" s="17">
        <f t="shared" si="16"/>
        <v>404</v>
      </c>
      <c r="R524" s="18" t="b">
        <v>0</v>
      </c>
      <c r="S524" s="15"/>
      <c r="T524" s="15"/>
      <c r="U524" s="17">
        <v>50</v>
      </c>
      <c r="V524" s="15" t="s">
        <v>2844</v>
      </c>
      <c r="W524" s="15">
        <v>3.3</v>
      </c>
      <c r="X524" s="18" t="b">
        <v>0</v>
      </c>
      <c r="Y524" s="15" t="s">
        <v>2845</v>
      </c>
      <c r="Z524" s="15">
        <v>8.9</v>
      </c>
      <c r="AA524" s="18" t="b">
        <v>0</v>
      </c>
      <c r="AB524" s="15"/>
      <c r="AC524" s="15" t="s">
        <v>519</v>
      </c>
      <c r="AD524" s="17">
        <v>13</v>
      </c>
      <c r="AE524" s="17">
        <v>43</v>
      </c>
      <c r="AF524" s="17">
        <v>92</v>
      </c>
      <c r="AG524" s="17">
        <v>3562667</v>
      </c>
      <c r="AH524" s="17">
        <v>0</v>
      </c>
      <c r="AI524" s="17">
        <v>5038594</v>
      </c>
      <c r="AJ524" s="17">
        <v>0</v>
      </c>
      <c r="AK524" s="15">
        <v>0.2</v>
      </c>
      <c r="AL524" s="15">
        <v>18.399999999999999</v>
      </c>
      <c r="AM524" s="15" t="s">
        <v>2845</v>
      </c>
      <c r="AN524" s="15"/>
      <c r="AO524" s="17">
        <v>152</v>
      </c>
      <c r="AP524" s="68">
        <v>45818</v>
      </c>
      <c r="AQ524" s="68">
        <v>36005</v>
      </c>
      <c r="AR524" s="18" t="b">
        <v>0</v>
      </c>
      <c r="AS524" s="15" t="s">
        <v>2846</v>
      </c>
      <c r="AT524" s="17">
        <v>1623</v>
      </c>
      <c r="AU524" s="17">
        <v>5</v>
      </c>
      <c r="AV524" s="17">
        <v>3</v>
      </c>
      <c r="AW524" s="17">
        <v>7</v>
      </c>
      <c r="AX524" s="17">
        <v>18</v>
      </c>
      <c r="AY524" s="17">
        <v>0</v>
      </c>
      <c r="AZ524" s="17">
        <v>0</v>
      </c>
      <c r="BA524" s="17">
        <v>0</v>
      </c>
      <c r="BB524" s="17">
        <v>2</v>
      </c>
      <c r="BC524" s="17">
        <v>0</v>
      </c>
      <c r="BD524" s="17">
        <v>0</v>
      </c>
      <c r="BE524" s="17">
        <v>6</v>
      </c>
      <c r="BF524" s="17">
        <v>337</v>
      </c>
      <c r="BG524" s="15">
        <v>340</v>
      </c>
      <c r="BH524" s="15">
        <v>347.8</v>
      </c>
      <c r="BI524" s="15">
        <v>435</v>
      </c>
      <c r="BJ524" s="15">
        <v>111.2</v>
      </c>
      <c r="BK524" s="17">
        <v>32</v>
      </c>
      <c r="BL524" s="17">
        <v>58</v>
      </c>
      <c r="BM524" s="17">
        <v>10</v>
      </c>
      <c r="BN524" s="17">
        <v>100</v>
      </c>
      <c r="BO524" s="17">
        <v>19</v>
      </c>
      <c r="BP524" s="15">
        <v>4.6100000000000003</v>
      </c>
      <c r="BQ524" s="15">
        <v>2.35</v>
      </c>
      <c r="BR524" s="15">
        <v>6.96</v>
      </c>
      <c r="BS524" s="15">
        <v>18.82</v>
      </c>
      <c r="BT524" s="17">
        <v>4</v>
      </c>
      <c r="BU524" s="15"/>
      <c r="BV524" s="17">
        <v>3</v>
      </c>
      <c r="BW524" s="15"/>
      <c r="BX524" s="15"/>
      <c r="BY524" s="15"/>
      <c r="BZ524" s="15"/>
      <c r="CA524" s="17">
        <v>217</v>
      </c>
      <c r="CB524" s="17">
        <v>88</v>
      </c>
      <c r="CC524" s="17">
        <v>118</v>
      </c>
      <c r="CD524" s="17">
        <v>83</v>
      </c>
      <c r="CE524" s="17">
        <v>64</v>
      </c>
      <c r="CF524" s="17">
        <v>37</v>
      </c>
      <c r="CG524" s="17">
        <v>120</v>
      </c>
      <c r="CH524" s="17">
        <v>68</v>
      </c>
      <c r="CI524" s="17">
        <v>0.26</v>
      </c>
      <c r="CJ524" s="17">
        <v>0</v>
      </c>
      <c r="CK524" s="17">
        <v>0.13</v>
      </c>
      <c r="CL524" s="17">
        <v>0.39</v>
      </c>
      <c r="CM524" s="17">
        <v>1.04</v>
      </c>
      <c r="CN524" s="17">
        <v>1</v>
      </c>
      <c r="CO524" s="17">
        <v>259</v>
      </c>
      <c r="CP524" s="17">
        <v>156</v>
      </c>
      <c r="CQ524" s="17">
        <v>260</v>
      </c>
      <c r="CR524" s="17">
        <v>114</v>
      </c>
      <c r="CS524" s="17">
        <v>148</v>
      </c>
      <c r="CT524" s="17">
        <v>62</v>
      </c>
      <c r="CU524" s="17">
        <v>45</v>
      </c>
      <c r="CV524" s="17">
        <v>16</v>
      </c>
      <c r="CW524" s="17">
        <v>1.05</v>
      </c>
      <c r="CX524" s="17">
        <v>0.39</v>
      </c>
      <c r="CY524" s="17">
        <v>5.55</v>
      </c>
      <c r="CZ524" s="15" t="str">
        <f t="shared" si="17"/>
        <v>Tijjani Reijnders</v>
      </c>
      <c r="DA524" s="15">
        <f>VLOOKUP(CZ524,[1]FINAL!$A$1:$AP$1000,MATCH("Element No.",[1]FINAL!$A$1:$AP$1,0),0)</f>
        <v>404</v>
      </c>
      <c r="DB524" s="15"/>
      <c r="DC524" s="15"/>
      <c r="DD524" s="15"/>
      <c r="DE524" s="15"/>
      <c r="DF524" s="15"/>
    </row>
    <row r="525" spans="1:110" ht="40.5" thickBot="1">
      <c r="A525" s="18" t="b">
        <v>1</v>
      </c>
      <c r="B525" s="18" t="b">
        <v>0</v>
      </c>
      <c r="C525" s="17">
        <v>100</v>
      </c>
      <c r="D525" s="17">
        <v>100</v>
      </c>
      <c r="E525" s="17">
        <v>566164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3</v>
      </c>
      <c r="L525" s="15">
        <v>0.5</v>
      </c>
      <c r="M525" s="15">
        <v>0.5</v>
      </c>
      <c r="N525" s="17">
        <v>0</v>
      </c>
      <c r="O525" s="15" t="s">
        <v>2847</v>
      </c>
      <c r="P525" s="15">
        <v>0</v>
      </c>
      <c r="Q525" s="17" t="e">
        <f t="shared" si="16"/>
        <v>#N/A</v>
      </c>
      <c r="R525" s="18" t="b">
        <v>0</v>
      </c>
      <c r="S525" s="15"/>
      <c r="T525" s="15" t="s">
        <v>3591</v>
      </c>
      <c r="U525" s="17">
        <v>50</v>
      </c>
      <c r="V525" s="15" t="s">
        <v>2848</v>
      </c>
      <c r="W525" s="15">
        <v>0</v>
      </c>
      <c r="X525" s="18" t="b">
        <v>0</v>
      </c>
      <c r="Y525" s="15" t="s">
        <v>2849</v>
      </c>
      <c r="Z525" s="15">
        <v>0</v>
      </c>
      <c r="AA525" s="18" t="b">
        <v>0</v>
      </c>
      <c r="AB525" s="15"/>
      <c r="AC525" s="15" t="s">
        <v>519</v>
      </c>
      <c r="AD525" s="17">
        <v>13</v>
      </c>
      <c r="AE525" s="17">
        <v>43</v>
      </c>
      <c r="AF525" s="17">
        <v>0</v>
      </c>
      <c r="AG525" s="17">
        <v>328</v>
      </c>
      <c r="AH525" s="17">
        <v>0</v>
      </c>
      <c r="AI525" s="17">
        <v>2697</v>
      </c>
      <c r="AJ525" s="17">
        <v>0</v>
      </c>
      <c r="AK525" s="15">
        <v>0</v>
      </c>
      <c r="AL525" s="15">
        <v>0</v>
      </c>
      <c r="AM525" s="15" t="s">
        <v>2849</v>
      </c>
      <c r="AN525" s="15"/>
      <c r="AO525" s="17">
        <v>161</v>
      </c>
      <c r="AP525" s="68">
        <v>45855</v>
      </c>
      <c r="AQ525" s="68">
        <v>39070</v>
      </c>
      <c r="AR525" s="18" t="b">
        <v>0</v>
      </c>
      <c r="AS525" s="15" t="s">
        <v>2850</v>
      </c>
      <c r="AT525" s="17">
        <v>0</v>
      </c>
      <c r="AU525" s="17">
        <v>0</v>
      </c>
      <c r="AV525" s="17">
        <v>0</v>
      </c>
      <c r="AW525" s="17">
        <v>0</v>
      </c>
      <c r="AX525" s="17">
        <v>0</v>
      </c>
      <c r="AY525" s="17">
        <v>0</v>
      </c>
      <c r="AZ525" s="17">
        <v>0</v>
      </c>
      <c r="BA525" s="17">
        <v>0</v>
      </c>
      <c r="BB525" s="17">
        <v>0</v>
      </c>
      <c r="BC525" s="17">
        <v>0</v>
      </c>
      <c r="BD525" s="17">
        <v>0</v>
      </c>
      <c r="BE525" s="17">
        <v>0</v>
      </c>
      <c r="BF525" s="17">
        <v>0</v>
      </c>
      <c r="BG525" s="15">
        <v>0</v>
      </c>
      <c r="BH525" s="15">
        <v>0</v>
      </c>
      <c r="BI525" s="15">
        <v>0</v>
      </c>
      <c r="BJ525" s="15">
        <v>0</v>
      </c>
      <c r="BK525" s="17">
        <v>0</v>
      </c>
      <c r="BL525" s="17">
        <v>0</v>
      </c>
      <c r="BM525" s="17">
        <v>0</v>
      </c>
      <c r="BN525" s="17">
        <v>0</v>
      </c>
      <c r="BO525" s="17">
        <v>0</v>
      </c>
      <c r="BP525" s="15">
        <v>0</v>
      </c>
      <c r="BQ525" s="15">
        <v>0</v>
      </c>
      <c r="BR525" s="15">
        <v>0</v>
      </c>
      <c r="BS525" s="15">
        <v>0</v>
      </c>
      <c r="BT525" s="15"/>
      <c r="BU525" s="15"/>
      <c r="BV525" s="15"/>
      <c r="BW525" s="15"/>
      <c r="BX525" s="15"/>
      <c r="BY525" s="15"/>
      <c r="BZ525" s="15"/>
      <c r="CA525" s="17">
        <v>815</v>
      </c>
      <c r="CB525" s="17">
        <v>361</v>
      </c>
      <c r="CC525" s="17">
        <v>814</v>
      </c>
      <c r="CD525" s="17">
        <v>361</v>
      </c>
      <c r="CE525" s="17">
        <v>811</v>
      </c>
      <c r="CF525" s="17">
        <v>360</v>
      </c>
      <c r="CG525" s="17">
        <v>815</v>
      </c>
      <c r="CH525" s="17">
        <v>361</v>
      </c>
      <c r="CI525" s="17">
        <v>0</v>
      </c>
      <c r="CJ525" s="17">
        <v>0</v>
      </c>
      <c r="CK525" s="17">
        <v>0</v>
      </c>
      <c r="CL525" s="17">
        <v>0</v>
      </c>
      <c r="CM525" s="17">
        <v>0</v>
      </c>
      <c r="CN525" s="17">
        <v>0</v>
      </c>
      <c r="CO525" s="17">
        <v>277</v>
      </c>
      <c r="CP525" s="17">
        <v>170</v>
      </c>
      <c r="CQ525" s="17">
        <v>777</v>
      </c>
      <c r="CR525" s="17">
        <v>335</v>
      </c>
      <c r="CS525" s="17">
        <v>815</v>
      </c>
      <c r="CT525" s="17">
        <v>361</v>
      </c>
      <c r="CU525" s="17">
        <v>711</v>
      </c>
      <c r="CV525" s="17">
        <v>291</v>
      </c>
      <c r="CW525" s="17">
        <v>0</v>
      </c>
      <c r="CX525" s="17">
        <v>0</v>
      </c>
      <c r="CY525" s="17">
        <v>0</v>
      </c>
      <c r="CZ525" s="15" t="str">
        <f t="shared" si="17"/>
        <v>Sverre Nypan</v>
      </c>
      <c r="DA525" s="15" t="e">
        <f>VLOOKUP(CZ525,[1]FINAL!$A$1:$AP$1000,MATCH("Element No.",[1]FINAL!$A$1:$AP$1,0),0)</f>
        <v>#N/A</v>
      </c>
      <c r="DB525" s="15"/>
      <c r="DC525" s="15"/>
      <c r="DD525" s="15"/>
      <c r="DE525" s="15"/>
      <c r="DF525" s="15"/>
    </row>
    <row r="526" spans="1:110" ht="78.75" thickBot="1">
      <c r="A526" s="18" t="b">
        <v>1</v>
      </c>
      <c r="B526" s="18" t="b">
        <v>0</v>
      </c>
      <c r="C526" s="17">
        <v>0</v>
      </c>
      <c r="D526" s="17">
        <v>0</v>
      </c>
      <c r="E526" s="17">
        <v>155405</v>
      </c>
      <c r="F526" s="17">
        <v>0</v>
      </c>
      <c r="G526" s="17">
        <v>0</v>
      </c>
      <c r="H526" s="17">
        <v>-3</v>
      </c>
      <c r="I526" s="17">
        <v>3</v>
      </c>
      <c r="J526" s="17">
        <v>0</v>
      </c>
      <c r="K526" s="17">
        <v>3</v>
      </c>
      <c r="L526" s="15">
        <v>0</v>
      </c>
      <c r="M526" s="15">
        <v>0</v>
      </c>
      <c r="N526" s="17">
        <v>0</v>
      </c>
      <c r="O526" s="15" t="s">
        <v>858</v>
      </c>
      <c r="P526" s="15">
        <v>0</v>
      </c>
      <c r="Q526" s="17">
        <f t="shared" si="16"/>
        <v>408</v>
      </c>
      <c r="R526" s="18" t="b">
        <v>0</v>
      </c>
      <c r="S526" s="15" t="s">
        <v>4523</v>
      </c>
      <c r="T526" s="15" t="s">
        <v>4643</v>
      </c>
      <c r="U526" s="17">
        <v>47</v>
      </c>
      <c r="V526" s="15" t="s">
        <v>859</v>
      </c>
      <c r="W526" s="15">
        <v>0</v>
      </c>
      <c r="X526" s="18" t="b">
        <v>0</v>
      </c>
      <c r="Y526" s="15" t="s">
        <v>395</v>
      </c>
      <c r="Z526" s="15">
        <v>0.1</v>
      </c>
      <c r="AA526" s="18" t="b">
        <v>0</v>
      </c>
      <c r="AB526" s="15"/>
      <c r="AC526" s="15" t="s">
        <v>3257</v>
      </c>
      <c r="AD526" s="17">
        <v>13</v>
      </c>
      <c r="AE526" s="17">
        <v>43</v>
      </c>
      <c r="AF526" s="17">
        <v>0</v>
      </c>
      <c r="AG526" s="17">
        <v>4052</v>
      </c>
      <c r="AH526" s="17">
        <v>0</v>
      </c>
      <c r="AI526" s="17">
        <v>8585</v>
      </c>
      <c r="AJ526" s="17">
        <v>0</v>
      </c>
      <c r="AK526" s="15">
        <v>0</v>
      </c>
      <c r="AL526" s="15">
        <v>0</v>
      </c>
      <c r="AM526" s="15" t="s">
        <v>395</v>
      </c>
      <c r="AN526" s="15"/>
      <c r="AO526" s="17">
        <v>241</v>
      </c>
      <c r="AP526" s="68">
        <v>44746</v>
      </c>
      <c r="AQ526" s="68">
        <v>35035</v>
      </c>
      <c r="AR526" s="18" t="b">
        <v>0</v>
      </c>
      <c r="AS526" s="15" t="s">
        <v>2851</v>
      </c>
      <c r="AT526" s="17">
        <v>0</v>
      </c>
      <c r="AU526" s="17">
        <v>0</v>
      </c>
      <c r="AV526" s="17">
        <v>0</v>
      </c>
      <c r="AW526" s="17">
        <v>0</v>
      </c>
      <c r="AX526" s="17">
        <v>0</v>
      </c>
      <c r="AY526" s="17">
        <v>0</v>
      </c>
      <c r="AZ526" s="17">
        <v>0</v>
      </c>
      <c r="BA526" s="17">
        <v>0</v>
      </c>
      <c r="BB526" s="17">
        <v>0</v>
      </c>
      <c r="BC526" s="17">
        <v>0</v>
      </c>
      <c r="BD526" s="17">
        <v>0</v>
      </c>
      <c r="BE526" s="17">
        <v>0</v>
      </c>
      <c r="BF526" s="17">
        <v>0</v>
      </c>
      <c r="BG526" s="15">
        <v>0</v>
      </c>
      <c r="BH526" s="15">
        <v>0</v>
      </c>
      <c r="BI526" s="15">
        <v>0</v>
      </c>
      <c r="BJ526" s="15">
        <v>0</v>
      </c>
      <c r="BK526" s="17">
        <v>0</v>
      </c>
      <c r="BL526" s="17">
        <v>0</v>
      </c>
      <c r="BM526" s="17">
        <v>0</v>
      </c>
      <c r="BN526" s="17">
        <v>0</v>
      </c>
      <c r="BO526" s="17">
        <v>0</v>
      </c>
      <c r="BP526" s="15">
        <v>0</v>
      </c>
      <c r="BQ526" s="15">
        <v>0</v>
      </c>
      <c r="BR526" s="15">
        <v>0</v>
      </c>
      <c r="BS526" s="15">
        <v>0</v>
      </c>
      <c r="BT526" s="15"/>
      <c r="BU526" s="15"/>
      <c r="BV526" s="15"/>
      <c r="BW526" s="15"/>
      <c r="BX526" s="15"/>
      <c r="BY526" s="15"/>
      <c r="BZ526" s="15"/>
      <c r="CA526" s="17">
        <v>784</v>
      </c>
      <c r="CB526" s="17">
        <v>338</v>
      </c>
      <c r="CC526" s="17">
        <v>780</v>
      </c>
      <c r="CD526" s="17">
        <v>338</v>
      </c>
      <c r="CE526" s="17">
        <v>770</v>
      </c>
      <c r="CF526" s="17">
        <v>336</v>
      </c>
      <c r="CG526" s="17">
        <v>784</v>
      </c>
      <c r="CH526" s="17">
        <v>338</v>
      </c>
      <c r="CI526" s="17">
        <v>0</v>
      </c>
      <c r="CJ526" s="17">
        <v>0</v>
      </c>
      <c r="CK526" s="17">
        <v>0</v>
      </c>
      <c r="CL526" s="17">
        <v>0</v>
      </c>
      <c r="CM526" s="17">
        <v>0</v>
      </c>
      <c r="CN526" s="17">
        <v>0</v>
      </c>
      <c r="CO526" s="17">
        <v>379</v>
      </c>
      <c r="CP526" s="17">
        <v>236</v>
      </c>
      <c r="CQ526" s="17">
        <v>718</v>
      </c>
      <c r="CR526" s="17">
        <v>296</v>
      </c>
      <c r="CS526" s="17">
        <v>784</v>
      </c>
      <c r="CT526" s="17">
        <v>338</v>
      </c>
      <c r="CU526" s="17">
        <v>568</v>
      </c>
      <c r="CV526" s="17">
        <v>212</v>
      </c>
      <c r="CW526" s="17">
        <v>0</v>
      </c>
      <c r="CX526" s="17">
        <v>0</v>
      </c>
      <c r="CY526" s="17">
        <v>0</v>
      </c>
      <c r="CZ526" s="15" t="str">
        <f t="shared" si="17"/>
        <v>Kalvin Phillips</v>
      </c>
      <c r="DA526" s="15">
        <f>VLOOKUP(CZ526,[1]FINAL!$A$1:$AP$1000,MATCH("Element No.",[1]FINAL!$A$1:$AP$1,0),0)</f>
        <v>408</v>
      </c>
      <c r="DB526" s="15"/>
      <c r="DC526" s="15"/>
      <c r="DD526" s="15"/>
      <c r="DE526" s="15"/>
      <c r="DF526" s="15"/>
    </row>
    <row r="527" spans="1:110" ht="40.5" thickBot="1">
      <c r="A527" s="18" t="b">
        <v>1</v>
      </c>
      <c r="B527" s="18" t="b">
        <v>0</v>
      </c>
      <c r="C527" s="17">
        <v>100</v>
      </c>
      <c r="D527" s="17">
        <v>100</v>
      </c>
      <c r="E527" s="17">
        <v>223094</v>
      </c>
      <c r="F527" s="17">
        <v>0</v>
      </c>
      <c r="G527" s="17">
        <v>0</v>
      </c>
      <c r="H527" s="17">
        <v>7</v>
      </c>
      <c r="I527" s="17">
        <v>-7</v>
      </c>
      <c r="J527" s="17">
        <v>11</v>
      </c>
      <c r="K527" s="17">
        <v>4</v>
      </c>
      <c r="L527" s="15">
        <v>7.3</v>
      </c>
      <c r="M527" s="15">
        <v>5.9</v>
      </c>
      <c r="N527" s="17">
        <v>0</v>
      </c>
      <c r="O527" s="15" t="s">
        <v>853</v>
      </c>
      <c r="P527" s="15">
        <v>5.4</v>
      </c>
      <c r="Q527" s="17">
        <f t="shared" si="16"/>
        <v>411</v>
      </c>
      <c r="R527" s="18" t="b">
        <v>1</v>
      </c>
      <c r="S527" s="15"/>
      <c r="T527" s="15" t="s">
        <v>4802</v>
      </c>
      <c r="U527" s="17">
        <v>147</v>
      </c>
      <c r="V527" s="15" t="s">
        <v>854</v>
      </c>
      <c r="W527" s="15">
        <v>6.8</v>
      </c>
      <c r="X527" s="18" t="b">
        <v>0</v>
      </c>
      <c r="Y527" s="15" t="s">
        <v>216</v>
      </c>
      <c r="Z527" s="15">
        <v>62.5</v>
      </c>
      <c r="AA527" s="18" t="b">
        <v>0</v>
      </c>
      <c r="AB527" s="15"/>
      <c r="AC527" s="15" t="s">
        <v>519</v>
      </c>
      <c r="AD527" s="17">
        <v>13</v>
      </c>
      <c r="AE527" s="17">
        <v>43</v>
      </c>
      <c r="AF527" s="17">
        <v>239</v>
      </c>
      <c r="AG527" s="17">
        <v>8764362</v>
      </c>
      <c r="AH527" s="17">
        <v>0</v>
      </c>
      <c r="AI527" s="17">
        <v>4565074</v>
      </c>
      <c r="AJ527" s="17">
        <v>0</v>
      </c>
      <c r="AK527" s="15">
        <v>0.4</v>
      </c>
      <c r="AL527" s="15">
        <v>16.3</v>
      </c>
      <c r="AM527" s="15" t="s">
        <v>216</v>
      </c>
      <c r="AN527" s="15"/>
      <c r="AO527" s="17">
        <v>161</v>
      </c>
      <c r="AP527" s="68">
        <v>44743</v>
      </c>
      <c r="AQ527" s="68">
        <v>36728</v>
      </c>
      <c r="AR527" s="18" t="b">
        <v>0</v>
      </c>
      <c r="AS527" s="15" t="s">
        <v>2852</v>
      </c>
      <c r="AT527" s="17">
        <v>2953</v>
      </c>
      <c r="AU527" s="17">
        <v>27</v>
      </c>
      <c r="AV527" s="17">
        <v>8</v>
      </c>
      <c r="AW527" s="17">
        <v>13</v>
      </c>
      <c r="AX527" s="17">
        <v>32</v>
      </c>
      <c r="AY527" s="17">
        <v>0</v>
      </c>
      <c r="AZ527" s="17">
        <v>0</v>
      </c>
      <c r="BA527" s="17">
        <v>1</v>
      </c>
      <c r="BB527" s="17">
        <v>2</v>
      </c>
      <c r="BC527" s="17">
        <v>0</v>
      </c>
      <c r="BD527" s="17">
        <v>0</v>
      </c>
      <c r="BE527" s="17">
        <v>43</v>
      </c>
      <c r="BF527" s="17">
        <v>952</v>
      </c>
      <c r="BG527" s="15">
        <v>1180.4000000000001</v>
      </c>
      <c r="BH527" s="15">
        <v>320.10000000000002</v>
      </c>
      <c r="BI527" s="15">
        <v>1520</v>
      </c>
      <c r="BJ527" s="15">
        <v>302.3</v>
      </c>
      <c r="BK527" s="17">
        <v>48</v>
      </c>
      <c r="BL527" s="17">
        <v>41</v>
      </c>
      <c r="BM527" s="17">
        <v>15</v>
      </c>
      <c r="BN527" s="17">
        <v>104</v>
      </c>
      <c r="BO527" s="17">
        <v>34</v>
      </c>
      <c r="BP527" s="15">
        <v>25.5</v>
      </c>
      <c r="BQ527" s="15">
        <v>2.67</v>
      </c>
      <c r="BR527" s="15">
        <v>28.17</v>
      </c>
      <c r="BS527" s="15">
        <v>38.6</v>
      </c>
      <c r="BT527" s="15"/>
      <c r="BU527" s="15"/>
      <c r="BV527" s="15"/>
      <c r="BW527" s="15"/>
      <c r="BX527" s="17">
        <v>1</v>
      </c>
      <c r="BY527" s="15"/>
      <c r="BZ527" s="15"/>
      <c r="CA527" s="17">
        <v>2</v>
      </c>
      <c r="CB527" s="17">
        <v>1</v>
      </c>
      <c r="CC527" s="17">
        <v>131</v>
      </c>
      <c r="CD527" s="17">
        <v>8</v>
      </c>
      <c r="CE527" s="17">
        <v>1</v>
      </c>
      <c r="CF527" s="17">
        <v>1</v>
      </c>
      <c r="CG527" s="17">
        <v>2</v>
      </c>
      <c r="CH527" s="17">
        <v>1</v>
      </c>
      <c r="CI527" s="17">
        <v>0.78</v>
      </c>
      <c r="CJ527" s="17">
        <v>0</v>
      </c>
      <c r="CK527" s="17">
        <v>0.08</v>
      </c>
      <c r="CL527" s="17">
        <v>0.86</v>
      </c>
      <c r="CM527" s="17">
        <v>1.18</v>
      </c>
      <c r="CN527" s="17">
        <v>0.98</v>
      </c>
      <c r="CO527" s="17">
        <v>1</v>
      </c>
      <c r="CP527" s="17">
        <v>1</v>
      </c>
      <c r="CQ527" s="17">
        <v>17</v>
      </c>
      <c r="CR527" s="17">
        <v>4</v>
      </c>
      <c r="CS527" s="17">
        <v>2</v>
      </c>
      <c r="CT527" s="17">
        <v>1</v>
      </c>
      <c r="CU527" s="17">
        <v>1</v>
      </c>
      <c r="CV527" s="17">
        <v>1</v>
      </c>
      <c r="CW527" s="17">
        <v>1.04</v>
      </c>
      <c r="CX527" s="17">
        <v>0.4</v>
      </c>
      <c r="CY527" s="17">
        <v>3.17</v>
      </c>
      <c r="CZ527" s="15" t="str">
        <f t="shared" si="17"/>
        <v>Erling Haaland</v>
      </c>
      <c r="DA527" s="15">
        <f>VLOOKUP(CZ527,[1]FINAL!$A$1:$AP$1000,MATCH("Element No.",[1]FINAL!$A$1:$AP$1,0),0)</f>
        <v>411</v>
      </c>
      <c r="DB527" s="15"/>
      <c r="DC527" s="15"/>
      <c r="DD527" s="15"/>
      <c r="DE527" s="15"/>
      <c r="DF527" s="15"/>
    </row>
    <row r="528" spans="1:110" ht="40.5" thickBot="1">
      <c r="A528" s="18" t="b">
        <v>1</v>
      </c>
      <c r="B528" s="18" t="b">
        <v>0</v>
      </c>
      <c r="C528" s="15"/>
      <c r="D528" s="15"/>
      <c r="E528" s="17">
        <v>204936</v>
      </c>
      <c r="F528" s="17">
        <v>0</v>
      </c>
      <c r="G528" s="17">
        <v>0</v>
      </c>
      <c r="H528" s="17">
        <v>1</v>
      </c>
      <c r="I528" s="17">
        <v>-1</v>
      </c>
      <c r="J528" s="17">
        <v>1</v>
      </c>
      <c r="K528" s="17">
        <v>1</v>
      </c>
      <c r="L528" s="15">
        <v>4.5</v>
      </c>
      <c r="M528" s="15">
        <v>3.7</v>
      </c>
      <c r="N528" s="17">
        <v>0</v>
      </c>
      <c r="O528" s="15" t="s">
        <v>3887</v>
      </c>
      <c r="P528" s="15">
        <v>3.2</v>
      </c>
      <c r="Q528" s="17">
        <f t="shared" si="16"/>
        <v>384</v>
      </c>
      <c r="R528" s="18" t="b">
        <v>0</v>
      </c>
      <c r="S528" s="15"/>
      <c r="T528" s="15"/>
      <c r="U528" s="17">
        <v>56</v>
      </c>
      <c r="V528" s="15" t="s">
        <v>3888</v>
      </c>
      <c r="W528" s="15">
        <v>4</v>
      </c>
      <c r="X528" s="18" t="b">
        <v>0</v>
      </c>
      <c r="Y528" s="15" t="s">
        <v>3889</v>
      </c>
      <c r="Z528" s="15">
        <v>9.3000000000000007</v>
      </c>
      <c r="AA528" s="18" t="b">
        <v>0</v>
      </c>
      <c r="AB528" s="15"/>
      <c r="AC528" s="15" t="s">
        <v>519</v>
      </c>
      <c r="AD528" s="17">
        <v>13</v>
      </c>
      <c r="AE528" s="17">
        <v>43</v>
      </c>
      <c r="AF528" s="17">
        <v>135</v>
      </c>
      <c r="AG528" s="17">
        <v>2342969</v>
      </c>
      <c r="AH528" s="17">
        <v>0</v>
      </c>
      <c r="AI528" s="17">
        <v>1560137</v>
      </c>
      <c r="AJ528" s="17">
        <v>0</v>
      </c>
      <c r="AK528" s="15">
        <v>0.6</v>
      </c>
      <c r="AL528" s="15">
        <v>24.1</v>
      </c>
      <c r="AM528" s="15" t="s">
        <v>3889</v>
      </c>
      <c r="AN528" s="15"/>
      <c r="AO528" s="17">
        <v>106</v>
      </c>
      <c r="AP528" s="68">
        <v>45901</v>
      </c>
      <c r="AQ528" s="68">
        <v>36216</v>
      </c>
      <c r="AR528" s="18" t="b">
        <v>0</v>
      </c>
      <c r="AS528" s="15" t="s">
        <v>3890</v>
      </c>
      <c r="AT528" s="17">
        <v>3060</v>
      </c>
      <c r="AU528" s="17">
        <v>0</v>
      </c>
      <c r="AV528" s="17">
        <v>0</v>
      </c>
      <c r="AW528" s="17">
        <v>15</v>
      </c>
      <c r="AX528" s="17">
        <v>29</v>
      </c>
      <c r="AY528" s="17">
        <v>0</v>
      </c>
      <c r="AZ528" s="17">
        <v>1</v>
      </c>
      <c r="BA528" s="17">
        <v>0</v>
      </c>
      <c r="BB528" s="17">
        <v>8</v>
      </c>
      <c r="BC528" s="17">
        <v>0</v>
      </c>
      <c r="BD528" s="17">
        <v>78</v>
      </c>
      <c r="BE528" s="17">
        <v>5</v>
      </c>
      <c r="BF528" s="17">
        <v>567</v>
      </c>
      <c r="BG528" s="15">
        <v>666.6</v>
      </c>
      <c r="BH528" s="15">
        <v>10.3</v>
      </c>
      <c r="BI528" s="15">
        <v>2</v>
      </c>
      <c r="BJ528" s="15">
        <v>68</v>
      </c>
      <c r="BK528" s="17">
        <v>42</v>
      </c>
      <c r="BL528" s="17">
        <v>236</v>
      </c>
      <c r="BM528" s="17">
        <v>0</v>
      </c>
      <c r="BN528" s="17">
        <v>0</v>
      </c>
      <c r="BO528" s="17">
        <v>34</v>
      </c>
      <c r="BP528" s="15">
        <v>0</v>
      </c>
      <c r="BQ528" s="15">
        <v>0.13</v>
      </c>
      <c r="BR528" s="15">
        <v>0.13</v>
      </c>
      <c r="BS528" s="15">
        <v>38.5</v>
      </c>
      <c r="BT528" s="15"/>
      <c r="BU528" s="15"/>
      <c r="BV528" s="15"/>
      <c r="BW528" s="15"/>
      <c r="BX528" s="15"/>
      <c r="BY528" s="15"/>
      <c r="BZ528" s="15"/>
      <c r="CA528" s="17">
        <v>61</v>
      </c>
      <c r="CB528" s="17">
        <v>14</v>
      </c>
      <c r="CC528" s="17">
        <v>437</v>
      </c>
      <c r="CD528" s="17">
        <v>8</v>
      </c>
      <c r="CE528" s="17">
        <v>471</v>
      </c>
      <c r="CF528" s="17">
        <v>4</v>
      </c>
      <c r="CG528" s="17">
        <v>244</v>
      </c>
      <c r="CH528" s="17">
        <v>14</v>
      </c>
      <c r="CI528" s="17">
        <v>0</v>
      </c>
      <c r="CJ528" s="17">
        <v>2.29</v>
      </c>
      <c r="CK528" s="17">
        <v>0</v>
      </c>
      <c r="CL528" s="17">
        <v>0</v>
      </c>
      <c r="CM528" s="17">
        <v>1.1299999999999999</v>
      </c>
      <c r="CN528" s="17">
        <v>0.85</v>
      </c>
      <c r="CO528" s="17">
        <v>126</v>
      </c>
      <c r="CP528" s="17">
        <v>3</v>
      </c>
      <c r="CQ528" s="17">
        <v>106</v>
      </c>
      <c r="CR528" s="17">
        <v>10</v>
      </c>
      <c r="CS528" s="17">
        <v>62</v>
      </c>
      <c r="CT528" s="17">
        <v>5</v>
      </c>
      <c r="CU528" s="17">
        <v>40</v>
      </c>
      <c r="CV528" s="17">
        <v>7</v>
      </c>
      <c r="CW528" s="17">
        <v>1</v>
      </c>
      <c r="CX528" s="17">
        <v>0.44</v>
      </c>
      <c r="CY528" s="17">
        <v>0</v>
      </c>
      <c r="CZ528" s="15" t="str">
        <f t="shared" si="17"/>
        <v>Gianluigi Donnarumma</v>
      </c>
      <c r="DA528" s="15">
        <f>VLOOKUP(CZ528,[1]FINAL!$A$1:$AP$1000,MATCH("Element No.",[1]FINAL!$A$1:$AP$1,0),0)</f>
        <v>384</v>
      </c>
      <c r="DB528" s="15"/>
      <c r="DC528" s="15"/>
      <c r="DD528" s="15"/>
      <c r="DE528" s="15"/>
      <c r="DF528" s="15"/>
    </row>
    <row r="529" spans="1:110" ht="78.75" thickBot="1">
      <c r="A529" s="18" t="b">
        <v>1</v>
      </c>
      <c r="B529" s="18" t="b">
        <v>0</v>
      </c>
      <c r="C529" s="17">
        <v>0</v>
      </c>
      <c r="D529" s="17">
        <v>0</v>
      </c>
      <c r="E529" s="17">
        <v>590039</v>
      </c>
      <c r="F529" s="17">
        <v>0</v>
      </c>
      <c r="G529" s="17">
        <v>0</v>
      </c>
      <c r="H529" s="17">
        <v>-1</v>
      </c>
      <c r="I529" s="17">
        <v>1</v>
      </c>
      <c r="J529" s="17">
        <v>0</v>
      </c>
      <c r="K529" s="17">
        <v>3</v>
      </c>
      <c r="L529" s="15">
        <v>0</v>
      </c>
      <c r="M529" s="15">
        <v>0</v>
      </c>
      <c r="N529" s="17">
        <v>0</v>
      </c>
      <c r="O529" s="15" t="s">
        <v>3891</v>
      </c>
      <c r="P529" s="15">
        <v>0</v>
      </c>
      <c r="Q529" s="17">
        <f t="shared" si="16"/>
        <v>409</v>
      </c>
      <c r="R529" s="18" t="b">
        <v>0</v>
      </c>
      <c r="S529" s="15" t="s">
        <v>3801</v>
      </c>
      <c r="T529" s="15" t="s">
        <v>4708</v>
      </c>
      <c r="U529" s="17">
        <v>44</v>
      </c>
      <c r="V529" s="15" t="s">
        <v>3892</v>
      </c>
      <c r="W529" s="15">
        <v>1</v>
      </c>
      <c r="X529" s="18" t="b">
        <v>0</v>
      </c>
      <c r="Y529" s="15" t="s">
        <v>3893</v>
      </c>
      <c r="Z529" s="15">
        <v>0</v>
      </c>
      <c r="AA529" s="18" t="b">
        <v>0</v>
      </c>
      <c r="AB529" s="15"/>
      <c r="AC529" s="15" t="s">
        <v>3257</v>
      </c>
      <c r="AD529" s="17">
        <v>13</v>
      </c>
      <c r="AE529" s="17">
        <v>43</v>
      </c>
      <c r="AF529" s="17">
        <v>2</v>
      </c>
      <c r="AG529" s="17">
        <v>3500</v>
      </c>
      <c r="AH529" s="17">
        <v>0</v>
      </c>
      <c r="AI529" s="17">
        <v>3355</v>
      </c>
      <c r="AJ529" s="17">
        <v>0</v>
      </c>
      <c r="AK529" s="15">
        <v>0</v>
      </c>
      <c r="AL529" s="15">
        <v>0.5</v>
      </c>
      <c r="AM529" s="15" t="s">
        <v>3893</v>
      </c>
      <c r="AN529" s="15"/>
      <c r="AO529" s="17">
        <v>241</v>
      </c>
      <c r="AP529" s="68">
        <v>45876</v>
      </c>
      <c r="AQ529" s="68">
        <v>39316</v>
      </c>
      <c r="AR529" s="18" t="b">
        <v>0</v>
      </c>
      <c r="AS529" s="15" t="s">
        <v>3894</v>
      </c>
      <c r="AT529" s="17">
        <v>25</v>
      </c>
      <c r="AU529" s="17">
        <v>0</v>
      </c>
      <c r="AV529" s="17">
        <v>0</v>
      </c>
      <c r="AW529" s="17">
        <v>0</v>
      </c>
      <c r="AX529" s="17">
        <v>0</v>
      </c>
      <c r="AY529" s="17">
        <v>0</v>
      </c>
      <c r="AZ529" s="17">
        <v>0</v>
      </c>
      <c r="BA529" s="17">
        <v>0</v>
      </c>
      <c r="BB529" s="17">
        <v>0</v>
      </c>
      <c r="BC529" s="17">
        <v>0</v>
      </c>
      <c r="BD529" s="17">
        <v>0</v>
      </c>
      <c r="BE529" s="17">
        <v>0</v>
      </c>
      <c r="BF529" s="17">
        <v>5</v>
      </c>
      <c r="BG529" s="15">
        <v>4.2</v>
      </c>
      <c r="BH529" s="15">
        <v>28.3</v>
      </c>
      <c r="BI529" s="15">
        <v>4</v>
      </c>
      <c r="BJ529" s="15">
        <v>3.7</v>
      </c>
      <c r="BK529" s="17">
        <v>0</v>
      </c>
      <c r="BL529" s="17">
        <v>1</v>
      </c>
      <c r="BM529" s="17">
        <v>0</v>
      </c>
      <c r="BN529" s="17">
        <v>1</v>
      </c>
      <c r="BO529" s="17">
        <v>0</v>
      </c>
      <c r="BP529" s="15">
        <v>0</v>
      </c>
      <c r="BQ529" s="15">
        <v>0.21</v>
      </c>
      <c r="BR529" s="15">
        <v>0.21</v>
      </c>
      <c r="BS529" s="15">
        <v>0.34</v>
      </c>
      <c r="BT529" s="15"/>
      <c r="BU529" s="15"/>
      <c r="BV529" s="15"/>
      <c r="BW529" s="15"/>
      <c r="BX529" s="15"/>
      <c r="BY529" s="15"/>
      <c r="BZ529" s="15"/>
      <c r="CA529" s="17">
        <v>497</v>
      </c>
      <c r="CB529" s="17">
        <v>224</v>
      </c>
      <c r="CC529" s="17">
        <v>400</v>
      </c>
      <c r="CD529" s="17">
        <v>201</v>
      </c>
      <c r="CE529" s="17">
        <v>447</v>
      </c>
      <c r="CF529" s="17">
        <v>218</v>
      </c>
      <c r="CG529" s="17">
        <v>473</v>
      </c>
      <c r="CH529" s="17">
        <v>212</v>
      </c>
      <c r="CI529" s="17">
        <v>0</v>
      </c>
      <c r="CJ529" s="17">
        <v>0</v>
      </c>
      <c r="CK529" s="17">
        <v>0.76</v>
      </c>
      <c r="CL529" s="17">
        <v>0.76</v>
      </c>
      <c r="CM529" s="17">
        <v>1.22</v>
      </c>
      <c r="CN529" s="17">
        <v>0</v>
      </c>
      <c r="CO529" s="17">
        <v>578</v>
      </c>
      <c r="CP529" s="17">
        <v>349</v>
      </c>
      <c r="CQ529" s="17">
        <v>617</v>
      </c>
      <c r="CR529" s="17">
        <v>218</v>
      </c>
      <c r="CS529" s="17">
        <v>488</v>
      </c>
      <c r="CT529" s="17">
        <v>216</v>
      </c>
      <c r="CU529" s="17">
        <v>705</v>
      </c>
      <c r="CV529" s="17">
        <v>285</v>
      </c>
      <c r="CW529" s="17">
        <v>0</v>
      </c>
      <c r="CX529" s="17">
        <v>0</v>
      </c>
      <c r="CY529" s="17">
        <v>3.6</v>
      </c>
      <c r="CZ529" s="15" t="str">
        <f t="shared" si="17"/>
        <v>Divine Mukasa</v>
      </c>
      <c r="DA529" s="15">
        <f>VLOOKUP(CZ529,[1]FINAL!$A$1:$AP$1000,MATCH("Element No.",[1]FINAL!$A$1:$AP$1,0),0)</f>
        <v>409</v>
      </c>
      <c r="DB529" s="15"/>
      <c r="DC529" s="15"/>
      <c r="DD529" s="15"/>
      <c r="DE529" s="15"/>
      <c r="DF529" s="15"/>
    </row>
    <row r="530" spans="1:110" ht="66" thickBot="1">
      <c r="A530" s="18" t="b">
        <v>1</v>
      </c>
      <c r="B530" s="18" t="b">
        <v>0</v>
      </c>
      <c r="C530" s="17">
        <v>0</v>
      </c>
      <c r="D530" s="17">
        <v>0</v>
      </c>
      <c r="E530" s="17">
        <v>566213</v>
      </c>
      <c r="F530" s="17">
        <v>0</v>
      </c>
      <c r="G530" s="17">
        <v>0</v>
      </c>
      <c r="H530" s="17">
        <v>-1</v>
      </c>
      <c r="I530" s="17">
        <v>1</v>
      </c>
      <c r="J530" s="17">
        <v>0</v>
      </c>
      <c r="K530" s="17">
        <v>2</v>
      </c>
      <c r="L530" s="15">
        <v>0</v>
      </c>
      <c r="M530" s="15">
        <v>0</v>
      </c>
      <c r="N530" s="17">
        <v>0</v>
      </c>
      <c r="O530" s="15" t="s">
        <v>3895</v>
      </c>
      <c r="P530" s="15">
        <v>0</v>
      </c>
      <c r="Q530" s="17" t="e">
        <f t="shared" si="16"/>
        <v>#N/A</v>
      </c>
      <c r="R530" s="18" t="b">
        <v>0</v>
      </c>
      <c r="S530" s="15" t="s">
        <v>4709</v>
      </c>
      <c r="T530" s="15" t="s">
        <v>4710</v>
      </c>
      <c r="U530" s="17">
        <v>39</v>
      </c>
      <c r="V530" s="15" t="s">
        <v>3896</v>
      </c>
      <c r="W530" s="15">
        <v>0</v>
      </c>
      <c r="X530" s="18" t="b">
        <v>0</v>
      </c>
      <c r="Y530" s="15" t="s">
        <v>3897</v>
      </c>
      <c r="Z530" s="15">
        <v>0</v>
      </c>
      <c r="AA530" s="18" t="b">
        <v>0</v>
      </c>
      <c r="AB530" s="15"/>
      <c r="AC530" s="15" t="s">
        <v>3257</v>
      </c>
      <c r="AD530" s="17">
        <v>13</v>
      </c>
      <c r="AE530" s="17">
        <v>43</v>
      </c>
      <c r="AF530" s="17">
        <v>0</v>
      </c>
      <c r="AG530" s="17">
        <v>3208</v>
      </c>
      <c r="AH530" s="17">
        <v>0</v>
      </c>
      <c r="AI530" s="17">
        <v>4023</v>
      </c>
      <c r="AJ530" s="17">
        <v>0</v>
      </c>
      <c r="AK530" s="15">
        <v>0</v>
      </c>
      <c r="AL530" s="15">
        <v>0</v>
      </c>
      <c r="AM530" s="15" t="s">
        <v>3897</v>
      </c>
      <c r="AN530" s="15"/>
      <c r="AO530" s="17">
        <v>241</v>
      </c>
      <c r="AP530" s="68">
        <v>45496</v>
      </c>
      <c r="AQ530" s="68">
        <v>39490</v>
      </c>
      <c r="AR530" s="18" t="b">
        <v>0</v>
      </c>
      <c r="AS530" s="15" t="s">
        <v>3898</v>
      </c>
      <c r="AT530" s="17">
        <v>0</v>
      </c>
      <c r="AU530" s="17">
        <v>0</v>
      </c>
      <c r="AV530" s="17">
        <v>0</v>
      </c>
      <c r="AW530" s="17">
        <v>0</v>
      </c>
      <c r="AX530" s="17">
        <v>0</v>
      </c>
      <c r="AY530" s="17">
        <v>0</v>
      </c>
      <c r="AZ530" s="17">
        <v>0</v>
      </c>
      <c r="BA530" s="17">
        <v>0</v>
      </c>
      <c r="BB530" s="17">
        <v>0</v>
      </c>
      <c r="BC530" s="17">
        <v>0</v>
      </c>
      <c r="BD530" s="17">
        <v>0</v>
      </c>
      <c r="BE530" s="17">
        <v>0</v>
      </c>
      <c r="BF530" s="17">
        <v>0</v>
      </c>
      <c r="BG530" s="15">
        <v>0</v>
      </c>
      <c r="BH530" s="15">
        <v>0</v>
      </c>
      <c r="BI530" s="15">
        <v>0</v>
      </c>
      <c r="BJ530" s="15">
        <v>0</v>
      </c>
      <c r="BK530" s="17">
        <v>0</v>
      </c>
      <c r="BL530" s="17">
        <v>0</v>
      </c>
      <c r="BM530" s="17">
        <v>0</v>
      </c>
      <c r="BN530" s="17">
        <v>0</v>
      </c>
      <c r="BO530" s="17">
        <v>0</v>
      </c>
      <c r="BP530" s="15">
        <v>0</v>
      </c>
      <c r="BQ530" s="15">
        <v>0</v>
      </c>
      <c r="BR530" s="15">
        <v>0</v>
      </c>
      <c r="BS530" s="15">
        <v>0</v>
      </c>
      <c r="BT530" s="15"/>
      <c r="BU530" s="15"/>
      <c r="BV530" s="15"/>
      <c r="BW530" s="15"/>
      <c r="BX530" s="15"/>
      <c r="BY530" s="15"/>
      <c r="BZ530" s="15"/>
      <c r="CA530" s="17">
        <v>574</v>
      </c>
      <c r="CB530" s="17">
        <v>208</v>
      </c>
      <c r="CC530" s="17">
        <v>560</v>
      </c>
      <c r="CD530" s="17">
        <v>207</v>
      </c>
      <c r="CE530" s="17">
        <v>529</v>
      </c>
      <c r="CF530" s="17">
        <v>203</v>
      </c>
      <c r="CG530" s="17">
        <v>577</v>
      </c>
      <c r="CH530" s="17">
        <v>208</v>
      </c>
      <c r="CI530" s="17">
        <v>0</v>
      </c>
      <c r="CJ530" s="17">
        <v>0</v>
      </c>
      <c r="CK530" s="17">
        <v>0</v>
      </c>
      <c r="CL530" s="17">
        <v>0</v>
      </c>
      <c r="CM530" s="17">
        <v>0</v>
      </c>
      <c r="CN530" s="17">
        <v>0</v>
      </c>
      <c r="CO530" s="17">
        <v>794</v>
      </c>
      <c r="CP530" s="17">
        <v>229</v>
      </c>
      <c r="CQ530" s="17">
        <v>457</v>
      </c>
      <c r="CR530" s="17">
        <v>169</v>
      </c>
      <c r="CS530" s="17">
        <v>585</v>
      </c>
      <c r="CT530" s="17">
        <v>208</v>
      </c>
      <c r="CU530" s="17">
        <v>630</v>
      </c>
      <c r="CV530" s="17">
        <v>225</v>
      </c>
      <c r="CW530" s="17">
        <v>0</v>
      </c>
      <c r="CX530" s="17">
        <v>0</v>
      </c>
      <c r="CY530" s="17">
        <v>0</v>
      </c>
      <c r="CZ530" s="15" t="str">
        <f t="shared" si="17"/>
        <v>Stephen Mfuni</v>
      </c>
      <c r="DA530" s="15" t="e">
        <f>VLOOKUP(CZ530,[1]FINAL!$A$1:$AP$1000,MATCH("Element No.",[1]FINAL!$A$1:$AP$1,0),0)</f>
        <v>#N/A</v>
      </c>
      <c r="DB530" s="15"/>
      <c r="DC530" s="15"/>
      <c r="DD530" s="15"/>
      <c r="DE530" s="15"/>
      <c r="DF530" s="15"/>
    </row>
    <row r="531" spans="1:110" ht="27.75" thickBot="1">
      <c r="A531" s="18" t="b">
        <v>1</v>
      </c>
      <c r="B531" s="18" t="b">
        <v>0</v>
      </c>
      <c r="C531" s="15"/>
      <c r="D531" s="15"/>
      <c r="E531" s="17">
        <v>616288</v>
      </c>
      <c r="F531" s="17">
        <v>0</v>
      </c>
      <c r="G531" s="17">
        <v>0</v>
      </c>
      <c r="H531" s="17">
        <v>0</v>
      </c>
      <c r="I531" s="17">
        <v>0</v>
      </c>
      <c r="J531" s="17">
        <v>0</v>
      </c>
      <c r="K531" s="17">
        <v>3</v>
      </c>
      <c r="L531" s="15">
        <v>0.5</v>
      </c>
      <c r="M531" s="15">
        <v>0.5</v>
      </c>
      <c r="N531" s="17">
        <v>0</v>
      </c>
      <c r="O531" s="15" t="s">
        <v>594</v>
      </c>
      <c r="P531" s="15">
        <v>0</v>
      </c>
      <c r="Q531" s="17" t="e">
        <f t="shared" si="16"/>
        <v>#N/A</v>
      </c>
      <c r="R531" s="18" t="b">
        <v>0</v>
      </c>
      <c r="S531" s="15"/>
      <c r="T531" s="15"/>
      <c r="U531" s="17">
        <v>45</v>
      </c>
      <c r="V531" s="15" t="s">
        <v>4052</v>
      </c>
      <c r="W531" s="15">
        <v>0</v>
      </c>
      <c r="X531" s="18" t="b">
        <v>0</v>
      </c>
      <c r="Y531" s="15" t="s">
        <v>4053</v>
      </c>
      <c r="Z531" s="15">
        <v>0</v>
      </c>
      <c r="AA531" s="18" t="b">
        <v>0</v>
      </c>
      <c r="AB531" s="15"/>
      <c r="AC531" s="15" t="s">
        <v>519</v>
      </c>
      <c r="AD531" s="17">
        <v>13</v>
      </c>
      <c r="AE531" s="17">
        <v>43</v>
      </c>
      <c r="AF531" s="17">
        <v>0</v>
      </c>
      <c r="AG531" s="17">
        <v>1704</v>
      </c>
      <c r="AH531" s="17">
        <v>0</v>
      </c>
      <c r="AI531" s="17">
        <v>1467</v>
      </c>
      <c r="AJ531" s="17">
        <v>0</v>
      </c>
      <c r="AK531" s="15">
        <v>0</v>
      </c>
      <c r="AL531" s="15">
        <v>0</v>
      </c>
      <c r="AM531" s="15" t="s">
        <v>4053</v>
      </c>
      <c r="AN531" s="15"/>
      <c r="AO531" s="17">
        <v>241</v>
      </c>
      <c r="AP531" s="68">
        <v>45926</v>
      </c>
      <c r="AQ531" s="68">
        <v>39623</v>
      </c>
      <c r="AR531" s="18" t="b">
        <v>0</v>
      </c>
      <c r="AS531" s="15" t="s">
        <v>4054</v>
      </c>
      <c r="AT531" s="17">
        <v>0</v>
      </c>
      <c r="AU531" s="17">
        <v>0</v>
      </c>
      <c r="AV531" s="17">
        <v>0</v>
      </c>
      <c r="AW531" s="17">
        <v>0</v>
      </c>
      <c r="AX531" s="17">
        <v>0</v>
      </c>
      <c r="AY531" s="17">
        <v>0</v>
      </c>
      <c r="AZ531" s="17">
        <v>0</v>
      </c>
      <c r="BA531" s="17">
        <v>0</v>
      </c>
      <c r="BB531" s="17">
        <v>0</v>
      </c>
      <c r="BC531" s="17">
        <v>0</v>
      </c>
      <c r="BD531" s="17">
        <v>0</v>
      </c>
      <c r="BE531" s="17">
        <v>0</v>
      </c>
      <c r="BF531" s="17">
        <v>0</v>
      </c>
      <c r="BG531" s="15">
        <v>0</v>
      </c>
      <c r="BH531" s="15">
        <v>0</v>
      </c>
      <c r="BI531" s="15">
        <v>0</v>
      </c>
      <c r="BJ531" s="15">
        <v>0</v>
      </c>
      <c r="BK531" s="17">
        <v>0</v>
      </c>
      <c r="BL531" s="17">
        <v>0</v>
      </c>
      <c r="BM531" s="17">
        <v>0</v>
      </c>
      <c r="BN531" s="17">
        <v>0</v>
      </c>
      <c r="BO531" s="17">
        <v>0</v>
      </c>
      <c r="BP531" s="15">
        <v>0</v>
      </c>
      <c r="BQ531" s="15">
        <v>0</v>
      </c>
      <c r="BR531" s="15">
        <v>0</v>
      </c>
      <c r="BS531" s="15">
        <v>0</v>
      </c>
      <c r="BT531" s="15"/>
      <c r="BU531" s="15"/>
      <c r="BV531" s="15"/>
      <c r="BW531" s="15"/>
      <c r="BX531" s="15"/>
      <c r="BY531" s="15"/>
      <c r="BZ531" s="15"/>
      <c r="CA531" s="17">
        <v>770</v>
      </c>
      <c r="CB531" s="17">
        <v>328</v>
      </c>
      <c r="CC531" s="17">
        <v>763</v>
      </c>
      <c r="CD531" s="17">
        <v>327</v>
      </c>
      <c r="CE531" s="17">
        <v>750</v>
      </c>
      <c r="CF531" s="17">
        <v>324</v>
      </c>
      <c r="CG531" s="17">
        <v>770</v>
      </c>
      <c r="CH531" s="17">
        <v>328</v>
      </c>
      <c r="CI531" s="17">
        <v>0</v>
      </c>
      <c r="CJ531" s="17">
        <v>0</v>
      </c>
      <c r="CK531" s="17">
        <v>0</v>
      </c>
      <c r="CL531" s="17">
        <v>0</v>
      </c>
      <c r="CM531" s="17">
        <v>0</v>
      </c>
      <c r="CN531" s="17">
        <v>0</v>
      </c>
      <c r="CO531" s="17">
        <v>509</v>
      </c>
      <c r="CP531" s="17">
        <v>317</v>
      </c>
      <c r="CQ531" s="17">
        <v>700</v>
      </c>
      <c r="CR531" s="17">
        <v>284</v>
      </c>
      <c r="CS531" s="17">
        <v>770</v>
      </c>
      <c r="CT531" s="17">
        <v>328</v>
      </c>
      <c r="CU531" s="17">
        <v>734</v>
      </c>
      <c r="CV531" s="17">
        <v>307</v>
      </c>
      <c r="CW531" s="17">
        <v>0</v>
      </c>
      <c r="CX531" s="17">
        <v>0</v>
      </c>
      <c r="CY531" s="17">
        <v>0</v>
      </c>
      <c r="CZ531" s="15" t="str">
        <f t="shared" si="17"/>
        <v>Ryan McAidoo</v>
      </c>
      <c r="DA531" s="15" t="e">
        <f>VLOOKUP(CZ531,[1]FINAL!$A$1:$AP$1000,MATCH("Element No.",[1]FINAL!$A$1:$AP$1,0),0)</f>
        <v>#N/A</v>
      </c>
      <c r="DB531" s="15"/>
      <c r="DC531" s="15"/>
      <c r="DD531" s="15"/>
      <c r="DE531" s="15"/>
      <c r="DF531" s="15"/>
    </row>
    <row r="532" spans="1:110" ht="27.75" thickBot="1">
      <c r="A532" s="18" t="b">
        <v>1</v>
      </c>
      <c r="B532" s="18" t="b">
        <v>0</v>
      </c>
      <c r="C532" s="15"/>
      <c r="D532" s="15"/>
      <c r="E532" s="17">
        <v>516234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3</v>
      </c>
      <c r="L532" s="15">
        <v>0.5</v>
      </c>
      <c r="M532" s="15">
        <v>0.5</v>
      </c>
      <c r="N532" s="17">
        <v>0</v>
      </c>
      <c r="O532" s="15" t="s">
        <v>650</v>
      </c>
      <c r="P532" s="15">
        <v>0</v>
      </c>
      <c r="Q532" s="17" t="e">
        <f t="shared" si="16"/>
        <v>#N/A</v>
      </c>
      <c r="R532" s="18" t="b">
        <v>0</v>
      </c>
      <c r="S532" s="15"/>
      <c r="T532" s="15"/>
      <c r="U532" s="17">
        <v>45</v>
      </c>
      <c r="V532" s="15" t="s">
        <v>4251</v>
      </c>
      <c r="W532" s="15">
        <v>0</v>
      </c>
      <c r="X532" s="18" t="b">
        <v>0</v>
      </c>
      <c r="Y532" s="15" t="s">
        <v>263</v>
      </c>
      <c r="Z532" s="15">
        <v>0</v>
      </c>
      <c r="AA532" s="18" t="b">
        <v>0</v>
      </c>
      <c r="AB532" s="15"/>
      <c r="AC532" s="15" t="s">
        <v>519</v>
      </c>
      <c r="AD532" s="17">
        <v>13</v>
      </c>
      <c r="AE532" s="17">
        <v>43</v>
      </c>
      <c r="AF532" s="17">
        <v>0</v>
      </c>
      <c r="AG532" s="17">
        <v>577</v>
      </c>
      <c r="AH532" s="17">
        <v>0</v>
      </c>
      <c r="AI532" s="17">
        <v>457</v>
      </c>
      <c r="AJ532" s="17">
        <v>0</v>
      </c>
      <c r="AK532" s="15">
        <v>0</v>
      </c>
      <c r="AL532" s="15">
        <v>0</v>
      </c>
      <c r="AM532" s="15" t="s">
        <v>263</v>
      </c>
      <c r="AN532" s="15"/>
      <c r="AO532" s="17">
        <v>241</v>
      </c>
      <c r="AP532" s="68">
        <v>46007</v>
      </c>
      <c r="AQ532" s="68">
        <v>38770</v>
      </c>
      <c r="AR532" s="18" t="b">
        <v>0</v>
      </c>
      <c r="AS532" s="15" t="s">
        <v>4252</v>
      </c>
      <c r="AT532" s="17">
        <v>0</v>
      </c>
      <c r="AU532" s="17">
        <v>0</v>
      </c>
      <c r="AV532" s="17">
        <v>0</v>
      </c>
      <c r="AW532" s="17">
        <v>0</v>
      </c>
      <c r="AX532" s="17">
        <v>0</v>
      </c>
      <c r="AY532" s="17">
        <v>0</v>
      </c>
      <c r="AZ532" s="17">
        <v>0</v>
      </c>
      <c r="BA532" s="17">
        <v>0</v>
      </c>
      <c r="BB532" s="17">
        <v>0</v>
      </c>
      <c r="BC532" s="17">
        <v>0</v>
      </c>
      <c r="BD532" s="17">
        <v>0</v>
      </c>
      <c r="BE532" s="17">
        <v>0</v>
      </c>
      <c r="BF532" s="17">
        <v>0</v>
      </c>
      <c r="BG532" s="15">
        <v>0</v>
      </c>
      <c r="BH532" s="15">
        <v>0</v>
      </c>
      <c r="BI532" s="15">
        <v>0</v>
      </c>
      <c r="BJ532" s="15">
        <v>0</v>
      </c>
      <c r="BK532" s="17">
        <v>0</v>
      </c>
      <c r="BL532" s="17">
        <v>0</v>
      </c>
      <c r="BM532" s="17">
        <v>0</v>
      </c>
      <c r="BN532" s="17">
        <v>0</v>
      </c>
      <c r="BO532" s="17">
        <v>0</v>
      </c>
      <c r="BP532" s="15">
        <v>0</v>
      </c>
      <c r="BQ532" s="15">
        <v>0</v>
      </c>
      <c r="BR532" s="15">
        <v>0</v>
      </c>
      <c r="BS532" s="15">
        <v>0</v>
      </c>
      <c r="BT532" s="15"/>
      <c r="BU532" s="15"/>
      <c r="BV532" s="15"/>
      <c r="BW532" s="15"/>
      <c r="BX532" s="15"/>
      <c r="BY532" s="15"/>
      <c r="BZ532" s="15"/>
      <c r="CA532" s="17">
        <v>726</v>
      </c>
      <c r="CB532" s="17">
        <v>291</v>
      </c>
      <c r="CC532" s="17">
        <v>721</v>
      </c>
      <c r="CD532" s="17">
        <v>292</v>
      </c>
      <c r="CE532" s="17">
        <v>704</v>
      </c>
      <c r="CF532" s="17">
        <v>286</v>
      </c>
      <c r="CG532" s="17">
        <v>727</v>
      </c>
      <c r="CH532" s="17">
        <v>292</v>
      </c>
      <c r="CI532" s="17">
        <v>0</v>
      </c>
      <c r="CJ532" s="17">
        <v>0</v>
      </c>
      <c r="CK532" s="17">
        <v>0</v>
      </c>
      <c r="CL532" s="17">
        <v>0</v>
      </c>
      <c r="CM532" s="17">
        <v>0</v>
      </c>
      <c r="CN532" s="17">
        <v>0</v>
      </c>
      <c r="CO532" s="17">
        <v>456</v>
      </c>
      <c r="CP532" s="17">
        <v>274</v>
      </c>
      <c r="CQ532" s="17">
        <v>654</v>
      </c>
      <c r="CR532" s="17">
        <v>244</v>
      </c>
      <c r="CS532" s="17">
        <v>731</v>
      </c>
      <c r="CT532" s="17">
        <v>295</v>
      </c>
      <c r="CU532" s="17">
        <v>783</v>
      </c>
      <c r="CV532" s="17">
        <v>337</v>
      </c>
      <c r="CW532" s="17">
        <v>0</v>
      </c>
      <c r="CX532" s="17">
        <v>0</v>
      </c>
      <c r="CY532" s="17">
        <v>0</v>
      </c>
      <c r="CZ532" s="15" t="str">
        <f t="shared" si="17"/>
        <v>Charlie Gray</v>
      </c>
      <c r="DA532" s="15" t="e">
        <f>VLOOKUP(CZ532,[1]FINAL!$A$1:$AP$1000,MATCH("Element No.",[1]FINAL!$A$1:$AP$1,0),0)</f>
        <v>#N/A</v>
      </c>
      <c r="DB532" s="15"/>
      <c r="DC532" s="15"/>
      <c r="DD532" s="15"/>
      <c r="DE532" s="15"/>
      <c r="DF532" s="15"/>
    </row>
    <row r="533" spans="1:110" ht="27.75" thickBot="1">
      <c r="A533" s="18" t="b">
        <v>1</v>
      </c>
      <c r="B533" s="18" t="b">
        <v>0</v>
      </c>
      <c r="C533" s="15"/>
      <c r="D533" s="15"/>
      <c r="E533" s="17">
        <v>580921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3</v>
      </c>
      <c r="L533" s="15">
        <v>0.5</v>
      </c>
      <c r="M533" s="15">
        <v>0.5</v>
      </c>
      <c r="N533" s="17">
        <v>0</v>
      </c>
      <c r="O533" s="15" t="s">
        <v>4253</v>
      </c>
      <c r="P533" s="15">
        <v>0</v>
      </c>
      <c r="Q533" s="17" t="e">
        <f t="shared" si="16"/>
        <v>#N/A</v>
      </c>
      <c r="R533" s="18" t="b">
        <v>0</v>
      </c>
      <c r="S533" s="15"/>
      <c r="T533" s="15"/>
      <c r="U533" s="17">
        <v>45</v>
      </c>
      <c r="V533" s="15" t="s">
        <v>4254</v>
      </c>
      <c r="W533" s="15">
        <v>0</v>
      </c>
      <c r="X533" s="18" t="b">
        <v>0</v>
      </c>
      <c r="Y533" s="15" t="s">
        <v>4255</v>
      </c>
      <c r="Z533" s="15">
        <v>0</v>
      </c>
      <c r="AA533" s="18" t="b">
        <v>0</v>
      </c>
      <c r="AB533" s="15"/>
      <c r="AC533" s="15" t="s">
        <v>519</v>
      </c>
      <c r="AD533" s="17">
        <v>13</v>
      </c>
      <c r="AE533" s="17">
        <v>43</v>
      </c>
      <c r="AF533" s="17">
        <v>0</v>
      </c>
      <c r="AG533" s="17">
        <v>349</v>
      </c>
      <c r="AH533" s="17">
        <v>0</v>
      </c>
      <c r="AI533" s="17">
        <v>279</v>
      </c>
      <c r="AJ533" s="17">
        <v>0</v>
      </c>
      <c r="AK533" s="15">
        <v>0</v>
      </c>
      <c r="AL533" s="15">
        <v>0</v>
      </c>
      <c r="AM533" s="15" t="s">
        <v>4255</v>
      </c>
      <c r="AN533" s="15" t="s">
        <v>4281</v>
      </c>
      <c r="AO533" s="17">
        <v>241</v>
      </c>
      <c r="AP533" s="68">
        <v>45499</v>
      </c>
      <c r="AQ533" s="68">
        <v>39465</v>
      </c>
      <c r="AR533" s="18" t="b">
        <v>0</v>
      </c>
      <c r="AS533" s="15" t="s">
        <v>4256</v>
      </c>
      <c r="AT533" s="17">
        <v>0</v>
      </c>
      <c r="AU533" s="17">
        <v>0</v>
      </c>
      <c r="AV533" s="17">
        <v>0</v>
      </c>
      <c r="AW533" s="17">
        <v>0</v>
      </c>
      <c r="AX533" s="17">
        <v>0</v>
      </c>
      <c r="AY533" s="17">
        <v>0</v>
      </c>
      <c r="AZ533" s="17">
        <v>0</v>
      </c>
      <c r="BA533" s="17">
        <v>0</v>
      </c>
      <c r="BB533" s="17">
        <v>0</v>
      </c>
      <c r="BC533" s="17">
        <v>0</v>
      </c>
      <c r="BD533" s="17">
        <v>0</v>
      </c>
      <c r="BE533" s="17">
        <v>0</v>
      </c>
      <c r="BF533" s="17">
        <v>0</v>
      </c>
      <c r="BG533" s="15">
        <v>0</v>
      </c>
      <c r="BH533" s="15">
        <v>0</v>
      </c>
      <c r="BI533" s="15">
        <v>0</v>
      </c>
      <c r="BJ533" s="15">
        <v>0</v>
      </c>
      <c r="BK533" s="17">
        <v>0</v>
      </c>
      <c r="BL533" s="17">
        <v>0</v>
      </c>
      <c r="BM533" s="17">
        <v>0</v>
      </c>
      <c r="BN533" s="17">
        <v>0</v>
      </c>
      <c r="BO533" s="17">
        <v>0</v>
      </c>
      <c r="BP533" s="15">
        <v>0</v>
      </c>
      <c r="BQ533" s="15">
        <v>0</v>
      </c>
      <c r="BR533" s="15">
        <v>0</v>
      </c>
      <c r="BS533" s="15">
        <v>0</v>
      </c>
      <c r="BT533" s="15"/>
      <c r="BU533" s="15"/>
      <c r="BV533" s="15"/>
      <c r="BW533" s="15"/>
      <c r="BX533" s="15"/>
      <c r="BY533" s="15"/>
      <c r="BZ533" s="15"/>
      <c r="CA533" s="17">
        <v>752</v>
      </c>
      <c r="CB533" s="17">
        <v>313</v>
      </c>
      <c r="CC533" s="17">
        <v>745</v>
      </c>
      <c r="CD533" s="17">
        <v>312</v>
      </c>
      <c r="CE533" s="17">
        <v>732</v>
      </c>
      <c r="CF533" s="17">
        <v>309</v>
      </c>
      <c r="CG533" s="17">
        <v>752</v>
      </c>
      <c r="CH533" s="17">
        <v>313</v>
      </c>
      <c r="CI533" s="17">
        <v>0</v>
      </c>
      <c r="CJ533" s="17">
        <v>0</v>
      </c>
      <c r="CK533" s="17">
        <v>0</v>
      </c>
      <c r="CL533" s="17">
        <v>0</v>
      </c>
      <c r="CM533" s="17">
        <v>0</v>
      </c>
      <c r="CN533" s="17">
        <v>0</v>
      </c>
      <c r="CO533" s="17">
        <v>489</v>
      </c>
      <c r="CP533" s="17">
        <v>300</v>
      </c>
      <c r="CQ533" s="17">
        <v>682</v>
      </c>
      <c r="CR533" s="17">
        <v>268</v>
      </c>
      <c r="CS533" s="17">
        <v>754</v>
      </c>
      <c r="CT533" s="17">
        <v>314</v>
      </c>
      <c r="CU533" s="17">
        <v>799</v>
      </c>
      <c r="CV533" s="17">
        <v>348</v>
      </c>
      <c r="CW533" s="17">
        <v>0</v>
      </c>
      <c r="CX533" s="17">
        <v>0</v>
      </c>
      <c r="CY533" s="17">
        <v>0</v>
      </c>
      <c r="CZ533" s="15" t="str">
        <f t="shared" si="17"/>
        <v>Reigan Heskey</v>
      </c>
      <c r="DA533" s="15" t="e">
        <f>VLOOKUP(CZ533,[1]FINAL!$A$1:$AP$1000,MATCH("Element No.",[1]FINAL!$A$1:$AP$1,0),0)</f>
        <v>#N/A</v>
      </c>
      <c r="DB533" s="15"/>
      <c r="DC533" s="15"/>
      <c r="DD533" s="15"/>
      <c r="DE533" s="15"/>
      <c r="DF533" s="15"/>
    </row>
    <row r="534" spans="1:110" ht="40.5" thickBot="1">
      <c r="A534" s="18" t="b">
        <v>1</v>
      </c>
      <c r="B534" s="18" t="b">
        <v>0</v>
      </c>
      <c r="C534" s="17">
        <v>100</v>
      </c>
      <c r="D534" s="17">
        <v>100</v>
      </c>
      <c r="E534" s="17">
        <v>494307</v>
      </c>
      <c r="F534" s="17">
        <v>0</v>
      </c>
      <c r="G534" s="17">
        <v>0</v>
      </c>
      <c r="H534" s="17">
        <v>-6</v>
      </c>
      <c r="I534" s="17">
        <v>6</v>
      </c>
      <c r="J534" s="17">
        <v>0</v>
      </c>
      <c r="K534" s="17">
        <v>2</v>
      </c>
      <c r="L534" s="15">
        <v>0.5</v>
      </c>
      <c r="M534" s="15">
        <v>0.5</v>
      </c>
      <c r="N534" s="17">
        <v>0</v>
      </c>
      <c r="O534" s="15" t="s">
        <v>993</v>
      </c>
      <c r="P534" s="15">
        <v>0</v>
      </c>
      <c r="Q534" s="17">
        <f t="shared" si="16"/>
        <v>394</v>
      </c>
      <c r="R534" s="18" t="b">
        <v>0</v>
      </c>
      <c r="S534" s="15"/>
      <c r="T534" s="15" t="s">
        <v>4764</v>
      </c>
      <c r="U534" s="17">
        <v>39</v>
      </c>
      <c r="V534" s="15" t="s">
        <v>4428</v>
      </c>
      <c r="W534" s="15">
        <v>2.5</v>
      </c>
      <c r="X534" s="18" t="b">
        <v>0</v>
      </c>
      <c r="Y534" s="15" t="s">
        <v>4429</v>
      </c>
      <c r="Z534" s="15">
        <v>0</v>
      </c>
      <c r="AA534" s="18" t="b">
        <v>0</v>
      </c>
      <c r="AB534" s="15"/>
      <c r="AC534" s="15" t="s">
        <v>519</v>
      </c>
      <c r="AD534" s="17">
        <v>13</v>
      </c>
      <c r="AE534" s="17">
        <v>43</v>
      </c>
      <c r="AF534" s="17">
        <v>5</v>
      </c>
      <c r="AG534" s="17">
        <v>5494</v>
      </c>
      <c r="AH534" s="17">
        <v>0</v>
      </c>
      <c r="AI534" s="17">
        <v>5081</v>
      </c>
      <c r="AJ534" s="17">
        <v>0</v>
      </c>
      <c r="AK534" s="15">
        <v>0</v>
      </c>
      <c r="AL534" s="15">
        <v>1.3</v>
      </c>
      <c r="AM534" s="15" t="s">
        <v>4429</v>
      </c>
      <c r="AN534" s="15"/>
      <c r="AO534" s="17">
        <v>241</v>
      </c>
      <c r="AP534" s="68">
        <v>44911</v>
      </c>
      <c r="AQ534" s="68">
        <v>38554</v>
      </c>
      <c r="AR534" s="18" t="b">
        <v>0</v>
      </c>
      <c r="AS534" s="15" t="s">
        <v>4430</v>
      </c>
      <c r="AT534" s="17">
        <v>135</v>
      </c>
      <c r="AU534" s="17">
        <v>0</v>
      </c>
      <c r="AV534" s="17">
        <v>0</v>
      </c>
      <c r="AW534" s="17">
        <v>0</v>
      </c>
      <c r="AX534" s="17">
        <v>1</v>
      </c>
      <c r="AY534" s="17">
        <v>0</v>
      </c>
      <c r="AZ534" s="17">
        <v>0</v>
      </c>
      <c r="BA534" s="17">
        <v>0</v>
      </c>
      <c r="BB534" s="17">
        <v>0</v>
      </c>
      <c r="BC534" s="17">
        <v>0</v>
      </c>
      <c r="BD534" s="17">
        <v>0</v>
      </c>
      <c r="BE534" s="17">
        <v>0</v>
      </c>
      <c r="BF534" s="17">
        <v>27</v>
      </c>
      <c r="BG534" s="15">
        <v>34</v>
      </c>
      <c r="BH534" s="15">
        <v>14.8</v>
      </c>
      <c r="BI534" s="15">
        <v>26</v>
      </c>
      <c r="BJ534" s="15">
        <v>7.5</v>
      </c>
      <c r="BK534" s="17">
        <v>8</v>
      </c>
      <c r="BL534" s="17">
        <v>4</v>
      </c>
      <c r="BM534" s="17">
        <v>3</v>
      </c>
      <c r="BN534" s="17">
        <v>11</v>
      </c>
      <c r="BO534" s="17">
        <v>2</v>
      </c>
      <c r="BP534" s="15">
        <v>0.26</v>
      </c>
      <c r="BQ534" s="15">
        <v>0.06</v>
      </c>
      <c r="BR534" s="15">
        <v>0.32</v>
      </c>
      <c r="BS534" s="15">
        <v>1.54</v>
      </c>
      <c r="BT534" s="15"/>
      <c r="BU534" s="15"/>
      <c r="BV534" s="15"/>
      <c r="BW534" s="15"/>
      <c r="BX534" s="15"/>
      <c r="BY534" s="15"/>
      <c r="BZ534" s="15"/>
      <c r="CA534" s="17">
        <v>446</v>
      </c>
      <c r="CB534" s="17">
        <v>164</v>
      </c>
      <c r="CC534" s="17">
        <v>424</v>
      </c>
      <c r="CD534" s="17">
        <v>156</v>
      </c>
      <c r="CE534" s="17">
        <v>388</v>
      </c>
      <c r="CF534" s="17">
        <v>137</v>
      </c>
      <c r="CG534" s="17">
        <v>449</v>
      </c>
      <c r="CH534" s="17">
        <v>161</v>
      </c>
      <c r="CI534" s="17">
        <v>0.17</v>
      </c>
      <c r="CJ534" s="17">
        <v>0</v>
      </c>
      <c r="CK534" s="17">
        <v>0.04</v>
      </c>
      <c r="CL534" s="17">
        <v>0.21</v>
      </c>
      <c r="CM534" s="17">
        <v>1.03</v>
      </c>
      <c r="CN534" s="17">
        <v>0.67</v>
      </c>
      <c r="CO534" s="17">
        <v>787</v>
      </c>
      <c r="CP534" s="17">
        <v>226</v>
      </c>
      <c r="CQ534" s="17">
        <v>450</v>
      </c>
      <c r="CR534" s="17">
        <v>166</v>
      </c>
      <c r="CS534" s="17">
        <v>271</v>
      </c>
      <c r="CT534" s="17">
        <v>106</v>
      </c>
      <c r="CU534" s="17">
        <v>741</v>
      </c>
      <c r="CV534" s="17">
        <v>255</v>
      </c>
      <c r="CW534" s="17">
        <v>1.33</v>
      </c>
      <c r="CX534" s="17">
        <v>0</v>
      </c>
      <c r="CY534" s="17">
        <v>7.33</v>
      </c>
      <c r="CZ534" s="15" t="str">
        <f t="shared" si="17"/>
        <v>Max Alleyne</v>
      </c>
      <c r="DA534" s="15">
        <f>VLOOKUP(CZ534,[1]FINAL!$A$1:$AP$1000,MATCH("Element No.",[1]FINAL!$A$1:$AP$1,0),0)</f>
        <v>394</v>
      </c>
      <c r="DB534" s="15"/>
      <c r="DC534" s="15"/>
      <c r="DD534" s="15"/>
      <c r="DE534" s="15"/>
      <c r="DF534" s="15"/>
    </row>
    <row r="535" spans="1:110" ht="40.5" thickBot="1">
      <c r="A535" s="18" t="b">
        <v>1</v>
      </c>
      <c r="B535" s="18" t="b">
        <v>0</v>
      </c>
      <c r="C535" s="17">
        <v>100</v>
      </c>
      <c r="D535" s="17">
        <v>100</v>
      </c>
      <c r="E535" s="17">
        <v>446008</v>
      </c>
      <c r="F535" s="17">
        <v>0</v>
      </c>
      <c r="G535" s="17">
        <v>0</v>
      </c>
      <c r="H535" s="17">
        <v>3</v>
      </c>
      <c r="I535" s="17">
        <v>-3</v>
      </c>
      <c r="J535" s="17">
        <v>1</v>
      </c>
      <c r="K535" s="17">
        <v>3</v>
      </c>
      <c r="L535" s="15">
        <v>3.2</v>
      </c>
      <c r="M535" s="15">
        <v>4.4000000000000004</v>
      </c>
      <c r="N535" s="17">
        <v>9</v>
      </c>
      <c r="O535" s="15" t="s">
        <v>88</v>
      </c>
      <c r="P535" s="15">
        <v>4.4000000000000004</v>
      </c>
      <c r="Q535" s="17">
        <f t="shared" si="16"/>
        <v>427</v>
      </c>
      <c r="R535" s="18" t="b">
        <v>0</v>
      </c>
      <c r="S535" s="15"/>
      <c r="T535" s="15" t="s">
        <v>4959</v>
      </c>
      <c r="U535" s="17">
        <v>83</v>
      </c>
      <c r="V535" s="15" t="s">
        <v>649</v>
      </c>
      <c r="W535" s="15">
        <v>4.5</v>
      </c>
      <c r="X535" s="18" t="b">
        <v>0</v>
      </c>
      <c r="Y535" s="15" t="s">
        <v>299</v>
      </c>
      <c r="Z535" s="15">
        <v>15</v>
      </c>
      <c r="AA535" s="18" t="b">
        <v>0</v>
      </c>
      <c r="AB535" s="15"/>
      <c r="AC535" s="15" t="s">
        <v>519</v>
      </c>
      <c r="AD535" s="17">
        <v>14</v>
      </c>
      <c r="AE535" s="17">
        <v>1</v>
      </c>
      <c r="AF535" s="17">
        <v>148</v>
      </c>
      <c r="AG535" s="17">
        <v>7366637</v>
      </c>
      <c r="AH535" s="17">
        <v>0</v>
      </c>
      <c r="AI535" s="17">
        <v>7325105</v>
      </c>
      <c r="AJ535" s="17">
        <v>0</v>
      </c>
      <c r="AK535" s="15">
        <v>0.5</v>
      </c>
      <c r="AL535" s="15">
        <v>17.8</v>
      </c>
      <c r="AM535" s="15" t="s">
        <v>299</v>
      </c>
      <c r="AN535" s="15"/>
      <c r="AO535" s="17">
        <v>38</v>
      </c>
      <c r="AP535" s="68">
        <v>45859</v>
      </c>
      <c r="AQ535" s="68">
        <v>36379</v>
      </c>
      <c r="AR535" s="18" t="b">
        <v>0</v>
      </c>
      <c r="AS535" s="15" t="s">
        <v>2397</v>
      </c>
      <c r="AT535" s="17">
        <v>2611</v>
      </c>
      <c r="AU535" s="17">
        <v>11</v>
      </c>
      <c r="AV535" s="17">
        <v>3</v>
      </c>
      <c r="AW535" s="17">
        <v>8</v>
      </c>
      <c r="AX535" s="17">
        <v>37</v>
      </c>
      <c r="AY535" s="17">
        <v>0</v>
      </c>
      <c r="AZ535" s="17">
        <v>0</v>
      </c>
      <c r="BA535" s="17">
        <v>0</v>
      </c>
      <c r="BB535" s="17">
        <v>4</v>
      </c>
      <c r="BC535" s="17">
        <v>0</v>
      </c>
      <c r="BD535" s="17">
        <v>0</v>
      </c>
      <c r="BE535" s="17">
        <v>16</v>
      </c>
      <c r="BF535" s="17">
        <v>528</v>
      </c>
      <c r="BG535" s="15">
        <v>628.79999999999995</v>
      </c>
      <c r="BH535" s="15">
        <v>803.1</v>
      </c>
      <c r="BI535" s="15">
        <v>882</v>
      </c>
      <c r="BJ535" s="15">
        <v>231.4</v>
      </c>
      <c r="BK535" s="17">
        <v>23</v>
      </c>
      <c r="BL535" s="17">
        <v>91</v>
      </c>
      <c r="BM535" s="17">
        <v>25</v>
      </c>
      <c r="BN535" s="17">
        <v>139</v>
      </c>
      <c r="BO535" s="17">
        <v>31</v>
      </c>
      <c r="BP535" s="15">
        <v>11.98</v>
      </c>
      <c r="BQ535" s="15">
        <v>4.99</v>
      </c>
      <c r="BR535" s="15">
        <v>16.97</v>
      </c>
      <c r="BS535" s="15">
        <v>35.869999999999997</v>
      </c>
      <c r="BT535" s="17">
        <v>2</v>
      </c>
      <c r="BU535" s="15"/>
      <c r="BV535" s="17">
        <v>2</v>
      </c>
      <c r="BW535" s="15"/>
      <c r="BX535" s="15"/>
      <c r="BY535" s="15"/>
      <c r="BZ535" s="15"/>
      <c r="CA535" s="17">
        <v>73</v>
      </c>
      <c r="CB535" s="17">
        <v>21</v>
      </c>
      <c r="CC535" s="17">
        <v>18</v>
      </c>
      <c r="CD535" s="17">
        <v>17</v>
      </c>
      <c r="CE535" s="17">
        <v>7</v>
      </c>
      <c r="CF535" s="17">
        <v>2</v>
      </c>
      <c r="CG535" s="17">
        <v>10</v>
      </c>
      <c r="CH535" s="17">
        <v>7</v>
      </c>
      <c r="CI535" s="17">
        <v>0.41</v>
      </c>
      <c r="CJ535" s="17">
        <v>0</v>
      </c>
      <c r="CK535" s="17">
        <v>0.17</v>
      </c>
      <c r="CL535" s="17">
        <v>0.57999999999999996</v>
      </c>
      <c r="CM535" s="17">
        <v>1.24</v>
      </c>
      <c r="CN535" s="17">
        <v>1.28</v>
      </c>
      <c r="CO535" s="17">
        <v>12</v>
      </c>
      <c r="CP535" s="17">
        <v>7</v>
      </c>
      <c r="CQ535" s="17">
        <v>47</v>
      </c>
      <c r="CR535" s="17">
        <v>20</v>
      </c>
      <c r="CS535" s="17">
        <v>31</v>
      </c>
      <c r="CT535" s="17">
        <v>15</v>
      </c>
      <c r="CU535" s="17">
        <v>25</v>
      </c>
      <c r="CV535" s="17">
        <v>9</v>
      </c>
      <c r="CW535" s="17">
        <v>1.07</v>
      </c>
      <c r="CX535" s="17">
        <v>0.28000000000000003</v>
      </c>
      <c r="CY535" s="17">
        <v>4.79</v>
      </c>
      <c r="CZ535" s="15" t="str">
        <f t="shared" si="17"/>
        <v>Bryan Mbeumo</v>
      </c>
      <c r="DA535" s="15">
        <f>VLOOKUP(CZ535,[1]FINAL!$A$1:$AP$1000,MATCH("Element No.",[1]FINAL!$A$1:$AP$1,0),0)</f>
        <v>427</v>
      </c>
      <c r="DB535" s="15"/>
      <c r="DC535" s="15"/>
      <c r="DD535" s="15"/>
      <c r="DE535" s="15"/>
      <c r="DF535" s="15"/>
    </row>
    <row r="536" spans="1:110" ht="27.75" thickBot="1">
      <c r="A536" s="18" t="b">
        <v>1</v>
      </c>
      <c r="B536" s="18" t="b">
        <v>0</v>
      </c>
      <c r="C536" s="15"/>
      <c r="D536" s="15"/>
      <c r="E536" s="17">
        <v>451302</v>
      </c>
      <c r="F536" s="17">
        <v>0</v>
      </c>
      <c r="G536" s="17">
        <v>0</v>
      </c>
      <c r="H536" s="17">
        <v>-3</v>
      </c>
      <c r="I536" s="17">
        <v>3</v>
      </c>
      <c r="J536" s="17">
        <v>0</v>
      </c>
      <c r="K536" s="17">
        <v>1</v>
      </c>
      <c r="L536" s="15">
        <v>0</v>
      </c>
      <c r="M536" s="15">
        <v>0</v>
      </c>
      <c r="N536" s="17">
        <v>0</v>
      </c>
      <c r="O536" s="15" t="s">
        <v>1344</v>
      </c>
      <c r="P536" s="15">
        <v>0</v>
      </c>
      <c r="Q536" s="17">
        <f t="shared" si="16"/>
        <v>413</v>
      </c>
      <c r="R536" s="18" t="b">
        <v>0</v>
      </c>
      <c r="S536" s="15"/>
      <c r="T536" s="15"/>
      <c r="U536" s="17">
        <v>47</v>
      </c>
      <c r="V536" s="15" t="s">
        <v>1345</v>
      </c>
      <c r="W536" s="15">
        <v>1.8</v>
      </c>
      <c r="X536" s="18" t="b">
        <v>0</v>
      </c>
      <c r="Y536" s="15" t="s">
        <v>2853</v>
      </c>
      <c r="Z536" s="15">
        <v>0.3</v>
      </c>
      <c r="AA536" s="18" t="b">
        <v>0</v>
      </c>
      <c r="AB536" s="15"/>
      <c r="AC536" s="15" t="s">
        <v>519</v>
      </c>
      <c r="AD536" s="17">
        <v>14</v>
      </c>
      <c r="AE536" s="17">
        <v>1</v>
      </c>
      <c r="AF536" s="17">
        <v>11</v>
      </c>
      <c r="AG536" s="17">
        <v>39170</v>
      </c>
      <c r="AH536" s="17">
        <v>0</v>
      </c>
      <c r="AI536" s="17">
        <v>64699</v>
      </c>
      <c r="AJ536" s="17">
        <v>0</v>
      </c>
      <c r="AK536" s="15">
        <v>0</v>
      </c>
      <c r="AL536" s="15">
        <v>2.2999999999999998</v>
      </c>
      <c r="AM536" s="15" t="s">
        <v>1346</v>
      </c>
      <c r="AN536" s="15"/>
      <c r="AO536" s="17">
        <v>219</v>
      </c>
      <c r="AP536" s="68">
        <v>45170</v>
      </c>
      <c r="AQ536" s="68">
        <v>35899</v>
      </c>
      <c r="AR536" s="18" t="b">
        <v>0</v>
      </c>
      <c r="AS536" s="15" t="s">
        <v>2854</v>
      </c>
      <c r="AT536" s="17">
        <v>540</v>
      </c>
      <c r="AU536" s="17">
        <v>0</v>
      </c>
      <c r="AV536" s="17">
        <v>0</v>
      </c>
      <c r="AW536" s="17">
        <v>0</v>
      </c>
      <c r="AX536" s="17">
        <v>11</v>
      </c>
      <c r="AY536" s="17">
        <v>0</v>
      </c>
      <c r="AZ536" s="17">
        <v>0</v>
      </c>
      <c r="BA536" s="17">
        <v>0</v>
      </c>
      <c r="BB536" s="17">
        <v>0</v>
      </c>
      <c r="BC536" s="17">
        <v>0</v>
      </c>
      <c r="BD536" s="17">
        <v>13</v>
      </c>
      <c r="BE536" s="17">
        <v>0</v>
      </c>
      <c r="BF536" s="17">
        <v>49</v>
      </c>
      <c r="BG536" s="15">
        <v>118.4</v>
      </c>
      <c r="BH536" s="15">
        <v>10</v>
      </c>
      <c r="BI536" s="15">
        <v>0</v>
      </c>
      <c r="BJ536" s="15">
        <v>12.8</v>
      </c>
      <c r="BK536" s="17">
        <v>7</v>
      </c>
      <c r="BL536" s="17">
        <v>39</v>
      </c>
      <c r="BM536" s="17">
        <v>0</v>
      </c>
      <c r="BN536" s="17">
        <v>0</v>
      </c>
      <c r="BO536" s="17">
        <v>6</v>
      </c>
      <c r="BP536" s="15">
        <v>0</v>
      </c>
      <c r="BQ536" s="15">
        <v>0.05</v>
      </c>
      <c r="BR536" s="15">
        <v>0.05</v>
      </c>
      <c r="BS536" s="15">
        <v>9.24</v>
      </c>
      <c r="BT536" s="15"/>
      <c r="BU536" s="15"/>
      <c r="BV536" s="15"/>
      <c r="BW536" s="15"/>
      <c r="BX536" s="15"/>
      <c r="BY536" s="15"/>
      <c r="BZ536" s="15"/>
      <c r="CA536" s="17">
        <v>376</v>
      </c>
      <c r="CB536" s="17">
        <v>27</v>
      </c>
      <c r="CC536" s="17">
        <v>445</v>
      </c>
      <c r="CD536" s="17">
        <v>15</v>
      </c>
      <c r="CE536" s="17">
        <v>773</v>
      </c>
      <c r="CF536" s="17">
        <v>86</v>
      </c>
      <c r="CG536" s="17">
        <v>420</v>
      </c>
      <c r="CH536" s="17">
        <v>27</v>
      </c>
      <c r="CI536" s="17">
        <v>0</v>
      </c>
      <c r="CJ536" s="17">
        <v>2.17</v>
      </c>
      <c r="CK536" s="17">
        <v>0.01</v>
      </c>
      <c r="CL536" s="17">
        <v>0.01</v>
      </c>
      <c r="CM536" s="17">
        <v>1.54</v>
      </c>
      <c r="CN536" s="17">
        <v>1.83</v>
      </c>
      <c r="CO536" s="17">
        <v>386</v>
      </c>
      <c r="CP536" s="17">
        <v>18</v>
      </c>
      <c r="CQ536" s="17">
        <v>723</v>
      </c>
      <c r="CR536" s="17">
        <v>94</v>
      </c>
      <c r="CS536" s="17">
        <v>381</v>
      </c>
      <c r="CT536" s="17">
        <v>38</v>
      </c>
      <c r="CU536" s="17">
        <v>319</v>
      </c>
      <c r="CV536" s="17">
        <v>44</v>
      </c>
      <c r="CW536" s="17">
        <v>1</v>
      </c>
      <c r="CX536" s="17">
        <v>0</v>
      </c>
      <c r="CY536" s="17">
        <v>0</v>
      </c>
      <c r="CZ536" s="15" t="str">
        <f t="shared" si="17"/>
        <v>Altay Bayındır</v>
      </c>
      <c r="DA536" s="15">
        <f>VLOOKUP(CZ536,[1]FINAL!$A$1:$AP$1000,MATCH("Element No.",[1]FINAL!$A$1:$AP$1,0),0)</f>
        <v>413</v>
      </c>
      <c r="DB536" s="15"/>
      <c r="DC536" s="15"/>
      <c r="DD536" s="15"/>
      <c r="DE536" s="15"/>
      <c r="DF536" s="15"/>
    </row>
    <row r="537" spans="1:110" ht="78.75" thickBot="1">
      <c r="A537" s="18" t="b">
        <v>1</v>
      </c>
      <c r="B537" s="18" t="b">
        <v>0</v>
      </c>
      <c r="C537" s="17">
        <v>0</v>
      </c>
      <c r="D537" s="17">
        <v>0</v>
      </c>
      <c r="E537" s="17">
        <v>202641</v>
      </c>
      <c r="F537" s="17">
        <v>0</v>
      </c>
      <c r="G537" s="17">
        <v>0</v>
      </c>
      <c r="H537" s="17">
        <v>-1</v>
      </c>
      <c r="I537" s="17">
        <v>1</v>
      </c>
      <c r="J537" s="17">
        <v>0</v>
      </c>
      <c r="K537" s="17">
        <v>1</v>
      </c>
      <c r="L537" s="15">
        <v>0</v>
      </c>
      <c r="M537" s="15">
        <v>0</v>
      </c>
      <c r="N537" s="17">
        <v>0</v>
      </c>
      <c r="O537" s="15" t="s">
        <v>763</v>
      </c>
      <c r="P537" s="15">
        <v>0</v>
      </c>
      <c r="Q537" s="17" t="e">
        <f t="shared" si="16"/>
        <v>#N/A</v>
      </c>
      <c r="R537" s="18" t="b">
        <v>0</v>
      </c>
      <c r="S537" s="15" t="s">
        <v>3899</v>
      </c>
      <c r="T537" s="15" t="s">
        <v>3900</v>
      </c>
      <c r="U537" s="17">
        <v>49</v>
      </c>
      <c r="V537" s="15" t="s">
        <v>1166</v>
      </c>
      <c r="W537" s="15">
        <v>0</v>
      </c>
      <c r="X537" s="18" t="b">
        <v>0</v>
      </c>
      <c r="Y537" s="15" t="s">
        <v>330</v>
      </c>
      <c r="Z537" s="15">
        <v>0.1</v>
      </c>
      <c r="AA537" s="18" t="b">
        <v>0</v>
      </c>
      <c r="AB537" s="15"/>
      <c r="AC537" s="15" t="s">
        <v>3257</v>
      </c>
      <c r="AD537" s="17">
        <v>14</v>
      </c>
      <c r="AE537" s="17">
        <v>1</v>
      </c>
      <c r="AF537" s="17">
        <v>0</v>
      </c>
      <c r="AG537" s="17">
        <v>5156</v>
      </c>
      <c r="AH537" s="17">
        <v>0</v>
      </c>
      <c r="AI537" s="17">
        <v>26687</v>
      </c>
      <c r="AJ537" s="17">
        <v>0</v>
      </c>
      <c r="AK537" s="15">
        <v>0</v>
      </c>
      <c r="AL537" s="15">
        <v>0</v>
      </c>
      <c r="AM537" s="15" t="s">
        <v>330</v>
      </c>
      <c r="AN537" s="15"/>
      <c r="AO537" s="17">
        <v>38</v>
      </c>
      <c r="AP537" s="68">
        <v>45127</v>
      </c>
      <c r="AQ537" s="68">
        <v>35157</v>
      </c>
      <c r="AR537" s="18" t="b">
        <v>0</v>
      </c>
      <c r="AS537" s="15" t="s">
        <v>2855</v>
      </c>
      <c r="AT537" s="17">
        <v>0</v>
      </c>
      <c r="AU537" s="17">
        <v>0</v>
      </c>
      <c r="AV537" s="17">
        <v>0</v>
      </c>
      <c r="AW537" s="17">
        <v>0</v>
      </c>
      <c r="AX537" s="17">
        <v>0</v>
      </c>
      <c r="AY537" s="17">
        <v>0</v>
      </c>
      <c r="AZ537" s="17">
        <v>0</v>
      </c>
      <c r="BA537" s="17">
        <v>0</v>
      </c>
      <c r="BB537" s="17">
        <v>0</v>
      </c>
      <c r="BC537" s="17">
        <v>0</v>
      </c>
      <c r="BD537" s="17">
        <v>0</v>
      </c>
      <c r="BE537" s="17">
        <v>0</v>
      </c>
      <c r="BF537" s="17">
        <v>0</v>
      </c>
      <c r="BG537" s="15">
        <v>0</v>
      </c>
      <c r="BH537" s="15">
        <v>0</v>
      </c>
      <c r="BI537" s="15">
        <v>0</v>
      </c>
      <c r="BJ537" s="15">
        <v>0</v>
      </c>
      <c r="BK537" s="17">
        <v>0</v>
      </c>
      <c r="BL537" s="17">
        <v>0</v>
      </c>
      <c r="BM537" s="17">
        <v>0</v>
      </c>
      <c r="BN537" s="17">
        <v>0</v>
      </c>
      <c r="BO537" s="17">
        <v>0</v>
      </c>
      <c r="BP537" s="15">
        <v>0</v>
      </c>
      <c r="BQ537" s="15">
        <v>0</v>
      </c>
      <c r="BR537" s="15">
        <v>0</v>
      </c>
      <c r="BS537" s="15">
        <v>0</v>
      </c>
      <c r="BT537" s="15"/>
      <c r="BU537" s="15"/>
      <c r="BV537" s="15"/>
      <c r="BW537" s="15"/>
      <c r="BX537" s="15"/>
      <c r="BY537" s="15"/>
      <c r="BZ537" s="15"/>
      <c r="CA537" s="17">
        <v>791</v>
      </c>
      <c r="CB537" s="17">
        <v>96</v>
      </c>
      <c r="CC537" s="17">
        <v>787</v>
      </c>
      <c r="CD537" s="17">
        <v>93</v>
      </c>
      <c r="CE537" s="17">
        <v>784</v>
      </c>
      <c r="CF537" s="17">
        <v>91</v>
      </c>
      <c r="CG537" s="17">
        <v>791</v>
      </c>
      <c r="CH537" s="17">
        <v>96</v>
      </c>
      <c r="CI537" s="17">
        <v>0</v>
      </c>
      <c r="CJ537" s="17">
        <v>0</v>
      </c>
      <c r="CK537" s="17">
        <v>0</v>
      </c>
      <c r="CL537" s="17">
        <v>0</v>
      </c>
      <c r="CM537" s="17">
        <v>0</v>
      </c>
      <c r="CN537" s="17">
        <v>0</v>
      </c>
      <c r="CO537" s="17">
        <v>297</v>
      </c>
      <c r="CP537" s="17">
        <v>11</v>
      </c>
      <c r="CQ537" s="17">
        <v>739</v>
      </c>
      <c r="CR537" s="17">
        <v>96</v>
      </c>
      <c r="CS537" s="17">
        <v>791</v>
      </c>
      <c r="CT537" s="17">
        <v>96</v>
      </c>
      <c r="CU537" s="17">
        <v>436</v>
      </c>
      <c r="CV537" s="17">
        <v>63</v>
      </c>
      <c r="CW537" s="17">
        <v>0</v>
      </c>
      <c r="CX537" s="17">
        <v>0</v>
      </c>
      <c r="CY537" s="17">
        <v>0</v>
      </c>
      <c r="CZ537" s="15" t="str">
        <f t="shared" si="17"/>
        <v>André Onana</v>
      </c>
      <c r="DA537" s="15" t="e">
        <f>VLOOKUP(CZ537,[1]FINAL!$A$1:$AP$1000,MATCH("Element No.",[1]FINAL!$A$1:$AP$1,0),0)</f>
        <v>#N/A</v>
      </c>
      <c r="DB537" s="15"/>
      <c r="DC537" s="15"/>
      <c r="DD537" s="15"/>
      <c r="DE537" s="15"/>
      <c r="DF537" s="15"/>
    </row>
    <row r="538" spans="1:110" ht="40.5" thickBot="1">
      <c r="A538" s="18" t="b">
        <v>1</v>
      </c>
      <c r="B538" s="18" t="b">
        <v>0</v>
      </c>
      <c r="C538" s="17">
        <v>0</v>
      </c>
      <c r="D538" s="17">
        <v>0</v>
      </c>
      <c r="E538" s="17">
        <v>588555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1</v>
      </c>
      <c r="L538" s="15">
        <v>0</v>
      </c>
      <c r="M538" s="15">
        <v>0</v>
      </c>
      <c r="N538" s="17">
        <v>0</v>
      </c>
      <c r="O538" s="15" t="s">
        <v>2009</v>
      </c>
      <c r="P538" s="15">
        <v>0</v>
      </c>
      <c r="Q538" s="17" t="e">
        <f t="shared" si="16"/>
        <v>#N/A</v>
      </c>
      <c r="R538" s="18" t="b">
        <v>0</v>
      </c>
      <c r="S538" s="15" t="s">
        <v>3346</v>
      </c>
      <c r="T538" s="15" t="s">
        <v>3347</v>
      </c>
      <c r="U538" s="17">
        <v>40</v>
      </c>
      <c r="V538" s="15" t="s">
        <v>2010</v>
      </c>
      <c r="W538" s="15">
        <v>0</v>
      </c>
      <c r="X538" s="18" t="b">
        <v>0</v>
      </c>
      <c r="Y538" s="15" t="s">
        <v>295</v>
      </c>
      <c r="Z538" s="15">
        <v>0</v>
      </c>
      <c r="AA538" s="18" t="b">
        <v>0</v>
      </c>
      <c r="AB538" s="15"/>
      <c r="AC538" s="15" t="s">
        <v>3257</v>
      </c>
      <c r="AD538" s="17">
        <v>14</v>
      </c>
      <c r="AE538" s="17">
        <v>1</v>
      </c>
      <c r="AF538" s="17">
        <v>0</v>
      </c>
      <c r="AG538" s="17">
        <v>0</v>
      </c>
      <c r="AH538" s="17">
        <v>0</v>
      </c>
      <c r="AI538" s="17">
        <v>256</v>
      </c>
      <c r="AJ538" s="17">
        <v>0</v>
      </c>
      <c r="AK538" s="15">
        <v>0</v>
      </c>
      <c r="AL538" s="15">
        <v>0</v>
      </c>
      <c r="AM538" s="15" t="s">
        <v>295</v>
      </c>
      <c r="AN538" s="15"/>
      <c r="AO538" s="15"/>
      <c r="AP538" s="15"/>
      <c r="AQ538" s="15"/>
      <c r="AR538" s="18" t="b">
        <v>0</v>
      </c>
      <c r="AS538" s="15" t="s">
        <v>2856</v>
      </c>
      <c r="AT538" s="17">
        <v>0</v>
      </c>
      <c r="AU538" s="17">
        <v>0</v>
      </c>
      <c r="AV538" s="17">
        <v>0</v>
      </c>
      <c r="AW538" s="17">
        <v>0</v>
      </c>
      <c r="AX538" s="17">
        <v>0</v>
      </c>
      <c r="AY538" s="17">
        <v>0</v>
      </c>
      <c r="AZ538" s="17">
        <v>0</v>
      </c>
      <c r="BA538" s="17">
        <v>0</v>
      </c>
      <c r="BB538" s="17">
        <v>0</v>
      </c>
      <c r="BC538" s="17">
        <v>0</v>
      </c>
      <c r="BD538" s="17">
        <v>0</v>
      </c>
      <c r="BE538" s="17">
        <v>0</v>
      </c>
      <c r="BF538" s="17">
        <v>0</v>
      </c>
      <c r="BG538" s="15">
        <v>0</v>
      </c>
      <c r="BH538" s="15">
        <v>0</v>
      </c>
      <c r="BI538" s="15">
        <v>0</v>
      </c>
      <c r="BJ538" s="15">
        <v>0</v>
      </c>
      <c r="BK538" s="17">
        <v>0</v>
      </c>
      <c r="BL538" s="17">
        <v>0</v>
      </c>
      <c r="BM538" s="17">
        <v>0</v>
      </c>
      <c r="BN538" s="17">
        <v>0</v>
      </c>
      <c r="BO538" s="17">
        <v>0</v>
      </c>
      <c r="BP538" s="15">
        <v>0</v>
      </c>
      <c r="BQ538" s="15">
        <v>0</v>
      </c>
      <c r="BR538" s="15">
        <v>0</v>
      </c>
      <c r="BS538" s="15">
        <v>0</v>
      </c>
      <c r="BT538" s="15"/>
      <c r="BU538" s="15"/>
      <c r="BV538" s="15"/>
      <c r="BW538" s="15"/>
      <c r="BX538" s="15"/>
      <c r="BY538" s="15"/>
      <c r="BZ538" s="15"/>
      <c r="CA538" s="17">
        <v>629</v>
      </c>
      <c r="CB538" s="17">
        <v>88</v>
      </c>
      <c r="CC538" s="17">
        <v>621</v>
      </c>
      <c r="CD538" s="17">
        <v>78</v>
      </c>
      <c r="CE538" s="17">
        <v>591</v>
      </c>
      <c r="CF538" s="17">
        <v>63</v>
      </c>
      <c r="CG538" s="17">
        <v>632</v>
      </c>
      <c r="CH538" s="17">
        <v>88</v>
      </c>
      <c r="CI538" s="17">
        <v>0</v>
      </c>
      <c r="CJ538" s="17">
        <v>0</v>
      </c>
      <c r="CK538" s="17">
        <v>0</v>
      </c>
      <c r="CL538" s="17">
        <v>0</v>
      </c>
      <c r="CM538" s="17">
        <v>0</v>
      </c>
      <c r="CN538" s="17">
        <v>0</v>
      </c>
      <c r="CO538" s="17">
        <v>738</v>
      </c>
      <c r="CP538" s="17">
        <v>67</v>
      </c>
      <c r="CQ538" s="17">
        <v>521</v>
      </c>
      <c r="CR538" s="17">
        <v>81</v>
      </c>
      <c r="CS538" s="17">
        <v>639</v>
      </c>
      <c r="CT538" s="17">
        <v>88</v>
      </c>
      <c r="CU538" s="17">
        <v>822</v>
      </c>
      <c r="CV538" s="17">
        <v>97</v>
      </c>
      <c r="CW538" s="17">
        <v>0</v>
      </c>
      <c r="CX538" s="17">
        <v>0</v>
      </c>
      <c r="CY538" s="17">
        <v>0</v>
      </c>
      <c r="CZ538" s="15" t="str">
        <f t="shared" si="17"/>
        <v>Elyh Harrison</v>
      </c>
      <c r="DA538" s="15" t="e">
        <f>VLOOKUP(CZ538,[1]FINAL!$A$1:$AP$1000,MATCH("Element No.",[1]FINAL!$A$1:$AP$1,0),0)</f>
        <v>#N/A</v>
      </c>
      <c r="DB538" s="15"/>
      <c r="DC538" s="15"/>
      <c r="DD538" s="15"/>
      <c r="DE538" s="15"/>
      <c r="DF538" s="15"/>
    </row>
    <row r="539" spans="1:110" ht="27.75" thickBot="1">
      <c r="A539" s="18" t="b">
        <v>1</v>
      </c>
      <c r="B539" s="18" t="b">
        <v>0</v>
      </c>
      <c r="C539" s="15"/>
      <c r="D539" s="15"/>
      <c r="E539" s="17">
        <v>21205</v>
      </c>
      <c r="F539" s="17">
        <v>0</v>
      </c>
      <c r="G539" s="17">
        <v>0</v>
      </c>
      <c r="H539" s="17">
        <v>-2</v>
      </c>
      <c r="I539" s="17">
        <v>2</v>
      </c>
      <c r="J539" s="17">
        <v>0</v>
      </c>
      <c r="K539" s="17">
        <v>1</v>
      </c>
      <c r="L539" s="15">
        <v>0</v>
      </c>
      <c r="M539" s="15">
        <v>0</v>
      </c>
      <c r="N539" s="17">
        <v>0</v>
      </c>
      <c r="O539" s="15" t="s">
        <v>766</v>
      </c>
      <c r="P539" s="15">
        <v>0</v>
      </c>
      <c r="Q539" s="17">
        <f t="shared" si="16"/>
        <v>414</v>
      </c>
      <c r="R539" s="18" t="b">
        <v>0</v>
      </c>
      <c r="S539" s="15"/>
      <c r="T539" s="15"/>
      <c r="U539" s="17">
        <v>38</v>
      </c>
      <c r="V539" s="15" t="s">
        <v>879</v>
      </c>
      <c r="W539" s="15">
        <v>0</v>
      </c>
      <c r="X539" s="18" t="b">
        <v>0</v>
      </c>
      <c r="Y539" s="15" t="s">
        <v>424</v>
      </c>
      <c r="Z539" s="15">
        <v>0.6</v>
      </c>
      <c r="AA539" s="18" t="b">
        <v>0</v>
      </c>
      <c r="AB539" s="15"/>
      <c r="AC539" s="15" t="s">
        <v>519</v>
      </c>
      <c r="AD539" s="17">
        <v>14</v>
      </c>
      <c r="AE539" s="17">
        <v>1</v>
      </c>
      <c r="AF539" s="17">
        <v>0</v>
      </c>
      <c r="AG539" s="17">
        <v>73222</v>
      </c>
      <c r="AH539" s="17">
        <v>0</v>
      </c>
      <c r="AI539" s="17">
        <v>38541</v>
      </c>
      <c r="AJ539" s="17">
        <v>0</v>
      </c>
      <c r="AK539" s="15">
        <v>0</v>
      </c>
      <c r="AL539" s="15">
        <v>0</v>
      </c>
      <c r="AM539" s="15" t="s">
        <v>424</v>
      </c>
      <c r="AN539" s="15"/>
      <c r="AO539" s="17">
        <v>241</v>
      </c>
      <c r="AP539" s="68">
        <v>44379</v>
      </c>
      <c r="AQ539" s="68">
        <v>31517</v>
      </c>
      <c r="AR539" s="18" t="b">
        <v>0</v>
      </c>
      <c r="AS539" s="15" t="s">
        <v>2857</v>
      </c>
      <c r="AT539" s="17">
        <v>0</v>
      </c>
      <c r="AU539" s="17">
        <v>0</v>
      </c>
      <c r="AV539" s="17">
        <v>0</v>
      </c>
      <c r="AW539" s="17">
        <v>0</v>
      </c>
      <c r="AX539" s="17">
        <v>0</v>
      </c>
      <c r="AY539" s="17">
        <v>0</v>
      </c>
      <c r="AZ539" s="17">
        <v>0</v>
      </c>
      <c r="BA539" s="17">
        <v>0</v>
      </c>
      <c r="BB539" s="17">
        <v>0</v>
      </c>
      <c r="BC539" s="17">
        <v>0</v>
      </c>
      <c r="BD539" s="17">
        <v>0</v>
      </c>
      <c r="BE539" s="17">
        <v>0</v>
      </c>
      <c r="BF539" s="17">
        <v>0</v>
      </c>
      <c r="BG539" s="15">
        <v>0</v>
      </c>
      <c r="BH539" s="15">
        <v>0</v>
      </c>
      <c r="BI539" s="15">
        <v>0</v>
      </c>
      <c r="BJ539" s="15">
        <v>0</v>
      </c>
      <c r="BK539" s="17">
        <v>0</v>
      </c>
      <c r="BL539" s="17">
        <v>0</v>
      </c>
      <c r="BM539" s="17">
        <v>0</v>
      </c>
      <c r="BN539" s="17">
        <v>0</v>
      </c>
      <c r="BO539" s="17">
        <v>0</v>
      </c>
      <c r="BP539" s="15">
        <v>0</v>
      </c>
      <c r="BQ539" s="15">
        <v>0</v>
      </c>
      <c r="BR539" s="15">
        <v>0</v>
      </c>
      <c r="BS539" s="15">
        <v>0</v>
      </c>
      <c r="BT539" s="15"/>
      <c r="BU539" s="15"/>
      <c r="BV539" s="15"/>
      <c r="BW539" s="15"/>
      <c r="BX539" s="15"/>
      <c r="BY539" s="15"/>
      <c r="BZ539" s="15"/>
      <c r="CA539" s="17">
        <v>531</v>
      </c>
      <c r="CB539" s="17">
        <v>41</v>
      </c>
      <c r="CC539" s="17">
        <v>512</v>
      </c>
      <c r="CD539" s="17">
        <v>20</v>
      </c>
      <c r="CE539" s="17">
        <v>480</v>
      </c>
      <c r="CF539" s="17">
        <v>5</v>
      </c>
      <c r="CG539" s="17">
        <v>534</v>
      </c>
      <c r="CH539" s="17">
        <v>41</v>
      </c>
      <c r="CI539" s="17">
        <v>0</v>
      </c>
      <c r="CJ539" s="17">
        <v>0</v>
      </c>
      <c r="CK539" s="17">
        <v>0</v>
      </c>
      <c r="CL539" s="17">
        <v>0</v>
      </c>
      <c r="CM539" s="17">
        <v>0</v>
      </c>
      <c r="CN539" s="17">
        <v>0</v>
      </c>
      <c r="CO539" s="17">
        <v>801</v>
      </c>
      <c r="CP539" s="17">
        <v>93</v>
      </c>
      <c r="CQ539" s="17">
        <v>406</v>
      </c>
      <c r="CR539" s="17">
        <v>29</v>
      </c>
      <c r="CS539" s="17">
        <v>542</v>
      </c>
      <c r="CT539" s="17">
        <v>41</v>
      </c>
      <c r="CU539" s="17">
        <v>253</v>
      </c>
      <c r="CV539" s="17">
        <v>33</v>
      </c>
      <c r="CW539" s="17">
        <v>0</v>
      </c>
      <c r="CX539" s="17">
        <v>0</v>
      </c>
      <c r="CY539" s="17">
        <v>0</v>
      </c>
      <c r="CZ539" s="15" t="str">
        <f t="shared" si="17"/>
        <v>Tom Heaton</v>
      </c>
      <c r="DA539" s="15">
        <f>VLOOKUP(CZ539,[1]FINAL!$A$1:$AP$1000,MATCH("Element No.",[1]FINAL!$A$1:$AP$1,0),0)</f>
        <v>414</v>
      </c>
      <c r="DB539" s="15"/>
      <c r="DC539" s="15"/>
      <c r="DD539" s="15"/>
      <c r="DE539" s="15"/>
      <c r="DF539" s="15"/>
    </row>
    <row r="540" spans="1:110" ht="27.75" thickBot="1">
      <c r="A540" s="18" t="b">
        <v>1</v>
      </c>
      <c r="B540" s="18" t="b">
        <v>0</v>
      </c>
      <c r="C540" s="15"/>
      <c r="D540" s="15"/>
      <c r="E540" s="17">
        <v>461537</v>
      </c>
      <c r="F540" s="17">
        <v>0</v>
      </c>
      <c r="G540" s="17">
        <v>0</v>
      </c>
      <c r="H540" s="17">
        <v>-1</v>
      </c>
      <c r="I540" s="17">
        <v>1</v>
      </c>
      <c r="J540" s="17">
        <v>0</v>
      </c>
      <c r="K540" s="17">
        <v>1</v>
      </c>
      <c r="L540" s="15">
        <v>0</v>
      </c>
      <c r="M540" s="15">
        <v>0</v>
      </c>
      <c r="N540" s="17">
        <v>0</v>
      </c>
      <c r="O540" s="15" t="s">
        <v>2067</v>
      </c>
      <c r="P540" s="15">
        <v>0</v>
      </c>
      <c r="Q540" s="17" t="e">
        <f t="shared" si="16"/>
        <v>#N/A</v>
      </c>
      <c r="R540" s="18" t="b">
        <v>0</v>
      </c>
      <c r="S540" s="15"/>
      <c r="T540" s="15"/>
      <c r="U540" s="17">
        <v>39</v>
      </c>
      <c r="V540" s="15" t="s">
        <v>2068</v>
      </c>
      <c r="W540" s="15">
        <v>0</v>
      </c>
      <c r="X540" s="18" t="b">
        <v>0</v>
      </c>
      <c r="Y540" s="15" t="s">
        <v>241</v>
      </c>
      <c r="Z540" s="15">
        <v>0.1</v>
      </c>
      <c r="AA540" s="18" t="b">
        <v>0</v>
      </c>
      <c r="AB540" s="15"/>
      <c r="AC540" s="15" t="s">
        <v>519</v>
      </c>
      <c r="AD540" s="17">
        <v>14</v>
      </c>
      <c r="AE540" s="17">
        <v>1</v>
      </c>
      <c r="AF540" s="17">
        <v>0</v>
      </c>
      <c r="AG540" s="17">
        <v>5954</v>
      </c>
      <c r="AH540" s="17">
        <v>0</v>
      </c>
      <c r="AI540" s="17">
        <v>9566</v>
      </c>
      <c r="AJ540" s="17">
        <v>0</v>
      </c>
      <c r="AK540" s="15">
        <v>0</v>
      </c>
      <c r="AL540" s="15">
        <v>0</v>
      </c>
      <c r="AM540" s="15" t="s">
        <v>241</v>
      </c>
      <c r="AN540" s="15"/>
      <c r="AO540" s="17">
        <v>242</v>
      </c>
      <c r="AP540" s="68">
        <v>45131</v>
      </c>
      <c r="AQ540" s="68">
        <v>37580</v>
      </c>
      <c r="AR540" s="18" t="b">
        <v>0</v>
      </c>
      <c r="AS540" s="15" t="s">
        <v>2858</v>
      </c>
      <c r="AT540" s="17">
        <v>0</v>
      </c>
      <c r="AU540" s="17">
        <v>0</v>
      </c>
      <c r="AV540" s="17">
        <v>0</v>
      </c>
      <c r="AW540" s="17">
        <v>0</v>
      </c>
      <c r="AX540" s="17">
        <v>0</v>
      </c>
      <c r="AY540" s="17">
        <v>0</v>
      </c>
      <c r="AZ540" s="17">
        <v>0</v>
      </c>
      <c r="BA540" s="17">
        <v>0</v>
      </c>
      <c r="BB540" s="17">
        <v>0</v>
      </c>
      <c r="BC540" s="17">
        <v>0</v>
      </c>
      <c r="BD540" s="17">
        <v>0</v>
      </c>
      <c r="BE540" s="17">
        <v>0</v>
      </c>
      <c r="BF540" s="17">
        <v>0</v>
      </c>
      <c r="BG540" s="15">
        <v>0</v>
      </c>
      <c r="BH540" s="15">
        <v>0</v>
      </c>
      <c r="BI540" s="15">
        <v>0</v>
      </c>
      <c r="BJ540" s="15">
        <v>0</v>
      </c>
      <c r="BK540" s="17">
        <v>0</v>
      </c>
      <c r="BL540" s="17">
        <v>0</v>
      </c>
      <c r="BM540" s="17">
        <v>0</v>
      </c>
      <c r="BN540" s="17">
        <v>0</v>
      </c>
      <c r="BO540" s="17">
        <v>0</v>
      </c>
      <c r="BP540" s="15">
        <v>0</v>
      </c>
      <c r="BQ540" s="15">
        <v>0</v>
      </c>
      <c r="BR540" s="15">
        <v>0</v>
      </c>
      <c r="BS540" s="15">
        <v>0</v>
      </c>
      <c r="BT540" s="15"/>
      <c r="BU540" s="15"/>
      <c r="BV540" s="15"/>
      <c r="BW540" s="15"/>
      <c r="BX540" s="15"/>
      <c r="BY540" s="15"/>
      <c r="BZ540" s="15"/>
      <c r="CA540" s="17">
        <v>562</v>
      </c>
      <c r="CB540" s="17">
        <v>56</v>
      </c>
      <c r="CC540" s="17">
        <v>547</v>
      </c>
      <c r="CD540" s="17">
        <v>39</v>
      </c>
      <c r="CE540" s="17">
        <v>516</v>
      </c>
      <c r="CF540" s="17">
        <v>24</v>
      </c>
      <c r="CG540" s="17">
        <v>565</v>
      </c>
      <c r="CH540" s="17">
        <v>56</v>
      </c>
      <c r="CI540" s="17">
        <v>0</v>
      </c>
      <c r="CJ540" s="17">
        <v>0</v>
      </c>
      <c r="CK540" s="17">
        <v>0</v>
      </c>
      <c r="CL540" s="17">
        <v>0</v>
      </c>
      <c r="CM540" s="17">
        <v>0</v>
      </c>
      <c r="CN540" s="17">
        <v>0</v>
      </c>
      <c r="CO540" s="17">
        <v>780</v>
      </c>
      <c r="CP540" s="17">
        <v>83</v>
      </c>
      <c r="CQ540" s="17">
        <v>444</v>
      </c>
      <c r="CR540" s="17">
        <v>46</v>
      </c>
      <c r="CS540" s="17">
        <v>573</v>
      </c>
      <c r="CT540" s="17">
        <v>56</v>
      </c>
      <c r="CU540" s="17">
        <v>495</v>
      </c>
      <c r="CV540" s="17">
        <v>72</v>
      </c>
      <c r="CW540" s="17">
        <v>0</v>
      </c>
      <c r="CX540" s="17">
        <v>0</v>
      </c>
      <c r="CY540" s="17">
        <v>0</v>
      </c>
      <c r="CZ540" s="15" t="str">
        <f t="shared" si="17"/>
        <v>Dermot Mee</v>
      </c>
      <c r="DA540" s="15" t="e">
        <f>VLOOKUP(CZ540,[1]FINAL!$A$1:$AP$1000,MATCH("Element No.",[1]FINAL!$A$1:$AP$1,0),0)</f>
        <v>#N/A</v>
      </c>
      <c r="DB540" s="15"/>
      <c r="DC540" s="15"/>
      <c r="DD540" s="15"/>
      <c r="DE540" s="15"/>
      <c r="DF540" s="15"/>
    </row>
    <row r="541" spans="1:110" ht="53.25" thickBot="1">
      <c r="A541" s="18" t="b">
        <v>1</v>
      </c>
      <c r="B541" s="18" t="b">
        <v>0</v>
      </c>
      <c r="C541" s="17">
        <v>0</v>
      </c>
      <c r="D541" s="17">
        <v>0</v>
      </c>
      <c r="E541" s="17">
        <v>209365</v>
      </c>
      <c r="F541" s="17">
        <v>0</v>
      </c>
      <c r="G541" s="17">
        <v>0</v>
      </c>
      <c r="H541" s="17">
        <v>-1</v>
      </c>
      <c r="I541" s="17">
        <v>1</v>
      </c>
      <c r="J541" s="17">
        <v>0</v>
      </c>
      <c r="K541" s="17">
        <v>2</v>
      </c>
      <c r="L541" s="15">
        <v>0</v>
      </c>
      <c r="M541" s="15">
        <v>0</v>
      </c>
      <c r="N541" s="17">
        <v>0</v>
      </c>
      <c r="O541" s="15" t="s">
        <v>1649</v>
      </c>
      <c r="P541" s="15">
        <v>0</v>
      </c>
      <c r="Q541" s="17">
        <f t="shared" si="16"/>
        <v>416</v>
      </c>
      <c r="R541" s="18" t="b">
        <v>0</v>
      </c>
      <c r="S541" s="15" t="s">
        <v>5097</v>
      </c>
      <c r="T541" s="15" t="s">
        <v>4185</v>
      </c>
      <c r="U541" s="17">
        <v>49</v>
      </c>
      <c r="V541" s="15" t="s">
        <v>1650</v>
      </c>
      <c r="W541" s="15">
        <v>3.3</v>
      </c>
      <c r="X541" s="18" t="b">
        <v>0</v>
      </c>
      <c r="Y541" s="15" t="s">
        <v>1651</v>
      </c>
      <c r="Z541" s="15">
        <v>1.8</v>
      </c>
      <c r="AA541" s="18" t="b">
        <v>0</v>
      </c>
      <c r="AB541" s="15"/>
      <c r="AC541" s="15" t="s">
        <v>543</v>
      </c>
      <c r="AD541" s="17">
        <v>14</v>
      </c>
      <c r="AE541" s="17">
        <v>1</v>
      </c>
      <c r="AF541" s="17">
        <v>43</v>
      </c>
      <c r="AG541" s="17">
        <v>419902</v>
      </c>
      <c r="AH541" s="17">
        <v>0</v>
      </c>
      <c r="AI541" s="17">
        <v>553255</v>
      </c>
      <c r="AJ541" s="17">
        <v>0</v>
      </c>
      <c r="AK541" s="15">
        <v>0</v>
      </c>
      <c r="AL541" s="15">
        <v>8.8000000000000007</v>
      </c>
      <c r="AM541" s="15" t="s">
        <v>1652</v>
      </c>
      <c r="AN541" s="15"/>
      <c r="AO541" s="17">
        <v>152</v>
      </c>
      <c r="AP541" s="68">
        <v>45517</v>
      </c>
      <c r="AQ541" s="68">
        <v>36384</v>
      </c>
      <c r="AR541" s="18" t="b">
        <v>0</v>
      </c>
      <c r="AS541" s="15" t="s">
        <v>2859</v>
      </c>
      <c r="AT541" s="17">
        <v>1170</v>
      </c>
      <c r="AU541" s="17">
        <v>1</v>
      </c>
      <c r="AV541" s="17">
        <v>0</v>
      </c>
      <c r="AW541" s="17">
        <v>1</v>
      </c>
      <c r="AX541" s="17">
        <v>20</v>
      </c>
      <c r="AY541" s="17">
        <v>0</v>
      </c>
      <c r="AZ541" s="17">
        <v>0</v>
      </c>
      <c r="BA541" s="17">
        <v>0</v>
      </c>
      <c r="BB541" s="17">
        <v>0</v>
      </c>
      <c r="BC541" s="17">
        <v>0</v>
      </c>
      <c r="BD541" s="17">
        <v>0</v>
      </c>
      <c r="BE541" s="17">
        <v>5</v>
      </c>
      <c r="BF541" s="17">
        <v>169</v>
      </c>
      <c r="BG541" s="15">
        <v>276.60000000000002</v>
      </c>
      <c r="BH541" s="15">
        <v>60.2</v>
      </c>
      <c r="BI541" s="15">
        <v>122</v>
      </c>
      <c r="BJ541" s="15">
        <v>45.7</v>
      </c>
      <c r="BK541" s="17">
        <v>88</v>
      </c>
      <c r="BL541" s="17">
        <v>40</v>
      </c>
      <c r="BM541" s="17">
        <v>19</v>
      </c>
      <c r="BN541" s="17">
        <v>107</v>
      </c>
      <c r="BO541" s="17">
        <v>13</v>
      </c>
      <c r="BP541" s="15">
        <v>1.38</v>
      </c>
      <c r="BQ541" s="15">
        <v>0.83</v>
      </c>
      <c r="BR541" s="15">
        <v>2.21</v>
      </c>
      <c r="BS541" s="15">
        <v>18.73</v>
      </c>
      <c r="BT541" s="15"/>
      <c r="BU541" s="15"/>
      <c r="BV541" s="15"/>
      <c r="BW541" s="15"/>
      <c r="BX541" s="15"/>
      <c r="BY541" s="15"/>
      <c r="BZ541" s="15"/>
      <c r="CA541" s="17">
        <v>261</v>
      </c>
      <c r="CB541" s="17">
        <v>103</v>
      </c>
      <c r="CC541" s="17">
        <v>354</v>
      </c>
      <c r="CD541" s="17">
        <v>123</v>
      </c>
      <c r="CE541" s="17">
        <v>260</v>
      </c>
      <c r="CF541" s="17">
        <v>69</v>
      </c>
      <c r="CG541" s="17">
        <v>324</v>
      </c>
      <c r="CH541" s="17">
        <v>109</v>
      </c>
      <c r="CI541" s="17">
        <v>0.11</v>
      </c>
      <c r="CJ541" s="17">
        <v>0</v>
      </c>
      <c r="CK541" s="17">
        <v>0.06</v>
      </c>
      <c r="CL541" s="17">
        <v>0.17</v>
      </c>
      <c r="CM541" s="17">
        <v>1.44</v>
      </c>
      <c r="CN541" s="17">
        <v>1.54</v>
      </c>
      <c r="CO541" s="17">
        <v>302</v>
      </c>
      <c r="CP541" s="17">
        <v>47</v>
      </c>
      <c r="CQ541" s="17">
        <v>741</v>
      </c>
      <c r="CR541" s="17">
        <v>257</v>
      </c>
      <c r="CS541" s="17">
        <v>147</v>
      </c>
      <c r="CT541" s="17">
        <v>53</v>
      </c>
      <c r="CU541" s="17">
        <v>148</v>
      </c>
      <c r="CV541" s="17">
        <v>59</v>
      </c>
      <c r="CW541" s="17">
        <v>1</v>
      </c>
      <c r="CX541" s="17">
        <v>0.08</v>
      </c>
      <c r="CY541" s="17">
        <v>8.23</v>
      </c>
      <c r="CZ541" s="15" t="str">
        <f t="shared" si="17"/>
        <v>Matthijs de Ligt</v>
      </c>
      <c r="DA541" s="15">
        <f>VLOOKUP(CZ541,[1]FINAL!$A$1:$AP$1000,MATCH("Element No.",[1]FINAL!$A$1:$AP$1,0),0)</f>
        <v>416</v>
      </c>
      <c r="DB541" s="15"/>
      <c r="DC541" s="15"/>
      <c r="DD541" s="15"/>
      <c r="DE541" s="15"/>
      <c r="DF541" s="15"/>
    </row>
    <row r="542" spans="1:110" ht="40.5" thickBot="1">
      <c r="A542" s="18" t="b">
        <v>1</v>
      </c>
      <c r="B542" s="18" t="b">
        <v>0</v>
      </c>
      <c r="C542" s="17">
        <v>100</v>
      </c>
      <c r="D542" s="17">
        <v>100</v>
      </c>
      <c r="E542" s="17">
        <v>221820</v>
      </c>
      <c r="F542" s="17">
        <v>0</v>
      </c>
      <c r="G542" s="17">
        <v>0</v>
      </c>
      <c r="H542" s="17">
        <v>-2</v>
      </c>
      <c r="I542" s="17">
        <v>2</v>
      </c>
      <c r="J542" s="17">
        <v>0</v>
      </c>
      <c r="K542" s="17">
        <v>2</v>
      </c>
      <c r="L542" s="15">
        <v>2.2000000000000002</v>
      </c>
      <c r="M542" s="15">
        <v>3</v>
      </c>
      <c r="N542" s="17">
        <v>6</v>
      </c>
      <c r="O542" s="15" t="s">
        <v>882</v>
      </c>
      <c r="P542" s="15">
        <v>3</v>
      </c>
      <c r="Q542" s="17">
        <f t="shared" si="16"/>
        <v>419</v>
      </c>
      <c r="R542" s="18" t="b">
        <v>0</v>
      </c>
      <c r="S542" s="15"/>
      <c r="T542" s="15" t="s">
        <v>4783</v>
      </c>
      <c r="U542" s="17">
        <v>48</v>
      </c>
      <c r="V542" s="15" t="s">
        <v>883</v>
      </c>
      <c r="W542" s="15">
        <v>2.8</v>
      </c>
      <c r="X542" s="18" t="b">
        <v>0</v>
      </c>
      <c r="Y542" s="15" t="s">
        <v>281</v>
      </c>
      <c r="Z542" s="15">
        <v>0.4</v>
      </c>
      <c r="AA542" s="18" t="b">
        <v>0</v>
      </c>
      <c r="AB542" s="15"/>
      <c r="AC542" s="15" t="s">
        <v>519</v>
      </c>
      <c r="AD542" s="17">
        <v>14</v>
      </c>
      <c r="AE542" s="17">
        <v>1</v>
      </c>
      <c r="AF542" s="17">
        <v>51</v>
      </c>
      <c r="AG542" s="17">
        <v>177499</v>
      </c>
      <c r="AH542" s="17">
        <v>0</v>
      </c>
      <c r="AI542" s="17">
        <v>157689</v>
      </c>
      <c r="AJ542" s="17">
        <v>0</v>
      </c>
      <c r="AK542" s="15">
        <v>0.6</v>
      </c>
      <c r="AL542" s="15">
        <v>10.6</v>
      </c>
      <c r="AM542" s="15" t="s">
        <v>1111</v>
      </c>
      <c r="AN542" s="15"/>
      <c r="AO542" s="17">
        <v>10</v>
      </c>
      <c r="AP542" s="68">
        <v>44759</v>
      </c>
      <c r="AQ542" s="68">
        <v>35813</v>
      </c>
      <c r="AR542" s="18" t="b">
        <v>0</v>
      </c>
      <c r="AS542" s="15" t="s">
        <v>2860</v>
      </c>
      <c r="AT542" s="17">
        <v>1229</v>
      </c>
      <c r="AU542" s="17">
        <v>0</v>
      </c>
      <c r="AV542" s="17">
        <v>0</v>
      </c>
      <c r="AW542" s="17">
        <v>5</v>
      </c>
      <c r="AX542" s="17">
        <v>15</v>
      </c>
      <c r="AY542" s="17">
        <v>1</v>
      </c>
      <c r="AZ542" s="17">
        <v>0</v>
      </c>
      <c r="BA542" s="17">
        <v>0</v>
      </c>
      <c r="BB542" s="17">
        <v>0</v>
      </c>
      <c r="BC542" s="17">
        <v>1</v>
      </c>
      <c r="BD542" s="17">
        <v>0</v>
      </c>
      <c r="BE542" s="17">
        <v>3</v>
      </c>
      <c r="BF542" s="17">
        <v>241</v>
      </c>
      <c r="BG542" s="15">
        <v>302.8</v>
      </c>
      <c r="BH542" s="15">
        <v>94.9</v>
      </c>
      <c r="BI542" s="15">
        <v>19</v>
      </c>
      <c r="BJ542" s="15">
        <v>42</v>
      </c>
      <c r="BK542" s="17">
        <v>86</v>
      </c>
      <c r="BL542" s="17">
        <v>68</v>
      </c>
      <c r="BM542" s="17">
        <v>19</v>
      </c>
      <c r="BN542" s="17">
        <v>105</v>
      </c>
      <c r="BO542" s="17">
        <v>13</v>
      </c>
      <c r="BP542" s="15">
        <v>0.15</v>
      </c>
      <c r="BQ542" s="15">
        <v>0.6</v>
      </c>
      <c r="BR542" s="15">
        <v>0.75</v>
      </c>
      <c r="BS542" s="15">
        <v>15.22</v>
      </c>
      <c r="BT542" s="15"/>
      <c r="BU542" s="15"/>
      <c r="BV542" s="15"/>
      <c r="BW542" s="15"/>
      <c r="BX542" s="15"/>
      <c r="BY542" s="15"/>
      <c r="BZ542" s="15"/>
      <c r="CA542" s="17">
        <v>245</v>
      </c>
      <c r="CB542" s="17">
        <v>95</v>
      </c>
      <c r="CC542" s="17">
        <v>302</v>
      </c>
      <c r="CD542" s="17">
        <v>97</v>
      </c>
      <c r="CE542" s="17">
        <v>409</v>
      </c>
      <c r="CF542" s="17">
        <v>149</v>
      </c>
      <c r="CG542" s="17">
        <v>331</v>
      </c>
      <c r="CH542" s="17">
        <v>113</v>
      </c>
      <c r="CI542" s="17">
        <v>0.01</v>
      </c>
      <c r="CJ542" s="17">
        <v>0</v>
      </c>
      <c r="CK542" s="17">
        <v>0.04</v>
      </c>
      <c r="CL542" s="17">
        <v>0.05</v>
      </c>
      <c r="CM542" s="17">
        <v>1.1100000000000001</v>
      </c>
      <c r="CN542" s="17">
        <v>1.1000000000000001</v>
      </c>
      <c r="CO542" s="17">
        <v>355</v>
      </c>
      <c r="CP542" s="17">
        <v>60</v>
      </c>
      <c r="CQ542" s="17">
        <v>113</v>
      </c>
      <c r="CR542" s="17">
        <v>34</v>
      </c>
      <c r="CS542" s="17">
        <v>220</v>
      </c>
      <c r="CT542" s="17">
        <v>88</v>
      </c>
      <c r="CU542" s="17">
        <v>284</v>
      </c>
      <c r="CV542" s="17">
        <v>108</v>
      </c>
      <c r="CW542" s="17">
        <v>0.95</v>
      </c>
      <c r="CX542" s="17">
        <v>0.37</v>
      </c>
      <c r="CY542" s="17">
        <v>7.69</v>
      </c>
      <c r="CZ542" s="15" t="str">
        <f t="shared" si="17"/>
        <v>Lisandro Martínez</v>
      </c>
      <c r="DA542" s="15">
        <f>VLOOKUP(CZ542,[1]FINAL!$A$1:$AP$1000,MATCH("Element No.",[1]FINAL!$A$1:$AP$1,0),0)</f>
        <v>419</v>
      </c>
      <c r="DB542" s="15"/>
      <c r="DC542" s="15"/>
      <c r="DD542" s="15"/>
      <c r="DE542" s="15"/>
      <c r="DF542" s="15"/>
    </row>
    <row r="543" spans="1:110" ht="40.5" thickBot="1">
      <c r="A543" s="18" t="b">
        <v>1</v>
      </c>
      <c r="B543" s="18" t="b">
        <v>0</v>
      </c>
      <c r="C543" s="17">
        <v>100</v>
      </c>
      <c r="D543" s="17">
        <v>100</v>
      </c>
      <c r="E543" s="17">
        <v>230001</v>
      </c>
      <c r="F543" s="17">
        <v>0</v>
      </c>
      <c r="G543" s="17">
        <v>0</v>
      </c>
      <c r="H543" s="17">
        <v>-1</v>
      </c>
      <c r="I543" s="17">
        <v>1</v>
      </c>
      <c r="J543" s="17">
        <v>0</v>
      </c>
      <c r="K543" s="17">
        <v>2</v>
      </c>
      <c r="L543" s="15">
        <v>3</v>
      </c>
      <c r="M543" s="15">
        <v>3.6</v>
      </c>
      <c r="N543" s="17">
        <v>6</v>
      </c>
      <c r="O543" s="15" t="s">
        <v>1653</v>
      </c>
      <c r="P543" s="15">
        <v>3.6</v>
      </c>
      <c r="Q543" s="17">
        <f t="shared" si="16"/>
        <v>422</v>
      </c>
      <c r="R543" s="18" t="b">
        <v>0</v>
      </c>
      <c r="S543" s="15"/>
      <c r="T543" s="15" t="s">
        <v>4871</v>
      </c>
      <c r="U543" s="17">
        <v>49</v>
      </c>
      <c r="V543" s="15" t="s">
        <v>1654</v>
      </c>
      <c r="W543" s="15">
        <v>2.6</v>
      </c>
      <c r="X543" s="18" t="b">
        <v>0</v>
      </c>
      <c r="Y543" s="15" t="s">
        <v>1655</v>
      </c>
      <c r="Z543" s="15">
        <v>0.3</v>
      </c>
      <c r="AA543" s="18" t="b">
        <v>0</v>
      </c>
      <c r="AB543" s="15"/>
      <c r="AC543" s="15" t="s">
        <v>519</v>
      </c>
      <c r="AD543" s="17">
        <v>14</v>
      </c>
      <c r="AE543" s="17">
        <v>1</v>
      </c>
      <c r="AF543" s="17">
        <v>53</v>
      </c>
      <c r="AG543" s="17">
        <v>47395</v>
      </c>
      <c r="AH543" s="17">
        <v>0</v>
      </c>
      <c r="AI543" s="17">
        <v>61652</v>
      </c>
      <c r="AJ543" s="17">
        <v>0</v>
      </c>
      <c r="AK543" s="15">
        <v>0.7</v>
      </c>
      <c r="AL543" s="15">
        <v>10.8</v>
      </c>
      <c r="AM543" s="15" t="s">
        <v>1655</v>
      </c>
      <c r="AN543" s="15"/>
      <c r="AO543" s="17">
        <v>145</v>
      </c>
      <c r="AP543" s="68">
        <v>45517</v>
      </c>
      <c r="AQ543" s="68">
        <v>35748</v>
      </c>
      <c r="AR543" s="18" t="b">
        <v>0</v>
      </c>
      <c r="AS543" s="15" t="s">
        <v>2861</v>
      </c>
      <c r="AT543" s="17">
        <v>977</v>
      </c>
      <c r="AU543" s="17">
        <v>0</v>
      </c>
      <c r="AV543" s="17">
        <v>0</v>
      </c>
      <c r="AW543" s="17">
        <v>5</v>
      </c>
      <c r="AX543" s="17">
        <v>10</v>
      </c>
      <c r="AY543" s="17">
        <v>0</v>
      </c>
      <c r="AZ543" s="17">
        <v>0</v>
      </c>
      <c r="BA543" s="17">
        <v>0</v>
      </c>
      <c r="BB543" s="17">
        <v>3</v>
      </c>
      <c r="BC543" s="17">
        <v>0</v>
      </c>
      <c r="BD543" s="17">
        <v>0</v>
      </c>
      <c r="BE543" s="17">
        <v>6</v>
      </c>
      <c r="BF543" s="17">
        <v>233</v>
      </c>
      <c r="BG543" s="15">
        <v>209</v>
      </c>
      <c r="BH543" s="15">
        <v>122.4</v>
      </c>
      <c r="BI543" s="15">
        <v>37</v>
      </c>
      <c r="BJ543" s="15">
        <v>36.799999999999997</v>
      </c>
      <c r="BK543" s="17">
        <v>66</v>
      </c>
      <c r="BL543" s="17">
        <v>46</v>
      </c>
      <c r="BM543" s="17">
        <v>28</v>
      </c>
      <c r="BN543" s="17">
        <v>94</v>
      </c>
      <c r="BO543" s="17">
        <v>11</v>
      </c>
      <c r="BP543" s="15">
        <v>0.19</v>
      </c>
      <c r="BQ543" s="15">
        <v>0.35</v>
      </c>
      <c r="BR543" s="15">
        <v>0.53</v>
      </c>
      <c r="BS543" s="15">
        <v>12.99</v>
      </c>
      <c r="BT543" s="15"/>
      <c r="BU543" s="15"/>
      <c r="BV543" s="15"/>
      <c r="BW543" s="15"/>
      <c r="BX543" s="15"/>
      <c r="BY543" s="15"/>
      <c r="BZ543" s="15"/>
      <c r="CA543" s="17">
        <v>303</v>
      </c>
      <c r="CB543" s="17">
        <v>120</v>
      </c>
      <c r="CC543" s="17">
        <v>281</v>
      </c>
      <c r="CD543" s="17">
        <v>82</v>
      </c>
      <c r="CE543" s="17">
        <v>366</v>
      </c>
      <c r="CF543" s="17">
        <v>123</v>
      </c>
      <c r="CG543" s="17">
        <v>347</v>
      </c>
      <c r="CH543" s="17">
        <v>116</v>
      </c>
      <c r="CI543" s="17">
        <v>0.02</v>
      </c>
      <c r="CJ543" s="17">
        <v>0</v>
      </c>
      <c r="CK543" s="17">
        <v>0.03</v>
      </c>
      <c r="CL543" s="17">
        <v>0.05</v>
      </c>
      <c r="CM543" s="17">
        <v>1.2</v>
      </c>
      <c r="CN543" s="17">
        <v>0.92</v>
      </c>
      <c r="CO543" s="17">
        <v>309</v>
      </c>
      <c r="CP543" s="17">
        <v>50</v>
      </c>
      <c r="CQ543" s="17">
        <v>88</v>
      </c>
      <c r="CR543" s="17">
        <v>29</v>
      </c>
      <c r="CS543" s="17">
        <v>264</v>
      </c>
      <c r="CT543" s="17">
        <v>102</v>
      </c>
      <c r="CU543" s="17">
        <v>350</v>
      </c>
      <c r="CV543" s="17">
        <v>127</v>
      </c>
      <c r="CW543" s="17">
        <v>1.01</v>
      </c>
      <c r="CX543" s="17">
        <v>0.46</v>
      </c>
      <c r="CY543" s="17">
        <v>8.66</v>
      </c>
      <c r="CZ543" s="15" t="str">
        <f t="shared" si="17"/>
        <v>Noussair Mazraoui</v>
      </c>
      <c r="DA543" s="15">
        <f>VLOOKUP(CZ543,[1]FINAL!$A$1:$AP$1000,MATCH("Element No.",[1]FINAL!$A$1:$AP$1,0),0)</f>
        <v>422</v>
      </c>
      <c r="DB543" s="15"/>
      <c r="DC543" s="15"/>
      <c r="DD543" s="15"/>
      <c r="DE543" s="15"/>
      <c r="DF543" s="15"/>
    </row>
    <row r="544" spans="1:110" ht="27.75" thickBot="1">
      <c r="A544" s="18" t="b">
        <v>1</v>
      </c>
      <c r="B544" s="18" t="b">
        <v>0</v>
      </c>
      <c r="C544" s="15"/>
      <c r="D544" s="15"/>
      <c r="E544" s="17">
        <v>661712</v>
      </c>
      <c r="F544" s="17">
        <v>0</v>
      </c>
      <c r="G544" s="17">
        <v>0</v>
      </c>
      <c r="H544" s="17">
        <v>-4</v>
      </c>
      <c r="I544" s="17">
        <v>4</v>
      </c>
      <c r="J544" s="17">
        <v>0</v>
      </c>
      <c r="K544" s="17">
        <v>2</v>
      </c>
      <c r="L544" s="15">
        <v>0</v>
      </c>
      <c r="M544" s="15">
        <v>0</v>
      </c>
      <c r="N544" s="17">
        <v>0</v>
      </c>
      <c r="O544" s="15" t="s">
        <v>1955</v>
      </c>
      <c r="P544" s="15">
        <v>0</v>
      </c>
      <c r="Q544" s="17" t="e">
        <f t="shared" si="16"/>
        <v>#N/A</v>
      </c>
      <c r="R544" s="18" t="b">
        <v>0</v>
      </c>
      <c r="S544" s="15"/>
      <c r="T544" s="15"/>
      <c r="U544" s="17">
        <v>41</v>
      </c>
      <c r="V544" s="15" t="s">
        <v>2862</v>
      </c>
      <c r="W544" s="15">
        <v>0</v>
      </c>
      <c r="X544" s="18" t="b">
        <v>0</v>
      </c>
      <c r="Y544" s="15" t="s">
        <v>2863</v>
      </c>
      <c r="Z544" s="15">
        <v>0.1</v>
      </c>
      <c r="AA544" s="18" t="b">
        <v>0</v>
      </c>
      <c r="AB544" s="15"/>
      <c r="AC544" s="15" t="s">
        <v>519</v>
      </c>
      <c r="AD544" s="17">
        <v>14</v>
      </c>
      <c r="AE544" s="17">
        <v>1</v>
      </c>
      <c r="AF544" s="17">
        <v>0</v>
      </c>
      <c r="AG544" s="17">
        <v>3714</v>
      </c>
      <c r="AH544" s="17">
        <v>0</v>
      </c>
      <c r="AI544" s="17">
        <v>8932</v>
      </c>
      <c r="AJ544" s="17">
        <v>0</v>
      </c>
      <c r="AK544" s="15">
        <v>0</v>
      </c>
      <c r="AL544" s="15">
        <v>0</v>
      </c>
      <c r="AM544" s="15" t="s">
        <v>2864</v>
      </c>
      <c r="AN544" s="15"/>
      <c r="AO544" s="17">
        <v>168</v>
      </c>
      <c r="AP544" s="68">
        <v>45843</v>
      </c>
      <c r="AQ544" s="68">
        <v>39175</v>
      </c>
      <c r="AR544" s="18" t="b">
        <v>0</v>
      </c>
      <c r="AS544" s="15" t="s">
        <v>2865</v>
      </c>
      <c r="AT544" s="17">
        <v>0</v>
      </c>
      <c r="AU544" s="17">
        <v>0</v>
      </c>
      <c r="AV544" s="17">
        <v>0</v>
      </c>
      <c r="AW544" s="17">
        <v>0</v>
      </c>
      <c r="AX544" s="17">
        <v>0</v>
      </c>
      <c r="AY544" s="17">
        <v>0</v>
      </c>
      <c r="AZ544" s="17">
        <v>0</v>
      </c>
      <c r="BA544" s="17">
        <v>0</v>
      </c>
      <c r="BB544" s="17">
        <v>0</v>
      </c>
      <c r="BC544" s="17">
        <v>0</v>
      </c>
      <c r="BD544" s="17">
        <v>0</v>
      </c>
      <c r="BE544" s="17">
        <v>0</v>
      </c>
      <c r="BF544" s="17">
        <v>0</v>
      </c>
      <c r="BG544" s="15">
        <v>0</v>
      </c>
      <c r="BH544" s="15">
        <v>0</v>
      </c>
      <c r="BI544" s="15">
        <v>0</v>
      </c>
      <c r="BJ544" s="15">
        <v>0</v>
      </c>
      <c r="BK544" s="17">
        <v>0</v>
      </c>
      <c r="BL544" s="17">
        <v>0</v>
      </c>
      <c r="BM544" s="17">
        <v>0</v>
      </c>
      <c r="BN544" s="17">
        <v>0</v>
      </c>
      <c r="BO544" s="17">
        <v>0</v>
      </c>
      <c r="BP544" s="15">
        <v>0</v>
      </c>
      <c r="BQ544" s="15">
        <v>0</v>
      </c>
      <c r="BR544" s="15">
        <v>0</v>
      </c>
      <c r="BS544" s="15">
        <v>0</v>
      </c>
      <c r="BT544" s="15"/>
      <c r="BU544" s="15"/>
      <c r="BV544" s="15"/>
      <c r="BW544" s="15"/>
      <c r="BX544" s="15"/>
      <c r="BY544" s="15"/>
      <c r="BZ544" s="15"/>
      <c r="CA544" s="17">
        <v>647</v>
      </c>
      <c r="CB544" s="17">
        <v>254</v>
      </c>
      <c r="CC544" s="17">
        <v>640</v>
      </c>
      <c r="CD544" s="17">
        <v>253</v>
      </c>
      <c r="CE544" s="17">
        <v>611</v>
      </c>
      <c r="CF544" s="17">
        <v>251</v>
      </c>
      <c r="CG544" s="17">
        <v>650</v>
      </c>
      <c r="CH544" s="17">
        <v>254</v>
      </c>
      <c r="CI544" s="17">
        <v>0</v>
      </c>
      <c r="CJ544" s="17">
        <v>0</v>
      </c>
      <c r="CK544" s="17">
        <v>0</v>
      </c>
      <c r="CL544" s="17">
        <v>0</v>
      </c>
      <c r="CM544" s="17">
        <v>0</v>
      </c>
      <c r="CN544" s="17">
        <v>0</v>
      </c>
      <c r="CO544" s="17">
        <v>670</v>
      </c>
      <c r="CP544" s="17">
        <v>160</v>
      </c>
      <c r="CQ544" s="17">
        <v>543</v>
      </c>
      <c r="CR544" s="17">
        <v>224</v>
      </c>
      <c r="CS544" s="17">
        <v>657</v>
      </c>
      <c r="CT544" s="17">
        <v>253</v>
      </c>
      <c r="CU544" s="17">
        <v>567</v>
      </c>
      <c r="CV544" s="17">
        <v>202</v>
      </c>
      <c r="CW544" s="17">
        <v>0</v>
      </c>
      <c r="CX544" s="17">
        <v>0</v>
      </c>
      <c r="CY544" s="17">
        <v>0</v>
      </c>
      <c r="CZ544" s="15" t="str">
        <f t="shared" si="17"/>
        <v>Diego León Blanco</v>
      </c>
      <c r="DA544" s="15" t="e">
        <f>VLOOKUP(CZ544,[1]FINAL!$A$1:$AP$1000,MATCH("Element No.",[1]FINAL!$A$1:$AP$1,0),0)</f>
        <v>#N/A</v>
      </c>
      <c r="DB544" s="15"/>
      <c r="DC544" s="15"/>
      <c r="DD544" s="15"/>
      <c r="DE544" s="15"/>
      <c r="DF544" s="15"/>
    </row>
    <row r="545" spans="1:110" ht="40.5" thickBot="1">
      <c r="A545" s="18" t="b">
        <v>1</v>
      </c>
      <c r="B545" s="18" t="b">
        <v>0</v>
      </c>
      <c r="C545" s="17">
        <v>100</v>
      </c>
      <c r="D545" s="17">
        <v>100</v>
      </c>
      <c r="E545" s="17">
        <v>216051</v>
      </c>
      <c r="F545" s="17">
        <v>0</v>
      </c>
      <c r="G545" s="17">
        <v>0</v>
      </c>
      <c r="H545" s="17">
        <v>0</v>
      </c>
      <c r="I545" s="17">
        <v>0</v>
      </c>
      <c r="J545" s="17">
        <v>3</v>
      </c>
      <c r="K545" s="17">
        <v>2</v>
      </c>
      <c r="L545" s="15">
        <v>1.5</v>
      </c>
      <c r="M545" s="15">
        <v>1.2</v>
      </c>
      <c r="N545" s="17">
        <v>0</v>
      </c>
      <c r="O545" s="15" t="s">
        <v>819</v>
      </c>
      <c r="P545" s="15">
        <v>1.2</v>
      </c>
      <c r="Q545" s="17">
        <f t="shared" si="16"/>
        <v>417</v>
      </c>
      <c r="R545" s="18" t="b">
        <v>0</v>
      </c>
      <c r="S545" s="15"/>
      <c r="T545" s="15" t="s">
        <v>4204</v>
      </c>
      <c r="U545" s="17">
        <v>45</v>
      </c>
      <c r="V545" s="15" t="s">
        <v>875</v>
      </c>
      <c r="W545" s="15">
        <v>3.3</v>
      </c>
      <c r="X545" s="18" t="b">
        <v>0</v>
      </c>
      <c r="Y545" s="15" t="s">
        <v>876</v>
      </c>
      <c r="Z545" s="15">
        <v>3.8</v>
      </c>
      <c r="AA545" s="18" t="b">
        <v>0</v>
      </c>
      <c r="AB545" s="15"/>
      <c r="AC545" s="15" t="s">
        <v>519</v>
      </c>
      <c r="AD545" s="17">
        <v>14</v>
      </c>
      <c r="AE545" s="17">
        <v>1</v>
      </c>
      <c r="AF545" s="17">
        <v>111</v>
      </c>
      <c r="AG545" s="17">
        <v>1183625</v>
      </c>
      <c r="AH545" s="17">
        <v>0</v>
      </c>
      <c r="AI545" s="17">
        <v>955610</v>
      </c>
      <c r="AJ545" s="17">
        <v>0</v>
      </c>
      <c r="AK545" s="15">
        <v>0.3</v>
      </c>
      <c r="AL545" s="15">
        <v>24.7</v>
      </c>
      <c r="AM545" s="15" t="s">
        <v>276</v>
      </c>
      <c r="AN545" s="15" t="s">
        <v>99</v>
      </c>
      <c r="AO545" s="17">
        <v>173</v>
      </c>
      <c r="AP545" s="68">
        <v>43259</v>
      </c>
      <c r="AQ545" s="68">
        <v>36237</v>
      </c>
      <c r="AR545" s="18" t="b">
        <v>0</v>
      </c>
      <c r="AS545" s="15" t="s">
        <v>2866</v>
      </c>
      <c r="AT545" s="17">
        <v>2609</v>
      </c>
      <c r="AU545" s="17">
        <v>1</v>
      </c>
      <c r="AV545" s="17">
        <v>6</v>
      </c>
      <c r="AW545" s="17">
        <v>7</v>
      </c>
      <c r="AX545" s="17">
        <v>40</v>
      </c>
      <c r="AY545" s="17">
        <v>0</v>
      </c>
      <c r="AZ545" s="17">
        <v>0</v>
      </c>
      <c r="BA545" s="17">
        <v>0</v>
      </c>
      <c r="BB545" s="17">
        <v>5</v>
      </c>
      <c r="BC545" s="17">
        <v>0</v>
      </c>
      <c r="BD545" s="17">
        <v>0</v>
      </c>
      <c r="BE545" s="17">
        <v>9</v>
      </c>
      <c r="BF545" s="17">
        <v>414</v>
      </c>
      <c r="BG545" s="15">
        <v>535.79999999999995</v>
      </c>
      <c r="BH545" s="15">
        <v>458.5</v>
      </c>
      <c r="BI545" s="15">
        <v>202</v>
      </c>
      <c r="BJ545" s="15">
        <v>119.6</v>
      </c>
      <c r="BK545" s="17">
        <v>127</v>
      </c>
      <c r="BL545" s="17">
        <v>135</v>
      </c>
      <c r="BM545" s="17">
        <v>53</v>
      </c>
      <c r="BN545" s="17">
        <v>180</v>
      </c>
      <c r="BO545" s="17">
        <v>29</v>
      </c>
      <c r="BP545" s="15">
        <v>1.93</v>
      </c>
      <c r="BQ545" s="15">
        <v>2.57</v>
      </c>
      <c r="BR545" s="15">
        <v>4.5</v>
      </c>
      <c r="BS545" s="15">
        <v>36.57</v>
      </c>
      <c r="BT545" s="15"/>
      <c r="BU545" s="15"/>
      <c r="BV545" s="15"/>
      <c r="BW545" s="15"/>
      <c r="BX545" s="15"/>
      <c r="BY545" s="15"/>
      <c r="BZ545" s="15"/>
      <c r="CA545" s="17">
        <v>115</v>
      </c>
      <c r="CB545" s="17">
        <v>53</v>
      </c>
      <c r="CC545" s="17">
        <v>69</v>
      </c>
      <c r="CD545" s="17">
        <v>14</v>
      </c>
      <c r="CE545" s="17">
        <v>183</v>
      </c>
      <c r="CF545" s="17">
        <v>44</v>
      </c>
      <c r="CG545" s="17">
        <v>103</v>
      </c>
      <c r="CH545" s="17">
        <v>28</v>
      </c>
      <c r="CI545" s="17">
        <v>7.0000000000000007E-2</v>
      </c>
      <c r="CJ545" s="17">
        <v>0</v>
      </c>
      <c r="CK545" s="17">
        <v>0.09</v>
      </c>
      <c r="CL545" s="17">
        <v>0.16</v>
      </c>
      <c r="CM545" s="17">
        <v>1.26</v>
      </c>
      <c r="CN545" s="17">
        <v>1.38</v>
      </c>
      <c r="CO545" s="17">
        <v>421</v>
      </c>
      <c r="CP545" s="17">
        <v>81</v>
      </c>
      <c r="CQ545" s="17">
        <v>251</v>
      </c>
      <c r="CR545" s="17">
        <v>94</v>
      </c>
      <c r="CS545" s="17">
        <v>144</v>
      </c>
      <c r="CT545" s="17">
        <v>51</v>
      </c>
      <c r="CU545" s="17">
        <v>92</v>
      </c>
      <c r="CV545" s="17">
        <v>30</v>
      </c>
      <c r="CW545" s="17">
        <v>1</v>
      </c>
      <c r="CX545" s="17">
        <v>0.24</v>
      </c>
      <c r="CY545" s="17">
        <v>6.21</v>
      </c>
      <c r="CZ545" s="15" t="str">
        <f t="shared" si="17"/>
        <v>Diogo Dalot Teixeira</v>
      </c>
      <c r="DA545" s="15">
        <f>VLOOKUP(CZ545,[1]FINAL!$A$1:$AP$1000,MATCH("Element No.",[1]FINAL!$A$1:$AP$1,0),0)</f>
        <v>417</v>
      </c>
      <c r="DB545" s="15"/>
      <c r="DC545" s="15"/>
      <c r="DD545" s="15"/>
      <c r="DE545" s="15"/>
      <c r="DF545" s="15"/>
    </row>
    <row r="546" spans="1:110" ht="40.5" thickBot="1">
      <c r="A546" s="18" t="b">
        <v>1</v>
      </c>
      <c r="B546" s="18" t="b">
        <v>0</v>
      </c>
      <c r="C546" s="17">
        <v>100</v>
      </c>
      <c r="D546" s="17">
        <v>100</v>
      </c>
      <c r="E546" s="17">
        <v>596777</v>
      </c>
      <c r="F546" s="17">
        <v>0</v>
      </c>
      <c r="G546" s="17">
        <v>0</v>
      </c>
      <c r="H546" s="17">
        <v>-4</v>
      </c>
      <c r="I546" s="17">
        <v>4</v>
      </c>
      <c r="J546" s="17">
        <v>3</v>
      </c>
      <c r="K546" s="17">
        <v>2</v>
      </c>
      <c r="L546" s="15">
        <v>0.8</v>
      </c>
      <c r="M546" s="15">
        <v>4.2</v>
      </c>
      <c r="N546" s="17">
        <v>18</v>
      </c>
      <c r="O546" s="15" t="s">
        <v>2025</v>
      </c>
      <c r="P546" s="15">
        <v>4.2</v>
      </c>
      <c r="Q546" s="17">
        <f t="shared" si="16"/>
        <v>415</v>
      </c>
      <c r="R546" s="18" t="b">
        <v>0</v>
      </c>
      <c r="S546" s="15"/>
      <c r="T546" s="15" t="s">
        <v>4566</v>
      </c>
      <c r="U546" s="17">
        <v>41</v>
      </c>
      <c r="V546" s="15" t="s">
        <v>2026</v>
      </c>
      <c r="W546" s="15">
        <v>3.7</v>
      </c>
      <c r="X546" s="18" t="b">
        <v>0</v>
      </c>
      <c r="Y546" s="15" t="s">
        <v>2027</v>
      </c>
      <c r="Z546" s="15">
        <v>2.4</v>
      </c>
      <c r="AA546" s="18" t="b">
        <v>0</v>
      </c>
      <c r="AB546" s="15"/>
      <c r="AC546" s="15" t="s">
        <v>519</v>
      </c>
      <c r="AD546" s="17">
        <v>14</v>
      </c>
      <c r="AE546" s="17">
        <v>1</v>
      </c>
      <c r="AF546" s="17">
        <v>95</v>
      </c>
      <c r="AG546" s="17">
        <v>1795401</v>
      </c>
      <c r="AH546" s="17">
        <v>0</v>
      </c>
      <c r="AI546" s="17">
        <v>2249436</v>
      </c>
      <c r="AJ546" s="17">
        <v>0</v>
      </c>
      <c r="AK546" s="15">
        <v>1</v>
      </c>
      <c r="AL546" s="15">
        <v>23.2</v>
      </c>
      <c r="AM546" s="15" t="s">
        <v>2027</v>
      </c>
      <c r="AN546" s="15"/>
      <c r="AO546" s="17">
        <v>58</v>
      </c>
      <c r="AP546" s="68">
        <v>45690</v>
      </c>
      <c r="AQ546" s="68">
        <v>38286</v>
      </c>
      <c r="AR546" s="18" t="b">
        <v>0</v>
      </c>
      <c r="AS546" s="15" t="s">
        <v>2867</v>
      </c>
      <c r="AT546" s="17">
        <v>1440</v>
      </c>
      <c r="AU546" s="17">
        <v>4</v>
      </c>
      <c r="AV546" s="17">
        <v>4</v>
      </c>
      <c r="AW546" s="17">
        <v>4</v>
      </c>
      <c r="AX546" s="17">
        <v>20</v>
      </c>
      <c r="AY546" s="17">
        <v>0</v>
      </c>
      <c r="AZ546" s="17">
        <v>0</v>
      </c>
      <c r="BA546" s="17">
        <v>0</v>
      </c>
      <c r="BB546" s="17">
        <v>5</v>
      </c>
      <c r="BC546" s="17">
        <v>0</v>
      </c>
      <c r="BD546" s="17">
        <v>0</v>
      </c>
      <c r="BE546" s="17">
        <v>11</v>
      </c>
      <c r="BF546" s="17">
        <v>321</v>
      </c>
      <c r="BG546" s="15">
        <v>469</v>
      </c>
      <c r="BH546" s="15">
        <v>394.2</v>
      </c>
      <c r="BI546" s="15">
        <v>341</v>
      </c>
      <c r="BJ546" s="15">
        <v>120.3</v>
      </c>
      <c r="BK546" s="17">
        <v>50</v>
      </c>
      <c r="BL546" s="17">
        <v>77</v>
      </c>
      <c r="BM546" s="17">
        <v>48</v>
      </c>
      <c r="BN546" s="17">
        <v>98</v>
      </c>
      <c r="BO546" s="17">
        <v>15</v>
      </c>
      <c r="BP546" s="15">
        <v>2.39</v>
      </c>
      <c r="BQ546" s="15">
        <v>1.84</v>
      </c>
      <c r="BR546" s="15">
        <v>4.2300000000000004</v>
      </c>
      <c r="BS546" s="15">
        <v>19.61</v>
      </c>
      <c r="BT546" s="15"/>
      <c r="BU546" s="15"/>
      <c r="BV546" s="15"/>
      <c r="BW546" s="15"/>
      <c r="BX546" s="15"/>
      <c r="BY546" s="15"/>
      <c r="BZ546" s="15"/>
      <c r="CA546" s="17">
        <v>145</v>
      </c>
      <c r="CB546" s="17">
        <v>60</v>
      </c>
      <c r="CC546" s="17">
        <v>94</v>
      </c>
      <c r="CD546" s="17">
        <v>24</v>
      </c>
      <c r="CE546" s="17">
        <v>94</v>
      </c>
      <c r="CF546" s="17">
        <v>11</v>
      </c>
      <c r="CG546" s="17">
        <v>101</v>
      </c>
      <c r="CH546" s="17">
        <v>26</v>
      </c>
      <c r="CI546" s="17">
        <v>0.15</v>
      </c>
      <c r="CJ546" s="17">
        <v>0</v>
      </c>
      <c r="CK546" s="17">
        <v>0.12</v>
      </c>
      <c r="CL546" s="17">
        <v>0.27</v>
      </c>
      <c r="CM546" s="17">
        <v>1.23</v>
      </c>
      <c r="CN546" s="17">
        <v>1.25</v>
      </c>
      <c r="CO546" s="17">
        <v>668</v>
      </c>
      <c r="CP546" s="17">
        <v>158</v>
      </c>
      <c r="CQ546" s="17">
        <v>49</v>
      </c>
      <c r="CR546" s="17">
        <v>17</v>
      </c>
      <c r="CS546" s="17">
        <v>87</v>
      </c>
      <c r="CT546" s="17">
        <v>30</v>
      </c>
      <c r="CU546" s="17">
        <v>126</v>
      </c>
      <c r="CV546" s="17">
        <v>50</v>
      </c>
      <c r="CW546" s="17">
        <v>0.94</v>
      </c>
      <c r="CX546" s="17">
        <v>0.25</v>
      </c>
      <c r="CY546" s="17">
        <v>6.12</v>
      </c>
      <c r="CZ546" s="15" t="str">
        <f t="shared" si="17"/>
        <v>Patrick Dorgu</v>
      </c>
      <c r="DA546" s="15">
        <f>VLOOKUP(CZ546,[1]FINAL!$A$1:$AP$1000,MATCH("Element No.",[1]FINAL!$A$1:$AP$1,0),0)</f>
        <v>415</v>
      </c>
      <c r="DB546" s="15"/>
      <c r="DC546" s="15"/>
      <c r="DD546" s="15"/>
      <c r="DE546" s="15"/>
      <c r="DF546" s="15"/>
    </row>
    <row r="547" spans="1:110" ht="40.5" thickBot="1">
      <c r="A547" s="18" t="b">
        <v>1</v>
      </c>
      <c r="B547" s="18" t="b">
        <v>0</v>
      </c>
      <c r="C547" s="17">
        <v>100</v>
      </c>
      <c r="D547" s="17">
        <v>100</v>
      </c>
      <c r="E547" s="17">
        <v>95658</v>
      </c>
      <c r="F547" s="17">
        <v>0</v>
      </c>
      <c r="G547" s="17">
        <v>0</v>
      </c>
      <c r="H547" s="17">
        <v>-1</v>
      </c>
      <c r="I547" s="17">
        <v>1</v>
      </c>
      <c r="J547" s="17">
        <v>1</v>
      </c>
      <c r="K547" s="17">
        <v>2</v>
      </c>
      <c r="L547" s="15">
        <v>5.2</v>
      </c>
      <c r="M547" s="15">
        <v>5.4</v>
      </c>
      <c r="N547" s="17">
        <v>6</v>
      </c>
      <c r="O547" s="15" t="s">
        <v>789</v>
      </c>
      <c r="P547" s="15">
        <v>5.4</v>
      </c>
      <c r="Q547" s="17">
        <f t="shared" si="16"/>
        <v>418</v>
      </c>
      <c r="R547" s="18" t="b">
        <v>0</v>
      </c>
      <c r="S547" s="15"/>
      <c r="T547" s="15" t="s">
        <v>4930</v>
      </c>
      <c r="U547" s="17">
        <v>44</v>
      </c>
      <c r="V547" s="15" t="s">
        <v>865</v>
      </c>
      <c r="W547" s="15">
        <v>3.9</v>
      </c>
      <c r="X547" s="18" t="b">
        <v>0</v>
      </c>
      <c r="Y547" s="15" t="s">
        <v>308</v>
      </c>
      <c r="Z547" s="15">
        <v>1.7</v>
      </c>
      <c r="AA547" s="18" t="b">
        <v>0</v>
      </c>
      <c r="AB547" s="15"/>
      <c r="AC547" s="15" t="s">
        <v>519</v>
      </c>
      <c r="AD547" s="17">
        <v>14</v>
      </c>
      <c r="AE547" s="17">
        <v>1</v>
      </c>
      <c r="AF547" s="17">
        <v>90</v>
      </c>
      <c r="AG547" s="17">
        <v>392863</v>
      </c>
      <c r="AH547" s="17">
        <v>0</v>
      </c>
      <c r="AI547" s="17">
        <v>292617</v>
      </c>
      <c r="AJ547" s="17">
        <v>0</v>
      </c>
      <c r="AK547" s="15">
        <v>1.2</v>
      </c>
      <c r="AL547" s="15">
        <v>20.5</v>
      </c>
      <c r="AM547" s="15" t="s">
        <v>308</v>
      </c>
      <c r="AN547" s="15"/>
      <c r="AO547" s="17">
        <v>241</v>
      </c>
      <c r="AP547" s="68">
        <v>43682</v>
      </c>
      <c r="AQ547" s="68">
        <v>34033</v>
      </c>
      <c r="AR547" s="18" t="b">
        <v>0</v>
      </c>
      <c r="AS547" s="15" t="s">
        <v>2868</v>
      </c>
      <c r="AT547" s="17">
        <v>1649</v>
      </c>
      <c r="AU547" s="17">
        <v>1</v>
      </c>
      <c r="AV547" s="17">
        <v>2</v>
      </c>
      <c r="AW547" s="17">
        <v>7</v>
      </c>
      <c r="AX547" s="17">
        <v>20</v>
      </c>
      <c r="AY547" s="17">
        <v>0</v>
      </c>
      <c r="AZ547" s="17">
        <v>0</v>
      </c>
      <c r="BA547" s="17">
        <v>0</v>
      </c>
      <c r="BB547" s="17">
        <v>3</v>
      </c>
      <c r="BC547" s="17">
        <v>1</v>
      </c>
      <c r="BD547" s="17">
        <v>0</v>
      </c>
      <c r="BE547" s="17">
        <v>5</v>
      </c>
      <c r="BF547" s="17">
        <v>315</v>
      </c>
      <c r="BG547" s="15">
        <v>381.6</v>
      </c>
      <c r="BH547" s="15">
        <v>62.5</v>
      </c>
      <c r="BI547" s="15">
        <v>184</v>
      </c>
      <c r="BJ547" s="15">
        <v>63</v>
      </c>
      <c r="BK547" s="17">
        <v>129</v>
      </c>
      <c r="BL547" s="17">
        <v>62</v>
      </c>
      <c r="BM547" s="17">
        <v>22</v>
      </c>
      <c r="BN547" s="17">
        <v>151</v>
      </c>
      <c r="BO547" s="17">
        <v>19</v>
      </c>
      <c r="BP547" s="15">
        <v>1.1200000000000001</v>
      </c>
      <c r="BQ547" s="15">
        <v>0.5</v>
      </c>
      <c r="BR547" s="15">
        <v>1.62</v>
      </c>
      <c r="BS547" s="15">
        <v>22.95</v>
      </c>
      <c r="BT547" s="15"/>
      <c r="BU547" s="15"/>
      <c r="BV547" s="15"/>
      <c r="BW547" s="15"/>
      <c r="BX547" s="15"/>
      <c r="BY547" s="15"/>
      <c r="BZ547" s="15"/>
      <c r="CA547" s="17">
        <v>192</v>
      </c>
      <c r="CB547" s="17">
        <v>78</v>
      </c>
      <c r="CC547" s="17">
        <v>350</v>
      </c>
      <c r="CD547" s="17">
        <v>122</v>
      </c>
      <c r="CE547" s="17">
        <v>204</v>
      </c>
      <c r="CF547" s="17">
        <v>54</v>
      </c>
      <c r="CG547" s="17">
        <v>257</v>
      </c>
      <c r="CH547" s="17">
        <v>85</v>
      </c>
      <c r="CI547" s="17">
        <v>0.06</v>
      </c>
      <c r="CJ547" s="17">
        <v>0</v>
      </c>
      <c r="CK547" s="17">
        <v>0.03</v>
      </c>
      <c r="CL547" s="17">
        <v>0.09</v>
      </c>
      <c r="CM547" s="17">
        <v>1.25</v>
      </c>
      <c r="CN547" s="17">
        <v>1.0900000000000001</v>
      </c>
      <c r="CO547" s="17">
        <v>532</v>
      </c>
      <c r="CP547" s="17">
        <v>101</v>
      </c>
      <c r="CQ547" s="17">
        <v>16</v>
      </c>
      <c r="CR547" s="17">
        <v>5</v>
      </c>
      <c r="CS547" s="17">
        <v>68</v>
      </c>
      <c r="CT547" s="17">
        <v>24</v>
      </c>
      <c r="CU547" s="17">
        <v>154</v>
      </c>
      <c r="CV547" s="17">
        <v>63</v>
      </c>
      <c r="CW547" s="17">
        <v>1.04</v>
      </c>
      <c r="CX547" s="17">
        <v>0.38</v>
      </c>
      <c r="CY547" s="17">
        <v>8.24</v>
      </c>
      <c r="CZ547" s="15" t="str">
        <f t="shared" si="17"/>
        <v>Harry Maguire</v>
      </c>
      <c r="DA547" s="15">
        <f>VLOOKUP(CZ547,[1]FINAL!$A$1:$AP$1000,MATCH("Element No.",[1]FINAL!$A$1:$AP$1,0),0)</f>
        <v>418</v>
      </c>
      <c r="DB547" s="15"/>
      <c r="DC547" s="15"/>
      <c r="DD547" s="15"/>
      <c r="DE547" s="15"/>
      <c r="DF547" s="15"/>
    </row>
    <row r="548" spans="1:110" ht="40.5" thickBot="1">
      <c r="A548" s="18" t="b">
        <v>1</v>
      </c>
      <c r="B548" s="18" t="b">
        <v>0</v>
      </c>
      <c r="C548" s="17">
        <v>100</v>
      </c>
      <c r="D548" s="17">
        <v>100</v>
      </c>
      <c r="E548" s="17">
        <v>106760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2</v>
      </c>
      <c r="L548" s="15">
        <v>4.8</v>
      </c>
      <c r="M548" s="15">
        <v>5</v>
      </c>
      <c r="N548" s="17">
        <v>6</v>
      </c>
      <c r="O548" s="15" t="s">
        <v>755</v>
      </c>
      <c r="P548" s="15">
        <v>5</v>
      </c>
      <c r="Q548" s="17">
        <f t="shared" si="16"/>
        <v>423</v>
      </c>
      <c r="R548" s="18" t="b">
        <v>0</v>
      </c>
      <c r="S548" s="15"/>
      <c r="T548" s="15" t="s">
        <v>4974</v>
      </c>
      <c r="U548" s="17">
        <v>45</v>
      </c>
      <c r="V548" s="15" t="s">
        <v>866</v>
      </c>
      <c r="W548" s="15">
        <v>3</v>
      </c>
      <c r="X548" s="18" t="b">
        <v>0</v>
      </c>
      <c r="Y548" s="15" t="s">
        <v>231</v>
      </c>
      <c r="Z548" s="15">
        <v>1.1000000000000001</v>
      </c>
      <c r="AA548" s="18" t="b">
        <v>0</v>
      </c>
      <c r="AB548" s="15"/>
      <c r="AC548" s="15" t="s">
        <v>519</v>
      </c>
      <c r="AD548" s="17">
        <v>14</v>
      </c>
      <c r="AE548" s="17">
        <v>1</v>
      </c>
      <c r="AF548" s="17">
        <v>113</v>
      </c>
      <c r="AG548" s="17">
        <v>262666</v>
      </c>
      <c r="AH548" s="17">
        <v>0</v>
      </c>
      <c r="AI548" s="17">
        <v>170962</v>
      </c>
      <c r="AJ548" s="17">
        <v>0</v>
      </c>
      <c r="AK548" s="15">
        <v>1.1000000000000001</v>
      </c>
      <c r="AL548" s="15">
        <v>25.1</v>
      </c>
      <c r="AM548" s="15" t="s">
        <v>231</v>
      </c>
      <c r="AN548" s="15"/>
      <c r="AO548" s="17">
        <v>241</v>
      </c>
      <c r="AP548" s="68">
        <v>41821</v>
      </c>
      <c r="AQ548" s="68">
        <v>34892</v>
      </c>
      <c r="AR548" s="18" t="b">
        <v>0</v>
      </c>
      <c r="AS548" s="15" t="s">
        <v>2869</v>
      </c>
      <c r="AT548" s="17">
        <v>3220</v>
      </c>
      <c r="AU548" s="17">
        <v>1</v>
      </c>
      <c r="AV548" s="17">
        <v>1</v>
      </c>
      <c r="AW548" s="17">
        <v>10</v>
      </c>
      <c r="AX548" s="17">
        <v>45</v>
      </c>
      <c r="AY548" s="17">
        <v>0</v>
      </c>
      <c r="AZ548" s="17">
        <v>0</v>
      </c>
      <c r="BA548" s="17">
        <v>0</v>
      </c>
      <c r="BB548" s="17">
        <v>9</v>
      </c>
      <c r="BC548" s="17">
        <v>0</v>
      </c>
      <c r="BD548" s="17">
        <v>0</v>
      </c>
      <c r="BE548" s="17">
        <v>3</v>
      </c>
      <c r="BF548" s="17">
        <v>449</v>
      </c>
      <c r="BG548" s="15">
        <v>560.20000000000005</v>
      </c>
      <c r="BH548" s="15">
        <v>314.8</v>
      </c>
      <c r="BI548" s="15">
        <v>97</v>
      </c>
      <c r="BJ548" s="15">
        <v>97.4</v>
      </c>
      <c r="BK548" s="17">
        <v>149</v>
      </c>
      <c r="BL548" s="17">
        <v>105</v>
      </c>
      <c r="BM548" s="17">
        <v>75</v>
      </c>
      <c r="BN548" s="17">
        <v>224</v>
      </c>
      <c r="BO548" s="17">
        <v>38</v>
      </c>
      <c r="BP548" s="15">
        <v>0.72</v>
      </c>
      <c r="BQ548" s="15">
        <v>1.98</v>
      </c>
      <c r="BR548" s="15">
        <v>2.69</v>
      </c>
      <c r="BS548" s="15">
        <v>44.9</v>
      </c>
      <c r="BT548" s="15"/>
      <c r="BU548" s="15"/>
      <c r="BV548" s="15"/>
      <c r="BW548" s="15"/>
      <c r="BX548" s="15"/>
      <c r="BY548" s="15"/>
      <c r="BZ548" s="15"/>
      <c r="CA548" s="17">
        <v>101</v>
      </c>
      <c r="CB548" s="17">
        <v>45</v>
      </c>
      <c r="CC548" s="17">
        <v>135</v>
      </c>
      <c r="CD548" s="17">
        <v>35</v>
      </c>
      <c r="CE548" s="17">
        <v>289</v>
      </c>
      <c r="CF548" s="17">
        <v>85</v>
      </c>
      <c r="CG548" s="17">
        <v>158</v>
      </c>
      <c r="CH548" s="17">
        <v>52</v>
      </c>
      <c r="CI548" s="17">
        <v>0.02</v>
      </c>
      <c r="CJ548" s="17">
        <v>0</v>
      </c>
      <c r="CK548" s="17">
        <v>0.06</v>
      </c>
      <c r="CL548" s="17">
        <v>0.08</v>
      </c>
      <c r="CM548" s="17">
        <v>1.25</v>
      </c>
      <c r="CN548" s="17">
        <v>1.26</v>
      </c>
      <c r="CO548" s="17">
        <v>413</v>
      </c>
      <c r="CP548" s="17">
        <v>76</v>
      </c>
      <c r="CQ548" s="17">
        <v>22</v>
      </c>
      <c r="CR548" s="17">
        <v>8</v>
      </c>
      <c r="CS548" s="17">
        <v>193</v>
      </c>
      <c r="CT548" s="17">
        <v>77</v>
      </c>
      <c r="CU548" s="17">
        <v>191</v>
      </c>
      <c r="CV548" s="17">
        <v>75</v>
      </c>
      <c r="CW548" s="17">
        <v>1.06</v>
      </c>
      <c r="CX548" s="17">
        <v>0.28000000000000003</v>
      </c>
      <c r="CY548" s="17">
        <v>6.26</v>
      </c>
      <c r="CZ548" s="15" t="str">
        <f t="shared" si="17"/>
        <v>Luke Shaw</v>
      </c>
      <c r="DA548" s="15">
        <f>VLOOKUP(CZ548,[1]FINAL!$A$1:$AP$1000,MATCH("Element No.",[1]FINAL!$A$1:$AP$1,0),0)</f>
        <v>423</v>
      </c>
      <c r="DB548" s="15"/>
      <c r="DC548" s="15"/>
      <c r="DD548" s="15"/>
      <c r="DE548" s="15"/>
      <c r="DF548" s="15"/>
    </row>
    <row r="549" spans="1:110" ht="40.5" thickBot="1">
      <c r="A549" s="18" t="b">
        <v>1</v>
      </c>
      <c r="B549" s="18" t="b">
        <v>0</v>
      </c>
      <c r="C549" s="17">
        <v>100</v>
      </c>
      <c r="D549" s="17">
        <v>100</v>
      </c>
      <c r="E549" s="17">
        <v>550864</v>
      </c>
      <c r="F549" s="17">
        <v>0</v>
      </c>
      <c r="G549" s="17">
        <v>0</v>
      </c>
      <c r="H549" s="17">
        <v>-4</v>
      </c>
      <c r="I549" s="17">
        <v>4</v>
      </c>
      <c r="J549" s="17">
        <v>0</v>
      </c>
      <c r="K549" s="17">
        <v>2</v>
      </c>
      <c r="L549" s="15">
        <v>0.5</v>
      </c>
      <c r="M549" s="15">
        <v>0.6</v>
      </c>
      <c r="N549" s="17">
        <v>1</v>
      </c>
      <c r="O549" s="15" t="s">
        <v>1541</v>
      </c>
      <c r="P549" s="15">
        <v>0.6</v>
      </c>
      <c r="Q549" s="17">
        <f t="shared" si="16"/>
        <v>420</v>
      </c>
      <c r="R549" s="18" t="b">
        <v>0</v>
      </c>
      <c r="S549" s="15"/>
      <c r="T549" s="15" t="s">
        <v>4941</v>
      </c>
      <c r="U549" s="17">
        <v>41</v>
      </c>
      <c r="V549" s="15" t="s">
        <v>1542</v>
      </c>
      <c r="W549" s="15">
        <v>1.8</v>
      </c>
      <c r="X549" s="18" t="b">
        <v>0</v>
      </c>
      <c r="Y549" s="15" t="s">
        <v>1543</v>
      </c>
      <c r="Z549" s="15">
        <v>1.2</v>
      </c>
      <c r="AA549" s="18" t="b">
        <v>0</v>
      </c>
      <c r="AB549" s="15"/>
      <c r="AC549" s="15" t="s">
        <v>519</v>
      </c>
      <c r="AD549" s="17">
        <v>14</v>
      </c>
      <c r="AE549" s="17">
        <v>1</v>
      </c>
      <c r="AF549" s="17">
        <v>56</v>
      </c>
      <c r="AG549" s="17">
        <v>228890</v>
      </c>
      <c r="AH549" s="17">
        <v>0</v>
      </c>
      <c r="AI549" s="17">
        <v>326156</v>
      </c>
      <c r="AJ549" s="17">
        <v>0</v>
      </c>
      <c r="AK549" s="15">
        <v>0.1</v>
      </c>
      <c r="AL549" s="15">
        <v>13.7</v>
      </c>
      <c r="AM549" s="15" t="s">
        <v>1543</v>
      </c>
      <c r="AN549" s="15"/>
      <c r="AO549" s="17">
        <v>73</v>
      </c>
      <c r="AP549" s="68">
        <v>45492</v>
      </c>
      <c r="AQ549" s="68">
        <v>38669</v>
      </c>
      <c r="AR549" s="18" t="b">
        <v>0</v>
      </c>
      <c r="AS549" s="15" t="s">
        <v>2870</v>
      </c>
      <c r="AT549" s="17">
        <v>1730</v>
      </c>
      <c r="AU549" s="17">
        <v>0</v>
      </c>
      <c r="AV549" s="17">
        <v>1</v>
      </c>
      <c r="AW549" s="17">
        <v>2</v>
      </c>
      <c r="AX549" s="17">
        <v>33</v>
      </c>
      <c r="AY549" s="17">
        <v>0</v>
      </c>
      <c r="AZ549" s="17">
        <v>0</v>
      </c>
      <c r="BA549" s="17">
        <v>0</v>
      </c>
      <c r="BB549" s="17">
        <v>1</v>
      </c>
      <c r="BC549" s="17">
        <v>0</v>
      </c>
      <c r="BD549" s="17">
        <v>0</v>
      </c>
      <c r="BE549" s="17">
        <v>1</v>
      </c>
      <c r="BF549" s="17">
        <v>191</v>
      </c>
      <c r="BG549" s="15">
        <v>327</v>
      </c>
      <c r="BH549" s="15">
        <v>83.1</v>
      </c>
      <c r="BI549" s="15">
        <v>124</v>
      </c>
      <c r="BJ549" s="15">
        <v>53.2</v>
      </c>
      <c r="BK549" s="17">
        <v>126</v>
      </c>
      <c r="BL549" s="17">
        <v>73</v>
      </c>
      <c r="BM549" s="17">
        <v>30</v>
      </c>
      <c r="BN549" s="17">
        <v>156</v>
      </c>
      <c r="BO549" s="17">
        <v>18</v>
      </c>
      <c r="BP549" s="15">
        <v>1.34</v>
      </c>
      <c r="BQ549" s="15">
        <v>0.59</v>
      </c>
      <c r="BR549" s="15">
        <v>1.93</v>
      </c>
      <c r="BS549" s="15">
        <v>26.83</v>
      </c>
      <c r="BT549" s="15"/>
      <c r="BU549" s="15"/>
      <c r="BV549" s="15"/>
      <c r="BW549" s="15"/>
      <c r="BX549" s="15"/>
      <c r="BY549" s="15"/>
      <c r="BZ549" s="15"/>
      <c r="CA549" s="17">
        <v>228</v>
      </c>
      <c r="CB549" s="17">
        <v>91</v>
      </c>
      <c r="CC549" s="17">
        <v>320</v>
      </c>
      <c r="CD549" s="17">
        <v>105</v>
      </c>
      <c r="CE549" s="17">
        <v>257</v>
      </c>
      <c r="CF549" s="17">
        <v>67</v>
      </c>
      <c r="CG549" s="17">
        <v>292</v>
      </c>
      <c r="CH549" s="17">
        <v>92</v>
      </c>
      <c r="CI549" s="17">
        <v>7.0000000000000007E-2</v>
      </c>
      <c r="CJ549" s="17">
        <v>0</v>
      </c>
      <c r="CK549" s="17">
        <v>0.03</v>
      </c>
      <c r="CL549" s="17">
        <v>0.1</v>
      </c>
      <c r="CM549" s="17">
        <v>1.4</v>
      </c>
      <c r="CN549" s="17">
        <v>1.72</v>
      </c>
      <c r="CO549" s="17">
        <v>667</v>
      </c>
      <c r="CP549" s="17">
        <v>157</v>
      </c>
      <c r="CQ549" s="17">
        <v>322</v>
      </c>
      <c r="CR549" s="17">
        <v>115</v>
      </c>
      <c r="CS549" s="17">
        <v>376</v>
      </c>
      <c r="CT549" s="17">
        <v>139</v>
      </c>
      <c r="CU549" s="17">
        <v>181</v>
      </c>
      <c r="CV549" s="17">
        <v>70</v>
      </c>
      <c r="CW549" s="17">
        <v>0.94</v>
      </c>
      <c r="CX549" s="17">
        <v>0.1</v>
      </c>
      <c r="CY549" s="17">
        <v>8.1199999999999992</v>
      </c>
      <c r="CZ549" s="15" t="str">
        <f t="shared" si="17"/>
        <v>Leny Yoro</v>
      </c>
      <c r="DA549" s="15">
        <f>VLOOKUP(CZ549,[1]FINAL!$A$1:$AP$1000,MATCH("Element No.",[1]FINAL!$A$1:$AP$1,0),0)</f>
        <v>420</v>
      </c>
      <c r="DB549" s="15"/>
      <c r="DC549" s="15"/>
      <c r="DD549" s="15"/>
      <c r="DE549" s="15"/>
      <c r="DF549" s="15"/>
    </row>
    <row r="550" spans="1:110" ht="78.75" thickBot="1">
      <c r="A550" s="18" t="b">
        <v>1</v>
      </c>
      <c r="B550" s="18" t="b">
        <v>0</v>
      </c>
      <c r="C550" s="17">
        <v>0</v>
      </c>
      <c r="D550" s="17">
        <v>0</v>
      </c>
      <c r="E550" s="17">
        <v>577974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2</v>
      </c>
      <c r="L550" s="15">
        <v>0</v>
      </c>
      <c r="M550" s="15">
        <v>0</v>
      </c>
      <c r="N550" s="17">
        <v>0</v>
      </c>
      <c r="O550" s="15" t="s">
        <v>789</v>
      </c>
      <c r="P550" s="15">
        <v>0</v>
      </c>
      <c r="Q550" s="17">
        <f t="shared" si="16"/>
        <v>424</v>
      </c>
      <c r="R550" s="18" t="b">
        <v>0</v>
      </c>
      <c r="S550" s="15" t="s">
        <v>4567</v>
      </c>
      <c r="T550" s="15" t="s">
        <v>3901</v>
      </c>
      <c r="U550" s="17">
        <v>40</v>
      </c>
      <c r="V550" s="15" t="s">
        <v>1861</v>
      </c>
      <c r="W550" s="15">
        <v>0</v>
      </c>
      <c r="X550" s="18" t="b">
        <v>0</v>
      </c>
      <c r="Y550" s="15" t="s">
        <v>1862</v>
      </c>
      <c r="Z550" s="15">
        <v>0.1</v>
      </c>
      <c r="AA550" s="18" t="b">
        <v>0</v>
      </c>
      <c r="AB550" s="15"/>
      <c r="AC550" s="15" t="s">
        <v>3257</v>
      </c>
      <c r="AD550" s="17">
        <v>14</v>
      </c>
      <c r="AE550" s="17">
        <v>1</v>
      </c>
      <c r="AF550" s="17">
        <v>0</v>
      </c>
      <c r="AG550" s="17">
        <v>1160</v>
      </c>
      <c r="AH550" s="17">
        <v>0</v>
      </c>
      <c r="AI550" s="17">
        <v>14637</v>
      </c>
      <c r="AJ550" s="17">
        <v>0</v>
      </c>
      <c r="AK550" s="15">
        <v>0</v>
      </c>
      <c r="AL550" s="15">
        <v>0</v>
      </c>
      <c r="AM550" s="15" t="s">
        <v>1862</v>
      </c>
      <c r="AN550" s="15"/>
      <c r="AO550" s="17">
        <v>241</v>
      </c>
      <c r="AP550" s="68">
        <v>45388</v>
      </c>
      <c r="AQ550" s="68">
        <v>39157</v>
      </c>
      <c r="AR550" s="18" t="b">
        <v>0</v>
      </c>
      <c r="AS550" s="15" t="s">
        <v>2871</v>
      </c>
      <c r="AT550" s="17">
        <v>0</v>
      </c>
      <c r="AU550" s="17">
        <v>0</v>
      </c>
      <c r="AV550" s="17">
        <v>0</v>
      </c>
      <c r="AW550" s="17">
        <v>0</v>
      </c>
      <c r="AX550" s="17">
        <v>0</v>
      </c>
      <c r="AY550" s="17">
        <v>0</v>
      </c>
      <c r="AZ550" s="17">
        <v>0</v>
      </c>
      <c r="BA550" s="17">
        <v>0</v>
      </c>
      <c r="BB550" s="17">
        <v>0</v>
      </c>
      <c r="BC550" s="17">
        <v>0</v>
      </c>
      <c r="BD550" s="17">
        <v>0</v>
      </c>
      <c r="BE550" s="17">
        <v>0</v>
      </c>
      <c r="BF550" s="17">
        <v>0</v>
      </c>
      <c r="BG550" s="15">
        <v>0</v>
      </c>
      <c r="BH550" s="15">
        <v>0</v>
      </c>
      <c r="BI550" s="15">
        <v>0</v>
      </c>
      <c r="BJ550" s="15">
        <v>0</v>
      </c>
      <c r="BK550" s="17">
        <v>0</v>
      </c>
      <c r="BL550" s="17">
        <v>0</v>
      </c>
      <c r="BM550" s="17">
        <v>0</v>
      </c>
      <c r="BN550" s="17">
        <v>0</v>
      </c>
      <c r="BO550" s="17">
        <v>0</v>
      </c>
      <c r="BP550" s="15">
        <v>0</v>
      </c>
      <c r="BQ550" s="15">
        <v>0</v>
      </c>
      <c r="BR550" s="15">
        <v>0</v>
      </c>
      <c r="BS550" s="15">
        <v>0</v>
      </c>
      <c r="BT550" s="15"/>
      <c r="BU550" s="15"/>
      <c r="BV550" s="15"/>
      <c r="BW550" s="15"/>
      <c r="BX550" s="15"/>
      <c r="BY550" s="15"/>
      <c r="BZ550" s="15"/>
      <c r="CA550" s="17">
        <v>626</v>
      </c>
      <c r="CB550" s="17">
        <v>236</v>
      </c>
      <c r="CC550" s="17">
        <v>618</v>
      </c>
      <c r="CD550" s="17">
        <v>235</v>
      </c>
      <c r="CE550" s="17">
        <v>588</v>
      </c>
      <c r="CF550" s="17">
        <v>232</v>
      </c>
      <c r="CG550" s="17">
        <v>629</v>
      </c>
      <c r="CH550" s="17">
        <v>236</v>
      </c>
      <c r="CI550" s="17">
        <v>0</v>
      </c>
      <c r="CJ550" s="17">
        <v>0</v>
      </c>
      <c r="CK550" s="17">
        <v>0</v>
      </c>
      <c r="CL550" s="17">
        <v>0</v>
      </c>
      <c r="CM550" s="17">
        <v>0</v>
      </c>
      <c r="CN550" s="17">
        <v>0</v>
      </c>
      <c r="CO550" s="17">
        <v>735</v>
      </c>
      <c r="CP550" s="17">
        <v>195</v>
      </c>
      <c r="CQ550" s="17">
        <v>518</v>
      </c>
      <c r="CR550" s="17">
        <v>202</v>
      </c>
      <c r="CS550" s="17">
        <v>636</v>
      </c>
      <c r="CT550" s="17">
        <v>235</v>
      </c>
      <c r="CU550" s="17">
        <v>548</v>
      </c>
      <c r="CV550" s="17">
        <v>194</v>
      </c>
      <c r="CW550" s="17">
        <v>0</v>
      </c>
      <c r="CX550" s="17">
        <v>0</v>
      </c>
      <c r="CY550" s="17">
        <v>0</v>
      </c>
      <c r="CZ550" s="15" t="str">
        <f t="shared" si="17"/>
        <v>Harry Amass</v>
      </c>
      <c r="DA550" s="15">
        <f>VLOOKUP(CZ550,[1]FINAL!$A$1:$AP$1000,MATCH("Element No.",[1]FINAL!$A$1:$AP$1,0),0)</f>
        <v>424</v>
      </c>
      <c r="DB550" s="15"/>
      <c r="DC550" s="15"/>
      <c r="DD550" s="15"/>
      <c r="DE550" s="15"/>
      <c r="DF550" s="15"/>
    </row>
    <row r="551" spans="1:110" ht="27.75" thickBot="1">
      <c r="A551" s="18" t="b">
        <v>1</v>
      </c>
      <c r="B551" s="18" t="b">
        <v>0</v>
      </c>
      <c r="C551" s="15"/>
      <c r="D551" s="15"/>
      <c r="E551" s="17">
        <v>547676</v>
      </c>
      <c r="F551" s="17">
        <v>0</v>
      </c>
      <c r="G551" s="17">
        <v>0</v>
      </c>
      <c r="H551" s="17">
        <v>-3</v>
      </c>
      <c r="I551" s="17">
        <v>3</v>
      </c>
      <c r="J551" s="17">
        <v>0</v>
      </c>
      <c r="K551" s="17">
        <v>2</v>
      </c>
      <c r="L551" s="15">
        <v>0</v>
      </c>
      <c r="M551" s="15">
        <v>0</v>
      </c>
      <c r="N551" s="17">
        <v>0</v>
      </c>
      <c r="O551" s="15" t="s">
        <v>1226</v>
      </c>
      <c r="P551" s="15">
        <v>0</v>
      </c>
      <c r="Q551" s="17">
        <f t="shared" si="16"/>
        <v>425</v>
      </c>
      <c r="R551" s="18" t="b">
        <v>0</v>
      </c>
      <c r="S551" s="15"/>
      <c r="T551" s="15"/>
      <c r="U551" s="17">
        <v>37</v>
      </c>
      <c r="V551" s="15" t="s">
        <v>2044</v>
      </c>
      <c r="W551" s="15">
        <v>1</v>
      </c>
      <c r="X551" s="18" t="b">
        <v>0</v>
      </c>
      <c r="Y551" s="15" t="s">
        <v>2045</v>
      </c>
      <c r="Z551" s="15">
        <v>0.2</v>
      </c>
      <c r="AA551" s="18" t="b">
        <v>0</v>
      </c>
      <c r="AB551" s="15"/>
      <c r="AC551" s="15" t="s">
        <v>519</v>
      </c>
      <c r="AD551" s="17">
        <v>14</v>
      </c>
      <c r="AE551" s="17">
        <v>1</v>
      </c>
      <c r="AF551" s="17">
        <v>1</v>
      </c>
      <c r="AG551" s="17">
        <v>15468</v>
      </c>
      <c r="AH551" s="17">
        <v>0</v>
      </c>
      <c r="AI551" s="17">
        <v>17282</v>
      </c>
      <c r="AJ551" s="17">
        <v>0</v>
      </c>
      <c r="AK551" s="15">
        <v>0</v>
      </c>
      <c r="AL551" s="15">
        <v>0.3</v>
      </c>
      <c r="AM551" s="15" t="s">
        <v>2045</v>
      </c>
      <c r="AN551" s="15"/>
      <c r="AO551" s="17">
        <v>241</v>
      </c>
      <c r="AP551" s="68">
        <v>44811</v>
      </c>
      <c r="AQ551" s="68">
        <v>38406</v>
      </c>
      <c r="AR551" s="18" t="b">
        <v>0</v>
      </c>
      <c r="AS551" s="15" t="s">
        <v>2872</v>
      </c>
      <c r="AT551" s="17">
        <v>2</v>
      </c>
      <c r="AU551" s="17">
        <v>0</v>
      </c>
      <c r="AV551" s="17">
        <v>0</v>
      </c>
      <c r="AW551" s="17">
        <v>0</v>
      </c>
      <c r="AX551" s="17">
        <v>0</v>
      </c>
      <c r="AY551" s="17">
        <v>0</v>
      </c>
      <c r="AZ551" s="17">
        <v>0</v>
      </c>
      <c r="BA551" s="17">
        <v>0</v>
      </c>
      <c r="BB551" s="17">
        <v>0</v>
      </c>
      <c r="BC551" s="17">
        <v>0</v>
      </c>
      <c r="BD551" s="17">
        <v>0</v>
      </c>
      <c r="BE551" s="17">
        <v>0</v>
      </c>
      <c r="BF551" s="17">
        <v>4</v>
      </c>
      <c r="BG551" s="15">
        <v>4</v>
      </c>
      <c r="BH551" s="15">
        <v>0</v>
      </c>
      <c r="BI551" s="15">
        <v>0</v>
      </c>
      <c r="BJ551" s="15">
        <v>0.4</v>
      </c>
      <c r="BK551" s="17">
        <v>2</v>
      </c>
      <c r="BL551" s="17">
        <v>0</v>
      </c>
      <c r="BM551" s="17">
        <v>0</v>
      </c>
      <c r="BN551" s="17">
        <v>2</v>
      </c>
      <c r="BO551" s="17">
        <v>0</v>
      </c>
      <c r="BP551" s="15">
        <v>0</v>
      </c>
      <c r="BQ551" s="15">
        <v>0</v>
      </c>
      <c r="BR551" s="15">
        <v>0</v>
      </c>
      <c r="BS551" s="15">
        <v>0.3</v>
      </c>
      <c r="BT551" s="15"/>
      <c r="BU551" s="15"/>
      <c r="BV551" s="15"/>
      <c r="BW551" s="15"/>
      <c r="BX551" s="15"/>
      <c r="BY551" s="15"/>
      <c r="BZ551" s="15"/>
      <c r="CA551" s="17">
        <v>498</v>
      </c>
      <c r="CB551" s="17">
        <v>179</v>
      </c>
      <c r="CC551" s="17">
        <v>509</v>
      </c>
      <c r="CD551" s="17">
        <v>184</v>
      </c>
      <c r="CE551" s="17">
        <v>477</v>
      </c>
      <c r="CF551" s="17">
        <v>179</v>
      </c>
      <c r="CG551" s="17">
        <v>514</v>
      </c>
      <c r="CH551" s="17">
        <v>180</v>
      </c>
      <c r="CI551" s="17">
        <v>0</v>
      </c>
      <c r="CJ551" s="17">
        <v>0</v>
      </c>
      <c r="CK551" s="17">
        <v>0</v>
      </c>
      <c r="CL551" s="17">
        <v>0</v>
      </c>
      <c r="CM551" s="17">
        <v>13.5</v>
      </c>
      <c r="CN551" s="17">
        <v>0</v>
      </c>
      <c r="CO551" s="17">
        <v>837</v>
      </c>
      <c r="CP551" s="17">
        <v>266</v>
      </c>
      <c r="CQ551" s="17">
        <v>403</v>
      </c>
      <c r="CR551" s="17">
        <v>140</v>
      </c>
      <c r="CS551" s="17">
        <v>464</v>
      </c>
      <c r="CT551" s="17">
        <v>166</v>
      </c>
      <c r="CU551" s="17">
        <v>412</v>
      </c>
      <c r="CV551" s="17">
        <v>153</v>
      </c>
      <c r="CW551" s="17">
        <v>0</v>
      </c>
      <c r="CX551" s="17">
        <v>0</v>
      </c>
      <c r="CY551" s="17">
        <v>90</v>
      </c>
      <c r="CZ551" s="15" t="str">
        <f t="shared" si="17"/>
        <v>Tyler Fredricson</v>
      </c>
      <c r="DA551" s="15">
        <f>VLOOKUP(CZ551,[1]FINAL!$A$1:$AP$1000,MATCH("Element No.",[1]FINAL!$A$1:$AP$1,0),0)</f>
        <v>425</v>
      </c>
      <c r="DB551" s="15"/>
      <c r="DC551" s="15"/>
      <c r="DD551" s="15"/>
      <c r="DE551" s="15"/>
      <c r="DF551" s="15"/>
    </row>
    <row r="552" spans="1:110" ht="40.5" thickBot="1">
      <c r="A552" s="18" t="b">
        <v>1</v>
      </c>
      <c r="B552" s="18" t="b">
        <v>0</v>
      </c>
      <c r="C552" s="17">
        <v>100</v>
      </c>
      <c r="D552" s="17">
        <v>100</v>
      </c>
      <c r="E552" s="17">
        <v>606745</v>
      </c>
      <c r="F552" s="17">
        <v>0</v>
      </c>
      <c r="G552" s="17">
        <v>0</v>
      </c>
      <c r="H552" s="17">
        <v>-3</v>
      </c>
      <c r="I552" s="17">
        <v>3</v>
      </c>
      <c r="J552" s="17">
        <v>0</v>
      </c>
      <c r="K552" s="17">
        <v>2</v>
      </c>
      <c r="L552" s="15">
        <v>0.8</v>
      </c>
      <c r="M552" s="15">
        <v>0.6</v>
      </c>
      <c r="N552" s="17">
        <v>0</v>
      </c>
      <c r="O552" s="15" t="s">
        <v>1825</v>
      </c>
      <c r="P552" s="15">
        <v>0.6</v>
      </c>
      <c r="Q552" s="17">
        <f t="shared" si="16"/>
        <v>421</v>
      </c>
      <c r="R552" s="18" t="b">
        <v>0</v>
      </c>
      <c r="S552" s="15"/>
      <c r="T552" s="15" t="s">
        <v>4087</v>
      </c>
      <c r="U552" s="17">
        <v>37</v>
      </c>
      <c r="V552" s="15" t="s">
        <v>1826</v>
      </c>
      <c r="W552" s="15">
        <v>2.5</v>
      </c>
      <c r="X552" s="18" t="b">
        <v>0</v>
      </c>
      <c r="Y552" s="15" t="s">
        <v>1827</v>
      </c>
      <c r="Z552" s="15">
        <v>2.6</v>
      </c>
      <c r="AA552" s="18" t="b">
        <v>0</v>
      </c>
      <c r="AB552" s="15"/>
      <c r="AC552" s="15" t="s">
        <v>519</v>
      </c>
      <c r="AD552" s="17">
        <v>14</v>
      </c>
      <c r="AE552" s="17">
        <v>1</v>
      </c>
      <c r="AF552" s="17">
        <v>42</v>
      </c>
      <c r="AG552" s="17">
        <v>619537</v>
      </c>
      <c r="AH552" s="17">
        <v>0</v>
      </c>
      <c r="AI552" s="17">
        <v>481085</v>
      </c>
      <c r="AJ552" s="17">
        <v>0</v>
      </c>
      <c r="AK552" s="15">
        <v>0.2</v>
      </c>
      <c r="AL552" s="15">
        <v>11.4</v>
      </c>
      <c r="AM552" s="15" t="s">
        <v>1827</v>
      </c>
      <c r="AN552" s="15"/>
      <c r="AO552" s="17">
        <v>241</v>
      </c>
      <c r="AP552" s="68">
        <v>45689</v>
      </c>
      <c r="AQ552" s="68">
        <v>38982</v>
      </c>
      <c r="AR552" s="18" t="b">
        <v>0</v>
      </c>
      <c r="AS552" s="15" t="s">
        <v>2873</v>
      </c>
      <c r="AT552" s="17">
        <v>920</v>
      </c>
      <c r="AU552" s="17">
        <v>0</v>
      </c>
      <c r="AV552" s="17">
        <v>1</v>
      </c>
      <c r="AW552" s="17">
        <v>2</v>
      </c>
      <c r="AX552" s="17">
        <v>15</v>
      </c>
      <c r="AY552" s="17">
        <v>1</v>
      </c>
      <c r="AZ552" s="17">
        <v>0</v>
      </c>
      <c r="BA552" s="17">
        <v>0</v>
      </c>
      <c r="BB552" s="17">
        <v>2</v>
      </c>
      <c r="BC552" s="17">
        <v>0</v>
      </c>
      <c r="BD552" s="17">
        <v>0</v>
      </c>
      <c r="BE552" s="17">
        <v>3</v>
      </c>
      <c r="BF552" s="17">
        <v>164</v>
      </c>
      <c r="BG552" s="15">
        <v>233.6</v>
      </c>
      <c r="BH552" s="15">
        <v>32</v>
      </c>
      <c r="BI552" s="15">
        <v>26</v>
      </c>
      <c r="BJ552" s="15">
        <v>29.1</v>
      </c>
      <c r="BK552" s="17">
        <v>71</v>
      </c>
      <c r="BL552" s="17">
        <v>39</v>
      </c>
      <c r="BM552" s="17">
        <v>22</v>
      </c>
      <c r="BN552" s="17">
        <v>93</v>
      </c>
      <c r="BO552" s="17">
        <v>11</v>
      </c>
      <c r="BP552" s="15">
        <v>0.34</v>
      </c>
      <c r="BQ552" s="15">
        <v>0.18</v>
      </c>
      <c r="BR552" s="15">
        <v>0.52</v>
      </c>
      <c r="BS552" s="15">
        <v>11.95</v>
      </c>
      <c r="BT552" s="15"/>
      <c r="BU552" s="15"/>
      <c r="BV552" s="15"/>
      <c r="BW552" s="15"/>
      <c r="BX552" s="15"/>
      <c r="BY552" s="15"/>
      <c r="BZ552" s="15"/>
      <c r="CA552" s="17">
        <v>286</v>
      </c>
      <c r="CB552" s="17">
        <v>113</v>
      </c>
      <c r="CC552" s="17">
        <v>394</v>
      </c>
      <c r="CD552" s="17">
        <v>142</v>
      </c>
      <c r="CE552" s="17">
        <v>387</v>
      </c>
      <c r="CF552" s="17">
        <v>136</v>
      </c>
      <c r="CG552" s="17">
        <v>373</v>
      </c>
      <c r="CH552" s="17">
        <v>129</v>
      </c>
      <c r="CI552" s="17">
        <v>0.03</v>
      </c>
      <c r="CJ552" s="17">
        <v>0</v>
      </c>
      <c r="CK552" s="17">
        <v>0.02</v>
      </c>
      <c r="CL552" s="17">
        <v>0.05</v>
      </c>
      <c r="CM552" s="17">
        <v>1.17</v>
      </c>
      <c r="CN552" s="17">
        <v>1.47</v>
      </c>
      <c r="CO552" s="17">
        <v>840</v>
      </c>
      <c r="CP552" s="17">
        <v>269</v>
      </c>
      <c r="CQ552" s="17">
        <v>321</v>
      </c>
      <c r="CR552" s="17">
        <v>114</v>
      </c>
      <c r="CS552" s="17">
        <v>269</v>
      </c>
      <c r="CT552" s="17">
        <v>104</v>
      </c>
      <c r="CU552" s="17">
        <v>119</v>
      </c>
      <c r="CV552" s="17">
        <v>45</v>
      </c>
      <c r="CW552" s="17">
        <v>1.08</v>
      </c>
      <c r="CX552" s="17">
        <v>0.2</v>
      </c>
      <c r="CY552" s="17">
        <v>9.1</v>
      </c>
      <c r="CZ552" s="15" t="str">
        <f t="shared" si="17"/>
        <v>Ayden Heaven</v>
      </c>
      <c r="DA552" s="15">
        <f>VLOOKUP(CZ552,[1]FINAL!$A$1:$AP$1000,MATCH("Element No.",[1]FINAL!$A$1:$AP$1,0),0)</f>
        <v>421</v>
      </c>
      <c r="DB552" s="15"/>
      <c r="DC552" s="15"/>
      <c r="DD552" s="15"/>
      <c r="DE552" s="15"/>
      <c r="DF552" s="15"/>
    </row>
    <row r="553" spans="1:110" ht="27.75" thickBot="1">
      <c r="A553" s="18" t="b">
        <v>1</v>
      </c>
      <c r="B553" s="18" t="b">
        <v>0</v>
      </c>
      <c r="C553" s="15"/>
      <c r="D553" s="15"/>
      <c r="E553" s="17">
        <v>222690</v>
      </c>
      <c r="F553" s="17">
        <v>0</v>
      </c>
      <c r="G553" s="17">
        <v>0</v>
      </c>
      <c r="H553" s="17">
        <v>-3</v>
      </c>
      <c r="I553" s="17">
        <v>3</v>
      </c>
      <c r="J553" s="17">
        <v>0</v>
      </c>
      <c r="K553" s="17">
        <v>2</v>
      </c>
      <c r="L553" s="15">
        <v>0</v>
      </c>
      <c r="M553" s="15">
        <v>0.2</v>
      </c>
      <c r="N553" s="17">
        <v>1</v>
      </c>
      <c r="O553" s="15" t="s">
        <v>880</v>
      </c>
      <c r="P553" s="15">
        <v>0.2</v>
      </c>
      <c r="Q553" s="17" t="e">
        <f t="shared" si="16"/>
        <v>#N/A</v>
      </c>
      <c r="R553" s="18" t="b">
        <v>0</v>
      </c>
      <c r="S553" s="15"/>
      <c r="T553" s="15"/>
      <c r="U553" s="17">
        <v>37</v>
      </c>
      <c r="V553" s="15" t="s">
        <v>881</v>
      </c>
      <c r="W553" s="15">
        <v>1</v>
      </c>
      <c r="X553" s="18" t="b">
        <v>0</v>
      </c>
      <c r="Y553" s="15" t="s">
        <v>268</v>
      </c>
      <c r="Z553" s="15">
        <v>0.6</v>
      </c>
      <c r="AA553" s="18" t="b">
        <v>0</v>
      </c>
      <c r="AB553" s="15"/>
      <c r="AC553" s="15" t="s">
        <v>519</v>
      </c>
      <c r="AD553" s="17">
        <v>14</v>
      </c>
      <c r="AE553" s="17">
        <v>1</v>
      </c>
      <c r="AF553" s="17">
        <v>3</v>
      </c>
      <c r="AG553" s="17">
        <v>92496</v>
      </c>
      <c r="AH553" s="17">
        <v>0</v>
      </c>
      <c r="AI553" s="17">
        <v>70346</v>
      </c>
      <c r="AJ553" s="17">
        <v>0</v>
      </c>
      <c r="AK553" s="15">
        <v>0.1</v>
      </c>
      <c r="AL553" s="15">
        <v>0.8</v>
      </c>
      <c r="AM553" s="15" t="s">
        <v>268</v>
      </c>
      <c r="AN553" s="15"/>
      <c r="AO553" s="17">
        <v>152</v>
      </c>
      <c r="AP553" s="68">
        <v>44747</v>
      </c>
      <c r="AQ553" s="68">
        <v>36389</v>
      </c>
      <c r="AR553" s="18" t="b">
        <v>0</v>
      </c>
      <c r="AS553" s="15" t="s">
        <v>2874</v>
      </c>
      <c r="AT553" s="17">
        <v>15</v>
      </c>
      <c r="AU553" s="17">
        <v>0</v>
      </c>
      <c r="AV553" s="17">
        <v>0</v>
      </c>
      <c r="AW553" s="17">
        <v>0</v>
      </c>
      <c r="AX553" s="17">
        <v>1</v>
      </c>
      <c r="AY553" s="17">
        <v>0</v>
      </c>
      <c r="AZ553" s="17">
        <v>0</v>
      </c>
      <c r="BA553" s="17">
        <v>0</v>
      </c>
      <c r="BB553" s="17">
        <v>0</v>
      </c>
      <c r="BC553" s="17">
        <v>0</v>
      </c>
      <c r="BD553" s="17">
        <v>0</v>
      </c>
      <c r="BE553" s="17">
        <v>0</v>
      </c>
      <c r="BF553" s="17">
        <v>6</v>
      </c>
      <c r="BG553" s="15">
        <v>7.6</v>
      </c>
      <c r="BH553" s="15">
        <v>1.5</v>
      </c>
      <c r="BI553" s="15">
        <v>0</v>
      </c>
      <c r="BJ553" s="15">
        <v>0.9</v>
      </c>
      <c r="BK553" s="17">
        <v>1</v>
      </c>
      <c r="BL553" s="17">
        <v>3</v>
      </c>
      <c r="BM553" s="17">
        <v>3</v>
      </c>
      <c r="BN553" s="17">
        <v>4</v>
      </c>
      <c r="BO553" s="17">
        <v>0</v>
      </c>
      <c r="BP553" s="15">
        <v>0</v>
      </c>
      <c r="BQ553" s="15">
        <v>0</v>
      </c>
      <c r="BR553" s="15">
        <v>0</v>
      </c>
      <c r="BS553" s="15">
        <v>0.57999999999999996</v>
      </c>
      <c r="BT553" s="15"/>
      <c r="BU553" s="15"/>
      <c r="BV553" s="15"/>
      <c r="BW553" s="15"/>
      <c r="BX553" s="15"/>
      <c r="BY553" s="15"/>
      <c r="BZ553" s="15"/>
      <c r="CA553" s="17">
        <v>485</v>
      </c>
      <c r="CB553" s="17">
        <v>175</v>
      </c>
      <c r="CC553" s="17">
        <v>484</v>
      </c>
      <c r="CD553" s="17">
        <v>173</v>
      </c>
      <c r="CE553" s="17">
        <v>474</v>
      </c>
      <c r="CF553" s="17">
        <v>176</v>
      </c>
      <c r="CG553" s="17">
        <v>506</v>
      </c>
      <c r="CH553" s="17">
        <v>177</v>
      </c>
      <c r="CI553" s="17">
        <v>0</v>
      </c>
      <c r="CJ553" s="17">
        <v>0</v>
      </c>
      <c r="CK553" s="17">
        <v>0</v>
      </c>
      <c r="CL553" s="17">
        <v>0</v>
      </c>
      <c r="CM553" s="17">
        <v>3.48</v>
      </c>
      <c r="CN553" s="17">
        <v>6</v>
      </c>
      <c r="CO553" s="17">
        <v>834</v>
      </c>
      <c r="CP553" s="17">
        <v>263</v>
      </c>
      <c r="CQ553" s="17">
        <v>355</v>
      </c>
      <c r="CR553" s="17">
        <v>123</v>
      </c>
      <c r="CS553" s="17">
        <v>463</v>
      </c>
      <c r="CT553" s="17">
        <v>165</v>
      </c>
      <c r="CU553" s="17">
        <v>255</v>
      </c>
      <c r="CV553" s="17">
        <v>95</v>
      </c>
      <c r="CW553" s="17">
        <v>0</v>
      </c>
      <c r="CX553" s="17">
        <v>0</v>
      </c>
      <c r="CY553" s="17">
        <v>24</v>
      </c>
      <c r="CZ553" s="15" t="str">
        <f t="shared" si="17"/>
        <v>Tyrell Malacia</v>
      </c>
      <c r="DA553" s="15" t="e">
        <f>VLOOKUP(CZ553,[1]FINAL!$A$1:$AP$1000,MATCH("Element No.",[1]FINAL!$A$1:$AP$1,0),0)</f>
        <v>#N/A</v>
      </c>
      <c r="DB553" s="15"/>
      <c r="DC553" s="15"/>
      <c r="DD553" s="15"/>
      <c r="DE553" s="15"/>
      <c r="DF553" s="15"/>
    </row>
    <row r="554" spans="1:110" ht="40.5" thickBot="1">
      <c r="A554" s="18" t="b">
        <v>1</v>
      </c>
      <c r="B554" s="18" t="b">
        <v>0</v>
      </c>
      <c r="C554" s="17">
        <v>100</v>
      </c>
      <c r="D554" s="17">
        <v>100</v>
      </c>
      <c r="E554" s="17">
        <v>141746</v>
      </c>
      <c r="F554" s="17">
        <v>0</v>
      </c>
      <c r="G554" s="17">
        <v>0</v>
      </c>
      <c r="H554" s="17">
        <v>14</v>
      </c>
      <c r="I554" s="17">
        <v>-14</v>
      </c>
      <c r="J554" s="17">
        <v>8</v>
      </c>
      <c r="K554" s="17">
        <v>3</v>
      </c>
      <c r="L554" s="15">
        <v>5.5</v>
      </c>
      <c r="M554" s="15">
        <v>7.2</v>
      </c>
      <c r="N554" s="17">
        <v>14</v>
      </c>
      <c r="O554" s="15" t="s">
        <v>867</v>
      </c>
      <c r="P554" s="15">
        <v>7.2</v>
      </c>
      <c r="Q554" s="17">
        <f t="shared" si="16"/>
        <v>426</v>
      </c>
      <c r="R554" s="18" t="b">
        <v>1</v>
      </c>
      <c r="S554" s="15"/>
      <c r="T554" s="15" t="s">
        <v>4257</v>
      </c>
      <c r="U554" s="17">
        <v>104</v>
      </c>
      <c r="V554" s="15" t="s">
        <v>868</v>
      </c>
      <c r="W554" s="15">
        <v>6.7</v>
      </c>
      <c r="X554" s="18" t="b">
        <v>0</v>
      </c>
      <c r="Y554" s="15" t="s">
        <v>869</v>
      </c>
      <c r="Z554" s="15">
        <v>48</v>
      </c>
      <c r="AA554" s="18" t="b">
        <v>0</v>
      </c>
      <c r="AB554" s="15"/>
      <c r="AC554" s="15" t="s">
        <v>519</v>
      </c>
      <c r="AD554" s="17">
        <v>14</v>
      </c>
      <c r="AE554" s="17">
        <v>1</v>
      </c>
      <c r="AF554" s="17">
        <v>235</v>
      </c>
      <c r="AG554" s="17">
        <v>9239341</v>
      </c>
      <c r="AH554" s="17">
        <v>0</v>
      </c>
      <c r="AI554" s="17">
        <v>5871807</v>
      </c>
      <c r="AJ554" s="17">
        <v>0</v>
      </c>
      <c r="AK554" s="15">
        <v>0.7</v>
      </c>
      <c r="AL554" s="15">
        <v>22.6</v>
      </c>
      <c r="AM554" s="15" t="s">
        <v>1162</v>
      </c>
      <c r="AN554" s="15" t="s">
        <v>112</v>
      </c>
      <c r="AO554" s="17">
        <v>173</v>
      </c>
      <c r="AP554" s="68">
        <v>43860</v>
      </c>
      <c r="AQ554" s="68">
        <v>34585</v>
      </c>
      <c r="AR554" s="18" t="b">
        <v>0</v>
      </c>
      <c r="AS554" s="15" t="s">
        <v>2875</v>
      </c>
      <c r="AT554" s="17">
        <v>3065</v>
      </c>
      <c r="AU554" s="17">
        <v>9</v>
      </c>
      <c r="AV554" s="17">
        <v>24</v>
      </c>
      <c r="AW554" s="17">
        <v>7</v>
      </c>
      <c r="AX554" s="17">
        <v>46</v>
      </c>
      <c r="AY554" s="17">
        <v>0</v>
      </c>
      <c r="AZ554" s="17">
        <v>0</v>
      </c>
      <c r="BA554" s="17">
        <v>2</v>
      </c>
      <c r="BB554" s="17">
        <v>5</v>
      </c>
      <c r="BC554" s="17">
        <v>0</v>
      </c>
      <c r="BD554" s="17">
        <v>0</v>
      </c>
      <c r="BE554" s="17">
        <v>41</v>
      </c>
      <c r="BF554" s="17">
        <v>1008</v>
      </c>
      <c r="BG554" s="15">
        <v>1258</v>
      </c>
      <c r="BH554" s="15">
        <v>1938.5</v>
      </c>
      <c r="BI554" s="15">
        <v>614</v>
      </c>
      <c r="BJ554" s="15">
        <v>381.4</v>
      </c>
      <c r="BK554" s="17">
        <v>67</v>
      </c>
      <c r="BL554" s="17">
        <v>167</v>
      </c>
      <c r="BM554" s="17">
        <v>53</v>
      </c>
      <c r="BN554" s="17">
        <v>287</v>
      </c>
      <c r="BO554" s="17">
        <v>35</v>
      </c>
      <c r="BP554" s="15">
        <v>10.79</v>
      </c>
      <c r="BQ554" s="15">
        <v>12.28</v>
      </c>
      <c r="BR554" s="15">
        <v>23.07</v>
      </c>
      <c r="BS554" s="15">
        <v>44.42</v>
      </c>
      <c r="BT554" s="17">
        <v>1</v>
      </c>
      <c r="BU554" s="15"/>
      <c r="BV554" s="17">
        <v>1</v>
      </c>
      <c r="BW554" s="15"/>
      <c r="BX554" s="17">
        <v>1</v>
      </c>
      <c r="BY554" s="15"/>
      <c r="BZ554" s="15"/>
      <c r="CA554" s="17">
        <v>1</v>
      </c>
      <c r="CB554" s="17">
        <v>1</v>
      </c>
      <c r="CC554" s="17">
        <v>1</v>
      </c>
      <c r="CD554" s="17">
        <v>1</v>
      </c>
      <c r="CE554" s="17">
        <v>33</v>
      </c>
      <c r="CF554" s="17">
        <v>17</v>
      </c>
      <c r="CG554" s="17">
        <v>1</v>
      </c>
      <c r="CH554" s="17">
        <v>1</v>
      </c>
      <c r="CI554" s="17">
        <v>0.32</v>
      </c>
      <c r="CJ554" s="17">
        <v>0</v>
      </c>
      <c r="CK554" s="17">
        <v>0.36</v>
      </c>
      <c r="CL554" s="17">
        <v>0.68</v>
      </c>
      <c r="CM554" s="17">
        <v>1.3</v>
      </c>
      <c r="CN554" s="17">
        <v>1.35</v>
      </c>
      <c r="CO554" s="17">
        <v>3</v>
      </c>
      <c r="CP554" s="17">
        <v>2</v>
      </c>
      <c r="CQ554" s="17">
        <v>2</v>
      </c>
      <c r="CR554" s="17">
        <v>1</v>
      </c>
      <c r="CS554" s="17">
        <v>3</v>
      </c>
      <c r="CT554" s="17">
        <v>1</v>
      </c>
      <c r="CU554" s="17">
        <v>2</v>
      </c>
      <c r="CV554" s="17">
        <v>1</v>
      </c>
      <c r="CW554" s="17">
        <v>1.03</v>
      </c>
      <c r="CX554" s="17">
        <v>0.21</v>
      </c>
      <c r="CY554" s="17">
        <v>8.43</v>
      </c>
      <c r="CZ554" s="15" t="str">
        <f t="shared" si="17"/>
        <v>Bruno Borges Fernandes</v>
      </c>
      <c r="DA554" s="15">
        <f>VLOOKUP(CZ554,[1]FINAL!$A$1:$AP$1000,MATCH("Element No.",[1]FINAL!$A$1:$AP$1,0),0)</f>
        <v>426</v>
      </c>
      <c r="DB554" s="15"/>
      <c r="DC554" s="15"/>
      <c r="DD554" s="15"/>
      <c r="DE554" s="15"/>
      <c r="DF554" s="15"/>
    </row>
    <row r="555" spans="1:110" ht="53.25" thickBot="1">
      <c r="A555" s="18" t="b">
        <v>1</v>
      </c>
      <c r="B555" s="18" t="b">
        <v>0</v>
      </c>
      <c r="C555" s="17">
        <v>100</v>
      </c>
      <c r="D555" s="17">
        <v>100</v>
      </c>
      <c r="E555" s="17">
        <v>430871</v>
      </c>
      <c r="F555" s="17">
        <v>0</v>
      </c>
      <c r="G555" s="17">
        <v>0</v>
      </c>
      <c r="H555" s="17">
        <v>1</v>
      </c>
      <c r="I555" s="17">
        <v>-1</v>
      </c>
      <c r="J555" s="17">
        <v>0</v>
      </c>
      <c r="K555" s="17">
        <v>3</v>
      </c>
      <c r="L555" s="15">
        <v>4.5</v>
      </c>
      <c r="M555" s="15">
        <v>3.6</v>
      </c>
      <c r="N555" s="17">
        <v>0</v>
      </c>
      <c r="O555" s="15" t="s">
        <v>383</v>
      </c>
      <c r="P555" s="15">
        <v>3.6</v>
      </c>
      <c r="Q555" s="17">
        <f t="shared" si="16"/>
        <v>428</v>
      </c>
      <c r="R555" s="18" t="b">
        <v>0</v>
      </c>
      <c r="S555" s="15"/>
      <c r="T555" s="15" t="s">
        <v>4975</v>
      </c>
      <c r="U555" s="17">
        <v>81</v>
      </c>
      <c r="V555" s="15" t="s">
        <v>1014</v>
      </c>
      <c r="W555" s="15">
        <v>4.3</v>
      </c>
      <c r="X555" s="18" t="b">
        <v>0</v>
      </c>
      <c r="Y555" s="15" t="s">
        <v>2876</v>
      </c>
      <c r="Z555" s="15">
        <v>8.6999999999999993</v>
      </c>
      <c r="AA555" s="18" t="b">
        <v>0</v>
      </c>
      <c r="AB555" s="15"/>
      <c r="AC555" s="15" t="s">
        <v>519</v>
      </c>
      <c r="AD555" s="17">
        <v>14</v>
      </c>
      <c r="AE555" s="17">
        <v>1</v>
      </c>
      <c r="AF555" s="17">
        <v>143</v>
      </c>
      <c r="AG555" s="17">
        <v>3667224</v>
      </c>
      <c r="AH555" s="17">
        <v>0</v>
      </c>
      <c r="AI555" s="17">
        <v>3604413</v>
      </c>
      <c r="AJ555" s="17">
        <v>0</v>
      </c>
      <c r="AK555" s="15">
        <v>0.4</v>
      </c>
      <c r="AL555" s="15">
        <v>17.7</v>
      </c>
      <c r="AM555" s="15" t="s">
        <v>1015</v>
      </c>
      <c r="AN555" s="15" t="s">
        <v>98</v>
      </c>
      <c r="AO555" s="17">
        <v>30</v>
      </c>
      <c r="AP555" s="68">
        <v>45809</v>
      </c>
      <c r="AQ555" s="68">
        <v>36307</v>
      </c>
      <c r="AR555" s="18" t="b">
        <v>0</v>
      </c>
      <c r="AS555" s="15" t="s">
        <v>2877</v>
      </c>
      <c r="AT555" s="17">
        <v>2493</v>
      </c>
      <c r="AU555" s="17">
        <v>10</v>
      </c>
      <c r="AV555" s="17">
        <v>4</v>
      </c>
      <c r="AW555" s="17">
        <v>8</v>
      </c>
      <c r="AX555" s="17">
        <v>35</v>
      </c>
      <c r="AY555" s="17">
        <v>0</v>
      </c>
      <c r="AZ555" s="17">
        <v>0</v>
      </c>
      <c r="BA555" s="17">
        <v>0</v>
      </c>
      <c r="BB555" s="17">
        <v>4</v>
      </c>
      <c r="BC555" s="17">
        <v>0</v>
      </c>
      <c r="BD555" s="17">
        <v>0</v>
      </c>
      <c r="BE555" s="17">
        <v>14</v>
      </c>
      <c r="BF555" s="17">
        <v>591</v>
      </c>
      <c r="BG555" s="15">
        <v>675.8</v>
      </c>
      <c r="BH555" s="15">
        <v>545.4</v>
      </c>
      <c r="BI555" s="15">
        <v>801</v>
      </c>
      <c r="BJ555" s="15">
        <v>202.5</v>
      </c>
      <c r="BK555" s="17">
        <v>46</v>
      </c>
      <c r="BL555" s="17">
        <v>126</v>
      </c>
      <c r="BM555" s="17">
        <v>39</v>
      </c>
      <c r="BN555" s="17">
        <v>211</v>
      </c>
      <c r="BO555" s="17">
        <v>29</v>
      </c>
      <c r="BP555" s="15">
        <v>6.9</v>
      </c>
      <c r="BQ555" s="15">
        <v>3.36</v>
      </c>
      <c r="BR555" s="15">
        <v>10.26</v>
      </c>
      <c r="BS555" s="15">
        <v>35.75</v>
      </c>
      <c r="BT555" s="15"/>
      <c r="BU555" s="15"/>
      <c r="BV555" s="15"/>
      <c r="BW555" s="15"/>
      <c r="BX555" s="15"/>
      <c r="BY555" s="15"/>
      <c r="BZ555" s="15"/>
      <c r="CA555" s="17">
        <v>59</v>
      </c>
      <c r="CB555" s="17">
        <v>16</v>
      </c>
      <c r="CC555" s="17">
        <v>48</v>
      </c>
      <c r="CD555" s="17">
        <v>42</v>
      </c>
      <c r="CE555" s="17">
        <v>19</v>
      </c>
      <c r="CF555" s="17">
        <v>9</v>
      </c>
      <c r="CG555" s="17">
        <v>25</v>
      </c>
      <c r="CH555" s="17">
        <v>20</v>
      </c>
      <c r="CI555" s="17">
        <v>0.25</v>
      </c>
      <c r="CJ555" s="17">
        <v>0</v>
      </c>
      <c r="CK555" s="17">
        <v>0.12</v>
      </c>
      <c r="CL555" s="17">
        <v>0.37</v>
      </c>
      <c r="CM555" s="17">
        <v>1.29</v>
      </c>
      <c r="CN555" s="17">
        <v>1.26</v>
      </c>
      <c r="CO555" s="17">
        <v>14</v>
      </c>
      <c r="CP555" s="17">
        <v>9</v>
      </c>
      <c r="CQ555" s="17">
        <v>90</v>
      </c>
      <c r="CR555" s="17">
        <v>40</v>
      </c>
      <c r="CS555" s="17">
        <v>43</v>
      </c>
      <c r="CT555" s="17">
        <v>19</v>
      </c>
      <c r="CU555" s="17">
        <v>49</v>
      </c>
      <c r="CV555" s="17">
        <v>18</v>
      </c>
      <c r="CW555" s="17">
        <v>1.05</v>
      </c>
      <c r="CX555" s="17">
        <v>0.28999999999999998</v>
      </c>
      <c r="CY555" s="17">
        <v>7.62</v>
      </c>
      <c r="CZ555" s="15" t="str">
        <f t="shared" si="17"/>
        <v>Matheus Santos Carneiro da Cunha</v>
      </c>
      <c r="DA555" s="15">
        <f>VLOOKUP(CZ555,[1]FINAL!$A$1:$AP$1000,MATCH("Element No.",[1]FINAL!$A$1:$AP$1,0),0)</f>
        <v>428</v>
      </c>
      <c r="DB555" s="15"/>
      <c r="DC555" s="15"/>
      <c r="DD555" s="15"/>
      <c r="DE555" s="15"/>
      <c r="DF555" s="15"/>
    </row>
    <row r="556" spans="1:110" ht="66" thickBot="1">
      <c r="A556" s="18" t="b">
        <v>1</v>
      </c>
      <c r="B556" s="18" t="b">
        <v>0</v>
      </c>
      <c r="C556" s="17">
        <v>0</v>
      </c>
      <c r="D556" s="17">
        <v>0</v>
      </c>
      <c r="E556" s="17">
        <v>176297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3</v>
      </c>
      <c r="L556" s="15">
        <v>0</v>
      </c>
      <c r="M556" s="15">
        <v>0</v>
      </c>
      <c r="N556" s="17">
        <v>0</v>
      </c>
      <c r="O556" s="15" t="s">
        <v>551</v>
      </c>
      <c r="P556" s="15">
        <v>0</v>
      </c>
      <c r="Q556" s="17">
        <f t="shared" si="16"/>
        <v>429</v>
      </c>
      <c r="R556" s="18" t="b">
        <v>0</v>
      </c>
      <c r="S556" s="15" t="s">
        <v>3348</v>
      </c>
      <c r="T556" s="15" t="s">
        <v>3349</v>
      </c>
      <c r="U556" s="17">
        <v>70</v>
      </c>
      <c r="V556" s="15" t="s">
        <v>870</v>
      </c>
      <c r="W556" s="15">
        <v>0</v>
      </c>
      <c r="X556" s="18" t="b">
        <v>0</v>
      </c>
      <c r="Y556" s="15" t="s">
        <v>219</v>
      </c>
      <c r="Z556" s="15">
        <v>0</v>
      </c>
      <c r="AA556" s="18" t="b">
        <v>0</v>
      </c>
      <c r="AB556" s="15"/>
      <c r="AC556" s="15" t="s">
        <v>3257</v>
      </c>
      <c r="AD556" s="17">
        <v>14</v>
      </c>
      <c r="AE556" s="17">
        <v>1</v>
      </c>
      <c r="AF556" s="17">
        <v>0</v>
      </c>
      <c r="AG556" s="17">
        <v>0</v>
      </c>
      <c r="AH556" s="17">
        <v>0</v>
      </c>
      <c r="AI556" s="17">
        <v>2160</v>
      </c>
      <c r="AJ556" s="17">
        <v>0</v>
      </c>
      <c r="AK556" s="15">
        <v>0</v>
      </c>
      <c r="AL556" s="15">
        <v>0</v>
      </c>
      <c r="AM556" s="15" t="s">
        <v>219</v>
      </c>
      <c r="AN556" s="15"/>
      <c r="AO556" s="17">
        <v>241</v>
      </c>
      <c r="AP556" s="68">
        <v>42186</v>
      </c>
      <c r="AQ556" s="68">
        <v>35734</v>
      </c>
      <c r="AR556" s="18" t="b">
        <v>0</v>
      </c>
      <c r="AS556" s="15" t="s">
        <v>2878</v>
      </c>
      <c r="AT556" s="17">
        <v>0</v>
      </c>
      <c r="AU556" s="17">
        <v>0</v>
      </c>
      <c r="AV556" s="17">
        <v>0</v>
      </c>
      <c r="AW556" s="17">
        <v>0</v>
      </c>
      <c r="AX556" s="17">
        <v>0</v>
      </c>
      <c r="AY556" s="17">
        <v>0</v>
      </c>
      <c r="AZ556" s="17">
        <v>0</v>
      </c>
      <c r="BA556" s="17">
        <v>0</v>
      </c>
      <c r="BB556" s="17">
        <v>0</v>
      </c>
      <c r="BC556" s="17">
        <v>0</v>
      </c>
      <c r="BD556" s="17">
        <v>0</v>
      </c>
      <c r="BE556" s="17">
        <v>0</v>
      </c>
      <c r="BF556" s="17">
        <v>0</v>
      </c>
      <c r="BG556" s="15">
        <v>0</v>
      </c>
      <c r="BH556" s="15">
        <v>0</v>
      </c>
      <c r="BI556" s="15">
        <v>0</v>
      </c>
      <c r="BJ556" s="15">
        <v>0</v>
      </c>
      <c r="BK556" s="17">
        <v>0</v>
      </c>
      <c r="BL556" s="17">
        <v>0</v>
      </c>
      <c r="BM556" s="17">
        <v>0</v>
      </c>
      <c r="BN556" s="17">
        <v>0</v>
      </c>
      <c r="BO556" s="17">
        <v>0</v>
      </c>
      <c r="BP556" s="15">
        <v>0</v>
      </c>
      <c r="BQ556" s="15">
        <v>0</v>
      </c>
      <c r="BR556" s="15">
        <v>0</v>
      </c>
      <c r="BS556" s="15">
        <v>0</v>
      </c>
      <c r="BT556" s="15"/>
      <c r="BU556" s="15"/>
      <c r="BV556" s="15"/>
      <c r="BW556" s="15"/>
      <c r="BX556" s="15"/>
      <c r="BY556" s="15"/>
      <c r="BZ556" s="15"/>
      <c r="CA556" s="17">
        <v>839</v>
      </c>
      <c r="CB556" s="17">
        <v>377</v>
      </c>
      <c r="CC556" s="17">
        <v>839</v>
      </c>
      <c r="CD556" s="17">
        <v>377</v>
      </c>
      <c r="CE556" s="17">
        <v>839</v>
      </c>
      <c r="CF556" s="17">
        <v>377</v>
      </c>
      <c r="CG556" s="17">
        <v>839</v>
      </c>
      <c r="CH556" s="17">
        <v>377</v>
      </c>
      <c r="CI556" s="17">
        <v>0</v>
      </c>
      <c r="CJ556" s="17">
        <v>0</v>
      </c>
      <c r="CK556" s="17">
        <v>0</v>
      </c>
      <c r="CL556" s="17">
        <v>0</v>
      </c>
      <c r="CM556" s="17">
        <v>0</v>
      </c>
      <c r="CN556" s="17">
        <v>0</v>
      </c>
      <c r="CO556" s="17">
        <v>36</v>
      </c>
      <c r="CP556" s="17">
        <v>21</v>
      </c>
      <c r="CQ556" s="17">
        <v>834</v>
      </c>
      <c r="CR556" s="17">
        <v>375</v>
      </c>
      <c r="CS556" s="17">
        <v>839</v>
      </c>
      <c r="CT556" s="17">
        <v>377</v>
      </c>
      <c r="CU556" s="17">
        <v>720</v>
      </c>
      <c r="CV556" s="17">
        <v>297</v>
      </c>
      <c r="CW556" s="17">
        <v>0</v>
      </c>
      <c r="CX556" s="17">
        <v>0</v>
      </c>
      <c r="CY556" s="17">
        <v>0</v>
      </c>
      <c r="CZ556" s="15" t="str">
        <f t="shared" si="17"/>
        <v>Marcus Rashford</v>
      </c>
      <c r="DA556" s="15">
        <f>VLOOKUP(CZ556,[1]FINAL!$A$1:$AP$1000,MATCH("Element No.",[1]FINAL!$A$1:$AP$1,0),0)</f>
        <v>429</v>
      </c>
      <c r="DB556" s="15"/>
      <c r="DC556" s="15"/>
      <c r="DD556" s="15"/>
      <c r="DE556" s="15"/>
      <c r="DF556" s="15"/>
    </row>
    <row r="557" spans="1:110" ht="40.5" thickBot="1">
      <c r="A557" s="18" t="b">
        <v>1</v>
      </c>
      <c r="B557" s="18" t="b">
        <v>0</v>
      </c>
      <c r="C557" s="17">
        <v>100</v>
      </c>
      <c r="D557" s="17">
        <v>100</v>
      </c>
      <c r="E557" s="17">
        <v>493250</v>
      </c>
      <c r="F557" s="17">
        <v>0</v>
      </c>
      <c r="G557" s="17">
        <v>0</v>
      </c>
      <c r="H557" s="17">
        <v>-3</v>
      </c>
      <c r="I557" s="17">
        <v>3</v>
      </c>
      <c r="J557" s="17">
        <v>0</v>
      </c>
      <c r="K557" s="17">
        <v>3</v>
      </c>
      <c r="L557" s="15">
        <v>1.8</v>
      </c>
      <c r="M557" s="15">
        <v>2.8</v>
      </c>
      <c r="N557" s="17">
        <v>7</v>
      </c>
      <c r="O557" s="15" t="s">
        <v>423</v>
      </c>
      <c r="P557" s="15">
        <v>2.8</v>
      </c>
      <c r="Q557" s="17">
        <f t="shared" si="16"/>
        <v>431</v>
      </c>
      <c r="R557" s="18" t="b">
        <v>0</v>
      </c>
      <c r="S557" s="15"/>
      <c r="T557" s="15" t="s">
        <v>4225</v>
      </c>
      <c r="U557" s="17">
        <v>62</v>
      </c>
      <c r="V557" s="15" t="s">
        <v>884</v>
      </c>
      <c r="W557" s="15">
        <v>2.8</v>
      </c>
      <c r="X557" s="18" t="b">
        <v>0</v>
      </c>
      <c r="Y557" s="15" t="s">
        <v>377</v>
      </c>
      <c r="Z557" s="15">
        <v>1.3</v>
      </c>
      <c r="AA557" s="18" t="b">
        <v>0</v>
      </c>
      <c r="AB557" s="15"/>
      <c r="AC557" s="15" t="s">
        <v>519</v>
      </c>
      <c r="AD557" s="17">
        <v>14</v>
      </c>
      <c r="AE557" s="17">
        <v>1</v>
      </c>
      <c r="AF557" s="17">
        <v>91</v>
      </c>
      <c r="AG557" s="17">
        <v>451199</v>
      </c>
      <c r="AH557" s="17">
        <v>0</v>
      </c>
      <c r="AI557" s="17">
        <v>644246</v>
      </c>
      <c r="AJ557" s="17">
        <v>0</v>
      </c>
      <c r="AK557" s="15">
        <v>0.5</v>
      </c>
      <c r="AL557" s="15">
        <v>14.7</v>
      </c>
      <c r="AM557" s="15" t="s">
        <v>423</v>
      </c>
      <c r="AN557" s="15"/>
      <c r="AO557" s="17">
        <v>54</v>
      </c>
      <c r="AP557" s="68">
        <v>44203</v>
      </c>
      <c r="AQ557" s="68">
        <v>37448</v>
      </c>
      <c r="AR557" s="18" t="b">
        <v>0</v>
      </c>
      <c r="AS557" s="15" t="s">
        <v>2879</v>
      </c>
      <c r="AT557" s="17">
        <v>2339</v>
      </c>
      <c r="AU557" s="17">
        <v>2</v>
      </c>
      <c r="AV557" s="17">
        <v>5</v>
      </c>
      <c r="AW557" s="17">
        <v>6</v>
      </c>
      <c r="AX557" s="17">
        <v>33</v>
      </c>
      <c r="AY557" s="17">
        <v>0</v>
      </c>
      <c r="AZ557" s="17">
        <v>0</v>
      </c>
      <c r="BA557" s="17">
        <v>0</v>
      </c>
      <c r="BB557" s="17">
        <v>2</v>
      </c>
      <c r="BC557" s="17">
        <v>0</v>
      </c>
      <c r="BD557" s="17">
        <v>0</v>
      </c>
      <c r="BE557" s="17">
        <v>7</v>
      </c>
      <c r="BF557" s="17">
        <v>463</v>
      </c>
      <c r="BG557" s="15">
        <v>436.6</v>
      </c>
      <c r="BH557" s="15">
        <v>596.1</v>
      </c>
      <c r="BI557" s="15">
        <v>600</v>
      </c>
      <c r="BJ557" s="15">
        <v>163.5</v>
      </c>
      <c r="BK557" s="17">
        <v>48</v>
      </c>
      <c r="BL557" s="17">
        <v>112</v>
      </c>
      <c r="BM557" s="17">
        <v>38</v>
      </c>
      <c r="BN557" s="17">
        <v>198</v>
      </c>
      <c r="BO557" s="17">
        <v>27</v>
      </c>
      <c r="BP557" s="15">
        <v>5.46</v>
      </c>
      <c r="BQ557" s="15">
        <v>4.74</v>
      </c>
      <c r="BR557" s="15">
        <v>10.199999999999999</v>
      </c>
      <c r="BS557" s="15">
        <v>31.69</v>
      </c>
      <c r="BT557" s="17">
        <v>3</v>
      </c>
      <c r="BU557" s="15"/>
      <c r="BV557" s="15"/>
      <c r="BW557" s="15"/>
      <c r="BX557" s="15"/>
      <c r="BY557" s="15"/>
      <c r="BZ557" s="15"/>
      <c r="CA557" s="17">
        <v>160</v>
      </c>
      <c r="CB557" s="17">
        <v>58</v>
      </c>
      <c r="CC557" s="17">
        <v>39</v>
      </c>
      <c r="CD557" s="17">
        <v>36</v>
      </c>
      <c r="CE557" s="17">
        <v>37</v>
      </c>
      <c r="CF557" s="17">
        <v>21</v>
      </c>
      <c r="CG557" s="17">
        <v>46</v>
      </c>
      <c r="CH557" s="17">
        <v>32</v>
      </c>
      <c r="CI557" s="17">
        <v>0.21</v>
      </c>
      <c r="CJ557" s="17">
        <v>0</v>
      </c>
      <c r="CK557" s="17">
        <v>0.18</v>
      </c>
      <c r="CL557" s="17">
        <v>0.39</v>
      </c>
      <c r="CM557" s="17">
        <v>1.22</v>
      </c>
      <c r="CN557" s="17">
        <v>1.27</v>
      </c>
      <c r="CO557" s="17">
        <v>76</v>
      </c>
      <c r="CP557" s="17">
        <v>49</v>
      </c>
      <c r="CQ557" s="17">
        <v>137</v>
      </c>
      <c r="CR557" s="17">
        <v>64</v>
      </c>
      <c r="CS557" s="17">
        <v>229</v>
      </c>
      <c r="CT557" s="17">
        <v>89</v>
      </c>
      <c r="CU557" s="17">
        <v>176</v>
      </c>
      <c r="CV557" s="17">
        <v>62</v>
      </c>
      <c r="CW557" s="17">
        <v>1.04</v>
      </c>
      <c r="CX557" s="17">
        <v>0.23</v>
      </c>
      <c r="CY557" s="17">
        <v>7.62</v>
      </c>
      <c r="CZ557" s="15" t="str">
        <f t="shared" si="17"/>
        <v>Amad Diallo</v>
      </c>
      <c r="DA557" s="15">
        <f>VLOOKUP(CZ557,[1]FINAL!$A$1:$AP$1000,MATCH("Element No.",[1]FINAL!$A$1:$AP$1,0),0)</f>
        <v>431</v>
      </c>
      <c r="DB557" s="15"/>
      <c r="DC557" s="15"/>
      <c r="DD557" s="15"/>
      <c r="DE557" s="15"/>
      <c r="DF557" s="15"/>
    </row>
    <row r="558" spans="1:110" ht="53.25" thickBot="1">
      <c r="A558" s="18" t="b">
        <v>1</v>
      </c>
      <c r="B558" s="18" t="b">
        <v>0</v>
      </c>
      <c r="C558" s="17">
        <v>0</v>
      </c>
      <c r="D558" s="17">
        <v>0</v>
      </c>
      <c r="E558" s="17">
        <v>467169</v>
      </c>
      <c r="F558" s="17">
        <v>0</v>
      </c>
      <c r="G558" s="17">
        <v>0</v>
      </c>
      <c r="H558" s="17">
        <v>-1</v>
      </c>
      <c r="I558" s="17">
        <v>1</v>
      </c>
      <c r="J558" s="17">
        <v>0</v>
      </c>
      <c r="K558" s="17">
        <v>3</v>
      </c>
      <c r="L558" s="15">
        <v>0</v>
      </c>
      <c r="M558" s="15">
        <v>0</v>
      </c>
      <c r="N558" s="17">
        <v>0</v>
      </c>
      <c r="O558" s="15" t="s">
        <v>80</v>
      </c>
      <c r="P558" s="15">
        <v>0</v>
      </c>
      <c r="Q558" s="17" t="e">
        <f t="shared" si="16"/>
        <v>#N/A</v>
      </c>
      <c r="R558" s="18" t="b">
        <v>0</v>
      </c>
      <c r="S558" s="15" t="s">
        <v>3902</v>
      </c>
      <c r="T558" s="15" t="s">
        <v>3903</v>
      </c>
      <c r="U558" s="17">
        <v>59</v>
      </c>
      <c r="V558" s="15" t="s">
        <v>890</v>
      </c>
      <c r="W558" s="15">
        <v>0</v>
      </c>
      <c r="X558" s="18" t="b">
        <v>0</v>
      </c>
      <c r="Y558" s="15" t="s">
        <v>891</v>
      </c>
      <c r="Z558" s="15">
        <v>0.1</v>
      </c>
      <c r="AA558" s="18" t="b">
        <v>0</v>
      </c>
      <c r="AB558" s="15"/>
      <c r="AC558" s="15" t="s">
        <v>3257</v>
      </c>
      <c r="AD558" s="17">
        <v>14</v>
      </c>
      <c r="AE558" s="17">
        <v>1</v>
      </c>
      <c r="AF558" s="17">
        <v>0</v>
      </c>
      <c r="AG558" s="17">
        <v>1511</v>
      </c>
      <c r="AH558" s="17">
        <v>0</v>
      </c>
      <c r="AI558" s="17">
        <v>10762</v>
      </c>
      <c r="AJ558" s="17">
        <v>0</v>
      </c>
      <c r="AK558" s="15">
        <v>0</v>
      </c>
      <c r="AL558" s="15">
        <v>0</v>
      </c>
      <c r="AM558" s="15" t="s">
        <v>80</v>
      </c>
      <c r="AN558" s="15"/>
      <c r="AO558" s="17">
        <v>30</v>
      </c>
      <c r="AP558" s="68">
        <v>44805</v>
      </c>
      <c r="AQ558" s="68">
        <v>36580</v>
      </c>
      <c r="AR558" s="18" t="b">
        <v>0</v>
      </c>
      <c r="AS558" s="15" t="s">
        <v>2882</v>
      </c>
      <c r="AT558" s="17">
        <v>0</v>
      </c>
      <c r="AU558" s="17">
        <v>0</v>
      </c>
      <c r="AV558" s="17">
        <v>0</v>
      </c>
      <c r="AW558" s="17">
        <v>0</v>
      </c>
      <c r="AX558" s="17">
        <v>0</v>
      </c>
      <c r="AY558" s="17">
        <v>0</v>
      </c>
      <c r="AZ558" s="17">
        <v>0</v>
      </c>
      <c r="BA558" s="17">
        <v>0</v>
      </c>
      <c r="BB558" s="17">
        <v>0</v>
      </c>
      <c r="BC558" s="17">
        <v>0</v>
      </c>
      <c r="BD558" s="17">
        <v>0</v>
      </c>
      <c r="BE558" s="17">
        <v>0</v>
      </c>
      <c r="BF558" s="17">
        <v>0</v>
      </c>
      <c r="BG558" s="15">
        <v>0</v>
      </c>
      <c r="BH558" s="15">
        <v>0</v>
      </c>
      <c r="BI558" s="15">
        <v>0</v>
      </c>
      <c r="BJ558" s="15">
        <v>0</v>
      </c>
      <c r="BK558" s="17">
        <v>0</v>
      </c>
      <c r="BL558" s="17">
        <v>0</v>
      </c>
      <c r="BM558" s="17">
        <v>0</v>
      </c>
      <c r="BN558" s="17">
        <v>0</v>
      </c>
      <c r="BO558" s="17">
        <v>0</v>
      </c>
      <c r="BP558" s="15">
        <v>0</v>
      </c>
      <c r="BQ558" s="15">
        <v>0</v>
      </c>
      <c r="BR558" s="15">
        <v>0</v>
      </c>
      <c r="BS558" s="15">
        <v>0</v>
      </c>
      <c r="BT558" s="15"/>
      <c r="BU558" s="15"/>
      <c r="BV558" s="15"/>
      <c r="BW558" s="15"/>
      <c r="BX558" s="15"/>
      <c r="BY558" s="15"/>
      <c r="BZ558" s="15"/>
      <c r="CA558" s="17">
        <v>833</v>
      </c>
      <c r="CB558" s="17">
        <v>374</v>
      </c>
      <c r="CC558" s="17">
        <v>833</v>
      </c>
      <c r="CD558" s="17">
        <v>374</v>
      </c>
      <c r="CE558" s="17">
        <v>832</v>
      </c>
      <c r="CF558" s="17">
        <v>374</v>
      </c>
      <c r="CG558" s="17">
        <v>833</v>
      </c>
      <c r="CH558" s="17">
        <v>374</v>
      </c>
      <c r="CI558" s="17">
        <v>0</v>
      </c>
      <c r="CJ558" s="17">
        <v>0</v>
      </c>
      <c r="CK558" s="17">
        <v>0</v>
      </c>
      <c r="CL558" s="17">
        <v>0</v>
      </c>
      <c r="CM558" s="17">
        <v>0</v>
      </c>
      <c r="CN558" s="17">
        <v>0</v>
      </c>
      <c r="CO558" s="17">
        <v>96</v>
      </c>
      <c r="CP558" s="17">
        <v>63</v>
      </c>
      <c r="CQ558" s="17">
        <v>821</v>
      </c>
      <c r="CR558" s="17">
        <v>367</v>
      </c>
      <c r="CS558" s="17">
        <v>833</v>
      </c>
      <c r="CT558" s="17">
        <v>374</v>
      </c>
      <c r="CU558" s="17">
        <v>573</v>
      </c>
      <c r="CV558" s="17">
        <v>214</v>
      </c>
      <c r="CW558" s="17">
        <v>0</v>
      </c>
      <c r="CX558" s="17">
        <v>0</v>
      </c>
      <c r="CY558" s="17">
        <v>0</v>
      </c>
      <c r="CZ558" s="15" t="str">
        <f t="shared" si="17"/>
        <v>Antony dos Santos</v>
      </c>
      <c r="DA558" s="15" t="e">
        <f>VLOOKUP(CZ558,[1]FINAL!$A$1:$AP$1000,MATCH("Element No.",[1]FINAL!$A$1:$AP$1,0),0)</f>
        <v>#N/A</v>
      </c>
      <c r="DB558" s="15"/>
      <c r="DC558" s="15"/>
      <c r="DD558" s="15"/>
      <c r="DE558" s="15"/>
      <c r="DF558" s="15"/>
    </row>
    <row r="559" spans="1:110" ht="40.5" thickBot="1">
      <c r="A559" s="18" t="b">
        <v>1</v>
      </c>
      <c r="B559" s="18" t="b">
        <v>0</v>
      </c>
      <c r="C559" s="17">
        <v>100</v>
      </c>
      <c r="D559" s="17">
        <v>100</v>
      </c>
      <c r="E559" s="17">
        <v>184341</v>
      </c>
      <c r="F559" s="17">
        <v>0</v>
      </c>
      <c r="G559" s="17">
        <v>0</v>
      </c>
      <c r="H559" s="17">
        <v>-1</v>
      </c>
      <c r="I559" s="17">
        <v>1</v>
      </c>
      <c r="J559" s="17">
        <v>0</v>
      </c>
      <c r="K559" s="17">
        <v>3</v>
      </c>
      <c r="L559" s="15">
        <v>1.5</v>
      </c>
      <c r="M559" s="15">
        <v>2.2000000000000002</v>
      </c>
      <c r="N559" s="17">
        <v>5</v>
      </c>
      <c r="O559" s="15" t="s">
        <v>708</v>
      </c>
      <c r="P559" s="15">
        <v>2.2000000000000002</v>
      </c>
      <c r="Q559" s="17">
        <f t="shared" si="16"/>
        <v>430</v>
      </c>
      <c r="R559" s="18" t="b">
        <v>0</v>
      </c>
      <c r="S559" s="15"/>
      <c r="T559" s="15" t="s">
        <v>4837</v>
      </c>
      <c r="U559" s="17">
        <v>59</v>
      </c>
      <c r="V559" s="15" t="s">
        <v>709</v>
      </c>
      <c r="W559" s="15">
        <v>2.5</v>
      </c>
      <c r="X559" s="18" t="b">
        <v>0</v>
      </c>
      <c r="Y559" s="15" t="s">
        <v>269</v>
      </c>
      <c r="Z559" s="15">
        <v>0.3</v>
      </c>
      <c r="AA559" s="18" t="b">
        <v>0</v>
      </c>
      <c r="AB559" s="15"/>
      <c r="AC559" s="15" t="s">
        <v>519</v>
      </c>
      <c r="AD559" s="17">
        <v>14</v>
      </c>
      <c r="AE559" s="17">
        <v>1</v>
      </c>
      <c r="AF559" s="17">
        <v>58</v>
      </c>
      <c r="AG559" s="17">
        <v>185755</v>
      </c>
      <c r="AH559" s="17">
        <v>0</v>
      </c>
      <c r="AI559" s="17">
        <v>200331</v>
      </c>
      <c r="AJ559" s="17">
        <v>0</v>
      </c>
      <c r="AK559" s="15">
        <v>0.4</v>
      </c>
      <c r="AL559" s="15">
        <v>9.8000000000000007</v>
      </c>
      <c r="AM559" s="15" t="s">
        <v>269</v>
      </c>
      <c r="AN559" s="15"/>
      <c r="AO559" s="17">
        <v>241</v>
      </c>
      <c r="AP559" s="68">
        <v>45112</v>
      </c>
      <c r="AQ559" s="68">
        <v>36170</v>
      </c>
      <c r="AR559" s="18" t="b">
        <v>0</v>
      </c>
      <c r="AS559" s="15" t="s">
        <v>2883</v>
      </c>
      <c r="AT559" s="17">
        <v>1010</v>
      </c>
      <c r="AU559" s="17">
        <v>3</v>
      </c>
      <c r="AV559" s="17">
        <v>0</v>
      </c>
      <c r="AW559" s="17">
        <v>5</v>
      </c>
      <c r="AX559" s="17">
        <v>15</v>
      </c>
      <c r="AY559" s="17">
        <v>0</v>
      </c>
      <c r="AZ559" s="17">
        <v>0</v>
      </c>
      <c r="BA559" s="17">
        <v>0</v>
      </c>
      <c r="BB559" s="17">
        <v>2</v>
      </c>
      <c r="BC559" s="17">
        <v>0</v>
      </c>
      <c r="BD559" s="17">
        <v>0</v>
      </c>
      <c r="BE559" s="17">
        <v>3</v>
      </c>
      <c r="BF559" s="17">
        <v>201</v>
      </c>
      <c r="BG559" s="15">
        <v>201.2</v>
      </c>
      <c r="BH559" s="15">
        <v>214.1</v>
      </c>
      <c r="BI559" s="15">
        <v>165</v>
      </c>
      <c r="BJ559" s="15">
        <v>58</v>
      </c>
      <c r="BK559" s="17">
        <v>19</v>
      </c>
      <c r="BL559" s="17">
        <v>59</v>
      </c>
      <c r="BM559" s="17">
        <v>24</v>
      </c>
      <c r="BN559" s="17">
        <v>102</v>
      </c>
      <c r="BO559" s="17">
        <v>12</v>
      </c>
      <c r="BP559" s="15">
        <v>1.56</v>
      </c>
      <c r="BQ559" s="15">
        <v>1.62</v>
      </c>
      <c r="BR559" s="15">
        <v>3.18</v>
      </c>
      <c r="BS559" s="15">
        <v>12.46</v>
      </c>
      <c r="BT559" s="15"/>
      <c r="BU559" s="15"/>
      <c r="BV559" s="15"/>
      <c r="BW559" s="15"/>
      <c r="BX559" s="15"/>
      <c r="BY559" s="15"/>
      <c r="BZ559" s="15"/>
      <c r="CA559" s="17">
        <v>311</v>
      </c>
      <c r="CB559" s="17">
        <v>134</v>
      </c>
      <c r="CC559" s="17">
        <v>191</v>
      </c>
      <c r="CD559" s="17">
        <v>125</v>
      </c>
      <c r="CE559" s="17">
        <v>223</v>
      </c>
      <c r="CF559" s="17">
        <v>121</v>
      </c>
      <c r="CG559" s="17">
        <v>276</v>
      </c>
      <c r="CH559" s="17">
        <v>140</v>
      </c>
      <c r="CI559" s="17">
        <v>0.14000000000000001</v>
      </c>
      <c r="CJ559" s="17">
        <v>0</v>
      </c>
      <c r="CK559" s="17">
        <v>0.14000000000000001</v>
      </c>
      <c r="CL559" s="17">
        <v>0.28000000000000003</v>
      </c>
      <c r="CM559" s="17">
        <v>1.1100000000000001</v>
      </c>
      <c r="CN559" s="17">
        <v>1.34</v>
      </c>
      <c r="CO559" s="17">
        <v>91</v>
      </c>
      <c r="CP559" s="17">
        <v>59</v>
      </c>
      <c r="CQ559" s="17">
        <v>172</v>
      </c>
      <c r="CR559" s="17">
        <v>79</v>
      </c>
      <c r="CS559" s="17">
        <v>281</v>
      </c>
      <c r="CT559" s="17">
        <v>114</v>
      </c>
      <c r="CU559" s="17">
        <v>335</v>
      </c>
      <c r="CV559" s="17">
        <v>116</v>
      </c>
      <c r="CW559" s="17">
        <v>1.07</v>
      </c>
      <c r="CX559" s="17">
        <v>0.45</v>
      </c>
      <c r="CY559" s="17">
        <v>9.09</v>
      </c>
      <c r="CZ559" s="15" t="str">
        <f t="shared" si="17"/>
        <v>Mason Mount</v>
      </c>
      <c r="DA559" s="15">
        <f>VLOOKUP(CZ559,[1]FINAL!$A$1:$AP$1000,MATCH("Element No.",[1]FINAL!$A$1:$AP$1,0),0)</f>
        <v>430</v>
      </c>
      <c r="DB559" s="15"/>
      <c r="DC559" s="15"/>
      <c r="DD559" s="15"/>
      <c r="DE559" s="15"/>
      <c r="DF559" s="15"/>
    </row>
    <row r="560" spans="1:110" ht="40.5" thickBot="1">
      <c r="A560" s="18" t="b">
        <v>1</v>
      </c>
      <c r="B560" s="18" t="b">
        <v>0</v>
      </c>
      <c r="C560" s="17">
        <v>100</v>
      </c>
      <c r="D560" s="17">
        <v>0</v>
      </c>
      <c r="E560" s="17">
        <v>61256</v>
      </c>
      <c r="F560" s="17">
        <v>0</v>
      </c>
      <c r="G560" s="17">
        <v>0</v>
      </c>
      <c r="H560" s="17">
        <v>3</v>
      </c>
      <c r="I560" s="17">
        <v>-3</v>
      </c>
      <c r="J560" s="17">
        <v>4</v>
      </c>
      <c r="K560" s="17">
        <v>3</v>
      </c>
      <c r="L560" s="15">
        <v>0</v>
      </c>
      <c r="M560" s="15">
        <v>0</v>
      </c>
      <c r="N560" s="17">
        <v>0</v>
      </c>
      <c r="O560" s="15" t="s">
        <v>887</v>
      </c>
      <c r="P560" s="15">
        <v>3.4</v>
      </c>
      <c r="Q560" s="17" t="e">
        <f t="shared" si="16"/>
        <v>#N/A</v>
      </c>
      <c r="R560" s="18" t="b">
        <v>0</v>
      </c>
      <c r="S560" s="15"/>
      <c r="T560" s="15" t="s">
        <v>5098</v>
      </c>
      <c r="U560" s="17">
        <v>58</v>
      </c>
      <c r="V560" s="15" t="s">
        <v>888</v>
      </c>
      <c r="W560" s="15">
        <v>4.9000000000000004</v>
      </c>
      <c r="X560" s="18" t="b">
        <v>0</v>
      </c>
      <c r="Y560" s="15" t="s">
        <v>889</v>
      </c>
      <c r="Z560" s="15">
        <v>3.8</v>
      </c>
      <c r="AA560" s="18" t="b">
        <v>0</v>
      </c>
      <c r="AB560" s="15"/>
      <c r="AC560" s="15" t="s">
        <v>519</v>
      </c>
      <c r="AD560" s="17">
        <v>14</v>
      </c>
      <c r="AE560" s="17">
        <v>1</v>
      </c>
      <c r="AF560" s="17">
        <v>165</v>
      </c>
      <c r="AG560" s="17">
        <v>1226002</v>
      </c>
      <c r="AH560" s="17">
        <v>0</v>
      </c>
      <c r="AI560" s="17">
        <v>802419</v>
      </c>
      <c r="AJ560" s="17">
        <v>0</v>
      </c>
      <c r="AK560" s="15">
        <v>0.6</v>
      </c>
      <c r="AL560" s="15">
        <v>28.4</v>
      </c>
      <c r="AM560" s="15" t="s">
        <v>91</v>
      </c>
      <c r="AN560" s="15" t="s">
        <v>91</v>
      </c>
      <c r="AO560" s="17">
        <v>30</v>
      </c>
      <c r="AP560" s="68">
        <v>44795</v>
      </c>
      <c r="AQ560" s="68">
        <v>33657</v>
      </c>
      <c r="AR560" s="18" t="b">
        <v>0</v>
      </c>
      <c r="AS560" s="15" t="s">
        <v>2885</v>
      </c>
      <c r="AT560" s="17">
        <v>2575</v>
      </c>
      <c r="AU560" s="17">
        <v>9</v>
      </c>
      <c r="AV560" s="17">
        <v>4</v>
      </c>
      <c r="AW560" s="17">
        <v>9</v>
      </c>
      <c r="AX560" s="17">
        <v>32</v>
      </c>
      <c r="AY560" s="17">
        <v>0</v>
      </c>
      <c r="AZ560" s="17">
        <v>0</v>
      </c>
      <c r="BA560" s="17">
        <v>0</v>
      </c>
      <c r="BB560" s="17">
        <v>9</v>
      </c>
      <c r="BC560" s="17">
        <v>1</v>
      </c>
      <c r="BD560" s="17">
        <v>0</v>
      </c>
      <c r="BE560" s="17">
        <v>20</v>
      </c>
      <c r="BF560" s="17">
        <v>636</v>
      </c>
      <c r="BG560" s="15">
        <v>903.6</v>
      </c>
      <c r="BH560" s="15">
        <v>536.1</v>
      </c>
      <c r="BI560" s="15">
        <v>585</v>
      </c>
      <c r="BJ560" s="15">
        <v>202.8</v>
      </c>
      <c r="BK560" s="17">
        <v>130</v>
      </c>
      <c r="BL560" s="17">
        <v>135</v>
      </c>
      <c r="BM560" s="17">
        <v>90</v>
      </c>
      <c r="BN560" s="17">
        <v>355</v>
      </c>
      <c r="BO560" s="17">
        <v>33</v>
      </c>
      <c r="BP560" s="15">
        <v>5.44</v>
      </c>
      <c r="BQ560" s="15">
        <v>3.17</v>
      </c>
      <c r="BR560" s="15">
        <v>8.61</v>
      </c>
      <c r="BS560" s="15">
        <v>31.77</v>
      </c>
      <c r="BT560" s="15"/>
      <c r="BU560" s="15"/>
      <c r="BV560" s="15"/>
      <c r="BW560" s="15"/>
      <c r="BX560" s="15"/>
      <c r="BY560" s="15"/>
      <c r="BZ560" s="15"/>
      <c r="CA560" s="17">
        <v>13</v>
      </c>
      <c r="CB560" s="17">
        <v>4</v>
      </c>
      <c r="CC560" s="17">
        <v>50</v>
      </c>
      <c r="CD560" s="17">
        <v>43</v>
      </c>
      <c r="CE560" s="17">
        <v>39</v>
      </c>
      <c r="CF560" s="17">
        <v>22</v>
      </c>
      <c r="CG560" s="17">
        <v>23</v>
      </c>
      <c r="CH560" s="17">
        <v>18</v>
      </c>
      <c r="CI560" s="17">
        <v>0.19</v>
      </c>
      <c r="CJ560" s="17">
        <v>0</v>
      </c>
      <c r="CK560" s="17">
        <v>0.11</v>
      </c>
      <c r="CL560" s="17">
        <v>0.3</v>
      </c>
      <c r="CM560" s="17">
        <v>1.1100000000000001</v>
      </c>
      <c r="CN560" s="17">
        <v>1.1200000000000001</v>
      </c>
      <c r="CO560" s="17">
        <v>100</v>
      </c>
      <c r="CP560" s="17">
        <v>65</v>
      </c>
      <c r="CQ560" s="17">
        <v>97</v>
      </c>
      <c r="CR560" s="17">
        <v>43</v>
      </c>
      <c r="CS560" s="17">
        <v>15</v>
      </c>
      <c r="CT560" s="17">
        <v>8</v>
      </c>
      <c r="CU560" s="17">
        <v>93</v>
      </c>
      <c r="CV560" s="17">
        <v>31</v>
      </c>
      <c r="CW560" s="17">
        <v>1.1499999999999999</v>
      </c>
      <c r="CX560" s="17">
        <v>0.31</v>
      </c>
      <c r="CY560" s="17">
        <v>12.41</v>
      </c>
      <c r="CZ560" s="15" t="str">
        <f t="shared" si="17"/>
        <v>Carlos Henrique Casimiro</v>
      </c>
      <c r="DA560" s="15" t="e">
        <f>VLOOKUP(CZ560,[1]FINAL!$A$1:$AP$1000,MATCH("Element No.",[1]FINAL!$A$1:$AP$1,0),0)</f>
        <v>#N/A</v>
      </c>
      <c r="DB560" s="15"/>
      <c r="DC560" s="15"/>
      <c r="DD560" s="15"/>
      <c r="DE560" s="15"/>
      <c r="DF560" s="15"/>
    </row>
    <row r="561" spans="1:110" ht="40.5" thickBot="1">
      <c r="A561" s="18" t="b">
        <v>1</v>
      </c>
      <c r="B561" s="18" t="b">
        <v>0</v>
      </c>
      <c r="C561" s="17">
        <v>100</v>
      </c>
      <c r="D561" s="17">
        <v>100</v>
      </c>
      <c r="E561" s="17">
        <v>516895</v>
      </c>
      <c r="F561" s="17">
        <v>0</v>
      </c>
      <c r="G561" s="17">
        <v>0</v>
      </c>
      <c r="H561" s="17">
        <v>-3</v>
      </c>
      <c r="I561" s="17">
        <v>3</v>
      </c>
      <c r="J561" s="17">
        <v>0</v>
      </c>
      <c r="K561" s="17">
        <v>3</v>
      </c>
      <c r="L561" s="15">
        <v>5.5</v>
      </c>
      <c r="M561" s="15">
        <v>4.8</v>
      </c>
      <c r="N561" s="17">
        <v>2</v>
      </c>
      <c r="O561" s="15" t="s">
        <v>892</v>
      </c>
      <c r="P561" s="15">
        <v>4.8</v>
      </c>
      <c r="Q561" s="17">
        <f t="shared" si="16"/>
        <v>432</v>
      </c>
      <c r="R561" s="18" t="b">
        <v>0</v>
      </c>
      <c r="S561" s="15"/>
      <c r="T561" s="15" t="s">
        <v>4911</v>
      </c>
      <c r="U561" s="17">
        <v>47</v>
      </c>
      <c r="V561" s="15" t="s">
        <v>893</v>
      </c>
      <c r="W561" s="15">
        <v>2.6</v>
      </c>
      <c r="X561" s="18" t="b">
        <v>0</v>
      </c>
      <c r="Y561" s="15" t="s">
        <v>894</v>
      </c>
      <c r="Z561" s="15">
        <v>1.4</v>
      </c>
      <c r="AA561" s="18" t="b">
        <v>0</v>
      </c>
      <c r="AB561" s="15"/>
      <c r="AC561" s="15" t="s">
        <v>519</v>
      </c>
      <c r="AD561" s="17">
        <v>14</v>
      </c>
      <c r="AE561" s="17">
        <v>1</v>
      </c>
      <c r="AF561" s="17">
        <v>73</v>
      </c>
      <c r="AG561" s="17">
        <v>304626</v>
      </c>
      <c r="AH561" s="17">
        <v>0</v>
      </c>
      <c r="AI561" s="17">
        <v>228683</v>
      </c>
      <c r="AJ561" s="17">
        <v>0</v>
      </c>
      <c r="AK561" s="15">
        <v>1</v>
      </c>
      <c r="AL561" s="15">
        <v>15.5</v>
      </c>
      <c r="AM561" s="15" t="s">
        <v>894</v>
      </c>
      <c r="AN561" s="15"/>
      <c r="AO561" s="17">
        <v>241</v>
      </c>
      <c r="AP561" s="68">
        <v>44849</v>
      </c>
      <c r="AQ561" s="68">
        <v>38461</v>
      </c>
      <c r="AR561" s="18" t="b">
        <v>0</v>
      </c>
      <c r="AS561" s="15" t="s">
        <v>2886</v>
      </c>
      <c r="AT561" s="17">
        <v>1653</v>
      </c>
      <c r="AU561" s="17">
        <v>1</v>
      </c>
      <c r="AV561" s="17">
        <v>2</v>
      </c>
      <c r="AW561" s="17">
        <v>6</v>
      </c>
      <c r="AX561" s="17">
        <v>22</v>
      </c>
      <c r="AY561" s="17">
        <v>0</v>
      </c>
      <c r="AZ561" s="17">
        <v>0</v>
      </c>
      <c r="BA561" s="17">
        <v>0</v>
      </c>
      <c r="BB561" s="17">
        <v>2</v>
      </c>
      <c r="BC561" s="17">
        <v>0</v>
      </c>
      <c r="BD561" s="17">
        <v>0</v>
      </c>
      <c r="BE561" s="17">
        <v>2</v>
      </c>
      <c r="BF561" s="17">
        <v>340</v>
      </c>
      <c r="BG561" s="15">
        <v>365</v>
      </c>
      <c r="BH561" s="15">
        <v>360.1</v>
      </c>
      <c r="BI561" s="15">
        <v>94</v>
      </c>
      <c r="BJ561" s="15">
        <v>82.1</v>
      </c>
      <c r="BK561" s="17">
        <v>56</v>
      </c>
      <c r="BL561" s="17">
        <v>95</v>
      </c>
      <c r="BM561" s="17">
        <v>36</v>
      </c>
      <c r="BN561" s="17">
        <v>187</v>
      </c>
      <c r="BO561" s="17">
        <v>16</v>
      </c>
      <c r="BP561" s="15">
        <v>0.48</v>
      </c>
      <c r="BQ561" s="15">
        <v>1.27</v>
      </c>
      <c r="BR561" s="15">
        <v>1.75</v>
      </c>
      <c r="BS561" s="15">
        <v>22.88</v>
      </c>
      <c r="BT561" s="15"/>
      <c r="BU561" s="15"/>
      <c r="BV561" s="15"/>
      <c r="BW561" s="15"/>
      <c r="BX561" s="15"/>
      <c r="BY561" s="15"/>
      <c r="BZ561" s="15"/>
      <c r="CA561" s="17">
        <v>204</v>
      </c>
      <c r="CB561" s="17">
        <v>79</v>
      </c>
      <c r="CC561" s="17">
        <v>109</v>
      </c>
      <c r="CD561" s="17">
        <v>76</v>
      </c>
      <c r="CE561" s="17">
        <v>296</v>
      </c>
      <c r="CF561" s="17">
        <v>156</v>
      </c>
      <c r="CG561" s="17">
        <v>197</v>
      </c>
      <c r="CH561" s="17">
        <v>94</v>
      </c>
      <c r="CI561" s="17">
        <v>0.03</v>
      </c>
      <c r="CJ561" s="17">
        <v>0</v>
      </c>
      <c r="CK561" s="17">
        <v>7.0000000000000007E-2</v>
      </c>
      <c r="CL561" s="17">
        <v>0.1</v>
      </c>
      <c r="CM561" s="17">
        <v>1.25</v>
      </c>
      <c r="CN561" s="17">
        <v>1.2</v>
      </c>
      <c r="CO561" s="17">
        <v>391</v>
      </c>
      <c r="CP561" s="17">
        <v>243</v>
      </c>
      <c r="CQ561" s="17">
        <v>31</v>
      </c>
      <c r="CR561" s="17">
        <v>13</v>
      </c>
      <c r="CS561" s="17">
        <v>260</v>
      </c>
      <c r="CT561" s="17">
        <v>105</v>
      </c>
      <c r="CU561" s="17">
        <v>172</v>
      </c>
      <c r="CV561" s="17">
        <v>60</v>
      </c>
      <c r="CW561" s="17">
        <v>0.87</v>
      </c>
      <c r="CX561" s="17">
        <v>0.33</v>
      </c>
      <c r="CY561" s="17">
        <v>10.18</v>
      </c>
      <c r="CZ561" s="15" t="str">
        <f t="shared" si="17"/>
        <v>Kobbie Mainoo</v>
      </c>
      <c r="DA561" s="15">
        <f>VLOOKUP(CZ561,[1]FINAL!$A$1:$AP$1000,MATCH("Element No.",[1]FINAL!$A$1:$AP$1,0),0)</f>
        <v>432</v>
      </c>
      <c r="DB561" s="15"/>
      <c r="DC561" s="15"/>
      <c r="DD561" s="15"/>
      <c r="DE561" s="15"/>
      <c r="DF561" s="15"/>
    </row>
    <row r="562" spans="1:110" ht="40.5" thickBot="1">
      <c r="A562" s="18" t="b">
        <v>1</v>
      </c>
      <c r="B562" s="18" t="b">
        <v>0</v>
      </c>
      <c r="C562" s="17">
        <v>100</v>
      </c>
      <c r="D562" s="17">
        <v>100</v>
      </c>
      <c r="E562" s="17">
        <v>232112</v>
      </c>
      <c r="F562" s="17">
        <v>0</v>
      </c>
      <c r="G562" s="17">
        <v>0</v>
      </c>
      <c r="H562" s="17">
        <v>-3</v>
      </c>
      <c r="I562" s="17">
        <v>3</v>
      </c>
      <c r="J562" s="17">
        <v>0</v>
      </c>
      <c r="K562" s="17">
        <v>3</v>
      </c>
      <c r="L562" s="15">
        <v>0</v>
      </c>
      <c r="M562" s="15">
        <v>0</v>
      </c>
      <c r="N562" s="17">
        <v>0</v>
      </c>
      <c r="O562" s="15" t="s">
        <v>862</v>
      </c>
      <c r="P562" s="15">
        <v>0</v>
      </c>
      <c r="Q562" s="17">
        <f t="shared" si="16"/>
        <v>433</v>
      </c>
      <c r="R562" s="18" t="b">
        <v>0</v>
      </c>
      <c r="S562" s="15"/>
      <c r="T562" s="15" t="s">
        <v>5040</v>
      </c>
      <c r="U562" s="17">
        <v>47</v>
      </c>
      <c r="V562" s="15" t="s">
        <v>1791</v>
      </c>
      <c r="W562" s="15">
        <v>1.7</v>
      </c>
      <c r="X562" s="18" t="b">
        <v>0</v>
      </c>
      <c r="Y562" s="15" t="s">
        <v>2887</v>
      </c>
      <c r="Z562" s="15">
        <v>0.1</v>
      </c>
      <c r="AA562" s="18" t="b">
        <v>0</v>
      </c>
      <c r="AB562" s="15"/>
      <c r="AC562" s="15" t="s">
        <v>519</v>
      </c>
      <c r="AD562" s="17">
        <v>14</v>
      </c>
      <c r="AE562" s="17">
        <v>1</v>
      </c>
      <c r="AF562" s="17">
        <v>38</v>
      </c>
      <c r="AG562" s="17">
        <v>30749</v>
      </c>
      <c r="AH562" s="17">
        <v>0</v>
      </c>
      <c r="AI562" s="17">
        <v>40565</v>
      </c>
      <c r="AJ562" s="17">
        <v>0</v>
      </c>
      <c r="AK562" s="15">
        <v>0</v>
      </c>
      <c r="AL562" s="15">
        <v>8.1</v>
      </c>
      <c r="AM562" s="15" t="s">
        <v>1792</v>
      </c>
      <c r="AN562" s="15"/>
      <c r="AO562" s="17">
        <v>230</v>
      </c>
      <c r="AP562" s="68">
        <v>45534</v>
      </c>
      <c r="AQ562" s="68">
        <v>36992</v>
      </c>
      <c r="AR562" s="18" t="b">
        <v>0</v>
      </c>
      <c r="AS562" s="15" t="s">
        <v>2888</v>
      </c>
      <c r="AT562" s="17">
        <v>876</v>
      </c>
      <c r="AU562" s="17">
        <v>0</v>
      </c>
      <c r="AV562" s="17">
        <v>0</v>
      </c>
      <c r="AW562" s="17">
        <v>1</v>
      </c>
      <c r="AX562" s="17">
        <v>23</v>
      </c>
      <c r="AY562" s="17">
        <v>0</v>
      </c>
      <c r="AZ562" s="17">
        <v>0</v>
      </c>
      <c r="BA562" s="17">
        <v>0</v>
      </c>
      <c r="BB562" s="17">
        <v>1</v>
      </c>
      <c r="BC562" s="17">
        <v>0</v>
      </c>
      <c r="BD562" s="17">
        <v>0</v>
      </c>
      <c r="BE562" s="17">
        <v>0</v>
      </c>
      <c r="BF562" s="17">
        <v>183</v>
      </c>
      <c r="BG562" s="15">
        <v>167.2</v>
      </c>
      <c r="BH562" s="15">
        <v>83.6</v>
      </c>
      <c r="BI562" s="15">
        <v>48</v>
      </c>
      <c r="BJ562" s="15">
        <v>29.8</v>
      </c>
      <c r="BK562" s="17">
        <v>45</v>
      </c>
      <c r="BL562" s="17">
        <v>51</v>
      </c>
      <c r="BM562" s="17">
        <v>46</v>
      </c>
      <c r="BN562" s="17">
        <v>142</v>
      </c>
      <c r="BO562" s="17">
        <v>8</v>
      </c>
      <c r="BP562" s="15">
        <v>0.72</v>
      </c>
      <c r="BQ562" s="15">
        <v>0.16</v>
      </c>
      <c r="BR562" s="15">
        <v>0.88</v>
      </c>
      <c r="BS562" s="15">
        <v>18.22</v>
      </c>
      <c r="BT562" s="15"/>
      <c r="BU562" s="15"/>
      <c r="BV562" s="15"/>
      <c r="BW562" s="15"/>
      <c r="BX562" s="15"/>
      <c r="BY562" s="15"/>
      <c r="BZ562" s="15"/>
      <c r="CA562" s="17">
        <v>332</v>
      </c>
      <c r="CB562" s="17">
        <v>147</v>
      </c>
      <c r="CC562" s="17">
        <v>317</v>
      </c>
      <c r="CD562" s="17">
        <v>175</v>
      </c>
      <c r="CE562" s="17">
        <v>348</v>
      </c>
      <c r="CF562" s="17">
        <v>180</v>
      </c>
      <c r="CG562" s="17">
        <v>370</v>
      </c>
      <c r="CH562" s="17">
        <v>175</v>
      </c>
      <c r="CI562" s="17">
        <v>7.0000000000000007E-2</v>
      </c>
      <c r="CJ562" s="17">
        <v>0</v>
      </c>
      <c r="CK562" s="17">
        <v>0.02</v>
      </c>
      <c r="CL562" s="17">
        <v>0.09</v>
      </c>
      <c r="CM562" s="17">
        <v>1.87</v>
      </c>
      <c r="CN562" s="17">
        <v>2.36</v>
      </c>
      <c r="CO562" s="17">
        <v>385</v>
      </c>
      <c r="CP562" s="17">
        <v>240</v>
      </c>
      <c r="CQ562" s="17">
        <v>722</v>
      </c>
      <c r="CR562" s="17">
        <v>298</v>
      </c>
      <c r="CS562" s="17">
        <v>400</v>
      </c>
      <c r="CT562" s="17">
        <v>171</v>
      </c>
      <c r="CU562" s="17">
        <v>438</v>
      </c>
      <c r="CV562" s="17">
        <v>150</v>
      </c>
      <c r="CW562" s="17">
        <v>0.82</v>
      </c>
      <c r="CX562" s="17">
        <v>0.1</v>
      </c>
      <c r="CY562" s="17">
        <v>14.59</v>
      </c>
      <c r="CZ562" s="15" t="str">
        <f t="shared" si="17"/>
        <v>Manuel Ugarte Ribeiro</v>
      </c>
      <c r="DA562" s="15">
        <f>VLOOKUP(CZ562,[1]FINAL!$A$1:$AP$1000,MATCH("Element No.",[1]FINAL!$A$1:$AP$1,0),0)</f>
        <v>433</v>
      </c>
      <c r="DB562" s="15"/>
      <c r="DC562" s="15"/>
      <c r="DD562" s="15"/>
      <c r="DE562" s="15"/>
      <c r="DF562" s="15"/>
    </row>
    <row r="563" spans="1:110" ht="78.75" thickBot="1">
      <c r="A563" s="18" t="b">
        <v>1</v>
      </c>
      <c r="B563" s="18" t="b">
        <v>0</v>
      </c>
      <c r="C563" s="17">
        <v>0</v>
      </c>
      <c r="D563" s="17">
        <v>0</v>
      </c>
      <c r="E563" s="17">
        <v>490881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3</v>
      </c>
      <c r="L563" s="15">
        <v>0</v>
      </c>
      <c r="M563" s="15">
        <v>0</v>
      </c>
      <c r="N563" s="17">
        <v>0</v>
      </c>
      <c r="O563" s="15" t="s">
        <v>1692</v>
      </c>
      <c r="P563" s="15">
        <v>0</v>
      </c>
      <c r="Q563" s="17">
        <f t="shared" si="16"/>
        <v>436</v>
      </c>
      <c r="R563" s="18" t="b">
        <v>0</v>
      </c>
      <c r="S563" s="15" t="s">
        <v>4644</v>
      </c>
      <c r="T563" s="15" t="s">
        <v>4645</v>
      </c>
      <c r="U563" s="17">
        <v>45</v>
      </c>
      <c r="V563" s="15" t="s">
        <v>1693</v>
      </c>
      <c r="W563" s="15">
        <v>0</v>
      </c>
      <c r="X563" s="18" t="b">
        <v>0</v>
      </c>
      <c r="Y563" s="15" t="s">
        <v>1694</v>
      </c>
      <c r="Z563" s="15">
        <v>0</v>
      </c>
      <c r="AA563" s="18" t="b">
        <v>0</v>
      </c>
      <c r="AB563" s="15"/>
      <c r="AC563" s="15" t="s">
        <v>3257</v>
      </c>
      <c r="AD563" s="17">
        <v>14</v>
      </c>
      <c r="AE563" s="17">
        <v>1</v>
      </c>
      <c r="AF563" s="17">
        <v>0</v>
      </c>
      <c r="AG563" s="17">
        <v>505</v>
      </c>
      <c r="AH563" s="17">
        <v>0</v>
      </c>
      <c r="AI563" s="17">
        <v>9707</v>
      </c>
      <c r="AJ563" s="17">
        <v>0</v>
      </c>
      <c r="AK563" s="15">
        <v>0</v>
      </c>
      <c r="AL563" s="15">
        <v>0</v>
      </c>
      <c r="AM563" s="15" t="s">
        <v>1694</v>
      </c>
      <c r="AN563" s="15"/>
      <c r="AO563" s="17">
        <v>241</v>
      </c>
      <c r="AP563" s="68">
        <v>45108</v>
      </c>
      <c r="AQ563" s="68">
        <v>37989</v>
      </c>
      <c r="AR563" s="18" t="b">
        <v>0</v>
      </c>
      <c r="AS563" s="15" t="s">
        <v>2889</v>
      </c>
      <c r="AT563" s="17">
        <v>0</v>
      </c>
      <c r="AU563" s="17">
        <v>0</v>
      </c>
      <c r="AV563" s="17">
        <v>0</v>
      </c>
      <c r="AW563" s="17">
        <v>0</v>
      </c>
      <c r="AX563" s="17">
        <v>0</v>
      </c>
      <c r="AY563" s="17">
        <v>0</v>
      </c>
      <c r="AZ563" s="17">
        <v>0</v>
      </c>
      <c r="BA563" s="17">
        <v>0</v>
      </c>
      <c r="BB563" s="17">
        <v>0</v>
      </c>
      <c r="BC563" s="17">
        <v>0</v>
      </c>
      <c r="BD563" s="17">
        <v>0</v>
      </c>
      <c r="BE563" s="17">
        <v>0</v>
      </c>
      <c r="BF563" s="17">
        <v>0</v>
      </c>
      <c r="BG563" s="15">
        <v>0</v>
      </c>
      <c r="BH563" s="15">
        <v>0</v>
      </c>
      <c r="BI563" s="15">
        <v>0</v>
      </c>
      <c r="BJ563" s="15">
        <v>0</v>
      </c>
      <c r="BK563" s="17">
        <v>0</v>
      </c>
      <c r="BL563" s="17">
        <v>0</v>
      </c>
      <c r="BM563" s="17">
        <v>0</v>
      </c>
      <c r="BN563" s="17">
        <v>0</v>
      </c>
      <c r="BO563" s="17">
        <v>0</v>
      </c>
      <c r="BP563" s="15">
        <v>0</v>
      </c>
      <c r="BQ563" s="15">
        <v>0</v>
      </c>
      <c r="BR563" s="15">
        <v>0</v>
      </c>
      <c r="BS563" s="15">
        <v>0</v>
      </c>
      <c r="BT563" s="15"/>
      <c r="BU563" s="15"/>
      <c r="BV563" s="15"/>
      <c r="BW563" s="15"/>
      <c r="BX563" s="15"/>
      <c r="BY563" s="15"/>
      <c r="BZ563" s="15"/>
      <c r="CA563" s="17">
        <v>718</v>
      </c>
      <c r="CB563" s="17">
        <v>283</v>
      </c>
      <c r="CC563" s="17">
        <v>714</v>
      </c>
      <c r="CD563" s="17">
        <v>285</v>
      </c>
      <c r="CE563" s="17">
        <v>697</v>
      </c>
      <c r="CF563" s="17">
        <v>279</v>
      </c>
      <c r="CG563" s="17">
        <v>720</v>
      </c>
      <c r="CH563" s="17">
        <v>285</v>
      </c>
      <c r="CI563" s="17">
        <v>0</v>
      </c>
      <c r="CJ563" s="17">
        <v>0</v>
      </c>
      <c r="CK563" s="17">
        <v>0</v>
      </c>
      <c r="CL563" s="17">
        <v>0</v>
      </c>
      <c r="CM563" s="17">
        <v>0</v>
      </c>
      <c r="CN563" s="17">
        <v>0</v>
      </c>
      <c r="CO563" s="17">
        <v>446</v>
      </c>
      <c r="CP563" s="17">
        <v>266</v>
      </c>
      <c r="CQ563" s="17">
        <v>645</v>
      </c>
      <c r="CR563" s="17">
        <v>236</v>
      </c>
      <c r="CS563" s="17">
        <v>724</v>
      </c>
      <c r="CT563" s="17">
        <v>288</v>
      </c>
      <c r="CU563" s="17">
        <v>671</v>
      </c>
      <c r="CV563" s="17">
        <v>268</v>
      </c>
      <c r="CW563" s="17">
        <v>0</v>
      </c>
      <c r="CX563" s="17">
        <v>0</v>
      </c>
      <c r="CY563" s="17">
        <v>0</v>
      </c>
      <c r="CZ563" s="15" t="str">
        <f t="shared" si="17"/>
        <v>Toby Collyer</v>
      </c>
      <c r="DA563" s="15">
        <f>VLOOKUP(CZ563,[1]FINAL!$A$1:$AP$1000,MATCH("Element No.",[1]FINAL!$A$1:$AP$1,0),0)</f>
        <v>436</v>
      </c>
      <c r="DB563" s="15"/>
      <c r="DC563" s="15"/>
      <c r="DD563" s="15"/>
      <c r="DE563" s="15"/>
      <c r="DF563" s="15"/>
    </row>
    <row r="564" spans="1:110" ht="27.75" thickBot="1">
      <c r="A564" s="18" t="b">
        <v>1</v>
      </c>
      <c r="B564" s="18" t="b">
        <v>0</v>
      </c>
      <c r="C564" s="15"/>
      <c r="D564" s="15"/>
      <c r="E564" s="17">
        <v>556639</v>
      </c>
      <c r="F564" s="17">
        <v>0</v>
      </c>
      <c r="G564" s="17">
        <v>0</v>
      </c>
      <c r="H564" s="17">
        <v>-2</v>
      </c>
      <c r="I564" s="17">
        <v>2</v>
      </c>
      <c r="J564" s="17">
        <v>0</v>
      </c>
      <c r="K564" s="17">
        <v>3</v>
      </c>
      <c r="L564" s="15">
        <v>0</v>
      </c>
      <c r="M564" s="15">
        <v>0</v>
      </c>
      <c r="N564" s="17">
        <v>0</v>
      </c>
      <c r="O564" s="15" t="s">
        <v>1867</v>
      </c>
      <c r="P564" s="15">
        <v>0</v>
      </c>
      <c r="Q564" s="17" t="e">
        <f t="shared" si="16"/>
        <v>#N/A</v>
      </c>
      <c r="R564" s="18" t="b">
        <v>0</v>
      </c>
      <c r="S564" s="15"/>
      <c r="T564" s="15"/>
      <c r="U564" s="17">
        <v>43</v>
      </c>
      <c r="V564" s="15" t="s">
        <v>1868</v>
      </c>
      <c r="W564" s="15">
        <v>0</v>
      </c>
      <c r="X564" s="18" t="b">
        <v>0</v>
      </c>
      <c r="Y564" s="15" t="s">
        <v>1869</v>
      </c>
      <c r="Z564" s="15">
        <v>0</v>
      </c>
      <c r="AA564" s="18" t="b">
        <v>0</v>
      </c>
      <c r="AB564" s="15"/>
      <c r="AC564" s="15" t="s">
        <v>519</v>
      </c>
      <c r="AD564" s="17">
        <v>14</v>
      </c>
      <c r="AE564" s="17">
        <v>1</v>
      </c>
      <c r="AF564" s="17">
        <v>0</v>
      </c>
      <c r="AG564" s="17">
        <v>4003</v>
      </c>
      <c r="AH564" s="17">
        <v>0</v>
      </c>
      <c r="AI564" s="17">
        <v>5450</v>
      </c>
      <c r="AJ564" s="17">
        <v>0</v>
      </c>
      <c r="AK564" s="15">
        <v>0</v>
      </c>
      <c r="AL564" s="15">
        <v>0</v>
      </c>
      <c r="AM564" s="15" t="s">
        <v>1869</v>
      </c>
      <c r="AN564" s="15"/>
      <c r="AO564" s="15"/>
      <c r="AP564" s="15"/>
      <c r="AQ564" s="15"/>
      <c r="AR564" s="18" t="b">
        <v>0</v>
      </c>
      <c r="AS564" s="15" t="s">
        <v>2890</v>
      </c>
      <c r="AT564" s="17">
        <v>0</v>
      </c>
      <c r="AU564" s="17">
        <v>0</v>
      </c>
      <c r="AV564" s="17">
        <v>0</v>
      </c>
      <c r="AW564" s="17">
        <v>0</v>
      </c>
      <c r="AX564" s="17">
        <v>0</v>
      </c>
      <c r="AY564" s="17">
        <v>0</v>
      </c>
      <c r="AZ564" s="17">
        <v>0</v>
      </c>
      <c r="BA564" s="17">
        <v>0</v>
      </c>
      <c r="BB564" s="17">
        <v>0</v>
      </c>
      <c r="BC564" s="17">
        <v>0</v>
      </c>
      <c r="BD564" s="17">
        <v>0</v>
      </c>
      <c r="BE564" s="17">
        <v>0</v>
      </c>
      <c r="BF564" s="17">
        <v>0</v>
      </c>
      <c r="BG564" s="15">
        <v>0</v>
      </c>
      <c r="BH564" s="15">
        <v>0</v>
      </c>
      <c r="BI564" s="15">
        <v>0</v>
      </c>
      <c r="BJ564" s="15">
        <v>0</v>
      </c>
      <c r="BK564" s="17">
        <v>0</v>
      </c>
      <c r="BL564" s="17">
        <v>0</v>
      </c>
      <c r="BM564" s="17">
        <v>0</v>
      </c>
      <c r="BN564" s="17">
        <v>0</v>
      </c>
      <c r="BO564" s="17">
        <v>0</v>
      </c>
      <c r="BP564" s="15">
        <v>0</v>
      </c>
      <c r="BQ564" s="15">
        <v>0</v>
      </c>
      <c r="BR564" s="15">
        <v>0</v>
      </c>
      <c r="BS564" s="15">
        <v>0</v>
      </c>
      <c r="BT564" s="15"/>
      <c r="BU564" s="15"/>
      <c r="BV564" s="15"/>
      <c r="BW564" s="15"/>
      <c r="BX564" s="15"/>
      <c r="BY564" s="15"/>
      <c r="BZ564" s="15"/>
      <c r="CA564" s="17">
        <v>664</v>
      </c>
      <c r="CB564" s="17">
        <v>247</v>
      </c>
      <c r="CC564" s="17">
        <v>660</v>
      </c>
      <c r="CD564" s="17">
        <v>251</v>
      </c>
      <c r="CE564" s="17">
        <v>638</v>
      </c>
      <c r="CF564" s="17">
        <v>241</v>
      </c>
      <c r="CG564" s="17">
        <v>667</v>
      </c>
      <c r="CH564" s="17">
        <v>249</v>
      </c>
      <c r="CI564" s="17">
        <v>0</v>
      </c>
      <c r="CJ564" s="17">
        <v>0</v>
      </c>
      <c r="CK564" s="17">
        <v>0</v>
      </c>
      <c r="CL564" s="17">
        <v>0</v>
      </c>
      <c r="CM564" s="17">
        <v>0</v>
      </c>
      <c r="CN564" s="17">
        <v>0</v>
      </c>
      <c r="CO564" s="17">
        <v>619</v>
      </c>
      <c r="CP564" s="17">
        <v>367</v>
      </c>
      <c r="CQ564" s="17">
        <v>579</v>
      </c>
      <c r="CR564" s="17">
        <v>197</v>
      </c>
      <c r="CS564" s="17">
        <v>675</v>
      </c>
      <c r="CT564" s="17">
        <v>256</v>
      </c>
      <c r="CU564" s="17">
        <v>599</v>
      </c>
      <c r="CV564" s="17">
        <v>224</v>
      </c>
      <c r="CW564" s="17">
        <v>0</v>
      </c>
      <c r="CX564" s="17">
        <v>0</v>
      </c>
      <c r="CY564" s="17">
        <v>0</v>
      </c>
      <c r="CZ564" s="15" t="str">
        <f t="shared" si="17"/>
        <v>Jayce Fitzgerald</v>
      </c>
      <c r="DA564" s="15" t="e">
        <f>VLOOKUP(CZ564,[1]FINAL!$A$1:$AP$1000,MATCH("Element No.",[1]FINAL!$A$1:$AP$1,0),0)</f>
        <v>#N/A</v>
      </c>
      <c r="DB564" s="15"/>
      <c r="DC564" s="15"/>
      <c r="DD564" s="15"/>
      <c r="DE564" s="15"/>
      <c r="DF564" s="15"/>
    </row>
    <row r="565" spans="1:110" ht="27.75" thickBot="1">
      <c r="A565" s="18" t="b">
        <v>1</v>
      </c>
      <c r="B565" s="18" t="b">
        <v>0</v>
      </c>
      <c r="C565" s="15"/>
      <c r="D565" s="15"/>
      <c r="E565" s="17">
        <v>547037</v>
      </c>
      <c r="F565" s="17">
        <v>0</v>
      </c>
      <c r="G565" s="17">
        <v>0</v>
      </c>
      <c r="H565" s="17">
        <v>-2</v>
      </c>
      <c r="I565" s="17">
        <v>2</v>
      </c>
      <c r="J565" s="17">
        <v>0</v>
      </c>
      <c r="K565" s="17">
        <v>3</v>
      </c>
      <c r="L565" s="15">
        <v>0</v>
      </c>
      <c r="M565" s="15">
        <v>0</v>
      </c>
      <c r="N565" s="17">
        <v>0</v>
      </c>
      <c r="O565" s="15" t="s">
        <v>600</v>
      </c>
      <c r="P565" s="15">
        <v>0</v>
      </c>
      <c r="Q565" s="17">
        <f t="shared" si="16"/>
        <v>434</v>
      </c>
      <c r="R565" s="18" t="b">
        <v>0</v>
      </c>
      <c r="S565" s="15"/>
      <c r="T565" s="15"/>
      <c r="U565" s="17">
        <v>43</v>
      </c>
      <c r="V565" s="15" t="s">
        <v>1852</v>
      </c>
      <c r="W565" s="15">
        <v>1</v>
      </c>
      <c r="X565" s="18" t="b">
        <v>0</v>
      </c>
      <c r="Y565" s="15" t="s">
        <v>1853</v>
      </c>
      <c r="Z565" s="15">
        <v>0.1</v>
      </c>
      <c r="AA565" s="18" t="b">
        <v>0</v>
      </c>
      <c r="AB565" s="15"/>
      <c r="AC565" s="15" t="s">
        <v>519</v>
      </c>
      <c r="AD565" s="17">
        <v>14</v>
      </c>
      <c r="AE565" s="17">
        <v>1</v>
      </c>
      <c r="AF565" s="17">
        <v>3</v>
      </c>
      <c r="AG565" s="17">
        <v>15800</v>
      </c>
      <c r="AH565" s="17">
        <v>0</v>
      </c>
      <c r="AI565" s="17">
        <v>15248</v>
      </c>
      <c r="AJ565" s="17">
        <v>0</v>
      </c>
      <c r="AK565" s="15">
        <v>0</v>
      </c>
      <c r="AL565" s="15">
        <v>0.7</v>
      </c>
      <c r="AM565" s="15" t="s">
        <v>2891</v>
      </c>
      <c r="AN565" s="15" t="s">
        <v>1857</v>
      </c>
      <c r="AO565" s="17">
        <v>241</v>
      </c>
      <c r="AP565" s="68">
        <v>45485</v>
      </c>
      <c r="AQ565" s="68">
        <v>39160</v>
      </c>
      <c r="AR565" s="18" t="b">
        <v>0</v>
      </c>
      <c r="AS565" s="15" t="s">
        <v>2892</v>
      </c>
      <c r="AT565" s="17">
        <v>107</v>
      </c>
      <c r="AU565" s="17">
        <v>0</v>
      </c>
      <c r="AV565" s="17">
        <v>0</v>
      </c>
      <c r="AW565" s="17">
        <v>0</v>
      </c>
      <c r="AX565" s="17">
        <v>0</v>
      </c>
      <c r="AY565" s="17">
        <v>0</v>
      </c>
      <c r="AZ565" s="17">
        <v>0</v>
      </c>
      <c r="BA565" s="17">
        <v>0</v>
      </c>
      <c r="BB565" s="17">
        <v>0</v>
      </c>
      <c r="BC565" s="17">
        <v>0</v>
      </c>
      <c r="BD565" s="17">
        <v>0</v>
      </c>
      <c r="BE565" s="17">
        <v>0</v>
      </c>
      <c r="BF565" s="17">
        <v>10</v>
      </c>
      <c r="BG565" s="15">
        <v>18.600000000000001</v>
      </c>
      <c r="BH565" s="15">
        <v>24.4</v>
      </c>
      <c r="BI565" s="15">
        <v>5</v>
      </c>
      <c r="BJ565" s="15">
        <v>4.8</v>
      </c>
      <c r="BK565" s="17">
        <v>2</v>
      </c>
      <c r="BL565" s="17">
        <v>4</v>
      </c>
      <c r="BM565" s="17">
        <v>5</v>
      </c>
      <c r="BN565" s="17">
        <v>11</v>
      </c>
      <c r="BO565" s="17">
        <v>0</v>
      </c>
      <c r="BP565" s="15">
        <v>0.03</v>
      </c>
      <c r="BQ565" s="15">
        <v>0.02</v>
      </c>
      <c r="BR565" s="15">
        <v>0.05</v>
      </c>
      <c r="BS565" s="15">
        <v>1.86</v>
      </c>
      <c r="BT565" s="15"/>
      <c r="BU565" s="15"/>
      <c r="BV565" s="15"/>
      <c r="BW565" s="15"/>
      <c r="BX565" s="15"/>
      <c r="BY565" s="15"/>
      <c r="BZ565" s="15"/>
      <c r="CA565" s="17">
        <v>465</v>
      </c>
      <c r="CB565" s="17">
        <v>205</v>
      </c>
      <c r="CC565" s="17">
        <v>404</v>
      </c>
      <c r="CD565" s="17">
        <v>203</v>
      </c>
      <c r="CE565" s="17">
        <v>442</v>
      </c>
      <c r="CF565" s="17">
        <v>214</v>
      </c>
      <c r="CG565" s="17">
        <v>467</v>
      </c>
      <c r="CH565" s="17">
        <v>207</v>
      </c>
      <c r="CI565" s="17">
        <v>0.03</v>
      </c>
      <c r="CJ565" s="17">
        <v>0</v>
      </c>
      <c r="CK565" s="17">
        <v>0.02</v>
      </c>
      <c r="CL565" s="17">
        <v>0.05</v>
      </c>
      <c r="CM565" s="17">
        <v>1.56</v>
      </c>
      <c r="CN565" s="17">
        <v>0</v>
      </c>
      <c r="CO565" s="17">
        <v>616</v>
      </c>
      <c r="CP565" s="17">
        <v>364</v>
      </c>
      <c r="CQ565" s="17">
        <v>576</v>
      </c>
      <c r="CR565" s="17">
        <v>194</v>
      </c>
      <c r="CS565" s="17">
        <v>479</v>
      </c>
      <c r="CT565" s="17">
        <v>209</v>
      </c>
      <c r="CU565" s="17">
        <v>534</v>
      </c>
      <c r="CV565" s="17">
        <v>196</v>
      </c>
      <c r="CW565" s="17">
        <v>0</v>
      </c>
      <c r="CX565" s="17">
        <v>0</v>
      </c>
      <c r="CY565" s="17">
        <v>9.25</v>
      </c>
      <c r="CZ565" s="15" t="str">
        <f t="shared" si="17"/>
        <v>Jack Fletcher</v>
      </c>
      <c r="DA565" s="15">
        <f>VLOOKUP(CZ565,[1]FINAL!$A$1:$AP$1000,MATCH("Element No.",[1]FINAL!$A$1:$AP$1,0),0)</f>
        <v>434</v>
      </c>
      <c r="DB565" s="15"/>
      <c r="DC565" s="15"/>
      <c r="DD565" s="15"/>
      <c r="DE565" s="15"/>
      <c r="DF565" s="15"/>
    </row>
    <row r="566" spans="1:110" ht="78.75" thickBot="1">
      <c r="A566" s="18" t="b">
        <v>1</v>
      </c>
      <c r="B566" s="18" t="b">
        <v>0</v>
      </c>
      <c r="C566" s="17">
        <v>0</v>
      </c>
      <c r="D566" s="17">
        <v>0</v>
      </c>
      <c r="E566" s="17">
        <v>618873</v>
      </c>
      <c r="F566" s="17">
        <v>0</v>
      </c>
      <c r="G566" s="17">
        <v>0</v>
      </c>
      <c r="H566" s="17">
        <v>-2</v>
      </c>
      <c r="I566" s="17">
        <v>2</v>
      </c>
      <c r="J566" s="17">
        <v>0</v>
      </c>
      <c r="K566" s="17">
        <v>3</v>
      </c>
      <c r="L566" s="15">
        <v>0</v>
      </c>
      <c r="M566" s="15">
        <v>0</v>
      </c>
      <c r="N566" s="17">
        <v>0</v>
      </c>
      <c r="O566" s="15" t="s">
        <v>1565</v>
      </c>
      <c r="P566" s="15">
        <v>0</v>
      </c>
      <c r="Q566" s="17" t="e">
        <f t="shared" si="16"/>
        <v>#N/A</v>
      </c>
      <c r="R566" s="18" t="b">
        <v>0</v>
      </c>
      <c r="S566" s="15" t="s">
        <v>4711</v>
      </c>
      <c r="T566" s="15" t="s">
        <v>4712</v>
      </c>
      <c r="U566" s="17">
        <v>43</v>
      </c>
      <c r="V566" s="15" t="s">
        <v>2048</v>
      </c>
      <c r="W566" s="15">
        <v>0</v>
      </c>
      <c r="X566" s="18" t="b">
        <v>0</v>
      </c>
      <c r="Y566" s="15" t="s">
        <v>2049</v>
      </c>
      <c r="Z566" s="15">
        <v>0.1</v>
      </c>
      <c r="AA566" s="18" t="b">
        <v>0</v>
      </c>
      <c r="AB566" s="15"/>
      <c r="AC566" s="15" t="s">
        <v>3257</v>
      </c>
      <c r="AD566" s="17">
        <v>14</v>
      </c>
      <c r="AE566" s="17">
        <v>1</v>
      </c>
      <c r="AF566" s="17">
        <v>0</v>
      </c>
      <c r="AG566" s="17">
        <v>9069</v>
      </c>
      <c r="AH566" s="17">
        <v>0</v>
      </c>
      <c r="AI566" s="17">
        <v>13812</v>
      </c>
      <c r="AJ566" s="17">
        <v>0</v>
      </c>
      <c r="AK566" s="15">
        <v>0</v>
      </c>
      <c r="AL566" s="15">
        <v>0</v>
      </c>
      <c r="AM566" s="15" t="s">
        <v>2893</v>
      </c>
      <c r="AN566" s="15"/>
      <c r="AO566" s="17">
        <v>132</v>
      </c>
      <c r="AP566" s="68">
        <v>45703</v>
      </c>
      <c r="AQ566" s="68">
        <v>38751</v>
      </c>
      <c r="AR566" s="18" t="b">
        <v>0</v>
      </c>
      <c r="AS566" s="15" t="s">
        <v>2894</v>
      </c>
      <c r="AT566" s="17">
        <v>0</v>
      </c>
      <c r="AU566" s="17">
        <v>0</v>
      </c>
      <c r="AV566" s="17">
        <v>0</v>
      </c>
      <c r="AW566" s="17">
        <v>0</v>
      </c>
      <c r="AX566" s="17">
        <v>0</v>
      </c>
      <c r="AY566" s="17">
        <v>0</v>
      </c>
      <c r="AZ566" s="17">
        <v>0</v>
      </c>
      <c r="BA566" s="17">
        <v>0</v>
      </c>
      <c r="BB566" s="17">
        <v>0</v>
      </c>
      <c r="BC566" s="17">
        <v>0</v>
      </c>
      <c r="BD566" s="17">
        <v>0</v>
      </c>
      <c r="BE566" s="17">
        <v>0</v>
      </c>
      <c r="BF566" s="17">
        <v>0</v>
      </c>
      <c r="BG566" s="15">
        <v>0</v>
      </c>
      <c r="BH566" s="15">
        <v>0</v>
      </c>
      <c r="BI566" s="15">
        <v>0</v>
      </c>
      <c r="BJ566" s="15">
        <v>0</v>
      </c>
      <c r="BK566" s="17">
        <v>0</v>
      </c>
      <c r="BL566" s="17">
        <v>0</v>
      </c>
      <c r="BM566" s="17">
        <v>0</v>
      </c>
      <c r="BN566" s="17">
        <v>0</v>
      </c>
      <c r="BO566" s="17">
        <v>0</v>
      </c>
      <c r="BP566" s="15">
        <v>0</v>
      </c>
      <c r="BQ566" s="15">
        <v>0</v>
      </c>
      <c r="BR566" s="15">
        <v>0</v>
      </c>
      <c r="BS566" s="15">
        <v>0</v>
      </c>
      <c r="BT566" s="15"/>
      <c r="BU566" s="15"/>
      <c r="BV566" s="15"/>
      <c r="BW566" s="15"/>
      <c r="BX566" s="15"/>
      <c r="BY566" s="15"/>
      <c r="BZ566" s="15"/>
      <c r="CA566" s="17">
        <v>669</v>
      </c>
      <c r="CB566" s="17">
        <v>251</v>
      </c>
      <c r="CC566" s="17">
        <v>665</v>
      </c>
      <c r="CD566" s="17">
        <v>255</v>
      </c>
      <c r="CE566" s="17">
        <v>642</v>
      </c>
      <c r="CF566" s="17">
        <v>245</v>
      </c>
      <c r="CG566" s="17">
        <v>671</v>
      </c>
      <c r="CH566" s="17">
        <v>253</v>
      </c>
      <c r="CI566" s="17">
        <v>0</v>
      </c>
      <c r="CJ566" s="17">
        <v>0</v>
      </c>
      <c r="CK566" s="17">
        <v>0</v>
      </c>
      <c r="CL566" s="17">
        <v>0</v>
      </c>
      <c r="CM566" s="17">
        <v>0</v>
      </c>
      <c r="CN566" s="17">
        <v>0</v>
      </c>
      <c r="CO566" s="17">
        <v>628</v>
      </c>
      <c r="CP566" s="17">
        <v>374</v>
      </c>
      <c r="CQ566" s="17">
        <v>584</v>
      </c>
      <c r="CR566" s="17">
        <v>201</v>
      </c>
      <c r="CS566" s="17">
        <v>679</v>
      </c>
      <c r="CT566" s="17">
        <v>260</v>
      </c>
      <c r="CU566" s="17">
        <v>532</v>
      </c>
      <c r="CV566" s="17">
        <v>195</v>
      </c>
      <c r="CW566" s="17">
        <v>0</v>
      </c>
      <c r="CX566" s="17">
        <v>0</v>
      </c>
      <c r="CY566" s="17">
        <v>0</v>
      </c>
      <c r="CZ566" s="15" t="str">
        <f t="shared" si="17"/>
        <v>Sékou Koné</v>
      </c>
      <c r="DA566" s="15" t="e">
        <f>VLOOKUP(CZ566,[1]FINAL!$A$1:$AP$1000,MATCH("Element No.",[1]FINAL!$A$1:$AP$1,0),0)</f>
        <v>#N/A</v>
      </c>
      <c r="DB566" s="15"/>
      <c r="DC566" s="15"/>
      <c r="DD566" s="15"/>
      <c r="DE566" s="15"/>
      <c r="DF566" s="15"/>
    </row>
    <row r="567" spans="1:110" ht="78.75" thickBot="1">
      <c r="A567" s="18" t="b">
        <v>1</v>
      </c>
      <c r="B567" s="18" t="b">
        <v>0</v>
      </c>
      <c r="C567" s="17">
        <v>0</v>
      </c>
      <c r="D567" s="17">
        <v>0</v>
      </c>
      <c r="E567" s="17">
        <v>559684</v>
      </c>
      <c r="F567" s="17">
        <v>0</v>
      </c>
      <c r="G567" s="17">
        <v>0</v>
      </c>
      <c r="H567" s="17">
        <v>0</v>
      </c>
      <c r="I567" s="17">
        <v>0</v>
      </c>
      <c r="J567" s="17">
        <v>0</v>
      </c>
      <c r="K567" s="17">
        <v>3</v>
      </c>
      <c r="L567" s="15">
        <v>0</v>
      </c>
      <c r="M567" s="15">
        <v>0</v>
      </c>
      <c r="N567" s="17">
        <v>0</v>
      </c>
      <c r="O567" s="15" t="s">
        <v>600</v>
      </c>
      <c r="P567" s="15">
        <v>0</v>
      </c>
      <c r="Q567" s="17" t="e">
        <f t="shared" si="16"/>
        <v>#N/A</v>
      </c>
      <c r="R567" s="18" t="b">
        <v>0</v>
      </c>
      <c r="S567" s="15" t="s">
        <v>4055</v>
      </c>
      <c r="T567" s="15" t="s">
        <v>4056</v>
      </c>
      <c r="U567" s="17">
        <v>45</v>
      </c>
      <c r="V567" s="15" t="s">
        <v>2046</v>
      </c>
      <c r="W567" s="15">
        <v>0</v>
      </c>
      <c r="X567" s="18" t="b">
        <v>0</v>
      </c>
      <c r="Y567" s="15" t="s">
        <v>2047</v>
      </c>
      <c r="Z567" s="15">
        <v>0</v>
      </c>
      <c r="AA567" s="18" t="b">
        <v>0</v>
      </c>
      <c r="AB567" s="15"/>
      <c r="AC567" s="15" t="s">
        <v>3257</v>
      </c>
      <c r="AD567" s="17">
        <v>14</v>
      </c>
      <c r="AE567" s="17">
        <v>1</v>
      </c>
      <c r="AF567" s="17">
        <v>0</v>
      </c>
      <c r="AG567" s="17">
        <v>723</v>
      </c>
      <c r="AH567" s="17">
        <v>0</v>
      </c>
      <c r="AI567" s="17">
        <v>2880</v>
      </c>
      <c r="AJ567" s="17">
        <v>0</v>
      </c>
      <c r="AK567" s="15">
        <v>0</v>
      </c>
      <c r="AL567" s="15">
        <v>0</v>
      </c>
      <c r="AM567" s="15" t="s">
        <v>2047</v>
      </c>
      <c r="AN567" s="15"/>
      <c r="AO567" s="17">
        <v>104</v>
      </c>
      <c r="AP567" s="68">
        <v>45703</v>
      </c>
      <c r="AQ567" s="68">
        <v>38685</v>
      </c>
      <c r="AR567" s="18" t="b">
        <v>0</v>
      </c>
      <c r="AS567" s="15" t="s">
        <v>2895</v>
      </c>
      <c r="AT567" s="17">
        <v>0</v>
      </c>
      <c r="AU567" s="17">
        <v>0</v>
      </c>
      <c r="AV567" s="17">
        <v>0</v>
      </c>
      <c r="AW567" s="17">
        <v>0</v>
      </c>
      <c r="AX567" s="17">
        <v>0</v>
      </c>
      <c r="AY567" s="17">
        <v>0</v>
      </c>
      <c r="AZ567" s="17">
        <v>0</v>
      </c>
      <c r="BA567" s="17">
        <v>0</v>
      </c>
      <c r="BB567" s="17">
        <v>0</v>
      </c>
      <c r="BC567" s="17">
        <v>0</v>
      </c>
      <c r="BD567" s="17">
        <v>0</v>
      </c>
      <c r="BE567" s="17">
        <v>0</v>
      </c>
      <c r="BF567" s="17">
        <v>0</v>
      </c>
      <c r="BG567" s="15">
        <v>0</v>
      </c>
      <c r="BH567" s="15">
        <v>0</v>
      </c>
      <c r="BI567" s="15">
        <v>0</v>
      </c>
      <c r="BJ567" s="15">
        <v>0</v>
      </c>
      <c r="BK567" s="17">
        <v>0</v>
      </c>
      <c r="BL567" s="17">
        <v>0</v>
      </c>
      <c r="BM567" s="17">
        <v>0</v>
      </c>
      <c r="BN567" s="17">
        <v>0</v>
      </c>
      <c r="BO567" s="17">
        <v>0</v>
      </c>
      <c r="BP567" s="15">
        <v>0</v>
      </c>
      <c r="BQ567" s="15">
        <v>0</v>
      </c>
      <c r="BR567" s="15">
        <v>0</v>
      </c>
      <c r="BS567" s="15">
        <v>0</v>
      </c>
      <c r="BT567" s="15"/>
      <c r="BU567" s="15"/>
      <c r="BV567" s="15"/>
      <c r="BW567" s="15"/>
      <c r="BX567" s="15"/>
      <c r="BY567" s="15"/>
      <c r="BZ567" s="15"/>
      <c r="CA567" s="17">
        <v>738</v>
      </c>
      <c r="CB567" s="17">
        <v>302</v>
      </c>
      <c r="CC567" s="17">
        <v>732</v>
      </c>
      <c r="CD567" s="17">
        <v>302</v>
      </c>
      <c r="CE567" s="17">
        <v>716</v>
      </c>
      <c r="CF567" s="17">
        <v>297</v>
      </c>
      <c r="CG567" s="17">
        <v>739</v>
      </c>
      <c r="CH567" s="17">
        <v>303</v>
      </c>
      <c r="CI567" s="17">
        <v>0</v>
      </c>
      <c r="CJ567" s="17">
        <v>0</v>
      </c>
      <c r="CK567" s="17">
        <v>0</v>
      </c>
      <c r="CL567" s="17">
        <v>0</v>
      </c>
      <c r="CM567" s="17">
        <v>0</v>
      </c>
      <c r="CN567" s="17">
        <v>0</v>
      </c>
      <c r="CO567" s="17">
        <v>470</v>
      </c>
      <c r="CP567" s="17">
        <v>286</v>
      </c>
      <c r="CQ567" s="17">
        <v>666</v>
      </c>
      <c r="CR567" s="17">
        <v>255</v>
      </c>
      <c r="CS567" s="17">
        <v>741</v>
      </c>
      <c r="CT567" s="17">
        <v>304</v>
      </c>
      <c r="CU567" s="17">
        <v>706</v>
      </c>
      <c r="CV567" s="17">
        <v>286</v>
      </c>
      <c r="CW567" s="17">
        <v>0</v>
      </c>
      <c r="CX567" s="17">
        <v>0</v>
      </c>
      <c r="CY567" s="17">
        <v>0</v>
      </c>
      <c r="CZ567" s="15" t="str">
        <f t="shared" si="17"/>
        <v>Jack Moorhouse</v>
      </c>
      <c r="DA567" s="15" t="e">
        <f>VLOOKUP(CZ567,[1]FINAL!$A$1:$AP$1000,MATCH("Element No.",[1]FINAL!$A$1:$AP$1,0),0)</f>
        <v>#N/A</v>
      </c>
      <c r="DB567" s="15"/>
      <c r="DC567" s="15"/>
      <c r="DD567" s="15"/>
      <c r="DE567" s="15"/>
      <c r="DF567" s="15"/>
    </row>
    <row r="568" spans="1:110" ht="66" thickBot="1">
      <c r="A568" s="18" t="b">
        <v>1</v>
      </c>
      <c r="B568" s="18" t="b">
        <v>0</v>
      </c>
      <c r="C568" s="17">
        <v>0</v>
      </c>
      <c r="D568" s="17">
        <v>0</v>
      </c>
      <c r="E568" s="17">
        <v>497894</v>
      </c>
      <c r="F568" s="17">
        <v>0</v>
      </c>
      <c r="G568" s="17">
        <v>0</v>
      </c>
      <c r="H568" s="17">
        <v>-2</v>
      </c>
      <c r="I568" s="17">
        <v>2</v>
      </c>
      <c r="J568" s="17">
        <v>0</v>
      </c>
      <c r="K568" s="17">
        <v>4</v>
      </c>
      <c r="L568" s="15">
        <v>0</v>
      </c>
      <c r="M568" s="15">
        <v>0</v>
      </c>
      <c r="N568" s="17">
        <v>0</v>
      </c>
      <c r="O568" s="15" t="s">
        <v>1210</v>
      </c>
      <c r="P568" s="15">
        <v>0</v>
      </c>
      <c r="Q568" s="17" t="e">
        <f t="shared" si="16"/>
        <v>#N/A</v>
      </c>
      <c r="R568" s="18" t="b">
        <v>0</v>
      </c>
      <c r="S568" s="15" t="s">
        <v>3904</v>
      </c>
      <c r="T568" s="15" t="s">
        <v>3905</v>
      </c>
      <c r="U568" s="17">
        <v>63</v>
      </c>
      <c r="V568" s="15" t="s">
        <v>1211</v>
      </c>
      <c r="W568" s="15">
        <v>0</v>
      </c>
      <c r="X568" s="18" t="b">
        <v>0</v>
      </c>
      <c r="Y568" s="15" t="s">
        <v>1212</v>
      </c>
      <c r="Z568" s="15">
        <v>0.3</v>
      </c>
      <c r="AA568" s="18" t="b">
        <v>0</v>
      </c>
      <c r="AB568" s="15"/>
      <c r="AC568" s="15" t="s">
        <v>3257</v>
      </c>
      <c r="AD568" s="17">
        <v>14</v>
      </c>
      <c r="AE568" s="17">
        <v>1</v>
      </c>
      <c r="AF568" s="17">
        <v>0</v>
      </c>
      <c r="AG568" s="17">
        <v>5437</v>
      </c>
      <c r="AH568" s="17">
        <v>0</v>
      </c>
      <c r="AI568" s="17">
        <v>56872</v>
      </c>
      <c r="AJ568" s="17">
        <v>0</v>
      </c>
      <c r="AK568" s="15">
        <v>0</v>
      </c>
      <c r="AL568" s="15">
        <v>0</v>
      </c>
      <c r="AM568" s="15" t="s">
        <v>1212</v>
      </c>
      <c r="AN568" s="15"/>
      <c r="AO568" s="17">
        <v>58</v>
      </c>
      <c r="AP568" s="68">
        <v>45143</v>
      </c>
      <c r="AQ568" s="68">
        <v>37656</v>
      </c>
      <c r="AR568" s="18" t="b">
        <v>0</v>
      </c>
      <c r="AS568" s="15" t="s">
        <v>2896</v>
      </c>
      <c r="AT568" s="17">
        <v>0</v>
      </c>
      <c r="AU568" s="17">
        <v>0</v>
      </c>
      <c r="AV568" s="17">
        <v>0</v>
      </c>
      <c r="AW568" s="17">
        <v>0</v>
      </c>
      <c r="AX568" s="17">
        <v>0</v>
      </c>
      <c r="AY568" s="17">
        <v>0</v>
      </c>
      <c r="AZ568" s="17">
        <v>0</v>
      </c>
      <c r="BA568" s="17">
        <v>0</v>
      </c>
      <c r="BB568" s="17">
        <v>0</v>
      </c>
      <c r="BC568" s="17">
        <v>0</v>
      </c>
      <c r="BD568" s="17">
        <v>0</v>
      </c>
      <c r="BE568" s="17">
        <v>0</v>
      </c>
      <c r="BF568" s="17">
        <v>0</v>
      </c>
      <c r="BG568" s="15">
        <v>0</v>
      </c>
      <c r="BH568" s="15">
        <v>0</v>
      </c>
      <c r="BI568" s="15">
        <v>0</v>
      </c>
      <c r="BJ568" s="15">
        <v>0</v>
      </c>
      <c r="BK568" s="17">
        <v>0</v>
      </c>
      <c r="BL568" s="17">
        <v>0</v>
      </c>
      <c r="BM568" s="17">
        <v>0</v>
      </c>
      <c r="BN568" s="17">
        <v>0</v>
      </c>
      <c r="BO568" s="17">
        <v>0</v>
      </c>
      <c r="BP568" s="15">
        <v>0</v>
      </c>
      <c r="BQ568" s="15">
        <v>0</v>
      </c>
      <c r="BR568" s="15">
        <v>0</v>
      </c>
      <c r="BS568" s="15">
        <v>0</v>
      </c>
      <c r="BT568" s="15"/>
      <c r="BU568" s="15"/>
      <c r="BV568" s="15"/>
      <c r="BW568" s="15"/>
      <c r="BX568" s="15"/>
      <c r="BY568" s="15"/>
      <c r="BZ568" s="15"/>
      <c r="CA568" s="17">
        <v>835</v>
      </c>
      <c r="CB568" s="17">
        <v>93</v>
      </c>
      <c r="CC568" s="17">
        <v>835</v>
      </c>
      <c r="CD568" s="17">
        <v>93</v>
      </c>
      <c r="CE568" s="17">
        <v>835</v>
      </c>
      <c r="CF568" s="17">
        <v>93</v>
      </c>
      <c r="CG568" s="17">
        <v>835</v>
      </c>
      <c r="CH568" s="17">
        <v>93</v>
      </c>
      <c r="CI568" s="17">
        <v>0</v>
      </c>
      <c r="CJ568" s="17">
        <v>0</v>
      </c>
      <c r="CK568" s="17">
        <v>0</v>
      </c>
      <c r="CL568" s="17">
        <v>0</v>
      </c>
      <c r="CM568" s="17">
        <v>0</v>
      </c>
      <c r="CN568" s="17">
        <v>0</v>
      </c>
      <c r="CO568" s="17">
        <v>71</v>
      </c>
      <c r="CP568" s="17">
        <v>23</v>
      </c>
      <c r="CQ568" s="17">
        <v>828</v>
      </c>
      <c r="CR568" s="17">
        <v>91</v>
      </c>
      <c r="CS568" s="17">
        <v>835</v>
      </c>
      <c r="CT568" s="17">
        <v>93</v>
      </c>
      <c r="CU568" s="17">
        <v>357</v>
      </c>
      <c r="CV568" s="17">
        <v>58</v>
      </c>
      <c r="CW568" s="17">
        <v>0</v>
      </c>
      <c r="CX568" s="17">
        <v>0</v>
      </c>
      <c r="CY568" s="17">
        <v>0</v>
      </c>
      <c r="CZ568" s="15" t="str">
        <f t="shared" si="17"/>
        <v>Rasmus Højlund</v>
      </c>
      <c r="DA568" s="15" t="e">
        <f>VLOOKUP(CZ568,[1]FINAL!$A$1:$AP$1000,MATCH("Element No.",[1]FINAL!$A$1:$AP$1,0),0)</f>
        <v>#N/A</v>
      </c>
      <c r="DB568" s="15"/>
      <c r="DC568" s="15"/>
      <c r="DD568" s="15"/>
      <c r="DE568" s="15"/>
      <c r="DF568" s="15"/>
    </row>
    <row r="569" spans="1:110" ht="40.5" thickBot="1">
      <c r="A569" s="18" t="b">
        <v>1</v>
      </c>
      <c r="B569" s="18" t="b">
        <v>0</v>
      </c>
      <c r="C569" s="17">
        <v>100</v>
      </c>
      <c r="D569" s="17">
        <v>100</v>
      </c>
      <c r="E569" s="17">
        <v>458249</v>
      </c>
      <c r="F569" s="17">
        <v>0</v>
      </c>
      <c r="G569" s="17">
        <v>0</v>
      </c>
      <c r="H569" s="17">
        <v>-2</v>
      </c>
      <c r="I569" s="17">
        <v>2</v>
      </c>
      <c r="J569" s="17">
        <v>0</v>
      </c>
      <c r="K569" s="17">
        <v>4</v>
      </c>
      <c r="L569" s="15">
        <v>0.8</v>
      </c>
      <c r="M569" s="15">
        <v>0.8</v>
      </c>
      <c r="N569" s="17">
        <v>1</v>
      </c>
      <c r="O569" s="15" t="s">
        <v>1418</v>
      </c>
      <c r="P569" s="15">
        <v>0.8</v>
      </c>
      <c r="Q569" s="17">
        <f t="shared" si="16"/>
        <v>440</v>
      </c>
      <c r="R569" s="18" t="b">
        <v>0</v>
      </c>
      <c r="S569" s="15"/>
      <c r="T569" s="15" t="s">
        <v>4568</v>
      </c>
      <c r="U569" s="17">
        <v>58</v>
      </c>
      <c r="V569" s="15" t="s">
        <v>1539</v>
      </c>
      <c r="W569" s="15">
        <v>1.8</v>
      </c>
      <c r="X569" s="18" t="b">
        <v>0</v>
      </c>
      <c r="Y569" s="15" t="s">
        <v>1540</v>
      </c>
      <c r="Z569" s="15">
        <v>0.4</v>
      </c>
      <c r="AA569" s="18" t="b">
        <v>0</v>
      </c>
      <c r="AB569" s="15"/>
      <c r="AC569" s="15" t="s">
        <v>519</v>
      </c>
      <c r="AD569" s="17">
        <v>14</v>
      </c>
      <c r="AE569" s="17">
        <v>1</v>
      </c>
      <c r="AF569" s="17">
        <v>42</v>
      </c>
      <c r="AG569" s="17">
        <v>112749</v>
      </c>
      <c r="AH569" s="17">
        <v>0</v>
      </c>
      <c r="AI569" s="17">
        <v>133905</v>
      </c>
      <c r="AJ569" s="17">
        <v>0</v>
      </c>
      <c r="AK569" s="15">
        <v>0.1</v>
      </c>
      <c r="AL569" s="15">
        <v>7.2</v>
      </c>
      <c r="AM569" s="15" t="s">
        <v>1540</v>
      </c>
      <c r="AN569" s="15"/>
      <c r="AO569" s="17">
        <v>152</v>
      </c>
      <c r="AP569" s="68">
        <v>45490</v>
      </c>
      <c r="AQ569" s="68">
        <v>37033</v>
      </c>
      <c r="AR569" s="18" t="b">
        <v>0</v>
      </c>
      <c r="AS569" s="15" t="s">
        <v>2897</v>
      </c>
      <c r="AT569" s="17">
        <v>607</v>
      </c>
      <c r="AU569" s="17">
        <v>2</v>
      </c>
      <c r="AV569" s="17">
        <v>1</v>
      </c>
      <c r="AW569" s="17">
        <v>2</v>
      </c>
      <c r="AX569" s="17">
        <v>8</v>
      </c>
      <c r="AY569" s="17">
        <v>0</v>
      </c>
      <c r="AZ569" s="17">
        <v>0</v>
      </c>
      <c r="BA569" s="17">
        <v>0</v>
      </c>
      <c r="BB569" s="17">
        <v>3</v>
      </c>
      <c r="BC569" s="17">
        <v>0</v>
      </c>
      <c r="BD569" s="17">
        <v>0</v>
      </c>
      <c r="BE569" s="17">
        <v>6</v>
      </c>
      <c r="BF569" s="17">
        <v>146</v>
      </c>
      <c r="BG569" s="15">
        <v>164.4</v>
      </c>
      <c r="BH569" s="15">
        <v>177.7</v>
      </c>
      <c r="BI569" s="15">
        <v>245</v>
      </c>
      <c r="BJ569" s="15">
        <v>58.3</v>
      </c>
      <c r="BK569" s="17">
        <v>14</v>
      </c>
      <c r="BL569" s="17">
        <v>21</v>
      </c>
      <c r="BM569" s="17">
        <v>9</v>
      </c>
      <c r="BN569" s="17">
        <v>44</v>
      </c>
      <c r="BO569" s="17">
        <v>5</v>
      </c>
      <c r="BP569" s="15">
        <v>2.74</v>
      </c>
      <c r="BQ569" s="15">
        <v>0.34</v>
      </c>
      <c r="BR569" s="15">
        <v>3.08</v>
      </c>
      <c r="BS569" s="15">
        <v>9.41</v>
      </c>
      <c r="BT569" s="15"/>
      <c r="BU569" s="15"/>
      <c r="BV569" s="15"/>
      <c r="BW569" s="15"/>
      <c r="BX569" s="15"/>
      <c r="BY569" s="15"/>
      <c r="BZ569" s="15"/>
      <c r="CA569" s="17">
        <v>337</v>
      </c>
      <c r="CB569" s="17">
        <v>34</v>
      </c>
      <c r="CC569" s="17">
        <v>228</v>
      </c>
      <c r="CD569" s="17">
        <v>23</v>
      </c>
      <c r="CE569" s="17">
        <v>142</v>
      </c>
      <c r="CF569" s="17">
        <v>38</v>
      </c>
      <c r="CG569" s="17">
        <v>274</v>
      </c>
      <c r="CH569" s="17">
        <v>33</v>
      </c>
      <c r="CI569" s="17">
        <v>0.41</v>
      </c>
      <c r="CJ569" s="17">
        <v>0</v>
      </c>
      <c r="CK569" s="17">
        <v>0.05</v>
      </c>
      <c r="CL569" s="17">
        <v>0.46</v>
      </c>
      <c r="CM569" s="17">
        <v>1.4</v>
      </c>
      <c r="CN569" s="17">
        <v>1.19</v>
      </c>
      <c r="CO569" s="17">
        <v>108</v>
      </c>
      <c r="CP569" s="17">
        <v>31</v>
      </c>
      <c r="CQ569" s="17">
        <v>318</v>
      </c>
      <c r="CR569" s="17">
        <v>41</v>
      </c>
      <c r="CS569" s="17">
        <v>389</v>
      </c>
      <c r="CT569" s="17">
        <v>44</v>
      </c>
      <c r="CU569" s="17">
        <v>290</v>
      </c>
      <c r="CV569" s="17">
        <v>46</v>
      </c>
      <c r="CW569" s="17">
        <v>0.74</v>
      </c>
      <c r="CX569" s="17">
        <v>0.3</v>
      </c>
      <c r="CY569" s="17">
        <v>6.52</v>
      </c>
      <c r="CZ569" s="15" t="str">
        <f t="shared" si="17"/>
        <v>Joshua Zirkzee</v>
      </c>
      <c r="DA569" s="15">
        <f>VLOOKUP(CZ569,[1]FINAL!$A$1:$AP$1000,MATCH("Element No.",[1]FINAL!$A$1:$AP$1,0),0)</f>
        <v>440</v>
      </c>
      <c r="DB569" s="15"/>
      <c r="DC569" s="15"/>
      <c r="DD569" s="15"/>
      <c r="DE569" s="15"/>
      <c r="DF569" s="15"/>
    </row>
    <row r="570" spans="1:110" ht="17.25" thickBot="1">
      <c r="A570" s="18" t="b">
        <v>1</v>
      </c>
      <c r="B570" s="18" t="b">
        <v>0</v>
      </c>
      <c r="C570" s="15"/>
      <c r="D570" s="15"/>
      <c r="E570" s="17">
        <v>596047</v>
      </c>
      <c r="F570" s="17">
        <v>0</v>
      </c>
      <c r="G570" s="17">
        <v>0</v>
      </c>
      <c r="H570" s="17">
        <v>-3</v>
      </c>
      <c r="I570" s="17">
        <v>3</v>
      </c>
      <c r="J570" s="17">
        <v>0</v>
      </c>
      <c r="K570" s="17">
        <v>4</v>
      </c>
      <c r="L570" s="15">
        <v>0</v>
      </c>
      <c r="M570" s="15">
        <v>0</v>
      </c>
      <c r="N570" s="17">
        <v>0</v>
      </c>
      <c r="O570" s="15" t="s">
        <v>2041</v>
      </c>
      <c r="P570" s="15">
        <v>0</v>
      </c>
      <c r="Q570" s="17">
        <f t="shared" si="16"/>
        <v>441</v>
      </c>
      <c r="R570" s="18" t="b">
        <v>0</v>
      </c>
      <c r="S570" s="15"/>
      <c r="T570" s="15"/>
      <c r="U570" s="17">
        <v>42</v>
      </c>
      <c r="V570" s="15" t="s">
        <v>2042</v>
      </c>
      <c r="W570" s="15">
        <v>0</v>
      </c>
      <c r="X570" s="18" t="b">
        <v>0</v>
      </c>
      <c r="Y570" s="15" t="s">
        <v>2043</v>
      </c>
      <c r="Z570" s="15">
        <v>1.4</v>
      </c>
      <c r="AA570" s="18" t="b">
        <v>0</v>
      </c>
      <c r="AB570" s="15"/>
      <c r="AC570" s="15" t="s">
        <v>519</v>
      </c>
      <c r="AD570" s="17">
        <v>14</v>
      </c>
      <c r="AE570" s="17">
        <v>1</v>
      </c>
      <c r="AF570" s="17">
        <v>0</v>
      </c>
      <c r="AG570" s="17">
        <v>276612</v>
      </c>
      <c r="AH570" s="17">
        <v>0</v>
      </c>
      <c r="AI570" s="17">
        <v>392978</v>
      </c>
      <c r="AJ570" s="17">
        <v>0</v>
      </c>
      <c r="AK570" s="15">
        <v>0</v>
      </c>
      <c r="AL570" s="15">
        <v>0</v>
      </c>
      <c r="AM570" s="15" t="s">
        <v>2043</v>
      </c>
      <c r="AN570" s="15"/>
      <c r="AO570" s="17">
        <v>58</v>
      </c>
      <c r="AP570" s="68">
        <v>45703</v>
      </c>
      <c r="AQ570" s="68">
        <v>39415</v>
      </c>
      <c r="AR570" s="18" t="b">
        <v>0</v>
      </c>
      <c r="AS570" s="15" t="s">
        <v>2898</v>
      </c>
      <c r="AT570" s="17">
        <v>0</v>
      </c>
      <c r="AU570" s="17">
        <v>0</v>
      </c>
      <c r="AV570" s="17">
        <v>0</v>
      </c>
      <c r="AW570" s="17">
        <v>0</v>
      </c>
      <c r="AX570" s="17">
        <v>0</v>
      </c>
      <c r="AY570" s="17">
        <v>0</v>
      </c>
      <c r="AZ570" s="17">
        <v>0</v>
      </c>
      <c r="BA570" s="17">
        <v>0</v>
      </c>
      <c r="BB570" s="17">
        <v>0</v>
      </c>
      <c r="BC570" s="17">
        <v>0</v>
      </c>
      <c r="BD570" s="17">
        <v>0</v>
      </c>
      <c r="BE570" s="17">
        <v>0</v>
      </c>
      <c r="BF570" s="17">
        <v>0</v>
      </c>
      <c r="BG570" s="15">
        <v>0</v>
      </c>
      <c r="BH570" s="15">
        <v>0</v>
      </c>
      <c r="BI570" s="15">
        <v>0</v>
      </c>
      <c r="BJ570" s="15">
        <v>0</v>
      </c>
      <c r="BK570" s="17">
        <v>0</v>
      </c>
      <c r="BL570" s="17">
        <v>0</v>
      </c>
      <c r="BM570" s="17">
        <v>0</v>
      </c>
      <c r="BN570" s="17">
        <v>0</v>
      </c>
      <c r="BO570" s="17">
        <v>0</v>
      </c>
      <c r="BP570" s="15">
        <v>0</v>
      </c>
      <c r="BQ570" s="15">
        <v>0</v>
      </c>
      <c r="BR570" s="15">
        <v>0</v>
      </c>
      <c r="BS570" s="15">
        <v>0</v>
      </c>
      <c r="BT570" s="15"/>
      <c r="BU570" s="15"/>
      <c r="BV570" s="15"/>
      <c r="BW570" s="15"/>
      <c r="BX570" s="15"/>
      <c r="BY570" s="15"/>
      <c r="BZ570" s="15"/>
      <c r="CA570" s="17">
        <v>654</v>
      </c>
      <c r="CB570" s="17">
        <v>66</v>
      </c>
      <c r="CC570" s="17">
        <v>648</v>
      </c>
      <c r="CD570" s="17">
        <v>65</v>
      </c>
      <c r="CE570" s="17">
        <v>624</v>
      </c>
      <c r="CF570" s="17">
        <v>65</v>
      </c>
      <c r="CG570" s="17">
        <v>657</v>
      </c>
      <c r="CH570" s="17">
        <v>67</v>
      </c>
      <c r="CI570" s="17">
        <v>0</v>
      </c>
      <c r="CJ570" s="17">
        <v>0</v>
      </c>
      <c r="CK570" s="17">
        <v>0</v>
      </c>
      <c r="CL570" s="17">
        <v>0</v>
      </c>
      <c r="CM570" s="17">
        <v>0</v>
      </c>
      <c r="CN570" s="17">
        <v>0</v>
      </c>
      <c r="CO570" s="17">
        <v>657</v>
      </c>
      <c r="CP570" s="17">
        <v>92</v>
      </c>
      <c r="CQ570" s="17">
        <v>555</v>
      </c>
      <c r="CR570" s="17">
        <v>57</v>
      </c>
      <c r="CS570" s="17">
        <v>664</v>
      </c>
      <c r="CT570" s="17">
        <v>68</v>
      </c>
      <c r="CU570" s="17">
        <v>174</v>
      </c>
      <c r="CV570" s="17">
        <v>26</v>
      </c>
      <c r="CW570" s="17">
        <v>0</v>
      </c>
      <c r="CX570" s="17">
        <v>0</v>
      </c>
      <c r="CY570" s="17">
        <v>0</v>
      </c>
      <c r="CZ570" s="15" t="str">
        <f t="shared" si="17"/>
        <v>Chido Obi</v>
      </c>
      <c r="DA570" s="15">
        <f>VLOOKUP(CZ570,[1]FINAL!$A$1:$AP$1000,MATCH("Element No.",[1]FINAL!$A$1:$AP$1,0),0)</f>
        <v>441</v>
      </c>
      <c r="DB570" s="15"/>
      <c r="DC570" s="15"/>
      <c r="DD570" s="15"/>
      <c r="DE570" s="15"/>
      <c r="DF570" s="15"/>
    </row>
    <row r="571" spans="1:110" ht="78.75" thickBot="1">
      <c r="A571" s="18" t="b">
        <v>1</v>
      </c>
      <c r="B571" s="18" t="b">
        <v>0</v>
      </c>
      <c r="C571" s="17">
        <v>0</v>
      </c>
      <c r="D571" s="17">
        <v>0</v>
      </c>
      <c r="E571" s="17">
        <v>575034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4</v>
      </c>
      <c r="L571" s="15">
        <v>0</v>
      </c>
      <c r="M571" s="15">
        <v>0</v>
      </c>
      <c r="N571" s="17">
        <v>0</v>
      </c>
      <c r="O571" s="15" t="s">
        <v>558</v>
      </c>
      <c r="P571" s="15">
        <v>0</v>
      </c>
      <c r="Q571" s="17" t="e">
        <f t="shared" si="16"/>
        <v>#N/A</v>
      </c>
      <c r="R571" s="18" t="b">
        <v>0</v>
      </c>
      <c r="S571" s="15" t="s">
        <v>4494</v>
      </c>
      <c r="T571" s="15" t="s">
        <v>4646</v>
      </c>
      <c r="U571" s="17">
        <v>45</v>
      </c>
      <c r="V571" s="15" t="s">
        <v>1789</v>
      </c>
      <c r="W571" s="15">
        <v>0</v>
      </c>
      <c r="X571" s="18" t="b">
        <v>0</v>
      </c>
      <c r="Y571" s="15" t="s">
        <v>1790</v>
      </c>
      <c r="Z571" s="15">
        <v>0.1</v>
      </c>
      <c r="AA571" s="18" t="b">
        <v>0</v>
      </c>
      <c r="AB571" s="15"/>
      <c r="AC571" s="15" t="s">
        <v>3257</v>
      </c>
      <c r="AD571" s="17">
        <v>14</v>
      </c>
      <c r="AE571" s="17">
        <v>1</v>
      </c>
      <c r="AF571" s="17">
        <v>0</v>
      </c>
      <c r="AG571" s="17">
        <v>4530</v>
      </c>
      <c r="AH571" s="17">
        <v>0</v>
      </c>
      <c r="AI571" s="17">
        <v>15008</v>
      </c>
      <c r="AJ571" s="17">
        <v>0</v>
      </c>
      <c r="AK571" s="15">
        <v>0</v>
      </c>
      <c r="AL571" s="15">
        <v>0</v>
      </c>
      <c r="AM571" s="15" t="s">
        <v>1790</v>
      </c>
      <c r="AN571" s="15"/>
      <c r="AO571" s="17">
        <v>241</v>
      </c>
      <c r="AP571" s="68">
        <v>45394</v>
      </c>
      <c r="AQ571" s="68">
        <v>38737</v>
      </c>
      <c r="AR571" s="18" t="b">
        <v>0</v>
      </c>
      <c r="AS571" s="15" t="s">
        <v>2899</v>
      </c>
      <c r="AT571" s="17">
        <v>0</v>
      </c>
      <c r="AU571" s="17">
        <v>0</v>
      </c>
      <c r="AV571" s="17">
        <v>0</v>
      </c>
      <c r="AW571" s="17">
        <v>0</v>
      </c>
      <c r="AX571" s="17">
        <v>0</v>
      </c>
      <c r="AY571" s="17">
        <v>0</v>
      </c>
      <c r="AZ571" s="17">
        <v>0</v>
      </c>
      <c r="BA571" s="17">
        <v>0</v>
      </c>
      <c r="BB571" s="17">
        <v>0</v>
      </c>
      <c r="BC571" s="17">
        <v>0</v>
      </c>
      <c r="BD571" s="17">
        <v>0</v>
      </c>
      <c r="BE571" s="17">
        <v>0</v>
      </c>
      <c r="BF571" s="17">
        <v>0</v>
      </c>
      <c r="BG571" s="15">
        <v>0</v>
      </c>
      <c r="BH571" s="15">
        <v>0</v>
      </c>
      <c r="BI571" s="15">
        <v>0</v>
      </c>
      <c r="BJ571" s="15">
        <v>0</v>
      </c>
      <c r="BK571" s="17">
        <v>0</v>
      </c>
      <c r="BL571" s="17">
        <v>0</v>
      </c>
      <c r="BM571" s="17">
        <v>0</v>
      </c>
      <c r="BN571" s="17">
        <v>0</v>
      </c>
      <c r="BO571" s="17">
        <v>0</v>
      </c>
      <c r="BP571" s="15">
        <v>0</v>
      </c>
      <c r="BQ571" s="15">
        <v>0</v>
      </c>
      <c r="BR571" s="15">
        <v>0</v>
      </c>
      <c r="BS571" s="15">
        <v>0</v>
      </c>
      <c r="BT571" s="15"/>
      <c r="BU571" s="15"/>
      <c r="BV571" s="15"/>
      <c r="BW571" s="15"/>
      <c r="BX571" s="15"/>
      <c r="BY571" s="15"/>
      <c r="BZ571" s="15"/>
      <c r="CA571" s="17">
        <v>746</v>
      </c>
      <c r="CB571" s="17">
        <v>79</v>
      </c>
      <c r="CC571" s="17">
        <v>740</v>
      </c>
      <c r="CD571" s="17">
        <v>78</v>
      </c>
      <c r="CE571" s="17">
        <v>726</v>
      </c>
      <c r="CF571" s="17">
        <v>78</v>
      </c>
      <c r="CG571" s="17">
        <v>747</v>
      </c>
      <c r="CH571" s="17">
        <v>79</v>
      </c>
      <c r="CI571" s="17">
        <v>0</v>
      </c>
      <c r="CJ571" s="17">
        <v>0</v>
      </c>
      <c r="CK571" s="17">
        <v>0</v>
      </c>
      <c r="CL571" s="17">
        <v>0</v>
      </c>
      <c r="CM571" s="17">
        <v>0</v>
      </c>
      <c r="CN571" s="17">
        <v>0</v>
      </c>
      <c r="CO571" s="17">
        <v>481</v>
      </c>
      <c r="CP571" s="17">
        <v>68</v>
      </c>
      <c r="CQ571" s="17">
        <v>675</v>
      </c>
      <c r="CR571" s="17">
        <v>71</v>
      </c>
      <c r="CS571" s="17">
        <v>749</v>
      </c>
      <c r="CT571" s="17">
        <v>80</v>
      </c>
      <c r="CU571" s="17">
        <v>518</v>
      </c>
      <c r="CV571" s="17">
        <v>70</v>
      </c>
      <c r="CW571" s="17">
        <v>0</v>
      </c>
      <c r="CX571" s="17">
        <v>0</v>
      </c>
      <c r="CY571" s="17">
        <v>0</v>
      </c>
      <c r="CZ571" s="15" t="str">
        <f t="shared" si="17"/>
        <v>Ethan Wheatley</v>
      </c>
      <c r="DA571" s="15" t="e">
        <f>VLOOKUP(CZ571,[1]FINAL!$A$1:$AP$1000,MATCH("Element No.",[1]FINAL!$A$1:$AP$1,0),0)</f>
        <v>#N/A</v>
      </c>
      <c r="DB571" s="15"/>
      <c r="DC571" s="15"/>
      <c r="DD571" s="15"/>
      <c r="DE571" s="15"/>
      <c r="DF571" s="15"/>
    </row>
    <row r="572" spans="1:110" ht="53.25" thickBot="1">
      <c r="A572" s="18" t="b">
        <v>1</v>
      </c>
      <c r="B572" s="18" t="b">
        <v>0</v>
      </c>
      <c r="C572" s="17">
        <v>50</v>
      </c>
      <c r="D572" s="17">
        <v>50</v>
      </c>
      <c r="E572" s="17">
        <v>485711</v>
      </c>
      <c r="F572" s="17">
        <v>0</v>
      </c>
      <c r="G572" s="17">
        <v>0</v>
      </c>
      <c r="H572" s="17">
        <v>-3</v>
      </c>
      <c r="I572" s="17">
        <v>3</v>
      </c>
      <c r="J572" s="17">
        <v>2</v>
      </c>
      <c r="K572" s="17">
        <v>4</v>
      </c>
      <c r="L572" s="15">
        <v>1.6</v>
      </c>
      <c r="M572" s="15">
        <v>1.3</v>
      </c>
      <c r="N572" s="17">
        <v>0</v>
      </c>
      <c r="O572" s="15" t="s">
        <v>527</v>
      </c>
      <c r="P572" s="15">
        <v>2.6</v>
      </c>
      <c r="Q572" s="17">
        <f t="shared" si="16"/>
        <v>439</v>
      </c>
      <c r="R572" s="18" t="b">
        <v>0</v>
      </c>
      <c r="S572" s="15" t="s">
        <v>5082</v>
      </c>
      <c r="T572" s="15" t="s">
        <v>4998</v>
      </c>
      <c r="U572" s="17">
        <v>72</v>
      </c>
      <c r="V572" s="15" t="s">
        <v>3350</v>
      </c>
      <c r="W572" s="15">
        <v>3.7</v>
      </c>
      <c r="X572" s="18" t="b">
        <v>0</v>
      </c>
      <c r="Y572" s="15" t="s">
        <v>3351</v>
      </c>
      <c r="Z572" s="15">
        <v>4.5999999999999996</v>
      </c>
      <c r="AA572" s="18" t="b">
        <v>0</v>
      </c>
      <c r="AB572" s="15"/>
      <c r="AC572" s="15" t="s">
        <v>1606</v>
      </c>
      <c r="AD572" s="17">
        <v>14</v>
      </c>
      <c r="AE572" s="17">
        <v>1</v>
      </c>
      <c r="AF572" s="17">
        <v>111</v>
      </c>
      <c r="AG572" s="17">
        <v>1377150</v>
      </c>
      <c r="AH572" s="17">
        <v>0</v>
      </c>
      <c r="AI572" s="17">
        <v>1876133</v>
      </c>
      <c r="AJ572" s="17">
        <v>0</v>
      </c>
      <c r="AK572" s="15">
        <v>0.4</v>
      </c>
      <c r="AL572" s="15">
        <v>15.4</v>
      </c>
      <c r="AM572" s="15" t="s">
        <v>3352</v>
      </c>
      <c r="AN572" s="15"/>
      <c r="AO572" s="17">
        <v>195</v>
      </c>
      <c r="AP572" s="68">
        <v>45878</v>
      </c>
      <c r="AQ572" s="68">
        <v>37772</v>
      </c>
      <c r="AR572" s="18" t="b">
        <v>0</v>
      </c>
      <c r="AS572" s="15" t="s">
        <v>3353</v>
      </c>
      <c r="AT572" s="17">
        <v>1630</v>
      </c>
      <c r="AU572" s="17">
        <v>11</v>
      </c>
      <c r="AV572" s="17">
        <v>2</v>
      </c>
      <c r="AW572" s="17">
        <v>2</v>
      </c>
      <c r="AX572" s="17">
        <v>30</v>
      </c>
      <c r="AY572" s="17">
        <v>0</v>
      </c>
      <c r="AZ572" s="17">
        <v>0</v>
      </c>
      <c r="BA572" s="17">
        <v>0</v>
      </c>
      <c r="BB572" s="17">
        <v>2</v>
      </c>
      <c r="BC572" s="17">
        <v>0</v>
      </c>
      <c r="BD572" s="17">
        <v>0</v>
      </c>
      <c r="BE572" s="17">
        <v>19</v>
      </c>
      <c r="BF572" s="17">
        <v>405</v>
      </c>
      <c r="BG572" s="15">
        <v>483.8</v>
      </c>
      <c r="BH572" s="15">
        <v>156.1</v>
      </c>
      <c r="BI572" s="15">
        <v>803</v>
      </c>
      <c r="BJ572" s="15">
        <v>143.4</v>
      </c>
      <c r="BK572" s="17">
        <v>20</v>
      </c>
      <c r="BL572" s="17">
        <v>39</v>
      </c>
      <c r="BM572" s="17">
        <v>5</v>
      </c>
      <c r="BN572" s="17">
        <v>64</v>
      </c>
      <c r="BO572" s="17">
        <v>17</v>
      </c>
      <c r="BP572" s="15">
        <v>9.2100000000000009</v>
      </c>
      <c r="BQ572" s="15">
        <v>0.28000000000000003</v>
      </c>
      <c r="BR572" s="15">
        <v>9.48</v>
      </c>
      <c r="BS572" s="15">
        <v>27.05</v>
      </c>
      <c r="BT572" s="15"/>
      <c r="BU572" s="15"/>
      <c r="BV572" s="15"/>
      <c r="BW572" s="15"/>
      <c r="BX572" s="15"/>
      <c r="BY572" s="15"/>
      <c r="BZ572" s="15"/>
      <c r="CA572" s="17">
        <v>137</v>
      </c>
      <c r="CB572" s="17">
        <v>13</v>
      </c>
      <c r="CC572" s="17">
        <v>245</v>
      </c>
      <c r="CD572" s="17">
        <v>28</v>
      </c>
      <c r="CE572" s="17">
        <v>18</v>
      </c>
      <c r="CF572" s="17">
        <v>10</v>
      </c>
      <c r="CG572" s="17">
        <v>65</v>
      </c>
      <c r="CH572" s="17">
        <v>14</v>
      </c>
      <c r="CI572" s="17">
        <v>0.51</v>
      </c>
      <c r="CJ572" s="17">
        <v>0</v>
      </c>
      <c r="CK572" s="17">
        <v>0.02</v>
      </c>
      <c r="CL572" s="17">
        <v>0.53</v>
      </c>
      <c r="CM572" s="17">
        <v>1.49</v>
      </c>
      <c r="CN572" s="17">
        <v>1.66</v>
      </c>
      <c r="CO572" s="17">
        <v>31</v>
      </c>
      <c r="CP572" s="17">
        <v>11</v>
      </c>
      <c r="CQ572" s="17">
        <v>142</v>
      </c>
      <c r="CR572" s="17">
        <v>21</v>
      </c>
      <c r="CS572" s="17">
        <v>96</v>
      </c>
      <c r="CT572" s="17">
        <v>9</v>
      </c>
      <c r="CU572" s="17">
        <v>84</v>
      </c>
      <c r="CV572" s="17">
        <v>16</v>
      </c>
      <c r="CW572" s="17">
        <v>0.94</v>
      </c>
      <c r="CX572" s="17">
        <v>0.11</v>
      </c>
      <c r="CY572" s="17">
        <v>3.53</v>
      </c>
      <c r="CZ572" s="15" t="str">
        <f t="shared" si="17"/>
        <v>Benjamin Sesko</v>
      </c>
      <c r="DA572" s="15">
        <f>VLOOKUP(CZ572,[1]FINAL!$A$1:$AP$1000,MATCH("Element No.",[1]FINAL!$A$1:$AP$1,0),0)</f>
        <v>439</v>
      </c>
      <c r="DB572" s="15"/>
      <c r="DC572" s="15"/>
      <c r="DD572" s="15"/>
      <c r="DE572" s="15"/>
      <c r="DF572" s="15"/>
    </row>
    <row r="573" spans="1:110" ht="27.75" thickBot="1">
      <c r="A573" s="18" t="b">
        <v>1</v>
      </c>
      <c r="B573" s="18" t="b">
        <v>0</v>
      </c>
      <c r="C573" s="15"/>
      <c r="D573" s="15"/>
      <c r="E573" s="17">
        <v>465247</v>
      </c>
      <c r="F573" s="17">
        <v>0</v>
      </c>
      <c r="G573" s="17">
        <v>0</v>
      </c>
      <c r="H573" s="17">
        <v>1</v>
      </c>
      <c r="I573" s="17">
        <v>-1</v>
      </c>
      <c r="J573" s="17">
        <v>1</v>
      </c>
      <c r="K573" s="17">
        <v>1</v>
      </c>
      <c r="L573" s="15">
        <v>3.8</v>
      </c>
      <c r="M573" s="15">
        <v>4.2</v>
      </c>
      <c r="N573" s="17">
        <v>6</v>
      </c>
      <c r="O573" s="15" t="s">
        <v>3906</v>
      </c>
      <c r="P573" s="15">
        <v>4.2</v>
      </c>
      <c r="Q573" s="17">
        <f t="shared" si="16"/>
        <v>412</v>
      </c>
      <c r="R573" s="18" t="b">
        <v>0</v>
      </c>
      <c r="S573" s="15"/>
      <c r="T573" s="15"/>
      <c r="U573" s="17">
        <v>51</v>
      </c>
      <c r="V573" s="15" t="s">
        <v>3907</v>
      </c>
      <c r="W573" s="15">
        <v>3.4</v>
      </c>
      <c r="X573" s="18" t="b">
        <v>0</v>
      </c>
      <c r="Y573" s="15" t="s">
        <v>3908</v>
      </c>
      <c r="Z573" s="15">
        <v>3.6</v>
      </c>
      <c r="AA573" s="18" t="b">
        <v>0</v>
      </c>
      <c r="AB573" s="15"/>
      <c r="AC573" s="15" t="s">
        <v>519</v>
      </c>
      <c r="AD573" s="17">
        <v>14</v>
      </c>
      <c r="AE573" s="17">
        <v>1</v>
      </c>
      <c r="AF573" s="17">
        <v>109</v>
      </c>
      <c r="AG573" s="17">
        <v>758836</v>
      </c>
      <c r="AH573" s="17">
        <v>0</v>
      </c>
      <c r="AI573" s="17">
        <v>397527</v>
      </c>
      <c r="AJ573" s="17">
        <v>0</v>
      </c>
      <c r="AK573" s="15">
        <v>0.8</v>
      </c>
      <c r="AL573" s="15">
        <v>21.4</v>
      </c>
      <c r="AM573" s="15" t="s">
        <v>3908</v>
      </c>
      <c r="AN573" s="15"/>
      <c r="AO573" s="17">
        <v>21</v>
      </c>
      <c r="AP573" s="68">
        <v>45901</v>
      </c>
      <c r="AQ573" s="68">
        <v>37444</v>
      </c>
      <c r="AR573" s="18" t="b">
        <v>0</v>
      </c>
      <c r="AS573" s="15" t="s">
        <v>3909</v>
      </c>
      <c r="AT573" s="17">
        <v>2880</v>
      </c>
      <c r="AU573" s="17">
        <v>0</v>
      </c>
      <c r="AV573" s="17">
        <v>0</v>
      </c>
      <c r="AW573" s="17">
        <v>8</v>
      </c>
      <c r="AX573" s="17">
        <v>39</v>
      </c>
      <c r="AY573" s="17">
        <v>0</v>
      </c>
      <c r="AZ573" s="17">
        <v>0</v>
      </c>
      <c r="BA573" s="17">
        <v>0</v>
      </c>
      <c r="BB573" s="17">
        <v>0</v>
      </c>
      <c r="BC573" s="17">
        <v>0</v>
      </c>
      <c r="BD573" s="17">
        <v>79</v>
      </c>
      <c r="BE573" s="17">
        <v>11</v>
      </c>
      <c r="BF573" s="17">
        <v>413</v>
      </c>
      <c r="BG573" s="15">
        <v>635.6</v>
      </c>
      <c r="BH573" s="15">
        <v>0</v>
      </c>
      <c r="BI573" s="15">
        <v>2</v>
      </c>
      <c r="BJ573" s="15">
        <v>63.7</v>
      </c>
      <c r="BK573" s="17">
        <v>26</v>
      </c>
      <c r="BL573" s="17">
        <v>224</v>
      </c>
      <c r="BM573" s="17">
        <v>1</v>
      </c>
      <c r="BN573" s="17">
        <v>0</v>
      </c>
      <c r="BO573" s="17">
        <v>32</v>
      </c>
      <c r="BP573" s="15">
        <v>0</v>
      </c>
      <c r="BQ573" s="15">
        <v>0</v>
      </c>
      <c r="BR573" s="15">
        <v>0</v>
      </c>
      <c r="BS573" s="15">
        <v>39.25</v>
      </c>
      <c r="BT573" s="15"/>
      <c r="BU573" s="15"/>
      <c r="BV573" s="15"/>
      <c r="BW573" s="15"/>
      <c r="BX573" s="15"/>
      <c r="BY573" s="15"/>
      <c r="BZ573" s="15"/>
      <c r="CA573" s="17">
        <v>72</v>
      </c>
      <c r="CB573" s="17">
        <v>15</v>
      </c>
      <c r="CC573" s="17">
        <v>818</v>
      </c>
      <c r="CD573" s="17">
        <v>96</v>
      </c>
      <c r="CE573" s="17">
        <v>469</v>
      </c>
      <c r="CF573" s="17">
        <v>2</v>
      </c>
      <c r="CG573" s="17">
        <v>255</v>
      </c>
      <c r="CH573" s="17">
        <v>15</v>
      </c>
      <c r="CI573" s="17">
        <v>0</v>
      </c>
      <c r="CJ573" s="17">
        <v>2.4700000000000002</v>
      </c>
      <c r="CK573" s="17">
        <v>0</v>
      </c>
      <c r="CL573" s="17">
        <v>0</v>
      </c>
      <c r="CM573" s="17">
        <v>1.23</v>
      </c>
      <c r="CN573" s="17">
        <v>1.22</v>
      </c>
      <c r="CO573" s="17">
        <v>234</v>
      </c>
      <c r="CP573" s="17">
        <v>7</v>
      </c>
      <c r="CQ573" s="17">
        <v>59</v>
      </c>
      <c r="CR573" s="17">
        <v>5</v>
      </c>
      <c r="CS573" s="17">
        <v>131</v>
      </c>
      <c r="CT573" s="17">
        <v>17</v>
      </c>
      <c r="CU573" s="17">
        <v>98</v>
      </c>
      <c r="CV573" s="17">
        <v>17</v>
      </c>
      <c r="CW573" s="17">
        <v>1</v>
      </c>
      <c r="CX573" s="17">
        <v>0.25</v>
      </c>
      <c r="CY573" s="17">
        <v>0</v>
      </c>
      <c r="CZ573" s="15" t="str">
        <f t="shared" si="17"/>
        <v>Senne Lammens</v>
      </c>
      <c r="DA573" s="15">
        <f>VLOOKUP(CZ573,[1]FINAL!$A$1:$AP$1000,MATCH("Element No.",[1]FINAL!$A$1:$AP$1,0),0)</f>
        <v>412</v>
      </c>
      <c r="DB573" s="15"/>
      <c r="DC573" s="15"/>
      <c r="DD573" s="15"/>
      <c r="DE573" s="15"/>
      <c r="DF573" s="15"/>
    </row>
    <row r="574" spans="1:110" ht="40.5" thickBot="1">
      <c r="A574" s="18" t="b">
        <v>1</v>
      </c>
      <c r="B574" s="18" t="b">
        <v>0</v>
      </c>
      <c r="C574" s="17">
        <v>100</v>
      </c>
      <c r="D574" s="17">
        <v>100</v>
      </c>
      <c r="E574" s="17">
        <v>576628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3</v>
      </c>
      <c r="L574" s="15">
        <v>0</v>
      </c>
      <c r="M574" s="15">
        <v>0.2</v>
      </c>
      <c r="N574" s="17">
        <v>1</v>
      </c>
      <c r="O574" s="15" t="s">
        <v>4154</v>
      </c>
      <c r="P574" s="15">
        <v>0.2</v>
      </c>
      <c r="Q574" s="17">
        <f t="shared" si="16"/>
        <v>435</v>
      </c>
      <c r="R574" s="18" t="b">
        <v>0</v>
      </c>
      <c r="S574" s="15"/>
      <c r="T574" s="15" t="s">
        <v>4492</v>
      </c>
      <c r="U574" s="17">
        <v>45</v>
      </c>
      <c r="V574" s="15" t="s">
        <v>4155</v>
      </c>
      <c r="W574" s="15">
        <v>1</v>
      </c>
      <c r="X574" s="18" t="b">
        <v>0</v>
      </c>
      <c r="Y574" s="15" t="s">
        <v>4156</v>
      </c>
      <c r="Z574" s="15">
        <v>0</v>
      </c>
      <c r="AA574" s="18" t="b">
        <v>0</v>
      </c>
      <c r="AB574" s="15"/>
      <c r="AC574" s="15" t="s">
        <v>519</v>
      </c>
      <c r="AD574" s="17">
        <v>14</v>
      </c>
      <c r="AE574" s="17">
        <v>1</v>
      </c>
      <c r="AF574" s="17">
        <v>3</v>
      </c>
      <c r="AG574" s="17">
        <v>4154</v>
      </c>
      <c r="AH574" s="17">
        <v>0</v>
      </c>
      <c r="AI574" s="17">
        <v>2979</v>
      </c>
      <c r="AJ574" s="17">
        <v>0</v>
      </c>
      <c r="AK574" s="15">
        <v>0</v>
      </c>
      <c r="AL574" s="15">
        <v>0.7</v>
      </c>
      <c r="AM574" s="15" t="s">
        <v>4156</v>
      </c>
      <c r="AN574" s="15"/>
      <c r="AO574" s="17">
        <v>241</v>
      </c>
      <c r="AP574" s="68">
        <v>45803</v>
      </c>
      <c r="AQ574" s="68">
        <v>39186</v>
      </c>
      <c r="AR574" s="18" t="b">
        <v>0</v>
      </c>
      <c r="AS574" s="15" t="s">
        <v>4157</v>
      </c>
      <c r="AT574" s="17">
        <v>40</v>
      </c>
      <c r="AU574" s="17">
        <v>0</v>
      </c>
      <c r="AV574" s="17">
        <v>0</v>
      </c>
      <c r="AW574" s="17">
        <v>0</v>
      </c>
      <c r="AX574" s="17">
        <v>0</v>
      </c>
      <c r="AY574" s="17">
        <v>0</v>
      </c>
      <c r="AZ574" s="17">
        <v>0</v>
      </c>
      <c r="BA574" s="17">
        <v>0</v>
      </c>
      <c r="BB574" s="17">
        <v>0</v>
      </c>
      <c r="BC574" s="17">
        <v>0</v>
      </c>
      <c r="BD574" s="17">
        <v>0</v>
      </c>
      <c r="BE574" s="17">
        <v>0</v>
      </c>
      <c r="BF574" s="17">
        <v>9</v>
      </c>
      <c r="BG574" s="15">
        <v>4</v>
      </c>
      <c r="BH574" s="15">
        <v>2.1</v>
      </c>
      <c r="BI574" s="15">
        <v>16</v>
      </c>
      <c r="BJ574" s="15">
        <v>1.7</v>
      </c>
      <c r="BK574" s="17">
        <v>0</v>
      </c>
      <c r="BL574" s="17">
        <v>2</v>
      </c>
      <c r="BM574" s="17">
        <v>1</v>
      </c>
      <c r="BN574" s="17">
        <v>3</v>
      </c>
      <c r="BO574" s="17">
        <v>0</v>
      </c>
      <c r="BP574" s="15">
        <v>0.1</v>
      </c>
      <c r="BQ574" s="15">
        <v>0.01</v>
      </c>
      <c r="BR574" s="15">
        <v>0.11</v>
      </c>
      <c r="BS574" s="15">
        <v>0.51</v>
      </c>
      <c r="BT574" s="15"/>
      <c r="BU574" s="15"/>
      <c r="BV574" s="15"/>
      <c r="BW574" s="15"/>
      <c r="BX574" s="15"/>
      <c r="BY574" s="15"/>
      <c r="BZ574" s="15"/>
      <c r="CA574" s="17">
        <v>499</v>
      </c>
      <c r="CB574" s="17">
        <v>225</v>
      </c>
      <c r="CC574" s="17">
        <v>479</v>
      </c>
      <c r="CD574" s="17">
        <v>230</v>
      </c>
      <c r="CE574" s="17">
        <v>414</v>
      </c>
      <c r="CF574" s="17">
        <v>203</v>
      </c>
      <c r="CG574" s="17">
        <v>492</v>
      </c>
      <c r="CH574" s="17">
        <v>221</v>
      </c>
      <c r="CI574" s="17">
        <v>0.22</v>
      </c>
      <c r="CJ574" s="17">
        <v>0</v>
      </c>
      <c r="CK574" s="17">
        <v>0.02</v>
      </c>
      <c r="CL574" s="17">
        <v>0.24</v>
      </c>
      <c r="CM574" s="17">
        <v>1.1499999999999999</v>
      </c>
      <c r="CN574" s="17">
        <v>0</v>
      </c>
      <c r="CO574" s="17">
        <v>484</v>
      </c>
      <c r="CP574" s="17">
        <v>296</v>
      </c>
      <c r="CQ574" s="17">
        <v>370</v>
      </c>
      <c r="CR574" s="17">
        <v>163</v>
      </c>
      <c r="CS574" s="17">
        <v>497</v>
      </c>
      <c r="CT574" s="17">
        <v>223</v>
      </c>
      <c r="CU574" s="17">
        <v>709</v>
      </c>
      <c r="CV574" s="17">
        <v>289</v>
      </c>
      <c r="CW574" s="17">
        <v>0</v>
      </c>
      <c r="CX574" s="17">
        <v>0</v>
      </c>
      <c r="CY574" s="17">
        <v>6.75</v>
      </c>
      <c r="CZ574" s="15" t="str">
        <f t="shared" si="17"/>
        <v>Shea Lacey</v>
      </c>
      <c r="DA574" s="15">
        <f>VLOOKUP(CZ574,[1]FINAL!$A$1:$AP$1000,MATCH("Element No.",[1]FINAL!$A$1:$AP$1,0),0)</f>
        <v>435</v>
      </c>
      <c r="DB574" s="15"/>
      <c r="DC574" s="15"/>
      <c r="DD574" s="15"/>
      <c r="DE574" s="15"/>
      <c r="DF574" s="15"/>
    </row>
    <row r="575" spans="1:110" ht="27.75" thickBot="1">
      <c r="A575" s="18" t="b">
        <v>1</v>
      </c>
      <c r="B575" s="18" t="b">
        <v>0</v>
      </c>
      <c r="C575" s="15"/>
      <c r="D575" s="15"/>
      <c r="E575" s="17">
        <v>576620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3</v>
      </c>
      <c r="L575" s="15">
        <v>0</v>
      </c>
      <c r="M575" s="15">
        <v>0</v>
      </c>
      <c r="N575" s="17">
        <v>0</v>
      </c>
      <c r="O575" s="15" t="s">
        <v>4258</v>
      </c>
      <c r="P575" s="15">
        <v>0</v>
      </c>
      <c r="Q575" s="17">
        <f t="shared" si="16"/>
        <v>437</v>
      </c>
      <c r="R575" s="18" t="b">
        <v>0</v>
      </c>
      <c r="S575" s="15"/>
      <c r="T575" s="15"/>
      <c r="U575" s="17">
        <v>45</v>
      </c>
      <c r="V575" s="15" t="s">
        <v>4259</v>
      </c>
      <c r="W575" s="15">
        <v>1</v>
      </c>
      <c r="X575" s="18" t="b">
        <v>0</v>
      </c>
      <c r="Y575" s="15" t="s">
        <v>4260</v>
      </c>
      <c r="Z575" s="15">
        <v>0</v>
      </c>
      <c r="AA575" s="18" t="b">
        <v>0</v>
      </c>
      <c r="AB575" s="15"/>
      <c r="AC575" s="15" t="s">
        <v>519</v>
      </c>
      <c r="AD575" s="17">
        <v>14</v>
      </c>
      <c r="AE575" s="17">
        <v>1</v>
      </c>
      <c r="AF575" s="17">
        <v>1</v>
      </c>
      <c r="AG575" s="17">
        <v>589</v>
      </c>
      <c r="AH575" s="17">
        <v>0</v>
      </c>
      <c r="AI575" s="17">
        <v>424</v>
      </c>
      <c r="AJ575" s="17">
        <v>0</v>
      </c>
      <c r="AK575" s="15">
        <v>0</v>
      </c>
      <c r="AL575" s="15">
        <v>0.2</v>
      </c>
      <c r="AM575" s="15" t="s">
        <v>4261</v>
      </c>
      <c r="AN575" s="15"/>
      <c r="AO575" s="17">
        <v>241</v>
      </c>
      <c r="AP575" s="68">
        <v>45777</v>
      </c>
      <c r="AQ575" s="68">
        <v>39472</v>
      </c>
      <c r="AR575" s="18" t="b">
        <v>0</v>
      </c>
      <c r="AS575" s="15" t="s">
        <v>4262</v>
      </c>
      <c r="AT575" s="17">
        <v>15</v>
      </c>
      <c r="AU575" s="17">
        <v>0</v>
      </c>
      <c r="AV575" s="17">
        <v>0</v>
      </c>
      <c r="AW575" s="17">
        <v>0</v>
      </c>
      <c r="AX575" s="17">
        <v>0</v>
      </c>
      <c r="AY575" s="17">
        <v>0</v>
      </c>
      <c r="AZ575" s="17">
        <v>0</v>
      </c>
      <c r="BA575" s="17">
        <v>0</v>
      </c>
      <c r="BB575" s="17">
        <v>0</v>
      </c>
      <c r="BC575" s="17">
        <v>0</v>
      </c>
      <c r="BD575" s="17">
        <v>0</v>
      </c>
      <c r="BE575" s="17">
        <v>0</v>
      </c>
      <c r="BF575" s="17">
        <v>3</v>
      </c>
      <c r="BG575" s="15">
        <v>2.2000000000000002</v>
      </c>
      <c r="BH575" s="15">
        <v>11.7</v>
      </c>
      <c r="BI575" s="15">
        <v>0</v>
      </c>
      <c r="BJ575" s="15">
        <v>1.4</v>
      </c>
      <c r="BK575" s="17">
        <v>0</v>
      </c>
      <c r="BL575" s="17">
        <v>0</v>
      </c>
      <c r="BM575" s="17">
        <v>0</v>
      </c>
      <c r="BN575" s="17">
        <v>0</v>
      </c>
      <c r="BO575" s="17">
        <v>0</v>
      </c>
      <c r="BP575" s="15">
        <v>0</v>
      </c>
      <c r="BQ575" s="15">
        <v>0.01</v>
      </c>
      <c r="BR575" s="15">
        <v>0.01</v>
      </c>
      <c r="BS575" s="15">
        <v>0.05</v>
      </c>
      <c r="BT575" s="15"/>
      <c r="BU575" s="15"/>
      <c r="BV575" s="15"/>
      <c r="BW575" s="15"/>
      <c r="BX575" s="15"/>
      <c r="BY575" s="15"/>
      <c r="BZ575" s="15"/>
      <c r="CA575" s="17">
        <v>510</v>
      </c>
      <c r="CB575" s="17">
        <v>233</v>
      </c>
      <c r="CC575" s="17">
        <v>432</v>
      </c>
      <c r="CD575" s="17">
        <v>212</v>
      </c>
      <c r="CE575" s="17">
        <v>728</v>
      </c>
      <c r="CF575" s="17">
        <v>306</v>
      </c>
      <c r="CG575" s="17">
        <v>499</v>
      </c>
      <c r="CH575" s="17">
        <v>228</v>
      </c>
      <c r="CI575" s="17">
        <v>0</v>
      </c>
      <c r="CJ575" s="17">
        <v>0</v>
      </c>
      <c r="CK575" s="17">
        <v>0.06</v>
      </c>
      <c r="CL575" s="17">
        <v>0.06</v>
      </c>
      <c r="CM575" s="17">
        <v>0.3</v>
      </c>
      <c r="CN575" s="17">
        <v>0</v>
      </c>
      <c r="CO575" s="17">
        <v>483</v>
      </c>
      <c r="CP575" s="17">
        <v>295</v>
      </c>
      <c r="CQ575" s="17">
        <v>677</v>
      </c>
      <c r="CR575" s="17">
        <v>264</v>
      </c>
      <c r="CS575" s="17">
        <v>496</v>
      </c>
      <c r="CT575" s="17">
        <v>222</v>
      </c>
      <c r="CU575" s="17">
        <v>784</v>
      </c>
      <c r="CV575" s="17">
        <v>338</v>
      </c>
      <c r="CW575" s="17">
        <v>0</v>
      </c>
      <c r="CX575" s="17">
        <v>0</v>
      </c>
      <c r="CY575" s="17">
        <v>0</v>
      </c>
      <c r="CZ575" s="15" t="str">
        <f t="shared" si="17"/>
        <v>Bendito Mantato</v>
      </c>
      <c r="DA575" s="15">
        <f>VLOOKUP(CZ575,[1]FINAL!$A$1:$AP$1000,MATCH("Element No.",[1]FINAL!$A$1:$AP$1,0),0)</f>
        <v>437</v>
      </c>
      <c r="DB575" s="15"/>
      <c r="DC575" s="15"/>
      <c r="DD575" s="15"/>
      <c r="DE575" s="15"/>
      <c r="DF575" s="15"/>
    </row>
    <row r="576" spans="1:110" ht="27.75" thickBot="1">
      <c r="A576" s="18" t="b">
        <v>1</v>
      </c>
      <c r="B576" s="18" t="b">
        <v>0</v>
      </c>
      <c r="C576" s="15"/>
      <c r="D576" s="15"/>
      <c r="E576" s="17">
        <v>519913</v>
      </c>
      <c r="F576" s="17">
        <v>0</v>
      </c>
      <c r="G576" s="17">
        <v>0</v>
      </c>
      <c r="H576" s="17">
        <v>-1</v>
      </c>
      <c r="I576" s="17">
        <v>1</v>
      </c>
      <c r="J576" s="17">
        <v>0</v>
      </c>
      <c r="K576" s="17">
        <v>3</v>
      </c>
      <c r="L576" s="15">
        <v>0</v>
      </c>
      <c r="M576" s="15">
        <v>0.2</v>
      </c>
      <c r="N576" s="17">
        <v>1</v>
      </c>
      <c r="O576" s="15" t="s">
        <v>1226</v>
      </c>
      <c r="P576" s="15">
        <v>0.2</v>
      </c>
      <c r="Q576" s="17">
        <f t="shared" si="16"/>
        <v>438</v>
      </c>
      <c r="R576" s="18" t="b">
        <v>0</v>
      </c>
      <c r="S576" s="15"/>
      <c r="T576" s="15"/>
      <c r="U576" s="17">
        <v>44</v>
      </c>
      <c r="V576" s="15" t="s">
        <v>4296</v>
      </c>
      <c r="W576" s="15">
        <v>1</v>
      </c>
      <c r="X576" s="18" t="b">
        <v>0</v>
      </c>
      <c r="Y576" s="15" t="s">
        <v>1853</v>
      </c>
      <c r="Z576" s="15">
        <v>0</v>
      </c>
      <c r="AA576" s="18" t="b">
        <v>0</v>
      </c>
      <c r="AB576" s="15"/>
      <c r="AC576" s="15" t="s">
        <v>519</v>
      </c>
      <c r="AD576" s="17">
        <v>14</v>
      </c>
      <c r="AE576" s="17">
        <v>1</v>
      </c>
      <c r="AF576" s="17">
        <v>2</v>
      </c>
      <c r="AG576" s="17">
        <v>2549</v>
      </c>
      <c r="AH576" s="17">
        <v>0</v>
      </c>
      <c r="AI576" s="17">
        <v>1732</v>
      </c>
      <c r="AJ576" s="17">
        <v>0</v>
      </c>
      <c r="AK576" s="15">
        <v>0</v>
      </c>
      <c r="AL576" s="15">
        <v>0.5</v>
      </c>
      <c r="AM576" s="15" t="s">
        <v>1853</v>
      </c>
      <c r="AN576" s="15" t="s">
        <v>4311</v>
      </c>
      <c r="AO576" s="17">
        <v>243</v>
      </c>
      <c r="AP576" s="68">
        <v>45803</v>
      </c>
      <c r="AQ576" s="68">
        <v>39160</v>
      </c>
      <c r="AR576" s="18" t="b">
        <v>0</v>
      </c>
      <c r="AS576" s="15" t="s">
        <v>4297</v>
      </c>
      <c r="AT576" s="17">
        <v>17</v>
      </c>
      <c r="AU576" s="17">
        <v>0</v>
      </c>
      <c r="AV576" s="17">
        <v>0</v>
      </c>
      <c r="AW576" s="17">
        <v>0</v>
      </c>
      <c r="AX576" s="17">
        <v>0</v>
      </c>
      <c r="AY576" s="17">
        <v>0</v>
      </c>
      <c r="AZ576" s="17">
        <v>0</v>
      </c>
      <c r="BA576" s="17">
        <v>0</v>
      </c>
      <c r="BB576" s="17">
        <v>0</v>
      </c>
      <c r="BC576" s="17">
        <v>0</v>
      </c>
      <c r="BD576" s="17">
        <v>0</v>
      </c>
      <c r="BE576" s="17">
        <v>0</v>
      </c>
      <c r="BF576" s="17">
        <v>6</v>
      </c>
      <c r="BG576" s="15">
        <v>0.8</v>
      </c>
      <c r="BH576" s="15">
        <v>3</v>
      </c>
      <c r="BI576" s="15">
        <v>0</v>
      </c>
      <c r="BJ576" s="15">
        <v>0.3</v>
      </c>
      <c r="BK576" s="17">
        <v>0</v>
      </c>
      <c r="BL576" s="17">
        <v>2</v>
      </c>
      <c r="BM576" s="17">
        <v>0</v>
      </c>
      <c r="BN576" s="17">
        <v>2</v>
      </c>
      <c r="BO576" s="17">
        <v>0</v>
      </c>
      <c r="BP576" s="15">
        <v>0</v>
      </c>
      <c r="BQ576" s="15">
        <v>0.01</v>
      </c>
      <c r="BR576" s="15">
        <v>0.01</v>
      </c>
      <c r="BS576" s="15">
        <v>0.33</v>
      </c>
      <c r="BT576" s="15"/>
      <c r="BU576" s="15"/>
      <c r="BV576" s="15"/>
      <c r="BW576" s="15"/>
      <c r="BX576" s="15"/>
      <c r="BY576" s="15"/>
      <c r="BZ576" s="15"/>
      <c r="CA576" s="17">
        <v>521</v>
      </c>
      <c r="CB576" s="17">
        <v>236</v>
      </c>
      <c r="CC576" s="17">
        <v>472</v>
      </c>
      <c r="CD576" s="17">
        <v>225</v>
      </c>
      <c r="CE576" s="17">
        <v>660</v>
      </c>
      <c r="CF576" s="17">
        <v>256</v>
      </c>
      <c r="CG576" s="17">
        <v>519</v>
      </c>
      <c r="CH576" s="17">
        <v>236</v>
      </c>
      <c r="CI576" s="17">
        <v>0</v>
      </c>
      <c r="CJ576" s="17">
        <v>0</v>
      </c>
      <c r="CK576" s="17">
        <v>0.05</v>
      </c>
      <c r="CL576" s="17">
        <v>0.05</v>
      </c>
      <c r="CM576" s="17">
        <v>1.75</v>
      </c>
      <c r="CN576" s="17">
        <v>0</v>
      </c>
      <c r="CO576" s="17">
        <v>561</v>
      </c>
      <c r="CP576" s="17">
        <v>338</v>
      </c>
      <c r="CQ576" s="17">
        <v>367</v>
      </c>
      <c r="CR576" s="17">
        <v>162</v>
      </c>
      <c r="CS576" s="17">
        <v>485</v>
      </c>
      <c r="CT576" s="17">
        <v>213</v>
      </c>
      <c r="CU576" s="17">
        <v>739</v>
      </c>
      <c r="CV576" s="17">
        <v>310</v>
      </c>
      <c r="CW576" s="17">
        <v>0</v>
      </c>
      <c r="CX576" s="17">
        <v>0</v>
      </c>
      <c r="CY576" s="17">
        <v>10.59</v>
      </c>
      <c r="CZ576" s="15" t="str">
        <f t="shared" si="17"/>
        <v>Tyler Fletcher</v>
      </c>
      <c r="DA576" s="15">
        <f>VLOOKUP(CZ576,[1]FINAL!$A$1:$AP$1000,MATCH("Element No.",[1]FINAL!$A$1:$AP$1,0),0)</f>
        <v>438</v>
      </c>
      <c r="DB576" s="15"/>
      <c r="DC576" s="15"/>
      <c r="DD576" s="15"/>
      <c r="DE576" s="15"/>
      <c r="DF576" s="15"/>
    </row>
    <row r="577" spans="1:110" ht="27.75" thickBot="1">
      <c r="A577" s="18" t="b">
        <v>1</v>
      </c>
      <c r="B577" s="18" t="b">
        <v>0</v>
      </c>
      <c r="C577" s="15"/>
      <c r="D577" s="15"/>
      <c r="E577" s="17">
        <v>576637</v>
      </c>
      <c r="F577" s="17">
        <v>0</v>
      </c>
      <c r="G577" s="17">
        <v>0</v>
      </c>
      <c r="H577" s="17">
        <v>0</v>
      </c>
      <c r="I577" s="17">
        <v>0</v>
      </c>
      <c r="J577" s="17">
        <v>0</v>
      </c>
      <c r="K577" s="17">
        <v>2</v>
      </c>
      <c r="L577" s="15">
        <v>0</v>
      </c>
      <c r="M577" s="15">
        <v>0</v>
      </c>
      <c r="N577" s="17">
        <v>0</v>
      </c>
      <c r="O577" s="15" t="s">
        <v>4378</v>
      </c>
      <c r="P577" s="15">
        <v>0</v>
      </c>
      <c r="Q577" s="17" t="e">
        <f t="shared" si="16"/>
        <v>#N/A</v>
      </c>
      <c r="R577" s="18" t="b">
        <v>0</v>
      </c>
      <c r="S577" s="15"/>
      <c r="T577" s="15"/>
      <c r="U577" s="17">
        <v>40</v>
      </c>
      <c r="V577" s="15" t="s">
        <v>4379</v>
      </c>
      <c r="W577" s="15">
        <v>0</v>
      </c>
      <c r="X577" s="18" t="b">
        <v>0</v>
      </c>
      <c r="Y577" s="15" t="s">
        <v>4380</v>
      </c>
      <c r="Z577" s="15">
        <v>0</v>
      </c>
      <c r="AA577" s="18" t="b">
        <v>0</v>
      </c>
      <c r="AB577" s="15"/>
      <c r="AC577" s="15" t="s">
        <v>519</v>
      </c>
      <c r="AD577" s="17">
        <v>14</v>
      </c>
      <c r="AE577" s="17">
        <v>1</v>
      </c>
      <c r="AF577" s="17">
        <v>0</v>
      </c>
      <c r="AG577" s="17">
        <v>637</v>
      </c>
      <c r="AH577" s="17">
        <v>0</v>
      </c>
      <c r="AI577" s="17">
        <v>573</v>
      </c>
      <c r="AJ577" s="17">
        <v>0</v>
      </c>
      <c r="AK577" s="15">
        <v>0</v>
      </c>
      <c r="AL577" s="15">
        <v>0</v>
      </c>
      <c r="AM577" s="15" t="s">
        <v>4380</v>
      </c>
      <c r="AN577" s="15"/>
      <c r="AO577" s="17">
        <v>241</v>
      </c>
      <c r="AP577" s="68">
        <v>45629</v>
      </c>
      <c r="AQ577" s="68">
        <v>39484</v>
      </c>
      <c r="AR577" s="18" t="b">
        <v>0</v>
      </c>
      <c r="AS577" s="15" t="s">
        <v>4381</v>
      </c>
      <c r="AT577" s="17">
        <v>0</v>
      </c>
      <c r="AU577" s="17">
        <v>0</v>
      </c>
      <c r="AV577" s="17">
        <v>0</v>
      </c>
      <c r="AW577" s="17">
        <v>0</v>
      </c>
      <c r="AX577" s="17">
        <v>0</v>
      </c>
      <c r="AY577" s="17">
        <v>0</v>
      </c>
      <c r="AZ577" s="17">
        <v>0</v>
      </c>
      <c r="BA577" s="17">
        <v>0</v>
      </c>
      <c r="BB577" s="17">
        <v>0</v>
      </c>
      <c r="BC577" s="17">
        <v>0</v>
      </c>
      <c r="BD577" s="17">
        <v>0</v>
      </c>
      <c r="BE577" s="17">
        <v>0</v>
      </c>
      <c r="BF577" s="17">
        <v>0</v>
      </c>
      <c r="BG577" s="15">
        <v>0</v>
      </c>
      <c r="BH577" s="15">
        <v>0</v>
      </c>
      <c r="BI577" s="15">
        <v>0</v>
      </c>
      <c r="BJ577" s="15">
        <v>0</v>
      </c>
      <c r="BK577" s="17">
        <v>0</v>
      </c>
      <c r="BL577" s="17">
        <v>0</v>
      </c>
      <c r="BM577" s="17">
        <v>0</v>
      </c>
      <c r="BN577" s="17">
        <v>0</v>
      </c>
      <c r="BO577" s="17">
        <v>0</v>
      </c>
      <c r="BP577" s="15">
        <v>0</v>
      </c>
      <c r="BQ577" s="15">
        <v>0</v>
      </c>
      <c r="BR577" s="15">
        <v>0</v>
      </c>
      <c r="BS577" s="15">
        <v>0</v>
      </c>
      <c r="BT577" s="15"/>
      <c r="BU577" s="15"/>
      <c r="BV577" s="15"/>
      <c r="BW577" s="15"/>
      <c r="BX577" s="15"/>
      <c r="BY577" s="15"/>
      <c r="BZ577" s="15"/>
      <c r="CA577" s="17">
        <v>625</v>
      </c>
      <c r="CB577" s="17">
        <v>235</v>
      </c>
      <c r="CC577" s="17">
        <v>617</v>
      </c>
      <c r="CD577" s="17">
        <v>234</v>
      </c>
      <c r="CE577" s="17">
        <v>587</v>
      </c>
      <c r="CF577" s="17">
        <v>231</v>
      </c>
      <c r="CG577" s="17">
        <v>628</v>
      </c>
      <c r="CH577" s="17">
        <v>235</v>
      </c>
      <c r="CI577" s="17">
        <v>0</v>
      </c>
      <c r="CJ577" s="17">
        <v>0</v>
      </c>
      <c r="CK577" s="17">
        <v>0</v>
      </c>
      <c r="CL577" s="17">
        <v>0</v>
      </c>
      <c r="CM577" s="17">
        <v>0</v>
      </c>
      <c r="CN577" s="17">
        <v>0</v>
      </c>
      <c r="CO577" s="17">
        <v>734</v>
      </c>
      <c r="CP577" s="17">
        <v>194</v>
      </c>
      <c r="CQ577" s="17">
        <v>517</v>
      </c>
      <c r="CR577" s="17">
        <v>201</v>
      </c>
      <c r="CS577" s="17">
        <v>635</v>
      </c>
      <c r="CT577" s="17">
        <v>234</v>
      </c>
      <c r="CU577" s="17">
        <v>715</v>
      </c>
      <c r="CV577" s="17">
        <v>250</v>
      </c>
      <c r="CW577" s="17">
        <v>0</v>
      </c>
      <c r="CX577" s="17">
        <v>0</v>
      </c>
      <c r="CY577" s="17">
        <v>0</v>
      </c>
      <c r="CZ577" s="15" t="str">
        <f t="shared" si="17"/>
        <v>Godwill Kukonki</v>
      </c>
      <c r="DA577" s="15" t="e">
        <f>VLOOKUP(CZ577,[1]FINAL!$A$1:$AP$1000,MATCH("Element No.",[1]FINAL!$A$1:$AP$1,0),0)</f>
        <v>#N/A</v>
      </c>
      <c r="DB577" s="15"/>
      <c r="DC577" s="15"/>
      <c r="DD577" s="15"/>
      <c r="DE577" s="15"/>
      <c r="DF577" s="15"/>
    </row>
    <row r="578" spans="1:110" ht="27.75" thickBot="1">
      <c r="A578" s="18" t="b">
        <v>1</v>
      </c>
      <c r="B578" s="18" t="b">
        <v>0</v>
      </c>
      <c r="C578" s="15"/>
      <c r="D578" s="15"/>
      <c r="E578" s="17">
        <v>576634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3</v>
      </c>
      <c r="L578" s="15">
        <v>0</v>
      </c>
      <c r="M578" s="15">
        <v>0</v>
      </c>
      <c r="N578" s="17">
        <v>0</v>
      </c>
      <c r="O578" s="15" t="s">
        <v>4942</v>
      </c>
      <c r="P578" s="15">
        <v>0</v>
      </c>
      <c r="Q578" s="17" t="e">
        <f t="shared" si="16"/>
        <v>#N/A</v>
      </c>
      <c r="R578" s="18" t="b">
        <v>0</v>
      </c>
      <c r="S578" s="15"/>
      <c r="T578" s="15"/>
      <c r="U578" s="17">
        <v>45</v>
      </c>
      <c r="V578" s="15" t="s">
        <v>4943</v>
      </c>
      <c r="W578" s="15">
        <v>0</v>
      </c>
      <c r="X578" s="18" t="b">
        <v>0</v>
      </c>
      <c r="Y578" s="15" t="s">
        <v>4944</v>
      </c>
      <c r="Z578" s="15">
        <v>0</v>
      </c>
      <c r="AA578" s="18" t="b">
        <v>0</v>
      </c>
      <c r="AB578" s="15"/>
      <c r="AC578" s="15" t="s">
        <v>519</v>
      </c>
      <c r="AD578" s="17">
        <v>14</v>
      </c>
      <c r="AE578" s="17">
        <v>1</v>
      </c>
      <c r="AF578" s="17">
        <v>0</v>
      </c>
      <c r="AG578" s="17">
        <v>118</v>
      </c>
      <c r="AH578" s="17">
        <v>0</v>
      </c>
      <c r="AI578" s="17">
        <v>35</v>
      </c>
      <c r="AJ578" s="17">
        <v>0</v>
      </c>
      <c r="AK578" s="15">
        <v>0</v>
      </c>
      <c r="AL578" s="15">
        <v>0</v>
      </c>
      <c r="AM578" s="15" t="s">
        <v>4944</v>
      </c>
      <c r="AN578" s="15"/>
      <c r="AO578" s="17">
        <v>241</v>
      </c>
      <c r="AP578" s="68">
        <v>45803</v>
      </c>
      <c r="AQ578" s="68">
        <v>39436</v>
      </c>
      <c r="AR578" s="18" t="b">
        <v>0</v>
      </c>
      <c r="AS578" s="15" t="s">
        <v>4945</v>
      </c>
      <c r="AT578" s="17">
        <v>0</v>
      </c>
      <c r="AU578" s="17">
        <v>0</v>
      </c>
      <c r="AV578" s="17">
        <v>0</v>
      </c>
      <c r="AW578" s="17">
        <v>0</v>
      </c>
      <c r="AX578" s="17">
        <v>0</v>
      </c>
      <c r="AY578" s="17">
        <v>0</v>
      </c>
      <c r="AZ578" s="17">
        <v>0</v>
      </c>
      <c r="BA578" s="17">
        <v>0</v>
      </c>
      <c r="BB578" s="17">
        <v>0</v>
      </c>
      <c r="BC578" s="17">
        <v>0</v>
      </c>
      <c r="BD578" s="17">
        <v>0</v>
      </c>
      <c r="BE578" s="17">
        <v>0</v>
      </c>
      <c r="BF578" s="17">
        <v>0</v>
      </c>
      <c r="BG578" s="15">
        <v>0</v>
      </c>
      <c r="BH578" s="15">
        <v>0</v>
      </c>
      <c r="BI578" s="15">
        <v>0</v>
      </c>
      <c r="BJ578" s="15">
        <v>0</v>
      </c>
      <c r="BK578" s="17">
        <v>0</v>
      </c>
      <c r="BL578" s="17">
        <v>0</v>
      </c>
      <c r="BM578" s="17">
        <v>0</v>
      </c>
      <c r="BN578" s="17">
        <v>0</v>
      </c>
      <c r="BO578" s="17">
        <v>0</v>
      </c>
      <c r="BP578" s="15">
        <v>0</v>
      </c>
      <c r="BQ578" s="15">
        <v>0</v>
      </c>
      <c r="BR578" s="15">
        <v>0</v>
      </c>
      <c r="BS578" s="15">
        <v>0</v>
      </c>
      <c r="BT578" s="15"/>
      <c r="BU578" s="15"/>
      <c r="BV578" s="15"/>
      <c r="BW578" s="15"/>
      <c r="BX578" s="15"/>
      <c r="BY578" s="15"/>
      <c r="BZ578" s="15"/>
      <c r="CA578" s="17">
        <v>748</v>
      </c>
      <c r="CB578" s="17">
        <v>310</v>
      </c>
      <c r="CC578" s="17">
        <v>742</v>
      </c>
      <c r="CD578" s="17">
        <v>310</v>
      </c>
      <c r="CE578" s="17">
        <v>729</v>
      </c>
      <c r="CF578" s="17">
        <v>307</v>
      </c>
      <c r="CG578" s="17">
        <v>749</v>
      </c>
      <c r="CH578" s="17">
        <v>311</v>
      </c>
      <c r="CI578" s="17">
        <v>0</v>
      </c>
      <c r="CJ578" s="17">
        <v>0</v>
      </c>
      <c r="CK578" s="17">
        <v>0</v>
      </c>
      <c r="CL578" s="17">
        <v>0</v>
      </c>
      <c r="CM578" s="17">
        <v>0</v>
      </c>
      <c r="CN578" s="17">
        <v>0</v>
      </c>
      <c r="CO578" s="17">
        <v>485</v>
      </c>
      <c r="CP578" s="17">
        <v>297</v>
      </c>
      <c r="CQ578" s="17">
        <v>678</v>
      </c>
      <c r="CR578" s="17">
        <v>265</v>
      </c>
      <c r="CS578" s="17">
        <v>751</v>
      </c>
      <c r="CT578" s="17">
        <v>312</v>
      </c>
      <c r="CU578" s="17">
        <v>826</v>
      </c>
      <c r="CV578" s="17">
        <v>366</v>
      </c>
      <c r="CW578" s="17">
        <v>0</v>
      </c>
      <c r="CX578" s="17">
        <v>0</v>
      </c>
      <c r="CY578" s="17">
        <v>0</v>
      </c>
      <c r="CZ578" s="15" t="str">
        <f t="shared" si="17"/>
        <v>Jim Thwaites</v>
      </c>
      <c r="DA578" s="15" t="e">
        <f>VLOOKUP(CZ578,[1]FINAL!$A$1:$AP$1000,MATCH("Element No.",[1]FINAL!$A$1:$AP$1,0),0)</f>
        <v>#N/A</v>
      </c>
      <c r="DB578" s="15"/>
      <c r="DC578" s="15"/>
      <c r="DD578" s="15"/>
      <c r="DE578" s="15"/>
      <c r="DF578" s="15"/>
    </row>
    <row r="579" spans="1:110" ht="40.5" thickBot="1">
      <c r="A579" s="18" t="b">
        <v>1</v>
      </c>
      <c r="B579" s="18" t="b">
        <v>0</v>
      </c>
      <c r="C579" s="17">
        <v>100</v>
      </c>
      <c r="D579" s="17">
        <v>100</v>
      </c>
      <c r="E579" s="17">
        <v>232653</v>
      </c>
      <c r="F579" s="17">
        <v>0</v>
      </c>
      <c r="G579" s="17">
        <v>0</v>
      </c>
      <c r="H579" s="17">
        <v>-2</v>
      </c>
      <c r="I579" s="17">
        <v>2</v>
      </c>
      <c r="J579" s="17">
        <v>0</v>
      </c>
      <c r="K579" s="17">
        <v>3</v>
      </c>
      <c r="L579" s="15">
        <v>4</v>
      </c>
      <c r="M579" s="15">
        <v>4.5</v>
      </c>
      <c r="N579" s="17">
        <v>4</v>
      </c>
      <c r="O579" s="15" t="s">
        <v>581</v>
      </c>
      <c r="P579" s="15">
        <v>4.5</v>
      </c>
      <c r="Q579" s="17">
        <f t="shared" ref="Q579:Q642" si="18">DA579</f>
        <v>456</v>
      </c>
      <c r="R579" s="18" t="b">
        <v>0</v>
      </c>
      <c r="S579" s="15"/>
      <c r="T579" s="15" t="s">
        <v>4803</v>
      </c>
      <c r="U579" s="17">
        <v>53</v>
      </c>
      <c r="V579" s="15" t="s">
        <v>582</v>
      </c>
      <c r="W579" s="15">
        <v>2.2000000000000002</v>
      </c>
      <c r="X579" s="18" t="b">
        <v>0</v>
      </c>
      <c r="Y579" s="15" t="s">
        <v>323</v>
      </c>
      <c r="Z579" s="15">
        <v>0.3</v>
      </c>
      <c r="AA579" s="18" t="b">
        <v>0</v>
      </c>
      <c r="AB579" s="15"/>
      <c r="AC579" s="15" t="s">
        <v>519</v>
      </c>
      <c r="AD579" s="17">
        <v>15</v>
      </c>
      <c r="AE579" s="17">
        <v>4</v>
      </c>
      <c r="AF579" s="17">
        <v>62</v>
      </c>
      <c r="AG579" s="17">
        <v>38141</v>
      </c>
      <c r="AH579" s="17">
        <v>0</v>
      </c>
      <c r="AI579" s="17">
        <v>82368</v>
      </c>
      <c r="AJ579" s="17">
        <v>0</v>
      </c>
      <c r="AK579" s="15">
        <v>0.8</v>
      </c>
      <c r="AL579" s="15">
        <v>11.7</v>
      </c>
      <c r="AM579" s="15" t="s">
        <v>2181</v>
      </c>
      <c r="AN579" s="15"/>
      <c r="AO579" s="17">
        <v>241</v>
      </c>
      <c r="AP579" s="68">
        <v>45886</v>
      </c>
      <c r="AQ579" s="68">
        <v>37039</v>
      </c>
      <c r="AR579" s="18" t="b">
        <v>0</v>
      </c>
      <c r="AS579" s="15" t="s">
        <v>2182</v>
      </c>
      <c r="AT579" s="17">
        <v>1441</v>
      </c>
      <c r="AU579" s="17">
        <v>2</v>
      </c>
      <c r="AV579" s="17">
        <v>3</v>
      </c>
      <c r="AW579" s="17">
        <v>1</v>
      </c>
      <c r="AX579" s="17">
        <v>31</v>
      </c>
      <c r="AY579" s="17">
        <v>0</v>
      </c>
      <c r="AZ579" s="17">
        <v>0</v>
      </c>
      <c r="BA579" s="17">
        <v>0</v>
      </c>
      <c r="BB579" s="17">
        <v>3</v>
      </c>
      <c r="BC579" s="17">
        <v>1</v>
      </c>
      <c r="BD579" s="17">
        <v>0</v>
      </c>
      <c r="BE579" s="17">
        <v>3</v>
      </c>
      <c r="BF579" s="17">
        <v>303</v>
      </c>
      <c r="BG579" s="15">
        <v>304.39999999999998</v>
      </c>
      <c r="BH579" s="15">
        <v>330.3</v>
      </c>
      <c r="BI579" s="15">
        <v>165</v>
      </c>
      <c r="BJ579" s="15">
        <v>79.900000000000006</v>
      </c>
      <c r="BK579" s="17">
        <v>23</v>
      </c>
      <c r="BL579" s="17">
        <v>85</v>
      </c>
      <c r="BM579" s="17">
        <v>41</v>
      </c>
      <c r="BN579" s="17">
        <v>149</v>
      </c>
      <c r="BO579" s="17">
        <v>15</v>
      </c>
      <c r="BP579" s="15">
        <v>1.2</v>
      </c>
      <c r="BQ579" s="15">
        <v>1.45</v>
      </c>
      <c r="BR579" s="15">
        <v>2.65</v>
      </c>
      <c r="BS579" s="15">
        <v>27.24</v>
      </c>
      <c r="BT579" s="15"/>
      <c r="BU579" s="15"/>
      <c r="BV579" s="15"/>
      <c r="BW579" s="15"/>
      <c r="BX579" s="15"/>
      <c r="BY579" s="15"/>
      <c r="BZ579" s="15"/>
      <c r="CA579" s="17">
        <v>243</v>
      </c>
      <c r="CB579" s="17">
        <v>103</v>
      </c>
      <c r="CC579" s="17">
        <v>127</v>
      </c>
      <c r="CD579" s="17">
        <v>87</v>
      </c>
      <c r="CE579" s="17">
        <v>222</v>
      </c>
      <c r="CF579" s="17">
        <v>120</v>
      </c>
      <c r="CG579" s="17">
        <v>203</v>
      </c>
      <c r="CH579" s="17">
        <v>97</v>
      </c>
      <c r="CI579" s="17">
        <v>7.0000000000000007E-2</v>
      </c>
      <c r="CJ579" s="17">
        <v>0</v>
      </c>
      <c r="CK579" s="17">
        <v>0.09</v>
      </c>
      <c r="CL579" s="17">
        <v>0.16</v>
      </c>
      <c r="CM579" s="17">
        <v>1.7</v>
      </c>
      <c r="CN579" s="17">
        <v>1.94</v>
      </c>
      <c r="CO579" s="17">
        <v>186</v>
      </c>
      <c r="CP579" s="17">
        <v>119</v>
      </c>
      <c r="CQ579" s="17">
        <v>44</v>
      </c>
      <c r="CR579" s="17">
        <v>18</v>
      </c>
      <c r="CS579" s="17">
        <v>325</v>
      </c>
      <c r="CT579" s="17">
        <v>138</v>
      </c>
      <c r="CU579" s="17">
        <v>355</v>
      </c>
      <c r="CV579" s="17">
        <v>122</v>
      </c>
      <c r="CW579" s="17">
        <v>0.94</v>
      </c>
      <c r="CX579" s="17">
        <v>0.06</v>
      </c>
      <c r="CY579" s="17">
        <v>9.31</v>
      </c>
      <c r="CZ579" s="15" t="str">
        <f t="shared" ref="CZ579:CZ642" si="19">O579&amp;" "&amp;Y579</f>
        <v>Jacob Ramsey</v>
      </c>
      <c r="DA579" s="15">
        <f>VLOOKUP(CZ579,[1]FINAL!$A$1:$AP$1000,MATCH("Element No.",[1]FINAL!$A$1:$AP$1,0),0)</f>
        <v>456</v>
      </c>
      <c r="DB579" s="15"/>
      <c r="DC579" s="15"/>
      <c r="DD579" s="15"/>
      <c r="DE579" s="15"/>
      <c r="DF579" s="15"/>
    </row>
    <row r="580" spans="1:110" ht="40.5" thickBot="1">
      <c r="A580" s="18" t="b">
        <v>1</v>
      </c>
      <c r="B580" s="18" t="b">
        <v>0</v>
      </c>
      <c r="C580" s="17">
        <v>100</v>
      </c>
      <c r="D580" s="17">
        <v>100</v>
      </c>
      <c r="E580" s="17">
        <v>216646</v>
      </c>
      <c r="F580" s="17">
        <v>0</v>
      </c>
      <c r="G580" s="17">
        <v>0</v>
      </c>
      <c r="H580" s="17">
        <v>-2</v>
      </c>
      <c r="I580" s="17">
        <v>2</v>
      </c>
      <c r="J580" s="17">
        <v>0</v>
      </c>
      <c r="K580" s="17">
        <v>4</v>
      </c>
      <c r="L580" s="15">
        <v>1.5</v>
      </c>
      <c r="M580" s="15">
        <v>1.2</v>
      </c>
      <c r="N580" s="17">
        <v>0</v>
      </c>
      <c r="O580" s="15" t="s">
        <v>641</v>
      </c>
      <c r="P580" s="15">
        <v>1.2</v>
      </c>
      <c r="Q580" s="17">
        <f t="shared" si="18"/>
        <v>464</v>
      </c>
      <c r="R580" s="18" t="b">
        <v>0</v>
      </c>
      <c r="S580" s="15"/>
      <c r="T580" s="15" t="s">
        <v>4765</v>
      </c>
      <c r="U580" s="17">
        <v>73</v>
      </c>
      <c r="V580" s="15" t="s">
        <v>642</v>
      </c>
      <c r="W580" s="15">
        <v>1.4</v>
      </c>
      <c r="X580" s="18" t="b">
        <v>0</v>
      </c>
      <c r="Y580" s="15" t="s">
        <v>253</v>
      </c>
      <c r="Z580" s="15">
        <v>0.6</v>
      </c>
      <c r="AA580" s="18" t="b">
        <v>0</v>
      </c>
      <c r="AB580" s="15"/>
      <c r="AC580" s="15" t="s">
        <v>519</v>
      </c>
      <c r="AD580" s="17">
        <v>15</v>
      </c>
      <c r="AE580" s="17">
        <v>4</v>
      </c>
      <c r="AF580" s="17">
        <v>27</v>
      </c>
      <c r="AG580" s="17">
        <v>247877</v>
      </c>
      <c r="AH580" s="17">
        <v>0</v>
      </c>
      <c r="AI580" s="17">
        <v>461907</v>
      </c>
      <c r="AJ580" s="17">
        <v>0</v>
      </c>
      <c r="AK580" s="15">
        <v>0.2</v>
      </c>
      <c r="AL580" s="15">
        <v>3.7</v>
      </c>
      <c r="AM580" s="15" t="s">
        <v>253</v>
      </c>
      <c r="AN580" s="15"/>
      <c r="AO580" s="17">
        <v>50</v>
      </c>
      <c r="AP580" s="68">
        <v>45901</v>
      </c>
      <c r="AQ580" s="68">
        <v>35311</v>
      </c>
      <c r="AR580" s="18" t="b">
        <v>0</v>
      </c>
      <c r="AS580" s="15" t="s">
        <v>2420</v>
      </c>
      <c r="AT580" s="17">
        <v>517</v>
      </c>
      <c r="AU580" s="17">
        <v>1</v>
      </c>
      <c r="AV580" s="17">
        <v>1</v>
      </c>
      <c r="AW580" s="17">
        <v>1</v>
      </c>
      <c r="AX580" s="17">
        <v>11</v>
      </c>
      <c r="AY580" s="17">
        <v>0</v>
      </c>
      <c r="AZ580" s="17">
        <v>0</v>
      </c>
      <c r="BA580" s="17">
        <v>0</v>
      </c>
      <c r="BB580" s="17">
        <v>3</v>
      </c>
      <c r="BC580" s="17">
        <v>0</v>
      </c>
      <c r="BD580" s="17">
        <v>0</v>
      </c>
      <c r="BE580" s="17">
        <v>0</v>
      </c>
      <c r="BF580" s="17">
        <v>70</v>
      </c>
      <c r="BG580" s="15">
        <v>58</v>
      </c>
      <c r="BH580" s="15">
        <v>46.7</v>
      </c>
      <c r="BI580" s="15">
        <v>163</v>
      </c>
      <c r="BJ580" s="15">
        <v>25.5</v>
      </c>
      <c r="BK580" s="17">
        <v>3</v>
      </c>
      <c r="BL580" s="17">
        <v>14</v>
      </c>
      <c r="BM580" s="17">
        <v>5</v>
      </c>
      <c r="BN580" s="17">
        <v>22</v>
      </c>
      <c r="BO580" s="17">
        <v>4</v>
      </c>
      <c r="BP580" s="15">
        <v>3.13</v>
      </c>
      <c r="BQ580" s="15">
        <v>0.54</v>
      </c>
      <c r="BR580" s="15">
        <v>3.67</v>
      </c>
      <c r="BS580" s="15">
        <v>9.9700000000000006</v>
      </c>
      <c r="BT580" s="15"/>
      <c r="BU580" s="15"/>
      <c r="BV580" s="15"/>
      <c r="BW580" s="15"/>
      <c r="BX580" s="15"/>
      <c r="BY580" s="15"/>
      <c r="BZ580" s="15"/>
      <c r="CA580" s="17">
        <v>426</v>
      </c>
      <c r="CB580" s="17">
        <v>50</v>
      </c>
      <c r="CC580" s="17">
        <v>377</v>
      </c>
      <c r="CD580" s="17">
        <v>48</v>
      </c>
      <c r="CE580" s="17">
        <v>224</v>
      </c>
      <c r="CF580" s="17">
        <v>46</v>
      </c>
      <c r="CG580" s="17">
        <v>382</v>
      </c>
      <c r="CH580" s="17">
        <v>48</v>
      </c>
      <c r="CI580" s="17">
        <v>0.54</v>
      </c>
      <c r="CJ580" s="17">
        <v>0</v>
      </c>
      <c r="CK580" s="17">
        <v>0.09</v>
      </c>
      <c r="CL580" s="17">
        <v>0.63</v>
      </c>
      <c r="CM580" s="17">
        <v>1.74</v>
      </c>
      <c r="CN580" s="17">
        <v>1.91</v>
      </c>
      <c r="CO580" s="17">
        <v>23</v>
      </c>
      <c r="CP580" s="17">
        <v>9</v>
      </c>
      <c r="CQ580" s="17">
        <v>271</v>
      </c>
      <c r="CR580" s="17">
        <v>36</v>
      </c>
      <c r="CS580" s="17">
        <v>440</v>
      </c>
      <c r="CT580" s="17">
        <v>51</v>
      </c>
      <c r="CU580" s="17">
        <v>252</v>
      </c>
      <c r="CV580" s="17">
        <v>37</v>
      </c>
      <c r="CW580" s="17">
        <v>0.7</v>
      </c>
      <c r="CX580" s="17">
        <v>0.17</v>
      </c>
      <c r="CY580" s="17">
        <v>3.83</v>
      </c>
      <c r="CZ580" s="15" t="str">
        <f t="shared" si="19"/>
        <v>Yoane Wissa</v>
      </c>
      <c r="DA580" s="15">
        <f>VLOOKUP(CZ580,[1]FINAL!$A$1:$AP$1000,MATCH("Element No.",[1]FINAL!$A$1:$AP$1,0),0)</f>
        <v>464</v>
      </c>
      <c r="DB580" s="15"/>
      <c r="DC580" s="15"/>
      <c r="DD580" s="15"/>
      <c r="DE580" s="15"/>
      <c r="DF580" s="15"/>
    </row>
    <row r="581" spans="1:110" ht="40.5" thickBot="1">
      <c r="A581" s="18" t="b">
        <v>1</v>
      </c>
      <c r="B581" s="18" t="b">
        <v>0</v>
      </c>
      <c r="C581" s="17">
        <v>100</v>
      </c>
      <c r="D581" s="17">
        <v>100</v>
      </c>
      <c r="E581" s="17">
        <v>98747</v>
      </c>
      <c r="F581" s="17">
        <v>0</v>
      </c>
      <c r="G581" s="17">
        <v>0</v>
      </c>
      <c r="H581" s="17">
        <v>0</v>
      </c>
      <c r="I581" s="17">
        <v>0</v>
      </c>
      <c r="J581" s="17">
        <v>1</v>
      </c>
      <c r="K581" s="17">
        <v>1</v>
      </c>
      <c r="L581" s="15">
        <v>3</v>
      </c>
      <c r="M581" s="15">
        <v>3</v>
      </c>
      <c r="N581" s="17">
        <v>2</v>
      </c>
      <c r="O581" s="15" t="s">
        <v>916</v>
      </c>
      <c r="P581" s="15">
        <v>3</v>
      </c>
      <c r="Q581" s="17">
        <f t="shared" si="18"/>
        <v>442</v>
      </c>
      <c r="R581" s="18" t="b">
        <v>0</v>
      </c>
      <c r="S581" s="15"/>
      <c r="T581" s="15" t="s">
        <v>4171</v>
      </c>
      <c r="U581" s="17">
        <v>50</v>
      </c>
      <c r="V581" s="15" t="s">
        <v>917</v>
      </c>
      <c r="W581" s="15">
        <v>3.6</v>
      </c>
      <c r="X581" s="18" t="b">
        <v>0</v>
      </c>
      <c r="Y581" s="15" t="s">
        <v>224</v>
      </c>
      <c r="Z581" s="15">
        <v>4.5</v>
      </c>
      <c r="AA581" s="18" t="b">
        <v>0</v>
      </c>
      <c r="AB581" s="15"/>
      <c r="AC581" s="15" t="s">
        <v>519</v>
      </c>
      <c r="AD581" s="17">
        <v>15</v>
      </c>
      <c r="AE581" s="17">
        <v>4</v>
      </c>
      <c r="AF581" s="17">
        <v>96</v>
      </c>
      <c r="AG581" s="17">
        <v>1569571</v>
      </c>
      <c r="AH581" s="17">
        <v>0</v>
      </c>
      <c r="AI581" s="17">
        <v>1614872</v>
      </c>
      <c r="AJ581" s="17">
        <v>0</v>
      </c>
      <c r="AK581" s="15">
        <v>0.6</v>
      </c>
      <c r="AL581" s="15">
        <v>19.2</v>
      </c>
      <c r="AM581" s="15" t="s">
        <v>224</v>
      </c>
      <c r="AN581" s="15"/>
      <c r="AO581" s="17">
        <v>241</v>
      </c>
      <c r="AP581" s="68">
        <v>44735</v>
      </c>
      <c r="AQ581" s="68">
        <v>33713</v>
      </c>
      <c r="AR581" s="18" t="b">
        <v>0</v>
      </c>
      <c r="AS581" s="15" t="s">
        <v>2900</v>
      </c>
      <c r="AT581" s="17">
        <v>2416</v>
      </c>
      <c r="AU581" s="17">
        <v>0</v>
      </c>
      <c r="AV581" s="17">
        <v>1</v>
      </c>
      <c r="AW581" s="17">
        <v>7</v>
      </c>
      <c r="AX581" s="17">
        <v>38</v>
      </c>
      <c r="AY581" s="17">
        <v>0</v>
      </c>
      <c r="AZ581" s="17">
        <v>0</v>
      </c>
      <c r="BA581" s="17">
        <v>0</v>
      </c>
      <c r="BB581" s="17">
        <v>2</v>
      </c>
      <c r="BC581" s="17">
        <v>0</v>
      </c>
      <c r="BD581" s="17">
        <v>89</v>
      </c>
      <c r="BE581" s="17">
        <v>3</v>
      </c>
      <c r="BF581" s="17">
        <v>414</v>
      </c>
      <c r="BG581" s="15">
        <v>671</v>
      </c>
      <c r="BH581" s="15">
        <v>0</v>
      </c>
      <c r="BI581" s="15">
        <v>35</v>
      </c>
      <c r="BJ581" s="15">
        <v>70.7</v>
      </c>
      <c r="BK581" s="17">
        <v>35</v>
      </c>
      <c r="BL581" s="17">
        <v>254</v>
      </c>
      <c r="BM581" s="17">
        <v>1</v>
      </c>
      <c r="BN581" s="17">
        <v>0</v>
      </c>
      <c r="BO581" s="17">
        <v>27</v>
      </c>
      <c r="BP581" s="15">
        <v>0.16</v>
      </c>
      <c r="BQ581" s="15">
        <v>0</v>
      </c>
      <c r="BR581" s="15">
        <v>0.16</v>
      </c>
      <c r="BS581" s="15">
        <v>32.89</v>
      </c>
      <c r="BT581" s="15"/>
      <c r="BU581" s="15"/>
      <c r="BV581" s="15"/>
      <c r="BW581" s="15"/>
      <c r="BX581" s="15"/>
      <c r="BY581" s="15"/>
      <c r="BZ581" s="15"/>
      <c r="CA581" s="17">
        <v>60</v>
      </c>
      <c r="CB581" s="17">
        <v>13</v>
      </c>
      <c r="CC581" s="17">
        <v>803</v>
      </c>
      <c r="CD581" s="17">
        <v>95</v>
      </c>
      <c r="CE581" s="17">
        <v>371</v>
      </c>
      <c r="CF581" s="17">
        <v>1</v>
      </c>
      <c r="CG581" s="17">
        <v>236</v>
      </c>
      <c r="CH581" s="17">
        <v>13</v>
      </c>
      <c r="CI581" s="17">
        <v>0.01</v>
      </c>
      <c r="CJ581" s="17">
        <v>3.32</v>
      </c>
      <c r="CK581" s="17">
        <v>0</v>
      </c>
      <c r="CL581" s="17">
        <v>0.01</v>
      </c>
      <c r="CM581" s="17">
        <v>1.23</v>
      </c>
      <c r="CN581" s="17">
        <v>1.42</v>
      </c>
      <c r="CO581" s="17">
        <v>244</v>
      </c>
      <c r="CP581" s="17">
        <v>9</v>
      </c>
      <c r="CQ581" s="17">
        <v>115</v>
      </c>
      <c r="CR581" s="17">
        <v>12</v>
      </c>
      <c r="CS581" s="17">
        <v>101</v>
      </c>
      <c r="CT581" s="17">
        <v>10</v>
      </c>
      <c r="CU581" s="17">
        <v>85</v>
      </c>
      <c r="CV581" s="17">
        <v>15</v>
      </c>
      <c r="CW581" s="17">
        <v>1.01</v>
      </c>
      <c r="CX581" s="17">
        <v>0.26</v>
      </c>
      <c r="CY581" s="17">
        <v>0</v>
      </c>
      <c r="CZ581" s="15" t="str">
        <f t="shared" si="19"/>
        <v>Nick Pope</v>
      </c>
      <c r="DA581" s="15">
        <f>VLOOKUP(CZ581,[1]FINAL!$A$1:$AP$1000,MATCH("Element No.",[1]FINAL!$A$1:$AP$1,0),0)</f>
        <v>442</v>
      </c>
      <c r="DB581" s="15"/>
      <c r="DC581" s="15"/>
      <c r="DD581" s="15"/>
      <c r="DE581" s="15"/>
      <c r="DF581" s="15"/>
    </row>
    <row r="582" spans="1:110" ht="27.75" thickBot="1">
      <c r="A582" s="18" t="b">
        <v>1</v>
      </c>
      <c r="B582" s="18" t="b">
        <v>0</v>
      </c>
      <c r="C582" s="15"/>
      <c r="D582" s="15"/>
      <c r="E582" s="17">
        <v>81441</v>
      </c>
      <c r="F582" s="17">
        <v>0</v>
      </c>
      <c r="G582" s="17">
        <v>0</v>
      </c>
      <c r="H582" s="17">
        <v>-1</v>
      </c>
      <c r="I582" s="17">
        <v>1</v>
      </c>
      <c r="J582" s="17">
        <v>0</v>
      </c>
      <c r="K582" s="17">
        <v>1</v>
      </c>
      <c r="L582" s="15">
        <v>0</v>
      </c>
      <c r="M582" s="15">
        <v>0</v>
      </c>
      <c r="N582" s="17">
        <v>0</v>
      </c>
      <c r="O582" s="15" t="s">
        <v>610</v>
      </c>
      <c r="P582" s="15">
        <v>0</v>
      </c>
      <c r="Q582" s="17">
        <f t="shared" si="18"/>
        <v>443</v>
      </c>
      <c r="R582" s="18" t="b">
        <v>0</v>
      </c>
      <c r="S582" s="15"/>
      <c r="T582" s="15"/>
      <c r="U582" s="17">
        <v>39</v>
      </c>
      <c r="V582" s="15" t="s">
        <v>2902</v>
      </c>
      <c r="W582" s="15">
        <v>0</v>
      </c>
      <c r="X582" s="18" t="b">
        <v>0</v>
      </c>
      <c r="Y582" s="15" t="s">
        <v>2903</v>
      </c>
      <c r="Z582" s="15">
        <v>0.1</v>
      </c>
      <c r="AA582" s="18" t="b">
        <v>0</v>
      </c>
      <c r="AB582" s="15"/>
      <c r="AC582" s="15" t="s">
        <v>519</v>
      </c>
      <c r="AD582" s="17">
        <v>15</v>
      </c>
      <c r="AE582" s="17">
        <v>4</v>
      </c>
      <c r="AF582" s="17">
        <v>0</v>
      </c>
      <c r="AG582" s="17">
        <v>7392</v>
      </c>
      <c r="AH582" s="17">
        <v>0</v>
      </c>
      <c r="AI582" s="17">
        <v>11599</v>
      </c>
      <c r="AJ582" s="17">
        <v>0</v>
      </c>
      <c r="AK582" s="15">
        <v>0</v>
      </c>
      <c r="AL582" s="15">
        <v>0</v>
      </c>
      <c r="AM582" s="15" t="s">
        <v>2903</v>
      </c>
      <c r="AN582" s="15"/>
      <c r="AO582" s="17">
        <v>241</v>
      </c>
      <c r="AP582" s="68">
        <v>44039</v>
      </c>
      <c r="AQ582" s="68">
        <v>33690</v>
      </c>
      <c r="AR582" s="18" t="b">
        <v>0</v>
      </c>
      <c r="AS582" s="15" t="s">
        <v>2904</v>
      </c>
      <c r="AT582" s="17">
        <v>0</v>
      </c>
      <c r="AU582" s="17">
        <v>0</v>
      </c>
      <c r="AV582" s="17">
        <v>0</v>
      </c>
      <c r="AW582" s="17">
        <v>0</v>
      </c>
      <c r="AX582" s="17">
        <v>0</v>
      </c>
      <c r="AY582" s="17">
        <v>0</v>
      </c>
      <c r="AZ582" s="17">
        <v>0</v>
      </c>
      <c r="BA582" s="17">
        <v>0</v>
      </c>
      <c r="BB582" s="17">
        <v>0</v>
      </c>
      <c r="BC582" s="17">
        <v>0</v>
      </c>
      <c r="BD582" s="17">
        <v>0</v>
      </c>
      <c r="BE582" s="17">
        <v>0</v>
      </c>
      <c r="BF582" s="17">
        <v>0</v>
      </c>
      <c r="BG582" s="15">
        <v>0</v>
      </c>
      <c r="BH582" s="15">
        <v>0</v>
      </c>
      <c r="BI582" s="15">
        <v>0</v>
      </c>
      <c r="BJ582" s="15">
        <v>0</v>
      </c>
      <c r="BK582" s="17">
        <v>0</v>
      </c>
      <c r="BL582" s="17">
        <v>0</v>
      </c>
      <c r="BM582" s="17">
        <v>0</v>
      </c>
      <c r="BN582" s="17">
        <v>0</v>
      </c>
      <c r="BO582" s="17">
        <v>0</v>
      </c>
      <c r="BP582" s="15">
        <v>0</v>
      </c>
      <c r="BQ582" s="15">
        <v>0</v>
      </c>
      <c r="BR582" s="15">
        <v>0</v>
      </c>
      <c r="BS582" s="15">
        <v>0</v>
      </c>
      <c r="BT582" s="15"/>
      <c r="BU582" s="15"/>
      <c r="BV582" s="15"/>
      <c r="BW582" s="15"/>
      <c r="BX582" s="15"/>
      <c r="BY582" s="15"/>
      <c r="BZ582" s="15"/>
      <c r="CA582" s="17">
        <v>551</v>
      </c>
      <c r="CB582" s="17">
        <v>47</v>
      </c>
      <c r="CC582" s="17">
        <v>534</v>
      </c>
      <c r="CD582" s="17">
        <v>28</v>
      </c>
      <c r="CE582" s="17">
        <v>503</v>
      </c>
      <c r="CF582" s="17">
        <v>13</v>
      </c>
      <c r="CG582" s="17">
        <v>554</v>
      </c>
      <c r="CH582" s="17">
        <v>47</v>
      </c>
      <c r="CI582" s="17">
        <v>0</v>
      </c>
      <c r="CJ582" s="17">
        <v>0</v>
      </c>
      <c r="CK582" s="17">
        <v>0</v>
      </c>
      <c r="CL582" s="17">
        <v>0</v>
      </c>
      <c r="CM582" s="17">
        <v>0</v>
      </c>
      <c r="CN582" s="17">
        <v>0</v>
      </c>
      <c r="CO582" s="17">
        <v>762</v>
      </c>
      <c r="CP582" s="17">
        <v>72</v>
      </c>
      <c r="CQ582" s="17">
        <v>431</v>
      </c>
      <c r="CR582" s="17">
        <v>36</v>
      </c>
      <c r="CS582" s="17">
        <v>562</v>
      </c>
      <c r="CT582" s="17">
        <v>47</v>
      </c>
      <c r="CU582" s="17">
        <v>449</v>
      </c>
      <c r="CV582" s="17">
        <v>65</v>
      </c>
      <c r="CW582" s="17">
        <v>0</v>
      </c>
      <c r="CX582" s="17">
        <v>0</v>
      </c>
      <c r="CY582" s="17">
        <v>0</v>
      </c>
      <c r="CZ582" s="15" t="str">
        <f t="shared" si="19"/>
        <v>Mark Gillespie</v>
      </c>
      <c r="DA582" s="15">
        <f>VLOOKUP(CZ582,[1]FINAL!$A$1:$AP$1000,MATCH("Element No.",[1]FINAL!$A$1:$AP$1,0),0)</f>
        <v>443</v>
      </c>
      <c r="DB582" s="15"/>
      <c r="DC582" s="15"/>
      <c r="DD582" s="15"/>
      <c r="DE582" s="15"/>
      <c r="DF582" s="15"/>
    </row>
    <row r="583" spans="1:110" ht="66" thickBot="1">
      <c r="A583" s="18" t="b">
        <v>1</v>
      </c>
      <c r="B583" s="18" t="b">
        <v>0</v>
      </c>
      <c r="C583" s="17">
        <v>0</v>
      </c>
      <c r="D583" s="17">
        <v>0</v>
      </c>
      <c r="E583" s="17">
        <v>111452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1</v>
      </c>
      <c r="L583" s="15">
        <v>0</v>
      </c>
      <c r="M583" s="15">
        <v>0</v>
      </c>
      <c r="N583" s="17">
        <v>0</v>
      </c>
      <c r="O583" s="15" t="s">
        <v>1373</v>
      </c>
      <c r="P583" s="15">
        <v>0</v>
      </c>
      <c r="Q583" s="17" t="e">
        <f t="shared" si="18"/>
        <v>#N/A</v>
      </c>
      <c r="R583" s="18" t="b">
        <v>0</v>
      </c>
      <c r="S583" s="15" t="s">
        <v>3592</v>
      </c>
      <c r="T583" s="15" t="s">
        <v>3593</v>
      </c>
      <c r="U583" s="17">
        <v>40</v>
      </c>
      <c r="V583" s="15" t="s">
        <v>1374</v>
      </c>
      <c r="W583" s="15">
        <v>0</v>
      </c>
      <c r="X583" s="18" t="b">
        <v>0</v>
      </c>
      <c r="Y583" s="15" t="s">
        <v>1375</v>
      </c>
      <c r="Z583" s="15">
        <v>0</v>
      </c>
      <c r="AA583" s="18" t="b">
        <v>0</v>
      </c>
      <c r="AB583" s="15"/>
      <c r="AC583" s="15" t="s">
        <v>3257</v>
      </c>
      <c r="AD583" s="17">
        <v>15</v>
      </c>
      <c r="AE583" s="17">
        <v>4</v>
      </c>
      <c r="AF583" s="17">
        <v>0</v>
      </c>
      <c r="AG583" s="17">
        <v>0</v>
      </c>
      <c r="AH583" s="17">
        <v>0</v>
      </c>
      <c r="AI583" s="17">
        <v>2530</v>
      </c>
      <c r="AJ583" s="17">
        <v>0</v>
      </c>
      <c r="AK583" s="15">
        <v>0</v>
      </c>
      <c r="AL583" s="15">
        <v>0</v>
      </c>
      <c r="AM583" s="15" t="s">
        <v>1373</v>
      </c>
      <c r="AN583" s="15"/>
      <c r="AO583" s="17">
        <v>83</v>
      </c>
      <c r="AP583" s="68">
        <v>45474</v>
      </c>
      <c r="AQ583" s="68">
        <v>34450</v>
      </c>
      <c r="AR583" s="18" t="b">
        <v>0</v>
      </c>
      <c r="AS583" s="15" t="s">
        <v>2905</v>
      </c>
      <c r="AT583" s="17">
        <v>0</v>
      </c>
      <c r="AU583" s="17">
        <v>0</v>
      </c>
      <c r="AV583" s="17">
        <v>0</v>
      </c>
      <c r="AW583" s="17">
        <v>0</v>
      </c>
      <c r="AX583" s="17">
        <v>0</v>
      </c>
      <c r="AY583" s="17">
        <v>0</v>
      </c>
      <c r="AZ583" s="17">
        <v>0</v>
      </c>
      <c r="BA583" s="17">
        <v>0</v>
      </c>
      <c r="BB583" s="17">
        <v>0</v>
      </c>
      <c r="BC583" s="17">
        <v>0</v>
      </c>
      <c r="BD583" s="17">
        <v>0</v>
      </c>
      <c r="BE583" s="17">
        <v>0</v>
      </c>
      <c r="BF583" s="17">
        <v>0</v>
      </c>
      <c r="BG583" s="15">
        <v>0</v>
      </c>
      <c r="BH583" s="15">
        <v>0</v>
      </c>
      <c r="BI583" s="15">
        <v>0</v>
      </c>
      <c r="BJ583" s="15">
        <v>0</v>
      </c>
      <c r="BK583" s="17">
        <v>0</v>
      </c>
      <c r="BL583" s="17">
        <v>0</v>
      </c>
      <c r="BM583" s="17">
        <v>0</v>
      </c>
      <c r="BN583" s="17">
        <v>0</v>
      </c>
      <c r="BO583" s="17">
        <v>0</v>
      </c>
      <c r="BP583" s="15">
        <v>0</v>
      </c>
      <c r="BQ583" s="15">
        <v>0</v>
      </c>
      <c r="BR583" s="15">
        <v>0</v>
      </c>
      <c r="BS583" s="15">
        <v>0</v>
      </c>
      <c r="BT583" s="15"/>
      <c r="BU583" s="15"/>
      <c r="BV583" s="15"/>
      <c r="BW583" s="15"/>
      <c r="BX583" s="15"/>
      <c r="BY583" s="15"/>
      <c r="BZ583" s="15"/>
      <c r="CA583" s="17">
        <v>583</v>
      </c>
      <c r="CB583" s="17">
        <v>68</v>
      </c>
      <c r="CC583" s="17">
        <v>573</v>
      </c>
      <c r="CD583" s="17">
        <v>56</v>
      </c>
      <c r="CE583" s="17">
        <v>542</v>
      </c>
      <c r="CF583" s="17">
        <v>41</v>
      </c>
      <c r="CG583" s="17">
        <v>586</v>
      </c>
      <c r="CH583" s="17">
        <v>68</v>
      </c>
      <c r="CI583" s="17">
        <v>0</v>
      </c>
      <c r="CJ583" s="17">
        <v>0</v>
      </c>
      <c r="CK583" s="17">
        <v>0</v>
      </c>
      <c r="CL583" s="17">
        <v>0</v>
      </c>
      <c r="CM583" s="17">
        <v>0</v>
      </c>
      <c r="CN583" s="17">
        <v>0</v>
      </c>
      <c r="CO583" s="17">
        <v>680</v>
      </c>
      <c r="CP583" s="17">
        <v>45</v>
      </c>
      <c r="CQ583" s="17">
        <v>469</v>
      </c>
      <c r="CR583" s="17">
        <v>59</v>
      </c>
      <c r="CS583" s="17">
        <v>594</v>
      </c>
      <c r="CT583" s="17">
        <v>68</v>
      </c>
      <c r="CU583" s="17">
        <v>732</v>
      </c>
      <c r="CV583" s="17">
        <v>85</v>
      </c>
      <c r="CW583" s="17">
        <v>0</v>
      </c>
      <c r="CX583" s="17">
        <v>0</v>
      </c>
      <c r="CY583" s="17">
        <v>0</v>
      </c>
      <c r="CZ583" s="15" t="str">
        <f t="shared" si="19"/>
        <v>Odysseas Vlachodimos</v>
      </c>
      <c r="DA583" s="15" t="e">
        <f>VLOOKUP(CZ583,[1]FINAL!$A$1:$AP$1000,MATCH("Element No.",[1]FINAL!$A$1:$AP$1,0),0)</f>
        <v>#N/A</v>
      </c>
      <c r="DB583" s="15"/>
      <c r="DC583" s="15"/>
      <c r="DD583" s="15"/>
      <c r="DE583" s="15"/>
      <c r="DF583" s="15"/>
    </row>
    <row r="584" spans="1:110" ht="40.5" thickBot="1">
      <c r="A584" s="18" t="b">
        <v>1</v>
      </c>
      <c r="B584" s="18" t="b">
        <v>0</v>
      </c>
      <c r="C584" s="17">
        <v>100</v>
      </c>
      <c r="D584" s="17">
        <v>100</v>
      </c>
      <c r="E584" s="17">
        <v>487838</v>
      </c>
      <c r="F584" s="17">
        <v>0</v>
      </c>
      <c r="G584" s="17">
        <v>0</v>
      </c>
      <c r="H584" s="17">
        <v>-2</v>
      </c>
      <c r="I584" s="17">
        <v>2</v>
      </c>
      <c r="J584" s="17">
        <v>1</v>
      </c>
      <c r="K584" s="17">
        <v>2</v>
      </c>
      <c r="L584" s="15">
        <v>1</v>
      </c>
      <c r="M584" s="15">
        <v>1.2</v>
      </c>
      <c r="N584" s="17">
        <v>1</v>
      </c>
      <c r="O584" s="15" t="s">
        <v>296</v>
      </c>
      <c r="P584" s="15">
        <v>1.2</v>
      </c>
      <c r="Q584" s="17">
        <f t="shared" si="18"/>
        <v>449</v>
      </c>
      <c r="R584" s="18" t="b">
        <v>0</v>
      </c>
      <c r="S584" s="15"/>
      <c r="T584" s="15" t="s">
        <v>4382</v>
      </c>
      <c r="U584" s="17">
        <v>53</v>
      </c>
      <c r="V584" s="15" t="s">
        <v>722</v>
      </c>
      <c r="W584" s="15">
        <v>2.6</v>
      </c>
      <c r="X584" s="18" t="b">
        <v>0</v>
      </c>
      <c r="Y584" s="15" t="s">
        <v>723</v>
      </c>
      <c r="Z584" s="15">
        <v>3.3</v>
      </c>
      <c r="AA584" s="18" t="b">
        <v>0</v>
      </c>
      <c r="AB584" s="15"/>
      <c r="AC584" s="15" t="s">
        <v>519</v>
      </c>
      <c r="AD584" s="17">
        <v>15</v>
      </c>
      <c r="AE584" s="17">
        <v>4</v>
      </c>
      <c r="AF584" s="17">
        <v>79</v>
      </c>
      <c r="AG584" s="17">
        <v>974490</v>
      </c>
      <c r="AH584" s="17">
        <v>0</v>
      </c>
      <c r="AI584" s="17">
        <v>796951</v>
      </c>
      <c r="AJ584" s="17">
        <v>0</v>
      </c>
      <c r="AK584" s="15">
        <v>0.2</v>
      </c>
      <c r="AL584" s="15">
        <v>14.9</v>
      </c>
      <c r="AM584" s="15" t="s">
        <v>723</v>
      </c>
      <c r="AN584" s="15"/>
      <c r="AO584" s="17">
        <v>241</v>
      </c>
      <c r="AP584" s="68">
        <v>45474</v>
      </c>
      <c r="AQ584" s="68">
        <v>38238</v>
      </c>
      <c r="AR584" s="18" t="b">
        <v>0</v>
      </c>
      <c r="AS584" s="15" t="s">
        <v>2906</v>
      </c>
      <c r="AT584" s="17">
        <v>2176</v>
      </c>
      <c r="AU584" s="17">
        <v>1</v>
      </c>
      <c r="AV584" s="17">
        <v>2</v>
      </c>
      <c r="AW584" s="17">
        <v>4</v>
      </c>
      <c r="AX584" s="17">
        <v>39</v>
      </c>
      <c r="AY584" s="17">
        <v>0</v>
      </c>
      <c r="AZ584" s="17">
        <v>0</v>
      </c>
      <c r="BA584" s="17">
        <v>0</v>
      </c>
      <c r="BB584" s="17">
        <v>4</v>
      </c>
      <c r="BC584" s="17">
        <v>0</v>
      </c>
      <c r="BD584" s="17">
        <v>0</v>
      </c>
      <c r="BE584" s="17">
        <v>4</v>
      </c>
      <c r="BF584" s="17">
        <v>347</v>
      </c>
      <c r="BG584" s="15">
        <v>550.20000000000005</v>
      </c>
      <c r="BH584" s="15">
        <v>433.6</v>
      </c>
      <c r="BI584" s="15">
        <v>196</v>
      </c>
      <c r="BJ584" s="15">
        <v>118</v>
      </c>
      <c r="BK584" s="17">
        <v>119</v>
      </c>
      <c r="BL584" s="17">
        <v>134</v>
      </c>
      <c r="BM584" s="17">
        <v>54</v>
      </c>
      <c r="BN584" s="17">
        <v>173</v>
      </c>
      <c r="BO584" s="17">
        <v>24</v>
      </c>
      <c r="BP584" s="15">
        <v>1.01</v>
      </c>
      <c r="BQ584" s="15">
        <v>2.78</v>
      </c>
      <c r="BR584" s="15">
        <v>3.79</v>
      </c>
      <c r="BS584" s="15">
        <v>37.72</v>
      </c>
      <c r="BT584" s="17">
        <v>2</v>
      </c>
      <c r="BU584" s="15"/>
      <c r="BV584" s="17">
        <v>1</v>
      </c>
      <c r="BW584" s="15"/>
      <c r="BX584" s="15"/>
      <c r="BY584" s="15"/>
      <c r="BZ584" s="15"/>
      <c r="CA584" s="17">
        <v>105</v>
      </c>
      <c r="CB584" s="17">
        <v>49</v>
      </c>
      <c r="CC584" s="17">
        <v>76</v>
      </c>
      <c r="CD584" s="17">
        <v>18</v>
      </c>
      <c r="CE584" s="17">
        <v>189</v>
      </c>
      <c r="CF584" s="17">
        <v>47</v>
      </c>
      <c r="CG584" s="17">
        <v>105</v>
      </c>
      <c r="CH584" s="17">
        <v>29</v>
      </c>
      <c r="CI584" s="17">
        <v>0.04</v>
      </c>
      <c r="CJ584" s="17">
        <v>0</v>
      </c>
      <c r="CK584" s="17">
        <v>0.11</v>
      </c>
      <c r="CL584" s="17">
        <v>0.15</v>
      </c>
      <c r="CM584" s="17">
        <v>1.56</v>
      </c>
      <c r="CN584" s="17">
        <v>1.61</v>
      </c>
      <c r="CO584" s="17">
        <v>197</v>
      </c>
      <c r="CP584" s="17">
        <v>25</v>
      </c>
      <c r="CQ584" s="17">
        <v>264</v>
      </c>
      <c r="CR584" s="17">
        <v>95</v>
      </c>
      <c r="CS584" s="17">
        <v>266</v>
      </c>
      <c r="CT584" s="17">
        <v>103</v>
      </c>
      <c r="CU584" s="17">
        <v>100</v>
      </c>
      <c r="CV584" s="17">
        <v>33</v>
      </c>
      <c r="CW584" s="17">
        <v>0.99</v>
      </c>
      <c r="CX584" s="17">
        <v>0.17</v>
      </c>
      <c r="CY584" s="17">
        <v>7.16</v>
      </c>
      <c r="CZ584" s="15" t="str">
        <f t="shared" si="19"/>
        <v>Lewis Hall</v>
      </c>
      <c r="DA584" s="15">
        <f>VLOOKUP(CZ584,[1]FINAL!$A$1:$AP$1000,MATCH("Element No.",[1]FINAL!$A$1:$AP$1,0),0)</f>
        <v>449</v>
      </c>
      <c r="DB584" s="15"/>
      <c r="DC584" s="15"/>
      <c r="DD584" s="15"/>
      <c r="DE584" s="15"/>
      <c r="DF584" s="15"/>
    </row>
    <row r="585" spans="1:110" ht="66" thickBot="1">
      <c r="A585" s="18" t="b">
        <v>1</v>
      </c>
      <c r="B585" s="18" t="b">
        <v>0</v>
      </c>
      <c r="C585" s="17">
        <v>0</v>
      </c>
      <c r="D585" s="17">
        <v>0</v>
      </c>
      <c r="E585" s="17">
        <v>119471</v>
      </c>
      <c r="F585" s="17">
        <v>0</v>
      </c>
      <c r="G585" s="17">
        <v>0</v>
      </c>
      <c r="H585" s="17">
        <v>-3</v>
      </c>
      <c r="I585" s="17">
        <v>3</v>
      </c>
      <c r="J585" s="17">
        <v>0</v>
      </c>
      <c r="K585" s="17">
        <v>2</v>
      </c>
      <c r="L585" s="15">
        <v>0</v>
      </c>
      <c r="M585" s="15">
        <v>0</v>
      </c>
      <c r="N585" s="17">
        <v>0</v>
      </c>
      <c r="O585" s="15" t="s">
        <v>904</v>
      </c>
      <c r="P585" s="15">
        <v>0</v>
      </c>
      <c r="Q585" s="17">
        <f t="shared" si="18"/>
        <v>446</v>
      </c>
      <c r="R585" s="18" t="b">
        <v>0</v>
      </c>
      <c r="S585" s="15" t="s">
        <v>5083</v>
      </c>
      <c r="T585" s="15" t="s">
        <v>4493</v>
      </c>
      <c r="U585" s="17">
        <v>52</v>
      </c>
      <c r="V585" s="15" t="s">
        <v>905</v>
      </c>
      <c r="W585" s="15">
        <v>3.2</v>
      </c>
      <c r="X585" s="18" t="b">
        <v>0</v>
      </c>
      <c r="Y585" s="15" t="s">
        <v>225</v>
      </c>
      <c r="Z585" s="15">
        <v>1.1000000000000001</v>
      </c>
      <c r="AA585" s="18" t="b">
        <v>0</v>
      </c>
      <c r="AB585" s="15"/>
      <c r="AC585" s="15" t="s">
        <v>543</v>
      </c>
      <c r="AD585" s="17">
        <v>15</v>
      </c>
      <c r="AE585" s="17">
        <v>4</v>
      </c>
      <c r="AF585" s="17">
        <v>51</v>
      </c>
      <c r="AG585" s="17">
        <v>297336</v>
      </c>
      <c r="AH585" s="17">
        <v>0</v>
      </c>
      <c r="AI585" s="17">
        <v>499632</v>
      </c>
      <c r="AJ585" s="17">
        <v>0</v>
      </c>
      <c r="AK585" s="15">
        <v>0</v>
      </c>
      <c r="AL585" s="15">
        <v>9.8000000000000007</v>
      </c>
      <c r="AM585" s="15" t="s">
        <v>225</v>
      </c>
      <c r="AN585" s="15"/>
      <c r="AO585" s="17">
        <v>207</v>
      </c>
      <c r="AP585" s="68">
        <v>43307</v>
      </c>
      <c r="AQ585" s="68">
        <v>33592</v>
      </c>
      <c r="AR585" s="18" t="b">
        <v>0</v>
      </c>
      <c r="AS585" s="15" t="s">
        <v>2907</v>
      </c>
      <c r="AT585" s="17">
        <v>1089</v>
      </c>
      <c r="AU585" s="17">
        <v>0</v>
      </c>
      <c r="AV585" s="17">
        <v>0</v>
      </c>
      <c r="AW585" s="17">
        <v>4</v>
      </c>
      <c r="AX585" s="17">
        <v>13</v>
      </c>
      <c r="AY585" s="17">
        <v>0</v>
      </c>
      <c r="AZ585" s="17">
        <v>0</v>
      </c>
      <c r="BA585" s="17">
        <v>0</v>
      </c>
      <c r="BB585" s="17">
        <v>1</v>
      </c>
      <c r="BC585" s="17">
        <v>0</v>
      </c>
      <c r="BD585" s="17">
        <v>0</v>
      </c>
      <c r="BE585" s="17">
        <v>0</v>
      </c>
      <c r="BF585" s="17">
        <v>186</v>
      </c>
      <c r="BG585" s="15">
        <v>291.2</v>
      </c>
      <c r="BH585" s="15">
        <v>63.6</v>
      </c>
      <c r="BI585" s="15">
        <v>108</v>
      </c>
      <c r="BJ585" s="15">
        <v>46.4</v>
      </c>
      <c r="BK585" s="17">
        <v>101</v>
      </c>
      <c r="BL585" s="17">
        <v>42</v>
      </c>
      <c r="BM585" s="17">
        <v>14</v>
      </c>
      <c r="BN585" s="17">
        <v>115</v>
      </c>
      <c r="BO585" s="17">
        <v>11</v>
      </c>
      <c r="BP585" s="15">
        <v>0.97</v>
      </c>
      <c r="BQ585" s="15">
        <v>0.6</v>
      </c>
      <c r="BR585" s="15">
        <v>1.57</v>
      </c>
      <c r="BS585" s="15">
        <v>13.85</v>
      </c>
      <c r="BT585" s="15"/>
      <c r="BU585" s="15"/>
      <c r="BV585" s="17">
        <v>4</v>
      </c>
      <c r="BW585" s="15"/>
      <c r="BX585" s="15"/>
      <c r="BY585" s="15"/>
      <c r="BZ585" s="15"/>
      <c r="CA585" s="17">
        <v>250</v>
      </c>
      <c r="CB585" s="17">
        <v>97</v>
      </c>
      <c r="CC585" s="17">
        <v>349</v>
      </c>
      <c r="CD585" s="17">
        <v>121</v>
      </c>
      <c r="CE585" s="17">
        <v>275</v>
      </c>
      <c r="CF585" s="17">
        <v>78</v>
      </c>
      <c r="CG585" s="17">
        <v>321</v>
      </c>
      <c r="CH585" s="17">
        <v>107</v>
      </c>
      <c r="CI585" s="17">
        <v>0.08</v>
      </c>
      <c r="CJ585" s="17">
        <v>0</v>
      </c>
      <c r="CK585" s="17">
        <v>0.05</v>
      </c>
      <c r="CL585" s="17">
        <v>0.13</v>
      </c>
      <c r="CM585" s="17">
        <v>1.1399999999999999</v>
      </c>
      <c r="CN585" s="17">
        <v>1.07</v>
      </c>
      <c r="CO585" s="17">
        <v>202</v>
      </c>
      <c r="CP585" s="17">
        <v>27</v>
      </c>
      <c r="CQ585" s="17">
        <v>786</v>
      </c>
      <c r="CR585" s="17">
        <v>264</v>
      </c>
      <c r="CS585" s="17">
        <v>169</v>
      </c>
      <c r="CT585" s="17">
        <v>63</v>
      </c>
      <c r="CU585" s="17">
        <v>187</v>
      </c>
      <c r="CV585" s="17">
        <v>74</v>
      </c>
      <c r="CW585" s="17">
        <v>0.91</v>
      </c>
      <c r="CX585" s="17">
        <v>0.33</v>
      </c>
      <c r="CY585" s="17">
        <v>9.5</v>
      </c>
      <c r="CZ585" s="15" t="str">
        <f t="shared" si="19"/>
        <v>Fabian Schär</v>
      </c>
      <c r="DA585" s="15">
        <f>VLOOKUP(CZ585,[1]FINAL!$A$1:$AP$1000,MATCH("Element No.",[1]FINAL!$A$1:$AP$1,0),0)</f>
        <v>446</v>
      </c>
      <c r="DB585" s="15"/>
      <c r="DC585" s="15"/>
      <c r="DD585" s="15"/>
      <c r="DE585" s="15"/>
      <c r="DF585" s="15"/>
    </row>
    <row r="586" spans="1:110" ht="40.5" thickBot="1">
      <c r="A586" s="18" t="b">
        <v>1</v>
      </c>
      <c r="B586" s="18" t="b">
        <v>0</v>
      </c>
      <c r="C586" s="17">
        <v>100</v>
      </c>
      <c r="D586" s="17">
        <v>100</v>
      </c>
      <c r="E586" s="17">
        <v>220237</v>
      </c>
      <c r="F586" s="17">
        <v>0</v>
      </c>
      <c r="G586" s="17">
        <v>0</v>
      </c>
      <c r="H586" s="17">
        <v>-1</v>
      </c>
      <c r="I586" s="17">
        <v>1</v>
      </c>
      <c r="J586" s="17">
        <v>0</v>
      </c>
      <c r="K586" s="17">
        <v>2</v>
      </c>
      <c r="L586" s="15">
        <v>4</v>
      </c>
      <c r="M586" s="15">
        <v>3.8</v>
      </c>
      <c r="N586" s="17">
        <v>3</v>
      </c>
      <c r="O586" s="15" t="s">
        <v>918</v>
      </c>
      <c r="P586" s="15">
        <v>3.8</v>
      </c>
      <c r="Q586" s="17">
        <f t="shared" si="18"/>
        <v>447</v>
      </c>
      <c r="R586" s="18" t="b">
        <v>0</v>
      </c>
      <c r="S586" s="15"/>
      <c r="T586" s="15" t="s">
        <v>4872</v>
      </c>
      <c r="U586" s="17">
        <v>49</v>
      </c>
      <c r="V586" s="15" t="s">
        <v>919</v>
      </c>
      <c r="W586" s="15">
        <v>3.6</v>
      </c>
      <c r="X586" s="18" t="b">
        <v>0</v>
      </c>
      <c r="Y586" s="15" t="s">
        <v>228</v>
      </c>
      <c r="Z586" s="15">
        <v>0.5</v>
      </c>
      <c r="AA586" s="18" t="b">
        <v>0</v>
      </c>
      <c r="AB586" s="15"/>
      <c r="AC586" s="15" t="s">
        <v>519</v>
      </c>
      <c r="AD586" s="17">
        <v>15</v>
      </c>
      <c r="AE586" s="17">
        <v>4</v>
      </c>
      <c r="AF586" s="17">
        <v>89</v>
      </c>
      <c r="AG586" s="17">
        <v>106359</v>
      </c>
      <c r="AH586" s="17">
        <v>0</v>
      </c>
      <c r="AI586" s="17">
        <v>115014</v>
      </c>
      <c r="AJ586" s="17">
        <v>0</v>
      </c>
      <c r="AK586" s="15">
        <v>0.8</v>
      </c>
      <c r="AL586" s="15">
        <v>18.2</v>
      </c>
      <c r="AM586" s="15" t="s">
        <v>228</v>
      </c>
      <c r="AN586" s="15"/>
      <c r="AO586" s="17">
        <v>152</v>
      </c>
      <c r="AP586" s="68">
        <v>44740</v>
      </c>
      <c r="AQ586" s="68">
        <v>36537</v>
      </c>
      <c r="AR586" s="18" t="b">
        <v>0</v>
      </c>
      <c r="AS586" s="15" t="s">
        <v>2908</v>
      </c>
      <c r="AT586" s="17">
        <v>1834</v>
      </c>
      <c r="AU586" s="17">
        <v>1</v>
      </c>
      <c r="AV586" s="17">
        <v>1</v>
      </c>
      <c r="AW586" s="17">
        <v>5</v>
      </c>
      <c r="AX586" s="17">
        <v>27</v>
      </c>
      <c r="AY586" s="17">
        <v>1</v>
      </c>
      <c r="AZ586" s="17">
        <v>0</v>
      </c>
      <c r="BA586" s="17">
        <v>0</v>
      </c>
      <c r="BB586" s="17">
        <v>2</v>
      </c>
      <c r="BC586" s="17">
        <v>0</v>
      </c>
      <c r="BD586" s="17">
        <v>0</v>
      </c>
      <c r="BE586" s="17">
        <v>6</v>
      </c>
      <c r="BF586" s="17">
        <v>332</v>
      </c>
      <c r="BG586" s="15">
        <v>597</v>
      </c>
      <c r="BH586" s="15">
        <v>85.8</v>
      </c>
      <c r="BI586" s="15">
        <v>190</v>
      </c>
      <c r="BJ586" s="15">
        <v>87.4</v>
      </c>
      <c r="BK586" s="17">
        <v>195</v>
      </c>
      <c r="BL586" s="17">
        <v>89</v>
      </c>
      <c r="BM586" s="17">
        <v>21</v>
      </c>
      <c r="BN586" s="17">
        <v>216</v>
      </c>
      <c r="BO586" s="17">
        <v>21</v>
      </c>
      <c r="BP586" s="15">
        <v>1.73</v>
      </c>
      <c r="BQ586" s="15">
        <v>0.86</v>
      </c>
      <c r="BR586" s="15">
        <v>2.59</v>
      </c>
      <c r="BS586" s="15">
        <v>27.58</v>
      </c>
      <c r="BT586" s="15"/>
      <c r="BU586" s="15"/>
      <c r="BV586" s="15"/>
      <c r="BW586" s="15"/>
      <c r="BX586" s="15"/>
      <c r="BY586" s="15"/>
      <c r="BZ586" s="15"/>
      <c r="CA586" s="17">
        <v>85</v>
      </c>
      <c r="CB586" s="17">
        <v>36</v>
      </c>
      <c r="CC586" s="17">
        <v>311</v>
      </c>
      <c r="CD586" s="17">
        <v>102</v>
      </c>
      <c r="CE586" s="17">
        <v>196</v>
      </c>
      <c r="CF586" s="17">
        <v>50</v>
      </c>
      <c r="CG586" s="17">
        <v>178</v>
      </c>
      <c r="CH586" s="17">
        <v>59</v>
      </c>
      <c r="CI586" s="17">
        <v>0.08</v>
      </c>
      <c r="CJ586" s="17">
        <v>0</v>
      </c>
      <c r="CK586" s="17">
        <v>0.04</v>
      </c>
      <c r="CL586" s="17">
        <v>0.12</v>
      </c>
      <c r="CM586" s="17">
        <v>1.35</v>
      </c>
      <c r="CN586" s="17">
        <v>1.32</v>
      </c>
      <c r="CO586" s="17">
        <v>306</v>
      </c>
      <c r="CP586" s="17">
        <v>48</v>
      </c>
      <c r="CQ586" s="17">
        <v>79</v>
      </c>
      <c r="CR586" s="17">
        <v>26</v>
      </c>
      <c r="CS586" s="17">
        <v>99</v>
      </c>
      <c r="CT586" s="17">
        <v>36</v>
      </c>
      <c r="CU586" s="17">
        <v>270</v>
      </c>
      <c r="CV586" s="17">
        <v>101</v>
      </c>
      <c r="CW586" s="17">
        <v>1.03</v>
      </c>
      <c r="CX586" s="17">
        <v>0.25</v>
      </c>
      <c r="CY586" s="17">
        <v>10.6</v>
      </c>
      <c r="CZ586" s="15" t="str">
        <f t="shared" si="19"/>
        <v>Sven Botman</v>
      </c>
      <c r="DA586" s="15">
        <f>VLOOKUP(CZ586,[1]FINAL!$A$1:$AP$1000,MATCH("Element No.",[1]FINAL!$A$1:$AP$1,0),0)</f>
        <v>447</v>
      </c>
      <c r="DB586" s="15"/>
      <c r="DC586" s="15"/>
      <c r="DD586" s="15"/>
      <c r="DE586" s="15"/>
      <c r="DF586" s="15"/>
    </row>
    <row r="587" spans="1:110" ht="40.5" thickBot="1">
      <c r="A587" s="18" t="b">
        <v>1</v>
      </c>
      <c r="B587" s="18" t="b">
        <v>0</v>
      </c>
      <c r="C587" s="17">
        <v>100</v>
      </c>
      <c r="D587" s="17">
        <v>100</v>
      </c>
      <c r="E587" s="17">
        <v>78916</v>
      </c>
      <c r="F587" s="17">
        <v>0</v>
      </c>
      <c r="G587" s="17">
        <v>0</v>
      </c>
      <c r="H587" s="17">
        <v>0</v>
      </c>
      <c r="I587" s="17">
        <v>0</v>
      </c>
      <c r="J587" s="17">
        <v>1</v>
      </c>
      <c r="K587" s="17">
        <v>2</v>
      </c>
      <c r="L587" s="15">
        <v>3.2</v>
      </c>
      <c r="M587" s="15">
        <v>2.8</v>
      </c>
      <c r="N587" s="17">
        <v>1</v>
      </c>
      <c r="O587" s="15" t="s">
        <v>897</v>
      </c>
      <c r="P587" s="15">
        <v>2.8</v>
      </c>
      <c r="Q587" s="17">
        <f t="shared" si="18"/>
        <v>448</v>
      </c>
      <c r="R587" s="18" t="b">
        <v>0</v>
      </c>
      <c r="S587" s="15"/>
      <c r="T587" s="15" t="s">
        <v>4226</v>
      </c>
      <c r="U587" s="17">
        <v>50</v>
      </c>
      <c r="V587" s="15" t="s">
        <v>898</v>
      </c>
      <c r="W587" s="15">
        <v>3.2</v>
      </c>
      <c r="X587" s="18" t="b">
        <v>0</v>
      </c>
      <c r="Y587" s="15" t="s">
        <v>229</v>
      </c>
      <c r="Z587" s="15">
        <v>3.6</v>
      </c>
      <c r="AA587" s="18" t="b">
        <v>0</v>
      </c>
      <c r="AB587" s="15"/>
      <c r="AC587" s="15" t="s">
        <v>519</v>
      </c>
      <c r="AD587" s="17">
        <v>15</v>
      </c>
      <c r="AE587" s="17">
        <v>4</v>
      </c>
      <c r="AF587" s="17">
        <v>93</v>
      </c>
      <c r="AG587" s="17">
        <v>1584692</v>
      </c>
      <c r="AH587" s="17">
        <v>0</v>
      </c>
      <c r="AI587" s="17">
        <v>1706417</v>
      </c>
      <c r="AJ587" s="17">
        <v>0</v>
      </c>
      <c r="AK587" s="15">
        <v>0.6</v>
      </c>
      <c r="AL587" s="15">
        <v>18.600000000000001</v>
      </c>
      <c r="AM587" s="15" t="s">
        <v>229</v>
      </c>
      <c r="AN587" s="15"/>
      <c r="AO587" s="17">
        <v>241</v>
      </c>
      <c r="AP587" s="68">
        <v>44592</v>
      </c>
      <c r="AQ587" s="68">
        <v>33733</v>
      </c>
      <c r="AR587" s="18" t="b">
        <v>0</v>
      </c>
      <c r="AS587" s="15" t="s">
        <v>2909</v>
      </c>
      <c r="AT587" s="17">
        <v>2195</v>
      </c>
      <c r="AU587" s="17">
        <v>1</v>
      </c>
      <c r="AV587" s="17">
        <v>3</v>
      </c>
      <c r="AW587" s="17">
        <v>6</v>
      </c>
      <c r="AX587" s="17">
        <v>36</v>
      </c>
      <c r="AY587" s="17">
        <v>0</v>
      </c>
      <c r="AZ587" s="17">
        <v>0</v>
      </c>
      <c r="BA587" s="17">
        <v>0</v>
      </c>
      <c r="BB587" s="17">
        <v>9</v>
      </c>
      <c r="BC587" s="17">
        <v>1</v>
      </c>
      <c r="BD587" s="17">
        <v>0</v>
      </c>
      <c r="BE587" s="17">
        <v>5</v>
      </c>
      <c r="BF587" s="17">
        <v>286</v>
      </c>
      <c r="BG587" s="15">
        <v>525.79999999999995</v>
      </c>
      <c r="BH587" s="15">
        <v>107.3</v>
      </c>
      <c r="BI587" s="15">
        <v>186</v>
      </c>
      <c r="BJ587" s="15">
        <v>82.1</v>
      </c>
      <c r="BK587" s="17">
        <v>185</v>
      </c>
      <c r="BL587" s="17">
        <v>76</v>
      </c>
      <c r="BM587" s="17">
        <v>40</v>
      </c>
      <c r="BN587" s="17">
        <v>225</v>
      </c>
      <c r="BO587" s="17">
        <v>25</v>
      </c>
      <c r="BP587" s="15">
        <v>1.08</v>
      </c>
      <c r="BQ587" s="15">
        <v>0.36</v>
      </c>
      <c r="BR587" s="15">
        <v>1.44</v>
      </c>
      <c r="BS587" s="15">
        <v>30.15</v>
      </c>
      <c r="BT587" s="15"/>
      <c r="BU587" s="15"/>
      <c r="BV587" s="15"/>
      <c r="BW587" s="15"/>
      <c r="BX587" s="15"/>
      <c r="BY587" s="15"/>
      <c r="BZ587" s="15"/>
      <c r="CA587" s="17">
        <v>122</v>
      </c>
      <c r="CB587" s="17">
        <v>55</v>
      </c>
      <c r="CC587" s="17">
        <v>294</v>
      </c>
      <c r="CD587" s="17">
        <v>92</v>
      </c>
      <c r="CE587" s="17">
        <v>199</v>
      </c>
      <c r="CF587" s="17">
        <v>51</v>
      </c>
      <c r="CG587" s="17">
        <v>198</v>
      </c>
      <c r="CH587" s="17">
        <v>69</v>
      </c>
      <c r="CI587" s="17">
        <v>0.04</v>
      </c>
      <c r="CJ587" s="17">
        <v>0</v>
      </c>
      <c r="CK587" s="17">
        <v>0.01</v>
      </c>
      <c r="CL587" s="17">
        <v>0.05</v>
      </c>
      <c r="CM587" s="17">
        <v>1.24</v>
      </c>
      <c r="CN587" s="17">
        <v>1.48</v>
      </c>
      <c r="CO587" s="17">
        <v>242</v>
      </c>
      <c r="CP587" s="17">
        <v>37</v>
      </c>
      <c r="CQ587" s="17">
        <v>132</v>
      </c>
      <c r="CR587" s="17">
        <v>41</v>
      </c>
      <c r="CS587" s="17">
        <v>167</v>
      </c>
      <c r="CT587" s="17">
        <v>62</v>
      </c>
      <c r="CU587" s="17">
        <v>99</v>
      </c>
      <c r="CV587" s="17">
        <v>32</v>
      </c>
      <c r="CW587" s="17">
        <v>1.03</v>
      </c>
      <c r="CX587" s="17">
        <v>0.25</v>
      </c>
      <c r="CY587" s="17">
        <v>9.23</v>
      </c>
      <c r="CZ587" s="15" t="str">
        <f t="shared" si="19"/>
        <v>Dan Burn</v>
      </c>
      <c r="DA587" s="15">
        <f>VLOOKUP(CZ587,[1]FINAL!$A$1:$AP$1000,MATCH("Element No.",[1]FINAL!$A$1:$AP$1,0),0)</f>
        <v>448</v>
      </c>
      <c r="DB587" s="15"/>
      <c r="DC587" s="15"/>
      <c r="DD587" s="15"/>
      <c r="DE587" s="15"/>
      <c r="DF587" s="15"/>
    </row>
    <row r="588" spans="1:110" ht="66" thickBot="1">
      <c r="A588" s="18" t="b">
        <v>1</v>
      </c>
      <c r="B588" s="18" t="b">
        <v>0</v>
      </c>
      <c r="C588" s="17">
        <v>0</v>
      </c>
      <c r="D588" s="17">
        <v>0</v>
      </c>
      <c r="E588" s="17">
        <v>441191</v>
      </c>
      <c r="F588" s="17">
        <v>0</v>
      </c>
      <c r="G588" s="17">
        <v>0</v>
      </c>
      <c r="H588" s="17">
        <v>-1</v>
      </c>
      <c r="I588" s="17">
        <v>1</v>
      </c>
      <c r="J588" s="17">
        <v>0</v>
      </c>
      <c r="K588" s="17">
        <v>2</v>
      </c>
      <c r="L588" s="15">
        <v>0</v>
      </c>
      <c r="M588" s="15">
        <v>0</v>
      </c>
      <c r="N588" s="17">
        <v>0</v>
      </c>
      <c r="O588" s="15" t="s">
        <v>1238</v>
      </c>
      <c r="P588" s="15">
        <v>0</v>
      </c>
      <c r="Q588" s="17">
        <f t="shared" si="18"/>
        <v>450</v>
      </c>
      <c r="R588" s="18" t="b">
        <v>0</v>
      </c>
      <c r="S588" s="15" t="s">
        <v>5041</v>
      </c>
      <c r="T588" s="15" t="s">
        <v>4946</v>
      </c>
      <c r="U588" s="17">
        <v>49</v>
      </c>
      <c r="V588" s="15" t="s">
        <v>1239</v>
      </c>
      <c r="W588" s="15">
        <v>3.5</v>
      </c>
      <c r="X588" s="18" t="b">
        <v>0</v>
      </c>
      <c r="Y588" s="15" t="s">
        <v>1240</v>
      </c>
      <c r="Z588" s="15">
        <v>1.8</v>
      </c>
      <c r="AA588" s="18" t="b">
        <v>0</v>
      </c>
      <c r="AB588" s="15"/>
      <c r="AC588" s="15" t="s">
        <v>543</v>
      </c>
      <c r="AD588" s="17">
        <v>15</v>
      </c>
      <c r="AE588" s="17">
        <v>4</v>
      </c>
      <c r="AF588" s="17">
        <v>59</v>
      </c>
      <c r="AG588" s="17">
        <v>1106595</v>
      </c>
      <c r="AH588" s="17">
        <v>0</v>
      </c>
      <c r="AI588" s="17">
        <v>1396148</v>
      </c>
      <c r="AJ588" s="17">
        <v>0</v>
      </c>
      <c r="AK588" s="15">
        <v>0</v>
      </c>
      <c r="AL588" s="15">
        <v>12</v>
      </c>
      <c r="AM588" s="15" t="s">
        <v>1240</v>
      </c>
      <c r="AN588" s="15"/>
      <c r="AO588" s="17">
        <v>241</v>
      </c>
      <c r="AP588" s="68">
        <v>45146</v>
      </c>
      <c r="AQ588" s="68">
        <v>37572</v>
      </c>
      <c r="AR588" s="18" t="b">
        <v>0</v>
      </c>
      <c r="AS588" s="15" t="s">
        <v>2910</v>
      </c>
      <c r="AT588" s="17">
        <v>1326</v>
      </c>
      <c r="AU588" s="17">
        <v>0</v>
      </c>
      <c r="AV588" s="17">
        <v>1</v>
      </c>
      <c r="AW588" s="17">
        <v>6</v>
      </c>
      <c r="AX588" s="17">
        <v>14</v>
      </c>
      <c r="AY588" s="17">
        <v>0</v>
      </c>
      <c r="AZ588" s="17">
        <v>0</v>
      </c>
      <c r="BA588" s="17">
        <v>0</v>
      </c>
      <c r="BB588" s="17">
        <v>1</v>
      </c>
      <c r="BC588" s="17">
        <v>0</v>
      </c>
      <c r="BD588" s="17">
        <v>0</v>
      </c>
      <c r="BE588" s="17">
        <v>3</v>
      </c>
      <c r="BF588" s="17">
        <v>252</v>
      </c>
      <c r="BG588" s="15">
        <v>219.4</v>
      </c>
      <c r="BH588" s="15">
        <v>199.7</v>
      </c>
      <c r="BI588" s="15">
        <v>42</v>
      </c>
      <c r="BJ588" s="15">
        <v>46.1</v>
      </c>
      <c r="BK588" s="17">
        <v>46</v>
      </c>
      <c r="BL588" s="17">
        <v>81</v>
      </c>
      <c r="BM588" s="17">
        <v>22</v>
      </c>
      <c r="BN588" s="17">
        <v>68</v>
      </c>
      <c r="BO588" s="17">
        <v>14</v>
      </c>
      <c r="BP588" s="15">
        <v>0.13</v>
      </c>
      <c r="BQ588" s="15">
        <v>0.89</v>
      </c>
      <c r="BR588" s="15">
        <v>1.02</v>
      </c>
      <c r="BS588" s="15">
        <v>18.62</v>
      </c>
      <c r="BT588" s="15"/>
      <c r="BU588" s="15"/>
      <c r="BV588" s="15"/>
      <c r="BW588" s="15"/>
      <c r="BX588" s="15"/>
      <c r="BY588" s="15"/>
      <c r="BZ588" s="15"/>
      <c r="CA588" s="17">
        <v>294</v>
      </c>
      <c r="CB588" s="17">
        <v>116</v>
      </c>
      <c r="CC588" s="17">
        <v>207</v>
      </c>
      <c r="CD588" s="17">
        <v>52</v>
      </c>
      <c r="CE588" s="17">
        <v>356</v>
      </c>
      <c r="CF588" s="17">
        <v>118</v>
      </c>
      <c r="CG588" s="17">
        <v>322</v>
      </c>
      <c r="CH588" s="17">
        <v>108</v>
      </c>
      <c r="CI588" s="17">
        <v>0.01</v>
      </c>
      <c r="CJ588" s="17">
        <v>0</v>
      </c>
      <c r="CK588" s="17">
        <v>0.06</v>
      </c>
      <c r="CL588" s="17">
        <v>7.0000000000000007E-2</v>
      </c>
      <c r="CM588" s="17">
        <v>1.26</v>
      </c>
      <c r="CN588" s="17">
        <v>0.95</v>
      </c>
      <c r="CO588" s="17">
        <v>321</v>
      </c>
      <c r="CP588" s="17">
        <v>52</v>
      </c>
      <c r="CQ588" s="17">
        <v>751</v>
      </c>
      <c r="CR588" s="17">
        <v>258</v>
      </c>
      <c r="CS588" s="17">
        <v>115</v>
      </c>
      <c r="CT588" s="17">
        <v>44</v>
      </c>
      <c r="CU588" s="17">
        <v>143</v>
      </c>
      <c r="CV588" s="17">
        <v>57</v>
      </c>
      <c r="CW588" s="17">
        <v>0.95</v>
      </c>
      <c r="CX588" s="17">
        <v>0.41</v>
      </c>
      <c r="CY588" s="17">
        <v>4.62</v>
      </c>
      <c r="CZ588" s="15" t="str">
        <f t="shared" si="19"/>
        <v>Tino Livramento</v>
      </c>
      <c r="DA588" s="15">
        <f>VLOOKUP(CZ588,[1]FINAL!$A$1:$AP$1000,MATCH("Element No.",[1]FINAL!$A$1:$AP$1,0),0)</f>
        <v>450</v>
      </c>
      <c r="DB588" s="15"/>
      <c r="DC588" s="15"/>
      <c r="DD588" s="15"/>
      <c r="DE588" s="15"/>
      <c r="DF588" s="15"/>
    </row>
    <row r="589" spans="1:110" ht="40.5" thickBot="1">
      <c r="A589" s="18" t="b">
        <v>1</v>
      </c>
      <c r="B589" s="18" t="b">
        <v>0</v>
      </c>
      <c r="C589" s="17">
        <v>100</v>
      </c>
      <c r="D589" s="17">
        <v>100</v>
      </c>
      <c r="E589" s="17">
        <v>77794</v>
      </c>
      <c r="F589" s="17">
        <v>0</v>
      </c>
      <c r="G589" s="17">
        <v>0</v>
      </c>
      <c r="H589" s="17">
        <v>-1</v>
      </c>
      <c r="I589" s="17">
        <v>1</v>
      </c>
      <c r="J589" s="17">
        <v>0</v>
      </c>
      <c r="K589" s="17">
        <v>2</v>
      </c>
      <c r="L589" s="15">
        <v>0.8</v>
      </c>
      <c r="M589" s="15">
        <v>0.8</v>
      </c>
      <c r="N589" s="17">
        <v>0</v>
      </c>
      <c r="O589" s="15" t="s">
        <v>525</v>
      </c>
      <c r="P589" s="15">
        <v>0.8</v>
      </c>
      <c r="Q589" s="17" t="e">
        <f t="shared" si="18"/>
        <v>#N/A</v>
      </c>
      <c r="R589" s="18" t="b">
        <v>0</v>
      </c>
      <c r="S589" s="15"/>
      <c r="T589" s="15" t="s">
        <v>4172</v>
      </c>
      <c r="U589" s="17">
        <v>49</v>
      </c>
      <c r="V589" s="15" t="s">
        <v>896</v>
      </c>
      <c r="W589" s="15">
        <v>2.6</v>
      </c>
      <c r="X589" s="18" t="b">
        <v>0</v>
      </c>
      <c r="Y589" s="15" t="s">
        <v>217</v>
      </c>
      <c r="Z589" s="15">
        <v>1.4</v>
      </c>
      <c r="AA589" s="18" t="b">
        <v>0</v>
      </c>
      <c r="AB589" s="15"/>
      <c r="AC589" s="15" t="s">
        <v>519</v>
      </c>
      <c r="AD589" s="17">
        <v>15</v>
      </c>
      <c r="AE589" s="17">
        <v>4</v>
      </c>
      <c r="AF589" s="17">
        <v>54</v>
      </c>
      <c r="AG589" s="17">
        <v>265222</v>
      </c>
      <c r="AH589" s="17">
        <v>0</v>
      </c>
      <c r="AI589" s="17">
        <v>388304</v>
      </c>
      <c r="AJ589" s="17">
        <v>0</v>
      </c>
      <c r="AK589" s="15">
        <v>0.2</v>
      </c>
      <c r="AL589" s="15">
        <v>11</v>
      </c>
      <c r="AM589" s="15" t="s">
        <v>217</v>
      </c>
      <c r="AN589" s="15"/>
      <c r="AO589" s="17">
        <v>241</v>
      </c>
      <c r="AP589" s="68">
        <v>44568</v>
      </c>
      <c r="AQ589" s="68">
        <v>33135</v>
      </c>
      <c r="AR589" s="18" t="b">
        <v>0</v>
      </c>
      <c r="AS589" s="15" t="s">
        <v>2911</v>
      </c>
      <c r="AT589" s="17">
        <v>1586</v>
      </c>
      <c r="AU589" s="17">
        <v>0</v>
      </c>
      <c r="AV589" s="17">
        <v>1</v>
      </c>
      <c r="AW589" s="17">
        <v>5</v>
      </c>
      <c r="AX589" s="17">
        <v>27</v>
      </c>
      <c r="AY589" s="17">
        <v>0</v>
      </c>
      <c r="AZ589" s="17">
        <v>0</v>
      </c>
      <c r="BA589" s="17">
        <v>0</v>
      </c>
      <c r="BB589" s="17">
        <v>3</v>
      </c>
      <c r="BC589" s="17">
        <v>0</v>
      </c>
      <c r="BD589" s="17">
        <v>0</v>
      </c>
      <c r="BE589" s="17">
        <v>2</v>
      </c>
      <c r="BF589" s="17">
        <v>225</v>
      </c>
      <c r="BG589" s="15">
        <v>288</v>
      </c>
      <c r="BH589" s="15">
        <v>488.5</v>
      </c>
      <c r="BI589" s="15">
        <v>14</v>
      </c>
      <c r="BJ589" s="15">
        <v>79</v>
      </c>
      <c r="BK589" s="17">
        <v>57</v>
      </c>
      <c r="BL589" s="17">
        <v>74</v>
      </c>
      <c r="BM589" s="17">
        <v>25</v>
      </c>
      <c r="BN589" s="17">
        <v>82</v>
      </c>
      <c r="BO589" s="17">
        <v>18</v>
      </c>
      <c r="BP589" s="15">
        <v>0.08</v>
      </c>
      <c r="BQ589" s="15">
        <v>2.06</v>
      </c>
      <c r="BR589" s="15">
        <v>2.14</v>
      </c>
      <c r="BS589" s="15">
        <v>21.28</v>
      </c>
      <c r="BT589" s="17">
        <v>4</v>
      </c>
      <c r="BU589" s="15"/>
      <c r="BV589" s="17">
        <v>2</v>
      </c>
      <c r="BW589" s="15"/>
      <c r="BX589" s="15"/>
      <c r="BY589" s="15"/>
      <c r="BZ589" s="15"/>
      <c r="CA589" s="17">
        <v>254</v>
      </c>
      <c r="CB589" s="17">
        <v>99</v>
      </c>
      <c r="CC589" s="17">
        <v>60</v>
      </c>
      <c r="CD589" s="17">
        <v>9</v>
      </c>
      <c r="CE589" s="17">
        <v>418</v>
      </c>
      <c r="CF589" s="17">
        <v>155</v>
      </c>
      <c r="CG589" s="17">
        <v>207</v>
      </c>
      <c r="CH589" s="17">
        <v>73</v>
      </c>
      <c r="CI589" s="17">
        <v>0</v>
      </c>
      <c r="CJ589" s="17">
        <v>0</v>
      </c>
      <c r="CK589" s="17">
        <v>0.12</v>
      </c>
      <c r="CL589" s="17">
        <v>0.12</v>
      </c>
      <c r="CM589" s="17">
        <v>1.21</v>
      </c>
      <c r="CN589" s="17">
        <v>1.53</v>
      </c>
      <c r="CO589" s="17">
        <v>283</v>
      </c>
      <c r="CP589" s="17">
        <v>43</v>
      </c>
      <c r="CQ589" s="17">
        <v>308</v>
      </c>
      <c r="CR589" s="17">
        <v>110</v>
      </c>
      <c r="CS589" s="17">
        <v>261</v>
      </c>
      <c r="CT589" s="17">
        <v>101</v>
      </c>
      <c r="CU589" s="17">
        <v>170</v>
      </c>
      <c r="CV589" s="17">
        <v>67</v>
      </c>
      <c r="CW589" s="17">
        <v>1.02</v>
      </c>
      <c r="CX589" s="17">
        <v>0.28000000000000003</v>
      </c>
      <c r="CY589" s="17">
        <v>4.6500000000000004</v>
      </c>
      <c r="CZ589" s="15" t="str">
        <f t="shared" si="19"/>
        <v>Kieran Trippier</v>
      </c>
      <c r="DA589" s="15" t="e">
        <f>VLOOKUP(CZ589,[1]FINAL!$A$1:$AP$1000,MATCH("Element No.",[1]FINAL!$A$1:$AP$1,0),0)</f>
        <v>#N/A</v>
      </c>
      <c r="DB589" s="15"/>
      <c r="DC589" s="15"/>
      <c r="DD589" s="15"/>
      <c r="DE589" s="15"/>
      <c r="DF589" s="15"/>
    </row>
    <row r="590" spans="1:110" ht="40.5" thickBot="1">
      <c r="A590" s="18" t="b">
        <v>1</v>
      </c>
      <c r="B590" s="18" t="b">
        <v>0</v>
      </c>
      <c r="C590" s="17">
        <v>0</v>
      </c>
      <c r="D590" s="17">
        <v>0</v>
      </c>
      <c r="E590" s="17">
        <v>111773</v>
      </c>
      <c r="F590" s="17">
        <v>0</v>
      </c>
      <c r="G590" s="17">
        <v>0</v>
      </c>
      <c r="H590" s="17">
        <v>-2</v>
      </c>
      <c r="I590" s="17">
        <v>2</v>
      </c>
      <c r="J590" s="17">
        <v>0</v>
      </c>
      <c r="K590" s="17">
        <v>2</v>
      </c>
      <c r="L590" s="15">
        <v>0</v>
      </c>
      <c r="M590" s="15">
        <v>0</v>
      </c>
      <c r="N590" s="17">
        <v>0</v>
      </c>
      <c r="O590" s="15" t="s">
        <v>901</v>
      </c>
      <c r="P590" s="15">
        <v>0</v>
      </c>
      <c r="Q590" s="17">
        <f t="shared" si="18"/>
        <v>0</v>
      </c>
      <c r="R590" s="18" t="b">
        <v>0</v>
      </c>
      <c r="S590" s="15" t="s">
        <v>1607</v>
      </c>
      <c r="T590" s="15" t="s">
        <v>4173</v>
      </c>
      <c r="U590" s="17">
        <v>43</v>
      </c>
      <c r="V590" s="15" t="s">
        <v>902</v>
      </c>
      <c r="W590" s="15">
        <v>0</v>
      </c>
      <c r="X590" s="18" t="b">
        <v>0</v>
      </c>
      <c r="Y590" s="15" t="s">
        <v>419</v>
      </c>
      <c r="Z590" s="15">
        <v>0</v>
      </c>
      <c r="AA590" s="18" t="b">
        <v>0</v>
      </c>
      <c r="AB590" s="15"/>
      <c r="AC590" s="15" t="s">
        <v>543</v>
      </c>
      <c r="AD590" s="17">
        <v>15</v>
      </c>
      <c r="AE590" s="17">
        <v>4</v>
      </c>
      <c r="AF590" s="17">
        <v>0</v>
      </c>
      <c r="AG590" s="17">
        <v>1757</v>
      </c>
      <c r="AH590" s="17">
        <v>0</v>
      </c>
      <c r="AI590" s="17">
        <v>5368</v>
      </c>
      <c r="AJ590" s="17">
        <v>0</v>
      </c>
      <c r="AK590" s="15">
        <v>0</v>
      </c>
      <c r="AL590" s="15">
        <v>0</v>
      </c>
      <c r="AM590" s="15" t="s">
        <v>419</v>
      </c>
      <c r="AN590" s="15"/>
      <c r="AO590" s="17">
        <v>206</v>
      </c>
      <c r="AP590" s="68">
        <v>43685</v>
      </c>
      <c r="AQ590" s="68">
        <v>34548</v>
      </c>
      <c r="AR590" s="18" t="b">
        <v>0</v>
      </c>
      <c r="AS590" s="15" t="s">
        <v>2912</v>
      </c>
      <c r="AT590" s="17">
        <v>45</v>
      </c>
      <c r="AU590" s="17">
        <v>0</v>
      </c>
      <c r="AV590" s="17">
        <v>0</v>
      </c>
      <c r="AW590" s="17">
        <v>0</v>
      </c>
      <c r="AX590" s="17">
        <v>2</v>
      </c>
      <c r="AY590" s="17">
        <v>0</v>
      </c>
      <c r="AZ590" s="17">
        <v>0</v>
      </c>
      <c r="BA590" s="17">
        <v>0</v>
      </c>
      <c r="BB590" s="17">
        <v>0</v>
      </c>
      <c r="BC590" s="17">
        <v>0</v>
      </c>
      <c r="BD590" s="17">
        <v>0</v>
      </c>
      <c r="BE590" s="17">
        <v>0</v>
      </c>
      <c r="BF590" s="17">
        <v>-8</v>
      </c>
      <c r="BG590" s="15">
        <v>1.4</v>
      </c>
      <c r="BH590" s="15">
        <v>1.2</v>
      </c>
      <c r="BI590" s="15">
        <v>0</v>
      </c>
      <c r="BJ590" s="15">
        <v>0.3</v>
      </c>
      <c r="BK590" s="17">
        <v>1</v>
      </c>
      <c r="BL590" s="17">
        <v>0</v>
      </c>
      <c r="BM590" s="17">
        <v>0</v>
      </c>
      <c r="BN590" s="17">
        <v>1</v>
      </c>
      <c r="BO590" s="17">
        <v>1</v>
      </c>
      <c r="BP590" s="15">
        <v>0</v>
      </c>
      <c r="BQ590" s="15">
        <v>0</v>
      </c>
      <c r="BR590" s="15">
        <v>0</v>
      </c>
      <c r="BS590" s="15">
        <v>0.25</v>
      </c>
      <c r="BT590" s="15"/>
      <c r="BU590" s="15"/>
      <c r="BV590" s="15"/>
      <c r="BW590" s="15"/>
      <c r="BX590" s="15"/>
      <c r="BY590" s="15"/>
      <c r="BZ590" s="15"/>
      <c r="CA590" s="17">
        <v>515</v>
      </c>
      <c r="CB590" s="17">
        <v>181</v>
      </c>
      <c r="CC590" s="17">
        <v>489</v>
      </c>
      <c r="CD590" s="17">
        <v>176</v>
      </c>
      <c r="CE590" s="17">
        <v>626</v>
      </c>
      <c r="CF590" s="17">
        <v>254</v>
      </c>
      <c r="CG590" s="17">
        <v>518</v>
      </c>
      <c r="CH590" s="17">
        <v>181</v>
      </c>
      <c r="CI590" s="17">
        <v>0</v>
      </c>
      <c r="CJ590" s="17">
        <v>0</v>
      </c>
      <c r="CK590" s="17">
        <v>0</v>
      </c>
      <c r="CL590" s="17">
        <v>0</v>
      </c>
      <c r="CM590" s="17">
        <v>0.5</v>
      </c>
      <c r="CN590" s="17">
        <v>4</v>
      </c>
      <c r="CO590" s="17">
        <v>585</v>
      </c>
      <c r="CP590" s="17">
        <v>123</v>
      </c>
      <c r="CQ590" s="17">
        <v>558</v>
      </c>
      <c r="CR590" s="17">
        <v>230</v>
      </c>
      <c r="CS590" s="17">
        <v>666</v>
      </c>
      <c r="CT590" s="17">
        <v>255</v>
      </c>
      <c r="CU590" s="17">
        <v>629</v>
      </c>
      <c r="CV590" s="17">
        <v>224</v>
      </c>
      <c r="CW590" s="17">
        <v>2</v>
      </c>
      <c r="CX590" s="17">
        <v>0</v>
      </c>
      <c r="CY590" s="17">
        <v>2</v>
      </c>
      <c r="CZ590" s="15" t="str">
        <f t="shared" si="19"/>
        <v>Emil Krafth</v>
      </c>
      <c r="DA590" s="15">
        <f>VLOOKUP(CZ590,[1]FINAL!$A$1:$AP$1000,MATCH("Element No.",[1]FINAL!$A$1:$AP$1,0),0)</f>
        <v>0</v>
      </c>
      <c r="DB590" s="15"/>
      <c r="DC590" s="15"/>
      <c r="DD590" s="15"/>
      <c r="DE590" s="15"/>
      <c r="DF590" s="15"/>
    </row>
    <row r="591" spans="1:110" ht="66" thickBot="1">
      <c r="A591" s="18" t="b">
        <v>1</v>
      </c>
      <c r="B591" s="18" t="b">
        <v>0</v>
      </c>
      <c r="C591" s="17">
        <v>0</v>
      </c>
      <c r="D591" s="17">
        <v>0</v>
      </c>
      <c r="E591" s="17">
        <v>101148</v>
      </c>
      <c r="F591" s="17">
        <v>0</v>
      </c>
      <c r="G591" s="17">
        <v>0</v>
      </c>
      <c r="H591" s="17">
        <v>-2</v>
      </c>
      <c r="I591" s="17">
        <v>2</v>
      </c>
      <c r="J591" s="17">
        <v>0</v>
      </c>
      <c r="K591" s="17">
        <v>2</v>
      </c>
      <c r="L591" s="15">
        <v>0</v>
      </c>
      <c r="M591" s="15">
        <v>0</v>
      </c>
      <c r="N591" s="17">
        <v>0</v>
      </c>
      <c r="O591" s="15" t="s">
        <v>899</v>
      </c>
      <c r="P591" s="15">
        <v>0</v>
      </c>
      <c r="Q591" s="17" t="e">
        <f t="shared" si="18"/>
        <v>#N/A</v>
      </c>
      <c r="R591" s="18" t="b">
        <v>0</v>
      </c>
      <c r="S591" s="15" t="s">
        <v>4713</v>
      </c>
      <c r="T591" s="15" t="s">
        <v>4263</v>
      </c>
      <c r="U591" s="17">
        <v>43</v>
      </c>
      <c r="V591" s="15" t="s">
        <v>900</v>
      </c>
      <c r="W591" s="15">
        <v>0.5</v>
      </c>
      <c r="X591" s="18" t="b">
        <v>0</v>
      </c>
      <c r="Y591" s="15" t="s">
        <v>418</v>
      </c>
      <c r="Z591" s="15">
        <v>0</v>
      </c>
      <c r="AA591" s="18" t="b">
        <v>0</v>
      </c>
      <c r="AB591" s="15"/>
      <c r="AC591" s="15" t="s">
        <v>3257</v>
      </c>
      <c r="AD591" s="17">
        <v>15</v>
      </c>
      <c r="AE591" s="17">
        <v>4</v>
      </c>
      <c r="AF591" s="17">
        <v>1</v>
      </c>
      <c r="AG591" s="17">
        <v>2754</v>
      </c>
      <c r="AH591" s="17">
        <v>0</v>
      </c>
      <c r="AI591" s="17">
        <v>9170</v>
      </c>
      <c r="AJ591" s="17">
        <v>0</v>
      </c>
      <c r="AK591" s="15">
        <v>0</v>
      </c>
      <c r="AL591" s="15">
        <v>0.2</v>
      </c>
      <c r="AM591" s="15" t="s">
        <v>418</v>
      </c>
      <c r="AN591" s="15"/>
      <c r="AO591" s="17">
        <v>241</v>
      </c>
      <c r="AP591" s="68">
        <v>41855</v>
      </c>
      <c r="AQ591" s="68">
        <v>34284</v>
      </c>
      <c r="AR591" s="18" t="b">
        <v>0</v>
      </c>
      <c r="AS591" s="15" t="s">
        <v>2913</v>
      </c>
      <c r="AT591" s="17">
        <v>19</v>
      </c>
      <c r="AU591" s="17">
        <v>0</v>
      </c>
      <c r="AV591" s="17">
        <v>0</v>
      </c>
      <c r="AW591" s="17">
        <v>0</v>
      </c>
      <c r="AX591" s="17">
        <v>2</v>
      </c>
      <c r="AY591" s="17">
        <v>0</v>
      </c>
      <c r="AZ591" s="17">
        <v>0</v>
      </c>
      <c r="BA591" s="17">
        <v>0</v>
      </c>
      <c r="BB591" s="17">
        <v>0</v>
      </c>
      <c r="BC591" s="17">
        <v>0</v>
      </c>
      <c r="BD591" s="17">
        <v>0</v>
      </c>
      <c r="BE591" s="17">
        <v>0</v>
      </c>
      <c r="BF591" s="17">
        <v>0</v>
      </c>
      <c r="BG591" s="15">
        <v>10.199999999999999</v>
      </c>
      <c r="BH591" s="15">
        <v>0</v>
      </c>
      <c r="BI591" s="15">
        <v>7</v>
      </c>
      <c r="BJ591" s="15">
        <v>1.7</v>
      </c>
      <c r="BK591" s="17">
        <v>5</v>
      </c>
      <c r="BL591" s="17">
        <v>0</v>
      </c>
      <c r="BM591" s="17">
        <v>0</v>
      </c>
      <c r="BN591" s="17">
        <v>5</v>
      </c>
      <c r="BO591" s="17">
        <v>0</v>
      </c>
      <c r="BP591" s="15">
        <v>0.04</v>
      </c>
      <c r="BQ591" s="15">
        <v>0</v>
      </c>
      <c r="BR591" s="15">
        <v>0.04</v>
      </c>
      <c r="BS591" s="15">
        <v>0.55000000000000004</v>
      </c>
      <c r="BT591" s="15"/>
      <c r="BU591" s="15"/>
      <c r="BV591" s="15"/>
      <c r="BW591" s="15"/>
      <c r="BX591" s="15"/>
      <c r="BY591" s="15"/>
      <c r="BZ591" s="15"/>
      <c r="CA591" s="17">
        <v>479</v>
      </c>
      <c r="CB591" s="17">
        <v>174</v>
      </c>
      <c r="CC591" s="17">
        <v>650</v>
      </c>
      <c r="CD591" s="17">
        <v>255</v>
      </c>
      <c r="CE591" s="17">
        <v>435</v>
      </c>
      <c r="CF591" s="17">
        <v>165</v>
      </c>
      <c r="CG591" s="17">
        <v>491</v>
      </c>
      <c r="CH591" s="17">
        <v>174</v>
      </c>
      <c r="CI591" s="17">
        <v>0.19</v>
      </c>
      <c r="CJ591" s="17">
        <v>0</v>
      </c>
      <c r="CK591" s="17">
        <v>0</v>
      </c>
      <c r="CL591" s="17">
        <v>0.19</v>
      </c>
      <c r="CM591" s="17">
        <v>2.61</v>
      </c>
      <c r="CN591" s="17">
        <v>9.4700000000000006</v>
      </c>
      <c r="CO591" s="17">
        <v>583</v>
      </c>
      <c r="CP591" s="17">
        <v>121</v>
      </c>
      <c r="CQ591" s="17">
        <v>557</v>
      </c>
      <c r="CR591" s="17">
        <v>229</v>
      </c>
      <c r="CS591" s="17">
        <v>534</v>
      </c>
      <c r="CT591" s="17">
        <v>181</v>
      </c>
      <c r="CU591" s="17">
        <v>597</v>
      </c>
      <c r="CV591" s="17">
        <v>213</v>
      </c>
      <c r="CW591" s="17">
        <v>0</v>
      </c>
      <c r="CX591" s="17">
        <v>0</v>
      </c>
      <c r="CY591" s="17">
        <v>23.68</v>
      </c>
      <c r="CZ591" s="15" t="str">
        <f t="shared" si="19"/>
        <v>Jamaal Lascelles</v>
      </c>
      <c r="DA591" s="15" t="e">
        <f>VLOOKUP(CZ591,[1]FINAL!$A$1:$AP$1000,MATCH("Element No.",[1]FINAL!$A$1:$AP$1,0),0)</f>
        <v>#N/A</v>
      </c>
      <c r="DB591" s="15"/>
      <c r="DC591" s="15"/>
      <c r="DD591" s="15"/>
      <c r="DE591" s="15"/>
      <c r="DF591" s="15"/>
    </row>
    <row r="592" spans="1:110" ht="27.75" thickBot="1">
      <c r="A592" s="18" t="b">
        <v>1</v>
      </c>
      <c r="B592" s="18" t="b">
        <v>0</v>
      </c>
      <c r="C592" s="15"/>
      <c r="D592" s="15"/>
      <c r="E592" s="17">
        <v>545477</v>
      </c>
      <c r="F592" s="17">
        <v>0</v>
      </c>
      <c r="G592" s="17">
        <v>0</v>
      </c>
      <c r="H592" s="17">
        <v>-2</v>
      </c>
      <c r="I592" s="17">
        <v>2</v>
      </c>
      <c r="J592" s="17">
        <v>0</v>
      </c>
      <c r="K592" s="17">
        <v>2</v>
      </c>
      <c r="L592" s="15">
        <v>0</v>
      </c>
      <c r="M592" s="15">
        <v>0.2</v>
      </c>
      <c r="N592" s="17">
        <v>1</v>
      </c>
      <c r="O592" s="15" t="s">
        <v>764</v>
      </c>
      <c r="P592" s="15">
        <v>0.2</v>
      </c>
      <c r="Q592" s="17">
        <f t="shared" si="18"/>
        <v>451</v>
      </c>
      <c r="R592" s="18" t="b">
        <v>0</v>
      </c>
      <c r="S592" s="15"/>
      <c r="T592" s="15"/>
      <c r="U592" s="17">
        <v>38</v>
      </c>
      <c r="V592" s="15" t="s">
        <v>1241</v>
      </c>
      <c r="W592" s="15">
        <v>1</v>
      </c>
      <c r="X592" s="18" t="b">
        <v>0</v>
      </c>
      <c r="Y592" s="15" t="s">
        <v>301</v>
      </c>
      <c r="Z592" s="15">
        <v>0.7</v>
      </c>
      <c r="AA592" s="18" t="b">
        <v>0</v>
      </c>
      <c r="AB592" s="15"/>
      <c r="AC592" s="15" t="s">
        <v>519</v>
      </c>
      <c r="AD592" s="17">
        <v>15</v>
      </c>
      <c r="AE592" s="17">
        <v>4</v>
      </c>
      <c r="AF592" s="17">
        <v>2</v>
      </c>
      <c r="AG592" s="17">
        <v>82574</v>
      </c>
      <c r="AH592" s="17">
        <v>0</v>
      </c>
      <c r="AI592" s="17">
        <v>109655</v>
      </c>
      <c r="AJ592" s="17">
        <v>0</v>
      </c>
      <c r="AK592" s="15">
        <v>0.1</v>
      </c>
      <c r="AL592" s="15">
        <v>0.5</v>
      </c>
      <c r="AM592" s="15" t="s">
        <v>1242</v>
      </c>
      <c r="AN592" s="15" t="s">
        <v>1753</v>
      </c>
      <c r="AO592" s="17">
        <v>104</v>
      </c>
      <c r="AP592" s="68">
        <v>45126</v>
      </c>
      <c r="AQ592" s="68">
        <v>38163</v>
      </c>
      <c r="AR592" s="18" t="b">
        <v>0</v>
      </c>
      <c r="AS592" s="15" t="s">
        <v>2914</v>
      </c>
      <c r="AT592" s="17">
        <v>7</v>
      </c>
      <c r="AU592" s="17">
        <v>0</v>
      </c>
      <c r="AV592" s="17">
        <v>0</v>
      </c>
      <c r="AW592" s="17">
        <v>0</v>
      </c>
      <c r="AX592" s="17">
        <v>1</v>
      </c>
      <c r="AY592" s="17">
        <v>0</v>
      </c>
      <c r="AZ592" s="17">
        <v>0</v>
      </c>
      <c r="BA592" s="17">
        <v>0</v>
      </c>
      <c r="BB592" s="17">
        <v>0</v>
      </c>
      <c r="BC592" s="17">
        <v>0</v>
      </c>
      <c r="BD592" s="17">
        <v>0</v>
      </c>
      <c r="BE592" s="17">
        <v>0</v>
      </c>
      <c r="BF592" s="17">
        <v>3</v>
      </c>
      <c r="BG592" s="15">
        <v>10.199999999999999</v>
      </c>
      <c r="BH592" s="15">
        <v>0.6</v>
      </c>
      <c r="BI592" s="15">
        <v>2</v>
      </c>
      <c r="BJ592" s="15">
        <v>1.3</v>
      </c>
      <c r="BK592" s="17">
        <v>4</v>
      </c>
      <c r="BL592" s="17">
        <v>0</v>
      </c>
      <c r="BM592" s="17">
        <v>0</v>
      </c>
      <c r="BN592" s="17">
        <v>4</v>
      </c>
      <c r="BO592" s="17">
        <v>0</v>
      </c>
      <c r="BP592" s="15">
        <v>0</v>
      </c>
      <c r="BQ592" s="15">
        <v>0</v>
      </c>
      <c r="BR592" s="15">
        <v>0</v>
      </c>
      <c r="BS592" s="15">
        <v>0.49</v>
      </c>
      <c r="BT592" s="15"/>
      <c r="BU592" s="15"/>
      <c r="BV592" s="15"/>
      <c r="BW592" s="15"/>
      <c r="BX592" s="15"/>
      <c r="BY592" s="15"/>
      <c r="BZ592" s="15"/>
      <c r="CA592" s="17">
        <v>478</v>
      </c>
      <c r="CB592" s="17">
        <v>173</v>
      </c>
      <c r="CC592" s="17">
        <v>491</v>
      </c>
      <c r="CD592" s="17">
        <v>177</v>
      </c>
      <c r="CE592" s="17">
        <v>454</v>
      </c>
      <c r="CF592" s="17">
        <v>169</v>
      </c>
      <c r="CG592" s="17">
        <v>502</v>
      </c>
      <c r="CH592" s="17">
        <v>175</v>
      </c>
      <c r="CI592" s="17">
        <v>0</v>
      </c>
      <c r="CJ592" s="17">
        <v>0</v>
      </c>
      <c r="CK592" s="17">
        <v>0</v>
      </c>
      <c r="CL592" s="17">
        <v>0</v>
      </c>
      <c r="CM592" s="17">
        <v>6.3</v>
      </c>
      <c r="CN592" s="17">
        <v>12.86</v>
      </c>
      <c r="CO592" s="17">
        <v>824</v>
      </c>
      <c r="CP592" s="17">
        <v>254</v>
      </c>
      <c r="CQ592" s="17">
        <v>356</v>
      </c>
      <c r="CR592" s="17">
        <v>124</v>
      </c>
      <c r="CS592" s="17">
        <v>466</v>
      </c>
      <c r="CT592" s="17">
        <v>167</v>
      </c>
      <c r="CU592" s="17">
        <v>241</v>
      </c>
      <c r="CV592" s="17">
        <v>90</v>
      </c>
      <c r="CW592" s="17">
        <v>0</v>
      </c>
      <c r="CX592" s="17">
        <v>0</v>
      </c>
      <c r="CY592" s="17">
        <v>51.43</v>
      </c>
      <c r="CZ592" s="15" t="str">
        <f t="shared" si="19"/>
        <v>Alex Murphy</v>
      </c>
      <c r="DA592" s="15">
        <f>VLOOKUP(CZ592,[1]FINAL!$A$1:$AP$1000,MATCH("Element No.",[1]FINAL!$A$1:$AP$1,0),0)</f>
        <v>451</v>
      </c>
      <c r="DB592" s="15"/>
      <c r="DC592" s="15"/>
      <c r="DD592" s="15"/>
      <c r="DE592" s="15"/>
      <c r="DF592" s="15"/>
    </row>
    <row r="593" spans="1:110" ht="78.75" thickBot="1">
      <c r="A593" s="18" t="b">
        <v>1</v>
      </c>
      <c r="B593" s="18" t="b">
        <v>0</v>
      </c>
      <c r="C593" s="17">
        <v>0</v>
      </c>
      <c r="D593" s="17">
        <v>0</v>
      </c>
      <c r="E593" s="17">
        <v>441024</v>
      </c>
      <c r="F593" s="17">
        <v>0</v>
      </c>
      <c r="G593" s="17">
        <v>0</v>
      </c>
      <c r="H593" s="17">
        <v>-1</v>
      </c>
      <c r="I593" s="17">
        <v>1</v>
      </c>
      <c r="J593" s="17">
        <v>0</v>
      </c>
      <c r="K593" s="17">
        <v>2</v>
      </c>
      <c r="L593" s="15">
        <v>0</v>
      </c>
      <c r="M593" s="15">
        <v>0</v>
      </c>
      <c r="N593" s="17">
        <v>0</v>
      </c>
      <c r="O593" s="15" t="s">
        <v>295</v>
      </c>
      <c r="P593" s="15">
        <v>0</v>
      </c>
      <c r="Q593" s="17" t="e">
        <f t="shared" si="18"/>
        <v>#N/A</v>
      </c>
      <c r="R593" s="18" t="b">
        <v>0</v>
      </c>
      <c r="S593" s="15" t="s">
        <v>4494</v>
      </c>
      <c r="T593" s="15" t="s">
        <v>4495</v>
      </c>
      <c r="U593" s="17">
        <v>39</v>
      </c>
      <c r="V593" s="15" t="s">
        <v>2915</v>
      </c>
      <c r="W593" s="15">
        <v>0</v>
      </c>
      <c r="X593" s="18" t="b">
        <v>0</v>
      </c>
      <c r="Y593" s="15" t="s">
        <v>2916</v>
      </c>
      <c r="Z593" s="15">
        <v>0.1</v>
      </c>
      <c r="AA593" s="18" t="b">
        <v>0</v>
      </c>
      <c r="AB593" s="15"/>
      <c r="AC593" s="15" t="s">
        <v>3257</v>
      </c>
      <c r="AD593" s="17">
        <v>15</v>
      </c>
      <c r="AE593" s="17">
        <v>4</v>
      </c>
      <c r="AF593" s="17">
        <v>0</v>
      </c>
      <c r="AG593" s="17">
        <v>8541</v>
      </c>
      <c r="AH593" s="17">
        <v>0</v>
      </c>
      <c r="AI593" s="17">
        <v>17397</v>
      </c>
      <c r="AJ593" s="17">
        <v>0</v>
      </c>
      <c r="AK593" s="15">
        <v>0</v>
      </c>
      <c r="AL593" s="15">
        <v>0</v>
      </c>
      <c r="AM593" s="15" t="s">
        <v>2916</v>
      </c>
      <c r="AN593" s="15"/>
      <c r="AO593" s="17">
        <v>243</v>
      </c>
      <c r="AP593" s="68">
        <v>44957</v>
      </c>
      <c r="AQ593" s="68">
        <v>37209</v>
      </c>
      <c r="AR593" s="18" t="b">
        <v>0</v>
      </c>
      <c r="AS593" s="15" t="s">
        <v>2917</v>
      </c>
      <c r="AT593" s="17">
        <v>0</v>
      </c>
      <c r="AU593" s="17">
        <v>0</v>
      </c>
      <c r="AV593" s="17">
        <v>0</v>
      </c>
      <c r="AW593" s="17">
        <v>0</v>
      </c>
      <c r="AX593" s="17">
        <v>0</v>
      </c>
      <c r="AY593" s="17">
        <v>0</v>
      </c>
      <c r="AZ593" s="17">
        <v>0</v>
      </c>
      <c r="BA593" s="17">
        <v>0</v>
      </c>
      <c r="BB593" s="17">
        <v>0</v>
      </c>
      <c r="BC593" s="17">
        <v>0</v>
      </c>
      <c r="BD593" s="17">
        <v>0</v>
      </c>
      <c r="BE593" s="17">
        <v>0</v>
      </c>
      <c r="BF593" s="17">
        <v>0</v>
      </c>
      <c r="BG593" s="15">
        <v>0</v>
      </c>
      <c r="BH593" s="15">
        <v>0</v>
      </c>
      <c r="BI593" s="15">
        <v>0</v>
      </c>
      <c r="BJ593" s="15">
        <v>0</v>
      </c>
      <c r="BK593" s="17">
        <v>0</v>
      </c>
      <c r="BL593" s="17">
        <v>0</v>
      </c>
      <c r="BM593" s="17">
        <v>0</v>
      </c>
      <c r="BN593" s="17">
        <v>0</v>
      </c>
      <c r="BO593" s="17">
        <v>0</v>
      </c>
      <c r="BP593" s="15">
        <v>0</v>
      </c>
      <c r="BQ593" s="15">
        <v>0</v>
      </c>
      <c r="BR593" s="15">
        <v>0</v>
      </c>
      <c r="BS593" s="15">
        <v>0</v>
      </c>
      <c r="BT593" s="15"/>
      <c r="BU593" s="15"/>
      <c r="BV593" s="15"/>
      <c r="BW593" s="15"/>
      <c r="BX593" s="15"/>
      <c r="BY593" s="15"/>
      <c r="BZ593" s="15"/>
      <c r="CA593" s="17">
        <v>560</v>
      </c>
      <c r="CB593" s="17">
        <v>203</v>
      </c>
      <c r="CC593" s="17">
        <v>545</v>
      </c>
      <c r="CD593" s="17">
        <v>202</v>
      </c>
      <c r="CE593" s="17">
        <v>514</v>
      </c>
      <c r="CF593" s="17">
        <v>198</v>
      </c>
      <c r="CG593" s="17">
        <v>563</v>
      </c>
      <c r="CH593" s="17">
        <v>203</v>
      </c>
      <c r="CI593" s="17">
        <v>0</v>
      </c>
      <c r="CJ593" s="17">
        <v>0</v>
      </c>
      <c r="CK593" s="17">
        <v>0</v>
      </c>
      <c r="CL593" s="17">
        <v>0</v>
      </c>
      <c r="CM593" s="17">
        <v>0</v>
      </c>
      <c r="CN593" s="17">
        <v>0</v>
      </c>
      <c r="CO593" s="17">
        <v>777</v>
      </c>
      <c r="CP593" s="17">
        <v>222</v>
      </c>
      <c r="CQ593" s="17">
        <v>442</v>
      </c>
      <c r="CR593" s="17">
        <v>163</v>
      </c>
      <c r="CS593" s="17">
        <v>571</v>
      </c>
      <c r="CT593" s="17">
        <v>203</v>
      </c>
      <c r="CU593" s="17">
        <v>466</v>
      </c>
      <c r="CV593" s="17">
        <v>173</v>
      </c>
      <c r="CW593" s="17">
        <v>0</v>
      </c>
      <c r="CX593" s="17">
        <v>0</v>
      </c>
      <c r="CY593" s="17">
        <v>0</v>
      </c>
      <c r="CZ593" s="15" t="str">
        <f t="shared" si="19"/>
        <v>Harrison Ashby</v>
      </c>
      <c r="DA593" s="15" t="e">
        <f>VLOOKUP(CZ593,[1]FINAL!$A$1:$AP$1000,MATCH("Element No.",[1]FINAL!$A$1:$AP$1,0),0)</f>
        <v>#N/A</v>
      </c>
      <c r="DB593" s="15"/>
      <c r="DC593" s="15"/>
      <c r="DD593" s="15"/>
      <c r="DE593" s="15"/>
      <c r="DF593" s="15"/>
    </row>
    <row r="594" spans="1:110" ht="27.75" thickBot="1">
      <c r="A594" s="18" t="b">
        <v>1</v>
      </c>
      <c r="B594" s="18" t="b">
        <v>0</v>
      </c>
      <c r="C594" s="15"/>
      <c r="D594" s="15"/>
      <c r="E594" s="17">
        <v>578512</v>
      </c>
      <c r="F594" s="17">
        <v>0</v>
      </c>
      <c r="G594" s="17">
        <v>0</v>
      </c>
      <c r="H594" s="17">
        <v>-2</v>
      </c>
      <c r="I594" s="17">
        <v>2</v>
      </c>
      <c r="J594" s="17">
        <v>0</v>
      </c>
      <c r="K594" s="17">
        <v>2</v>
      </c>
      <c r="L594" s="15">
        <v>0</v>
      </c>
      <c r="M594" s="15">
        <v>0</v>
      </c>
      <c r="N594" s="17">
        <v>0</v>
      </c>
      <c r="O594" s="15" t="s">
        <v>1545</v>
      </c>
      <c r="P594" s="15">
        <v>0</v>
      </c>
      <c r="Q594" s="17" t="e">
        <f t="shared" si="18"/>
        <v>#N/A</v>
      </c>
      <c r="R594" s="18" t="b">
        <v>0</v>
      </c>
      <c r="S594" s="15"/>
      <c r="T594" s="15"/>
      <c r="U594" s="17">
        <v>38</v>
      </c>
      <c r="V594" s="15" t="s">
        <v>1546</v>
      </c>
      <c r="W594" s="15">
        <v>0</v>
      </c>
      <c r="X594" s="18" t="b">
        <v>0</v>
      </c>
      <c r="Y594" s="15" t="s">
        <v>1547</v>
      </c>
      <c r="Z594" s="15">
        <v>0.4</v>
      </c>
      <c r="AA594" s="18" t="b">
        <v>0</v>
      </c>
      <c r="AB594" s="15"/>
      <c r="AC594" s="15" t="s">
        <v>519</v>
      </c>
      <c r="AD594" s="17">
        <v>15</v>
      </c>
      <c r="AE594" s="17">
        <v>4</v>
      </c>
      <c r="AF594" s="17">
        <v>0</v>
      </c>
      <c r="AG594" s="17">
        <v>68422</v>
      </c>
      <c r="AH594" s="17">
        <v>0</v>
      </c>
      <c r="AI594" s="17">
        <v>53510</v>
      </c>
      <c r="AJ594" s="17">
        <v>0</v>
      </c>
      <c r="AK594" s="15">
        <v>0</v>
      </c>
      <c r="AL594" s="15">
        <v>0</v>
      </c>
      <c r="AM594" s="15" t="s">
        <v>1548</v>
      </c>
      <c r="AN594" s="15"/>
      <c r="AO594" s="15"/>
      <c r="AP594" s="15"/>
      <c r="AQ594" s="15"/>
      <c r="AR594" s="18" t="b">
        <v>0</v>
      </c>
      <c r="AS594" s="15" t="s">
        <v>2918</v>
      </c>
      <c r="AT594" s="17">
        <v>0</v>
      </c>
      <c r="AU594" s="17">
        <v>0</v>
      </c>
      <c r="AV594" s="17">
        <v>0</v>
      </c>
      <c r="AW594" s="17">
        <v>0</v>
      </c>
      <c r="AX594" s="17">
        <v>0</v>
      </c>
      <c r="AY594" s="17">
        <v>0</v>
      </c>
      <c r="AZ594" s="17">
        <v>0</v>
      </c>
      <c r="BA594" s="17">
        <v>0</v>
      </c>
      <c r="BB594" s="17">
        <v>0</v>
      </c>
      <c r="BC594" s="17">
        <v>0</v>
      </c>
      <c r="BD594" s="17">
        <v>0</v>
      </c>
      <c r="BE594" s="17">
        <v>0</v>
      </c>
      <c r="BF594" s="17">
        <v>0</v>
      </c>
      <c r="BG594" s="15">
        <v>0</v>
      </c>
      <c r="BH594" s="15">
        <v>0</v>
      </c>
      <c r="BI594" s="15">
        <v>0</v>
      </c>
      <c r="BJ594" s="15">
        <v>0</v>
      </c>
      <c r="BK594" s="17">
        <v>0</v>
      </c>
      <c r="BL594" s="17">
        <v>0</v>
      </c>
      <c r="BM594" s="17">
        <v>0</v>
      </c>
      <c r="BN594" s="17">
        <v>0</v>
      </c>
      <c r="BO594" s="17">
        <v>0</v>
      </c>
      <c r="BP594" s="15">
        <v>0</v>
      </c>
      <c r="BQ594" s="15">
        <v>0</v>
      </c>
      <c r="BR594" s="15">
        <v>0</v>
      </c>
      <c r="BS594" s="15">
        <v>0</v>
      </c>
      <c r="BT594" s="15"/>
      <c r="BU594" s="15"/>
      <c r="BV594" s="15"/>
      <c r="BW594" s="15"/>
      <c r="BX594" s="15"/>
      <c r="BY594" s="15"/>
      <c r="BZ594" s="15"/>
      <c r="CA594" s="17">
        <v>545</v>
      </c>
      <c r="CB594" s="17">
        <v>199</v>
      </c>
      <c r="CC594" s="17">
        <v>527</v>
      </c>
      <c r="CD594" s="17">
        <v>198</v>
      </c>
      <c r="CE594" s="17">
        <v>496</v>
      </c>
      <c r="CF594" s="17">
        <v>194</v>
      </c>
      <c r="CG594" s="17">
        <v>548</v>
      </c>
      <c r="CH594" s="17">
        <v>199</v>
      </c>
      <c r="CI594" s="17">
        <v>0</v>
      </c>
      <c r="CJ594" s="17">
        <v>0</v>
      </c>
      <c r="CK594" s="17">
        <v>0</v>
      </c>
      <c r="CL594" s="17">
        <v>0</v>
      </c>
      <c r="CM594" s="17">
        <v>0</v>
      </c>
      <c r="CN594" s="17">
        <v>0</v>
      </c>
      <c r="CO594" s="17">
        <v>828</v>
      </c>
      <c r="CP594" s="17">
        <v>258</v>
      </c>
      <c r="CQ594" s="17">
        <v>425</v>
      </c>
      <c r="CR594" s="17">
        <v>158</v>
      </c>
      <c r="CS594" s="17">
        <v>556</v>
      </c>
      <c r="CT594" s="17">
        <v>199</v>
      </c>
      <c r="CU594" s="17">
        <v>302</v>
      </c>
      <c r="CV594" s="17">
        <v>112</v>
      </c>
      <c r="CW594" s="17">
        <v>0</v>
      </c>
      <c r="CX594" s="17">
        <v>0</v>
      </c>
      <c r="CY594" s="17">
        <v>0</v>
      </c>
      <c r="CZ594" s="15" t="str">
        <f t="shared" si="19"/>
        <v>Miodrag Pivaš</v>
      </c>
      <c r="DA594" s="15" t="e">
        <f>VLOOKUP(CZ594,[1]FINAL!$A$1:$AP$1000,MATCH("Element No.",[1]FINAL!$A$1:$AP$1,0),0)</f>
        <v>#N/A</v>
      </c>
      <c r="DB594" s="15"/>
      <c r="DC594" s="15"/>
      <c r="DD594" s="15"/>
      <c r="DE594" s="15"/>
      <c r="DF594" s="15"/>
    </row>
    <row r="595" spans="1:110" ht="78.75" thickBot="1">
      <c r="A595" s="18" t="b">
        <v>1</v>
      </c>
      <c r="B595" s="18" t="b">
        <v>0</v>
      </c>
      <c r="C595" s="17">
        <v>0</v>
      </c>
      <c r="D595" s="17">
        <v>0</v>
      </c>
      <c r="E595" s="17">
        <v>169359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2</v>
      </c>
      <c r="L595" s="15">
        <v>0</v>
      </c>
      <c r="M595" s="15">
        <v>0</v>
      </c>
      <c r="N595" s="17">
        <v>0</v>
      </c>
      <c r="O595" s="15" t="s">
        <v>544</v>
      </c>
      <c r="P595" s="15">
        <v>0</v>
      </c>
      <c r="Q595" s="17">
        <f t="shared" si="18"/>
        <v>556</v>
      </c>
      <c r="R595" s="18" t="b">
        <v>0</v>
      </c>
      <c r="S595" s="15" t="s">
        <v>3910</v>
      </c>
      <c r="T595" s="15" t="s">
        <v>3911</v>
      </c>
      <c r="U595" s="17">
        <v>40</v>
      </c>
      <c r="V595" s="15" t="s">
        <v>906</v>
      </c>
      <c r="W595" s="15">
        <v>0</v>
      </c>
      <c r="X595" s="18" t="b">
        <v>0</v>
      </c>
      <c r="Y595" s="15" t="s">
        <v>266</v>
      </c>
      <c r="Z595" s="15">
        <v>0.1</v>
      </c>
      <c r="AA595" s="18" t="b">
        <v>0</v>
      </c>
      <c r="AB595" s="15"/>
      <c r="AC595" s="15" t="s">
        <v>3257</v>
      </c>
      <c r="AD595" s="17">
        <v>15</v>
      </c>
      <c r="AE595" s="17">
        <v>4</v>
      </c>
      <c r="AF595" s="17">
        <v>0</v>
      </c>
      <c r="AG595" s="17">
        <v>3759</v>
      </c>
      <c r="AH595" s="17">
        <v>0</v>
      </c>
      <c r="AI595" s="17">
        <v>45695</v>
      </c>
      <c r="AJ595" s="17">
        <v>0</v>
      </c>
      <c r="AK595" s="15">
        <v>0</v>
      </c>
      <c r="AL595" s="15">
        <v>0</v>
      </c>
      <c r="AM595" s="15" t="s">
        <v>266</v>
      </c>
      <c r="AN595" s="15"/>
      <c r="AO595" s="17">
        <v>241</v>
      </c>
      <c r="AP595" s="68">
        <v>44743</v>
      </c>
      <c r="AQ595" s="68">
        <v>34960</v>
      </c>
      <c r="AR595" s="18" t="b">
        <v>0</v>
      </c>
      <c r="AS595" s="15" t="s">
        <v>2919</v>
      </c>
      <c r="AT595" s="17">
        <v>0</v>
      </c>
      <c r="AU595" s="17">
        <v>0</v>
      </c>
      <c r="AV595" s="17">
        <v>0</v>
      </c>
      <c r="AW595" s="17">
        <v>0</v>
      </c>
      <c r="AX595" s="17">
        <v>0</v>
      </c>
      <c r="AY595" s="17">
        <v>0</v>
      </c>
      <c r="AZ595" s="17">
        <v>0</v>
      </c>
      <c r="BA595" s="17">
        <v>0</v>
      </c>
      <c r="BB595" s="17">
        <v>0</v>
      </c>
      <c r="BC595" s="17">
        <v>0</v>
      </c>
      <c r="BD595" s="17">
        <v>0</v>
      </c>
      <c r="BE595" s="17">
        <v>0</v>
      </c>
      <c r="BF595" s="17">
        <v>0</v>
      </c>
      <c r="BG595" s="15">
        <v>0</v>
      </c>
      <c r="BH595" s="15">
        <v>0</v>
      </c>
      <c r="BI595" s="15">
        <v>0</v>
      </c>
      <c r="BJ595" s="15">
        <v>0</v>
      </c>
      <c r="BK595" s="17">
        <v>0</v>
      </c>
      <c r="BL595" s="17">
        <v>0</v>
      </c>
      <c r="BM595" s="17">
        <v>0</v>
      </c>
      <c r="BN595" s="17">
        <v>0</v>
      </c>
      <c r="BO595" s="17">
        <v>0</v>
      </c>
      <c r="BP595" s="15">
        <v>0</v>
      </c>
      <c r="BQ595" s="15">
        <v>0</v>
      </c>
      <c r="BR595" s="15">
        <v>0</v>
      </c>
      <c r="BS595" s="15">
        <v>0</v>
      </c>
      <c r="BT595" s="15"/>
      <c r="BU595" s="15"/>
      <c r="BV595" s="15"/>
      <c r="BW595" s="15"/>
      <c r="BX595" s="15"/>
      <c r="BY595" s="15"/>
      <c r="BZ595" s="15"/>
      <c r="CA595" s="17">
        <v>585</v>
      </c>
      <c r="CB595" s="17">
        <v>214</v>
      </c>
      <c r="CC595" s="17">
        <v>575</v>
      </c>
      <c r="CD595" s="17">
        <v>213</v>
      </c>
      <c r="CE595" s="17">
        <v>544</v>
      </c>
      <c r="CF595" s="17">
        <v>209</v>
      </c>
      <c r="CG595" s="17">
        <v>588</v>
      </c>
      <c r="CH595" s="17">
        <v>214</v>
      </c>
      <c r="CI595" s="17">
        <v>0</v>
      </c>
      <c r="CJ595" s="17">
        <v>0</v>
      </c>
      <c r="CK595" s="17">
        <v>0</v>
      </c>
      <c r="CL595" s="17">
        <v>0</v>
      </c>
      <c r="CM595" s="17">
        <v>0</v>
      </c>
      <c r="CN595" s="17">
        <v>0</v>
      </c>
      <c r="CO595" s="17">
        <v>683</v>
      </c>
      <c r="CP595" s="17">
        <v>165</v>
      </c>
      <c r="CQ595" s="17">
        <v>471</v>
      </c>
      <c r="CR595" s="17">
        <v>177</v>
      </c>
      <c r="CS595" s="17">
        <v>596</v>
      </c>
      <c r="CT595" s="17">
        <v>214</v>
      </c>
      <c r="CU595" s="17">
        <v>439</v>
      </c>
      <c r="CV595" s="17">
        <v>164</v>
      </c>
      <c r="CW595" s="17">
        <v>0</v>
      </c>
      <c r="CX595" s="17">
        <v>0</v>
      </c>
      <c r="CY595" s="17">
        <v>0</v>
      </c>
      <c r="CZ595" s="15" t="str">
        <f t="shared" si="19"/>
        <v>Matt Targett</v>
      </c>
      <c r="DA595" s="15">
        <f>VLOOKUP(CZ595,[1]FINAL!$A$1:$AP$1000,MATCH("Element No.",[1]FINAL!$A$1:$AP$1,0),0)</f>
        <v>556</v>
      </c>
      <c r="DB595" s="15"/>
      <c r="DC595" s="15"/>
      <c r="DD595" s="15"/>
      <c r="DE595" s="15"/>
      <c r="DF595" s="15"/>
    </row>
    <row r="596" spans="1:110" ht="40.5" thickBot="1">
      <c r="A596" s="18" t="b">
        <v>1</v>
      </c>
      <c r="B596" s="18" t="b">
        <v>0</v>
      </c>
      <c r="C596" s="17">
        <v>100</v>
      </c>
      <c r="D596" s="17">
        <v>100</v>
      </c>
      <c r="E596" s="17">
        <v>232826</v>
      </c>
      <c r="F596" s="17">
        <v>0</v>
      </c>
      <c r="G596" s="17">
        <v>0</v>
      </c>
      <c r="H596" s="17">
        <v>-3</v>
      </c>
      <c r="I596" s="17">
        <v>3</v>
      </c>
      <c r="J596" s="17">
        <v>3</v>
      </c>
      <c r="K596" s="17">
        <v>3</v>
      </c>
      <c r="L596" s="15">
        <v>0</v>
      </c>
      <c r="M596" s="15">
        <v>0</v>
      </c>
      <c r="N596" s="17">
        <v>0</v>
      </c>
      <c r="O596" s="15" t="s">
        <v>256</v>
      </c>
      <c r="P596" s="15">
        <v>0</v>
      </c>
      <c r="Q596" s="17" t="e">
        <f t="shared" si="18"/>
        <v>#N/A</v>
      </c>
      <c r="R596" s="18" t="b">
        <v>0</v>
      </c>
      <c r="S596" s="15"/>
      <c r="T596" s="15" t="s">
        <v>4947</v>
      </c>
      <c r="U596" s="17">
        <v>72</v>
      </c>
      <c r="V596" s="15" t="s">
        <v>769</v>
      </c>
      <c r="W596" s="15">
        <v>3.9</v>
      </c>
      <c r="X596" s="18" t="b">
        <v>0</v>
      </c>
      <c r="Y596" s="15" t="s">
        <v>347</v>
      </c>
      <c r="Z596" s="15">
        <v>3.1</v>
      </c>
      <c r="AA596" s="18" t="b">
        <v>0</v>
      </c>
      <c r="AB596" s="15"/>
      <c r="AC596" s="15" t="s">
        <v>519</v>
      </c>
      <c r="AD596" s="17">
        <v>15</v>
      </c>
      <c r="AE596" s="17">
        <v>4</v>
      </c>
      <c r="AF596" s="17">
        <v>101</v>
      </c>
      <c r="AG596" s="17">
        <v>2428918</v>
      </c>
      <c r="AH596" s="17">
        <v>0</v>
      </c>
      <c r="AI596" s="17">
        <v>2303564</v>
      </c>
      <c r="AJ596" s="17">
        <v>0</v>
      </c>
      <c r="AK596" s="15">
        <v>0</v>
      </c>
      <c r="AL596" s="15">
        <v>14</v>
      </c>
      <c r="AM596" s="15" t="s">
        <v>347</v>
      </c>
      <c r="AN596" s="15"/>
      <c r="AO596" s="17">
        <v>241</v>
      </c>
      <c r="AP596" s="68">
        <v>44955</v>
      </c>
      <c r="AQ596" s="68">
        <v>36946</v>
      </c>
      <c r="AR596" s="18" t="b">
        <v>0</v>
      </c>
      <c r="AS596" s="15" t="s">
        <v>2920</v>
      </c>
      <c r="AT596" s="17">
        <v>1798</v>
      </c>
      <c r="AU596" s="17">
        <v>6</v>
      </c>
      <c r="AV596" s="17">
        <v>4</v>
      </c>
      <c r="AW596" s="17">
        <v>8</v>
      </c>
      <c r="AX596" s="17">
        <v>30</v>
      </c>
      <c r="AY596" s="17">
        <v>0</v>
      </c>
      <c r="AZ596" s="17">
        <v>0</v>
      </c>
      <c r="BA596" s="17">
        <v>0</v>
      </c>
      <c r="BB596" s="17">
        <v>3</v>
      </c>
      <c r="BC596" s="17">
        <v>1</v>
      </c>
      <c r="BD596" s="17">
        <v>0</v>
      </c>
      <c r="BE596" s="17">
        <v>10</v>
      </c>
      <c r="BF596" s="17">
        <v>352</v>
      </c>
      <c r="BG596" s="15">
        <v>393.8</v>
      </c>
      <c r="BH596" s="15">
        <v>404.2</v>
      </c>
      <c r="BI596" s="15">
        <v>514</v>
      </c>
      <c r="BJ596" s="15">
        <v>130.9</v>
      </c>
      <c r="BK596" s="17">
        <v>16</v>
      </c>
      <c r="BL596" s="17">
        <v>56</v>
      </c>
      <c r="BM596" s="17">
        <v>19</v>
      </c>
      <c r="BN596" s="17">
        <v>91</v>
      </c>
      <c r="BO596" s="17">
        <v>24</v>
      </c>
      <c r="BP596" s="15">
        <v>8.77</v>
      </c>
      <c r="BQ596" s="15">
        <v>3.38</v>
      </c>
      <c r="BR596" s="15">
        <v>12.15</v>
      </c>
      <c r="BS596" s="15">
        <v>24.78</v>
      </c>
      <c r="BT596" s="15"/>
      <c r="BU596" s="15"/>
      <c r="BV596" s="15"/>
      <c r="BW596" s="15"/>
      <c r="BX596" s="17">
        <v>1</v>
      </c>
      <c r="BY596" s="15"/>
      <c r="BZ596" s="15"/>
      <c r="CA596" s="17">
        <v>186</v>
      </c>
      <c r="CB596" s="17">
        <v>72</v>
      </c>
      <c r="CC596" s="17">
        <v>86</v>
      </c>
      <c r="CD596" s="17">
        <v>62</v>
      </c>
      <c r="CE596" s="17">
        <v>51</v>
      </c>
      <c r="CF596" s="17">
        <v>29</v>
      </c>
      <c r="CG596" s="17">
        <v>84</v>
      </c>
      <c r="CH596" s="17">
        <v>50</v>
      </c>
      <c r="CI596" s="17">
        <v>0.44</v>
      </c>
      <c r="CJ596" s="17">
        <v>0</v>
      </c>
      <c r="CK596" s="17">
        <v>0.17</v>
      </c>
      <c r="CL596" s="17">
        <v>0.61</v>
      </c>
      <c r="CM596" s="17">
        <v>1.24</v>
      </c>
      <c r="CN596" s="17">
        <v>1.5</v>
      </c>
      <c r="CO596" s="17">
        <v>30</v>
      </c>
      <c r="CP596" s="17">
        <v>19</v>
      </c>
      <c r="CQ596" s="17">
        <v>836</v>
      </c>
      <c r="CR596" s="17">
        <v>376</v>
      </c>
      <c r="CS596" s="17">
        <v>76</v>
      </c>
      <c r="CT596" s="17">
        <v>36</v>
      </c>
      <c r="CU596" s="17">
        <v>105</v>
      </c>
      <c r="CV596" s="17">
        <v>35</v>
      </c>
      <c r="CW596" s="17">
        <v>1.2</v>
      </c>
      <c r="CX596" s="17">
        <v>0.4</v>
      </c>
      <c r="CY596" s="17">
        <v>4.5599999999999996</v>
      </c>
      <c r="CZ596" s="15" t="str">
        <f t="shared" si="19"/>
        <v>Anthony Gordon</v>
      </c>
      <c r="DA596" s="15" t="e">
        <f>VLOOKUP(CZ596,[1]FINAL!$A$1:$AP$1000,MATCH("Element No.",[1]FINAL!$A$1:$AP$1,0),0)</f>
        <v>#N/A</v>
      </c>
      <c r="DB596" s="15"/>
      <c r="DC596" s="15"/>
      <c r="DD596" s="15"/>
      <c r="DE596" s="15"/>
      <c r="DF596" s="15"/>
    </row>
    <row r="597" spans="1:110" ht="40.5" thickBot="1">
      <c r="A597" s="18" t="b">
        <v>1</v>
      </c>
      <c r="B597" s="18" t="b">
        <v>0</v>
      </c>
      <c r="C597" s="17">
        <v>100</v>
      </c>
      <c r="D597" s="17">
        <v>100</v>
      </c>
      <c r="E597" s="17">
        <v>449434</v>
      </c>
      <c r="F597" s="17">
        <v>0</v>
      </c>
      <c r="G597" s="17">
        <v>0</v>
      </c>
      <c r="H597" s="17">
        <v>-5</v>
      </c>
      <c r="I597" s="17">
        <v>5</v>
      </c>
      <c r="J597" s="17">
        <v>0</v>
      </c>
      <c r="K597" s="17">
        <v>3</v>
      </c>
      <c r="L597" s="15">
        <v>0.5</v>
      </c>
      <c r="M597" s="15">
        <v>0.5</v>
      </c>
      <c r="N597" s="17">
        <v>1</v>
      </c>
      <c r="O597" s="15" t="s">
        <v>256</v>
      </c>
      <c r="P597" s="15">
        <v>0.5</v>
      </c>
      <c r="Q597" s="17">
        <f t="shared" si="18"/>
        <v>454</v>
      </c>
      <c r="R597" s="18" t="b">
        <v>0</v>
      </c>
      <c r="S597" s="15"/>
      <c r="T597" s="15" t="s">
        <v>4496</v>
      </c>
      <c r="U597" s="17">
        <v>65</v>
      </c>
      <c r="V597" s="15" t="s">
        <v>878</v>
      </c>
      <c r="W597" s="15">
        <v>1.5</v>
      </c>
      <c r="X597" s="18" t="b">
        <v>0</v>
      </c>
      <c r="Y597" s="15" t="s">
        <v>348</v>
      </c>
      <c r="Z597" s="15">
        <v>2.6</v>
      </c>
      <c r="AA597" s="18" t="b">
        <v>0</v>
      </c>
      <c r="AB597" s="15"/>
      <c r="AC597" s="15" t="s">
        <v>519</v>
      </c>
      <c r="AD597" s="17">
        <v>15</v>
      </c>
      <c r="AE597" s="17">
        <v>4</v>
      </c>
      <c r="AF597" s="17">
        <v>48</v>
      </c>
      <c r="AG597" s="17">
        <v>585258</v>
      </c>
      <c r="AH597" s="17">
        <v>0</v>
      </c>
      <c r="AI597" s="17">
        <v>1206243</v>
      </c>
      <c r="AJ597" s="17">
        <v>0</v>
      </c>
      <c r="AK597" s="15">
        <v>0.1</v>
      </c>
      <c r="AL597" s="15">
        <v>7.4</v>
      </c>
      <c r="AM597" s="15" t="s">
        <v>348</v>
      </c>
      <c r="AN597" s="15"/>
      <c r="AO597" s="17">
        <v>206</v>
      </c>
      <c r="AP597" s="68">
        <v>45849</v>
      </c>
      <c r="AQ597" s="68">
        <v>37373</v>
      </c>
      <c r="AR597" s="18" t="b">
        <v>0</v>
      </c>
      <c r="AS597" s="15" t="s">
        <v>2921</v>
      </c>
      <c r="AT597" s="17">
        <v>1302</v>
      </c>
      <c r="AU597" s="17">
        <v>0</v>
      </c>
      <c r="AV597" s="17">
        <v>1</v>
      </c>
      <c r="AW597" s="17">
        <v>2</v>
      </c>
      <c r="AX597" s="17">
        <v>28</v>
      </c>
      <c r="AY597" s="17">
        <v>0</v>
      </c>
      <c r="AZ597" s="17">
        <v>0</v>
      </c>
      <c r="BA597" s="17">
        <v>0</v>
      </c>
      <c r="BB597" s="17">
        <v>0</v>
      </c>
      <c r="BC597" s="17">
        <v>0</v>
      </c>
      <c r="BD597" s="17">
        <v>0</v>
      </c>
      <c r="BE597" s="17">
        <v>0</v>
      </c>
      <c r="BF597" s="17">
        <v>179</v>
      </c>
      <c r="BG597" s="15">
        <v>130.4</v>
      </c>
      <c r="BH597" s="15">
        <v>266.7</v>
      </c>
      <c r="BI597" s="15">
        <v>185</v>
      </c>
      <c r="BJ597" s="15">
        <v>57.8</v>
      </c>
      <c r="BK597" s="17">
        <v>9</v>
      </c>
      <c r="BL597" s="17">
        <v>32</v>
      </c>
      <c r="BM597" s="17">
        <v>14</v>
      </c>
      <c r="BN597" s="17">
        <v>55</v>
      </c>
      <c r="BO597" s="17">
        <v>14</v>
      </c>
      <c r="BP597" s="15">
        <v>1.65</v>
      </c>
      <c r="BQ597" s="15">
        <v>1.74</v>
      </c>
      <c r="BR597" s="15">
        <v>3.39</v>
      </c>
      <c r="BS597" s="15">
        <v>21.11</v>
      </c>
      <c r="BT597" s="17">
        <v>5</v>
      </c>
      <c r="BU597" s="15"/>
      <c r="BV597" s="15"/>
      <c r="BW597" s="15"/>
      <c r="BX597" s="15"/>
      <c r="BY597" s="15"/>
      <c r="BZ597" s="15"/>
      <c r="CA597" s="17">
        <v>370</v>
      </c>
      <c r="CB597" s="17">
        <v>165</v>
      </c>
      <c r="CC597" s="17">
        <v>163</v>
      </c>
      <c r="CD597" s="17">
        <v>106</v>
      </c>
      <c r="CE597" s="17">
        <v>203</v>
      </c>
      <c r="CF597" s="17">
        <v>106</v>
      </c>
      <c r="CG597" s="17">
        <v>278</v>
      </c>
      <c r="CH597" s="17">
        <v>141</v>
      </c>
      <c r="CI597" s="17">
        <v>0.11</v>
      </c>
      <c r="CJ597" s="17">
        <v>0</v>
      </c>
      <c r="CK597" s="17">
        <v>0.12</v>
      </c>
      <c r="CL597" s="17">
        <v>0.23</v>
      </c>
      <c r="CM597" s="17">
        <v>1.46</v>
      </c>
      <c r="CN597" s="17">
        <v>1.94</v>
      </c>
      <c r="CO597" s="17">
        <v>54</v>
      </c>
      <c r="CP597" s="17">
        <v>34</v>
      </c>
      <c r="CQ597" s="17">
        <v>347</v>
      </c>
      <c r="CR597" s="17">
        <v>156</v>
      </c>
      <c r="CS597" s="17">
        <v>429</v>
      </c>
      <c r="CT597" s="17">
        <v>187</v>
      </c>
      <c r="CU597" s="17">
        <v>117</v>
      </c>
      <c r="CV597" s="17">
        <v>39</v>
      </c>
      <c r="CW597" s="17">
        <v>0.97</v>
      </c>
      <c r="CX597" s="17">
        <v>0.14000000000000001</v>
      </c>
      <c r="CY597" s="17">
        <v>3.8</v>
      </c>
      <c r="CZ597" s="15" t="str">
        <f t="shared" si="19"/>
        <v>Anthony Elanga</v>
      </c>
      <c r="DA597" s="15">
        <f>VLOOKUP(CZ597,[1]FINAL!$A$1:$AP$1000,MATCH("Element No.",[1]FINAL!$A$1:$AP$1,0),0)</f>
        <v>454</v>
      </c>
      <c r="DB597" s="15"/>
      <c r="DC597" s="15"/>
      <c r="DD597" s="15"/>
      <c r="DE597" s="15"/>
      <c r="DF597" s="15"/>
    </row>
    <row r="598" spans="1:110" ht="27.75" thickBot="1">
      <c r="A598" s="18" t="b">
        <v>1</v>
      </c>
      <c r="B598" s="18" t="b">
        <v>0</v>
      </c>
      <c r="C598" s="15"/>
      <c r="D598" s="15"/>
      <c r="E598" s="17">
        <v>201666</v>
      </c>
      <c r="F598" s="17">
        <v>0</v>
      </c>
      <c r="G598" s="17">
        <v>0</v>
      </c>
      <c r="H598" s="17">
        <v>-4</v>
      </c>
      <c r="I598" s="17">
        <v>4</v>
      </c>
      <c r="J598" s="17">
        <v>2</v>
      </c>
      <c r="K598" s="17">
        <v>3</v>
      </c>
      <c r="L598" s="15">
        <v>4.8</v>
      </c>
      <c r="M598" s="15">
        <v>4.8</v>
      </c>
      <c r="N598" s="17">
        <v>1</v>
      </c>
      <c r="O598" s="15" t="s">
        <v>719</v>
      </c>
      <c r="P598" s="15">
        <v>4.8</v>
      </c>
      <c r="Q598" s="17">
        <f t="shared" si="18"/>
        <v>453</v>
      </c>
      <c r="R598" s="18" t="b">
        <v>0</v>
      </c>
      <c r="S598" s="15"/>
      <c r="T598" s="15"/>
      <c r="U598" s="17">
        <v>61</v>
      </c>
      <c r="V598" s="15" t="s">
        <v>808</v>
      </c>
      <c r="W598" s="15">
        <v>2.9</v>
      </c>
      <c r="X598" s="18" t="b">
        <v>0</v>
      </c>
      <c r="Y598" s="15" t="s">
        <v>275</v>
      </c>
      <c r="Z598" s="15">
        <v>1.3</v>
      </c>
      <c r="AA598" s="18" t="b">
        <v>0</v>
      </c>
      <c r="AB598" s="15"/>
      <c r="AC598" s="15" t="s">
        <v>519</v>
      </c>
      <c r="AD598" s="17">
        <v>15</v>
      </c>
      <c r="AE598" s="17">
        <v>4</v>
      </c>
      <c r="AF598" s="17">
        <v>106</v>
      </c>
      <c r="AG598" s="17">
        <v>804370</v>
      </c>
      <c r="AH598" s="17">
        <v>0</v>
      </c>
      <c r="AI598" s="17">
        <v>725659</v>
      </c>
      <c r="AJ598" s="17">
        <v>0</v>
      </c>
      <c r="AK598" s="15">
        <v>0.8</v>
      </c>
      <c r="AL598" s="15">
        <v>17.399999999999999</v>
      </c>
      <c r="AM598" s="15" t="s">
        <v>275</v>
      </c>
      <c r="AN598" s="15"/>
      <c r="AO598" s="17">
        <v>241</v>
      </c>
      <c r="AP598" s="68">
        <v>45130</v>
      </c>
      <c r="AQ598" s="68">
        <v>35773</v>
      </c>
      <c r="AR598" s="18" t="b">
        <v>0</v>
      </c>
      <c r="AS598" s="15" t="s">
        <v>2922</v>
      </c>
      <c r="AT598" s="17">
        <v>1951</v>
      </c>
      <c r="AU598" s="17">
        <v>7</v>
      </c>
      <c r="AV598" s="17">
        <v>1</v>
      </c>
      <c r="AW598" s="17">
        <v>5</v>
      </c>
      <c r="AX598" s="17">
        <v>31</v>
      </c>
      <c r="AY598" s="17">
        <v>0</v>
      </c>
      <c r="AZ598" s="17">
        <v>0</v>
      </c>
      <c r="BA598" s="17">
        <v>0</v>
      </c>
      <c r="BB598" s="17">
        <v>1</v>
      </c>
      <c r="BC598" s="17">
        <v>0</v>
      </c>
      <c r="BD598" s="17">
        <v>0</v>
      </c>
      <c r="BE598" s="17">
        <v>9</v>
      </c>
      <c r="BF598" s="17">
        <v>349</v>
      </c>
      <c r="BG598" s="15">
        <v>404</v>
      </c>
      <c r="BH598" s="15">
        <v>387.5</v>
      </c>
      <c r="BI598" s="15">
        <v>682</v>
      </c>
      <c r="BJ598" s="15">
        <v>147</v>
      </c>
      <c r="BK598" s="17">
        <v>20</v>
      </c>
      <c r="BL598" s="17">
        <v>67</v>
      </c>
      <c r="BM598" s="17">
        <v>13</v>
      </c>
      <c r="BN598" s="17">
        <v>100</v>
      </c>
      <c r="BO598" s="17">
        <v>19</v>
      </c>
      <c r="BP598" s="15">
        <v>6.84</v>
      </c>
      <c r="BQ598" s="15">
        <v>2.72</v>
      </c>
      <c r="BR598" s="15">
        <v>9.56</v>
      </c>
      <c r="BS598" s="15">
        <v>30.3</v>
      </c>
      <c r="BT598" s="15"/>
      <c r="BU598" s="15"/>
      <c r="BV598" s="15"/>
      <c r="BW598" s="15"/>
      <c r="BX598" s="15"/>
      <c r="BY598" s="15"/>
      <c r="BZ598" s="15"/>
      <c r="CA598" s="17">
        <v>181</v>
      </c>
      <c r="CB598" s="17">
        <v>69</v>
      </c>
      <c r="CC598" s="17">
        <v>98</v>
      </c>
      <c r="CD598" s="17">
        <v>69</v>
      </c>
      <c r="CE598" s="17">
        <v>27</v>
      </c>
      <c r="CF598" s="17">
        <v>12</v>
      </c>
      <c r="CG598" s="17">
        <v>60</v>
      </c>
      <c r="CH598" s="17">
        <v>38</v>
      </c>
      <c r="CI598" s="17">
        <v>0.32</v>
      </c>
      <c r="CJ598" s="17">
        <v>0</v>
      </c>
      <c r="CK598" s="17">
        <v>0.13</v>
      </c>
      <c r="CL598" s="17">
        <v>0.45</v>
      </c>
      <c r="CM598" s="17">
        <v>1.4</v>
      </c>
      <c r="CN598" s="17">
        <v>1.43</v>
      </c>
      <c r="CO598" s="17">
        <v>81</v>
      </c>
      <c r="CP598" s="17">
        <v>52</v>
      </c>
      <c r="CQ598" s="17">
        <v>35</v>
      </c>
      <c r="CR598" s="17">
        <v>15</v>
      </c>
      <c r="CS598" s="17">
        <v>212</v>
      </c>
      <c r="CT598" s="17">
        <v>82</v>
      </c>
      <c r="CU598" s="17">
        <v>179</v>
      </c>
      <c r="CV598" s="17">
        <v>63</v>
      </c>
      <c r="CW598" s="17">
        <v>0.88</v>
      </c>
      <c r="CX598" s="17">
        <v>0.23</v>
      </c>
      <c r="CY598" s="17">
        <v>4.6100000000000003</v>
      </c>
      <c r="CZ598" s="15" t="str">
        <f t="shared" si="19"/>
        <v>Harvey Barnes</v>
      </c>
      <c r="DA598" s="15">
        <f>VLOOKUP(CZ598,[1]FINAL!$A$1:$AP$1000,MATCH("Element No.",[1]FINAL!$A$1:$AP$1,0),0)</f>
        <v>453</v>
      </c>
      <c r="DB598" s="15"/>
      <c r="DC598" s="15"/>
      <c r="DD598" s="15"/>
      <c r="DE598" s="15"/>
      <c r="DF598" s="15"/>
    </row>
    <row r="599" spans="1:110" ht="53.25" thickBot="1">
      <c r="A599" s="18" t="b">
        <v>1</v>
      </c>
      <c r="B599" s="18" t="b">
        <v>0</v>
      </c>
      <c r="C599" s="17">
        <v>100</v>
      </c>
      <c r="D599" s="17">
        <v>100</v>
      </c>
      <c r="E599" s="17">
        <v>208706</v>
      </c>
      <c r="F599" s="17">
        <v>0</v>
      </c>
      <c r="G599" s="17">
        <v>0</v>
      </c>
      <c r="H599" s="17">
        <v>4</v>
      </c>
      <c r="I599" s="17">
        <v>-4</v>
      </c>
      <c r="J599" s="17">
        <v>4</v>
      </c>
      <c r="K599" s="17">
        <v>3</v>
      </c>
      <c r="L599" s="15">
        <v>4.5</v>
      </c>
      <c r="M599" s="15">
        <v>4.2</v>
      </c>
      <c r="N599" s="17">
        <v>1</v>
      </c>
      <c r="O599" s="15" t="s">
        <v>867</v>
      </c>
      <c r="P599" s="15">
        <v>4.2</v>
      </c>
      <c r="Q599" s="17">
        <f t="shared" si="18"/>
        <v>452</v>
      </c>
      <c r="R599" s="18" t="b">
        <v>0</v>
      </c>
      <c r="S599" s="15"/>
      <c r="T599" s="15" t="s">
        <v>4766</v>
      </c>
      <c r="U599" s="17">
        <v>69</v>
      </c>
      <c r="V599" s="15" t="s">
        <v>914</v>
      </c>
      <c r="W599" s="15">
        <v>5.3</v>
      </c>
      <c r="X599" s="18" t="b">
        <v>0</v>
      </c>
      <c r="Y599" s="15" t="s">
        <v>915</v>
      </c>
      <c r="Z599" s="15">
        <v>6.5</v>
      </c>
      <c r="AA599" s="18" t="b">
        <v>0</v>
      </c>
      <c r="AB599" s="15"/>
      <c r="AC599" s="15" t="s">
        <v>519</v>
      </c>
      <c r="AD599" s="17">
        <v>15</v>
      </c>
      <c r="AE599" s="17">
        <v>4</v>
      </c>
      <c r="AF599" s="17">
        <v>154</v>
      </c>
      <c r="AG599" s="17">
        <v>4385408</v>
      </c>
      <c r="AH599" s="17">
        <v>0</v>
      </c>
      <c r="AI599" s="17">
        <v>3885085</v>
      </c>
      <c r="AJ599" s="17">
        <v>0</v>
      </c>
      <c r="AK599" s="15">
        <v>0.6</v>
      </c>
      <c r="AL599" s="15">
        <v>22.3</v>
      </c>
      <c r="AM599" s="15" t="s">
        <v>1167</v>
      </c>
      <c r="AN599" s="15" t="s">
        <v>121</v>
      </c>
      <c r="AO599" s="17">
        <v>30</v>
      </c>
      <c r="AP599" s="68">
        <v>44591</v>
      </c>
      <c r="AQ599" s="68">
        <v>35750</v>
      </c>
      <c r="AR599" s="18" t="b">
        <v>0</v>
      </c>
      <c r="AS599" s="15" t="s">
        <v>2923</v>
      </c>
      <c r="AT599" s="17">
        <v>2456</v>
      </c>
      <c r="AU599" s="17">
        <v>9</v>
      </c>
      <c r="AV599" s="17">
        <v>7</v>
      </c>
      <c r="AW599" s="17">
        <v>6</v>
      </c>
      <c r="AX599" s="17">
        <v>37</v>
      </c>
      <c r="AY599" s="17">
        <v>0</v>
      </c>
      <c r="AZ599" s="17">
        <v>0</v>
      </c>
      <c r="BA599" s="17">
        <v>0</v>
      </c>
      <c r="BB599" s="17">
        <v>6</v>
      </c>
      <c r="BC599" s="17">
        <v>0</v>
      </c>
      <c r="BD599" s="17">
        <v>0</v>
      </c>
      <c r="BE599" s="17">
        <v>22</v>
      </c>
      <c r="BF599" s="17">
        <v>681</v>
      </c>
      <c r="BG599" s="15">
        <v>782.4</v>
      </c>
      <c r="BH599" s="15">
        <v>756.7</v>
      </c>
      <c r="BI599" s="15">
        <v>488</v>
      </c>
      <c r="BJ599" s="15">
        <v>202.9</v>
      </c>
      <c r="BK599" s="17">
        <v>55</v>
      </c>
      <c r="BL599" s="17">
        <v>134</v>
      </c>
      <c r="BM599" s="17">
        <v>62</v>
      </c>
      <c r="BN599" s="17">
        <v>251</v>
      </c>
      <c r="BO599" s="17">
        <v>27</v>
      </c>
      <c r="BP599" s="15">
        <v>5.59</v>
      </c>
      <c r="BQ599" s="15">
        <v>4.96</v>
      </c>
      <c r="BR599" s="15">
        <v>10.55</v>
      </c>
      <c r="BS599" s="15">
        <v>31.99</v>
      </c>
      <c r="BT599" s="17">
        <v>3</v>
      </c>
      <c r="BU599" s="15"/>
      <c r="BV599" s="17">
        <v>5</v>
      </c>
      <c r="BW599" s="15"/>
      <c r="BX599" s="17">
        <v>2</v>
      </c>
      <c r="BY599" s="15"/>
      <c r="BZ599" s="15"/>
      <c r="CA599" s="17">
        <v>34</v>
      </c>
      <c r="CB599" s="17">
        <v>10</v>
      </c>
      <c r="CC599" s="17">
        <v>19</v>
      </c>
      <c r="CD599" s="17">
        <v>18</v>
      </c>
      <c r="CE599" s="17">
        <v>57</v>
      </c>
      <c r="CF599" s="17">
        <v>32</v>
      </c>
      <c r="CG599" s="17">
        <v>22</v>
      </c>
      <c r="CH599" s="17">
        <v>17</v>
      </c>
      <c r="CI599" s="17">
        <v>0.2</v>
      </c>
      <c r="CJ599" s="17">
        <v>0</v>
      </c>
      <c r="CK599" s="17">
        <v>0.18</v>
      </c>
      <c r="CL599" s="17">
        <v>0.38</v>
      </c>
      <c r="CM599" s="17">
        <v>1.17</v>
      </c>
      <c r="CN599" s="17">
        <v>1.36</v>
      </c>
      <c r="CO599" s="17">
        <v>38</v>
      </c>
      <c r="CP599" s="17">
        <v>23</v>
      </c>
      <c r="CQ599" s="17">
        <v>62</v>
      </c>
      <c r="CR599" s="17">
        <v>26</v>
      </c>
      <c r="CS599" s="17">
        <v>7</v>
      </c>
      <c r="CT599" s="17">
        <v>3</v>
      </c>
      <c r="CU599" s="17">
        <v>67</v>
      </c>
      <c r="CV599" s="17">
        <v>24</v>
      </c>
      <c r="CW599" s="17">
        <v>0.99</v>
      </c>
      <c r="CX599" s="17">
        <v>0.22</v>
      </c>
      <c r="CY599" s="17">
        <v>9.1999999999999993</v>
      </c>
      <c r="CZ599" s="15" t="str">
        <f t="shared" si="19"/>
        <v>Bruno Guimarães Rodriguez Moura</v>
      </c>
      <c r="DA599" s="15">
        <f>VLOOKUP(CZ599,[1]FINAL!$A$1:$AP$1000,MATCH("Element No.",[1]FINAL!$A$1:$AP$1,0),0)</f>
        <v>452</v>
      </c>
      <c r="DB599" s="15"/>
      <c r="DC599" s="15"/>
      <c r="DD599" s="15"/>
      <c r="DE599" s="15"/>
      <c r="DF599" s="15"/>
    </row>
    <row r="600" spans="1:110" ht="40.5" thickBot="1">
      <c r="A600" s="18" t="b">
        <v>1</v>
      </c>
      <c r="B600" s="18" t="b">
        <v>0</v>
      </c>
      <c r="C600" s="17">
        <v>100</v>
      </c>
      <c r="D600" s="17">
        <v>100</v>
      </c>
      <c r="E600" s="17">
        <v>114243</v>
      </c>
      <c r="F600" s="17">
        <v>0</v>
      </c>
      <c r="G600" s="17">
        <v>0</v>
      </c>
      <c r="H600" s="17">
        <v>-6</v>
      </c>
      <c r="I600" s="17">
        <v>6</v>
      </c>
      <c r="J600" s="17">
        <v>0</v>
      </c>
      <c r="K600" s="17">
        <v>3</v>
      </c>
      <c r="L600" s="15">
        <v>3.5</v>
      </c>
      <c r="M600" s="15">
        <v>3.2</v>
      </c>
      <c r="N600" s="17">
        <v>1</v>
      </c>
      <c r="O600" s="15" t="s">
        <v>581</v>
      </c>
      <c r="P600" s="15">
        <v>3.2</v>
      </c>
      <c r="Q600" s="17">
        <f t="shared" si="18"/>
        <v>457</v>
      </c>
      <c r="R600" s="18" t="b">
        <v>0</v>
      </c>
      <c r="S600" s="15"/>
      <c r="T600" s="15" t="s">
        <v>4497</v>
      </c>
      <c r="U600" s="17">
        <v>59</v>
      </c>
      <c r="V600" s="15" t="s">
        <v>903</v>
      </c>
      <c r="W600" s="15">
        <v>2.5</v>
      </c>
      <c r="X600" s="18" t="b">
        <v>0</v>
      </c>
      <c r="Y600" s="15" t="s">
        <v>301</v>
      </c>
      <c r="Z600" s="15">
        <v>0.6</v>
      </c>
      <c r="AA600" s="18" t="b">
        <v>0</v>
      </c>
      <c r="AB600" s="15"/>
      <c r="AC600" s="15" t="s">
        <v>519</v>
      </c>
      <c r="AD600" s="17">
        <v>15</v>
      </c>
      <c r="AE600" s="17">
        <v>4</v>
      </c>
      <c r="AF600" s="17">
        <v>82</v>
      </c>
      <c r="AG600" s="17">
        <v>174198</v>
      </c>
      <c r="AH600" s="17">
        <v>0</v>
      </c>
      <c r="AI600" s="17">
        <v>355496</v>
      </c>
      <c r="AJ600" s="17">
        <v>0</v>
      </c>
      <c r="AK600" s="15">
        <v>0.5</v>
      </c>
      <c r="AL600" s="15">
        <v>13.9</v>
      </c>
      <c r="AM600" s="15" t="s">
        <v>1237</v>
      </c>
      <c r="AN600" s="15" t="s">
        <v>156</v>
      </c>
      <c r="AO600" s="17">
        <v>241</v>
      </c>
      <c r="AP600" s="68">
        <v>42935</v>
      </c>
      <c r="AQ600" s="68">
        <v>34754</v>
      </c>
      <c r="AR600" s="18" t="b">
        <v>0</v>
      </c>
      <c r="AS600" s="15" t="s">
        <v>2924</v>
      </c>
      <c r="AT600" s="17">
        <v>1606</v>
      </c>
      <c r="AU600" s="17">
        <v>3</v>
      </c>
      <c r="AV600" s="17">
        <v>2</v>
      </c>
      <c r="AW600" s="17">
        <v>8</v>
      </c>
      <c r="AX600" s="17">
        <v>20</v>
      </c>
      <c r="AY600" s="17">
        <v>0</v>
      </c>
      <c r="AZ600" s="17">
        <v>0</v>
      </c>
      <c r="BA600" s="17">
        <v>0</v>
      </c>
      <c r="BB600" s="17">
        <v>2</v>
      </c>
      <c r="BC600" s="17">
        <v>0</v>
      </c>
      <c r="BD600" s="17">
        <v>0</v>
      </c>
      <c r="BE600" s="17">
        <v>5</v>
      </c>
      <c r="BF600" s="17">
        <v>314</v>
      </c>
      <c r="BG600" s="15">
        <v>330.8</v>
      </c>
      <c r="BH600" s="15">
        <v>393.7</v>
      </c>
      <c r="BI600" s="15">
        <v>346</v>
      </c>
      <c r="BJ600" s="15">
        <v>106</v>
      </c>
      <c r="BK600" s="17">
        <v>27</v>
      </c>
      <c r="BL600" s="17">
        <v>47</v>
      </c>
      <c r="BM600" s="17">
        <v>16</v>
      </c>
      <c r="BN600" s="17">
        <v>90</v>
      </c>
      <c r="BO600" s="17">
        <v>19</v>
      </c>
      <c r="BP600" s="15">
        <v>3.07</v>
      </c>
      <c r="BQ600" s="15">
        <v>2.66</v>
      </c>
      <c r="BR600" s="15">
        <v>5.73</v>
      </c>
      <c r="BS600" s="15">
        <v>24.35</v>
      </c>
      <c r="BT600" s="15"/>
      <c r="BU600" s="15"/>
      <c r="BV600" s="15"/>
      <c r="BW600" s="15"/>
      <c r="BX600" s="15"/>
      <c r="BY600" s="15"/>
      <c r="BZ600" s="15"/>
      <c r="CA600" s="17">
        <v>225</v>
      </c>
      <c r="CB600" s="17">
        <v>94</v>
      </c>
      <c r="CC600" s="17">
        <v>96</v>
      </c>
      <c r="CD600" s="17">
        <v>67</v>
      </c>
      <c r="CE600" s="17">
        <v>92</v>
      </c>
      <c r="CF600" s="17">
        <v>54</v>
      </c>
      <c r="CG600" s="17">
        <v>135</v>
      </c>
      <c r="CH600" s="17">
        <v>72</v>
      </c>
      <c r="CI600" s="17">
        <v>0.17</v>
      </c>
      <c r="CJ600" s="17">
        <v>0</v>
      </c>
      <c r="CK600" s="17">
        <v>0.15</v>
      </c>
      <c r="CL600" s="17">
        <v>0.32</v>
      </c>
      <c r="CM600" s="17">
        <v>1.36</v>
      </c>
      <c r="CN600" s="17">
        <v>1.1200000000000001</v>
      </c>
      <c r="CO600" s="17">
        <v>88</v>
      </c>
      <c r="CP600" s="17">
        <v>56</v>
      </c>
      <c r="CQ600" s="17">
        <v>107</v>
      </c>
      <c r="CR600" s="17">
        <v>49</v>
      </c>
      <c r="CS600" s="17">
        <v>280</v>
      </c>
      <c r="CT600" s="17">
        <v>113</v>
      </c>
      <c r="CU600" s="17">
        <v>244</v>
      </c>
      <c r="CV600" s="17">
        <v>85</v>
      </c>
      <c r="CW600" s="17">
        <v>1.06</v>
      </c>
      <c r="CX600" s="17">
        <v>0.45</v>
      </c>
      <c r="CY600" s="17">
        <v>5.04</v>
      </c>
      <c r="CZ600" s="15" t="str">
        <f t="shared" si="19"/>
        <v>Jacob Murphy</v>
      </c>
      <c r="DA600" s="15">
        <f>VLOOKUP(CZ600,[1]FINAL!$A$1:$AP$1000,MATCH("Element No.",[1]FINAL!$A$1:$AP$1,0),0)</f>
        <v>457</v>
      </c>
      <c r="DB600" s="15"/>
      <c r="DC600" s="15"/>
      <c r="DD600" s="15"/>
      <c r="DE600" s="15"/>
      <c r="DF600" s="15"/>
    </row>
    <row r="601" spans="1:110" ht="66" thickBot="1">
      <c r="A601" s="18" t="b">
        <v>1</v>
      </c>
      <c r="B601" s="18" t="b">
        <v>0</v>
      </c>
      <c r="C601" s="17">
        <v>0</v>
      </c>
      <c r="D601" s="17">
        <v>0</v>
      </c>
      <c r="E601" s="17">
        <v>180974</v>
      </c>
      <c r="F601" s="17">
        <v>0</v>
      </c>
      <c r="G601" s="17">
        <v>0</v>
      </c>
      <c r="H601" s="17">
        <v>-1</v>
      </c>
      <c r="I601" s="17">
        <v>1</v>
      </c>
      <c r="J601" s="17">
        <v>0</v>
      </c>
      <c r="K601" s="17">
        <v>3</v>
      </c>
      <c r="L601" s="15">
        <v>0</v>
      </c>
      <c r="M601" s="15">
        <v>0</v>
      </c>
      <c r="N601" s="17">
        <v>0</v>
      </c>
      <c r="O601" s="15" t="s">
        <v>910</v>
      </c>
      <c r="P601" s="15">
        <v>1.5</v>
      </c>
      <c r="Q601" s="17">
        <f t="shared" si="18"/>
        <v>458</v>
      </c>
      <c r="R601" s="18" t="b">
        <v>0</v>
      </c>
      <c r="S601" s="15" t="s">
        <v>5041</v>
      </c>
      <c r="T601" s="15" t="s">
        <v>5084</v>
      </c>
      <c r="U601" s="17">
        <v>59</v>
      </c>
      <c r="V601" s="15" t="s">
        <v>911</v>
      </c>
      <c r="W601" s="15">
        <v>2.7</v>
      </c>
      <c r="X601" s="18" t="b">
        <v>0</v>
      </c>
      <c r="Y601" s="15" t="s">
        <v>912</v>
      </c>
      <c r="Z601" s="15">
        <v>0.3</v>
      </c>
      <c r="AA601" s="18" t="b">
        <v>0</v>
      </c>
      <c r="AB601" s="15"/>
      <c r="AC601" s="15" t="s">
        <v>543</v>
      </c>
      <c r="AD601" s="17">
        <v>15</v>
      </c>
      <c r="AE601" s="17">
        <v>4</v>
      </c>
      <c r="AF601" s="17">
        <v>73</v>
      </c>
      <c r="AG601" s="17">
        <v>82462</v>
      </c>
      <c r="AH601" s="17">
        <v>0</v>
      </c>
      <c r="AI601" s="17">
        <v>112850</v>
      </c>
      <c r="AJ601" s="17">
        <v>0</v>
      </c>
      <c r="AK601" s="15">
        <v>0.3</v>
      </c>
      <c r="AL601" s="15">
        <v>12.4</v>
      </c>
      <c r="AM601" s="15" t="s">
        <v>131</v>
      </c>
      <c r="AN601" s="15" t="s">
        <v>131</v>
      </c>
      <c r="AO601" s="17">
        <v>30</v>
      </c>
      <c r="AP601" s="68">
        <v>43670</v>
      </c>
      <c r="AQ601" s="68">
        <v>35291</v>
      </c>
      <c r="AR601" s="18" t="b">
        <v>0</v>
      </c>
      <c r="AS601" s="15" t="s">
        <v>2925</v>
      </c>
      <c r="AT601" s="17">
        <v>1950</v>
      </c>
      <c r="AU601" s="17">
        <v>2</v>
      </c>
      <c r="AV601" s="17">
        <v>1</v>
      </c>
      <c r="AW601" s="17">
        <v>5</v>
      </c>
      <c r="AX601" s="17">
        <v>27</v>
      </c>
      <c r="AY601" s="17">
        <v>0</v>
      </c>
      <c r="AZ601" s="17">
        <v>0</v>
      </c>
      <c r="BA601" s="17">
        <v>0</v>
      </c>
      <c r="BB601" s="17">
        <v>10</v>
      </c>
      <c r="BC601" s="17">
        <v>0</v>
      </c>
      <c r="BD601" s="17">
        <v>0</v>
      </c>
      <c r="BE601" s="17">
        <v>2</v>
      </c>
      <c r="BF601" s="17">
        <v>304</v>
      </c>
      <c r="BG601" s="15">
        <v>324.39999999999998</v>
      </c>
      <c r="BH601" s="15">
        <v>296.3</v>
      </c>
      <c r="BI601" s="15">
        <v>329</v>
      </c>
      <c r="BJ601" s="15">
        <v>95</v>
      </c>
      <c r="BK601" s="17">
        <v>73</v>
      </c>
      <c r="BL601" s="17">
        <v>122</v>
      </c>
      <c r="BM601" s="17">
        <v>43</v>
      </c>
      <c r="BN601" s="17">
        <v>238</v>
      </c>
      <c r="BO601" s="17">
        <v>23</v>
      </c>
      <c r="BP601" s="15">
        <v>2.36</v>
      </c>
      <c r="BQ601" s="15">
        <v>1.35</v>
      </c>
      <c r="BR601" s="15">
        <v>3.71</v>
      </c>
      <c r="BS601" s="15">
        <v>28.75</v>
      </c>
      <c r="BT601" s="15"/>
      <c r="BU601" s="15"/>
      <c r="BV601" s="15"/>
      <c r="BW601" s="15"/>
      <c r="BX601" s="15"/>
      <c r="BY601" s="15"/>
      <c r="BZ601" s="15"/>
      <c r="CA601" s="17">
        <v>231</v>
      </c>
      <c r="CB601" s="17">
        <v>97</v>
      </c>
      <c r="CC601" s="17">
        <v>147</v>
      </c>
      <c r="CD601" s="17">
        <v>97</v>
      </c>
      <c r="CE601" s="17">
        <v>98</v>
      </c>
      <c r="CF601" s="17">
        <v>58</v>
      </c>
      <c r="CG601" s="17">
        <v>162</v>
      </c>
      <c r="CH601" s="17">
        <v>83</v>
      </c>
      <c r="CI601" s="17">
        <v>0.11</v>
      </c>
      <c r="CJ601" s="17">
        <v>0</v>
      </c>
      <c r="CK601" s="17">
        <v>0.06</v>
      </c>
      <c r="CL601" s="17">
        <v>0.17</v>
      </c>
      <c r="CM601" s="17">
        <v>1.33</v>
      </c>
      <c r="CN601" s="17">
        <v>1.25</v>
      </c>
      <c r="CO601" s="17">
        <v>90</v>
      </c>
      <c r="CP601" s="17">
        <v>58</v>
      </c>
      <c r="CQ601" s="17">
        <v>229</v>
      </c>
      <c r="CR601" s="17">
        <v>101</v>
      </c>
      <c r="CS601" s="17">
        <v>249</v>
      </c>
      <c r="CT601" s="17">
        <v>102</v>
      </c>
      <c r="CU601" s="17">
        <v>342</v>
      </c>
      <c r="CV601" s="17">
        <v>117</v>
      </c>
      <c r="CW601" s="17">
        <v>1.06</v>
      </c>
      <c r="CX601" s="17">
        <v>0.23</v>
      </c>
      <c r="CY601" s="17">
        <v>10.98</v>
      </c>
      <c r="CZ601" s="15" t="str">
        <f t="shared" si="19"/>
        <v>Joelinton Cássio Apolinário de Lira</v>
      </c>
      <c r="DA601" s="15">
        <f>VLOOKUP(CZ601,[1]FINAL!$A$1:$AP$1000,MATCH("Element No.",[1]FINAL!$A$1:$AP$1,0),0)</f>
        <v>458</v>
      </c>
      <c r="DB601" s="15"/>
      <c r="DC601" s="15"/>
      <c r="DD601" s="15"/>
      <c r="DE601" s="15"/>
      <c r="DF601" s="15"/>
    </row>
    <row r="602" spans="1:110" ht="66" thickBot="1">
      <c r="A602" s="18" t="b">
        <v>1</v>
      </c>
      <c r="B602" s="18" t="b">
        <v>0</v>
      </c>
      <c r="C602" s="17">
        <v>75</v>
      </c>
      <c r="D602" s="17">
        <v>75</v>
      </c>
      <c r="E602" s="17">
        <v>432422</v>
      </c>
      <c r="F602" s="17">
        <v>0</v>
      </c>
      <c r="G602" s="17">
        <v>0</v>
      </c>
      <c r="H602" s="17">
        <v>-2</v>
      </c>
      <c r="I602" s="17">
        <v>2</v>
      </c>
      <c r="J602" s="17">
        <v>0</v>
      </c>
      <c r="K602" s="17">
        <v>3</v>
      </c>
      <c r="L602" s="15">
        <v>1.1000000000000001</v>
      </c>
      <c r="M602" s="15">
        <v>0.8</v>
      </c>
      <c r="N602" s="17">
        <v>0</v>
      </c>
      <c r="O602" s="15" t="s">
        <v>1170</v>
      </c>
      <c r="P602" s="15">
        <v>1</v>
      </c>
      <c r="Q602" s="17">
        <f t="shared" si="18"/>
        <v>455</v>
      </c>
      <c r="R602" s="18" t="b">
        <v>0</v>
      </c>
      <c r="S602" s="15" t="s">
        <v>5099</v>
      </c>
      <c r="T602" s="15" t="s">
        <v>5085</v>
      </c>
      <c r="U602" s="17">
        <v>53</v>
      </c>
      <c r="V602" s="15" t="s">
        <v>1171</v>
      </c>
      <c r="W602" s="15">
        <v>2.2999999999999998</v>
      </c>
      <c r="X602" s="18" t="b">
        <v>0</v>
      </c>
      <c r="Y602" s="15" t="s">
        <v>1172</v>
      </c>
      <c r="Z602" s="15">
        <v>1</v>
      </c>
      <c r="AA602" s="18" t="b">
        <v>0</v>
      </c>
      <c r="AB602" s="15"/>
      <c r="AC602" s="15" t="s">
        <v>1606</v>
      </c>
      <c r="AD602" s="17">
        <v>15</v>
      </c>
      <c r="AE602" s="17">
        <v>4</v>
      </c>
      <c r="AF602" s="17">
        <v>81</v>
      </c>
      <c r="AG602" s="17">
        <v>230144</v>
      </c>
      <c r="AH602" s="17">
        <v>0</v>
      </c>
      <c r="AI602" s="17">
        <v>342254</v>
      </c>
      <c r="AJ602" s="17">
        <v>0</v>
      </c>
      <c r="AK602" s="15">
        <v>0.2</v>
      </c>
      <c r="AL602" s="15">
        <v>15.3</v>
      </c>
      <c r="AM602" s="15" t="s">
        <v>1172</v>
      </c>
      <c r="AN602" s="15"/>
      <c r="AO602" s="17">
        <v>106</v>
      </c>
      <c r="AP602" s="68">
        <v>45110</v>
      </c>
      <c r="AQ602" s="68">
        <v>36654</v>
      </c>
      <c r="AR602" s="18" t="b">
        <v>0</v>
      </c>
      <c r="AS602" s="15" t="s">
        <v>2926</v>
      </c>
      <c r="AT602" s="17">
        <v>2534</v>
      </c>
      <c r="AU602" s="17">
        <v>0</v>
      </c>
      <c r="AV602" s="17">
        <v>2</v>
      </c>
      <c r="AW602" s="17">
        <v>7</v>
      </c>
      <c r="AX602" s="17">
        <v>38</v>
      </c>
      <c r="AY602" s="17">
        <v>0</v>
      </c>
      <c r="AZ602" s="17">
        <v>0</v>
      </c>
      <c r="BA602" s="17">
        <v>0</v>
      </c>
      <c r="BB602" s="17">
        <v>4</v>
      </c>
      <c r="BC602" s="17">
        <v>0</v>
      </c>
      <c r="BD602" s="17">
        <v>0</v>
      </c>
      <c r="BE602" s="17">
        <v>2</v>
      </c>
      <c r="BF602" s="17">
        <v>477</v>
      </c>
      <c r="BG602" s="15">
        <v>398</v>
      </c>
      <c r="BH602" s="15">
        <v>534.1</v>
      </c>
      <c r="BI602" s="15">
        <v>198</v>
      </c>
      <c r="BJ602" s="15">
        <v>113.4</v>
      </c>
      <c r="BK602" s="17">
        <v>75</v>
      </c>
      <c r="BL602" s="17">
        <v>147</v>
      </c>
      <c r="BM602" s="17">
        <v>35</v>
      </c>
      <c r="BN602" s="17">
        <v>257</v>
      </c>
      <c r="BO602" s="17">
        <v>31</v>
      </c>
      <c r="BP602" s="15">
        <v>1.75</v>
      </c>
      <c r="BQ602" s="15">
        <v>2.87</v>
      </c>
      <c r="BR602" s="15">
        <v>4.62</v>
      </c>
      <c r="BS602" s="15">
        <v>36.19</v>
      </c>
      <c r="BT602" s="17">
        <v>1</v>
      </c>
      <c r="BU602" s="15"/>
      <c r="BV602" s="17">
        <v>3</v>
      </c>
      <c r="BW602" s="15"/>
      <c r="BX602" s="15"/>
      <c r="BY602" s="15"/>
      <c r="BZ602" s="15"/>
      <c r="CA602" s="17">
        <v>184</v>
      </c>
      <c r="CB602" s="17">
        <v>70</v>
      </c>
      <c r="CC602" s="17">
        <v>51</v>
      </c>
      <c r="CD602" s="17">
        <v>44</v>
      </c>
      <c r="CE602" s="17">
        <v>187</v>
      </c>
      <c r="CF602" s="17">
        <v>100</v>
      </c>
      <c r="CG602" s="17">
        <v>115</v>
      </c>
      <c r="CH602" s="17">
        <v>65</v>
      </c>
      <c r="CI602" s="17">
        <v>0.06</v>
      </c>
      <c r="CJ602" s="17">
        <v>0</v>
      </c>
      <c r="CK602" s="17">
        <v>0.1</v>
      </c>
      <c r="CL602" s="17">
        <v>0.16</v>
      </c>
      <c r="CM602" s="17">
        <v>1.29</v>
      </c>
      <c r="CN602" s="17">
        <v>1.35</v>
      </c>
      <c r="CO602" s="17">
        <v>189</v>
      </c>
      <c r="CP602" s="17">
        <v>120</v>
      </c>
      <c r="CQ602" s="17">
        <v>288</v>
      </c>
      <c r="CR602" s="17">
        <v>129</v>
      </c>
      <c r="CS602" s="17">
        <v>309</v>
      </c>
      <c r="CT602" s="17">
        <v>129</v>
      </c>
      <c r="CU602" s="17">
        <v>198</v>
      </c>
      <c r="CV602" s="17">
        <v>69</v>
      </c>
      <c r="CW602" s="17">
        <v>1.1000000000000001</v>
      </c>
      <c r="CX602" s="17">
        <v>0.25</v>
      </c>
      <c r="CY602" s="17">
        <v>9.1300000000000008</v>
      </c>
      <c r="CZ602" s="15" t="str">
        <f t="shared" si="19"/>
        <v>Sandro Tonali</v>
      </c>
      <c r="DA602" s="15">
        <f>VLOOKUP(CZ602,[1]FINAL!$A$1:$AP$1000,MATCH("Element No.",[1]FINAL!$A$1:$AP$1,0),0)</f>
        <v>455</v>
      </c>
      <c r="DB602" s="15"/>
      <c r="DC602" s="15"/>
      <c r="DD602" s="15"/>
      <c r="DE602" s="15"/>
      <c r="DF602" s="15"/>
    </row>
    <row r="603" spans="1:110" ht="66" thickBot="1">
      <c r="A603" s="18" t="b">
        <v>1</v>
      </c>
      <c r="B603" s="18" t="b">
        <v>0</v>
      </c>
      <c r="C603" s="17">
        <v>0</v>
      </c>
      <c r="D603" s="17">
        <v>0</v>
      </c>
      <c r="E603" s="17">
        <v>640108</v>
      </c>
      <c r="F603" s="17">
        <v>0</v>
      </c>
      <c r="G603" s="17">
        <v>0</v>
      </c>
      <c r="H603" s="17">
        <v>-1</v>
      </c>
      <c r="I603" s="17">
        <v>1</v>
      </c>
      <c r="J603" s="17">
        <v>0</v>
      </c>
      <c r="K603" s="17">
        <v>3</v>
      </c>
      <c r="L603" s="15">
        <v>0</v>
      </c>
      <c r="M603" s="15">
        <v>0</v>
      </c>
      <c r="N603" s="17">
        <v>0</v>
      </c>
      <c r="O603" s="15" t="s">
        <v>2927</v>
      </c>
      <c r="P603" s="15">
        <v>0</v>
      </c>
      <c r="Q603" s="17" t="e">
        <f t="shared" si="18"/>
        <v>#N/A</v>
      </c>
      <c r="R603" s="18" t="b">
        <v>0</v>
      </c>
      <c r="S603" s="15" t="s">
        <v>4383</v>
      </c>
      <c r="T603" s="15" t="s">
        <v>4057</v>
      </c>
      <c r="U603" s="17">
        <v>49</v>
      </c>
      <c r="V603" s="15" t="s">
        <v>2928</v>
      </c>
      <c r="W603" s="15">
        <v>0</v>
      </c>
      <c r="X603" s="18" t="b">
        <v>0</v>
      </c>
      <c r="Y603" s="15" t="s">
        <v>2929</v>
      </c>
      <c r="Z603" s="15">
        <v>0</v>
      </c>
      <c r="AA603" s="18" t="b">
        <v>0</v>
      </c>
      <c r="AB603" s="15"/>
      <c r="AC603" s="15" t="s">
        <v>3257</v>
      </c>
      <c r="AD603" s="17">
        <v>15</v>
      </c>
      <c r="AE603" s="17">
        <v>4</v>
      </c>
      <c r="AF603" s="17">
        <v>0</v>
      </c>
      <c r="AG603" s="17">
        <v>655</v>
      </c>
      <c r="AH603" s="17">
        <v>0</v>
      </c>
      <c r="AI603" s="17">
        <v>3592</v>
      </c>
      <c r="AJ603" s="17">
        <v>0</v>
      </c>
      <c r="AK603" s="15">
        <v>0</v>
      </c>
      <c r="AL603" s="15">
        <v>0</v>
      </c>
      <c r="AM603" s="15" t="s">
        <v>2930</v>
      </c>
      <c r="AN603" s="15"/>
      <c r="AO603" s="17">
        <v>200</v>
      </c>
      <c r="AP603" s="68">
        <v>45839</v>
      </c>
      <c r="AQ603" s="68">
        <v>39035</v>
      </c>
      <c r="AR603" s="18" t="b">
        <v>0</v>
      </c>
      <c r="AS603" s="15" t="s">
        <v>2931</v>
      </c>
      <c r="AT603" s="17">
        <v>0</v>
      </c>
      <c r="AU603" s="17">
        <v>0</v>
      </c>
      <c r="AV603" s="17">
        <v>0</v>
      </c>
      <c r="AW603" s="17">
        <v>0</v>
      </c>
      <c r="AX603" s="17">
        <v>0</v>
      </c>
      <c r="AY603" s="17">
        <v>0</v>
      </c>
      <c r="AZ603" s="17">
        <v>0</v>
      </c>
      <c r="BA603" s="17">
        <v>0</v>
      </c>
      <c r="BB603" s="17">
        <v>0</v>
      </c>
      <c r="BC603" s="17">
        <v>0</v>
      </c>
      <c r="BD603" s="17">
        <v>0</v>
      </c>
      <c r="BE603" s="17">
        <v>0</v>
      </c>
      <c r="BF603" s="17">
        <v>0</v>
      </c>
      <c r="BG603" s="15">
        <v>0</v>
      </c>
      <c r="BH603" s="15">
        <v>0</v>
      </c>
      <c r="BI603" s="15">
        <v>0</v>
      </c>
      <c r="BJ603" s="15">
        <v>0</v>
      </c>
      <c r="BK603" s="17">
        <v>0</v>
      </c>
      <c r="BL603" s="17">
        <v>0</v>
      </c>
      <c r="BM603" s="17">
        <v>0</v>
      </c>
      <c r="BN603" s="17">
        <v>0</v>
      </c>
      <c r="BO603" s="17">
        <v>0</v>
      </c>
      <c r="BP603" s="15">
        <v>0</v>
      </c>
      <c r="BQ603" s="15">
        <v>0</v>
      </c>
      <c r="BR603" s="15">
        <v>0</v>
      </c>
      <c r="BS603" s="15">
        <v>0</v>
      </c>
      <c r="BT603" s="15"/>
      <c r="BU603" s="15"/>
      <c r="BV603" s="15"/>
      <c r="BW603" s="15"/>
      <c r="BX603" s="15"/>
      <c r="BY603" s="15"/>
      <c r="BZ603" s="15"/>
      <c r="CA603" s="17">
        <v>804</v>
      </c>
      <c r="CB603" s="17">
        <v>353</v>
      </c>
      <c r="CC603" s="17">
        <v>800</v>
      </c>
      <c r="CD603" s="17">
        <v>353</v>
      </c>
      <c r="CE603" s="17">
        <v>797</v>
      </c>
      <c r="CF603" s="17">
        <v>352</v>
      </c>
      <c r="CG603" s="17">
        <v>804</v>
      </c>
      <c r="CH603" s="17">
        <v>353</v>
      </c>
      <c r="CI603" s="17">
        <v>0</v>
      </c>
      <c r="CJ603" s="17">
        <v>0</v>
      </c>
      <c r="CK603" s="17">
        <v>0</v>
      </c>
      <c r="CL603" s="17">
        <v>0</v>
      </c>
      <c r="CM603" s="17">
        <v>0</v>
      </c>
      <c r="CN603" s="17">
        <v>0</v>
      </c>
      <c r="CO603" s="17">
        <v>341</v>
      </c>
      <c r="CP603" s="17">
        <v>213</v>
      </c>
      <c r="CQ603" s="17">
        <v>762</v>
      </c>
      <c r="CR603" s="17">
        <v>325</v>
      </c>
      <c r="CS603" s="17">
        <v>804</v>
      </c>
      <c r="CT603" s="17">
        <v>353</v>
      </c>
      <c r="CU603" s="17">
        <v>688</v>
      </c>
      <c r="CV603" s="17">
        <v>275</v>
      </c>
      <c r="CW603" s="17">
        <v>0</v>
      </c>
      <c r="CX603" s="17">
        <v>0</v>
      </c>
      <c r="CY603" s="17">
        <v>0</v>
      </c>
      <c r="CZ603" s="15" t="str">
        <f t="shared" si="19"/>
        <v>Antoñito Cordero Campillo</v>
      </c>
      <c r="DA603" s="15" t="e">
        <f>VLOOKUP(CZ603,[1]FINAL!$A$1:$AP$1000,MATCH("Element No.",[1]FINAL!$A$1:$AP$1,0),0)</f>
        <v>#N/A</v>
      </c>
      <c r="DB603" s="15"/>
      <c r="DC603" s="15"/>
      <c r="DD603" s="15"/>
      <c r="DE603" s="15"/>
      <c r="DF603" s="15"/>
    </row>
    <row r="604" spans="1:110" ht="40.5" thickBot="1">
      <c r="A604" s="18" t="b">
        <v>1</v>
      </c>
      <c r="B604" s="18" t="b">
        <v>0</v>
      </c>
      <c r="C604" s="17">
        <v>100</v>
      </c>
      <c r="D604" s="17">
        <v>100</v>
      </c>
      <c r="E604" s="17">
        <v>200089</v>
      </c>
      <c r="F604" s="17">
        <v>0</v>
      </c>
      <c r="G604" s="17">
        <v>0</v>
      </c>
      <c r="H604" s="17">
        <v>0</v>
      </c>
      <c r="I604" s="17">
        <v>0</v>
      </c>
      <c r="J604" s="17">
        <v>0</v>
      </c>
      <c r="K604" s="17">
        <v>3</v>
      </c>
      <c r="L604" s="15">
        <v>2</v>
      </c>
      <c r="M604" s="15">
        <v>2</v>
      </c>
      <c r="N604" s="17">
        <v>2</v>
      </c>
      <c r="O604" s="15" t="s">
        <v>616</v>
      </c>
      <c r="P604" s="15">
        <v>2</v>
      </c>
      <c r="Q604" s="17">
        <f t="shared" si="18"/>
        <v>460</v>
      </c>
      <c r="R604" s="18" t="b">
        <v>0</v>
      </c>
      <c r="S604" s="15"/>
      <c r="T604" s="15" t="s">
        <v>3354</v>
      </c>
      <c r="U604" s="17">
        <v>50</v>
      </c>
      <c r="V604" s="15" t="s">
        <v>913</v>
      </c>
      <c r="W604" s="15">
        <v>1.6</v>
      </c>
      <c r="X604" s="18" t="b">
        <v>0</v>
      </c>
      <c r="Y604" s="15" t="s">
        <v>271</v>
      </c>
      <c r="Z604" s="15">
        <v>0.1</v>
      </c>
      <c r="AA604" s="18" t="b">
        <v>0</v>
      </c>
      <c r="AB604" s="15"/>
      <c r="AC604" s="15" t="s">
        <v>519</v>
      </c>
      <c r="AD604" s="17">
        <v>15</v>
      </c>
      <c r="AE604" s="17">
        <v>4</v>
      </c>
      <c r="AF604" s="17">
        <v>38</v>
      </c>
      <c r="AG604" s="17">
        <v>15177</v>
      </c>
      <c r="AH604" s="17">
        <v>0</v>
      </c>
      <c r="AI604" s="17">
        <v>14496</v>
      </c>
      <c r="AJ604" s="17">
        <v>0</v>
      </c>
      <c r="AK604" s="15">
        <v>0.4</v>
      </c>
      <c r="AL604" s="15">
        <v>7.6</v>
      </c>
      <c r="AM604" s="15" t="s">
        <v>271</v>
      </c>
      <c r="AN604" s="15"/>
      <c r="AO604" s="17">
        <v>241</v>
      </c>
      <c r="AP604" s="68">
        <v>44421</v>
      </c>
      <c r="AQ604" s="68">
        <v>36392</v>
      </c>
      <c r="AR604" s="18" t="b">
        <v>0</v>
      </c>
      <c r="AS604" s="15" t="s">
        <v>2933</v>
      </c>
      <c r="AT604" s="17">
        <v>972</v>
      </c>
      <c r="AU604" s="17">
        <v>0</v>
      </c>
      <c r="AV604" s="17">
        <v>2</v>
      </c>
      <c r="AW604" s="17">
        <v>3</v>
      </c>
      <c r="AX604" s="17">
        <v>18</v>
      </c>
      <c r="AY604" s="17">
        <v>0</v>
      </c>
      <c r="AZ604" s="17">
        <v>0</v>
      </c>
      <c r="BA604" s="17">
        <v>0</v>
      </c>
      <c r="BB604" s="17">
        <v>3</v>
      </c>
      <c r="BC604" s="17">
        <v>0</v>
      </c>
      <c r="BD604" s="17">
        <v>0</v>
      </c>
      <c r="BE604" s="17">
        <v>0</v>
      </c>
      <c r="BF604" s="17">
        <v>166</v>
      </c>
      <c r="BG604" s="15">
        <v>145.4</v>
      </c>
      <c r="BH604" s="15">
        <v>205.8</v>
      </c>
      <c r="BI604" s="15">
        <v>204</v>
      </c>
      <c r="BJ604" s="15">
        <v>55.5</v>
      </c>
      <c r="BK604" s="17">
        <v>17</v>
      </c>
      <c r="BL604" s="17">
        <v>52</v>
      </c>
      <c r="BM604" s="17">
        <v>20</v>
      </c>
      <c r="BN604" s="17">
        <v>89</v>
      </c>
      <c r="BO604" s="17">
        <v>10</v>
      </c>
      <c r="BP604" s="15">
        <v>1.26</v>
      </c>
      <c r="BQ604" s="15">
        <v>1.07</v>
      </c>
      <c r="BR604" s="15">
        <v>2.33</v>
      </c>
      <c r="BS604" s="15">
        <v>17.829999999999998</v>
      </c>
      <c r="BT604" s="15"/>
      <c r="BU604" s="15"/>
      <c r="BV604" s="15"/>
      <c r="BW604" s="15"/>
      <c r="BX604" s="15"/>
      <c r="BY604" s="15"/>
      <c r="BZ604" s="15"/>
      <c r="CA604" s="17">
        <v>351</v>
      </c>
      <c r="CB604" s="17">
        <v>158</v>
      </c>
      <c r="CC604" s="17">
        <v>201</v>
      </c>
      <c r="CD604" s="17">
        <v>133</v>
      </c>
      <c r="CE604" s="17">
        <v>181</v>
      </c>
      <c r="CF604" s="17">
        <v>97</v>
      </c>
      <c r="CG604" s="17">
        <v>285</v>
      </c>
      <c r="CH604" s="17">
        <v>145</v>
      </c>
      <c r="CI604" s="17">
        <v>0.12</v>
      </c>
      <c r="CJ604" s="17">
        <v>0</v>
      </c>
      <c r="CK604" s="17">
        <v>0.1</v>
      </c>
      <c r="CL604" s="17">
        <v>0.22</v>
      </c>
      <c r="CM604" s="17">
        <v>1.65</v>
      </c>
      <c r="CN604" s="17">
        <v>1.67</v>
      </c>
      <c r="CO604" s="17">
        <v>249</v>
      </c>
      <c r="CP604" s="17">
        <v>148</v>
      </c>
      <c r="CQ604" s="17">
        <v>183</v>
      </c>
      <c r="CR604" s="17">
        <v>81</v>
      </c>
      <c r="CS604" s="17">
        <v>415</v>
      </c>
      <c r="CT604" s="17">
        <v>177</v>
      </c>
      <c r="CU604" s="17">
        <v>505</v>
      </c>
      <c r="CV604" s="17">
        <v>184</v>
      </c>
      <c r="CW604" s="17">
        <v>0.93</v>
      </c>
      <c r="CX604" s="17">
        <v>0.28000000000000003</v>
      </c>
      <c r="CY604" s="17">
        <v>8.24</v>
      </c>
      <c r="CZ604" s="15" t="str">
        <f t="shared" si="19"/>
        <v>Joe Willock</v>
      </c>
      <c r="DA604" s="15">
        <f>VLOOKUP(CZ604,[1]FINAL!$A$1:$AP$1000,MATCH("Element No.",[1]FINAL!$A$1:$AP$1,0),0)</f>
        <v>460</v>
      </c>
      <c r="DB604" s="15"/>
      <c r="DC604" s="15"/>
      <c r="DD604" s="15"/>
      <c r="DE604" s="15"/>
      <c r="DF604" s="15"/>
    </row>
    <row r="605" spans="1:110" ht="66" thickBot="1">
      <c r="A605" s="18" t="b">
        <v>1</v>
      </c>
      <c r="B605" s="18" t="b">
        <v>0</v>
      </c>
      <c r="C605" s="17">
        <v>0</v>
      </c>
      <c r="D605" s="17">
        <v>0</v>
      </c>
      <c r="E605" s="17">
        <v>153127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3</v>
      </c>
      <c r="L605" s="15">
        <v>0</v>
      </c>
      <c r="M605" s="15">
        <v>0</v>
      </c>
      <c r="N605" s="17">
        <v>0</v>
      </c>
      <c r="O605" s="15" t="s">
        <v>783</v>
      </c>
      <c r="P605" s="15">
        <v>0</v>
      </c>
      <c r="Q605" s="17" t="e">
        <f t="shared" si="18"/>
        <v>#N/A</v>
      </c>
      <c r="R605" s="18" t="b">
        <v>0</v>
      </c>
      <c r="S605" s="15" t="s">
        <v>3355</v>
      </c>
      <c r="T605" s="15" t="s">
        <v>3356</v>
      </c>
      <c r="U605" s="17">
        <v>45</v>
      </c>
      <c r="V605" s="15" t="s">
        <v>1168</v>
      </c>
      <c r="W605" s="15">
        <v>0</v>
      </c>
      <c r="X605" s="18" t="b">
        <v>0</v>
      </c>
      <c r="Y605" s="15" t="s">
        <v>1169</v>
      </c>
      <c r="Z605" s="15">
        <v>0</v>
      </c>
      <c r="AA605" s="18" t="b">
        <v>0</v>
      </c>
      <c r="AB605" s="15"/>
      <c r="AC605" s="15" t="s">
        <v>3257</v>
      </c>
      <c r="AD605" s="17">
        <v>15</v>
      </c>
      <c r="AE605" s="17">
        <v>4</v>
      </c>
      <c r="AF605" s="17">
        <v>0</v>
      </c>
      <c r="AG605" s="17">
        <v>0</v>
      </c>
      <c r="AH605" s="17">
        <v>0</v>
      </c>
      <c r="AI605" s="17">
        <v>1613</v>
      </c>
      <c r="AJ605" s="17">
        <v>0</v>
      </c>
      <c r="AK605" s="15">
        <v>0</v>
      </c>
      <c r="AL605" s="15">
        <v>0</v>
      </c>
      <c r="AM605" s="15" t="s">
        <v>1169</v>
      </c>
      <c r="AN605" s="15"/>
      <c r="AO605" s="17">
        <v>107</v>
      </c>
      <c r="AP605" s="68">
        <v>42562</v>
      </c>
      <c r="AQ605" s="68">
        <v>34780</v>
      </c>
      <c r="AR605" s="18" t="b">
        <v>0</v>
      </c>
      <c r="AS605" s="15" t="s">
        <v>2934</v>
      </c>
      <c r="AT605" s="17">
        <v>0</v>
      </c>
      <c r="AU605" s="17">
        <v>0</v>
      </c>
      <c r="AV605" s="17">
        <v>0</v>
      </c>
      <c r="AW605" s="17">
        <v>0</v>
      </c>
      <c r="AX605" s="17">
        <v>0</v>
      </c>
      <c r="AY605" s="17">
        <v>0</v>
      </c>
      <c r="AZ605" s="17">
        <v>0</v>
      </c>
      <c r="BA605" s="17">
        <v>0</v>
      </c>
      <c r="BB605" s="17">
        <v>0</v>
      </c>
      <c r="BC605" s="17">
        <v>0</v>
      </c>
      <c r="BD605" s="17">
        <v>0</v>
      </c>
      <c r="BE605" s="17">
        <v>0</v>
      </c>
      <c r="BF605" s="17">
        <v>0</v>
      </c>
      <c r="BG605" s="15">
        <v>0</v>
      </c>
      <c r="BH605" s="15">
        <v>0</v>
      </c>
      <c r="BI605" s="15">
        <v>0</v>
      </c>
      <c r="BJ605" s="15">
        <v>0</v>
      </c>
      <c r="BK605" s="17">
        <v>0</v>
      </c>
      <c r="BL605" s="17">
        <v>0</v>
      </c>
      <c r="BM605" s="17">
        <v>0</v>
      </c>
      <c r="BN605" s="17">
        <v>0</v>
      </c>
      <c r="BO605" s="17">
        <v>0</v>
      </c>
      <c r="BP605" s="15">
        <v>0</v>
      </c>
      <c r="BQ605" s="15">
        <v>0</v>
      </c>
      <c r="BR605" s="15">
        <v>0</v>
      </c>
      <c r="BS605" s="15">
        <v>0</v>
      </c>
      <c r="BT605" s="15"/>
      <c r="BU605" s="15"/>
      <c r="BV605" s="15"/>
      <c r="BW605" s="15"/>
      <c r="BX605" s="15"/>
      <c r="BY605" s="15"/>
      <c r="BZ605" s="15"/>
      <c r="CA605" s="17">
        <v>701</v>
      </c>
      <c r="CB605" s="17">
        <v>270</v>
      </c>
      <c r="CC605" s="17">
        <v>696</v>
      </c>
      <c r="CD605" s="17">
        <v>272</v>
      </c>
      <c r="CE605" s="17">
        <v>677</v>
      </c>
      <c r="CF605" s="17">
        <v>265</v>
      </c>
      <c r="CG605" s="17">
        <v>703</v>
      </c>
      <c r="CH605" s="17">
        <v>272</v>
      </c>
      <c r="CI605" s="17">
        <v>0</v>
      </c>
      <c r="CJ605" s="17">
        <v>0</v>
      </c>
      <c r="CK605" s="17">
        <v>0</v>
      </c>
      <c r="CL605" s="17">
        <v>0</v>
      </c>
      <c r="CM605" s="17">
        <v>0</v>
      </c>
      <c r="CN605" s="17">
        <v>0</v>
      </c>
      <c r="CO605" s="17">
        <v>415</v>
      </c>
      <c r="CP605" s="17">
        <v>251</v>
      </c>
      <c r="CQ605" s="17">
        <v>625</v>
      </c>
      <c r="CR605" s="17">
        <v>222</v>
      </c>
      <c r="CS605" s="17">
        <v>707</v>
      </c>
      <c r="CT605" s="17">
        <v>275</v>
      </c>
      <c r="CU605" s="17">
        <v>780</v>
      </c>
      <c r="CV605" s="17">
        <v>335</v>
      </c>
      <c r="CW605" s="17">
        <v>0</v>
      </c>
      <c r="CX605" s="17">
        <v>0</v>
      </c>
      <c r="CY605" s="17">
        <v>0</v>
      </c>
      <c r="CZ605" s="15" t="str">
        <f t="shared" si="19"/>
        <v>Isaac Hayden</v>
      </c>
      <c r="DA605" s="15" t="e">
        <f>VLOOKUP(CZ605,[1]FINAL!$A$1:$AP$1000,MATCH("Element No.",[1]FINAL!$A$1:$AP$1,0),0)</f>
        <v>#N/A</v>
      </c>
      <c r="DB605" s="15"/>
      <c r="DC605" s="15"/>
      <c r="DD605" s="15"/>
      <c r="DE605" s="15"/>
      <c r="DF605" s="15"/>
    </row>
    <row r="606" spans="1:110" ht="66" thickBot="1">
      <c r="A606" s="18" t="b">
        <v>1</v>
      </c>
      <c r="B606" s="18" t="b">
        <v>0</v>
      </c>
      <c r="C606" s="17">
        <v>0</v>
      </c>
      <c r="D606" s="17">
        <v>0</v>
      </c>
      <c r="E606" s="17">
        <v>564510</v>
      </c>
      <c r="F606" s="17">
        <v>0</v>
      </c>
      <c r="G606" s="17">
        <v>0</v>
      </c>
      <c r="H606" s="17">
        <v>-1</v>
      </c>
      <c r="I606" s="17">
        <v>1</v>
      </c>
      <c r="J606" s="17">
        <v>0</v>
      </c>
      <c r="K606" s="17">
        <v>3</v>
      </c>
      <c r="L606" s="15">
        <v>0</v>
      </c>
      <c r="M606" s="15">
        <v>0</v>
      </c>
      <c r="N606" s="17">
        <v>0</v>
      </c>
      <c r="O606" s="15" t="s">
        <v>925</v>
      </c>
      <c r="P606" s="15">
        <v>0</v>
      </c>
      <c r="Q606" s="17" t="e">
        <f t="shared" si="18"/>
        <v>#N/A</v>
      </c>
      <c r="R606" s="18" t="b">
        <v>0</v>
      </c>
      <c r="S606" s="15" t="s">
        <v>4058</v>
      </c>
      <c r="T606" s="15" t="s">
        <v>4059</v>
      </c>
      <c r="U606" s="17">
        <v>44</v>
      </c>
      <c r="V606" s="15" t="s">
        <v>926</v>
      </c>
      <c r="W606" s="15">
        <v>0</v>
      </c>
      <c r="X606" s="18" t="b">
        <v>0</v>
      </c>
      <c r="Y606" s="15" t="s">
        <v>927</v>
      </c>
      <c r="Z606" s="15">
        <v>0</v>
      </c>
      <c r="AA606" s="18" t="b">
        <v>0</v>
      </c>
      <c r="AB606" s="15"/>
      <c r="AC606" s="15" t="s">
        <v>3257</v>
      </c>
      <c r="AD606" s="17">
        <v>15</v>
      </c>
      <c r="AE606" s="17">
        <v>4</v>
      </c>
      <c r="AF606" s="17">
        <v>0</v>
      </c>
      <c r="AG606" s="17">
        <v>2219</v>
      </c>
      <c r="AH606" s="17">
        <v>0</v>
      </c>
      <c r="AI606" s="17">
        <v>7454</v>
      </c>
      <c r="AJ606" s="17">
        <v>0</v>
      </c>
      <c r="AK606" s="15">
        <v>0</v>
      </c>
      <c r="AL606" s="15">
        <v>0</v>
      </c>
      <c r="AM606" s="15" t="s">
        <v>927</v>
      </c>
      <c r="AN606" s="15"/>
      <c r="AO606" s="17">
        <v>13</v>
      </c>
      <c r="AP606" s="68">
        <v>44927</v>
      </c>
      <c r="AQ606" s="68">
        <v>38245</v>
      </c>
      <c r="AR606" s="18" t="b">
        <v>0</v>
      </c>
      <c r="AS606" s="15" t="s">
        <v>2935</v>
      </c>
      <c r="AT606" s="17">
        <v>0</v>
      </c>
      <c r="AU606" s="17">
        <v>0</v>
      </c>
      <c r="AV606" s="17">
        <v>0</v>
      </c>
      <c r="AW606" s="17">
        <v>0</v>
      </c>
      <c r="AX606" s="17">
        <v>0</v>
      </c>
      <c r="AY606" s="17">
        <v>0</v>
      </c>
      <c r="AZ606" s="17">
        <v>0</v>
      </c>
      <c r="BA606" s="17">
        <v>0</v>
      </c>
      <c r="BB606" s="17">
        <v>0</v>
      </c>
      <c r="BC606" s="17">
        <v>0</v>
      </c>
      <c r="BD606" s="17">
        <v>0</v>
      </c>
      <c r="BE606" s="17">
        <v>0</v>
      </c>
      <c r="BF606" s="17">
        <v>0</v>
      </c>
      <c r="BG606" s="15">
        <v>0</v>
      </c>
      <c r="BH606" s="15">
        <v>0</v>
      </c>
      <c r="BI606" s="15">
        <v>0</v>
      </c>
      <c r="BJ606" s="15">
        <v>0</v>
      </c>
      <c r="BK606" s="17">
        <v>0</v>
      </c>
      <c r="BL606" s="17">
        <v>0</v>
      </c>
      <c r="BM606" s="17">
        <v>0</v>
      </c>
      <c r="BN606" s="17">
        <v>0</v>
      </c>
      <c r="BO606" s="17">
        <v>0</v>
      </c>
      <c r="BP606" s="15">
        <v>0</v>
      </c>
      <c r="BQ606" s="15">
        <v>0</v>
      </c>
      <c r="BR606" s="15">
        <v>0</v>
      </c>
      <c r="BS606" s="15">
        <v>0</v>
      </c>
      <c r="BT606" s="15"/>
      <c r="BU606" s="15"/>
      <c r="BV606" s="15"/>
      <c r="BW606" s="15"/>
      <c r="BX606" s="15"/>
      <c r="BY606" s="15"/>
      <c r="BZ606" s="15"/>
      <c r="CA606" s="17">
        <v>690</v>
      </c>
      <c r="CB606" s="17">
        <v>264</v>
      </c>
      <c r="CC606" s="17">
        <v>685</v>
      </c>
      <c r="CD606" s="17">
        <v>266</v>
      </c>
      <c r="CE606" s="17">
        <v>666</v>
      </c>
      <c r="CF606" s="17">
        <v>259</v>
      </c>
      <c r="CG606" s="17">
        <v>692</v>
      </c>
      <c r="CH606" s="17">
        <v>266</v>
      </c>
      <c r="CI606" s="17">
        <v>0</v>
      </c>
      <c r="CJ606" s="17">
        <v>0</v>
      </c>
      <c r="CK606" s="17">
        <v>0</v>
      </c>
      <c r="CL606" s="17">
        <v>0</v>
      </c>
      <c r="CM606" s="17">
        <v>0</v>
      </c>
      <c r="CN606" s="17">
        <v>0</v>
      </c>
      <c r="CO606" s="17">
        <v>570</v>
      </c>
      <c r="CP606" s="17">
        <v>343</v>
      </c>
      <c r="CQ606" s="17">
        <v>611</v>
      </c>
      <c r="CR606" s="17">
        <v>214</v>
      </c>
      <c r="CS606" s="17">
        <v>697</v>
      </c>
      <c r="CT606" s="17">
        <v>270</v>
      </c>
      <c r="CU606" s="17">
        <v>643</v>
      </c>
      <c r="CV606" s="17">
        <v>249</v>
      </c>
      <c r="CW606" s="17">
        <v>0</v>
      </c>
      <c r="CX606" s="17">
        <v>0</v>
      </c>
      <c r="CY606" s="17">
        <v>0</v>
      </c>
      <c r="CZ606" s="15" t="str">
        <f t="shared" si="19"/>
        <v>Garang Kuol</v>
      </c>
      <c r="DA606" s="15" t="e">
        <f>VLOOKUP(CZ606,[1]FINAL!$A$1:$AP$1000,MATCH("Element No.",[1]FINAL!$A$1:$AP$1,0),0)</f>
        <v>#N/A</v>
      </c>
      <c r="DB606" s="15"/>
      <c r="DC606" s="15"/>
      <c r="DD606" s="15"/>
      <c r="DE606" s="15"/>
      <c r="DF606" s="15"/>
    </row>
    <row r="607" spans="1:110" ht="53.25" thickBot="1">
      <c r="A607" s="18" t="b">
        <v>1</v>
      </c>
      <c r="B607" s="18" t="b">
        <v>0</v>
      </c>
      <c r="C607" s="17">
        <v>0</v>
      </c>
      <c r="D607" s="17">
        <v>0</v>
      </c>
      <c r="E607" s="17">
        <v>547719</v>
      </c>
      <c r="F607" s="17">
        <v>0</v>
      </c>
      <c r="G607" s="17">
        <v>0</v>
      </c>
      <c r="H607" s="17">
        <v>-1</v>
      </c>
      <c r="I607" s="17">
        <v>1</v>
      </c>
      <c r="J607" s="17">
        <v>1</v>
      </c>
      <c r="K607" s="17">
        <v>3</v>
      </c>
      <c r="L607" s="15">
        <v>0</v>
      </c>
      <c r="M607" s="15">
        <v>0</v>
      </c>
      <c r="N607" s="17">
        <v>0</v>
      </c>
      <c r="O607" s="15" t="s">
        <v>296</v>
      </c>
      <c r="P607" s="15">
        <v>0.5</v>
      </c>
      <c r="Q607" s="17">
        <f t="shared" si="18"/>
        <v>459</v>
      </c>
      <c r="R607" s="18" t="b">
        <v>0</v>
      </c>
      <c r="S607" s="15" t="s">
        <v>5042</v>
      </c>
      <c r="T607" s="15" t="s">
        <v>5043</v>
      </c>
      <c r="U607" s="17">
        <v>44</v>
      </c>
      <c r="V607" s="15" t="s">
        <v>1243</v>
      </c>
      <c r="W607" s="15">
        <v>3.1</v>
      </c>
      <c r="X607" s="18" t="b">
        <v>0</v>
      </c>
      <c r="Y607" s="15" t="s">
        <v>1244</v>
      </c>
      <c r="Z607" s="15">
        <v>1.7</v>
      </c>
      <c r="AA607" s="18" t="b">
        <v>0</v>
      </c>
      <c r="AB607" s="15"/>
      <c r="AC607" s="15" t="s">
        <v>543</v>
      </c>
      <c r="AD607" s="17">
        <v>15</v>
      </c>
      <c r="AE607" s="17">
        <v>4</v>
      </c>
      <c r="AF607" s="17">
        <v>72</v>
      </c>
      <c r="AG607" s="17">
        <v>681491</v>
      </c>
      <c r="AH607" s="17">
        <v>0</v>
      </c>
      <c r="AI607" s="17">
        <v>770154</v>
      </c>
      <c r="AJ607" s="17">
        <v>0</v>
      </c>
      <c r="AK607" s="15">
        <v>0.1</v>
      </c>
      <c r="AL607" s="15">
        <v>16.399999999999999</v>
      </c>
      <c r="AM607" s="15" t="s">
        <v>2936</v>
      </c>
      <c r="AN607" s="15"/>
      <c r="AO607" s="17">
        <v>241</v>
      </c>
      <c r="AP607" s="68">
        <v>44958</v>
      </c>
      <c r="AQ607" s="68">
        <v>38838</v>
      </c>
      <c r="AR607" s="18" t="b">
        <v>0</v>
      </c>
      <c r="AS607" s="15" t="s">
        <v>2937</v>
      </c>
      <c r="AT607" s="17">
        <v>1493</v>
      </c>
      <c r="AU607" s="17">
        <v>1</v>
      </c>
      <c r="AV607" s="17">
        <v>4</v>
      </c>
      <c r="AW607" s="17">
        <v>2</v>
      </c>
      <c r="AX607" s="17">
        <v>22</v>
      </c>
      <c r="AY607" s="17">
        <v>0</v>
      </c>
      <c r="AZ607" s="17">
        <v>0</v>
      </c>
      <c r="BA607" s="17">
        <v>0</v>
      </c>
      <c r="BB607" s="17">
        <v>0</v>
      </c>
      <c r="BC607" s="17">
        <v>0</v>
      </c>
      <c r="BD607" s="17">
        <v>0</v>
      </c>
      <c r="BE607" s="17">
        <v>5</v>
      </c>
      <c r="BF607" s="17">
        <v>334</v>
      </c>
      <c r="BG607" s="15">
        <v>342.6</v>
      </c>
      <c r="BH607" s="15">
        <v>251.4</v>
      </c>
      <c r="BI607" s="15">
        <v>136</v>
      </c>
      <c r="BJ607" s="15">
        <v>73</v>
      </c>
      <c r="BK607" s="17">
        <v>57</v>
      </c>
      <c r="BL607" s="17">
        <v>69</v>
      </c>
      <c r="BM607" s="17">
        <v>29</v>
      </c>
      <c r="BN607" s="17">
        <v>155</v>
      </c>
      <c r="BO607" s="17">
        <v>15</v>
      </c>
      <c r="BP607" s="15">
        <v>1.36</v>
      </c>
      <c r="BQ607" s="15">
        <v>2.1</v>
      </c>
      <c r="BR607" s="15">
        <v>3.46</v>
      </c>
      <c r="BS607" s="15">
        <v>21.22</v>
      </c>
      <c r="BT607" s="15"/>
      <c r="BU607" s="15"/>
      <c r="BV607" s="15"/>
      <c r="BW607" s="15"/>
      <c r="BX607" s="15"/>
      <c r="BY607" s="15"/>
      <c r="BZ607" s="15"/>
      <c r="CA607" s="17">
        <v>214</v>
      </c>
      <c r="CB607" s="17">
        <v>86</v>
      </c>
      <c r="CC607" s="17">
        <v>165</v>
      </c>
      <c r="CD607" s="17">
        <v>108</v>
      </c>
      <c r="CE607" s="17">
        <v>243</v>
      </c>
      <c r="CF607" s="17">
        <v>135</v>
      </c>
      <c r="CG607" s="17">
        <v>227</v>
      </c>
      <c r="CH607" s="17">
        <v>110</v>
      </c>
      <c r="CI607" s="17">
        <v>0.08</v>
      </c>
      <c r="CJ607" s="17">
        <v>0</v>
      </c>
      <c r="CK607" s="17">
        <v>0.13</v>
      </c>
      <c r="CL607" s="17">
        <v>0.21</v>
      </c>
      <c r="CM607" s="17">
        <v>1.28</v>
      </c>
      <c r="CN607" s="17">
        <v>1.33</v>
      </c>
      <c r="CO607" s="17">
        <v>568</v>
      </c>
      <c r="CP607" s="17">
        <v>342</v>
      </c>
      <c r="CQ607" s="17">
        <v>331</v>
      </c>
      <c r="CR607" s="17">
        <v>147</v>
      </c>
      <c r="CS607" s="17">
        <v>177</v>
      </c>
      <c r="CT607" s="17">
        <v>70</v>
      </c>
      <c r="CU607" s="17">
        <v>155</v>
      </c>
      <c r="CV607" s="17">
        <v>49</v>
      </c>
      <c r="CW607" s="17">
        <v>0.9</v>
      </c>
      <c r="CX607" s="17">
        <v>0.12</v>
      </c>
      <c r="CY607" s="17">
        <v>9.34</v>
      </c>
      <c r="CZ607" s="15" t="str">
        <f t="shared" si="19"/>
        <v>Lewis Miley</v>
      </c>
      <c r="DA607" s="15">
        <f>VLOOKUP(CZ607,[1]FINAL!$A$1:$AP$1000,MATCH("Element No.",[1]FINAL!$A$1:$AP$1,0),0)</f>
        <v>459</v>
      </c>
      <c r="DB607" s="15"/>
      <c r="DC607" s="15"/>
      <c r="DD607" s="15"/>
      <c r="DE607" s="15"/>
      <c r="DF607" s="15"/>
    </row>
    <row r="608" spans="1:110" ht="78.75" thickBot="1">
      <c r="A608" s="18" t="b">
        <v>1</v>
      </c>
      <c r="B608" s="18" t="b">
        <v>0</v>
      </c>
      <c r="C608" s="17">
        <v>0</v>
      </c>
      <c r="D608" s="17">
        <v>0</v>
      </c>
      <c r="E608" s="17">
        <v>461484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3</v>
      </c>
      <c r="L608" s="15">
        <v>0</v>
      </c>
      <c r="M608" s="15">
        <v>0</v>
      </c>
      <c r="N608" s="17">
        <v>0</v>
      </c>
      <c r="O608" s="15" t="s">
        <v>616</v>
      </c>
      <c r="P608" s="15">
        <v>0</v>
      </c>
      <c r="Q608" s="17" t="e">
        <f t="shared" si="18"/>
        <v>#N/A</v>
      </c>
      <c r="R608" s="18" t="b">
        <v>0</v>
      </c>
      <c r="S608" s="15" t="s">
        <v>4494</v>
      </c>
      <c r="T608" s="15" t="s">
        <v>4498</v>
      </c>
      <c r="U608" s="17">
        <v>45</v>
      </c>
      <c r="V608" s="15" t="s">
        <v>1446</v>
      </c>
      <c r="W608" s="15">
        <v>0</v>
      </c>
      <c r="X608" s="18" t="b">
        <v>0</v>
      </c>
      <c r="Y608" s="15" t="s">
        <v>239</v>
      </c>
      <c r="Z608" s="15">
        <v>0</v>
      </c>
      <c r="AA608" s="18" t="b">
        <v>0</v>
      </c>
      <c r="AB608" s="15"/>
      <c r="AC608" s="15" t="s">
        <v>3257</v>
      </c>
      <c r="AD608" s="17">
        <v>15</v>
      </c>
      <c r="AE608" s="17">
        <v>4</v>
      </c>
      <c r="AF608" s="17">
        <v>0</v>
      </c>
      <c r="AG608" s="17">
        <v>117</v>
      </c>
      <c r="AH608" s="17">
        <v>0</v>
      </c>
      <c r="AI608" s="17">
        <v>1264</v>
      </c>
      <c r="AJ608" s="17">
        <v>0</v>
      </c>
      <c r="AK608" s="15">
        <v>0</v>
      </c>
      <c r="AL608" s="15">
        <v>0</v>
      </c>
      <c r="AM608" s="15" t="s">
        <v>239</v>
      </c>
      <c r="AN608" s="15"/>
      <c r="AO608" s="17">
        <v>241</v>
      </c>
      <c r="AP608" s="68">
        <v>45320</v>
      </c>
      <c r="AQ608" s="68">
        <v>37530</v>
      </c>
      <c r="AR608" s="18" t="b">
        <v>0</v>
      </c>
      <c r="AS608" s="15" t="s">
        <v>2938</v>
      </c>
      <c r="AT608" s="17">
        <v>0</v>
      </c>
      <c r="AU608" s="17">
        <v>0</v>
      </c>
      <c r="AV608" s="17">
        <v>0</v>
      </c>
      <c r="AW608" s="17">
        <v>0</v>
      </c>
      <c r="AX608" s="17">
        <v>0</v>
      </c>
      <c r="AY608" s="17">
        <v>0</v>
      </c>
      <c r="AZ608" s="17">
        <v>0</v>
      </c>
      <c r="BA608" s="17">
        <v>0</v>
      </c>
      <c r="BB608" s="17">
        <v>0</v>
      </c>
      <c r="BC608" s="17">
        <v>0</v>
      </c>
      <c r="BD608" s="17">
        <v>0</v>
      </c>
      <c r="BE608" s="17">
        <v>0</v>
      </c>
      <c r="BF608" s="17">
        <v>0</v>
      </c>
      <c r="BG608" s="15">
        <v>0</v>
      </c>
      <c r="BH608" s="15">
        <v>0</v>
      </c>
      <c r="BI608" s="15">
        <v>0</v>
      </c>
      <c r="BJ608" s="15">
        <v>0</v>
      </c>
      <c r="BK608" s="17">
        <v>0</v>
      </c>
      <c r="BL608" s="17">
        <v>0</v>
      </c>
      <c r="BM608" s="17">
        <v>0</v>
      </c>
      <c r="BN608" s="17">
        <v>0</v>
      </c>
      <c r="BO608" s="17">
        <v>0</v>
      </c>
      <c r="BP608" s="15">
        <v>0</v>
      </c>
      <c r="BQ608" s="15">
        <v>0</v>
      </c>
      <c r="BR608" s="15">
        <v>0</v>
      </c>
      <c r="BS608" s="15">
        <v>0</v>
      </c>
      <c r="BT608" s="15"/>
      <c r="BU608" s="15"/>
      <c r="BV608" s="15"/>
      <c r="BW608" s="15"/>
      <c r="BX608" s="15"/>
      <c r="BY608" s="15"/>
      <c r="BZ608" s="15"/>
      <c r="CA608" s="17">
        <v>715</v>
      </c>
      <c r="CB608" s="17">
        <v>280</v>
      </c>
      <c r="CC608" s="17">
        <v>711</v>
      </c>
      <c r="CD608" s="17">
        <v>282</v>
      </c>
      <c r="CE608" s="17">
        <v>694</v>
      </c>
      <c r="CF608" s="17">
        <v>276</v>
      </c>
      <c r="CG608" s="17">
        <v>717</v>
      </c>
      <c r="CH608" s="17">
        <v>282</v>
      </c>
      <c r="CI608" s="17">
        <v>0</v>
      </c>
      <c r="CJ608" s="17">
        <v>0</v>
      </c>
      <c r="CK608" s="17">
        <v>0</v>
      </c>
      <c r="CL608" s="17">
        <v>0</v>
      </c>
      <c r="CM608" s="17">
        <v>0</v>
      </c>
      <c r="CN608" s="17">
        <v>0</v>
      </c>
      <c r="CO608" s="17">
        <v>440</v>
      </c>
      <c r="CP608" s="17">
        <v>262</v>
      </c>
      <c r="CQ608" s="17">
        <v>642</v>
      </c>
      <c r="CR608" s="17">
        <v>233</v>
      </c>
      <c r="CS608" s="17">
        <v>721</v>
      </c>
      <c r="CT608" s="17">
        <v>285</v>
      </c>
      <c r="CU608" s="17">
        <v>786</v>
      </c>
      <c r="CV608" s="17">
        <v>339</v>
      </c>
      <c r="CW608" s="17">
        <v>0</v>
      </c>
      <c r="CX608" s="17">
        <v>0</v>
      </c>
      <c r="CY608" s="17">
        <v>0</v>
      </c>
      <c r="CZ608" s="15" t="str">
        <f t="shared" si="19"/>
        <v>Joe White</v>
      </c>
      <c r="DA608" s="15" t="e">
        <f>VLOOKUP(CZ608,[1]FINAL!$A$1:$AP$1000,MATCH("Element No.",[1]FINAL!$A$1:$AP$1,0),0)</f>
        <v>#N/A</v>
      </c>
      <c r="DB608" s="15"/>
      <c r="DC608" s="15"/>
      <c r="DD608" s="15"/>
      <c r="DE608" s="15"/>
      <c r="DF608" s="15"/>
    </row>
    <row r="609" spans="1:110" ht="40.5" thickBot="1">
      <c r="A609" s="18" t="b">
        <v>1</v>
      </c>
      <c r="B609" s="18" t="b">
        <v>0</v>
      </c>
      <c r="C609" s="17">
        <v>100</v>
      </c>
      <c r="D609" s="17">
        <v>100</v>
      </c>
      <c r="E609" s="17">
        <v>538207</v>
      </c>
      <c r="F609" s="17">
        <v>0</v>
      </c>
      <c r="G609" s="17">
        <v>0</v>
      </c>
      <c r="H609" s="17">
        <v>0</v>
      </c>
      <c r="I609" s="17">
        <v>0</v>
      </c>
      <c r="J609" s="17">
        <v>1</v>
      </c>
      <c r="K609" s="17">
        <v>4</v>
      </c>
      <c r="L609" s="15">
        <v>6.5</v>
      </c>
      <c r="M609" s="15">
        <v>6.5</v>
      </c>
      <c r="N609" s="17">
        <v>2</v>
      </c>
      <c r="O609" s="15" t="s">
        <v>549</v>
      </c>
      <c r="P609" s="15">
        <v>6.5</v>
      </c>
      <c r="Q609" s="17">
        <f t="shared" si="18"/>
        <v>465</v>
      </c>
      <c r="R609" s="18" t="b">
        <v>0</v>
      </c>
      <c r="S609" s="15"/>
      <c r="T609" s="15" t="s">
        <v>4123</v>
      </c>
      <c r="U609" s="17">
        <v>55</v>
      </c>
      <c r="V609" s="15" t="s">
        <v>1656</v>
      </c>
      <c r="W609" s="15">
        <v>3.2</v>
      </c>
      <c r="X609" s="18" t="b">
        <v>0</v>
      </c>
      <c r="Y609" s="15" t="s">
        <v>1657</v>
      </c>
      <c r="Z609" s="15">
        <v>2.1</v>
      </c>
      <c r="AA609" s="18" t="b">
        <v>0</v>
      </c>
      <c r="AB609" s="15"/>
      <c r="AC609" s="15" t="s">
        <v>519</v>
      </c>
      <c r="AD609" s="17">
        <v>15</v>
      </c>
      <c r="AE609" s="17">
        <v>4</v>
      </c>
      <c r="AF609" s="17">
        <v>76</v>
      </c>
      <c r="AG609" s="17">
        <v>361759</v>
      </c>
      <c r="AH609" s="17">
        <v>0</v>
      </c>
      <c r="AI609" s="17">
        <v>125181</v>
      </c>
      <c r="AJ609" s="17">
        <v>0</v>
      </c>
      <c r="AK609" s="15">
        <v>1.2</v>
      </c>
      <c r="AL609" s="15">
        <v>13.8</v>
      </c>
      <c r="AM609" s="15" t="s">
        <v>1657</v>
      </c>
      <c r="AN609" s="15"/>
      <c r="AO609" s="17">
        <v>58</v>
      </c>
      <c r="AP609" s="68">
        <v>45512</v>
      </c>
      <c r="AQ609" s="68">
        <v>37837</v>
      </c>
      <c r="AR609" s="18" t="b">
        <v>0</v>
      </c>
      <c r="AS609" s="15" t="s">
        <v>2940</v>
      </c>
      <c r="AT609" s="17">
        <v>805</v>
      </c>
      <c r="AU609" s="17">
        <v>7</v>
      </c>
      <c r="AV609" s="17">
        <v>1</v>
      </c>
      <c r="AW609" s="17">
        <v>2</v>
      </c>
      <c r="AX609" s="17">
        <v>14</v>
      </c>
      <c r="AY609" s="17">
        <v>0</v>
      </c>
      <c r="AZ609" s="17">
        <v>0</v>
      </c>
      <c r="BA609" s="17">
        <v>0</v>
      </c>
      <c r="BB609" s="17">
        <v>0</v>
      </c>
      <c r="BC609" s="17">
        <v>0</v>
      </c>
      <c r="BD609" s="17">
        <v>0</v>
      </c>
      <c r="BE609" s="17">
        <v>13</v>
      </c>
      <c r="BF609" s="17">
        <v>284</v>
      </c>
      <c r="BG609" s="15">
        <v>256.60000000000002</v>
      </c>
      <c r="BH609" s="15">
        <v>82.6</v>
      </c>
      <c r="BI609" s="15">
        <v>284</v>
      </c>
      <c r="BJ609" s="15">
        <v>62.2</v>
      </c>
      <c r="BK609" s="17">
        <v>2</v>
      </c>
      <c r="BL609" s="17">
        <v>23</v>
      </c>
      <c r="BM609" s="17">
        <v>6</v>
      </c>
      <c r="BN609" s="17">
        <v>31</v>
      </c>
      <c r="BO609" s="17">
        <v>8</v>
      </c>
      <c r="BP609" s="15">
        <v>4.28</v>
      </c>
      <c r="BQ609" s="15">
        <v>0.62</v>
      </c>
      <c r="BR609" s="15">
        <v>4.9000000000000004</v>
      </c>
      <c r="BS609" s="15">
        <v>14.48</v>
      </c>
      <c r="BT609" s="15"/>
      <c r="BU609" s="15"/>
      <c r="BV609" s="15"/>
      <c r="BW609" s="15"/>
      <c r="BX609" s="15"/>
      <c r="BY609" s="15"/>
      <c r="BZ609" s="15"/>
      <c r="CA609" s="17">
        <v>273</v>
      </c>
      <c r="CB609" s="17">
        <v>27</v>
      </c>
      <c r="CC609" s="17">
        <v>321</v>
      </c>
      <c r="CD609" s="17">
        <v>40</v>
      </c>
      <c r="CE609" s="17">
        <v>124</v>
      </c>
      <c r="CF609" s="17">
        <v>32</v>
      </c>
      <c r="CG609" s="17">
        <v>260</v>
      </c>
      <c r="CH609" s="17">
        <v>31</v>
      </c>
      <c r="CI609" s="17">
        <v>0.48</v>
      </c>
      <c r="CJ609" s="17">
        <v>0</v>
      </c>
      <c r="CK609" s="17">
        <v>7.0000000000000007E-2</v>
      </c>
      <c r="CL609" s="17">
        <v>0.55000000000000004</v>
      </c>
      <c r="CM609" s="17">
        <v>1.62</v>
      </c>
      <c r="CN609" s="17">
        <v>1.57</v>
      </c>
      <c r="CO609" s="17">
        <v>146</v>
      </c>
      <c r="CP609" s="17">
        <v>37</v>
      </c>
      <c r="CQ609" s="17">
        <v>6</v>
      </c>
      <c r="CR609" s="17">
        <v>2</v>
      </c>
      <c r="CS609" s="17">
        <v>173</v>
      </c>
      <c r="CT609" s="17">
        <v>17</v>
      </c>
      <c r="CU609" s="17">
        <v>135</v>
      </c>
      <c r="CV609" s="17">
        <v>21</v>
      </c>
      <c r="CW609" s="17">
        <v>0.89</v>
      </c>
      <c r="CX609" s="17">
        <v>0.22</v>
      </c>
      <c r="CY609" s="17">
        <v>3.47</v>
      </c>
      <c r="CZ609" s="15" t="str">
        <f t="shared" si="19"/>
        <v>William Osula</v>
      </c>
      <c r="DA609" s="15">
        <f>VLOOKUP(CZ609,[1]FINAL!$A$1:$AP$1000,MATCH("Element No.",[1]FINAL!$A$1:$AP$1,0),0)</f>
        <v>465</v>
      </c>
      <c r="DB609" s="15"/>
      <c r="DC609" s="15"/>
      <c r="DD609" s="15"/>
      <c r="DE609" s="15"/>
      <c r="DF609" s="15"/>
    </row>
    <row r="610" spans="1:110" ht="27.75" thickBot="1">
      <c r="A610" s="18" t="b">
        <v>1</v>
      </c>
      <c r="B610" s="18" t="b">
        <v>0</v>
      </c>
      <c r="C610" s="15"/>
      <c r="D610" s="15"/>
      <c r="E610" s="17">
        <v>599303</v>
      </c>
      <c r="F610" s="17">
        <v>0</v>
      </c>
      <c r="G610" s="17">
        <v>0</v>
      </c>
      <c r="H610" s="17">
        <v>-2</v>
      </c>
      <c r="I610" s="17">
        <v>2</v>
      </c>
      <c r="J610" s="17">
        <v>0</v>
      </c>
      <c r="K610" s="17">
        <v>4</v>
      </c>
      <c r="L610" s="15">
        <v>0</v>
      </c>
      <c r="M610" s="15">
        <v>0.2</v>
      </c>
      <c r="N610" s="17">
        <v>1</v>
      </c>
      <c r="O610" s="15" t="s">
        <v>907</v>
      </c>
      <c r="P610" s="15">
        <v>0.2</v>
      </c>
      <c r="Q610" s="17">
        <f t="shared" si="18"/>
        <v>466</v>
      </c>
      <c r="R610" s="18" t="b">
        <v>0</v>
      </c>
      <c r="S610" s="15"/>
      <c r="T610" s="15"/>
      <c r="U610" s="17">
        <v>43</v>
      </c>
      <c r="V610" s="15" t="s">
        <v>2069</v>
      </c>
      <c r="W610" s="15">
        <v>1</v>
      </c>
      <c r="X610" s="18" t="b">
        <v>0</v>
      </c>
      <c r="Y610" s="15" t="s">
        <v>2070</v>
      </c>
      <c r="Z610" s="15">
        <v>0.3</v>
      </c>
      <c r="AA610" s="18" t="b">
        <v>0</v>
      </c>
      <c r="AB610" s="15"/>
      <c r="AC610" s="15" t="s">
        <v>519</v>
      </c>
      <c r="AD610" s="17">
        <v>15</v>
      </c>
      <c r="AE610" s="17">
        <v>4</v>
      </c>
      <c r="AF610" s="17">
        <v>1</v>
      </c>
      <c r="AG610" s="17">
        <v>27694</v>
      </c>
      <c r="AH610" s="17">
        <v>0</v>
      </c>
      <c r="AI610" s="17">
        <v>38624</v>
      </c>
      <c r="AJ610" s="17">
        <v>0</v>
      </c>
      <c r="AK610" s="15">
        <v>0</v>
      </c>
      <c r="AL610" s="15">
        <v>0.2</v>
      </c>
      <c r="AM610" s="15" t="s">
        <v>2070</v>
      </c>
      <c r="AN610" s="15"/>
      <c r="AO610" s="17">
        <v>241</v>
      </c>
      <c r="AP610" s="68">
        <v>45695</v>
      </c>
      <c r="AQ610" s="68">
        <v>39229</v>
      </c>
      <c r="AR610" s="18" t="b">
        <v>0</v>
      </c>
      <c r="AS610" s="15" t="s">
        <v>2941</v>
      </c>
      <c r="AT610" s="17">
        <v>13</v>
      </c>
      <c r="AU610" s="17">
        <v>0</v>
      </c>
      <c r="AV610" s="17">
        <v>0</v>
      </c>
      <c r="AW610" s="17">
        <v>0</v>
      </c>
      <c r="AX610" s="17">
        <v>1</v>
      </c>
      <c r="AY610" s="17">
        <v>0</v>
      </c>
      <c r="AZ610" s="17">
        <v>0</v>
      </c>
      <c r="BA610" s="17">
        <v>0</v>
      </c>
      <c r="BB610" s="17">
        <v>0</v>
      </c>
      <c r="BC610" s="17">
        <v>0</v>
      </c>
      <c r="BD610" s="17">
        <v>0</v>
      </c>
      <c r="BE610" s="17">
        <v>0</v>
      </c>
      <c r="BF610" s="17">
        <v>2</v>
      </c>
      <c r="BG610" s="15">
        <v>0</v>
      </c>
      <c r="BH610" s="15">
        <v>0</v>
      </c>
      <c r="BI610" s="15">
        <v>5</v>
      </c>
      <c r="BJ610" s="15">
        <v>0.5</v>
      </c>
      <c r="BK610" s="17">
        <v>0</v>
      </c>
      <c r="BL610" s="17">
        <v>0</v>
      </c>
      <c r="BM610" s="17">
        <v>0</v>
      </c>
      <c r="BN610" s="17">
        <v>0</v>
      </c>
      <c r="BO610" s="17">
        <v>0</v>
      </c>
      <c r="BP610" s="15">
        <v>0.03</v>
      </c>
      <c r="BQ610" s="15">
        <v>0</v>
      </c>
      <c r="BR610" s="15">
        <v>0.03</v>
      </c>
      <c r="BS610" s="15">
        <v>0.37</v>
      </c>
      <c r="BT610" s="15"/>
      <c r="BU610" s="15"/>
      <c r="BV610" s="15"/>
      <c r="BW610" s="15"/>
      <c r="BX610" s="15"/>
      <c r="BY610" s="15"/>
      <c r="BZ610" s="15"/>
      <c r="CA610" s="17">
        <v>667</v>
      </c>
      <c r="CB610" s="17">
        <v>69</v>
      </c>
      <c r="CC610" s="17">
        <v>663</v>
      </c>
      <c r="CD610" s="17">
        <v>68</v>
      </c>
      <c r="CE610" s="17">
        <v>443</v>
      </c>
      <c r="CF610" s="17">
        <v>61</v>
      </c>
      <c r="CG610" s="17">
        <v>513</v>
      </c>
      <c r="CH610" s="17">
        <v>63</v>
      </c>
      <c r="CI610" s="17">
        <v>0.21</v>
      </c>
      <c r="CJ610" s="17">
        <v>0</v>
      </c>
      <c r="CK610" s="17">
        <v>0</v>
      </c>
      <c r="CL610" s="17">
        <v>0.21</v>
      </c>
      <c r="CM610" s="17">
        <v>2.56</v>
      </c>
      <c r="CN610" s="17">
        <v>6.92</v>
      </c>
      <c r="CO610" s="17">
        <v>625</v>
      </c>
      <c r="CP610" s="17">
        <v>89</v>
      </c>
      <c r="CQ610" s="17">
        <v>364</v>
      </c>
      <c r="CR610" s="17">
        <v>46</v>
      </c>
      <c r="CS610" s="17">
        <v>482</v>
      </c>
      <c r="CT610" s="17">
        <v>58</v>
      </c>
      <c r="CU610" s="17">
        <v>354</v>
      </c>
      <c r="CV610" s="17">
        <v>57</v>
      </c>
      <c r="CW610" s="17">
        <v>0</v>
      </c>
      <c r="CX610" s="17">
        <v>0</v>
      </c>
      <c r="CY610" s="17">
        <v>0</v>
      </c>
      <c r="CZ610" s="15" t="str">
        <f t="shared" si="19"/>
        <v>Sean Neave</v>
      </c>
      <c r="DA610" s="15">
        <f>VLOOKUP(CZ610,[1]FINAL!$A$1:$AP$1000,MATCH("Element No.",[1]FINAL!$A$1:$AP$1,0),0)</f>
        <v>466</v>
      </c>
      <c r="DB610" s="15"/>
      <c r="DC610" s="15"/>
      <c r="DD610" s="15"/>
      <c r="DE610" s="15"/>
      <c r="DF610" s="15"/>
    </row>
    <row r="611" spans="1:110" ht="27.75" thickBot="1">
      <c r="A611" s="18" t="b">
        <v>1</v>
      </c>
      <c r="B611" s="18" t="b">
        <v>0</v>
      </c>
      <c r="C611" s="15"/>
      <c r="D611" s="15"/>
      <c r="E611" s="17">
        <v>225321</v>
      </c>
      <c r="F611" s="17">
        <v>0</v>
      </c>
      <c r="G611" s="17">
        <v>0</v>
      </c>
      <c r="H611" s="17">
        <v>-2</v>
      </c>
      <c r="I611" s="17">
        <v>2</v>
      </c>
      <c r="J611" s="17">
        <v>0</v>
      </c>
      <c r="K611" s="17">
        <v>1</v>
      </c>
      <c r="L611" s="15">
        <v>0</v>
      </c>
      <c r="M611" s="15">
        <v>0</v>
      </c>
      <c r="N611" s="17">
        <v>0</v>
      </c>
      <c r="O611" s="15" t="s">
        <v>535</v>
      </c>
      <c r="P611" s="15">
        <v>0</v>
      </c>
      <c r="Q611" s="17" t="e">
        <f t="shared" si="18"/>
        <v>#N/A</v>
      </c>
      <c r="R611" s="18" t="b">
        <v>0</v>
      </c>
      <c r="S611" s="15"/>
      <c r="T611" s="15"/>
      <c r="U611" s="17">
        <v>48</v>
      </c>
      <c r="V611" s="15" t="s">
        <v>3357</v>
      </c>
      <c r="W611" s="15">
        <v>2.1</v>
      </c>
      <c r="X611" s="18" t="b">
        <v>0</v>
      </c>
      <c r="Y611" s="15" t="s">
        <v>3358</v>
      </c>
      <c r="Z611" s="15">
        <v>0.7</v>
      </c>
      <c r="AA611" s="18" t="b">
        <v>0</v>
      </c>
      <c r="AB611" s="15"/>
      <c r="AC611" s="15" t="s">
        <v>519</v>
      </c>
      <c r="AD611" s="17">
        <v>15</v>
      </c>
      <c r="AE611" s="17">
        <v>4</v>
      </c>
      <c r="AF611" s="17">
        <v>25</v>
      </c>
      <c r="AG611" s="17">
        <v>146098</v>
      </c>
      <c r="AH611" s="17">
        <v>0</v>
      </c>
      <c r="AI611" s="17">
        <v>177610</v>
      </c>
      <c r="AJ611" s="17">
        <v>0</v>
      </c>
      <c r="AK611" s="15">
        <v>0</v>
      </c>
      <c r="AL611" s="15">
        <v>5.2</v>
      </c>
      <c r="AM611" s="15" t="s">
        <v>3358</v>
      </c>
      <c r="AN611" s="15"/>
      <c r="AO611" s="17">
        <v>241</v>
      </c>
      <c r="AP611" s="68">
        <v>45871</v>
      </c>
      <c r="AQ611" s="68">
        <v>35929</v>
      </c>
      <c r="AR611" s="18" t="b">
        <v>0</v>
      </c>
      <c r="AS611" s="15" t="s">
        <v>3359</v>
      </c>
      <c r="AT611" s="17">
        <v>1003</v>
      </c>
      <c r="AU611" s="17">
        <v>0</v>
      </c>
      <c r="AV611" s="17">
        <v>0</v>
      </c>
      <c r="AW611" s="17">
        <v>1</v>
      </c>
      <c r="AX611" s="17">
        <v>17</v>
      </c>
      <c r="AY611" s="17">
        <v>0</v>
      </c>
      <c r="AZ611" s="17">
        <v>0</v>
      </c>
      <c r="BA611" s="17">
        <v>0</v>
      </c>
      <c r="BB611" s="17">
        <v>2</v>
      </c>
      <c r="BC611" s="17">
        <v>0</v>
      </c>
      <c r="BD611" s="17">
        <v>25</v>
      </c>
      <c r="BE611" s="17">
        <v>1</v>
      </c>
      <c r="BF611" s="17">
        <v>107</v>
      </c>
      <c r="BG611" s="15">
        <v>212.8</v>
      </c>
      <c r="BH611" s="15">
        <v>10</v>
      </c>
      <c r="BI611" s="15">
        <v>0</v>
      </c>
      <c r="BJ611" s="15">
        <v>22.3</v>
      </c>
      <c r="BK611" s="17">
        <v>10</v>
      </c>
      <c r="BL611" s="17">
        <v>89</v>
      </c>
      <c r="BM611" s="17">
        <v>0</v>
      </c>
      <c r="BN611" s="17">
        <v>0</v>
      </c>
      <c r="BO611" s="17">
        <v>11</v>
      </c>
      <c r="BP611" s="15">
        <v>0</v>
      </c>
      <c r="BQ611" s="15">
        <v>0</v>
      </c>
      <c r="BR611" s="15">
        <v>0</v>
      </c>
      <c r="BS611" s="15">
        <v>18.829999999999998</v>
      </c>
      <c r="BT611" s="15"/>
      <c r="BU611" s="15"/>
      <c r="BV611" s="15"/>
      <c r="BW611" s="15"/>
      <c r="BX611" s="15"/>
      <c r="BY611" s="15"/>
      <c r="BZ611" s="15"/>
      <c r="CA611" s="17">
        <v>301</v>
      </c>
      <c r="CB611" s="17">
        <v>25</v>
      </c>
      <c r="CC611" s="17">
        <v>446</v>
      </c>
      <c r="CD611" s="17">
        <v>16</v>
      </c>
      <c r="CE611" s="17">
        <v>779</v>
      </c>
      <c r="CF611" s="17">
        <v>89</v>
      </c>
      <c r="CG611" s="17">
        <v>391</v>
      </c>
      <c r="CH611" s="17">
        <v>25</v>
      </c>
      <c r="CI611" s="17">
        <v>0</v>
      </c>
      <c r="CJ611" s="17">
        <v>2.2400000000000002</v>
      </c>
      <c r="CK611" s="17">
        <v>0</v>
      </c>
      <c r="CL611" s="17">
        <v>0</v>
      </c>
      <c r="CM611" s="17">
        <v>1.69</v>
      </c>
      <c r="CN611" s="17">
        <v>1.53</v>
      </c>
      <c r="CO611" s="17">
        <v>357</v>
      </c>
      <c r="CP611" s="17">
        <v>14</v>
      </c>
      <c r="CQ611" s="17">
        <v>731</v>
      </c>
      <c r="CR611" s="17">
        <v>95</v>
      </c>
      <c r="CS611" s="17">
        <v>335</v>
      </c>
      <c r="CT611" s="17">
        <v>32</v>
      </c>
      <c r="CU611" s="17">
        <v>226</v>
      </c>
      <c r="CV611" s="17">
        <v>29</v>
      </c>
      <c r="CW611" s="17">
        <v>0.99</v>
      </c>
      <c r="CX611" s="17">
        <v>0.09</v>
      </c>
      <c r="CY611" s="17">
        <v>0</v>
      </c>
      <c r="CZ611" s="15" t="str">
        <f t="shared" si="19"/>
        <v>Aaron Ramsdale</v>
      </c>
      <c r="DA611" s="15" t="e">
        <f>VLOOKUP(CZ611,[1]FINAL!$A$1:$AP$1000,MATCH("Element No.",[1]FINAL!$A$1:$AP$1,0),0)</f>
        <v>#N/A</v>
      </c>
      <c r="DB611" s="15"/>
      <c r="DC611" s="15"/>
      <c r="DD611" s="15"/>
      <c r="DE611" s="15"/>
      <c r="DF611" s="15"/>
    </row>
    <row r="612" spans="1:110" ht="27.75" thickBot="1">
      <c r="A612" s="18" t="b">
        <v>1</v>
      </c>
      <c r="B612" s="18" t="b">
        <v>0</v>
      </c>
      <c r="C612" s="15"/>
      <c r="D612" s="15"/>
      <c r="E612" s="17">
        <v>465642</v>
      </c>
      <c r="F612" s="17">
        <v>0</v>
      </c>
      <c r="G612" s="17">
        <v>0</v>
      </c>
      <c r="H612" s="17">
        <v>-1</v>
      </c>
      <c r="I612" s="17">
        <v>1</v>
      </c>
      <c r="J612" s="17">
        <v>3</v>
      </c>
      <c r="K612" s="17">
        <v>2</v>
      </c>
      <c r="L612" s="15">
        <v>2</v>
      </c>
      <c r="M612" s="15">
        <v>1.8</v>
      </c>
      <c r="N612" s="17">
        <v>1</v>
      </c>
      <c r="O612" s="15" t="s">
        <v>2481</v>
      </c>
      <c r="P612" s="15">
        <v>1.8</v>
      </c>
      <c r="Q612" s="17">
        <f t="shared" si="18"/>
        <v>445</v>
      </c>
      <c r="R612" s="18" t="b">
        <v>0</v>
      </c>
      <c r="S612" s="15"/>
      <c r="T612" s="15"/>
      <c r="U612" s="17">
        <v>49</v>
      </c>
      <c r="V612" s="15" t="s">
        <v>3594</v>
      </c>
      <c r="W612" s="15">
        <v>3.6</v>
      </c>
      <c r="X612" s="18" t="b">
        <v>0</v>
      </c>
      <c r="Y612" s="15" t="s">
        <v>3595</v>
      </c>
      <c r="Z612" s="15">
        <v>4.7</v>
      </c>
      <c r="AA612" s="18" t="b">
        <v>0</v>
      </c>
      <c r="AB612" s="15"/>
      <c r="AC612" s="15" t="s">
        <v>519</v>
      </c>
      <c r="AD612" s="17">
        <v>15</v>
      </c>
      <c r="AE612" s="17">
        <v>4</v>
      </c>
      <c r="AF612" s="17">
        <v>126</v>
      </c>
      <c r="AG612" s="17">
        <v>1930326</v>
      </c>
      <c r="AH612" s="17">
        <v>0</v>
      </c>
      <c r="AI612" s="17">
        <v>1361374</v>
      </c>
      <c r="AJ612" s="17">
        <v>0</v>
      </c>
      <c r="AK612" s="15">
        <v>0.4</v>
      </c>
      <c r="AL612" s="15">
        <v>25.7</v>
      </c>
      <c r="AM612" s="15" t="s">
        <v>3595</v>
      </c>
      <c r="AN612" s="15"/>
      <c r="AO612" s="17">
        <v>80</v>
      </c>
      <c r="AP612" s="68">
        <v>45881</v>
      </c>
      <c r="AQ612" s="68">
        <v>37111</v>
      </c>
      <c r="AR612" s="18" t="b">
        <v>0</v>
      </c>
      <c r="AS612" s="15" t="s">
        <v>3596</v>
      </c>
      <c r="AT612" s="17">
        <v>2963</v>
      </c>
      <c r="AU612" s="17">
        <v>4</v>
      </c>
      <c r="AV612" s="17">
        <v>0</v>
      </c>
      <c r="AW612" s="17">
        <v>5</v>
      </c>
      <c r="AX612" s="17">
        <v>52</v>
      </c>
      <c r="AY612" s="17">
        <v>0</v>
      </c>
      <c r="AZ612" s="17">
        <v>0</v>
      </c>
      <c r="BA612" s="17">
        <v>0</v>
      </c>
      <c r="BB612" s="17">
        <v>4</v>
      </c>
      <c r="BC612" s="17">
        <v>0</v>
      </c>
      <c r="BD612" s="17">
        <v>0</v>
      </c>
      <c r="BE612" s="17">
        <v>12</v>
      </c>
      <c r="BF612" s="17">
        <v>436</v>
      </c>
      <c r="BG612" s="15">
        <v>868</v>
      </c>
      <c r="BH612" s="15">
        <v>114.3</v>
      </c>
      <c r="BI612" s="15">
        <v>409</v>
      </c>
      <c r="BJ612" s="15">
        <v>138.9</v>
      </c>
      <c r="BK612" s="17">
        <v>248</v>
      </c>
      <c r="BL612" s="17">
        <v>118</v>
      </c>
      <c r="BM612" s="17">
        <v>44</v>
      </c>
      <c r="BN612" s="17">
        <v>292</v>
      </c>
      <c r="BO612" s="17">
        <v>33</v>
      </c>
      <c r="BP612" s="15">
        <v>4.8</v>
      </c>
      <c r="BQ612" s="15">
        <v>0.96</v>
      </c>
      <c r="BR612" s="15">
        <v>5.76</v>
      </c>
      <c r="BS612" s="15">
        <v>49.21</v>
      </c>
      <c r="BT612" s="15"/>
      <c r="BU612" s="15"/>
      <c r="BV612" s="15"/>
      <c r="BW612" s="15"/>
      <c r="BX612" s="15"/>
      <c r="BY612" s="15"/>
      <c r="BZ612" s="15"/>
      <c r="CA612" s="17">
        <v>19</v>
      </c>
      <c r="CB612" s="17">
        <v>6</v>
      </c>
      <c r="CC612" s="17">
        <v>285</v>
      </c>
      <c r="CD612" s="17">
        <v>85</v>
      </c>
      <c r="CE612" s="17">
        <v>74</v>
      </c>
      <c r="CF612" s="17">
        <v>4</v>
      </c>
      <c r="CG612" s="17">
        <v>74</v>
      </c>
      <c r="CH612" s="17">
        <v>13</v>
      </c>
      <c r="CI612" s="17">
        <v>0.15</v>
      </c>
      <c r="CJ612" s="17">
        <v>0</v>
      </c>
      <c r="CK612" s="17">
        <v>0.03</v>
      </c>
      <c r="CL612" s="17">
        <v>0.18</v>
      </c>
      <c r="CM612" s="17">
        <v>1.49</v>
      </c>
      <c r="CN612" s="17">
        <v>1.58</v>
      </c>
      <c r="CO612" s="17">
        <v>325</v>
      </c>
      <c r="CP612" s="17">
        <v>53</v>
      </c>
      <c r="CQ612" s="17">
        <v>203</v>
      </c>
      <c r="CR612" s="17">
        <v>70</v>
      </c>
      <c r="CS612" s="17">
        <v>100</v>
      </c>
      <c r="CT612" s="17">
        <v>37</v>
      </c>
      <c r="CU612" s="17">
        <v>80</v>
      </c>
      <c r="CV612" s="17">
        <v>26</v>
      </c>
      <c r="CW612" s="17">
        <v>1</v>
      </c>
      <c r="CX612" s="17">
        <v>0.15</v>
      </c>
      <c r="CY612" s="17">
        <v>8.8699999999999992</v>
      </c>
      <c r="CZ612" s="15" t="str">
        <f t="shared" si="19"/>
        <v>Malick Thiaw</v>
      </c>
      <c r="DA612" s="15">
        <f>VLOOKUP(CZ612,[1]FINAL!$A$1:$AP$1000,MATCH("Element No.",[1]FINAL!$A$1:$AP$1,0),0)</f>
        <v>445</v>
      </c>
      <c r="DB612" s="15"/>
      <c r="DC612" s="15"/>
      <c r="DD612" s="15"/>
      <c r="DE612" s="15"/>
      <c r="DF612" s="15"/>
    </row>
    <row r="613" spans="1:110" ht="27.75" thickBot="1">
      <c r="A613" s="18" t="b">
        <v>1</v>
      </c>
      <c r="B613" s="18" t="b">
        <v>0</v>
      </c>
      <c r="C613" s="15"/>
      <c r="D613" s="15"/>
      <c r="E613" s="17">
        <v>623110</v>
      </c>
      <c r="F613" s="17">
        <v>0</v>
      </c>
      <c r="G613" s="17">
        <v>0</v>
      </c>
      <c r="H613" s="17">
        <v>-2</v>
      </c>
      <c r="I613" s="17">
        <v>2</v>
      </c>
      <c r="J613" s="17">
        <v>0</v>
      </c>
      <c r="K613" s="17">
        <v>3</v>
      </c>
      <c r="L613" s="15">
        <v>0</v>
      </c>
      <c r="M613" s="15">
        <v>0</v>
      </c>
      <c r="N613" s="17">
        <v>0</v>
      </c>
      <c r="O613" s="15" t="s">
        <v>3597</v>
      </c>
      <c r="P613" s="15">
        <v>0</v>
      </c>
      <c r="Q613" s="17" t="e">
        <f t="shared" si="18"/>
        <v>#N/A</v>
      </c>
      <c r="R613" s="18" t="b">
        <v>0</v>
      </c>
      <c r="S613" s="15"/>
      <c r="T613" s="15"/>
      <c r="U613" s="17">
        <v>43</v>
      </c>
      <c r="V613" s="15" t="s">
        <v>3598</v>
      </c>
      <c r="W613" s="15">
        <v>0</v>
      </c>
      <c r="X613" s="18" t="b">
        <v>0</v>
      </c>
      <c r="Y613" s="15" t="s">
        <v>3599</v>
      </c>
      <c r="Z613" s="15">
        <v>0.5</v>
      </c>
      <c r="AA613" s="18" t="b">
        <v>0</v>
      </c>
      <c r="AB613" s="15"/>
      <c r="AC613" s="15" t="s">
        <v>519</v>
      </c>
      <c r="AD613" s="17">
        <v>15</v>
      </c>
      <c r="AE613" s="17">
        <v>4</v>
      </c>
      <c r="AF613" s="17">
        <v>0</v>
      </c>
      <c r="AG613" s="17">
        <v>100830</v>
      </c>
      <c r="AH613" s="17">
        <v>0</v>
      </c>
      <c r="AI613" s="17">
        <v>70181</v>
      </c>
      <c r="AJ613" s="17">
        <v>0</v>
      </c>
      <c r="AK613" s="15">
        <v>0</v>
      </c>
      <c r="AL613" s="15">
        <v>0</v>
      </c>
      <c r="AM613" s="15" t="s">
        <v>3600</v>
      </c>
      <c r="AN613" s="15" t="s">
        <v>4767</v>
      </c>
      <c r="AO613" s="17">
        <v>114</v>
      </c>
      <c r="AP613" s="68">
        <v>45864</v>
      </c>
      <c r="AQ613" s="68">
        <v>39158</v>
      </c>
      <c r="AR613" s="18" t="b">
        <v>0</v>
      </c>
      <c r="AS613" s="15" t="s">
        <v>3601</v>
      </c>
      <c r="AT613" s="17">
        <v>0</v>
      </c>
      <c r="AU613" s="17">
        <v>0</v>
      </c>
      <c r="AV613" s="17">
        <v>0</v>
      </c>
      <c r="AW613" s="17">
        <v>0</v>
      </c>
      <c r="AX613" s="17">
        <v>0</v>
      </c>
      <c r="AY613" s="17">
        <v>0</v>
      </c>
      <c r="AZ613" s="17">
        <v>0</v>
      </c>
      <c r="BA613" s="17">
        <v>0</v>
      </c>
      <c r="BB613" s="17">
        <v>0</v>
      </c>
      <c r="BC613" s="17">
        <v>0</v>
      </c>
      <c r="BD613" s="17">
        <v>0</v>
      </c>
      <c r="BE613" s="17">
        <v>0</v>
      </c>
      <c r="BF613" s="17">
        <v>0</v>
      </c>
      <c r="BG613" s="15">
        <v>0</v>
      </c>
      <c r="BH613" s="15">
        <v>0</v>
      </c>
      <c r="BI613" s="15">
        <v>0</v>
      </c>
      <c r="BJ613" s="15">
        <v>0</v>
      </c>
      <c r="BK613" s="17">
        <v>0</v>
      </c>
      <c r="BL613" s="17">
        <v>0</v>
      </c>
      <c r="BM613" s="17">
        <v>0</v>
      </c>
      <c r="BN613" s="17">
        <v>0</v>
      </c>
      <c r="BO613" s="17">
        <v>0</v>
      </c>
      <c r="BP613" s="15">
        <v>0</v>
      </c>
      <c r="BQ613" s="15">
        <v>0</v>
      </c>
      <c r="BR613" s="15">
        <v>0</v>
      </c>
      <c r="BS613" s="15">
        <v>0</v>
      </c>
      <c r="BT613" s="15"/>
      <c r="BU613" s="15"/>
      <c r="BV613" s="15"/>
      <c r="BW613" s="15"/>
      <c r="BX613" s="15"/>
      <c r="BY613" s="15"/>
      <c r="BZ613" s="15"/>
      <c r="CA613" s="17">
        <v>670</v>
      </c>
      <c r="CB613" s="17">
        <v>252</v>
      </c>
      <c r="CC613" s="17">
        <v>666</v>
      </c>
      <c r="CD613" s="17">
        <v>256</v>
      </c>
      <c r="CE613" s="17">
        <v>643</v>
      </c>
      <c r="CF613" s="17">
        <v>246</v>
      </c>
      <c r="CG613" s="17">
        <v>672</v>
      </c>
      <c r="CH613" s="17">
        <v>254</v>
      </c>
      <c r="CI613" s="17">
        <v>0</v>
      </c>
      <c r="CJ613" s="17">
        <v>0</v>
      </c>
      <c r="CK613" s="17">
        <v>0</v>
      </c>
      <c r="CL613" s="17">
        <v>0</v>
      </c>
      <c r="CM613" s="17">
        <v>0</v>
      </c>
      <c r="CN613" s="17">
        <v>0</v>
      </c>
      <c r="CO613" s="17">
        <v>629</v>
      </c>
      <c r="CP613" s="17">
        <v>375</v>
      </c>
      <c r="CQ613" s="17">
        <v>585</v>
      </c>
      <c r="CR613" s="17">
        <v>202</v>
      </c>
      <c r="CS613" s="17">
        <v>680</v>
      </c>
      <c r="CT613" s="17">
        <v>261</v>
      </c>
      <c r="CU613" s="17">
        <v>276</v>
      </c>
      <c r="CV613" s="17">
        <v>94</v>
      </c>
      <c r="CW613" s="17">
        <v>0</v>
      </c>
      <c r="CX613" s="17">
        <v>0</v>
      </c>
      <c r="CY613" s="17">
        <v>0</v>
      </c>
      <c r="CZ613" s="15" t="str">
        <f t="shared" si="19"/>
        <v>Seung-Soo Park</v>
      </c>
      <c r="DA613" s="15" t="e">
        <f>VLOOKUP(CZ613,[1]FINAL!$A$1:$AP$1000,MATCH("Element No.",[1]FINAL!$A$1:$AP$1,0),0)</f>
        <v>#N/A</v>
      </c>
      <c r="DB613" s="15"/>
      <c r="DC613" s="15"/>
      <c r="DD613" s="15"/>
      <c r="DE613" s="15"/>
      <c r="DF613" s="15"/>
    </row>
    <row r="614" spans="1:110" ht="40.5" thickBot="1">
      <c r="A614" s="18" t="b">
        <v>1</v>
      </c>
      <c r="B614" s="18" t="b">
        <v>0</v>
      </c>
      <c r="C614" s="17">
        <v>100</v>
      </c>
      <c r="D614" s="17">
        <v>100</v>
      </c>
      <c r="E614" s="17">
        <v>470313</v>
      </c>
      <c r="F614" s="17">
        <v>0</v>
      </c>
      <c r="G614" s="17">
        <v>0</v>
      </c>
      <c r="H614" s="17">
        <v>-3</v>
      </c>
      <c r="I614" s="17">
        <v>3</v>
      </c>
      <c r="J614" s="17">
        <v>1</v>
      </c>
      <c r="K614" s="17">
        <v>4</v>
      </c>
      <c r="L614" s="15">
        <v>2.8</v>
      </c>
      <c r="M614" s="15">
        <v>3</v>
      </c>
      <c r="N614" s="17">
        <v>2</v>
      </c>
      <c r="O614" s="15" t="s">
        <v>916</v>
      </c>
      <c r="P614" s="15">
        <v>3</v>
      </c>
      <c r="Q614" s="17">
        <f t="shared" si="18"/>
        <v>463</v>
      </c>
      <c r="R614" s="18" t="b">
        <v>0</v>
      </c>
      <c r="S614" s="15"/>
      <c r="T614" s="15" t="s">
        <v>4818</v>
      </c>
      <c r="U614" s="17">
        <v>67</v>
      </c>
      <c r="V614" s="15" t="s">
        <v>3750</v>
      </c>
      <c r="W614" s="15">
        <v>3.3</v>
      </c>
      <c r="X614" s="18" t="b">
        <v>0</v>
      </c>
      <c r="Y614" s="15" t="s">
        <v>3751</v>
      </c>
      <c r="Z614" s="15">
        <v>6.5</v>
      </c>
      <c r="AA614" s="18" t="b">
        <v>0</v>
      </c>
      <c r="AB614" s="15"/>
      <c r="AC614" s="15" t="s">
        <v>519</v>
      </c>
      <c r="AD614" s="17">
        <v>15</v>
      </c>
      <c r="AE614" s="17">
        <v>4</v>
      </c>
      <c r="AF614" s="17">
        <v>108</v>
      </c>
      <c r="AG614" s="17">
        <v>5489495</v>
      </c>
      <c r="AH614" s="17">
        <v>0</v>
      </c>
      <c r="AI614" s="17">
        <v>4844619</v>
      </c>
      <c r="AJ614" s="17">
        <v>0</v>
      </c>
      <c r="AK614" s="15">
        <v>0.4</v>
      </c>
      <c r="AL614" s="15">
        <v>16.100000000000001</v>
      </c>
      <c r="AM614" s="15" t="s">
        <v>3751</v>
      </c>
      <c r="AN614" s="15"/>
      <c r="AO614" s="17">
        <v>80</v>
      </c>
      <c r="AP614" s="68">
        <v>45899</v>
      </c>
      <c r="AQ614" s="68">
        <v>37301</v>
      </c>
      <c r="AR614" s="18" t="b">
        <v>0</v>
      </c>
      <c r="AS614" s="15" t="s">
        <v>3752</v>
      </c>
      <c r="AT614" s="17">
        <v>1896</v>
      </c>
      <c r="AU614" s="17">
        <v>8</v>
      </c>
      <c r="AV614" s="17">
        <v>4</v>
      </c>
      <c r="AW614" s="17">
        <v>8</v>
      </c>
      <c r="AX614" s="17">
        <v>29</v>
      </c>
      <c r="AY614" s="17">
        <v>1</v>
      </c>
      <c r="AZ614" s="17">
        <v>0</v>
      </c>
      <c r="BA614" s="17">
        <v>0</v>
      </c>
      <c r="BB614" s="17">
        <v>0</v>
      </c>
      <c r="BC614" s="17">
        <v>0</v>
      </c>
      <c r="BD614" s="17">
        <v>0</v>
      </c>
      <c r="BE614" s="17">
        <v>12</v>
      </c>
      <c r="BF614" s="17">
        <v>399</v>
      </c>
      <c r="BG614" s="15">
        <v>447.2</v>
      </c>
      <c r="BH614" s="15">
        <v>314.39999999999998</v>
      </c>
      <c r="BI614" s="15">
        <v>425</v>
      </c>
      <c r="BJ614" s="15">
        <v>117.5</v>
      </c>
      <c r="BK614" s="17">
        <v>28</v>
      </c>
      <c r="BL614" s="17">
        <v>53</v>
      </c>
      <c r="BM614" s="17">
        <v>24</v>
      </c>
      <c r="BN614" s="17">
        <v>105</v>
      </c>
      <c r="BO614" s="17">
        <v>24</v>
      </c>
      <c r="BP614" s="15">
        <v>6.59</v>
      </c>
      <c r="BQ614" s="15">
        <v>1.53</v>
      </c>
      <c r="BR614" s="15">
        <v>8.1199999999999992</v>
      </c>
      <c r="BS614" s="15">
        <v>25.67</v>
      </c>
      <c r="BT614" s="15"/>
      <c r="BU614" s="15"/>
      <c r="BV614" s="15"/>
      <c r="BW614" s="15"/>
      <c r="BX614" s="17">
        <v>3</v>
      </c>
      <c r="BY614" s="15"/>
      <c r="BZ614" s="15"/>
      <c r="CA614" s="17">
        <v>151</v>
      </c>
      <c r="CB614" s="17">
        <v>16</v>
      </c>
      <c r="CC614" s="17">
        <v>136</v>
      </c>
      <c r="CD614" s="17">
        <v>9</v>
      </c>
      <c r="CE614" s="17">
        <v>69</v>
      </c>
      <c r="CF614" s="17">
        <v>27</v>
      </c>
      <c r="CG614" s="17">
        <v>106</v>
      </c>
      <c r="CH614" s="17">
        <v>18</v>
      </c>
      <c r="CI614" s="17">
        <v>0.31</v>
      </c>
      <c r="CJ614" s="17">
        <v>0</v>
      </c>
      <c r="CK614" s="17">
        <v>7.0000000000000007E-2</v>
      </c>
      <c r="CL614" s="17">
        <v>0.38</v>
      </c>
      <c r="CM614" s="17">
        <v>1.22</v>
      </c>
      <c r="CN614" s="17">
        <v>1.38</v>
      </c>
      <c r="CO614" s="17">
        <v>46</v>
      </c>
      <c r="CP614" s="17">
        <v>16</v>
      </c>
      <c r="CQ614" s="17">
        <v>118</v>
      </c>
      <c r="CR614" s="17">
        <v>18</v>
      </c>
      <c r="CS614" s="17">
        <v>155</v>
      </c>
      <c r="CT614" s="17">
        <v>16</v>
      </c>
      <c r="CU614" s="17">
        <v>66</v>
      </c>
      <c r="CV614" s="17">
        <v>13</v>
      </c>
      <c r="CW614" s="17">
        <v>1.1399999999999999</v>
      </c>
      <c r="CX614" s="17">
        <v>0.38</v>
      </c>
      <c r="CY614" s="17">
        <v>4.9800000000000004</v>
      </c>
      <c r="CZ614" s="15" t="str">
        <f t="shared" si="19"/>
        <v>Nick Woltemade</v>
      </c>
      <c r="DA614" s="15">
        <f>VLOOKUP(CZ614,[1]FINAL!$A$1:$AP$1000,MATCH("Element No.",[1]FINAL!$A$1:$AP$1,0),0)</f>
        <v>463</v>
      </c>
      <c r="DB614" s="15"/>
      <c r="DC614" s="15"/>
      <c r="DD614" s="15"/>
      <c r="DE614" s="15"/>
      <c r="DF614" s="15"/>
    </row>
    <row r="615" spans="1:110" ht="27.75" thickBot="1">
      <c r="A615" s="18" t="b">
        <v>1</v>
      </c>
      <c r="B615" s="18" t="b">
        <v>0</v>
      </c>
      <c r="C615" s="15"/>
      <c r="D615" s="15"/>
      <c r="E615" s="17">
        <v>19236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1</v>
      </c>
      <c r="L615" s="15">
        <v>0</v>
      </c>
      <c r="M615" s="15">
        <v>0</v>
      </c>
      <c r="N615" s="17">
        <v>0</v>
      </c>
      <c r="O615" s="15" t="s">
        <v>566</v>
      </c>
      <c r="P615" s="15">
        <v>0</v>
      </c>
      <c r="Q615" s="17" t="e">
        <f t="shared" si="18"/>
        <v>#N/A</v>
      </c>
      <c r="R615" s="18" t="b">
        <v>0</v>
      </c>
      <c r="S615" s="15"/>
      <c r="T615" s="15"/>
      <c r="U615" s="17">
        <v>40</v>
      </c>
      <c r="V615" s="15" t="s">
        <v>4158</v>
      </c>
      <c r="W615" s="15">
        <v>0</v>
      </c>
      <c r="X615" s="18" t="b">
        <v>0</v>
      </c>
      <c r="Y615" s="15" t="s">
        <v>4159</v>
      </c>
      <c r="Z615" s="15">
        <v>0</v>
      </c>
      <c r="AA615" s="18" t="b">
        <v>0</v>
      </c>
      <c r="AB615" s="15"/>
      <c r="AC615" s="15" t="s">
        <v>519</v>
      </c>
      <c r="AD615" s="17">
        <v>15</v>
      </c>
      <c r="AE615" s="17">
        <v>4</v>
      </c>
      <c r="AF615" s="17">
        <v>0</v>
      </c>
      <c r="AG615" s="17">
        <v>2082</v>
      </c>
      <c r="AH615" s="17">
        <v>0</v>
      </c>
      <c r="AI615" s="17">
        <v>1365</v>
      </c>
      <c r="AJ615" s="17">
        <v>0</v>
      </c>
      <c r="AK615" s="15">
        <v>0</v>
      </c>
      <c r="AL615" s="15">
        <v>0</v>
      </c>
      <c r="AM615" s="15" t="s">
        <v>4159</v>
      </c>
      <c r="AN615" s="15"/>
      <c r="AO615" s="17">
        <v>241</v>
      </c>
      <c r="AP615" s="68">
        <v>45474</v>
      </c>
      <c r="AQ615" s="68">
        <v>31709</v>
      </c>
      <c r="AR615" s="18" t="b">
        <v>0</v>
      </c>
      <c r="AS615" s="15" t="s">
        <v>4160</v>
      </c>
      <c r="AT615" s="17">
        <v>0</v>
      </c>
      <c r="AU615" s="17">
        <v>0</v>
      </c>
      <c r="AV615" s="17">
        <v>0</v>
      </c>
      <c r="AW615" s="17">
        <v>0</v>
      </c>
      <c r="AX615" s="17">
        <v>0</v>
      </c>
      <c r="AY615" s="17">
        <v>0</v>
      </c>
      <c r="AZ615" s="17">
        <v>0</v>
      </c>
      <c r="BA615" s="17">
        <v>0</v>
      </c>
      <c r="BB615" s="17">
        <v>0</v>
      </c>
      <c r="BC615" s="17">
        <v>0</v>
      </c>
      <c r="BD615" s="17">
        <v>0</v>
      </c>
      <c r="BE615" s="17">
        <v>0</v>
      </c>
      <c r="BF615" s="17">
        <v>0</v>
      </c>
      <c r="BG615" s="15">
        <v>0</v>
      </c>
      <c r="BH615" s="15">
        <v>0</v>
      </c>
      <c r="BI615" s="15">
        <v>0</v>
      </c>
      <c r="BJ615" s="15">
        <v>0</v>
      </c>
      <c r="BK615" s="17">
        <v>0</v>
      </c>
      <c r="BL615" s="17">
        <v>0</v>
      </c>
      <c r="BM615" s="17">
        <v>0</v>
      </c>
      <c r="BN615" s="17">
        <v>0</v>
      </c>
      <c r="BO615" s="17">
        <v>0</v>
      </c>
      <c r="BP615" s="15">
        <v>0</v>
      </c>
      <c r="BQ615" s="15">
        <v>0</v>
      </c>
      <c r="BR615" s="15">
        <v>0</v>
      </c>
      <c r="BS615" s="15">
        <v>0</v>
      </c>
      <c r="BT615" s="15"/>
      <c r="BU615" s="15"/>
      <c r="BV615" s="15"/>
      <c r="BW615" s="15"/>
      <c r="BX615" s="15"/>
      <c r="BY615" s="15"/>
      <c r="BZ615" s="15"/>
      <c r="CA615" s="17">
        <v>579</v>
      </c>
      <c r="CB615" s="17">
        <v>65</v>
      </c>
      <c r="CC615" s="17">
        <v>565</v>
      </c>
      <c r="CD615" s="17">
        <v>49</v>
      </c>
      <c r="CE615" s="17">
        <v>534</v>
      </c>
      <c r="CF615" s="17">
        <v>34</v>
      </c>
      <c r="CG615" s="17">
        <v>582</v>
      </c>
      <c r="CH615" s="17">
        <v>65</v>
      </c>
      <c r="CI615" s="17">
        <v>0</v>
      </c>
      <c r="CJ615" s="17">
        <v>0</v>
      </c>
      <c r="CK615" s="17">
        <v>0</v>
      </c>
      <c r="CL615" s="17">
        <v>0</v>
      </c>
      <c r="CM615" s="17">
        <v>0</v>
      </c>
      <c r="CN615" s="17">
        <v>0</v>
      </c>
      <c r="CO615" s="17">
        <v>671</v>
      </c>
      <c r="CP615" s="17">
        <v>38</v>
      </c>
      <c r="CQ615" s="17">
        <v>463</v>
      </c>
      <c r="CR615" s="17">
        <v>55</v>
      </c>
      <c r="CS615" s="17">
        <v>590</v>
      </c>
      <c r="CT615" s="17">
        <v>65</v>
      </c>
      <c r="CU615" s="17">
        <v>682</v>
      </c>
      <c r="CV615" s="17">
        <v>82</v>
      </c>
      <c r="CW615" s="17">
        <v>0</v>
      </c>
      <c r="CX615" s="17">
        <v>0</v>
      </c>
      <c r="CY615" s="17">
        <v>0</v>
      </c>
      <c r="CZ615" s="15" t="str">
        <f t="shared" si="19"/>
        <v>John Ruddy</v>
      </c>
      <c r="DA615" s="15" t="e">
        <f>VLOOKUP(CZ615,[1]FINAL!$A$1:$AP$1000,MATCH("Element No.",[1]FINAL!$A$1:$AP$1,0),0)</f>
        <v>#N/A</v>
      </c>
      <c r="DB615" s="15"/>
      <c r="DC615" s="15"/>
      <c r="DD615" s="15"/>
      <c r="DE615" s="15"/>
      <c r="DF615" s="15"/>
    </row>
    <row r="616" spans="1:110" ht="27.75" thickBot="1">
      <c r="A616" s="18" t="b">
        <v>1</v>
      </c>
      <c r="B616" s="18" t="b">
        <v>0</v>
      </c>
      <c r="C616" s="15"/>
      <c r="D616" s="15"/>
      <c r="E616" s="17">
        <v>553746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2</v>
      </c>
      <c r="L616" s="15">
        <v>0</v>
      </c>
      <c r="M616" s="15">
        <v>0</v>
      </c>
      <c r="N616" s="17">
        <v>0</v>
      </c>
      <c r="O616" s="15" t="s">
        <v>4264</v>
      </c>
      <c r="P616" s="15">
        <v>0</v>
      </c>
      <c r="Q616" s="17" t="e">
        <f t="shared" si="18"/>
        <v>#N/A</v>
      </c>
      <c r="R616" s="18" t="b">
        <v>0</v>
      </c>
      <c r="S616" s="15"/>
      <c r="T616" s="15"/>
      <c r="U616" s="17">
        <v>40</v>
      </c>
      <c r="V616" s="15" t="s">
        <v>4265</v>
      </c>
      <c r="W616" s="15">
        <v>0</v>
      </c>
      <c r="X616" s="18" t="b">
        <v>0</v>
      </c>
      <c r="Y616" s="15" t="s">
        <v>4266</v>
      </c>
      <c r="Z616" s="15">
        <v>0</v>
      </c>
      <c r="AA616" s="18" t="b">
        <v>0</v>
      </c>
      <c r="AB616" s="15"/>
      <c r="AC616" s="15" t="s">
        <v>519</v>
      </c>
      <c r="AD616" s="17">
        <v>15</v>
      </c>
      <c r="AE616" s="17">
        <v>4</v>
      </c>
      <c r="AF616" s="17">
        <v>0</v>
      </c>
      <c r="AG616" s="17">
        <v>4880</v>
      </c>
      <c r="AH616" s="17">
        <v>0</v>
      </c>
      <c r="AI616" s="17">
        <v>3210</v>
      </c>
      <c r="AJ616" s="17">
        <v>0</v>
      </c>
      <c r="AK616" s="15">
        <v>0</v>
      </c>
      <c r="AL616" s="15">
        <v>0</v>
      </c>
      <c r="AM616" s="15" t="s">
        <v>4266</v>
      </c>
      <c r="AN616" s="15"/>
      <c r="AO616" s="17">
        <v>241</v>
      </c>
      <c r="AP616" s="68">
        <v>45512</v>
      </c>
      <c r="AQ616" s="68">
        <v>39159</v>
      </c>
      <c r="AR616" s="18" t="b">
        <v>0</v>
      </c>
      <c r="AS616" s="15" t="s">
        <v>4267</v>
      </c>
      <c r="AT616" s="17">
        <v>0</v>
      </c>
      <c r="AU616" s="17">
        <v>0</v>
      </c>
      <c r="AV616" s="17">
        <v>0</v>
      </c>
      <c r="AW616" s="17">
        <v>0</v>
      </c>
      <c r="AX616" s="17">
        <v>0</v>
      </c>
      <c r="AY616" s="17">
        <v>0</v>
      </c>
      <c r="AZ616" s="17">
        <v>0</v>
      </c>
      <c r="BA616" s="17">
        <v>0</v>
      </c>
      <c r="BB616" s="17">
        <v>0</v>
      </c>
      <c r="BC616" s="17">
        <v>0</v>
      </c>
      <c r="BD616" s="17">
        <v>0</v>
      </c>
      <c r="BE616" s="17">
        <v>0</v>
      </c>
      <c r="BF616" s="17">
        <v>0</v>
      </c>
      <c r="BG616" s="15">
        <v>0</v>
      </c>
      <c r="BH616" s="15">
        <v>0</v>
      </c>
      <c r="BI616" s="15">
        <v>0</v>
      </c>
      <c r="BJ616" s="15">
        <v>0</v>
      </c>
      <c r="BK616" s="17">
        <v>0</v>
      </c>
      <c r="BL616" s="17">
        <v>0</v>
      </c>
      <c r="BM616" s="17">
        <v>0</v>
      </c>
      <c r="BN616" s="17">
        <v>0</v>
      </c>
      <c r="BO616" s="17">
        <v>0</v>
      </c>
      <c r="BP616" s="15">
        <v>0</v>
      </c>
      <c r="BQ616" s="15">
        <v>0</v>
      </c>
      <c r="BR616" s="15">
        <v>0</v>
      </c>
      <c r="BS616" s="15">
        <v>0</v>
      </c>
      <c r="BT616" s="15"/>
      <c r="BU616" s="15"/>
      <c r="BV616" s="15"/>
      <c r="BW616" s="15"/>
      <c r="BX616" s="15"/>
      <c r="BY616" s="15"/>
      <c r="BZ616" s="15"/>
      <c r="CA616" s="17">
        <v>622</v>
      </c>
      <c r="CB616" s="17">
        <v>232</v>
      </c>
      <c r="CC616" s="17">
        <v>614</v>
      </c>
      <c r="CD616" s="17">
        <v>231</v>
      </c>
      <c r="CE616" s="17">
        <v>584</v>
      </c>
      <c r="CF616" s="17">
        <v>228</v>
      </c>
      <c r="CG616" s="17">
        <v>625</v>
      </c>
      <c r="CH616" s="17">
        <v>232</v>
      </c>
      <c r="CI616" s="17">
        <v>0</v>
      </c>
      <c r="CJ616" s="17">
        <v>0</v>
      </c>
      <c r="CK616" s="17">
        <v>0</v>
      </c>
      <c r="CL616" s="17">
        <v>0</v>
      </c>
      <c r="CM616" s="17">
        <v>0</v>
      </c>
      <c r="CN616" s="17">
        <v>0</v>
      </c>
      <c r="CO616" s="17">
        <v>731</v>
      </c>
      <c r="CP616" s="17">
        <v>191</v>
      </c>
      <c r="CQ616" s="17">
        <v>514</v>
      </c>
      <c r="CR616" s="17">
        <v>198</v>
      </c>
      <c r="CS616" s="17">
        <v>632</v>
      </c>
      <c r="CT616" s="17">
        <v>231</v>
      </c>
      <c r="CU616" s="17">
        <v>634</v>
      </c>
      <c r="CV616" s="17">
        <v>228</v>
      </c>
      <c r="CW616" s="17">
        <v>0</v>
      </c>
      <c r="CX616" s="17">
        <v>0</v>
      </c>
      <c r="CY616" s="17">
        <v>0</v>
      </c>
      <c r="CZ616" s="15" t="str">
        <f t="shared" si="19"/>
        <v>Leo Shahar</v>
      </c>
      <c r="DA616" s="15" t="e">
        <f>VLOOKUP(CZ616,[1]FINAL!$A$1:$AP$1000,MATCH("Element No.",[1]FINAL!$A$1:$AP$1,0),0)</f>
        <v>#N/A</v>
      </c>
      <c r="DB616" s="15"/>
      <c r="DC616" s="15"/>
      <c r="DD616" s="15"/>
      <c r="DE616" s="15"/>
      <c r="DF616" s="15"/>
    </row>
    <row r="617" spans="1:110" ht="17.25" thickBot="1">
      <c r="A617" s="18" t="b">
        <v>1</v>
      </c>
      <c r="B617" s="18" t="b">
        <v>0</v>
      </c>
      <c r="C617" s="15"/>
      <c r="D617" s="15"/>
      <c r="E617" s="17">
        <v>666607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3</v>
      </c>
      <c r="L617" s="15">
        <v>0</v>
      </c>
      <c r="M617" s="15">
        <v>0</v>
      </c>
      <c r="N617" s="17">
        <v>0</v>
      </c>
      <c r="O617" s="15" t="s">
        <v>751</v>
      </c>
      <c r="P617" s="15">
        <v>0</v>
      </c>
      <c r="Q617" s="17" t="e">
        <f t="shared" si="18"/>
        <v>#N/A</v>
      </c>
      <c r="R617" s="18" t="b">
        <v>0</v>
      </c>
      <c r="S617" s="15"/>
      <c r="T617" s="15"/>
      <c r="U617" s="17">
        <v>45</v>
      </c>
      <c r="V617" s="15" t="s">
        <v>4298</v>
      </c>
      <c r="W617" s="15">
        <v>0</v>
      </c>
      <c r="X617" s="18" t="b">
        <v>0</v>
      </c>
      <c r="Y617" s="15" t="s">
        <v>4299</v>
      </c>
      <c r="Z617" s="15">
        <v>0</v>
      </c>
      <c r="AA617" s="18" t="b">
        <v>0</v>
      </c>
      <c r="AB617" s="15"/>
      <c r="AC617" s="15" t="s">
        <v>519</v>
      </c>
      <c r="AD617" s="17">
        <v>15</v>
      </c>
      <c r="AE617" s="17">
        <v>4</v>
      </c>
      <c r="AF617" s="17">
        <v>0</v>
      </c>
      <c r="AG617" s="17">
        <v>829</v>
      </c>
      <c r="AH617" s="17">
        <v>0</v>
      </c>
      <c r="AI617" s="17">
        <v>531</v>
      </c>
      <c r="AJ617" s="17">
        <v>0</v>
      </c>
      <c r="AK617" s="15">
        <v>0</v>
      </c>
      <c r="AL617" s="15">
        <v>0</v>
      </c>
      <c r="AM617" s="15" t="s">
        <v>4299</v>
      </c>
      <c r="AN617" s="15"/>
      <c r="AO617" s="17">
        <v>241</v>
      </c>
      <c r="AP617" s="68">
        <v>45985</v>
      </c>
      <c r="AQ617" s="68">
        <v>40003</v>
      </c>
      <c r="AR617" s="18" t="b">
        <v>0</v>
      </c>
      <c r="AS617" s="15" t="s">
        <v>4300</v>
      </c>
      <c r="AT617" s="17">
        <v>0</v>
      </c>
      <c r="AU617" s="17">
        <v>0</v>
      </c>
      <c r="AV617" s="17">
        <v>0</v>
      </c>
      <c r="AW617" s="17">
        <v>0</v>
      </c>
      <c r="AX617" s="17">
        <v>0</v>
      </c>
      <c r="AY617" s="17">
        <v>0</v>
      </c>
      <c r="AZ617" s="17">
        <v>0</v>
      </c>
      <c r="BA617" s="17">
        <v>0</v>
      </c>
      <c r="BB617" s="17">
        <v>0</v>
      </c>
      <c r="BC617" s="17">
        <v>0</v>
      </c>
      <c r="BD617" s="17">
        <v>0</v>
      </c>
      <c r="BE617" s="17">
        <v>0</v>
      </c>
      <c r="BF617" s="17">
        <v>0</v>
      </c>
      <c r="BG617" s="15">
        <v>0</v>
      </c>
      <c r="BH617" s="15">
        <v>0</v>
      </c>
      <c r="BI617" s="15">
        <v>0</v>
      </c>
      <c r="BJ617" s="15">
        <v>0</v>
      </c>
      <c r="BK617" s="17">
        <v>0</v>
      </c>
      <c r="BL617" s="17">
        <v>0</v>
      </c>
      <c r="BM617" s="17">
        <v>0</v>
      </c>
      <c r="BN617" s="17">
        <v>0</v>
      </c>
      <c r="BO617" s="17">
        <v>0</v>
      </c>
      <c r="BP617" s="15">
        <v>0</v>
      </c>
      <c r="BQ617" s="15">
        <v>0</v>
      </c>
      <c r="BR617" s="15">
        <v>0</v>
      </c>
      <c r="BS617" s="15">
        <v>0</v>
      </c>
      <c r="BT617" s="15"/>
      <c r="BU617" s="15"/>
      <c r="BV617" s="15"/>
      <c r="BW617" s="15"/>
      <c r="BX617" s="15"/>
      <c r="BY617" s="15"/>
      <c r="BZ617" s="15"/>
      <c r="CA617" s="17">
        <v>778</v>
      </c>
      <c r="CB617" s="17">
        <v>334</v>
      </c>
      <c r="CC617" s="17">
        <v>771</v>
      </c>
      <c r="CD617" s="17">
        <v>333</v>
      </c>
      <c r="CE617" s="17">
        <v>758</v>
      </c>
      <c r="CF617" s="17">
        <v>330</v>
      </c>
      <c r="CG617" s="17">
        <v>778</v>
      </c>
      <c r="CH617" s="17">
        <v>334</v>
      </c>
      <c r="CI617" s="17">
        <v>0</v>
      </c>
      <c r="CJ617" s="17">
        <v>0</v>
      </c>
      <c r="CK617" s="17">
        <v>0</v>
      </c>
      <c r="CL617" s="17">
        <v>0</v>
      </c>
      <c r="CM617" s="17">
        <v>0</v>
      </c>
      <c r="CN617" s="17">
        <v>0</v>
      </c>
      <c r="CO617" s="17">
        <v>521</v>
      </c>
      <c r="CP617" s="17">
        <v>325</v>
      </c>
      <c r="CQ617" s="17">
        <v>708</v>
      </c>
      <c r="CR617" s="17">
        <v>290</v>
      </c>
      <c r="CS617" s="17">
        <v>778</v>
      </c>
      <c r="CT617" s="17">
        <v>334</v>
      </c>
      <c r="CU617" s="17">
        <v>774</v>
      </c>
      <c r="CV617" s="17">
        <v>330</v>
      </c>
      <c r="CW617" s="17">
        <v>0</v>
      </c>
      <c r="CX617" s="17">
        <v>0</v>
      </c>
      <c r="CY617" s="17">
        <v>0</v>
      </c>
      <c r="CZ617" s="15" t="str">
        <f t="shared" si="19"/>
        <v>Sam Alabi</v>
      </c>
      <c r="DA617" s="15" t="e">
        <f>VLOOKUP(CZ617,[1]FINAL!$A$1:$AP$1000,MATCH("Element No.",[1]FINAL!$A$1:$AP$1,0),0)</f>
        <v>#N/A</v>
      </c>
      <c r="DB617" s="15"/>
      <c r="DC617" s="15"/>
      <c r="DD617" s="15"/>
      <c r="DE617" s="15"/>
      <c r="DF617" s="15"/>
    </row>
    <row r="618" spans="1:110" ht="53.25" thickBot="1">
      <c r="A618" s="18" t="b">
        <v>1</v>
      </c>
      <c r="B618" s="18" t="b">
        <v>0</v>
      </c>
      <c r="C618" s="17">
        <v>0</v>
      </c>
      <c r="D618" s="17">
        <v>0</v>
      </c>
      <c r="E618" s="17">
        <v>206325</v>
      </c>
      <c r="F618" s="17">
        <v>0</v>
      </c>
      <c r="G618" s="17">
        <v>0</v>
      </c>
      <c r="H618" s="17">
        <v>-1</v>
      </c>
      <c r="I618" s="17">
        <v>1</v>
      </c>
      <c r="J618" s="17">
        <v>0</v>
      </c>
      <c r="K618" s="17">
        <v>2</v>
      </c>
      <c r="L618" s="15">
        <v>0</v>
      </c>
      <c r="M618" s="15">
        <v>0</v>
      </c>
      <c r="N618" s="17">
        <v>0</v>
      </c>
      <c r="O618" s="15" t="s">
        <v>556</v>
      </c>
      <c r="P618" s="15">
        <v>0</v>
      </c>
      <c r="Q618" s="17" t="e">
        <f t="shared" si="18"/>
        <v>#N/A</v>
      </c>
      <c r="R618" s="18" t="b">
        <v>0</v>
      </c>
      <c r="S618" s="15" t="s">
        <v>4714</v>
      </c>
      <c r="T618" s="15" t="s">
        <v>4715</v>
      </c>
      <c r="U618" s="17">
        <v>49</v>
      </c>
      <c r="V618" s="15" t="s">
        <v>557</v>
      </c>
      <c r="W618" s="15">
        <v>1.4</v>
      </c>
      <c r="X618" s="18" t="b">
        <v>0</v>
      </c>
      <c r="Y618" s="15" t="s">
        <v>240</v>
      </c>
      <c r="Z618" s="15">
        <v>0.2</v>
      </c>
      <c r="AA618" s="18" t="b">
        <v>0</v>
      </c>
      <c r="AB618" s="15"/>
      <c r="AC618" s="15" t="s">
        <v>3257</v>
      </c>
      <c r="AD618" s="17">
        <v>16</v>
      </c>
      <c r="AE618" s="17">
        <v>17</v>
      </c>
      <c r="AF618" s="17">
        <v>7</v>
      </c>
      <c r="AG618" s="17">
        <v>26902</v>
      </c>
      <c r="AH618" s="17">
        <v>0</v>
      </c>
      <c r="AI618" s="17">
        <v>54106</v>
      </c>
      <c r="AJ618" s="17">
        <v>0</v>
      </c>
      <c r="AK618" s="15">
        <v>0</v>
      </c>
      <c r="AL618" s="15">
        <v>1.4</v>
      </c>
      <c r="AM618" s="15" t="s">
        <v>240</v>
      </c>
      <c r="AN618" s="15"/>
      <c r="AO618" s="17">
        <v>225</v>
      </c>
      <c r="AP618" s="68">
        <v>45901</v>
      </c>
      <c r="AQ618" s="68">
        <v>35414</v>
      </c>
      <c r="AR618" s="18" t="b">
        <v>0</v>
      </c>
      <c r="AS618" s="15" t="s">
        <v>2125</v>
      </c>
      <c r="AT618" s="17">
        <v>352</v>
      </c>
      <c r="AU618" s="17">
        <v>0</v>
      </c>
      <c r="AV618" s="17">
        <v>0</v>
      </c>
      <c r="AW618" s="17">
        <v>0</v>
      </c>
      <c r="AX618" s="17">
        <v>6</v>
      </c>
      <c r="AY618" s="17">
        <v>0</v>
      </c>
      <c r="AZ618" s="17">
        <v>0</v>
      </c>
      <c r="BA618" s="17">
        <v>0</v>
      </c>
      <c r="BB618" s="17">
        <v>0</v>
      </c>
      <c r="BC618" s="17">
        <v>0</v>
      </c>
      <c r="BD618" s="17">
        <v>0</v>
      </c>
      <c r="BE618" s="17">
        <v>0</v>
      </c>
      <c r="BF618" s="17">
        <v>56</v>
      </c>
      <c r="BG618" s="15">
        <v>80.8</v>
      </c>
      <c r="BH618" s="15">
        <v>83.4</v>
      </c>
      <c r="BI618" s="15">
        <v>22</v>
      </c>
      <c r="BJ618" s="15">
        <v>18.600000000000001</v>
      </c>
      <c r="BK618" s="17">
        <v>14</v>
      </c>
      <c r="BL618" s="17">
        <v>17</v>
      </c>
      <c r="BM618" s="17">
        <v>10</v>
      </c>
      <c r="BN618" s="17">
        <v>24</v>
      </c>
      <c r="BO618" s="17">
        <v>4</v>
      </c>
      <c r="BP618" s="15">
        <v>7.0000000000000007E-2</v>
      </c>
      <c r="BQ618" s="15">
        <v>0.36</v>
      </c>
      <c r="BR618" s="15">
        <v>0.43</v>
      </c>
      <c r="BS618" s="15">
        <v>5.0199999999999996</v>
      </c>
      <c r="BT618" s="15"/>
      <c r="BU618" s="15"/>
      <c r="BV618" s="15"/>
      <c r="BW618" s="15"/>
      <c r="BX618" s="15"/>
      <c r="BY618" s="15"/>
      <c r="BZ618" s="15"/>
      <c r="CA618" s="17">
        <v>406</v>
      </c>
      <c r="CB618" s="17">
        <v>152</v>
      </c>
      <c r="CC618" s="17">
        <v>318</v>
      </c>
      <c r="CD618" s="17">
        <v>104</v>
      </c>
      <c r="CE618" s="17">
        <v>399</v>
      </c>
      <c r="CF618" s="17">
        <v>143</v>
      </c>
      <c r="CG618" s="17">
        <v>399</v>
      </c>
      <c r="CH618" s="17">
        <v>142</v>
      </c>
      <c r="CI618" s="17">
        <v>0.02</v>
      </c>
      <c r="CJ618" s="17">
        <v>0</v>
      </c>
      <c r="CK618" s="17">
        <v>0.09</v>
      </c>
      <c r="CL618" s="17">
        <v>0.11</v>
      </c>
      <c r="CM618" s="17">
        <v>1.28</v>
      </c>
      <c r="CN618" s="17">
        <v>1.53</v>
      </c>
      <c r="CO618" s="17">
        <v>299</v>
      </c>
      <c r="CP618" s="17">
        <v>46</v>
      </c>
      <c r="CQ618" s="17">
        <v>740</v>
      </c>
      <c r="CR618" s="17">
        <v>256</v>
      </c>
      <c r="CS618" s="17">
        <v>435</v>
      </c>
      <c r="CT618" s="17">
        <v>158</v>
      </c>
      <c r="CU618" s="17">
        <v>376</v>
      </c>
      <c r="CV618" s="17">
        <v>135</v>
      </c>
      <c r="CW618" s="17">
        <v>1.02</v>
      </c>
      <c r="CX618" s="17">
        <v>0</v>
      </c>
      <c r="CY618" s="17">
        <v>6.14</v>
      </c>
      <c r="CZ618" s="15" t="str">
        <f t="shared" si="19"/>
        <v>Oleksandr Zinchenko</v>
      </c>
      <c r="DA618" s="15" t="e">
        <f>VLOOKUP(CZ618,[1]FINAL!$A$1:$AP$1000,MATCH("Element No.",[1]FINAL!$A$1:$AP$1,0),0)</f>
        <v>#N/A</v>
      </c>
      <c r="DB618" s="15"/>
      <c r="DC618" s="15"/>
      <c r="DD618" s="15"/>
      <c r="DE618" s="15"/>
      <c r="DF618" s="15"/>
    </row>
    <row r="619" spans="1:110" ht="40.5" thickBot="1">
      <c r="A619" s="18" t="b">
        <v>1</v>
      </c>
      <c r="B619" s="18" t="b">
        <v>0</v>
      </c>
      <c r="C619" s="17">
        <v>100</v>
      </c>
      <c r="D619" s="17">
        <v>100</v>
      </c>
      <c r="E619" s="17">
        <v>88248</v>
      </c>
      <c r="F619" s="17">
        <v>0</v>
      </c>
      <c r="G619" s="17">
        <v>0</v>
      </c>
      <c r="H619" s="17">
        <v>-3</v>
      </c>
      <c r="I619" s="17">
        <v>3</v>
      </c>
      <c r="J619" s="17">
        <v>0</v>
      </c>
      <c r="K619" s="17">
        <v>1</v>
      </c>
      <c r="L619" s="15">
        <v>0</v>
      </c>
      <c r="M619" s="15">
        <v>0</v>
      </c>
      <c r="N619" s="17">
        <v>0</v>
      </c>
      <c r="O619" s="15" t="s">
        <v>804</v>
      </c>
      <c r="P619" s="15">
        <v>0</v>
      </c>
      <c r="Q619" s="17" t="e">
        <f t="shared" si="18"/>
        <v>#N/A</v>
      </c>
      <c r="R619" s="18" t="b">
        <v>0</v>
      </c>
      <c r="S619" s="15"/>
      <c r="T619" s="15" t="s">
        <v>4804</v>
      </c>
      <c r="U619" s="17">
        <v>47</v>
      </c>
      <c r="V619" s="15" t="s">
        <v>856</v>
      </c>
      <c r="W619" s="15">
        <v>3.7</v>
      </c>
      <c r="X619" s="18" t="b">
        <v>0</v>
      </c>
      <c r="Y619" s="15" t="s">
        <v>857</v>
      </c>
      <c r="Z619" s="15">
        <v>0.2</v>
      </c>
      <c r="AA619" s="18" t="b">
        <v>0</v>
      </c>
      <c r="AB619" s="15"/>
      <c r="AC619" s="15" t="s">
        <v>519</v>
      </c>
      <c r="AD619" s="17">
        <v>16</v>
      </c>
      <c r="AE619" s="17">
        <v>17</v>
      </c>
      <c r="AF619" s="17">
        <v>11</v>
      </c>
      <c r="AG619" s="17">
        <v>14824</v>
      </c>
      <c r="AH619" s="17">
        <v>0</v>
      </c>
      <c r="AI619" s="17">
        <v>28131</v>
      </c>
      <c r="AJ619" s="17">
        <v>0</v>
      </c>
      <c r="AK619" s="15">
        <v>0</v>
      </c>
      <c r="AL619" s="15">
        <v>2.2999999999999998</v>
      </c>
      <c r="AM619" s="15" t="s">
        <v>857</v>
      </c>
      <c r="AN619" s="15"/>
      <c r="AO619" s="17">
        <v>80</v>
      </c>
      <c r="AP619" s="68">
        <v>46054</v>
      </c>
      <c r="AQ619" s="68">
        <v>33914</v>
      </c>
      <c r="AR619" s="18" t="b">
        <v>0</v>
      </c>
      <c r="AS619" s="15" t="s">
        <v>2808</v>
      </c>
      <c r="AT619" s="17">
        <v>270</v>
      </c>
      <c r="AU619" s="17">
        <v>0</v>
      </c>
      <c r="AV619" s="17">
        <v>0</v>
      </c>
      <c r="AW619" s="17">
        <v>1</v>
      </c>
      <c r="AX619" s="17">
        <v>4</v>
      </c>
      <c r="AY619" s="17">
        <v>0</v>
      </c>
      <c r="AZ619" s="17">
        <v>0</v>
      </c>
      <c r="BA619" s="17">
        <v>0</v>
      </c>
      <c r="BB619" s="17">
        <v>0</v>
      </c>
      <c r="BC619" s="17">
        <v>0</v>
      </c>
      <c r="BD619" s="17">
        <v>8</v>
      </c>
      <c r="BE619" s="17">
        <v>0</v>
      </c>
      <c r="BF619" s="17">
        <v>38</v>
      </c>
      <c r="BG619" s="15">
        <v>68.599999999999994</v>
      </c>
      <c r="BH619" s="15">
        <v>0</v>
      </c>
      <c r="BI619" s="15">
        <v>0</v>
      </c>
      <c r="BJ619" s="15">
        <v>6.9</v>
      </c>
      <c r="BK619" s="17">
        <v>1</v>
      </c>
      <c r="BL619" s="17">
        <v>8</v>
      </c>
      <c r="BM619" s="17">
        <v>0</v>
      </c>
      <c r="BN619" s="17">
        <v>0</v>
      </c>
      <c r="BO619" s="17">
        <v>3</v>
      </c>
      <c r="BP619" s="15">
        <v>0</v>
      </c>
      <c r="BQ619" s="15">
        <v>0.01</v>
      </c>
      <c r="BR619" s="15">
        <v>0.01</v>
      </c>
      <c r="BS619" s="15">
        <v>4.6500000000000004</v>
      </c>
      <c r="BT619" s="15"/>
      <c r="BU619" s="15"/>
      <c r="BV619" s="15"/>
      <c r="BW619" s="15"/>
      <c r="BX619" s="15"/>
      <c r="BY619" s="15"/>
      <c r="BZ619" s="15"/>
      <c r="CA619" s="17">
        <v>415</v>
      </c>
      <c r="CB619" s="17">
        <v>34</v>
      </c>
      <c r="CC619" s="17">
        <v>779</v>
      </c>
      <c r="CD619" s="17">
        <v>92</v>
      </c>
      <c r="CE619" s="17">
        <v>769</v>
      </c>
      <c r="CF619" s="17">
        <v>84</v>
      </c>
      <c r="CG619" s="17">
        <v>454</v>
      </c>
      <c r="CH619" s="17">
        <v>34</v>
      </c>
      <c r="CI619" s="17">
        <v>0</v>
      </c>
      <c r="CJ619" s="17">
        <v>2.67</v>
      </c>
      <c r="CK619" s="17">
        <v>0</v>
      </c>
      <c r="CL619" s="17">
        <v>0</v>
      </c>
      <c r="CM619" s="17">
        <v>1.55</v>
      </c>
      <c r="CN619" s="17">
        <v>1.33</v>
      </c>
      <c r="CO619" s="17">
        <v>377</v>
      </c>
      <c r="CP619" s="17">
        <v>16</v>
      </c>
      <c r="CQ619" s="17">
        <v>717</v>
      </c>
      <c r="CR619" s="17">
        <v>92</v>
      </c>
      <c r="CS619" s="17">
        <v>90</v>
      </c>
      <c r="CT619" s="17">
        <v>9</v>
      </c>
      <c r="CU619" s="17">
        <v>390</v>
      </c>
      <c r="CV619" s="17">
        <v>56</v>
      </c>
      <c r="CW619" s="17">
        <v>1</v>
      </c>
      <c r="CX619" s="17">
        <v>0.33</v>
      </c>
      <c r="CY619" s="17">
        <v>0</v>
      </c>
      <c r="CZ619" s="15" t="str">
        <f t="shared" si="19"/>
        <v>Stefan Ortega Moreno</v>
      </c>
      <c r="DA619" s="15" t="e">
        <f>VLOOKUP(CZ619,[1]FINAL!$A$1:$AP$1000,MATCH("Element No.",[1]FINAL!$A$1:$AP$1,0),0)</f>
        <v>#N/A</v>
      </c>
      <c r="DB619" s="15"/>
      <c r="DC619" s="15"/>
      <c r="DD619" s="15"/>
      <c r="DE619" s="15"/>
      <c r="DF619" s="15"/>
    </row>
    <row r="620" spans="1:110" ht="27.75" thickBot="1">
      <c r="A620" s="18" t="b">
        <v>1</v>
      </c>
      <c r="B620" s="18" t="b">
        <v>0</v>
      </c>
      <c r="C620" s="15"/>
      <c r="D620" s="15"/>
      <c r="E620" s="17">
        <v>432714</v>
      </c>
      <c r="F620" s="17">
        <v>0</v>
      </c>
      <c r="G620" s="17">
        <v>0</v>
      </c>
      <c r="H620" s="17">
        <v>-5</v>
      </c>
      <c r="I620" s="17">
        <v>5</v>
      </c>
      <c r="J620" s="17">
        <v>0</v>
      </c>
      <c r="K620" s="17">
        <v>3</v>
      </c>
      <c r="L620" s="15">
        <v>1.8</v>
      </c>
      <c r="M620" s="15">
        <v>2</v>
      </c>
      <c r="N620" s="17">
        <v>1</v>
      </c>
      <c r="O620" s="15" t="s">
        <v>279</v>
      </c>
      <c r="P620" s="15">
        <v>2</v>
      </c>
      <c r="Q620" s="17">
        <f t="shared" si="18"/>
        <v>486</v>
      </c>
      <c r="R620" s="18" t="b">
        <v>0</v>
      </c>
      <c r="S620" s="15"/>
      <c r="T620" s="15"/>
      <c r="U620" s="17">
        <v>50</v>
      </c>
      <c r="V620" s="15" t="s">
        <v>852</v>
      </c>
      <c r="W620" s="15">
        <v>1.2</v>
      </c>
      <c r="X620" s="18" t="b">
        <v>0</v>
      </c>
      <c r="Y620" s="15" t="s">
        <v>422</v>
      </c>
      <c r="Z620" s="15">
        <v>0.1</v>
      </c>
      <c r="AA620" s="18" t="b">
        <v>0</v>
      </c>
      <c r="AB620" s="15"/>
      <c r="AC620" s="15" t="s">
        <v>519</v>
      </c>
      <c r="AD620" s="17">
        <v>16</v>
      </c>
      <c r="AE620" s="17">
        <v>17</v>
      </c>
      <c r="AF620" s="17">
        <v>17</v>
      </c>
      <c r="AG620" s="17">
        <v>13870</v>
      </c>
      <c r="AH620" s="17">
        <v>0</v>
      </c>
      <c r="AI620" s="17">
        <v>27412</v>
      </c>
      <c r="AJ620" s="17">
        <v>0</v>
      </c>
      <c r="AK620" s="15">
        <v>0.4</v>
      </c>
      <c r="AL620" s="15">
        <v>3.4</v>
      </c>
      <c r="AM620" s="15" t="s">
        <v>422</v>
      </c>
      <c r="AN620" s="15"/>
      <c r="AO620" s="17">
        <v>241</v>
      </c>
      <c r="AP620" s="68">
        <v>45885</v>
      </c>
      <c r="AQ620" s="68">
        <v>37547</v>
      </c>
      <c r="AR620" s="18" t="b">
        <v>0</v>
      </c>
      <c r="AS620" s="15" t="s">
        <v>2842</v>
      </c>
      <c r="AT620" s="17">
        <v>288</v>
      </c>
      <c r="AU620" s="17">
        <v>0</v>
      </c>
      <c r="AV620" s="17">
        <v>1</v>
      </c>
      <c r="AW620" s="17">
        <v>0</v>
      </c>
      <c r="AX620" s="17">
        <v>9</v>
      </c>
      <c r="AY620" s="17">
        <v>0</v>
      </c>
      <c r="AZ620" s="17">
        <v>0</v>
      </c>
      <c r="BA620" s="17">
        <v>0</v>
      </c>
      <c r="BB620" s="17">
        <v>1</v>
      </c>
      <c r="BC620" s="17">
        <v>0</v>
      </c>
      <c r="BD620" s="17">
        <v>0</v>
      </c>
      <c r="BE620" s="17">
        <v>0</v>
      </c>
      <c r="BF620" s="17">
        <v>60</v>
      </c>
      <c r="BG620" s="15">
        <v>51.6</v>
      </c>
      <c r="BH620" s="15">
        <v>82</v>
      </c>
      <c r="BI620" s="15">
        <v>39</v>
      </c>
      <c r="BJ620" s="15">
        <v>17.3</v>
      </c>
      <c r="BK620" s="17">
        <v>7</v>
      </c>
      <c r="BL620" s="17">
        <v>18</v>
      </c>
      <c r="BM620" s="17">
        <v>7</v>
      </c>
      <c r="BN620" s="17">
        <v>32</v>
      </c>
      <c r="BO620" s="17">
        <v>2</v>
      </c>
      <c r="BP620" s="15">
        <v>0.18</v>
      </c>
      <c r="BQ620" s="15">
        <v>0.37</v>
      </c>
      <c r="BR620" s="15">
        <v>0.55000000000000004</v>
      </c>
      <c r="BS620" s="15">
        <v>7.34</v>
      </c>
      <c r="BT620" s="15"/>
      <c r="BU620" s="15"/>
      <c r="BV620" s="15"/>
      <c r="BW620" s="15"/>
      <c r="BX620" s="17">
        <v>5</v>
      </c>
      <c r="BY620" s="15"/>
      <c r="BZ620" s="15"/>
      <c r="CA620" s="17">
        <v>430</v>
      </c>
      <c r="CB620" s="17">
        <v>185</v>
      </c>
      <c r="CC620" s="17">
        <v>325</v>
      </c>
      <c r="CD620" s="17">
        <v>177</v>
      </c>
      <c r="CE620" s="17">
        <v>362</v>
      </c>
      <c r="CF620" s="17">
        <v>185</v>
      </c>
      <c r="CG620" s="17">
        <v>404</v>
      </c>
      <c r="CH620" s="17">
        <v>184</v>
      </c>
      <c r="CI620" s="17">
        <v>0.06</v>
      </c>
      <c r="CJ620" s="17">
        <v>0</v>
      </c>
      <c r="CK620" s="17">
        <v>0.12</v>
      </c>
      <c r="CL620" s="17">
        <v>0.18</v>
      </c>
      <c r="CM620" s="17">
        <v>2.29</v>
      </c>
      <c r="CN620" s="17">
        <v>2.81</v>
      </c>
      <c r="CO620" s="17">
        <v>258</v>
      </c>
      <c r="CP620" s="17">
        <v>155</v>
      </c>
      <c r="CQ620" s="17">
        <v>184</v>
      </c>
      <c r="CR620" s="17">
        <v>82</v>
      </c>
      <c r="CS620" s="17">
        <v>453</v>
      </c>
      <c r="CT620" s="17">
        <v>201</v>
      </c>
      <c r="CU620" s="17">
        <v>502</v>
      </c>
      <c r="CV620" s="17">
        <v>181</v>
      </c>
      <c r="CW620" s="17">
        <v>0.62</v>
      </c>
      <c r="CX620" s="17">
        <v>0</v>
      </c>
      <c r="CY620" s="17">
        <v>10</v>
      </c>
      <c r="CZ620" s="15" t="str">
        <f t="shared" si="19"/>
        <v>James McAtee</v>
      </c>
      <c r="DA620" s="15">
        <f>VLOOKUP(CZ620,[1]FINAL!$A$1:$AP$1000,MATCH("Element No.",[1]FINAL!$A$1:$AP$1,0),0)</f>
        <v>486</v>
      </c>
      <c r="DB620" s="15"/>
      <c r="DC620" s="15"/>
      <c r="DD620" s="15"/>
      <c r="DE620" s="15"/>
      <c r="DF620" s="15"/>
    </row>
    <row r="621" spans="1:110" ht="40.5" thickBot="1">
      <c r="A621" s="18" t="b">
        <v>1</v>
      </c>
      <c r="B621" s="18" t="b">
        <v>0</v>
      </c>
      <c r="C621" s="17">
        <v>100</v>
      </c>
      <c r="D621" s="17">
        <v>100</v>
      </c>
      <c r="E621" s="17">
        <v>85633</v>
      </c>
      <c r="F621" s="17">
        <v>0</v>
      </c>
      <c r="G621" s="17">
        <v>0</v>
      </c>
      <c r="H621" s="17">
        <v>-4</v>
      </c>
      <c r="I621" s="17">
        <v>4</v>
      </c>
      <c r="J621" s="17">
        <v>0</v>
      </c>
      <c r="K621" s="17">
        <v>1</v>
      </c>
      <c r="L621" s="15">
        <v>5</v>
      </c>
      <c r="M621" s="15">
        <v>4</v>
      </c>
      <c r="N621" s="17">
        <v>3</v>
      </c>
      <c r="O621" s="15" t="s">
        <v>1455</v>
      </c>
      <c r="P621" s="15">
        <v>4</v>
      </c>
      <c r="Q621" s="17">
        <f t="shared" si="18"/>
        <v>467</v>
      </c>
      <c r="R621" s="18" t="b">
        <v>0</v>
      </c>
      <c r="S621" s="15"/>
      <c r="T621" s="15" t="s">
        <v>4647</v>
      </c>
      <c r="U621" s="17">
        <v>46</v>
      </c>
      <c r="V621" s="15" t="s">
        <v>1456</v>
      </c>
      <c r="W621" s="15">
        <v>3.4</v>
      </c>
      <c r="X621" s="18" t="b">
        <v>0</v>
      </c>
      <c r="Y621" s="15" t="s">
        <v>1457</v>
      </c>
      <c r="Z621" s="15">
        <v>5</v>
      </c>
      <c r="AA621" s="18" t="b">
        <v>0</v>
      </c>
      <c r="AB621" s="15"/>
      <c r="AC621" s="15" t="s">
        <v>519</v>
      </c>
      <c r="AD621" s="17">
        <v>16</v>
      </c>
      <c r="AE621" s="17">
        <v>17</v>
      </c>
      <c r="AF621" s="17">
        <v>105</v>
      </c>
      <c r="AG621" s="17">
        <v>495479</v>
      </c>
      <c r="AH621" s="17">
        <v>0</v>
      </c>
      <c r="AI621" s="17">
        <v>2082249</v>
      </c>
      <c r="AJ621" s="17">
        <v>0</v>
      </c>
      <c r="AK621" s="15">
        <v>0.9</v>
      </c>
      <c r="AL621" s="15">
        <v>22.8</v>
      </c>
      <c r="AM621" s="15" t="s">
        <v>1457</v>
      </c>
      <c r="AN621" s="15"/>
      <c r="AO621" s="17">
        <v>21</v>
      </c>
      <c r="AP621" s="68">
        <v>45323</v>
      </c>
      <c r="AQ621" s="68">
        <v>33660</v>
      </c>
      <c r="AR621" s="18" t="b">
        <v>0</v>
      </c>
      <c r="AS621" s="15" t="s">
        <v>2942</v>
      </c>
      <c r="AT621" s="17">
        <v>2667</v>
      </c>
      <c r="AU621" s="17">
        <v>0</v>
      </c>
      <c r="AV621" s="17">
        <v>0</v>
      </c>
      <c r="AW621" s="17">
        <v>7</v>
      </c>
      <c r="AX621" s="17">
        <v>39</v>
      </c>
      <c r="AY621" s="17">
        <v>0</v>
      </c>
      <c r="AZ621" s="17">
        <v>1</v>
      </c>
      <c r="BA621" s="17">
        <v>0</v>
      </c>
      <c r="BB621" s="17">
        <v>2</v>
      </c>
      <c r="BC621" s="17">
        <v>0</v>
      </c>
      <c r="BD621" s="17">
        <v>95</v>
      </c>
      <c r="BE621" s="17">
        <v>3</v>
      </c>
      <c r="BF621" s="17">
        <v>431</v>
      </c>
      <c r="BG621" s="15">
        <v>730</v>
      </c>
      <c r="BH621" s="15">
        <v>10</v>
      </c>
      <c r="BI621" s="15">
        <v>0</v>
      </c>
      <c r="BJ621" s="15">
        <v>74</v>
      </c>
      <c r="BK621" s="17">
        <v>26</v>
      </c>
      <c r="BL621" s="17">
        <v>197</v>
      </c>
      <c r="BM621" s="17">
        <v>1</v>
      </c>
      <c r="BN621" s="17">
        <v>0</v>
      </c>
      <c r="BO621" s="17">
        <v>30</v>
      </c>
      <c r="BP621" s="15">
        <v>0</v>
      </c>
      <c r="BQ621" s="15">
        <v>0.06</v>
      </c>
      <c r="BR621" s="15">
        <v>0.06</v>
      </c>
      <c r="BS621" s="15">
        <v>45.12</v>
      </c>
      <c r="BT621" s="15"/>
      <c r="BU621" s="15"/>
      <c r="BV621" s="15"/>
      <c r="BW621" s="15"/>
      <c r="BX621" s="15"/>
      <c r="BY621" s="15"/>
      <c r="BZ621" s="15"/>
      <c r="CA621" s="17">
        <v>44</v>
      </c>
      <c r="CB621" s="17">
        <v>11</v>
      </c>
      <c r="CC621" s="17">
        <v>443</v>
      </c>
      <c r="CD621" s="17">
        <v>13</v>
      </c>
      <c r="CE621" s="17">
        <v>766</v>
      </c>
      <c r="CF621" s="17">
        <v>81</v>
      </c>
      <c r="CG621" s="17">
        <v>221</v>
      </c>
      <c r="CH621" s="17">
        <v>11</v>
      </c>
      <c r="CI621" s="17">
        <v>0</v>
      </c>
      <c r="CJ621" s="17">
        <v>3.21</v>
      </c>
      <c r="CK621" s="17">
        <v>0</v>
      </c>
      <c r="CL621" s="17">
        <v>0</v>
      </c>
      <c r="CM621" s="17">
        <v>1.52</v>
      </c>
      <c r="CN621" s="17">
        <v>1.32</v>
      </c>
      <c r="CO621" s="17">
        <v>396</v>
      </c>
      <c r="CP621" s="17">
        <v>19</v>
      </c>
      <c r="CQ621" s="17">
        <v>67</v>
      </c>
      <c r="CR621" s="17">
        <v>7</v>
      </c>
      <c r="CS621" s="17">
        <v>125</v>
      </c>
      <c r="CT621" s="17">
        <v>15</v>
      </c>
      <c r="CU621" s="17">
        <v>77</v>
      </c>
      <c r="CV621" s="17">
        <v>13</v>
      </c>
      <c r="CW621" s="17">
        <v>1.01</v>
      </c>
      <c r="CX621" s="17">
        <v>0.24</v>
      </c>
      <c r="CY621" s="17">
        <v>0</v>
      </c>
      <c r="CZ621" s="15" t="str">
        <f t="shared" si="19"/>
        <v>Matz Sels</v>
      </c>
      <c r="DA621" s="15">
        <f>VLOOKUP(CZ621,[1]FINAL!$A$1:$AP$1000,MATCH("Element No.",[1]FINAL!$A$1:$AP$1,0),0)</f>
        <v>467</v>
      </c>
      <c r="DB621" s="15"/>
      <c r="DC621" s="15"/>
      <c r="DD621" s="15"/>
      <c r="DE621" s="15"/>
      <c r="DF621" s="15"/>
    </row>
    <row r="622" spans="1:110" ht="53.25" thickBot="1">
      <c r="A622" s="18" t="b">
        <v>1</v>
      </c>
      <c r="B622" s="18" t="b">
        <v>0</v>
      </c>
      <c r="C622" s="17">
        <v>0</v>
      </c>
      <c r="D622" s="17">
        <v>0</v>
      </c>
      <c r="E622" s="17">
        <v>475123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1</v>
      </c>
      <c r="L622" s="15">
        <v>0</v>
      </c>
      <c r="M622" s="15">
        <v>0</v>
      </c>
      <c r="N622" s="17">
        <v>0</v>
      </c>
      <c r="O622" s="15" t="s">
        <v>1550</v>
      </c>
      <c r="P622" s="15">
        <v>0</v>
      </c>
      <c r="Q622" s="17" t="e">
        <f t="shared" si="18"/>
        <v>#N/A</v>
      </c>
      <c r="R622" s="18" t="b">
        <v>0</v>
      </c>
      <c r="S622" s="15" t="s">
        <v>3602</v>
      </c>
      <c r="T622" s="15" t="s">
        <v>3603</v>
      </c>
      <c r="U622" s="17">
        <v>40</v>
      </c>
      <c r="V622" s="15" t="s">
        <v>1551</v>
      </c>
      <c r="W622" s="15">
        <v>0</v>
      </c>
      <c r="X622" s="18" t="b">
        <v>0</v>
      </c>
      <c r="Y622" s="15" t="s">
        <v>1552</v>
      </c>
      <c r="Z622" s="15">
        <v>0.1</v>
      </c>
      <c r="AA622" s="18" t="b">
        <v>0</v>
      </c>
      <c r="AB622" s="15"/>
      <c r="AC622" s="15" t="s">
        <v>3257</v>
      </c>
      <c r="AD622" s="17">
        <v>16</v>
      </c>
      <c r="AE622" s="17">
        <v>17</v>
      </c>
      <c r="AF622" s="17">
        <v>0</v>
      </c>
      <c r="AG622" s="17">
        <v>448</v>
      </c>
      <c r="AH622" s="17">
        <v>0</v>
      </c>
      <c r="AI622" s="17">
        <v>15929</v>
      </c>
      <c r="AJ622" s="17">
        <v>0</v>
      </c>
      <c r="AK622" s="15">
        <v>0</v>
      </c>
      <c r="AL622" s="15">
        <v>0</v>
      </c>
      <c r="AM622" s="15" t="s">
        <v>1553</v>
      </c>
      <c r="AN622" s="15"/>
      <c r="AO622" s="17">
        <v>30</v>
      </c>
      <c r="AP622" s="68">
        <v>45482</v>
      </c>
      <c r="AQ622" s="68">
        <v>36077</v>
      </c>
      <c r="AR622" s="18" t="b">
        <v>0</v>
      </c>
      <c r="AS622" s="15" t="s">
        <v>2943</v>
      </c>
      <c r="AT622" s="17">
        <v>0</v>
      </c>
      <c r="AU622" s="17">
        <v>0</v>
      </c>
      <c r="AV622" s="17">
        <v>0</v>
      </c>
      <c r="AW622" s="17">
        <v>0</v>
      </c>
      <c r="AX622" s="17">
        <v>0</v>
      </c>
      <c r="AY622" s="17">
        <v>0</v>
      </c>
      <c r="AZ622" s="17">
        <v>0</v>
      </c>
      <c r="BA622" s="17">
        <v>0</v>
      </c>
      <c r="BB622" s="17">
        <v>0</v>
      </c>
      <c r="BC622" s="17">
        <v>0</v>
      </c>
      <c r="BD622" s="17">
        <v>0</v>
      </c>
      <c r="BE622" s="17">
        <v>0</v>
      </c>
      <c r="BF622" s="17">
        <v>0</v>
      </c>
      <c r="BG622" s="15">
        <v>0</v>
      </c>
      <c r="BH622" s="15">
        <v>0</v>
      </c>
      <c r="BI622" s="15">
        <v>0</v>
      </c>
      <c r="BJ622" s="15">
        <v>0</v>
      </c>
      <c r="BK622" s="17">
        <v>0</v>
      </c>
      <c r="BL622" s="17">
        <v>0</v>
      </c>
      <c r="BM622" s="17">
        <v>0</v>
      </c>
      <c r="BN622" s="17">
        <v>0</v>
      </c>
      <c r="BO622" s="17">
        <v>0</v>
      </c>
      <c r="BP622" s="15">
        <v>0</v>
      </c>
      <c r="BQ622" s="15">
        <v>0</v>
      </c>
      <c r="BR622" s="15">
        <v>0</v>
      </c>
      <c r="BS622" s="15">
        <v>0</v>
      </c>
      <c r="BT622" s="15"/>
      <c r="BU622" s="15"/>
      <c r="BV622" s="15"/>
      <c r="BW622" s="15"/>
      <c r="BX622" s="15"/>
      <c r="BY622" s="15"/>
      <c r="BZ622" s="15"/>
      <c r="CA622" s="17">
        <v>601</v>
      </c>
      <c r="CB622" s="17">
        <v>78</v>
      </c>
      <c r="CC622" s="17">
        <v>592</v>
      </c>
      <c r="CD622" s="17">
        <v>67</v>
      </c>
      <c r="CE622" s="17">
        <v>561</v>
      </c>
      <c r="CF622" s="17">
        <v>52</v>
      </c>
      <c r="CG622" s="17">
        <v>604</v>
      </c>
      <c r="CH622" s="17">
        <v>78</v>
      </c>
      <c r="CI622" s="17">
        <v>0</v>
      </c>
      <c r="CJ622" s="17">
        <v>0</v>
      </c>
      <c r="CK622" s="17">
        <v>0</v>
      </c>
      <c r="CL622" s="17">
        <v>0</v>
      </c>
      <c r="CM622" s="17">
        <v>0</v>
      </c>
      <c r="CN622" s="17">
        <v>0</v>
      </c>
      <c r="CO622" s="17">
        <v>704</v>
      </c>
      <c r="CP622" s="17">
        <v>56</v>
      </c>
      <c r="CQ622" s="17">
        <v>490</v>
      </c>
      <c r="CR622" s="17">
        <v>70</v>
      </c>
      <c r="CS622" s="17">
        <v>612</v>
      </c>
      <c r="CT622" s="17">
        <v>78</v>
      </c>
      <c r="CU622" s="17">
        <v>563</v>
      </c>
      <c r="CV622" s="17">
        <v>77</v>
      </c>
      <c r="CW622" s="17">
        <v>0</v>
      </c>
      <c r="CX622" s="17">
        <v>0</v>
      </c>
      <c r="CY622" s="17">
        <v>0</v>
      </c>
      <c r="CZ622" s="15" t="str">
        <f t="shared" si="19"/>
        <v>Carlos Miguel dos Santos Pereira</v>
      </c>
      <c r="DA622" s="15" t="e">
        <f>VLOOKUP(CZ622,[1]FINAL!$A$1:$AP$1000,MATCH("Element No.",[1]FINAL!$A$1:$AP$1,0),0)</f>
        <v>#N/A</v>
      </c>
      <c r="DB622" s="15"/>
      <c r="DC622" s="15"/>
      <c r="DD622" s="15"/>
      <c r="DE622" s="15"/>
      <c r="DF622" s="15"/>
    </row>
    <row r="623" spans="1:110" ht="53.25" thickBot="1">
      <c r="A623" s="18" t="b">
        <v>1</v>
      </c>
      <c r="B623" s="18" t="b">
        <v>0</v>
      </c>
      <c r="C623" s="17">
        <v>0</v>
      </c>
      <c r="D623" s="17">
        <v>0</v>
      </c>
      <c r="E623" s="17">
        <v>224068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1</v>
      </c>
      <c r="L623" s="15">
        <v>0</v>
      </c>
      <c r="M623" s="15">
        <v>0</v>
      </c>
      <c r="N623" s="17">
        <v>0</v>
      </c>
      <c r="O623" s="15" t="s">
        <v>544</v>
      </c>
      <c r="P623" s="15">
        <v>0</v>
      </c>
      <c r="Q623" s="17" t="e">
        <f t="shared" si="18"/>
        <v>#N/A</v>
      </c>
      <c r="R623" s="18" t="b">
        <v>0</v>
      </c>
      <c r="S623" s="15" t="s">
        <v>3336</v>
      </c>
      <c r="T623" s="15" t="s">
        <v>3360</v>
      </c>
      <c r="U623" s="17">
        <v>40</v>
      </c>
      <c r="V623" s="15" t="s">
        <v>545</v>
      </c>
      <c r="W623" s="15">
        <v>0</v>
      </c>
      <c r="X623" s="18" t="b">
        <v>0</v>
      </c>
      <c r="Y623" s="15" t="s">
        <v>416</v>
      </c>
      <c r="Z623" s="15">
        <v>0.1</v>
      </c>
      <c r="AA623" s="18" t="b">
        <v>0</v>
      </c>
      <c r="AB623" s="15"/>
      <c r="AC623" s="15" t="s">
        <v>3257</v>
      </c>
      <c r="AD623" s="17">
        <v>16</v>
      </c>
      <c r="AE623" s="17">
        <v>17</v>
      </c>
      <c r="AF623" s="17">
        <v>0</v>
      </c>
      <c r="AG623" s="17">
        <v>0</v>
      </c>
      <c r="AH623" s="17">
        <v>0</v>
      </c>
      <c r="AI623" s="17">
        <v>16045</v>
      </c>
      <c r="AJ623" s="17">
        <v>0</v>
      </c>
      <c r="AK623" s="15">
        <v>0</v>
      </c>
      <c r="AL623" s="15">
        <v>0</v>
      </c>
      <c r="AM623" s="15" t="s">
        <v>416</v>
      </c>
      <c r="AN623" s="15"/>
      <c r="AO623" s="17">
        <v>229</v>
      </c>
      <c r="AP623" s="68">
        <v>45147</v>
      </c>
      <c r="AQ623" s="68">
        <v>34509</v>
      </c>
      <c r="AR623" s="18" t="b">
        <v>0</v>
      </c>
      <c r="AS623" s="15" t="s">
        <v>2944</v>
      </c>
      <c r="AT623" s="17">
        <v>0</v>
      </c>
      <c r="AU623" s="17">
        <v>0</v>
      </c>
      <c r="AV623" s="17">
        <v>0</v>
      </c>
      <c r="AW623" s="17">
        <v>0</v>
      </c>
      <c r="AX623" s="17">
        <v>0</v>
      </c>
      <c r="AY623" s="17">
        <v>0</v>
      </c>
      <c r="AZ623" s="17">
        <v>0</v>
      </c>
      <c r="BA623" s="17">
        <v>0</v>
      </c>
      <c r="BB623" s="17">
        <v>0</v>
      </c>
      <c r="BC623" s="17">
        <v>0</v>
      </c>
      <c r="BD623" s="17">
        <v>0</v>
      </c>
      <c r="BE623" s="17">
        <v>0</v>
      </c>
      <c r="BF623" s="17">
        <v>0</v>
      </c>
      <c r="BG623" s="15">
        <v>0</v>
      </c>
      <c r="BH623" s="15">
        <v>0</v>
      </c>
      <c r="BI623" s="15">
        <v>0</v>
      </c>
      <c r="BJ623" s="15">
        <v>0</v>
      </c>
      <c r="BK623" s="17">
        <v>0</v>
      </c>
      <c r="BL623" s="17">
        <v>0</v>
      </c>
      <c r="BM623" s="17">
        <v>0</v>
      </c>
      <c r="BN623" s="17">
        <v>0</v>
      </c>
      <c r="BO623" s="17">
        <v>0</v>
      </c>
      <c r="BP623" s="15">
        <v>0</v>
      </c>
      <c r="BQ623" s="15">
        <v>0</v>
      </c>
      <c r="BR623" s="15">
        <v>0</v>
      </c>
      <c r="BS623" s="15">
        <v>0</v>
      </c>
      <c r="BT623" s="15"/>
      <c r="BU623" s="15"/>
      <c r="BV623" s="15"/>
      <c r="BW623" s="15"/>
      <c r="BX623" s="15"/>
      <c r="BY623" s="15"/>
      <c r="BZ623" s="15"/>
      <c r="CA623" s="17">
        <v>588</v>
      </c>
      <c r="CB623" s="17">
        <v>69</v>
      </c>
      <c r="CC623" s="17">
        <v>579</v>
      </c>
      <c r="CD623" s="17">
        <v>58</v>
      </c>
      <c r="CE623" s="17">
        <v>548</v>
      </c>
      <c r="CF623" s="17">
        <v>43</v>
      </c>
      <c r="CG623" s="17">
        <v>591</v>
      </c>
      <c r="CH623" s="17">
        <v>69</v>
      </c>
      <c r="CI623" s="17">
        <v>0</v>
      </c>
      <c r="CJ623" s="17">
        <v>0</v>
      </c>
      <c r="CK623" s="17">
        <v>0</v>
      </c>
      <c r="CL623" s="17">
        <v>0</v>
      </c>
      <c r="CM623" s="17">
        <v>0</v>
      </c>
      <c r="CN623" s="17">
        <v>0</v>
      </c>
      <c r="CO623" s="17">
        <v>689</v>
      </c>
      <c r="CP623" s="17">
        <v>47</v>
      </c>
      <c r="CQ623" s="17">
        <v>476</v>
      </c>
      <c r="CR623" s="17">
        <v>61</v>
      </c>
      <c r="CS623" s="17">
        <v>599</v>
      </c>
      <c r="CT623" s="17">
        <v>69</v>
      </c>
      <c r="CU623" s="17">
        <v>536</v>
      </c>
      <c r="CV623" s="17">
        <v>76</v>
      </c>
      <c r="CW623" s="17">
        <v>0</v>
      </c>
      <c r="CX623" s="17">
        <v>0</v>
      </c>
      <c r="CY623" s="17">
        <v>0</v>
      </c>
      <c r="CZ623" s="15" t="str">
        <f t="shared" si="19"/>
        <v>Matt Turner</v>
      </c>
      <c r="DA623" s="15" t="e">
        <f>VLOOKUP(CZ623,[1]FINAL!$A$1:$AP$1000,MATCH("Element No.",[1]FINAL!$A$1:$AP$1,0),0)</f>
        <v>#N/A</v>
      </c>
      <c r="DB623" s="15"/>
      <c r="DC623" s="15"/>
      <c r="DD623" s="15"/>
      <c r="DE623" s="15"/>
      <c r="DF623" s="15"/>
    </row>
    <row r="624" spans="1:110" ht="27.75" thickBot="1">
      <c r="A624" s="18" t="b">
        <v>1</v>
      </c>
      <c r="B624" s="18" t="b">
        <v>0</v>
      </c>
      <c r="C624" s="15"/>
      <c r="D624" s="15"/>
      <c r="E624" s="17">
        <v>227444</v>
      </c>
      <c r="F624" s="17">
        <v>0</v>
      </c>
      <c r="G624" s="17">
        <v>0</v>
      </c>
      <c r="H624" s="17">
        <v>-4</v>
      </c>
      <c r="I624" s="17">
        <v>4</v>
      </c>
      <c r="J624" s="17">
        <v>0</v>
      </c>
      <c r="K624" s="17">
        <v>2</v>
      </c>
      <c r="L624" s="15">
        <v>3</v>
      </c>
      <c r="M624" s="15">
        <v>2</v>
      </c>
      <c r="N624" s="17">
        <v>4</v>
      </c>
      <c r="O624" s="15" t="s">
        <v>972</v>
      </c>
      <c r="P624" s="15">
        <v>2</v>
      </c>
      <c r="Q624" s="17">
        <f t="shared" si="18"/>
        <v>471</v>
      </c>
      <c r="R624" s="18" t="b">
        <v>0</v>
      </c>
      <c r="S624" s="15"/>
      <c r="T624" s="15"/>
      <c r="U624" s="17">
        <v>51</v>
      </c>
      <c r="V624" s="15" t="s">
        <v>1557</v>
      </c>
      <c r="W624" s="15">
        <v>3.1</v>
      </c>
      <c r="X624" s="18" t="b">
        <v>0</v>
      </c>
      <c r="Y624" s="15" t="s">
        <v>1558</v>
      </c>
      <c r="Z624" s="15">
        <v>3.3</v>
      </c>
      <c r="AA624" s="18" t="b">
        <v>0</v>
      </c>
      <c r="AB624" s="15"/>
      <c r="AC624" s="15" t="s">
        <v>519</v>
      </c>
      <c r="AD624" s="17">
        <v>16</v>
      </c>
      <c r="AE624" s="17">
        <v>17</v>
      </c>
      <c r="AF624" s="17">
        <v>119</v>
      </c>
      <c r="AG624" s="17">
        <v>419271</v>
      </c>
      <c r="AH624" s="17">
        <v>0</v>
      </c>
      <c r="AI624" s="17">
        <v>1109562</v>
      </c>
      <c r="AJ624" s="17">
        <v>0</v>
      </c>
      <c r="AK624" s="15">
        <v>0.4</v>
      </c>
      <c r="AL624" s="15">
        <v>23.3</v>
      </c>
      <c r="AM624" s="15" t="s">
        <v>1558</v>
      </c>
      <c r="AN624" s="15"/>
      <c r="AO624" s="17">
        <v>190</v>
      </c>
      <c r="AP624" s="68">
        <v>45491</v>
      </c>
      <c r="AQ624" s="68">
        <v>35715</v>
      </c>
      <c r="AR624" s="18" t="b">
        <v>0</v>
      </c>
      <c r="AS624" s="15" t="s">
        <v>2945</v>
      </c>
      <c r="AT624" s="17">
        <v>3375</v>
      </c>
      <c r="AU624" s="17">
        <v>0</v>
      </c>
      <c r="AV624" s="17">
        <v>1</v>
      </c>
      <c r="AW624" s="17">
        <v>9</v>
      </c>
      <c r="AX624" s="17">
        <v>51</v>
      </c>
      <c r="AY624" s="17">
        <v>1</v>
      </c>
      <c r="AZ624" s="17">
        <v>0</v>
      </c>
      <c r="BA624" s="17">
        <v>0</v>
      </c>
      <c r="BB624" s="17">
        <v>6</v>
      </c>
      <c r="BC624" s="17">
        <v>0</v>
      </c>
      <c r="BD624" s="17">
        <v>0</v>
      </c>
      <c r="BE624" s="17">
        <v>2</v>
      </c>
      <c r="BF624" s="17">
        <v>401</v>
      </c>
      <c r="BG624" s="15">
        <v>680.4</v>
      </c>
      <c r="BH624" s="15">
        <v>66.900000000000006</v>
      </c>
      <c r="BI624" s="15">
        <v>120</v>
      </c>
      <c r="BJ624" s="15">
        <v>86.9</v>
      </c>
      <c r="BK624" s="17">
        <v>281</v>
      </c>
      <c r="BL624" s="17">
        <v>107</v>
      </c>
      <c r="BM624" s="17">
        <v>30</v>
      </c>
      <c r="BN624" s="17">
        <v>311</v>
      </c>
      <c r="BO624" s="17">
        <v>37</v>
      </c>
      <c r="BP624" s="15">
        <v>0.83</v>
      </c>
      <c r="BQ624" s="15">
        <v>0.68</v>
      </c>
      <c r="BR624" s="15">
        <v>1.51</v>
      </c>
      <c r="BS624" s="15">
        <v>54.98</v>
      </c>
      <c r="BT624" s="15"/>
      <c r="BU624" s="15"/>
      <c r="BV624" s="15"/>
      <c r="BW624" s="15"/>
      <c r="BX624" s="15"/>
      <c r="BY624" s="15"/>
      <c r="BZ624" s="15"/>
      <c r="CA624" s="17">
        <v>58</v>
      </c>
      <c r="CB624" s="17">
        <v>26</v>
      </c>
      <c r="CC624" s="17">
        <v>341</v>
      </c>
      <c r="CD624" s="17">
        <v>116</v>
      </c>
      <c r="CE624" s="17">
        <v>264</v>
      </c>
      <c r="CF624" s="17">
        <v>71</v>
      </c>
      <c r="CG624" s="17">
        <v>179</v>
      </c>
      <c r="CH624" s="17">
        <v>60</v>
      </c>
      <c r="CI624" s="17">
        <v>0.02</v>
      </c>
      <c r="CJ624" s="17">
        <v>0</v>
      </c>
      <c r="CK624" s="17">
        <v>0.02</v>
      </c>
      <c r="CL624" s="17">
        <v>0.04</v>
      </c>
      <c r="CM624" s="17">
        <v>1.47</v>
      </c>
      <c r="CN624" s="17">
        <v>1.36</v>
      </c>
      <c r="CO624" s="17">
        <v>230</v>
      </c>
      <c r="CP624" s="17">
        <v>35</v>
      </c>
      <c r="CQ624" s="17">
        <v>185</v>
      </c>
      <c r="CR624" s="17">
        <v>62</v>
      </c>
      <c r="CS624" s="17">
        <v>182</v>
      </c>
      <c r="CT624" s="17">
        <v>71</v>
      </c>
      <c r="CU624" s="17">
        <v>102</v>
      </c>
      <c r="CV624" s="17">
        <v>34</v>
      </c>
      <c r="CW624" s="17">
        <v>0.99</v>
      </c>
      <c r="CX624" s="17">
        <v>0.24</v>
      </c>
      <c r="CY624" s="17">
        <v>8.2899999999999991</v>
      </c>
      <c r="CZ624" s="15" t="str">
        <f t="shared" si="19"/>
        <v>Nikola Milenković</v>
      </c>
      <c r="DA624" s="15">
        <f>VLOOKUP(CZ624,[1]FINAL!$A$1:$AP$1000,MATCH("Element No.",[1]FINAL!$A$1:$AP$1,0),0)</f>
        <v>471</v>
      </c>
      <c r="DB624" s="15"/>
      <c r="DC624" s="15"/>
      <c r="DD624" s="15"/>
      <c r="DE624" s="15"/>
      <c r="DF624" s="15"/>
    </row>
    <row r="625" spans="1:110" ht="66" thickBot="1">
      <c r="A625" s="18" t="b">
        <v>1</v>
      </c>
      <c r="B625" s="18" t="b">
        <v>0</v>
      </c>
      <c r="C625" s="17">
        <v>0</v>
      </c>
      <c r="D625" s="17">
        <v>0</v>
      </c>
      <c r="E625" s="17">
        <v>575476</v>
      </c>
      <c r="F625" s="17">
        <v>0</v>
      </c>
      <c r="G625" s="17">
        <v>0</v>
      </c>
      <c r="H625" s="17">
        <v>-3</v>
      </c>
      <c r="I625" s="17">
        <v>3</v>
      </c>
      <c r="J625" s="17">
        <v>1</v>
      </c>
      <c r="K625" s="17">
        <v>2</v>
      </c>
      <c r="L625" s="15">
        <v>0</v>
      </c>
      <c r="M625" s="15">
        <v>0</v>
      </c>
      <c r="N625" s="17">
        <v>0</v>
      </c>
      <c r="O625" s="15" t="s">
        <v>1347</v>
      </c>
      <c r="P625" s="15">
        <v>0</v>
      </c>
      <c r="Q625" s="17">
        <f t="shared" si="18"/>
        <v>472</v>
      </c>
      <c r="R625" s="18" t="b">
        <v>0</v>
      </c>
      <c r="S625" s="15" t="s">
        <v>4960</v>
      </c>
      <c r="T625" s="15" t="s">
        <v>4931</v>
      </c>
      <c r="U625" s="17">
        <v>52</v>
      </c>
      <c r="V625" s="15" t="s">
        <v>1348</v>
      </c>
      <c r="W625" s="15">
        <v>3.3</v>
      </c>
      <c r="X625" s="18" t="b">
        <v>0</v>
      </c>
      <c r="Y625" s="15" t="s">
        <v>2946</v>
      </c>
      <c r="Z625" s="15">
        <v>1.8</v>
      </c>
      <c r="AA625" s="18" t="b">
        <v>0</v>
      </c>
      <c r="AB625" s="15"/>
      <c r="AC625" s="15" t="s">
        <v>543</v>
      </c>
      <c r="AD625" s="17">
        <v>16</v>
      </c>
      <c r="AE625" s="17">
        <v>17</v>
      </c>
      <c r="AF625" s="17">
        <v>83</v>
      </c>
      <c r="AG625" s="17">
        <v>315788</v>
      </c>
      <c r="AH625" s="17">
        <v>0</v>
      </c>
      <c r="AI625" s="17">
        <v>868695</v>
      </c>
      <c r="AJ625" s="17">
        <v>0</v>
      </c>
      <c r="AK625" s="15">
        <v>0</v>
      </c>
      <c r="AL625" s="15">
        <v>16</v>
      </c>
      <c r="AM625" s="15" t="s">
        <v>1347</v>
      </c>
      <c r="AN625" s="15" t="s">
        <v>1347</v>
      </c>
      <c r="AO625" s="17">
        <v>30</v>
      </c>
      <c r="AP625" s="68">
        <v>45169</v>
      </c>
      <c r="AQ625" s="68">
        <v>37441</v>
      </c>
      <c r="AR625" s="18" t="b">
        <v>0</v>
      </c>
      <c r="AS625" s="15" t="s">
        <v>2947</v>
      </c>
      <c r="AT625" s="17">
        <v>2130</v>
      </c>
      <c r="AU625" s="17">
        <v>1</v>
      </c>
      <c r="AV625" s="17">
        <v>0</v>
      </c>
      <c r="AW625" s="17">
        <v>6</v>
      </c>
      <c r="AX625" s="17">
        <v>29</v>
      </c>
      <c r="AY625" s="17">
        <v>2</v>
      </c>
      <c r="AZ625" s="17">
        <v>0</v>
      </c>
      <c r="BA625" s="17">
        <v>0</v>
      </c>
      <c r="BB625" s="17">
        <v>5</v>
      </c>
      <c r="BC625" s="17">
        <v>0</v>
      </c>
      <c r="BD625" s="17">
        <v>0</v>
      </c>
      <c r="BE625" s="17">
        <v>3</v>
      </c>
      <c r="BF625" s="17">
        <v>333</v>
      </c>
      <c r="BG625" s="15">
        <v>542.20000000000005</v>
      </c>
      <c r="BH625" s="15">
        <v>115.5</v>
      </c>
      <c r="BI625" s="15">
        <v>82</v>
      </c>
      <c r="BJ625" s="15">
        <v>74</v>
      </c>
      <c r="BK625" s="17">
        <v>188</v>
      </c>
      <c r="BL625" s="17">
        <v>102</v>
      </c>
      <c r="BM625" s="17">
        <v>35</v>
      </c>
      <c r="BN625" s="17">
        <v>223</v>
      </c>
      <c r="BO625" s="17">
        <v>25</v>
      </c>
      <c r="BP625" s="15">
        <v>0.73</v>
      </c>
      <c r="BQ625" s="15">
        <v>0.47</v>
      </c>
      <c r="BR625" s="15">
        <v>1.2</v>
      </c>
      <c r="BS625" s="15">
        <v>32.99</v>
      </c>
      <c r="BT625" s="15"/>
      <c r="BU625" s="15"/>
      <c r="BV625" s="17">
        <v>2</v>
      </c>
      <c r="BW625" s="15"/>
      <c r="BX625" s="15"/>
      <c r="BY625" s="15"/>
      <c r="BZ625" s="15"/>
      <c r="CA625" s="17">
        <v>107</v>
      </c>
      <c r="CB625" s="17">
        <v>51</v>
      </c>
      <c r="CC625" s="17">
        <v>283</v>
      </c>
      <c r="CD625" s="17">
        <v>83</v>
      </c>
      <c r="CE625" s="17">
        <v>309</v>
      </c>
      <c r="CF625" s="17">
        <v>96</v>
      </c>
      <c r="CG625" s="17">
        <v>222</v>
      </c>
      <c r="CH625" s="17">
        <v>77</v>
      </c>
      <c r="CI625" s="17">
        <v>0.03</v>
      </c>
      <c r="CJ625" s="17">
        <v>0</v>
      </c>
      <c r="CK625" s="17">
        <v>0.02</v>
      </c>
      <c r="CL625" s="17">
        <v>0.05</v>
      </c>
      <c r="CM625" s="17">
        <v>1.39</v>
      </c>
      <c r="CN625" s="17">
        <v>1.23</v>
      </c>
      <c r="CO625" s="17">
        <v>219</v>
      </c>
      <c r="CP625" s="17">
        <v>32</v>
      </c>
      <c r="CQ625" s="17">
        <v>788</v>
      </c>
      <c r="CR625" s="17">
        <v>265</v>
      </c>
      <c r="CS625" s="17">
        <v>151</v>
      </c>
      <c r="CT625" s="17">
        <v>54</v>
      </c>
      <c r="CU625" s="17">
        <v>149</v>
      </c>
      <c r="CV625" s="17">
        <v>60</v>
      </c>
      <c r="CW625" s="17">
        <v>1.06</v>
      </c>
      <c r="CX625" s="17">
        <v>0.25</v>
      </c>
      <c r="CY625" s="17">
        <v>9.42</v>
      </c>
      <c r="CZ625" s="15" t="str">
        <f t="shared" si="19"/>
        <v>Murillo Costa dos Santos</v>
      </c>
      <c r="DA625" s="15">
        <f>VLOOKUP(CZ625,[1]FINAL!$A$1:$AP$1000,MATCH("Element No.",[1]FINAL!$A$1:$AP$1,0),0)</f>
        <v>472</v>
      </c>
      <c r="DB625" s="15"/>
      <c r="DC625" s="15"/>
      <c r="DD625" s="15"/>
      <c r="DE625" s="15"/>
      <c r="DF625" s="15"/>
    </row>
    <row r="626" spans="1:110" ht="78.75" thickBot="1">
      <c r="A626" s="18" t="b">
        <v>1</v>
      </c>
      <c r="B626" s="18" t="b">
        <v>0</v>
      </c>
      <c r="C626" s="17">
        <v>75</v>
      </c>
      <c r="D626" s="17">
        <v>75</v>
      </c>
      <c r="E626" s="17">
        <v>159506</v>
      </c>
      <c r="F626" s="17">
        <v>0</v>
      </c>
      <c r="G626" s="17">
        <v>0</v>
      </c>
      <c r="H626" s="17">
        <v>-3</v>
      </c>
      <c r="I626" s="17">
        <v>3</v>
      </c>
      <c r="J626" s="17">
        <v>2</v>
      </c>
      <c r="K626" s="17">
        <v>2</v>
      </c>
      <c r="L626" s="15">
        <v>1.7</v>
      </c>
      <c r="M626" s="15">
        <v>0</v>
      </c>
      <c r="N626" s="17">
        <v>0</v>
      </c>
      <c r="O626" s="15" t="s">
        <v>1549</v>
      </c>
      <c r="P626" s="15">
        <v>0</v>
      </c>
      <c r="Q626" s="17">
        <f t="shared" si="18"/>
        <v>473</v>
      </c>
      <c r="R626" s="18" t="b">
        <v>0</v>
      </c>
      <c r="S626" s="15" t="s">
        <v>5077</v>
      </c>
      <c r="T626" s="15" t="s">
        <v>4999</v>
      </c>
      <c r="U626" s="17">
        <v>47</v>
      </c>
      <c r="V626" s="15" t="s">
        <v>1174</v>
      </c>
      <c r="W626" s="15">
        <v>3.7</v>
      </c>
      <c r="X626" s="18" t="b">
        <v>0</v>
      </c>
      <c r="Y626" s="15" t="s">
        <v>1175</v>
      </c>
      <c r="Z626" s="15">
        <v>2.1</v>
      </c>
      <c r="AA626" s="18" t="b">
        <v>0</v>
      </c>
      <c r="AB626" s="15"/>
      <c r="AC626" s="15" t="s">
        <v>1606</v>
      </c>
      <c r="AD626" s="17">
        <v>16</v>
      </c>
      <c r="AE626" s="17">
        <v>17</v>
      </c>
      <c r="AF626" s="17">
        <v>67</v>
      </c>
      <c r="AG626" s="17">
        <v>352773</v>
      </c>
      <c r="AH626" s="17">
        <v>0</v>
      </c>
      <c r="AI626" s="17">
        <v>1678500</v>
      </c>
      <c r="AJ626" s="17">
        <v>0</v>
      </c>
      <c r="AK626" s="15">
        <v>0</v>
      </c>
      <c r="AL626" s="15">
        <v>14.3</v>
      </c>
      <c r="AM626" s="15" t="s">
        <v>1175</v>
      </c>
      <c r="AN626" s="15"/>
      <c r="AO626" s="17">
        <v>157</v>
      </c>
      <c r="AP626" s="68">
        <v>45129</v>
      </c>
      <c r="AQ626" s="68">
        <v>35346</v>
      </c>
      <c r="AR626" s="18" t="b">
        <v>0</v>
      </c>
      <c r="AS626" s="15" t="s">
        <v>2948</v>
      </c>
      <c r="AT626" s="17">
        <v>1587</v>
      </c>
      <c r="AU626" s="17">
        <v>0</v>
      </c>
      <c r="AV626" s="17">
        <v>2</v>
      </c>
      <c r="AW626" s="17">
        <v>6</v>
      </c>
      <c r="AX626" s="17">
        <v>19</v>
      </c>
      <c r="AY626" s="17">
        <v>0</v>
      </c>
      <c r="AZ626" s="17">
        <v>0</v>
      </c>
      <c r="BA626" s="17">
        <v>0</v>
      </c>
      <c r="BB626" s="17">
        <v>3</v>
      </c>
      <c r="BC626" s="17">
        <v>0</v>
      </c>
      <c r="BD626" s="17">
        <v>0</v>
      </c>
      <c r="BE626" s="17">
        <v>5</v>
      </c>
      <c r="BF626" s="17">
        <v>264</v>
      </c>
      <c r="BG626" s="15">
        <v>285.2</v>
      </c>
      <c r="BH626" s="15">
        <v>160.30000000000001</v>
      </c>
      <c r="BI626" s="15">
        <v>58</v>
      </c>
      <c r="BJ626" s="15">
        <v>50.5</v>
      </c>
      <c r="BK626" s="17">
        <v>99</v>
      </c>
      <c r="BL626" s="17">
        <v>81</v>
      </c>
      <c r="BM626" s="17">
        <v>31</v>
      </c>
      <c r="BN626" s="17">
        <v>130</v>
      </c>
      <c r="BO626" s="17">
        <v>18</v>
      </c>
      <c r="BP626" s="15">
        <v>0.41</v>
      </c>
      <c r="BQ626" s="15">
        <v>0.84</v>
      </c>
      <c r="BR626" s="15">
        <v>1.25</v>
      </c>
      <c r="BS626" s="15">
        <v>25.31</v>
      </c>
      <c r="BT626" s="15"/>
      <c r="BU626" s="15"/>
      <c r="BV626" s="15"/>
      <c r="BW626" s="15"/>
      <c r="BX626" s="15"/>
      <c r="BY626" s="15"/>
      <c r="BZ626" s="15"/>
      <c r="CA626" s="17">
        <v>256</v>
      </c>
      <c r="CB626" s="17">
        <v>100</v>
      </c>
      <c r="CC626" s="17">
        <v>238</v>
      </c>
      <c r="CD626" s="17">
        <v>61</v>
      </c>
      <c r="CE626" s="17">
        <v>339</v>
      </c>
      <c r="CF626" s="17">
        <v>110</v>
      </c>
      <c r="CG626" s="17">
        <v>302</v>
      </c>
      <c r="CH626" s="17">
        <v>98</v>
      </c>
      <c r="CI626" s="17">
        <v>0.02</v>
      </c>
      <c r="CJ626" s="17">
        <v>0</v>
      </c>
      <c r="CK626" s="17">
        <v>0.05</v>
      </c>
      <c r="CL626" s="17">
        <v>7.0000000000000007E-2</v>
      </c>
      <c r="CM626" s="17">
        <v>1.44</v>
      </c>
      <c r="CN626" s="17">
        <v>1.08</v>
      </c>
      <c r="CO626" s="17">
        <v>380</v>
      </c>
      <c r="CP626" s="17">
        <v>64</v>
      </c>
      <c r="CQ626" s="17">
        <v>719</v>
      </c>
      <c r="CR626" s="17">
        <v>253</v>
      </c>
      <c r="CS626" s="17">
        <v>91</v>
      </c>
      <c r="CT626" s="17">
        <v>33</v>
      </c>
      <c r="CU626" s="17">
        <v>137</v>
      </c>
      <c r="CV626" s="17">
        <v>54</v>
      </c>
      <c r="CW626" s="17">
        <v>1.02</v>
      </c>
      <c r="CX626" s="17">
        <v>0.34</v>
      </c>
      <c r="CY626" s="17">
        <v>7.37</v>
      </c>
      <c r="CZ626" s="15" t="str">
        <f t="shared" si="19"/>
        <v>Ola Aina</v>
      </c>
      <c r="DA626" s="15">
        <f>VLOOKUP(CZ626,[1]FINAL!$A$1:$AP$1000,MATCH("Element No.",[1]FINAL!$A$1:$AP$1,0),0)</f>
        <v>473</v>
      </c>
      <c r="DB626" s="15"/>
      <c r="DC626" s="15"/>
      <c r="DD626" s="15"/>
      <c r="DE626" s="15"/>
      <c r="DF626" s="15"/>
    </row>
    <row r="627" spans="1:110" ht="40.5" thickBot="1">
      <c r="A627" s="18" t="b">
        <v>1</v>
      </c>
      <c r="B627" s="18" t="b">
        <v>0</v>
      </c>
      <c r="C627" s="17">
        <v>100</v>
      </c>
      <c r="D627" s="17">
        <v>100</v>
      </c>
      <c r="E627" s="17">
        <v>215136</v>
      </c>
      <c r="F627" s="17">
        <v>0</v>
      </c>
      <c r="G627" s="17">
        <v>0</v>
      </c>
      <c r="H627" s="17">
        <v>-2</v>
      </c>
      <c r="I627" s="17">
        <v>2</v>
      </c>
      <c r="J627" s="17">
        <v>3</v>
      </c>
      <c r="K627" s="17">
        <v>2</v>
      </c>
      <c r="L627" s="15">
        <v>2.2000000000000002</v>
      </c>
      <c r="M627" s="15">
        <v>1.5</v>
      </c>
      <c r="N627" s="17">
        <v>2</v>
      </c>
      <c r="O627" s="15" t="s">
        <v>928</v>
      </c>
      <c r="P627" s="15">
        <v>1.5</v>
      </c>
      <c r="Q627" s="17">
        <f t="shared" si="18"/>
        <v>469</v>
      </c>
      <c r="R627" s="18" t="b">
        <v>0</v>
      </c>
      <c r="S627" s="15"/>
      <c r="T627" s="15" t="s">
        <v>4648</v>
      </c>
      <c r="U627" s="17">
        <v>48</v>
      </c>
      <c r="V627" s="15" t="s">
        <v>929</v>
      </c>
      <c r="W627" s="15">
        <v>3.5</v>
      </c>
      <c r="X627" s="18" t="b">
        <v>0</v>
      </c>
      <c r="Y627" s="15" t="s">
        <v>832</v>
      </c>
      <c r="Z627" s="15">
        <v>4.2</v>
      </c>
      <c r="AA627" s="18" t="b">
        <v>0</v>
      </c>
      <c r="AB627" s="15"/>
      <c r="AC627" s="15" t="s">
        <v>519</v>
      </c>
      <c r="AD627" s="17">
        <v>16</v>
      </c>
      <c r="AE627" s="17">
        <v>17</v>
      </c>
      <c r="AF627" s="17">
        <v>128</v>
      </c>
      <c r="AG627" s="17">
        <v>693564</v>
      </c>
      <c r="AH627" s="17">
        <v>0</v>
      </c>
      <c r="AI627" s="17">
        <v>1285030</v>
      </c>
      <c r="AJ627" s="17">
        <v>0</v>
      </c>
      <c r="AK627" s="15">
        <v>0.3</v>
      </c>
      <c r="AL627" s="15">
        <v>26.7</v>
      </c>
      <c r="AM627" s="15" t="s">
        <v>1556</v>
      </c>
      <c r="AN627" s="15"/>
      <c r="AO627" s="17">
        <v>244</v>
      </c>
      <c r="AP627" s="68">
        <v>44753</v>
      </c>
      <c r="AQ627" s="68">
        <v>36994</v>
      </c>
      <c r="AR627" s="18" t="b">
        <v>0</v>
      </c>
      <c r="AS627" s="15" t="s">
        <v>2949</v>
      </c>
      <c r="AT627" s="17">
        <v>3203</v>
      </c>
      <c r="AU627" s="17">
        <v>2</v>
      </c>
      <c r="AV627" s="17">
        <v>3</v>
      </c>
      <c r="AW627" s="17">
        <v>9</v>
      </c>
      <c r="AX627" s="17">
        <v>48</v>
      </c>
      <c r="AY627" s="17">
        <v>0</v>
      </c>
      <c r="AZ627" s="17">
        <v>0</v>
      </c>
      <c r="BA627" s="17">
        <v>0</v>
      </c>
      <c r="BB627" s="17">
        <v>6</v>
      </c>
      <c r="BC627" s="17">
        <v>1</v>
      </c>
      <c r="BD627" s="17">
        <v>0</v>
      </c>
      <c r="BE627" s="17">
        <v>15</v>
      </c>
      <c r="BF627" s="17">
        <v>531</v>
      </c>
      <c r="BG627" s="15">
        <v>804</v>
      </c>
      <c r="BH627" s="15">
        <v>572.29999999999995</v>
      </c>
      <c r="BI627" s="15">
        <v>380</v>
      </c>
      <c r="BJ627" s="15">
        <v>175.6</v>
      </c>
      <c r="BK627" s="17">
        <v>151</v>
      </c>
      <c r="BL627" s="17">
        <v>164</v>
      </c>
      <c r="BM627" s="17">
        <v>96</v>
      </c>
      <c r="BN627" s="17">
        <v>247</v>
      </c>
      <c r="BO627" s="17">
        <v>36</v>
      </c>
      <c r="BP627" s="15">
        <v>2.0099999999999998</v>
      </c>
      <c r="BQ627" s="15">
        <v>3.97</v>
      </c>
      <c r="BR627" s="15">
        <v>5.98</v>
      </c>
      <c r="BS627" s="15">
        <v>51.36</v>
      </c>
      <c r="BT627" s="17">
        <v>3</v>
      </c>
      <c r="BU627" s="15"/>
      <c r="BV627" s="15"/>
      <c r="BW627" s="15"/>
      <c r="BX627" s="15"/>
      <c r="BY627" s="15"/>
      <c r="BZ627" s="15"/>
      <c r="CA627" s="17">
        <v>32</v>
      </c>
      <c r="CB627" s="17">
        <v>11</v>
      </c>
      <c r="CC627" s="17">
        <v>43</v>
      </c>
      <c r="CD627" s="17">
        <v>5</v>
      </c>
      <c r="CE627" s="17">
        <v>83</v>
      </c>
      <c r="CF627" s="17">
        <v>7</v>
      </c>
      <c r="CG627" s="17">
        <v>36</v>
      </c>
      <c r="CH627" s="17">
        <v>3</v>
      </c>
      <c r="CI627" s="17">
        <v>0.06</v>
      </c>
      <c r="CJ627" s="17">
        <v>0</v>
      </c>
      <c r="CK627" s="17">
        <v>0.11</v>
      </c>
      <c r="CL627" s="17">
        <v>0.17</v>
      </c>
      <c r="CM627" s="17">
        <v>1.44</v>
      </c>
      <c r="CN627" s="17">
        <v>1.35</v>
      </c>
      <c r="CO627" s="17">
        <v>353</v>
      </c>
      <c r="CP627" s="17">
        <v>58</v>
      </c>
      <c r="CQ627" s="17">
        <v>224</v>
      </c>
      <c r="CR627" s="17">
        <v>82</v>
      </c>
      <c r="CS627" s="17">
        <v>114</v>
      </c>
      <c r="CT627" s="17">
        <v>43</v>
      </c>
      <c r="CU627" s="17">
        <v>89</v>
      </c>
      <c r="CV627" s="17">
        <v>28</v>
      </c>
      <c r="CW627" s="17">
        <v>1.01</v>
      </c>
      <c r="CX627" s="17">
        <v>0.25</v>
      </c>
      <c r="CY627" s="17">
        <v>6.94</v>
      </c>
      <c r="CZ627" s="15" t="str">
        <f t="shared" si="19"/>
        <v>Neco Williams</v>
      </c>
      <c r="DA627" s="15">
        <f>VLOOKUP(CZ627,[1]FINAL!$A$1:$AP$1000,MATCH("Element No.",[1]FINAL!$A$1:$AP$1,0),0)</f>
        <v>469</v>
      </c>
      <c r="DB627" s="15"/>
      <c r="DC627" s="15"/>
      <c r="DD627" s="15"/>
      <c r="DE627" s="15"/>
      <c r="DF627" s="15"/>
    </row>
    <row r="628" spans="1:110" ht="78.75" thickBot="1">
      <c r="A628" s="18" t="b">
        <v>1</v>
      </c>
      <c r="B628" s="18" t="b">
        <v>0</v>
      </c>
      <c r="C628" s="17">
        <v>0</v>
      </c>
      <c r="D628" s="17">
        <v>0</v>
      </c>
      <c r="E628" s="17">
        <v>451432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2</v>
      </c>
      <c r="L628" s="15">
        <v>0</v>
      </c>
      <c r="M628" s="15">
        <v>0</v>
      </c>
      <c r="N628" s="17">
        <v>0</v>
      </c>
      <c r="O628" s="15" t="s">
        <v>595</v>
      </c>
      <c r="P628" s="15">
        <v>0</v>
      </c>
      <c r="Q628" s="17" t="e">
        <f t="shared" si="18"/>
        <v>#N/A</v>
      </c>
      <c r="R628" s="18" t="b">
        <v>0</v>
      </c>
      <c r="S628" s="15" t="s">
        <v>3912</v>
      </c>
      <c r="T628" s="15" t="s">
        <v>3913</v>
      </c>
      <c r="U628" s="17">
        <v>45</v>
      </c>
      <c r="V628" s="15" t="s">
        <v>2950</v>
      </c>
      <c r="W628" s="15">
        <v>0</v>
      </c>
      <c r="X628" s="18" t="b">
        <v>0</v>
      </c>
      <c r="Y628" s="15" t="s">
        <v>2951</v>
      </c>
      <c r="Z628" s="15">
        <v>0</v>
      </c>
      <c r="AA628" s="18" t="b">
        <v>0</v>
      </c>
      <c r="AB628" s="15"/>
      <c r="AC628" s="15" t="s">
        <v>3257</v>
      </c>
      <c r="AD628" s="17">
        <v>16</v>
      </c>
      <c r="AE628" s="17">
        <v>17</v>
      </c>
      <c r="AF628" s="17">
        <v>0</v>
      </c>
      <c r="AG628" s="17">
        <v>427</v>
      </c>
      <c r="AH628" s="17">
        <v>0</v>
      </c>
      <c r="AI628" s="17">
        <v>4435</v>
      </c>
      <c r="AJ628" s="17">
        <v>0</v>
      </c>
      <c r="AK628" s="15">
        <v>0</v>
      </c>
      <c r="AL628" s="15">
        <v>0</v>
      </c>
      <c r="AM628" s="15" t="s">
        <v>2952</v>
      </c>
      <c r="AN628" s="15"/>
      <c r="AO628" s="17">
        <v>6</v>
      </c>
      <c r="AP628" s="68">
        <v>45529</v>
      </c>
      <c r="AQ628" s="68">
        <v>36360</v>
      </c>
      <c r="AR628" s="18" t="b">
        <v>0</v>
      </c>
      <c r="AS628" s="15" t="s">
        <v>2953</v>
      </c>
      <c r="AT628" s="17">
        <v>0</v>
      </c>
      <c r="AU628" s="17">
        <v>0</v>
      </c>
      <c r="AV628" s="17">
        <v>0</v>
      </c>
      <c r="AW628" s="17">
        <v>0</v>
      </c>
      <c r="AX628" s="17">
        <v>0</v>
      </c>
      <c r="AY628" s="17">
        <v>0</v>
      </c>
      <c r="AZ628" s="17">
        <v>0</v>
      </c>
      <c r="BA628" s="17">
        <v>0</v>
      </c>
      <c r="BB628" s="17">
        <v>0</v>
      </c>
      <c r="BC628" s="17">
        <v>0</v>
      </c>
      <c r="BD628" s="17">
        <v>0</v>
      </c>
      <c r="BE628" s="17">
        <v>0</v>
      </c>
      <c r="BF628" s="17">
        <v>0</v>
      </c>
      <c r="BG628" s="15">
        <v>0</v>
      </c>
      <c r="BH628" s="15">
        <v>0</v>
      </c>
      <c r="BI628" s="15">
        <v>0</v>
      </c>
      <c r="BJ628" s="15">
        <v>0</v>
      </c>
      <c r="BK628" s="17">
        <v>0</v>
      </c>
      <c r="BL628" s="17">
        <v>0</v>
      </c>
      <c r="BM628" s="17">
        <v>0</v>
      </c>
      <c r="BN628" s="17">
        <v>0</v>
      </c>
      <c r="BO628" s="17">
        <v>0</v>
      </c>
      <c r="BP628" s="15">
        <v>0</v>
      </c>
      <c r="BQ628" s="15">
        <v>0</v>
      </c>
      <c r="BR628" s="15">
        <v>0</v>
      </c>
      <c r="BS628" s="15">
        <v>0</v>
      </c>
      <c r="BT628" s="15"/>
      <c r="BU628" s="15"/>
      <c r="BV628" s="15"/>
      <c r="BW628" s="15"/>
      <c r="BX628" s="15"/>
      <c r="BY628" s="15"/>
      <c r="BZ628" s="15"/>
      <c r="CA628" s="17">
        <v>712</v>
      </c>
      <c r="CB628" s="17">
        <v>263</v>
      </c>
      <c r="CC628" s="17">
        <v>708</v>
      </c>
      <c r="CD628" s="17">
        <v>263</v>
      </c>
      <c r="CE628" s="17">
        <v>691</v>
      </c>
      <c r="CF628" s="17">
        <v>263</v>
      </c>
      <c r="CG628" s="17">
        <v>714</v>
      </c>
      <c r="CH628" s="17">
        <v>263</v>
      </c>
      <c r="CI628" s="17">
        <v>0</v>
      </c>
      <c r="CJ628" s="17">
        <v>0</v>
      </c>
      <c r="CK628" s="17">
        <v>0</v>
      </c>
      <c r="CL628" s="17">
        <v>0</v>
      </c>
      <c r="CM628" s="17">
        <v>0</v>
      </c>
      <c r="CN628" s="17">
        <v>0</v>
      </c>
      <c r="CO628" s="17">
        <v>437</v>
      </c>
      <c r="CP628" s="17">
        <v>89</v>
      </c>
      <c r="CQ628" s="17">
        <v>639</v>
      </c>
      <c r="CR628" s="17">
        <v>249</v>
      </c>
      <c r="CS628" s="17">
        <v>718</v>
      </c>
      <c r="CT628" s="17">
        <v>263</v>
      </c>
      <c r="CU628" s="17">
        <v>689</v>
      </c>
      <c r="CV628" s="17">
        <v>245</v>
      </c>
      <c r="CW628" s="17">
        <v>0</v>
      </c>
      <c r="CX628" s="17">
        <v>0</v>
      </c>
      <c r="CY628" s="17">
        <v>0</v>
      </c>
      <c r="CZ628" s="15" t="str">
        <f t="shared" si="19"/>
        <v>David Mota Veiga Teixeira do Carmo</v>
      </c>
      <c r="DA628" s="15" t="e">
        <f>VLOOKUP(CZ628,[1]FINAL!$A$1:$AP$1000,MATCH("Element No.",[1]FINAL!$A$1:$AP$1,0),0)</f>
        <v>#N/A</v>
      </c>
      <c r="DB628" s="15"/>
      <c r="DC628" s="15"/>
      <c r="DD628" s="15"/>
      <c r="DE628" s="15"/>
      <c r="DF628" s="15"/>
    </row>
    <row r="629" spans="1:110" ht="40.5" thickBot="1">
      <c r="A629" s="18" t="b">
        <v>1</v>
      </c>
      <c r="B629" s="18" t="b">
        <v>0</v>
      </c>
      <c r="C629" s="17">
        <v>100</v>
      </c>
      <c r="D629" s="17">
        <v>100</v>
      </c>
      <c r="E629" s="17">
        <v>575458</v>
      </c>
      <c r="F629" s="17">
        <v>0</v>
      </c>
      <c r="G629" s="17">
        <v>0</v>
      </c>
      <c r="H629" s="17">
        <v>-3</v>
      </c>
      <c r="I629" s="17">
        <v>3</v>
      </c>
      <c r="J629" s="17">
        <v>0</v>
      </c>
      <c r="K629" s="17">
        <v>2</v>
      </c>
      <c r="L629" s="15">
        <v>1.2</v>
      </c>
      <c r="M629" s="15">
        <v>1.5</v>
      </c>
      <c r="N629" s="17">
        <v>2</v>
      </c>
      <c r="O629" s="15" t="s">
        <v>2954</v>
      </c>
      <c r="P629" s="15">
        <v>1.5</v>
      </c>
      <c r="Q629" s="17">
        <f t="shared" si="18"/>
        <v>474</v>
      </c>
      <c r="R629" s="18" t="b">
        <v>0</v>
      </c>
      <c r="S629" s="15"/>
      <c r="T629" s="15" t="s">
        <v>4976</v>
      </c>
      <c r="U629" s="17">
        <v>42</v>
      </c>
      <c r="V629" s="15" t="s">
        <v>2955</v>
      </c>
      <c r="W629" s="15">
        <v>1.4</v>
      </c>
      <c r="X629" s="18" t="b">
        <v>0</v>
      </c>
      <c r="Y629" s="15" t="s">
        <v>2956</v>
      </c>
      <c r="Z629" s="15">
        <v>0.1</v>
      </c>
      <c r="AA629" s="18" t="b">
        <v>0</v>
      </c>
      <c r="AB629" s="15"/>
      <c r="AC629" s="15" t="s">
        <v>519</v>
      </c>
      <c r="AD629" s="17">
        <v>16</v>
      </c>
      <c r="AE629" s="17">
        <v>17</v>
      </c>
      <c r="AF629" s="17">
        <v>13</v>
      </c>
      <c r="AG629" s="17">
        <v>4036</v>
      </c>
      <c r="AH629" s="17">
        <v>0</v>
      </c>
      <c r="AI629" s="17">
        <v>9128</v>
      </c>
      <c r="AJ629" s="17">
        <v>0</v>
      </c>
      <c r="AK629" s="15">
        <v>0.4</v>
      </c>
      <c r="AL629" s="15">
        <v>3.1</v>
      </c>
      <c r="AM629" s="15" t="s">
        <v>2957</v>
      </c>
      <c r="AN629" s="15" t="s">
        <v>2957</v>
      </c>
      <c r="AO629" s="17">
        <v>30</v>
      </c>
      <c r="AP629" s="68">
        <v>45849</v>
      </c>
      <c r="AQ629" s="68">
        <v>38418</v>
      </c>
      <c r="AR629" s="18" t="b">
        <v>0</v>
      </c>
      <c r="AS629" s="15" t="s">
        <v>2958</v>
      </c>
      <c r="AT629" s="17">
        <v>514</v>
      </c>
      <c r="AU629" s="17">
        <v>0</v>
      </c>
      <c r="AV629" s="17">
        <v>0</v>
      </c>
      <c r="AW629" s="17">
        <v>0</v>
      </c>
      <c r="AX629" s="17">
        <v>7</v>
      </c>
      <c r="AY629" s="17">
        <v>0</v>
      </c>
      <c r="AZ629" s="17">
        <v>0</v>
      </c>
      <c r="BA629" s="17">
        <v>0</v>
      </c>
      <c r="BB629" s="17">
        <v>0</v>
      </c>
      <c r="BC629" s="17">
        <v>0</v>
      </c>
      <c r="BD629" s="17">
        <v>0</v>
      </c>
      <c r="BE629" s="17">
        <v>0</v>
      </c>
      <c r="BF629" s="17">
        <v>48</v>
      </c>
      <c r="BG629" s="15">
        <v>98</v>
      </c>
      <c r="BH629" s="15">
        <v>15.2</v>
      </c>
      <c r="BI629" s="15">
        <v>29</v>
      </c>
      <c r="BJ629" s="15">
        <v>14.2</v>
      </c>
      <c r="BK629" s="17">
        <v>38</v>
      </c>
      <c r="BL629" s="17">
        <v>13</v>
      </c>
      <c r="BM629" s="17">
        <v>9</v>
      </c>
      <c r="BN629" s="17">
        <v>47</v>
      </c>
      <c r="BO629" s="17">
        <v>6</v>
      </c>
      <c r="BP629" s="15">
        <v>0.27</v>
      </c>
      <c r="BQ629" s="15">
        <v>0.06</v>
      </c>
      <c r="BR629" s="15">
        <v>0.33</v>
      </c>
      <c r="BS629" s="15">
        <v>10.35</v>
      </c>
      <c r="BT629" s="15"/>
      <c r="BU629" s="15"/>
      <c r="BV629" s="15"/>
      <c r="BW629" s="15"/>
      <c r="BX629" s="15"/>
      <c r="BY629" s="15"/>
      <c r="BZ629" s="15"/>
      <c r="CA629" s="17">
        <v>396</v>
      </c>
      <c r="CB629" s="17">
        <v>150</v>
      </c>
      <c r="CC629" s="17">
        <v>422</v>
      </c>
      <c r="CD629" s="17">
        <v>155</v>
      </c>
      <c r="CE629" s="17">
        <v>381</v>
      </c>
      <c r="CF629" s="17">
        <v>132</v>
      </c>
      <c r="CG629" s="17">
        <v>413</v>
      </c>
      <c r="CH629" s="17">
        <v>149</v>
      </c>
      <c r="CI629" s="17">
        <v>0.05</v>
      </c>
      <c r="CJ629" s="17">
        <v>0</v>
      </c>
      <c r="CK629" s="17">
        <v>0.01</v>
      </c>
      <c r="CL629" s="17">
        <v>0.06</v>
      </c>
      <c r="CM629" s="17">
        <v>1.81</v>
      </c>
      <c r="CN629" s="17">
        <v>1.23</v>
      </c>
      <c r="CO629" s="17">
        <v>656</v>
      </c>
      <c r="CP629" s="17">
        <v>152</v>
      </c>
      <c r="CQ629" s="17">
        <v>220</v>
      </c>
      <c r="CR629" s="17">
        <v>78</v>
      </c>
      <c r="CS629" s="17">
        <v>431</v>
      </c>
      <c r="CT629" s="17">
        <v>156</v>
      </c>
      <c r="CU629" s="17">
        <v>559</v>
      </c>
      <c r="CV629" s="17">
        <v>199</v>
      </c>
      <c r="CW629" s="17">
        <v>1.05</v>
      </c>
      <c r="CX629" s="17">
        <v>0</v>
      </c>
      <c r="CY629" s="17">
        <v>8.23</v>
      </c>
      <c r="CZ629" s="15" t="str">
        <f t="shared" si="19"/>
        <v>Jair Paula da Cunha Filho</v>
      </c>
      <c r="DA629" s="15">
        <f>VLOOKUP(CZ629,[1]FINAL!$A$1:$AP$1000,MATCH("Element No.",[1]FINAL!$A$1:$AP$1,0),0)</f>
        <v>474</v>
      </c>
      <c r="DB629" s="15"/>
      <c r="DC629" s="15"/>
      <c r="DD629" s="15"/>
      <c r="DE629" s="15"/>
      <c r="DF629" s="15"/>
    </row>
    <row r="630" spans="1:110" ht="40.5" thickBot="1">
      <c r="A630" s="18" t="b">
        <v>1</v>
      </c>
      <c r="B630" s="18" t="b">
        <v>0</v>
      </c>
      <c r="C630" s="15"/>
      <c r="D630" s="15"/>
      <c r="E630" s="17">
        <v>485047</v>
      </c>
      <c r="F630" s="17">
        <v>0</v>
      </c>
      <c r="G630" s="17">
        <v>0</v>
      </c>
      <c r="H630" s="17">
        <v>-2</v>
      </c>
      <c r="I630" s="17">
        <v>2</v>
      </c>
      <c r="J630" s="17">
        <v>1</v>
      </c>
      <c r="K630" s="17">
        <v>2</v>
      </c>
      <c r="L630" s="15">
        <v>3.2</v>
      </c>
      <c r="M630" s="15">
        <v>4</v>
      </c>
      <c r="N630" s="17">
        <v>4</v>
      </c>
      <c r="O630" s="15" t="s">
        <v>1793</v>
      </c>
      <c r="P630" s="15">
        <v>4</v>
      </c>
      <c r="Q630" s="17">
        <f t="shared" si="18"/>
        <v>470</v>
      </c>
      <c r="R630" s="18" t="b">
        <v>0</v>
      </c>
      <c r="S630" s="15"/>
      <c r="T630" s="15"/>
      <c r="U630" s="17">
        <v>43</v>
      </c>
      <c r="V630" s="15" t="s">
        <v>1794</v>
      </c>
      <c r="W630" s="15">
        <v>2.5</v>
      </c>
      <c r="X630" s="18" t="b">
        <v>0</v>
      </c>
      <c r="Y630" s="15" t="s">
        <v>1795</v>
      </c>
      <c r="Z630" s="15">
        <v>0.1</v>
      </c>
      <c r="AA630" s="18" t="b">
        <v>0</v>
      </c>
      <c r="AB630" s="15"/>
      <c r="AC630" s="15" t="s">
        <v>519</v>
      </c>
      <c r="AD630" s="17">
        <v>16</v>
      </c>
      <c r="AE630" s="17">
        <v>17</v>
      </c>
      <c r="AF630" s="17">
        <v>53</v>
      </c>
      <c r="AG630" s="17">
        <v>12654</v>
      </c>
      <c r="AH630" s="17">
        <v>0</v>
      </c>
      <c r="AI630" s="17">
        <v>14571</v>
      </c>
      <c r="AJ630" s="17">
        <v>0</v>
      </c>
      <c r="AK630" s="15">
        <v>0.9</v>
      </c>
      <c r="AL630" s="15">
        <v>12.3</v>
      </c>
      <c r="AM630" s="15" t="s">
        <v>1796</v>
      </c>
      <c r="AN630" s="15" t="s">
        <v>1796</v>
      </c>
      <c r="AO630" s="17">
        <v>30</v>
      </c>
      <c r="AP630" s="68">
        <v>45534</v>
      </c>
      <c r="AQ630" s="68">
        <v>37072</v>
      </c>
      <c r="AR630" s="18" t="b">
        <v>0</v>
      </c>
      <c r="AS630" s="15" t="s">
        <v>2959</v>
      </c>
      <c r="AT630" s="17">
        <v>1340</v>
      </c>
      <c r="AU630" s="17">
        <v>1</v>
      </c>
      <c r="AV630" s="17">
        <v>0</v>
      </c>
      <c r="AW630" s="17">
        <v>2</v>
      </c>
      <c r="AX630" s="17">
        <v>23</v>
      </c>
      <c r="AY630" s="17">
        <v>0</v>
      </c>
      <c r="AZ630" s="17">
        <v>0</v>
      </c>
      <c r="BA630" s="17">
        <v>0</v>
      </c>
      <c r="BB630" s="17">
        <v>5</v>
      </c>
      <c r="BC630" s="17">
        <v>0</v>
      </c>
      <c r="BD630" s="17">
        <v>0</v>
      </c>
      <c r="BE630" s="17">
        <v>1</v>
      </c>
      <c r="BF630" s="17">
        <v>190</v>
      </c>
      <c r="BG630" s="15">
        <v>371.2</v>
      </c>
      <c r="BH630" s="15">
        <v>37.6</v>
      </c>
      <c r="BI630" s="15">
        <v>96</v>
      </c>
      <c r="BJ630" s="15">
        <v>50.5</v>
      </c>
      <c r="BK630" s="17">
        <v>114</v>
      </c>
      <c r="BL630" s="17">
        <v>52</v>
      </c>
      <c r="BM630" s="17">
        <v>30</v>
      </c>
      <c r="BN630" s="17">
        <v>144</v>
      </c>
      <c r="BO630" s="17">
        <v>14</v>
      </c>
      <c r="BP630" s="15">
        <v>1.32</v>
      </c>
      <c r="BQ630" s="15">
        <v>0.15</v>
      </c>
      <c r="BR630" s="15">
        <v>1.47</v>
      </c>
      <c r="BS630" s="15">
        <v>24.34</v>
      </c>
      <c r="BT630" s="15"/>
      <c r="BU630" s="15"/>
      <c r="BV630" s="15"/>
      <c r="BW630" s="15"/>
      <c r="BX630" s="15"/>
      <c r="BY630" s="15"/>
      <c r="BZ630" s="15"/>
      <c r="CA630" s="17">
        <v>201</v>
      </c>
      <c r="CB630" s="17">
        <v>85</v>
      </c>
      <c r="CC630" s="17">
        <v>387</v>
      </c>
      <c r="CD630" s="17">
        <v>138</v>
      </c>
      <c r="CE630" s="17">
        <v>292</v>
      </c>
      <c r="CF630" s="17">
        <v>87</v>
      </c>
      <c r="CG630" s="17">
        <v>301</v>
      </c>
      <c r="CH630" s="17">
        <v>97</v>
      </c>
      <c r="CI630" s="17">
        <v>0.09</v>
      </c>
      <c r="CJ630" s="17">
        <v>0</v>
      </c>
      <c r="CK630" s="17">
        <v>0.01</v>
      </c>
      <c r="CL630" s="17">
        <v>0.1</v>
      </c>
      <c r="CM630" s="17">
        <v>1.63</v>
      </c>
      <c r="CN630" s="17">
        <v>1.54</v>
      </c>
      <c r="CO630" s="17">
        <v>601</v>
      </c>
      <c r="CP630" s="17">
        <v>134</v>
      </c>
      <c r="CQ630" s="17">
        <v>66</v>
      </c>
      <c r="CR630" s="17">
        <v>22</v>
      </c>
      <c r="CS630" s="17">
        <v>273</v>
      </c>
      <c r="CT630" s="17">
        <v>107</v>
      </c>
      <c r="CU630" s="17">
        <v>478</v>
      </c>
      <c r="CV630" s="17">
        <v>175</v>
      </c>
      <c r="CW630" s="17">
        <v>0.94</v>
      </c>
      <c r="CX630" s="17">
        <v>0.13</v>
      </c>
      <c r="CY630" s="17">
        <v>9.67</v>
      </c>
      <c r="CZ630" s="15" t="str">
        <f t="shared" si="19"/>
        <v>Felipe Rodrigues da Silva</v>
      </c>
      <c r="DA630" s="15">
        <f>VLOOKUP(CZ630,[1]FINAL!$A$1:$AP$1000,MATCH("Element No.",[1]FINAL!$A$1:$AP$1,0),0)</f>
        <v>470</v>
      </c>
      <c r="DB630" s="15"/>
      <c r="DC630" s="15"/>
      <c r="DD630" s="15"/>
      <c r="DE630" s="15"/>
      <c r="DF630" s="15"/>
    </row>
    <row r="631" spans="1:110" ht="66" thickBot="1">
      <c r="A631" s="18" t="b">
        <v>1</v>
      </c>
      <c r="B631" s="18" t="b">
        <v>0</v>
      </c>
      <c r="C631" s="17">
        <v>0</v>
      </c>
      <c r="D631" s="17">
        <v>0</v>
      </c>
      <c r="E631" s="17">
        <v>204822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2</v>
      </c>
      <c r="L631" s="15">
        <v>0</v>
      </c>
      <c r="M631" s="15">
        <v>0</v>
      </c>
      <c r="N631" s="17">
        <v>0</v>
      </c>
      <c r="O631" s="15" t="s">
        <v>942</v>
      </c>
      <c r="P631" s="15">
        <v>0</v>
      </c>
      <c r="Q631" s="17">
        <f t="shared" si="18"/>
        <v>476</v>
      </c>
      <c r="R631" s="18" t="b">
        <v>0</v>
      </c>
      <c r="S631" s="15" t="s">
        <v>3914</v>
      </c>
      <c r="T631" s="15" t="s">
        <v>3915</v>
      </c>
      <c r="U631" s="17">
        <v>45</v>
      </c>
      <c r="V631" s="15" t="s">
        <v>943</v>
      </c>
      <c r="W631" s="15">
        <v>0</v>
      </c>
      <c r="X631" s="18" t="b">
        <v>0</v>
      </c>
      <c r="Y631" s="15" t="s">
        <v>294</v>
      </c>
      <c r="Z631" s="15">
        <v>0</v>
      </c>
      <c r="AA631" s="18" t="b">
        <v>0</v>
      </c>
      <c r="AB631" s="15"/>
      <c r="AC631" s="15" t="s">
        <v>3257</v>
      </c>
      <c r="AD631" s="17">
        <v>16</v>
      </c>
      <c r="AE631" s="17">
        <v>17</v>
      </c>
      <c r="AF631" s="17">
        <v>0</v>
      </c>
      <c r="AG631" s="17">
        <v>345</v>
      </c>
      <c r="AH631" s="17">
        <v>0</v>
      </c>
      <c r="AI631" s="17">
        <v>4148</v>
      </c>
      <c r="AJ631" s="17">
        <v>0</v>
      </c>
      <c r="AK631" s="15">
        <v>0</v>
      </c>
      <c r="AL631" s="15">
        <v>0</v>
      </c>
      <c r="AM631" s="15" t="s">
        <v>1173</v>
      </c>
      <c r="AN631" s="15"/>
      <c r="AO631" s="17">
        <v>241</v>
      </c>
      <c r="AP631" s="68">
        <v>44752</v>
      </c>
      <c r="AQ631" s="68">
        <v>35841</v>
      </c>
      <c r="AR631" s="18" t="b">
        <v>0</v>
      </c>
      <c r="AS631" s="15" t="s">
        <v>2960</v>
      </c>
      <c r="AT631" s="17">
        <v>0</v>
      </c>
      <c r="AU631" s="17">
        <v>0</v>
      </c>
      <c r="AV631" s="17">
        <v>0</v>
      </c>
      <c r="AW631" s="17">
        <v>0</v>
      </c>
      <c r="AX631" s="17">
        <v>0</v>
      </c>
      <c r="AY631" s="17">
        <v>0</v>
      </c>
      <c r="AZ631" s="17">
        <v>0</v>
      </c>
      <c r="BA631" s="17">
        <v>0</v>
      </c>
      <c r="BB631" s="17">
        <v>0</v>
      </c>
      <c r="BC631" s="17">
        <v>0</v>
      </c>
      <c r="BD631" s="17">
        <v>0</v>
      </c>
      <c r="BE631" s="17">
        <v>0</v>
      </c>
      <c r="BF631" s="17">
        <v>0</v>
      </c>
      <c r="BG631" s="15">
        <v>0</v>
      </c>
      <c r="BH631" s="15">
        <v>0</v>
      </c>
      <c r="BI631" s="15">
        <v>0</v>
      </c>
      <c r="BJ631" s="15">
        <v>0</v>
      </c>
      <c r="BK631" s="17">
        <v>0</v>
      </c>
      <c r="BL631" s="17">
        <v>0</v>
      </c>
      <c r="BM631" s="17">
        <v>0</v>
      </c>
      <c r="BN631" s="17">
        <v>0</v>
      </c>
      <c r="BO631" s="17">
        <v>0</v>
      </c>
      <c r="BP631" s="15">
        <v>0</v>
      </c>
      <c r="BQ631" s="15">
        <v>0</v>
      </c>
      <c r="BR631" s="15">
        <v>0</v>
      </c>
      <c r="BS631" s="15">
        <v>0</v>
      </c>
      <c r="BT631" s="15"/>
      <c r="BU631" s="15"/>
      <c r="BV631" s="15"/>
      <c r="BW631" s="15"/>
      <c r="BX631" s="15"/>
      <c r="BY631" s="15"/>
      <c r="BZ631" s="15"/>
      <c r="CA631" s="17">
        <v>704</v>
      </c>
      <c r="CB631" s="17">
        <v>261</v>
      </c>
      <c r="CC631" s="17">
        <v>699</v>
      </c>
      <c r="CD631" s="17">
        <v>261</v>
      </c>
      <c r="CE631" s="17">
        <v>680</v>
      </c>
      <c r="CF631" s="17">
        <v>260</v>
      </c>
      <c r="CG631" s="17">
        <v>706</v>
      </c>
      <c r="CH631" s="17">
        <v>261</v>
      </c>
      <c r="CI631" s="17">
        <v>0</v>
      </c>
      <c r="CJ631" s="17">
        <v>0</v>
      </c>
      <c r="CK631" s="17">
        <v>0</v>
      </c>
      <c r="CL631" s="17">
        <v>0</v>
      </c>
      <c r="CM631" s="17">
        <v>0</v>
      </c>
      <c r="CN631" s="17">
        <v>0</v>
      </c>
      <c r="CO631" s="17">
        <v>420</v>
      </c>
      <c r="CP631" s="17">
        <v>80</v>
      </c>
      <c r="CQ631" s="17">
        <v>629</v>
      </c>
      <c r="CR631" s="17">
        <v>246</v>
      </c>
      <c r="CS631" s="17">
        <v>710</v>
      </c>
      <c r="CT631" s="17">
        <v>261</v>
      </c>
      <c r="CU631" s="17">
        <v>699</v>
      </c>
      <c r="CV631" s="17">
        <v>248</v>
      </c>
      <c r="CW631" s="17">
        <v>0</v>
      </c>
      <c r="CX631" s="17">
        <v>0</v>
      </c>
      <c r="CY631" s="17">
        <v>0</v>
      </c>
      <c r="CZ631" s="15" t="str">
        <f t="shared" si="19"/>
        <v>Omar Richards</v>
      </c>
      <c r="DA631" s="15">
        <f>VLOOKUP(CZ631,[1]FINAL!$A$1:$AP$1000,MATCH("Element No.",[1]FINAL!$A$1:$AP$1,0),0)</f>
        <v>476</v>
      </c>
      <c r="DB631" s="15"/>
      <c r="DC631" s="15"/>
      <c r="DD631" s="15"/>
      <c r="DE631" s="15"/>
      <c r="DF631" s="15"/>
    </row>
    <row r="632" spans="1:110" ht="40.5" thickBot="1">
      <c r="A632" s="18" t="b">
        <v>1</v>
      </c>
      <c r="B632" s="18" t="b">
        <v>0</v>
      </c>
      <c r="C632" s="17">
        <v>100</v>
      </c>
      <c r="D632" s="17">
        <v>100</v>
      </c>
      <c r="E632" s="17">
        <v>549067</v>
      </c>
      <c r="F632" s="17">
        <v>0</v>
      </c>
      <c r="G632" s="17">
        <v>0</v>
      </c>
      <c r="H632" s="17">
        <v>-2</v>
      </c>
      <c r="I632" s="17">
        <v>2</v>
      </c>
      <c r="J632" s="17">
        <v>0</v>
      </c>
      <c r="K632" s="17">
        <v>2</v>
      </c>
      <c r="L632" s="15">
        <v>0.2</v>
      </c>
      <c r="M632" s="15">
        <v>0.2</v>
      </c>
      <c r="N632" s="17">
        <v>0</v>
      </c>
      <c r="O632" s="15" t="s">
        <v>1870</v>
      </c>
      <c r="P632" s="15">
        <v>0.2</v>
      </c>
      <c r="Q632" s="17">
        <f t="shared" si="18"/>
        <v>477</v>
      </c>
      <c r="R632" s="18" t="b">
        <v>0</v>
      </c>
      <c r="S632" s="15"/>
      <c r="T632" s="15" t="s">
        <v>5000</v>
      </c>
      <c r="U632" s="17">
        <v>38</v>
      </c>
      <c r="V632" s="15" t="s">
        <v>1938</v>
      </c>
      <c r="W632" s="15">
        <v>1</v>
      </c>
      <c r="X632" s="18" t="b">
        <v>0</v>
      </c>
      <c r="Y632" s="15" t="s">
        <v>1939</v>
      </c>
      <c r="Z632" s="15">
        <v>0.2</v>
      </c>
      <c r="AA632" s="18" t="b">
        <v>0</v>
      </c>
      <c r="AB632" s="15"/>
      <c r="AC632" s="15" t="s">
        <v>519</v>
      </c>
      <c r="AD632" s="17">
        <v>16</v>
      </c>
      <c r="AE632" s="17">
        <v>17</v>
      </c>
      <c r="AF632" s="17">
        <v>3</v>
      </c>
      <c r="AG632" s="17">
        <v>30091</v>
      </c>
      <c r="AH632" s="17">
        <v>0</v>
      </c>
      <c r="AI632" s="17">
        <v>32960</v>
      </c>
      <c r="AJ632" s="17">
        <v>0</v>
      </c>
      <c r="AK632" s="15">
        <v>0.1</v>
      </c>
      <c r="AL632" s="15">
        <v>0.8</v>
      </c>
      <c r="AM632" s="15" t="s">
        <v>1939</v>
      </c>
      <c r="AN632" s="15"/>
      <c r="AO632" s="17">
        <v>241</v>
      </c>
      <c r="AP632" s="68">
        <v>44795</v>
      </c>
      <c r="AQ632" s="68">
        <v>38850</v>
      </c>
      <c r="AR632" s="18" t="b">
        <v>0</v>
      </c>
      <c r="AS632" s="15" t="s">
        <v>2961</v>
      </c>
      <c r="AT632" s="17">
        <v>165</v>
      </c>
      <c r="AU632" s="17">
        <v>0</v>
      </c>
      <c r="AV632" s="17">
        <v>0</v>
      </c>
      <c r="AW632" s="17">
        <v>0</v>
      </c>
      <c r="AX632" s="17">
        <v>4</v>
      </c>
      <c r="AY632" s="17">
        <v>0</v>
      </c>
      <c r="AZ632" s="17">
        <v>0</v>
      </c>
      <c r="BA632" s="17">
        <v>0</v>
      </c>
      <c r="BB632" s="17">
        <v>0</v>
      </c>
      <c r="BC632" s="17">
        <v>0</v>
      </c>
      <c r="BD632" s="17">
        <v>0</v>
      </c>
      <c r="BE632" s="17">
        <v>0</v>
      </c>
      <c r="BF632" s="17">
        <v>3</v>
      </c>
      <c r="BG632" s="15">
        <v>25.4</v>
      </c>
      <c r="BH632" s="15">
        <v>6.4</v>
      </c>
      <c r="BI632" s="15">
        <v>0</v>
      </c>
      <c r="BJ632" s="15">
        <v>3.2</v>
      </c>
      <c r="BK632" s="17">
        <v>9</v>
      </c>
      <c r="BL632" s="17">
        <v>10</v>
      </c>
      <c r="BM632" s="17">
        <v>4</v>
      </c>
      <c r="BN632" s="17">
        <v>13</v>
      </c>
      <c r="BO632" s="17">
        <v>2</v>
      </c>
      <c r="BP632" s="15">
        <v>0</v>
      </c>
      <c r="BQ632" s="15">
        <v>0.01</v>
      </c>
      <c r="BR632" s="15">
        <v>0.01</v>
      </c>
      <c r="BS632" s="15">
        <v>3.47</v>
      </c>
      <c r="BT632" s="15"/>
      <c r="BU632" s="15"/>
      <c r="BV632" s="15"/>
      <c r="BW632" s="15"/>
      <c r="BX632" s="15"/>
      <c r="BY632" s="15"/>
      <c r="BZ632" s="15"/>
      <c r="CA632" s="17">
        <v>457</v>
      </c>
      <c r="CB632" s="17">
        <v>167</v>
      </c>
      <c r="CC632" s="17">
        <v>456</v>
      </c>
      <c r="CD632" s="17">
        <v>164</v>
      </c>
      <c r="CE632" s="17">
        <v>495</v>
      </c>
      <c r="CF632" s="17">
        <v>193</v>
      </c>
      <c r="CG632" s="17">
        <v>477</v>
      </c>
      <c r="CH632" s="17">
        <v>171</v>
      </c>
      <c r="CI632" s="17">
        <v>0</v>
      </c>
      <c r="CJ632" s="17">
        <v>0</v>
      </c>
      <c r="CK632" s="17">
        <v>0.01</v>
      </c>
      <c r="CL632" s="17">
        <v>0.01</v>
      </c>
      <c r="CM632" s="17">
        <v>1.89</v>
      </c>
      <c r="CN632" s="17">
        <v>2.1800000000000002</v>
      </c>
      <c r="CO632" s="17">
        <v>826</v>
      </c>
      <c r="CP632" s="17">
        <v>256</v>
      </c>
      <c r="CQ632" s="17">
        <v>357</v>
      </c>
      <c r="CR632" s="17">
        <v>125</v>
      </c>
      <c r="CS632" s="17">
        <v>467</v>
      </c>
      <c r="CT632" s="17">
        <v>168</v>
      </c>
      <c r="CU632" s="17">
        <v>360</v>
      </c>
      <c r="CV632" s="17">
        <v>130</v>
      </c>
      <c r="CW632" s="17">
        <v>1.0900000000000001</v>
      </c>
      <c r="CX632" s="17">
        <v>0</v>
      </c>
      <c r="CY632" s="17">
        <v>7.09</v>
      </c>
      <c r="CZ632" s="15" t="str">
        <f t="shared" si="19"/>
        <v>Zach Abbott</v>
      </c>
      <c r="DA632" s="15">
        <f>VLOOKUP(CZ632,[1]FINAL!$A$1:$AP$1000,MATCH("Element No.",[1]FINAL!$A$1:$AP$1,0),0)</f>
        <v>477</v>
      </c>
      <c r="DB632" s="15"/>
      <c r="DC632" s="15"/>
      <c r="DD632" s="15"/>
      <c r="DE632" s="15"/>
      <c r="DF632" s="15"/>
    </row>
    <row r="633" spans="1:110" ht="40.5" thickBot="1">
      <c r="A633" s="18" t="b">
        <v>1</v>
      </c>
      <c r="B633" s="18" t="b">
        <v>0</v>
      </c>
      <c r="C633" s="17">
        <v>0</v>
      </c>
      <c r="D633" s="17">
        <v>0</v>
      </c>
      <c r="E633" s="17">
        <v>90585</v>
      </c>
      <c r="F633" s="17">
        <v>0</v>
      </c>
      <c r="G633" s="17">
        <v>0</v>
      </c>
      <c r="H633" s="17">
        <v>-2</v>
      </c>
      <c r="I633" s="17">
        <v>2</v>
      </c>
      <c r="J633" s="17">
        <v>0</v>
      </c>
      <c r="K633" s="17">
        <v>2</v>
      </c>
      <c r="L633" s="15">
        <v>0</v>
      </c>
      <c r="M633" s="15">
        <v>0</v>
      </c>
      <c r="N633" s="17">
        <v>0</v>
      </c>
      <c r="O633" s="15" t="s">
        <v>939</v>
      </c>
      <c r="P633" s="15">
        <v>0</v>
      </c>
      <c r="Q633" s="17" t="e">
        <f t="shared" si="18"/>
        <v>#N/A</v>
      </c>
      <c r="R633" s="18" t="b">
        <v>0</v>
      </c>
      <c r="S633" s="15" t="s">
        <v>1607</v>
      </c>
      <c r="T633" s="15" t="s">
        <v>4768</v>
      </c>
      <c r="U633" s="17">
        <v>38</v>
      </c>
      <c r="V633" s="15" t="s">
        <v>940</v>
      </c>
      <c r="W633" s="15">
        <v>0</v>
      </c>
      <c r="X633" s="18" t="b">
        <v>0</v>
      </c>
      <c r="Y633" s="15" t="s">
        <v>379</v>
      </c>
      <c r="Z633" s="15">
        <v>0.3</v>
      </c>
      <c r="AA633" s="18" t="b">
        <v>0</v>
      </c>
      <c r="AB633" s="15"/>
      <c r="AC633" s="15" t="s">
        <v>543</v>
      </c>
      <c r="AD633" s="17">
        <v>16</v>
      </c>
      <c r="AE633" s="17">
        <v>17</v>
      </c>
      <c r="AF633" s="17">
        <v>0</v>
      </c>
      <c r="AG633" s="17">
        <v>43827</v>
      </c>
      <c r="AH633" s="17">
        <v>0</v>
      </c>
      <c r="AI633" s="17">
        <v>70491</v>
      </c>
      <c r="AJ633" s="17">
        <v>0</v>
      </c>
      <c r="AK633" s="15">
        <v>0</v>
      </c>
      <c r="AL633" s="15">
        <v>0</v>
      </c>
      <c r="AM633" s="15" t="s">
        <v>379</v>
      </c>
      <c r="AN633" s="15"/>
      <c r="AO633" s="17">
        <v>54</v>
      </c>
      <c r="AP633" s="68">
        <v>44805</v>
      </c>
      <c r="AQ633" s="68">
        <v>33272</v>
      </c>
      <c r="AR633" s="18" t="b">
        <v>0</v>
      </c>
      <c r="AS633" s="15" t="s">
        <v>2962</v>
      </c>
      <c r="AT633" s="17">
        <v>0</v>
      </c>
      <c r="AU633" s="17">
        <v>0</v>
      </c>
      <c r="AV633" s="17">
        <v>0</v>
      </c>
      <c r="AW633" s="17">
        <v>0</v>
      </c>
      <c r="AX633" s="17">
        <v>0</v>
      </c>
      <c r="AY633" s="17">
        <v>0</v>
      </c>
      <c r="AZ633" s="17">
        <v>0</v>
      </c>
      <c r="BA633" s="17">
        <v>0</v>
      </c>
      <c r="BB633" s="17">
        <v>0</v>
      </c>
      <c r="BC633" s="17">
        <v>0</v>
      </c>
      <c r="BD633" s="17">
        <v>0</v>
      </c>
      <c r="BE633" s="17">
        <v>0</v>
      </c>
      <c r="BF633" s="17">
        <v>0</v>
      </c>
      <c r="BG633" s="15">
        <v>0</v>
      </c>
      <c r="BH633" s="15">
        <v>0</v>
      </c>
      <c r="BI633" s="15">
        <v>0</v>
      </c>
      <c r="BJ633" s="15">
        <v>0</v>
      </c>
      <c r="BK633" s="17">
        <v>0</v>
      </c>
      <c r="BL633" s="17">
        <v>0</v>
      </c>
      <c r="BM633" s="17">
        <v>0</v>
      </c>
      <c r="BN633" s="17">
        <v>0</v>
      </c>
      <c r="BO633" s="17">
        <v>0</v>
      </c>
      <c r="BP633" s="15">
        <v>0</v>
      </c>
      <c r="BQ633" s="15">
        <v>0</v>
      </c>
      <c r="BR633" s="15">
        <v>0</v>
      </c>
      <c r="BS633" s="15">
        <v>0</v>
      </c>
      <c r="BT633" s="15"/>
      <c r="BU633" s="15"/>
      <c r="BV633" s="15"/>
      <c r="BW633" s="15"/>
      <c r="BX633" s="15"/>
      <c r="BY633" s="15"/>
      <c r="BZ633" s="15"/>
      <c r="CA633" s="17">
        <v>532</v>
      </c>
      <c r="CB633" s="17">
        <v>188</v>
      </c>
      <c r="CC633" s="17">
        <v>513</v>
      </c>
      <c r="CD633" s="17">
        <v>187</v>
      </c>
      <c r="CE633" s="17">
        <v>481</v>
      </c>
      <c r="CF633" s="17">
        <v>182</v>
      </c>
      <c r="CG633" s="17">
        <v>535</v>
      </c>
      <c r="CH633" s="17">
        <v>188</v>
      </c>
      <c r="CI633" s="17">
        <v>0</v>
      </c>
      <c r="CJ633" s="17">
        <v>0</v>
      </c>
      <c r="CK633" s="17">
        <v>0</v>
      </c>
      <c r="CL633" s="17">
        <v>0</v>
      </c>
      <c r="CM633" s="17">
        <v>0</v>
      </c>
      <c r="CN633" s="17">
        <v>0</v>
      </c>
      <c r="CO633" s="17">
        <v>803</v>
      </c>
      <c r="CP633" s="17">
        <v>236</v>
      </c>
      <c r="CQ633" s="17">
        <v>407</v>
      </c>
      <c r="CR633" s="17">
        <v>143</v>
      </c>
      <c r="CS633" s="17">
        <v>543</v>
      </c>
      <c r="CT633" s="17">
        <v>188</v>
      </c>
      <c r="CU633" s="17">
        <v>314</v>
      </c>
      <c r="CV633" s="17">
        <v>115</v>
      </c>
      <c r="CW633" s="17">
        <v>0</v>
      </c>
      <c r="CX633" s="17">
        <v>0</v>
      </c>
      <c r="CY633" s="17">
        <v>0</v>
      </c>
      <c r="CZ633" s="15" t="str">
        <f t="shared" si="19"/>
        <v>Willy Boly</v>
      </c>
      <c r="DA633" s="15" t="e">
        <f>VLOOKUP(CZ633,[1]FINAL!$A$1:$AP$1000,MATCH("Element No.",[1]FINAL!$A$1:$AP$1,0),0)</f>
        <v>#N/A</v>
      </c>
      <c r="DB633" s="15"/>
      <c r="DC633" s="15"/>
      <c r="DD633" s="15"/>
      <c r="DE633" s="15"/>
      <c r="DF633" s="15"/>
    </row>
    <row r="634" spans="1:110" ht="40.5" thickBot="1">
      <c r="A634" s="18" t="b">
        <v>1</v>
      </c>
      <c r="B634" s="18" t="b">
        <v>0</v>
      </c>
      <c r="C634" s="17">
        <v>100</v>
      </c>
      <c r="D634" s="17">
        <v>100</v>
      </c>
      <c r="E634" s="17">
        <v>222531</v>
      </c>
      <c r="F634" s="17">
        <v>0</v>
      </c>
      <c r="G634" s="17">
        <v>0</v>
      </c>
      <c r="H634" s="17">
        <v>1</v>
      </c>
      <c r="I634" s="17">
        <v>-1</v>
      </c>
      <c r="J634" s="17">
        <v>2</v>
      </c>
      <c r="K634" s="17">
        <v>3</v>
      </c>
      <c r="L634" s="15">
        <v>6</v>
      </c>
      <c r="M634" s="15">
        <v>5</v>
      </c>
      <c r="N634" s="17">
        <v>9</v>
      </c>
      <c r="O634" s="15" t="s">
        <v>565</v>
      </c>
      <c r="P634" s="15">
        <v>5</v>
      </c>
      <c r="Q634" s="17">
        <f t="shared" si="18"/>
        <v>480</v>
      </c>
      <c r="R634" s="18" t="b">
        <v>1</v>
      </c>
      <c r="S634" s="15"/>
      <c r="T634" s="15" t="s">
        <v>5001</v>
      </c>
      <c r="U634" s="17">
        <v>76</v>
      </c>
      <c r="V634" s="15" t="s">
        <v>941</v>
      </c>
      <c r="W634" s="15">
        <v>5.0999999999999996</v>
      </c>
      <c r="X634" s="18" t="b">
        <v>0</v>
      </c>
      <c r="Y634" s="15" t="s">
        <v>252</v>
      </c>
      <c r="Z634" s="15">
        <v>9.1999999999999993</v>
      </c>
      <c r="AA634" s="18" t="b">
        <v>0</v>
      </c>
      <c r="AB634" s="15"/>
      <c r="AC634" s="15" t="s">
        <v>519</v>
      </c>
      <c r="AD634" s="17">
        <v>16</v>
      </c>
      <c r="AE634" s="17">
        <v>17</v>
      </c>
      <c r="AF634" s="17">
        <v>188</v>
      </c>
      <c r="AG634" s="17">
        <v>2632310</v>
      </c>
      <c r="AH634" s="17">
        <v>0</v>
      </c>
      <c r="AI634" s="17">
        <v>2094293</v>
      </c>
      <c r="AJ634" s="17">
        <v>0</v>
      </c>
      <c r="AK634" s="15">
        <v>0.7</v>
      </c>
      <c r="AL634" s="15">
        <v>24.7</v>
      </c>
      <c r="AM634" s="15" t="s">
        <v>252</v>
      </c>
      <c r="AN634" s="15"/>
      <c r="AO634" s="17">
        <v>241</v>
      </c>
      <c r="AP634" s="68">
        <v>44792</v>
      </c>
      <c r="AQ634" s="68">
        <v>36552</v>
      </c>
      <c r="AR634" s="18" t="b">
        <v>0</v>
      </c>
      <c r="AS634" s="15" t="s">
        <v>2963</v>
      </c>
      <c r="AT634" s="17">
        <v>3101</v>
      </c>
      <c r="AU634" s="17">
        <v>15</v>
      </c>
      <c r="AV634" s="17">
        <v>4</v>
      </c>
      <c r="AW634" s="17">
        <v>10</v>
      </c>
      <c r="AX634" s="17">
        <v>45</v>
      </c>
      <c r="AY634" s="17">
        <v>0</v>
      </c>
      <c r="AZ634" s="17">
        <v>0</v>
      </c>
      <c r="BA634" s="17">
        <v>0</v>
      </c>
      <c r="BB634" s="17">
        <v>1</v>
      </c>
      <c r="BC634" s="17">
        <v>0</v>
      </c>
      <c r="BD634" s="17">
        <v>0</v>
      </c>
      <c r="BE634" s="17">
        <v>18</v>
      </c>
      <c r="BF634" s="17">
        <v>712</v>
      </c>
      <c r="BG634" s="15">
        <v>843.8</v>
      </c>
      <c r="BH634" s="15">
        <v>747.7</v>
      </c>
      <c r="BI634" s="15">
        <v>836</v>
      </c>
      <c r="BJ634" s="15">
        <v>242.5</v>
      </c>
      <c r="BK634" s="17">
        <v>48</v>
      </c>
      <c r="BL634" s="17">
        <v>110</v>
      </c>
      <c r="BM634" s="17">
        <v>20</v>
      </c>
      <c r="BN634" s="17">
        <v>178</v>
      </c>
      <c r="BO634" s="17">
        <v>35</v>
      </c>
      <c r="BP634" s="15">
        <v>10.81</v>
      </c>
      <c r="BQ634" s="15">
        <v>2.91</v>
      </c>
      <c r="BR634" s="15">
        <v>13.72</v>
      </c>
      <c r="BS634" s="15">
        <v>49.7</v>
      </c>
      <c r="BT634" s="15"/>
      <c r="BU634" s="15"/>
      <c r="BV634" s="17">
        <v>1</v>
      </c>
      <c r="BW634" s="15"/>
      <c r="BX634" s="17">
        <v>2</v>
      </c>
      <c r="BY634" s="15"/>
      <c r="BZ634" s="15"/>
      <c r="CA634" s="17">
        <v>23</v>
      </c>
      <c r="CB634" s="17">
        <v>7</v>
      </c>
      <c r="CC634" s="17">
        <v>20</v>
      </c>
      <c r="CD634" s="17">
        <v>19</v>
      </c>
      <c r="CE634" s="17">
        <v>9</v>
      </c>
      <c r="CF634" s="17">
        <v>4</v>
      </c>
      <c r="CG634" s="17">
        <v>7</v>
      </c>
      <c r="CH634" s="17">
        <v>5</v>
      </c>
      <c r="CI634" s="17">
        <v>0.31</v>
      </c>
      <c r="CJ634" s="17">
        <v>0</v>
      </c>
      <c r="CK634" s="17">
        <v>0.08</v>
      </c>
      <c r="CL634" s="17">
        <v>0.39</v>
      </c>
      <c r="CM634" s="17">
        <v>1.44</v>
      </c>
      <c r="CN634" s="17">
        <v>1.31</v>
      </c>
      <c r="CO634" s="17">
        <v>20</v>
      </c>
      <c r="CP634" s="17">
        <v>14</v>
      </c>
      <c r="CQ634" s="17">
        <v>27</v>
      </c>
      <c r="CR634" s="17">
        <v>12</v>
      </c>
      <c r="CS634" s="17">
        <v>11</v>
      </c>
      <c r="CT634" s="17">
        <v>5</v>
      </c>
      <c r="CU634" s="17">
        <v>42</v>
      </c>
      <c r="CV634" s="17">
        <v>14</v>
      </c>
      <c r="CW634" s="17">
        <v>1.02</v>
      </c>
      <c r="CX634" s="17">
        <v>0.28999999999999998</v>
      </c>
      <c r="CY634" s="17">
        <v>5.17</v>
      </c>
      <c r="CZ634" s="15" t="str">
        <f t="shared" si="19"/>
        <v>Morgan Gibbs-White</v>
      </c>
      <c r="DA634" s="15">
        <f>VLOOKUP(CZ634,[1]FINAL!$A$1:$AP$1000,MATCH("Element No.",[1]FINAL!$A$1:$AP$1,0),0)</f>
        <v>480</v>
      </c>
      <c r="DB634" s="15"/>
      <c r="DC634" s="15"/>
      <c r="DD634" s="15"/>
      <c r="DE634" s="15"/>
      <c r="DF634" s="15"/>
    </row>
    <row r="635" spans="1:110" ht="66" thickBot="1">
      <c r="A635" s="18" t="b">
        <v>1</v>
      </c>
      <c r="B635" s="18" t="b">
        <v>0</v>
      </c>
      <c r="C635" s="17">
        <v>0</v>
      </c>
      <c r="D635" s="17">
        <v>0</v>
      </c>
      <c r="E635" s="17">
        <v>209046</v>
      </c>
      <c r="F635" s="17">
        <v>0</v>
      </c>
      <c r="G635" s="17">
        <v>0</v>
      </c>
      <c r="H635" s="17">
        <v>-3</v>
      </c>
      <c r="I635" s="17">
        <v>3</v>
      </c>
      <c r="J635" s="17">
        <v>1</v>
      </c>
      <c r="K635" s="17">
        <v>3</v>
      </c>
      <c r="L635" s="15">
        <v>0</v>
      </c>
      <c r="M635" s="15">
        <v>0</v>
      </c>
      <c r="N635" s="17">
        <v>0</v>
      </c>
      <c r="O635" s="15" t="s">
        <v>710</v>
      </c>
      <c r="P635" s="15">
        <v>0</v>
      </c>
      <c r="Q635" s="17">
        <f t="shared" si="18"/>
        <v>482</v>
      </c>
      <c r="R635" s="18" t="b">
        <v>0</v>
      </c>
      <c r="S635" s="15" t="s">
        <v>4960</v>
      </c>
      <c r="T635" s="15" t="s">
        <v>4932</v>
      </c>
      <c r="U635" s="17">
        <v>57</v>
      </c>
      <c r="V635" s="15" t="s">
        <v>711</v>
      </c>
      <c r="W635" s="15">
        <v>2.9</v>
      </c>
      <c r="X635" s="18" t="b">
        <v>0</v>
      </c>
      <c r="Y635" s="15" t="s">
        <v>417</v>
      </c>
      <c r="Z635" s="15">
        <v>0.6</v>
      </c>
      <c r="AA635" s="18" t="b">
        <v>0</v>
      </c>
      <c r="AB635" s="15"/>
      <c r="AC635" s="15" t="s">
        <v>543</v>
      </c>
      <c r="AD635" s="17">
        <v>16</v>
      </c>
      <c r="AE635" s="17">
        <v>17</v>
      </c>
      <c r="AF635" s="17">
        <v>88</v>
      </c>
      <c r="AG635" s="17">
        <v>276638</v>
      </c>
      <c r="AH635" s="17">
        <v>0</v>
      </c>
      <c r="AI635" s="17">
        <v>358083</v>
      </c>
      <c r="AJ635" s="17">
        <v>0</v>
      </c>
      <c r="AK635" s="15">
        <v>0</v>
      </c>
      <c r="AL635" s="15">
        <v>15.4</v>
      </c>
      <c r="AM635" s="15" t="s">
        <v>417</v>
      </c>
      <c r="AN635" s="15"/>
      <c r="AO635" s="17">
        <v>241</v>
      </c>
      <c r="AP635" s="68">
        <v>45170</v>
      </c>
      <c r="AQ635" s="68">
        <v>36837</v>
      </c>
      <c r="AR635" s="18" t="b">
        <v>0</v>
      </c>
      <c r="AS635" s="15" t="s">
        <v>2964</v>
      </c>
      <c r="AT635" s="17">
        <v>1838</v>
      </c>
      <c r="AU635" s="17">
        <v>3</v>
      </c>
      <c r="AV635" s="17">
        <v>4</v>
      </c>
      <c r="AW635" s="17">
        <v>6</v>
      </c>
      <c r="AX635" s="17">
        <v>26</v>
      </c>
      <c r="AY635" s="17">
        <v>0</v>
      </c>
      <c r="AZ635" s="17">
        <v>0</v>
      </c>
      <c r="BA635" s="17">
        <v>0</v>
      </c>
      <c r="BB635" s="17">
        <v>0</v>
      </c>
      <c r="BC635" s="17">
        <v>0</v>
      </c>
      <c r="BD635" s="17">
        <v>0</v>
      </c>
      <c r="BE635" s="17">
        <v>8</v>
      </c>
      <c r="BF635" s="17">
        <v>358</v>
      </c>
      <c r="BG635" s="15">
        <v>366.6</v>
      </c>
      <c r="BH635" s="15">
        <v>611.70000000000005</v>
      </c>
      <c r="BI635" s="15">
        <v>330</v>
      </c>
      <c r="BJ635" s="15">
        <v>130.6</v>
      </c>
      <c r="BK635" s="17">
        <v>24</v>
      </c>
      <c r="BL635" s="17">
        <v>68</v>
      </c>
      <c r="BM635" s="17">
        <v>14</v>
      </c>
      <c r="BN635" s="17">
        <v>106</v>
      </c>
      <c r="BO635" s="17">
        <v>21</v>
      </c>
      <c r="BP635" s="15">
        <v>2.77</v>
      </c>
      <c r="BQ635" s="15">
        <v>3.02</v>
      </c>
      <c r="BR635" s="15">
        <v>5.79</v>
      </c>
      <c r="BS635" s="15">
        <v>30.88</v>
      </c>
      <c r="BT635" s="15"/>
      <c r="BU635" s="15"/>
      <c r="BV635" s="15"/>
      <c r="BW635" s="15"/>
      <c r="BX635" s="15"/>
      <c r="BY635" s="15"/>
      <c r="BZ635" s="15"/>
      <c r="CA635" s="17">
        <v>203</v>
      </c>
      <c r="CB635" s="17">
        <v>78</v>
      </c>
      <c r="CC635" s="17">
        <v>35</v>
      </c>
      <c r="CD635" s="17">
        <v>32</v>
      </c>
      <c r="CE635" s="17">
        <v>97</v>
      </c>
      <c r="CF635" s="17">
        <v>57</v>
      </c>
      <c r="CG635" s="17">
        <v>85</v>
      </c>
      <c r="CH635" s="17">
        <v>51</v>
      </c>
      <c r="CI635" s="17">
        <v>0.14000000000000001</v>
      </c>
      <c r="CJ635" s="17">
        <v>0</v>
      </c>
      <c r="CK635" s="17">
        <v>0.15</v>
      </c>
      <c r="CL635" s="17">
        <v>0.28999999999999998</v>
      </c>
      <c r="CM635" s="17">
        <v>1.51</v>
      </c>
      <c r="CN635" s="17">
        <v>1.27</v>
      </c>
      <c r="CO635" s="17">
        <v>113</v>
      </c>
      <c r="CP635" s="17">
        <v>71</v>
      </c>
      <c r="CQ635" s="17">
        <v>818</v>
      </c>
      <c r="CR635" s="17">
        <v>364</v>
      </c>
      <c r="CS635" s="17">
        <v>210</v>
      </c>
      <c r="CT635" s="17">
        <v>80</v>
      </c>
      <c r="CU635" s="17">
        <v>254</v>
      </c>
      <c r="CV635" s="17">
        <v>90</v>
      </c>
      <c r="CW635" s="17">
        <v>1.03</v>
      </c>
      <c r="CX635" s="17">
        <v>0.28999999999999998</v>
      </c>
      <c r="CY635" s="17">
        <v>5.19</v>
      </c>
      <c r="CZ635" s="15" t="str">
        <f t="shared" si="19"/>
        <v>Callum Hudson-Odoi</v>
      </c>
      <c r="DA635" s="15">
        <f>VLOOKUP(CZ635,[1]FINAL!$A$1:$AP$1000,MATCH("Element No.",[1]FINAL!$A$1:$AP$1,0),0)</f>
        <v>482</v>
      </c>
      <c r="DB635" s="15"/>
      <c r="DC635" s="15"/>
      <c r="DD635" s="15"/>
      <c r="DE635" s="15"/>
      <c r="DF635" s="15"/>
    </row>
    <row r="636" spans="1:110" ht="40.5" thickBot="1">
      <c r="A636" s="18" t="b">
        <v>1</v>
      </c>
      <c r="B636" s="18" t="b">
        <v>0</v>
      </c>
      <c r="C636" s="17">
        <v>100</v>
      </c>
      <c r="D636" s="17">
        <v>100</v>
      </c>
      <c r="E636" s="17">
        <v>215379</v>
      </c>
      <c r="F636" s="17">
        <v>0</v>
      </c>
      <c r="G636" s="17">
        <v>0</v>
      </c>
      <c r="H636" s="17">
        <v>2</v>
      </c>
      <c r="I636" s="17">
        <v>-2</v>
      </c>
      <c r="J636" s="17">
        <v>3</v>
      </c>
      <c r="K636" s="17">
        <v>3</v>
      </c>
      <c r="L636" s="15">
        <v>8.5</v>
      </c>
      <c r="M636" s="15">
        <v>6.8</v>
      </c>
      <c r="N636" s="17">
        <v>2</v>
      </c>
      <c r="O636" s="15" t="s">
        <v>920</v>
      </c>
      <c r="P636" s="15">
        <v>6.8</v>
      </c>
      <c r="Q636" s="17">
        <f t="shared" si="18"/>
        <v>481</v>
      </c>
      <c r="R636" s="18" t="b">
        <v>0</v>
      </c>
      <c r="S636" s="15"/>
      <c r="T636" s="15" t="s">
        <v>4933</v>
      </c>
      <c r="U636" s="17">
        <v>57</v>
      </c>
      <c r="V636" s="15" t="s">
        <v>921</v>
      </c>
      <c r="W636" s="15">
        <v>4.7</v>
      </c>
      <c r="X636" s="18" t="b">
        <v>0</v>
      </c>
      <c r="Y636" s="15" t="s">
        <v>319</v>
      </c>
      <c r="Z636" s="15">
        <v>9.4</v>
      </c>
      <c r="AA636" s="18" t="b">
        <v>0</v>
      </c>
      <c r="AB636" s="15"/>
      <c r="AC636" s="15" t="s">
        <v>519</v>
      </c>
      <c r="AD636" s="17">
        <v>16</v>
      </c>
      <c r="AE636" s="17">
        <v>17</v>
      </c>
      <c r="AF636" s="17">
        <v>180</v>
      </c>
      <c r="AG636" s="17">
        <v>2211347</v>
      </c>
      <c r="AH636" s="17">
        <v>0</v>
      </c>
      <c r="AI636" s="17">
        <v>1736050</v>
      </c>
      <c r="AJ636" s="17">
        <v>0</v>
      </c>
      <c r="AK636" s="15">
        <v>1.2</v>
      </c>
      <c r="AL636" s="15">
        <v>31.6</v>
      </c>
      <c r="AM636" s="15" t="s">
        <v>319</v>
      </c>
      <c r="AN636" s="15"/>
      <c r="AO636" s="17">
        <v>241</v>
      </c>
      <c r="AP636" s="68">
        <v>45474</v>
      </c>
      <c r="AQ636" s="68">
        <v>37566</v>
      </c>
      <c r="AR636" s="18" t="b">
        <v>0</v>
      </c>
      <c r="AS636" s="15" t="s">
        <v>2965</v>
      </c>
      <c r="AT636" s="17">
        <v>3332</v>
      </c>
      <c r="AU636" s="17">
        <v>4</v>
      </c>
      <c r="AV636" s="17">
        <v>5</v>
      </c>
      <c r="AW636" s="17">
        <v>10</v>
      </c>
      <c r="AX636" s="17">
        <v>50</v>
      </c>
      <c r="AY636" s="17">
        <v>0</v>
      </c>
      <c r="AZ636" s="17">
        <v>0</v>
      </c>
      <c r="BA636" s="17">
        <v>0</v>
      </c>
      <c r="BB636" s="17">
        <v>8</v>
      </c>
      <c r="BC636" s="17">
        <v>0</v>
      </c>
      <c r="BD636" s="17">
        <v>0</v>
      </c>
      <c r="BE636" s="17">
        <v>16</v>
      </c>
      <c r="BF636" s="17">
        <v>795</v>
      </c>
      <c r="BG636" s="15">
        <v>915.2</v>
      </c>
      <c r="BH636" s="15">
        <v>961.5</v>
      </c>
      <c r="BI636" s="15">
        <v>310</v>
      </c>
      <c r="BJ636" s="15">
        <v>219</v>
      </c>
      <c r="BK636" s="17">
        <v>106</v>
      </c>
      <c r="BL636" s="17">
        <v>306</v>
      </c>
      <c r="BM636" s="17">
        <v>103</v>
      </c>
      <c r="BN636" s="17">
        <v>515</v>
      </c>
      <c r="BO636" s="17">
        <v>37</v>
      </c>
      <c r="BP636" s="15">
        <v>2.94</v>
      </c>
      <c r="BQ636" s="15">
        <v>4.79</v>
      </c>
      <c r="BR636" s="15">
        <v>7.73</v>
      </c>
      <c r="BS636" s="15">
        <v>53.65</v>
      </c>
      <c r="BT636" s="17">
        <v>1</v>
      </c>
      <c r="BU636" s="15"/>
      <c r="BV636" s="17">
        <v>3</v>
      </c>
      <c r="BW636" s="15"/>
      <c r="BX636" s="17">
        <v>4</v>
      </c>
      <c r="BY636" s="15"/>
      <c r="BZ636" s="15"/>
      <c r="CA636" s="17">
        <v>11</v>
      </c>
      <c r="CB636" s="17">
        <v>3</v>
      </c>
      <c r="CC636" s="17">
        <v>6</v>
      </c>
      <c r="CD636" s="17">
        <v>6</v>
      </c>
      <c r="CE636" s="17">
        <v>109</v>
      </c>
      <c r="CF636" s="17">
        <v>66</v>
      </c>
      <c r="CG636" s="17">
        <v>13</v>
      </c>
      <c r="CH636" s="17">
        <v>9</v>
      </c>
      <c r="CI636" s="17">
        <v>0.08</v>
      </c>
      <c r="CJ636" s="17">
        <v>0</v>
      </c>
      <c r="CK636" s="17">
        <v>0.13</v>
      </c>
      <c r="CL636" s="17">
        <v>0.21</v>
      </c>
      <c r="CM636" s="17">
        <v>1.45</v>
      </c>
      <c r="CN636" s="17">
        <v>1.35</v>
      </c>
      <c r="CO636" s="17">
        <v>114</v>
      </c>
      <c r="CP636" s="17">
        <v>72</v>
      </c>
      <c r="CQ636" s="17">
        <v>4</v>
      </c>
      <c r="CR636" s="17">
        <v>2</v>
      </c>
      <c r="CS636" s="17">
        <v>22</v>
      </c>
      <c r="CT636" s="17">
        <v>10</v>
      </c>
      <c r="CU636" s="17">
        <v>38</v>
      </c>
      <c r="CV636" s="17">
        <v>13</v>
      </c>
      <c r="CW636" s="17">
        <v>1</v>
      </c>
      <c r="CX636" s="17">
        <v>0.27</v>
      </c>
      <c r="CY636" s="17">
        <v>13.91</v>
      </c>
      <c r="CZ636" s="15" t="str">
        <f t="shared" si="19"/>
        <v>Elliot Anderson</v>
      </c>
      <c r="DA636" s="15">
        <f>VLOOKUP(CZ636,[1]FINAL!$A$1:$AP$1000,MATCH("Element No.",[1]FINAL!$A$1:$AP$1,0),0)</f>
        <v>481</v>
      </c>
      <c r="DB636" s="15"/>
      <c r="DC636" s="15"/>
      <c r="DD636" s="15"/>
      <c r="DE636" s="15"/>
      <c r="DF636" s="15"/>
    </row>
    <row r="637" spans="1:110" ht="78.75" thickBot="1">
      <c r="A637" s="18" t="b">
        <v>1</v>
      </c>
      <c r="B637" s="18" t="b">
        <v>0</v>
      </c>
      <c r="C637" s="17">
        <v>0</v>
      </c>
      <c r="D637" s="17">
        <v>0</v>
      </c>
      <c r="E637" s="17">
        <v>510500</v>
      </c>
      <c r="F637" s="17">
        <v>0</v>
      </c>
      <c r="G637" s="17">
        <v>0</v>
      </c>
      <c r="H637" s="17">
        <v>-1</v>
      </c>
      <c r="I637" s="17">
        <v>1</v>
      </c>
      <c r="J637" s="17">
        <v>0</v>
      </c>
      <c r="K637" s="17">
        <v>3</v>
      </c>
      <c r="L637" s="15">
        <v>0</v>
      </c>
      <c r="M637" s="15">
        <v>0</v>
      </c>
      <c r="N637" s="17">
        <v>0</v>
      </c>
      <c r="O637" s="15" t="s">
        <v>1127</v>
      </c>
      <c r="P637" s="15">
        <v>0</v>
      </c>
      <c r="Q637" s="17" t="e">
        <f t="shared" si="18"/>
        <v>#N/A</v>
      </c>
      <c r="R637" s="18" t="b">
        <v>0</v>
      </c>
      <c r="S637" s="15" t="s">
        <v>3916</v>
      </c>
      <c r="T637" s="15" t="s">
        <v>3917</v>
      </c>
      <c r="U637" s="17">
        <v>54</v>
      </c>
      <c r="V637" s="15" t="s">
        <v>1658</v>
      </c>
      <c r="W637" s="15">
        <v>1</v>
      </c>
      <c r="X637" s="18" t="b">
        <v>0</v>
      </c>
      <c r="Y637" s="15" t="s">
        <v>2966</v>
      </c>
      <c r="Z637" s="15">
        <v>0</v>
      </c>
      <c r="AA637" s="18" t="b">
        <v>0</v>
      </c>
      <c r="AB637" s="15"/>
      <c r="AC637" s="15" t="s">
        <v>3257</v>
      </c>
      <c r="AD637" s="17">
        <v>16</v>
      </c>
      <c r="AE637" s="17">
        <v>17</v>
      </c>
      <c r="AF637" s="17">
        <v>1</v>
      </c>
      <c r="AG637" s="17">
        <v>1029</v>
      </c>
      <c r="AH637" s="17">
        <v>0</v>
      </c>
      <c r="AI637" s="17">
        <v>9175</v>
      </c>
      <c r="AJ637" s="17">
        <v>0</v>
      </c>
      <c r="AK637" s="15">
        <v>0</v>
      </c>
      <c r="AL637" s="15">
        <v>0.2</v>
      </c>
      <c r="AM637" s="15" t="s">
        <v>2967</v>
      </c>
      <c r="AN637" s="15"/>
      <c r="AO637" s="17">
        <v>173</v>
      </c>
      <c r="AP637" s="68">
        <v>45505</v>
      </c>
      <c r="AQ637" s="68">
        <v>36373</v>
      </c>
      <c r="AR637" s="18" t="b">
        <v>0</v>
      </c>
      <c r="AS637" s="15" t="s">
        <v>2968</v>
      </c>
      <c r="AT637" s="17">
        <v>11</v>
      </c>
      <c r="AU637" s="17">
        <v>0</v>
      </c>
      <c r="AV637" s="17">
        <v>0</v>
      </c>
      <c r="AW637" s="17">
        <v>0</v>
      </c>
      <c r="AX637" s="17">
        <v>0</v>
      </c>
      <c r="AY637" s="17">
        <v>0</v>
      </c>
      <c r="AZ637" s="17">
        <v>0</v>
      </c>
      <c r="BA637" s="17">
        <v>0</v>
      </c>
      <c r="BB637" s="17">
        <v>0</v>
      </c>
      <c r="BC637" s="17">
        <v>0</v>
      </c>
      <c r="BD637" s="17">
        <v>0</v>
      </c>
      <c r="BE637" s="17">
        <v>0</v>
      </c>
      <c r="BF637" s="17">
        <v>6</v>
      </c>
      <c r="BG637" s="15">
        <v>5</v>
      </c>
      <c r="BH637" s="15">
        <v>0.5</v>
      </c>
      <c r="BI637" s="15">
        <v>4</v>
      </c>
      <c r="BJ637" s="15">
        <v>1</v>
      </c>
      <c r="BK637" s="17">
        <v>1</v>
      </c>
      <c r="BL637" s="17">
        <v>0</v>
      </c>
      <c r="BM637" s="17">
        <v>2</v>
      </c>
      <c r="BN637" s="17">
        <v>3</v>
      </c>
      <c r="BO637" s="17">
        <v>0</v>
      </c>
      <c r="BP637" s="15">
        <v>0</v>
      </c>
      <c r="BQ637" s="15">
        <v>0</v>
      </c>
      <c r="BR637" s="15">
        <v>0</v>
      </c>
      <c r="BS637" s="15">
        <v>0</v>
      </c>
      <c r="BT637" s="15"/>
      <c r="BU637" s="15"/>
      <c r="BV637" s="15"/>
      <c r="BW637" s="15"/>
      <c r="BX637" s="15"/>
      <c r="BY637" s="15"/>
      <c r="BZ637" s="15"/>
      <c r="CA637" s="17">
        <v>494</v>
      </c>
      <c r="CB637" s="17">
        <v>221</v>
      </c>
      <c r="CC637" s="17">
        <v>494</v>
      </c>
      <c r="CD637" s="17">
        <v>238</v>
      </c>
      <c r="CE637" s="17">
        <v>452</v>
      </c>
      <c r="CF637" s="17">
        <v>222</v>
      </c>
      <c r="CG637" s="17">
        <v>505</v>
      </c>
      <c r="CH637" s="17">
        <v>231</v>
      </c>
      <c r="CI637" s="17">
        <v>0</v>
      </c>
      <c r="CJ637" s="17">
        <v>0</v>
      </c>
      <c r="CK637" s="17">
        <v>0</v>
      </c>
      <c r="CL637" s="17">
        <v>0</v>
      </c>
      <c r="CM637" s="17">
        <v>0</v>
      </c>
      <c r="CN637" s="17">
        <v>0</v>
      </c>
      <c r="CO637" s="17">
        <v>172</v>
      </c>
      <c r="CP637" s="17">
        <v>108</v>
      </c>
      <c r="CQ637" s="17">
        <v>806</v>
      </c>
      <c r="CR637" s="17">
        <v>355</v>
      </c>
      <c r="CS637" s="17">
        <v>519</v>
      </c>
      <c r="CT637" s="17">
        <v>241</v>
      </c>
      <c r="CU637" s="17">
        <v>627</v>
      </c>
      <c r="CV637" s="17">
        <v>240</v>
      </c>
      <c r="CW637" s="17">
        <v>0</v>
      </c>
      <c r="CX637" s="17">
        <v>0</v>
      </c>
      <c r="CY637" s="17">
        <v>24.55</v>
      </c>
      <c r="CZ637" s="15" t="str">
        <f t="shared" si="19"/>
        <v>João Pedro Ferreira da Silva</v>
      </c>
      <c r="DA637" s="15" t="e">
        <f>VLOOKUP(CZ637,[1]FINAL!$A$1:$AP$1000,MATCH("Element No.",[1]FINAL!$A$1:$AP$1,0),0)</f>
        <v>#N/A</v>
      </c>
      <c r="DB637" s="15"/>
      <c r="DC637" s="15"/>
      <c r="DD637" s="15"/>
      <c r="DE637" s="15"/>
      <c r="DF637" s="15"/>
    </row>
    <row r="638" spans="1:110" ht="40.5" thickBot="1">
      <c r="A638" s="18" t="b">
        <v>1</v>
      </c>
      <c r="B638" s="18" t="b">
        <v>0</v>
      </c>
      <c r="C638" s="17">
        <v>100</v>
      </c>
      <c r="D638" s="17">
        <v>100</v>
      </c>
      <c r="E638" s="17">
        <v>250199</v>
      </c>
      <c r="F638" s="17">
        <v>0</v>
      </c>
      <c r="G638" s="17">
        <v>0</v>
      </c>
      <c r="H638" s="17">
        <v>0</v>
      </c>
      <c r="I638" s="17">
        <v>0</v>
      </c>
      <c r="J638" s="17">
        <v>0</v>
      </c>
      <c r="K638" s="17">
        <v>3</v>
      </c>
      <c r="L638" s="15">
        <v>1</v>
      </c>
      <c r="M638" s="15">
        <v>1.2</v>
      </c>
      <c r="N638" s="17">
        <v>1</v>
      </c>
      <c r="O638" s="15" t="s">
        <v>1376</v>
      </c>
      <c r="P638" s="15">
        <v>1.2</v>
      </c>
      <c r="Q638" s="17">
        <f t="shared" si="18"/>
        <v>487</v>
      </c>
      <c r="R638" s="18" t="b">
        <v>0</v>
      </c>
      <c r="S638" s="15"/>
      <c r="T638" s="15" t="s">
        <v>4227</v>
      </c>
      <c r="U638" s="17">
        <v>50</v>
      </c>
      <c r="V638" s="15" t="s">
        <v>1377</v>
      </c>
      <c r="W638" s="15">
        <v>1.8</v>
      </c>
      <c r="X638" s="18" t="b">
        <v>0</v>
      </c>
      <c r="Y638" s="15" t="s">
        <v>1378</v>
      </c>
      <c r="Z638" s="15">
        <v>0</v>
      </c>
      <c r="AA638" s="18" t="b">
        <v>0</v>
      </c>
      <c r="AB638" s="15"/>
      <c r="AC638" s="15" t="s">
        <v>519</v>
      </c>
      <c r="AD638" s="17">
        <v>16</v>
      </c>
      <c r="AE638" s="17">
        <v>17</v>
      </c>
      <c r="AF638" s="17">
        <v>48</v>
      </c>
      <c r="AG638" s="17">
        <v>5792</v>
      </c>
      <c r="AH638" s="17">
        <v>0</v>
      </c>
      <c r="AI638" s="17">
        <v>4707</v>
      </c>
      <c r="AJ638" s="17">
        <v>0</v>
      </c>
      <c r="AK638" s="15">
        <v>0.2</v>
      </c>
      <c r="AL638" s="15">
        <v>9.6</v>
      </c>
      <c r="AM638" s="15" t="s">
        <v>1379</v>
      </c>
      <c r="AN638" s="15"/>
      <c r="AO638" s="17">
        <v>10</v>
      </c>
      <c r="AP638" s="68">
        <v>45170</v>
      </c>
      <c r="AQ638" s="68">
        <v>35974</v>
      </c>
      <c r="AR638" s="18" t="b">
        <v>0</v>
      </c>
      <c r="AS638" s="15" t="s">
        <v>2969</v>
      </c>
      <c r="AT638" s="17">
        <v>1168</v>
      </c>
      <c r="AU638" s="17">
        <v>1</v>
      </c>
      <c r="AV638" s="17">
        <v>1</v>
      </c>
      <c r="AW638" s="17">
        <v>3</v>
      </c>
      <c r="AX638" s="17">
        <v>20</v>
      </c>
      <c r="AY638" s="17">
        <v>0</v>
      </c>
      <c r="AZ638" s="17">
        <v>0</v>
      </c>
      <c r="BA638" s="17">
        <v>0</v>
      </c>
      <c r="BB638" s="17">
        <v>3</v>
      </c>
      <c r="BC638" s="17">
        <v>0</v>
      </c>
      <c r="BD638" s="17">
        <v>0</v>
      </c>
      <c r="BE638" s="17">
        <v>3</v>
      </c>
      <c r="BF638" s="17">
        <v>229</v>
      </c>
      <c r="BG638" s="15">
        <v>264.8</v>
      </c>
      <c r="BH638" s="15">
        <v>193.5</v>
      </c>
      <c r="BI638" s="15">
        <v>138</v>
      </c>
      <c r="BJ638" s="15">
        <v>59.7</v>
      </c>
      <c r="BK638" s="17">
        <v>29</v>
      </c>
      <c r="BL638" s="17">
        <v>58</v>
      </c>
      <c r="BM638" s="17">
        <v>56</v>
      </c>
      <c r="BN638" s="17">
        <v>143</v>
      </c>
      <c r="BO638" s="17">
        <v>17</v>
      </c>
      <c r="BP638" s="15">
        <v>1.47</v>
      </c>
      <c r="BQ638" s="15">
        <v>0.77</v>
      </c>
      <c r="BR638" s="15">
        <v>2.2400000000000002</v>
      </c>
      <c r="BS638" s="15">
        <v>23.21</v>
      </c>
      <c r="BT638" s="15"/>
      <c r="BU638" s="15"/>
      <c r="BV638" s="15"/>
      <c r="BW638" s="15"/>
      <c r="BX638" s="15"/>
      <c r="BY638" s="15"/>
      <c r="BZ638" s="15"/>
      <c r="CA638" s="17">
        <v>270</v>
      </c>
      <c r="CB638" s="17">
        <v>113</v>
      </c>
      <c r="CC638" s="17">
        <v>213</v>
      </c>
      <c r="CD638" s="17">
        <v>141</v>
      </c>
      <c r="CE638" s="17">
        <v>241</v>
      </c>
      <c r="CF638" s="17">
        <v>133</v>
      </c>
      <c r="CG638" s="17">
        <v>269</v>
      </c>
      <c r="CH638" s="17">
        <v>134</v>
      </c>
      <c r="CI638" s="17">
        <v>0.11</v>
      </c>
      <c r="CJ638" s="17">
        <v>0</v>
      </c>
      <c r="CK638" s="17">
        <v>0.06</v>
      </c>
      <c r="CL638" s="17">
        <v>0.17</v>
      </c>
      <c r="CM638" s="17">
        <v>1.79</v>
      </c>
      <c r="CN638" s="17">
        <v>1.54</v>
      </c>
      <c r="CO638" s="17">
        <v>257</v>
      </c>
      <c r="CP638" s="17">
        <v>154</v>
      </c>
      <c r="CQ638" s="17">
        <v>259</v>
      </c>
      <c r="CR638" s="17">
        <v>113</v>
      </c>
      <c r="CS638" s="17">
        <v>384</v>
      </c>
      <c r="CT638" s="17">
        <v>165</v>
      </c>
      <c r="CU638" s="17">
        <v>638</v>
      </c>
      <c r="CV638" s="17">
        <v>245</v>
      </c>
      <c r="CW638" s="17">
        <v>1.31</v>
      </c>
      <c r="CX638" s="17">
        <v>0.23</v>
      </c>
      <c r="CY638" s="17">
        <v>11.02</v>
      </c>
      <c r="CZ638" s="15" t="str">
        <f t="shared" si="19"/>
        <v>Nicolás Domínguez</v>
      </c>
      <c r="DA638" s="15">
        <f>VLOOKUP(CZ638,[1]FINAL!$A$1:$AP$1000,MATCH("Element No.",[1]FINAL!$A$1:$AP$1,0),0)</f>
        <v>487</v>
      </c>
      <c r="DB638" s="15"/>
      <c r="DC638" s="15"/>
      <c r="DD638" s="15"/>
      <c r="DE638" s="15"/>
      <c r="DF638" s="15"/>
    </row>
    <row r="639" spans="1:110" ht="53.25" thickBot="1">
      <c r="A639" s="18" t="b">
        <v>1</v>
      </c>
      <c r="B639" s="18" t="b">
        <v>0</v>
      </c>
      <c r="C639" s="17">
        <v>0</v>
      </c>
      <c r="D639" s="17">
        <v>0</v>
      </c>
      <c r="E639" s="17">
        <v>243345</v>
      </c>
      <c r="F639" s="17">
        <v>0</v>
      </c>
      <c r="G639" s="17">
        <v>0</v>
      </c>
      <c r="H639" s="17">
        <v>0</v>
      </c>
      <c r="I639" s="17">
        <v>0</v>
      </c>
      <c r="J639" s="17">
        <v>0</v>
      </c>
      <c r="K639" s="17">
        <v>3</v>
      </c>
      <c r="L639" s="15">
        <v>0</v>
      </c>
      <c r="M639" s="15">
        <v>0</v>
      </c>
      <c r="N639" s="17">
        <v>0</v>
      </c>
      <c r="O639" s="15" t="s">
        <v>296</v>
      </c>
      <c r="P639" s="15">
        <v>0</v>
      </c>
      <c r="Q639" s="17" t="e">
        <f t="shared" si="18"/>
        <v>#N/A</v>
      </c>
      <c r="R639" s="18" t="b">
        <v>0</v>
      </c>
      <c r="S639" s="15" t="s">
        <v>3361</v>
      </c>
      <c r="T639" s="15" t="s">
        <v>3362</v>
      </c>
      <c r="U639" s="17">
        <v>50</v>
      </c>
      <c r="V639" s="15" t="s">
        <v>944</v>
      </c>
      <c r="W639" s="15">
        <v>0</v>
      </c>
      <c r="X639" s="18" t="b">
        <v>0</v>
      </c>
      <c r="Y639" s="15" t="s">
        <v>368</v>
      </c>
      <c r="Z639" s="15">
        <v>0</v>
      </c>
      <c r="AA639" s="18" t="b">
        <v>0</v>
      </c>
      <c r="AB639" s="15"/>
      <c r="AC639" s="15" t="s">
        <v>3257</v>
      </c>
      <c r="AD639" s="17">
        <v>16</v>
      </c>
      <c r="AE639" s="17">
        <v>17</v>
      </c>
      <c r="AF639" s="17">
        <v>0</v>
      </c>
      <c r="AG639" s="17">
        <v>0</v>
      </c>
      <c r="AH639" s="17">
        <v>0</v>
      </c>
      <c r="AI639" s="17">
        <v>118</v>
      </c>
      <c r="AJ639" s="17">
        <v>0</v>
      </c>
      <c r="AK639" s="15">
        <v>0</v>
      </c>
      <c r="AL639" s="15">
        <v>0</v>
      </c>
      <c r="AM639" s="15" t="s">
        <v>368</v>
      </c>
      <c r="AN639" s="15"/>
      <c r="AO639" s="17">
        <v>241</v>
      </c>
      <c r="AP639" s="68">
        <v>44762</v>
      </c>
      <c r="AQ639" s="68">
        <v>36082</v>
      </c>
      <c r="AR639" s="18" t="b">
        <v>0</v>
      </c>
      <c r="AS639" s="15" t="s">
        <v>2970</v>
      </c>
      <c r="AT639" s="17">
        <v>0</v>
      </c>
      <c r="AU639" s="17">
        <v>0</v>
      </c>
      <c r="AV639" s="17">
        <v>0</v>
      </c>
      <c r="AW639" s="17">
        <v>0</v>
      </c>
      <c r="AX639" s="17">
        <v>0</v>
      </c>
      <c r="AY639" s="17">
        <v>0</v>
      </c>
      <c r="AZ639" s="17">
        <v>0</v>
      </c>
      <c r="BA639" s="17">
        <v>0</v>
      </c>
      <c r="BB639" s="17">
        <v>0</v>
      </c>
      <c r="BC639" s="17">
        <v>0</v>
      </c>
      <c r="BD639" s="17">
        <v>0</v>
      </c>
      <c r="BE639" s="17">
        <v>0</v>
      </c>
      <c r="BF639" s="17">
        <v>0</v>
      </c>
      <c r="BG639" s="15">
        <v>0</v>
      </c>
      <c r="BH639" s="15">
        <v>0</v>
      </c>
      <c r="BI639" s="15">
        <v>0</v>
      </c>
      <c r="BJ639" s="15">
        <v>0</v>
      </c>
      <c r="BK639" s="17">
        <v>0</v>
      </c>
      <c r="BL639" s="17">
        <v>0</v>
      </c>
      <c r="BM639" s="17">
        <v>0</v>
      </c>
      <c r="BN639" s="17">
        <v>0</v>
      </c>
      <c r="BO639" s="17">
        <v>0</v>
      </c>
      <c r="BP639" s="15">
        <v>0</v>
      </c>
      <c r="BQ639" s="15">
        <v>0</v>
      </c>
      <c r="BR639" s="15">
        <v>0</v>
      </c>
      <c r="BS639" s="15">
        <v>0</v>
      </c>
      <c r="BT639" s="15"/>
      <c r="BU639" s="15"/>
      <c r="BV639" s="15"/>
      <c r="BW639" s="15"/>
      <c r="BX639" s="15"/>
      <c r="BY639" s="15"/>
      <c r="BZ639" s="15"/>
      <c r="CA639" s="17">
        <v>807</v>
      </c>
      <c r="CB639" s="17">
        <v>355</v>
      </c>
      <c r="CC639" s="17">
        <v>806</v>
      </c>
      <c r="CD639" s="17">
        <v>355</v>
      </c>
      <c r="CE639" s="17">
        <v>803</v>
      </c>
      <c r="CF639" s="17">
        <v>354</v>
      </c>
      <c r="CG639" s="17">
        <v>807</v>
      </c>
      <c r="CH639" s="17">
        <v>355</v>
      </c>
      <c r="CI639" s="17">
        <v>0</v>
      </c>
      <c r="CJ639" s="17">
        <v>0</v>
      </c>
      <c r="CK639" s="17">
        <v>0</v>
      </c>
      <c r="CL639" s="17">
        <v>0</v>
      </c>
      <c r="CM639" s="17">
        <v>0</v>
      </c>
      <c r="CN639" s="17">
        <v>0</v>
      </c>
      <c r="CO639" s="17">
        <v>255</v>
      </c>
      <c r="CP639" s="17">
        <v>153</v>
      </c>
      <c r="CQ639" s="17">
        <v>768</v>
      </c>
      <c r="CR639" s="17">
        <v>328</v>
      </c>
      <c r="CS639" s="17">
        <v>807</v>
      </c>
      <c r="CT639" s="17">
        <v>355</v>
      </c>
      <c r="CU639" s="17">
        <v>832</v>
      </c>
      <c r="CV639" s="17">
        <v>371</v>
      </c>
      <c r="CW639" s="17">
        <v>0</v>
      </c>
      <c r="CX639" s="17">
        <v>0</v>
      </c>
      <c r="CY639" s="17">
        <v>0</v>
      </c>
      <c r="CZ639" s="15" t="str">
        <f t="shared" si="19"/>
        <v>Lewis O'Brien</v>
      </c>
      <c r="DA639" s="15" t="e">
        <f>VLOOKUP(CZ639,[1]FINAL!$A$1:$AP$1000,MATCH("Element No.",[1]FINAL!$A$1:$AP$1,0),0)</f>
        <v>#N/A</v>
      </c>
      <c r="DB639" s="15"/>
      <c r="DC639" s="15"/>
      <c r="DD639" s="15"/>
      <c r="DE639" s="15"/>
      <c r="DF639" s="15"/>
    </row>
    <row r="640" spans="1:110" ht="40.5" thickBot="1">
      <c r="A640" s="18" t="b">
        <v>1</v>
      </c>
      <c r="B640" s="18" t="b">
        <v>0</v>
      </c>
      <c r="C640" s="17">
        <v>100</v>
      </c>
      <c r="D640" s="17">
        <v>100</v>
      </c>
      <c r="E640" s="17">
        <v>210462</v>
      </c>
      <c r="F640" s="17">
        <v>0</v>
      </c>
      <c r="G640" s="17">
        <v>0</v>
      </c>
      <c r="H640" s="17">
        <v>-1</v>
      </c>
      <c r="I640" s="17">
        <v>1</v>
      </c>
      <c r="J640" s="17">
        <v>1</v>
      </c>
      <c r="K640" s="17">
        <v>3</v>
      </c>
      <c r="L640" s="15">
        <v>0.5</v>
      </c>
      <c r="M640" s="15">
        <v>1.2</v>
      </c>
      <c r="N640" s="17">
        <v>4</v>
      </c>
      <c r="O640" s="15" t="s">
        <v>1380</v>
      </c>
      <c r="P640" s="15">
        <v>1.2</v>
      </c>
      <c r="Q640" s="17">
        <f t="shared" si="18"/>
        <v>488</v>
      </c>
      <c r="R640" s="18" t="b">
        <v>0</v>
      </c>
      <c r="S640" s="15"/>
      <c r="T640" s="15" t="s">
        <v>4977</v>
      </c>
      <c r="U640" s="17">
        <v>49</v>
      </c>
      <c r="V640" s="15" t="s">
        <v>1381</v>
      </c>
      <c r="W640" s="15">
        <v>3.2</v>
      </c>
      <c r="X640" s="18" t="b">
        <v>0</v>
      </c>
      <c r="Y640" s="15" t="s">
        <v>1382</v>
      </c>
      <c r="Z640" s="15">
        <v>0.1</v>
      </c>
      <c r="AA640" s="18" t="b">
        <v>0</v>
      </c>
      <c r="AB640" s="15"/>
      <c r="AC640" s="15" t="s">
        <v>519</v>
      </c>
      <c r="AD640" s="17">
        <v>16</v>
      </c>
      <c r="AE640" s="17">
        <v>17</v>
      </c>
      <c r="AF640" s="17">
        <v>89</v>
      </c>
      <c r="AG640" s="17">
        <v>13218</v>
      </c>
      <c r="AH640" s="17">
        <v>0</v>
      </c>
      <c r="AI640" s="17">
        <v>15590</v>
      </c>
      <c r="AJ640" s="17">
        <v>0</v>
      </c>
      <c r="AK640" s="15">
        <v>0.2</v>
      </c>
      <c r="AL640" s="15">
        <v>18.2</v>
      </c>
      <c r="AM640" s="15" t="s">
        <v>1382</v>
      </c>
      <c r="AN640" s="15"/>
      <c r="AO640" s="17">
        <v>54</v>
      </c>
      <c r="AP640" s="68">
        <v>45170</v>
      </c>
      <c r="AQ640" s="68">
        <v>35766</v>
      </c>
      <c r="AR640" s="18" t="b">
        <v>0</v>
      </c>
      <c r="AS640" s="15" t="s">
        <v>2971</v>
      </c>
      <c r="AT640" s="17">
        <v>2073</v>
      </c>
      <c r="AU640" s="17">
        <v>2</v>
      </c>
      <c r="AV640" s="17">
        <v>2</v>
      </c>
      <c r="AW640" s="17">
        <v>8</v>
      </c>
      <c r="AX640" s="17">
        <v>26</v>
      </c>
      <c r="AY640" s="17">
        <v>0</v>
      </c>
      <c r="AZ640" s="17">
        <v>0</v>
      </c>
      <c r="BA640" s="17">
        <v>0</v>
      </c>
      <c r="BB640" s="17">
        <v>5</v>
      </c>
      <c r="BC640" s="17">
        <v>0</v>
      </c>
      <c r="BD640" s="17">
        <v>0</v>
      </c>
      <c r="BE640" s="17">
        <v>2</v>
      </c>
      <c r="BF640" s="17">
        <v>366</v>
      </c>
      <c r="BG640" s="15">
        <v>434.4</v>
      </c>
      <c r="BH640" s="15">
        <v>205.9</v>
      </c>
      <c r="BI640" s="15">
        <v>126</v>
      </c>
      <c r="BJ640" s="15">
        <v>76.8</v>
      </c>
      <c r="BK640" s="17">
        <v>95</v>
      </c>
      <c r="BL640" s="17">
        <v>114</v>
      </c>
      <c r="BM640" s="17">
        <v>58</v>
      </c>
      <c r="BN640" s="17">
        <v>267</v>
      </c>
      <c r="BO640" s="17">
        <v>25</v>
      </c>
      <c r="BP640" s="15">
        <v>1.1599999999999999</v>
      </c>
      <c r="BQ640" s="15">
        <v>1.8</v>
      </c>
      <c r="BR640" s="15">
        <v>2.96</v>
      </c>
      <c r="BS640" s="15">
        <v>33.17</v>
      </c>
      <c r="BT640" s="15"/>
      <c r="BU640" s="15"/>
      <c r="BV640" s="15"/>
      <c r="BW640" s="15"/>
      <c r="BX640" s="15"/>
      <c r="BY640" s="15"/>
      <c r="BZ640" s="15"/>
      <c r="CA640" s="17">
        <v>164</v>
      </c>
      <c r="CB640" s="17">
        <v>60</v>
      </c>
      <c r="CC640" s="17">
        <v>199</v>
      </c>
      <c r="CD640" s="17">
        <v>131</v>
      </c>
      <c r="CE640" s="17">
        <v>256</v>
      </c>
      <c r="CF640" s="17">
        <v>142</v>
      </c>
      <c r="CG640" s="17">
        <v>214</v>
      </c>
      <c r="CH640" s="17">
        <v>101</v>
      </c>
      <c r="CI640" s="17">
        <v>0.05</v>
      </c>
      <c r="CJ640" s="17">
        <v>0</v>
      </c>
      <c r="CK640" s="17">
        <v>0.08</v>
      </c>
      <c r="CL640" s="17">
        <v>0.13</v>
      </c>
      <c r="CM640" s="17">
        <v>1.44</v>
      </c>
      <c r="CN640" s="17">
        <v>1.1299999999999999</v>
      </c>
      <c r="CO640" s="17">
        <v>303</v>
      </c>
      <c r="CP640" s="17">
        <v>188</v>
      </c>
      <c r="CQ640" s="17">
        <v>256</v>
      </c>
      <c r="CR640" s="17">
        <v>111</v>
      </c>
      <c r="CS640" s="17">
        <v>166</v>
      </c>
      <c r="CT640" s="17">
        <v>68</v>
      </c>
      <c r="CU640" s="17">
        <v>558</v>
      </c>
      <c r="CV640" s="17">
        <v>208</v>
      </c>
      <c r="CW640" s="17">
        <v>1.0900000000000001</v>
      </c>
      <c r="CX640" s="17">
        <v>0.35</v>
      </c>
      <c r="CY640" s="17">
        <v>11.59</v>
      </c>
      <c r="CZ640" s="15" t="str">
        <f t="shared" si="19"/>
        <v>Ibrahim Sangaré</v>
      </c>
      <c r="DA640" s="15">
        <f>VLOOKUP(CZ640,[1]FINAL!$A$1:$AP$1000,MATCH("Element No.",[1]FINAL!$A$1:$AP$1,0),0)</f>
        <v>488</v>
      </c>
      <c r="DB640" s="15"/>
      <c r="DC640" s="15"/>
      <c r="DD640" s="15"/>
      <c r="DE640" s="15"/>
      <c r="DF640" s="15"/>
    </row>
    <row r="641" spans="1:110" ht="40.5" thickBot="1">
      <c r="A641" s="18" t="b">
        <v>1</v>
      </c>
      <c r="B641" s="18" t="b">
        <v>0</v>
      </c>
      <c r="C641" s="17">
        <v>100</v>
      </c>
      <c r="D641" s="17">
        <v>100</v>
      </c>
      <c r="E641" s="17">
        <v>204968</v>
      </c>
      <c r="F641" s="17">
        <v>0</v>
      </c>
      <c r="G641" s="17">
        <v>0</v>
      </c>
      <c r="H641" s="17">
        <v>-3</v>
      </c>
      <c r="I641" s="17">
        <v>3</v>
      </c>
      <c r="J641" s="17">
        <v>0</v>
      </c>
      <c r="K641" s="17">
        <v>3</v>
      </c>
      <c r="L641" s="15">
        <v>1</v>
      </c>
      <c r="M641" s="15">
        <v>1.2</v>
      </c>
      <c r="N641" s="17">
        <v>1</v>
      </c>
      <c r="O641" s="15" t="s">
        <v>594</v>
      </c>
      <c r="P641" s="15">
        <v>1.2</v>
      </c>
      <c r="Q641" s="17">
        <f t="shared" si="18"/>
        <v>489</v>
      </c>
      <c r="R641" s="18" t="b">
        <v>0</v>
      </c>
      <c r="S641" s="15"/>
      <c r="T641" s="15" t="s">
        <v>4205</v>
      </c>
      <c r="U641" s="17">
        <v>47</v>
      </c>
      <c r="V641" s="15" t="s">
        <v>931</v>
      </c>
      <c r="W641" s="15">
        <v>1.4</v>
      </c>
      <c r="X641" s="18" t="b">
        <v>0</v>
      </c>
      <c r="Y641" s="15" t="s">
        <v>360</v>
      </c>
      <c r="Z641" s="15">
        <v>0.1</v>
      </c>
      <c r="AA641" s="18" t="b">
        <v>0</v>
      </c>
      <c r="AB641" s="15"/>
      <c r="AC641" s="15" t="s">
        <v>519</v>
      </c>
      <c r="AD641" s="17">
        <v>16</v>
      </c>
      <c r="AE641" s="17">
        <v>17</v>
      </c>
      <c r="AF641" s="17">
        <v>30</v>
      </c>
      <c r="AG641" s="17">
        <v>11094</v>
      </c>
      <c r="AH641" s="17">
        <v>0</v>
      </c>
      <c r="AI641" s="17">
        <v>19969</v>
      </c>
      <c r="AJ641" s="17">
        <v>0</v>
      </c>
      <c r="AK641" s="15">
        <v>0.3</v>
      </c>
      <c r="AL641" s="15">
        <v>6.4</v>
      </c>
      <c r="AM641" s="15" t="s">
        <v>360</v>
      </c>
      <c r="AN641" s="15"/>
      <c r="AO641" s="17">
        <v>241</v>
      </c>
      <c r="AP641" s="68">
        <v>43313</v>
      </c>
      <c r="AQ641" s="68">
        <v>35755</v>
      </c>
      <c r="AR641" s="18" t="b">
        <v>0</v>
      </c>
      <c r="AS641" s="15" t="s">
        <v>2972</v>
      </c>
      <c r="AT641" s="17">
        <v>602</v>
      </c>
      <c r="AU641" s="17">
        <v>0</v>
      </c>
      <c r="AV641" s="17">
        <v>2</v>
      </c>
      <c r="AW641" s="17">
        <v>0</v>
      </c>
      <c r="AX641" s="17">
        <v>7</v>
      </c>
      <c r="AY641" s="17">
        <v>0</v>
      </c>
      <c r="AZ641" s="17">
        <v>0</v>
      </c>
      <c r="BA641" s="17">
        <v>0</v>
      </c>
      <c r="BB641" s="17">
        <v>3</v>
      </c>
      <c r="BC641" s="17">
        <v>0</v>
      </c>
      <c r="BD641" s="17">
        <v>0</v>
      </c>
      <c r="BE641" s="17">
        <v>0</v>
      </c>
      <c r="BF641" s="17">
        <v>123</v>
      </c>
      <c r="BG641" s="15">
        <v>139</v>
      </c>
      <c r="BH641" s="15">
        <v>79.7</v>
      </c>
      <c r="BI641" s="15">
        <v>55</v>
      </c>
      <c r="BJ641" s="15">
        <v>27.2</v>
      </c>
      <c r="BK641" s="17">
        <v>35</v>
      </c>
      <c r="BL641" s="17">
        <v>18</v>
      </c>
      <c r="BM641" s="17">
        <v>16</v>
      </c>
      <c r="BN641" s="17">
        <v>69</v>
      </c>
      <c r="BO641" s="17">
        <v>2</v>
      </c>
      <c r="BP641" s="15">
        <v>0.49</v>
      </c>
      <c r="BQ641" s="15">
        <v>0.37</v>
      </c>
      <c r="BR641" s="15">
        <v>0.86</v>
      </c>
      <c r="BS641" s="15">
        <v>8.56</v>
      </c>
      <c r="BT641" s="15"/>
      <c r="BU641" s="15"/>
      <c r="BV641" s="15"/>
      <c r="BW641" s="15"/>
      <c r="BX641" s="15"/>
      <c r="BY641" s="15"/>
      <c r="BZ641" s="15"/>
      <c r="CA641" s="17">
        <v>359</v>
      </c>
      <c r="CB641" s="17">
        <v>161</v>
      </c>
      <c r="CC641" s="17">
        <v>328</v>
      </c>
      <c r="CD641" s="17">
        <v>178</v>
      </c>
      <c r="CE641" s="17">
        <v>343</v>
      </c>
      <c r="CF641" s="17">
        <v>178</v>
      </c>
      <c r="CG641" s="17">
        <v>376</v>
      </c>
      <c r="CH641" s="17">
        <v>177</v>
      </c>
      <c r="CI641" s="17">
        <v>7.0000000000000007E-2</v>
      </c>
      <c r="CJ641" s="17">
        <v>0</v>
      </c>
      <c r="CK641" s="17">
        <v>0.06</v>
      </c>
      <c r="CL641" s="17">
        <v>0.13</v>
      </c>
      <c r="CM641" s="17">
        <v>1.28</v>
      </c>
      <c r="CN641" s="17">
        <v>1.05</v>
      </c>
      <c r="CO641" s="17">
        <v>383</v>
      </c>
      <c r="CP641" s="17">
        <v>238</v>
      </c>
      <c r="CQ641" s="17">
        <v>253</v>
      </c>
      <c r="CR641" s="17">
        <v>109</v>
      </c>
      <c r="CS641" s="17">
        <v>433</v>
      </c>
      <c r="CT641" s="17">
        <v>188</v>
      </c>
      <c r="CU641" s="17">
        <v>545</v>
      </c>
      <c r="CV641" s="17">
        <v>201</v>
      </c>
      <c r="CW641" s="17">
        <v>0.3</v>
      </c>
      <c r="CX641" s="17">
        <v>0</v>
      </c>
      <c r="CY641" s="17">
        <v>10.32</v>
      </c>
      <c r="CZ641" s="15" t="str">
        <f t="shared" si="19"/>
        <v>Ryan Yates</v>
      </c>
      <c r="DA641" s="15">
        <f>VLOOKUP(CZ641,[1]FINAL!$A$1:$AP$1000,MATCH("Element No.",[1]FINAL!$A$1:$AP$1,0),0)</f>
        <v>489</v>
      </c>
      <c r="DB641" s="15"/>
      <c r="DC641" s="15"/>
      <c r="DD641" s="15"/>
      <c r="DE641" s="15"/>
      <c r="DF641" s="15"/>
    </row>
    <row r="642" spans="1:110" ht="40.5" thickBot="1">
      <c r="A642" s="18" t="b">
        <v>1</v>
      </c>
      <c r="B642" s="18" t="b">
        <v>0</v>
      </c>
      <c r="C642" s="17">
        <v>100</v>
      </c>
      <c r="D642" s="17">
        <v>100</v>
      </c>
      <c r="E642" s="17">
        <v>569014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3</v>
      </c>
      <c r="L642" s="15">
        <v>0</v>
      </c>
      <c r="M642" s="15">
        <v>0</v>
      </c>
      <c r="N642" s="17">
        <v>0</v>
      </c>
      <c r="O642" s="15" t="s">
        <v>871</v>
      </c>
      <c r="P642" s="15">
        <v>0</v>
      </c>
      <c r="Q642" s="17" t="e">
        <f t="shared" si="18"/>
        <v>#N/A</v>
      </c>
      <c r="R642" s="18" t="b">
        <v>0</v>
      </c>
      <c r="S642" s="15"/>
      <c r="T642" s="15" t="s">
        <v>3918</v>
      </c>
      <c r="U642" s="17">
        <v>45</v>
      </c>
      <c r="V642" s="15" t="s">
        <v>1554</v>
      </c>
      <c r="W642" s="15">
        <v>0</v>
      </c>
      <c r="X642" s="18" t="b">
        <v>0</v>
      </c>
      <c r="Y642" s="15" t="s">
        <v>1319</v>
      </c>
      <c r="Z642" s="15">
        <v>0.1</v>
      </c>
      <c r="AA642" s="18" t="b">
        <v>0</v>
      </c>
      <c r="AB642" s="15"/>
      <c r="AC642" s="15" t="s">
        <v>519</v>
      </c>
      <c r="AD642" s="17">
        <v>16</v>
      </c>
      <c r="AE642" s="17">
        <v>17</v>
      </c>
      <c r="AF642" s="17">
        <v>0</v>
      </c>
      <c r="AG642" s="17">
        <v>3297</v>
      </c>
      <c r="AH642" s="17">
        <v>0</v>
      </c>
      <c r="AI642" s="17">
        <v>17285</v>
      </c>
      <c r="AJ642" s="17">
        <v>0</v>
      </c>
      <c r="AK642" s="15">
        <v>0</v>
      </c>
      <c r="AL642" s="15">
        <v>0</v>
      </c>
      <c r="AM642" s="16" t="s">
        <v>1555</v>
      </c>
      <c r="AN642" s="15"/>
      <c r="AO642" s="17">
        <v>80</v>
      </c>
      <c r="AP642" s="68">
        <v>45474</v>
      </c>
      <c r="AQ642" s="68">
        <v>38840</v>
      </c>
      <c r="AR642" s="18" t="b">
        <v>0</v>
      </c>
      <c r="AS642" s="15" t="s">
        <v>2973</v>
      </c>
      <c r="AT642" s="17">
        <v>0</v>
      </c>
      <c r="AU642" s="17">
        <v>0</v>
      </c>
      <c r="AV642" s="17">
        <v>0</v>
      </c>
      <c r="AW642" s="17">
        <v>0</v>
      </c>
      <c r="AX642" s="17">
        <v>0</v>
      </c>
      <c r="AY642" s="17">
        <v>0</v>
      </c>
      <c r="AZ642" s="17">
        <v>0</v>
      </c>
      <c r="BA642" s="17">
        <v>0</v>
      </c>
      <c r="BB642" s="17">
        <v>0</v>
      </c>
      <c r="BC642" s="17">
        <v>0</v>
      </c>
      <c r="BD642" s="17">
        <v>0</v>
      </c>
      <c r="BE642" s="17">
        <v>0</v>
      </c>
      <c r="BF642" s="17">
        <v>0</v>
      </c>
      <c r="BG642" s="15">
        <v>0</v>
      </c>
      <c r="BH642" s="15">
        <v>0</v>
      </c>
      <c r="BI642" s="15">
        <v>0</v>
      </c>
      <c r="BJ642" s="15">
        <v>0</v>
      </c>
      <c r="BK642" s="17">
        <v>0</v>
      </c>
      <c r="BL642" s="17">
        <v>0</v>
      </c>
      <c r="BM642" s="17">
        <v>0</v>
      </c>
      <c r="BN642" s="17">
        <v>0</v>
      </c>
      <c r="BO642" s="17">
        <v>0</v>
      </c>
      <c r="BP642" s="15">
        <v>0</v>
      </c>
      <c r="BQ642" s="15">
        <v>0</v>
      </c>
      <c r="BR642" s="15">
        <v>0</v>
      </c>
      <c r="BS642" s="15">
        <v>0</v>
      </c>
      <c r="BT642" s="15"/>
      <c r="BU642" s="15"/>
      <c r="BV642" s="15"/>
      <c r="BW642" s="15"/>
      <c r="BX642" s="15"/>
      <c r="BY642" s="15"/>
      <c r="BZ642" s="15"/>
      <c r="CA642" s="17">
        <v>741</v>
      </c>
      <c r="CB642" s="17">
        <v>304</v>
      </c>
      <c r="CC642" s="17">
        <v>735</v>
      </c>
      <c r="CD642" s="17">
        <v>304</v>
      </c>
      <c r="CE642" s="17">
        <v>721</v>
      </c>
      <c r="CF642" s="17">
        <v>300</v>
      </c>
      <c r="CG642" s="17">
        <v>742</v>
      </c>
      <c r="CH642" s="17">
        <v>305</v>
      </c>
      <c r="CI642" s="17">
        <v>0</v>
      </c>
      <c r="CJ642" s="17">
        <v>0</v>
      </c>
      <c r="CK642" s="17">
        <v>0</v>
      </c>
      <c r="CL642" s="17">
        <v>0</v>
      </c>
      <c r="CM642" s="17">
        <v>0</v>
      </c>
      <c r="CN642" s="17">
        <v>0</v>
      </c>
      <c r="CO642" s="17">
        <v>475</v>
      </c>
      <c r="CP642" s="17">
        <v>289</v>
      </c>
      <c r="CQ642" s="17">
        <v>670</v>
      </c>
      <c r="CR642" s="17">
        <v>258</v>
      </c>
      <c r="CS642" s="17">
        <v>744</v>
      </c>
      <c r="CT642" s="17">
        <v>306</v>
      </c>
      <c r="CU642" s="17">
        <v>565</v>
      </c>
      <c r="CV642" s="17">
        <v>210</v>
      </c>
      <c r="CW642" s="17">
        <v>0</v>
      </c>
      <c r="CX642" s="17">
        <v>0</v>
      </c>
      <c r="CY642" s="17">
        <v>0</v>
      </c>
      <c r="CZ642" s="15" t="str">
        <f t="shared" si="19"/>
        <v>Eric da Silva Moreira</v>
      </c>
      <c r="DA642" s="15" t="e">
        <f>VLOOKUP(CZ642,[1]FINAL!$A$1:$AP$1000,MATCH("Element No.",[1]FINAL!$A$1:$AP$1,0),0)</f>
        <v>#N/A</v>
      </c>
      <c r="DB642" s="15"/>
      <c r="DC642" s="15"/>
      <c r="DD642" s="15"/>
      <c r="DE642" s="15"/>
      <c r="DF642" s="15"/>
    </row>
    <row r="643" spans="1:110" ht="66" thickBot="1">
      <c r="A643" s="18" t="b">
        <v>1</v>
      </c>
      <c r="B643" s="18" t="b">
        <v>0</v>
      </c>
      <c r="C643" s="17">
        <v>0</v>
      </c>
      <c r="D643" s="17">
        <v>0</v>
      </c>
      <c r="E643" s="17">
        <v>495161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3</v>
      </c>
      <c r="L643" s="15">
        <v>0</v>
      </c>
      <c r="M643" s="15">
        <v>0</v>
      </c>
      <c r="N643" s="17">
        <v>0</v>
      </c>
      <c r="O643" s="15" t="s">
        <v>2974</v>
      </c>
      <c r="P643" s="15">
        <v>0</v>
      </c>
      <c r="Q643" s="17" t="e">
        <f t="shared" ref="Q643:Q706" si="20">DA643</f>
        <v>#N/A</v>
      </c>
      <c r="R643" s="18" t="b">
        <v>0</v>
      </c>
      <c r="S643" s="15" t="s">
        <v>3604</v>
      </c>
      <c r="T643" s="15" t="s">
        <v>3605</v>
      </c>
      <c r="U643" s="17">
        <v>45</v>
      </c>
      <c r="V643" s="15" t="s">
        <v>2975</v>
      </c>
      <c r="W643" s="15">
        <v>0</v>
      </c>
      <c r="X643" s="18" t="b">
        <v>0</v>
      </c>
      <c r="Y643" s="15" t="s">
        <v>2976</v>
      </c>
      <c r="Z643" s="15">
        <v>0</v>
      </c>
      <c r="AA643" s="18" t="b">
        <v>0</v>
      </c>
      <c r="AB643" s="15"/>
      <c r="AC643" s="15" t="s">
        <v>3257</v>
      </c>
      <c r="AD643" s="17">
        <v>16</v>
      </c>
      <c r="AE643" s="17">
        <v>17</v>
      </c>
      <c r="AF643" s="17">
        <v>0</v>
      </c>
      <c r="AG643" s="17">
        <v>245</v>
      </c>
      <c r="AH643" s="17">
        <v>0</v>
      </c>
      <c r="AI643" s="17">
        <v>5744</v>
      </c>
      <c r="AJ643" s="17">
        <v>0</v>
      </c>
      <c r="AK643" s="15">
        <v>0</v>
      </c>
      <c r="AL643" s="15">
        <v>0</v>
      </c>
      <c r="AM643" s="15" t="s">
        <v>2977</v>
      </c>
      <c r="AN643" s="15"/>
      <c r="AO643" s="17">
        <v>154</v>
      </c>
      <c r="AP643" s="68">
        <v>45470</v>
      </c>
      <c r="AQ643" s="68">
        <v>37306</v>
      </c>
      <c r="AR643" s="18" t="b">
        <v>0</v>
      </c>
      <c r="AS643" s="15" t="s">
        <v>2978</v>
      </c>
      <c r="AT643" s="17">
        <v>0</v>
      </c>
      <c r="AU643" s="17">
        <v>0</v>
      </c>
      <c r="AV643" s="17">
        <v>0</v>
      </c>
      <c r="AW643" s="17">
        <v>0</v>
      </c>
      <c r="AX643" s="17">
        <v>0</v>
      </c>
      <c r="AY643" s="17">
        <v>0</v>
      </c>
      <c r="AZ643" s="17">
        <v>0</v>
      </c>
      <c r="BA643" s="17">
        <v>0</v>
      </c>
      <c r="BB643" s="17">
        <v>0</v>
      </c>
      <c r="BC643" s="17">
        <v>0</v>
      </c>
      <c r="BD643" s="17">
        <v>0</v>
      </c>
      <c r="BE643" s="17">
        <v>0</v>
      </c>
      <c r="BF643" s="17">
        <v>0</v>
      </c>
      <c r="BG643" s="15">
        <v>0</v>
      </c>
      <c r="BH643" s="15">
        <v>0</v>
      </c>
      <c r="BI643" s="15">
        <v>0</v>
      </c>
      <c r="BJ643" s="15">
        <v>0</v>
      </c>
      <c r="BK643" s="17">
        <v>0</v>
      </c>
      <c r="BL643" s="17">
        <v>0</v>
      </c>
      <c r="BM643" s="17">
        <v>0</v>
      </c>
      <c r="BN643" s="17">
        <v>0</v>
      </c>
      <c r="BO643" s="17">
        <v>0</v>
      </c>
      <c r="BP643" s="15">
        <v>0</v>
      </c>
      <c r="BQ643" s="15">
        <v>0</v>
      </c>
      <c r="BR643" s="15">
        <v>0</v>
      </c>
      <c r="BS643" s="15">
        <v>0</v>
      </c>
      <c r="BT643" s="15"/>
      <c r="BU643" s="15"/>
      <c r="BV643" s="15"/>
      <c r="BW643" s="15"/>
      <c r="BX643" s="15"/>
      <c r="BY643" s="15"/>
      <c r="BZ643" s="15"/>
      <c r="CA643" s="17">
        <v>721</v>
      </c>
      <c r="CB643" s="17">
        <v>286</v>
      </c>
      <c r="CC643" s="17">
        <v>716</v>
      </c>
      <c r="CD643" s="17">
        <v>287</v>
      </c>
      <c r="CE643" s="17">
        <v>699</v>
      </c>
      <c r="CF643" s="17">
        <v>281</v>
      </c>
      <c r="CG643" s="17">
        <v>722</v>
      </c>
      <c r="CH643" s="17">
        <v>287</v>
      </c>
      <c r="CI643" s="17">
        <v>0</v>
      </c>
      <c r="CJ643" s="17">
        <v>0</v>
      </c>
      <c r="CK643" s="17">
        <v>0</v>
      </c>
      <c r="CL643" s="17">
        <v>0</v>
      </c>
      <c r="CM643" s="17">
        <v>0</v>
      </c>
      <c r="CN643" s="17">
        <v>0</v>
      </c>
      <c r="CO643" s="17">
        <v>450</v>
      </c>
      <c r="CP643" s="17">
        <v>269</v>
      </c>
      <c r="CQ643" s="17">
        <v>648</v>
      </c>
      <c r="CR643" s="17">
        <v>239</v>
      </c>
      <c r="CS643" s="17">
        <v>726</v>
      </c>
      <c r="CT643" s="17">
        <v>290</v>
      </c>
      <c r="CU643" s="17">
        <v>708</v>
      </c>
      <c r="CV643" s="17">
        <v>288</v>
      </c>
      <c r="CW643" s="17">
        <v>0</v>
      </c>
      <c r="CX643" s="17">
        <v>0</v>
      </c>
      <c r="CY643" s="17">
        <v>0</v>
      </c>
      <c r="CZ643" s="15" t="str">
        <f t="shared" ref="CZ643:CZ706" si="21">O643&amp;" "&amp;Y643</f>
        <v>Marko Stamenić</v>
      </c>
      <c r="DA643" s="15" t="e">
        <f>VLOOKUP(CZ643,[1]FINAL!$A$1:$AP$1000,MATCH("Element No.",[1]FINAL!$A$1:$AP$1,0),0)</f>
        <v>#N/A</v>
      </c>
      <c r="DB643" s="15"/>
      <c r="DC643" s="15"/>
      <c r="DD643" s="15"/>
      <c r="DE643" s="15"/>
      <c r="DF643" s="15"/>
    </row>
    <row r="644" spans="1:110" ht="40.5" thickBot="1">
      <c r="A644" s="18" t="b">
        <v>1</v>
      </c>
      <c r="B644" s="18" t="b">
        <v>0</v>
      </c>
      <c r="C644" s="17">
        <v>100</v>
      </c>
      <c r="D644" s="17">
        <v>100</v>
      </c>
      <c r="E644" s="17">
        <v>60689</v>
      </c>
      <c r="F644" s="17">
        <v>0</v>
      </c>
      <c r="G644" s="17">
        <v>0</v>
      </c>
      <c r="H644" s="17">
        <v>-4</v>
      </c>
      <c r="I644" s="17">
        <v>4</v>
      </c>
      <c r="J644" s="17">
        <v>1</v>
      </c>
      <c r="K644" s="17">
        <v>4</v>
      </c>
      <c r="L644" s="15">
        <v>2.8</v>
      </c>
      <c r="M644" s="15">
        <v>1.5</v>
      </c>
      <c r="N644" s="17">
        <v>2</v>
      </c>
      <c r="O644" s="15" t="s">
        <v>608</v>
      </c>
      <c r="P644" s="15">
        <v>1.5</v>
      </c>
      <c r="Q644" s="17">
        <f t="shared" si="20"/>
        <v>490</v>
      </c>
      <c r="R644" s="18" t="b">
        <v>0</v>
      </c>
      <c r="S644" s="15"/>
      <c r="T644" s="15" t="s">
        <v>4934</v>
      </c>
      <c r="U644" s="17">
        <v>71</v>
      </c>
      <c r="V644" s="15" t="s">
        <v>930</v>
      </c>
      <c r="W644" s="15">
        <v>2.7</v>
      </c>
      <c r="X644" s="18" t="b">
        <v>0</v>
      </c>
      <c r="Y644" s="15" t="s">
        <v>257</v>
      </c>
      <c r="Z644" s="15">
        <v>4.7</v>
      </c>
      <c r="AA644" s="18" t="b">
        <v>0</v>
      </c>
      <c r="AB644" s="15"/>
      <c r="AC644" s="15" t="s">
        <v>519</v>
      </c>
      <c r="AD644" s="17">
        <v>16</v>
      </c>
      <c r="AE644" s="17">
        <v>17</v>
      </c>
      <c r="AF644" s="17">
        <v>41</v>
      </c>
      <c r="AG644" s="17">
        <v>2172956</v>
      </c>
      <c r="AH644" s="17">
        <v>0</v>
      </c>
      <c r="AI644" s="17">
        <v>3411956</v>
      </c>
      <c r="AJ644" s="17">
        <v>0</v>
      </c>
      <c r="AK644" s="15">
        <v>0.2</v>
      </c>
      <c r="AL644" s="15">
        <v>5.8</v>
      </c>
      <c r="AM644" s="15" t="s">
        <v>257</v>
      </c>
      <c r="AN644" s="15"/>
      <c r="AO644" s="17">
        <v>154</v>
      </c>
      <c r="AP644" s="68">
        <v>45108</v>
      </c>
      <c r="AQ644" s="68">
        <v>33579</v>
      </c>
      <c r="AR644" s="18" t="b">
        <v>0</v>
      </c>
      <c r="AS644" s="15" t="s">
        <v>2979</v>
      </c>
      <c r="AT644" s="17">
        <v>896</v>
      </c>
      <c r="AU644" s="17">
        <v>3</v>
      </c>
      <c r="AV644" s="17">
        <v>0</v>
      </c>
      <c r="AW644" s="17">
        <v>2</v>
      </c>
      <c r="AX644" s="17">
        <v>14</v>
      </c>
      <c r="AY644" s="17">
        <v>0</v>
      </c>
      <c r="AZ644" s="17">
        <v>0</v>
      </c>
      <c r="BA644" s="17">
        <v>0</v>
      </c>
      <c r="BB644" s="17">
        <v>0</v>
      </c>
      <c r="BC644" s="17">
        <v>0</v>
      </c>
      <c r="BD644" s="17">
        <v>0</v>
      </c>
      <c r="BE644" s="17">
        <v>4</v>
      </c>
      <c r="BF644" s="17">
        <v>145</v>
      </c>
      <c r="BG644" s="15">
        <v>139</v>
      </c>
      <c r="BH644" s="15">
        <v>88.4</v>
      </c>
      <c r="BI644" s="15">
        <v>266</v>
      </c>
      <c r="BJ644" s="15">
        <v>48</v>
      </c>
      <c r="BK644" s="17">
        <v>14</v>
      </c>
      <c r="BL644" s="17">
        <v>14</v>
      </c>
      <c r="BM644" s="17">
        <v>1</v>
      </c>
      <c r="BN644" s="17">
        <v>29</v>
      </c>
      <c r="BO644" s="17">
        <v>11</v>
      </c>
      <c r="BP644" s="15">
        <v>4.29</v>
      </c>
      <c r="BQ644" s="15">
        <v>0.32</v>
      </c>
      <c r="BR644" s="15">
        <v>4.6100000000000003</v>
      </c>
      <c r="BS644" s="15">
        <v>14.44</v>
      </c>
      <c r="BT644" s="15"/>
      <c r="BU644" s="15"/>
      <c r="BV644" s="15"/>
      <c r="BW644" s="15"/>
      <c r="BX644" s="17">
        <v>1</v>
      </c>
      <c r="BY644" s="15"/>
      <c r="BZ644" s="15"/>
      <c r="CA644" s="17">
        <v>361</v>
      </c>
      <c r="CB644" s="17">
        <v>40</v>
      </c>
      <c r="CC644" s="17">
        <v>308</v>
      </c>
      <c r="CD644" s="17">
        <v>35</v>
      </c>
      <c r="CE644" s="17">
        <v>133</v>
      </c>
      <c r="CF644" s="17">
        <v>35</v>
      </c>
      <c r="CG644" s="17">
        <v>311</v>
      </c>
      <c r="CH644" s="17">
        <v>37</v>
      </c>
      <c r="CI644" s="17">
        <v>0.43</v>
      </c>
      <c r="CJ644" s="17">
        <v>0</v>
      </c>
      <c r="CK644" s="17">
        <v>0.03</v>
      </c>
      <c r="CL644" s="17">
        <v>0.46</v>
      </c>
      <c r="CM644" s="17">
        <v>1.45</v>
      </c>
      <c r="CN644" s="17">
        <v>1.41</v>
      </c>
      <c r="CO644" s="17">
        <v>33</v>
      </c>
      <c r="CP644" s="17">
        <v>13</v>
      </c>
      <c r="CQ644" s="17">
        <v>232</v>
      </c>
      <c r="CR644" s="17">
        <v>32</v>
      </c>
      <c r="CS644" s="17">
        <v>251</v>
      </c>
      <c r="CT644" s="17">
        <v>27</v>
      </c>
      <c r="CU644" s="17">
        <v>83</v>
      </c>
      <c r="CV644" s="17">
        <v>15</v>
      </c>
      <c r="CW644" s="17">
        <v>1.1000000000000001</v>
      </c>
      <c r="CX644" s="17">
        <v>0.2</v>
      </c>
      <c r="CY644" s="17">
        <v>2.91</v>
      </c>
      <c r="CZ644" s="15" t="str">
        <f t="shared" si="21"/>
        <v>Chris Wood</v>
      </c>
      <c r="DA644" s="15">
        <f>VLOOKUP(CZ644,[1]FINAL!$A$1:$AP$1000,MATCH("Element No.",[1]FINAL!$A$1:$AP$1,0),0)</f>
        <v>490</v>
      </c>
      <c r="DB644" s="15"/>
      <c r="DC644" s="15"/>
      <c r="DD644" s="15"/>
      <c r="DE644" s="15"/>
      <c r="DF644" s="15"/>
    </row>
    <row r="645" spans="1:110" ht="40.5" thickBot="1">
      <c r="A645" s="18" t="b">
        <v>1</v>
      </c>
      <c r="B645" s="18" t="b">
        <v>0</v>
      </c>
      <c r="C645" s="17">
        <v>100</v>
      </c>
      <c r="D645" s="17">
        <v>100</v>
      </c>
      <c r="E645" s="17">
        <v>482973</v>
      </c>
      <c r="F645" s="17">
        <v>0</v>
      </c>
      <c r="G645" s="17">
        <v>0</v>
      </c>
      <c r="H645" s="17">
        <v>-1</v>
      </c>
      <c r="I645" s="17">
        <v>1</v>
      </c>
      <c r="J645" s="17">
        <v>1</v>
      </c>
      <c r="K645" s="17">
        <v>4</v>
      </c>
      <c r="L645" s="15">
        <v>5.5</v>
      </c>
      <c r="M645" s="15">
        <v>2.5</v>
      </c>
      <c r="N645" s="17">
        <v>2</v>
      </c>
      <c r="O645" s="15" t="s">
        <v>2980</v>
      </c>
      <c r="P645" s="15">
        <v>2.5</v>
      </c>
      <c r="Q645" s="17">
        <f t="shared" si="20"/>
        <v>491</v>
      </c>
      <c r="R645" s="18" t="b">
        <v>0</v>
      </c>
      <c r="S645" s="15"/>
      <c r="T645" s="15" t="s">
        <v>4569</v>
      </c>
      <c r="U645" s="17">
        <v>59</v>
      </c>
      <c r="V645" s="15" t="s">
        <v>2981</v>
      </c>
      <c r="W645" s="15">
        <v>3.1</v>
      </c>
      <c r="X645" s="18" t="b">
        <v>0</v>
      </c>
      <c r="Y645" s="15" t="s">
        <v>2982</v>
      </c>
      <c r="Z645" s="15">
        <v>2.4</v>
      </c>
      <c r="AA645" s="18" t="b">
        <v>0</v>
      </c>
      <c r="AB645" s="15"/>
      <c r="AC645" s="15" t="s">
        <v>519</v>
      </c>
      <c r="AD645" s="17">
        <v>16</v>
      </c>
      <c r="AE645" s="17">
        <v>17</v>
      </c>
      <c r="AF645" s="17">
        <v>114</v>
      </c>
      <c r="AG645" s="17">
        <v>705744</v>
      </c>
      <c r="AH645" s="17">
        <v>0</v>
      </c>
      <c r="AI645" s="17">
        <v>523077</v>
      </c>
      <c r="AJ645" s="17">
        <v>0</v>
      </c>
      <c r="AK645" s="15">
        <v>0.4</v>
      </c>
      <c r="AL645" s="15">
        <v>19.3</v>
      </c>
      <c r="AM645" s="15" t="s">
        <v>2980</v>
      </c>
      <c r="AN645" s="15" t="s">
        <v>2980</v>
      </c>
      <c r="AO645" s="17">
        <v>30</v>
      </c>
      <c r="AP645" s="68">
        <v>45843</v>
      </c>
      <c r="AQ645" s="68">
        <v>36947</v>
      </c>
      <c r="AR645" s="18" t="b">
        <v>0</v>
      </c>
      <c r="AS645" s="15" t="s">
        <v>2983</v>
      </c>
      <c r="AT645" s="17">
        <v>2293</v>
      </c>
      <c r="AU645" s="17">
        <v>6</v>
      </c>
      <c r="AV645" s="17">
        <v>6</v>
      </c>
      <c r="AW645" s="17">
        <v>9</v>
      </c>
      <c r="AX645" s="17">
        <v>37</v>
      </c>
      <c r="AY645" s="17">
        <v>0</v>
      </c>
      <c r="AZ645" s="17">
        <v>0</v>
      </c>
      <c r="BA645" s="17">
        <v>0</v>
      </c>
      <c r="BB645" s="17">
        <v>2</v>
      </c>
      <c r="BC645" s="17">
        <v>0</v>
      </c>
      <c r="BD645" s="17">
        <v>0</v>
      </c>
      <c r="BE645" s="17">
        <v>13</v>
      </c>
      <c r="BF645" s="17">
        <v>407</v>
      </c>
      <c r="BG645" s="15">
        <v>420.6</v>
      </c>
      <c r="BH645" s="15">
        <v>240.7</v>
      </c>
      <c r="BI645" s="15">
        <v>726</v>
      </c>
      <c r="BJ645" s="15">
        <v>136.4</v>
      </c>
      <c r="BK645" s="17">
        <v>38</v>
      </c>
      <c r="BL645" s="17">
        <v>61</v>
      </c>
      <c r="BM645" s="17">
        <v>24</v>
      </c>
      <c r="BN645" s="17">
        <v>123</v>
      </c>
      <c r="BO645" s="17">
        <v>28</v>
      </c>
      <c r="BP645" s="15">
        <v>6.48</v>
      </c>
      <c r="BQ645" s="15">
        <v>1.26</v>
      </c>
      <c r="BR645" s="15">
        <v>7.74</v>
      </c>
      <c r="BS645" s="15">
        <v>38.770000000000003</v>
      </c>
      <c r="BT645" s="15"/>
      <c r="BU645" s="15"/>
      <c r="BV645" s="15"/>
      <c r="BW645" s="15"/>
      <c r="BX645" s="17">
        <v>3</v>
      </c>
      <c r="BY645" s="15"/>
      <c r="BZ645" s="15"/>
      <c r="CA645" s="17">
        <v>173</v>
      </c>
      <c r="CB645" s="17">
        <v>18</v>
      </c>
      <c r="CC645" s="17">
        <v>171</v>
      </c>
      <c r="CD645" s="17">
        <v>16</v>
      </c>
      <c r="CE645" s="17">
        <v>25</v>
      </c>
      <c r="CF645" s="17">
        <v>15</v>
      </c>
      <c r="CG645" s="17">
        <v>79</v>
      </c>
      <c r="CH645" s="17">
        <v>16</v>
      </c>
      <c r="CI645" s="17">
        <v>0.25</v>
      </c>
      <c r="CJ645" s="17">
        <v>0</v>
      </c>
      <c r="CK645" s="17">
        <v>0.05</v>
      </c>
      <c r="CL645" s="17">
        <v>0.3</v>
      </c>
      <c r="CM645" s="17">
        <v>1.52</v>
      </c>
      <c r="CN645" s="17">
        <v>1.45</v>
      </c>
      <c r="CO645" s="17">
        <v>98</v>
      </c>
      <c r="CP645" s="17">
        <v>27</v>
      </c>
      <c r="CQ645" s="17">
        <v>154</v>
      </c>
      <c r="CR645" s="17">
        <v>23</v>
      </c>
      <c r="CS645" s="17">
        <v>185</v>
      </c>
      <c r="CT645" s="17">
        <v>20</v>
      </c>
      <c r="CU645" s="17">
        <v>129</v>
      </c>
      <c r="CV645" s="17">
        <v>20</v>
      </c>
      <c r="CW645" s="17">
        <v>1.1000000000000001</v>
      </c>
      <c r="CX645" s="17">
        <v>0.35</v>
      </c>
      <c r="CY645" s="17">
        <v>4.83</v>
      </c>
      <c r="CZ645" s="15" t="str">
        <f t="shared" si="21"/>
        <v>Igor Jesus Maciel da Cruz</v>
      </c>
      <c r="DA645" s="15">
        <f>VLOOKUP(CZ645,[1]FINAL!$A$1:$AP$1000,MATCH("Element No.",[1]FINAL!$A$1:$AP$1,0),0)</f>
        <v>491</v>
      </c>
      <c r="DB645" s="15"/>
      <c r="DC645" s="15"/>
      <c r="DD645" s="15"/>
      <c r="DE645" s="15"/>
      <c r="DF645" s="15"/>
    </row>
    <row r="646" spans="1:110" ht="40.5" thickBot="1">
      <c r="A646" s="18" t="b">
        <v>1</v>
      </c>
      <c r="B646" s="18" t="b">
        <v>0</v>
      </c>
      <c r="C646" s="17">
        <v>100</v>
      </c>
      <c r="D646" s="17">
        <v>100</v>
      </c>
      <c r="E646" s="17">
        <v>210156</v>
      </c>
      <c r="F646" s="17">
        <v>0</v>
      </c>
      <c r="G646" s="17">
        <v>0</v>
      </c>
      <c r="H646" s="17">
        <v>-3</v>
      </c>
      <c r="I646" s="17">
        <v>3</v>
      </c>
      <c r="J646" s="17">
        <v>1</v>
      </c>
      <c r="K646" s="17">
        <v>4</v>
      </c>
      <c r="L646" s="15">
        <v>5.8</v>
      </c>
      <c r="M646" s="15">
        <v>4.8</v>
      </c>
      <c r="N646" s="17">
        <v>0</v>
      </c>
      <c r="O646" s="15" t="s">
        <v>935</v>
      </c>
      <c r="P646" s="15">
        <v>4.8</v>
      </c>
      <c r="Q646" s="17">
        <f t="shared" si="20"/>
        <v>492</v>
      </c>
      <c r="R646" s="18" t="b">
        <v>0</v>
      </c>
      <c r="S646" s="15"/>
      <c r="T646" s="15" t="s">
        <v>4161</v>
      </c>
      <c r="U646" s="17">
        <v>52</v>
      </c>
      <c r="V646" s="15" t="s">
        <v>936</v>
      </c>
      <c r="W646" s="15">
        <v>2.5</v>
      </c>
      <c r="X646" s="18" t="b">
        <v>0</v>
      </c>
      <c r="Y646" s="15" t="s">
        <v>247</v>
      </c>
      <c r="Z646" s="15">
        <v>0.4</v>
      </c>
      <c r="AA646" s="18" t="b">
        <v>0</v>
      </c>
      <c r="AB646" s="15"/>
      <c r="AC646" s="15" t="s">
        <v>519</v>
      </c>
      <c r="AD646" s="17">
        <v>16</v>
      </c>
      <c r="AE646" s="17">
        <v>17</v>
      </c>
      <c r="AF646" s="17">
        <v>43</v>
      </c>
      <c r="AG646" s="17">
        <v>53287</v>
      </c>
      <c r="AH646" s="17">
        <v>0</v>
      </c>
      <c r="AI646" s="17">
        <v>100401</v>
      </c>
      <c r="AJ646" s="17">
        <v>0</v>
      </c>
      <c r="AK646" s="15">
        <v>0.9</v>
      </c>
      <c r="AL646" s="15">
        <v>8.3000000000000007</v>
      </c>
      <c r="AM646" s="15" t="s">
        <v>247</v>
      </c>
      <c r="AN646" s="15"/>
      <c r="AO646" s="17">
        <v>157</v>
      </c>
      <c r="AP646" s="68">
        <v>44737</v>
      </c>
      <c r="AQ646" s="68">
        <v>35654</v>
      </c>
      <c r="AR646" s="18" t="b">
        <v>0</v>
      </c>
      <c r="AS646" s="15" t="s">
        <v>2984</v>
      </c>
      <c r="AT646" s="17">
        <v>480</v>
      </c>
      <c r="AU646" s="17">
        <v>4</v>
      </c>
      <c r="AV646" s="17">
        <v>2</v>
      </c>
      <c r="AW646" s="17">
        <v>1</v>
      </c>
      <c r="AX646" s="17">
        <v>4</v>
      </c>
      <c r="AY646" s="17">
        <v>0</v>
      </c>
      <c r="AZ646" s="17">
        <v>0</v>
      </c>
      <c r="BA646" s="17">
        <v>0</v>
      </c>
      <c r="BB646" s="17">
        <v>2</v>
      </c>
      <c r="BC646" s="17">
        <v>0</v>
      </c>
      <c r="BD646" s="17">
        <v>0</v>
      </c>
      <c r="BE646" s="17">
        <v>4</v>
      </c>
      <c r="BF646" s="17">
        <v>170</v>
      </c>
      <c r="BG646" s="15">
        <v>177.2</v>
      </c>
      <c r="BH646" s="15">
        <v>79</v>
      </c>
      <c r="BI646" s="15">
        <v>235</v>
      </c>
      <c r="BJ646" s="15">
        <v>48.4</v>
      </c>
      <c r="BK646" s="17">
        <v>6</v>
      </c>
      <c r="BL646" s="17">
        <v>18</v>
      </c>
      <c r="BM646" s="17">
        <v>2</v>
      </c>
      <c r="BN646" s="17">
        <v>26</v>
      </c>
      <c r="BO646" s="17">
        <v>3</v>
      </c>
      <c r="BP646" s="15">
        <v>3.68</v>
      </c>
      <c r="BQ646" s="15">
        <v>0.77</v>
      </c>
      <c r="BR646" s="15">
        <v>4.45</v>
      </c>
      <c r="BS646" s="15">
        <v>10.35</v>
      </c>
      <c r="BT646" s="15"/>
      <c r="BU646" s="15"/>
      <c r="BV646" s="15"/>
      <c r="BW646" s="15"/>
      <c r="BX646" s="15"/>
      <c r="BY646" s="15"/>
      <c r="BZ646" s="15"/>
      <c r="CA646" s="17">
        <v>325</v>
      </c>
      <c r="CB646" s="17">
        <v>32</v>
      </c>
      <c r="CC646" s="17">
        <v>329</v>
      </c>
      <c r="CD646" s="17">
        <v>41</v>
      </c>
      <c r="CE646" s="17">
        <v>151</v>
      </c>
      <c r="CF646" s="17">
        <v>39</v>
      </c>
      <c r="CG646" s="17">
        <v>308</v>
      </c>
      <c r="CH646" s="17">
        <v>36</v>
      </c>
      <c r="CI646" s="17">
        <v>0.69</v>
      </c>
      <c r="CJ646" s="17">
        <v>0</v>
      </c>
      <c r="CK646" s="17">
        <v>0.14000000000000001</v>
      </c>
      <c r="CL646" s="17">
        <v>0.83</v>
      </c>
      <c r="CM646" s="17">
        <v>1.94</v>
      </c>
      <c r="CN646" s="17">
        <v>0.75</v>
      </c>
      <c r="CO646" s="17">
        <v>207</v>
      </c>
      <c r="CP646" s="17">
        <v>46</v>
      </c>
      <c r="CQ646" s="17">
        <v>32</v>
      </c>
      <c r="CR646" s="17">
        <v>7</v>
      </c>
      <c r="CS646" s="17">
        <v>275</v>
      </c>
      <c r="CT646" s="17">
        <v>29</v>
      </c>
      <c r="CU646" s="17">
        <v>296</v>
      </c>
      <c r="CV646" s="17">
        <v>47</v>
      </c>
      <c r="CW646" s="17">
        <v>0.56000000000000005</v>
      </c>
      <c r="CX646" s="17">
        <v>0.19</v>
      </c>
      <c r="CY646" s="17">
        <v>4.88</v>
      </c>
      <c r="CZ646" s="15" t="str">
        <f t="shared" si="21"/>
        <v>Taiwo Awoniyi</v>
      </c>
      <c r="DA646" s="15">
        <f>VLOOKUP(CZ646,[1]FINAL!$A$1:$AP$1000,MATCH("Element No.",[1]FINAL!$A$1:$AP$1,0),0)</f>
        <v>492</v>
      </c>
      <c r="DB646" s="15"/>
      <c r="DC646" s="15"/>
      <c r="DD646" s="15"/>
      <c r="DE646" s="15"/>
      <c r="DF646" s="15"/>
    </row>
    <row r="647" spans="1:110" ht="40.5" thickBot="1">
      <c r="A647" s="18" t="b">
        <v>1</v>
      </c>
      <c r="B647" s="18" t="b">
        <v>0</v>
      </c>
      <c r="C647" s="17">
        <v>100</v>
      </c>
      <c r="D647" s="17">
        <v>75</v>
      </c>
      <c r="E647" s="17">
        <v>456512</v>
      </c>
      <c r="F647" s="17">
        <v>0</v>
      </c>
      <c r="G647" s="17">
        <v>0</v>
      </c>
      <c r="H647" s="17">
        <v>-5</v>
      </c>
      <c r="I647" s="17">
        <v>5</v>
      </c>
      <c r="J647" s="17">
        <v>0</v>
      </c>
      <c r="K647" s="17">
        <v>3</v>
      </c>
      <c r="L647" s="15">
        <v>0</v>
      </c>
      <c r="M647" s="15">
        <v>0</v>
      </c>
      <c r="N647" s="17">
        <v>0</v>
      </c>
      <c r="O647" s="15" t="s">
        <v>897</v>
      </c>
      <c r="P647" s="15">
        <v>0</v>
      </c>
      <c r="Q647" s="17">
        <f t="shared" si="20"/>
        <v>483</v>
      </c>
      <c r="R647" s="18" t="b">
        <v>0</v>
      </c>
      <c r="S647" s="15"/>
      <c r="T647" s="15" t="s">
        <v>5002</v>
      </c>
      <c r="U647" s="17">
        <v>55</v>
      </c>
      <c r="V647" s="15" t="s">
        <v>3363</v>
      </c>
      <c r="W647" s="15">
        <v>2.1</v>
      </c>
      <c r="X647" s="18" t="b">
        <v>0</v>
      </c>
      <c r="Y647" s="15" t="s">
        <v>3364</v>
      </c>
      <c r="Z647" s="15">
        <v>0.7</v>
      </c>
      <c r="AA647" s="18" t="b">
        <v>0</v>
      </c>
      <c r="AB647" s="15"/>
      <c r="AC647" s="15" t="s">
        <v>519</v>
      </c>
      <c r="AD647" s="17">
        <v>16</v>
      </c>
      <c r="AE647" s="17">
        <v>17</v>
      </c>
      <c r="AF647" s="17">
        <v>50</v>
      </c>
      <c r="AG647" s="17">
        <v>545768</v>
      </c>
      <c r="AH647" s="17">
        <v>0</v>
      </c>
      <c r="AI647" s="17">
        <v>577065</v>
      </c>
      <c r="AJ647" s="17">
        <v>0</v>
      </c>
      <c r="AK647" s="15">
        <v>0</v>
      </c>
      <c r="AL647" s="15">
        <v>9.1</v>
      </c>
      <c r="AM647" s="15" t="s">
        <v>3364</v>
      </c>
      <c r="AN647" s="15"/>
      <c r="AO647" s="17">
        <v>207</v>
      </c>
      <c r="AP647" s="68">
        <v>45869</v>
      </c>
      <c r="AQ647" s="68">
        <v>36824</v>
      </c>
      <c r="AR647" s="18" t="b">
        <v>0</v>
      </c>
      <c r="AS647" s="15" t="s">
        <v>3365</v>
      </c>
      <c r="AT647" s="17">
        <v>1167</v>
      </c>
      <c r="AU647" s="17">
        <v>1</v>
      </c>
      <c r="AV647" s="17">
        <v>2</v>
      </c>
      <c r="AW647" s="17">
        <v>2</v>
      </c>
      <c r="AX647" s="17">
        <v>17</v>
      </c>
      <c r="AY647" s="17">
        <v>0</v>
      </c>
      <c r="AZ647" s="17">
        <v>0</v>
      </c>
      <c r="BA647" s="17">
        <v>0</v>
      </c>
      <c r="BB647" s="17">
        <v>1</v>
      </c>
      <c r="BC647" s="17">
        <v>0</v>
      </c>
      <c r="BD647" s="17">
        <v>0</v>
      </c>
      <c r="BE647" s="17">
        <v>4</v>
      </c>
      <c r="BF647" s="17">
        <v>178</v>
      </c>
      <c r="BG647" s="15">
        <v>166.4</v>
      </c>
      <c r="BH647" s="15">
        <v>217.7</v>
      </c>
      <c r="BI647" s="15">
        <v>180</v>
      </c>
      <c r="BJ647" s="15">
        <v>56.6</v>
      </c>
      <c r="BK647" s="17">
        <v>24</v>
      </c>
      <c r="BL647" s="17">
        <v>50</v>
      </c>
      <c r="BM647" s="17">
        <v>22</v>
      </c>
      <c r="BN647" s="17">
        <v>96</v>
      </c>
      <c r="BO647" s="17">
        <v>14</v>
      </c>
      <c r="BP647" s="15">
        <v>1.05</v>
      </c>
      <c r="BQ647" s="15">
        <v>1.51</v>
      </c>
      <c r="BR647" s="15">
        <v>2.56</v>
      </c>
      <c r="BS647" s="15">
        <v>15.96</v>
      </c>
      <c r="BT647" s="17">
        <v>4</v>
      </c>
      <c r="BU647" s="15"/>
      <c r="BV647" s="15"/>
      <c r="BW647" s="15"/>
      <c r="BX647" s="15"/>
      <c r="BY647" s="15"/>
      <c r="BZ647" s="15"/>
      <c r="CA647" s="17">
        <v>334</v>
      </c>
      <c r="CB647" s="17">
        <v>149</v>
      </c>
      <c r="CC647" s="17">
        <v>185</v>
      </c>
      <c r="CD647" s="17">
        <v>122</v>
      </c>
      <c r="CE647" s="17">
        <v>210</v>
      </c>
      <c r="CF647" s="17">
        <v>111</v>
      </c>
      <c r="CG647" s="17">
        <v>280</v>
      </c>
      <c r="CH647" s="17">
        <v>142</v>
      </c>
      <c r="CI647" s="17">
        <v>0.08</v>
      </c>
      <c r="CJ647" s="17">
        <v>0</v>
      </c>
      <c r="CK647" s="17">
        <v>0.12</v>
      </c>
      <c r="CL647" s="17">
        <v>0.2</v>
      </c>
      <c r="CM647" s="17">
        <v>1.23</v>
      </c>
      <c r="CN647" s="17">
        <v>1.31</v>
      </c>
      <c r="CO647" s="17">
        <v>143</v>
      </c>
      <c r="CP647" s="17">
        <v>90</v>
      </c>
      <c r="CQ647" s="17">
        <v>813</v>
      </c>
      <c r="CR647" s="17">
        <v>362</v>
      </c>
      <c r="CS647" s="17">
        <v>337</v>
      </c>
      <c r="CT647" s="17">
        <v>144</v>
      </c>
      <c r="CU647" s="17">
        <v>240</v>
      </c>
      <c r="CV647" s="17">
        <v>83</v>
      </c>
      <c r="CW647" s="17">
        <v>1.08</v>
      </c>
      <c r="CX647" s="17">
        <v>0.15</v>
      </c>
      <c r="CY647" s="17">
        <v>7.4</v>
      </c>
      <c r="CZ647" s="15" t="str">
        <f t="shared" si="21"/>
        <v>Dan Ndoye</v>
      </c>
      <c r="DA647" s="15">
        <f>VLOOKUP(CZ647,[1]FINAL!$A$1:$AP$1000,MATCH("Element No.",[1]FINAL!$A$1:$AP$1,0),0)</f>
        <v>483</v>
      </c>
      <c r="DB647" s="15"/>
      <c r="DC647" s="15"/>
      <c r="DD647" s="15"/>
      <c r="DE647" s="15"/>
      <c r="DF647" s="15"/>
    </row>
    <row r="648" spans="1:110" ht="40.5" thickBot="1">
      <c r="A648" s="18" t="b">
        <v>1</v>
      </c>
      <c r="B648" s="18" t="b">
        <v>0</v>
      </c>
      <c r="C648" s="17">
        <v>100</v>
      </c>
      <c r="D648" s="17">
        <v>100</v>
      </c>
      <c r="E648" s="17">
        <v>107265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1</v>
      </c>
      <c r="L648" s="15">
        <v>0</v>
      </c>
      <c r="M648" s="15">
        <v>0</v>
      </c>
      <c r="N648" s="17">
        <v>0</v>
      </c>
      <c r="O648" s="15" t="s">
        <v>3366</v>
      </c>
      <c r="P648" s="15">
        <v>0</v>
      </c>
      <c r="Q648" s="17" t="e">
        <f t="shared" si="20"/>
        <v>#N/A</v>
      </c>
      <c r="R648" s="18" t="b">
        <v>0</v>
      </c>
      <c r="S648" s="15"/>
      <c r="T648" s="15" t="s">
        <v>4109</v>
      </c>
      <c r="U648" s="17">
        <v>40</v>
      </c>
      <c r="V648" s="15" t="s">
        <v>3367</v>
      </c>
      <c r="W648" s="15">
        <v>1</v>
      </c>
      <c r="X648" s="18" t="b">
        <v>0</v>
      </c>
      <c r="Y648" s="15" t="s">
        <v>3368</v>
      </c>
      <c r="Z648" s="15">
        <v>1.1000000000000001</v>
      </c>
      <c r="AA648" s="18" t="b">
        <v>0</v>
      </c>
      <c r="AB648" s="15"/>
      <c r="AC648" s="15" t="s">
        <v>519</v>
      </c>
      <c r="AD648" s="17">
        <v>16</v>
      </c>
      <c r="AE648" s="17">
        <v>17</v>
      </c>
      <c r="AF648" s="17">
        <v>1</v>
      </c>
      <c r="AG648" s="17">
        <v>31459</v>
      </c>
      <c r="AH648" s="17">
        <v>0</v>
      </c>
      <c r="AI648" s="17">
        <v>105455</v>
      </c>
      <c r="AJ648" s="17">
        <v>0</v>
      </c>
      <c r="AK648" s="15">
        <v>0</v>
      </c>
      <c r="AL648" s="15">
        <v>0.2</v>
      </c>
      <c r="AM648" s="15" t="s">
        <v>3368</v>
      </c>
      <c r="AN648" s="15"/>
      <c r="AO648" s="17">
        <v>243</v>
      </c>
      <c r="AP648" s="68">
        <v>45875</v>
      </c>
      <c r="AQ648" s="68">
        <v>35086</v>
      </c>
      <c r="AR648" s="18" t="b">
        <v>0</v>
      </c>
      <c r="AS648" s="15" t="s">
        <v>3369</v>
      </c>
      <c r="AT648" s="17">
        <v>45</v>
      </c>
      <c r="AU648" s="17">
        <v>0</v>
      </c>
      <c r="AV648" s="17">
        <v>0</v>
      </c>
      <c r="AW648" s="17">
        <v>0</v>
      </c>
      <c r="AX648" s="17">
        <v>0</v>
      </c>
      <c r="AY648" s="17">
        <v>0</v>
      </c>
      <c r="AZ648" s="17">
        <v>0</v>
      </c>
      <c r="BA648" s="17">
        <v>0</v>
      </c>
      <c r="BB648" s="17">
        <v>0</v>
      </c>
      <c r="BC648" s="17">
        <v>0</v>
      </c>
      <c r="BD648" s="17">
        <v>0</v>
      </c>
      <c r="BE648" s="17">
        <v>0</v>
      </c>
      <c r="BF648" s="17">
        <v>4</v>
      </c>
      <c r="BG648" s="15">
        <v>1.2</v>
      </c>
      <c r="BH648" s="15">
        <v>0</v>
      </c>
      <c r="BI648" s="15">
        <v>0</v>
      </c>
      <c r="BJ648" s="15">
        <v>0.1</v>
      </c>
      <c r="BK648" s="17">
        <v>1</v>
      </c>
      <c r="BL648" s="17">
        <v>4</v>
      </c>
      <c r="BM648" s="17">
        <v>0</v>
      </c>
      <c r="BN648" s="17">
        <v>0</v>
      </c>
      <c r="BO648" s="17">
        <v>0</v>
      </c>
      <c r="BP648" s="15">
        <v>0</v>
      </c>
      <c r="BQ648" s="15">
        <v>0</v>
      </c>
      <c r="BR648" s="15">
        <v>0</v>
      </c>
      <c r="BS648" s="15">
        <v>0.21</v>
      </c>
      <c r="BT648" s="15"/>
      <c r="BU648" s="15"/>
      <c r="BV648" s="15"/>
      <c r="BW648" s="15"/>
      <c r="BX648" s="15"/>
      <c r="BY648" s="15"/>
      <c r="BZ648" s="15"/>
      <c r="CA648" s="17">
        <v>517</v>
      </c>
      <c r="CB648" s="17">
        <v>40</v>
      </c>
      <c r="CC648" s="17">
        <v>571</v>
      </c>
      <c r="CD648" s="17">
        <v>54</v>
      </c>
      <c r="CE648" s="17">
        <v>540</v>
      </c>
      <c r="CF648" s="17">
        <v>39</v>
      </c>
      <c r="CG648" s="17">
        <v>526</v>
      </c>
      <c r="CH648" s="17">
        <v>40</v>
      </c>
      <c r="CI648" s="17">
        <v>0</v>
      </c>
      <c r="CJ648" s="17">
        <v>0</v>
      </c>
      <c r="CK648" s="17">
        <v>0</v>
      </c>
      <c r="CL648" s="17">
        <v>0</v>
      </c>
      <c r="CM648" s="17">
        <v>0.42</v>
      </c>
      <c r="CN648" s="17">
        <v>0</v>
      </c>
      <c r="CO648" s="17">
        <v>677</v>
      </c>
      <c r="CP648" s="17">
        <v>43</v>
      </c>
      <c r="CQ648" s="17">
        <v>467</v>
      </c>
      <c r="CR648" s="17">
        <v>58</v>
      </c>
      <c r="CS648" s="17">
        <v>469</v>
      </c>
      <c r="CT648" s="17">
        <v>40</v>
      </c>
      <c r="CU648" s="17">
        <v>189</v>
      </c>
      <c r="CV648" s="17">
        <v>22</v>
      </c>
      <c r="CW648" s="17">
        <v>0</v>
      </c>
      <c r="CX648" s="17">
        <v>0</v>
      </c>
      <c r="CY648" s="17">
        <v>0</v>
      </c>
      <c r="CZ648" s="15" t="str">
        <f t="shared" si="21"/>
        <v>Angus Gunn</v>
      </c>
      <c r="DA648" s="15" t="e">
        <f>VLOOKUP(CZ648,[1]FINAL!$A$1:$AP$1000,MATCH("Element No.",[1]FINAL!$A$1:$AP$1,0),0)</f>
        <v>#N/A</v>
      </c>
      <c r="DB648" s="15"/>
      <c r="DC648" s="15"/>
      <c r="DD648" s="15"/>
      <c r="DE648" s="15"/>
      <c r="DF648" s="15"/>
    </row>
    <row r="649" spans="1:110" ht="27.75" thickBot="1">
      <c r="A649" s="18" t="b">
        <v>1</v>
      </c>
      <c r="B649" s="18" t="b">
        <v>0</v>
      </c>
      <c r="C649" s="15"/>
      <c r="D649" s="15"/>
      <c r="E649" s="17">
        <v>503301</v>
      </c>
      <c r="F649" s="17">
        <v>0</v>
      </c>
      <c r="G649" s="17">
        <v>0</v>
      </c>
      <c r="H649" s="17">
        <v>-1</v>
      </c>
      <c r="I649" s="17">
        <v>1</v>
      </c>
      <c r="J649" s="17">
        <v>0</v>
      </c>
      <c r="K649" s="17">
        <v>3</v>
      </c>
      <c r="L649" s="15">
        <v>1.8</v>
      </c>
      <c r="M649" s="15">
        <v>2.2000000000000002</v>
      </c>
      <c r="N649" s="17">
        <v>5</v>
      </c>
      <c r="O649" s="15" t="s">
        <v>3606</v>
      </c>
      <c r="P649" s="15">
        <v>2.2000000000000002</v>
      </c>
      <c r="Q649" s="17">
        <f t="shared" si="20"/>
        <v>484</v>
      </c>
      <c r="R649" s="18" t="b">
        <v>0</v>
      </c>
      <c r="S649" s="15"/>
      <c r="T649" s="15"/>
      <c r="U649" s="17">
        <v>54</v>
      </c>
      <c r="V649" s="15" t="s">
        <v>3607</v>
      </c>
      <c r="W649" s="15">
        <v>2.6</v>
      </c>
      <c r="X649" s="18" t="b">
        <v>0</v>
      </c>
      <c r="Y649" s="15" t="s">
        <v>3608</v>
      </c>
      <c r="Z649" s="15">
        <v>0.1</v>
      </c>
      <c r="AA649" s="18" t="b">
        <v>0</v>
      </c>
      <c r="AB649" s="15"/>
      <c r="AC649" s="15" t="s">
        <v>519</v>
      </c>
      <c r="AD649" s="17">
        <v>16</v>
      </c>
      <c r="AE649" s="17">
        <v>17</v>
      </c>
      <c r="AF649" s="17">
        <v>82</v>
      </c>
      <c r="AG649" s="17">
        <v>35116</v>
      </c>
      <c r="AH649" s="17">
        <v>0</v>
      </c>
      <c r="AI649" s="17">
        <v>30653</v>
      </c>
      <c r="AJ649" s="17">
        <v>0</v>
      </c>
      <c r="AK649" s="15">
        <v>0.4</v>
      </c>
      <c r="AL649" s="15">
        <v>15.2</v>
      </c>
      <c r="AM649" s="15" t="s">
        <v>3608</v>
      </c>
      <c r="AN649" s="15"/>
      <c r="AO649" s="17">
        <v>241</v>
      </c>
      <c r="AP649" s="68">
        <v>45885</v>
      </c>
      <c r="AQ649" s="68">
        <v>37924</v>
      </c>
      <c r="AR649" s="18" t="b">
        <v>0</v>
      </c>
      <c r="AS649" s="15" t="s">
        <v>3609</v>
      </c>
      <c r="AT649" s="17">
        <v>1676</v>
      </c>
      <c r="AU649" s="17">
        <v>1</v>
      </c>
      <c r="AV649" s="17">
        <v>7</v>
      </c>
      <c r="AW649" s="17">
        <v>6</v>
      </c>
      <c r="AX649" s="17">
        <v>24</v>
      </c>
      <c r="AY649" s="17">
        <v>0</v>
      </c>
      <c r="AZ649" s="17">
        <v>0</v>
      </c>
      <c r="BA649" s="17">
        <v>0</v>
      </c>
      <c r="BB649" s="17">
        <v>1</v>
      </c>
      <c r="BC649" s="17">
        <v>0</v>
      </c>
      <c r="BD649" s="17">
        <v>0</v>
      </c>
      <c r="BE649" s="17">
        <v>3</v>
      </c>
      <c r="BF649" s="17">
        <v>329</v>
      </c>
      <c r="BG649" s="15">
        <v>333.6</v>
      </c>
      <c r="BH649" s="15">
        <v>527.1</v>
      </c>
      <c r="BI649" s="15">
        <v>356</v>
      </c>
      <c r="BJ649" s="15">
        <v>121.6</v>
      </c>
      <c r="BK649" s="17">
        <v>20</v>
      </c>
      <c r="BL649" s="17">
        <v>87</v>
      </c>
      <c r="BM649" s="17">
        <v>22</v>
      </c>
      <c r="BN649" s="17">
        <v>129</v>
      </c>
      <c r="BO649" s="17">
        <v>17</v>
      </c>
      <c r="BP649" s="15">
        <v>2.0099999999999998</v>
      </c>
      <c r="BQ649" s="15">
        <v>3.87</v>
      </c>
      <c r="BR649" s="15">
        <v>5.88</v>
      </c>
      <c r="BS649" s="15">
        <v>24.42</v>
      </c>
      <c r="BT649" s="17">
        <v>2</v>
      </c>
      <c r="BU649" s="15"/>
      <c r="BV649" s="15"/>
      <c r="BW649" s="15"/>
      <c r="BX649" s="15"/>
      <c r="BY649" s="15"/>
      <c r="BZ649" s="15"/>
      <c r="CA649" s="17">
        <v>222</v>
      </c>
      <c r="CB649" s="17">
        <v>92</v>
      </c>
      <c r="CC649" s="17">
        <v>53</v>
      </c>
      <c r="CD649" s="17">
        <v>46</v>
      </c>
      <c r="CE649" s="17">
        <v>87</v>
      </c>
      <c r="CF649" s="17">
        <v>52</v>
      </c>
      <c r="CG649" s="17">
        <v>96</v>
      </c>
      <c r="CH649" s="17">
        <v>56</v>
      </c>
      <c r="CI649" s="17">
        <v>0.11</v>
      </c>
      <c r="CJ649" s="17">
        <v>0</v>
      </c>
      <c r="CK649" s="17">
        <v>0.21</v>
      </c>
      <c r="CL649" s="17">
        <v>0.32</v>
      </c>
      <c r="CM649" s="17">
        <v>1.31</v>
      </c>
      <c r="CN649" s="17">
        <v>1.29</v>
      </c>
      <c r="CO649" s="17">
        <v>171</v>
      </c>
      <c r="CP649" s="17">
        <v>107</v>
      </c>
      <c r="CQ649" s="17">
        <v>167</v>
      </c>
      <c r="CR649" s="17">
        <v>76</v>
      </c>
      <c r="CS649" s="17">
        <v>267</v>
      </c>
      <c r="CT649" s="17">
        <v>109</v>
      </c>
      <c r="CU649" s="17">
        <v>537</v>
      </c>
      <c r="CV649" s="17">
        <v>198</v>
      </c>
      <c r="CW649" s="17">
        <v>0.91</v>
      </c>
      <c r="CX649" s="17">
        <v>0.32</v>
      </c>
      <c r="CY649" s="17">
        <v>6.93</v>
      </c>
      <c r="CZ649" s="15" t="str">
        <f t="shared" si="21"/>
        <v>Omari Hutchinson</v>
      </c>
      <c r="DA649" s="15">
        <f>VLOOKUP(CZ649,[1]FINAL!$A$1:$AP$1000,MATCH("Element No.",[1]FINAL!$A$1:$AP$1,0),0)</f>
        <v>484</v>
      </c>
      <c r="DB649" s="15"/>
      <c r="DC649" s="15"/>
      <c r="DD649" s="15"/>
      <c r="DE649" s="15"/>
      <c r="DF649" s="15"/>
    </row>
    <row r="650" spans="1:110" ht="91.5" thickBot="1">
      <c r="A650" s="18" t="b">
        <v>1</v>
      </c>
      <c r="B650" s="18" t="b">
        <v>0</v>
      </c>
      <c r="C650" s="17">
        <v>0</v>
      </c>
      <c r="D650" s="17">
        <v>0</v>
      </c>
      <c r="E650" s="17">
        <v>465680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4</v>
      </c>
      <c r="L650" s="15">
        <v>0</v>
      </c>
      <c r="M650" s="15">
        <v>0</v>
      </c>
      <c r="N650" s="17">
        <v>0</v>
      </c>
      <c r="O650" s="15" t="s">
        <v>3610</v>
      </c>
      <c r="P650" s="15">
        <v>0</v>
      </c>
      <c r="Q650" s="17">
        <f t="shared" si="20"/>
        <v>493</v>
      </c>
      <c r="R650" s="18" t="b">
        <v>0</v>
      </c>
      <c r="S650" s="15" t="s">
        <v>4431</v>
      </c>
      <c r="T650" s="15" t="s">
        <v>4432</v>
      </c>
      <c r="U650" s="17">
        <v>60</v>
      </c>
      <c r="V650" s="15" t="s">
        <v>3611</v>
      </c>
      <c r="W650" s="15">
        <v>1</v>
      </c>
      <c r="X650" s="18" t="b">
        <v>0</v>
      </c>
      <c r="Y650" s="15" t="s">
        <v>3612</v>
      </c>
      <c r="Z650" s="15">
        <v>0.1</v>
      </c>
      <c r="AA650" s="18" t="b">
        <v>0</v>
      </c>
      <c r="AB650" s="15"/>
      <c r="AC650" s="15" t="s">
        <v>3257</v>
      </c>
      <c r="AD650" s="17">
        <v>16</v>
      </c>
      <c r="AE650" s="17">
        <v>17</v>
      </c>
      <c r="AF650" s="17">
        <v>9</v>
      </c>
      <c r="AG650" s="17">
        <v>15291</v>
      </c>
      <c r="AH650" s="17">
        <v>0</v>
      </c>
      <c r="AI650" s="17">
        <v>18611</v>
      </c>
      <c r="AJ650" s="17">
        <v>0</v>
      </c>
      <c r="AK650" s="15">
        <v>0</v>
      </c>
      <c r="AL650" s="15">
        <v>1.5</v>
      </c>
      <c r="AM650" s="15" t="s">
        <v>3612</v>
      </c>
      <c r="AN650" s="15"/>
      <c r="AO650" s="17">
        <v>73</v>
      </c>
      <c r="AP650" s="68">
        <v>45887</v>
      </c>
      <c r="AQ650" s="68">
        <v>37276</v>
      </c>
      <c r="AR650" s="18" t="b">
        <v>0</v>
      </c>
      <c r="AS650" s="15" t="s">
        <v>3613</v>
      </c>
      <c r="AT650" s="17">
        <v>89</v>
      </c>
      <c r="AU650" s="17">
        <v>0</v>
      </c>
      <c r="AV650" s="17">
        <v>0</v>
      </c>
      <c r="AW650" s="17">
        <v>0</v>
      </c>
      <c r="AX650" s="17">
        <v>3</v>
      </c>
      <c r="AY650" s="17">
        <v>0</v>
      </c>
      <c r="AZ650" s="17">
        <v>0</v>
      </c>
      <c r="BA650" s="17">
        <v>0</v>
      </c>
      <c r="BB650" s="17">
        <v>0</v>
      </c>
      <c r="BC650" s="17">
        <v>0</v>
      </c>
      <c r="BD650" s="17">
        <v>0</v>
      </c>
      <c r="BE650" s="17">
        <v>0</v>
      </c>
      <c r="BF650" s="17">
        <v>24</v>
      </c>
      <c r="BG650" s="15">
        <v>6.8</v>
      </c>
      <c r="BH650" s="15">
        <v>17.7</v>
      </c>
      <c r="BI650" s="15">
        <v>39</v>
      </c>
      <c r="BJ650" s="15">
        <v>6.3</v>
      </c>
      <c r="BK650" s="17">
        <v>1</v>
      </c>
      <c r="BL650" s="17">
        <v>4</v>
      </c>
      <c r="BM650" s="17">
        <v>1</v>
      </c>
      <c r="BN650" s="17">
        <v>6</v>
      </c>
      <c r="BO650" s="17">
        <v>0</v>
      </c>
      <c r="BP650" s="15">
        <v>0.44</v>
      </c>
      <c r="BQ650" s="15">
        <v>0.02</v>
      </c>
      <c r="BR650" s="15">
        <v>0.46</v>
      </c>
      <c r="BS650" s="15">
        <v>1.57</v>
      </c>
      <c r="BT650" s="15"/>
      <c r="BU650" s="15"/>
      <c r="BV650" s="15"/>
      <c r="BW650" s="15"/>
      <c r="BX650" s="15"/>
      <c r="BY650" s="15"/>
      <c r="BZ650" s="15"/>
      <c r="CA650" s="17">
        <v>490</v>
      </c>
      <c r="CB650" s="17">
        <v>56</v>
      </c>
      <c r="CC650" s="17">
        <v>420</v>
      </c>
      <c r="CD650" s="17">
        <v>54</v>
      </c>
      <c r="CE650" s="17">
        <v>364</v>
      </c>
      <c r="CF650" s="17">
        <v>57</v>
      </c>
      <c r="CG650" s="17">
        <v>457</v>
      </c>
      <c r="CH650" s="17">
        <v>56</v>
      </c>
      <c r="CI650" s="17">
        <v>0.44</v>
      </c>
      <c r="CJ650" s="17">
        <v>0</v>
      </c>
      <c r="CK650" s="17">
        <v>0.02</v>
      </c>
      <c r="CL650" s="17">
        <v>0.46</v>
      </c>
      <c r="CM650" s="17">
        <v>1.59</v>
      </c>
      <c r="CN650" s="17">
        <v>3.03</v>
      </c>
      <c r="CO650" s="17">
        <v>86</v>
      </c>
      <c r="CP650" s="17">
        <v>25</v>
      </c>
      <c r="CQ650" s="17">
        <v>824</v>
      </c>
      <c r="CR650" s="17">
        <v>90</v>
      </c>
      <c r="CS650" s="17">
        <v>521</v>
      </c>
      <c r="CT650" s="17">
        <v>64</v>
      </c>
      <c r="CU650" s="17">
        <v>459</v>
      </c>
      <c r="CV650" s="17">
        <v>64</v>
      </c>
      <c r="CW650" s="17">
        <v>0</v>
      </c>
      <c r="CX650" s="17">
        <v>0</v>
      </c>
      <c r="CY650" s="17">
        <v>6.07</v>
      </c>
      <c r="CZ650" s="15" t="str">
        <f t="shared" si="21"/>
        <v>Arnaud Kalimuendo</v>
      </c>
      <c r="DA650" s="15">
        <f>VLOOKUP(CZ650,[1]FINAL!$A$1:$AP$1000,MATCH("Element No.",[1]FINAL!$A$1:$AP$1,0),0)</f>
        <v>493</v>
      </c>
      <c r="DB650" s="15"/>
      <c r="DC650" s="15"/>
      <c r="DD650" s="15"/>
      <c r="DE650" s="15"/>
      <c r="DF650" s="15"/>
    </row>
    <row r="651" spans="1:110" ht="40.5" thickBot="1">
      <c r="A651" s="18" t="b">
        <v>1</v>
      </c>
      <c r="B651" s="18" t="b">
        <v>0</v>
      </c>
      <c r="C651" s="17">
        <v>100</v>
      </c>
      <c r="D651" s="17">
        <v>100</v>
      </c>
      <c r="E651" s="17">
        <v>221389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1</v>
      </c>
      <c r="L651" s="15">
        <v>0</v>
      </c>
      <c r="M651" s="15">
        <v>0</v>
      </c>
      <c r="N651" s="17">
        <v>0</v>
      </c>
      <c r="O651" s="15" t="s">
        <v>3753</v>
      </c>
      <c r="P651" s="15">
        <v>0</v>
      </c>
      <c r="Q651" s="17">
        <f t="shared" si="20"/>
        <v>468</v>
      </c>
      <c r="R651" s="18" t="b">
        <v>0</v>
      </c>
      <c r="S651" s="15"/>
      <c r="T651" s="15" t="s">
        <v>4384</v>
      </c>
      <c r="U651" s="17">
        <v>40</v>
      </c>
      <c r="V651" s="15" t="s">
        <v>3754</v>
      </c>
      <c r="W651" s="15">
        <v>2.2000000000000002</v>
      </c>
      <c r="X651" s="18" t="b">
        <v>0</v>
      </c>
      <c r="Y651" s="15" t="s">
        <v>3755</v>
      </c>
      <c r="Z651" s="15">
        <v>0.3</v>
      </c>
      <c r="AA651" s="18" t="b">
        <v>0</v>
      </c>
      <c r="AB651" s="15"/>
      <c r="AC651" s="15" t="s">
        <v>519</v>
      </c>
      <c r="AD651" s="17">
        <v>16</v>
      </c>
      <c r="AE651" s="17">
        <v>17</v>
      </c>
      <c r="AF651" s="17">
        <v>11</v>
      </c>
      <c r="AG651" s="17">
        <v>66562</v>
      </c>
      <c r="AH651" s="17">
        <v>0</v>
      </c>
      <c r="AI651" s="17">
        <v>53208</v>
      </c>
      <c r="AJ651" s="17">
        <v>0</v>
      </c>
      <c r="AK651" s="15">
        <v>0</v>
      </c>
      <c r="AL651" s="15">
        <v>2.8</v>
      </c>
      <c r="AM651" s="15" t="s">
        <v>566</v>
      </c>
      <c r="AN651" s="15" t="s">
        <v>3753</v>
      </c>
      <c r="AO651" s="17">
        <v>30</v>
      </c>
      <c r="AP651" s="68">
        <v>45900</v>
      </c>
      <c r="AQ651" s="68">
        <v>35108</v>
      </c>
      <c r="AR651" s="18" t="b">
        <v>0</v>
      </c>
      <c r="AS651" s="15" t="s">
        <v>3756</v>
      </c>
      <c r="AT651" s="17">
        <v>437</v>
      </c>
      <c r="AU651" s="17">
        <v>0</v>
      </c>
      <c r="AV651" s="17">
        <v>0</v>
      </c>
      <c r="AW651" s="17">
        <v>1</v>
      </c>
      <c r="AX651" s="17">
        <v>8</v>
      </c>
      <c r="AY651" s="17">
        <v>0</v>
      </c>
      <c r="AZ651" s="17">
        <v>0</v>
      </c>
      <c r="BA651" s="17">
        <v>0</v>
      </c>
      <c r="BB651" s="17">
        <v>1</v>
      </c>
      <c r="BC651" s="17">
        <v>0</v>
      </c>
      <c r="BD651" s="17">
        <v>6</v>
      </c>
      <c r="BE651" s="17">
        <v>0</v>
      </c>
      <c r="BF651" s="17">
        <v>32</v>
      </c>
      <c r="BG651" s="15">
        <v>56.4</v>
      </c>
      <c r="BH651" s="15">
        <v>0</v>
      </c>
      <c r="BI651" s="15">
        <v>0</v>
      </c>
      <c r="BJ651" s="15">
        <v>5.7</v>
      </c>
      <c r="BK651" s="17">
        <v>4</v>
      </c>
      <c r="BL651" s="17">
        <v>26</v>
      </c>
      <c r="BM651" s="17">
        <v>0</v>
      </c>
      <c r="BN651" s="17">
        <v>0</v>
      </c>
      <c r="BO651" s="17">
        <v>5</v>
      </c>
      <c r="BP651" s="15">
        <v>0</v>
      </c>
      <c r="BQ651" s="15">
        <v>0</v>
      </c>
      <c r="BR651" s="15">
        <v>0</v>
      </c>
      <c r="BS651" s="15">
        <v>6.13</v>
      </c>
      <c r="BT651" s="15"/>
      <c r="BU651" s="15"/>
      <c r="BV651" s="15"/>
      <c r="BW651" s="15"/>
      <c r="BX651" s="15"/>
      <c r="BY651" s="15"/>
      <c r="BZ651" s="15"/>
      <c r="CA651" s="17">
        <v>427</v>
      </c>
      <c r="CB651" s="17">
        <v>36</v>
      </c>
      <c r="CC651" s="17">
        <v>577</v>
      </c>
      <c r="CD651" s="17">
        <v>57</v>
      </c>
      <c r="CE651" s="17">
        <v>546</v>
      </c>
      <c r="CF651" s="17">
        <v>42</v>
      </c>
      <c r="CG651" s="17">
        <v>460</v>
      </c>
      <c r="CH651" s="17">
        <v>36</v>
      </c>
      <c r="CI651" s="17">
        <v>0</v>
      </c>
      <c r="CJ651" s="17">
        <v>1.24</v>
      </c>
      <c r="CK651" s="17">
        <v>0</v>
      </c>
      <c r="CL651" s="17">
        <v>0</v>
      </c>
      <c r="CM651" s="17">
        <v>1.26</v>
      </c>
      <c r="CN651" s="17">
        <v>1.65</v>
      </c>
      <c r="CO651" s="17">
        <v>687</v>
      </c>
      <c r="CP651" s="17">
        <v>46</v>
      </c>
      <c r="CQ651" s="17">
        <v>474</v>
      </c>
      <c r="CR651" s="17">
        <v>60</v>
      </c>
      <c r="CS651" s="17">
        <v>314</v>
      </c>
      <c r="CT651" s="17">
        <v>31</v>
      </c>
      <c r="CU651" s="17">
        <v>341</v>
      </c>
      <c r="CV651" s="17">
        <v>47</v>
      </c>
      <c r="CW651" s="17">
        <v>1.03</v>
      </c>
      <c r="CX651" s="17">
        <v>0.21</v>
      </c>
      <c r="CY651" s="17">
        <v>0</v>
      </c>
      <c r="CZ651" s="15" t="str">
        <f t="shared" si="21"/>
        <v>John Victor Maciel Furtado</v>
      </c>
      <c r="DA651" s="15">
        <f>VLOOKUP(CZ651,[1]FINAL!$A$1:$AP$1000,MATCH("Element No.",[1]FINAL!$A$1:$AP$1,0),0)</f>
        <v>468</v>
      </c>
      <c r="DB651" s="15"/>
      <c r="DC651" s="15"/>
      <c r="DD651" s="15"/>
      <c r="DE651" s="15"/>
      <c r="DF651" s="15"/>
    </row>
    <row r="652" spans="1:110" ht="40.5" thickBot="1">
      <c r="A652" s="18" t="b">
        <v>1</v>
      </c>
      <c r="B652" s="18" t="b">
        <v>0</v>
      </c>
      <c r="C652" s="17">
        <v>0</v>
      </c>
      <c r="D652" s="17">
        <v>0</v>
      </c>
      <c r="E652" s="17">
        <v>500151</v>
      </c>
      <c r="F652" s="17">
        <v>0</v>
      </c>
      <c r="G652" s="17">
        <v>0</v>
      </c>
      <c r="H652" s="17">
        <v>0</v>
      </c>
      <c r="I652" s="17">
        <v>0</v>
      </c>
      <c r="J652" s="17">
        <v>1</v>
      </c>
      <c r="K652" s="17">
        <v>2</v>
      </c>
      <c r="L652" s="15">
        <v>0</v>
      </c>
      <c r="M652" s="15">
        <v>0</v>
      </c>
      <c r="N652" s="17">
        <v>0</v>
      </c>
      <c r="O652" s="15" t="s">
        <v>3757</v>
      </c>
      <c r="P652" s="15">
        <v>0</v>
      </c>
      <c r="Q652" s="17">
        <f t="shared" si="20"/>
        <v>475</v>
      </c>
      <c r="R652" s="18" t="b">
        <v>0</v>
      </c>
      <c r="S652" s="15" t="s">
        <v>1607</v>
      </c>
      <c r="T652" s="15" t="s">
        <v>4649</v>
      </c>
      <c r="U652" s="17">
        <v>45</v>
      </c>
      <c r="V652" s="15" t="s">
        <v>3758</v>
      </c>
      <c r="W652" s="15">
        <v>2.8</v>
      </c>
      <c r="X652" s="18" t="b">
        <v>0</v>
      </c>
      <c r="Y652" s="15" t="s">
        <v>3759</v>
      </c>
      <c r="Z652" s="15">
        <v>0</v>
      </c>
      <c r="AA652" s="18" t="b">
        <v>0</v>
      </c>
      <c r="AB652" s="15"/>
      <c r="AC652" s="15" t="s">
        <v>543</v>
      </c>
      <c r="AD652" s="17">
        <v>16</v>
      </c>
      <c r="AE652" s="17">
        <v>17</v>
      </c>
      <c r="AF652" s="17">
        <v>39</v>
      </c>
      <c r="AG652" s="17">
        <v>46825</v>
      </c>
      <c r="AH652" s="17">
        <v>0</v>
      </c>
      <c r="AI652" s="17">
        <v>45028</v>
      </c>
      <c r="AJ652" s="17">
        <v>0</v>
      </c>
      <c r="AK652" s="15">
        <v>0</v>
      </c>
      <c r="AL652" s="15">
        <v>8.6999999999999993</v>
      </c>
      <c r="AM652" s="15" t="s">
        <v>3759</v>
      </c>
      <c r="AN652" s="15"/>
      <c r="AO652" s="17">
        <v>106</v>
      </c>
      <c r="AP652" s="68">
        <v>45899</v>
      </c>
      <c r="AQ652" s="68">
        <v>37699</v>
      </c>
      <c r="AR652" s="18" t="b">
        <v>0</v>
      </c>
      <c r="AS652" s="15" t="s">
        <v>3760</v>
      </c>
      <c r="AT652" s="17">
        <v>1025</v>
      </c>
      <c r="AU652" s="17">
        <v>2</v>
      </c>
      <c r="AV652" s="17">
        <v>0</v>
      </c>
      <c r="AW652" s="17">
        <v>3</v>
      </c>
      <c r="AX652" s="17">
        <v>18</v>
      </c>
      <c r="AY652" s="17">
        <v>0</v>
      </c>
      <c r="AZ652" s="17">
        <v>0</v>
      </c>
      <c r="BA652" s="17">
        <v>0</v>
      </c>
      <c r="BB652" s="17">
        <v>2</v>
      </c>
      <c r="BC652" s="17">
        <v>0</v>
      </c>
      <c r="BD652" s="17">
        <v>0</v>
      </c>
      <c r="BE652" s="17">
        <v>0</v>
      </c>
      <c r="BF652" s="17">
        <v>131</v>
      </c>
      <c r="BG652" s="15">
        <v>216.6</v>
      </c>
      <c r="BH652" s="15">
        <v>123.2</v>
      </c>
      <c r="BI652" s="15">
        <v>94</v>
      </c>
      <c r="BJ652" s="15">
        <v>43.5</v>
      </c>
      <c r="BK652" s="17">
        <v>37</v>
      </c>
      <c r="BL652" s="17">
        <v>27</v>
      </c>
      <c r="BM652" s="17">
        <v>20</v>
      </c>
      <c r="BN652" s="17">
        <v>57</v>
      </c>
      <c r="BO652" s="17">
        <v>11</v>
      </c>
      <c r="BP652" s="15">
        <v>1.34</v>
      </c>
      <c r="BQ652" s="15">
        <v>0.45</v>
      </c>
      <c r="BR652" s="15">
        <v>1.79</v>
      </c>
      <c r="BS652" s="15">
        <v>15.04</v>
      </c>
      <c r="BT652" s="15"/>
      <c r="BU652" s="15"/>
      <c r="BV652" s="15"/>
      <c r="BW652" s="15"/>
      <c r="BX652" s="15"/>
      <c r="BY652" s="15"/>
      <c r="BZ652" s="15"/>
      <c r="CA652" s="17">
        <v>297</v>
      </c>
      <c r="CB652" s="17">
        <v>118</v>
      </c>
      <c r="CC652" s="17">
        <v>280</v>
      </c>
      <c r="CD652" s="17">
        <v>81</v>
      </c>
      <c r="CE652" s="17">
        <v>295</v>
      </c>
      <c r="CF652" s="17">
        <v>89</v>
      </c>
      <c r="CG652" s="17">
        <v>328</v>
      </c>
      <c r="CH652" s="17">
        <v>112</v>
      </c>
      <c r="CI652" s="17">
        <v>0.12</v>
      </c>
      <c r="CJ652" s="17">
        <v>0</v>
      </c>
      <c r="CK652" s="17">
        <v>0.04</v>
      </c>
      <c r="CL652" s="17">
        <v>0.16</v>
      </c>
      <c r="CM652" s="17">
        <v>1.32</v>
      </c>
      <c r="CN652" s="17">
        <v>1.58</v>
      </c>
      <c r="CO652" s="17">
        <v>452</v>
      </c>
      <c r="CP652" s="17">
        <v>93</v>
      </c>
      <c r="CQ652" s="17">
        <v>650</v>
      </c>
      <c r="CR652" s="17">
        <v>250</v>
      </c>
      <c r="CS652" s="17">
        <v>219</v>
      </c>
      <c r="CT652" s="17">
        <v>87</v>
      </c>
      <c r="CU652" s="17">
        <v>589</v>
      </c>
      <c r="CV652" s="17">
        <v>210</v>
      </c>
      <c r="CW652" s="17">
        <v>0.97</v>
      </c>
      <c r="CX652" s="17">
        <v>0.26</v>
      </c>
      <c r="CY652" s="17">
        <v>5</v>
      </c>
      <c r="CZ652" s="15" t="str">
        <f t="shared" si="21"/>
        <v>Nicolò Savona</v>
      </c>
      <c r="DA652" s="15">
        <f>VLOOKUP(CZ652,[1]FINAL!$A$1:$AP$1000,MATCH("Element No.",[1]FINAL!$A$1:$AP$1,0),0)</f>
        <v>475</v>
      </c>
      <c r="DB652" s="15"/>
      <c r="DC652" s="15"/>
      <c r="DD652" s="15"/>
      <c r="DE652" s="15"/>
      <c r="DF652" s="15"/>
    </row>
    <row r="653" spans="1:110" ht="78.75" thickBot="1">
      <c r="A653" s="18" t="b">
        <v>1</v>
      </c>
      <c r="B653" s="18" t="b">
        <v>0</v>
      </c>
      <c r="C653" s="17">
        <v>0</v>
      </c>
      <c r="D653" s="17">
        <v>0</v>
      </c>
      <c r="E653" s="17">
        <v>560441</v>
      </c>
      <c r="F653" s="17">
        <v>0</v>
      </c>
      <c r="G653" s="17">
        <v>0</v>
      </c>
      <c r="H653" s="17">
        <v>0</v>
      </c>
      <c r="I653" s="17">
        <v>0</v>
      </c>
      <c r="J653" s="17">
        <v>0</v>
      </c>
      <c r="K653" s="17">
        <v>2</v>
      </c>
      <c r="L653" s="15">
        <v>0</v>
      </c>
      <c r="M653" s="15">
        <v>0</v>
      </c>
      <c r="N653" s="17">
        <v>0</v>
      </c>
      <c r="O653" s="15" t="s">
        <v>3919</v>
      </c>
      <c r="P653" s="15">
        <v>0</v>
      </c>
      <c r="Q653" s="17" t="e">
        <f t="shared" si="20"/>
        <v>#N/A</v>
      </c>
      <c r="R653" s="18" t="b">
        <v>0</v>
      </c>
      <c r="S653" s="15" t="s">
        <v>4716</v>
      </c>
      <c r="T653" s="15" t="s">
        <v>4717</v>
      </c>
      <c r="U653" s="17">
        <v>45</v>
      </c>
      <c r="V653" s="15" t="s">
        <v>3920</v>
      </c>
      <c r="W653" s="15">
        <v>0</v>
      </c>
      <c r="X653" s="18" t="b">
        <v>0</v>
      </c>
      <c r="Y653" s="15" t="s">
        <v>3921</v>
      </c>
      <c r="Z653" s="15">
        <v>0</v>
      </c>
      <c r="AA653" s="18" t="b">
        <v>0</v>
      </c>
      <c r="AB653" s="15"/>
      <c r="AC653" s="15" t="s">
        <v>3257</v>
      </c>
      <c r="AD653" s="17">
        <v>16</v>
      </c>
      <c r="AE653" s="17">
        <v>17</v>
      </c>
      <c r="AF653" s="17">
        <v>0</v>
      </c>
      <c r="AG653" s="17">
        <v>94</v>
      </c>
      <c r="AH653" s="17">
        <v>0</v>
      </c>
      <c r="AI653" s="17">
        <v>122</v>
      </c>
      <c r="AJ653" s="17">
        <v>0</v>
      </c>
      <c r="AK653" s="15">
        <v>0</v>
      </c>
      <c r="AL653" s="15">
        <v>0</v>
      </c>
      <c r="AM653" s="15" t="s">
        <v>3922</v>
      </c>
      <c r="AN653" s="15"/>
      <c r="AO653" s="17">
        <v>30</v>
      </c>
      <c r="AP653" s="68">
        <v>45901</v>
      </c>
      <c r="AQ653" s="68">
        <v>37668</v>
      </c>
      <c r="AR653" s="18" t="b">
        <v>0</v>
      </c>
      <c r="AS653" s="15" t="s">
        <v>3923</v>
      </c>
      <c r="AT653" s="17">
        <v>0</v>
      </c>
      <c r="AU653" s="17">
        <v>0</v>
      </c>
      <c r="AV653" s="17">
        <v>0</v>
      </c>
      <c r="AW653" s="17">
        <v>0</v>
      </c>
      <c r="AX653" s="17">
        <v>0</v>
      </c>
      <c r="AY653" s="17">
        <v>0</v>
      </c>
      <c r="AZ653" s="17">
        <v>0</v>
      </c>
      <c r="BA653" s="17">
        <v>0</v>
      </c>
      <c r="BB653" s="17">
        <v>0</v>
      </c>
      <c r="BC653" s="17">
        <v>0</v>
      </c>
      <c r="BD653" s="17">
        <v>0</v>
      </c>
      <c r="BE653" s="17">
        <v>0</v>
      </c>
      <c r="BF653" s="17">
        <v>0</v>
      </c>
      <c r="BG653" s="15">
        <v>0</v>
      </c>
      <c r="BH653" s="15">
        <v>0</v>
      </c>
      <c r="BI653" s="15">
        <v>0</v>
      </c>
      <c r="BJ653" s="15">
        <v>0</v>
      </c>
      <c r="BK653" s="17">
        <v>0</v>
      </c>
      <c r="BL653" s="17">
        <v>0</v>
      </c>
      <c r="BM653" s="17">
        <v>0</v>
      </c>
      <c r="BN653" s="17">
        <v>0</v>
      </c>
      <c r="BO653" s="17">
        <v>0</v>
      </c>
      <c r="BP653" s="15">
        <v>0</v>
      </c>
      <c r="BQ653" s="15">
        <v>0</v>
      </c>
      <c r="BR653" s="15">
        <v>0</v>
      </c>
      <c r="BS653" s="15">
        <v>0</v>
      </c>
      <c r="BT653" s="15"/>
      <c r="BU653" s="15"/>
      <c r="BV653" s="15"/>
      <c r="BW653" s="15"/>
      <c r="BX653" s="15"/>
      <c r="BY653" s="15"/>
      <c r="BZ653" s="15"/>
      <c r="CA653" s="17">
        <v>739</v>
      </c>
      <c r="CB653" s="17">
        <v>264</v>
      </c>
      <c r="CC653" s="17">
        <v>733</v>
      </c>
      <c r="CD653" s="17">
        <v>264</v>
      </c>
      <c r="CE653" s="17">
        <v>718</v>
      </c>
      <c r="CF653" s="17">
        <v>264</v>
      </c>
      <c r="CG653" s="17">
        <v>740</v>
      </c>
      <c r="CH653" s="17">
        <v>264</v>
      </c>
      <c r="CI653" s="17">
        <v>0</v>
      </c>
      <c r="CJ653" s="17">
        <v>0</v>
      </c>
      <c r="CK653" s="17">
        <v>0</v>
      </c>
      <c r="CL653" s="17">
        <v>0</v>
      </c>
      <c r="CM653" s="17">
        <v>0</v>
      </c>
      <c r="CN653" s="17">
        <v>0</v>
      </c>
      <c r="CO653" s="17">
        <v>472</v>
      </c>
      <c r="CP653" s="17">
        <v>95</v>
      </c>
      <c r="CQ653" s="17">
        <v>668</v>
      </c>
      <c r="CR653" s="17">
        <v>251</v>
      </c>
      <c r="CS653" s="17">
        <v>742</v>
      </c>
      <c r="CT653" s="17">
        <v>264</v>
      </c>
      <c r="CU653" s="17">
        <v>830</v>
      </c>
      <c r="CV653" s="17">
        <v>270</v>
      </c>
      <c r="CW653" s="17">
        <v>0</v>
      </c>
      <c r="CX653" s="17">
        <v>0</v>
      </c>
      <c r="CY653" s="17">
        <v>0</v>
      </c>
      <c r="CZ653" s="15" t="str">
        <f t="shared" si="21"/>
        <v>Luis Eduardo Soares da Silva</v>
      </c>
      <c r="DA653" s="15" t="e">
        <f>VLOOKUP(CZ653,[1]FINAL!$A$1:$AP$1000,MATCH("Element No.",[1]FINAL!$A$1:$AP$1,0),0)</f>
        <v>#N/A</v>
      </c>
      <c r="DB653" s="15"/>
      <c r="DC653" s="15"/>
      <c r="DD653" s="15"/>
      <c r="DE653" s="15"/>
      <c r="DF653" s="15"/>
    </row>
    <row r="654" spans="1:110" ht="40.5" thickBot="1">
      <c r="A654" s="18" t="b">
        <v>1</v>
      </c>
      <c r="B654" s="18" t="b">
        <v>0</v>
      </c>
      <c r="C654" s="17">
        <v>100</v>
      </c>
      <c r="D654" s="17">
        <v>100</v>
      </c>
      <c r="E654" s="17">
        <v>476887</v>
      </c>
      <c r="F654" s="17">
        <v>0</v>
      </c>
      <c r="G654" s="17">
        <v>0</v>
      </c>
      <c r="H654" s="17">
        <v>-1</v>
      </c>
      <c r="I654" s="17">
        <v>1</v>
      </c>
      <c r="J654" s="17">
        <v>0</v>
      </c>
      <c r="K654" s="17">
        <v>3</v>
      </c>
      <c r="L654" s="15">
        <v>2.8</v>
      </c>
      <c r="M654" s="15">
        <v>2.8</v>
      </c>
      <c r="N654" s="17">
        <v>0</v>
      </c>
      <c r="O654" s="15" t="s">
        <v>3924</v>
      </c>
      <c r="P654" s="15">
        <v>2.8</v>
      </c>
      <c r="Q654" s="17">
        <f t="shared" si="20"/>
        <v>485</v>
      </c>
      <c r="R654" s="18" t="b">
        <v>0</v>
      </c>
      <c r="S654" s="15"/>
      <c r="T654" s="15" t="s">
        <v>4099</v>
      </c>
      <c r="U654" s="17">
        <v>59</v>
      </c>
      <c r="V654" s="15" t="s">
        <v>3925</v>
      </c>
      <c r="W654" s="15">
        <v>1.9</v>
      </c>
      <c r="X654" s="18" t="b">
        <v>0</v>
      </c>
      <c r="Y654" s="15" t="s">
        <v>3926</v>
      </c>
      <c r="Z654" s="15">
        <v>0</v>
      </c>
      <c r="AA654" s="18" t="b">
        <v>0</v>
      </c>
      <c r="AB654" s="15"/>
      <c r="AC654" s="15" t="s">
        <v>519</v>
      </c>
      <c r="AD654" s="17">
        <v>16</v>
      </c>
      <c r="AE654" s="17">
        <v>17</v>
      </c>
      <c r="AF654" s="17">
        <v>26</v>
      </c>
      <c r="AG654" s="17">
        <v>5785</v>
      </c>
      <c r="AH654" s="17">
        <v>0</v>
      </c>
      <c r="AI654" s="17">
        <v>4869</v>
      </c>
      <c r="AJ654" s="17">
        <v>0</v>
      </c>
      <c r="AK654" s="15">
        <v>0.5</v>
      </c>
      <c r="AL654" s="15">
        <v>4.4000000000000004</v>
      </c>
      <c r="AM654" s="15" t="s">
        <v>3926</v>
      </c>
      <c r="AN654" s="15"/>
      <c r="AO654" s="17">
        <v>73</v>
      </c>
      <c r="AP654" s="68">
        <v>45901</v>
      </c>
      <c r="AQ654" s="68">
        <v>37494</v>
      </c>
      <c r="AR654" s="18" t="b">
        <v>0</v>
      </c>
      <c r="AS654" s="15" t="s">
        <v>3927</v>
      </c>
      <c r="AT654" s="17">
        <v>549</v>
      </c>
      <c r="AU654" s="17">
        <v>0</v>
      </c>
      <c r="AV654" s="17">
        <v>2</v>
      </c>
      <c r="AW654" s="17">
        <v>2</v>
      </c>
      <c r="AX654" s="17">
        <v>10</v>
      </c>
      <c r="AY654" s="17">
        <v>0</v>
      </c>
      <c r="AZ654" s="17">
        <v>0</v>
      </c>
      <c r="BA654" s="17">
        <v>0</v>
      </c>
      <c r="BB654" s="17">
        <v>1</v>
      </c>
      <c r="BC654" s="17">
        <v>0</v>
      </c>
      <c r="BD654" s="17">
        <v>0</v>
      </c>
      <c r="BE654" s="17">
        <v>1</v>
      </c>
      <c r="BF654" s="17">
        <v>100</v>
      </c>
      <c r="BG654" s="15">
        <v>86.4</v>
      </c>
      <c r="BH654" s="15">
        <v>178.8</v>
      </c>
      <c r="BI654" s="15">
        <v>95</v>
      </c>
      <c r="BJ654" s="15">
        <v>35.6</v>
      </c>
      <c r="BK654" s="17">
        <v>3</v>
      </c>
      <c r="BL654" s="17">
        <v>28</v>
      </c>
      <c r="BM654" s="17">
        <v>4</v>
      </c>
      <c r="BN654" s="17">
        <v>35</v>
      </c>
      <c r="BO654" s="17">
        <v>6</v>
      </c>
      <c r="BP654" s="15">
        <v>0.54</v>
      </c>
      <c r="BQ654" s="15">
        <v>1.01</v>
      </c>
      <c r="BR654" s="15">
        <v>1.55</v>
      </c>
      <c r="BS654" s="15">
        <v>10.94</v>
      </c>
      <c r="BT654" s="15"/>
      <c r="BU654" s="15"/>
      <c r="BV654" s="15"/>
      <c r="BW654" s="15"/>
      <c r="BX654" s="15"/>
      <c r="BY654" s="15"/>
      <c r="BZ654" s="15"/>
      <c r="CA654" s="17">
        <v>402</v>
      </c>
      <c r="CB654" s="17">
        <v>176</v>
      </c>
      <c r="CC654" s="17">
        <v>226</v>
      </c>
      <c r="CD654" s="17">
        <v>148</v>
      </c>
      <c r="CE654" s="17">
        <v>294</v>
      </c>
      <c r="CF654" s="17">
        <v>155</v>
      </c>
      <c r="CG654" s="17">
        <v>350</v>
      </c>
      <c r="CH654" s="17">
        <v>168</v>
      </c>
      <c r="CI654" s="17">
        <v>0.09</v>
      </c>
      <c r="CJ654" s="17">
        <v>0</v>
      </c>
      <c r="CK654" s="17">
        <v>0.17</v>
      </c>
      <c r="CL654" s="17">
        <v>0.26</v>
      </c>
      <c r="CM654" s="17">
        <v>1.79</v>
      </c>
      <c r="CN654" s="17">
        <v>1.64</v>
      </c>
      <c r="CO654" s="17">
        <v>97</v>
      </c>
      <c r="CP654" s="17">
        <v>64</v>
      </c>
      <c r="CQ654" s="17">
        <v>136</v>
      </c>
      <c r="CR654" s="17">
        <v>63</v>
      </c>
      <c r="CS654" s="17">
        <v>370</v>
      </c>
      <c r="CT654" s="17">
        <v>159</v>
      </c>
      <c r="CU654" s="17">
        <v>663</v>
      </c>
      <c r="CV654" s="17">
        <v>263</v>
      </c>
      <c r="CW654" s="17">
        <v>0.98</v>
      </c>
      <c r="CX654" s="17">
        <v>0.33</v>
      </c>
      <c r="CY654" s="17">
        <v>5.74</v>
      </c>
      <c r="CZ654" s="15" t="str">
        <f t="shared" si="21"/>
        <v>Dilane Bakwa</v>
      </c>
      <c r="DA654" s="15">
        <f>VLOOKUP(CZ654,[1]FINAL!$A$1:$AP$1000,MATCH("Element No.",[1]FINAL!$A$1:$AP$1,0),0)</f>
        <v>485</v>
      </c>
      <c r="DB654" s="15"/>
      <c r="DC654" s="15"/>
      <c r="DD654" s="15"/>
      <c r="DE654" s="15"/>
      <c r="DF654" s="15"/>
    </row>
    <row r="655" spans="1:110" ht="27.75" thickBot="1">
      <c r="A655" s="18" t="b">
        <v>1</v>
      </c>
      <c r="B655" s="18" t="b">
        <v>0</v>
      </c>
      <c r="C655" s="15"/>
      <c r="D655" s="15"/>
      <c r="E655" s="17">
        <v>469130</v>
      </c>
      <c r="F655" s="17">
        <v>0</v>
      </c>
      <c r="G655" s="17">
        <v>0</v>
      </c>
      <c r="H655" s="17">
        <v>-2</v>
      </c>
      <c r="I655" s="17">
        <v>2</v>
      </c>
      <c r="J655" s="17">
        <v>0</v>
      </c>
      <c r="K655" s="17">
        <v>4</v>
      </c>
      <c r="L655" s="15">
        <v>0.2</v>
      </c>
      <c r="M655" s="15">
        <v>0.2</v>
      </c>
      <c r="N655" s="17">
        <v>0</v>
      </c>
      <c r="O655" s="15" t="s">
        <v>4570</v>
      </c>
      <c r="P655" s="15">
        <v>0.2</v>
      </c>
      <c r="Q655" s="17" t="e">
        <f t="shared" si="20"/>
        <v>#N/A</v>
      </c>
      <c r="R655" s="18" t="b">
        <v>0</v>
      </c>
      <c r="S655" s="15"/>
      <c r="T655" s="15"/>
      <c r="U655" s="17">
        <v>53</v>
      </c>
      <c r="V655" s="15" t="s">
        <v>4571</v>
      </c>
      <c r="W655" s="15">
        <v>2.2000000000000002</v>
      </c>
      <c r="X655" s="18" t="b">
        <v>0</v>
      </c>
      <c r="Y655" s="15" t="s">
        <v>4572</v>
      </c>
      <c r="Z655" s="15">
        <v>0</v>
      </c>
      <c r="AA655" s="18" t="b">
        <v>0</v>
      </c>
      <c r="AB655" s="15"/>
      <c r="AC655" s="15" t="s">
        <v>519</v>
      </c>
      <c r="AD655" s="17">
        <v>16</v>
      </c>
      <c r="AE655" s="17">
        <v>17</v>
      </c>
      <c r="AF655" s="17">
        <v>9</v>
      </c>
      <c r="AG655" s="17">
        <v>6389</v>
      </c>
      <c r="AH655" s="17">
        <v>0</v>
      </c>
      <c r="AI655" s="17">
        <v>4938</v>
      </c>
      <c r="AJ655" s="17">
        <v>0</v>
      </c>
      <c r="AK655" s="15">
        <v>0</v>
      </c>
      <c r="AL655" s="15">
        <v>1.7</v>
      </c>
      <c r="AM655" s="15" t="s">
        <v>4572</v>
      </c>
      <c r="AN655" s="15"/>
      <c r="AO655" s="17">
        <v>106</v>
      </c>
      <c r="AP655" s="68">
        <v>46046</v>
      </c>
      <c r="AQ655" s="68">
        <v>36779</v>
      </c>
      <c r="AR655" s="18" t="b">
        <v>0</v>
      </c>
      <c r="AS655" s="15" t="s">
        <v>4573</v>
      </c>
      <c r="AT655" s="17">
        <v>126</v>
      </c>
      <c r="AU655" s="17">
        <v>1</v>
      </c>
      <c r="AV655" s="17">
        <v>0</v>
      </c>
      <c r="AW655" s="17">
        <v>1</v>
      </c>
      <c r="AX655" s="17">
        <v>1</v>
      </c>
      <c r="AY655" s="17">
        <v>0</v>
      </c>
      <c r="AZ655" s="17">
        <v>0</v>
      </c>
      <c r="BA655" s="17">
        <v>0</v>
      </c>
      <c r="BB655" s="17">
        <v>0</v>
      </c>
      <c r="BC655" s="17">
        <v>0</v>
      </c>
      <c r="BD655" s="17">
        <v>0</v>
      </c>
      <c r="BE655" s="17">
        <v>0</v>
      </c>
      <c r="BF655" s="17">
        <v>33</v>
      </c>
      <c r="BG655" s="15">
        <v>37.200000000000003</v>
      </c>
      <c r="BH655" s="15">
        <v>13</v>
      </c>
      <c r="BI655" s="15">
        <v>39</v>
      </c>
      <c r="BJ655" s="15">
        <v>8.5</v>
      </c>
      <c r="BK655" s="17">
        <v>4</v>
      </c>
      <c r="BL655" s="17">
        <v>3</v>
      </c>
      <c r="BM655" s="17">
        <v>0</v>
      </c>
      <c r="BN655" s="17">
        <v>7</v>
      </c>
      <c r="BO655" s="17">
        <v>1</v>
      </c>
      <c r="BP655" s="15">
        <v>0.79</v>
      </c>
      <c r="BQ655" s="15">
        <v>0.01</v>
      </c>
      <c r="BR655" s="15">
        <v>0.8</v>
      </c>
      <c r="BS655" s="15">
        <v>1.89</v>
      </c>
      <c r="BT655" s="15"/>
      <c r="BU655" s="15"/>
      <c r="BV655" s="15"/>
      <c r="BW655" s="15"/>
      <c r="BX655" s="15"/>
      <c r="BY655" s="15"/>
      <c r="BZ655" s="15"/>
      <c r="CA655" s="17">
        <v>442</v>
      </c>
      <c r="CB655" s="17">
        <v>51</v>
      </c>
      <c r="CC655" s="17">
        <v>430</v>
      </c>
      <c r="CD655" s="17">
        <v>55</v>
      </c>
      <c r="CE655" s="17">
        <v>363</v>
      </c>
      <c r="CF655" s="17">
        <v>56</v>
      </c>
      <c r="CG655" s="17">
        <v>443</v>
      </c>
      <c r="CH655" s="17">
        <v>55</v>
      </c>
      <c r="CI655" s="17">
        <v>0.56000000000000005</v>
      </c>
      <c r="CJ655" s="17">
        <v>0</v>
      </c>
      <c r="CK655" s="17">
        <v>0.01</v>
      </c>
      <c r="CL655" s="17">
        <v>0.56999999999999995</v>
      </c>
      <c r="CM655" s="17">
        <v>1.35</v>
      </c>
      <c r="CN655" s="17">
        <v>0.71</v>
      </c>
      <c r="CO655" s="17">
        <v>194</v>
      </c>
      <c r="CP655" s="17">
        <v>45</v>
      </c>
      <c r="CQ655" s="17">
        <v>392</v>
      </c>
      <c r="CR655" s="17">
        <v>51</v>
      </c>
      <c r="CS655" s="17">
        <v>326</v>
      </c>
      <c r="CT655" s="17">
        <v>35</v>
      </c>
      <c r="CU655" s="17">
        <v>717</v>
      </c>
      <c r="CV655" s="17">
        <v>90</v>
      </c>
      <c r="CW655" s="17">
        <v>0.71</v>
      </c>
      <c r="CX655" s="17">
        <v>0.71</v>
      </c>
      <c r="CY655" s="17">
        <v>5</v>
      </c>
      <c r="CZ655" s="15" t="str">
        <f t="shared" si="21"/>
        <v>Lorenzo Lucca</v>
      </c>
      <c r="DA655" s="15" t="e">
        <f>VLOOKUP(CZ655,[1]FINAL!$A$1:$AP$1000,MATCH("Element No.",[1]FINAL!$A$1:$AP$1,0),0)</f>
        <v>#N/A</v>
      </c>
      <c r="DB655" s="15"/>
      <c r="DC655" s="15"/>
      <c r="DD655" s="15"/>
      <c r="DE655" s="15"/>
      <c r="DF655" s="15"/>
    </row>
    <row r="656" spans="1:110" ht="17.25" thickBot="1">
      <c r="A656" s="18" t="b">
        <v>1</v>
      </c>
      <c r="B656" s="18" t="b">
        <v>0</v>
      </c>
      <c r="C656" s="15"/>
      <c r="D656" s="15"/>
      <c r="E656" s="17">
        <v>470315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2</v>
      </c>
      <c r="L656" s="15">
        <v>2</v>
      </c>
      <c r="M656" s="15">
        <v>2</v>
      </c>
      <c r="N656" s="17">
        <v>1</v>
      </c>
      <c r="O656" s="15" t="s">
        <v>1912</v>
      </c>
      <c r="P656" s="15">
        <v>2</v>
      </c>
      <c r="Q656" s="17">
        <f t="shared" si="20"/>
        <v>478</v>
      </c>
      <c r="R656" s="18" t="b">
        <v>0</v>
      </c>
      <c r="S656" s="15"/>
      <c r="T656" s="15"/>
      <c r="U656" s="17">
        <v>45</v>
      </c>
      <c r="V656" s="15" t="s">
        <v>4718</v>
      </c>
      <c r="W656" s="15">
        <v>1.6</v>
      </c>
      <c r="X656" s="18" t="b">
        <v>0</v>
      </c>
      <c r="Y656" s="15" t="s">
        <v>4719</v>
      </c>
      <c r="Z656" s="15">
        <v>0</v>
      </c>
      <c r="AA656" s="18" t="b">
        <v>0</v>
      </c>
      <c r="AB656" s="15"/>
      <c r="AC656" s="15" t="s">
        <v>519</v>
      </c>
      <c r="AD656" s="17">
        <v>16</v>
      </c>
      <c r="AE656" s="17">
        <v>17</v>
      </c>
      <c r="AF656" s="17">
        <v>11</v>
      </c>
      <c r="AG656" s="17">
        <v>960</v>
      </c>
      <c r="AH656" s="17">
        <v>0</v>
      </c>
      <c r="AI656" s="17">
        <v>485</v>
      </c>
      <c r="AJ656" s="17">
        <v>0</v>
      </c>
      <c r="AK656" s="15">
        <v>0.4</v>
      </c>
      <c r="AL656" s="15">
        <v>2.4</v>
      </c>
      <c r="AM656" s="15" t="s">
        <v>4719</v>
      </c>
      <c r="AN656" s="15"/>
      <c r="AO656" s="17">
        <v>80</v>
      </c>
      <c r="AP656" s="68">
        <v>46055</v>
      </c>
      <c r="AQ656" s="68">
        <v>37756</v>
      </c>
      <c r="AR656" s="18" t="b">
        <v>0</v>
      </c>
      <c r="AS656" s="15" t="s">
        <v>4720</v>
      </c>
      <c r="AT656" s="17">
        <v>353</v>
      </c>
      <c r="AU656" s="17">
        <v>0</v>
      </c>
      <c r="AV656" s="17">
        <v>0</v>
      </c>
      <c r="AW656" s="17">
        <v>0</v>
      </c>
      <c r="AX656" s="17">
        <v>5</v>
      </c>
      <c r="AY656" s="17">
        <v>0</v>
      </c>
      <c r="AZ656" s="17">
        <v>0</v>
      </c>
      <c r="BA656" s="17">
        <v>0</v>
      </c>
      <c r="BB656" s="17">
        <v>0</v>
      </c>
      <c r="BC656" s="17">
        <v>0</v>
      </c>
      <c r="BD656" s="17">
        <v>0</v>
      </c>
      <c r="BE656" s="17">
        <v>0</v>
      </c>
      <c r="BF656" s="17">
        <v>33</v>
      </c>
      <c r="BG656" s="15">
        <v>63.4</v>
      </c>
      <c r="BH656" s="15">
        <v>30.1</v>
      </c>
      <c r="BI656" s="15">
        <v>10</v>
      </c>
      <c r="BJ656" s="15">
        <v>10.4</v>
      </c>
      <c r="BK656" s="17">
        <v>15</v>
      </c>
      <c r="BL656" s="17">
        <v>15</v>
      </c>
      <c r="BM656" s="17">
        <v>12</v>
      </c>
      <c r="BN656" s="17">
        <v>27</v>
      </c>
      <c r="BO656" s="17">
        <v>3</v>
      </c>
      <c r="BP656" s="15">
        <v>0</v>
      </c>
      <c r="BQ656" s="15">
        <v>0.41</v>
      </c>
      <c r="BR656" s="15">
        <v>0.41</v>
      </c>
      <c r="BS656" s="15">
        <v>7.87</v>
      </c>
      <c r="BT656" s="15"/>
      <c r="BU656" s="15"/>
      <c r="BV656" s="15"/>
      <c r="BW656" s="15"/>
      <c r="BX656" s="15"/>
      <c r="BY656" s="15"/>
      <c r="BZ656" s="15"/>
      <c r="CA656" s="17">
        <v>423</v>
      </c>
      <c r="CB656" s="17">
        <v>158</v>
      </c>
      <c r="CC656" s="17">
        <v>398</v>
      </c>
      <c r="CD656" s="17">
        <v>144</v>
      </c>
      <c r="CE656" s="17">
        <v>427</v>
      </c>
      <c r="CF656" s="17">
        <v>160</v>
      </c>
      <c r="CG656" s="17">
        <v>431</v>
      </c>
      <c r="CH656" s="17">
        <v>157</v>
      </c>
      <c r="CI656" s="17">
        <v>0</v>
      </c>
      <c r="CJ656" s="17">
        <v>0</v>
      </c>
      <c r="CK656" s="17">
        <v>0.1</v>
      </c>
      <c r="CL656" s="17">
        <v>0.1</v>
      </c>
      <c r="CM656" s="17">
        <v>2.0099999999999998</v>
      </c>
      <c r="CN656" s="17">
        <v>1.27</v>
      </c>
      <c r="CO656" s="17">
        <v>443</v>
      </c>
      <c r="CP656" s="17">
        <v>90</v>
      </c>
      <c r="CQ656" s="17">
        <v>180</v>
      </c>
      <c r="CR656" s="17">
        <v>59</v>
      </c>
      <c r="CS656" s="17">
        <v>412</v>
      </c>
      <c r="CT656" s="17">
        <v>151</v>
      </c>
      <c r="CU656" s="17">
        <v>758</v>
      </c>
      <c r="CV656" s="17">
        <v>259</v>
      </c>
      <c r="CW656" s="17">
        <v>0.76</v>
      </c>
      <c r="CX656" s="17">
        <v>0</v>
      </c>
      <c r="CY656" s="17">
        <v>6.88</v>
      </c>
      <c r="CZ656" s="15" t="str">
        <f t="shared" si="21"/>
        <v>Luca Netz</v>
      </c>
      <c r="DA656" s="15">
        <f>VLOOKUP(CZ656,[1]FINAL!$A$1:$AP$1000,MATCH("Element No.",[1]FINAL!$A$1:$AP$1,0),0)</f>
        <v>478</v>
      </c>
      <c r="DB656" s="15"/>
      <c r="DC656" s="15"/>
      <c r="DD656" s="15"/>
      <c r="DE656" s="15"/>
      <c r="DF656" s="15"/>
    </row>
    <row r="657" spans="1:110" ht="27.75" thickBot="1">
      <c r="A657" s="18" t="b">
        <v>1</v>
      </c>
      <c r="B657" s="18" t="b">
        <v>0</v>
      </c>
      <c r="C657" s="15"/>
      <c r="D657" s="15"/>
      <c r="E657" s="17">
        <v>568159</v>
      </c>
      <c r="F657" s="17">
        <v>0</v>
      </c>
      <c r="G657" s="17">
        <v>0</v>
      </c>
      <c r="H657" s="17">
        <v>0</v>
      </c>
      <c r="I657" s="17">
        <v>0</v>
      </c>
      <c r="J657" s="17">
        <v>0</v>
      </c>
      <c r="K657" s="17">
        <v>3</v>
      </c>
      <c r="L657" s="15">
        <v>0</v>
      </c>
      <c r="M657" s="15">
        <v>0</v>
      </c>
      <c r="N657" s="17">
        <v>0</v>
      </c>
      <c r="O657" s="15" t="s">
        <v>1568</v>
      </c>
      <c r="P657" s="15">
        <v>0</v>
      </c>
      <c r="Q657" s="17" t="e">
        <f t="shared" si="20"/>
        <v>#N/A</v>
      </c>
      <c r="R657" s="18" t="b">
        <v>0</v>
      </c>
      <c r="S657" s="15"/>
      <c r="T657" s="15"/>
      <c r="U657" s="17">
        <v>45</v>
      </c>
      <c r="V657" s="15" t="s">
        <v>5044</v>
      </c>
      <c r="W657" s="15">
        <v>0</v>
      </c>
      <c r="X657" s="18" t="b">
        <v>0</v>
      </c>
      <c r="Y657" s="15" t="s">
        <v>5045</v>
      </c>
      <c r="Z657" s="15">
        <v>0</v>
      </c>
      <c r="AA657" s="18" t="b">
        <v>0</v>
      </c>
      <c r="AB657" s="15"/>
      <c r="AC657" s="15" t="s">
        <v>519</v>
      </c>
      <c r="AD657" s="17">
        <v>16</v>
      </c>
      <c r="AE657" s="17">
        <v>17</v>
      </c>
      <c r="AF657" s="17">
        <v>0</v>
      </c>
      <c r="AG657" s="17">
        <v>80</v>
      </c>
      <c r="AH657" s="17">
        <v>0</v>
      </c>
      <c r="AI657" s="17">
        <v>29</v>
      </c>
      <c r="AJ657" s="17">
        <v>0</v>
      </c>
      <c r="AK657" s="15">
        <v>0</v>
      </c>
      <c r="AL657" s="15">
        <v>0</v>
      </c>
      <c r="AM657" s="15" t="s">
        <v>5045</v>
      </c>
      <c r="AN657" s="15"/>
      <c r="AO657" s="17">
        <v>241</v>
      </c>
      <c r="AP657" s="68">
        <v>45870</v>
      </c>
      <c r="AQ657" s="68">
        <v>38858</v>
      </c>
      <c r="AR657" s="18" t="b">
        <v>0</v>
      </c>
      <c r="AS657" s="15" t="s">
        <v>5046</v>
      </c>
      <c r="AT657" s="17">
        <v>0</v>
      </c>
      <c r="AU657" s="17">
        <v>0</v>
      </c>
      <c r="AV657" s="17">
        <v>0</v>
      </c>
      <c r="AW657" s="17">
        <v>0</v>
      </c>
      <c r="AX657" s="17">
        <v>0</v>
      </c>
      <c r="AY657" s="17">
        <v>0</v>
      </c>
      <c r="AZ657" s="17">
        <v>0</v>
      </c>
      <c r="BA657" s="17">
        <v>0</v>
      </c>
      <c r="BB657" s="17">
        <v>0</v>
      </c>
      <c r="BC657" s="17">
        <v>0</v>
      </c>
      <c r="BD657" s="17">
        <v>0</v>
      </c>
      <c r="BE657" s="17">
        <v>0</v>
      </c>
      <c r="BF657" s="17">
        <v>0</v>
      </c>
      <c r="BG657" s="15">
        <v>0</v>
      </c>
      <c r="BH657" s="15">
        <v>0</v>
      </c>
      <c r="BI657" s="15">
        <v>0</v>
      </c>
      <c r="BJ657" s="15">
        <v>0</v>
      </c>
      <c r="BK657" s="17">
        <v>0</v>
      </c>
      <c r="BL657" s="17">
        <v>0</v>
      </c>
      <c r="BM657" s="17">
        <v>0</v>
      </c>
      <c r="BN657" s="17">
        <v>0</v>
      </c>
      <c r="BO657" s="17">
        <v>0</v>
      </c>
      <c r="BP657" s="15">
        <v>0</v>
      </c>
      <c r="BQ657" s="15">
        <v>0</v>
      </c>
      <c r="BR657" s="15">
        <v>0</v>
      </c>
      <c r="BS657" s="15">
        <v>0</v>
      </c>
      <c r="BT657" s="15"/>
      <c r="BU657" s="15"/>
      <c r="BV657" s="15"/>
      <c r="BW657" s="15"/>
      <c r="BX657" s="15"/>
      <c r="BY657" s="15"/>
      <c r="BZ657" s="15"/>
      <c r="CA657" s="17">
        <v>740</v>
      </c>
      <c r="CB657" s="17">
        <v>303</v>
      </c>
      <c r="CC657" s="17">
        <v>734</v>
      </c>
      <c r="CD657" s="17">
        <v>303</v>
      </c>
      <c r="CE657" s="17">
        <v>720</v>
      </c>
      <c r="CF657" s="17">
        <v>299</v>
      </c>
      <c r="CG657" s="17">
        <v>741</v>
      </c>
      <c r="CH657" s="17">
        <v>304</v>
      </c>
      <c r="CI657" s="17">
        <v>0</v>
      </c>
      <c r="CJ657" s="17">
        <v>0</v>
      </c>
      <c r="CK657" s="17">
        <v>0</v>
      </c>
      <c r="CL657" s="17">
        <v>0</v>
      </c>
      <c r="CM657" s="17">
        <v>0</v>
      </c>
      <c r="CN657" s="17">
        <v>0</v>
      </c>
      <c r="CO657" s="17">
        <v>474</v>
      </c>
      <c r="CP657" s="17">
        <v>288</v>
      </c>
      <c r="CQ657" s="17">
        <v>669</v>
      </c>
      <c r="CR657" s="17">
        <v>257</v>
      </c>
      <c r="CS657" s="17">
        <v>743</v>
      </c>
      <c r="CT657" s="17">
        <v>305</v>
      </c>
      <c r="CU657" s="17">
        <v>836</v>
      </c>
      <c r="CV657" s="17">
        <v>375</v>
      </c>
      <c r="CW657" s="17">
        <v>0</v>
      </c>
      <c r="CX657" s="17">
        <v>0</v>
      </c>
      <c r="CY657" s="17">
        <v>0</v>
      </c>
      <c r="CZ657" s="15" t="str">
        <f t="shared" si="21"/>
        <v>Archie Whitehall</v>
      </c>
      <c r="DA657" s="15" t="e">
        <f>VLOOKUP(CZ657,[1]FINAL!$A$1:$AP$1000,MATCH("Element No.",[1]FINAL!$A$1:$AP$1,0),0)</f>
        <v>#N/A</v>
      </c>
      <c r="DB657" s="15"/>
      <c r="DC657" s="15"/>
      <c r="DD657" s="15"/>
      <c r="DE657" s="15"/>
      <c r="DF657" s="15"/>
    </row>
    <row r="658" spans="1:110" ht="27.75" thickBot="1">
      <c r="A658" s="18" t="b">
        <v>1</v>
      </c>
      <c r="B658" s="18" t="b">
        <v>0</v>
      </c>
      <c r="C658" s="15"/>
      <c r="D658" s="15"/>
      <c r="E658" s="17">
        <v>590040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3</v>
      </c>
      <c r="L658" s="15">
        <v>0</v>
      </c>
      <c r="M658" s="15">
        <v>0</v>
      </c>
      <c r="N658" s="17">
        <v>0</v>
      </c>
      <c r="O658" s="15" t="s">
        <v>5047</v>
      </c>
      <c r="P658" s="15">
        <v>0</v>
      </c>
      <c r="Q658" s="17" t="e">
        <f t="shared" si="20"/>
        <v>#N/A</v>
      </c>
      <c r="R658" s="18" t="b">
        <v>0</v>
      </c>
      <c r="S658" s="15"/>
      <c r="T658" s="15"/>
      <c r="U658" s="17">
        <v>45</v>
      </c>
      <c r="V658" s="15" t="s">
        <v>5048</v>
      </c>
      <c r="W658" s="15">
        <v>0</v>
      </c>
      <c r="X658" s="18" t="b">
        <v>0</v>
      </c>
      <c r="Y658" s="15" t="s">
        <v>5049</v>
      </c>
      <c r="Z658" s="15">
        <v>0</v>
      </c>
      <c r="AA658" s="18" t="b">
        <v>0</v>
      </c>
      <c r="AB658" s="15"/>
      <c r="AC658" s="15" t="s">
        <v>519</v>
      </c>
      <c r="AD658" s="17">
        <v>16</v>
      </c>
      <c r="AE658" s="17">
        <v>17</v>
      </c>
      <c r="AF658" s="17">
        <v>0</v>
      </c>
      <c r="AG658" s="17">
        <v>64</v>
      </c>
      <c r="AH658" s="17">
        <v>0</v>
      </c>
      <c r="AI658" s="17">
        <v>21</v>
      </c>
      <c r="AJ658" s="17">
        <v>0</v>
      </c>
      <c r="AK658" s="15">
        <v>0</v>
      </c>
      <c r="AL658" s="15">
        <v>0</v>
      </c>
      <c r="AM658" s="15" t="s">
        <v>5049</v>
      </c>
      <c r="AN658" s="15"/>
      <c r="AO658" s="17">
        <v>241</v>
      </c>
      <c r="AP658" s="68">
        <v>45870</v>
      </c>
      <c r="AQ658" s="68">
        <v>38940</v>
      </c>
      <c r="AR658" s="18" t="b">
        <v>0</v>
      </c>
      <c r="AS658" s="15" t="s">
        <v>5050</v>
      </c>
      <c r="AT658" s="17">
        <v>0</v>
      </c>
      <c r="AU658" s="17">
        <v>0</v>
      </c>
      <c r="AV658" s="17">
        <v>0</v>
      </c>
      <c r="AW658" s="17">
        <v>0</v>
      </c>
      <c r="AX658" s="17">
        <v>0</v>
      </c>
      <c r="AY658" s="17">
        <v>0</v>
      </c>
      <c r="AZ658" s="17">
        <v>0</v>
      </c>
      <c r="BA658" s="17">
        <v>0</v>
      </c>
      <c r="BB658" s="17">
        <v>0</v>
      </c>
      <c r="BC658" s="17">
        <v>0</v>
      </c>
      <c r="BD658" s="17">
        <v>0</v>
      </c>
      <c r="BE658" s="17">
        <v>0</v>
      </c>
      <c r="BF658" s="17">
        <v>0</v>
      </c>
      <c r="BG658" s="15">
        <v>0</v>
      </c>
      <c r="BH658" s="15">
        <v>0</v>
      </c>
      <c r="BI658" s="15">
        <v>0</v>
      </c>
      <c r="BJ658" s="15">
        <v>0</v>
      </c>
      <c r="BK658" s="17">
        <v>0</v>
      </c>
      <c r="BL658" s="17">
        <v>0</v>
      </c>
      <c r="BM658" s="17">
        <v>0</v>
      </c>
      <c r="BN658" s="17">
        <v>0</v>
      </c>
      <c r="BO658" s="17">
        <v>0</v>
      </c>
      <c r="BP658" s="15">
        <v>0</v>
      </c>
      <c r="BQ658" s="15">
        <v>0</v>
      </c>
      <c r="BR658" s="15">
        <v>0</v>
      </c>
      <c r="BS658" s="15">
        <v>0</v>
      </c>
      <c r="BT658" s="15"/>
      <c r="BU658" s="15"/>
      <c r="BV658" s="15"/>
      <c r="BW658" s="15"/>
      <c r="BX658" s="15"/>
      <c r="BY658" s="15"/>
      <c r="BZ658" s="15"/>
      <c r="CA658" s="17">
        <v>756</v>
      </c>
      <c r="CB658" s="17">
        <v>317</v>
      </c>
      <c r="CC658" s="17">
        <v>749</v>
      </c>
      <c r="CD658" s="17">
        <v>316</v>
      </c>
      <c r="CE658" s="17">
        <v>736</v>
      </c>
      <c r="CF658" s="17">
        <v>313</v>
      </c>
      <c r="CG658" s="17">
        <v>756</v>
      </c>
      <c r="CH658" s="17">
        <v>317</v>
      </c>
      <c r="CI658" s="17">
        <v>0</v>
      </c>
      <c r="CJ658" s="17">
        <v>0</v>
      </c>
      <c r="CK658" s="17">
        <v>0</v>
      </c>
      <c r="CL658" s="17">
        <v>0</v>
      </c>
      <c r="CM658" s="17">
        <v>0</v>
      </c>
      <c r="CN658" s="17">
        <v>0</v>
      </c>
      <c r="CO658" s="17">
        <v>493</v>
      </c>
      <c r="CP658" s="17">
        <v>304</v>
      </c>
      <c r="CQ658" s="17">
        <v>686</v>
      </c>
      <c r="CR658" s="17">
        <v>272</v>
      </c>
      <c r="CS658" s="17">
        <v>758</v>
      </c>
      <c r="CT658" s="17">
        <v>318</v>
      </c>
      <c r="CU658" s="17">
        <v>837</v>
      </c>
      <c r="CV658" s="17">
        <v>376</v>
      </c>
      <c r="CW658" s="17">
        <v>0</v>
      </c>
      <c r="CX658" s="17">
        <v>0</v>
      </c>
      <c r="CY658" s="17">
        <v>0</v>
      </c>
      <c r="CZ658" s="15" t="str">
        <f t="shared" si="21"/>
        <v>Jimmy Sinclair</v>
      </c>
      <c r="DA658" s="15" t="e">
        <f>VLOOKUP(CZ658,[1]FINAL!$A$1:$AP$1000,MATCH("Element No.",[1]FINAL!$A$1:$AP$1,0),0)</f>
        <v>#N/A</v>
      </c>
      <c r="DB658" s="15"/>
      <c r="DC658" s="15"/>
      <c r="DD658" s="15"/>
      <c r="DE658" s="15"/>
      <c r="DF658" s="15"/>
    </row>
    <row r="659" spans="1:110" ht="27.75" thickBot="1">
      <c r="A659" s="18" t="b">
        <v>1</v>
      </c>
      <c r="B659" s="18" t="b">
        <v>0</v>
      </c>
      <c r="C659" s="15"/>
      <c r="D659" s="15"/>
      <c r="E659" s="17">
        <v>687076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4</v>
      </c>
      <c r="L659" s="15"/>
      <c r="M659" s="15">
        <v>1.3</v>
      </c>
      <c r="N659" s="17">
        <v>0</v>
      </c>
      <c r="O659" s="15" t="s">
        <v>5100</v>
      </c>
      <c r="P659" s="15">
        <v>0</v>
      </c>
      <c r="Q659" s="17" t="e">
        <f t="shared" si="20"/>
        <v>#N/A</v>
      </c>
      <c r="R659" s="18" t="b">
        <v>0</v>
      </c>
      <c r="S659" s="15"/>
      <c r="T659" s="15"/>
      <c r="U659" s="17">
        <v>45</v>
      </c>
      <c r="V659" s="15" t="s">
        <v>5101</v>
      </c>
      <c r="W659" s="15">
        <v>0</v>
      </c>
      <c r="X659" s="18" t="b">
        <v>0</v>
      </c>
      <c r="Y659" s="15" t="s">
        <v>5102</v>
      </c>
      <c r="Z659" s="15">
        <v>0</v>
      </c>
      <c r="AA659" s="18" t="b">
        <v>0</v>
      </c>
      <c r="AB659" s="15"/>
      <c r="AC659" s="15" t="s">
        <v>519</v>
      </c>
      <c r="AD659" s="17">
        <v>16</v>
      </c>
      <c r="AE659" s="17">
        <v>17</v>
      </c>
      <c r="AF659" s="17">
        <v>0</v>
      </c>
      <c r="AG659" s="17">
        <v>0</v>
      </c>
      <c r="AH659" s="17">
        <v>0</v>
      </c>
      <c r="AI659" s="17">
        <v>0</v>
      </c>
      <c r="AJ659" s="17">
        <v>0</v>
      </c>
      <c r="AK659" s="15">
        <v>0</v>
      </c>
      <c r="AL659" s="15">
        <v>0</v>
      </c>
      <c r="AM659" s="15" t="s">
        <v>5102</v>
      </c>
      <c r="AN659" s="15"/>
      <c r="AO659" s="17">
        <v>78</v>
      </c>
      <c r="AP659" s="68">
        <v>46162</v>
      </c>
      <c r="AQ659" s="68">
        <v>38874</v>
      </c>
      <c r="AR659" s="18" t="b">
        <v>0</v>
      </c>
      <c r="AS659" s="15" t="s">
        <v>5103</v>
      </c>
      <c r="AT659" s="17">
        <v>0</v>
      </c>
      <c r="AU659" s="17">
        <v>0</v>
      </c>
      <c r="AV659" s="17">
        <v>0</v>
      </c>
      <c r="AW659" s="17">
        <v>0</v>
      </c>
      <c r="AX659" s="17">
        <v>0</v>
      </c>
      <c r="AY659" s="17">
        <v>0</v>
      </c>
      <c r="AZ659" s="17">
        <v>0</v>
      </c>
      <c r="BA659" s="17">
        <v>0</v>
      </c>
      <c r="BB659" s="17">
        <v>0</v>
      </c>
      <c r="BC659" s="17">
        <v>0</v>
      </c>
      <c r="BD659" s="17">
        <v>0</v>
      </c>
      <c r="BE659" s="17">
        <v>0</v>
      </c>
      <c r="BF659" s="17">
        <v>0</v>
      </c>
      <c r="BG659" s="15">
        <v>0</v>
      </c>
      <c r="BH659" s="15">
        <v>0</v>
      </c>
      <c r="BI659" s="15">
        <v>0</v>
      </c>
      <c r="BJ659" s="15">
        <v>0</v>
      </c>
      <c r="BK659" s="17">
        <v>0</v>
      </c>
      <c r="BL659" s="17">
        <v>0</v>
      </c>
      <c r="BM659" s="17">
        <v>0</v>
      </c>
      <c r="BN659" s="17">
        <v>0</v>
      </c>
      <c r="BO659" s="17">
        <v>0</v>
      </c>
      <c r="BP659" s="15">
        <v>0</v>
      </c>
      <c r="BQ659" s="15">
        <v>0</v>
      </c>
      <c r="BR659" s="15">
        <v>0</v>
      </c>
      <c r="BS659" s="15">
        <v>0</v>
      </c>
      <c r="BT659" s="15"/>
      <c r="BU659" s="15"/>
      <c r="BV659" s="15"/>
      <c r="BW659" s="15"/>
      <c r="BX659" s="15"/>
      <c r="BY659" s="15"/>
      <c r="BZ659" s="15"/>
      <c r="CA659" s="17">
        <v>782</v>
      </c>
      <c r="CB659" s="17">
        <v>87</v>
      </c>
      <c r="CC659" s="17">
        <v>776</v>
      </c>
      <c r="CD659" s="17">
        <v>86</v>
      </c>
      <c r="CE659" s="17">
        <v>764</v>
      </c>
      <c r="CF659" s="17">
        <v>86</v>
      </c>
      <c r="CG659" s="17">
        <v>782</v>
      </c>
      <c r="CH659" s="17">
        <v>87</v>
      </c>
      <c r="CI659" s="17">
        <v>0</v>
      </c>
      <c r="CJ659" s="17">
        <v>0</v>
      </c>
      <c r="CK659" s="17">
        <v>0</v>
      </c>
      <c r="CL659" s="17">
        <v>0</v>
      </c>
      <c r="CM659" s="17">
        <v>0</v>
      </c>
      <c r="CN659" s="17">
        <v>0</v>
      </c>
      <c r="CO659" s="17">
        <v>527</v>
      </c>
      <c r="CP659" s="17">
        <v>77</v>
      </c>
      <c r="CQ659" s="17">
        <v>713</v>
      </c>
      <c r="CR659" s="17">
        <v>78</v>
      </c>
      <c r="CS659" s="17">
        <v>782</v>
      </c>
      <c r="CT659" s="17">
        <v>87</v>
      </c>
      <c r="CU659" s="17">
        <v>841</v>
      </c>
      <c r="CV659" s="17">
        <v>95</v>
      </c>
      <c r="CW659" s="17">
        <v>0</v>
      </c>
      <c r="CX659" s="17">
        <v>0</v>
      </c>
      <c r="CY659" s="17">
        <v>0</v>
      </c>
      <c r="CZ659" s="15" t="str">
        <f t="shared" si="21"/>
        <v>Lamin Sillah</v>
      </c>
      <c r="DA659" s="15" t="e">
        <f>VLOOKUP(CZ659,[1]FINAL!$A$1:$AP$1000,MATCH("Element No.",[1]FINAL!$A$1:$AP$1,0),0)</f>
        <v>#N/A</v>
      </c>
      <c r="DB659" s="15"/>
      <c r="DC659" s="15"/>
      <c r="DD659" s="15"/>
      <c r="DE659" s="15"/>
      <c r="DF659" s="15"/>
    </row>
    <row r="660" spans="1:110" ht="66" thickBot="1">
      <c r="A660" s="18" t="b">
        <v>1</v>
      </c>
      <c r="B660" s="18" t="b">
        <v>0</v>
      </c>
      <c r="C660" s="17">
        <v>0</v>
      </c>
      <c r="D660" s="17">
        <v>0</v>
      </c>
      <c r="E660" s="17">
        <v>232571</v>
      </c>
      <c r="F660" s="17">
        <v>0</v>
      </c>
      <c r="G660" s="17">
        <v>0</v>
      </c>
      <c r="H660" s="17">
        <v>-3</v>
      </c>
      <c r="I660" s="17">
        <v>3</v>
      </c>
      <c r="J660" s="17">
        <v>0</v>
      </c>
      <c r="K660" s="17">
        <v>1</v>
      </c>
      <c r="L660" s="15">
        <v>0</v>
      </c>
      <c r="M660" s="15">
        <v>0</v>
      </c>
      <c r="N660" s="17">
        <v>0</v>
      </c>
      <c r="O660" s="15" t="s">
        <v>256</v>
      </c>
      <c r="P660" s="15">
        <v>0</v>
      </c>
      <c r="Q660" s="17">
        <f t="shared" si="20"/>
        <v>530</v>
      </c>
      <c r="R660" s="18" t="b">
        <v>0</v>
      </c>
      <c r="S660" s="15" t="s">
        <v>4630</v>
      </c>
      <c r="T660" s="15" t="s">
        <v>4650</v>
      </c>
      <c r="U660" s="17">
        <v>42</v>
      </c>
      <c r="V660" s="15" t="s">
        <v>2985</v>
      </c>
      <c r="W660" s="15">
        <v>0</v>
      </c>
      <c r="X660" s="18" t="b">
        <v>0</v>
      </c>
      <c r="Y660" s="15" t="s">
        <v>364</v>
      </c>
      <c r="Z660" s="15">
        <v>0.1</v>
      </c>
      <c r="AA660" s="18" t="b">
        <v>0</v>
      </c>
      <c r="AB660" s="15"/>
      <c r="AC660" s="15" t="s">
        <v>3257</v>
      </c>
      <c r="AD660" s="17">
        <v>17</v>
      </c>
      <c r="AE660" s="17">
        <v>56</v>
      </c>
      <c r="AF660" s="17">
        <v>0</v>
      </c>
      <c r="AG660" s="17">
        <v>10565</v>
      </c>
      <c r="AH660" s="17">
        <v>0</v>
      </c>
      <c r="AI660" s="17">
        <v>35538</v>
      </c>
      <c r="AJ660" s="17">
        <v>0</v>
      </c>
      <c r="AK660" s="15">
        <v>0</v>
      </c>
      <c r="AL660" s="15">
        <v>0</v>
      </c>
      <c r="AM660" s="15" t="s">
        <v>364</v>
      </c>
      <c r="AN660" s="15"/>
      <c r="AO660" s="17">
        <v>241</v>
      </c>
      <c r="AP660" s="68">
        <v>43382</v>
      </c>
      <c r="AQ660" s="68">
        <v>36656</v>
      </c>
      <c r="AR660" s="18" t="b">
        <v>0</v>
      </c>
      <c r="AS660" s="15" t="s">
        <v>2986</v>
      </c>
      <c r="AT660" s="17">
        <v>0</v>
      </c>
      <c r="AU660" s="17">
        <v>0</v>
      </c>
      <c r="AV660" s="17">
        <v>0</v>
      </c>
      <c r="AW660" s="17">
        <v>0</v>
      </c>
      <c r="AX660" s="17">
        <v>0</v>
      </c>
      <c r="AY660" s="17">
        <v>0</v>
      </c>
      <c r="AZ660" s="17">
        <v>0</v>
      </c>
      <c r="BA660" s="17">
        <v>0</v>
      </c>
      <c r="BB660" s="17">
        <v>0</v>
      </c>
      <c r="BC660" s="17">
        <v>0</v>
      </c>
      <c r="BD660" s="17">
        <v>0</v>
      </c>
      <c r="BE660" s="17">
        <v>0</v>
      </c>
      <c r="BF660" s="17">
        <v>0</v>
      </c>
      <c r="BG660" s="15">
        <v>0</v>
      </c>
      <c r="BH660" s="15">
        <v>0</v>
      </c>
      <c r="BI660" s="15">
        <v>0</v>
      </c>
      <c r="BJ660" s="15">
        <v>0</v>
      </c>
      <c r="BK660" s="17">
        <v>0</v>
      </c>
      <c r="BL660" s="17">
        <v>0</v>
      </c>
      <c r="BM660" s="17">
        <v>0</v>
      </c>
      <c r="BN660" s="17">
        <v>0</v>
      </c>
      <c r="BO660" s="17">
        <v>0</v>
      </c>
      <c r="BP660" s="15">
        <v>0</v>
      </c>
      <c r="BQ660" s="15">
        <v>0</v>
      </c>
      <c r="BR660" s="15">
        <v>0</v>
      </c>
      <c r="BS660" s="15">
        <v>0</v>
      </c>
      <c r="BT660" s="15"/>
      <c r="BU660" s="15"/>
      <c r="BV660" s="15"/>
      <c r="BW660" s="15"/>
      <c r="BX660" s="15"/>
      <c r="BY660" s="15"/>
      <c r="BZ660" s="15"/>
      <c r="CA660" s="17">
        <v>650</v>
      </c>
      <c r="CB660" s="17">
        <v>93</v>
      </c>
      <c r="CC660" s="17">
        <v>644</v>
      </c>
      <c r="CD660" s="17">
        <v>85</v>
      </c>
      <c r="CE660" s="17">
        <v>618</v>
      </c>
      <c r="CF660" s="17">
        <v>72</v>
      </c>
      <c r="CG660" s="17">
        <v>653</v>
      </c>
      <c r="CH660" s="17">
        <v>93</v>
      </c>
      <c r="CI660" s="17">
        <v>0</v>
      </c>
      <c r="CJ660" s="17">
        <v>0</v>
      </c>
      <c r="CK660" s="17">
        <v>0</v>
      </c>
      <c r="CL660" s="17">
        <v>0</v>
      </c>
      <c r="CM660" s="17">
        <v>0</v>
      </c>
      <c r="CN660" s="17">
        <v>0</v>
      </c>
      <c r="CO660" s="17">
        <v>644</v>
      </c>
      <c r="CP660" s="17">
        <v>33</v>
      </c>
      <c r="CQ660" s="17">
        <v>549</v>
      </c>
      <c r="CR660" s="17">
        <v>87</v>
      </c>
      <c r="CS660" s="17">
        <v>660</v>
      </c>
      <c r="CT660" s="17">
        <v>93</v>
      </c>
      <c r="CU660" s="17">
        <v>425</v>
      </c>
      <c r="CV660" s="17">
        <v>61</v>
      </c>
      <c r="CW660" s="17">
        <v>0</v>
      </c>
      <c r="CX660" s="17">
        <v>0</v>
      </c>
      <c r="CY660" s="17">
        <v>0</v>
      </c>
      <c r="CZ660" s="15" t="str">
        <f t="shared" si="21"/>
        <v>Anthony Patterson</v>
      </c>
      <c r="DA660" s="15">
        <f>VLOOKUP(CZ660,[1]FINAL!$A$1:$AP$1000,MATCH("Element No.",[1]FINAL!$A$1:$AP$1,0),0)</f>
        <v>530</v>
      </c>
      <c r="DB660" s="15"/>
      <c r="DC660" s="15"/>
      <c r="DD660" s="15"/>
      <c r="DE660" s="15"/>
      <c r="DF660" s="15"/>
    </row>
    <row r="661" spans="1:110" ht="40.5" thickBot="1">
      <c r="A661" s="18" t="b">
        <v>1</v>
      </c>
      <c r="B661" s="18" t="b">
        <v>0</v>
      </c>
      <c r="C661" s="17">
        <v>100</v>
      </c>
      <c r="D661" s="17">
        <v>100</v>
      </c>
      <c r="E661" s="17">
        <v>74854</v>
      </c>
      <c r="F661" s="17">
        <v>0</v>
      </c>
      <c r="G661" s="17">
        <v>0</v>
      </c>
      <c r="H661" s="17">
        <v>-1</v>
      </c>
      <c r="I661" s="17">
        <v>1</v>
      </c>
      <c r="J661" s="17">
        <v>0</v>
      </c>
      <c r="K661" s="17">
        <v>1</v>
      </c>
      <c r="L661" s="15">
        <v>0</v>
      </c>
      <c r="M661" s="15">
        <v>0</v>
      </c>
      <c r="N661" s="17">
        <v>0</v>
      </c>
      <c r="O661" s="15" t="s">
        <v>1123</v>
      </c>
      <c r="P661" s="15">
        <v>0</v>
      </c>
      <c r="Q661" s="17" t="e">
        <f t="shared" si="20"/>
        <v>#N/A</v>
      </c>
      <c r="R661" s="18" t="b">
        <v>0</v>
      </c>
      <c r="S661" s="15"/>
      <c r="T661" s="15" t="s">
        <v>4912</v>
      </c>
      <c r="U661" s="17">
        <v>39</v>
      </c>
      <c r="V661" s="15" t="s">
        <v>2987</v>
      </c>
      <c r="W661" s="15">
        <v>0</v>
      </c>
      <c r="X661" s="18" t="b">
        <v>0</v>
      </c>
      <c r="Y661" s="15" t="s">
        <v>1664</v>
      </c>
      <c r="Z661" s="15">
        <v>0.3</v>
      </c>
      <c r="AA661" s="18" t="b">
        <v>0</v>
      </c>
      <c r="AB661" s="15"/>
      <c r="AC661" s="15" t="s">
        <v>519</v>
      </c>
      <c r="AD661" s="17">
        <v>17</v>
      </c>
      <c r="AE661" s="17">
        <v>56</v>
      </c>
      <c r="AF661" s="17">
        <v>0</v>
      </c>
      <c r="AG661" s="17">
        <v>19649</v>
      </c>
      <c r="AH661" s="17">
        <v>0</v>
      </c>
      <c r="AI661" s="17">
        <v>38714</v>
      </c>
      <c r="AJ661" s="17">
        <v>0</v>
      </c>
      <c r="AK661" s="15">
        <v>0</v>
      </c>
      <c r="AL661" s="15">
        <v>0</v>
      </c>
      <c r="AM661" s="15" t="s">
        <v>1664</v>
      </c>
      <c r="AN661" s="15"/>
      <c r="AO661" s="17">
        <v>241</v>
      </c>
      <c r="AP661" s="68">
        <v>45474</v>
      </c>
      <c r="AQ661" s="68">
        <v>33012</v>
      </c>
      <c r="AR661" s="18" t="b">
        <v>0</v>
      </c>
      <c r="AS661" s="15" t="s">
        <v>2988</v>
      </c>
      <c r="AT661" s="17">
        <v>0</v>
      </c>
      <c r="AU661" s="17">
        <v>0</v>
      </c>
      <c r="AV661" s="17">
        <v>0</v>
      </c>
      <c r="AW661" s="17">
        <v>0</v>
      </c>
      <c r="AX661" s="17">
        <v>0</v>
      </c>
      <c r="AY661" s="17">
        <v>0</v>
      </c>
      <c r="AZ661" s="17">
        <v>0</v>
      </c>
      <c r="BA661" s="17">
        <v>0</v>
      </c>
      <c r="BB661" s="17">
        <v>0</v>
      </c>
      <c r="BC661" s="17">
        <v>0</v>
      </c>
      <c r="BD661" s="17">
        <v>0</v>
      </c>
      <c r="BE661" s="17">
        <v>0</v>
      </c>
      <c r="BF661" s="17">
        <v>0</v>
      </c>
      <c r="BG661" s="15">
        <v>0</v>
      </c>
      <c r="BH661" s="15">
        <v>0</v>
      </c>
      <c r="BI661" s="15">
        <v>0</v>
      </c>
      <c r="BJ661" s="15">
        <v>0</v>
      </c>
      <c r="BK661" s="17">
        <v>0</v>
      </c>
      <c r="BL661" s="17">
        <v>0</v>
      </c>
      <c r="BM661" s="17">
        <v>0</v>
      </c>
      <c r="BN661" s="17">
        <v>0</v>
      </c>
      <c r="BO661" s="17">
        <v>0</v>
      </c>
      <c r="BP661" s="15">
        <v>0</v>
      </c>
      <c r="BQ661" s="15">
        <v>0</v>
      </c>
      <c r="BR661" s="15">
        <v>0</v>
      </c>
      <c r="BS661" s="15">
        <v>0</v>
      </c>
      <c r="BT661" s="15"/>
      <c r="BU661" s="15"/>
      <c r="BV661" s="15"/>
      <c r="BW661" s="15"/>
      <c r="BX661" s="15"/>
      <c r="BY661" s="15"/>
      <c r="BZ661" s="15"/>
      <c r="CA661" s="17">
        <v>550</v>
      </c>
      <c r="CB661" s="17">
        <v>46</v>
      </c>
      <c r="CC661" s="17">
        <v>532</v>
      </c>
      <c r="CD661" s="17">
        <v>26</v>
      </c>
      <c r="CE661" s="17">
        <v>501</v>
      </c>
      <c r="CF661" s="17">
        <v>11</v>
      </c>
      <c r="CG661" s="17">
        <v>553</v>
      </c>
      <c r="CH661" s="17">
        <v>46</v>
      </c>
      <c r="CI661" s="17">
        <v>0</v>
      </c>
      <c r="CJ661" s="17">
        <v>0</v>
      </c>
      <c r="CK661" s="17">
        <v>0</v>
      </c>
      <c r="CL661" s="17">
        <v>0</v>
      </c>
      <c r="CM661" s="17">
        <v>0</v>
      </c>
      <c r="CN661" s="17">
        <v>0</v>
      </c>
      <c r="CO661" s="17">
        <v>760</v>
      </c>
      <c r="CP661" s="17">
        <v>70</v>
      </c>
      <c r="CQ661" s="17">
        <v>430</v>
      </c>
      <c r="CR661" s="17">
        <v>35</v>
      </c>
      <c r="CS661" s="17">
        <v>561</v>
      </c>
      <c r="CT661" s="17">
        <v>46</v>
      </c>
      <c r="CU661" s="17">
        <v>312</v>
      </c>
      <c r="CV661" s="17">
        <v>41</v>
      </c>
      <c r="CW661" s="17">
        <v>0</v>
      </c>
      <c r="CX661" s="17">
        <v>0</v>
      </c>
      <c r="CY661" s="17">
        <v>0</v>
      </c>
      <c r="CZ661" s="15" t="str">
        <f t="shared" si="21"/>
        <v>Simon Moore</v>
      </c>
      <c r="DA661" s="15" t="e">
        <f>VLOOKUP(CZ661,[1]FINAL!$A$1:$AP$1000,MATCH("Element No.",[1]FINAL!$A$1:$AP$1,0),0)</f>
        <v>#N/A</v>
      </c>
      <c r="DB661" s="15"/>
      <c r="DC661" s="15"/>
      <c r="DD661" s="15"/>
      <c r="DE661" s="15"/>
      <c r="DF661" s="15"/>
    </row>
    <row r="662" spans="1:110" ht="78.75" thickBot="1">
      <c r="A662" s="18" t="b">
        <v>1</v>
      </c>
      <c r="B662" s="18" t="b">
        <v>0</v>
      </c>
      <c r="C662" s="17">
        <v>0</v>
      </c>
      <c r="D662" s="17">
        <v>0</v>
      </c>
      <c r="E662" s="17">
        <v>490000</v>
      </c>
      <c r="F662" s="17">
        <v>0</v>
      </c>
      <c r="G662" s="17">
        <v>0</v>
      </c>
      <c r="H662" s="17">
        <v>-1</v>
      </c>
      <c r="I662" s="17">
        <v>1</v>
      </c>
      <c r="J662" s="17">
        <v>0</v>
      </c>
      <c r="K662" s="17">
        <v>1</v>
      </c>
      <c r="L662" s="15">
        <v>0</v>
      </c>
      <c r="M662" s="15">
        <v>0</v>
      </c>
      <c r="N662" s="17">
        <v>0</v>
      </c>
      <c r="O662" s="15" t="s">
        <v>2989</v>
      </c>
      <c r="P662" s="15">
        <v>0</v>
      </c>
      <c r="Q662" s="17" t="e">
        <f t="shared" si="20"/>
        <v>#N/A</v>
      </c>
      <c r="R662" s="18" t="b">
        <v>0</v>
      </c>
      <c r="S662" s="15" t="s">
        <v>4499</v>
      </c>
      <c r="T662" s="15" t="s">
        <v>4500</v>
      </c>
      <c r="U662" s="17">
        <v>39</v>
      </c>
      <c r="V662" s="15" t="s">
        <v>2990</v>
      </c>
      <c r="W662" s="15">
        <v>0</v>
      </c>
      <c r="X662" s="18" t="b">
        <v>0</v>
      </c>
      <c r="Y662" s="15" t="s">
        <v>2991</v>
      </c>
      <c r="Z662" s="15">
        <v>0.1</v>
      </c>
      <c r="AA662" s="18" t="b">
        <v>0</v>
      </c>
      <c r="AB662" s="15"/>
      <c r="AC662" s="15" t="s">
        <v>3257</v>
      </c>
      <c r="AD662" s="17">
        <v>17</v>
      </c>
      <c r="AE662" s="17">
        <v>56</v>
      </c>
      <c r="AF662" s="17">
        <v>0</v>
      </c>
      <c r="AG662" s="17">
        <v>7473</v>
      </c>
      <c r="AH662" s="17">
        <v>0</v>
      </c>
      <c r="AI662" s="17">
        <v>14415</v>
      </c>
      <c r="AJ662" s="17">
        <v>0</v>
      </c>
      <c r="AK662" s="15">
        <v>0</v>
      </c>
      <c r="AL662" s="15">
        <v>0</v>
      </c>
      <c r="AM662" s="15" t="s">
        <v>2991</v>
      </c>
      <c r="AN662" s="15"/>
      <c r="AO662" s="17">
        <v>38</v>
      </c>
      <c r="AP662" s="68">
        <v>45506</v>
      </c>
      <c r="AQ662" s="68">
        <v>37042</v>
      </c>
      <c r="AR662" s="18" t="b">
        <v>0</v>
      </c>
      <c r="AS662" s="15" t="s">
        <v>2992</v>
      </c>
      <c r="AT662" s="17">
        <v>0</v>
      </c>
      <c r="AU662" s="17">
        <v>0</v>
      </c>
      <c r="AV662" s="17">
        <v>0</v>
      </c>
      <c r="AW662" s="17">
        <v>0</v>
      </c>
      <c r="AX662" s="17">
        <v>0</v>
      </c>
      <c r="AY662" s="17">
        <v>0</v>
      </c>
      <c r="AZ662" s="17">
        <v>0</v>
      </c>
      <c r="BA662" s="17">
        <v>0</v>
      </c>
      <c r="BB662" s="17">
        <v>0</v>
      </c>
      <c r="BC662" s="17">
        <v>0</v>
      </c>
      <c r="BD662" s="17">
        <v>0</v>
      </c>
      <c r="BE662" s="17">
        <v>0</v>
      </c>
      <c r="BF662" s="17">
        <v>0</v>
      </c>
      <c r="BG662" s="15">
        <v>0</v>
      </c>
      <c r="BH662" s="15">
        <v>0</v>
      </c>
      <c r="BI662" s="15">
        <v>0</v>
      </c>
      <c r="BJ662" s="15">
        <v>0</v>
      </c>
      <c r="BK662" s="17">
        <v>0</v>
      </c>
      <c r="BL662" s="17">
        <v>0</v>
      </c>
      <c r="BM662" s="17">
        <v>0</v>
      </c>
      <c r="BN662" s="17">
        <v>0</v>
      </c>
      <c r="BO662" s="17">
        <v>0</v>
      </c>
      <c r="BP662" s="15">
        <v>0</v>
      </c>
      <c r="BQ662" s="15">
        <v>0</v>
      </c>
      <c r="BR662" s="15">
        <v>0</v>
      </c>
      <c r="BS662" s="15">
        <v>0</v>
      </c>
      <c r="BT662" s="15"/>
      <c r="BU662" s="15"/>
      <c r="BV662" s="15"/>
      <c r="BW662" s="15"/>
      <c r="BX662" s="15"/>
      <c r="BY662" s="15"/>
      <c r="BZ662" s="15"/>
      <c r="CA662" s="17">
        <v>566</v>
      </c>
      <c r="CB662" s="17">
        <v>59</v>
      </c>
      <c r="CC662" s="17">
        <v>552</v>
      </c>
      <c r="CD662" s="17">
        <v>43</v>
      </c>
      <c r="CE662" s="17">
        <v>521</v>
      </c>
      <c r="CF662" s="17">
        <v>28</v>
      </c>
      <c r="CG662" s="17">
        <v>569</v>
      </c>
      <c r="CH662" s="17">
        <v>59</v>
      </c>
      <c r="CI662" s="17">
        <v>0</v>
      </c>
      <c r="CJ662" s="17">
        <v>0</v>
      </c>
      <c r="CK662" s="17">
        <v>0</v>
      </c>
      <c r="CL662" s="17">
        <v>0</v>
      </c>
      <c r="CM662" s="17">
        <v>0</v>
      </c>
      <c r="CN662" s="17">
        <v>0</v>
      </c>
      <c r="CO662" s="17">
        <v>785</v>
      </c>
      <c r="CP662" s="17">
        <v>87</v>
      </c>
      <c r="CQ662" s="17">
        <v>448</v>
      </c>
      <c r="CR662" s="17">
        <v>49</v>
      </c>
      <c r="CS662" s="17">
        <v>577</v>
      </c>
      <c r="CT662" s="17">
        <v>59</v>
      </c>
      <c r="CU662" s="17">
        <v>489</v>
      </c>
      <c r="CV662" s="17">
        <v>70</v>
      </c>
      <c r="CW662" s="17">
        <v>0</v>
      </c>
      <c r="CX662" s="17">
        <v>0</v>
      </c>
      <c r="CY662" s="17">
        <v>0</v>
      </c>
      <c r="CZ662" s="15" t="str">
        <f t="shared" si="21"/>
        <v>Blondy Nna Noukeu</v>
      </c>
      <c r="DA662" s="15" t="e">
        <f>VLOOKUP(CZ662,[1]FINAL!$A$1:$AP$1000,MATCH("Element No.",[1]FINAL!$A$1:$AP$1,0),0)</f>
        <v>#N/A</v>
      </c>
      <c r="DB662" s="15"/>
      <c r="DC662" s="15"/>
      <c r="DD662" s="15"/>
      <c r="DE662" s="15"/>
      <c r="DF662" s="15"/>
    </row>
    <row r="663" spans="1:110" ht="40.5" thickBot="1">
      <c r="A663" s="18" t="b">
        <v>1</v>
      </c>
      <c r="B663" s="18" t="b">
        <v>0</v>
      </c>
      <c r="C663" s="17">
        <v>100</v>
      </c>
      <c r="D663" s="17">
        <v>0</v>
      </c>
      <c r="E663" s="17">
        <v>223827</v>
      </c>
      <c r="F663" s="17">
        <v>0</v>
      </c>
      <c r="G663" s="17">
        <v>0</v>
      </c>
      <c r="H663" s="17">
        <v>1</v>
      </c>
      <c r="I663" s="17">
        <v>-1</v>
      </c>
      <c r="J663" s="17">
        <v>2</v>
      </c>
      <c r="K663" s="17">
        <v>2</v>
      </c>
      <c r="L663" s="15">
        <v>0</v>
      </c>
      <c r="M663" s="15">
        <v>0</v>
      </c>
      <c r="N663" s="17">
        <v>0</v>
      </c>
      <c r="O663" s="15" t="s">
        <v>625</v>
      </c>
      <c r="P663" s="15">
        <v>-0.5</v>
      </c>
      <c r="Q663" s="17">
        <f t="shared" si="20"/>
        <v>532</v>
      </c>
      <c r="R663" s="18" t="b">
        <v>0</v>
      </c>
      <c r="S663" s="15"/>
      <c r="T663" s="15" t="s">
        <v>5003</v>
      </c>
      <c r="U663" s="17">
        <v>46</v>
      </c>
      <c r="V663" s="15" t="s">
        <v>2993</v>
      </c>
      <c r="W663" s="15">
        <v>4</v>
      </c>
      <c r="X663" s="18" t="b">
        <v>0</v>
      </c>
      <c r="Y663" s="15" t="s">
        <v>2994</v>
      </c>
      <c r="Z663" s="15">
        <v>2.4</v>
      </c>
      <c r="AA663" s="18" t="b">
        <v>0</v>
      </c>
      <c r="AB663" s="15"/>
      <c r="AC663" s="15" t="s">
        <v>519</v>
      </c>
      <c r="AD663" s="17">
        <v>17</v>
      </c>
      <c r="AE663" s="17">
        <v>56</v>
      </c>
      <c r="AF663" s="17">
        <v>116</v>
      </c>
      <c r="AG663" s="17">
        <v>1281765</v>
      </c>
      <c r="AH663" s="17">
        <v>0</v>
      </c>
      <c r="AI663" s="17">
        <v>1235665</v>
      </c>
      <c r="AJ663" s="17">
        <v>0</v>
      </c>
      <c r="AK663" s="15">
        <v>-0.1</v>
      </c>
      <c r="AL663" s="15">
        <v>25.2</v>
      </c>
      <c r="AM663" s="15" t="s">
        <v>2994</v>
      </c>
      <c r="AN663" s="15"/>
      <c r="AO663" s="17">
        <v>242</v>
      </c>
      <c r="AP663" s="68">
        <v>44743</v>
      </c>
      <c r="AQ663" s="68">
        <v>36425</v>
      </c>
      <c r="AR663" s="18" t="b">
        <v>0</v>
      </c>
      <c r="AS663" s="15" t="s">
        <v>2995</v>
      </c>
      <c r="AT663" s="17">
        <v>2144</v>
      </c>
      <c r="AU663" s="17">
        <v>2</v>
      </c>
      <c r="AV663" s="17">
        <v>2</v>
      </c>
      <c r="AW663" s="17">
        <v>6</v>
      </c>
      <c r="AX663" s="17">
        <v>35</v>
      </c>
      <c r="AY663" s="17">
        <v>0</v>
      </c>
      <c r="AZ663" s="17">
        <v>0</v>
      </c>
      <c r="BA663" s="17">
        <v>0</v>
      </c>
      <c r="BB663" s="17">
        <v>4</v>
      </c>
      <c r="BC663" s="17">
        <v>1</v>
      </c>
      <c r="BD663" s="17">
        <v>0</v>
      </c>
      <c r="BE663" s="17">
        <v>9</v>
      </c>
      <c r="BF663" s="17">
        <v>340</v>
      </c>
      <c r="BG663" s="15">
        <v>662.8</v>
      </c>
      <c r="BH663" s="15">
        <v>181.2</v>
      </c>
      <c r="BI663" s="15">
        <v>370</v>
      </c>
      <c r="BJ663" s="15">
        <v>121.5</v>
      </c>
      <c r="BK663" s="17">
        <v>231</v>
      </c>
      <c r="BL663" s="17">
        <v>69</v>
      </c>
      <c r="BM663" s="17">
        <v>33</v>
      </c>
      <c r="BN663" s="17">
        <v>264</v>
      </c>
      <c r="BO663" s="17">
        <v>24</v>
      </c>
      <c r="BP663" s="15">
        <v>2.46</v>
      </c>
      <c r="BQ663" s="15">
        <v>0.63</v>
      </c>
      <c r="BR663" s="15">
        <v>3.09</v>
      </c>
      <c r="BS663" s="15">
        <v>33.200000000000003</v>
      </c>
      <c r="BT663" s="15"/>
      <c r="BU663" s="15"/>
      <c r="BV663" s="15"/>
      <c r="BW663" s="15"/>
      <c r="BX663" s="15"/>
      <c r="BY663" s="15"/>
      <c r="BZ663" s="15"/>
      <c r="CA663" s="17">
        <v>62</v>
      </c>
      <c r="CB663" s="17">
        <v>27</v>
      </c>
      <c r="CC663" s="17">
        <v>225</v>
      </c>
      <c r="CD663" s="17">
        <v>57</v>
      </c>
      <c r="CE663" s="17">
        <v>85</v>
      </c>
      <c r="CF663" s="17">
        <v>8</v>
      </c>
      <c r="CG663" s="17">
        <v>97</v>
      </c>
      <c r="CH663" s="17">
        <v>24</v>
      </c>
      <c r="CI663" s="17">
        <v>0.1</v>
      </c>
      <c r="CJ663" s="17">
        <v>0</v>
      </c>
      <c r="CK663" s="17">
        <v>0.03</v>
      </c>
      <c r="CL663" s="17">
        <v>0.13</v>
      </c>
      <c r="CM663" s="17">
        <v>1.39</v>
      </c>
      <c r="CN663" s="17">
        <v>1.47</v>
      </c>
      <c r="CO663" s="17">
        <v>400</v>
      </c>
      <c r="CP663" s="17">
        <v>69</v>
      </c>
      <c r="CQ663" s="17">
        <v>841</v>
      </c>
      <c r="CR663" s="17">
        <v>270</v>
      </c>
      <c r="CS663" s="17">
        <v>57</v>
      </c>
      <c r="CT663" s="17">
        <v>20</v>
      </c>
      <c r="CU663" s="17">
        <v>123</v>
      </c>
      <c r="CV663" s="17">
        <v>47</v>
      </c>
      <c r="CW663" s="17">
        <v>1.01</v>
      </c>
      <c r="CX663" s="17">
        <v>0.25</v>
      </c>
      <c r="CY663" s="17">
        <v>11.08</v>
      </c>
      <c r="CZ663" s="15" t="str">
        <f t="shared" si="21"/>
        <v>Daniel Ballard</v>
      </c>
      <c r="DA663" s="15">
        <f>VLOOKUP(CZ663,[1]FINAL!$A$1:$AP$1000,MATCH("Element No.",[1]FINAL!$A$1:$AP$1,0),0)</f>
        <v>532</v>
      </c>
      <c r="DB663" s="15"/>
      <c r="DC663" s="15"/>
      <c r="DD663" s="15"/>
      <c r="DE663" s="15"/>
      <c r="DF663" s="15"/>
    </row>
    <row r="664" spans="1:110" ht="17.25" thickBot="1">
      <c r="A664" s="18" t="b">
        <v>1</v>
      </c>
      <c r="B664" s="18" t="b">
        <v>0</v>
      </c>
      <c r="C664" s="15"/>
      <c r="D664" s="15"/>
      <c r="E664" s="17">
        <v>487676</v>
      </c>
      <c r="F664" s="17">
        <v>0</v>
      </c>
      <c r="G664" s="17">
        <v>0</v>
      </c>
      <c r="H664" s="17">
        <v>0</v>
      </c>
      <c r="I664" s="17">
        <v>0</v>
      </c>
      <c r="J664" s="17">
        <v>1</v>
      </c>
      <c r="K664" s="17">
        <v>2</v>
      </c>
      <c r="L664" s="15">
        <v>1.8</v>
      </c>
      <c r="M664" s="15">
        <v>4.2</v>
      </c>
      <c r="N664" s="17">
        <v>8</v>
      </c>
      <c r="O664" s="15" t="s">
        <v>2996</v>
      </c>
      <c r="P664" s="15">
        <v>4.2</v>
      </c>
      <c r="Q664" s="17">
        <f t="shared" si="20"/>
        <v>534</v>
      </c>
      <c r="R664" s="18" t="b">
        <v>0</v>
      </c>
      <c r="S664" s="15"/>
      <c r="T664" s="15"/>
      <c r="U664" s="17">
        <v>45</v>
      </c>
      <c r="V664" s="15" t="s">
        <v>2997</v>
      </c>
      <c r="W664" s="15">
        <v>2.9</v>
      </c>
      <c r="X664" s="18" t="b">
        <v>0</v>
      </c>
      <c r="Y664" s="15" t="s">
        <v>2998</v>
      </c>
      <c r="Z664" s="15">
        <v>0.3</v>
      </c>
      <c r="AA664" s="18" t="b">
        <v>0</v>
      </c>
      <c r="AB664" s="15"/>
      <c r="AC664" s="15" t="s">
        <v>519</v>
      </c>
      <c r="AD664" s="17">
        <v>17</v>
      </c>
      <c r="AE664" s="17">
        <v>56</v>
      </c>
      <c r="AF664" s="17">
        <v>110</v>
      </c>
      <c r="AG664" s="17">
        <v>89257</v>
      </c>
      <c r="AH664" s="17">
        <v>0</v>
      </c>
      <c r="AI664" s="17">
        <v>82911</v>
      </c>
      <c r="AJ664" s="17">
        <v>0</v>
      </c>
      <c r="AK664" s="15">
        <v>0.9</v>
      </c>
      <c r="AL664" s="15">
        <v>24.4</v>
      </c>
      <c r="AM664" s="15" t="s">
        <v>2998</v>
      </c>
      <c r="AN664" s="15"/>
      <c r="AO664" s="17">
        <v>242</v>
      </c>
      <c r="AP664" s="68">
        <v>44565</v>
      </c>
      <c r="AQ664" s="68">
        <v>37333</v>
      </c>
      <c r="AR664" s="18" t="b">
        <v>0</v>
      </c>
      <c r="AS664" s="15" t="s">
        <v>2999</v>
      </c>
      <c r="AT664" s="17">
        <v>3032</v>
      </c>
      <c r="AU664" s="17">
        <v>2</v>
      </c>
      <c r="AV664" s="17">
        <v>1</v>
      </c>
      <c r="AW664" s="17">
        <v>9</v>
      </c>
      <c r="AX664" s="17">
        <v>42</v>
      </c>
      <c r="AY664" s="17">
        <v>1</v>
      </c>
      <c r="AZ664" s="17">
        <v>0</v>
      </c>
      <c r="BA664" s="17">
        <v>0</v>
      </c>
      <c r="BB664" s="17">
        <v>9</v>
      </c>
      <c r="BC664" s="17">
        <v>0</v>
      </c>
      <c r="BD664" s="17">
        <v>0</v>
      </c>
      <c r="BE664" s="17">
        <v>6</v>
      </c>
      <c r="BF664" s="17">
        <v>383</v>
      </c>
      <c r="BG664" s="15">
        <v>547.79999999999995</v>
      </c>
      <c r="BH664" s="15">
        <v>421.3</v>
      </c>
      <c r="BI664" s="15">
        <v>248</v>
      </c>
      <c r="BJ664" s="15">
        <v>120.9</v>
      </c>
      <c r="BK664" s="17">
        <v>135</v>
      </c>
      <c r="BL664" s="17">
        <v>102</v>
      </c>
      <c r="BM664" s="17">
        <v>68</v>
      </c>
      <c r="BN664" s="17">
        <v>203</v>
      </c>
      <c r="BO664" s="17">
        <v>34</v>
      </c>
      <c r="BP664" s="15">
        <v>2.27</v>
      </c>
      <c r="BQ664" s="15">
        <v>2.0499999999999998</v>
      </c>
      <c r="BR664" s="15">
        <v>4.32</v>
      </c>
      <c r="BS664" s="15">
        <v>47.27</v>
      </c>
      <c r="BT664" s="17">
        <v>2</v>
      </c>
      <c r="BU664" s="15"/>
      <c r="BV664" s="15"/>
      <c r="BW664" s="15"/>
      <c r="BX664" s="15"/>
      <c r="BY664" s="15"/>
      <c r="BZ664" s="15"/>
      <c r="CA664" s="17">
        <v>106</v>
      </c>
      <c r="CB664" s="17">
        <v>50</v>
      </c>
      <c r="CC664" s="17">
        <v>80</v>
      </c>
      <c r="CD664" s="17">
        <v>19</v>
      </c>
      <c r="CE664" s="17">
        <v>140</v>
      </c>
      <c r="CF664" s="17">
        <v>27</v>
      </c>
      <c r="CG664" s="17">
        <v>99</v>
      </c>
      <c r="CH664" s="17">
        <v>25</v>
      </c>
      <c r="CI664" s="17">
        <v>7.0000000000000007E-2</v>
      </c>
      <c r="CJ664" s="17">
        <v>0</v>
      </c>
      <c r="CK664" s="17">
        <v>0.06</v>
      </c>
      <c r="CL664" s="17">
        <v>0.13</v>
      </c>
      <c r="CM664" s="17">
        <v>1.4</v>
      </c>
      <c r="CN664" s="17">
        <v>1.25</v>
      </c>
      <c r="CO664" s="17">
        <v>445</v>
      </c>
      <c r="CP664" s="17">
        <v>91</v>
      </c>
      <c r="CQ664" s="17">
        <v>52</v>
      </c>
      <c r="CR664" s="17">
        <v>19</v>
      </c>
      <c r="CS664" s="17">
        <v>206</v>
      </c>
      <c r="CT664" s="17">
        <v>82</v>
      </c>
      <c r="CU664" s="17">
        <v>313</v>
      </c>
      <c r="CV664" s="17">
        <v>114</v>
      </c>
      <c r="CW664" s="17">
        <v>1.01</v>
      </c>
      <c r="CX664" s="17">
        <v>0.27</v>
      </c>
      <c r="CY664" s="17">
        <v>6.03</v>
      </c>
      <c r="CZ664" s="15" t="str">
        <f t="shared" si="21"/>
        <v>Trai Hume</v>
      </c>
      <c r="DA664" s="15">
        <f>VLOOKUP(CZ664,[1]FINAL!$A$1:$AP$1000,MATCH("Element No.",[1]FINAL!$A$1:$AP$1,0),0)</f>
        <v>534</v>
      </c>
      <c r="DB664" s="15"/>
      <c r="DC664" s="15"/>
      <c r="DD664" s="15"/>
      <c r="DE664" s="15"/>
      <c r="DF664" s="15"/>
    </row>
    <row r="665" spans="1:110" ht="78.75" thickBot="1">
      <c r="A665" s="18" t="b">
        <v>1</v>
      </c>
      <c r="B665" s="18" t="b">
        <v>0</v>
      </c>
      <c r="C665" s="17">
        <v>0</v>
      </c>
      <c r="D665" s="17">
        <v>0</v>
      </c>
      <c r="E665" s="17">
        <v>220684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2</v>
      </c>
      <c r="L665" s="15">
        <v>0</v>
      </c>
      <c r="M665" s="15">
        <v>0</v>
      </c>
      <c r="N665" s="17">
        <v>0</v>
      </c>
      <c r="O665" s="15" t="s">
        <v>3000</v>
      </c>
      <c r="P665" s="15">
        <v>0</v>
      </c>
      <c r="Q665" s="17" t="e">
        <f t="shared" si="20"/>
        <v>#N/A</v>
      </c>
      <c r="R665" s="18" t="b">
        <v>0</v>
      </c>
      <c r="S665" s="15" t="s">
        <v>4651</v>
      </c>
      <c r="T665" s="15" t="s">
        <v>3001</v>
      </c>
      <c r="U665" s="17">
        <v>40</v>
      </c>
      <c r="V665" s="15" t="s">
        <v>3002</v>
      </c>
      <c r="W665" s="15">
        <v>0</v>
      </c>
      <c r="X665" s="18" t="b">
        <v>0</v>
      </c>
      <c r="Y665" s="15" t="s">
        <v>3003</v>
      </c>
      <c r="Z665" s="15">
        <v>0</v>
      </c>
      <c r="AA665" s="18" t="b">
        <v>0</v>
      </c>
      <c r="AB665" s="15"/>
      <c r="AC665" s="15" t="s">
        <v>3257</v>
      </c>
      <c r="AD665" s="17">
        <v>17</v>
      </c>
      <c r="AE665" s="17">
        <v>56</v>
      </c>
      <c r="AF665" s="17">
        <v>0</v>
      </c>
      <c r="AG665" s="17">
        <v>611</v>
      </c>
      <c r="AH665" s="17">
        <v>0</v>
      </c>
      <c r="AI665" s="17">
        <v>878</v>
      </c>
      <c r="AJ665" s="17">
        <v>0</v>
      </c>
      <c r="AK665" s="15">
        <v>0</v>
      </c>
      <c r="AL665" s="15">
        <v>0</v>
      </c>
      <c r="AM665" s="15" t="s">
        <v>3003</v>
      </c>
      <c r="AN665" s="15"/>
      <c r="AO665" s="17">
        <v>241</v>
      </c>
      <c r="AP665" s="68">
        <v>44757</v>
      </c>
      <c r="AQ665" s="68">
        <v>36908</v>
      </c>
      <c r="AR665" s="18" t="b">
        <v>0</v>
      </c>
      <c r="AS665" s="15" t="s">
        <v>3004</v>
      </c>
      <c r="AT665" s="17">
        <v>0</v>
      </c>
      <c r="AU665" s="17">
        <v>0</v>
      </c>
      <c r="AV665" s="17">
        <v>0</v>
      </c>
      <c r="AW665" s="17">
        <v>0</v>
      </c>
      <c r="AX665" s="17">
        <v>0</v>
      </c>
      <c r="AY665" s="17">
        <v>0</v>
      </c>
      <c r="AZ665" s="17">
        <v>0</v>
      </c>
      <c r="BA665" s="17">
        <v>0</v>
      </c>
      <c r="BB665" s="17">
        <v>0</v>
      </c>
      <c r="BC665" s="17">
        <v>0</v>
      </c>
      <c r="BD665" s="17">
        <v>0</v>
      </c>
      <c r="BE665" s="17">
        <v>0</v>
      </c>
      <c r="BF665" s="17">
        <v>0</v>
      </c>
      <c r="BG665" s="15">
        <v>0</v>
      </c>
      <c r="BH665" s="15">
        <v>0</v>
      </c>
      <c r="BI665" s="15">
        <v>0</v>
      </c>
      <c r="BJ665" s="15">
        <v>0</v>
      </c>
      <c r="BK665" s="17">
        <v>0</v>
      </c>
      <c r="BL665" s="17">
        <v>0</v>
      </c>
      <c r="BM665" s="17">
        <v>0</v>
      </c>
      <c r="BN665" s="17">
        <v>0</v>
      </c>
      <c r="BO665" s="17">
        <v>0</v>
      </c>
      <c r="BP665" s="15">
        <v>0</v>
      </c>
      <c r="BQ665" s="15">
        <v>0</v>
      </c>
      <c r="BR665" s="15">
        <v>0</v>
      </c>
      <c r="BS665" s="15">
        <v>0</v>
      </c>
      <c r="BT665" s="15"/>
      <c r="BU665" s="15"/>
      <c r="BV665" s="15"/>
      <c r="BW665" s="15"/>
      <c r="BX665" s="15"/>
      <c r="BY665" s="15"/>
      <c r="BZ665" s="15"/>
      <c r="CA665" s="17">
        <v>586</v>
      </c>
      <c r="CB665" s="17">
        <v>215</v>
      </c>
      <c r="CC665" s="17">
        <v>576</v>
      </c>
      <c r="CD665" s="17">
        <v>214</v>
      </c>
      <c r="CE665" s="17">
        <v>545</v>
      </c>
      <c r="CF665" s="17">
        <v>210</v>
      </c>
      <c r="CG665" s="17">
        <v>589</v>
      </c>
      <c r="CH665" s="17">
        <v>215</v>
      </c>
      <c r="CI665" s="17">
        <v>0</v>
      </c>
      <c r="CJ665" s="17">
        <v>0</v>
      </c>
      <c r="CK665" s="17">
        <v>0</v>
      </c>
      <c r="CL665" s="17">
        <v>0</v>
      </c>
      <c r="CM665" s="17">
        <v>0</v>
      </c>
      <c r="CN665" s="17">
        <v>0</v>
      </c>
      <c r="CO665" s="17">
        <v>686</v>
      </c>
      <c r="CP665" s="17">
        <v>168</v>
      </c>
      <c r="CQ665" s="17">
        <v>473</v>
      </c>
      <c r="CR665" s="17">
        <v>179</v>
      </c>
      <c r="CS665" s="17">
        <v>597</v>
      </c>
      <c r="CT665" s="17">
        <v>215</v>
      </c>
      <c r="CU665" s="17">
        <v>804</v>
      </c>
      <c r="CV665" s="17">
        <v>266</v>
      </c>
      <c r="CW665" s="17">
        <v>0</v>
      </c>
      <c r="CX665" s="17">
        <v>0</v>
      </c>
      <c r="CY665" s="17">
        <v>0</v>
      </c>
      <c r="CZ665" s="15" t="str">
        <f t="shared" si="21"/>
        <v>Aji Alese</v>
      </c>
      <c r="DA665" s="15" t="e">
        <f>VLOOKUP(CZ665,[1]FINAL!$A$1:$AP$1000,MATCH("Element No.",[1]FINAL!$A$1:$AP$1,0),0)</f>
        <v>#N/A</v>
      </c>
      <c r="DB665" s="15"/>
      <c r="DC665" s="15"/>
      <c r="DD665" s="15"/>
      <c r="DE665" s="15"/>
      <c r="DF665" s="15"/>
    </row>
    <row r="666" spans="1:110" ht="53.25" thickBot="1">
      <c r="A666" s="18" t="b">
        <v>1</v>
      </c>
      <c r="B666" s="18" t="b">
        <v>0</v>
      </c>
      <c r="C666" s="17">
        <v>0</v>
      </c>
      <c r="D666" s="17">
        <v>0</v>
      </c>
      <c r="E666" s="17">
        <v>232820</v>
      </c>
      <c r="F666" s="17">
        <v>0</v>
      </c>
      <c r="G666" s="17">
        <v>0</v>
      </c>
      <c r="H666" s="17">
        <v>-2</v>
      </c>
      <c r="I666" s="17">
        <v>2</v>
      </c>
      <c r="J666" s="17">
        <v>0</v>
      </c>
      <c r="K666" s="17">
        <v>2</v>
      </c>
      <c r="L666" s="15">
        <v>0</v>
      </c>
      <c r="M666" s="15">
        <v>0</v>
      </c>
      <c r="N666" s="17">
        <v>0</v>
      </c>
      <c r="O666" s="15" t="s">
        <v>616</v>
      </c>
      <c r="P666" s="15">
        <v>0</v>
      </c>
      <c r="Q666" s="17" t="e">
        <f t="shared" si="20"/>
        <v>#N/A</v>
      </c>
      <c r="R666" s="18" t="b">
        <v>0</v>
      </c>
      <c r="S666" s="15" t="s">
        <v>4501</v>
      </c>
      <c r="T666" s="15" t="s">
        <v>4502</v>
      </c>
      <c r="U666" s="17">
        <v>38</v>
      </c>
      <c r="V666" s="15" t="s">
        <v>3005</v>
      </c>
      <c r="W666" s="15">
        <v>0</v>
      </c>
      <c r="X666" s="18" t="b">
        <v>0</v>
      </c>
      <c r="Y666" s="15" t="s">
        <v>319</v>
      </c>
      <c r="Z666" s="15">
        <v>0.3</v>
      </c>
      <c r="AA666" s="18" t="b">
        <v>0</v>
      </c>
      <c r="AB666" s="15"/>
      <c r="AC666" s="15" t="s">
        <v>3257</v>
      </c>
      <c r="AD666" s="17">
        <v>17</v>
      </c>
      <c r="AE666" s="17">
        <v>56</v>
      </c>
      <c r="AF666" s="17">
        <v>0</v>
      </c>
      <c r="AG666" s="17">
        <v>39413</v>
      </c>
      <c r="AH666" s="17">
        <v>0</v>
      </c>
      <c r="AI666" s="17">
        <v>67642</v>
      </c>
      <c r="AJ666" s="17">
        <v>0</v>
      </c>
      <c r="AK666" s="15">
        <v>0</v>
      </c>
      <c r="AL666" s="15">
        <v>0</v>
      </c>
      <c r="AM666" s="15" t="s">
        <v>319</v>
      </c>
      <c r="AN666" s="15"/>
      <c r="AO666" s="17">
        <v>241</v>
      </c>
      <c r="AP666" s="68">
        <v>44957</v>
      </c>
      <c r="AQ666" s="68">
        <v>36928</v>
      </c>
      <c r="AR666" s="18" t="b">
        <v>0</v>
      </c>
      <c r="AS666" s="15" t="s">
        <v>3006</v>
      </c>
      <c r="AT666" s="17">
        <v>0</v>
      </c>
      <c r="AU666" s="17">
        <v>0</v>
      </c>
      <c r="AV666" s="17">
        <v>0</v>
      </c>
      <c r="AW666" s="17">
        <v>0</v>
      </c>
      <c r="AX666" s="17">
        <v>0</v>
      </c>
      <c r="AY666" s="17">
        <v>0</v>
      </c>
      <c r="AZ666" s="17">
        <v>0</v>
      </c>
      <c r="BA666" s="17">
        <v>0</v>
      </c>
      <c r="BB666" s="17">
        <v>0</v>
      </c>
      <c r="BC666" s="17">
        <v>0</v>
      </c>
      <c r="BD666" s="17">
        <v>0</v>
      </c>
      <c r="BE666" s="17">
        <v>0</v>
      </c>
      <c r="BF666" s="17">
        <v>0</v>
      </c>
      <c r="BG666" s="15">
        <v>0</v>
      </c>
      <c r="BH666" s="15">
        <v>0</v>
      </c>
      <c r="BI666" s="15">
        <v>0</v>
      </c>
      <c r="BJ666" s="15">
        <v>0</v>
      </c>
      <c r="BK666" s="17">
        <v>0</v>
      </c>
      <c r="BL666" s="17">
        <v>0</v>
      </c>
      <c r="BM666" s="17">
        <v>0</v>
      </c>
      <c r="BN666" s="17">
        <v>0</v>
      </c>
      <c r="BO666" s="17">
        <v>0</v>
      </c>
      <c r="BP666" s="15">
        <v>0</v>
      </c>
      <c r="BQ666" s="15">
        <v>0</v>
      </c>
      <c r="BR666" s="15">
        <v>0</v>
      </c>
      <c r="BS666" s="15">
        <v>0</v>
      </c>
      <c r="BT666" s="15"/>
      <c r="BU666" s="15"/>
      <c r="BV666" s="15"/>
      <c r="BW666" s="15"/>
      <c r="BX666" s="15"/>
      <c r="BY666" s="15"/>
      <c r="BZ666" s="15"/>
      <c r="CA666" s="17">
        <v>534</v>
      </c>
      <c r="CB666" s="17">
        <v>189</v>
      </c>
      <c r="CC666" s="17">
        <v>515</v>
      </c>
      <c r="CD666" s="17">
        <v>188</v>
      </c>
      <c r="CE666" s="17">
        <v>483</v>
      </c>
      <c r="CF666" s="17">
        <v>183</v>
      </c>
      <c r="CG666" s="17">
        <v>537</v>
      </c>
      <c r="CH666" s="17">
        <v>189</v>
      </c>
      <c r="CI666" s="17">
        <v>0</v>
      </c>
      <c r="CJ666" s="17">
        <v>0</v>
      </c>
      <c r="CK666" s="17">
        <v>0</v>
      </c>
      <c r="CL666" s="17">
        <v>0</v>
      </c>
      <c r="CM666" s="17">
        <v>0</v>
      </c>
      <c r="CN666" s="17">
        <v>0</v>
      </c>
      <c r="CO666" s="17">
        <v>806</v>
      </c>
      <c r="CP666" s="17">
        <v>238</v>
      </c>
      <c r="CQ666" s="17">
        <v>410</v>
      </c>
      <c r="CR666" s="17">
        <v>145</v>
      </c>
      <c r="CS666" s="17">
        <v>545</v>
      </c>
      <c r="CT666" s="17">
        <v>189</v>
      </c>
      <c r="CU666" s="17">
        <v>331</v>
      </c>
      <c r="CV666" s="17">
        <v>121</v>
      </c>
      <c r="CW666" s="17">
        <v>0</v>
      </c>
      <c r="CX666" s="17">
        <v>0</v>
      </c>
      <c r="CY666" s="17">
        <v>0</v>
      </c>
      <c r="CZ666" s="15" t="str">
        <f t="shared" si="21"/>
        <v>Joe Anderson</v>
      </c>
      <c r="DA666" s="15" t="e">
        <f>VLOOKUP(CZ666,[1]FINAL!$A$1:$AP$1000,MATCH("Element No.",[1]FINAL!$A$1:$AP$1,0),0)</f>
        <v>#N/A</v>
      </c>
      <c r="DB666" s="15"/>
      <c r="DC666" s="15"/>
      <c r="DD666" s="15"/>
      <c r="DE666" s="15"/>
      <c r="DF666" s="15"/>
    </row>
    <row r="667" spans="1:110" ht="40.5" thickBot="1">
      <c r="A667" s="18" t="b">
        <v>1</v>
      </c>
      <c r="B667" s="18" t="b">
        <v>0</v>
      </c>
      <c r="C667" s="17">
        <v>100</v>
      </c>
      <c r="D667" s="17">
        <v>100</v>
      </c>
      <c r="E667" s="17">
        <v>461195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2</v>
      </c>
      <c r="L667" s="15">
        <v>0</v>
      </c>
      <c r="M667" s="15">
        <v>0</v>
      </c>
      <c r="N667" s="17">
        <v>0</v>
      </c>
      <c r="O667" s="15" t="s">
        <v>351</v>
      </c>
      <c r="P667" s="15">
        <v>0</v>
      </c>
      <c r="Q667" s="17" t="e">
        <f t="shared" si="20"/>
        <v>#N/A</v>
      </c>
      <c r="R667" s="18" t="b">
        <v>0</v>
      </c>
      <c r="S667" s="15"/>
      <c r="T667" s="15" t="s">
        <v>4784</v>
      </c>
      <c r="U667" s="17">
        <v>40</v>
      </c>
      <c r="V667" s="15" t="s">
        <v>3007</v>
      </c>
      <c r="W667" s="15">
        <v>1.8</v>
      </c>
      <c r="X667" s="18" t="b">
        <v>0</v>
      </c>
      <c r="Y667" s="15" t="s">
        <v>3008</v>
      </c>
      <c r="Z667" s="15">
        <v>0</v>
      </c>
      <c r="AA667" s="18" t="b">
        <v>0</v>
      </c>
      <c r="AB667" s="15"/>
      <c r="AC667" s="15" t="s">
        <v>519</v>
      </c>
      <c r="AD667" s="17">
        <v>17</v>
      </c>
      <c r="AE667" s="17">
        <v>56</v>
      </c>
      <c r="AF667" s="17">
        <v>14</v>
      </c>
      <c r="AG667" s="17">
        <v>8094</v>
      </c>
      <c r="AH667" s="17">
        <v>0</v>
      </c>
      <c r="AI667" s="17">
        <v>7897</v>
      </c>
      <c r="AJ667" s="17">
        <v>0</v>
      </c>
      <c r="AK667" s="15">
        <v>0</v>
      </c>
      <c r="AL667" s="15">
        <v>3.5</v>
      </c>
      <c r="AM667" s="15" t="s">
        <v>3008</v>
      </c>
      <c r="AN667" s="15"/>
      <c r="AO667" s="17">
        <v>118</v>
      </c>
      <c r="AP667" s="68">
        <v>44419</v>
      </c>
      <c r="AQ667" s="68">
        <v>37352</v>
      </c>
      <c r="AR667" s="18" t="b">
        <v>0</v>
      </c>
      <c r="AS667" s="15" t="s">
        <v>3009</v>
      </c>
      <c r="AT667" s="17">
        <v>319</v>
      </c>
      <c r="AU667" s="17">
        <v>0</v>
      </c>
      <c r="AV667" s="17">
        <v>0</v>
      </c>
      <c r="AW667" s="17">
        <v>1</v>
      </c>
      <c r="AX667" s="17">
        <v>2</v>
      </c>
      <c r="AY667" s="17">
        <v>0</v>
      </c>
      <c r="AZ667" s="17">
        <v>0</v>
      </c>
      <c r="BA667" s="17">
        <v>0</v>
      </c>
      <c r="BB667" s="17">
        <v>2</v>
      </c>
      <c r="BC667" s="17">
        <v>0</v>
      </c>
      <c r="BD667" s="17">
        <v>0</v>
      </c>
      <c r="BE667" s="17">
        <v>0</v>
      </c>
      <c r="BF667" s="17">
        <v>43</v>
      </c>
      <c r="BG667" s="15">
        <v>59.2</v>
      </c>
      <c r="BH667" s="15">
        <v>9.6999999999999993</v>
      </c>
      <c r="BI667" s="15">
        <v>10</v>
      </c>
      <c r="BJ667" s="15">
        <v>7.5</v>
      </c>
      <c r="BK667" s="17">
        <v>20</v>
      </c>
      <c r="BL667" s="17">
        <v>8</v>
      </c>
      <c r="BM667" s="17">
        <v>8</v>
      </c>
      <c r="BN667" s="17">
        <v>28</v>
      </c>
      <c r="BO667" s="17">
        <v>3</v>
      </c>
      <c r="BP667" s="15">
        <v>0.08</v>
      </c>
      <c r="BQ667" s="15">
        <v>0.02</v>
      </c>
      <c r="BR667" s="15">
        <v>0.09</v>
      </c>
      <c r="BS667" s="15">
        <v>6.49</v>
      </c>
      <c r="BT667" s="15"/>
      <c r="BU667" s="15"/>
      <c r="BV667" s="15"/>
      <c r="BW667" s="15"/>
      <c r="BX667" s="15"/>
      <c r="BY667" s="15"/>
      <c r="BZ667" s="15"/>
      <c r="CA667" s="17">
        <v>425</v>
      </c>
      <c r="CB667" s="17">
        <v>159</v>
      </c>
      <c r="CC667" s="17">
        <v>448</v>
      </c>
      <c r="CD667" s="17">
        <v>160</v>
      </c>
      <c r="CE667" s="17">
        <v>425</v>
      </c>
      <c r="CF667" s="17">
        <v>158</v>
      </c>
      <c r="CG667" s="17">
        <v>450</v>
      </c>
      <c r="CH667" s="17">
        <v>162</v>
      </c>
      <c r="CI667" s="17">
        <v>0.02</v>
      </c>
      <c r="CJ667" s="17">
        <v>0</v>
      </c>
      <c r="CK667" s="17">
        <v>0.01</v>
      </c>
      <c r="CL667" s="17">
        <v>0.03</v>
      </c>
      <c r="CM667" s="17">
        <v>1.83</v>
      </c>
      <c r="CN667" s="17">
        <v>0.56000000000000005</v>
      </c>
      <c r="CO667" s="17">
        <v>697</v>
      </c>
      <c r="CP667" s="17">
        <v>173</v>
      </c>
      <c r="CQ667" s="17">
        <v>484</v>
      </c>
      <c r="CR667" s="17">
        <v>184</v>
      </c>
      <c r="CS667" s="17">
        <v>374</v>
      </c>
      <c r="CT667" s="17">
        <v>137</v>
      </c>
      <c r="CU667" s="17">
        <v>590</v>
      </c>
      <c r="CV667" s="17">
        <v>211</v>
      </c>
      <c r="CW667" s="17">
        <v>0.85</v>
      </c>
      <c r="CX667" s="17">
        <v>0.28000000000000003</v>
      </c>
      <c r="CY667" s="17">
        <v>7.9</v>
      </c>
      <c r="CZ667" s="15" t="str">
        <f t="shared" si="21"/>
        <v>Dennis Cirkin</v>
      </c>
      <c r="DA667" s="15" t="e">
        <f>VLOOKUP(CZ667,[1]FINAL!$A$1:$AP$1000,MATCH("Element No.",[1]FINAL!$A$1:$AP$1,0),0)</f>
        <v>#N/A</v>
      </c>
      <c r="DB667" s="15"/>
      <c r="DC667" s="15"/>
      <c r="DD667" s="15"/>
      <c r="DE667" s="15"/>
      <c r="DF667" s="15"/>
    </row>
    <row r="668" spans="1:110" ht="78.75" thickBot="1">
      <c r="A668" s="18" t="b">
        <v>1</v>
      </c>
      <c r="B668" s="18" t="b">
        <v>0</v>
      </c>
      <c r="C668" s="17">
        <v>0</v>
      </c>
      <c r="D668" s="17">
        <v>0</v>
      </c>
      <c r="E668" s="17">
        <v>477547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2</v>
      </c>
      <c r="L668" s="15">
        <v>0</v>
      </c>
      <c r="M668" s="15">
        <v>0</v>
      </c>
      <c r="N668" s="17">
        <v>0</v>
      </c>
      <c r="O668" s="15" t="s">
        <v>3010</v>
      </c>
      <c r="P668" s="15">
        <v>0</v>
      </c>
      <c r="Q668" s="17">
        <f t="shared" si="20"/>
        <v>538</v>
      </c>
      <c r="R668" s="18" t="b">
        <v>0</v>
      </c>
      <c r="S668" s="15" t="s">
        <v>4523</v>
      </c>
      <c r="T668" s="15" t="s">
        <v>4652</v>
      </c>
      <c r="U668" s="17">
        <v>40</v>
      </c>
      <c r="V668" s="15" t="s">
        <v>3011</v>
      </c>
      <c r="W668" s="15">
        <v>0</v>
      </c>
      <c r="X668" s="18" t="b">
        <v>0</v>
      </c>
      <c r="Y668" s="15" t="s">
        <v>3012</v>
      </c>
      <c r="Z668" s="15">
        <v>0</v>
      </c>
      <c r="AA668" s="18" t="b">
        <v>0</v>
      </c>
      <c r="AB668" s="15"/>
      <c r="AC668" s="15" t="s">
        <v>3257</v>
      </c>
      <c r="AD668" s="17">
        <v>17</v>
      </c>
      <c r="AE668" s="17">
        <v>56</v>
      </c>
      <c r="AF668" s="17">
        <v>0</v>
      </c>
      <c r="AG668" s="17">
        <v>1255</v>
      </c>
      <c r="AH668" s="17">
        <v>0</v>
      </c>
      <c r="AI668" s="17">
        <v>1589</v>
      </c>
      <c r="AJ668" s="17">
        <v>0</v>
      </c>
      <c r="AK668" s="15">
        <v>0</v>
      </c>
      <c r="AL668" s="15">
        <v>0</v>
      </c>
      <c r="AM668" s="15" t="s">
        <v>3012</v>
      </c>
      <c r="AN668" s="15"/>
      <c r="AO668" s="17">
        <v>161</v>
      </c>
      <c r="AP668" s="68">
        <v>45321</v>
      </c>
      <c r="AQ668" s="68">
        <v>37859</v>
      </c>
      <c r="AR668" s="18" t="b">
        <v>0</v>
      </c>
      <c r="AS668" s="15" t="s">
        <v>3013</v>
      </c>
      <c r="AT668" s="17">
        <v>0</v>
      </c>
      <c r="AU668" s="17">
        <v>0</v>
      </c>
      <c r="AV668" s="17">
        <v>0</v>
      </c>
      <c r="AW668" s="17">
        <v>0</v>
      </c>
      <c r="AX668" s="17">
        <v>0</v>
      </c>
      <c r="AY668" s="17">
        <v>0</v>
      </c>
      <c r="AZ668" s="17">
        <v>0</v>
      </c>
      <c r="BA668" s="17">
        <v>0</v>
      </c>
      <c r="BB668" s="17">
        <v>0</v>
      </c>
      <c r="BC668" s="17">
        <v>0</v>
      </c>
      <c r="BD668" s="17">
        <v>0</v>
      </c>
      <c r="BE668" s="17">
        <v>0</v>
      </c>
      <c r="BF668" s="17">
        <v>0</v>
      </c>
      <c r="BG668" s="15">
        <v>0</v>
      </c>
      <c r="BH668" s="15">
        <v>0</v>
      </c>
      <c r="BI668" s="15">
        <v>0</v>
      </c>
      <c r="BJ668" s="15">
        <v>0</v>
      </c>
      <c r="BK668" s="17">
        <v>0</v>
      </c>
      <c r="BL668" s="17">
        <v>0</v>
      </c>
      <c r="BM668" s="17">
        <v>0</v>
      </c>
      <c r="BN668" s="17">
        <v>0</v>
      </c>
      <c r="BO668" s="17">
        <v>0</v>
      </c>
      <c r="BP668" s="15">
        <v>0</v>
      </c>
      <c r="BQ668" s="15">
        <v>0</v>
      </c>
      <c r="BR668" s="15">
        <v>0</v>
      </c>
      <c r="BS668" s="15">
        <v>0</v>
      </c>
      <c r="BT668" s="15"/>
      <c r="BU668" s="15"/>
      <c r="BV668" s="15"/>
      <c r="BW668" s="15"/>
      <c r="BX668" s="15"/>
      <c r="BY668" s="15"/>
      <c r="BZ668" s="15"/>
      <c r="CA668" s="17">
        <v>602</v>
      </c>
      <c r="CB668" s="17">
        <v>221</v>
      </c>
      <c r="CC668" s="17">
        <v>593</v>
      </c>
      <c r="CD668" s="17">
        <v>220</v>
      </c>
      <c r="CE668" s="17">
        <v>562</v>
      </c>
      <c r="CF668" s="17">
        <v>216</v>
      </c>
      <c r="CG668" s="17">
        <v>605</v>
      </c>
      <c r="CH668" s="17">
        <v>221</v>
      </c>
      <c r="CI668" s="17">
        <v>0</v>
      </c>
      <c r="CJ668" s="17">
        <v>0</v>
      </c>
      <c r="CK668" s="17">
        <v>0</v>
      </c>
      <c r="CL668" s="17">
        <v>0</v>
      </c>
      <c r="CM668" s="17">
        <v>0</v>
      </c>
      <c r="CN668" s="17">
        <v>0</v>
      </c>
      <c r="CO668" s="17">
        <v>705</v>
      </c>
      <c r="CP668" s="17">
        <v>176</v>
      </c>
      <c r="CQ668" s="17">
        <v>491</v>
      </c>
      <c r="CR668" s="17">
        <v>186</v>
      </c>
      <c r="CS668" s="17">
        <v>613</v>
      </c>
      <c r="CT668" s="17">
        <v>221</v>
      </c>
      <c r="CU668" s="17">
        <v>735</v>
      </c>
      <c r="CV668" s="17">
        <v>253</v>
      </c>
      <c r="CW668" s="17">
        <v>0</v>
      </c>
      <c r="CX668" s="17">
        <v>0</v>
      </c>
      <c r="CY668" s="17">
        <v>0</v>
      </c>
      <c r="CZ668" s="15" t="str">
        <f t="shared" si="21"/>
        <v>Leo Fuhr Hjelde</v>
      </c>
      <c r="DA668" s="15">
        <f>VLOOKUP(CZ668,[1]FINAL!$A$1:$AP$1000,MATCH("Element No.",[1]FINAL!$A$1:$AP$1,0),0)</f>
        <v>538</v>
      </c>
      <c r="DB668" s="15"/>
      <c r="DC668" s="15"/>
      <c r="DD668" s="15"/>
      <c r="DE668" s="15"/>
      <c r="DF668" s="15"/>
    </row>
    <row r="669" spans="1:110" ht="91.5" thickBot="1">
      <c r="A669" s="18" t="b">
        <v>1</v>
      </c>
      <c r="B669" s="18" t="b">
        <v>0</v>
      </c>
      <c r="C669" s="17">
        <v>0</v>
      </c>
      <c r="D669" s="17">
        <v>0</v>
      </c>
      <c r="E669" s="17">
        <v>492066</v>
      </c>
      <c r="F669" s="17">
        <v>0</v>
      </c>
      <c r="G669" s="17">
        <v>0</v>
      </c>
      <c r="H669" s="17">
        <v>0</v>
      </c>
      <c r="I669" s="17">
        <v>0</v>
      </c>
      <c r="J669" s="17">
        <v>0</v>
      </c>
      <c r="K669" s="17">
        <v>2</v>
      </c>
      <c r="L669" s="15">
        <v>0</v>
      </c>
      <c r="M669" s="15">
        <v>0</v>
      </c>
      <c r="N669" s="17">
        <v>0</v>
      </c>
      <c r="O669" s="15" t="s">
        <v>3014</v>
      </c>
      <c r="P669" s="15">
        <v>0</v>
      </c>
      <c r="Q669" s="17" t="e">
        <f t="shared" si="20"/>
        <v>#N/A</v>
      </c>
      <c r="R669" s="18" t="b">
        <v>0</v>
      </c>
      <c r="S669" s="15" t="s">
        <v>3928</v>
      </c>
      <c r="T669" s="15" t="s">
        <v>3929</v>
      </c>
      <c r="U669" s="17">
        <v>40</v>
      </c>
      <c r="V669" s="15" t="s">
        <v>3015</v>
      </c>
      <c r="W669" s="15">
        <v>0</v>
      </c>
      <c r="X669" s="18" t="b">
        <v>0</v>
      </c>
      <c r="Y669" s="15" t="s">
        <v>3016</v>
      </c>
      <c r="Z669" s="15">
        <v>0.1</v>
      </c>
      <c r="AA669" s="18" t="b">
        <v>0</v>
      </c>
      <c r="AB669" s="15"/>
      <c r="AC669" s="15" t="s">
        <v>3257</v>
      </c>
      <c r="AD669" s="17">
        <v>17</v>
      </c>
      <c r="AE669" s="17">
        <v>56</v>
      </c>
      <c r="AF669" s="17">
        <v>0</v>
      </c>
      <c r="AG669" s="17">
        <v>1038</v>
      </c>
      <c r="AH669" s="17">
        <v>0</v>
      </c>
      <c r="AI669" s="17">
        <v>16354</v>
      </c>
      <c r="AJ669" s="17">
        <v>0</v>
      </c>
      <c r="AK669" s="15">
        <v>0</v>
      </c>
      <c r="AL669" s="15">
        <v>0</v>
      </c>
      <c r="AM669" s="15" t="s">
        <v>3016</v>
      </c>
      <c r="AN669" s="15"/>
      <c r="AO669" s="17">
        <v>244</v>
      </c>
      <c r="AP669" s="68">
        <v>44428</v>
      </c>
      <c r="AQ669" s="68">
        <v>36878</v>
      </c>
      <c r="AR669" s="18" t="b">
        <v>0</v>
      </c>
      <c r="AS669" s="15" t="s">
        <v>3017</v>
      </c>
      <c r="AT669" s="17">
        <v>0</v>
      </c>
      <c r="AU669" s="17">
        <v>0</v>
      </c>
      <c r="AV669" s="17">
        <v>0</v>
      </c>
      <c r="AW669" s="17">
        <v>0</v>
      </c>
      <c r="AX669" s="17">
        <v>0</v>
      </c>
      <c r="AY669" s="17">
        <v>0</v>
      </c>
      <c r="AZ669" s="17">
        <v>0</v>
      </c>
      <c r="BA669" s="17">
        <v>0</v>
      </c>
      <c r="BB669" s="17">
        <v>0</v>
      </c>
      <c r="BC669" s="17">
        <v>0</v>
      </c>
      <c r="BD669" s="17">
        <v>0</v>
      </c>
      <c r="BE669" s="17">
        <v>0</v>
      </c>
      <c r="BF669" s="17">
        <v>0</v>
      </c>
      <c r="BG669" s="15">
        <v>0</v>
      </c>
      <c r="BH669" s="15">
        <v>0</v>
      </c>
      <c r="BI669" s="15">
        <v>0</v>
      </c>
      <c r="BJ669" s="15">
        <v>0</v>
      </c>
      <c r="BK669" s="17">
        <v>0</v>
      </c>
      <c r="BL669" s="17">
        <v>0</v>
      </c>
      <c r="BM669" s="17">
        <v>0</v>
      </c>
      <c r="BN669" s="17">
        <v>0</v>
      </c>
      <c r="BO669" s="17">
        <v>0</v>
      </c>
      <c r="BP669" s="15">
        <v>0</v>
      </c>
      <c r="BQ669" s="15">
        <v>0</v>
      </c>
      <c r="BR669" s="15">
        <v>0</v>
      </c>
      <c r="BS669" s="15">
        <v>0</v>
      </c>
      <c r="BT669" s="15"/>
      <c r="BU669" s="15"/>
      <c r="BV669" s="15"/>
      <c r="BW669" s="15"/>
      <c r="BX669" s="15"/>
      <c r="BY669" s="15"/>
      <c r="BZ669" s="15"/>
      <c r="CA669" s="17">
        <v>605</v>
      </c>
      <c r="CB669" s="17">
        <v>222</v>
      </c>
      <c r="CC669" s="17">
        <v>596</v>
      </c>
      <c r="CD669" s="17">
        <v>221</v>
      </c>
      <c r="CE669" s="17">
        <v>565</v>
      </c>
      <c r="CF669" s="17">
        <v>217</v>
      </c>
      <c r="CG669" s="17">
        <v>608</v>
      </c>
      <c r="CH669" s="17">
        <v>222</v>
      </c>
      <c r="CI669" s="17">
        <v>0</v>
      </c>
      <c r="CJ669" s="17">
        <v>0</v>
      </c>
      <c r="CK669" s="17">
        <v>0</v>
      </c>
      <c r="CL669" s="17">
        <v>0</v>
      </c>
      <c r="CM669" s="17">
        <v>0</v>
      </c>
      <c r="CN669" s="17">
        <v>0</v>
      </c>
      <c r="CO669" s="17">
        <v>708</v>
      </c>
      <c r="CP669" s="17">
        <v>177</v>
      </c>
      <c r="CQ669" s="17">
        <v>494</v>
      </c>
      <c r="CR669" s="17">
        <v>187</v>
      </c>
      <c r="CS669" s="17">
        <v>616</v>
      </c>
      <c r="CT669" s="17">
        <v>222</v>
      </c>
      <c r="CU669" s="17">
        <v>550</v>
      </c>
      <c r="CV669" s="17">
        <v>196</v>
      </c>
      <c r="CW669" s="17">
        <v>0</v>
      </c>
      <c r="CX669" s="17">
        <v>0</v>
      </c>
      <c r="CY669" s="17">
        <v>0</v>
      </c>
      <c r="CZ669" s="15" t="str">
        <f t="shared" si="21"/>
        <v>Niall Huggins</v>
      </c>
      <c r="DA669" s="15" t="e">
        <f>VLOOKUP(CZ669,[1]FINAL!$A$1:$AP$1000,MATCH("Element No.",[1]FINAL!$A$1:$AP$1,0),0)</f>
        <v>#N/A</v>
      </c>
      <c r="DB669" s="15"/>
      <c r="DC669" s="15"/>
      <c r="DD669" s="15"/>
      <c r="DE669" s="15"/>
      <c r="DF669" s="15"/>
    </row>
    <row r="670" spans="1:110" ht="78.75" thickBot="1">
      <c r="A670" s="18" t="b">
        <v>1</v>
      </c>
      <c r="B670" s="18" t="b">
        <v>0</v>
      </c>
      <c r="C670" s="17">
        <v>0</v>
      </c>
      <c r="D670" s="17">
        <v>0</v>
      </c>
      <c r="E670" s="17">
        <v>514613</v>
      </c>
      <c r="F670" s="17">
        <v>0</v>
      </c>
      <c r="G670" s="17">
        <v>0</v>
      </c>
      <c r="H670" s="17">
        <v>-2</v>
      </c>
      <c r="I670" s="17">
        <v>2</v>
      </c>
      <c r="J670" s="17">
        <v>0</v>
      </c>
      <c r="K670" s="17">
        <v>2</v>
      </c>
      <c r="L670" s="15">
        <v>0</v>
      </c>
      <c r="M670" s="15">
        <v>0</v>
      </c>
      <c r="N670" s="17">
        <v>0</v>
      </c>
      <c r="O670" s="15" t="s">
        <v>3018</v>
      </c>
      <c r="P670" s="15">
        <v>0</v>
      </c>
      <c r="Q670" s="17" t="e">
        <f t="shared" si="20"/>
        <v>#N/A</v>
      </c>
      <c r="R670" s="18" t="b">
        <v>0</v>
      </c>
      <c r="S670" s="15" t="s">
        <v>4503</v>
      </c>
      <c r="T670" s="15" t="s">
        <v>4504</v>
      </c>
      <c r="U670" s="17">
        <v>38</v>
      </c>
      <c r="V670" s="15" t="s">
        <v>3019</v>
      </c>
      <c r="W670" s="15">
        <v>0</v>
      </c>
      <c r="X670" s="18" t="b">
        <v>0</v>
      </c>
      <c r="Y670" s="15" t="s">
        <v>265</v>
      </c>
      <c r="Z670" s="15">
        <v>0.2</v>
      </c>
      <c r="AA670" s="18" t="b">
        <v>0</v>
      </c>
      <c r="AB670" s="15"/>
      <c r="AC670" s="15" t="s">
        <v>3257</v>
      </c>
      <c r="AD670" s="17">
        <v>17</v>
      </c>
      <c r="AE670" s="17">
        <v>56</v>
      </c>
      <c r="AF670" s="17">
        <v>0</v>
      </c>
      <c r="AG670" s="17">
        <v>23261</v>
      </c>
      <c r="AH670" s="17">
        <v>0</v>
      </c>
      <c r="AI670" s="17">
        <v>34754</v>
      </c>
      <c r="AJ670" s="17">
        <v>0</v>
      </c>
      <c r="AK670" s="15">
        <v>0</v>
      </c>
      <c r="AL670" s="15">
        <v>0</v>
      </c>
      <c r="AM670" s="15" t="s">
        <v>265</v>
      </c>
      <c r="AN670" s="15"/>
      <c r="AO670" s="17">
        <v>241</v>
      </c>
      <c r="AP670" s="68">
        <v>44481</v>
      </c>
      <c r="AQ670" s="68">
        <v>38198</v>
      </c>
      <c r="AR670" s="18" t="b">
        <v>0</v>
      </c>
      <c r="AS670" s="15" t="s">
        <v>3020</v>
      </c>
      <c r="AT670" s="17">
        <v>0</v>
      </c>
      <c r="AU670" s="17">
        <v>0</v>
      </c>
      <c r="AV670" s="17">
        <v>0</v>
      </c>
      <c r="AW670" s="17">
        <v>0</v>
      </c>
      <c r="AX670" s="17">
        <v>0</v>
      </c>
      <c r="AY670" s="17">
        <v>0</v>
      </c>
      <c r="AZ670" s="17">
        <v>0</v>
      </c>
      <c r="BA670" s="17">
        <v>0</v>
      </c>
      <c r="BB670" s="17">
        <v>0</v>
      </c>
      <c r="BC670" s="17">
        <v>0</v>
      </c>
      <c r="BD670" s="17">
        <v>0</v>
      </c>
      <c r="BE670" s="17">
        <v>0</v>
      </c>
      <c r="BF670" s="17">
        <v>0</v>
      </c>
      <c r="BG670" s="15">
        <v>0</v>
      </c>
      <c r="BH670" s="15">
        <v>0</v>
      </c>
      <c r="BI670" s="15">
        <v>0</v>
      </c>
      <c r="BJ670" s="15">
        <v>0</v>
      </c>
      <c r="BK670" s="17">
        <v>0</v>
      </c>
      <c r="BL670" s="17">
        <v>0</v>
      </c>
      <c r="BM670" s="17">
        <v>0</v>
      </c>
      <c r="BN670" s="17">
        <v>0</v>
      </c>
      <c r="BO670" s="17">
        <v>0</v>
      </c>
      <c r="BP670" s="15">
        <v>0</v>
      </c>
      <c r="BQ670" s="15">
        <v>0</v>
      </c>
      <c r="BR670" s="15">
        <v>0</v>
      </c>
      <c r="BS670" s="15">
        <v>0</v>
      </c>
      <c r="BT670" s="15"/>
      <c r="BU670" s="15"/>
      <c r="BV670" s="15"/>
      <c r="BW670" s="15"/>
      <c r="BX670" s="15"/>
      <c r="BY670" s="15"/>
      <c r="BZ670" s="15"/>
      <c r="CA670" s="17">
        <v>541</v>
      </c>
      <c r="CB670" s="17">
        <v>195</v>
      </c>
      <c r="CC670" s="17">
        <v>523</v>
      </c>
      <c r="CD670" s="17">
        <v>194</v>
      </c>
      <c r="CE670" s="17">
        <v>491</v>
      </c>
      <c r="CF670" s="17">
        <v>189</v>
      </c>
      <c r="CG670" s="17">
        <v>544</v>
      </c>
      <c r="CH670" s="17">
        <v>195</v>
      </c>
      <c r="CI670" s="17">
        <v>0</v>
      </c>
      <c r="CJ670" s="17">
        <v>0</v>
      </c>
      <c r="CK670" s="17">
        <v>0</v>
      </c>
      <c r="CL670" s="17">
        <v>0</v>
      </c>
      <c r="CM670" s="17">
        <v>0</v>
      </c>
      <c r="CN670" s="17">
        <v>0</v>
      </c>
      <c r="CO670" s="17">
        <v>820</v>
      </c>
      <c r="CP670" s="17">
        <v>250</v>
      </c>
      <c r="CQ670" s="17">
        <v>420</v>
      </c>
      <c r="CR670" s="17">
        <v>153</v>
      </c>
      <c r="CS670" s="17">
        <v>552</v>
      </c>
      <c r="CT670" s="17">
        <v>195</v>
      </c>
      <c r="CU670" s="17">
        <v>391</v>
      </c>
      <c r="CV670" s="17">
        <v>143</v>
      </c>
      <c r="CW670" s="17">
        <v>0</v>
      </c>
      <c r="CX670" s="17">
        <v>0</v>
      </c>
      <c r="CY670" s="17">
        <v>0</v>
      </c>
      <c r="CZ670" s="15" t="str">
        <f t="shared" si="21"/>
        <v>Zak Johnson</v>
      </c>
      <c r="DA670" s="15" t="e">
        <f>VLOOKUP(CZ670,[1]FINAL!$A$1:$AP$1000,MATCH("Element No.",[1]FINAL!$A$1:$AP$1,0),0)</f>
        <v>#N/A</v>
      </c>
      <c r="DB670" s="15"/>
      <c r="DC670" s="15"/>
      <c r="DD670" s="15"/>
      <c r="DE670" s="15"/>
      <c r="DF670" s="15"/>
    </row>
    <row r="671" spans="1:110" ht="40.5" thickBot="1">
      <c r="A671" s="18" t="b">
        <v>1</v>
      </c>
      <c r="B671" s="18" t="b">
        <v>0</v>
      </c>
      <c r="C671" s="17">
        <v>100</v>
      </c>
      <c r="D671" s="17">
        <v>100</v>
      </c>
      <c r="E671" s="17">
        <v>167512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2</v>
      </c>
      <c r="L671" s="15">
        <v>1</v>
      </c>
      <c r="M671" s="15">
        <v>2.5</v>
      </c>
      <c r="N671" s="17">
        <v>6</v>
      </c>
      <c r="O671" s="15" t="s">
        <v>755</v>
      </c>
      <c r="P671" s="15">
        <v>2.5</v>
      </c>
      <c r="Q671" s="17">
        <f t="shared" si="20"/>
        <v>539</v>
      </c>
      <c r="R671" s="18" t="b">
        <v>0</v>
      </c>
      <c r="S671" s="15"/>
      <c r="T671" s="15" t="s">
        <v>4206</v>
      </c>
      <c r="U671" s="17">
        <v>40</v>
      </c>
      <c r="V671" s="15" t="s">
        <v>3021</v>
      </c>
      <c r="W671" s="15">
        <v>2.2000000000000002</v>
      </c>
      <c r="X671" s="18" t="b">
        <v>0</v>
      </c>
      <c r="Y671" s="15" t="s">
        <v>3022</v>
      </c>
      <c r="Z671" s="15">
        <v>0.1</v>
      </c>
      <c r="AA671" s="18" t="b">
        <v>0</v>
      </c>
      <c r="AB671" s="15"/>
      <c r="AC671" s="15" t="s">
        <v>519</v>
      </c>
      <c r="AD671" s="17">
        <v>17</v>
      </c>
      <c r="AE671" s="17">
        <v>56</v>
      </c>
      <c r="AF671" s="17">
        <v>26</v>
      </c>
      <c r="AG671" s="17">
        <v>12369</v>
      </c>
      <c r="AH671" s="17">
        <v>0</v>
      </c>
      <c r="AI671" s="17">
        <v>10074</v>
      </c>
      <c r="AJ671" s="17">
        <v>0</v>
      </c>
      <c r="AK671" s="15">
        <v>0.6</v>
      </c>
      <c r="AL671" s="15">
        <v>6.5</v>
      </c>
      <c r="AM671" s="15" t="s">
        <v>3022</v>
      </c>
      <c r="AN671" s="15"/>
      <c r="AO671" s="17">
        <v>241</v>
      </c>
      <c r="AP671" s="68">
        <v>43311</v>
      </c>
      <c r="AQ671" s="68">
        <v>34659</v>
      </c>
      <c r="AR671" s="18" t="b">
        <v>0</v>
      </c>
      <c r="AS671" s="15" t="s">
        <v>3023</v>
      </c>
      <c r="AT671" s="17">
        <v>565</v>
      </c>
      <c r="AU671" s="17">
        <v>0</v>
      </c>
      <c r="AV671" s="17">
        <v>1</v>
      </c>
      <c r="AW671" s="17">
        <v>2</v>
      </c>
      <c r="AX671" s="17">
        <v>7</v>
      </c>
      <c r="AY671" s="17">
        <v>0</v>
      </c>
      <c r="AZ671" s="17">
        <v>0</v>
      </c>
      <c r="BA671" s="17">
        <v>0</v>
      </c>
      <c r="BB671" s="17">
        <v>1</v>
      </c>
      <c r="BC671" s="17">
        <v>1</v>
      </c>
      <c r="BD671" s="17">
        <v>0</v>
      </c>
      <c r="BE671" s="17">
        <v>1</v>
      </c>
      <c r="BF671" s="17">
        <v>90</v>
      </c>
      <c r="BG671" s="15">
        <v>103</v>
      </c>
      <c r="BH671" s="15">
        <v>27.6</v>
      </c>
      <c r="BI671" s="15">
        <v>40</v>
      </c>
      <c r="BJ671" s="15">
        <v>17.100000000000001</v>
      </c>
      <c r="BK671" s="17">
        <v>37</v>
      </c>
      <c r="BL671" s="17">
        <v>10</v>
      </c>
      <c r="BM671" s="17">
        <v>6</v>
      </c>
      <c r="BN671" s="17">
        <v>43</v>
      </c>
      <c r="BO671" s="17">
        <v>5</v>
      </c>
      <c r="BP671" s="15">
        <v>0.15</v>
      </c>
      <c r="BQ671" s="15">
        <v>0.13</v>
      </c>
      <c r="BR671" s="15">
        <v>0.28000000000000003</v>
      </c>
      <c r="BS671" s="15">
        <v>9.24</v>
      </c>
      <c r="BT671" s="15"/>
      <c r="BU671" s="15"/>
      <c r="BV671" s="15"/>
      <c r="BW671" s="15"/>
      <c r="BX671" s="15"/>
      <c r="BY671" s="15"/>
      <c r="BZ671" s="15"/>
      <c r="CA671" s="17">
        <v>387</v>
      </c>
      <c r="CB671" s="17">
        <v>143</v>
      </c>
      <c r="CC671" s="17">
        <v>401</v>
      </c>
      <c r="CD671" s="17">
        <v>145</v>
      </c>
      <c r="CE671" s="17">
        <v>358</v>
      </c>
      <c r="CF671" s="17">
        <v>120</v>
      </c>
      <c r="CG671" s="17">
        <v>406</v>
      </c>
      <c r="CH671" s="17">
        <v>145</v>
      </c>
      <c r="CI671" s="17">
        <v>0.02</v>
      </c>
      <c r="CJ671" s="17">
        <v>0</v>
      </c>
      <c r="CK671" s="17">
        <v>0.02</v>
      </c>
      <c r="CL671" s="17">
        <v>0.04</v>
      </c>
      <c r="CM671" s="17">
        <v>1.47</v>
      </c>
      <c r="CN671" s="17">
        <v>1.1200000000000001</v>
      </c>
      <c r="CO671" s="17">
        <v>682</v>
      </c>
      <c r="CP671" s="17">
        <v>164</v>
      </c>
      <c r="CQ671" s="17">
        <v>144</v>
      </c>
      <c r="CR671" s="17">
        <v>43</v>
      </c>
      <c r="CS671" s="17">
        <v>313</v>
      </c>
      <c r="CT671" s="17">
        <v>119</v>
      </c>
      <c r="CU671" s="17">
        <v>507</v>
      </c>
      <c r="CV671" s="17">
        <v>181</v>
      </c>
      <c r="CW671" s="17">
        <v>0.8</v>
      </c>
      <c r="CX671" s="17">
        <v>0.32</v>
      </c>
      <c r="CY671" s="17">
        <v>6.85</v>
      </c>
      <c r="CZ671" s="15" t="str">
        <f t="shared" si="21"/>
        <v>Luke O'Nien</v>
      </c>
      <c r="DA671" s="15">
        <f>VLOOKUP(CZ671,[1]FINAL!$A$1:$AP$1000,MATCH("Element No.",[1]FINAL!$A$1:$AP$1,0),0)</f>
        <v>539</v>
      </c>
      <c r="DB671" s="15"/>
      <c r="DC671" s="15"/>
      <c r="DD671" s="15"/>
      <c r="DE671" s="15"/>
      <c r="DF671" s="15"/>
    </row>
    <row r="672" spans="1:110" ht="78.75" thickBot="1">
      <c r="A672" s="18" t="b">
        <v>1</v>
      </c>
      <c r="B672" s="18" t="b">
        <v>0</v>
      </c>
      <c r="C672" s="17">
        <v>0</v>
      </c>
      <c r="D672" s="17">
        <v>0</v>
      </c>
      <c r="E672" s="17">
        <v>465702</v>
      </c>
      <c r="F672" s="17">
        <v>0</v>
      </c>
      <c r="G672" s="17">
        <v>0</v>
      </c>
      <c r="H672" s="17">
        <v>-1</v>
      </c>
      <c r="I672" s="17">
        <v>1</v>
      </c>
      <c r="J672" s="17">
        <v>0</v>
      </c>
      <c r="K672" s="17">
        <v>2</v>
      </c>
      <c r="L672" s="15">
        <v>0</v>
      </c>
      <c r="M672" s="15">
        <v>0</v>
      </c>
      <c r="N672" s="17">
        <v>0</v>
      </c>
      <c r="O672" s="15" t="s">
        <v>3024</v>
      </c>
      <c r="P672" s="15">
        <v>0</v>
      </c>
      <c r="Q672" s="17" t="e">
        <f t="shared" si="20"/>
        <v>#N/A</v>
      </c>
      <c r="R672" s="18" t="b">
        <v>0</v>
      </c>
      <c r="S672" s="15" t="s">
        <v>4433</v>
      </c>
      <c r="T672" s="15" t="s">
        <v>4434</v>
      </c>
      <c r="U672" s="17">
        <v>39</v>
      </c>
      <c r="V672" s="15" t="s">
        <v>3025</v>
      </c>
      <c r="W672" s="15">
        <v>0</v>
      </c>
      <c r="X672" s="18" t="b">
        <v>0</v>
      </c>
      <c r="Y672" s="15" t="s">
        <v>3026</v>
      </c>
      <c r="Z672" s="15">
        <v>0.3</v>
      </c>
      <c r="AA672" s="18" t="b">
        <v>0</v>
      </c>
      <c r="AB672" s="15"/>
      <c r="AC672" s="15" t="s">
        <v>3257</v>
      </c>
      <c r="AD672" s="17">
        <v>17</v>
      </c>
      <c r="AE672" s="17">
        <v>56</v>
      </c>
      <c r="AF672" s="17">
        <v>0</v>
      </c>
      <c r="AG672" s="17">
        <v>47547</v>
      </c>
      <c r="AH672" s="17">
        <v>0</v>
      </c>
      <c r="AI672" s="17">
        <v>49617</v>
      </c>
      <c r="AJ672" s="17">
        <v>0</v>
      </c>
      <c r="AK672" s="15">
        <v>0</v>
      </c>
      <c r="AL672" s="15">
        <v>0</v>
      </c>
      <c r="AM672" s="15" t="s">
        <v>3027</v>
      </c>
      <c r="AN672" s="15"/>
      <c r="AO672" s="17">
        <v>73</v>
      </c>
      <c r="AP672" s="68">
        <v>45170</v>
      </c>
      <c r="AQ672" s="68">
        <v>37508</v>
      </c>
      <c r="AR672" s="18" t="b">
        <v>0</v>
      </c>
      <c r="AS672" s="15" t="s">
        <v>3028</v>
      </c>
      <c r="AT672" s="17">
        <v>0</v>
      </c>
      <c r="AU672" s="17">
        <v>0</v>
      </c>
      <c r="AV672" s="17">
        <v>0</v>
      </c>
      <c r="AW672" s="17">
        <v>0</v>
      </c>
      <c r="AX672" s="17">
        <v>0</v>
      </c>
      <c r="AY672" s="17">
        <v>0</v>
      </c>
      <c r="AZ672" s="17">
        <v>0</v>
      </c>
      <c r="BA672" s="17">
        <v>0</v>
      </c>
      <c r="BB672" s="17">
        <v>0</v>
      </c>
      <c r="BC672" s="17">
        <v>0</v>
      </c>
      <c r="BD672" s="17">
        <v>0</v>
      </c>
      <c r="BE672" s="17">
        <v>0</v>
      </c>
      <c r="BF672" s="17">
        <v>0</v>
      </c>
      <c r="BG672" s="15">
        <v>0</v>
      </c>
      <c r="BH672" s="15">
        <v>0</v>
      </c>
      <c r="BI672" s="15">
        <v>0</v>
      </c>
      <c r="BJ672" s="15">
        <v>0</v>
      </c>
      <c r="BK672" s="17">
        <v>0</v>
      </c>
      <c r="BL672" s="17">
        <v>0</v>
      </c>
      <c r="BM672" s="17">
        <v>0</v>
      </c>
      <c r="BN672" s="17">
        <v>0</v>
      </c>
      <c r="BO672" s="17">
        <v>0</v>
      </c>
      <c r="BP672" s="15">
        <v>0</v>
      </c>
      <c r="BQ672" s="15">
        <v>0</v>
      </c>
      <c r="BR672" s="15">
        <v>0</v>
      </c>
      <c r="BS672" s="15">
        <v>0</v>
      </c>
      <c r="BT672" s="15"/>
      <c r="BU672" s="15"/>
      <c r="BV672" s="15"/>
      <c r="BW672" s="15"/>
      <c r="BX672" s="15"/>
      <c r="BY672" s="15"/>
      <c r="BZ672" s="15"/>
      <c r="CA672" s="17">
        <v>563</v>
      </c>
      <c r="CB672" s="17">
        <v>204</v>
      </c>
      <c r="CC672" s="17">
        <v>548</v>
      </c>
      <c r="CD672" s="17">
        <v>203</v>
      </c>
      <c r="CE672" s="17">
        <v>517</v>
      </c>
      <c r="CF672" s="17">
        <v>199</v>
      </c>
      <c r="CG672" s="17">
        <v>566</v>
      </c>
      <c r="CH672" s="17">
        <v>204</v>
      </c>
      <c r="CI672" s="17">
        <v>0</v>
      </c>
      <c r="CJ672" s="17">
        <v>0</v>
      </c>
      <c r="CK672" s="17">
        <v>0</v>
      </c>
      <c r="CL672" s="17">
        <v>0</v>
      </c>
      <c r="CM672" s="17">
        <v>0</v>
      </c>
      <c r="CN672" s="17">
        <v>0</v>
      </c>
      <c r="CO672" s="17">
        <v>781</v>
      </c>
      <c r="CP672" s="17">
        <v>224</v>
      </c>
      <c r="CQ672" s="17">
        <v>445</v>
      </c>
      <c r="CR672" s="17">
        <v>164</v>
      </c>
      <c r="CS672" s="17">
        <v>574</v>
      </c>
      <c r="CT672" s="17">
        <v>204</v>
      </c>
      <c r="CU672" s="17">
        <v>345</v>
      </c>
      <c r="CV672" s="17">
        <v>123</v>
      </c>
      <c r="CW672" s="17">
        <v>0</v>
      </c>
      <c r="CX672" s="17">
        <v>0</v>
      </c>
      <c r="CY672" s="17">
        <v>0</v>
      </c>
      <c r="CZ672" s="15" t="str">
        <f t="shared" si="21"/>
        <v>Timothée Pembélé</v>
      </c>
      <c r="DA672" s="15" t="e">
        <f>VLOOKUP(CZ672,[1]FINAL!$A$1:$AP$1000,MATCH("Element No.",[1]FINAL!$A$1:$AP$1,0),0)</f>
        <v>#N/A</v>
      </c>
      <c r="DB672" s="15"/>
      <c r="DC672" s="15"/>
      <c r="DD672" s="15"/>
      <c r="DE672" s="15"/>
      <c r="DF672" s="15"/>
    </row>
    <row r="673" spans="1:110" ht="40.5" thickBot="1">
      <c r="A673" s="18" t="b">
        <v>1</v>
      </c>
      <c r="B673" s="18" t="b">
        <v>0</v>
      </c>
      <c r="C673" s="17">
        <v>100</v>
      </c>
      <c r="D673" s="17">
        <v>100</v>
      </c>
      <c r="E673" s="17">
        <v>434399</v>
      </c>
      <c r="F673" s="17">
        <v>0</v>
      </c>
      <c r="G673" s="17">
        <v>0</v>
      </c>
      <c r="H673" s="17">
        <v>-2</v>
      </c>
      <c r="I673" s="17">
        <v>2</v>
      </c>
      <c r="J673" s="17">
        <v>2</v>
      </c>
      <c r="K673" s="17">
        <v>2</v>
      </c>
      <c r="L673" s="15">
        <v>3.2</v>
      </c>
      <c r="M673" s="15">
        <v>3.5</v>
      </c>
      <c r="N673" s="17">
        <v>2</v>
      </c>
      <c r="O673" s="15" t="s">
        <v>3029</v>
      </c>
      <c r="P673" s="15">
        <v>3.5</v>
      </c>
      <c r="Q673" s="17">
        <f t="shared" si="20"/>
        <v>536</v>
      </c>
      <c r="R673" s="18" t="b">
        <v>0</v>
      </c>
      <c r="S673" s="15"/>
      <c r="T673" s="15" t="s">
        <v>4785</v>
      </c>
      <c r="U673" s="17">
        <v>38</v>
      </c>
      <c r="V673" s="15" t="s">
        <v>3030</v>
      </c>
      <c r="W673" s="15">
        <v>3</v>
      </c>
      <c r="X673" s="18" t="b">
        <v>0</v>
      </c>
      <c r="Y673" s="15" t="s">
        <v>3031</v>
      </c>
      <c r="Z673" s="15">
        <v>3</v>
      </c>
      <c r="AA673" s="18" t="b">
        <v>0</v>
      </c>
      <c r="AB673" s="15"/>
      <c r="AC673" s="15" t="s">
        <v>519</v>
      </c>
      <c r="AD673" s="17">
        <v>17</v>
      </c>
      <c r="AE673" s="17">
        <v>56</v>
      </c>
      <c r="AF673" s="17">
        <v>74</v>
      </c>
      <c r="AG673" s="17">
        <v>677194</v>
      </c>
      <c r="AH673" s="17">
        <v>0</v>
      </c>
      <c r="AI673" s="17">
        <v>1104738</v>
      </c>
      <c r="AJ673" s="17">
        <v>0</v>
      </c>
      <c r="AK673" s="15">
        <v>0.9</v>
      </c>
      <c r="AL673" s="15">
        <v>19.5</v>
      </c>
      <c r="AM673" s="15" t="s">
        <v>3029</v>
      </c>
      <c r="AN673" s="15" t="s">
        <v>3459</v>
      </c>
      <c r="AO673" s="17">
        <v>146</v>
      </c>
      <c r="AP673" s="68">
        <v>45846</v>
      </c>
      <c r="AQ673" s="68">
        <v>34355</v>
      </c>
      <c r="AR673" s="18" t="b">
        <v>0</v>
      </c>
      <c r="AS673" s="15" t="s">
        <v>3032</v>
      </c>
      <c r="AT673" s="17">
        <v>1966</v>
      </c>
      <c r="AU673" s="17">
        <v>0</v>
      </c>
      <c r="AV673" s="17">
        <v>2</v>
      </c>
      <c r="AW673" s="17">
        <v>6</v>
      </c>
      <c r="AX673" s="17">
        <v>27</v>
      </c>
      <c r="AY673" s="17">
        <v>0</v>
      </c>
      <c r="AZ673" s="17">
        <v>0</v>
      </c>
      <c r="BA673" s="17">
        <v>0</v>
      </c>
      <c r="BB673" s="17">
        <v>7</v>
      </c>
      <c r="BC673" s="17">
        <v>1</v>
      </c>
      <c r="BD673" s="17">
        <v>0</v>
      </c>
      <c r="BE673" s="17">
        <v>6</v>
      </c>
      <c r="BF673" s="17">
        <v>281</v>
      </c>
      <c r="BG673" s="15">
        <v>376.4</v>
      </c>
      <c r="BH673" s="15">
        <v>130.19999999999999</v>
      </c>
      <c r="BI673" s="15">
        <v>39</v>
      </c>
      <c r="BJ673" s="15">
        <v>54.7</v>
      </c>
      <c r="BK673" s="17">
        <v>125</v>
      </c>
      <c r="BL673" s="17">
        <v>90</v>
      </c>
      <c r="BM673" s="17">
        <v>39</v>
      </c>
      <c r="BN673" s="17">
        <v>164</v>
      </c>
      <c r="BO673" s="17">
        <v>23</v>
      </c>
      <c r="BP673" s="15">
        <v>0.13</v>
      </c>
      <c r="BQ673" s="15">
        <v>0.62</v>
      </c>
      <c r="BR673" s="15">
        <v>0.75</v>
      </c>
      <c r="BS673" s="15">
        <v>26.72</v>
      </c>
      <c r="BT673" s="15"/>
      <c r="BU673" s="15"/>
      <c r="BV673" s="15"/>
      <c r="BW673" s="15"/>
      <c r="BX673" s="15"/>
      <c r="BY673" s="15"/>
      <c r="BZ673" s="15"/>
      <c r="CA673" s="17">
        <v>195</v>
      </c>
      <c r="CB673" s="17">
        <v>81</v>
      </c>
      <c r="CC673" s="17">
        <v>272</v>
      </c>
      <c r="CD673" s="17">
        <v>76</v>
      </c>
      <c r="CE673" s="17">
        <v>359</v>
      </c>
      <c r="CF673" s="17">
        <v>121</v>
      </c>
      <c r="CG673" s="17">
        <v>287</v>
      </c>
      <c r="CH673" s="17">
        <v>91</v>
      </c>
      <c r="CI673" s="17">
        <v>0.01</v>
      </c>
      <c r="CJ673" s="17">
        <v>0</v>
      </c>
      <c r="CK673" s="17">
        <v>0.03</v>
      </c>
      <c r="CL673" s="17">
        <v>0.04</v>
      </c>
      <c r="CM673" s="17">
        <v>1.22</v>
      </c>
      <c r="CN673" s="17">
        <v>1.24</v>
      </c>
      <c r="CO673" s="17">
        <v>809</v>
      </c>
      <c r="CP673" s="17">
        <v>241</v>
      </c>
      <c r="CQ673" s="17">
        <v>91</v>
      </c>
      <c r="CR673" s="17">
        <v>30</v>
      </c>
      <c r="CS673" s="17">
        <v>188</v>
      </c>
      <c r="CT673" s="17">
        <v>73</v>
      </c>
      <c r="CU673" s="17">
        <v>109</v>
      </c>
      <c r="CV673" s="17">
        <v>39</v>
      </c>
      <c r="CW673" s="17">
        <v>1.05</v>
      </c>
      <c r="CX673" s="17">
        <v>0.27</v>
      </c>
      <c r="CY673" s="17">
        <v>7.51</v>
      </c>
      <c r="CZ673" s="15" t="str">
        <f t="shared" si="21"/>
        <v>Reinildo Mandava</v>
      </c>
      <c r="DA673" s="15">
        <f>VLOOKUP(CZ673,[1]FINAL!$A$1:$AP$1000,MATCH("Element No.",[1]FINAL!$A$1:$AP$1,0),0)</f>
        <v>536</v>
      </c>
      <c r="DB673" s="15"/>
      <c r="DC673" s="15"/>
      <c r="DD673" s="15"/>
      <c r="DE673" s="15"/>
      <c r="DF673" s="15"/>
    </row>
    <row r="674" spans="1:110" ht="78.75" thickBot="1">
      <c r="A674" s="18" t="b">
        <v>1</v>
      </c>
      <c r="B674" s="18" t="b">
        <v>0</v>
      </c>
      <c r="C674" s="17">
        <v>0</v>
      </c>
      <c r="D674" s="17">
        <v>0</v>
      </c>
      <c r="E674" s="17">
        <v>519634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2</v>
      </c>
      <c r="L674" s="15">
        <v>0</v>
      </c>
      <c r="M674" s="15">
        <v>0</v>
      </c>
      <c r="N674" s="17">
        <v>0</v>
      </c>
      <c r="O674" s="15" t="s">
        <v>1689</v>
      </c>
      <c r="P674" s="15">
        <v>0</v>
      </c>
      <c r="Q674" s="17">
        <f t="shared" si="20"/>
        <v>537</v>
      </c>
      <c r="R674" s="18" t="b">
        <v>0</v>
      </c>
      <c r="S674" s="15" t="s">
        <v>3930</v>
      </c>
      <c r="T674" s="15" t="s">
        <v>3931</v>
      </c>
      <c r="U674" s="17">
        <v>40</v>
      </c>
      <c r="V674" s="15" t="s">
        <v>3033</v>
      </c>
      <c r="W674" s="15">
        <v>1</v>
      </c>
      <c r="X674" s="18" t="b">
        <v>0</v>
      </c>
      <c r="Y674" s="15" t="s">
        <v>3034</v>
      </c>
      <c r="Z674" s="15">
        <v>0.1</v>
      </c>
      <c r="AA674" s="18" t="b">
        <v>0</v>
      </c>
      <c r="AB674" s="15"/>
      <c r="AC674" s="15" t="s">
        <v>3257</v>
      </c>
      <c r="AD674" s="17">
        <v>17</v>
      </c>
      <c r="AE674" s="17">
        <v>56</v>
      </c>
      <c r="AF674" s="17">
        <v>2</v>
      </c>
      <c r="AG674" s="17">
        <v>3016</v>
      </c>
      <c r="AH674" s="17">
        <v>0</v>
      </c>
      <c r="AI674" s="17">
        <v>25497</v>
      </c>
      <c r="AJ674" s="17">
        <v>0</v>
      </c>
      <c r="AK674" s="15">
        <v>0</v>
      </c>
      <c r="AL674" s="15">
        <v>0.5</v>
      </c>
      <c r="AM674" s="15" t="s">
        <v>3034</v>
      </c>
      <c r="AN674" s="15"/>
      <c r="AO674" s="17">
        <v>152</v>
      </c>
      <c r="AP674" s="68">
        <v>45108</v>
      </c>
      <c r="AQ674" s="68">
        <v>37764</v>
      </c>
      <c r="AR674" s="18" t="b">
        <v>0</v>
      </c>
      <c r="AS674" s="15" t="s">
        <v>3035</v>
      </c>
      <c r="AT674" s="17">
        <v>133</v>
      </c>
      <c r="AU674" s="17">
        <v>0</v>
      </c>
      <c r="AV674" s="17">
        <v>0</v>
      </c>
      <c r="AW674" s="17">
        <v>0</v>
      </c>
      <c r="AX674" s="17">
        <v>2</v>
      </c>
      <c r="AY674" s="17">
        <v>0</v>
      </c>
      <c r="AZ674" s="17">
        <v>0</v>
      </c>
      <c r="BA674" s="17">
        <v>0</v>
      </c>
      <c r="BB674" s="17">
        <v>0</v>
      </c>
      <c r="BC674" s="17">
        <v>0</v>
      </c>
      <c r="BD674" s="17">
        <v>0</v>
      </c>
      <c r="BE674" s="17">
        <v>0</v>
      </c>
      <c r="BF674" s="17">
        <v>11</v>
      </c>
      <c r="BG674" s="15">
        <v>33.6</v>
      </c>
      <c r="BH674" s="15">
        <v>2.4</v>
      </c>
      <c r="BI674" s="15">
        <v>0</v>
      </c>
      <c r="BJ674" s="15">
        <v>3.6</v>
      </c>
      <c r="BK674" s="17">
        <v>8</v>
      </c>
      <c r="BL674" s="17">
        <v>6</v>
      </c>
      <c r="BM674" s="17">
        <v>4</v>
      </c>
      <c r="BN674" s="17">
        <v>12</v>
      </c>
      <c r="BO674" s="17">
        <v>1</v>
      </c>
      <c r="BP674" s="15">
        <v>0</v>
      </c>
      <c r="BQ674" s="15">
        <v>0.01</v>
      </c>
      <c r="BR674" s="15">
        <v>0.01</v>
      </c>
      <c r="BS674" s="15">
        <v>1.33</v>
      </c>
      <c r="BT674" s="15"/>
      <c r="BU674" s="15"/>
      <c r="BV674" s="15"/>
      <c r="BW674" s="15"/>
      <c r="BX674" s="15"/>
      <c r="BY674" s="15"/>
      <c r="BZ674" s="15"/>
      <c r="CA674" s="17">
        <v>447</v>
      </c>
      <c r="CB674" s="17">
        <v>165</v>
      </c>
      <c r="CC674" s="17">
        <v>475</v>
      </c>
      <c r="CD674" s="17">
        <v>172</v>
      </c>
      <c r="CE674" s="17">
        <v>579</v>
      </c>
      <c r="CF674" s="17">
        <v>225</v>
      </c>
      <c r="CG674" s="17">
        <v>474</v>
      </c>
      <c r="CH674" s="17">
        <v>169</v>
      </c>
      <c r="CI674" s="17">
        <v>0</v>
      </c>
      <c r="CJ674" s="17">
        <v>0</v>
      </c>
      <c r="CK674" s="17">
        <v>0.01</v>
      </c>
      <c r="CL674" s="17">
        <v>0.01</v>
      </c>
      <c r="CM674" s="17">
        <v>0.9</v>
      </c>
      <c r="CN674" s="17">
        <v>1.35</v>
      </c>
      <c r="CO674" s="17">
        <v>726</v>
      </c>
      <c r="CP674" s="17">
        <v>188</v>
      </c>
      <c r="CQ674" s="17">
        <v>509</v>
      </c>
      <c r="CR674" s="17">
        <v>195</v>
      </c>
      <c r="CS674" s="17">
        <v>471</v>
      </c>
      <c r="CT674" s="17">
        <v>171</v>
      </c>
      <c r="CU674" s="17">
        <v>517</v>
      </c>
      <c r="CV674" s="17">
        <v>186</v>
      </c>
      <c r="CW674" s="17">
        <v>0.68</v>
      </c>
      <c r="CX674" s="17">
        <v>0</v>
      </c>
      <c r="CY674" s="17">
        <v>8.1199999999999992</v>
      </c>
      <c r="CZ674" s="15" t="str">
        <f t="shared" si="21"/>
        <v>Jenson Seelt</v>
      </c>
      <c r="DA674" s="15">
        <f>VLOOKUP(CZ674,[1]FINAL!$A$1:$AP$1000,MATCH("Element No.",[1]FINAL!$A$1:$AP$1,0),0)</f>
        <v>537</v>
      </c>
      <c r="DB674" s="15"/>
      <c r="DC674" s="15"/>
      <c r="DD674" s="15"/>
      <c r="DE674" s="15"/>
      <c r="DF674" s="15"/>
    </row>
    <row r="675" spans="1:110" ht="78.75" thickBot="1">
      <c r="A675" s="18" t="b">
        <v>1</v>
      </c>
      <c r="B675" s="18" t="b">
        <v>0</v>
      </c>
      <c r="C675" s="17">
        <v>0</v>
      </c>
      <c r="D675" s="17">
        <v>0</v>
      </c>
      <c r="E675" s="17">
        <v>535818</v>
      </c>
      <c r="F675" s="17">
        <v>0</v>
      </c>
      <c r="G675" s="17">
        <v>0</v>
      </c>
      <c r="H675" s="17">
        <v>-6</v>
      </c>
      <c r="I675" s="17">
        <v>6</v>
      </c>
      <c r="J675" s="17">
        <v>0</v>
      </c>
      <c r="K675" s="17">
        <v>3</v>
      </c>
      <c r="L675" s="15">
        <v>0</v>
      </c>
      <c r="M675" s="15">
        <v>0</v>
      </c>
      <c r="N675" s="17">
        <v>0</v>
      </c>
      <c r="O675" s="15" t="s">
        <v>1123</v>
      </c>
      <c r="P675" s="15">
        <v>0</v>
      </c>
      <c r="Q675" s="17">
        <f t="shared" si="20"/>
        <v>546</v>
      </c>
      <c r="R675" s="18" t="b">
        <v>0</v>
      </c>
      <c r="S675" s="15" t="s">
        <v>4653</v>
      </c>
      <c r="T675" s="15" t="s">
        <v>4654</v>
      </c>
      <c r="U675" s="17">
        <v>49</v>
      </c>
      <c r="V675" s="15" t="s">
        <v>1124</v>
      </c>
      <c r="W675" s="15">
        <v>2.4</v>
      </c>
      <c r="X675" s="18" t="b">
        <v>0</v>
      </c>
      <c r="Y675" s="15" t="s">
        <v>1125</v>
      </c>
      <c r="Z675" s="15">
        <v>0.3</v>
      </c>
      <c r="AA675" s="18" t="b">
        <v>0</v>
      </c>
      <c r="AB675" s="15"/>
      <c r="AC675" s="15" t="s">
        <v>3257</v>
      </c>
      <c r="AD675" s="17">
        <v>17</v>
      </c>
      <c r="AE675" s="17">
        <v>56</v>
      </c>
      <c r="AF675" s="17">
        <v>34</v>
      </c>
      <c r="AG675" s="17">
        <v>90681</v>
      </c>
      <c r="AH675" s="17">
        <v>0</v>
      </c>
      <c r="AI675" s="17">
        <v>232205</v>
      </c>
      <c r="AJ675" s="17">
        <v>0</v>
      </c>
      <c r="AK675" s="15">
        <v>0</v>
      </c>
      <c r="AL675" s="15">
        <v>6.9</v>
      </c>
      <c r="AM675" s="15" t="s">
        <v>1125</v>
      </c>
      <c r="AN675" s="15"/>
      <c r="AO675" s="17">
        <v>54</v>
      </c>
      <c r="AP675" s="68">
        <v>45848</v>
      </c>
      <c r="AQ675" s="68">
        <v>37257</v>
      </c>
      <c r="AR675" s="18" t="b">
        <v>0</v>
      </c>
      <c r="AS675" s="15" t="s">
        <v>3036</v>
      </c>
      <c r="AT675" s="17">
        <v>649</v>
      </c>
      <c r="AU675" s="17">
        <v>1</v>
      </c>
      <c r="AV675" s="17">
        <v>1</v>
      </c>
      <c r="AW675" s="17">
        <v>4</v>
      </c>
      <c r="AX675" s="17">
        <v>8</v>
      </c>
      <c r="AY675" s="17">
        <v>0</v>
      </c>
      <c r="AZ675" s="17">
        <v>0</v>
      </c>
      <c r="BA675" s="17">
        <v>0</v>
      </c>
      <c r="BB675" s="17">
        <v>2</v>
      </c>
      <c r="BC675" s="17">
        <v>0</v>
      </c>
      <c r="BD675" s="17">
        <v>0</v>
      </c>
      <c r="BE675" s="17">
        <v>3</v>
      </c>
      <c r="BF675" s="17">
        <v>81</v>
      </c>
      <c r="BG675" s="15">
        <v>81.400000000000006</v>
      </c>
      <c r="BH675" s="15">
        <v>116.8</v>
      </c>
      <c r="BI675" s="15">
        <v>75</v>
      </c>
      <c r="BJ675" s="15">
        <v>27</v>
      </c>
      <c r="BK675" s="17">
        <v>13</v>
      </c>
      <c r="BL675" s="17">
        <v>21</v>
      </c>
      <c r="BM675" s="17">
        <v>11</v>
      </c>
      <c r="BN675" s="17">
        <v>45</v>
      </c>
      <c r="BO675" s="17">
        <v>9</v>
      </c>
      <c r="BP675" s="15">
        <v>0.35</v>
      </c>
      <c r="BQ675" s="15">
        <v>0.62</v>
      </c>
      <c r="BR675" s="15">
        <v>0.97</v>
      </c>
      <c r="BS675" s="15">
        <v>11.3</v>
      </c>
      <c r="BT675" s="15"/>
      <c r="BU675" s="15"/>
      <c r="BV675" s="15"/>
      <c r="BW675" s="15"/>
      <c r="BX675" s="15"/>
      <c r="BY675" s="15"/>
      <c r="BZ675" s="15"/>
      <c r="CA675" s="17">
        <v>405</v>
      </c>
      <c r="CB675" s="17">
        <v>178</v>
      </c>
      <c r="CC675" s="17">
        <v>282</v>
      </c>
      <c r="CD675" s="17">
        <v>168</v>
      </c>
      <c r="CE675" s="17">
        <v>316</v>
      </c>
      <c r="CF675" s="17">
        <v>165</v>
      </c>
      <c r="CG675" s="17">
        <v>379</v>
      </c>
      <c r="CH675" s="17">
        <v>178</v>
      </c>
      <c r="CI675" s="17">
        <v>0.05</v>
      </c>
      <c r="CJ675" s="17">
        <v>0</v>
      </c>
      <c r="CK675" s="17">
        <v>0.09</v>
      </c>
      <c r="CL675" s="17">
        <v>0.14000000000000001</v>
      </c>
      <c r="CM675" s="17">
        <v>1.57</v>
      </c>
      <c r="CN675" s="17">
        <v>1.1100000000000001</v>
      </c>
      <c r="CO675" s="17">
        <v>334</v>
      </c>
      <c r="CP675" s="17">
        <v>206</v>
      </c>
      <c r="CQ675" s="17">
        <v>758</v>
      </c>
      <c r="CR675" s="17">
        <v>321</v>
      </c>
      <c r="CS675" s="17">
        <v>294</v>
      </c>
      <c r="CT675" s="17">
        <v>121</v>
      </c>
      <c r="CU675" s="17">
        <v>307</v>
      </c>
      <c r="CV675" s="17">
        <v>106</v>
      </c>
      <c r="CW675" s="17">
        <v>1.25</v>
      </c>
      <c r="CX675" s="17">
        <v>0.55000000000000004</v>
      </c>
      <c r="CY675" s="17">
        <v>6.24</v>
      </c>
      <c r="CZ675" s="15" t="str">
        <f t="shared" si="21"/>
        <v>Simon Adingra</v>
      </c>
      <c r="DA675" s="15">
        <f>VLOOKUP(CZ675,[1]FINAL!$A$1:$AP$1000,MATCH("Element No.",[1]FINAL!$A$1:$AP$1,0),0)</f>
        <v>546</v>
      </c>
      <c r="DB675" s="15"/>
      <c r="DC675" s="15"/>
      <c r="DD675" s="15"/>
      <c r="DE675" s="15"/>
      <c r="DF675" s="15"/>
    </row>
    <row r="676" spans="1:110" ht="40.5" thickBot="1">
      <c r="A676" s="18" t="b">
        <v>1</v>
      </c>
      <c r="B676" s="18" t="b">
        <v>0</v>
      </c>
      <c r="C676" s="17">
        <v>100</v>
      </c>
      <c r="D676" s="17">
        <v>100</v>
      </c>
      <c r="E676" s="17">
        <v>547027</v>
      </c>
      <c r="F676" s="17">
        <v>0</v>
      </c>
      <c r="G676" s="17">
        <v>0</v>
      </c>
      <c r="H676" s="17">
        <v>-2</v>
      </c>
      <c r="I676" s="17">
        <v>2</v>
      </c>
      <c r="J676" s="17">
        <v>1</v>
      </c>
      <c r="K676" s="17">
        <v>3</v>
      </c>
      <c r="L676" s="15">
        <v>1.5</v>
      </c>
      <c r="M676" s="15">
        <v>1.2</v>
      </c>
      <c r="N676" s="17">
        <v>0</v>
      </c>
      <c r="O676" s="15" t="s">
        <v>3037</v>
      </c>
      <c r="P676" s="15">
        <v>1.2</v>
      </c>
      <c r="Q676" s="17">
        <f t="shared" si="20"/>
        <v>543</v>
      </c>
      <c r="R676" s="18" t="b">
        <v>0</v>
      </c>
      <c r="S676" s="15"/>
      <c r="T676" s="15" t="s">
        <v>4268</v>
      </c>
      <c r="U676" s="17">
        <v>53</v>
      </c>
      <c r="V676" s="15" t="s">
        <v>3038</v>
      </c>
      <c r="W676" s="15">
        <v>3.2</v>
      </c>
      <c r="X676" s="18" t="b">
        <v>0</v>
      </c>
      <c r="Y676" s="15" t="s">
        <v>3039</v>
      </c>
      <c r="Z676" s="15">
        <v>0.1</v>
      </c>
      <c r="AA676" s="18" t="b">
        <v>0</v>
      </c>
      <c r="AB676" s="15"/>
      <c r="AC676" s="15" t="s">
        <v>519</v>
      </c>
      <c r="AD676" s="17">
        <v>17</v>
      </c>
      <c r="AE676" s="17">
        <v>56</v>
      </c>
      <c r="AF676" s="17">
        <v>65</v>
      </c>
      <c r="AG676" s="17">
        <v>32269</v>
      </c>
      <c r="AH676" s="17">
        <v>0</v>
      </c>
      <c r="AI676" s="17">
        <v>34239</v>
      </c>
      <c r="AJ676" s="17">
        <v>0</v>
      </c>
      <c r="AK676" s="15">
        <v>0.2</v>
      </c>
      <c r="AL676" s="15">
        <v>12.3</v>
      </c>
      <c r="AM676" s="15" t="s">
        <v>3039</v>
      </c>
      <c r="AN676" s="15"/>
      <c r="AO676" s="17">
        <v>189</v>
      </c>
      <c r="AP676" s="68">
        <v>45839</v>
      </c>
      <c r="AQ676" s="68">
        <v>37989</v>
      </c>
      <c r="AR676" s="18" t="b">
        <v>0</v>
      </c>
      <c r="AS676" s="15" t="s">
        <v>3040</v>
      </c>
      <c r="AT676" s="17">
        <v>1403</v>
      </c>
      <c r="AU676" s="17">
        <v>2</v>
      </c>
      <c r="AV676" s="17">
        <v>6</v>
      </c>
      <c r="AW676" s="17">
        <v>5</v>
      </c>
      <c r="AX676" s="17">
        <v>19</v>
      </c>
      <c r="AY676" s="17">
        <v>0</v>
      </c>
      <c r="AZ676" s="17">
        <v>0</v>
      </c>
      <c r="BA676" s="17">
        <v>0</v>
      </c>
      <c r="BB676" s="17">
        <v>6</v>
      </c>
      <c r="BC676" s="17">
        <v>0</v>
      </c>
      <c r="BD676" s="17">
        <v>0</v>
      </c>
      <c r="BE676" s="17">
        <v>3</v>
      </c>
      <c r="BF676" s="17">
        <v>209</v>
      </c>
      <c r="BG676" s="15">
        <v>166.2</v>
      </c>
      <c r="BH676" s="15">
        <v>153.80000000000001</v>
      </c>
      <c r="BI676" s="15">
        <v>234</v>
      </c>
      <c r="BJ676" s="15">
        <v>53.9</v>
      </c>
      <c r="BK676" s="17">
        <v>17</v>
      </c>
      <c r="BL676" s="17">
        <v>48</v>
      </c>
      <c r="BM676" s="17">
        <v>14</v>
      </c>
      <c r="BN676" s="17">
        <v>79</v>
      </c>
      <c r="BO676" s="17">
        <v>15</v>
      </c>
      <c r="BP676" s="15">
        <v>3.27</v>
      </c>
      <c r="BQ676" s="15">
        <v>0.85</v>
      </c>
      <c r="BR676" s="15">
        <v>4.12</v>
      </c>
      <c r="BS676" s="15">
        <v>21.52</v>
      </c>
      <c r="BT676" s="15"/>
      <c r="BU676" s="15"/>
      <c r="BV676" s="15"/>
      <c r="BW676" s="15"/>
      <c r="BX676" s="17">
        <v>1</v>
      </c>
      <c r="BY676" s="15"/>
      <c r="BZ676" s="15"/>
      <c r="CA676" s="17">
        <v>335</v>
      </c>
      <c r="CB676" s="17">
        <v>150</v>
      </c>
      <c r="CC676" s="17">
        <v>247</v>
      </c>
      <c r="CD676" s="17">
        <v>157</v>
      </c>
      <c r="CE676" s="17">
        <v>152</v>
      </c>
      <c r="CF676" s="17">
        <v>82</v>
      </c>
      <c r="CG676" s="17">
        <v>289</v>
      </c>
      <c r="CH676" s="17">
        <v>148</v>
      </c>
      <c r="CI676" s="17">
        <v>0.21</v>
      </c>
      <c r="CJ676" s="17">
        <v>0</v>
      </c>
      <c r="CK676" s="17">
        <v>0.05</v>
      </c>
      <c r="CL676" s="17">
        <v>0.26</v>
      </c>
      <c r="CM676" s="17">
        <v>1.38</v>
      </c>
      <c r="CN676" s="17">
        <v>1.22</v>
      </c>
      <c r="CO676" s="17">
        <v>200</v>
      </c>
      <c r="CP676" s="17">
        <v>124</v>
      </c>
      <c r="CQ676" s="17">
        <v>265</v>
      </c>
      <c r="CR676" s="17">
        <v>117</v>
      </c>
      <c r="CS676" s="17">
        <v>171</v>
      </c>
      <c r="CT676" s="17">
        <v>69</v>
      </c>
      <c r="CU676" s="17">
        <v>471</v>
      </c>
      <c r="CV676" s="17">
        <v>163</v>
      </c>
      <c r="CW676" s="17">
        <v>0.96</v>
      </c>
      <c r="CX676" s="17">
        <v>0.32</v>
      </c>
      <c r="CY676" s="17">
        <v>5.07</v>
      </c>
      <c r="CZ676" s="15" t="str">
        <f t="shared" si="21"/>
        <v>Habib Diarra</v>
      </c>
      <c r="DA676" s="15">
        <f>VLOOKUP(CZ676,[1]FINAL!$A$1:$AP$1000,MATCH("Element No.",[1]FINAL!$A$1:$AP$1,0),0)</f>
        <v>543</v>
      </c>
      <c r="DB676" s="15"/>
      <c r="DC676" s="15"/>
      <c r="DD676" s="15"/>
      <c r="DE676" s="15"/>
      <c r="DF676" s="15"/>
    </row>
    <row r="677" spans="1:110" ht="66" thickBot="1">
      <c r="A677" s="18" t="b">
        <v>1</v>
      </c>
      <c r="B677" s="18" t="b">
        <v>0</v>
      </c>
      <c r="C677" s="17">
        <v>0</v>
      </c>
      <c r="D677" s="17">
        <v>0</v>
      </c>
      <c r="E677" s="17">
        <v>124165</v>
      </c>
      <c r="F677" s="17">
        <v>0</v>
      </c>
      <c r="G677" s="17">
        <v>0</v>
      </c>
      <c r="H677" s="17">
        <v>-1</v>
      </c>
      <c r="I677" s="17">
        <v>1</v>
      </c>
      <c r="J677" s="17">
        <v>0</v>
      </c>
      <c r="K677" s="17">
        <v>3</v>
      </c>
      <c r="L677" s="15">
        <v>0</v>
      </c>
      <c r="M677" s="15">
        <v>0</v>
      </c>
      <c r="N677" s="17">
        <v>0</v>
      </c>
      <c r="O677" s="15" t="s">
        <v>2025</v>
      </c>
      <c r="P677" s="15">
        <v>0</v>
      </c>
      <c r="Q677" s="17" t="e">
        <f t="shared" si="20"/>
        <v>#N/A</v>
      </c>
      <c r="R677" s="18" t="b">
        <v>0</v>
      </c>
      <c r="S677" s="15" t="s">
        <v>4655</v>
      </c>
      <c r="T677" s="15" t="s">
        <v>3932</v>
      </c>
      <c r="U677" s="17">
        <v>54</v>
      </c>
      <c r="V677" s="15" t="s">
        <v>3041</v>
      </c>
      <c r="W677" s="15">
        <v>1</v>
      </c>
      <c r="X677" s="18" t="b">
        <v>0</v>
      </c>
      <c r="Y677" s="15" t="s">
        <v>2217</v>
      </c>
      <c r="Z677" s="15">
        <v>0</v>
      </c>
      <c r="AA677" s="18" t="b">
        <v>0</v>
      </c>
      <c r="AB677" s="15"/>
      <c r="AC677" s="15" t="s">
        <v>3257</v>
      </c>
      <c r="AD677" s="17">
        <v>17</v>
      </c>
      <c r="AE677" s="17">
        <v>56</v>
      </c>
      <c r="AF677" s="17">
        <v>1</v>
      </c>
      <c r="AG677" s="17">
        <v>462</v>
      </c>
      <c r="AH677" s="17">
        <v>0</v>
      </c>
      <c r="AI677" s="17">
        <v>4093</v>
      </c>
      <c r="AJ677" s="17">
        <v>0</v>
      </c>
      <c r="AK677" s="15">
        <v>0</v>
      </c>
      <c r="AL677" s="15">
        <v>0.2</v>
      </c>
      <c r="AM677" s="15" t="s">
        <v>2217</v>
      </c>
      <c r="AN677" s="15"/>
      <c r="AO677" s="17">
        <v>241</v>
      </c>
      <c r="AP677" s="68">
        <v>44582</v>
      </c>
      <c r="AQ677" s="68">
        <v>35466</v>
      </c>
      <c r="AR677" s="18" t="b">
        <v>0</v>
      </c>
      <c r="AS677" s="15" t="s">
        <v>3042</v>
      </c>
      <c r="AT677" s="17">
        <v>27</v>
      </c>
      <c r="AU677" s="17">
        <v>0</v>
      </c>
      <c r="AV677" s="17">
        <v>0</v>
      </c>
      <c r="AW677" s="17">
        <v>0</v>
      </c>
      <c r="AX677" s="17">
        <v>1</v>
      </c>
      <c r="AY677" s="17">
        <v>0</v>
      </c>
      <c r="AZ677" s="17">
        <v>0</v>
      </c>
      <c r="BA677" s="17">
        <v>0</v>
      </c>
      <c r="BB677" s="17">
        <v>0</v>
      </c>
      <c r="BC677" s="17">
        <v>0</v>
      </c>
      <c r="BD677" s="17">
        <v>0</v>
      </c>
      <c r="BE677" s="17">
        <v>0</v>
      </c>
      <c r="BF677" s="17">
        <v>4</v>
      </c>
      <c r="BG677" s="15">
        <v>1.8</v>
      </c>
      <c r="BH677" s="15">
        <v>7.3</v>
      </c>
      <c r="BI677" s="15">
        <v>5</v>
      </c>
      <c r="BJ677" s="15">
        <v>1.4</v>
      </c>
      <c r="BK677" s="17">
        <v>0</v>
      </c>
      <c r="BL677" s="17">
        <v>1</v>
      </c>
      <c r="BM677" s="17">
        <v>0</v>
      </c>
      <c r="BN677" s="17">
        <v>1</v>
      </c>
      <c r="BO677" s="17">
        <v>0</v>
      </c>
      <c r="BP677" s="15">
        <v>0.03</v>
      </c>
      <c r="BQ677" s="15">
        <v>0.02</v>
      </c>
      <c r="BR677" s="15">
        <v>0.05</v>
      </c>
      <c r="BS677" s="15">
        <v>0.66</v>
      </c>
      <c r="BT677" s="15"/>
      <c r="BU677" s="15"/>
      <c r="BV677" s="15"/>
      <c r="BW677" s="15"/>
      <c r="BX677" s="15"/>
      <c r="BY677" s="15"/>
      <c r="BZ677" s="15"/>
      <c r="CA677" s="17">
        <v>514</v>
      </c>
      <c r="CB677" s="17">
        <v>234</v>
      </c>
      <c r="CC677" s="17">
        <v>453</v>
      </c>
      <c r="CD677" s="17">
        <v>217</v>
      </c>
      <c r="CE677" s="17">
        <v>444</v>
      </c>
      <c r="CF677" s="17">
        <v>215</v>
      </c>
      <c r="CG677" s="17">
        <v>500</v>
      </c>
      <c r="CH677" s="17">
        <v>229</v>
      </c>
      <c r="CI677" s="17">
        <v>0.1</v>
      </c>
      <c r="CJ677" s="17">
        <v>0</v>
      </c>
      <c r="CK677" s="17">
        <v>7.0000000000000007E-2</v>
      </c>
      <c r="CL677" s="17">
        <v>0.17</v>
      </c>
      <c r="CM677" s="17">
        <v>2.2000000000000002</v>
      </c>
      <c r="CN677" s="17">
        <v>3.33</v>
      </c>
      <c r="CO677" s="17">
        <v>153</v>
      </c>
      <c r="CP677" s="17">
        <v>95</v>
      </c>
      <c r="CQ677" s="17">
        <v>797</v>
      </c>
      <c r="CR677" s="17">
        <v>349</v>
      </c>
      <c r="CS677" s="17">
        <v>518</v>
      </c>
      <c r="CT677" s="17">
        <v>240</v>
      </c>
      <c r="CU677" s="17">
        <v>738</v>
      </c>
      <c r="CV677" s="17">
        <v>309</v>
      </c>
      <c r="CW677" s="17">
        <v>0</v>
      </c>
      <c r="CX677" s="17">
        <v>0</v>
      </c>
      <c r="CY677" s="17">
        <v>3.33</v>
      </c>
      <c r="CZ677" s="15" t="str">
        <f t="shared" si="21"/>
        <v>Patrick Roberts</v>
      </c>
      <c r="DA677" s="15" t="e">
        <f>VLOOKUP(CZ677,[1]FINAL!$A$1:$AP$1000,MATCH("Element No.",[1]FINAL!$A$1:$AP$1,0),0)</f>
        <v>#N/A</v>
      </c>
      <c r="DB677" s="15"/>
      <c r="DC677" s="15"/>
      <c r="DD677" s="15"/>
      <c r="DE677" s="15"/>
      <c r="DF677" s="15"/>
    </row>
    <row r="678" spans="1:110" ht="40.5" thickBot="1">
      <c r="A678" s="18" t="b">
        <v>1</v>
      </c>
      <c r="B678" s="18" t="b">
        <v>0</v>
      </c>
      <c r="C678" s="17">
        <v>100</v>
      </c>
      <c r="D678" s="17">
        <v>100</v>
      </c>
      <c r="E678" s="17">
        <v>626844</v>
      </c>
      <c r="F678" s="17">
        <v>0</v>
      </c>
      <c r="G678" s="17">
        <v>0</v>
      </c>
      <c r="H678" s="17">
        <v>-1</v>
      </c>
      <c r="I678" s="17">
        <v>1</v>
      </c>
      <c r="J678" s="17">
        <v>0</v>
      </c>
      <c r="K678" s="17">
        <v>3</v>
      </c>
      <c r="L678" s="15">
        <v>0</v>
      </c>
      <c r="M678" s="15">
        <v>0</v>
      </c>
      <c r="N678" s="17">
        <v>0</v>
      </c>
      <c r="O678" s="15" t="s">
        <v>3043</v>
      </c>
      <c r="P678" s="15">
        <v>0</v>
      </c>
      <c r="Q678" s="17" t="e">
        <f t="shared" si="20"/>
        <v>#N/A</v>
      </c>
      <c r="R678" s="18" t="b">
        <v>0</v>
      </c>
      <c r="S678" s="15"/>
      <c r="T678" s="15" t="s">
        <v>3933</v>
      </c>
      <c r="U678" s="17">
        <v>49</v>
      </c>
      <c r="V678" s="15" t="s">
        <v>3044</v>
      </c>
      <c r="W678" s="15">
        <v>0</v>
      </c>
      <c r="X678" s="18" t="b">
        <v>0</v>
      </c>
      <c r="Y678" s="15" t="s">
        <v>3045</v>
      </c>
      <c r="Z678" s="15">
        <v>0</v>
      </c>
      <c r="AA678" s="18" t="b">
        <v>0</v>
      </c>
      <c r="AB678" s="15"/>
      <c r="AC678" s="15" t="s">
        <v>519</v>
      </c>
      <c r="AD678" s="17">
        <v>17</v>
      </c>
      <c r="AE678" s="17">
        <v>56</v>
      </c>
      <c r="AF678" s="17">
        <v>0</v>
      </c>
      <c r="AG678" s="17">
        <v>639</v>
      </c>
      <c r="AH678" s="17">
        <v>0</v>
      </c>
      <c r="AI678" s="17">
        <v>3608</v>
      </c>
      <c r="AJ678" s="17">
        <v>0</v>
      </c>
      <c r="AK678" s="15">
        <v>0</v>
      </c>
      <c r="AL678" s="15">
        <v>0</v>
      </c>
      <c r="AM678" s="15" t="s">
        <v>3045</v>
      </c>
      <c r="AN678" s="15"/>
      <c r="AO678" s="17">
        <v>190</v>
      </c>
      <c r="AP678" s="68">
        <v>45534</v>
      </c>
      <c r="AQ678" s="68">
        <v>38594</v>
      </c>
      <c r="AR678" s="18" t="b">
        <v>0</v>
      </c>
      <c r="AS678" s="15" t="s">
        <v>3046</v>
      </c>
      <c r="AT678" s="17">
        <v>0</v>
      </c>
      <c r="AU678" s="17">
        <v>0</v>
      </c>
      <c r="AV678" s="17">
        <v>0</v>
      </c>
      <c r="AW678" s="17">
        <v>0</v>
      </c>
      <c r="AX678" s="17">
        <v>0</v>
      </c>
      <c r="AY678" s="17">
        <v>0</v>
      </c>
      <c r="AZ678" s="17">
        <v>0</v>
      </c>
      <c r="BA678" s="17">
        <v>0</v>
      </c>
      <c r="BB678" s="17">
        <v>0</v>
      </c>
      <c r="BC678" s="17">
        <v>0</v>
      </c>
      <c r="BD678" s="17">
        <v>0</v>
      </c>
      <c r="BE678" s="17">
        <v>0</v>
      </c>
      <c r="BF678" s="17">
        <v>0</v>
      </c>
      <c r="BG678" s="15">
        <v>0</v>
      </c>
      <c r="BH678" s="15">
        <v>0</v>
      </c>
      <c r="BI678" s="15">
        <v>0</v>
      </c>
      <c r="BJ678" s="15">
        <v>0</v>
      </c>
      <c r="BK678" s="17">
        <v>0</v>
      </c>
      <c r="BL678" s="17">
        <v>0</v>
      </c>
      <c r="BM678" s="17">
        <v>0</v>
      </c>
      <c r="BN678" s="17">
        <v>0</v>
      </c>
      <c r="BO678" s="17">
        <v>0</v>
      </c>
      <c r="BP678" s="15">
        <v>0</v>
      </c>
      <c r="BQ678" s="15">
        <v>0</v>
      </c>
      <c r="BR678" s="15">
        <v>0</v>
      </c>
      <c r="BS678" s="15">
        <v>0</v>
      </c>
      <c r="BT678" s="15"/>
      <c r="BU678" s="15"/>
      <c r="BV678" s="15"/>
      <c r="BW678" s="15"/>
      <c r="BX678" s="15"/>
      <c r="BY678" s="15"/>
      <c r="BZ678" s="15"/>
      <c r="CA678" s="17">
        <v>803</v>
      </c>
      <c r="CB678" s="17">
        <v>352</v>
      </c>
      <c r="CC678" s="17">
        <v>799</v>
      </c>
      <c r="CD678" s="17">
        <v>352</v>
      </c>
      <c r="CE678" s="17">
        <v>796</v>
      </c>
      <c r="CF678" s="17">
        <v>351</v>
      </c>
      <c r="CG678" s="17">
        <v>803</v>
      </c>
      <c r="CH678" s="17">
        <v>352</v>
      </c>
      <c r="CI678" s="17">
        <v>0</v>
      </c>
      <c r="CJ678" s="17">
        <v>0</v>
      </c>
      <c r="CK678" s="17">
        <v>0</v>
      </c>
      <c r="CL678" s="17">
        <v>0</v>
      </c>
      <c r="CM678" s="17">
        <v>0</v>
      </c>
      <c r="CN678" s="17">
        <v>0</v>
      </c>
      <c r="CO678" s="17">
        <v>340</v>
      </c>
      <c r="CP678" s="17">
        <v>212</v>
      </c>
      <c r="CQ678" s="17">
        <v>761</v>
      </c>
      <c r="CR678" s="17">
        <v>324</v>
      </c>
      <c r="CS678" s="17">
        <v>803</v>
      </c>
      <c r="CT678" s="17">
        <v>352</v>
      </c>
      <c r="CU678" s="17">
        <v>702</v>
      </c>
      <c r="CV678" s="17">
        <v>283</v>
      </c>
      <c r="CW678" s="17">
        <v>0</v>
      </c>
      <c r="CX678" s="17">
        <v>0</v>
      </c>
      <c r="CY678" s="17">
        <v>0</v>
      </c>
      <c r="CZ678" s="15" t="str">
        <f t="shared" si="21"/>
        <v>Milan Aleksić</v>
      </c>
      <c r="DA678" s="15" t="e">
        <f>VLOOKUP(CZ678,[1]FINAL!$A$1:$AP$1000,MATCH("Element No.",[1]FINAL!$A$1:$AP$1,0),0)</f>
        <v>#N/A</v>
      </c>
      <c r="DB678" s="15"/>
      <c r="DC678" s="15"/>
      <c r="DD678" s="15"/>
      <c r="DE678" s="15"/>
      <c r="DF678" s="15"/>
    </row>
    <row r="679" spans="1:110" ht="40.5" thickBot="1">
      <c r="A679" s="18" t="b">
        <v>1</v>
      </c>
      <c r="B679" s="18" t="b">
        <v>0</v>
      </c>
      <c r="C679" s="17">
        <v>100</v>
      </c>
      <c r="D679" s="17">
        <v>100</v>
      </c>
      <c r="E679" s="17">
        <v>484420</v>
      </c>
      <c r="F679" s="17">
        <v>0</v>
      </c>
      <c r="G679" s="17">
        <v>0</v>
      </c>
      <c r="H679" s="17">
        <v>-2</v>
      </c>
      <c r="I679" s="17">
        <v>2</v>
      </c>
      <c r="J679" s="17">
        <v>3</v>
      </c>
      <c r="K679" s="17">
        <v>3</v>
      </c>
      <c r="L679" s="15">
        <v>5.5</v>
      </c>
      <c r="M679" s="15">
        <v>6.2</v>
      </c>
      <c r="N679" s="17">
        <v>5</v>
      </c>
      <c r="O679" s="15" t="s">
        <v>1027</v>
      </c>
      <c r="P679" s="15">
        <v>6.2</v>
      </c>
      <c r="Q679" s="17">
        <f t="shared" si="20"/>
        <v>542</v>
      </c>
      <c r="R679" s="18" t="b">
        <v>0</v>
      </c>
      <c r="S679" s="15"/>
      <c r="T679" s="15" t="s">
        <v>4838</v>
      </c>
      <c r="U679" s="17">
        <v>48</v>
      </c>
      <c r="V679" s="15" t="s">
        <v>3047</v>
      </c>
      <c r="W679" s="15">
        <v>4.0999999999999996</v>
      </c>
      <c r="X679" s="18" t="b">
        <v>0</v>
      </c>
      <c r="Y679" s="15" t="s">
        <v>3048</v>
      </c>
      <c r="Z679" s="15">
        <v>1.6</v>
      </c>
      <c r="AA679" s="18" t="b">
        <v>0</v>
      </c>
      <c r="AB679" s="15"/>
      <c r="AC679" s="15" t="s">
        <v>519</v>
      </c>
      <c r="AD679" s="17">
        <v>17</v>
      </c>
      <c r="AE679" s="17">
        <v>56</v>
      </c>
      <c r="AF679" s="17">
        <v>147</v>
      </c>
      <c r="AG679" s="17">
        <v>549368</v>
      </c>
      <c r="AH679" s="17">
        <v>0</v>
      </c>
      <c r="AI679" s="17">
        <v>389625</v>
      </c>
      <c r="AJ679" s="17">
        <v>0</v>
      </c>
      <c r="AK679" s="15">
        <v>1.3</v>
      </c>
      <c r="AL679" s="15">
        <v>30.6</v>
      </c>
      <c r="AM679" s="15" t="s">
        <v>3049</v>
      </c>
      <c r="AN679" s="15"/>
      <c r="AO679" s="17">
        <v>73</v>
      </c>
      <c r="AP679" s="68">
        <v>45839</v>
      </c>
      <c r="AQ679" s="68">
        <v>36559</v>
      </c>
      <c r="AR679" s="18" t="b">
        <v>0</v>
      </c>
      <c r="AS679" s="15" t="s">
        <v>3050</v>
      </c>
      <c r="AT679" s="17">
        <v>2930</v>
      </c>
      <c r="AU679" s="17">
        <v>5</v>
      </c>
      <c r="AV679" s="17">
        <v>6</v>
      </c>
      <c r="AW679" s="17">
        <v>10</v>
      </c>
      <c r="AX679" s="17">
        <v>43</v>
      </c>
      <c r="AY679" s="17">
        <v>0</v>
      </c>
      <c r="AZ679" s="17">
        <v>0</v>
      </c>
      <c r="BA679" s="17">
        <v>1</v>
      </c>
      <c r="BB679" s="17">
        <v>5</v>
      </c>
      <c r="BC679" s="17">
        <v>0</v>
      </c>
      <c r="BD679" s="17">
        <v>0</v>
      </c>
      <c r="BE679" s="17">
        <v>16</v>
      </c>
      <c r="BF679" s="17">
        <v>621</v>
      </c>
      <c r="BG679" s="15">
        <v>725.8</v>
      </c>
      <c r="BH679" s="15">
        <v>816.4</v>
      </c>
      <c r="BI679" s="15">
        <v>324</v>
      </c>
      <c r="BJ679" s="15">
        <v>186.9</v>
      </c>
      <c r="BK679" s="17">
        <v>77</v>
      </c>
      <c r="BL679" s="17">
        <v>153</v>
      </c>
      <c r="BM679" s="17">
        <v>89</v>
      </c>
      <c r="BN679" s="17">
        <v>319</v>
      </c>
      <c r="BO679" s="17">
        <v>33</v>
      </c>
      <c r="BP679" s="15">
        <v>5.22</v>
      </c>
      <c r="BQ679" s="15">
        <v>5.95</v>
      </c>
      <c r="BR679" s="15">
        <v>11.17</v>
      </c>
      <c r="BS679" s="15">
        <v>46.5</v>
      </c>
      <c r="BT679" s="17">
        <v>3</v>
      </c>
      <c r="BU679" s="15"/>
      <c r="BV679" s="17">
        <v>2</v>
      </c>
      <c r="BW679" s="15"/>
      <c r="BX679" s="17">
        <v>2</v>
      </c>
      <c r="BY679" s="15"/>
      <c r="BZ679" s="15"/>
      <c r="CA679" s="17">
        <v>46</v>
      </c>
      <c r="CB679" s="17">
        <v>12</v>
      </c>
      <c r="CC679" s="17">
        <v>16</v>
      </c>
      <c r="CD679" s="17">
        <v>15</v>
      </c>
      <c r="CE679" s="17">
        <v>101</v>
      </c>
      <c r="CF679" s="17">
        <v>60</v>
      </c>
      <c r="CG679" s="17">
        <v>31</v>
      </c>
      <c r="CH679" s="17">
        <v>24</v>
      </c>
      <c r="CI679" s="17">
        <v>0.16</v>
      </c>
      <c r="CJ679" s="17">
        <v>0</v>
      </c>
      <c r="CK679" s="17">
        <v>0.18</v>
      </c>
      <c r="CL679" s="17">
        <v>0.34</v>
      </c>
      <c r="CM679" s="17">
        <v>1.43</v>
      </c>
      <c r="CN679" s="17">
        <v>1.32</v>
      </c>
      <c r="CO679" s="17">
        <v>366</v>
      </c>
      <c r="CP679" s="17">
        <v>228</v>
      </c>
      <c r="CQ679" s="17">
        <v>8</v>
      </c>
      <c r="CR679" s="17">
        <v>4</v>
      </c>
      <c r="CS679" s="17">
        <v>50</v>
      </c>
      <c r="CT679" s="17">
        <v>23</v>
      </c>
      <c r="CU679" s="17">
        <v>159</v>
      </c>
      <c r="CV679" s="17">
        <v>53</v>
      </c>
      <c r="CW679" s="17">
        <v>1.01</v>
      </c>
      <c r="CX679" s="17">
        <v>0.31</v>
      </c>
      <c r="CY679" s="17">
        <v>9.8000000000000007</v>
      </c>
      <c r="CZ679" s="15" t="str">
        <f t="shared" si="21"/>
        <v>Enzo Le Fée</v>
      </c>
      <c r="DA679" s="15">
        <f>VLOOKUP(CZ679,[1]FINAL!$A$1:$AP$1000,MATCH("Element No.",[1]FINAL!$A$1:$AP$1,0),0)</f>
        <v>542</v>
      </c>
      <c r="DB679" s="15"/>
      <c r="DC679" s="15"/>
      <c r="DD679" s="15"/>
      <c r="DE679" s="15"/>
      <c r="DF679" s="15"/>
    </row>
    <row r="680" spans="1:110" ht="66" thickBot="1">
      <c r="A680" s="18" t="b">
        <v>1</v>
      </c>
      <c r="B680" s="18" t="b">
        <v>0</v>
      </c>
      <c r="C680" s="17">
        <v>0</v>
      </c>
      <c r="D680" s="17">
        <v>0</v>
      </c>
      <c r="E680" s="17">
        <v>461199</v>
      </c>
      <c r="F680" s="17">
        <v>0</v>
      </c>
      <c r="G680" s="17">
        <v>0</v>
      </c>
      <c r="H680" s="17">
        <v>-1</v>
      </c>
      <c r="I680" s="17">
        <v>1</v>
      </c>
      <c r="J680" s="17">
        <v>0</v>
      </c>
      <c r="K680" s="17">
        <v>3</v>
      </c>
      <c r="L680" s="15">
        <v>0</v>
      </c>
      <c r="M680" s="15">
        <v>0</v>
      </c>
      <c r="N680" s="17">
        <v>0</v>
      </c>
      <c r="O680" s="15" t="s">
        <v>3051</v>
      </c>
      <c r="P680" s="15">
        <v>0</v>
      </c>
      <c r="Q680" s="17">
        <f t="shared" si="20"/>
        <v>547</v>
      </c>
      <c r="R680" s="18" t="b">
        <v>0</v>
      </c>
      <c r="S680" s="15" t="s">
        <v>4613</v>
      </c>
      <c r="T680" s="15" t="s">
        <v>4786</v>
      </c>
      <c r="U680" s="17">
        <v>49</v>
      </c>
      <c r="V680" s="15" t="s">
        <v>3052</v>
      </c>
      <c r="W680" s="15">
        <v>1</v>
      </c>
      <c r="X680" s="18" t="b">
        <v>0</v>
      </c>
      <c r="Y680" s="15" t="s">
        <v>3053</v>
      </c>
      <c r="Z680" s="15">
        <v>0</v>
      </c>
      <c r="AA680" s="18" t="b">
        <v>0</v>
      </c>
      <c r="AB680" s="15"/>
      <c r="AC680" s="15" t="s">
        <v>543</v>
      </c>
      <c r="AD680" s="17">
        <v>17</v>
      </c>
      <c r="AE680" s="17">
        <v>56</v>
      </c>
      <c r="AF680" s="17">
        <v>14</v>
      </c>
      <c r="AG680" s="17">
        <v>1207</v>
      </c>
      <c r="AH680" s="17">
        <v>0</v>
      </c>
      <c r="AI680" s="17">
        <v>1749</v>
      </c>
      <c r="AJ680" s="17">
        <v>0</v>
      </c>
      <c r="AK680" s="15">
        <v>0</v>
      </c>
      <c r="AL680" s="15">
        <v>2.9</v>
      </c>
      <c r="AM680" s="15" t="s">
        <v>3053</v>
      </c>
      <c r="AN680" s="15"/>
      <c r="AO680" s="17">
        <v>241</v>
      </c>
      <c r="AP680" s="68">
        <v>45323</v>
      </c>
      <c r="AQ680" s="68">
        <v>37735</v>
      </c>
      <c r="AR680" s="18" t="b">
        <v>0</v>
      </c>
      <c r="AS680" s="15" t="s">
        <v>3054</v>
      </c>
      <c r="AT680" s="17">
        <v>399</v>
      </c>
      <c r="AU680" s="17">
        <v>0</v>
      </c>
      <c r="AV680" s="17">
        <v>0</v>
      </c>
      <c r="AW680" s="17">
        <v>0</v>
      </c>
      <c r="AX680" s="17">
        <v>11</v>
      </c>
      <c r="AY680" s="17">
        <v>0</v>
      </c>
      <c r="AZ680" s="17">
        <v>0</v>
      </c>
      <c r="BA680" s="17">
        <v>0</v>
      </c>
      <c r="BB680" s="17">
        <v>1</v>
      </c>
      <c r="BC680" s="17">
        <v>0</v>
      </c>
      <c r="BD680" s="17">
        <v>0</v>
      </c>
      <c r="BE680" s="17">
        <v>0</v>
      </c>
      <c r="BF680" s="17">
        <v>42</v>
      </c>
      <c r="BG680" s="15">
        <v>29.4</v>
      </c>
      <c r="BH680" s="15">
        <v>33.6</v>
      </c>
      <c r="BI680" s="15">
        <v>69</v>
      </c>
      <c r="BJ680" s="15">
        <v>12.7</v>
      </c>
      <c r="BK680" s="17">
        <v>6</v>
      </c>
      <c r="BL680" s="17">
        <v>22</v>
      </c>
      <c r="BM680" s="17">
        <v>5</v>
      </c>
      <c r="BN680" s="17">
        <v>33</v>
      </c>
      <c r="BO680" s="17">
        <v>2</v>
      </c>
      <c r="BP680" s="15">
        <v>0.87</v>
      </c>
      <c r="BQ680" s="15">
        <v>0.48</v>
      </c>
      <c r="BR680" s="15">
        <v>1.35</v>
      </c>
      <c r="BS680" s="15">
        <v>8.5399999999999991</v>
      </c>
      <c r="BT680" s="15"/>
      <c r="BU680" s="15"/>
      <c r="BV680" s="15"/>
      <c r="BW680" s="15"/>
      <c r="BX680" s="15"/>
      <c r="BY680" s="15"/>
      <c r="BZ680" s="15"/>
      <c r="CA680" s="17">
        <v>452</v>
      </c>
      <c r="CB680" s="17">
        <v>200</v>
      </c>
      <c r="CC680" s="17">
        <v>390</v>
      </c>
      <c r="CD680" s="17">
        <v>197</v>
      </c>
      <c r="CE680" s="17">
        <v>327</v>
      </c>
      <c r="CF680" s="17">
        <v>168</v>
      </c>
      <c r="CG680" s="17">
        <v>421</v>
      </c>
      <c r="CH680" s="17">
        <v>190</v>
      </c>
      <c r="CI680" s="17">
        <v>0.2</v>
      </c>
      <c r="CJ680" s="17">
        <v>0</v>
      </c>
      <c r="CK680" s="17">
        <v>0.11</v>
      </c>
      <c r="CL680" s="17">
        <v>0.31</v>
      </c>
      <c r="CM680" s="17">
        <v>1.93</v>
      </c>
      <c r="CN680" s="17">
        <v>2.48</v>
      </c>
      <c r="CO680" s="17">
        <v>324</v>
      </c>
      <c r="CP680" s="17">
        <v>200</v>
      </c>
      <c r="CQ680" s="17">
        <v>754</v>
      </c>
      <c r="CR680" s="17">
        <v>319</v>
      </c>
      <c r="CS680" s="17">
        <v>509</v>
      </c>
      <c r="CT680" s="17">
        <v>232</v>
      </c>
      <c r="CU680" s="17">
        <v>759</v>
      </c>
      <c r="CV680" s="17">
        <v>322</v>
      </c>
      <c r="CW680" s="17">
        <v>0.45</v>
      </c>
      <c r="CX680" s="17">
        <v>0</v>
      </c>
      <c r="CY680" s="17">
        <v>7.44</v>
      </c>
      <c r="CZ680" s="15" t="str">
        <f t="shared" si="21"/>
        <v>Romaine Mundle</v>
      </c>
      <c r="DA680" s="15">
        <f>VLOOKUP(CZ680,[1]FINAL!$A$1:$AP$1000,MATCH("Element No.",[1]FINAL!$A$1:$AP$1,0),0)</f>
        <v>547</v>
      </c>
      <c r="DB680" s="15"/>
      <c r="DC680" s="15"/>
      <c r="DD680" s="15"/>
      <c r="DE680" s="15"/>
      <c r="DF680" s="15"/>
    </row>
    <row r="681" spans="1:110" ht="78.75" thickBot="1">
      <c r="A681" s="18" t="b">
        <v>1</v>
      </c>
      <c r="B681" s="18" t="b">
        <v>0</v>
      </c>
      <c r="C681" s="17">
        <v>0</v>
      </c>
      <c r="D681" s="17">
        <v>0</v>
      </c>
      <c r="E681" s="17">
        <v>223336</v>
      </c>
      <c r="F681" s="17">
        <v>0</v>
      </c>
      <c r="G681" s="17">
        <v>0</v>
      </c>
      <c r="H681" s="17">
        <v>-2</v>
      </c>
      <c r="I681" s="17">
        <v>2</v>
      </c>
      <c r="J681" s="17">
        <v>0</v>
      </c>
      <c r="K681" s="17">
        <v>3</v>
      </c>
      <c r="L681" s="15">
        <v>0</v>
      </c>
      <c r="M681" s="15">
        <v>0</v>
      </c>
      <c r="N681" s="17">
        <v>0</v>
      </c>
      <c r="O681" s="15" t="s">
        <v>897</v>
      </c>
      <c r="P681" s="15">
        <v>0</v>
      </c>
      <c r="Q681" s="17" t="e">
        <f t="shared" si="20"/>
        <v>#N/A</v>
      </c>
      <c r="R681" s="18" t="b">
        <v>0</v>
      </c>
      <c r="S681" s="15" t="s">
        <v>4574</v>
      </c>
      <c r="T681" s="15" t="s">
        <v>4575</v>
      </c>
      <c r="U681" s="17">
        <v>48</v>
      </c>
      <c r="V681" s="15" t="s">
        <v>3055</v>
      </c>
      <c r="W681" s="15">
        <v>1</v>
      </c>
      <c r="X681" s="18" t="b">
        <v>0</v>
      </c>
      <c r="Y681" s="15" t="s">
        <v>3056</v>
      </c>
      <c r="Z681" s="15">
        <v>0</v>
      </c>
      <c r="AA681" s="18" t="b">
        <v>0</v>
      </c>
      <c r="AB681" s="15"/>
      <c r="AC681" s="15" t="s">
        <v>3257</v>
      </c>
      <c r="AD681" s="17">
        <v>17</v>
      </c>
      <c r="AE681" s="17">
        <v>56</v>
      </c>
      <c r="AF681" s="17">
        <v>3</v>
      </c>
      <c r="AG681" s="17">
        <v>1972</v>
      </c>
      <c r="AH681" s="17">
        <v>0</v>
      </c>
      <c r="AI681" s="17">
        <v>4761</v>
      </c>
      <c r="AJ681" s="17">
        <v>0</v>
      </c>
      <c r="AK681" s="15">
        <v>0</v>
      </c>
      <c r="AL681" s="15">
        <v>0.6</v>
      </c>
      <c r="AM681" s="15" t="s">
        <v>3056</v>
      </c>
      <c r="AN681" s="15"/>
      <c r="AO681" s="17">
        <v>241</v>
      </c>
      <c r="AP681" s="68">
        <v>43405</v>
      </c>
      <c r="AQ681" s="68">
        <v>37238</v>
      </c>
      <c r="AR681" s="18" t="b">
        <v>0</v>
      </c>
      <c r="AS681" s="15" t="s">
        <v>3057</v>
      </c>
      <c r="AT681" s="17">
        <v>13</v>
      </c>
      <c r="AU681" s="17">
        <v>0</v>
      </c>
      <c r="AV681" s="17">
        <v>0</v>
      </c>
      <c r="AW681" s="17">
        <v>0</v>
      </c>
      <c r="AX681" s="17">
        <v>0</v>
      </c>
      <c r="AY681" s="17">
        <v>0</v>
      </c>
      <c r="AZ681" s="17">
        <v>0</v>
      </c>
      <c r="BA681" s="17">
        <v>0</v>
      </c>
      <c r="BB681" s="17">
        <v>0</v>
      </c>
      <c r="BC681" s="17">
        <v>0</v>
      </c>
      <c r="BD681" s="17">
        <v>0</v>
      </c>
      <c r="BE681" s="17">
        <v>0</v>
      </c>
      <c r="BF681" s="17">
        <v>10</v>
      </c>
      <c r="BG681" s="15">
        <v>3</v>
      </c>
      <c r="BH681" s="15">
        <v>1.4</v>
      </c>
      <c r="BI681" s="15">
        <v>0</v>
      </c>
      <c r="BJ681" s="15">
        <v>0.4</v>
      </c>
      <c r="BK681" s="17">
        <v>2</v>
      </c>
      <c r="BL681" s="17">
        <v>0</v>
      </c>
      <c r="BM681" s="17">
        <v>0</v>
      </c>
      <c r="BN681" s="17">
        <v>2</v>
      </c>
      <c r="BO681" s="17">
        <v>0</v>
      </c>
      <c r="BP681" s="15">
        <v>0</v>
      </c>
      <c r="BQ681" s="15">
        <v>0</v>
      </c>
      <c r="BR681" s="15">
        <v>0</v>
      </c>
      <c r="BS681" s="15">
        <v>0.64</v>
      </c>
      <c r="BT681" s="15"/>
      <c r="BU681" s="15"/>
      <c r="BV681" s="15"/>
      <c r="BW681" s="15"/>
      <c r="BX681" s="15"/>
      <c r="BY681" s="15"/>
      <c r="BZ681" s="15"/>
      <c r="CA681" s="17">
        <v>506</v>
      </c>
      <c r="CB681" s="17">
        <v>231</v>
      </c>
      <c r="CC681" s="17">
        <v>487</v>
      </c>
      <c r="CD681" s="17">
        <v>235</v>
      </c>
      <c r="CE681" s="17">
        <v>778</v>
      </c>
      <c r="CF681" s="17">
        <v>339</v>
      </c>
      <c r="CG681" s="17">
        <v>517</v>
      </c>
      <c r="CH681" s="17">
        <v>235</v>
      </c>
      <c r="CI681" s="17">
        <v>0</v>
      </c>
      <c r="CJ681" s="17">
        <v>0</v>
      </c>
      <c r="CK681" s="17">
        <v>0</v>
      </c>
      <c r="CL681" s="17">
        <v>0</v>
      </c>
      <c r="CM681" s="17">
        <v>4.43</v>
      </c>
      <c r="CN681" s="17">
        <v>0</v>
      </c>
      <c r="CO681" s="17">
        <v>356</v>
      </c>
      <c r="CP681" s="17">
        <v>221</v>
      </c>
      <c r="CQ681" s="17">
        <v>730</v>
      </c>
      <c r="CR681" s="17">
        <v>303</v>
      </c>
      <c r="CS681" s="17">
        <v>505</v>
      </c>
      <c r="CT681" s="17">
        <v>230</v>
      </c>
      <c r="CU681" s="17">
        <v>661</v>
      </c>
      <c r="CV681" s="17">
        <v>262</v>
      </c>
      <c r="CW681" s="17">
        <v>0</v>
      </c>
      <c r="CX681" s="17">
        <v>0</v>
      </c>
      <c r="CY681" s="17">
        <v>13.85</v>
      </c>
      <c r="CZ681" s="15" t="str">
        <f t="shared" si="21"/>
        <v>Dan Neil</v>
      </c>
      <c r="DA681" s="15" t="e">
        <f>VLOOKUP(CZ681,[1]FINAL!$A$1:$AP$1000,MATCH("Element No.",[1]FINAL!$A$1:$AP$1,0),0)</f>
        <v>#N/A</v>
      </c>
      <c r="DB681" s="15"/>
      <c r="DC681" s="15"/>
      <c r="DD681" s="15"/>
      <c r="DE681" s="15"/>
      <c r="DF681" s="15"/>
    </row>
    <row r="682" spans="1:110" ht="27.75" thickBot="1">
      <c r="A682" s="18" t="b">
        <v>1</v>
      </c>
      <c r="B682" s="18" t="b">
        <v>0</v>
      </c>
      <c r="C682" s="15"/>
      <c r="D682" s="15"/>
      <c r="E682" s="17">
        <v>215460</v>
      </c>
      <c r="F682" s="17">
        <v>0</v>
      </c>
      <c r="G682" s="17">
        <v>0</v>
      </c>
      <c r="H682" s="17">
        <v>-3</v>
      </c>
      <c r="I682" s="17">
        <v>3</v>
      </c>
      <c r="J682" s="17">
        <v>0</v>
      </c>
      <c r="K682" s="17">
        <v>3</v>
      </c>
      <c r="L682" s="15">
        <v>0</v>
      </c>
      <c r="M682" s="15">
        <v>0</v>
      </c>
      <c r="N682" s="17">
        <v>0</v>
      </c>
      <c r="O682" s="15" t="s">
        <v>1147</v>
      </c>
      <c r="P682" s="15">
        <v>0</v>
      </c>
      <c r="Q682" s="17" t="e">
        <f t="shared" si="20"/>
        <v>#N/A</v>
      </c>
      <c r="R682" s="18" t="b">
        <v>0</v>
      </c>
      <c r="S682" s="15"/>
      <c r="T682" s="15"/>
      <c r="U682" s="17">
        <v>47</v>
      </c>
      <c r="V682" s="15" t="s">
        <v>3058</v>
      </c>
      <c r="W682" s="15">
        <v>0</v>
      </c>
      <c r="X682" s="18" t="b">
        <v>0</v>
      </c>
      <c r="Y682" s="15" t="s">
        <v>3059</v>
      </c>
      <c r="Z682" s="15">
        <v>0</v>
      </c>
      <c r="AA682" s="18" t="b">
        <v>0</v>
      </c>
      <c r="AB682" s="15"/>
      <c r="AC682" s="15" t="s">
        <v>519</v>
      </c>
      <c r="AD682" s="17">
        <v>17</v>
      </c>
      <c r="AE682" s="17">
        <v>56</v>
      </c>
      <c r="AF682" s="17">
        <v>0</v>
      </c>
      <c r="AG682" s="17">
        <v>1296</v>
      </c>
      <c r="AH682" s="17">
        <v>0</v>
      </c>
      <c r="AI682" s="17">
        <v>2954</v>
      </c>
      <c r="AJ682" s="17">
        <v>0</v>
      </c>
      <c r="AK682" s="15">
        <v>0</v>
      </c>
      <c r="AL682" s="15">
        <v>0</v>
      </c>
      <c r="AM682" s="15" t="s">
        <v>3060</v>
      </c>
      <c r="AN682" s="15"/>
      <c r="AO682" s="17">
        <v>48</v>
      </c>
      <c r="AP682" s="68">
        <v>45497</v>
      </c>
      <c r="AQ682" s="68">
        <v>36565</v>
      </c>
      <c r="AR682" s="18" t="b">
        <v>0</v>
      </c>
      <c r="AS682" s="15" t="s">
        <v>3061</v>
      </c>
      <c r="AT682" s="17">
        <v>0</v>
      </c>
      <c r="AU682" s="17">
        <v>0</v>
      </c>
      <c r="AV682" s="17">
        <v>0</v>
      </c>
      <c r="AW682" s="17">
        <v>0</v>
      </c>
      <c r="AX682" s="17">
        <v>0</v>
      </c>
      <c r="AY682" s="17">
        <v>0</v>
      </c>
      <c r="AZ682" s="17">
        <v>0</v>
      </c>
      <c r="BA682" s="17">
        <v>0</v>
      </c>
      <c r="BB682" s="17">
        <v>0</v>
      </c>
      <c r="BC682" s="17">
        <v>0</v>
      </c>
      <c r="BD682" s="17">
        <v>0</v>
      </c>
      <c r="BE682" s="17">
        <v>0</v>
      </c>
      <c r="BF682" s="17">
        <v>0</v>
      </c>
      <c r="BG682" s="15">
        <v>0</v>
      </c>
      <c r="BH682" s="15">
        <v>0</v>
      </c>
      <c r="BI682" s="15">
        <v>0</v>
      </c>
      <c r="BJ682" s="15">
        <v>0</v>
      </c>
      <c r="BK682" s="17">
        <v>0</v>
      </c>
      <c r="BL682" s="17">
        <v>0</v>
      </c>
      <c r="BM682" s="17">
        <v>0</v>
      </c>
      <c r="BN682" s="17">
        <v>0</v>
      </c>
      <c r="BO682" s="17">
        <v>0</v>
      </c>
      <c r="BP682" s="15">
        <v>0</v>
      </c>
      <c r="BQ682" s="15">
        <v>0</v>
      </c>
      <c r="BR682" s="15">
        <v>0</v>
      </c>
      <c r="BS682" s="15">
        <v>0</v>
      </c>
      <c r="BT682" s="15"/>
      <c r="BU682" s="15"/>
      <c r="BV682" s="15"/>
      <c r="BW682" s="15"/>
      <c r="BX682" s="15"/>
      <c r="BY682" s="15"/>
      <c r="BZ682" s="15"/>
      <c r="CA682" s="17">
        <v>785</v>
      </c>
      <c r="CB682" s="17">
        <v>339</v>
      </c>
      <c r="CC682" s="17">
        <v>781</v>
      </c>
      <c r="CD682" s="17">
        <v>339</v>
      </c>
      <c r="CE682" s="17">
        <v>772</v>
      </c>
      <c r="CF682" s="17">
        <v>337</v>
      </c>
      <c r="CG682" s="17">
        <v>785</v>
      </c>
      <c r="CH682" s="17">
        <v>339</v>
      </c>
      <c r="CI682" s="17">
        <v>0</v>
      </c>
      <c r="CJ682" s="17">
        <v>0</v>
      </c>
      <c r="CK682" s="17">
        <v>0</v>
      </c>
      <c r="CL682" s="17">
        <v>0</v>
      </c>
      <c r="CM682" s="17">
        <v>0</v>
      </c>
      <c r="CN682" s="17">
        <v>0</v>
      </c>
      <c r="CO682" s="17">
        <v>384</v>
      </c>
      <c r="CP682" s="17">
        <v>239</v>
      </c>
      <c r="CQ682" s="17">
        <v>721</v>
      </c>
      <c r="CR682" s="17">
        <v>297</v>
      </c>
      <c r="CS682" s="17">
        <v>785</v>
      </c>
      <c r="CT682" s="17">
        <v>339</v>
      </c>
      <c r="CU682" s="17">
        <v>666</v>
      </c>
      <c r="CV682" s="17">
        <v>265</v>
      </c>
      <c r="CW682" s="17">
        <v>0</v>
      </c>
      <c r="CX682" s="17">
        <v>0</v>
      </c>
      <c r="CY682" s="17">
        <v>0</v>
      </c>
      <c r="CZ682" s="15" t="str">
        <f t="shared" si="21"/>
        <v>Ian Poveda-Ocampo</v>
      </c>
      <c r="DA682" s="15" t="e">
        <f>VLOOKUP(CZ682,[1]FINAL!$A$1:$AP$1000,MATCH("Element No.",[1]FINAL!$A$1:$AP$1,0),0)</f>
        <v>#N/A</v>
      </c>
      <c r="DB682" s="15"/>
      <c r="DC682" s="15"/>
      <c r="DD682" s="15"/>
      <c r="DE682" s="15"/>
      <c r="DF682" s="15"/>
    </row>
    <row r="683" spans="1:110" ht="17.25" thickBot="1">
      <c r="A683" s="18" t="b">
        <v>1</v>
      </c>
      <c r="B683" s="18" t="b">
        <v>0</v>
      </c>
      <c r="C683" s="15"/>
      <c r="D683" s="15"/>
      <c r="E683" s="17">
        <v>554197</v>
      </c>
      <c r="F683" s="17">
        <v>0</v>
      </c>
      <c r="G683" s="17">
        <v>0</v>
      </c>
      <c r="H683" s="17">
        <v>-3</v>
      </c>
      <c r="I683" s="17">
        <v>3</v>
      </c>
      <c r="J683" s="17">
        <v>0</v>
      </c>
      <c r="K683" s="17">
        <v>3</v>
      </c>
      <c r="L683" s="15">
        <v>1.2</v>
      </c>
      <c r="M683" s="15">
        <v>1.2</v>
      </c>
      <c r="N683" s="17">
        <v>1</v>
      </c>
      <c r="O683" s="15" t="s">
        <v>608</v>
      </c>
      <c r="P683" s="15">
        <v>1.2</v>
      </c>
      <c r="Q683" s="17">
        <f t="shared" si="20"/>
        <v>548</v>
      </c>
      <c r="R683" s="18" t="b">
        <v>0</v>
      </c>
      <c r="S683" s="15"/>
      <c r="T683" s="15"/>
      <c r="U683" s="17">
        <v>47</v>
      </c>
      <c r="V683" s="15" t="s">
        <v>3062</v>
      </c>
      <c r="W683" s="15">
        <v>2</v>
      </c>
      <c r="X683" s="18" t="b">
        <v>0</v>
      </c>
      <c r="Y683" s="15" t="s">
        <v>3063</v>
      </c>
      <c r="Z683" s="15">
        <v>0.1</v>
      </c>
      <c r="AA683" s="18" t="b">
        <v>0</v>
      </c>
      <c r="AB683" s="15"/>
      <c r="AC683" s="15" t="s">
        <v>519</v>
      </c>
      <c r="AD683" s="17">
        <v>17</v>
      </c>
      <c r="AE683" s="17">
        <v>56</v>
      </c>
      <c r="AF683" s="17">
        <v>36</v>
      </c>
      <c r="AG683" s="17">
        <v>11031</v>
      </c>
      <c r="AH683" s="17">
        <v>0</v>
      </c>
      <c r="AI683" s="17">
        <v>12270</v>
      </c>
      <c r="AJ683" s="17">
        <v>0</v>
      </c>
      <c r="AK683" s="15">
        <v>0.3</v>
      </c>
      <c r="AL683" s="15">
        <v>7.7</v>
      </c>
      <c r="AM683" s="15" t="s">
        <v>3063</v>
      </c>
      <c r="AN683" s="15"/>
      <c r="AO683" s="17">
        <v>241</v>
      </c>
      <c r="AP683" s="68">
        <v>44926</v>
      </c>
      <c r="AQ683" s="68">
        <v>39251</v>
      </c>
      <c r="AR683" s="18" t="b">
        <v>0</v>
      </c>
      <c r="AS683" s="15" t="s">
        <v>3064</v>
      </c>
      <c r="AT683" s="17">
        <v>758</v>
      </c>
      <c r="AU683" s="17">
        <v>1</v>
      </c>
      <c r="AV683" s="17">
        <v>1</v>
      </c>
      <c r="AW683" s="17">
        <v>3</v>
      </c>
      <c r="AX683" s="17">
        <v>11</v>
      </c>
      <c r="AY683" s="17">
        <v>0</v>
      </c>
      <c r="AZ683" s="17">
        <v>0</v>
      </c>
      <c r="BA683" s="17">
        <v>0</v>
      </c>
      <c r="BB683" s="17">
        <v>1</v>
      </c>
      <c r="BC683" s="17">
        <v>0</v>
      </c>
      <c r="BD683" s="17">
        <v>0</v>
      </c>
      <c r="BE683" s="17">
        <v>1</v>
      </c>
      <c r="BF683" s="17">
        <v>136</v>
      </c>
      <c r="BG683" s="15">
        <v>114.6</v>
      </c>
      <c r="BH683" s="15">
        <v>142.80000000000001</v>
      </c>
      <c r="BI683" s="15">
        <v>103</v>
      </c>
      <c r="BJ683" s="15">
        <v>36</v>
      </c>
      <c r="BK683" s="17">
        <v>15</v>
      </c>
      <c r="BL683" s="17">
        <v>29</v>
      </c>
      <c r="BM683" s="17">
        <v>13</v>
      </c>
      <c r="BN683" s="17">
        <v>57</v>
      </c>
      <c r="BO683" s="17">
        <v>11</v>
      </c>
      <c r="BP683" s="15">
        <v>0.86</v>
      </c>
      <c r="BQ683" s="15">
        <v>0.93</v>
      </c>
      <c r="BR683" s="15">
        <v>1.79</v>
      </c>
      <c r="BS683" s="15">
        <v>12.46</v>
      </c>
      <c r="BT683" s="15"/>
      <c r="BU683" s="15"/>
      <c r="BV683" s="15"/>
      <c r="BW683" s="15"/>
      <c r="BX683" s="15"/>
      <c r="BY683" s="15"/>
      <c r="BZ683" s="15"/>
      <c r="CA683" s="17">
        <v>382</v>
      </c>
      <c r="CB683" s="17">
        <v>171</v>
      </c>
      <c r="CC683" s="17">
        <v>257</v>
      </c>
      <c r="CD683" s="17">
        <v>161</v>
      </c>
      <c r="CE683" s="17">
        <v>283</v>
      </c>
      <c r="CF683" s="17">
        <v>151</v>
      </c>
      <c r="CG683" s="17">
        <v>348</v>
      </c>
      <c r="CH683" s="17">
        <v>166</v>
      </c>
      <c r="CI683" s="17">
        <v>0.1</v>
      </c>
      <c r="CJ683" s="17">
        <v>0</v>
      </c>
      <c r="CK683" s="17">
        <v>0.11</v>
      </c>
      <c r="CL683" s="17">
        <v>0.21</v>
      </c>
      <c r="CM683" s="17">
        <v>1.48</v>
      </c>
      <c r="CN683" s="17">
        <v>1.31</v>
      </c>
      <c r="CO683" s="17">
        <v>392</v>
      </c>
      <c r="CP683" s="17">
        <v>244</v>
      </c>
      <c r="CQ683" s="17">
        <v>254</v>
      </c>
      <c r="CR683" s="17">
        <v>110</v>
      </c>
      <c r="CS683" s="17">
        <v>350</v>
      </c>
      <c r="CT683" s="17">
        <v>149</v>
      </c>
      <c r="CU683" s="17">
        <v>556</v>
      </c>
      <c r="CV683" s="17">
        <v>207</v>
      </c>
      <c r="CW683" s="17">
        <v>1.31</v>
      </c>
      <c r="CX683" s="17">
        <v>0.36</v>
      </c>
      <c r="CY683" s="17">
        <v>6.77</v>
      </c>
      <c r="CZ683" s="15" t="str">
        <f t="shared" si="21"/>
        <v>Chris Rigg</v>
      </c>
      <c r="DA683" s="15">
        <f>VLOOKUP(CZ683,[1]FINAL!$A$1:$AP$1000,MATCH("Element No.",[1]FINAL!$A$1:$AP$1,0),0)</f>
        <v>548</v>
      </c>
      <c r="DB683" s="15"/>
      <c r="DC683" s="15"/>
      <c r="DD683" s="15"/>
      <c r="DE683" s="15"/>
      <c r="DF683" s="15"/>
    </row>
    <row r="684" spans="1:110" ht="40.5" thickBot="1">
      <c r="A684" s="18" t="b">
        <v>1</v>
      </c>
      <c r="B684" s="18" t="b">
        <v>0</v>
      </c>
      <c r="C684" s="17">
        <v>100</v>
      </c>
      <c r="D684" s="17">
        <v>100</v>
      </c>
      <c r="E684" s="17">
        <v>577669</v>
      </c>
      <c r="F684" s="17">
        <v>0</v>
      </c>
      <c r="G684" s="17">
        <v>0</v>
      </c>
      <c r="H684" s="17">
        <v>-1</v>
      </c>
      <c r="I684" s="17">
        <v>1</v>
      </c>
      <c r="J684" s="17">
        <v>0</v>
      </c>
      <c r="K684" s="17">
        <v>3</v>
      </c>
      <c r="L684" s="15">
        <v>2.8</v>
      </c>
      <c r="M684" s="15">
        <v>2.5</v>
      </c>
      <c r="N684" s="17">
        <v>1</v>
      </c>
      <c r="O684" s="15" t="s">
        <v>3065</v>
      </c>
      <c r="P684" s="15">
        <v>2.5</v>
      </c>
      <c r="Q684" s="17">
        <f t="shared" si="20"/>
        <v>545</v>
      </c>
      <c r="R684" s="18" t="b">
        <v>0</v>
      </c>
      <c r="S684" s="15"/>
      <c r="T684" s="15" t="s">
        <v>4228</v>
      </c>
      <c r="U684" s="17">
        <v>49</v>
      </c>
      <c r="V684" s="15" t="s">
        <v>3066</v>
      </c>
      <c r="W684" s="15">
        <v>2.4</v>
      </c>
      <c r="X684" s="18" t="b">
        <v>0</v>
      </c>
      <c r="Y684" s="15" t="s">
        <v>3067</v>
      </c>
      <c r="Z684" s="15">
        <v>0.1</v>
      </c>
      <c r="AA684" s="18" t="b">
        <v>0</v>
      </c>
      <c r="AB684" s="15"/>
      <c r="AC684" s="15" t="s">
        <v>519</v>
      </c>
      <c r="AD684" s="17">
        <v>17</v>
      </c>
      <c r="AE684" s="17">
        <v>56</v>
      </c>
      <c r="AF684" s="17">
        <v>80</v>
      </c>
      <c r="AG684" s="17">
        <v>13752</v>
      </c>
      <c r="AH684" s="17">
        <v>0</v>
      </c>
      <c r="AI684" s="17">
        <v>14212</v>
      </c>
      <c r="AJ684" s="17">
        <v>0</v>
      </c>
      <c r="AK684" s="15">
        <v>0.5</v>
      </c>
      <c r="AL684" s="15">
        <v>16.3</v>
      </c>
      <c r="AM684" s="15" t="s">
        <v>3067</v>
      </c>
      <c r="AN684" s="15"/>
      <c r="AO684" s="17">
        <v>50</v>
      </c>
      <c r="AP684" s="68">
        <v>45842</v>
      </c>
      <c r="AQ684" s="68">
        <v>38338</v>
      </c>
      <c r="AR684" s="18" t="b">
        <v>0</v>
      </c>
      <c r="AS684" s="15" t="s">
        <v>3068</v>
      </c>
      <c r="AT684" s="17">
        <v>2891</v>
      </c>
      <c r="AU684" s="17">
        <v>0</v>
      </c>
      <c r="AV684" s="17">
        <v>2</v>
      </c>
      <c r="AW684" s="17">
        <v>9</v>
      </c>
      <c r="AX684" s="17">
        <v>42</v>
      </c>
      <c r="AY684" s="17">
        <v>0</v>
      </c>
      <c r="AZ684" s="17">
        <v>0</v>
      </c>
      <c r="BA684" s="17">
        <v>0</v>
      </c>
      <c r="BB684" s="17">
        <v>9</v>
      </c>
      <c r="BC684" s="17">
        <v>0</v>
      </c>
      <c r="BD684" s="17">
        <v>0</v>
      </c>
      <c r="BE684" s="17">
        <v>0</v>
      </c>
      <c r="BF684" s="17">
        <v>410</v>
      </c>
      <c r="BG684" s="15">
        <v>347.6</v>
      </c>
      <c r="BH684" s="15">
        <v>333.3</v>
      </c>
      <c r="BI684" s="15">
        <v>162</v>
      </c>
      <c r="BJ684" s="15">
        <v>84.6</v>
      </c>
      <c r="BK684" s="17">
        <v>89</v>
      </c>
      <c r="BL684" s="17">
        <v>113</v>
      </c>
      <c r="BM684" s="17">
        <v>46</v>
      </c>
      <c r="BN684" s="17">
        <v>248</v>
      </c>
      <c r="BO684" s="17">
        <v>33</v>
      </c>
      <c r="BP684" s="15">
        <v>1.43</v>
      </c>
      <c r="BQ684" s="15">
        <v>1.46</v>
      </c>
      <c r="BR684" s="15">
        <v>2.89</v>
      </c>
      <c r="BS684" s="15">
        <v>41.39</v>
      </c>
      <c r="BT684" s="15"/>
      <c r="BU684" s="15"/>
      <c r="BV684" s="15"/>
      <c r="BW684" s="15"/>
      <c r="BX684" s="15"/>
      <c r="BY684" s="15"/>
      <c r="BZ684" s="15"/>
      <c r="CA684" s="17">
        <v>213</v>
      </c>
      <c r="CB684" s="17">
        <v>85</v>
      </c>
      <c r="CC684" s="17">
        <v>122</v>
      </c>
      <c r="CD684" s="17">
        <v>85</v>
      </c>
      <c r="CE684" s="17">
        <v>225</v>
      </c>
      <c r="CF684" s="17">
        <v>122</v>
      </c>
      <c r="CG684" s="17">
        <v>189</v>
      </c>
      <c r="CH684" s="17">
        <v>91</v>
      </c>
      <c r="CI684" s="17">
        <v>0.04</v>
      </c>
      <c r="CJ684" s="17">
        <v>0</v>
      </c>
      <c r="CK684" s="17">
        <v>0.05</v>
      </c>
      <c r="CL684" s="17">
        <v>0.09</v>
      </c>
      <c r="CM684" s="17">
        <v>1.29</v>
      </c>
      <c r="CN684" s="17">
        <v>1.31</v>
      </c>
      <c r="CO684" s="17">
        <v>337</v>
      </c>
      <c r="CP684" s="17">
        <v>209</v>
      </c>
      <c r="CQ684" s="17">
        <v>149</v>
      </c>
      <c r="CR684" s="17">
        <v>67</v>
      </c>
      <c r="CS684" s="17">
        <v>295</v>
      </c>
      <c r="CT684" s="17">
        <v>122</v>
      </c>
      <c r="CU684" s="17">
        <v>555</v>
      </c>
      <c r="CV684" s="17">
        <v>206</v>
      </c>
      <c r="CW684" s="17">
        <v>1.03</v>
      </c>
      <c r="CX684" s="17">
        <v>0.28000000000000003</v>
      </c>
      <c r="CY684" s="17">
        <v>7.72</v>
      </c>
      <c r="CZ684" s="15" t="str">
        <f t="shared" si="21"/>
        <v>Noah Sadiki</v>
      </c>
      <c r="DA684" s="15">
        <f>VLOOKUP(CZ684,[1]FINAL!$A$1:$AP$1000,MATCH("Element No.",[1]FINAL!$A$1:$AP$1,0),0)</f>
        <v>545</v>
      </c>
      <c r="DB684" s="15"/>
      <c r="DC684" s="15"/>
      <c r="DD684" s="15"/>
      <c r="DE684" s="15"/>
      <c r="DF684" s="15"/>
    </row>
    <row r="685" spans="1:110" ht="66" thickBot="1">
      <c r="A685" s="18" t="b">
        <v>1</v>
      </c>
      <c r="B685" s="18" t="b">
        <v>0</v>
      </c>
      <c r="C685" s="17">
        <v>0</v>
      </c>
      <c r="D685" s="17">
        <v>0</v>
      </c>
      <c r="E685" s="17">
        <v>549912</v>
      </c>
      <c r="F685" s="17">
        <v>0</v>
      </c>
      <c r="G685" s="17">
        <v>0</v>
      </c>
      <c r="H685" s="17">
        <v>-1</v>
      </c>
      <c r="I685" s="17">
        <v>1</v>
      </c>
      <c r="J685" s="17">
        <v>0</v>
      </c>
      <c r="K685" s="17">
        <v>3</v>
      </c>
      <c r="L685" s="15">
        <v>0</v>
      </c>
      <c r="M685" s="15">
        <v>0</v>
      </c>
      <c r="N685" s="17">
        <v>0</v>
      </c>
      <c r="O685" s="15" t="s">
        <v>3069</v>
      </c>
      <c r="P685" s="15">
        <v>1.5</v>
      </c>
      <c r="Q685" s="17">
        <f t="shared" si="20"/>
        <v>549</v>
      </c>
      <c r="R685" s="18" t="b">
        <v>0</v>
      </c>
      <c r="S685" s="15" t="s">
        <v>4960</v>
      </c>
      <c r="T685" s="15" t="s">
        <v>5104</v>
      </c>
      <c r="U685" s="17">
        <v>49</v>
      </c>
      <c r="V685" s="15" t="s">
        <v>3070</v>
      </c>
      <c r="W685" s="15">
        <v>3</v>
      </c>
      <c r="X685" s="18" t="b">
        <v>0</v>
      </c>
      <c r="Y685" s="15" t="s">
        <v>3071</v>
      </c>
      <c r="Z685" s="15">
        <v>0.2</v>
      </c>
      <c r="AA685" s="18" t="b">
        <v>0</v>
      </c>
      <c r="AB685" s="15"/>
      <c r="AC685" s="15" t="s">
        <v>543</v>
      </c>
      <c r="AD685" s="17">
        <v>17</v>
      </c>
      <c r="AE685" s="17">
        <v>56</v>
      </c>
      <c r="AF685" s="17">
        <v>83</v>
      </c>
      <c r="AG685" s="17">
        <v>64558</v>
      </c>
      <c r="AH685" s="17">
        <v>0</v>
      </c>
      <c r="AI685" s="17">
        <v>75082</v>
      </c>
      <c r="AJ685" s="17">
        <v>0</v>
      </c>
      <c r="AK685" s="15">
        <v>0.3</v>
      </c>
      <c r="AL685" s="15">
        <v>16.899999999999999</v>
      </c>
      <c r="AM685" s="15" t="s">
        <v>3071</v>
      </c>
      <c r="AN685" s="15"/>
      <c r="AO685" s="17">
        <v>145</v>
      </c>
      <c r="AP685" s="68">
        <v>45847</v>
      </c>
      <c r="AQ685" s="68">
        <v>38481</v>
      </c>
      <c r="AR685" s="18" t="b">
        <v>0</v>
      </c>
      <c r="AS685" s="15" t="s">
        <v>3072</v>
      </c>
      <c r="AT685" s="17">
        <v>1553</v>
      </c>
      <c r="AU685" s="17">
        <v>4</v>
      </c>
      <c r="AV685" s="17">
        <v>2</v>
      </c>
      <c r="AW685" s="17">
        <v>7</v>
      </c>
      <c r="AX685" s="17">
        <v>14</v>
      </c>
      <c r="AY685" s="17">
        <v>0</v>
      </c>
      <c r="AZ685" s="17">
        <v>0</v>
      </c>
      <c r="BA685" s="17">
        <v>0</v>
      </c>
      <c r="BB685" s="17">
        <v>0</v>
      </c>
      <c r="BC685" s="17">
        <v>0</v>
      </c>
      <c r="BD685" s="17">
        <v>0</v>
      </c>
      <c r="BE685" s="17">
        <v>6</v>
      </c>
      <c r="BF685" s="17">
        <v>248</v>
      </c>
      <c r="BG685" s="15">
        <v>238.8</v>
      </c>
      <c r="BH685" s="15">
        <v>211.5</v>
      </c>
      <c r="BI685" s="15">
        <v>245</v>
      </c>
      <c r="BJ685" s="15">
        <v>69.099999999999994</v>
      </c>
      <c r="BK685" s="17">
        <v>20</v>
      </c>
      <c r="BL685" s="17">
        <v>61</v>
      </c>
      <c r="BM685" s="17">
        <v>11</v>
      </c>
      <c r="BN685" s="17">
        <v>92</v>
      </c>
      <c r="BO685" s="17">
        <v>16</v>
      </c>
      <c r="BP685" s="15">
        <v>2.13</v>
      </c>
      <c r="BQ685" s="15">
        <v>1.18</v>
      </c>
      <c r="BR685" s="15">
        <v>3.3</v>
      </c>
      <c r="BS685" s="15">
        <v>22.26</v>
      </c>
      <c r="BT685" s="15"/>
      <c r="BU685" s="15"/>
      <c r="BV685" s="15"/>
      <c r="BW685" s="15"/>
      <c r="BX685" s="15"/>
      <c r="BY685" s="15"/>
      <c r="BZ685" s="15"/>
      <c r="CA685" s="17">
        <v>284</v>
      </c>
      <c r="CB685" s="17">
        <v>119</v>
      </c>
      <c r="CC685" s="17">
        <v>194</v>
      </c>
      <c r="CD685" s="17">
        <v>128</v>
      </c>
      <c r="CE685" s="17">
        <v>141</v>
      </c>
      <c r="CF685" s="17">
        <v>77</v>
      </c>
      <c r="CG685" s="17">
        <v>240</v>
      </c>
      <c r="CH685" s="17">
        <v>116</v>
      </c>
      <c r="CI685" s="17">
        <v>0.12</v>
      </c>
      <c r="CJ685" s="17">
        <v>0</v>
      </c>
      <c r="CK685" s="17">
        <v>7.0000000000000007E-2</v>
      </c>
      <c r="CL685" s="17">
        <v>0.19</v>
      </c>
      <c r="CM685" s="17">
        <v>1.29</v>
      </c>
      <c r="CN685" s="17">
        <v>0.81</v>
      </c>
      <c r="CO685" s="17">
        <v>335</v>
      </c>
      <c r="CP685" s="17">
        <v>207</v>
      </c>
      <c r="CQ685" s="17">
        <v>225</v>
      </c>
      <c r="CR685" s="17">
        <v>98</v>
      </c>
      <c r="CS685" s="17">
        <v>198</v>
      </c>
      <c r="CT685" s="17">
        <v>77</v>
      </c>
      <c r="CU685" s="17">
        <v>416</v>
      </c>
      <c r="CV685" s="17">
        <v>143</v>
      </c>
      <c r="CW685" s="17">
        <v>0.93</v>
      </c>
      <c r="CX685" s="17">
        <v>0.41</v>
      </c>
      <c r="CY685" s="17">
        <v>5.33</v>
      </c>
      <c r="CZ685" s="15" t="str">
        <f t="shared" si="21"/>
        <v>Chemsdine Talbi</v>
      </c>
      <c r="DA685" s="15">
        <f>VLOOKUP(CZ685,[1]FINAL!$A$1:$AP$1000,MATCH("Element No.",[1]FINAL!$A$1:$AP$1,0),0)</f>
        <v>549</v>
      </c>
      <c r="DB685" s="15"/>
      <c r="DC685" s="15"/>
      <c r="DD685" s="15"/>
      <c r="DE685" s="15"/>
      <c r="DF685" s="15"/>
    </row>
    <row r="686" spans="1:110" ht="27.75" thickBot="1">
      <c r="A686" s="18" t="b">
        <v>1</v>
      </c>
      <c r="B686" s="18" t="b">
        <v>0</v>
      </c>
      <c r="C686" s="15"/>
      <c r="D686" s="15"/>
      <c r="E686" s="17">
        <v>477851</v>
      </c>
      <c r="F686" s="17">
        <v>0</v>
      </c>
      <c r="G686" s="17">
        <v>0</v>
      </c>
      <c r="H686" s="17">
        <v>-2</v>
      </c>
      <c r="I686" s="17">
        <v>2</v>
      </c>
      <c r="J686" s="17">
        <v>0</v>
      </c>
      <c r="K686" s="17">
        <v>3</v>
      </c>
      <c r="L686" s="15">
        <v>0</v>
      </c>
      <c r="M686" s="15">
        <v>0</v>
      </c>
      <c r="N686" s="17">
        <v>0</v>
      </c>
      <c r="O686" s="15" t="s">
        <v>3073</v>
      </c>
      <c r="P686" s="15">
        <v>0</v>
      </c>
      <c r="Q686" s="17" t="e">
        <f t="shared" si="20"/>
        <v>#N/A</v>
      </c>
      <c r="R686" s="18" t="b">
        <v>0</v>
      </c>
      <c r="S686" s="15"/>
      <c r="T686" s="15"/>
      <c r="U686" s="17">
        <v>43</v>
      </c>
      <c r="V686" s="15" t="s">
        <v>3074</v>
      </c>
      <c r="W686" s="15">
        <v>0</v>
      </c>
      <c r="X686" s="18" t="b">
        <v>0</v>
      </c>
      <c r="Y686" s="15" t="s">
        <v>3075</v>
      </c>
      <c r="Z686" s="15">
        <v>0.3</v>
      </c>
      <c r="AA686" s="18" t="b">
        <v>0</v>
      </c>
      <c r="AB686" s="15"/>
      <c r="AC686" s="15" t="s">
        <v>519</v>
      </c>
      <c r="AD686" s="17">
        <v>17</v>
      </c>
      <c r="AE686" s="17">
        <v>56</v>
      </c>
      <c r="AF686" s="17">
        <v>0</v>
      </c>
      <c r="AG686" s="17">
        <v>83617</v>
      </c>
      <c r="AH686" s="17">
        <v>0</v>
      </c>
      <c r="AI686" s="17">
        <v>84034</v>
      </c>
      <c r="AJ686" s="17">
        <v>0</v>
      </c>
      <c r="AK686" s="15">
        <v>0</v>
      </c>
      <c r="AL686" s="15">
        <v>0</v>
      </c>
      <c r="AM686" s="15" t="s">
        <v>3075</v>
      </c>
      <c r="AN686" s="15"/>
      <c r="AO686" s="17">
        <v>73</v>
      </c>
      <c r="AP686" s="68">
        <v>44804</v>
      </c>
      <c r="AQ686" s="68">
        <v>37833</v>
      </c>
      <c r="AR686" s="18" t="b">
        <v>0</v>
      </c>
      <c r="AS686" s="15" t="s">
        <v>3076</v>
      </c>
      <c r="AT686" s="17">
        <v>0</v>
      </c>
      <c r="AU686" s="17">
        <v>0</v>
      </c>
      <c r="AV686" s="17">
        <v>0</v>
      </c>
      <c r="AW686" s="17">
        <v>0</v>
      </c>
      <c r="AX686" s="17">
        <v>0</v>
      </c>
      <c r="AY686" s="17">
        <v>0</v>
      </c>
      <c r="AZ686" s="17">
        <v>0</v>
      </c>
      <c r="BA686" s="17">
        <v>0</v>
      </c>
      <c r="BB686" s="17">
        <v>0</v>
      </c>
      <c r="BC686" s="17">
        <v>0</v>
      </c>
      <c r="BD686" s="17">
        <v>0</v>
      </c>
      <c r="BE686" s="17">
        <v>0</v>
      </c>
      <c r="BF686" s="17">
        <v>0</v>
      </c>
      <c r="BG686" s="15">
        <v>0</v>
      </c>
      <c r="BH686" s="15">
        <v>0</v>
      </c>
      <c r="BI686" s="15">
        <v>0</v>
      </c>
      <c r="BJ686" s="15">
        <v>0</v>
      </c>
      <c r="BK686" s="17">
        <v>0</v>
      </c>
      <c r="BL686" s="17">
        <v>0</v>
      </c>
      <c r="BM686" s="17">
        <v>0</v>
      </c>
      <c r="BN686" s="17">
        <v>0</v>
      </c>
      <c r="BO686" s="17">
        <v>0</v>
      </c>
      <c r="BP686" s="15">
        <v>0</v>
      </c>
      <c r="BQ686" s="15">
        <v>0</v>
      </c>
      <c r="BR686" s="15">
        <v>0</v>
      </c>
      <c r="BS686" s="15">
        <v>0</v>
      </c>
      <c r="BT686" s="15"/>
      <c r="BU686" s="15"/>
      <c r="BV686" s="15"/>
      <c r="BW686" s="15"/>
      <c r="BX686" s="15"/>
      <c r="BY686" s="15"/>
      <c r="BZ686" s="15"/>
      <c r="CA686" s="17">
        <v>658</v>
      </c>
      <c r="CB686" s="17">
        <v>242</v>
      </c>
      <c r="CC686" s="17">
        <v>653</v>
      </c>
      <c r="CD686" s="17">
        <v>246</v>
      </c>
      <c r="CE686" s="17">
        <v>629</v>
      </c>
      <c r="CF686" s="17">
        <v>234</v>
      </c>
      <c r="CG686" s="17">
        <v>661</v>
      </c>
      <c r="CH686" s="17">
        <v>244</v>
      </c>
      <c r="CI686" s="17">
        <v>0</v>
      </c>
      <c r="CJ686" s="17">
        <v>0</v>
      </c>
      <c r="CK686" s="17">
        <v>0</v>
      </c>
      <c r="CL686" s="17">
        <v>0</v>
      </c>
      <c r="CM686" s="17">
        <v>0</v>
      </c>
      <c r="CN686" s="17">
        <v>0</v>
      </c>
      <c r="CO686" s="17">
        <v>600</v>
      </c>
      <c r="CP686" s="17">
        <v>356</v>
      </c>
      <c r="CQ686" s="17">
        <v>566</v>
      </c>
      <c r="CR686" s="17">
        <v>187</v>
      </c>
      <c r="CS686" s="17">
        <v>669</v>
      </c>
      <c r="CT686" s="17">
        <v>251</v>
      </c>
      <c r="CU686" s="17">
        <v>325</v>
      </c>
      <c r="CV686" s="17">
        <v>110</v>
      </c>
      <c r="CW686" s="17">
        <v>0</v>
      </c>
      <c r="CX686" s="17">
        <v>0</v>
      </c>
      <c r="CY686" s="17">
        <v>0</v>
      </c>
      <c r="CZ686" s="15" t="str">
        <f t="shared" si="21"/>
        <v>Abdoullah Ba</v>
      </c>
      <c r="DA686" s="15" t="e">
        <f>VLOOKUP(CZ686,[1]FINAL!$A$1:$AP$1000,MATCH("Element No.",[1]FINAL!$A$1:$AP$1,0),0)</f>
        <v>#N/A</v>
      </c>
      <c r="DB686" s="15"/>
      <c r="DC686" s="15"/>
      <c r="DD686" s="15"/>
      <c r="DE686" s="15"/>
      <c r="DF686" s="15"/>
    </row>
    <row r="687" spans="1:110" ht="78.75" thickBot="1">
      <c r="A687" s="18" t="b">
        <v>1</v>
      </c>
      <c r="B687" s="18" t="b">
        <v>0</v>
      </c>
      <c r="C687" s="17">
        <v>0</v>
      </c>
      <c r="D687" s="17">
        <v>0</v>
      </c>
      <c r="E687" s="17">
        <v>171422</v>
      </c>
      <c r="F687" s="17">
        <v>0</v>
      </c>
      <c r="G687" s="17">
        <v>0</v>
      </c>
      <c r="H687" s="17">
        <v>0</v>
      </c>
      <c r="I687" s="17">
        <v>0</v>
      </c>
      <c r="J687" s="17">
        <v>0</v>
      </c>
      <c r="K687" s="17">
        <v>3</v>
      </c>
      <c r="L687" s="15">
        <v>0</v>
      </c>
      <c r="M687" s="15">
        <v>0</v>
      </c>
      <c r="N687" s="17">
        <v>0</v>
      </c>
      <c r="O687" s="15" t="s">
        <v>3077</v>
      </c>
      <c r="P687" s="15">
        <v>0</v>
      </c>
      <c r="Q687" s="17" t="e">
        <f t="shared" si="20"/>
        <v>#N/A</v>
      </c>
      <c r="R687" s="18" t="b">
        <v>0</v>
      </c>
      <c r="S687" s="15" t="s">
        <v>3910</v>
      </c>
      <c r="T687" s="15" t="s">
        <v>3934</v>
      </c>
      <c r="U687" s="17">
        <v>45</v>
      </c>
      <c r="V687" s="15" t="s">
        <v>3078</v>
      </c>
      <c r="W687" s="15">
        <v>0</v>
      </c>
      <c r="X687" s="18" t="b">
        <v>0</v>
      </c>
      <c r="Y687" s="15" t="s">
        <v>3079</v>
      </c>
      <c r="Z687" s="15">
        <v>0</v>
      </c>
      <c r="AA687" s="18" t="b">
        <v>0</v>
      </c>
      <c r="AB687" s="15"/>
      <c r="AC687" s="15" t="s">
        <v>3257</v>
      </c>
      <c r="AD687" s="17">
        <v>17</v>
      </c>
      <c r="AE687" s="17">
        <v>56</v>
      </c>
      <c r="AF687" s="17">
        <v>0</v>
      </c>
      <c r="AG687" s="17">
        <v>1291</v>
      </c>
      <c r="AH687" s="17">
        <v>0</v>
      </c>
      <c r="AI687" s="17">
        <v>9904</v>
      </c>
      <c r="AJ687" s="17">
        <v>0</v>
      </c>
      <c r="AK687" s="15">
        <v>0</v>
      </c>
      <c r="AL687" s="15">
        <v>0</v>
      </c>
      <c r="AM687" s="15" t="s">
        <v>3079</v>
      </c>
      <c r="AN687" s="15"/>
      <c r="AO687" s="17">
        <v>104</v>
      </c>
      <c r="AP687" s="68">
        <v>45484</v>
      </c>
      <c r="AQ687" s="68">
        <v>34804</v>
      </c>
      <c r="AR687" s="18" t="b">
        <v>0</v>
      </c>
      <c r="AS687" s="15" t="s">
        <v>3080</v>
      </c>
      <c r="AT687" s="17">
        <v>0</v>
      </c>
      <c r="AU687" s="17">
        <v>0</v>
      </c>
      <c r="AV687" s="17">
        <v>0</v>
      </c>
      <c r="AW687" s="17">
        <v>0</v>
      </c>
      <c r="AX687" s="17">
        <v>0</v>
      </c>
      <c r="AY687" s="17">
        <v>0</v>
      </c>
      <c r="AZ687" s="17">
        <v>0</v>
      </c>
      <c r="BA687" s="17">
        <v>0</v>
      </c>
      <c r="BB687" s="17">
        <v>0</v>
      </c>
      <c r="BC687" s="17">
        <v>0</v>
      </c>
      <c r="BD687" s="17">
        <v>0</v>
      </c>
      <c r="BE687" s="17">
        <v>0</v>
      </c>
      <c r="BF687" s="17">
        <v>0</v>
      </c>
      <c r="BG687" s="15">
        <v>0</v>
      </c>
      <c r="BH687" s="15">
        <v>0</v>
      </c>
      <c r="BI687" s="15">
        <v>0</v>
      </c>
      <c r="BJ687" s="15">
        <v>0</v>
      </c>
      <c r="BK687" s="17">
        <v>0</v>
      </c>
      <c r="BL687" s="17">
        <v>0</v>
      </c>
      <c r="BM687" s="17">
        <v>0</v>
      </c>
      <c r="BN687" s="17">
        <v>0</v>
      </c>
      <c r="BO687" s="17">
        <v>0</v>
      </c>
      <c r="BP687" s="15">
        <v>0</v>
      </c>
      <c r="BQ687" s="15">
        <v>0</v>
      </c>
      <c r="BR687" s="15">
        <v>0</v>
      </c>
      <c r="BS687" s="15">
        <v>0</v>
      </c>
      <c r="BT687" s="15"/>
      <c r="BU687" s="15"/>
      <c r="BV687" s="15"/>
      <c r="BW687" s="15"/>
      <c r="BX687" s="15"/>
      <c r="BY687" s="15"/>
      <c r="BZ687" s="15"/>
      <c r="CA687" s="17">
        <v>702</v>
      </c>
      <c r="CB687" s="17">
        <v>271</v>
      </c>
      <c r="CC687" s="17">
        <v>697</v>
      </c>
      <c r="CD687" s="17">
        <v>273</v>
      </c>
      <c r="CE687" s="17">
        <v>678</v>
      </c>
      <c r="CF687" s="17">
        <v>266</v>
      </c>
      <c r="CG687" s="17">
        <v>704</v>
      </c>
      <c r="CH687" s="17">
        <v>273</v>
      </c>
      <c r="CI687" s="17">
        <v>0</v>
      </c>
      <c r="CJ687" s="17">
        <v>0</v>
      </c>
      <c r="CK687" s="17">
        <v>0</v>
      </c>
      <c r="CL687" s="17">
        <v>0</v>
      </c>
      <c r="CM687" s="17">
        <v>0</v>
      </c>
      <c r="CN687" s="17">
        <v>0</v>
      </c>
      <c r="CO687" s="17">
        <v>417</v>
      </c>
      <c r="CP687" s="17">
        <v>252</v>
      </c>
      <c r="CQ687" s="17">
        <v>627</v>
      </c>
      <c r="CR687" s="17">
        <v>223</v>
      </c>
      <c r="CS687" s="17">
        <v>708</v>
      </c>
      <c r="CT687" s="17">
        <v>276</v>
      </c>
      <c r="CU687" s="17">
        <v>655</v>
      </c>
      <c r="CV687" s="17">
        <v>257</v>
      </c>
      <c r="CW687" s="17">
        <v>0</v>
      </c>
      <c r="CX687" s="17">
        <v>0</v>
      </c>
      <c r="CY687" s="17">
        <v>0</v>
      </c>
      <c r="CZ687" s="15" t="str">
        <f t="shared" si="21"/>
        <v>Alan Browne</v>
      </c>
      <c r="DA687" s="15" t="e">
        <f>VLOOKUP(CZ687,[1]FINAL!$A$1:$AP$1000,MATCH("Element No.",[1]FINAL!$A$1:$AP$1,0),0)</f>
        <v>#N/A</v>
      </c>
      <c r="DB687" s="15"/>
      <c r="DC687" s="15"/>
      <c r="DD687" s="15"/>
      <c r="DE687" s="15"/>
      <c r="DF687" s="15"/>
    </row>
    <row r="688" spans="1:110" ht="66" thickBot="1">
      <c r="A688" s="18" t="b">
        <v>1</v>
      </c>
      <c r="B688" s="18" t="b">
        <v>0</v>
      </c>
      <c r="C688" s="17">
        <v>0</v>
      </c>
      <c r="D688" s="17">
        <v>0</v>
      </c>
      <c r="E688" s="17">
        <v>458297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3</v>
      </c>
      <c r="L688" s="15">
        <v>0</v>
      </c>
      <c r="M688" s="15">
        <v>0</v>
      </c>
      <c r="N688" s="17">
        <v>0</v>
      </c>
      <c r="O688" s="15" t="s">
        <v>3081</v>
      </c>
      <c r="P688" s="15">
        <v>0</v>
      </c>
      <c r="Q688" s="17" t="e">
        <f t="shared" si="20"/>
        <v>#N/A</v>
      </c>
      <c r="R688" s="18" t="b">
        <v>0</v>
      </c>
      <c r="S688" s="15" t="s">
        <v>3618</v>
      </c>
      <c r="T688" s="15" t="s">
        <v>3619</v>
      </c>
      <c r="U688" s="17">
        <v>45</v>
      </c>
      <c r="V688" s="15" t="s">
        <v>3082</v>
      </c>
      <c r="W688" s="15">
        <v>0</v>
      </c>
      <c r="X688" s="18" t="b">
        <v>0</v>
      </c>
      <c r="Y688" s="15" t="s">
        <v>3083</v>
      </c>
      <c r="Z688" s="15">
        <v>0</v>
      </c>
      <c r="AA688" s="18" t="b">
        <v>0</v>
      </c>
      <c r="AB688" s="15"/>
      <c r="AC688" s="15" t="s">
        <v>3257</v>
      </c>
      <c r="AD688" s="17">
        <v>17</v>
      </c>
      <c r="AE688" s="17">
        <v>56</v>
      </c>
      <c r="AF688" s="17">
        <v>0</v>
      </c>
      <c r="AG688" s="17">
        <v>0</v>
      </c>
      <c r="AH688" s="17">
        <v>0</v>
      </c>
      <c r="AI688" s="17">
        <v>1815</v>
      </c>
      <c r="AJ688" s="17">
        <v>0</v>
      </c>
      <c r="AK688" s="15">
        <v>0</v>
      </c>
      <c r="AL688" s="15">
        <v>0</v>
      </c>
      <c r="AM688" s="15" t="s">
        <v>3084</v>
      </c>
      <c r="AN688" s="15"/>
      <c r="AO688" s="17">
        <v>73</v>
      </c>
      <c r="AP688" s="68">
        <v>44949</v>
      </c>
      <c r="AQ688" s="68">
        <v>37271</v>
      </c>
      <c r="AR688" s="18" t="b">
        <v>0</v>
      </c>
      <c r="AS688" s="15" t="s">
        <v>3085</v>
      </c>
      <c r="AT688" s="17">
        <v>0</v>
      </c>
      <c r="AU688" s="17">
        <v>0</v>
      </c>
      <c r="AV688" s="17">
        <v>0</v>
      </c>
      <c r="AW688" s="17">
        <v>0</v>
      </c>
      <c r="AX688" s="17">
        <v>0</v>
      </c>
      <c r="AY688" s="17">
        <v>0</v>
      </c>
      <c r="AZ688" s="17">
        <v>0</v>
      </c>
      <c r="BA688" s="17">
        <v>0</v>
      </c>
      <c r="BB688" s="17">
        <v>0</v>
      </c>
      <c r="BC688" s="17">
        <v>0</v>
      </c>
      <c r="BD688" s="17">
        <v>0</v>
      </c>
      <c r="BE688" s="17">
        <v>0</v>
      </c>
      <c r="BF688" s="17">
        <v>0</v>
      </c>
      <c r="BG688" s="15">
        <v>0</v>
      </c>
      <c r="BH688" s="15">
        <v>0</v>
      </c>
      <c r="BI688" s="15">
        <v>0</v>
      </c>
      <c r="BJ688" s="15">
        <v>0</v>
      </c>
      <c r="BK688" s="17">
        <v>0</v>
      </c>
      <c r="BL688" s="17">
        <v>0</v>
      </c>
      <c r="BM688" s="17">
        <v>0</v>
      </c>
      <c r="BN688" s="17">
        <v>0</v>
      </c>
      <c r="BO688" s="17">
        <v>0</v>
      </c>
      <c r="BP688" s="15">
        <v>0</v>
      </c>
      <c r="BQ688" s="15">
        <v>0</v>
      </c>
      <c r="BR688" s="15">
        <v>0</v>
      </c>
      <c r="BS688" s="15">
        <v>0</v>
      </c>
      <c r="BT688" s="15"/>
      <c r="BU688" s="15"/>
      <c r="BV688" s="15"/>
      <c r="BW688" s="15"/>
      <c r="BX688" s="15"/>
      <c r="BY688" s="15"/>
      <c r="BZ688" s="15"/>
      <c r="CA688" s="17">
        <v>713</v>
      </c>
      <c r="CB688" s="17">
        <v>278</v>
      </c>
      <c r="CC688" s="17">
        <v>709</v>
      </c>
      <c r="CD688" s="17">
        <v>280</v>
      </c>
      <c r="CE688" s="17">
        <v>692</v>
      </c>
      <c r="CF688" s="17">
        <v>274</v>
      </c>
      <c r="CG688" s="17">
        <v>715</v>
      </c>
      <c r="CH688" s="17">
        <v>280</v>
      </c>
      <c r="CI688" s="17">
        <v>0</v>
      </c>
      <c r="CJ688" s="17">
        <v>0</v>
      </c>
      <c r="CK688" s="17">
        <v>0</v>
      </c>
      <c r="CL688" s="17">
        <v>0</v>
      </c>
      <c r="CM688" s="17">
        <v>0</v>
      </c>
      <c r="CN688" s="17">
        <v>0</v>
      </c>
      <c r="CO688" s="17">
        <v>438</v>
      </c>
      <c r="CP688" s="17">
        <v>260</v>
      </c>
      <c r="CQ688" s="17">
        <v>640</v>
      </c>
      <c r="CR688" s="17">
        <v>231</v>
      </c>
      <c r="CS688" s="17">
        <v>719</v>
      </c>
      <c r="CT688" s="17">
        <v>283</v>
      </c>
      <c r="CU688" s="17">
        <v>789</v>
      </c>
      <c r="CV688" s="17">
        <v>341</v>
      </c>
      <c r="CW688" s="17">
        <v>0</v>
      </c>
      <c r="CX688" s="17">
        <v>0</v>
      </c>
      <c r="CY688" s="17">
        <v>0</v>
      </c>
      <c r="CZ688" s="15" t="str">
        <f t="shared" si="21"/>
        <v>Pierre Ekwah Elimby</v>
      </c>
      <c r="DA688" s="15" t="e">
        <f>VLOOKUP(CZ688,[1]FINAL!$A$1:$AP$1000,MATCH("Element No.",[1]FINAL!$A$1:$AP$1,0),0)</f>
        <v>#N/A</v>
      </c>
      <c r="DB688" s="15"/>
      <c r="DC688" s="15"/>
      <c r="DD688" s="15"/>
      <c r="DE688" s="15"/>
      <c r="DF688" s="15"/>
    </row>
    <row r="689" spans="1:110" ht="27.75" thickBot="1">
      <c r="A689" s="18" t="b">
        <v>1</v>
      </c>
      <c r="B689" s="18" t="b">
        <v>0</v>
      </c>
      <c r="C689" s="15"/>
      <c r="D689" s="15"/>
      <c r="E689" s="17">
        <v>547410</v>
      </c>
      <c r="F689" s="17">
        <v>0</v>
      </c>
      <c r="G689" s="17">
        <v>0</v>
      </c>
      <c r="H689" s="17">
        <v>-2</v>
      </c>
      <c r="I689" s="17">
        <v>2</v>
      </c>
      <c r="J689" s="17">
        <v>0</v>
      </c>
      <c r="K689" s="17">
        <v>3</v>
      </c>
      <c r="L689" s="15">
        <v>0</v>
      </c>
      <c r="M689" s="15">
        <v>0</v>
      </c>
      <c r="N689" s="17">
        <v>0</v>
      </c>
      <c r="O689" s="15" t="s">
        <v>295</v>
      </c>
      <c r="P689" s="15">
        <v>0</v>
      </c>
      <c r="Q689" s="17" t="e">
        <f t="shared" si="20"/>
        <v>#N/A</v>
      </c>
      <c r="R689" s="18" t="b">
        <v>0</v>
      </c>
      <c r="S689" s="15"/>
      <c r="T689" s="15"/>
      <c r="U689" s="17">
        <v>43</v>
      </c>
      <c r="V689" s="15" t="s">
        <v>3086</v>
      </c>
      <c r="W689" s="15">
        <v>0</v>
      </c>
      <c r="X689" s="18" t="b">
        <v>0</v>
      </c>
      <c r="Y689" s="15" t="s">
        <v>371</v>
      </c>
      <c r="Z689" s="15">
        <v>0.1</v>
      </c>
      <c r="AA689" s="18" t="b">
        <v>0</v>
      </c>
      <c r="AB689" s="15"/>
      <c r="AC689" s="15" t="s">
        <v>519</v>
      </c>
      <c r="AD689" s="17">
        <v>17</v>
      </c>
      <c r="AE689" s="17">
        <v>56</v>
      </c>
      <c r="AF689" s="17">
        <v>0</v>
      </c>
      <c r="AG689" s="17">
        <v>9964</v>
      </c>
      <c r="AH689" s="17">
        <v>0</v>
      </c>
      <c r="AI689" s="17">
        <v>11755</v>
      </c>
      <c r="AJ689" s="17">
        <v>0</v>
      </c>
      <c r="AK689" s="15">
        <v>0</v>
      </c>
      <c r="AL689" s="15">
        <v>0</v>
      </c>
      <c r="AM689" s="15" t="s">
        <v>3087</v>
      </c>
      <c r="AN689" s="15" t="s">
        <v>3511</v>
      </c>
      <c r="AO689" s="17">
        <v>241</v>
      </c>
      <c r="AP689" s="68">
        <v>45292</v>
      </c>
      <c r="AQ689" s="68">
        <v>38346</v>
      </c>
      <c r="AR689" s="18" t="b">
        <v>0</v>
      </c>
      <c r="AS689" s="15" t="s">
        <v>3088</v>
      </c>
      <c r="AT689" s="17">
        <v>0</v>
      </c>
      <c r="AU689" s="17">
        <v>0</v>
      </c>
      <c r="AV689" s="17">
        <v>0</v>
      </c>
      <c r="AW689" s="17">
        <v>0</v>
      </c>
      <c r="AX689" s="17">
        <v>0</v>
      </c>
      <c r="AY689" s="17">
        <v>0</v>
      </c>
      <c r="AZ689" s="17">
        <v>0</v>
      </c>
      <c r="BA689" s="17">
        <v>0</v>
      </c>
      <c r="BB689" s="17">
        <v>0</v>
      </c>
      <c r="BC689" s="17">
        <v>0</v>
      </c>
      <c r="BD689" s="17">
        <v>0</v>
      </c>
      <c r="BE689" s="17">
        <v>0</v>
      </c>
      <c r="BF689" s="17">
        <v>0</v>
      </c>
      <c r="BG689" s="15">
        <v>0</v>
      </c>
      <c r="BH689" s="15">
        <v>0</v>
      </c>
      <c r="BI689" s="15">
        <v>0</v>
      </c>
      <c r="BJ689" s="15">
        <v>0</v>
      </c>
      <c r="BK689" s="17">
        <v>0</v>
      </c>
      <c r="BL689" s="17">
        <v>0</v>
      </c>
      <c r="BM689" s="17">
        <v>0</v>
      </c>
      <c r="BN689" s="17">
        <v>0</v>
      </c>
      <c r="BO689" s="17">
        <v>0</v>
      </c>
      <c r="BP689" s="15">
        <v>0</v>
      </c>
      <c r="BQ689" s="15">
        <v>0</v>
      </c>
      <c r="BR689" s="15">
        <v>0</v>
      </c>
      <c r="BS689" s="15">
        <v>0</v>
      </c>
      <c r="BT689" s="15"/>
      <c r="BU689" s="15"/>
      <c r="BV689" s="15"/>
      <c r="BW689" s="15"/>
      <c r="BX689" s="15"/>
      <c r="BY689" s="15"/>
      <c r="BZ689" s="15"/>
      <c r="CA689" s="17">
        <v>662</v>
      </c>
      <c r="CB689" s="17">
        <v>245</v>
      </c>
      <c r="CC689" s="17">
        <v>658</v>
      </c>
      <c r="CD689" s="17">
        <v>249</v>
      </c>
      <c r="CE689" s="17">
        <v>636</v>
      </c>
      <c r="CF689" s="17">
        <v>239</v>
      </c>
      <c r="CG689" s="17">
        <v>665</v>
      </c>
      <c r="CH689" s="17">
        <v>247</v>
      </c>
      <c r="CI689" s="17">
        <v>0</v>
      </c>
      <c r="CJ689" s="17">
        <v>0</v>
      </c>
      <c r="CK689" s="17">
        <v>0</v>
      </c>
      <c r="CL689" s="17">
        <v>0</v>
      </c>
      <c r="CM689" s="17">
        <v>0</v>
      </c>
      <c r="CN689" s="17">
        <v>0</v>
      </c>
      <c r="CO689" s="17">
        <v>617</v>
      </c>
      <c r="CP689" s="17">
        <v>365</v>
      </c>
      <c r="CQ689" s="17">
        <v>577</v>
      </c>
      <c r="CR689" s="17">
        <v>195</v>
      </c>
      <c r="CS689" s="17">
        <v>673</v>
      </c>
      <c r="CT689" s="17">
        <v>254</v>
      </c>
      <c r="CU689" s="17">
        <v>542</v>
      </c>
      <c r="CV689" s="17">
        <v>199</v>
      </c>
      <c r="CW689" s="17">
        <v>0</v>
      </c>
      <c r="CX689" s="17">
        <v>0</v>
      </c>
      <c r="CY689" s="17">
        <v>0</v>
      </c>
      <c r="CZ689" s="15" t="str">
        <f t="shared" si="21"/>
        <v>Harrison Jones</v>
      </c>
      <c r="DA689" s="15" t="e">
        <f>VLOOKUP(CZ689,[1]FINAL!$A$1:$AP$1000,MATCH("Element No.",[1]FINAL!$A$1:$AP$1,0),0)</f>
        <v>#N/A</v>
      </c>
      <c r="DB689" s="15"/>
      <c r="DC689" s="15"/>
      <c r="DD689" s="15"/>
      <c r="DE689" s="15"/>
      <c r="DF689" s="15"/>
    </row>
    <row r="690" spans="1:110" ht="53.25" thickBot="1">
      <c r="A690" s="18" t="b">
        <v>1</v>
      </c>
      <c r="B690" s="18" t="b">
        <v>0</v>
      </c>
      <c r="C690" s="17">
        <v>0</v>
      </c>
      <c r="D690" s="17">
        <v>0</v>
      </c>
      <c r="E690" s="17">
        <v>493837</v>
      </c>
      <c r="F690" s="17">
        <v>0</v>
      </c>
      <c r="G690" s="17">
        <v>0</v>
      </c>
      <c r="H690" s="17">
        <v>-2</v>
      </c>
      <c r="I690" s="17">
        <v>2</v>
      </c>
      <c r="J690" s="17">
        <v>0</v>
      </c>
      <c r="K690" s="17">
        <v>3</v>
      </c>
      <c r="L690" s="15">
        <v>0</v>
      </c>
      <c r="M690" s="15">
        <v>0</v>
      </c>
      <c r="N690" s="17">
        <v>0</v>
      </c>
      <c r="O690" s="15" t="s">
        <v>797</v>
      </c>
      <c r="P690" s="15">
        <v>0</v>
      </c>
      <c r="Q690" s="17" t="e">
        <f t="shared" si="20"/>
        <v>#N/A</v>
      </c>
      <c r="R690" s="18" t="b">
        <v>0</v>
      </c>
      <c r="S690" s="15" t="s">
        <v>4505</v>
      </c>
      <c r="T690" s="15" t="s">
        <v>4506</v>
      </c>
      <c r="U690" s="17">
        <v>43</v>
      </c>
      <c r="V690" s="15" t="s">
        <v>3089</v>
      </c>
      <c r="W690" s="15">
        <v>0</v>
      </c>
      <c r="X690" s="18" t="b">
        <v>0</v>
      </c>
      <c r="Y690" s="15" t="s">
        <v>3090</v>
      </c>
      <c r="Z690" s="15">
        <v>0.2</v>
      </c>
      <c r="AA690" s="18" t="b">
        <v>0</v>
      </c>
      <c r="AB690" s="15"/>
      <c r="AC690" s="15" t="s">
        <v>3257</v>
      </c>
      <c r="AD690" s="17">
        <v>17</v>
      </c>
      <c r="AE690" s="17">
        <v>56</v>
      </c>
      <c r="AF690" s="17">
        <v>0</v>
      </c>
      <c r="AG690" s="17">
        <v>30710</v>
      </c>
      <c r="AH690" s="17">
        <v>0</v>
      </c>
      <c r="AI690" s="17">
        <v>46727</v>
      </c>
      <c r="AJ690" s="17">
        <v>0</v>
      </c>
      <c r="AK690" s="15">
        <v>0</v>
      </c>
      <c r="AL690" s="15">
        <v>0</v>
      </c>
      <c r="AM690" s="15" t="s">
        <v>3090</v>
      </c>
      <c r="AN690" s="15"/>
      <c r="AO690" s="17">
        <v>241</v>
      </c>
      <c r="AP690" s="68">
        <v>44592</v>
      </c>
      <c r="AQ690" s="68">
        <v>36933</v>
      </c>
      <c r="AR690" s="18" t="b">
        <v>0</v>
      </c>
      <c r="AS690" s="15" t="s">
        <v>3091</v>
      </c>
      <c r="AT690" s="17">
        <v>0</v>
      </c>
      <c r="AU690" s="17">
        <v>0</v>
      </c>
      <c r="AV690" s="17">
        <v>0</v>
      </c>
      <c r="AW690" s="17">
        <v>0</v>
      </c>
      <c r="AX690" s="17">
        <v>0</v>
      </c>
      <c r="AY690" s="17">
        <v>0</v>
      </c>
      <c r="AZ690" s="17">
        <v>0</v>
      </c>
      <c r="BA690" s="17">
        <v>0</v>
      </c>
      <c r="BB690" s="17">
        <v>0</v>
      </c>
      <c r="BC690" s="17">
        <v>0</v>
      </c>
      <c r="BD690" s="17">
        <v>0</v>
      </c>
      <c r="BE690" s="17">
        <v>0</v>
      </c>
      <c r="BF690" s="17">
        <v>0</v>
      </c>
      <c r="BG690" s="15">
        <v>0</v>
      </c>
      <c r="BH690" s="15">
        <v>0</v>
      </c>
      <c r="BI690" s="15">
        <v>0</v>
      </c>
      <c r="BJ690" s="15">
        <v>0</v>
      </c>
      <c r="BK690" s="17">
        <v>0</v>
      </c>
      <c r="BL690" s="17">
        <v>0</v>
      </c>
      <c r="BM690" s="17">
        <v>0</v>
      </c>
      <c r="BN690" s="17">
        <v>0</v>
      </c>
      <c r="BO690" s="17">
        <v>0</v>
      </c>
      <c r="BP690" s="15">
        <v>0</v>
      </c>
      <c r="BQ690" s="15">
        <v>0</v>
      </c>
      <c r="BR690" s="15">
        <v>0</v>
      </c>
      <c r="BS690" s="15">
        <v>0</v>
      </c>
      <c r="BT690" s="15"/>
      <c r="BU690" s="15"/>
      <c r="BV690" s="15"/>
      <c r="BW690" s="15"/>
      <c r="BX690" s="15"/>
      <c r="BY690" s="15"/>
      <c r="BZ690" s="15"/>
      <c r="CA690" s="17">
        <v>659</v>
      </c>
      <c r="CB690" s="17">
        <v>243</v>
      </c>
      <c r="CC690" s="17">
        <v>654</v>
      </c>
      <c r="CD690" s="17">
        <v>247</v>
      </c>
      <c r="CE690" s="17">
        <v>630</v>
      </c>
      <c r="CF690" s="17">
        <v>235</v>
      </c>
      <c r="CG690" s="17">
        <v>662</v>
      </c>
      <c r="CH690" s="17">
        <v>245</v>
      </c>
      <c r="CI690" s="17">
        <v>0</v>
      </c>
      <c r="CJ690" s="17">
        <v>0</v>
      </c>
      <c r="CK690" s="17">
        <v>0</v>
      </c>
      <c r="CL690" s="17">
        <v>0</v>
      </c>
      <c r="CM690" s="17">
        <v>0</v>
      </c>
      <c r="CN690" s="17">
        <v>0</v>
      </c>
      <c r="CO690" s="17">
        <v>608</v>
      </c>
      <c r="CP690" s="17">
        <v>360</v>
      </c>
      <c r="CQ690" s="17">
        <v>570</v>
      </c>
      <c r="CR690" s="17">
        <v>190</v>
      </c>
      <c r="CS690" s="17">
        <v>670</v>
      </c>
      <c r="CT690" s="17">
        <v>252</v>
      </c>
      <c r="CU690" s="17">
        <v>415</v>
      </c>
      <c r="CV690" s="17">
        <v>142</v>
      </c>
      <c r="CW690" s="17">
        <v>0</v>
      </c>
      <c r="CX690" s="17">
        <v>0</v>
      </c>
      <c r="CY690" s="17">
        <v>0</v>
      </c>
      <c r="CZ690" s="15" t="str">
        <f t="shared" si="21"/>
        <v>Jay Matete</v>
      </c>
      <c r="DA690" s="15" t="e">
        <f>VLOOKUP(CZ690,[1]FINAL!$A$1:$AP$1000,MATCH("Element No.",[1]FINAL!$A$1:$AP$1,0),0)</f>
        <v>#N/A</v>
      </c>
      <c r="DB690" s="15"/>
      <c r="DC690" s="15"/>
      <c r="DD690" s="15"/>
      <c r="DE690" s="15"/>
      <c r="DF690" s="15"/>
    </row>
    <row r="691" spans="1:110" ht="66" thickBot="1">
      <c r="A691" s="18" t="b">
        <v>1</v>
      </c>
      <c r="B691" s="18" t="b">
        <v>0</v>
      </c>
      <c r="C691" s="17">
        <v>0</v>
      </c>
      <c r="D691" s="17">
        <v>0</v>
      </c>
      <c r="E691" s="17">
        <v>500696</v>
      </c>
      <c r="F691" s="17">
        <v>0</v>
      </c>
      <c r="G691" s="17">
        <v>0</v>
      </c>
      <c r="H691" s="17">
        <v>-1</v>
      </c>
      <c r="I691" s="17">
        <v>1</v>
      </c>
      <c r="J691" s="17">
        <v>0</v>
      </c>
      <c r="K691" s="17">
        <v>3</v>
      </c>
      <c r="L691" s="15">
        <v>0</v>
      </c>
      <c r="M691" s="15">
        <v>0</v>
      </c>
      <c r="N691" s="17">
        <v>0</v>
      </c>
      <c r="O691" s="15" t="s">
        <v>3092</v>
      </c>
      <c r="P691" s="15">
        <v>0</v>
      </c>
      <c r="Q691" s="17" t="e">
        <f t="shared" si="20"/>
        <v>#N/A</v>
      </c>
      <c r="R691" s="18" t="b">
        <v>0</v>
      </c>
      <c r="S691" s="15" t="s">
        <v>4060</v>
      </c>
      <c r="T691" s="15" t="s">
        <v>4061</v>
      </c>
      <c r="U691" s="17">
        <v>44</v>
      </c>
      <c r="V691" s="15" t="s">
        <v>3093</v>
      </c>
      <c r="W691" s="15">
        <v>0</v>
      </c>
      <c r="X691" s="18" t="b">
        <v>0</v>
      </c>
      <c r="Y691" s="15" t="s">
        <v>3094</v>
      </c>
      <c r="Z691" s="15">
        <v>0</v>
      </c>
      <c r="AA691" s="18" t="b">
        <v>0</v>
      </c>
      <c r="AB691" s="15"/>
      <c r="AC691" s="15" t="s">
        <v>3257</v>
      </c>
      <c r="AD691" s="17">
        <v>17</v>
      </c>
      <c r="AE691" s="17">
        <v>56</v>
      </c>
      <c r="AF691" s="17">
        <v>0</v>
      </c>
      <c r="AG691" s="17">
        <v>2951</v>
      </c>
      <c r="AH691" s="17">
        <v>0</v>
      </c>
      <c r="AI691" s="17">
        <v>8714</v>
      </c>
      <c r="AJ691" s="17">
        <v>0</v>
      </c>
      <c r="AK691" s="15">
        <v>0</v>
      </c>
      <c r="AL691" s="15">
        <v>0</v>
      </c>
      <c r="AM691" s="15" t="s">
        <v>3094</v>
      </c>
      <c r="AN691" s="15"/>
      <c r="AO691" s="17">
        <v>13</v>
      </c>
      <c r="AP691" s="68">
        <v>45108</v>
      </c>
      <c r="AQ691" s="68">
        <v>37752</v>
      </c>
      <c r="AR691" s="18" t="b">
        <v>0</v>
      </c>
      <c r="AS691" s="15" t="s">
        <v>3095</v>
      </c>
      <c r="AT691" s="17">
        <v>0</v>
      </c>
      <c r="AU691" s="17">
        <v>0</v>
      </c>
      <c r="AV691" s="17">
        <v>0</v>
      </c>
      <c r="AW691" s="17">
        <v>0</v>
      </c>
      <c r="AX691" s="17">
        <v>0</v>
      </c>
      <c r="AY691" s="17">
        <v>0</v>
      </c>
      <c r="AZ691" s="17">
        <v>0</v>
      </c>
      <c r="BA691" s="17">
        <v>0</v>
      </c>
      <c r="BB691" s="17">
        <v>0</v>
      </c>
      <c r="BC691" s="17">
        <v>0</v>
      </c>
      <c r="BD691" s="17">
        <v>0</v>
      </c>
      <c r="BE691" s="17">
        <v>0</v>
      </c>
      <c r="BF691" s="17">
        <v>0</v>
      </c>
      <c r="BG691" s="15">
        <v>0</v>
      </c>
      <c r="BH691" s="15">
        <v>0</v>
      </c>
      <c r="BI691" s="15">
        <v>0</v>
      </c>
      <c r="BJ691" s="15">
        <v>0</v>
      </c>
      <c r="BK691" s="17">
        <v>0</v>
      </c>
      <c r="BL691" s="17">
        <v>0</v>
      </c>
      <c r="BM691" s="17">
        <v>0</v>
      </c>
      <c r="BN691" s="17">
        <v>0</v>
      </c>
      <c r="BO691" s="17">
        <v>0</v>
      </c>
      <c r="BP691" s="15">
        <v>0</v>
      </c>
      <c r="BQ691" s="15">
        <v>0</v>
      </c>
      <c r="BR691" s="15">
        <v>0</v>
      </c>
      <c r="BS691" s="15">
        <v>0</v>
      </c>
      <c r="BT691" s="15"/>
      <c r="BU691" s="15"/>
      <c r="BV691" s="15"/>
      <c r="BW691" s="15"/>
      <c r="BX691" s="15"/>
      <c r="BY691" s="15"/>
      <c r="BZ691" s="15"/>
      <c r="CA691" s="17">
        <v>682</v>
      </c>
      <c r="CB691" s="17">
        <v>259</v>
      </c>
      <c r="CC691" s="17">
        <v>678</v>
      </c>
      <c r="CD691" s="17">
        <v>262</v>
      </c>
      <c r="CE691" s="17">
        <v>657</v>
      </c>
      <c r="CF691" s="17">
        <v>253</v>
      </c>
      <c r="CG691" s="17">
        <v>684</v>
      </c>
      <c r="CH691" s="17">
        <v>261</v>
      </c>
      <c r="CI691" s="17">
        <v>0</v>
      </c>
      <c r="CJ691" s="17">
        <v>0</v>
      </c>
      <c r="CK691" s="17">
        <v>0</v>
      </c>
      <c r="CL691" s="17">
        <v>0</v>
      </c>
      <c r="CM691" s="17">
        <v>0</v>
      </c>
      <c r="CN691" s="17">
        <v>0</v>
      </c>
      <c r="CO691" s="17">
        <v>558</v>
      </c>
      <c r="CP691" s="17">
        <v>335</v>
      </c>
      <c r="CQ691" s="17">
        <v>602</v>
      </c>
      <c r="CR691" s="17">
        <v>209</v>
      </c>
      <c r="CS691" s="17">
        <v>690</v>
      </c>
      <c r="CT691" s="17">
        <v>266</v>
      </c>
      <c r="CU691" s="17">
        <v>654</v>
      </c>
      <c r="CV691" s="17">
        <v>256</v>
      </c>
      <c r="CW691" s="17">
        <v>0</v>
      </c>
      <c r="CX691" s="17">
        <v>0</v>
      </c>
      <c r="CY691" s="17">
        <v>0</v>
      </c>
      <c r="CZ691" s="15" t="str">
        <f t="shared" si="21"/>
        <v>Nectarios Triantis</v>
      </c>
      <c r="DA691" s="15" t="e">
        <f>VLOOKUP(CZ691,[1]FINAL!$A$1:$AP$1000,MATCH("Element No.",[1]FINAL!$A$1:$AP$1,0),0)</f>
        <v>#N/A</v>
      </c>
      <c r="DB691" s="15"/>
      <c r="DC691" s="15"/>
      <c r="DD691" s="15"/>
      <c r="DE691" s="15"/>
      <c r="DF691" s="15"/>
    </row>
    <row r="692" spans="1:110" ht="40.5" thickBot="1">
      <c r="A692" s="18" t="b">
        <v>1</v>
      </c>
      <c r="B692" s="18" t="b">
        <v>0</v>
      </c>
      <c r="C692" s="17">
        <v>100</v>
      </c>
      <c r="D692" s="17">
        <v>100</v>
      </c>
      <c r="E692" s="17">
        <v>437505</v>
      </c>
      <c r="F692" s="17">
        <v>0</v>
      </c>
      <c r="G692" s="17">
        <v>0</v>
      </c>
      <c r="H692" s="17">
        <v>-5</v>
      </c>
      <c r="I692" s="17">
        <v>5</v>
      </c>
      <c r="J692" s="17">
        <v>1</v>
      </c>
      <c r="K692" s="17">
        <v>4</v>
      </c>
      <c r="L692" s="15">
        <v>1.8</v>
      </c>
      <c r="M692" s="15">
        <v>1.8</v>
      </c>
      <c r="N692" s="17">
        <v>1</v>
      </c>
      <c r="O692" s="15" t="s">
        <v>280</v>
      </c>
      <c r="P692" s="15">
        <v>1.8</v>
      </c>
      <c r="Q692" s="17">
        <f t="shared" si="20"/>
        <v>553</v>
      </c>
      <c r="R692" s="18" t="b">
        <v>0</v>
      </c>
      <c r="S692" s="15"/>
      <c r="T692" s="15" t="s">
        <v>4385</v>
      </c>
      <c r="U692" s="17">
        <v>50</v>
      </c>
      <c r="V692" s="15" t="s">
        <v>3096</v>
      </c>
      <c r="W692" s="15">
        <v>2.2999999999999998</v>
      </c>
      <c r="X692" s="18" t="b">
        <v>0</v>
      </c>
      <c r="Y692" s="15" t="s">
        <v>3097</v>
      </c>
      <c r="Z692" s="15">
        <v>1.3</v>
      </c>
      <c r="AA692" s="18" t="b">
        <v>0</v>
      </c>
      <c r="AB692" s="15"/>
      <c r="AC692" s="15" t="s">
        <v>519</v>
      </c>
      <c r="AD692" s="17">
        <v>17</v>
      </c>
      <c r="AE692" s="17">
        <v>56</v>
      </c>
      <c r="AF692" s="17">
        <v>74</v>
      </c>
      <c r="AG692" s="17">
        <v>997059</v>
      </c>
      <c r="AH692" s="17">
        <v>0</v>
      </c>
      <c r="AI692" s="17">
        <v>911419</v>
      </c>
      <c r="AJ692" s="17">
        <v>0</v>
      </c>
      <c r="AK692" s="15">
        <v>0.4</v>
      </c>
      <c r="AL692" s="15">
        <v>14.8</v>
      </c>
      <c r="AM692" s="15" t="s">
        <v>3097</v>
      </c>
      <c r="AN692" s="15"/>
      <c r="AO692" s="17">
        <v>92</v>
      </c>
      <c r="AP692" s="68">
        <v>45689</v>
      </c>
      <c r="AQ692" s="68">
        <v>36765</v>
      </c>
      <c r="AR692" s="18" t="b">
        <v>0</v>
      </c>
      <c r="AS692" s="15" t="s">
        <v>3098</v>
      </c>
      <c r="AT692" s="17">
        <v>1148</v>
      </c>
      <c r="AU692" s="17">
        <v>6</v>
      </c>
      <c r="AV692" s="17">
        <v>1</v>
      </c>
      <c r="AW692" s="17">
        <v>4</v>
      </c>
      <c r="AX692" s="17">
        <v>17</v>
      </c>
      <c r="AY692" s="17">
        <v>0</v>
      </c>
      <c r="AZ692" s="17">
        <v>0</v>
      </c>
      <c r="BA692" s="17">
        <v>0</v>
      </c>
      <c r="BB692" s="17">
        <v>1</v>
      </c>
      <c r="BC692" s="17">
        <v>0</v>
      </c>
      <c r="BD692" s="17">
        <v>0</v>
      </c>
      <c r="BE692" s="17">
        <v>7</v>
      </c>
      <c r="BF692" s="17">
        <v>266</v>
      </c>
      <c r="BG692" s="15">
        <v>242</v>
      </c>
      <c r="BH692" s="15">
        <v>30.4</v>
      </c>
      <c r="BI692" s="15">
        <v>444</v>
      </c>
      <c r="BJ692" s="15">
        <v>71.5</v>
      </c>
      <c r="BK692" s="17">
        <v>17</v>
      </c>
      <c r="BL692" s="17">
        <v>23</v>
      </c>
      <c r="BM692" s="17">
        <v>11</v>
      </c>
      <c r="BN692" s="17">
        <v>51</v>
      </c>
      <c r="BO692" s="17">
        <v>11</v>
      </c>
      <c r="BP692" s="15">
        <v>4.7</v>
      </c>
      <c r="BQ692" s="15">
        <v>0.38</v>
      </c>
      <c r="BR692" s="15">
        <v>5.08</v>
      </c>
      <c r="BS692" s="15">
        <v>19.82</v>
      </c>
      <c r="BT692" s="15"/>
      <c r="BU692" s="15"/>
      <c r="BV692" s="15"/>
      <c r="BW692" s="15"/>
      <c r="BX692" s="15"/>
      <c r="BY692" s="15"/>
      <c r="BZ692" s="15"/>
      <c r="CA692" s="17">
        <v>280</v>
      </c>
      <c r="CB692" s="17">
        <v>29</v>
      </c>
      <c r="CC692" s="17">
        <v>397</v>
      </c>
      <c r="CD692" s="17">
        <v>52</v>
      </c>
      <c r="CE692" s="17">
        <v>62</v>
      </c>
      <c r="CF692" s="17">
        <v>25</v>
      </c>
      <c r="CG692" s="17">
        <v>231</v>
      </c>
      <c r="CH692" s="17">
        <v>28</v>
      </c>
      <c r="CI692" s="17">
        <v>0.37</v>
      </c>
      <c r="CJ692" s="17">
        <v>0</v>
      </c>
      <c r="CK692" s="17">
        <v>0.03</v>
      </c>
      <c r="CL692" s="17">
        <v>0.4</v>
      </c>
      <c r="CM692" s="17">
        <v>1.55</v>
      </c>
      <c r="CN692" s="17">
        <v>1.33</v>
      </c>
      <c r="CO692" s="17">
        <v>260</v>
      </c>
      <c r="CP692" s="17">
        <v>55</v>
      </c>
      <c r="CQ692" s="17">
        <v>205</v>
      </c>
      <c r="CR692" s="17">
        <v>27</v>
      </c>
      <c r="CS692" s="17">
        <v>308</v>
      </c>
      <c r="CT692" s="17">
        <v>33</v>
      </c>
      <c r="CU692" s="17">
        <v>177</v>
      </c>
      <c r="CV692" s="17">
        <v>27</v>
      </c>
      <c r="CW692" s="17">
        <v>0.86</v>
      </c>
      <c r="CX692" s="17">
        <v>0.31</v>
      </c>
      <c r="CY692" s="17">
        <v>4</v>
      </c>
      <c r="CZ692" s="15" t="str">
        <f t="shared" si="21"/>
        <v>Wilson Isidor</v>
      </c>
      <c r="DA692" s="15">
        <f>VLOOKUP(CZ692,[1]FINAL!$A$1:$AP$1000,MATCH("Element No.",[1]FINAL!$A$1:$AP$1,0),0)</f>
        <v>553</v>
      </c>
      <c r="DB692" s="15"/>
      <c r="DC692" s="15"/>
      <c r="DD692" s="15"/>
      <c r="DE692" s="15"/>
      <c r="DF692" s="15"/>
    </row>
    <row r="693" spans="1:110" ht="40.5" thickBot="1">
      <c r="A693" s="18" t="b">
        <v>1</v>
      </c>
      <c r="B693" s="18" t="b">
        <v>0</v>
      </c>
      <c r="C693" s="15"/>
      <c r="D693" s="15"/>
      <c r="E693" s="17">
        <v>564406</v>
      </c>
      <c r="F693" s="17">
        <v>0</v>
      </c>
      <c r="G693" s="17">
        <v>0</v>
      </c>
      <c r="H693" s="17">
        <v>-4</v>
      </c>
      <c r="I693" s="17">
        <v>4</v>
      </c>
      <c r="J693" s="17">
        <v>0</v>
      </c>
      <c r="K693" s="17">
        <v>4</v>
      </c>
      <c r="L693" s="15">
        <v>0.2</v>
      </c>
      <c r="M693" s="15">
        <v>0.2</v>
      </c>
      <c r="N693" s="17">
        <v>0</v>
      </c>
      <c r="O693" s="15" t="s">
        <v>3099</v>
      </c>
      <c r="P693" s="15">
        <v>0.2</v>
      </c>
      <c r="Q693" s="17" t="e">
        <f t="shared" si="20"/>
        <v>#N/A</v>
      </c>
      <c r="R693" s="18" t="b">
        <v>0</v>
      </c>
      <c r="S693" s="15"/>
      <c r="T693" s="15"/>
      <c r="U693" s="17">
        <v>51</v>
      </c>
      <c r="V693" s="15" t="s">
        <v>3100</v>
      </c>
      <c r="W693" s="15">
        <v>2</v>
      </c>
      <c r="X693" s="18" t="b">
        <v>0</v>
      </c>
      <c r="Y693" s="15" t="s">
        <v>3101</v>
      </c>
      <c r="Z693" s="15">
        <v>0.5</v>
      </c>
      <c r="AA693" s="18" t="b">
        <v>0</v>
      </c>
      <c r="AB693" s="15"/>
      <c r="AC693" s="15" t="s">
        <v>519</v>
      </c>
      <c r="AD693" s="17">
        <v>17</v>
      </c>
      <c r="AE693" s="17">
        <v>56</v>
      </c>
      <c r="AF693" s="17">
        <v>40</v>
      </c>
      <c r="AG693" s="17">
        <v>273869</v>
      </c>
      <c r="AH693" s="17">
        <v>0</v>
      </c>
      <c r="AI693" s="17">
        <v>313817</v>
      </c>
      <c r="AJ693" s="17">
        <v>0</v>
      </c>
      <c r="AK693" s="15">
        <v>0</v>
      </c>
      <c r="AL693" s="15">
        <v>7.8</v>
      </c>
      <c r="AM693" s="15" t="s">
        <v>3102</v>
      </c>
      <c r="AN693" s="15"/>
      <c r="AO693" s="17">
        <v>200</v>
      </c>
      <c r="AP693" s="68">
        <v>45135</v>
      </c>
      <c r="AQ693" s="68">
        <v>38480</v>
      </c>
      <c r="AR693" s="18" t="b">
        <v>0</v>
      </c>
      <c r="AS693" s="15" t="s">
        <v>3103</v>
      </c>
      <c r="AT693" s="17">
        <v>751</v>
      </c>
      <c r="AU693" s="17">
        <v>2</v>
      </c>
      <c r="AV693" s="17">
        <v>0</v>
      </c>
      <c r="AW693" s="17">
        <v>3</v>
      </c>
      <c r="AX693" s="17">
        <v>9</v>
      </c>
      <c r="AY693" s="17">
        <v>0</v>
      </c>
      <c r="AZ693" s="17">
        <v>0</v>
      </c>
      <c r="BA693" s="17">
        <v>0</v>
      </c>
      <c r="BB693" s="17">
        <v>0</v>
      </c>
      <c r="BC693" s="17">
        <v>0</v>
      </c>
      <c r="BD693" s="17">
        <v>0</v>
      </c>
      <c r="BE693" s="17">
        <v>5</v>
      </c>
      <c r="BF693" s="17">
        <v>124</v>
      </c>
      <c r="BG693" s="15">
        <v>117.6</v>
      </c>
      <c r="BH693" s="15">
        <v>53.8</v>
      </c>
      <c r="BI693" s="15">
        <v>188</v>
      </c>
      <c r="BJ693" s="15">
        <v>35.5</v>
      </c>
      <c r="BK693" s="17">
        <v>7</v>
      </c>
      <c r="BL693" s="17">
        <v>14</v>
      </c>
      <c r="BM693" s="17">
        <v>5</v>
      </c>
      <c r="BN693" s="17">
        <v>26</v>
      </c>
      <c r="BO693" s="17">
        <v>8</v>
      </c>
      <c r="BP693" s="15">
        <v>2.13</v>
      </c>
      <c r="BQ693" s="15">
        <v>0.22</v>
      </c>
      <c r="BR693" s="15">
        <v>2.35</v>
      </c>
      <c r="BS693" s="15">
        <v>12.94</v>
      </c>
      <c r="BT693" s="15"/>
      <c r="BU693" s="15"/>
      <c r="BV693" s="15"/>
      <c r="BW693" s="15"/>
      <c r="BX693" s="15"/>
      <c r="BY693" s="15"/>
      <c r="BZ693" s="15"/>
      <c r="CA693" s="17">
        <v>379</v>
      </c>
      <c r="CB693" s="17">
        <v>42</v>
      </c>
      <c r="CC693" s="17">
        <v>364</v>
      </c>
      <c r="CD693" s="17">
        <v>46</v>
      </c>
      <c r="CE693" s="17">
        <v>197</v>
      </c>
      <c r="CF693" s="17">
        <v>44</v>
      </c>
      <c r="CG693" s="17">
        <v>351</v>
      </c>
      <c r="CH693" s="17">
        <v>46</v>
      </c>
      <c r="CI693" s="17">
        <v>0.26</v>
      </c>
      <c r="CJ693" s="17">
        <v>0</v>
      </c>
      <c r="CK693" s="17">
        <v>0.03</v>
      </c>
      <c r="CL693" s="17">
        <v>0.28999999999999998</v>
      </c>
      <c r="CM693" s="17">
        <v>1.55</v>
      </c>
      <c r="CN693" s="17">
        <v>1.08</v>
      </c>
      <c r="CO693" s="17">
        <v>239</v>
      </c>
      <c r="CP693" s="17">
        <v>52</v>
      </c>
      <c r="CQ693" s="17">
        <v>388</v>
      </c>
      <c r="CR693" s="17">
        <v>49</v>
      </c>
      <c r="CS693" s="17">
        <v>355</v>
      </c>
      <c r="CT693" s="17">
        <v>38</v>
      </c>
      <c r="CU693" s="17">
        <v>271</v>
      </c>
      <c r="CV693" s="17">
        <v>42</v>
      </c>
      <c r="CW693" s="17">
        <v>0.96</v>
      </c>
      <c r="CX693" s="17">
        <v>0.36</v>
      </c>
      <c r="CY693" s="17">
        <v>3.12</v>
      </c>
      <c r="CZ693" s="15" t="str">
        <f t="shared" si="21"/>
        <v>Eliezer Mayenda Dossou</v>
      </c>
      <c r="DA693" s="15" t="e">
        <f>VLOOKUP(CZ693,[1]FINAL!$A$1:$AP$1000,MATCH("Element No.",[1]FINAL!$A$1:$AP$1,0),0)</f>
        <v>#N/A</v>
      </c>
      <c r="DB693" s="15"/>
      <c r="DC693" s="15"/>
      <c r="DD693" s="15"/>
      <c r="DE693" s="15"/>
      <c r="DF693" s="15"/>
    </row>
    <row r="694" spans="1:110" ht="27.75" thickBot="1">
      <c r="A694" s="18" t="b">
        <v>1</v>
      </c>
      <c r="B694" s="18" t="b">
        <v>0</v>
      </c>
      <c r="C694" s="15"/>
      <c r="D694" s="15"/>
      <c r="E694" s="17">
        <v>611975</v>
      </c>
      <c r="F694" s="17">
        <v>0</v>
      </c>
      <c r="G694" s="17">
        <v>0</v>
      </c>
      <c r="H694" s="17">
        <v>-3</v>
      </c>
      <c r="I694" s="17">
        <v>3</v>
      </c>
      <c r="J694" s="17">
        <v>0</v>
      </c>
      <c r="K694" s="17">
        <v>4</v>
      </c>
      <c r="L694" s="15">
        <v>0</v>
      </c>
      <c r="M694" s="15">
        <v>0</v>
      </c>
      <c r="N694" s="17">
        <v>0</v>
      </c>
      <c r="O694" s="15" t="s">
        <v>3104</v>
      </c>
      <c r="P694" s="15">
        <v>0</v>
      </c>
      <c r="Q694" s="17" t="e">
        <f t="shared" si="20"/>
        <v>#N/A</v>
      </c>
      <c r="R694" s="18" t="b">
        <v>0</v>
      </c>
      <c r="S694" s="15"/>
      <c r="T694" s="15"/>
      <c r="U694" s="17">
        <v>42</v>
      </c>
      <c r="V694" s="15" t="s">
        <v>3105</v>
      </c>
      <c r="W694" s="15">
        <v>0</v>
      </c>
      <c r="X694" s="18" t="b">
        <v>0</v>
      </c>
      <c r="Y694" s="15" t="s">
        <v>3106</v>
      </c>
      <c r="Z694" s="15">
        <v>0.4</v>
      </c>
      <c r="AA694" s="18" t="b">
        <v>0</v>
      </c>
      <c r="AB694" s="15"/>
      <c r="AC694" s="15" t="s">
        <v>519</v>
      </c>
      <c r="AD694" s="17">
        <v>17</v>
      </c>
      <c r="AE694" s="17">
        <v>56</v>
      </c>
      <c r="AF694" s="17">
        <v>0</v>
      </c>
      <c r="AG694" s="17">
        <v>72746</v>
      </c>
      <c r="AH694" s="17">
        <v>0</v>
      </c>
      <c r="AI694" s="17">
        <v>99514</v>
      </c>
      <c r="AJ694" s="17">
        <v>0</v>
      </c>
      <c r="AK694" s="15">
        <v>0</v>
      </c>
      <c r="AL694" s="15">
        <v>0</v>
      </c>
      <c r="AM694" s="15" t="s">
        <v>3106</v>
      </c>
      <c r="AN694" s="15"/>
      <c r="AO694" s="17">
        <v>157</v>
      </c>
      <c r="AP694" s="68">
        <v>45535</v>
      </c>
      <c r="AQ694" s="68">
        <v>38157</v>
      </c>
      <c r="AR694" s="18" t="b">
        <v>0</v>
      </c>
      <c r="AS694" s="15" t="s">
        <v>3107</v>
      </c>
      <c r="AT694" s="17">
        <v>0</v>
      </c>
      <c r="AU694" s="17">
        <v>0</v>
      </c>
      <c r="AV694" s="17">
        <v>0</v>
      </c>
      <c r="AW694" s="17">
        <v>0</v>
      </c>
      <c r="AX694" s="17">
        <v>0</v>
      </c>
      <c r="AY694" s="17">
        <v>0</v>
      </c>
      <c r="AZ694" s="17">
        <v>0</v>
      </c>
      <c r="BA694" s="17">
        <v>0</v>
      </c>
      <c r="BB694" s="17">
        <v>0</v>
      </c>
      <c r="BC694" s="17">
        <v>0</v>
      </c>
      <c r="BD694" s="17">
        <v>0</v>
      </c>
      <c r="BE694" s="17">
        <v>0</v>
      </c>
      <c r="BF694" s="17">
        <v>0</v>
      </c>
      <c r="BG694" s="15">
        <v>0</v>
      </c>
      <c r="BH694" s="15">
        <v>0</v>
      </c>
      <c r="BI694" s="15">
        <v>0</v>
      </c>
      <c r="BJ694" s="15">
        <v>0</v>
      </c>
      <c r="BK694" s="17">
        <v>0</v>
      </c>
      <c r="BL694" s="17">
        <v>0</v>
      </c>
      <c r="BM694" s="17">
        <v>0</v>
      </c>
      <c r="BN694" s="17">
        <v>0</v>
      </c>
      <c r="BO694" s="17">
        <v>0</v>
      </c>
      <c r="BP694" s="15">
        <v>0</v>
      </c>
      <c r="BQ694" s="15">
        <v>0</v>
      </c>
      <c r="BR694" s="15">
        <v>0</v>
      </c>
      <c r="BS694" s="15">
        <v>0</v>
      </c>
      <c r="BT694" s="15"/>
      <c r="BU694" s="15"/>
      <c r="BV694" s="15"/>
      <c r="BW694" s="15"/>
      <c r="BX694" s="15"/>
      <c r="BY694" s="15"/>
      <c r="BZ694" s="15"/>
      <c r="CA694" s="17">
        <v>655</v>
      </c>
      <c r="CB694" s="17">
        <v>67</v>
      </c>
      <c r="CC694" s="17">
        <v>649</v>
      </c>
      <c r="CD694" s="17">
        <v>66</v>
      </c>
      <c r="CE694" s="17">
        <v>625</v>
      </c>
      <c r="CF694" s="17">
        <v>66</v>
      </c>
      <c r="CG694" s="17">
        <v>658</v>
      </c>
      <c r="CH694" s="17">
        <v>68</v>
      </c>
      <c r="CI694" s="17">
        <v>0</v>
      </c>
      <c r="CJ694" s="17">
        <v>0</v>
      </c>
      <c r="CK694" s="17">
        <v>0</v>
      </c>
      <c r="CL694" s="17">
        <v>0</v>
      </c>
      <c r="CM694" s="17">
        <v>0</v>
      </c>
      <c r="CN694" s="17">
        <v>0</v>
      </c>
      <c r="CO694" s="17">
        <v>658</v>
      </c>
      <c r="CP694" s="17">
        <v>93</v>
      </c>
      <c r="CQ694" s="17">
        <v>556</v>
      </c>
      <c r="CR694" s="17">
        <v>58</v>
      </c>
      <c r="CS694" s="17">
        <v>665</v>
      </c>
      <c r="CT694" s="17">
        <v>69</v>
      </c>
      <c r="CU694" s="17">
        <v>288</v>
      </c>
      <c r="CV694" s="17">
        <v>45</v>
      </c>
      <c r="CW694" s="17">
        <v>0</v>
      </c>
      <c r="CX694" s="17">
        <v>0</v>
      </c>
      <c r="CY694" s="17">
        <v>0</v>
      </c>
      <c r="CZ694" s="15" t="str">
        <f t="shared" si="21"/>
        <v>Ahmed Abdullahi</v>
      </c>
      <c r="DA694" s="15" t="e">
        <f>VLOOKUP(CZ694,[1]FINAL!$A$1:$AP$1000,MATCH("Element No.",[1]FINAL!$A$1:$AP$1,0),0)</f>
        <v>#N/A</v>
      </c>
      <c r="DB694" s="15"/>
      <c r="DC694" s="15"/>
      <c r="DD694" s="15"/>
      <c r="DE694" s="15"/>
      <c r="DF694" s="15"/>
    </row>
    <row r="695" spans="1:110" ht="78.75" thickBot="1">
      <c r="A695" s="18" t="b">
        <v>1</v>
      </c>
      <c r="B695" s="18" t="b">
        <v>0</v>
      </c>
      <c r="C695" s="17">
        <v>0</v>
      </c>
      <c r="D695" s="17">
        <v>0</v>
      </c>
      <c r="E695" s="17">
        <v>551153</v>
      </c>
      <c r="F695" s="17">
        <v>0</v>
      </c>
      <c r="G695" s="17">
        <v>0</v>
      </c>
      <c r="H695" s="17">
        <v>-1</v>
      </c>
      <c r="I695" s="17">
        <v>1</v>
      </c>
      <c r="J695" s="17">
        <v>0</v>
      </c>
      <c r="K695" s="17">
        <v>4</v>
      </c>
      <c r="L695" s="15">
        <v>0</v>
      </c>
      <c r="M695" s="15">
        <v>0</v>
      </c>
      <c r="N695" s="17">
        <v>0</v>
      </c>
      <c r="O695" s="15" t="s">
        <v>3108</v>
      </c>
      <c r="P695" s="15">
        <v>0</v>
      </c>
      <c r="Q695" s="17" t="e">
        <f t="shared" si="20"/>
        <v>#N/A</v>
      </c>
      <c r="R695" s="18" t="b">
        <v>0</v>
      </c>
      <c r="S695" s="15" t="s">
        <v>4062</v>
      </c>
      <c r="T695" s="15" t="s">
        <v>4063</v>
      </c>
      <c r="U695" s="17">
        <v>44</v>
      </c>
      <c r="V695" s="15" t="s">
        <v>3109</v>
      </c>
      <c r="W695" s="15">
        <v>0</v>
      </c>
      <c r="X695" s="18" t="b">
        <v>0</v>
      </c>
      <c r="Y695" s="15" t="s">
        <v>3110</v>
      </c>
      <c r="Z695" s="15">
        <v>0.1</v>
      </c>
      <c r="AA695" s="18" t="b">
        <v>0</v>
      </c>
      <c r="AB695" s="15"/>
      <c r="AC695" s="15" t="s">
        <v>3257</v>
      </c>
      <c r="AD695" s="17">
        <v>17</v>
      </c>
      <c r="AE695" s="17">
        <v>56</v>
      </c>
      <c r="AF695" s="17">
        <v>0</v>
      </c>
      <c r="AG695" s="17">
        <v>5979</v>
      </c>
      <c r="AH695" s="17">
        <v>0</v>
      </c>
      <c r="AI695" s="17">
        <v>20562</v>
      </c>
      <c r="AJ695" s="17">
        <v>0</v>
      </c>
      <c r="AK695" s="15">
        <v>0</v>
      </c>
      <c r="AL695" s="15">
        <v>0</v>
      </c>
      <c r="AM695" s="15" t="s">
        <v>3108</v>
      </c>
      <c r="AN695" s="15"/>
      <c r="AO695" s="17">
        <v>173</v>
      </c>
      <c r="AP695" s="68">
        <v>45108</v>
      </c>
      <c r="AQ695" s="68">
        <v>37844</v>
      </c>
      <c r="AR695" s="18" t="b">
        <v>0</v>
      </c>
      <c r="AS695" s="15" t="s">
        <v>3111</v>
      </c>
      <c r="AT695" s="17">
        <v>0</v>
      </c>
      <c r="AU695" s="17">
        <v>0</v>
      </c>
      <c r="AV695" s="17">
        <v>0</v>
      </c>
      <c r="AW695" s="17">
        <v>0</v>
      </c>
      <c r="AX695" s="17">
        <v>0</v>
      </c>
      <c r="AY695" s="17">
        <v>0</v>
      </c>
      <c r="AZ695" s="17">
        <v>0</v>
      </c>
      <c r="BA695" s="17">
        <v>0</v>
      </c>
      <c r="BB695" s="17">
        <v>0</v>
      </c>
      <c r="BC695" s="17">
        <v>0</v>
      </c>
      <c r="BD695" s="17">
        <v>0</v>
      </c>
      <c r="BE695" s="17">
        <v>0</v>
      </c>
      <c r="BF695" s="17">
        <v>0</v>
      </c>
      <c r="BG695" s="15">
        <v>0</v>
      </c>
      <c r="BH695" s="15">
        <v>0</v>
      </c>
      <c r="BI695" s="15">
        <v>0</v>
      </c>
      <c r="BJ695" s="15">
        <v>0</v>
      </c>
      <c r="BK695" s="17">
        <v>0</v>
      </c>
      <c r="BL695" s="17">
        <v>0</v>
      </c>
      <c r="BM695" s="17">
        <v>0</v>
      </c>
      <c r="BN695" s="17">
        <v>0</v>
      </c>
      <c r="BO695" s="17">
        <v>0</v>
      </c>
      <c r="BP695" s="15">
        <v>0</v>
      </c>
      <c r="BQ695" s="15">
        <v>0</v>
      </c>
      <c r="BR695" s="15">
        <v>0</v>
      </c>
      <c r="BS695" s="15">
        <v>0</v>
      </c>
      <c r="BT695" s="15"/>
      <c r="BU695" s="15"/>
      <c r="BV695" s="15"/>
      <c r="BW695" s="15"/>
      <c r="BX695" s="15"/>
      <c r="BY695" s="15"/>
      <c r="BZ695" s="15"/>
      <c r="CA695" s="17">
        <v>689</v>
      </c>
      <c r="CB695" s="17">
        <v>74</v>
      </c>
      <c r="CC695" s="17">
        <v>684</v>
      </c>
      <c r="CD695" s="17">
        <v>73</v>
      </c>
      <c r="CE695" s="17">
        <v>665</v>
      </c>
      <c r="CF695" s="17">
        <v>72</v>
      </c>
      <c r="CG695" s="17">
        <v>691</v>
      </c>
      <c r="CH695" s="17">
        <v>74</v>
      </c>
      <c r="CI695" s="17">
        <v>0</v>
      </c>
      <c r="CJ695" s="17">
        <v>0</v>
      </c>
      <c r="CK695" s="17">
        <v>0</v>
      </c>
      <c r="CL695" s="17">
        <v>0</v>
      </c>
      <c r="CM695" s="17">
        <v>0</v>
      </c>
      <c r="CN695" s="17">
        <v>0</v>
      </c>
      <c r="CO695" s="17">
        <v>569</v>
      </c>
      <c r="CP695" s="17">
        <v>82</v>
      </c>
      <c r="CQ695" s="17">
        <v>610</v>
      </c>
      <c r="CR695" s="17">
        <v>66</v>
      </c>
      <c r="CS695" s="17">
        <v>696</v>
      </c>
      <c r="CT695" s="17">
        <v>75</v>
      </c>
      <c r="CU695" s="17">
        <v>525</v>
      </c>
      <c r="CV695" s="17">
        <v>71</v>
      </c>
      <c r="CW695" s="17">
        <v>0</v>
      </c>
      <c r="CX695" s="17">
        <v>0</v>
      </c>
      <c r="CY695" s="17">
        <v>0</v>
      </c>
      <c r="CZ695" s="15" t="str">
        <f t="shared" si="21"/>
        <v>Luís Hemir Silva Semedo</v>
      </c>
      <c r="DA695" s="15" t="e">
        <f>VLOOKUP(CZ695,[1]FINAL!$A$1:$AP$1000,MATCH("Element No.",[1]FINAL!$A$1:$AP$1,0),0)</f>
        <v>#N/A</v>
      </c>
      <c r="DB695" s="15"/>
      <c r="DC695" s="15"/>
      <c r="DD695" s="15"/>
      <c r="DE695" s="15"/>
      <c r="DF695" s="15"/>
    </row>
    <row r="696" spans="1:110" ht="66" thickBot="1">
      <c r="A696" s="18" t="b">
        <v>1</v>
      </c>
      <c r="B696" s="18" t="b">
        <v>0</v>
      </c>
      <c r="C696" s="17">
        <v>0</v>
      </c>
      <c r="D696" s="17">
        <v>0</v>
      </c>
      <c r="E696" s="17">
        <v>440955</v>
      </c>
      <c r="F696" s="17">
        <v>0</v>
      </c>
      <c r="G696" s="17">
        <v>0</v>
      </c>
      <c r="H696" s="17">
        <v>-1</v>
      </c>
      <c r="I696" s="17">
        <v>1</v>
      </c>
      <c r="J696" s="17">
        <v>0</v>
      </c>
      <c r="K696" s="17">
        <v>4</v>
      </c>
      <c r="L696" s="15">
        <v>0</v>
      </c>
      <c r="M696" s="15">
        <v>0</v>
      </c>
      <c r="N696" s="17">
        <v>0</v>
      </c>
      <c r="O696" s="15" t="s">
        <v>3112</v>
      </c>
      <c r="P696" s="15">
        <v>0</v>
      </c>
      <c r="Q696" s="17" t="e">
        <f t="shared" si="20"/>
        <v>#N/A</v>
      </c>
      <c r="R696" s="18" t="b">
        <v>0</v>
      </c>
      <c r="S696" s="15" t="s">
        <v>3935</v>
      </c>
      <c r="T696" s="15" t="s">
        <v>3936</v>
      </c>
      <c r="U696" s="17">
        <v>44</v>
      </c>
      <c r="V696" s="15" t="s">
        <v>3113</v>
      </c>
      <c r="W696" s="15">
        <v>0</v>
      </c>
      <c r="X696" s="18" t="b">
        <v>0</v>
      </c>
      <c r="Y696" s="15" t="s">
        <v>3114</v>
      </c>
      <c r="Z696" s="15">
        <v>0.1</v>
      </c>
      <c r="AA696" s="18" t="b">
        <v>0</v>
      </c>
      <c r="AB696" s="15"/>
      <c r="AC696" s="15" t="s">
        <v>3257</v>
      </c>
      <c r="AD696" s="17">
        <v>17</v>
      </c>
      <c r="AE696" s="17">
        <v>56</v>
      </c>
      <c r="AF696" s="17">
        <v>0</v>
      </c>
      <c r="AG696" s="17">
        <v>3530</v>
      </c>
      <c r="AH696" s="17">
        <v>0</v>
      </c>
      <c r="AI696" s="17">
        <v>20315</v>
      </c>
      <c r="AJ696" s="17">
        <v>0</v>
      </c>
      <c r="AK696" s="15">
        <v>0</v>
      </c>
      <c r="AL696" s="15">
        <v>0</v>
      </c>
      <c r="AM696" s="15" t="s">
        <v>3114</v>
      </c>
      <c r="AN696" s="15"/>
      <c r="AO696" s="17">
        <v>225</v>
      </c>
      <c r="AP696" s="68">
        <v>45170</v>
      </c>
      <c r="AQ696" s="68">
        <v>36093</v>
      </c>
      <c r="AR696" s="18" t="b">
        <v>0</v>
      </c>
      <c r="AS696" s="15" t="s">
        <v>3115</v>
      </c>
      <c r="AT696" s="17">
        <v>0</v>
      </c>
      <c r="AU696" s="17">
        <v>0</v>
      </c>
      <c r="AV696" s="17">
        <v>0</v>
      </c>
      <c r="AW696" s="17">
        <v>0</v>
      </c>
      <c r="AX696" s="17">
        <v>0</v>
      </c>
      <c r="AY696" s="17">
        <v>0</v>
      </c>
      <c r="AZ696" s="17">
        <v>0</v>
      </c>
      <c r="BA696" s="17">
        <v>0</v>
      </c>
      <c r="BB696" s="17">
        <v>0</v>
      </c>
      <c r="BC696" s="17">
        <v>0</v>
      </c>
      <c r="BD696" s="17">
        <v>0</v>
      </c>
      <c r="BE696" s="17">
        <v>0</v>
      </c>
      <c r="BF696" s="17">
        <v>0</v>
      </c>
      <c r="BG696" s="15">
        <v>0</v>
      </c>
      <c r="BH696" s="15">
        <v>0</v>
      </c>
      <c r="BI696" s="15">
        <v>0</v>
      </c>
      <c r="BJ696" s="15">
        <v>0</v>
      </c>
      <c r="BK696" s="17">
        <v>0</v>
      </c>
      <c r="BL696" s="17">
        <v>0</v>
      </c>
      <c r="BM696" s="17">
        <v>0</v>
      </c>
      <c r="BN696" s="17">
        <v>0</v>
      </c>
      <c r="BO696" s="17">
        <v>0</v>
      </c>
      <c r="BP696" s="15">
        <v>0</v>
      </c>
      <c r="BQ696" s="15">
        <v>0</v>
      </c>
      <c r="BR696" s="15">
        <v>0</v>
      </c>
      <c r="BS696" s="15">
        <v>0</v>
      </c>
      <c r="BT696" s="15"/>
      <c r="BU696" s="15"/>
      <c r="BV696" s="15"/>
      <c r="BW696" s="15"/>
      <c r="BX696" s="15"/>
      <c r="BY696" s="15"/>
      <c r="BZ696" s="15"/>
      <c r="CA696" s="17">
        <v>677</v>
      </c>
      <c r="CB696" s="17">
        <v>71</v>
      </c>
      <c r="CC696" s="17">
        <v>673</v>
      </c>
      <c r="CD696" s="17">
        <v>70</v>
      </c>
      <c r="CE696" s="17">
        <v>652</v>
      </c>
      <c r="CF696" s="17">
        <v>69</v>
      </c>
      <c r="CG696" s="17">
        <v>679</v>
      </c>
      <c r="CH696" s="17">
        <v>71</v>
      </c>
      <c r="CI696" s="17">
        <v>0</v>
      </c>
      <c r="CJ696" s="17">
        <v>0</v>
      </c>
      <c r="CK696" s="17">
        <v>0</v>
      </c>
      <c r="CL696" s="17">
        <v>0</v>
      </c>
      <c r="CM696" s="17">
        <v>0</v>
      </c>
      <c r="CN696" s="17">
        <v>0</v>
      </c>
      <c r="CO696" s="17">
        <v>549</v>
      </c>
      <c r="CP696" s="17">
        <v>79</v>
      </c>
      <c r="CQ696" s="17">
        <v>597</v>
      </c>
      <c r="CR696" s="17">
        <v>63</v>
      </c>
      <c r="CS696" s="17">
        <v>686</v>
      </c>
      <c r="CT696" s="17">
        <v>72</v>
      </c>
      <c r="CU696" s="17">
        <v>526</v>
      </c>
      <c r="CV696" s="17">
        <v>72</v>
      </c>
      <c r="CW696" s="17">
        <v>0</v>
      </c>
      <c r="CX696" s="17">
        <v>0</v>
      </c>
      <c r="CY696" s="17">
        <v>0</v>
      </c>
      <c r="CZ696" s="15" t="str">
        <f t="shared" si="21"/>
        <v>Nazarii Rusyn</v>
      </c>
      <c r="DA696" s="15" t="e">
        <f>VLOOKUP(CZ696,[1]FINAL!$A$1:$AP$1000,MATCH("Element No.",[1]FINAL!$A$1:$AP$1,0),0)</f>
        <v>#N/A</v>
      </c>
      <c r="DB696" s="15"/>
      <c r="DC696" s="15"/>
      <c r="DD696" s="15"/>
      <c r="DE696" s="15"/>
      <c r="DF696" s="15"/>
    </row>
    <row r="697" spans="1:110" ht="40.5" thickBot="1">
      <c r="A697" s="18" t="b">
        <v>1</v>
      </c>
      <c r="B697" s="18" t="b">
        <v>0</v>
      </c>
      <c r="C697" s="17">
        <v>100</v>
      </c>
      <c r="D697" s="17">
        <v>100</v>
      </c>
      <c r="E697" s="17">
        <v>84450</v>
      </c>
      <c r="F697" s="17">
        <v>0</v>
      </c>
      <c r="G697" s="17">
        <v>0</v>
      </c>
      <c r="H697" s="17">
        <v>1</v>
      </c>
      <c r="I697" s="17">
        <v>-1</v>
      </c>
      <c r="J697" s="17">
        <v>0</v>
      </c>
      <c r="K697" s="17">
        <v>3</v>
      </c>
      <c r="L697" s="15">
        <v>4.2</v>
      </c>
      <c r="M697" s="15">
        <v>4.2</v>
      </c>
      <c r="N697" s="17">
        <v>1</v>
      </c>
      <c r="O697" s="15" t="s">
        <v>3370</v>
      </c>
      <c r="P697" s="15">
        <v>4.2</v>
      </c>
      <c r="Q697" s="17">
        <f t="shared" si="20"/>
        <v>544</v>
      </c>
      <c r="R697" s="18" t="b">
        <v>0</v>
      </c>
      <c r="S697" s="15"/>
      <c r="T697" s="15" t="s">
        <v>4576</v>
      </c>
      <c r="U697" s="17">
        <v>51</v>
      </c>
      <c r="V697" s="15" t="s">
        <v>3371</v>
      </c>
      <c r="W697" s="15">
        <v>3.6</v>
      </c>
      <c r="X697" s="18" t="b">
        <v>0</v>
      </c>
      <c r="Y697" s="15" t="s">
        <v>3372</v>
      </c>
      <c r="Z697" s="15">
        <v>3.2</v>
      </c>
      <c r="AA697" s="18" t="b">
        <v>0</v>
      </c>
      <c r="AB697" s="15"/>
      <c r="AC697" s="15" t="s">
        <v>519</v>
      </c>
      <c r="AD697" s="17">
        <v>17</v>
      </c>
      <c r="AE697" s="17">
        <v>56</v>
      </c>
      <c r="AF697" s="17">
        <v>124</v>
      </c>
      <c r="AG697" s="17">
        <v>1416818</v>
      </c>
      <c r="AH697" s="17">
        <v>0</v>
      </c>
      <c r="AI697" s="17">
        <v>1412158</v>
      </c>
      <c r="AJ697" s="17">
        <v>0</v>
      </c>
      <c r="AK697" s="15">
        <v>0.8</v>
      </c>
      <c r="AL697" s="15">
        <v>24.3</v>
      </c>
      <c r="AM697" s="15" t="s">
        <v>3372</v>
      </c>
      <c r="AN697" s="15"/>
      <c r="AO697" s="17">
        <v>207</v>
      </c>
      <c r="AP697" s="68">
        <v>45868</v>
      </c>
      <c r="AQ697" s="68">
        <v>33874</v>
      </c>
      <c r="AR697" s="18" t="b">
        <v>0</v>
      </c>
      <c r="AS697" s="15" t="s">
        <v>3373</v>
      </c>
      <c r="AT697" s="17">
        <v>2901</v>
      </c>
      <c r="AU697" s="17">
        <v>1</v>
      </c>
      <c r="AV697" s="17">
        <v>6</v>
      </c>
      <c r="AW697" s="17">
        <v>9</v>
      </c>
      <c r="AX697" s="17">
        <v>39</v>
      </c>
      <c r="AY697" s="17">
        <v>0</v>
      </c>
      <c r="AZ697" s="17">
        <v>0</v>
      </c>
      <c r="BA697" s="17">
        <v>0</v>
      </c>
      <c r="BB697" s="17">
        <v>8</v>
      </c>
      <c r="BC697" s="17">
        <v>0</v>
      </c>
      <c r="BD697" s="17">
        <v>0</v>
      </c>
      <c r="BE697" s="17">
        <v>8</v>
      </c>
      <c r="BF697" s="17">
        <v>603</v>
      </c>
      <c r="BG697" s="15">
        <v>685</v>
      </c>
      <c r="BH697" s="15">
        <v>595.29999999999995</v>
      </c>
      <c r="BI697" s="15">
        <v>101</v>
      </c>
      <c r="BJ697" s="15">
        <v>138.1</v>
      </c>
      <c r="BK697" s="17">
        <v>134</v>
      </c>
      <c r="BL697" s="17">
        <v>178</v>
      </c>
      <c r="BM697" s="17">
        <v>50</v>
      </c>
      <c r="BN697" s="17">
        <v>362</v>
      </c>
      <c r="BO697" s="17">
        <v>32</v>
      </c>
      <c r="BP697" s="15">
        <v>1.01</v>
      </c>
      <c r="BQ697" s="15">
        <v>3.73</v>
      </c>
      <c r="BR697" s="15">
        <v>4.74</v>
      </c>
      <c r="BS697" s="15">
        <v>45.68</v>
      </c>
      <c r="BT697" s="17">
        <v>1</v>
      </c>
      <c r="BU697" s="15"/>
      <c r="BV697" s="17">
        <v>1</v>
      </c>
      <c r="BW697" s="15"/>
      <c r="BX697" s="15"/>
      <c r="BY697" s="15"/>
      <c r="BZ697" s="15"/>
      <c r="CA697" s="17">
        <v>56</v>
      </c>
      <c r="CB697" s="17">
        <v>15</v>
      </c>
      <c r="CC697" s="17">
        <v>40</v>
      </c>
      <c r="CD697" s="17">
        <v>37</v>
      </c>
      <c r="CE697" s="17">
        <v>286</v>
      </c>
      <c r="CF697" s="17">
        <v>152</v>
      </c>
      <c r="CG697" s="17">
        <v>75</v>
      </c>
      <c r="CH697" s="17">
        <v>47</v>
      </c>
      <c r="CI697" s="17">
        <v>0.03</v>
      </c>
      <c r="CJ697" s="17">
        <v>0</v>
      </c>
      <c r="CK697" s="17">
        <v>0.12</v>
      </c>
      <c r="CL697" s="17">
        <v>0.15</v>
      </c>
      <c r="CM697" s="17">
        <v>1.42</v>
      </c>
      <c r="CN697" s="17">
        <v>1.21</v>
      </c>
      <c r="CO697" s="17">
        <v>221</v>
      </c>
      <c r="CP697" s="17">
        <v>136</v>
      </c>
      <c r="CQ697" s="17">
        <v>57</v>
      </c>
      <c r="CR697" s="17">
        <v>24</v>
      </c>
      <c r="CS697" s="17">
        <v>103</v>
      </c>
      <c r="CT697" s="17">
        <v>46</v>
      </c>
      <c r="CU697" s="17">
        <v>103</v>
      </c>
      <c r="CV697" s="17">
        <v>34</v>
      </c>
      <c r="CW697" s="17">
        <v>0.99</v>
      </c>
      <c r="CX697" s="17">
        <v>0.28000000000000003</v>
      </c>
      <c r="CY697" s="17">
        <v>11.23</v>
      </c>
      <c r="CZ697" s="15" t="str">
        <f t="shared" si="21"/>
        <v>Granit Xhaka</v>
      </c>
      <c r="DA697" s="15">
        <f>VLOOKUP(CZ697,[1]FINAL!$A$1:$AP$1000,MATCH("Element No.",[1]FINAL!$A$1:$AP$1,0),0)</f>
        <v>544</v>
      </c>
      <c r="DB697" s="15"/>
      <c r="DC697" s="15"/>
      <c r="DD697" s="15"/>
      <c r="DE697" s="15"/>
      <c r="DF697" s="15"/>
    </row>
    <row r="698" spans="1:110" ht="40.5" thickBot="1">
      <c r="A698" s="18" t="b">
        <v>1</v>
      </c>
      <c r="B698" s="18" t="b">
        <v>0</v>
      </c>
      <c r="C698" s="17">
        <v>100</v>
      </c>
      <c r="D698" s="17">
        <v>100</v>
      </c>
      <c r="E698" s="17">
        <v>498016</v>
      </c>
      <c r="F698" s="17">
        <v>0</v>
      </c>
      <c r="G698" s="17">
        <v>0</v>
      </c>
      <c r="H698" s="17">
        <v>3</v>
      </c>
      <c r="I698" s="17">
        <v>-3</v>
      </c>
      <c r="J698" s="17">
        <v>4</v>
      </c>
      <c r="K698" s="17">
        <v>1</v>
      </c>
      <c r="L698" s="15">
        <v>3</v>
      </c>
      <c r="M698" s="15">
        <v>3.5</v>
      </c>
      <c r="N698" s="17">
        <v>2</v>
      </c>
      <c r="O698" s="15" t="s">
        <v>3374</v>
      </c>
      <c r="P698" s="15">
        <v>3.5</v>
      </c>
      <c r="Q698" s="17">
        <f t="shared" si="20"/>
        <v>529</v>
      </c>
      <c r="R698" s="18" t="b">
        <v>0</v>
      </c>
      <c r="S698" s="15"/>
      <c r="T698" s="15" t="s">
        <v>4819</v>
      </c>
      <c r="U698" s="17">
        <v>48</v>
      </c>
      <c r="V698" s="15" t="s">
        <v>3375</v>
      </c>
      <c r="W698" s="15">
        <v>3.9</v>
      </c>
      <c r="X698" s="18" t="b">
        <v>0</v>
      </c>
      <c r="Y698" s="15" t="s">
        <v>3376</v>
      </c>
      <c r="Z698" s="15">
        <v>8</v>
      </c>
      <c r="AA698" s="18" t="b">
        <v>0</v>
      </c>
      <c r="AB698" s="15"/>
      <c r="AC698" s="15" t="s">
        <v>519</v>
      </c>
      <c r="AD698" s="17">
        <v>17</v>
      </c>
      <c r="AE698" s="17">
        <v>56</v>
      </c>
      <c r="AF698" s="17">
        <v>136</v>
      </c>
      <c r="AG698" s="17">
        <v>2399656</v>
      </c>
      <c r="AH698" s="17">
        <v>0</v>
      </c>
      <c r="AI698" s="17">
        <v>1576736</v>
      </c>
      <c r="AJ698" s="17">
        <v>0</v>
      </c>
      <c r="AK698" s="15">
        <v>0.7</v>
      </c>
      <c r="AL698" s="15">
        <v>28.3</v>
      </c>
      <c r="AM698" s="15" t="s">
        <v>3376</v>
      </c>
      <c r="AN698" s="15"/>
      <c r="AO698" s="17">
        <v>152</v>
      </c>
      <c r="AP698" s="68">
        <v>45870</v>
      </c>
      <c r="AQ698" s="68">
        <v>37638</v>
      </c>
      <c r="AR698" s="18" t="b">
        <v>0</v>
      </c>
      <c r="AS698" s="15" t="s">
        <v>3377</v>
      </c>
      <c r="AT698" s="17">
        <v>3150</v>
      </c>
      <c r="AU698" s="17">
        <v>0</v>
      </c>
      <c r="AV698" s="17">
        <v>0</v>
      </c>
      <c r="AW698" s="17">
        <v>10</v>
      </c>
      <c r="AX698" s="17">
        <v>46</v>
      </c>
      <c r="AY698" s="17">
        <v>0</v>
      </c>
      <c r="AZ698" s="17">
        <v>1</v>
      </c>
      <c r="BA698" s="17">
        <v>0</v>
      </c>
      <c r="BB698" s="17">
        <v>4</v>
      </c>
      <c r="BC698" s="17">
        <v>0</v>
      </c>
      <c r="BD698" s="17">
        <v>109</v>
      </c>
      <c r="BE698" s="17">
        <v>12</v>
      </c>
      <c r="BF698" s="17">
        <v>573</v>
      </c>
      <c r="BG698" s="15">
        <v>881.6</v>
      </c>
      <c r="BH698" s="15">
        <v>50</v>
      </c>
      <c r="BI698" s="15">
        <v>0</v>
      </c>
      <c r="BJ698" s="15">
        <v>93.1</v>
      </c>
      <c r="BK698" s="17">
        <v>37</v>
      </c>
      <c r="BL698" s="17">
        <v>333</v>
      </c>
      <c r="BM698" s="17">
        <v>0</v>
      </c>
      <c r="BN698" s="17">
        <v>0</v>
      </c>
      <c r="BO698" s="17">
        <v>35</v>
      </c>
      <c r="BP698" s="15">
        <v>0</v>
      </c>
      <c r="BQ698" s="15">
        <v>0.1</v>
      </c>
      <c r="BR698" s="15">
        <v>0.1</v>
      </c>
      <c r="BS698" s="15">
        <v>50.05</v>
      </c>
      <c r="BT698" s="15"/>
      <c r="BU698" s="15"/>
      <c r="BV698" s="15"/>
      <c r="BW698" s="15"/>
      <c r="BX698" s="15"/>
      <c r="BY698" s="15"/>
      <c r="BZ698" s="15"/>
      <c r="CA698" s="17">
        <v>17</v>
      </c>
      <c r="CB698" s="17">
        <v>5</v>
      </c>
      <c r="CC698" s="17">
        <v>368</v>
      </c>
      <c r="CD698" s="17">
        <v>2</v>
      </c>
      <c r="CE698" s="17">
        <v>780</v>
      </c>
      <c r="CF698" s="17">
        <v>90</v>
      </c>
      <c r="CG698" s="17">
        <v>170</v>
      </c>
      <c r="CH698" s="17">
        <v>4</v>
      </c>
      <c r="CI698" s="17">
        <v>0</v>
      </c>
      <c r="CJ698" s="17">
        <v>3.11</v>
      </c>
      <c r="CK698" s="17">
        <v>0</v>
      </c>
      <c r="CL698" s="17">
        <v>0</v>
      </c>
      <c r="CM698" s="17">
        <v>1.43</v>
      </c>
      <c r="CN698" s="17">
        <v>1.31</v>
      </c>
      <c r="CO698" s="17">
        <v>371</v>
      </c>
      <c r="CP698" s="17">
        <v>15</v>
      </c>
      <c r="CQ698" s="17">
        <v>93</v>
      </c>
      <c r="CR698" s="17">
        <v>8</v>
      </c>
      <c r="CS698" s="17">
        <v>72</v>
      </c>
      <c r="CT698" s="17">
        <v>7</v>
      </c>
      <c r="CU698" s="17">
        <v>54</v>
      </c>
      <c r="CV698" s="17">
        <v>9</v>
      </c>
      <c r="CW698" s="17">
        <v>1</v>
      </c>
      <c r="CX698" s="17">
        <v>0.28999999999999998</v>
      </c>
      <c r="CY698" s="17">
        <v>0</v>
      </c>
      <c r="CZ698" s="15" t="str">
        <f t="shared" si="21"/>
        <v>Robin Roefs</v>
      </c>
      <c r="DA698" s="15">
        <f>VLOOKUP(CZ698,[1]FINAL!$A$1:$AP$1000,MATCH("Element No.",[1]FINAL!$A$1:$AP$1,0),0)</f>
        <v>529</v>
      </c>
      <c r="DB698" s="15"/>
      <c r="DC698" s="15"/>
      <c r="DD698" s="15"/>
      <c r="DE698" s="15"/>
      <c r="DF698" s="15"/>
    </row>
    <row r="699" spans="1:110" ht="78.75" thickBot="1">
      <c r="A699" s="18" t="b">
        <v>1</v>
      </c>
      <c r="B699" s="18" t="b">
        <v>0</v>
      </c>
      <c r="C699" s="17">
        <v>0</v>
      </c>
      <c r="D699" s="17">
        <v>0</v>
      </c>
      <c r="E699" s="17">
        <v>105717</v>
      </c>
      <c r="F699" s="17">
        <v>0</v>
      </c>
      <c r="G699" s="17">
        <v>0</v>
      </c>
      <c r="H699" s="17">
        <v>-1</v>
      </c>
      <c r="I699" s="17">
        <v>1</v>
      </c>
      <c r="J699" s="17">
        <v>0</v>
      </c>
      <c r="K699" s="17">
        <v>2</v>
      </c>
      <c r="L699" s="15">
        <v>0</v>
      </c>
      <c r="M699" s="15">
        <v>0</v>
      </c>
      <c r="N699" s="17">
        <v>0</v>
      </c>
      <c r="O699" s="15" t="s">
        <v>1933</v>
      </c>
      <c r="P699" s="15">
        <v>0</v>
      </c>
      <c r="Q699" s="17">
        <f t="shared" si="20"/>
        <v>540</v>
      </c>
      <c r="R699" s="18" t="b">
        <v>0</v>
      </c>
      <c r="S699" s="15" t="s">
        <v>4656</v>
      </c>
      <c r="T699" s="15" t="s">
        <v>4507</v>
      </c>
      <c r="U699" s="17">
        <v>39</v>
      </c>
      <c r="V699" s="15" t="s">
        <v>3378</v>
      </c>
      <c r="W699" s="15">
        <v>0.3</v>
      </c>
      <c r="X699" s="18" t="b">
        <v>0</v>
      </c>
      <c r="Y699" s="15" t="s">
        <v>3379</v>
      </c>
      <c r="Z699" s="15">
        <v>0.5</v>
      </c>
      <c r="AA699" s="18" t="b">
        <v>0</v>
      </c>
      <c r="AB699" s="15"/>
      <c r="AC699" s="15" t="s">
        <v>3257</v>
      </c>
      <c r="AD699" s="17">
        <v>17</v>
      </c>
      <c r="AE699" s="17">
        <v>56</v>
      </c>
      <c r="AF699" s="17">
        <v>1</v>
      </c>
      <c r="AG699" s="17">
        <v>52353</v>
      </c>
      <c r="AH699" s="17">
        <v>0</v>
      </c>
      <c r="AI699" s="17">
        <v>85621</v>
      </c>
      <c r="AJ699" s="17">
        <v>0</v>
      </c>
      <c r="AK699" s="15">
        <v>0</v>
      </c>
      <c r="AL699" s="15">
        <v>0.3</v>
      </c>
      <c r="AM699" s="15" t="s">
        <v>3379</v>
      </c>
      <c r="AN699" s="15"/>
      <c r="AO699" s="17">
        <v>50</v>
      </c>
      <c r="AP699" s="68">
        <v>45879</v>
      </c>
      <c r="AQ699" s="68">
        <v>34280</v>
      </c>
      <c r="AR699" s="18" t="b">
        <v>0</v>
      </c>
      <c r="AS699" s="15" t="s">
        <v>3380</v>
      </c>
      <c r="AT699" s="17">
        <v>125</v>
      </c>
      <c r="AU699" s="17">
        <v>0</v>
      </c>
      <c r="AV699" s="17">
        <v>0</v>
      </c>
      <c r="AW699" s="17">
        <v>0</v>
      </c>
      <c r="AX699" s="17">
        <v>2</v>
      </c>
      <c r="AY699" s="17">
        <v>0</v>
      </c>
      <c r="AZ699" s="17">
        <v>0</v>
      </c>
      <c r="BA699" s="17">
        <v>0</v>
      </c>
      <c r="BB699" s="17">
        <v>1</v>
      </c>
      <c r="BC699" s="17">
        <v>0</v>
      </c>
      <c r="BD699" s="17">
        <v>0</v>
      </c>
      <c r="BE699" s="17">
        <v>0</v>
      </c>
      <c r="BF699" s="17">
        <v>4</v>
      </c>
      <c r="BG699" s="15">
        <v>21.8</v>
      </c>
      <c r="BH699" s="15">
        <v>20.100000000000001</v>
      </c>
      <c r="BI699" s="15">
        <v>7</v>
      </c>
      <c r="BJ699" s="15">
        <v>4.9000000000000004</v>
      </c>
      <c r="BK699" s="17">
        <v>6</v>
      </c>
      <c r="BL699" s="17">
        <v>3</v>
      </c>
      <c r="BM699" s="17">
        <v>4</v>
      </c>
      <c r="BN699" s="17">
        <v>10</v>
      </c>
      <c r="BO699" s="17">
        <v>2</v>
      </c>
      <c r="BP699" s="15">
        <v>7.0000000000000007E-2</v>
      </c>
      <c r="BQ699" s="15">
        <v>0.08</v>
      </c>
      <c r="BR699" s="15">
        <v>0.15</v>
      </c>
      <c r="BS699" s="15">
        <v>2.09</v>
      </c>
      <c r="BT699" s="15"/>
      <c r="BU699" s="15"/>
      <c r="BV699" s="15"/>
      <c r="BW699" s="15"/>
      <c r="BX699" s="15"/>
      <c r="BY699" s="15"/>
      <c r="BZ699" s="15"/>
      <c r="CA699" s="17">
        <v>461</v>
      </c>
      <c r="CB699" s="17">
        <v>168</v>
      </c>
      <c r="CC699" s="17">
        <v>413</v>
      </c>
      <c r="CD699" s="17">
        <v>150</v>
      </c>
      <c r="CE699" s="17">
        <v>434</v>
      </c>
      <c r="CF699" s="17">
        <v>164</v>
      </c>
      <c r="CG699" s="17">
        <v>463</v>
      </c>
      <c r="CH699" s="17">
        <v>166</v>
      </c>
      <c r="CI699" s="17">
        <v>0.05</v>
      </c>
      <c r="CJ699" s="17">
        <v>0</v>
      </c>
      <c r="CK699" s="17">
        <v>0.06</v>
      </c>
      <c r="CL699" s="17">
        <v>0.11</v>
      </c>
      <c r="CM699" s="17">
        <v>1.5</v>
      </c>
      <c r="CN699" s="17">
        <v>1.44</v>
      </c>
      <c r="CO699" s="17">
        <v>765</v>
      </c>
      <c r="CP699" s="17">
        <v>217</v>
      </c>
      <c r="CQ699" s="17">
        <v>434</v>
      </c>
      <c r="CR699" s="17">
        <v>161</v>
      </c>
      <c r="CS699" s="17">
        <v>535</v>
      </c>
      <c r="CT699" s="17">
        <v>182</v>
      </c>
      <c r="CU699" s="17">
        <v>282</v>
      </c>
      <c r="CV699" s="17">
        <v>106</v>
      </c>
      <c r="CW699" s="17">
        <v>1.44</v>
      </c>
      <c r="CX699" s="17">
        <v>0</v>
      </c>
      <c r="CY699" s="17">
        <v>7.2</v>
      </c>
      <c r="CZ699" s="15" t="str">
        <f t="shared" si="21"/>
        <v>Arthur Masuaku</v>
      </c>
      <c r="DA699" s="15">
        <f>VLOOKUP(CZ699,[1]FINAL!$A$1:$AP$1000,MATCH("Element No.",[1]FINAL!$A$1:$AP$1,0),0)</f>
        <v>540</v>
      </c>
      <c r="DB699" s="15"/>
      <c r="DC699" s="15"/>
      <c r="DD699" s="15"/>
      <c r="DE699" s="15"/>
      <c r="DF699" s="15"/>
    </row>
    <row r="700" spans="1:110" ht="53.25" thickBot="1">
      <c r="A700" s="18" t="b">
        <v>1</v>
      </c>
      <c r="B700" s="18" t="b">
        <v>0</v>
      </c>
      <c r="C700" s="17">
        <v>50</v>
      </c>
      <c r="D700" s="17">
        <v>50</v>
      </c>
      <c r="E700" s="17">
        <v>201895</v>
      </c>
      <c r="F700" s="17">
        <v>0</v>
      </c>
      <c r="G700" s="17">
        <v>0</v>
      </c>
      <c r="H700" s="17">
        <v>1</v>
      </c>
      <c r="I700" s="17">
        <v>-1</v>
      </c>
      <c r="J700" s="17">
        <v>1</v>
      </c>
      <c r="K700" s="17">
        <v>2</v>
      </c>
      <c r="L700" s="15">
        <v>1.6</v>
      </c>
      <c r="M700" s="15">
        <v>1.6</v>
      </c>
      <c r="N700" s="17">
        <v>0</v>
      </c>
      <c r="O700" s="15" t="s">
        <v>942</v>
      </c>
      <c r="P700" s="15">
        <v>3.2</v>
      </c>
      <c r="Q700" s="17">
        <f t="shared" si="20"/>
        <v>535</v>
      </c>
      <c r="R700" s="18" t="b">
        <v>0</v>
      </c>
      <c r="S700" s="15" t="s">
        <v>4965</v>
      </c>
      <c r="T700" s="15" t="s">
        <v>5086</v>
      </c>
      <c r="U700" s="17">
        <v>41</v>
      </c>
      <c r="V700" s="15" t="s">
        <v>3620</v>
      </c>
      <c r="W700" s="15">
        <v>3.8</v>
      </c>
      <c r="X700" s="18" t="b">
        <v>0</v>
      </c>
      <c r="Y700" s="15" t="s">
        <v>3621</v>
      </c>
      <c r="Z700" s="15">
        <v>4.9000000000000004</v>
      </c>
      <c r="AA700" s="18" t="b">
        <v>0</v>
      </c>
      <c r="AB700" s="15"/>
      <c r="AC700" s="15" t="s">
        <v>1606</v>
      </c>
      <c r="AD700" s="17">
        <v>17</v>
      </c>
      <c r="AE700" s="17">
        <v>56</v>
      </c>
      <c r="AF700" s="17">
        <v>125</v>
      </c>
      <c r="AG700" s="17">
        <v>1741826</v>
      </c>
      <c r="AH700" s="17">
        <v>0</v>
      </c>
      <c r="AI700" s="17">
        <v>1278931</v>
      </c>
      <c r="AJ700" s="17">
        <v>0</v>
      </c>
      <c r="AK700" s="15">
        <v>0.8</v>
      </c>
      <c r="AL700" s="15">
        <v>30.5</v>
      </c>
      <c r="AM700" s="15" t="s">
        <v>3621</v>
      </c>
      <c r="AN700" s="15"/>
      <c r="AO700" s="17">
        <v>168</v>
      </c>
      <c r="AP700" s="68">
        <v>45881</v>
      </c>
      <c r="AQ700" s="68">
        <v>35425</v>
      </c>
      <c r="AR700" s="18" t="b">
        <v>0</v>
      </c>
      <c r="AS700" s="15" t="s">
        <v>3622</v>
      </c>
      <c r="AT700" s="17">
        <v>2797</v>
      </c>
      <c r="AU700" s="17">
        <v>1</v>
      </c>
      <c r="AV700" s="17">
        <v>1</v>
      </c>
      <c r="AW700" s="17">
        <v>10</v>
      </c>
      <c r="AX700" s="17">
        <v>40</v>
      </c>
      <c r="AY700" s="17">
        <v>0</v>
      </c>
      <c r="AZ700" s="17">
        <v>0</v>
      </c>
      <c r="BA700" s="17">
        <v>0</v>
      </c>
      <c r="BB700" s="17">
        <v>6</v>
      </c>
      <c r="BC700" s="17">
        <v>0</v>
      </c>
      <c r="BD700" s="17">
        <v>0</v>
      </c>
      <c r="BE700" s="17">
        <v>5</v>
      </c>
      <c r="BF700" s="17">
        <v>400</v>
      </c>
      <c r="BG700" s="15">
        <v>749</v>
      </c>
      <c r="BH700" s="15">
        <v>138.1</v>
      </c>
      <c r="BI700" s="15">
        <v>279</v>
      </c>
      <c r="BJ700" s="15">
        <v>117</v>
      </c>
      <c r="BK700" s="17">
        <v>280</v>
      </c>
      <c r="BL700" s="17">
        <v>103</v>
      </c>
      <c r="BM700" s="17">
        <v>32</v>
      </c>
      <c r="BN700" s="17">
        <v>312</v>
      </c>
      <c r="BO700" s="17">
        <v>32</v>
      </c>
      <c r="BP700" s="15">
        <v>1.62</v>
      </c>
      <c r="BQ700" s="15">
        <v>0.91</v>
      </c>
      <c r="BR700" s="15">
        <v>2.52</v>
      </c>
      <c r="BS700" s="15">
        <v>44.52</v>
      </c>
      <c r="BT700" s="15"/>
      <c r="BU700" s="15"/>
      <c r="BV700" s="15"/>
      <c r="BW700" s="15"/>
      <c r="BX700" s="15"/>
      <c r="BY700" s="15"/>
      <c r="BZ700" s="15"/>
      <c r="CA700" s="17">
        <v>40</v>
      </c>
      <c r="CB700" s="17">
        <v>16</v>
      </c>
      <c r="CC700" s="17">
        <v>260</v>
      </c>
      <c r="CD700" s="17">
        <v>68</v>
      </c>
      <c r="CE700" s="17">
        <v>128</v>
      </c>
      <c r="CF700" s="17">
        <v>22</v>
      </c>
      <c r="CG700" s="17">
        <v>107</v>
      </c>
      <c r="CH700" s="17">
        <v>30</v>
      </c>
      <c r="CI700" s="17">
        <v>0.05</v>
      </c>
      <c r="CJ700" s="17">
        <v>0</v>
      </c>
      <c r="CK700" s="17">
        <v>0.03</v>
      </c>
      <c r="CL700" s="17">
        <v>0.08</v>
      </c>
      <c r="CM700" s="17">
        <v>1.43</v>
      </c>
      <c r="CN700" s="17">
        <v>1.29</v>
      </c>
      <c r="CO700" s="17">
        <v>661</v>
      </c>
      <c r="CP700" s="17">
        <v>153</v>
      </c>
      <c r="CQ700" s="17">
        <v>101</v>
      </c>
      <c r="CR700" s="17">
        <v>33</v>
      </c>
      <c r="CS700" s="17">
        <v>77</v>
      </c>
      <c r="CT700" s="17">
        <v>27</v>
      </c>
      <c r="CU700" s="17">
        <v>78</v>
      </c>
      <c r="CV700" s="17">
        <v>24</v>
      </c>
      <c r="CW700" s="17">
        <v>1.03</v>
      </c>
      <c r="CX700" s="17">
        <v>0.32</v>
      </c>
      <c r="CY700" s="17">
        <v>10.039999999999999</v>
      </c>
      <c r="CZ700" s="15" t="str">
        <f t="shared" si="21"/>
        <v>Omar Alderete</v>
      </c>
      <c r="DA700" s="15">
        <f>VLOOKUP(CZ700,[1]FINAL!$A$1:$AP$1000,MATCH("Element No.",[1]FINAL!$A$1:$AP$1,0),0)</f>
        <v>535</v>
      </c>
      <c r="DB700" s="15"/>
      <c r="DC700" s="15"/>
      <c r="DD700" s="15"/>
      <c r="DE700" s="15"/>
      <c r="DF700" s="15"/>
    </row>
    <row r="701" spans="1:110" ht="40.5" thickBot="1">
      <c r="A701" s="18" t="b">
        <v>1</v>
      </c>
      <c r="B701" s="18" t="b">
        <v>0</v>
      </c>
      <c r="C701" s="17">
        <v>100</v>
      </c>
      <c r="D701" s="17">
        <v>100</v>
      </c>
      <c r="E701" s="17">
        <v>200834</v>
      </c>
      <c r="F701" s="17">
        <v>0</v>
      </c>
      <c r="G701" s="17">
        <v>0</v>
      </c>
      <c r="H701" s="17">
        <v>6</v>
      </c>
      <c r="I701" s="17">
        <v>-6</v>
      </c>
      <c r="J701" s="17">
        <v>5</v>
      </c>
      <c r="K701" s="17">
        <v>2</v>
      </c>
      <c r="L701" s="15">
        <v>4.8</v>
      </c>
      <c r="M701" s="15">
        <v>5.8</v>
      </c>
      <c r="N701" s="17">
        <v>4</v>
      </c>
      <c r="O701" s="15" t="s">
        <v>3623</v>
      </c>
      <c r="P701" s="15">
        <v>5.8</v>
      </c>
      <c r="Q701" s="17">
        <f t="shared" si="20"/>
        <v>533</v>
      </c>
      <c r="R701" s="18" t="b">
        <v>0</v>
      </c>
      <c r="S701" s="15"/>
      <c r="T701" s="15" t="s">
        <v>4787</v>
      </c>
      <c r="U701" s="17">
        <v>46</v>
      </c>
      <c r="V701" s="15" t="s">
        <v>3624</v>
      </c>
      <c r="W701" s="15">
        <v>4.7</v>
      </c>
      <c r="X701" s="18" t="b">
        <v>0</v>
      </c>
      <c r="Y701" s="15" t="s">
        <v>3625</v>
      </c>
      <c r="Z701" s="15">
        <v>8.6999999999999993</v>
      </c>
      <c r="AA701" s="18" t="b">
        <v>0</v>
      </c>
      <c r="AB701" s="15"/>
      <c r="AC701" s="15" t="s">
        <v>519</v>
      </c>
      <c r="AD701" s="17">
        <v>17</v>
      </c>
      <c r="AE701" s="17">
        <v>56</v>
      </c>
      <c r="AF701" s="17">
        <v>151</v>
      </c>
      <c r="AG701" s="17">
        <v>2943090</v>
      </c>
      <c r="AH701" s="17">
        <v>0</v>
      </c>
      <c r="AI701" s="17">
        <v>1921353</v>
      </c>
      <c r="AJ701" s="17">
        <v>0</v>
      </c>
      <c r="AK701" s="15">
        <v>1.3</v>
      </c>
      <c r="AL701" s="15">
        <v>32.799999999999997</v>
      </c>
      <c r="AM701" s="15" t="s">
        <v>3625</v>
      </c>
      <c r="AN701" s="15"/>
      <c r="AO701" s="17">
        <v>73</v>
      </c>
      <c r="AP701" s="68">
        <v>45886</v>
      </c>
      <c r="AQ701" s="68">
        <v>35735</v>
      </c>
      <c r="AR701" s="18" t="b">
        <v>0</v>
      </c>
      <c r="AS701" s="15" t="s">
        <v>3626</v>
      </c>
      <c r="AT701" s="17">
        <v>2784</v>
      </c>
      <c r="AU701" s="17">
        <v>3</v>
      </c>
      <c r="AV701" s="17">
        <v>5</v>
      </c>
      <c r="AW701" s="17">
        <v>9</v>
      </c>
      <c r="AX701" s="17">
        <v>40</v>
      </c>
      <c r="AY701" s="17">
        <v>1</v>
      </c>
      <c r="AZ701" s="17">
        <v>0</v>
      </c>
      <c r="BA701" s="17">
        <v>0</v>
      </c>
      <c r="BB701" s="17">
        <v>5</v>
      </c>
      <c r="BC701" s="17">
        <v>0</v>
      </c>
      <c r="BD701" s="17">
        <v>0</v>
      </c>
      <c r="BE701" s="17">
        <v>11</v>
      </c>
      <c r="BF701" s="17">
        <v>489</v>
      </c>
      <c r="BG701" s="15">
        <v>733.6</v>
      </c>
      <c r="BH701" s="15">
        <v>353.1</v>
      </c>
      <c r="BI701" s="15">
        <v>242</v>
      </c>
      <c r="BJ701" s="15">
        <v>132.9</v>
      </c>
      <c r="BK701" s="17">
        <v>204</v>
      </c>
      <c r="BL701" s="17">
        <v>131</v>
      </c>
      <c r="BM701" s="17">
        <v>69</v>
      </c>
      <c r="BN701" s="17">
        <v>273</v>
      </c>
      <c r="BO701" s="17">
        <v>32</v>
      </c>
      <c r="BP701" s="15">
        <v>1.62</v>
      </c>
      <c r="BQ701" s="15">
        <v>2.65</v>
      </c>
      <c r="BR701" s="15">
        <v>4.2699999999999996</v>
      </c>
      <c r="BS701" s="15">
        <v>44.71</v>
      </c>
      <c r="BT701" s="15"/>
      <c r="BU701" s="15"/>
      <c r="BV701" s="15"/>
      <c r="BW701" s="15"/>
      <c r="BX701" s="15"/>
      <c r="BY701" s="15"/>
      <c r="BZ701" s="15"/>
      <c r="CA701" s="17">
        <v>43</v>
      </c>
      <c r="CB701" s="17">
        <v>18</v>
      </c>
      <c r="CC701" s="17">
        <v>112</v>
      </c>
      <c r="CD701" s="17">
        <v>29</v>
      </c>
      <c r="CE701" s="17">
        <v>148</v>
      </c>
      <c r="CF701" s="17">
        <v>30</v>
      </c>
      <c r="CG701" s="17">
        <v>82</v>
      </c>
      <c r="CH701" s="17">
        <v>17</v>
      </c>
      <c r="CI701" s="17">
        <v>0.05</v>
      </c>
      <c r="CJ701" s="17">
        <v>0</v>
      </c>
      <c r="CK701" s="17">
        <v>0.09</v>
      </c>
      <c r="CL701" s="17">
        <v>0.14000000000000001</v>
      </c>
      <c r="CM701" s="17">
        <v>1.45</v>
      </c>
      <c r="CN701" s="17">
        <v>1.29</v>
      </c>
      <c r="CO701" s="17">
        <v>398</v>
      </c>
      <c r="CP701" s="17">
        <v>68</v>
      </c>
      <c r="CQ701" s="17">
        <v>12</v>
      </c>
      <c r="CR701" s="17">
        <v>4</v>
      </c>
      <c r="CS701" s="17">
        <v>18</v>
      </c>
      <c r="CT701" s="17">
        <v>4</v>
      </c>
      <c r="CU701" s="17">
        <v>50</v>
      </c>
      <c r="CV701" s="17">
        <v>15</v>
      </c>
      <c r="CW701" s="17">
        <v>1.03</v>
      </c>
      <c r="CX701" s="17">
        <v>0.28999999999999998</v>
      </c>
      <c r="CY701" s="17">
        <v>8.83</v>
      </c>
      <c r="CZ701" s="15" t="str">
        <f t="shared" si="21"/>
        <v>Nordi Mukiele</v>
      </c>
      <c r="DA701" s="15">
        <f>VLOOKUP(CZ701,[1]FINAL!$A$1:$AP$1000,MATCH("Element No.",[1]FINAL!$A$1:$AP$1,0),0)</f>
        <v>533</v>
      </c>
      <c r="DB701" s="15"/>
      <c r="DC701" s="15"/>
      <c r="DD701" s="15"/>
      <c r="DE701" s="15"/>
      <c r="DF701" s="15"/>
    </row>
    <row r="702" spans="1:110" ht="27.75" thickBot="1">
      <c r="A702" s="18" t="b">
        <v>1</v>
      </c>
      <c r="B702" s="18" t="b">
        <v>0</v>
      </c>
      <c r="C702" s="15"/>
      <c r="D702" s="15"/>
      <c r="E702" s="17">
        <v>247955</v>
      </c>
      <c r="F702" s="17">
        <v>0</v>
      </c>
      <c r="G702" s="17">
        <v>0</v>
      </c>
      <c r="H702" s="17">
        <v>0</v>
      </c>
      <c r="I702" s="17">
        <v>0</v>
      </c>
      <c r="J702" s="17">
        <v>0</v>
      </c>
      <c r="K702" s="17">
        <v>2</v>
      </c>
      <c r="L702" s="15">
        <v>2</v>
      </c>
      <c r="M702" s="15">
        <v>2.2000000000000002</v>
      </c>
      <c r="N702" s="17">
        <v>1</v>
      </c>
      <c r="O702" s="15" t="s">
        <v>3937</v>
      </c>
      <c r="P702" s="15">
        <v>2.2000000000000002</v>
      </c>
      <c r="Q702" s="17" t="e">
        <f t="shared" si="20"/>
        <v>#N/A</v>
      </c>
      <c r="R702" s="18" t="b">
        <v>0</v>
      </c>
      <c r="S702" s="15"/>
      <c r="T702" s="15"/>
      <c r="U702" s="17">
        <v>45</v>
      </c>
      <c r="V702" s="15" t="s">
        <v>3938</v>
      </c>
      <c r="W702" s="15">
        <v>2</v>
      </c>
      <c r="X702" s="18" t="b">
        <v>0</v>
      </c>
      <c r="Y702" s="15" t="s">
        <v>3939</v>
      </c>
      <c r="Z702" s="15">
        <v>0.1</v>
      </c>
      <c r="AA702" s="18" t="b">
        <v>0</v>
      </c>
      <c r="AB702" s="15"/>
      <c r="AC702" s="15" t="s">
        <v>519</v>
      </c>
      <c r="AD702" s="17">
        <v>17</v>
      </c>
      <c r="AE702" s="17">
        <v>56</v>
      </c>
      <c r="AF702" s="17">
        <v>55</v>
      </c>
      <c r="AG702" s="17">
        <v>11678</v>
      </c>
      <c r="AH702" s="17">
        <v>0</v>
      </c>
      <c r="AI702" s="17">
        <v>8582</v>
      </c>
      <c r="AJ702" s="17">
        <v>0</v>
      </c>
      <c r="AK702" s="15">
        <v>0.5</v>
      </c>
      <c r="AL702" s="15">
        <v>12.2</v>
      </c>
      <c r="AM702" s="15" t="s">
        <v>3939</v>
      </c>
      <c r="AN702" s="15"/>
      <c r="AO702" s="17">
        <v>152</v>
      </c>
      <c r="AP702" s="68">
        <v>45901</v>
      </c>
      <c r="AQ702" s="68">
        <v>36725</v>
      </c>
      <c r="AR702" s="18" t="b">
        <v>0</v>
      </c>
      <c r="AS702" s="15" t="s">
        <v>3940</v>
      </c>
      <c r="AT702" s="17">
        <v>1681</v>
      </c>
      <c r="AU702" s="17">
        <v>0</v>
      </c>
      <c r="AV702" s="17">
        <v>0</v>
      </c>
      <c r="AW702" s="17">
        <v>3</v>
      </c>
      <c r="AX702" s="17">
        <v>23</v>
      </c>
      <c r="AY702" s="17">
        <v>0</v>
      </c>
      <c r="AZ702" s="17">
        <v>0</v>
      </c>
      <c r="BA702" s="17">
        <v>0</v>
      </c>
      <c r="BB702" s="17">
        <v>2</v>
      </c>
      <c r="BC702" s="17">
        <v>0</v>
      </c>
      <c r="BD702" s="17">
        <v>0</v>
      </c>
      <c r="BE702" s="17">
        <v>0</v>
      </c>
      <c r="BF702" s="17">
        <v>231</v>
      </c>
      <c r="BG702" s="15">
        <v>274.60000000000002</v>
      </c>
      <c r="BH702" s="15">
        <v>135.69999999999999</v>
      </c>
      <c r="BI702" s="15">
        <v>102</v>
      </c>
      <c r="BJ702" s="15">
        <v>51.2</v>
      </c>
      <c r="BK702" s="17">
        <v>76</v>
      </c>
      <c r="BL702" s="17">
        <v>73</v>
      </c>
      <c r="BM702" s="17">
        <v>37</v>
      </c>
      <c r="BN702" s="17">
        <v>113</v>
      </c>
      <c r="BO702" s="17">
        <v>17</v>
      </c>
      <c r="BP702" s="15">
        <v>0.79</v>
      </c>
      <c r="BQ702" s="15">
        <v>0.85</v>
      </c>
      <c r="BR702" s="15">
        <v>1.64</v>
      </c>
      <c r="BS702" s="15">
        <v>30.92</v>
      </c>
      <c r="BT702" s="15"/>
      <c r="BU702" s="15"/>
      <c r="BV702" s="15"/>
      <c r="BW702" s="15"/>
      <c r="BX702" s="15"/>
      <c r="BY702" s="15"/>
      <c r="BZ702" s="15"/>
      <c r="CA702" s="17">
        <v>264</v>
      </c>
      <c r="CB702" s="17">
        <v>105</v>
      </c>
      <c r="CC702" s="17">
        <v>263</v>
      </c>
      <c r="CD702" s="17">
        <v>70</v>
      </c>
      <c r="CE702" s="17">
        <v>284</v>
      </c>
      <c r="CF702" s="17">
        <v>82</v>
      </c>
      <c r="CG702" s="17">
        <v>299</v>
      </c>
      <c r="CH702" s="17">
        <v>95</v>
      </c>
      <c r="CI702" s="17">
        <v>0.04</v>
      </c>
      <c r="CJ702" s="17">
        <v>0</v>
      </c>
      <c r="CK702" s="17">
        <v>0.05</v>
      </c>
      <c r="CL702" s="17">
        <v>0.09</v>
      </c>
      <c r="CM702" s="17">
        <v>1.66</v>
      </c>
      <c r="CN702" s="17">
        <v>1.23</v>
      </c>
      <c r="CO702" s="17">
        <v>429</v>
      </c>
      <c r="CP702" s="17">
        <v>87</v>
      </c>
      <c r="CQ702" s="17">
        <v>163</v>
      </c>
      <c r="CR702" s="17">
        <v>51</v>
      </c>
      <c r="CS702" s="17">
        <v>349</v>
      </c>
      <c r="CT702" s="17">
        <v>130</v>
      </c>
      <c r="CU702" s="17">
        <v>576</v>
      </c>
      <c r="CV702" s="17">
        <v>205</v>
      </c>
      <c r="CW702" s="17">
        <v>0.91</v>
      </c>
      <c r="CX702" s="17">
        <v>0.16</v>
      </c>
      <c r="CY702" s="17">
        <v>6.05</v>
      </c>
      <c r="CZ702" s="15" t="str">
        <f t="shared" si="21"/>
        <v>Lutsharel Geertruida</v>
      </c>
      <c r="DA702" s="15" t="e">
        <f>VLOOKUP(CZ702,[1]FINAL!$A$1:$AP$1000,MATCH("Element No.",[1]FINAL!$A$1:$AP$1,0),0)</f>
        <v>#N/A</v>
      </c>
      <c r="DB702" s="15"/>
      <c r="DC702" s="15"/>
      <c r="DD702" s="15"/>
      <c r="DE702" s="15"/>
      <c r="DF702" s="15"/>
    </row>
    <row r="703" spans="1:110" ht="40.5" thickBot="1">
      <c r="A703" s="18" t="b">
        <v>1</v>
      </c>
      <c r="B703" s="18" t="b">
        <v>0</v>
      </c>
      <c r="C703" s="17">
        <v>100</v>
      </c>
      <c r="D703" s="17">
        <v>100</v>
      </c>
      <c r="E703" s="17">
        <v>441264</v>
      </c>
      <c r="F703" s="17">
        <v>0</v>
      </c>
      <c r="G703" s="17">
        <v>0</v>
      </c>
      <c r="H703" s="17">
        <v>-2</v>
      </c>
      <c r="I703" s="17">
        <v>2</v>
      </c>
      <c r="J703" s="17">
        <v>1</v>
      </c>
      <c r="K703" s="17">
        <v>4</v>
      </c>
      <c r="L703" s="15">
        <v>3</v>
      </c>
      <c r="M703" s="15">
        <v>3.8</v>
      </c>
      <c r="N703" s="17">
        <v>5</v>
      </c>
      <c r="O703" s="15" t="s">
        <v>3941</v>
      </c>
      <c r="P703" s="15">
        <v>3.8</v>
      </c>
      <c r="Q703" s="17">
        <f t="shared" si="20"/>
        <v>552</v>
      </c>
      <c r="R703" s="18" t="b">
        <v>0</v>
      </c>
      <c r="S703" s="15"/>
      <c r="T703" s="15" t="s">
        <v>4788</v>
      </c>
      <c r="U703" s="17">
        <v>53</v>
      </c>
      <c r="V703" s="15" t="s">
        <v>3942</v>
      </c>
      <c r="W703" s="15">
        <v>3</v>
      </c>
      <c r="X703" s="18" t="b">
        <v>0</v>
      </c>
      <c r="Y703" s="15" t="s">
        <v>3943</v>
      </c>
      <c r="Z703" s="15">
        <v>0.9</v>
      </c>
      <c r="AA703" s="18" t="b">
        <v>0</v>
      </c>
      <c r="AB703" s="15"/>
      <c r="AC703" s="15" t="s">
        <v>519</v>
      </c>
      <c r="AD703" s="17">
        <v>17</v>
      </c>
      <c r="AE703" s="17">
        <v>56</v>
      </c>
      <c r="AF703" s="17">
        <v>92</v>
      </c>
      <c r="AG703" s="17">
        <v>473226</v>
      </c>
      <c r="AH703" s="17">
        <v>0</v>
      </c>
      <c r="AI703" s="17">
        <v>366108</v>
      </c>
      <c r="AJ703" s="17">
        <v>0</v>
      </c>
      <c r="AK703" s="15">
        <v>0.7</v>
      </c>
      <c r="AL703" s="15">
        <v>17.399999999999999</v>
      </c>
      <c r="AM703" s="15" t="s">
        <v>3943</v>
      </c>
      <c r="AN703" s="15"/>
      <c r="AO703" s="17">
        <v>152</v>
      </c>
      <c r="AP703" s="68">
        <v>45901</v>
      </c>
      <c r="AQ703" s="68">
        <v>37288</v>
      </c>
      <c r="AR703" s="18" t="b">
        <v>0</v>
      </c>
      <c r="AS703" s="15" t="s">
        <v>3944</v>
      </c>
      <c r="AT703" s="17">
        <v>1920</v>
      </c>
      <c r="AU703" s="17">
        <v>7</v>
      </c>
      <c r="AV703" s="17">
        <v>2</v>
      </c>
      <c r="AW703" s="17">
        <v>6</v>
      </c>
      <c r="AX703" s="17">
        <v>30</v>
      </c>
      <c r="AY703" s="17">
        <v>0</v>
      </c>
      <c r="AZ703" s="17">
        <v>0</v>
      </c>
      <c r="BA703" s="17">
        <v>0</v>
      </c>
      <c r="BB703" s="17">
        <v>6</v>
      </c>
      <c r="BC703" s="17">
        <v>0</v>
      </c>
      <c r="BD703" s="17">
        <v>0</v>
      </c>
      <c r="BE703" s="17">
        <v>12</v>
      </c>
      <c r="BF703" s="17">
        <v>309</v>
      </c>
      <c r="BG703" s="15">
        <v>333.4</v>
      </c>
      <c r="BH703" s="15">
        <v>200.5</v>
      </c>
      <c r="BI703" s="15">
        <v>552</v>
      </c>
      <c r="BJ703" s="15">
        <v>106.7</v>
      </c>
      <c r="BK703" s="17">
        <v>21</v>
      </c>
      <c r="BL703" s="17">
        <v>44</v>
      </c>
      <c r="BM703" s="17">
        <v>9</v>
      </c>
      <c r="BN703" s="17">
        <v>74</v>
      </c>
      <c r="BO703" s="17">
        <v>22</v>
      </c>
      <c r="BP703" s="15">
        <v>6.02</v>
      </c>
      <c r="BQ703" s="15">
        <v>0.67</v>
      </c>
      <c r="BR703" s="15">
        <v>6.69</v>
      </c>
      <c r="BS703" s="15">
        <v>31.4</v>
      </c>
      <c r="BT703" s="15"/>
      <c r="BU703" s="15"/>
      <c r="BV703" s="15"/>
      <c r="BW703" s="15"/>
      <c r="BX703" s="15"/>
      <c r="BY703" s="15"/>
      <c r="BZ703" s="15"/>
      <c r="CA703" s="17">
        <v>223</v>
      </c>
      <c r="CB703" s="17">
        <v>21</v>
      </c>
      <c r="CC703" s="17">
        <v>206</v>
      </c>
      <c r="CD703" s="17">
        <v>20</v>
      </c>
      <c r="CE703" s="17">
        <v>45</v>
      </c>
      <c r="CF703" s="17">
        <v>20</v>
      </c>
      <c r="CG703" s="17">
        <v>130</v>
      </c>
      <c r="CH703" s="17">
        <v>21</v>
      </c>
      <c r="CI703" s="17">
        <v>0.28000000000000003</v>
      </c>
      <c r="CJ703" s="17">
        <v>0</v>
      </c>
      <c r="CK703" s="17">
        <v>0.03</v>
      </c>
      <c r="CL703" s="17">
        <v>0.31</v>
      </c>
      <c r="CM703" s="17">
        <v>1.47</v>
      </c>
      <c r="CN703" s="17">
        <v>1.41</v>
      </c>
      <c r="CO703" s="17">
        <v>191</v>
      </c>
      <c r="CP703" s="17">
        <v>44</v>
      </c>
      <c r="CQ703" s="17">
        <v>83</v>
      </c>
      <c r="CR703" s="17">
        <v>13</v>
      </c>
      <c r="CS703" s="17">
        <v>200</v>
      </c>
      <c r="CT703" s="17">
        <v>21</v>
      </c>
      <c r="CU703" s="17">
        <v>205</v>
      </c>
      <c r="CV703" s="17">
        <v>30</v>
      </c>
      <c r="CW703" s="17">
        <v>1.03</v>
      </c>
      <c r="CX703" s="17">
        <v>0.28000000000000003</v>
      </c>
      <c r="CY703" s="17">
        <v>3.47</v>
      </c>
      <c r="CZ703" s="15" t="str">
        <f t="shared" si="21"/>
        <v>Brian Brobbey</v>
      </c>
      <c r="DA703" s="15">
        <f>VLOOKUP(CZ703,[1]FINAL!$A$1:$AP$1000,MATCH("Element No.",[1]FINAL!$A$1:$AP$1,0),0)</f>
        <v>552</v>
      </c>
      <c r="DB703" s="15"/>
      <c r="DC703" s="15"/>
      <c r="DD703" s="15"/>
      <c r="DE703" s="15"/>
      <c r="DF703" s="15"/>
    </row>
    <row r="704" spans="1:110" ht="40.5" thickBot="1">
      <c r="A704" s="18" t="b">
        <v>1</v>
      </c>
      <c r="B704" s="18" t="b">
        <v>0</v>
      </c>
      <c r="C704" s="17">
        <v>100</v>
      </c>
      <c r="D704" s="17">
        <v>100</v>
      </c>
      <c r="E704" s="17">
        <v>110504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3</v>
      </c>
      <c r="L704" s="15">
        <v>0</v>
      </c>
      <c r="M704" s="15">
        <v>0</v>
      </c>
      <c r="N704" s="17">
        <v>0</v>
      </c>
      <c r="O704" s="15" t="s">
        <v>3945</v>
      </c>
      <c r="P704" s="15">
        <v>0</v>
      </c>
      <c r="Q704" s="17" t="e">
        <f t="shared" si="20"/>
        <v>#N/A</v>
      </c>
      <c r="R704" s="18" t="b">
        <v>0</v>
      </c>
      <c r="S704" s="15"/>
      <c r="T704" s="15" t="s">
        <v>4820</v>
      </c>
      <c r="U704" s="17">
        <v>55</v>
      </c>
      <c r="V704" s="15" t="s">
        <v>3946</v>
      </c>
      <c r="W704" s="15">
        <v>2.5</v>
      </c>
      <c r="X704" s="18" t="b">
        <v>0</v>
      </c>
      <c r="Y704" s="15" t="s">
        <v>392</v>
      </c>
      <c r="Z704" s="15">
        <v>0</v>
      </c>
      <c r="AA704" s="18" t="b">
        <v>0</v>
      </c>
      <c r="AB704" s="15"/>
      <c r="AC704" s="15" t="s">
        <v>519</v>
      </c>
      <c r="AD704" s="17">
        <v>17</v>
      </c>
      <c r="AE704" s="17">
        <v>56</v>
      </c>
      <c r="AF704" s="17">
        <v>30</v>
      </c>
      <c r="AG704" s="17">
        <v>14213</v>
      </c>
      <c r="AH704" s="17">
        <v>0</v>
      </c>
      <c r="AI704" s="17">
        <v>13480</v>
      </c>
      <c r="AJ704" s="17">
        <v>0</v>
      </c>
      <c r="AK704" s="15">
        <v>0</v>
      </c>
      <c r="AL704" s="15">
        <v>5.5</v>
      </c>
      <c r="AM704" s="15" t="s">
        <v>392</v>
      </c>
      <c r="AN704" s="15" t="s">
        <v>4005</v>
      </c>
      <c r="AO704" s="17">
        <v>35</v>
      </c>
      <c r="AP704" s="68">
        <v>45901</v>
      </c>
      <c r="AQ704" s="68">
        <v>34948</v>
      </c>
      <c r="AR704" s="18" t="b">
        <v>0</v>
      </c>
      <c r="AS704" s="15" t="s">
        <v>3947</v>
      </c>
      <c r="AT704" s="17">
        <v>634</v>
      </c>
      <c r="AU704" s="17">
        <v>1</v>
      </c>
      <c r="AV704" s="17">
        <v>1</v>
      </c>
      <c r="AW704" s="17">
        <v>3</v>
      </c>
      <c r="AX704" s="17">
        <v>9</v>
      </c>
      <c r="AY704" s="17">
        <v>0</v>
      </c>
      <c r="AZ704" s="17">
        <v>0</v>
      </c>
      <c r="BA704" s="17">
        <v>0</v>
      </c>
      <c r="BB704" s="17">
        <v>1</v>
      </c>
      <c r="BC704" s="17">
        <v>0</v>
      </c>
      <c r="BD704" s="17">
        <v>0</v>
      </c>
      <c r="BE704" s="17">
        <v>1</v>
      </c>
      <c r="BF704" s="17">
        <v>118</v>
      </c>
      <c r="BG704" s="15">
        <v>115.6</v>
      </c>
      <c r="BH704" s="15">
        <v>108.4</v>
      </c>
      <c r="BI704" s="15">
        <v>135</v>
      </c>
      <c r="BJ704" s="15">
        <v>35.9</v>
      </c>
      <c r="BK704" s="17">
        <v>11</v>
      </c>
      <c r="BL704" s="17">
        <v>18</v>
      </c>
      <c r="BM704" s="17">
        <v>11</v>
      </c>
      <c r="BN704" s="17">
        <v>40</v>
      </c>
      <c r="BO704" s="17">
        <v>9</v>
      </c>
      <c r="BP704" s="15">
        <v>0.48</v>
      </c>
      <c r="BQ704" s="15">
        <v>0.25</v>
      </c>
      <c r="BR704" s="15">
        <v>0.73</v>
      </c>
      <c r="BS704" s="15">
        <v>9.74</v>
      </c>
      <c r="BT704" s="15"/>
      <c r="BU704" s="15"/>
      <c r="BV704" s="15"/>
      <c r="BW704" s="15"/>
      <c r="BX704" s="15"/>
      <c r="BY704" s="15"/>
      <c r="BZ704" s="15"/>
      <c r="CA704" s="17">
        <v>380</v>
      </c>
      <c r="CB704" s="17">
        <v>169</v>
      </c>
      <c r="CC704" s="17">
        <v>292</v>
      </c>
      <c r="CD704" s="17">
        <v>169</v>
      </c>
      <c r="CE704" s="17">
        <v>245</v>
      </c>
      <c r="CF704" s="17">
        <v>136</v>
      </c>
      <c r="CG704" s="17">
        <v>349</v>
      </c>
      <c r="CH704" s="17">
        <v>167</v>
      </c>
      <c r="CI704" s="17">
        <v>7.0000000000000007E-2</v>
      </c>
      <c r="CJ704" s="17">
        <v>0</v>
      </c>
      <c r="CK704" s="17">
        <v>0.04</v>
      </c>
      <c r="CL704" s="17">
        <v>0.11</v>
      </c>
      <c r="CM704" s="17">
        <v>1.38</v>
      </c>
      <c r="CN704" s="17">
        <v>1.28</v>
      </c>
      <c r="CO704" s="17">
        <v>134</v>
      </c>
      <c r="CP704" s="17">
        <v>83</v>
      </c>
      <c r="CQ704" s="17">
        <v>810</v>
      </c>
      <c r="CR704" s="17">
        <v>359</v>
      </c>
      <c r="CS704" s="17">
        <v>276</v>
      </c>
      <c r="CT704" s="17">
        <v>112</v>
      </c>
      <c r="CU704" s="17">
        <v>648</v>
      </c>
      <c r="CV704" s="17">
        <v>252</v>
      </c>
      <c r="CW704" s="17">
        <v>1.28</v>
      </c>
      <c r="CX704" s="17">
        <v>0.43</v>
      </c>
      <c r="CY704" s="17">
        <v>5.68</v>
      </c>
      <c r="CZ704" s="15" t="str">
        <f t="shared" si="21"/>
        <v>Bertrand Traoré</v>
      </c>
      <c r="DA704" s="15" t="e">
        <f>VLOOKUP(CZ704,[1]FINAL!$A$1:$AP$1000,MATCH("Element No.",[1]FINAL!$A$1:$AP$1,0),0)</f>
        <v>#N/A</v>
      </c>
      <c r="DB704" s="15"/>
      <c r="DC704" s="15"/>
      <c r="DD704" s="15"/>
      <c r="DE704" s="15"/>
      <c r="DF704" s="15"/>
    </row>
    <row r="705" spans="1:110" ht="27.75" thickBot="1">
      <c r="A705" s="18" t="b">
        <v>1</v>
      </c>
      <c r="B705" s="18" t="b">
        <v>0</v>
      </c>
      <c r="C705" s="15"/>
      <c r="D705" s="15"/>
      <c r="E705" s="17">
        <v>232356</v>
      </c>
      <c r="F705" s="17">
        <v>0</v>
      </c>
      <c r="G705" s="17">
        <v>0</v>
      </c>
      <c r="H705" s="17">
        <v>0</v>
      </c>
      <c r="I705" s="17">
        <v>0</v>
      </c>
      <c r="J705" s="17">
        <v>0</v>
      </c>
      <c r="K705" s="17">
        <v>2</v>
      </c>
      <c r="L705" s="15">
        <v>0</v>
      </c>
      <c r="M705" s="15">
        <v>0</v>
      </c>
      <c r="N705" s="17">
        <v>0</v>
      </c>
      <c r="O705" s="15" t="s">
        <v>1689</v>
      </c>
      <c r="P705" s="15">
        <v>0</v>
      </c>
      <c r="Q705" s="17" t="e">
        <f t="shared" si="20"/>
        <v>#N/A</v>
      </c>
      <c r="R705" s="18" t="b">
        <v>0</v>
      </c>
      <c r="S705" s="15"/>
      <c r="T705" s="15"/>
      <c r="U705" s="17">
        <v>40</v>
      </c>
      <c r="V705" s="15" t="s">
        <v>4301</v>
      </c>
      <c r="W705" s="15">
        <v>0</v>
      </c>
      <c r="X705" s="18" t="b">
        <v>0</v>
      </c>
      <c r="Y705" s="15" t="s">
        <v>371</v>
      </c>
      <c r="Z705" s="15">
        <v>0</v>
      </c>
      <c r="AA705" s="18" t="b">
        <v>0</v>
      </c>
      <c r="AB705" s="15"/>
      <c r="AC705" s="15" t="s">
        <v>519</v>
      </c>
      <c r="AD705" s="17">
        <v>17</v>
      </c>
      <c r="AE705" s="17">
        <v>56</v>
      </c>
      <c r="AF705" s="17">
        <v>0</v>
      </c>
      <c r="AG705" s="17">
        <v>2276</v>
      </c>
      <c r="AH705" s="17">
        <v>0</v>
      </c>
      <c r="AI705" s="17">
        <v>1559</v>
      </c>
      <c r="AJ705" s="17">
        <v>0</v>
      </c>
      <c r="AK705" s="15">
        <v>0</v>
      </c>
      <c r="AL705" s="15">
        <v>0</v>
      </c>
      <c r="AM705" s="15" t="s">
        <v>4302</v>
      </c>
      <c r="AN705" s="15" t="s">
        <v>4302</v>
      </c>
      <c r="AO705" s="17">
        <v>241</v>
      </c>
      <c r="AP705" s="68">
        <v>45893</v>
      </c>
      <c r="AQ705" s="68">
        <v>38894</v>
      </c>
      <c r="AR705" s="18" t="b">
        <v>0</v>
      </c>
      <c r="AS705" s="15" t="s">
        <v>4303</v>
      </c>
      <c r="AT705" s="17">
        <v>0</v>
      </c>
      <c r="AU705" s="17">
        <v>0</v>
      </c>
      <c r="AV705" s="17">
        <v>0</v>
      </c>
      <c r="AW705" s="17">
        <v>0</v>
      </c>
      <c r="AX705" s="17">
        <v>0</v>
      </c>
      <c r="AY705" s="17">
        <v>0</v>
      </c>
      <c r="AZ705" s="17">
        <v>0</v>
      </c>
      <c r="BA705" s="17">
        <v>0</v>
      </c>
      <c r="BB705" s="17">
        <v>0</v>
      </c>
      <c r="BC705" s="17">
        <v>0</v>
      </c>
      <c r="BD705" s="17">
        <v>0</v>
      </c>
      <c r="BE705" s="17">
        <v>0</v>
      </c>
      <c r="BF705" s="17">
        <v>0</v>
      </c>
      <c r="BG705" s="15">
        <v>0</v>
      </c>
      <c r="BH705" s="15">
        <v>0</v>
      </c>
      <c r="BI705" s="15">
        <v>0</v>
      </c>
      <c r="BJ705" s="15">
        <v>0</v>
      </c>
      <c r="BK705" s="17">
        <v>0</v>
      </c>
      <c r="BL705" s="17">
        <v>0</v>
      </c>
      <c r="BM705" s="17">
        <v>0</v>
      </c>
      <c r="BN705" s="17">
        <v>0</v>
      </c>
      <c r="BO705" s="17">
        <v>0</v>
      </c>
      <c r="BP705" s="15">
        <v>0</v>
      </c>
      <c r="BQ705" s="15">
        <v>0</v>
      </c>
      <c r="BR705" s="15">
        <v>0</v>
      </c>
      <c r="BS705" s="15">
        <v>0</v>
      </c>
      <c r="BT705" s="15"/>
      <c r="BU705" s="15"/>
      <c r="BV705" s="15"/>
      <c r="BW705" s="15"/>
      <c r="BX705" s="15"/>
      <c r="BY705" s="15"/>
      <c r="BZ705" s="15"/>
      <c r="CA705" s="17">
        <v>589</v>
      </c>
      <c r="CB705" s="17">
        <v>217</v>
      </c>
      <c r="CC705" s="17">
        <v>580</v>
      </c>
      <c r="CD705" s="17">
        <v>216</v>
      </c>
      <c r="CE705" s="17">
        <v>549</v>
      </c>
      <c r="CF705" s="17">
        <v>212</v>
      </c>
      <c r="CG705" s="17">
        <v>592</v>
      </c>
      <c r="CH705" s="17">
        <v>217</v>
      </c>
      <c r="CI705" s="17">
        <v>0</v>
      </c>
      <c r="CJ705" s="17">
        <v>0</v>
      </c>
      <c r="CK705" s="17">
        <v>0</v>
      </c>
      <c r="CL705" s="17">
        <v>0</v>
      </c>
      <c r="CM705" s="17">
        <v>0</v>
      </c>
      <c r="CN705" s="17">
        <v>0</v>
      </c>
      <c r="CO705" s="17">
        <v>690</v>
      </c>
      <c r="CP705" s="17">
        <v>170</v>
      </c>
      <c r="CQ705" s="17">
        <v>477</v>
      </c>
      <c r="CR705" s="17">
        <v>181</v>
      </c>
      <c r="CS705" s="17">
        <v>600</v>
      </c>
      <c r="CT705" s="17">
        <v>217</v>
      </c>
      <c r="CU705" s="17">
        <v>674</v>
      </c>
      <c r="CV705" s="17">
        <v>237</v>
      </c>
      <c r="CW705" s="17">
        <v>0</v>
      </c>
      <c r="CX705" s="17">
        <v>0</v>
      </c>
      <c r="CY705" s="17">
        <v>0</v>
      </c>
      <c r="CZ705" s="15" t="str">
        <f t="shared" si="21"/>
        <v>Jenson Jones</v>
      </c>
      <c r="DA705" s="15" t="e">
        <f>VLOOKUP(CZ705,[1]FINAL!$A$1:$AP$1000,MATCH("Element No.",[1]FINAL!$A$1:$AP$1,0),0)</f>
        <v>#N/A</v>
      </c>
      <c r="DB705" s="15"/>
      <c r="DC705" s="15"/>
      <c r="DD705" s="15"/>
      <c r="DE705" s="15"/>
      <c r="DF705" s="15"/>
    </row>
    <row r="706" spans="1:110" ht="78.75" thickBot="1">
      <c r="A706" s="18" t="b">
        <v>1</v>
      </c>
      <c r="B706" s="18" t="b">
        <v>0</v>
      </c>
      <c r="C706" s="17">
        <v>0</v>
      </c>
      <c r="D706" s="17">
        <v>0</v>
      </c>
      <c r="E706" s="17">
        <v>604211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3</v>
      </c>
      <c r="L706" s="15">
        <v>0</v>
      </c>
      <c r="M706" s="15">
        <v>0</v>
      </c>
      <c r="N706" s="17">
        <v>0</v>
      </c>
      <c r="O706" s="15" t="s">
        <v>4304</v>
      </c>
      <c r="P706" s="15">
        <v>0</v>
      </c>
      <c r="Q706" s="17" t="e">
        <f t="shared" si="20"/>
        <v>#N/A</v>
      </c>
      <c r="R706" s="18" t="b">
        <v>0</v>
      </c>
      <c r="S706" s="15" t="s">
        <v>4508</v>
      </c>
      <c r="T706" s="15" t="s">
        <v>4509</v>
      </c>
      <c r="U706" s="17">
        <v>45</v>
      </c>
      <c r="V706" s="15" t="s">
        <v>4305</v>
      </c>
      <c r="W706" s="15">
        <v>0</v>
      </c>
      <c r="X706" s="18" t="b">
        <v>0</v>
      </c>
      <c r="Y706" s="15" t="s">
        <v>4306</v>
      </c>
      <c r="Z706" s="15">
        <v>0</v>
      </c>
      <c r="AA706" s="18" t="b">
        <v>0</v>
      </c>
      <c r="AB706" s="15"/>
      <c r="AC706" s="15" t="s">
        <v>3257</v>
      </c>
      <c r="AD706" s="17">
        <v>17</v>
      </c>
      <c r="AE706" s="17">
        <v>56</v>
      </c>
      <c r="AF706" s="17">
        <v>0</v>
      </c>
      <c r="AG706" s="17">
        <v>160</v>
      </c>
      <c r="AH706" s="17">
        <v>0</v>
      </c>
      <c r="AI706" s="17">
        <v>145</v>
      </c>
      <c r="AJ706" s="17">
        <v>0</v>
      </c>
      <c r="AK706" s="15">
        <v>0</v>
      </c>
      <c r="AL706" s="15">
        <v>0</v>
      </c>
      <c r="AM706" s="15" t="s">
        <v>4306</v>
      </c>
      <c r="AN706" s="15"/>
      <c r="AO706" s="17">
        <v>225</v>
      </c>
      <c r="AP706" s="68">
        <v>45534</v>
      </c>
      <c r="AQ706" s="68">
        <v>38514</v>
      </c>
      <c r="AR706" s="18" t="b">
        <v>0</v>
      </c>
      <c r="AS706" s="15" t="s">
        <v>4307</v>
      </c>
      <c r="AT706" s="17">
        <v>0</v>
      </c>
      <c r="AU706" s="17">
        <v>0</v>
      </c>
      <c r="AV706" s="17">
        <v>0</v>
      </c>
      <c r="AW706" s="17">
        <v>0</v>
      </c>
      <c r="AX706" s="17">
        <v>0</v>
      </c>
      <c r="AY706" s="17">
        <v>0</v>
      </c>
      <c r="AZ706" s="17">
        <v>0</v>
      </c>
      <c r="BA706" s="17">
        <v>0</v>
      </c>
      <c r="BB706" s="17">
        <v>0</v>
      </c>
      <c r="BC706" s="17">
        <v>0</v>
      </c>
      <c r="BD706" s="17">
        <v>0</v>
      </c>
      <c r="BE706" s="17">
        <v>0</v>
      </c>
      <c r="BF706" s="17">
        <v>0</v>
      </c>
      <c r="BG706" s="15">
        <v>0</v>
      </c>
      <c r="BH706" s="15">
        <v>0</v>
      </c>
      <c r="BI706" s="15">
        <v>0</v>
      </c>
      <c r="BJ706" s="15">
        <v>0</v>
      </c>
      <c r="BK706" s="17">
        <v>0</v>
      </c>
      <c r="BL706" s="17">
        <v>0</v>
      </c>
      <c r="BM706" s="17">
        <v>0</v>
      </c>
      <c r="BN706" s="17">
        <v>0</v>
      </c>
      <c r="BO706" s="17">
        <v>0</v>
      </c>
      <c r="BP706" s="15">
        <v>0</v>
      </c>
      <c r="BQ706" s="15">
        <v>0</v>
      </c>
      <c r="BR706" s="15">
        <v>0</v>
      </c>
      <c r="BS706" s="15">
        <v>0</v>
      </c>
      <c r="BT706" s="15"/>
      <c r="BU706" s="15"/>
      <c r="BV706" s="15"/>
      <c r="BW706" s="15"/>
      <c r="BX706" s="15"/>
      <c r="BY706" s="15"/>
      <c r="BZ706" s="15"/>
      <c r="CA706" s="17">
        <v>762</v>
      </c>
      <c r="CB706" s="17">
        <v>321</v>
      </c>
      <c r="CC706" s="17">
        <v>755</v>
      </c>
      <c r="CD706" s="17">
        <v>320</v>
      </c>
      <c r="CE706" s="17">
        <v>742</v>
      </c>
      <c r="CF706" s="17">
        <v>317</v>
      </c>
      <c r="CG706" s="17">
        <v>762</v>
      </c>
      <c r="CH706" s="17">
        <v>321</v>
      </c>
      <c r="CI706" s="17">
        <v>0</v>
      </c>
      <c r="CJ706" s="17">
        <v>0</v>
      </c>
      <c r="CK706" s="17">
        <v>0</v>
      </c>
      <c r="CL706" s="17">
        <v>0</v>
      </c>
      <c r="CM706" s="17">
        <v>0</v>
      </c>
      <c r="CN706" s="17">
        <v>0</v>
      </c>
      <c r="CO706" s="17">
        <v>500</v>
      </c>
      <c r="CP706" s="17">
        <v>309</v>
      </c>
      <c r="CQ706" s="17">
        <v>692</v>
      </c>
      <c r="CR706" s="17">
        <v>277</v>
      </c>
      <c r="CS706" s="17">
        <v>763</v>
      </c>
      <c r="CT706" s="17">
        <v>322</v>
      </c>
      <c r="CU706" s="17">
        <v>835</v>
      </c>
      <c r="CV706" s="17">
        <v>374</v>
      </c>
      <c r="CW706" s="17">
        <v>0</v>
      </c>
      <c r="CX706" s="17">
        <v>0</v>
      </c>
      <c r="CY706" s="17">
        <v>0</v>
      </c>
      <c r="CZ706" s="15" t="str">
        <f t="shared" si="21"/>
        <v>Tymur Tutierov</v>
      </c>
      <c r="DA706" s="15" t="e">
        <f>VLOOKUP(CZ706,[1]FINAL!$A$1:$AP$1000,MATCH("Element No.",[1]FINAL!$A$1:$AP$1,0),0)</f>
        <v>#N/A</v>
      </c>
      <c r="DB706" s="15"/>
      <c r="DC706" s="15"/>
      <c r="DD706" s="15"/>
      <c r="DE706" s="15"/>
      <c r="DF706" s="15"/>
    </row>
    <row r="707" spans="1:110" ht="40.5" thickBot="1">
      <c r="A707" s="18" t="b">
        <v>1</v>
      </c>
      <c r="B707" s="18" t="b">
        <v>0</v>
      </c>
      <c r="C707" s="17">
        <v>100</v>
      </c>
      <c r="D707" s="17">
        <v>100</v>
      </c>
      <c r="E707" s="17">
        <v>699989</v>
      </c>
      <c r="F707" s="17">
        <v>0</v>
      </c>
      <c r="G707" s="17">
        <v>0</v>
      </c>
      <c r="H707" s="17">
        <v>-1</v>
      </c>
      <c r="I707" s="17">
        <v>1</v>
      </c>
      <c r="J707" s="17">
        <v>0</v>
      </c>
      <c r="K707" s="17">
        <v>3</v>
      </c>
      <c r="L707" s="15">
        <v>0</v>
      </c>
      <c r="M707" s="15">
        <v>0</v>
      </c>
      <c r="N707" s="17">
        <v>0</v>
      </c>
      <c r="O707" s="15" t="s">
        <v>4577</v>
      </c>
      <c r="P707" s="15">
        <v>0</v>
      </c>
      <c r="Q707" s="17">
        <f t="shared" ref="Q707:Q770" si="22">DA707</f>
        <v>550</v>
      </c>
      <c r="R707" s="18" t="b">
        <v>0</v>
      </c>
      <c r="S707" s="15"/>
      <c r="T707" s="15" t="s">
        <v>4789</v>
      </c>
      <c r="U707" s="17">
        <v>49</v>
      </c>
      <c r="V707" s="15" t="s">
        <v>4578</v>
      </c>
      <c r="W707" s="15">
        <v>1</v>
      </c>
      <c r="X707" s="18" t="b">
        <v>0</v>
      </c>
      <c r="Y707" s="15" t="s">
        <v>4579</v>
      </c>
      <c r="Z707" s="15">
        <v>0</v>
      </c>
      <c r="AA707" s="18" t="b">
        <v>0</v>
      </c>
      <c r="AB707" s="15"/>
      <c r="AC707" s="15" t="s">
        <v>519</v>
      </c>
      <c r="AD707" s="17">
        <v>17</v>
      </c>
      <c r="AE707" s="17">
        <v>56</v>
      </c>
      <c r="AF707" s="17">
        <v>1</v>
      </c>
      <c r="AG707" s="17">
        <v>216</v>
      </c>
      <c r="AH707" s="17">
        <v>0</v>
      </c>
      <c r="AI707" s="17">
        <v>164</v>
      </c>
      <c r="AJ707" s="17">
        <v>0</v>
      </c>
      <c r="AK707" s="15">
        <v>0</v>
      </c>
      <c r="AL707" s="15">
        <v>0.2</v>
      </c>
      <c r="AM707" s="15" t="s">
        <v>4580</v>
      </c>
      <c r="AN707" s="15"/>
      <c r="AO707" s="17">
        <v>54</v>
      </c>
      <c r="AP707" s="68">
        <v>46038</v>
      </c>
      <c r="AQ707" s="68">
        <v>38392</v>
      </c>
      <c r="AR707" s="18" t="b">
        <v>0</v>
      </c>
      <c r="AS707" s="15" t="s">
        <v>4581</v>
      </c>
      <c r="AT707" s="17">
        <v>38</v>
      </c>
      <c r="AU707" s="17">
        <v>0</v>
      </c>
      <c r="AV707" s="17">
        <v>0</v>
      </c>
      <c r="AW707" s="17">
        <v>0</v>
      </c>
      <c r="AX707" s="17">
        <v>0</v>
      </c>
      <c r="AY707" s="17">
        <v>0</v>
      </c>
      <c r="AZ707" s="17">
        <v>0</v>
      </c>
      <c r="BA707" s="17">
        <v>0</v>
      </c>
      <c r="BB707" s="17">
        <v>0</v>
      </c>
      <c r="BC707" s="17">
        <v>0</v>
      </c>
      <c r="BD707" s="17">
        <v>0</v>
      </c>
      <c r="BE707" s="17">
        <v>0</v>
      </c>
      <c r="BF707" s="17">
        <v>4</v>
      </c>
      <c r="BG707" s="15">
        <v>3.4</v>
      </c>
      <c r="BH707" s="15">
        <v>4.3</v>
      </c>
      <c r="BI707" s="15">
        <v>2</v>
      </c>
      <c r="BJ707" s="15">
        <v>1</v>
      </c>
      <c r="BK707" s="17">
        <v>0</v>
      </c>
      <c r="BL707" s="17">
        <v>2</v>
      </c>
      <c r="BM707" s="17">
        <v>1</v>
      </c>
      <c r="BN707" s="17">
        <v>3</v>
      </c>
      <c r="BO707" s="17">
        <v>1</v>
      </c>
      <c r="BP707" s="15">
        <v>0</v>
      </c>
      <c r="BQ707" s="15">
        <v>0.04</v>
      </c>
      <c r="BR707" s="15">
        <v>0.04</v>
      </c>
      <c r="BS707" s="15">
        <v>0.24</v>
      </c>
      <c r="BT707" s="15"/>
      <c r="BU707" s="15"/>
      <c r="BV707" s="15"/>
      <c r="BW707" s="15"/>
      <c r="BX707" s="15"/>
      <c r="BY707" s="15"/>
      <c r="BZ707" s="15"/>
      <c r="CA707" s="17">
        <v>501</v>
      </c>
      <c r="CB707" s="17">
        <v>227</v>
      </c>
      <c r="CC707" s="17">
        <v>465</v>
      </c>
      <c r="CD707" s="17">
        <v>223</v>
      </c>
      <c r="CE707" s="17">
        <v>468</v>
      </c>
      <c r="CF707" s="17">
        <v>231</v>
      </c>
      <c r="CG707" s="17">
        <v>504</v>
      </c>
      <c r="CH707" s="17">
        <v>230</v>
      </c>
      <c r="CI707" s="17">
        <v>0</v>
      </c>
      <c r="CJ707" s="17">
        <v>0</v>
      </c>
      <c r="CK707" s="17">
        <v>0.09</v>
      </c>
      <c r="CL707" s="17">
        <v>0.09</v>
      </c>
      <c r="CM707" s="17">
        <v>0.56999999999999995</v>
      </c>
      <c r="CN707" s="17">
        <v>0</v>
      </c>
      <c r="CO707" s="17">
        <v>343</v>
      </c>
      <c r="CP707" s="17">
        <v>214</v>
      </c>
      <c r="CQ707" s="17">
        <v>764</v>
      </c>
      <c r="CR707" s="17">
        <v>326</v>
      </c>
      <c r="CS707" s="17">
        <v>511</v>
      </c>
      <c r="CT707" s="17">
        <v>234</v>
      </c>
      <c r="CU707" s="17">
        <v>825</v>
      </c>
      <c r="CV707" s="17">
        <v>365</v>
      </c>
      <c r="CW707" s="17">
        <v>2.37</v>
      </c>
      <c r="CX707" s="17">
        <v>0</v>
      </c>
      <c r="CY707" s="17">
        <v>7.11</v>
      </c>
      <c r="CZ707" s="15" t="str">
        <f t="shared" ref="CZ707:CZ770" si="23">O707&amp;" "&amp;Y707</f>
        <v>Djiamgone Jocelin Ta Bi</v>
      </c>
      <c r="DA707" s="15">
        <f>VLOOKUP(CZ707,[1]FINAL!$A$1:$AP$1000,MATCH("Element No.",[1]FINAL!$A$1:$AP$1,0),0)</f>
        <v>550</v>
      </c>
      <c r="DB707" s="15"/>
      <c r="DC707" s="15"/>
      <c r="DD707" s="15"/>
      <c r="DE707" s="15"/>
      <c r="DF707" s="15"/>
    </row>
    <row r="708" spans="1:110" ht="27.75" thickBot="1">
      <c r="A708" s="18" t="b">
        <v>1</v>
      </c>
      <c r="B708" s="18" t="b">
        <v>0</v>
      </c>
      <c r="C708" s="15"/>
      <c r="D708" s="15"/>
      <c r="E708" s="17">
        <v>515046</v>
      </c>
      <c r="F708" s="17">
        <v>0</v>
      </c>
      <c r="G708" s="17">
        <v>0</v>
      </c>
      <c r="H708" s="17">
        <v>0</v>
      </c>
      <c r="I708" s="17">
        <v>0</v>
      </c>
      <c r="J708" s="17">
        <v>1</v>
      </c>
      <c r="K708" s="17">
        <v>1</v>
      </c>
      <c r="L708" s="15">
        <v>0</v>
      </c>
      <c r="M708" s="15">
        <v>0</v>
      </c>
      <c r="N708" s="17">
        <v>0</v>
      </c>
      <c r="O708" s="15" t="s">
        <v>4721</v>
      </c>
      <c r="P708" s="15">
        <v>0</v>
      </c>
      <c r="Q708" s="17">
        <f t="shared" si="22"/>
        <v>531</v>
      </c>
      <c r="R708" s="18" t="b">
        <v>0</v>
      </c>
      <c r="S708" s="15"/>
      <c r="T708" s="15"/>
      <c r="U708" s="17">
        <v>40</v>
      </c>
      <c r="V708" s="15" t="s">
        <v>4722</v>
      </c>
      <c r="W708" s="15">
        <v>5.3</v>
      </c>
      <c r="X708" s="18" t="b">
        <v>0</v>
      </c>
      <c r="Y708" s="15" t="s">
        <v>4723</v>
      </c>
      <c r="Z708" s="15">
        <v>0.1</v>
      </c>
      <c r="AA708" s="18" t="b">
        <v>0</v>
      </c>
      <c r="AB708" s="15"/>
      <c r="AC708" s="15" t="s">
        <v>519</v>
      </c>
      <c r="AD708" s="17">
        <v>17</v>
      </c>
      <c r="AE708" s="17">
        <v>56</v>
      </c>
      <c r="AF708" s="17">
        <v>16</v>
      </c>
      <c r="AG708" s="17">
        <v>27780</v>
      </c>
      <c r="AH708" s="17">
        <v>0</v>
      </c>
      <c r="AI708" s="17">
        <v>18770</v>
      </c>
      <c r="AJ708" s="17">
        <v>0</v>
      </c>
      <c r="AK708" s="15">
        <v>0</v>
      </c>
      <c r="AL708" s="15">
        <v>4</v>
      </c>
      <c r="AM708" s="15" t="s">
        <v>4723</v>
      </c>
      <c r="AN708" s="15"/>
      <c r="AO708" s="17">
        <v>206</v>
      </c>
      <c r="AP708" s="68">
        <v>46054</v>
      </c>
      <c r="AQ708" s="68">
        <v>37763</v>
      </c>
      <c r="AR708" s="18" t="b">
        <v>0</v>
      </c>
      <c r="AS708" s="15" t="s">
        <v>4724</v>
      </c>
      <c r="AT708" s="17">
        <v>270</v>
      </c>
      <c r="AU708" s="17">
        <v>0</v>
      </c>
      <c r="AV708" s="17">
        <v>0</v>
      </c>
      <c r="AW708" s="17">
        <v>1</v>
      </c>
      <c r="AX708" s="17">
        <v>2</v>
      </c>
      <c r="AY708" s="17">
        <v>0</v>
      </c>
      <c r="AZ708" s="17">
        <v>0</v>
      </c>
      <c r="BA708" s="17">
        <v>0</v>
      </c>
      <c r="BB708" s="17">
        <v>0</v>
      </c>
      <c r="BC708" s="17">
        <v>0</v>
      </c>
      <c r="BD708" s="17">
        <v>10</v>
      </c>
      <c r="BE708" s="17">
        <v>3</v>
      </c>
      <c r="BF708" s="17">
        <v>62</v>
      </c>
      <c r="BG708" s="15">
        <v>73.599999999999994</v>
      </c>
      <c r="BH708" s="15">
        <v>0</v>
      </c>
      <c r="BI708" s="15">
        <v>0</v>
      </c>
      <c r="BJ708" s="15">
        <v>7.4</v>
      </c>
      <c r="BK708" s="17">
        <v>6</v>
      </c>
      <c r="BL708" s="17">
        <v>33</v>
      </c>
      <c r="BM708" s="17">
        <v>0</v>
      </c>
      <c r="BN708" s="17">
        <v>0</v>
      </c>
      <c r="BO708" s="17">
        <v>3</v>
      </c>
      <c r="BP708" s="15">
        <v>0</v>
      </c>
      <c r="BQ708" s="15">
        <v>0.02</v>
      </c>
      <c r="BR708" s="15">
        <v>0.02</v>
      </c>
      <c r="BS708" s="15">
        <v>4.0999999999999996</v>
      </c>
      <c r="BT708" s="15"/>
      <c r="BU708" s="15"/>
      <c r="BV708" s="15"/>
      <c r="BW708" s="15"/>
      <c r="BX708" s="15"/>
      <c r="BY708" s="15"/>
      <c r="BZ708" s="15"/>
      <c r="CA708" s="17">
        <v>409</v>
      </c>
      <c r="CB708" s="17">
        <v>33</v>
      </c>
      <c r="CC708" s="17">
        <v>605</v>
      </c>
      <c r="CD708" s="17">
        <v>73</v>
      </c>
      <c r="CE708" s="17">
        <v>574</v>
      </c>
      <c r="CF708" s="17">
        <v>58</v>
      </c>
      <c r="CG708" s="17">
        <v>451</v>
      </c>
      <c r="CH708" s="17">
        <v>33</v>
      </c>
      <c r="CI708" s="17">
        <v>0</v>
      </c>
      <c r="CJ708" s="17">
        <v>3.33</v>
      </c>
      <c r="CK708" s="17">
        <v>0.01</v>
      </c>
      <c r="CL708" s="17">
        <v>0.01</v>
      </c>
      <c r="CM708" s="17">
        <v>1.37</v>
      </c>
      <c r="CN708" s="17">
        <v>0.67</v>
      </c>
      <c r="CO708" s="17">
        <v>719</v>
      </c>
      <c r="CP708" s="17">
        <v>62</v>
      </c>
      <c r="CQ708" s="17">
        <v>504</v>
      </c>
      <c r="CR708" s="17">
        <v>76</v>
      </c>
      <c r="CS708" s="17">
        <v>6</v>
      </c>
      <c r="CT708" s="17">
        <v>2</v>
      </c>
      <c r="CU708" s="17">
        <v>522</v>
      </c>
      <c r="CV708" s="17">
        <v>75</v>
      </c>
      <c r="CW708" s="17">
        <v>1</v>
      </c>
      <c r="CX708" s="17">
        <v>0.33</v>
      </c>
      <c r="CY708" s="17">
        <v>0</v>
      </c>
      <c r="CZ708" s="15" t="str">
        <f t="shared" si="23"/>
        <v>Melker Ellborg</v>
      </c>
      <c r="DA708" s="15">
        <f>VLOOKUP(CZ708,[1]FINAL!$A$1:$AP$1000,MATCH("Element No.",[1]FINAL!$A$1:$AP$1,0),0)</f>
        <v>531</v>
      </c>
      <c r="DB708" s="15"/>
      <c r="DC708" s="15"/>
      <c r="DD708" s="15"/>
      <c r="DE708" s="15"/>
      <c r="DF708" s="15"/>
    </row>
    <row r="709" spans="1:110" ht="40.5" thickBot="1">
      <c r="A709" s="18" t="b">
        <v>1</v>
      </c>
      <c r="B709" s="18" t="b">
        <v>0</v>
      </c>
      <c r="C709" s="17">
        <v>100</v>
      </c>
      <c r="D709" s="17">
        <v>100</v>
      </c>
      <c r="E709" s="17">
        <v>536661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3</v>
      </c>
      <c r="L709" s="15">
        <v>0.8</v>
      </c>
      <c r="M709" s="15">
        <v>1</v>
      </c>
      <c r="N709" s="17">
        <v>1</v>
      </c>
      <c r="O709" s="15" t="s">
        <v>4725</v>
      </c>
      <c r="P709" s="15">
        <v>1</v>
      </c>
      <c r="Q709" s="17">
        <f t="shared" si="22"/>
        <v>551</v>
      </c>
      <c r="R709" s="18" t="b">
        <v>0</v>
      </c>
      <c r="S709" s="15"/>
      <c r="T709" s="15" t="s">
        <v>4839</v>
      </c>
      <c r="U709" s="17">
        <v>50</v>
      </c>
      <c r="V709" s="15" t="s">
        <v>4726</v>
      </c>
      <c r="W709" s="15">
        <v>1.6</v>
      </c>
      <c r="X709" s="18" t="b">
        <v>0</v>
      </c>
      <c r="Y709" s="15" t="s">
        <v>4727</v>
      </c>
      <c r="Z709" s="15">
        <v>0</v>
      </c>
      <c r="AA709" s="18" t="b">
        <v>0</v>
      </c>
      <c r="AB709" s="15"/>
      <c r="AC709" s="15" t="s">
        <v>519</v>
      </c>
      <c r="AD709" s="17">
        <v>17</v>
      </c>
      <c r="AE709" s="17">
        <v>56</v>
      </c>
      <c r="AF709" s="17">
        <v>13</v>
      </c>
      <c r="AG709" s="17">
        <v>1192</v>
      </c>
      <c r="AH709" s="17">
        <v>0</v>
      </c>
      <c r="AI709" s="17">
        <v>942</v>
      </c>
      <c r="AJ709" s="17">
        <v>0</v>
      </c>
      <c r="AK709" s="15">
        <v>0.2</v>
      </c>
      <c r="AL709" s="15">
        <v>2.6</v>
      </c>
      <c r="AM709" s="15" t="s">
        <v>4727</v>
      </c>
      <c r="AN709" s="15"/>
      <c r="AO709" s="17">
        <v>62</v>
      </c>
      <c r="AP709" s="68">
        <v>46055</v>
      </c>
      <c r="AQ709" s="68">
        <v>37791</v>
      </c>
      <c r="AR709" s="18" t="b">
        <v>0</v>
      </c>
      <c r="AS709" s="15" t="s">
        <v>4728</v>
      </c>
      <c r="AT709" s="17">
        <v>401</v>
      </c>
      <c r="AU709" s="17">
        <v>0</v>
      </c>
      <c r="AV709" s="17">
        <v>0</v>
      </c>
      <c r="AW709" s="17">
        <v>1</v>
      </c>
      <c r="AX709" s="17">
        <v>6</v>
      </c>
      <c r="AY709" s="17">
        <v>0</v>
      </c>
      <c r="AZ709" s="17">
        <v>0</v>
      </c>
      <c r="BA709" s="17">
        <v>0</v>
      </c>
      <c r="BB709" s="17">
        <v>1</v>
      </c>
      <c r="BC709" s="17">
        <v>0</v>
      </c>
      <c r="BD709" s="17">
        <v>0</v>
      </c>
      <c r="BE709" s="17">
        <v>0</v>
      </c>
      <c r="BF709" s="17">
        <v>43</v>
      </c>
      <c r="BG709" s="15">
        <v>45.4</v>
      </c>
      <c r="BH709" s="15">
        <v>44.3</v>
      </c>
      <c r="BI709" s="15">
        <v>89</v>
      </c>
      <c r="BJ709" s="15">
        <v>17.8</v>
      </c>
      <c r="BK709" s="17">
        <v>16</v>
      </c>
      <c r="BL709" s="17">
        <v>9</v>
      </c>
      <c r="BM709" s="17">
        <v>10</v>
      </c>
      <c r="BN709" s="17">
        <v>35</v>
      </c>
      <c r="BO709" s="17">
        <v>5</v>
      </c>
      <c r="BP709" s="15">
        <v>0.77</v>
      </c>
      <c r="BQ709" s="15">
        <v>0.12</v>
      </c>
      <c r="BR709" s="15">
        <v>0.89</v>
      </c>
      <c r="BS709" s="15">
        <v>7.26</v>
      </c>
      <c r="BT709" s="15"/>
      <c r="BU709" s="15"/>
      <c r="BV709" s="15"/>
      <c r="BW709" s="15"/>
      <c r="BX709" s="15"/>
      <c r="BY709" s="15"/>
      <c r="BZ709" s="15"/>
      <c r="CA709" s="17">
        <v>433</v>
      </c>
      <c r="CB709" s="17">
        <v>188</v>
      </c>
      <c r="CC709" s="17">
        <v>380</v>
      </c>
      <c r="CD709" s="17">
        <v>195</v>
      </c>
      <c r="CE709" s="17">
        <v>303</v>
      </c>
      <c r="CF709" s="17">
        <v>161</v>
      </c>
      <c r="CG709" s="17">
        <v>401</v>
      </c>
      <c r="CH709" s="17">
        <v>183</v>
      </c>
      <c r="CI709" s="17">
        <v>0.17</v>
      </c>
      <c r="CJ709" s="17">
        <v>0</v>
      </c>
      <c r="CK709" s="17">
        <v>0.03</v>
      </c>
      <c r="CL709" s="17">
        <v>0.2</v>
      </c>
      <c r="CM709" s="17">
        <v>1.63</v>
      </c>
      <c r="CN709" s="17">
        <v>1.35</v>
      </c>
      <c r="CO709" s="17">
        <v>274</v>
      </c>
      <c r="CP709" s="17">
        <v>168</v>
      </c>
      <c r="CQ709" s="17">
        <v>286</v>
      </c>
      <c r="CR709" s="17">
        <v>127</v>
      </c>
      <c r="CS709" s="17">
        <v>416</v>
      </c>
      <c r="CT709" s="17">
        <v>178</v>
      </c>
      <c r="CU709" s="17">
        <v>793</v>
      </c>
      <c r="CV709" s="17">
        <v>344</v>
      </c>
      <c r="CW709" s="17">
        <v>1.1200000000000001</v>
      </c>
      <c r="CX709" s="17">
        <v>0.22</v>
      </c>
      <c r="CY709" s="17">
        <v>7.86</v>
      </c>
      <c r="CZ709" s="15" t="str">
        <f t="shared" si="23"/>
        <v>Nilson Angulo</v>
      </c>
      <c r="DA709" s="15">
        <f>VLOOKUP(CZ709,[1]FINAL!$A$1:$AP$1000,MATCH("Element No.",[1]FINAL!$A$1:$AP$1,0),0)</f>
        <v>551</v>
      </c>
      <c r="DB709" s="15"/>
      <c r="DC709" s="15"/>
      <c r="DD709" s="15"/>
      <c r="DE709" s="15"/>
      <c r="DF709" s="15"/>
    </row>
    <row r="710" spans="1:110" ht="27.75" thickBot="1">
      <c r="A710" s="18" t="b">
        <v>1</v>
      </c>
      <c r="B710" s="18" t="b">
        <v>0</v>
      </c>
      <c r="C710" s="15"/>
      <c r="D710" s="15"/>
      <c r="E710" s="17">
        <v>570929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3</v>
      </c>
      <c r="L710" s="15">
        <v>0</v>
      </c>
      <c r="M710" s="15">
        <v>0</v>
      </c>
      <c r="N710" s="17">
        <v>0</v>
      </c>
      <c r="O710" s="15" t="s">
        <v>600</v>
      </c>
      <c r="P710" s="15">
        <v>0</v>
      </c>
      <c r="Q710" s="17" t="e">
        <f t="shared" si="22"/>
        <v>#N/A</v>
      </c>
      <c r="R710" s="18" t="b">
        <v>0</v>
      </c>
      <c r="S710" s="15"/>
      <c r="T710" s="15"/>
      <c r="U710" s="17">
        <v>45</v>
      </c>
      <c r="V710" s="15" t="s">
        <v>4840</v>
      </c>
      <c r="W710" s="15">
        <v>0</v>
      </c>
      <c r="X710" s="18" t="b">
        <v>0</v>
      </c>
      <c r="Y710" s="15" t="s">
        <v>4841</v>
      </c>
      <c r="Z710" s="15">
        <v>0</v>
      </c>
      <c r="AA710" s="18" t="b">
        <v>0</v>
      </c>
      <c r="AB710" s="15"/>
      <c r="AC710" s="15" t="s">
        <v>519</v>
      </c>
      <c r="AD710" s="17">
        <v>17</v>
      </c>
      <c r="AE710" s="17">
        <v>56</v>
      </c>
      <c r="AF710" s="17">
        <v>0</v>
      </c>
      <c r="AG710" s="17">
        <v>298</v>
      </c>
      <c r="AH710" s="17">
        <v>0</v>
      </c>
      <c r="AI710" s="17">
        <v>141</v>
      </c>
      <c r="AJ710" s="17">
        <v>0</v>
      </c>
      <c r="AK710" s="15">
        <v>0</v>
      </c>
      <c r="AL710" s="15">
        <v>0</v>
      </c>
      <c r="AM710" s="15" t="s">
        <v>4841</v>
      </c>
      <c r="AN710" s="15"/>
      <c r="AO710" s="17">
        <v>241</v>
      </c>
      <c r="AP710" s="68">
        <v>45893</v>
      </c>
      <c r="AQ710" s="68">
        <v>39004</v>
      </c>
      <c r="AR710" s="18" t="b">
        <v>0</v>
      </c>
      <c r="AS710" s="15" t="s">
        <v>4842</v>
      </c>
      <c r="AT710" s="17">
        <v>0</v>
      </c>
      <c r="AU710" s="17">
        <v>0</v>
      </c>
      <c r="AV710" s="17">
        <v>0</v>
      </c>
      <c r="AW710" s="17">
        <v>0</v>
      </c>
      <c r="AX710" s="17">
        <v>0</v>
      </c>
      <c r="AY710" s="17">
        <v>0</v>
      </c>
      <c r="AZ710" s="17">
        <v>0</v>
      </c>
      <c r="BA710" s="17">
        <v>0</v>
      </c>
      <c r="BB710" s="17">
        <v>0</v>
      </c>
      <c r="BC710" s="17">
        <v>0</v>
      </c>
      <c r="BD710" s="17">
        <v>0</v>
      </c>
      <c r="BE710" s="17">
        <v>0</v>
      </c>
      <c r="BF710" s="17">
        <v>0</v>
      </c>
      <c r="BG710" s="15">
        <v>0</v>
      </c>
      <c r="BH710" s="15">
        <v>0</v>
      </c>
      <c r="BI710" s="15">
        <v>0</v>
      </c>
      <c r="BJ710" s="15">
        <v>0</v>
      </c>
      <c r="BK710" s="17">
        <v>0</v>
      </c>
      <c r="BL710" s="17">
        <v>0</v>
      </c>
      <c r="BM710" s="17">
        <v>0</v>
      </c>
      <c r="BN710" s="17">
        <v>0</v>
      </c>
      <c r="BO710" s="17">
        <v>0</v>
      </c>
      <c r="BP710" s="15">
        <v>0</v>
      </c>
      <c r="BQ710" s="15">
        <v>0</v>
      </c>
      <c r="BR710" s="15">
        <v>0</v>
      </c>
      <c r="BS710" s="15">
        <v>0</v>
      </c>
      <c r="BT710" s="15"/>
      <c r="BU710" s="15"/>
      <c r="BV710" s="15"/>
      <c r="BW710" s="15"/>
      <c r="BX710" s="15"/>
      <c r="BY710" s="15"/>
      <c r="BZ710" s="15"/>
      <c r="CA710" s="17">
        <v>742</v>
      </c>
      <c r="CB710" s="17">
        <v>305</v>
      </c>
      <c r="CC710" s="17">
        <v>736</v>
      </c>
      <c r="CD710" s="17">
        <v>305</v>
      </c>
      <c r="CE710" s="17">
        <v>722</v>
      </c>
      <c r="CF710" s="17">
        <v>301</v>
      </c>
      <c r="CG710" s="17">
        <v>743</v>
      </c>
      <c r="CH710" s="17">
        <v>306</v>
      </c>
      <c r="CI710" s="17">
        <v>0</v>
      </c>
      <c r="CJ710" s="17">
        <v>0</v>
      </c>
      <c r="CK710" s="17">
        <v>0</v>
      </c>
      <c r="CL710" s="17">
        <v>0</v>
      </c>
      <c r="CM710" s="17">
        <v>0</v>
      </c>
      <c r="CN710" s="17">
        <v>0</v>
      </c>
      <c r="CO710" s="17">
        <v>476</v>
      </c>
      <c r="CP710" s="17">
        <v>290</v>
      </c>
      <c r="CQ710" s="17">
        <v>671</v>
      </c>
      <c r="CR710" s="17">
        <v>259</v>
      </c>
      <c r="CS710" s="17">
        <v>745</v>
      </c>
      <c r="CT710" s="17">
        <v>307</v>
      </c>
      <c r="CU710" s="17">
        <v>812</v>
      </c>
      <c r="CV710" s="17">
        <v>358</v>
      </c>
      <c r="CW710" s="17">
        <v>0</v>
      </c>
      <c r="CX710" s="17">
        <v>0</v>
      </c>
      <c r="CY710" s="17">
        <v>0</v>
      </c>
      <c r="CZ710" s="15" t="str">
        <f t="shared" si="23"/>
        <v>Jack Whittaker</v>
      </c>
      <c r="DA710" s="15" t="e">
        <f>VLOOKUP(CZ710,[1]FINAL!$A$1:$AP$1000,MATCH("Element No.",[1]FINAL!$A$1:$AP$1,0),0)</f>
        <v>#N/A</v>
      </c>
      <c r="DB710" s="15"/>
      <c r="DC710" s="15"/>
      <c r="DD710" s="15"/>
      <c r="DE710" s="15"/>
      <c r="DF710" s="15"/>
    </row>
    <row r="711" spans="1:110" ht="27.75" thickBot="1">
      <c r="A711" s="18" t="b">
        <v>1</v>
      </c>
      <c r="B711" s="18" t="b">
        <v>0</v>
      </c>
      <c r="C711" s="15"/>
      <c r="D711" s="15"/>
      <c r="E711" s="17">
        <v>571087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3</v>
      </c>
      <c r="L711" s="15">
        <v>0</v>
      </c>
      <c r="M711" s="15">
        <v>0</v>
      </c>
      <c r="N711" s="17">
        <v>0</v>
      </c>
      <c r="O711" s="15" t="s">
        <v>2299</v>
      </c>
      <c r="P711" s="15">
        <v>0</v>
      </c>
      <c r="Q711" s="17" t="e">
        <f t="shared" si="22"/>
        <v>#N/A</v>
      </c>
      <c r="R711" s="18" t="b">
        <v>0</v>
      </c>
      <c r="S711" s="15"/>
      <c r="T711" s="15"/>
      <c r="U711" s="17">
        <v>45</v>
      </c>
      <c r="V711" s="15" t="s">
        <v>4843</v>
      </c>
      <c r="W711" s="15">
        <v>0</v>
      </c>
      <c r="X711" s="18" t="b">
        <v>0</v>
      </c>
      <c r="Y711" s="15" t="s">
        <v>371</v>
      </c>
      <c r="Z711" s="15">
        <v>0</v>
      </c>
      <c r="AA711" s="18" t="b">
        <v>0</v>
      </c>
      <c r="AB711" s="15"/>
      <c r="AC711" s="15" t="s">
        <v>519</v>
      </c>
      <c r="AD711" s="17">
        <v>17</v>
      </c>
      <c r="AE711" s="17">
        <v>56</v>
      </c>
      <c r="AF711" s="17">
        <v>0</v>
      </c>
      <c r="AG711" s="17">
        <v>379</v>
      </c>
      <c r="AH711" s="17">
        <v>0</v>
      </c>
      <c r="AI711" s="17">
        <v>144</v>
      </c>
      <c r="AJ711" s="17">
        <v>0</v>
      </c>
      <c r="AK711" s="15">
        <v>0</v>
      </c>
      <c r="AL711" s="15">
        <v>0</v>
      </c>
      <c r="AM711" s="15" t="s">
        <v>371</v>
      </c>
      <c r="AN711" s="15" t="s">
        <v>4844</v>
      </c>
      <c r="AO711" s="17">
        <v>241</v>
      </c>
      <c r="AP711" s="68">
        <v>45893</v>
      </c>
      <c r="AQ711" s="68">
        <v>39024</v>
      </c>
      <c r="AR711" s="18" t="b">
        <v>0</v>
      </c>
      <c r="AS711" s="15" t="s">
        <v>4845</v>
      </c>
      <c r="AT711" s="17">
        <v>0</v>
      </c>
      <c r="AU711" s="17">
        <v>0</v>
      </c>
      <c r="AV711" s="17">
        <v>0</v>
      </c>
      <c r="AW711" s="17">
        <v>0</v>
      </c>
      <c r="AX711" s="17">
        <v>0</v>
      </c>
      <c r="AY711" s="17">
        <v>0</v>
      </c>
      <c r="AZ711" s="17">
        <v>0</v>
      </c>
      <c r="BA711" s="17">
        <v>0</v>
      </c>
      <c r="BB711" s="17">
        <v>0</v>
      </c>
      <c r="BC711" s="17">
        <v>0</v>
      </c>
      <c r="BD711" s="17">
        <v>0</v>
      </c>
      <c r="BE711" s="17">
        <v>0</v>
      </c>
      <c r="BF711" s="17">
        <v>0</v>
      </c>
      <c r="BG711" s="15">
        <v>0</v>
      </c>
      <c r="BH711" s="15">
        <v>0</v>
      </c>
      <c r="BI711" s="15">
        <v>0</v>
      </c>
      <c r="BJ711" s="15">
        <v>0</v>
      </c>
      <c r="BK711" s="17">
        <v>0</v>
      </c>
      <c r="BL711" s="17">
        <v>0</v>
      </c>
      <c r="BM711" s="17">
        <v>0</v>
      </c>
      <c r="BN711" s="17">
        <v>0</v>
      </c>
      <c r="BO711" s="17">
        <v>0</v>
      </c>
      <c r="BP711" s="15">
        <v>0</v>
      </c>
      <c r="BQ711" s="15">
        <v>0</v>
      </c>
      <c r="BR711" s="15">
        <v>0</v>
      </c>
      <c r="BS711" s="15">
        <v>0</v>
      </c>
      <c r="BT711" s="15"/>
      <c r="BU711" s="15"/>
      <c r="BV711" s="15"/>
      <c r="BW711" s="15"/>
      <c r="BX711" s="15"/>
      <c r="BY711" s="15"/>
      <c r="BZ711" s="15"/>
      <c r="CA711" s="17">
        <v>743</v>
      </c>
      <c r="CB711" s="17">
        <v>306</v>
      </c>
      <c r="CC711" s="17">
        <v>737</v>
      </c>
      <c r="CD711" s="17">
        <v>306</v>
      </c>
      <c r="CE711" s="17">
        <v>723</v>
      </c>
      <c r="CF711" s="17">
        <v>302</v>
      </c>
      <c r="CG711" s="17">
        <v>744</v>
      </c>
      <c r="CH711" s="17">
        <v>307</v>
      </c>
      <c r="CI711" s="17">
        <v>0</v>
      </c>
      <c r="CJ711" s="17">
        <v>0</v>
      </c>
      <c r="CK711" s="17">
        <v>0</v>
      </c>
      <c r="CL711" s="17">
        <v>0</v>
      </c>
      <c r="CM711" s="17">
        <v>0</v>
      </c>
      <c r="CN711" s="17">
        <v>0</v>
      </c>
      <c r="CO711" s="17">
        <v>477</v>
      </c>
      <c r="CP711" s="17">
        <v>291</v>
      </c>
      <c r="CQ711" s="17">
        <v>672</v>
      </c>
      <c r="CR711" s="17">
        <v>260</v>
      </c>
      <c r="CS711" s="17">
        <v>746</v>
      </c>
      <c r="CT711" s="17">
        <v>308</v>
      </c>
      <c r="CU711" s="17">
        <v>808</v>
      </c>
      <c r="CV711" s="17">
        <v>355</v>
      </c>
      <c r="CW711" s="17">
        <v>0</v>
      </c>
      <c r="CX711" s="17">
        <v>0</v>
      </c>
      <c r="CY711" s="17">
        <v>0</v>
      </c>
      <c r="CZ711" s="15" t="str">
        <f t="shared" si="23"/>
        <v>Jaydon Jones</v>
      </c>
      <c r="DA711" s="15" t="e">
        <f>VLOOKUP(CZ711,[1]FINAL!$A$1:$AP$1000,MATCH("Element No.",[1]FINAL!$A$1:$AP$1,0),0)</f>
        <v>#N/A</v>
      </c>
      <c r="DB711" s="15"/>
      <c r="DC711" s="15"/>
      <c r="DD711" s="15"/>
      <c r="DE711" s="15"/>
      <c r="DF711" s="15"/>
    </row>
    <row r="712" spans="1:110" ht="40.5" thickBot="1">
      <c r="A712" s="18" t="b">
        <v>1</v>
      </c>
      <c r="B712" s="18" t="b">
        <v>0</v>
      </c>
      <c r="C712" s="17">
        <v>100</v>
      </c>
      <c r="D712" s="17">
        <v>100</v>
      </c>
      <c r="E712" s="17">
        <v>184254</v>
      </c>
      <c r="F712" s="17">
        <v>0</v>
      </c>
      <c r="G712" s="17">
        <v>0</v>
      </c>
      <c r="H712" s="17">
        <v>-3</v>
      </c>
      <c r="I712" s="17">
        <v>3</v>
      </c>
      <c r="J712" s="17">
        <v>0</v>
      </c>
      <c r="K712" s="17">
        <v>1</v>
      </c>
      <c r="L712" s="15">
        <v>0</v>
      </c>
      <c r="M712" s="15">
        <v>0</v>
      </c>
      <c r="N712" s="17">
        <v>0</v>
      </c>
      <c r="O712" s="15" t="s">
        <v>1185</v>
      </c>
      <c r="P712" s="15">
        <v>0</v>
      </c>
      <c r="Q712" s="17">
        <f t="shared" si="22"/>
        <v>494</v>
      </c>
      <c r="R712" s="18" t="b">
        <v>0</v>
      </c>
      <c r="S712" s="15"/>
      <c r="T712" s="15" t="s">
        <v>4873</v>
      </c>
      <c r="U712" s="17">
        <v>47</v>
      </c>
      <c r="V712" s="15" t="s">
        <v>1186</v>
      </c>
      <c r="W712" s="15">
        <v>2.9</v>
      </c>
      <c r="X712" s="18" t="b">
        <v>0</v>
      </c>
      <c r="Y712" s="15" t="s">
        <v>1187</v>
      </c>
      <c r="Z712" s="15">
        <v>4.7</v>
      </c>
      <c r="AA712" s="18" t="b">
        <v>0</v>
      </c>
      <c r="AB712" s="15"/>
      <c r="AC712" s="15" t="s">
        <v>519</v>
      </c>
      <c r="AD712" s="17">
        <v>18</v>
      </c>
      <c r="AE712" s="17">
        <v>6</v>
      </c>
      <c r="AF712" s="17">
        <v>90</v>
      </c>
      <c r="AG712" s="17">
        <v>1364134</v>
      </c>
      <c r="AH712" s="17">
        <v>0</v>
      </c>
      <c r="AI712" s="17">
        <v>1530718</v>
      </c>
      <c r="AJ712" s="17">
        <v>0</v>
      </c>
      <c r="AK712" s="15">
        <v>0</v>
      </c>
      <c r="AL712" s="15">
        <v>19.100000000000001</v>
      </c>
      <c r="AM712" s="15" t="s">
        <v>1187</v>
      </c>
      <c r="AN712" s="15"/>
      <c r="AO712" s="17">
        <v>106</v>
      </c>
      <c r="AP712" s="68">
        <v>45108</v>
      </c>
      <c r="AQ712" s="68">
        <v>35345</v>
      </c>
      <c r="AR712" s="18" t="b">
        <v>0</v>
      </c>
      <c r="AS712" s="15" t="s">
        <v>3116</v>
      </c>
      <c r="AT712" s="17">
        <v>2790</v>
      </c>
      <c r="AU712" s="17">
        <v>0</v>
      </c>
      <c r="AV712" s="17">
        <v>0</v>
      </c>
      <c r="AW712" s="17">
        <v>7</v>
      </c>
      <c r="AX712" s="17">
        <v>50</v>
      </c>
      <c r="AY712" s="17">
        <v>0</v>
      </c>
      <c r="AZ712" s="17">
        <v>0</v>
      </c>
      <c r="BA712" s="17">
        <v>0</v>
      </c>
      <c r="BB712" s="17">
        <v>1</v>
      </c>
      <c r="BC712" s="17">
        <v>0</v>
      </c>
      <c r="BD712" s="17">
        <v>83</v>
      </c>
      <c r="BE712" s="17">
        <v>6</v>
      </c>
      <c r="BF712" s="17">
        <v>412</v>
      </c>
      <c r="BG712" s="15">
        <v>709.2</v>
      </c>
      <c r="BH712" s="15">
        <v>10.1</v>
      </c>
      <c r="BI712" s="15">
        <v>0</v>
      </c>
      <c r="BJ712" s="15">
        <v>72.2</v>
      </c>
      <c r="BK712" s="17">
        <v>35</v>
      </c>
      <c r="BL712" s="17">
        <v>247</v>
      </c>
      <c r="BM712" s="17">
        <v>1</v>
      </c>
      <c r="BN712" s="17">
        <v>0</v>
      </c>
      <c r="BO712" s="17">
        <v>31</v>
      </c>
      <c r="BP712" s="15">
        <v>0</v>
      </c>
      <c r="BQ712" s="15">
        <v>0.04</v>
      </c>
      <c r="BR712" s="15">
        <v>0.04</v>
      </c>
      <c r="BS712" s="15">
        <v>46.21</v>
      </c>
      <c r="BT712" s="15"/>
      <c r="BU712" s="15"/>
      <c r="BV712" s="15"/>
      <c r="BW712" s="15"/>
      <c r="BX712" s="15"/>
      <c r="BY712" s="15"/>
      <c r="BZ712" s="15"/>
      <c r="CA712" s="17">
        <v>49</v>
      </c>
      <c r="CB712" s="17">
        <v>12</v>
      </c>
      <c r="CC712" s="17">
        <v>438</v>
      </c>
      <c r="CD712" s="17">
        <v>9</v>
      </c>
      <c r="CE712" s="17">
        <v>771</v>
      </c>
      <c r="CF712" s="17">
        <v>85</v>
      </c>
      <c r="CG712" s="17">
        <v>230</v>
      </c>
      <c r="CH712" s="17">
        <v>12</v>
      </c>
      <c r="CI712" s="17">
        <v>0</v>
      </c>
      <c r="CJ712" s="17">
        <v>2.68</v>
      </c>
      <c r="CK712" s="17">
        <v>0</v>
      </c>
      <c r="CL712" s="17">
        <v>0</v>
      </c>
      <c r="CM712" s="17">
        <v>1.49</v>
      </c>
      <c r="CN712" s="17">
        <v>1.61</v>
      </c>
      <c r="CO712" s="17">
        <v>382</v>
      </c>
      <c r="CP712" s="17">
        <v>17</v>
      </c>
      <c r="CQ712" s="17">
        <v>720</v>
      </c>
      <c r="CR712" s="17">
        <v>93</v>
      </c>
      <c r="CS712" s="17">
        <v>207</v>
      </c>
      <c r="CT712" s="17">
        <v>25</v>
      </c>
      <c r="CU712" s="17">
        <v>81</v>
      </c>
      <c r="CV712" s="17">
        <v>14</v>
      </c>
      <c r="CW712" s="17">
        <v>1</v>
      </c>
      <c r="CX712" s="17">
        <v>0.23</v>
      </c>
      <c r="CY712" s="17">
        <v>0</v>
      </c>
      <c r="CZ712" s="15" t="str">
        <f t="shared" si="23"/>
        <v>Guglielmo Vicario</v>
      </c>
      <c r="DA712" s="15">
        <f>VLOOKUP(CZ712,[1]FINAL!$A$1:$AP$1000,MATCH("Element No.",[1]FINAL!$A$1:$AP$1,0),0)</f>
        <v>494</v>
      </c>
      <c r="DB712" s="15"/>
      <c r="DC712" s="15"/>
      <c r="DD712" s="15"/>
      <c r="DE712" s="15"/>
      <c r="DF712" s="15"/>
    </row>
    <row r="713" spans="1:110" ht="27.75" thickBot="1">
      <c r="A713" s="18" t="b">
        <v>1</v>
      </c>
      <c r="B713" s="18" t="b">
        <v>0</v>
      </c>
      <c r="C713" s="15"/>
      <c r="D713" s="15"/>
      <c r="E713" s="17">
        <v>214572</v>
      </c>
      <c r="F713" s="17">
        <v>0</v>
      </c>
      <c r="G713" s="17">
        <v>0</v>
      </c>
      <c r="H713" s="17">
        <v>-1</v>
      </c>
      <c r="I713" s="17">
        <v>1</v>
      </c>
      <c r="J713" s="17">
        <v>0</v>
      </c>
      <c r="K713" s="17">
        <v>1</v>
      </c>
      <c r="L713" s="15">
        <v>0</v>
      </c>
      <c r="M713" s="15">
        <v>0</v>
      </c>
      <c r="N713" s="17">
        <v>0</v>
      </c>
      <c r="O713" s="15" t="s">
        <v>877</v>
      </c>
      <c r="P713" s="15">
        <v>0</v>
      </c>
      <c r="Q713" s="17">
        <f t="shared" si="22"/>
        <v>495</v>
      </c>
      <c r="R713" s="18" t="b">
        <v>0</v>
      </c>
      <c r="S713" s="15"/>
      <c r="T713" s="15"/>
      <c r="U713" s="17">
        <v>39</v>
      </c>
      <c r="V713" s="15" t="s">
        <v>962</v>
      </c>
      <c r="W713" s="15">
        <v>0</v>
      </c>
      <c r="X713" s="18" t="b">
        <v>0</v>
      </c>
      <c r="Y713" s="15" t="s">
        <v>412</v>
      </c>
      <c r="Z713" s="15">
        <v>0.3</v>
      </c>
      <c r="AA713" s="18" t="b">
        <v>0</v>
      </c>
      <c r="AB713" s="15"/>
      <c r="AC713" s="15" t="s">
        <v>519</v>
      </c>
      <c r="AD713" s="17">
        <v>18</v>
      </c>
      <c r="AE713" s="17">
        <v>6</v>
      </c>
      <c r="AF713" s="17">
        <v>0</v>
      </c>
      <c r="AG713" s="17">
        <v>22434</v>
      </c>
      <c r="AH713" s="17">
        <v>0</v>
      </c>
      <c r="AI713" s="17">
        <v>27125</v>
      </c>
      <c r="AJ713" s="17">
        <v>0</v>
      </c>
      <c r="AK713" s="15">
        <v>0</v>
      </c>
      <c r="AL713" s="15">
        <v>0</v>
      </c>
      <c r="AM713" s="15" t="s">
        <v>412</v>
      </c>
      <c r="AN713" s="15"/>
      <c r="AO713" s="17">
        <v>241</v>
      </c>
      <c r="AP713" s="68">
        <v>42938</v>
      </c>
      <c r="AQ713" s="68">
        <v>36168</v>
      </c>
      <c r="AR713" s="18" t="b">
        <v>0</v>
      </c>
      <c r="AS713" s="15" t="s">
        <v>3117</v>
      </c>
      <c r="AT713" s="17">
        <v>0</v>
      </c>
      <c r="AU713" s="17">
        <v>0</v>
      </c>
      <c r="AV713" s="17">
        <v>0</v>
      </c>
      <c r="AW713" s="17">
        <v>0</v>
      </c>
      <c r="AX713" s="17">
        <v>0</v>
      </c>
      <c r="AY713" s="17">
        <v>0</v>
      </c>
      <c r="AZ713" s="17">
        <v>0</v>
      </c>
      <c r="BA713" s="17">
        <v>0</v>
      </c>
      <c r="BB713" s="17">
        <v>0</v>
      </c>
      <c r="BC713" s="17">
        <v>0</v>
      </c>
      <c r="BD713" s="17">
        <v>0</v>
      </c>
      <c r="BE713" s="17">
        <v>0</v>
      </c>
      <c r="BF713" s="17">
        <v>0</v>
      </c>
      <c r="BG713" s="15">
        <v>0</v>
      </c>
      <c r="BH713" s="15">
        <v>0</v>
      </c>
      <c r="BI713" s="15">
        <v>0</v>
      </c>
      <c r="BJ713" s="15">
        <v>0</v>
      </c>
      <c r="BK713" s="17">
        <v>0</v>
      </c>
      <c r="BL713" s="17">
        <v>0</v>
      </c>
      <c r="BM713" s="17">
        <v>0</v>
      </c>
      <c r="BN713" s="17">
        <v>0</v>
      </c>
      <c r="BO713" s="17">
        <v>0</v>
      </c>
      <c r="BP713" s="15">
        <v>0</v>
      </c>
      <c r="BQ713" s="15">
        <v>0</v>
      </c>
      <c r="BR713" s="15">
        <v>0</v>
      </c>
      <c r="BS713" s="15">
        <v>0</v>
      </c>
      <c r="BT713" s="15"/>
      <c r="BU713" s="15"/>
      <c r="BV713" s="15"/>
      <c r="BW713" s="15"/>
      <c r="BX713" s="15"/>
      <c r="BY713" s="15"/>
      <c r="BZ713" s="15"/>
      <c r="CA713" s="17">
        <v>557</v>
      </c>
      <c r="CB713" s="17">
        <v>53</v>
      </c>
      <c r="CC713" s="17">
        <v>542</v>
      </c>
      <c r="CD713" s="17">
        <v>36</v>
      </c>
      <c r="CE713" s="17">
        <v>511</v>
      </c>
      <c r="CF713" s="17">
        <v>21</v>
      </c>
      <c r="CG713" s="17">
        <v>560</v>
      </c>
      <c r="CH713" s="17">
        <v>53</v>
      </c>
      <c r="CI713" s="17">
        <v>0</v>
      </c>
      <c r="CJ713" s="17">
        <v>0</v>
      </c>
      <c r="CK713" s="17">
        <v>0</v>
      </c>
      <c r="CL713" s="17">
        <v>0</v>
      </c>
      <c r="CM713" s="17">
        <v>0</v>
      </c>
      <c r="CN713" s="17">
        <v>0</v>
      </c>
      <c r="CO713" s="17">
        <v>773</v>
      </c>
      <c r="CP713" s="17">
        <v>80</v>
      </c>
      <c r="CQ713" s="17">
        <v>439</v>
      </c>
      <c r="CR713" s="17">
        <v>43</v>
      </c>
      <c r="CS713" s="17">
        <v>568</v>
      </c>
      <c r="CT713" s="17">
        <v>53</v>
      </c>
      <c r="CU713" s="17">
        <v>339</v>
      </c>
      <c r="CV713" s="17">
        <v>46</v>
      </c>
      <c r="CW713" s="17">
        <v>0</v>
      </c>
      <c r="CX713" s="17">
        <v>0</v>
      </c>
      <c r="CY713" s="17">
        <v>0</v>
      </c>
      <c r="CZ713" s="15" t="str">
        <f t="shared" si="23"/>
        <v>Brandon Austin</v>
      </c>
      <c r="DA713" s="15">
        <f>VLOOKUP(CZ713,[1]FINAL!$A$1:$AP$1000,MATCH("Element No.",[1]FINAL!$A$1:$AP$1,0),0)</f>
        <v>495</v>
      </c>
      <c r="DB713" s="15"/>
      <c r="DC713" s="15"/>
      <c r="DD713" s="15"/>
      <c r="DE713" s="15"/>
      <c r="DF713" s="15"/>
    </row>
    <row r="714" spans="1:110" ht="27.75" thickBot="1">
      <c r="A714" s="18" t="b">
        <v>1</v>
      </c>
      <c r="B714" s="18" t="b">
        <v>0</v>
      </c>
      <c r="C714" s="15"/>
      <c r="D714" s="15"/>
      <c r="E714" s="17">
        <v>485055</v>
      </c>
      <c r="F714" s="17">
        <v>0</v>
      </c>
      <c r="G714" s="17">
        <v>0</v>
      </c>
      <c r="H714" s="17">
        <v>-1</v>
      </c>
      <c r="I714" s="17">
        <v>1</v>
      </c>
      <c r="J714" s="17">
        <v>0</v>
      </c>
      <c r="K714" s="17">
        <v>1</v>
      </c>
      <c r="L714" s="15">
        <v>3</v>
      </c>
      <c r="M714" s="15">
        <v>2.8</v>
      </c>
      <c r="N714" s="17">
        <v>5</v>
      </c>
      <c r="O714" s="15" t="s">
        <v>1960</v>
      </c>
      <c r="P714" s="15">
        <v>2.8</v>
      </c>
      <c r="Q714" s="17">
        <f t="shared" si="22"/>
        <v>496</v>
      </c>
      <c r="R714" s="18" t="b">
        <v>0</v>
      </c>
      <c r="S714" s="15"/>
      <c r="T714" s="15"/>
      <c r="U714" s="17">
        <v>39</v>
      </c>
      <c r="V714" s="15" t="s">
        <v>1961</v>
      </c>
      <c r="W714" s="15">
        <v>2.9</v>
      </c>
      <c r="X714" s="18" t="b">
        <v>0</v>
      </c>
      <c r="Y714" s="15" t="s">
        <v>3118</v>
      </c>
      <c r="Z714" s="15">
        <v>1.9</v>
      </c>
      <c r="AA714" s="18" t="b">
        <v>0</v>
      </c>
      <c r="AB714" s="15"/>
      <c r="AC714" s="15" t="s">
        <v>519</v>
      </c>
      <c r="AD714" s="17">
        <v>18</v>
      </c>
      <c r="AE714" s="17">
        <v>6</v>
      </c>
      <c r="AF714" s="17">
        <v>20</v>
      </c>
      <c r="AG714" s="17">
        <v>199681</v>
      </c>
      <c r="AH714" s="17">
        <v>0</v>
      </c>
      <c r="AI714" s="17">
        <v>202233</v>
      </c>
      <c r="AJ714" s="17">
        <v>0</v>
      </c>
      <c r="AK714" s="15">
        <v>0.7</v>
      </c>
      <c r="AL714" s="15">
        <v>5.0999999999999996</v>
      </c>
      <c r="AM714" s="15" t="s">
        <v>1962</v>
      </c>
      <c r="AN714" s="15"/>
      <c r="AO714" s="17">
        <v>57</v>
      </c>
      <c r="AP714" s="68">
        <v>45662</v>
      </c>
      <c r="AQ714" s="68">
        <v>37693</v>
      </c>
      <c r="AR714" s="18" t="b">
        <v>0</v>
      </c>
      <c r="AS714" s="15" t="s">
        <v>3119</v>
      </c>
      <c r="AT714" s="17">
        <v>630</v>
      </c>
      <c r="AU714" s="17">
        <v>0</v>
      </c>
      <c r="AV714" s="17">
        <v>0</v>
      </c>
      <c r="AW714" s="17">
        <v>2</v>
      </c>
      <c r="AX714" s="17">
        <v>7</v>
      </c>
      <c r="AY714" s="17">
        <v>0</v>
      </c>
      <c r="AZ714" s="17">
        <v>0</v>
      </c>
      <c r="BA714" s="17">
        <v>0</v>
      </c>
      <c r="BB714" s="17">
        <v>1</v>
      </c>
      <c r="BC714" s="17">
        <v>0</v>
      </c>
      <c r="BD714" s="17">
        <v>10</v>
      </c>
      <c r="BE714" s="17">
        <v>0</v>
      </c>
      <c r="BF714" s="17">
        <v>76</v>
      </c>
      <c r="BG714" s="15">
        <v>102.6</v>
      </c>
      <c r="BH714" s="15">
        <v>0</v>
      </c>
      <c r="BI714" s="15">
        <v>0</v>
      </c>
      <c r="BJ714" s="15">
        <v>10.3</v>
      </c>
      <c r="BK714" s="17">
        <v>10</v>
      </c>
      <c r="BL714" s="17">
        <v>33</v>
      </c>
      <c r="BM714" s="17">
        <v>0</v>
      </c>
      <c r="BN714" s="17">
        <v>0</v>
      </c>
      <c r="BO714" s="17">
        <v>7</v>
      </c>
      <c r="BP714" s="15">
        <v>0</v>
      </c>
      <c r="BQ714" s="15">
        <v>0</v>
      </c>
      <c r="BR714" s="15">
        <v>0</v>
      </c>
      <c r="BS714" s="15">
        <v>5.55</v>
      </c>
      <c r="BT714" s="15"/>
      <c r="BU714" s="15"/>
      <c r="BV714" s="15"/>
      <c r="BW714" s="15"/>
      <c r="BX714" s="15"/>
      <c r="BY714" s="15"/>
      <c r="BZ714" s="15"/>
      <c r="CA714" s="17">
        <v>389</v>
      </c>
      <c r="CB714" s="17">
        <v>29</v>
      </c>
      <c r="CC714" s="17">
        <v>551</v>
      </c>
      <c r="CD714" s="17">
        <v>42</v>
      </c>
      <c r="CE714" s="17">
        <v>520</v>
      </c>
      <c r="CF714" s="17">
        <v>27</v>
      </c>
      <c r="CG714" s="17">
        <v>432</v>
      </c>
      <c r="CH714" s="17">
        <v>29</v>
      </c>
      <c r="CI714" s="17">
        <v>0</v>
      </c>
      <c r="CJ714" s="17">
        <v>1.43</v>
      </c>
      <c r="CK714" s="17">
        <v>0</v>
      </c>
      <c r="CL714" s="17">
        <v>0</v>
      </c>
      <c r="CM714" s="17">
        <v>0.79</v>
      </c>
      <c r="CN714" s="17">
        <v>1</v>
      </c>
      <c r="CO714" s="17">
        <v>784</v>
      </c>
      <c r="CP714" s="17">
        <v>86</v>
      </c>
      <c r="CQ714" s="17">
        <v>122</v>
      </c>
      <c r="CR714" s="17">
        <v>13</v>
      </c>
      <c r="CS714" s="17">
        <v>203</v>
      </c>
      <c r="CT714" s="17">
        <v>24</v>
      </c>
      <c r="CU714" s="17">
        <v>138</v>
      </c>
      <c r="CV714" s="17">
        <v>19</v>
      </c>
      <c r="CW714" s="17">
        <v>1</v>
      </c>
      <c r="CX714" s="17">
        <v>0.28999999999999998</v>
      </c>
      <c r="CY714" s="17">
        <v>0</v>
      </c>
      <c r="CZ714" s="15" t="str">
        <f t="shared" si="23"/>
        <v>Antonín Kinský</v>
      </c>
      <c r="DA714" s="15">
        <f>VLOOKUP(CZ714,[1]FINAL!$A$1:$AP$1000,MATCH("Element No.",[1]FINAL!$A$1:$AP$1,0),0)</f>
        <v>496</v>
      </c>
      <c r="DB714" s="15"/>
      <c r="DC714" s="15"/>
      <c r="DD714" s="15"/>
      <c r="DE714" s="15"/>
      <c r="DF714" s="15"/>
    </row>
    <row r="715" spans="1:110" ht="40.5" thickBot="1">
      <c r="A715" s="18" t="b">
        <v>1</v>
      </c>
      <c r="B715" s="18" t="b">
        <v>0</v>
      </c>
      <c r="C715" s="17">
        <v>100</v>
      </c>
      <c r="D715" s="17">
        <v>100</v>
      </c>
      <c r="E715" s="17">
        <v>441164</v>
      </c>
      <c r="F715" s="17">
        <v>0</v>
      </c>
      <c r="G715" s="17">
        <v>0</v>
      </c>
      <c r="H715" s="17">
        <v>-3</v>
      </c>
      <c r="I715" s="17">
        <v>3</v>
      </c>
      <c r="J715" s="17">
        <v>3</v>
      </c>
      <c r="K715" s="17">
        <v>2</v>
      </c>
      <c r="L715" s="15">
        <v>3.2</v>
      </c>
      <c r="M715" s="15">
        <v>3.8</v>
      </c>
      <c r="N715" s="17">
        <v>10</v>
      </c>
      <c r="O715" s="15" t="s">
        <v>995</v>
      </c>
      <c r="P715" s="15">
        <v>3.8</v>
      </c>
      <c r="Q715" s="17">
        <f t="shared" si="22"/>
        <v>499</v>
      </c>
      <c r="R715" s="18" t="b">
        <v>0</v>
      </c>
      <c r="S715" s="15"/>
      <c r="T715" s="15" t="s">
        <v>4582</v>
      </c>
      <c r="U715" s="17">
        <v>52</v>
      </c>
      <c r="V715" s="15" t="s">
        <v>1033</v>
      </c>
      <c r="W715" s="15">
        <v>3.4</v>
      </c>
      <c r="X715" s="18" t="b">
        <v>0</v>
      </c>
      <c r="Y715" s="15" t="s">
        <v>3120</v>
      </c>
      <c r="Z715" s="15">
        <v>11.7</v>
      </c>
      <c r="AA715" s="18" t="b">
        <v>0</v>
      </c>
      <c r="AB715" s="15"/>
      <c r="AC715" s="15" t="s">
        <v>519</v>
      </c>
      <c r="AD715" s="17">
        <v>18</v>
      </c>
      <c r="AE715" s="17">
        <v>6</v>
      </c>
      <c r="AF715" s="17">
        <v>117</v>
      </c>
      <c r="AG715" s="17">
        <v>1941721</v>
      </c>
      <c r="AH715" s="17">
        <v>0</v>
      </c>
      <c r="AI715" s="17">
        <v>3159803</v>
      </c>
      <c r="AJ715" s="17">
        <v>0</v>
      </c>
      <c r="AK715" s="15">
        <v>0.7</v>
      </c>
      <c r="AL715" s="15">
        <v>22.5</v>
      </c>
      <c r="AM715" s="15" t="s">
        <v>1034</v>
      </c>
      <c r="AN715" s="15"/>
      <c r="AO715" s="17">
        <v>200</v>
      </c>
      <c r="AP715" s="68">
        <v>45108</v>
      </c>
      <c r="AQ715" s="68">
        <v>36416</v>
      </c>
      <c r="AR715" s="18" t="b">
        <v>0</v>
      </c>
      <c r="AS715" s="15" t="s">
        <v>3121</v>
      </c>
      <c r="AT715" s="17">
        <v>2793</v>
      </c>
      <c r="AU715" s="17">
        <v>1</v>
      </c>
      <c r="AV715" s="17">
        <v>3</v>
      </c>
      <c r="AW715" s="17">
        <v>9</v>
      </c>
      <c r="AX715" s="17">
        <v>40</v>
      </c>
      <c r="AY715" s="17">
        <v>0</v>
      </c>
      <c r="AZ715" s="17">
        <v>0</v>
      </c>
      <c r="BA715" s="17">
        <v>0</v>
      </c>
      <c r="BB715" s="17">
        <v>10</v>
      </c>
      <c r="BC715" s="17">
        <v>0</v>
      </c>
      <c r="BD715" s="17">
        <v>0</v>
      </c>
      <c r="BE715" s="17">
        <v>8</v>
      </c>
      <c r="BF715" s="17">
        <v>502</v>
      </c>
      <c r="BG715" s="15">
        <v>690.2</v>
      </c>
      <c r="BH715" s="15">
        <v>881.7</v>
      </c>
      <c r="BI715" s="15">
        <v>202</v>
      </c>
      <c r="BJ715" s="15">
        <v>177.5</v>
      </c>
      <c r="BK715" s="17">
        <v>142</v>
      </c>
      <c r="BL715" s="17">
        <v>132</v>
      </c>
      <c r="BM715" s="17">
        <v>76</v>
      </c>
      <c r="BN715" s="17">
        <v>218</v>
      </c>
      <c r="BO715" s="17">
        <v>32</v>
      </c>
      <c r="BP715" s="15">
        <v>1.05</v>
      </c>
      <c r="BQ715" s="15">
        <v>4.37</v>
      </c>
      <c r="BR715" s="15">
        <v>5.42</v>
      </c>
      <c r="BS715" s="15">
        <v>37.75</v>
      </c>
      <c r="BT715" s="17">
        <v>3</v>
      </c>
      <c r="BU715" s="15"/>
      <c r="BV715" s="17">
        <v>2</v>
      </c>
      <c r="BW715" s="15"/>
      <c r="BX715" s="15"/>
      <c r="BY715" s="15"/>
      <c r="BZ715" s="15"/>
      <c r="CA715" s="17">
        <v>54</v>
      </c>
      <c r="CB715" s="17">
        <v>24</v>
      </c>
      <c r="CC715" s="17">
        <v>11</v>
      </c>
      <c r="CD715" s="17">
        <v>1</v>
      </c>
      <c r="CE715" s="17">
        <v>184</v>
      </c>
      <c r="CF715" s="17">
        <v>45</v>
      </c>
      <c r="CG715" s="17">
        <v>34</v>
      </c>
      <c r="CH715" s="17">
        <v>2</v>
      </c>
      <c r="CI715" s="17">
        <v>0.03</v>
      </c>
      <c r="CJ715" s="17">
        <v>0</v>
      </c>
      <c r="CK715" s="17">
        <v>0.14000000000000001</v>
      </c>
      <c r="CL715" s="17">
        <v>0.17</v>
      </c>
      <c r="CM715" s="17">
        <v>1.22</v>
      </c>
      <c r="CN715" s="17">
        <v>1.29</v>
      </c>
      <c r="CO715" s="17">
        <v>213</v>
      </c>
      <c r="CP715" s="17">
        <v>31</v>
      </c>
      <c r="CQ715" s="17">
        <v>81</v>
      </c>
      <c r="CR715" s="17">
        <v>28</v>
      </c>
      <c r="CS715" s="17">
        <v>132</v>
      </c>
      <c r="CT715" s="17">
        <v>48</v>
      </c>
      <c r="CU715" s="17">
        <v>34</v>
      </c>
      <c r="CV715" s="17">
        <v>11</v>
      </c>
      <c r="CW715" s="17">
        <v>1.03</v>
      </c>
      <c r="CX715" s="17">
        <v>0.28999999999999998</v>
      </c>
      <c r="CY715" s="17">
        <v>7.02</v>
      </c>
      <c r="CZ715" s="15" t="str">
        <f t="shared" si="23"/>
        <v>Pedro Porro Sauceda</v>
      </c>
      <c r="DA715" s="15">
        <f>VLOOKUP(CZ715,[1]FINAL!$A$1:$AP$1000,MATCH("Element No.",[1]FINAL!$A$1:$AP$1,0),0)</f>
        <v>499</v>
      </c>
      <c r="DB715" s="15"/>
      <c r="DC715" s="15"/>
      <c r="DD715" s="15"/>
      <c r="DE715" s="15"/>
      <c r="DF715" s="15"/>
    </row>
    <row r="716" spans="1:110" ht="53.25" thickBot="1">
      <c r="A716" s="18" t="b">
        <v>1</v>
      </c>
      <c r="B716" s="18" t="b">
        <v>0</v>
      </c>
      <c r="C716" s="17">
        <v>0</v>
      </c>
      <c r="D716" s="17">
        <v>0</v>
      </c>
      <c r="E716" s="17">
        <v>221632</v>
      </c>
      <c r="F716" s="17">
        <v>0</v>
      </c>
      <c r="G716" s="17">
        <v>0</v>
      </c>
      <c r="H716" s="17">
        <v>0</v>
      </c>
      <c r="I716" s="17">
        <v>0</v>
      </c>
      <c r="J716" s="17">
        <v>3</v>
      </c>
      <c r="K716" s="17">
        <v>2</v>
      </c>
      <c r="L716" s="15">
        <v>0</v>
      </c>
      <c r="M716" s="15">
        <v>0</v>
      </c>
      <c r="N716" s="17">
        <v>0</v>
      </c>
      <c r="O716" s="15" t="s">
        <v>954</v>
      </c>
      <c r="P716" s="15">
        <v>0</v>
      </c>
      <c r="Q716" s="17">
        <f t="shared" si="22"/>
        <v>500</v>
      </c>
      <c r="R716" s="18" t="b">
        <v>0</v>
      </c>
      <c r="S716" s="15" t="s">
        <v>4078</v>
      </c>
      <c r="T716" s="15" t="s">
        <v>4913</v>
      </c>
      <c r="U716" s="17">
        <v>50</v>
      </c>
      <c r="V716" s="15" t="s">
        <v>955</v>
      </c>
      <c r="W716" s="15">
        <v>4</v>
      </c>
      <c r="X716" s="18" t="b">
        <v>0</v>
      </c>
      <c r="Y716" s="15" t="s">
        <v>316</v>
      </c>
      <c r="Z716" s="15">
        <v>2.9</v>
      </c>
      <c r="AA716" s="18" t="b">
        <v>0</v>
      </c>
      <c r="AB716" s="15"/>
      <c r="AC716" s="15" t="s">
        <v>543</v>
      </c>
      <c r="AD716" s="17">
        <v>18</v>
      </c>
      <c r="AE716" s="17">
        <v>6</v>
      </c>
      <c r="AF716" s="17">
        <v>91</v>
      </c>
      <c r="AG716" s="17">
        <v>1033163</v>
      </c>
      <c r="AH716" s="17">
        <v>0</v>
      </c>
      <c r="AI716" s="17">
        <v>1247346</v>
      </c>
      <c r="AJ716" s="17">
        <v>0</v>
      </c>
      <c r="AK716" s="15">
        <v>0</v>
      </c>
      <c r="AL716" s="15">
        <v>18.2</v>
      </c>
      <c r="AM716" s="15" t="s">
        <v>316</v>
      </c>
      <c r="AN716" s="15"/>
      <c r="AO716" s="17">
        <v>10</v>
      </c>
      <c r="AP716" s="68">
        <v>44803</v>
      </c>
      <c r="AQ716" s="68">
        <v>35912</v>
      </c>
      <c r="AR716" s="18" t="b">
        <v>0</v>
      </c>
      <c r="AS716" s="15" t="s">
        <v>3122</v>
      </c>
      <c r="AT716" s="17">
        <v>1869</v>
      </c>
      <c r="AU716" s="17">
        <v>4</v>
      </c>
      <c r="AV716" s="17">
        <v>1</v>
      </c>
      <c r="AW716" s="17">
        <v>5</v>
      </c>
      <c r="AX716" s="17">
        <v>33</v>
      </c>
      <c r="AY716" s="17">
        <v>0</v>
      </c>
      <c r="AZ716" s="17">
        <v>0</v>
      </c>
      <c r="BA716" s="17">
        <v>0</v>
      </c>
      <c r="BB716" s="17">
        <v>9</v>
      </c>
      <c r="BC716" s="17">
        <v>2</v>
      </c>
      <c r="BD716" s="17">
        <v>0</v>
      </c>
      <c r="BE716" s="17">
        <v>10</v>
      </c>
      <c r="BF716" s="17">
        <v>305</v>
      </c>
      <c r="BG716" s="15">
        <v>574.79999999999995</v>
      </c>
      <c r="BH716" s="15">
        <v>133.6</v>
      </c>
      <c r="BI716" s="15">
        <v>223</v>
      </c>
      <c r="BJ716" s="15">
        <v>93.2</v>
      </c>
      <c r="BK716" s="17">
        <v>139</v>
      </c>
      <c r="BL716" s="17">
        <v>88</v>
      </c>
      <c r="BM716" s="17">
        <v>58</v>
      </c>
      <c r="BN716" s="17">
        <v>197</v>
      </c>
      <c r="BO716" s="17">
        <v>22</v>
      </c>
      <c r="BP716" s="15">
        <v>1.39</v>
      </c>
      <c r="BQ716" s="15">
        <v>1.25</v>
      </c>
      <c r="BR716" s="15">
        <v>2.64</v>
      </c>
      <c r="BS716" s="15">
        <v>28.32</v>
      </c>
      <c r="BT716" s="15"/>
      <c r="BU716" s="15"/>
      <c r="BV716" s="15"/>
      <c r="BW716" s="15"/>
      <c r="BX716" s="15"/>
      <c r="BY716" s="15"/>
      <c r="BZ716" s="15"/>
      <c r="CA716" s="17">
        <v>94</v>
      </c>
      <c r="CB716" s="17">
        <v>41</v>
      </c>
      <c r="CC716" s="17">
        <v>266</v>
      </c>
      <c r="CD716" s="17">
        <v>72</v>
      </c>
      <c r="CE716" s="17">
        <v>161</v>
      </c>
      <c r="CF716" s="17">
        <v>33</v>
      </c>
      <c r="CG716" s="17">
        <v>169</v>
      </c>
      <c r="CH716" s="17">
        <v>57</v>
      </c>
      <c r="CI716" s="17">
        <v>7.0000000000000007E-2</v>
      </c>
      <c r="CJ716" s="17">
        <v>0</v>
      </c>
      <c r="CK716" s="17">
        <v>0.06</v>
      </c>
      <c r="CL716" s="17">
        <v>0.13</v>
      </c>
      <c r="CM716" s="17">
        <v>1.36</v>
      </c>
      <c r="CN716" s="17">
        <v>1.59</v>
      </c>
      <c r="CO716" s="17">
        <v>252</v>
      </c>
      <c r="CP716" s="17">
        <v>38</v>
      </c>
      <c r="CQ716" s="17">
        <v>766</v>
      </c>
      <c r="CR716" s="17">
        <v>261</v>
      </c>
      <c r="CS716" s="17">
        <v>58</v>
      </c>
      <c r="CT716" s="17">
        <v>21</v>
      </c>
      <c r="CU716" s="17">
        <v>113</v>
      </c>
      <c r="CV716" s="17">
        <v>41</v>
      </c>
      <c r="CW716" s="17">
        <v>1.06</v>
      </c>
      <c r="CX716" s="17">
        <v>0.24</v>
      </c>
      <c r="CY716" s="17">
        <v>9.49</v>
      </c>
      <c r="CZ716" s="15" t="str">
        <f t="shared" si="23"/>
        <v>Cristian Romero</v>
      </c>
      <c r="DA716" s="15">
        <f>VLOOKUP(CZ716,[1]FINAL!$A$1:$AP$1000,MATCH("Element No.",[1]FINAL!$A$1:$AP$1,0),0)</f>
        <v>500</v>
      </c>
      <c r="DB716" s="15"/>
      <c r="DC716" s="15"/>
      <c r="DD716" s="15"/>
      <c r="DE716" s="15"/>
      <c r="DF716" s="15"/>
    </row>
    <row r="717" spans="1:110" ht="40.5" thickBot="1">
      <c r="A717" s="18" t="b">
        <v>1</v>
      </c>
      <c r="B717" s="18" t="b">
        <v>0</v>
      </c>
      <c r="C717" s="17">
        <v>100</v>
      </c>
      <c r="D717" s="17">
        <v>100</v>
      </c>
      <c r="E717" s="17">
        <v>135720</v>
      </c>
      <c r="F717" s="17">
        <v>0</v>
      </c>
      <c r="G717" s="17">
        <v>0</v>
      </c>
      <c r="H717" s="17">
        <v>-3</v>
      </c>
      <c r="I717" s="17">
        <v>3</v>
      </c>
      <c r="J717" s="17">
        <v>0</v>
      </c>
      <c r="K717" s="17">
        <v>2</v>
      </c>
      <c r="L717" s="15">
        <v>3.5</v>
      </c>
      <c r="M717" s="15">
        <v>4.2</v>
      </c>
      <c r="N717" s="17">
        <v>8</v>
      </c>
      <c r="O717" s="15" t="s">
        <v>655</v>
      </c>
      <c r="P717" s="15">
        <v>4.2</v>
      </c>
      <c r="Q717" s="17">
        <f t="shared" si="22"/>
        <v>501</v>
      </c>
      <c r="R717" s="18" t="b">
        <v>0</v>
      </c>
      <c r="S717" s="15"/>
      <c r="T717" s="15" t="s">
        <v>4657</v>
      </c>
      <c r="U717" s="17">
        <v>42</v>
      </c>
      <c r="V717" s="15" t="s">
        <v>2028</v>
      </c>
      <c r="W717" s="15">
        <v>2.6</v>
      </c>
      <c r="X717" s="18" t="b">
        <v>0</v>
      </c>
      <c r="Y717" s="15" t="s">
        <v>2029</v>
      </c>
      <c r="Z717" s="15">
        <v>0.2</v>
      </c>
      <c r="AA717" s="18" t="b">
        <v>0</v>
      </c>
      <c r="AB717" s="15"/>
      <c r="AC717" s="15" t="s">
        <v>519</v>
      </c>
      <c r="AD717" s="17">
        <v>18</v>
      </c>
      <c r="AE717" s="17">
        <v>6</v>
      </c>
      <c r="AF717" s="17">
        <v>63</v>
      </c>
      <c r="AG717" s="17">
        <v>31554</v>
      </c>
      <c r="AH717" s="17">
        <v>0</v>
      </c>
      <c r="AI717" s="17">
        <v>35107</v>
      </c>
      <c r="AJ717" s="17">
        <v>0</v>
      </c>
      <c r="AK717" s="15">
        <v>1</v>
      </c>
      <c r="AL717" s="15">
        <v>15</v>
      </c>
      <c r="AM717" s="15" t="s">
        <v>2029</v>
      </c>
      <c r="AN717" s="15"/>
      <c r="AO717" s="17">
        <v>14</v>
      </c>
      <c r="AP717" s="68">
        <v>45839</v>
      </c>
      <c r="AQ717" s="68">
        <v>36057</v>
      </c>
      <c r="AR717" s="18" t="b">
        <v>0</v>
      </c>
      <c r="AS717" s="15" t="s">
        <v>3123</v>
      </c>
      <c r="AT717" s="17">
        <v>1489</v>
      </c>
      <c r="AU717" s="17">
        <v>0</v>
      </c>
      <c r="AV717" s="17">
        <v>0</v>
      </c>
      <c r="AW717" s="17">
        <v>4</v>
      </c>
      <c r="AX717" s="17">
        <v>25</v>
      </c>
      <c r="AY717" s="17">
        <v>0</v>
      </c>
      <c r="AZ717" s="17">
        <v>0</v>
      </c>
      <c r="BA717" s="17">
        <v>0</v>
      </c>
      <c r="BB717" s="17">
        <v>8</v>
      </c>
      <c r="BC717" s="17">
        <v>0</v>
      </c>
      <c r="BD717" s="17">
        <v>0</v>
      </c>
      <c r="BE717" s="17">
        <v>1</v>
      </c>
      <c r="BF717" s="17">
        <v>219</v>
      </c>
      <c r="BG717" s="15">
        <v>407</v>
      </c>
      <c r="BH717" s="15">
        <v>49.5</v>
      </c>
      <c r="BI717" s="15">
        <v>96</v>
      </c>
      <c r="BJ717" s="15">
        <v>55.5</v>
      </c>
      <c r="BK717" s="17">
        <v>165</v>
      </c>
      <c r="BL717" s="17">
        <v>45</v>
      </c>
      <c r="BM717" s="17">
        <v>27</v>
      </c>
      <c r="BN717" s="17">
        <v>192</v>
      </c>
      <c r="BO717" s="17">
        <v>17</v>
      </c>
      <c r="BP717" s="15">
        <v>0.62</v>
      </c>
      <c r="BQ717" s="15">
        <v>0.28000000000000003</v>
      </c>
      <c r="BR717" s="15">
        <v>0.9</v>
      </c>
      <c r="BS717" s="15">
        <v>20.149999999999999</v>
      </c>
      <c r="BT717" s="15"/>
      <c r="BU717" s="15"/>
      <c r="BV717" s="15"/>
      <c r="BW717" s="15"/>
      <c r="BX717" s="15"/>
      <c r="BY717" s="15"/>
      <c r="BZ717" s="15"/>
      <c r="CA717" s="17">
        <v>179</v>
      </c>
      <c r="CB717" s="17">
        <v>72</v>
      </c>
      <c r="CC717" s="17">
        <v>369</v>
      </c>
      <c r="CD717" s="17">
        <v>131</v>
      </c>
      <c r="CE717" s="17">
        <v>291</v>
      </c>
      <c r="CF717" s="17">
        <v>86</v>
      </c>
      <c r="CG717" s="17">
        <v>283</v>
      </c>
      <c r="CH717" s="17">
        <v>90</v>
      </c>
      <c r="CI717" s="17">
        <v>0.04</v>
      </c>
      <c r="CJ717" s="17">
        <v>0</v>
      </c>
      <c r="CK717" s="17">
        <v>0.02</v>
      </c>
      <c r="CL717" s="17">
        <v>0.06</v>
      </c>
      <c r="CM717" s="17">
        <v>1.22</v>
      </c>
      <c r="CN717" s="17">
        <v>1.51</v>
      </c>
      <c r="CO717" s="17">
        <v>637</v>
      </c>
      <c r="CP717" s="17">
        <v>140</v>
      </c>
      <c r="CQ717" s="17">
        <v>50</v>
      </c>
      <c r="CR717" s="17">
        <v>18</v>
      </c>
      <c r="CS717" s="17">
        <v>256</v>
      </c>
      <c r="CT717" s="17">
        <v>97</v>
      </c>
      <c r="CU717" s="17">
        <v>379</v>
      </c>
      <c r="CV717" s="17">
        <v>137</v>
      </c>
      <c r="CW717" s="17">
        <v>1.03</v>
      </c>
      <c r="CX717" s="17">
        <v>0.24</v>
      </c>
      <c r="CY717" s="17">
        <v>11.61</v>
      </c>
      <c r="CZ717" s="15" t="str">
        <f t="shared" si="23"/>
        <v>Kevin Danso</v>
      </c>
      <c r="DA717" s="15">
        <f>VLOOKUP(CZ717,[1]FINAL!$A$1:$AP$1000,MATCH("Element No.",[1]FINAL!$A$1:$AP$1,0),0)</f>
        <v>501</v>
      </c>
      <c r="DB717" s="15"/>
      <c r="DC717" s="15"/>
      <c r="DD717" s="15"/>
      <c r="DE717" s="15"/>
      <c r="DF717" s="15"/>
    </row>
    <row r="718" spans="1:110" ht="53.25" thickBot="1">
      <c r="A718" s="18" t="b">
        <v>1</v>
      </c>
      <c r="B718" s="18" t="b">
        <v>0</v>
      </c>
      <c r="C718" s="17">
        <v>0</v>
      </c>
      <c r="D718" s="17">
        <v>0</v>
      </c>
      <c r="E718" s="17">
        <v>115556</v>
      </c>
      <c r="F718" s="17">
        <v>0</v>
      </c>
      <c r="G718" s="17">
        <v>0</v>
      </c>
      <c r="H718" s="17">
        <v>-2</v>
      </c>
      <c r="I718" s="17">
        <v>2</v>
      </c>
      <c r="J718" s="17">
        <v>0</v>
      </c>
      <c r="K718" s="17">
        <v>2</v>
      </c>
      <c r="L718" s="15">
        <v>0</v>
      </c>
      <c r="M718" s="15">
        <v>0</v>
      </c>
      <c r="N718" s="17">
        <v>0</v>
      </c>
      <c r="O718" s="15" t="s">
        <v>604</v>
      </c>
      <c r="P718" s="15">
        <v>0</v>
      </c>
      <c r="Q718" s="17">
        <f t="shared" si="22"/>
        <v>508</v>
      </c>
      <c r="R718" s="18" t="b">
        <v>0</v>
      </c>
      <c r="S718" s="15" t="s">
        <v>3951</v>
      </c>
      <c r="T718" s="15" t="s">
        <v>4510</v>
      </c>
      <c r="U718" s="17">
        <v>43</v>
      </c>
      <c r="V718" s="15" t="s">
        <v>952</v>
      </c>
      <c r="W718" s="15">
        <v>3.3</v>
      </c>
      <c r="X718" s="18" t="b">
        <v>0</v>
      </c>
      <c r="Y718" s="15" t="s">
        <v>376</v>
      </c>
      <c r="Z718" s="15">
        <v>0.1</v>
      </c>
      <c r="AA718" s="18" t="b">
        <v>0</v>
      </c>
      <c r="AB718" s="15"/>
      <c r="AC718" s="15" t="s">
        <v>543</v>
      </c>
      <c r="AD718" s="17">
        <v>18</v>
      </c>
      <c r="AE718" s="17">
        <v>6</v>
      </c>
      <c r="AF718" s="17">
        <v>10</v>
      </c>
      <c r="AG718" s="17">
        <v>4540</v>
      </c>
      <c r="AH718" s="17">
        <v>0</v>
      </c>
      <c r="AI718" s="17">
        <v>12248</v>
      </c>
      <c r="AJ718" s="17">
        <v>0</v>
      </c>
      <c r="AK718" s="15">
        <v>0</v>
      </c>
      <c r="AL718" s="15">
        <v>2.2999999999999998</v>
      </c>
      <c r="AM718" s="15" t="s">
        <v>376</v>
      </c>
      <c r="AN718" s="15"/>
      <c r="AO718" s="17">
        <v>244</v>
      </c>
      <c r="AP718" s="68">
        <v>41843</v>
      </c>
      <c r="AQ718" s="68">
        <v>34083</v>
      </c>
      <c r="AR718" s="18" t="b">
        <v>0</v>
      </c>
      <c r="AS718" s="15" t="s">
        <v>3124</v>
      </c>
      <c r="AT718" s="17">
        <v>136</v>
      </c>
      <c r="AU718" s="17">
        <v>1</v>
      </c>
      <c r="AV718" s="17">
        <v>0</v>
      </c>
      <c r="AW718" s="17">
        <v>0</v>
      </c>
      <c r="AX718" s="17">
        <v>3</v>
      </c>
      <c r="AY718" s="17">
        <v>0</v>
      </c>
      <c r="AZ718" s="17">
        <v>0</v>
      </c>
      <c r="BA718" s="17">
        <v>0</v>
      </c>
      <c r="BB718" s="17">
        <v>1</v>
      </c>
      <c r="BC718" s="17">
        <v>0</v>
      </c>
      <c r="BD718" s="17">
        <v>0</v>
      </c>
      <c r="BE718" s="17">
        <v>1</v>
      </c>
      <c r="BF718" s="17">
        <v>29</v>
      </c>
      <c r="BG718" s="15">
        <v>67.400000000000006</v>
      </c>
      <c r="BH718" s="15">
        <v>22.2</v>
      </c>
      <c r="BI718" s="15">
        <v>52</v>
      </c>
      <c r="BJ718" s="15">
        <v>14.2</v>
      </c>
      <c r="BK718" s="17">
        <v>9</v>
      </c>
      <c r="BL718" s="17">
        <v>5</v>
      </c>
      <c r="BM718" s="17">
        <v>5</v>
      </c>
      <c r="BN718" s="17">
        <v>14</v>
      </c>
      <c r="BO718" s="17">
        <v>2</v>
      </c>
      <c r="BP718" s="15">
        <v>0.49</v>
      </c>
      <c r="BQ718" s="15">
        <v>7.0000000000000007E-2</v>
      </c>
      <c r="BR718" s="15">
        <v>0.56000000000000005</v>
      </c>
      <c r="BS718" s="15">
        <v>1.1100000000000001</v>
      </c>
      <c r="BT718" s="15"/>
      <c r="BU718" s="15"/>
      <c r="BV718" s="15"/>
      <c r="BW718" s="15"/>
      <c r="BX718" s="15"/>
      <c r="BY718" s="15"/>
      <c r="BZ718" s="15"/>
      <c r="CA718" s="17">
        <v>417</v>
      </c>
      <c r="CB718" s="17">
        <v>155</v>
      </c>
      <c r="CC718" s="17">
        <v>411</v>
      </c>
      <c r="CD718" s="17">
        <v>149</v>
      </c>
      <c r="CE718" s="17">
        <v>346</v>
      </c>
      <c r="CF718" s="17">
        <v>115</v>
      </c>
      <c r="CG718" s="17">
        <v>414</v>
      </c>
      <c r="CH718" s="17">
        <v>150</v>
      </c>
      <c r="CI718" s="17">
        <v>0.32</v>
      </c>
      <c r="CJ718" s="17">
        <v>0</v>
      </c>
      <c r="CK718" s="17">
        <v>0.05</v>
      </c>
      <c r="CL718" s="17">
        <v>0.37</v>
      </c>
      <c r="CM718" s="17">
        <v>0.73</v>
      </c>
      <c r="CN718" s="17">
        <v>1.99</v>
      </c>
      <c r="CO718" s="17">
        <v>586</v>
      </c>
      <c r="CP718" s="17">
        <v>124</v>
      </c>
      <c r="CQ718" s="17">
        <v>559</v>
      </c>
      <c r="CR718" s="17">
        <v>231</v>
      </c>
      <c r="CS718" s="17">
        <v>142</v>
      </c>
      <c r="CT718" s="17">
        <v>49</v>
      </c>
      <c r="CU718" s="17">
        <v>554</v>
      </c>
      <c r="CV718" s="17">
        <v>198</v>
      </c>
      <c r="CW718" s="17">
        <v>1.32</v>
      </c>
      <c r="CX718" s="17">
        <v>0</v>
      </c>
      <c r="CY718" s="17">
        <v>9.26</v>
      </c>
      <c r="CZ718" s="15" t="str">
        <f t="shared" si="23"/>
        <v>Ben Davies</v>
      </c>
      <c r="DA718" s="15">
        <f>VLOOKUP(CZ718,[1]FINAL!$A$1:$AP$1000,MATCH("Element No.",[1]FINAL!$A$1:$AP$1,0),0)</f>
        <v>508</v>
      </c>
      <c r="DB718" s="15"/>
      <c r="DC718" s="15"/>
      <c r="DD718" s="15"/>
      <c r="DE718" s="15"/>
      <c r="DF718" s="15"/>
    </row>
    <row r="719" spans="1:110" ht="40.5" thickBot="1">
      <c r="A719" s="18" t="b">
        <v>1</v>
      </c>
      <c r="B719" s="18" t="b">
        <v>0</v>
      </c>
      <c r="C719" s="17">
        <v>100</v>
      </c>
      <c r="D719" s="17">
        <v>100</v>
      </c>
      <c r="E719" s="17">
        <v>493125</v>
      </c>
      <c r="F719" s="17">
        <v>0</v>
      </c>
      <c r="G719" s="17">
        <v>0</v>
      </c>
      <c r="H719" s="17">
        <v>0</v>
      </c>
      <c r="I719" s="17">
        <v>0</v>
      </c>
      <c r="J719" s="17">
        <v>0</v>
      </c>
      <c r="K719" s="17">
        <v>2</v>
      </c>
      <c r="L719" s="15">
        <v>0.2</v>
      </c>
      <c r="M719" s="15">
        <v>0.2</v>
      </c>
      <c r="N719" s="17">
        <v>1</v>
      </c>
      <c r="O719" s="15" t="s">
        <v>1121</v>
      </c>
      <c r="P719" s="15">
        <v>0.2</v>
      </c>
      <c r="Q719" s="17" t="e">
        <f t="shared" si="22"/>
        <v>#N/A</v>
      </c>
      <c r="R719" s="18" t="b">
        <v>0</v>
      </c>
      <c r="S719" s="15"/>
      <c r="T719" s="15" t="s">
        <v>3125</v>
      </c>
      <c r="U719" s="17">
        <v>45</v>
      </c>
      <c r="V719" s="15" t="s">
        <v>1431</v>
      </c>
      <c r="W719" s="15">
        <v>1.7</v>
      </c>
      <c r="X719" s="18" t="b">
        <v>0</v>
      </c>
      <c r="Y719" s="15" t="s">
        <v>1433</v>
      </c>
      <c r="Z719" s="15">
        <v>0</v>
      </c>
      <c r="AA719" s="18" t="b">
        <v>0</v>
      </c>
      <c r="AB719" s="15"/>
      <c r="AC719" s="15" t="s">
        <v>519</v>
      </c>
      <c r="AD719" s="17">
        <v>18</v>
      </c>
      <c r="AE719" s="17">
        <v>6</v>
      </c>
      <c r="AF719" s="17">
        <v>17</v>
      </c>
      <c r="AG719" s="17">
        <v>4541</v>
      </c>
      <c r="AH719" s="17">
        <v>0</v>
      </c>
      <c r="AI719" s="17">
        <v>3632</v>
      </c>
      <c r="AJ719" s="17">
        <v>0</v>
      </c>
      <c r="AK719" s="15">
        <v>0</v>
      </c>
      <c r="AL719" s="15">
        <v>3.8</v>
      </c>
      <c r="AM719" s="15" t="s">
        <v>1432</v>
      </c>
      <c r="AN719" s="15"/>
      <c r="AO719" s="17">
        <v>177</v>
      </c>
      <c r="AP719" s="68">
        <v>45302</v>
      </c>
      <c r="AQ719" s="68">
        <v>37290</v>
      </c>
      <c r="AR719" s="18" t="b">
        <v>0</v>
      </c>
      <c r="AS719" s="15" t="s">
        <v>3126</v>
      </c>
      <c r="AT719" s="17">
        <v>515</v>
      </c>
      <c r="AU719" s="17">
        <v>0</v>
      </c>
      <c r="AV719" s="17">
        <v>0</v>
      </c>
      <c r="AW719" s="17">
        <v>0</v>
      </c>
      <c r="AX719" s="17">
        <v>13</v>
      </c>
      <c r="AY719" s="17">
        <v>0</v>
      </c>
      <c r="AZ719" s="17">
        <v>0</v>
      </c>
      <c r="BA719" s="17">
        <v>0</v>
      </c>
      <c r="BB719" s="17">
        <v>0</v>
      </c>
      <c r="BC719" s="17">
        <v>0</v>
      </c>
      <c r="BD719" s="17">
        <v>0</v>
      </c>
      <c r="BE719" s="17">
        <v>0</v>
      </c>
      <c r="BF719" s="17">
        <v>34</v>
      </c>
      <c r="BG719" s="15">
        <v>130.6</v>
      </c>
      <c r="BH719" s="15">
        <v>3.2</v>
      </c>
      <c r="BI719" s="15">
        <v>27</v>
      </c>
      <c r="BJ719" s="15">
        <v>16.100000000000001</v>
      </c>
      <c r="BK719" s="17">
        <v>70</v>
      </c>
      <c r="BL719" s="17">
        <v>14</v>
      </c>
      <c r="BM719" s="17">
        <v>5</v>
      </c>
      <c r="BN719" s="17">
        <v>75</v>
      </c>
      <c r="BO719" s="17">
        <v>5</v>
      </c>
      <c r="BP719" s="15">
        <v>0.31</v>
      </c>
      <c r="BQ719" s="15">
        <v>0.01</v>
      </c>
      <c r="BR719" s="15">
        <v>0.32</v>
      </c>
      <c r="BS719" s="15">
        <v>12.26</v>
      </c>
      <c r="BT719" s="15"/>
      <c r="BU719" s="15"/>
      <c r="BV719" s="15"/>
      <c r="BW719" s="15"/>
      <c r="BX719" s="15"/>
      <c r="BY719" s="15"/>
      <c r="BZ719" s="15"/>
      <c r="CA719" s="17">
        <v>369</v>
      </c>
      <c r="CB719" s="17">
        <v>139</v>
      </c>
      <c r="CC719" s="17">
        <v>471</v>
      </c>
      <c r="CD719" s="17">
        <v>170</v>
      </c>
      <c r="CE719" s="17">
        <v>386</v>
      </c>
      <c r="CF719" s="17">
        <v>135</v>
      </c>
      <c r="CG719" s="17">
        <v>411</v>
      </c>
      <c r="CH719" s="17">
        <v>147</v>
      </c>
      <c r="CI719" s="17">
        <v>0.05</v>
      </c>
      <c r="CJ719" s="17">
        <v>0</v>
      </c>
      <c r="CK719" s="17">
        <v>0</v>
      </c>
      <c r="CL719" s="17">
        <v>0.05</v>
      </c>
      <c r="CM719" s="17">
        <v>2.14</v>
      </c>
      <c r="CN719" s="17">
        <v>2.27</v>
      </c>
      <c r="CO719" s="17">
        <v>449</v>
      </c>
      <c r="CP719" s="17">
        <v>92</v>
      </c>
      <c r="CQ719" s="17">
        <v>368</v>
      </c>
      <c r="CR719" s="17">
        <v>132</v>
      </c>
      <c r="CS719" s="17">
        <v>398</v>
      </c>
      <c r="CT719" s="17">
        <v>146</v>
      </c>
      <c r="CU719" s="17">
        <v>670</v>
      </c>
      <c r="CV719" s="17">
        <v>236</v>
      </c>
      <c r="CW719" s="17">
        <v>0.87</v>
      </c>
      <c r="CX719" s="17">
        <v>0</v>
      </c>
      <c r="CY719" s="17">
        <v>13.11</v>
      </c>
      <c r="CZ719" s="15" t="str">
        <f t="shared" si="23"/>
        <v>Radu Drăgușin</v>
      </c>
      <c r="DA719" s="15" t="e">
        <f>VLOOKUP(CZ719,[1]FINAL!$A$1:$AP$1000,MATCH("Element No.",[1]FINAL!$A$1:$AP$1,0),0)</f>
        <v>#N/A</v>
      </c>
      <c r="DB719" s="15"/>
      <c r="DC719" s="15"/>
      <c r="DD719" s="15"/>
      <c r="DE719" s="15"/>
      <c r="DF719" s="15"/>
    </row>
    <row r="720" spans="1:110" ht="40.5" thickBot="1">
      <c r="A720" s="18" t="b">
        <v>1</v>
      </c>
      <c r="B720" s="18" t="b">
        <v>0</v>
      </c>
      <c r="C720" s="17">
        <v>100</v>
      </c>
      <c r="D720" s="17">
        <v>100</v>
      </c>
      <c r="E720" s="17">
        <v>232859</v>
      </c>
      <c r="F720" s="17">
        <v>0</v>
      </c>
      <c r="G720" s="17">
        <v>0</v>
      </c>
      <c r="H720" s="17">
        <v>-4</v>
      </c>
      <c r="I720" s="17">
        <v>4</v>
      </c>
      <c r="J720" s="17">
        <v>0</v>
      </c>
      <c r="K720" s="17">
        <v>2</v>
      </c>
      <c r="L720" s="15">
        <v>2.8</v>
      </c>
      <c r="M720" s="15">
        <v>2.2000000000000002</v>
      </c>
      <c r="N720" s="17">
        <v>6</v>
      </c>
      <c r="O720" s="15" t="s">
        <v>966</v>
      </c>
      <c r="P720" s="15">
        <v>2.2000000000000002</v>
      </c>
      <c r="Q720" s="17">
        <f t="shared" si="22"/>
        <v>505</v>
      </c>
      <c r="R720" s="18" t="b">
        <v>0</v>
      </c>
      <c r="S720" s="15"/>
      <c r="T720" s="15" t="s">
        <v>4805</v>
      </c>
      <c r="U720" s="17">
        <v>41</v>
      </c>
      <c r="V720" s="15" t="s">
        <v>967</v>
      </c>
      <c r="W720" s="15">
        <v>2.6</v>
      </c>
      <c r="X720" s="18" t="b">
        <v>0</v>
      </c>
      <c r="Y720" s="15" t="s">
        <v>410</v>
      </c>
      <c r="Z720" s="15">
        <v>0.9</v>
      </c>
      <c r="AA720" s="18" t="b">
        <v>0</v>
      </c>
      <c r="AB720" s="15"/>
      <c r="AC720" s="15" t="s">
        <v>519</v>
      </c>
      <c r="AD720" s="17">
        <v>18</v>
      </c>
      <c r="AE720" s="17">
        <v>6</v>
      </c>
      <c r="AF720" s="17">
        <v>78</v>
      </c>
      <c r="AG720" s="17">
        <v>310378</v>
      </c>
      <c r="AH720" s="17">
        <v>0</v>
      </c>
      <c r="AI720" s="17">
        <v>373149</v>
      </c>
      <c r="AJ720" s="17">
        <v>0</v>
      </c>
      <c r="AK720" s="15">
        <v>0.5</v>
      </c>
      <c r="AL720" s="15">
        <v>19</v>
      </c>
      <c r="AM720" s="15" t="s">
        <v>410</v>
      </c>
      <c r="AN720" s="15"/>
      <c r="AO720" s="17">
        <v>241</v>
      </c>
      <c r="AP720" s="68">
        <v>44761</v>
      </c>
      <c r="AQ720" s="68">
        <v>36747</v>
      </c>
      <c r="AR720" s="18" t="b">
        <v>0</v>
      </c>
      <c r="AS720" s="15" t="s">
        <v>3127</v>
      </c>
      <c r="AT720" s="17">
        <v>2049</v>
      </c>
      <c r="AU720" s="17">
        <v>0</v>
      </c>
      <c r="AV720" s="17">
        <v>0</v>
      </c>
      <c r="AW720" s="17">
        <v>9</v>
      </c>
      <c r="AX720" s="17">
        <v>31</v>
      </c>
      <c r="AY720" s="17">
        <v>0</v>
      </c>
      <c r="AZ720" s="17">
        <v>0</v>
      </c>
      <c r="BA720" s="17">
        <v>0</v>
      </c>
      <c r="BB720" s="17">
        <v>4</v>
      </c>
      <c r="BC720" s="17">
        <v>0</v>
      </c>
      <c r="BD720" s="17">
        <v>0</v>
      </c>
      <c r="BE720" s="17">
        <v>3</v>
      </c>
      <c r="BF720" s="17">
        <v>271</v>
      </c>
      <c r="BG720" s="15">
        <v>291</v>
      </c>
      <c r="BH720" s="15">
        <v>209.7</v>
      </c>
      <c r="BI720" s="15">
        <v>207</v>
      </c>
      <c r="BJ720" s="15">
        <v>70.5</v>
      </c>
      <c r="BK720" s="17">
        <v>72</v>
      </c>
      <c r="BL720" s="17">
        <v>112</v>
      </c>
      <c r="BM720" s="17">
        <v>44</v>
      </c>
      <c r="BN720" s="17">
        <v>116</v>
      </c>
      <c r="BO720" s="17">
        <v>23</v>
      </c>
      <c r="BP720" s="15">
        <v>0.9</v>
      </c>
      <c r="BQ720" s="15">
        <v>1.77</v>
      </c>
      <c r="BR720" s="15">
        <v>2.67</v>
      </c>
      <c r="BS720" s="15">
        <v>31.42</v>
      </c>
      <c r="BT720" s="15"/>
      <c r="BU720" s="15"/>
      <c r="BV720" s="15"/>
      <c r="BW720" s="15"/>
      <c r="BX720" s="15"/>
      <c r="BY720" s="15"/>
      <c r="BZ720" s="15"/>
      <c r="CA720" s="17">
        <v>251</v>
      </c>
      <c r="CB720" s="17">
        <v>98</v>
      </c>
      <c r="CC720" s="17">
        <v>196</v>
      </c>
      <c r="CD720" s="17">
        <v>50</v>
      </c>
      <c r="CE720" s="17">
        <v>176</v>
      </c>
      <c r="CF720" s="17">
        <v>41</v>
      </c>
      <c r="CG720" s="17">
        <v>237</v>
      </c>
      <c r="CH720" s="17">
        <v>81</v>
      </c>
      <c r="CI720" s="17">
        <v>0.04</v>
      </c>
      <c r="CJ720" s="17">
        <v>0</v>
      </c>
      <c r="CK720" s="17">
        <v>0.08</v>
      </c>
      <c r="CL720" s="17">
        <v>0.12</v>
      </c>
      <c r="CM720" s="17">
        <v>1.38</v>
      </c>
      <c r="CN720" s="17">
        <v>1.36</v>
      </c>
      <c r="CO720" s="17">
        <v>663</v>
      </c>
      <c r="CP720" s="17">
        <v>155</v>
      </c>
      <c r="CQ720" s="17">
        <v>160</v>
      </c>
      <c r="CR720" s="17">
        <v>49</v>
      </c>
      <c r="CS720" s="17">
        <v>254</v>
      </c>
      <c r="CT720" s="17">
        <v>95</v>
      </c>
      <c r="CU720" s="17">
        <v>210</v>
      </c>
      <c r="CV720" s="17">
        <v>81</v>
      </c>
      <c r="CW720" s="17">
        <v>1.01</v>
      </c>
      <c r="CX720" s="17">
        <v>0.4</v>
      </c>
      <c r="CY720" s="17">
        <v>5.0999999999999996</v>
      </c>
      <c r="CZ720" s="15" t="str">
        <f t="shared" si="23"/>
        <v>Djed Spence</v>
      </c>
      <c r="DA720" s="15">
        <f>VLOOKUP(CZ720,[1]FINAL!$A$1:$AP$1000,MATCH("Element No.",[1]FINAL!$A$1:$AP$1,0),0)</f>
        <v>505</v>
      </c>
      <c r="DB720" s="15"/>
      <c r="DC720" s="15"/>
      <c r="DD720" s="15"/>
      <c r="DE720" s="15"/>
      <c r="DF720" s="15"/>
    </row>
    <row r="721" spans="1:110" ht="40.5" thickBot="1">
      <c r="A721" s="18" t="b">
        <v>1</v>
      </c>
      <c r="B721" s="18" t="b">
        <v>0</v>
      </c>
      <c r="C721" s="17">
        <v>100</v>
      </c>
      <c r="D721" s="17">
        <v>100</v>
      </c>
      <c r="E721" s="17">
        <v>487053</v>
      </c>
      <c r="F721" s="17">
        <v>0</v>
      </c>
      <c r="G721" s="17">
        <v>0</v>
      </c>
      <c r="H721" s="17">
        <v>-2</v>
      </c>
      <c r="I721" s="17">
        <v>2</v>
      </c>
      <c r="J721" s="17">
        <v>0</v>
      </c>
      <c r="K721" s="17">
        <v>2</v>
      </c>
      <c r="L721" s="15">
        <v>1</v>
      </c>
      <c r="M721" s="15">
        <v>2.8</v>
      </c>
      <c r="N721" s="17">
        <v>7</v>
      </c>
      <c r="O721" s="15" t="s">
        <v>1182</v>
      </c>
      <c r="P721" s="15">
        <v>2.8</v>
      </c>
      <c r="Q721" s="17">
        <f t="shared" si="22"/>
        <v>506</v>
      </c>
      <c r="R721" s="18" t="b">
        <v>0</v>
      </c>
      <c r="S721" s="15"/>
      <c r="T721" s="15" t="s">
        <v>4978</v>
      </c>
      <c r="U721" s="17">
        <v>43</v>
      </c>
      <c r="V721" s="15" t="s">
        <v>1183</v>
      </c>
      <c r="W721" s="15">
        <v>1.4</v>
      </c>
      <c r="X721" s="18" t="b">
        <v>0</v>
      </c>
      <c r="Y721" s="15" t="s">
        <v>1184</v>
      </c>
      <c r="Z721" s="15">
        <v>0.3</v>
      </c>
      <c r="AA721" s="18" t="b">
        <v>0</v>
      </c>
      <c r="AB721" s="15"/>
      <c r="AC721" s="15" t="s">
        <v>519</v>
      </c>
      <c r="AD721" s="17">
        <v>18</v>
      </c>
      <c r="AE721" s="17">
        <v>6</v>
      </c>
      <c r="AF721" s="17">
        <v>29</v>
      </c>
      <c r="AG721" s="17">
        <v>56076</v>
      </c>
      <c r="AH721" s="17">
        <v>0</v>
      </c>
      <c r="AI721" s="17">
        <v>116830</v>
      </c>
      <c r="AJ721" s="17">
        <v>0</v>
      </c>
      <c r="AK721" s="15">
        <v>0.7</v>
      </c>
      <c r="AL721" s="15">
        <v>6.7</v>
      </c>
      <c r="AM721" s="15" t="s">
        <v>1184</v>
      </c>
      <c r="AN721" s="15"/>
      <c r="AO721" s="17">
        <v>106</v>
      </c>
      <c r="AP721" s="68">
        <v>44789</v>
      </c>
      <c r="AQ721" s="68">
        <v>37588</v>
      </c>
      <c r="AR721" s="18" t="b">
        <v>0</v>
      </c>
      <c r="AS721" s="15" t="s">
        <v>3128</v>
      </c>
      <c r="AT721" s="17">
        <v>1335</v>
      </c>
      <c r="AU721" s="17">
        <v>0</v>
      </c>
      <c r="AV721" s="17">
        <v>1</v>
      </c>
      <c r="AW721" s="17">
        <v>1</v>
      </c>
      <c r="AX721" s="17">
        <v>25</v>
      </c>
      <c r="AY721" s="17">
        <v>0</v>
      </c>
      <c r="AZ721" s="17">
        <v>0</v>
      </c>
      <c r="BA721" s="17">
        <v>0</v>
      </c>
      <c r="BB721" s="17">
        <v>4</v>
      </c>
      <c r="BC721" s="17">
        <v>0</v>
      </c>
      <c r="BD721" s="17">
        <v>0</v>
      </c>
      <c r="BE721" s="17">
        <v>1</v>
      </c>
      <c r="BF721" s="17">
        <v>121</v>
      </c>
      <c r="BG721" s="15">
        <v>207.2</v>
      </c>
      <c r="BH721" s="15">
        <v>187</v>
      </c>
      <c r="BI721" s="15">
        <v>103</v>
      </c>
      <c r="BJ721" s="15">
        <v>49.8</v>
      </c>
      <c r="BK721" s="17">
        <v>37</v>
      </c>
      <c r="BL721" s="17">
        <v>70</v>
      </c>
      <c r="BM721" s="17">
        <v>31</v>
      </c>
      <c r="BN721" s="17">
        <v>68</v>
      </c>
      <c r="BO721" s="17">
        <v>14</v>
      </c>
      <c r="BP721" s="15">
        <v>0.18</v>
      </c>
      <c r="BQ721" s="15">
        <v>0.72</v>
      </c>
      <c r="BR721" s="15">
        <v>0.9</v>
      </c>
      <c r="BS721" s="15">
        <v>19.149999999999999</v>
      </c>
      <c r="BT721" s="15"/>
      <c r="BU721" s="15"/>
      <c r="BV721" s="15"/>
      <c r="BW721" s="15"/>
      <c r="BX721" s="15"/>
      <c r="BY721" s="15"/>
      <c r="BZ721" s="15"/>
      <c r="CA721" s="17">
        <v>305</v>
      </c>
      <c r="CB721" s="17">
        <v>121</v>
      </c>
      <c r="CC721" s="17">
        <v>219</v>
      </c>
      <c r="CD721" s="17">
        <v>54</v>
      </c>
      <c r="CE721" s="17">
        <v>282</v>
      </c>
      <c r="CF721" s="17">
        <v>81</v>
      </c>
      <c r="CG721" s="17">
        <v>307</v>
      </c>
      <c r="CH721" s="17">
        <v>101</v>
      </c>
      <c r="CI721" s="17">
        <v>0.01</v>
      </c>
      <c r="CJ721" s="17">
        <v>0</v>
      </c>
      <c r="CK721" s="17">
        <v>0.05</v>
      </c>
      <c r="CL721" s="17">
        <v>0.06</v>
      </c>
      <c r="CM721" s="17">
        <v>1.29</v>
      </c>
      <c r="CN721" s="17">
        <v>1.69</v>
      </c>
      <c r="CO721" s="17">
        <v>602</v>
      </c>
      <c r="CP721" s="17">
        <v>135</v>
      </c>
      <c r="CQ721" s="17">
        <v>123</v>
      </c>
      <c r="CR721" s="17">
        <v>36</v>
      </c>
      <c r="CS721" s="17">
        <v>432</v>
      </c>
      <c r="CT721" s="17">
        <v>157</v>
      </c>
      <c r="CU721" s="17">
        <v>318</v>
      </c>
      <c r="CV721" s="17">
        <v>116</v>
      </c>
      <c r="CW721" s="17">
        <v>0.94</v>
      </c>
      <c r="CX721" s="17">
        <v>7.0000000000000007E-2</v>
      </c>
      <c r="CY721" s="17">
        <v>4.58</v>
      </c>
      <c r="CZ721" s="15" t="str">
        <f t="shared" si="23"/>
        <v>Destiny Udogie</v>
      </c>
      <c r="DA721" s="15">
        <f>VLOOKUP(CZ721,[1]FINAL!$A$1:$AP$1000,MATCH("Element No.",[1]FINAL!$A$1:$AP$1,0),0)</f>
        <v>506</v>
      </c>
      <c r="DB721" s="15"/>
      <c r="DC721" s="15"/>
      <c r="DD721" s="15"/>
      <c r="DE721" s="15"/>
      <c r="DF721" s="15"/>
    </row>
    <row r="722" spans="1:110" ht="40.5" thickBot="1">
      <c r="A722" s="18" t="b">
        <v>1</v>
      </c>
      <c r="B722" s="18" t="b">
        <v>0</v>
      </c>
      <c r="C722" s="17">
        <v>100</v>
      </c>
      <c r="D722" s="17">
        <v>100</v>
      </c>
      <c r="E722" s="17">
        <v>491279</v>
      </c>
      <c r="F722" s="17">
        <v>0</v>
      </c>
      <c r="G722" s="17">
        <v>0</v>
      </c>
      <c r="H722" s="17">
        <v>-1</v>
      </c>
      <c r="I722" s="17">
        <v>1</v>
      </c>
      <c r="J722" s="17">
        <v>3</v>
      </c>
      <c r="K722" s="17">
        <v>2</v>
      </c>
      <c r="L722" s="15">
        <v>2.5</v>
      </c>
      <c r="M722" s="15">
        <v>2.5</v>
      </c>
      <c r="N722" s="17">
        <v>6</v>
      </c>
      <c r="O722" s="15" t="s">
        <v>1245</v>
      </c>
      <c r="P722" s="15">
        <v>2.5</v>
      </c>
      <c r="Q722" s="17">
        <f t="shared" si="22"/>
        <v>503</v>
      </c>
      <c r="R722" s="18" t="b">
        <v>0</v>
      </c>
      <c r="S722" s="15"/>
      <c r="T722" s="15" t="s">
        <v>4821</v>
      </c>
      <c r="U722" s="17">
        <v>44</v>
      </c>
      <c r="V722" s="15" t="s">
        <v>1246</v>
      </c>
      <c r="W722" s="15">
        <v>3.3</v>
      </c>
      <c r="X722" s="18" t="b">
        <v>0</v>
      </c>
      <c r="Y722" s="15" t="s">
        <v>1247</v>
      </c>
      <c r="Z722" s="15">
        <v>17.600000000000001</v>
      </c>
      <c r="AA722" s="18" t="b">
        <v>0</v>
      </c>
      <c r="AB722" s="15"/>
      <c r="AC722" s="15" t="s">
        <v>519</v>
      </c>
      <c r="AD722" s="17">
        <v>18</v>
      </c>
      <c r="AE722" s="17">
        <v>6</v>
      </c>
      <c r="AF722" s="17">
        <v>116</v>
      </c>
      <c r="AG722" s="17">
        <v>3663747</v>
      </c>
      <c r="AH722" s="17">
        <v>0</v>
      </c>
      <c r="AI722" s="17">
        <v>4753594</v>
      </c>
      <c r="AJ722" s="17">
        <v>0</v>
      </c>
      <c r="AK722" s="15">
        <v>0.6</v>
      </c>
      <c r="AL722" s="15">
        <v>26.4</v>
      </c>
      <c r="AM722" s="15" t="s">
        <v>1248</v>
      </c>
      <c r="AN722" s="15"/>
      <c r="AO722" s="17">
        <v>152</v>
      </c>
      <c r="AP722" s="68">
        <v>45146</v>
      </c>
      <c r="AQ722" s="68">
        <v>37000</v>
      </c>
      <c r="AR722" s="18" t="b">
        <v>0</v>
      </c>
      <c r="AS722" s="15" t="s">
        <v>3129</v>
      </c>
      <c r="AT722" s="17">
        <v>3041</v>
      </c>
      <c r="AU722" s="17">
        <v>4</v>
      </c>
      <c r="AV722" s="17">
        <v>1</v>
      </c>
      <c r="AW722" s="17">
        <v>9</v>
      </c>
      <c r="AX722" s="17">
        <v>50</v>
      </c>
      <c r="AY722" s="17">
        <v>0</v>
      </c>
      <c r="AZ722" s="17">
        <v>0</v>
      </c>
      <c r="BA722" s="17">
        <v>0</v>
      </c>
      <c r="BB722" s="17">
        <v>9</v>
      </c>
      <c r="BC722" s="17">
        <v>1</v>
      </c>
      <c r="BD722" s="17">
        <v>0</v>
      </c>
      <c r="BE722" s="17">
        <v>10</v>
      </c>
      <c r="BF722" s="17">
        <v>431</v>
      </c>
      <c r="BG722" s="15">
        <v>683.4</v>
      </c>
      <c r="BH722" s="15">
        <v>95.2</v>
      </c>
      <c r="BI722" s="15">
        <v>218</v>
      </c>
      <c r="BJ722" s="15">
        <v>99.6</v>
      </c>
      <c r="BK722" s="17">
        <v>174</v>
      </c>
      <c r="BL722" s="17">
        <v>121</v>
      </c>
      <c r="BM722" s="17">
        <v>38</v>
      </c>
      <c r="BN722" s="17">
        <v>212</v>
      </c>
      <c r="BO722" s="17">
        <v>35</v>
      </c>
      <c r="BP722" s="15">
        <v>2.82</v>
      </c>
      <c r="BQ722" s="15">
        <v>0.38</v>
      </c>
      <c r="BR722" s="15">
        <v>3.2</v>
      </c>
      <c r="BS722" s="15">
        <v>42.99</v>
      </c>
      <c r="BT722" s="15"/>
      <c r="BU722" s="15"/>
      <c r="BV722" s="15"/>
      <c r="BW722" s="15"/>
      <c r="BX722" s="15"/>
      <c r="BY722" s="15"/>
      <c r="BZ722" s="15"/>
      <c r="CA722" s="17">
        <v>57</v>
      </c>
      <c r="CB722" s="17">
        <v>25</v>
      </c>
      <c r="CC722" s="17">
        <v>301</v>
      </c>
      <c r="CD722" s="17">
        <v>96</v>
      </c>
      <c r="CE722" s="17">
        <v>169</v>
      </c>
      <c r="CF722" s="17">
        <v>38</v>
      </c>
      <c r="CG722" s="17">
        <v>150</v>
      </c>
      <c r="CH722" s="17">
        <v>47</v>
      </c>
      <c r="CI722" s="17">
        <v>0.08</v>
      </c>
      <c r="CJ722" s="17">
        <v>0</v>
      </c>
      <c r="CK722" s="17">
        <v>0.01</v>
      </c>
      <c r="CL722" s="17">
        <v>0.09</v>
      </c>
      <c r="CM722" s="17">
        <v>1.27</v>
      </c>
      <c r="CN722" s="17">
        <v>1.48</v>
      </c>
      <c r="CO722" s="17">
        <v>556</v>
      </c>
      <c r="CP722" s="17">
        <v>118</v>
      </c>
      <c r="CQ722" s="17">
        <v>146</v>
      </c>
      <c r="CR722" s="17">
        <v>45</v>
      </c>
      <c r="CS722" s="17">
        <v>143</v>
      </c>
      <c r="CT722" s="17">
        <v>50</v>
      </c>
      <c r="CU722" s="17">
        <v>15</v>
      </c>
      <c r="CV722" s="17">
        <v>6</v>
      </c>
      <c r="CW722" s="17">
        <v>1.04</v>
      </c>
      <c r="CX722" s="17">
        <v>0.27</v>
      </c>
      <c r="CY722" s="17">
        <v>6.27</v>
      </c>
      <c r="CZ722" s="15" t="str">
        <f t="shared" si="23"/>
        <v>Micky van de Ven</v>
      </c>
      <c r="DA722" s="15">
        <f>VLOOKUP(CZ722,[1]FINAL!$A$1:$AP$1000,MATCH("Element No.",[1]FINAL!$A$1:$AP$1,0),0)</f>
        <v>503</v>
      </c>
      <c r="DB722" s="15"/>
      <c r="DC722" s="15"/>
      <c r="DD722" s="15"/>
      <c r="DE722" s="15"/>
      <c r="DF722" s="15"/>
    </row>
    <row r="723" spans="1:110" ht="78.75" thickBot="1">
      <c r="A723" s="18" t="b">
        <v>1</v>
      </c>
      <c r="B723" s="18" t="b">
        <v>0</v>
      </c>
      <c r="C723" s="17">
        <v>0</v>
      </c>
      <c r="D723" s="17">
        <v>0</v>
      </c>
      <c r="E723" s="17">
        <v>548308</v>
      </c>
      <c r="F723" s="17">
        <v>0</v>
      </c>
      <c r="G723" s="17">
        <v>0</v>
      </c>
      <c r="H723" s="17">
        <v>0</v>
      </c>
      <c r="I723" s="17">
        <v>0</v>
      </c>
      <c r="J723" s="17">
        <v>0</v>
      </c>
      <c r="K723" s="17">
        <v>2</v>
      </c>
      <c r="L723" s="15">
        <v>0</v>
      </c>
      <c r="M723" s="15">
        <v>0</v>
      </c>
      <c r="N723" s="17">
        <v>0</v>
      </c>
      <c r="O723" s="15" t="s">
        <v>589</v>
      </c>
      <c r="P723" s="15">
        <v>0</v>
      </c>
      <c r="Q723" s="17">
        <f t="shared" si="22"/>
        <v>507</v>
      </c>
      <c r="R723" s="18" t="b">
        <v>0</v>
      </c>
      <c r="S723" s="15" t="s">
        <v>3381</v>
      </c>
      <c r="T723" s="15" t="s">
        <v>3382</v>
      </c>
      <c r="U723" s="17">
        <v>40</v>
      </c>
      <c r="V723" s="15" t="s">
        <v>1349</v>
      </c>
      <c r="W723" s="15">
        <v>0</v>
      </c>
      <c r="X723" s="18" t="b">
        <v>0</v>
      </c>
      <c r="Y723" s="15" t="s">
        <v>395</v>
      </c>
      <c r="Z723" s="15">
        <v>0</v>
      </c>
      <c r="AA723" s="18" t="b">
        <v>0</v>
      </c>
      <c r="AB723" s="15"/>
      <c r="AC723" s="15" t="s">
        <v>3257</v>
      </c>
      <c r="AD723" s="17">
        <v>18</v>
      </c>
      <c r="AE723" s="17">
        <v>6</v>
      </c>
      <c r="AF723" s="17">
        <v>0</v>
      </c>
      <c r="AG723" s="17">
        <v>0</v>
      </c>
      <c r="AH723" s="17">
        <v>0</v>
      </c>
      <c r="AI723" s="17">
        <v>2018</v>
      </c>
      <c r="AJ723" s="17">
        <v>0</v>
      </c>
      <c r="AK723" s="15">
        <v>0</v>
      </c>
      <c r="AL723" s="15">
        <v>0</v>
      </c>
      <c r="AM723" s="15" t="s">
        <v>395</v>
      </c>
      <c r="AN723" s="15"/>
      <c r="AO723" s="17">
        <v>241</v>
      </c>
      <c r="AP723" s="68">
        <v>45143</v>
      </c>
      <c r="AQ723" s="68">
        <v>38529</v>
      </c>
      <c r="AR723" s="18" t="b">
        <v>0</v>
      </c>
      <c r="AS723" s="15" t="s">
        <v>3130</v>
      </c>
      <c r="AT723" s="17">
        <v>0</v>
      </c>
      <c r="AU723" s="17">
        <v>0</v>
      </c>
      <c r="AV723" s="17">
        <v>0</v>
      </c>
      <c r="AW723" s="17">
        <v>0</v>
      </c>
      <c r="AX723" s="17">
        <v>0</v>
      </c>
      <c r="AY723" s="17">
        <v>0</v>
      </c>
      <c r="AZ723" s="17">
        <v>0</v>
      </c>
      <c r="BA723" s="17">
        <v>0</v>
      </c>
      <c r="BB723" s="17">
        <v>0</v>
      </c>
      <c r="BC723" s="17">
        <v>0</v>
      </c>
      <c r="BD723" s="17">
        <v>0</v>
      </c>
      <c r="BE723" s="17">
        <v>0</v>
      </c>
      <c r="BF723" s="17">
        <v>0</v>
      </c>
      <c r="BG723" s="15">
        <v>0</v>
      </c>
      <c r="BH723" s="15">
        <v>0</v>
      </c>
      <c r="BI723" s="15">
        <v>0</v>
      </c>
      <c r="BJ723" s="15">
        <v>0</v>
      </c>
      <c r="BK723" s="17">
        <v>0</v>
      </c>
      <c r="BL723" s="17">
        <v>0</v>
      </c>
      <c r="BM723" s="17">
        <v>0</v>
      </c>
      <c r="BN723" s="17">
        <v>0</v>
      </c>
      <c r="BO723" s="17">
        <v>0</v>
      </c>
      <c r="BP723" s="15">
        <v>0</v>
      </c>
      <c r="BQ723" s="15">
        <v>0</v>
      </c>
      <c r="BR723" s="15">
        <v>0</v>
      </c>
      <c r="BS723" s="15">
        <v>0</v>
      </c>
      <c r="BT723" s="15"/>
      <c r="BU723" s="15"/>
      <c r="BV723" s="15"/>
      <c r="BW723" s="15"/>
      <c r="BX723" s="15"/>
      <c r="BY723" s="15"/>
      <c r="BZ723" s="15"/>
      <c r="CA723" s="17">
        <v>618</v>
      </c>
      <c r="CB723" s="17">
        <v>230</v>
      </c>
      <c r="CC723" s="17">
        <v>610</v>
      </c>
      <c r="CD723" s="17">
        <v>229</v>
      </c>
      <c r="CE723" s="17">
        <v>580</v>
      </c>
      <c r="CF723" s="17">
        <v>226</v>
      </c>
      <c r="CG723" s="17">
        <v>621</v>
      </c>
      <c r="CH723" s="17">
        <v>230</v>
      </c>
      <c r="CI723" s="17">
        <v>0</v>
      </c>
      <c r="CJ723" s="17">
        <v>0</v>
      </c>
      <c r="CK723" s="17">
        <v>0</v>
      </c>
      <c r="CL723" s="17">
        <v>0</v>
      </c>
      <c r="CM723" s="17">
        <v>0</v>
      </c>
      <c r="CN723" s="17">
        <v>0</v>
      </c>
      <c r="CO723" s="17">
        <v>727</v>
      </c>
      <c r="CP723" s="17">
        <v>189</v>
      </c>
      <c r="CQ723" s="17">
        <v>510</v>
      </c>
      <c r="CR723" s="17">
        <v>196</v>
      </c>
      <c r="CS723" s="17">
        <v>628</v>
      </c>
      <c r="CT723" s="17">
        <v>229</v>
      </c>
      <c r="CU723" s="17">
        <v>743</v>
      </c>
      <c r="CV723" s="17">
        <v>256</v>
      </c>
      <c r="CW723" s="17">
        <v>0</v>
      </c>
      <c r="CX723" s="17">
        <v>0</v>
      </c>
      <c r="CY723" s="17">
        <v>0</v>
      </c>
      <c r="CZ723" s="15" t="str">
        <f t="shared" si="23"/>
        <v>Ashley Phillips</v>
      </c>
      <c r="DA723" s="15">
        <f>VLOOKUP(CZ723,[1]FINAL!$A$1:$AP$1000,MATCH("Element No.",[1]FINAL!$A$1:$AP$1,0),0)</f>
        <v>507</v>
      </c>
      <c r="DB723" s="15"/>
      <c r="DC723" s="15"/>
      <c r="DD723" s="15"/>
      <c r="DE723" s="15"/>
      <c r="DF723" s="15"/>
    </row>
    <row r="724" spans="1:110" ht="91.5" thickBot="1">
      <c r="A724" s="18" t="b">
        <v>1</v>
      </c>
      <c r="B724" s="18" t="b">
        <v>0</v>
      </c>
      <c r="C724" s="17">
        <v>0</v>
      </c>
      <c r="D724" s="17">
        <v>0</v>
      </c>
      <c r="E724" s="17">
        <v>553299</v>
      </c>
      <c r="F724" s="17">
        <v>0</v>
      </c>
      <c r="G724" s="17">
        <v>0</v>
      </c>
      <c r="H724" s="17">
        <v>0</v>
      </c>
      <c r="I724" s="17">
        <v>0</v>
      </c>
      <c r="J724" s="17">
        <v>0</v>
      </c>
      <c r="K724" s="17">
        <v>2</v>
      </c>
      <c r="L724" s="15">
        <v>0</v>
      </c>
      <c r="M724" s="15">
        <v>0</v>
      </c>
      <c r="N724" s="17">
        <v>0</v>
      </c>
      <c r="O724" s="15" t="s">
        <v>3131</v>
      </c>
      <c r="P724" s="15">
        <v>0</v>
      </c>
      <c r="Q724" s="17" t="e">
        <f t="shared" si="22"/>
        <v>#N/A</v>
      </c>
      <c r="R724" s="18" t="b">
        <v>0</v>
      </c>
      <c r="S724" s="15" t="s">
        <v>4386</v>
      </c>
      <c r="T724" s="15" t="s">
        <v>4387</v>
      </c>
      <c r="U724" s="17">
        <v>40</v>
      </c>
      <c r="V724" s="15" t="s">
        <v>3132</v>
      </c>
      <c r="W724" s="15">
        <v>0</v>
      </c>
      <c r="X724" s="18" t="b">
        <v>0</v>
      </c>
      <c r="Y724" s="15" t="s">
        <v>3133</v>
      </c>
      <c r="Z724" s="15">
        <v>0</v>
      </c>
      <c r="AA724" s="18" t="b">
        <v>0</v>
      </c>
      <c r="AB724" s="15"/>
      <c r="AC724" s="15" t="s">
        <v>3257</v>
      </c>
      <c r="AD724" s="17">
        <v>18</v>
      </c>
      <c r="AE724" s="17">
        <v>6</v>
      </c>
      <c r="AF724" s="17">
        <v>0</v>
      </c>
      <c r="AG724" s="17">
        <v>1005</v>
      </c>
      <c r="AH724" s="17">
        <v>0</v>
      </c>
      <c r="AI724" s="17">
        <v>9209</v>
      </c>
      <c r="AJ724" s="17">
        <v>0</v>
      </c>
      <c r="AK724" s="15">
        <v>0</v>
      </c>
      <c r="AL724" s="15">
        <v>0</v>
      </c>
      <c r="AM724" s="15" t="s">
        <v>3131</v>
      </c>
      <c r="AN724" s="15"/>
      <c r="AO724" s="17">
        <v>108</v>
      </c>
      <c r="AP724" s="68">
        <v>45846</v>
      </c>
      <c r="AQ724" s="68">
        <v>38234</v>
      </c>
      <c r="AR724" s="18" t="b">
        <v>0</v>
      </c>
      <c r="AS724" s="15" t="s">
        <v>3134</v>
      </c>
      <c r="AT724" s="17">
        <v>0</v>
      </c>
      <c r="AU724" s="17">
        <v>0</v>
      </c>
      <c r="AV724" s="17">
        <v>0</v>
      </c>
      <c r="AW724" s="17">
        <v>0</v>
      </c>
      <c r="AX724" s="17">
        <v>0</v>
      </c>
      <c r="AY724" s="17">
        <v>0</v>
      </c>
      <c r="AZ724" s="17">
        <v>0</v>
      </c>
      <c r="BA724" s="17">
        <v>0</v>
      </c>
      <c r="BB724" s="17">
        <v>0</v>
      </c>
      <c r="BC724" s="17">
        <v>0</v>
      </c>
      <c r="BD724" s="17">
        <v>0</v>
      </c>
      <c r="BE724" s="17">
        <v>0</v>
      </c>
      <c r="BF724" s="17">
        <v>0</v>
      </c>
      <c r="BG724" s="15">
        <v>0</v>
      </c>
      <c r="BH724" s="15">
        <v>0</v>
      </c>
      <c r="BI724" s="15">
        <v>0</v>
      </c>
      <c r="BJ724" s="15">
        <v>0</v>
      </c>
      <c r="BK724" s="17">
        <v>0</v>
      </c>
      <c r="BL724" s="17">
        <v>0</v>
      </c>
      <c r="BM724" s="17">
        <v>0</v>
      </c>
      <c r="BN724" s="17">
        <v>0</v>
      </c>
      <c r="BO724" s="17">
        <v>0</v>
      </c>
      <c r="BP724" s="15">
        <v>0</v>
      </c>
      <c r="BQ724" s="15">
        <v>0</v>
      </c>
      <c r="BR724" s="15">
        <v>0</v>
      </c>
      <c r="BS724" s="15">
        <v>0</v>
      </c>
      <c r="BT724" s="15"/>
      <c r="BU724" s="15"/>
      <c r="BV724" s="15"/>
      <c r="BW724" s="15"/>
      <c r="BX724" s="15"/>
      <c r="BY724" s="15"/>
      <c r="BZ724" s="15"/>
      <c r="CA724" s="17">
        <v>620</v>
      </c>
      <c r="CB724" s="17">
        <v>231</v>
      </c>
      <c r="CC724" s="17">
        <v>612</v>
      </c>
      <c r="CD724" s="17">
        <v>230</v>
      </c>
      <c r="CE724" s="17">
        <v>582</v>
      </c>
      <c r="CF724" s="17">
        <v>227</v>
      </c>
      <c r="CG724" s="17">
        <v>623</v>
      </c>
      <c r="CH724" s="17">
        <v>231</v>
      </c>
      <c r="CI724" s="17">
        <v>0</v>
      </c>
      <c r="CJ724" s="17">
        <v>0</v>
      </c>
      <c r="CK724" s="17">
        <v>0</v>
      </c>
      <c r="CL724" s="17">
        <v>0</v>
      </c>
      <c r="CM724" s="17">
        <v>0</v>
      </c>
      <c r="CN724" s="17">
        <v>0</v>
      </c>
      <c r="CO724" s="17">
        <v>729</v>
      </c>
      <c r="CP724" s="17">
        <v>190</v>
      </c>
      <c r="CQ724" s="17">
        <v>512</v>
      </c>
      <c r="CR724" s="17">
        <v>197</v>
      </c>
      <c r="CS724" s="17">
        <v>630</v>
      </c>
      <c r="CT724" s="17">
        <v>230</v>
      </c>
      <c r="CU724" s="17">
        <v>610</v>
      </c>
      <c r="CV724" s="17">
        <v>217</v>
      </c>
      <c r="CW724" s="17">
        <v>0</v>
      </c>
      <c r="CX724" s="17">
        <v>0</v>
      </c>
      <c r="CY724" s="17">
        <v>0</v>
      </c>
      <c r="CZ724" s="15" t="str">
        <f t="shared" si="23"/>
        <v>Takai Kōta</v>
      </c>
      <c r="DA724" s="15" t="e">
        <f>VLOOKUP(CZ724,[1]FINAL!$A$1:$AP$1000,MATCH("Element No.",[1]FINAL!$A$1:$AP$1,0),0)</f>
        <v>#N/A</v>
      </c>
      <c r="DB724" s="15"/>
      <c r="DC724" s="15"/>
      <c r="DD724" s="15"/>
      <c r="DE724" s="15"/>
      <c r="DF724" s="15"/>
    </row>
    <row r="725" spans="1:110" ht="78.75" thickBot="1">
      <c r="A725" s="18" t="b">
        <v>1</v>
      </c>
      <c r="B725" s="18" t="b">
        <v>0</v>
      </c>
      <c r="C725" s="17">
        <v>0</v>
      </c>
      <c r="D725" s="17">
        <v>0</v>
      </c>
      <c r="E725" s="17">
        <v>610799</v>
      </c>
      <c r="F725" s="17">
        <v>0</v>
      </c>
      <c r="G725" s="17">
        <v>0</v>
      </c>
      <c r="H725" s="17">
        <v>-1</v>
      </c>
      <c r="I725" s="17">
        <v>1</v>
      </c>
      <c r="J725" s="17">
        <v>0</v>
      </c>
      <c r="K725" s="17">
        <v>2</v>
      </c>
      <c r="L725" s="15">
        <v>0</v>
      </c>
      <c r="M725" s="15">
        <v>0</v>
      </c>
      <c r="N725" s="17">
        <v>0</v>
      </c>
      <c r="O725" s="15" t="s">
        <v>3135</v>
      </c>
      <c r="P725" s="15">
        <v>0</v>
      </c>
      <c r="Q725" s="17">
        <f t="shared" si="22"/>
        <v>504</v>
      </c>
      <c r="R725" s="18" t="b">
        <v>0</v>
      </c>
      <c r="S725" s="15" t="s">
        <v>3948</v>
      </c>
      <c r="T725" s="15" t="s">
        <v>3949</v>
      </c>
      <c r="U725" s="17">
        <v>39</v>
      </c>
      <c r="V725" s="15" t="s">
        <v>3136</v>
      </c>
      <c r="W725" s="15">
        <v>0</v>
      </c>
      <c r="X725" s="18" t="b">
        <v>0</v>
      </c>
      <c r="Y725" s="15" t="s">
        <v>3137</v>
      </c>
      <c r="Z725" s="15">
        <v>0.3</v>
      </c>
      <c r="AA725" s="18" t="b">
        <v>0</v>
      </c>
      <c r="AB725" s="15"/>
      <c r="AC725" s="15" t="s">
        <v>3257</v>
      </c>
      <c r="AD725" s="17">
        <v>18</v>
      </c>
      <c r="AE725" s="17">
        <v>6</v>
      </c>
      <c r="AF725" s="17">
        <v>0</v>
      </c>
      <c r="AG725" s="17">
        <v>7334</v>
      </c>
      <c r="AH725" s="17">
        <v>0</v>
      </c>
      <c r="AI725" s="17">
        <v>92881</v>
      </c>
      <c r="AJ725" s="17">
        <v>0</v>
      </c>
      <c r="AK725" s="15">
        <v>0</v>
      </c>
      <c r="AL725" s="15">
        <v>0</v>
      </c>
      <c r="AM725" s="15" t="s">
        <v>3138</v>
      </c>
      <c r="AN725" s="15"/>
      <c r="AO725" s="17">
        <v>97</v>
      </c>
      <c r="AP725" s="68">
        <v>45809</v>
      </c>
      <c r="AQ725" s="68">
        <v>39137</v>
      </c>
      <c r="AR725" s="18" t="b">
        <v>0</v>
      </c>
      <c r="AS725" s="15" t="s">
        <v>3139</v>
      </c>
      <c r="AT725" s="17">
        <v>0</v>
      </c>
      <c r="AU725" s="17">
        <v>0</v>
      </c>
      <c r="AV725" s="17">
        <v>0</v>
      </c>
      <c r="AW725" s="17">
        <v>0</v>
      </c>
      <c r="AX725" s="17">
        <v>0</v>
      </c>
      <c r="AY725" s="17">
        <v>0</v>
      </c>
      <c r="AZ725" s="17">
        <v>0</v>
      </c>
      <c r="BA725" s="17">
        <v>0</v>
      </c>
      <c r="BB725" s="17">
        <v>0</v>
      </c>
      <c r="BC725" s="17">
        <v>0</v>
      </c>
      <c r="BD725" s="17">
        <v>0</v>
      </c>
      <c r="BE725" s="17">
        <v>0</v>
      </c>
      <c r="BF725" s="17">
        <v>0</v>
      </c>
      <c r="BG725" s="15">
        <v>0</v>
      </c>
      <c r="BH725" s="15">
        <v>0</v>
      </c>
      <c r="BI725" s="15">
        <v>0</v>
      </c>
      <c r="BJ725" s="15">
        <v>0</v>
      </c>
      <c r="BK725" s="17">
        <v>0</v>
      </c>
      <c r="BL725" s="17">
        <v>0</v>
      </c>
      <c r="BM725" s="17">
        <v>0</v>
      </c>
      <c r="BN725" s="17">
        <v>0</v>
      </c>
      <c r="BO725" s="17">
        <v>0</v>
      </c>
      <c r="BP725" s="15">
        <v>0</v>
      </c>
      <c r="BQ725" s="15">
        <v>0</v>
      </c>
      <c r="BR725" s="15">
        <v>0</v>
      </c>
      <c r="BS725" s="15">
        <v>0</v>
      </c>
      <c r="BT725" s="15"/>
      <c r="BU725" s="15"/>
      <c r="BV725" s="15"/>
      <c r="BW725" s="15"/>
      <c r="BX725" s="15"/>
      <c r="BY725" s="15"/>
      <c r="BZ725" s="15"/>
      <c r="CA725" s="17">
        <v>578</v>
      </c>
      <c r="CB725" s="17">
        <v>211</v>
      </c>
      <c r="CC725" s="17">
        <v>564</v>
      </c>
      <c r="CD725" s="17">
        <v>210</v>
      </c>
      <c r="CE725" s="17">
        <v>533</v>
      </c>
      <c r="CF725" s="17">
        <v>206</v>
      </c>
      <c r="CG725" s="17">
        <v>581</v>
      </c>
      <c r="CH725" s="17">
        <v>211</v>
      </c>
      <c r="CI725" s="17">
        <v>0</v>
      </c>
      <c r="CJ725" s="17">
        <v>0</v>
      </c>
      <c r="CK725" s="17">
        <v>0</v>
      </c>
      <c r="CL725" s="17">
        <v>0</v>
      </c>
      <c r="CM725" s="17">
        <v>0</v>
      </c>
      <c r="CN725" s="17">
        <v>0</v>
      </c>
      <c r="CO725" s="17">
        <v>800</v>
      </c>
      <c r="CP725" s="17">
        <v>234</v>
      </c>
      <c r="CQ725" s="17">
        <v>462</v>
      </c>
      <c r="CR725" s="17">
        <v>173</v>
      </c>
      <c r="CS725" s="17">
        <v>589</v>
      </c>
      <c r="CT725" s="17">
        <v>211</v>
      </c>
      <c r="CU725" s="17">
        <v>326</v>
      </c>
      <c r="CV725" s="17">
        <v>119</v>
      </c>
      <c r="CW725" s="17">
        <v>0</v>
      </c>
      <c r="CX725" s="17">
        <v>0</v>
      </c>
      <c r="CY725" s="17">
        <v>0</v>
      </c>
      <c r="CZ725" s="15" t="str">
        <f t="shared" si="23"/>
        <v>Luka Vušković</v>
      </c>
      <c r="DA725" s="15">
        <f>VLOOKUP(CZ725,[1]FINAL!$A$1:$AP$1000,MATCH("Element No.",[1]FINAL!$A$1:$AP$1,0),0)</f>
        <v>504</v>
      </c>
      <c r="DB725" s="15"/>
      <c r="DC725" s="15"/>
      <c r="DD725" s="15"/>
      <c r="DE725" s="15"/>
      <c r="DF725" s="15"/>
    </row>
    <row r="726" spans="1:110" ht="78.75" thickBot="1">
      <c r="A726" s="18" t="b">
        <v>1</v>
      </c>
      <c r="B726" s="18" t="b">
        <v>0</v>
      </c>
      <c r="C726" s="17">
        <v>0</v>
      </c>
      <c r="D726" s="17">
        <v>0</v>
      </c>
      <c r="E726" s="17">
        <v>85971</v>
      </c>
      <c r="F726" s="17">
        <v>0</v>
      </c>
      <c r="G726" s="17">
        <v>0</v>
      </c>
      <c r="H726" s="17">
        <v>0</v>
      </c>
      <c r="I726" s="17">
        <v>0</v>
      </c>
      <c r="J726" s="17">
        <v>0</v>
      </c>
      <c r="K726" s="17">
        <v>3</v>
      </c>
      <c r="L726" s="15">
        <v>0</v>
      </c>
      <c r="M726" s="15">
        <v>0</v>
      </c>
      <c r="N726" s="17">
        <v>0</v>
      </c>
      <c r="O726" s="15" t="s">
        <v>259</v>
      </c>
      <c r="P726" s="15">
        <v>0</v>
      </c>
      <c r="Q726" s="17" t="e">
        <f t="shared" si="22"/>
        <v>#N/A</v>
      </c>
      <c r="R726" s="18" t="b">
        <v>0</v>
      </c>
      <c r="S726" s="15" t="s">
        <v>4658</v>
      </c>
      <c r="T726" s="15" t="s">
        <v>3383</v>
      </c>
      <c r="U726" s="17">
        <v>85</v>
      </c>
      <c r="V726" s="15" t="s">
        <v>949</v>
      </c>
      <c r="W726" s="15">
        <v>0</v>
      </c>
      <c r="X726" s="18" t="b">
        <v>0</v>
      </c>
      <c r="Y726" s="15" t="s">
        <v>950</v>
      </c>
      <c r="Z726" s="15">
        <v>0.1</v>
      </c>
      <c r="AA726" s="18" t="b">
        <v>0</v>
      </c>
      <c r="AB726" s="15"/>
      <c r="AC726" s="15" t="s">
        <v>3257</v>
      </c>
      <c r="AD726" s="17">
        <v>18</v>
      </c>
      <c r="AE726" s="17">
        <v>6</v>
      </c>
      <c r="AF726" s="17">
        <v>0</v>
      </c>
      <c r="AG726" s="17">
        <v>0</v>
      </c>
      <c r="AH726" s="17">
        <v>0</v>
      </c>
      <c r="AI726" s="17">
        <v>25651</v>
      </c>
      <c r="AJ726" s="17">
        <v>0</v>
      </c>
      <c r="AK726" s="15">
        <v>0</v>
      </c>
      <c r="AL726" s="15">
        <v>0</v>
      </c>
      <c r="AM726" s="15" t="s">
        <v>259</v>
      </c>
      <c r="AN726" s="15"/>
      <c r="AO726" s="17">
        <v>114</v>
      </c>
      <c r="AP726" s="68">
        <v>42244</v>
      </c>
      <c r="AQ726" s="68">
        <v>33793</v>
      </c>
      <c r="AR726" s="18" t="b">
        <v>0</v>
      </c>
      <c r="AS726" s="15" t="s">
        <v>3140</v>
      </c>
      <c r="AT726" s="17">
        <v>0</v>
      </c>
      <c r="AU726" s="17">
        <v>0</v>
      </c>
      <c r="AV726" s="17">
        <v>0</v>
      </c>
      <c r="AW726" s="17">
        <v>0</v>
      </c>
      <c r="AX726" s="17">
        <v>0</v>
      </c>
      <c r="AY726" s="17">
        <v>0</v>
      </c>
      <c r="AZ726" s="17">
        <v>0</v>
      </c>
      <c r="BA726" s="17">
        <v>0</v>
      </c>
      <c r="BB726" s="17">
        <v>0</v>
      </c>
      <c r="BC726" s="17">
        <v>0</v>
      </c>
      <c r="BD726" s="17">
        <v>0</v>
      </c>
      <c r="BE726" s="17">
        <v>0</v>
      </c>
      <c r="BF726" s="17">
        <v>0</v>
      </c>
      <c r="BG726" s="15">
        <v>0</v>
      </c>
      <c r="BH726" s="15">
        <v>0</v>
      </c>
      <c r="BI726" s="15">
        <v>0</v>
      </c>
      <c r="BJ726" s="15">
        <v>0</v>
      </c>
      <c r="BK726" s="17">
        <v>0</v>
      </c>
      <c r="BL726" s="17">
        <v>0</v>
      </c>
      <c r="BM726" s="17">
        <v>0</v>
      </c>
      <c r="BN726" s="17">
        <v>0</v>
      </c>
      <c r="BO726" s="17">
        <v>0</v>
      </c>
      <c r="BP726" s="15">
        <v>0</v>
      </c>
      <c r="BQ726" s="15">
        <v>0</v>
      </c>
      <c r="BR726" s="15">
        <v>0</v>
      </c>
      <c r="BS726" s="15">
        <v>0</v>
      </c>
      <c r="BT726" s="15"/>
      <c r="BU726" s="15"/>
      <c r="BV726" s="15"/>
      <c r="BW726" s="15"/>
      <c r="BX726" s="15"/>
      <c r="BY726" s="15"/>
      <c r="BZ726" s="15"/>
      <c r="CA726" s="17">
        <v>841</v>
      </c>
      <c r="CB726" s="17">
        <v>379</v>
      </c>
      <c r="CC726" s="17">
        <v>841</v>
      </c>
      <c r="CD726" s="17">
        <v>379</v>
      </c>
      <c r="CE726" s="17">
        <v>841</v>
      </c>
      <c r="CF726" s="17">
        <v>379</v>
      </c>
      <c r="CG726" s="17">
        <v>841</v>
      </c>
      <c r="CH726" s="17">
        <v>379</v>
      </c>
      <c r="CI726" s="17">
        <v>0</v>
      </c>
      <c r="CJ726" s="17">
        <v>0</v>
      </c>
      <c r="CK726" s="17">
        <v>0</v>
      </c>
      <c r="CL726" s="17">
        <v>0</v>
      </c>
      <c r="CM726" s="17">
        <v>0</v>
      </c>
      <c r="CN726" s="17">
        <v>0</v>
      </c>
      <c r="CO726" s="17">
        <v>10</v>
      </c>
      <c r="CP726" s="17">
        <v>5</v>
      </c>
      <c r="CQ726" s="17">
        <v>838</v>
      </c>
      <c r="CR726" s="17">
        <v>378</v>
      </c>
      <c r="CS726" s="17">
        <v>841</v>
      </c>
      <c r="CT726" s="17">
        <v>379</v>
      </c>
      <c r="CU726" s="17">
        <v>457</v>
      </c>
      <c r="CV726" s="17">
        <v>156</v>
      </c>
      <c r="CW726" s="17">
        <v>0</v>
      </c>
      <c r="CX726" s="17">
        <v>0</v>
      </c>
      <c r="CY726" s="17">
        <v>0</v>
      </c>
      <c r="CZ726" s="15" t="str">
        <f t="shared" si="23"/>
        <v>Son Heung-min</v>
      </c>
      <c r="DA726" s="15" t="e">
        <f>VLOOKUP(CZ726,[1]FINAL!$A$1:$AP$1000,MATCH("Element No.",[1]FINAL!$A$1:$AP$1,0),0)</f>
        <v>#N/A</v>
      </c>
      <c r="DB726" s="15"/>
      <c r="DC726" s="15"/>
      <c r="DD726" s="15"/>
      <c r="DE726" s="15"/>
      <c r="DF726" s="15"/>
    </row>
    <row r="727" spans="1:110" ht="40.5" thickBot="1">
      <c r="A727" s="18" t="b">
        <v>1</v>
      </c>
      <c r="B727" s="18" t="b">
        <v>0</v>
      </c>
      <c r="C727" s="17">
        <v>100</v>
      </c>
      <c r="D727" s="17">
        <v>100</v>
      </c>
      <c r="E727" s="17">
        <v>172780</v>
      </c>
      <c r="F727" s="17">
        <v>0</v>
      </c>
      <c r="G727" s="17">
        <v>0</v>
      </c>
      <c r="H727" s="17">
        <v>-2</v>
      </c>
      <c r="I727" s="17">
        <v>2</v>
      </c>
      <c r="J727" s="17">
        <v>0</v>
      </c>
      <c r="K727" s="17">
        <v>3</v>
      </c>
      <c r="L727" s="15">
        <v>0.5</v>
      </c>
      <c r="M727" s="15">
        <v>0.8</v>
      </c>
      <c r="N727" s="17">
        <v>1</v>
      </c>
      <c r="O727" s="15" t="s">
        <v>279</v>
      </c>
      <c r="P727" s="15">
        <v>0.8</v>
      </c>
      <c r="Q727" s="17">
        <f t="shared" si="22"/>
        <v>515</v>
      </c>
      <c r="R727" s="18" t="b">
        <v>0</v>
      </c>
      <c r="S727" s="15"/>
      <c r="T727" s="15" t="s">
        <v>3384</v>
      </c>
      <c r="U727" s="17">
        <v>68</v>
      </c>
      <c r="V727" s="15" t="s">
        <v>807</v>
      </c>
      <c r="W727" s="15">
        <v>1</v>
      </c>
      <c r="X727" s="18" t="b">
        <v>0</v>
      </c>
      <c r="Y727" s="15" t="s">
        <v>282</v>
      </c>
      <c r="Z727" s="15">
        <v>0.3</v>
      </c>
      <c r="AA727" s="18" t="b">
        <v>0</v>
      </c>
      <c r="AB727" s="15"/>
      <c r="AC727" s="15" t="s">
        <v>519</v>
      </c>
      <c r="AD727" s="17">
        <v>18</v>
      </c>
      <c r="AE727" s="17">
        <v>6</v>
      </c>
      <c r="AF727" s="17">
        <v>3</v>
      </c>
      <c r="AG727" s="17">
        <v>26746</v>
      </c>
      <c r="AH727" s="17">
        <v>0</v>
      </c>
      <c r="AI727" s="17">
        <v>27237</v>
      </c>
      <c r="AJ727" s="17">
        <v>0</v>
      </c>
      <c r="AK727" s="15">
        <v>0.1</v>
      </c>
      <c r="AL727" s="15">
        <v>0.4</v>
      </c>
      <c r="AM727" s="15" t="s">
        <v>282</v>
      </c>
      <c r="AN727" s="15"/>
      <c r="AO727" s="17">
        <v>241</v>
      </c>
      <c r="AP727" s="68">
        <v>45105</v>
      </c>
      <c r="AQ727" s="68">
        <v>35392</v>
      </c>
      <c r="AR727" s="18" t="b">
        <v>0</v>
      </c>
      <c r="AS727" s="15" t="s">
        <v>3142</v>
      </c>
      <c r="AT727" s="17">
        <v>34</v>
      </c>
      <c r="AU727" s="17">
        <v>0</v>
      </c>
      <c r="AV727" s="17">
        <v>0</v>
      </c>
      <c r="AW727" s="17">
        <v>0</v>
      </c>
      <c r="AX727" s="17">
        <v>0</v>
      </c>
      <c r="AY727" s="17">
        <v>0</v>
      </c>
      <c r="AZ727" s="17">
        <v>0</v>
      </c>
      <c r="BA727" s="17">
        <v>0</v>
      </c>
      <c r="BB727" s="17">
        <v>0</v>
      </c>
      <c r="BC727" s="17">
        <v>0</v>
      </c>
      <c r="BD727" s="17">
        <v>0</v>
      </c>
      <c r="BE727" s="17">
        <v>0</v>
      </c>
      <c r="BF727" s="17">
        <v>5</v>
      </c>
      <c r="BG727" s="15">
        <v>2.8</v>
      </c>
      <c r="BH727" s="15">
        <v>9.5</v>
      </c>
      <c r="BI727" s="15">
        <v>15</v>
      </c>
      <c r="BJ727" s="15">
        <v>2.8</v>
      </c>
      <c r="BK727" s="17">
        <v>0</v>
      </c>
      <c r="BL727" s="17">
        <v>4</v>
      </c>
      <c r="BM727" s="17">
        <v>1</v>
      </c>
      <c r="BN727" s="17">
        <v>5</v>
      </c>
      <c r="BO727" s="17">
        <v>0</v>
      </c>
      <c r="BP727" s="15">
        <v>0.21</v>
      </c>
      <c r="BQ727" s="15">
        <v>0.06</v>
      </c>
      <c r="BR727" s="15">
        <v>0.27</v>
      </c>
      <c r="BS727" s="15">
        <v>0.65</v>
      </c>
      <c r="BT727" s="15"/>
      <c r="BU727" s="15"/>
      <c r="BV727" s="15"/>
      <c r="BW727" s="15"/>
      <c r="BX727" s="15"/>
      <c r="BY727" s="15"/>
      <c r="BZ727" s="15"/>
      <c r="CA727" s="17">
        <v>507</v>
      </c>
      <c r="CB727" s="17">
        <v>232</v>
      </c>
      <c r="CC727" s="17">
        <v>449</v>
      </c>
      <c r="CD727" s="17">
        <v>216</v>
      </c>
      <c r="CE727" s="17">
        <v>415</v>
      </c>
      <c r="CF727" s="17">
        <v>204</v>
      </c>
      <c r="CG727" s="17">
        <v>480</v>
      </c>
      <c r="CH727" s="17">
        <v>216</v>
      </c>
      <c r="CI727" s="17">
        <v>0.56000000000000005</v>
      </c>
      <c r="CJ727" s="17">
        <v>0</v>
      </c>
      <c r="CK727" s="17">
        <v>0.16</v>
      </c>
      <c r="CL727" s="17">
        <v>0.72</v>
      </c>
      <c r="CM727" s="17">
        <v>1.72</v>
      </c>
      <c r="CN727" s="17">
        <v>0</v>
      </c>
      <c r="CO727" s="17">
        <v>42</v>
      </c>
      <c r="CP727" s="17">
        <v>26</v>
      </c>
      <c r="CQ727" s="17">
        <v>320</v>
      </c>
      <c r="CR727" s="17">
        <v>144</v>
      </c>
      <c r="CS727" s="17">
        <v>522</v>
      </c>
      <c r="CT727" s="17">
        <v>243</v>
      </c>
      <c r="CU727" s="17">
        <v>334</v>
      </c>
      <c r="CV727" s="17">
        <v>115</v>
      </c>
      <c r="CW727" s="17">
        <v>0</v>
      </c>
      <c r="CX727" s="17">
        <v>0</v>
      </c>
      <c r="CY727" s="17">
        <v>13.24</v>
      </c>
      <c r="CZ727" s="15" t="str">
        <f t="shared" si="23"/>
        <v>James Maddison</v>
      </c>
      <c r="DA727" s="15">
        <f>VLOOKUP(CZ727,[1]FINAL!$A$1:$AP$1000,MATCH("Element No.",[1]FINAL!$A$1:$AP$1,0),0)</f>
        <v>515</v>
      </c>
      <c r="DB727" s="15"/>
      <c r="DC727" s="15"/>
      <c r="DD727" s="15"/>
      <c r="DE727" s="15"/>
      <c r="DF727" s="15"/>
    </row>
    <row r="728" spans="1:110" ht="66" thickBot="1">
      <c r="A728" s="18" t="b">
        <v>1</v>
      </c>
      <c r="B728" s="18" t="b">
        <v>0</v>
      </c>
      <c r="C728" s="17">
        <v>0</v>
      </c>
      <c r="D728" s="17">
        <v>0</v>
      </c>
      <c r="E728" s="17">
        <v>460842</v>
      </c>
      <c r="F728" s="17">
        <v>0</v>
      </c>
      <c r="G728" s="17">
        <v>0</v>
      </c>
      <c r="H728" s="17">
        <v>-1</v>
      </c>
      <c r="I728" s="17">
        <v>1</v>
      </c>
      <c r="J728" s="17">
        <v>2</v>
      </c>
      <c r="K728" s="17">
        <v>3</v>
      </c>
      <c r="L728" s="15">
        <v>0</v>
      </c>
      <c r="M728" s="15">
        <v>0</v>
      </c>
      <c r="N728" s="17">
        <v>0</v>
      </c>
      <c r="O728" s="15" t="s">
        <v>1350</v>
      </c>
      <c r="P728" s="15">
        <v>0</v>
      </c>
      <c r="Q728" s="17">
        <f t="shared" si="22"/>
        <v>512</v>
      </c>
      <c r="R728" s="18" t="b">
        <v>0</v>
      </c>
      <c r="S728" s="15" t="s">
        <v>5041</v>
      </c>
      <c r="T728" s="15" t="s">
        <v>4388</v>
      </c>
      <c r="U728" s="17">
        <v>64</v>
      </c>
      <c r="V728" s="15" t="s">
        <v>1351</v>
      </c>
      <c r="W728" s="15">
        <v>3.9</v>
      </c>
      <c r="X728" s="18" t="b">
        <v>0</v>
      </c>
      <c r="Y728" s="15" t="s">
        <v>1352</v>
      </c>
      <c r="Z728" s="15">
        <v>9.1</v>
      </c>
      <c r="AA728" s="18" t="b">
        <v>0</v>
      </c>
      <c r="AB728" s="15"/>
      <c r="AC728" s="15" t="s">
        <v>543</v>
      </c>
      <c r="AD728" s="17">
        <v>18</v>
      </c>
      <c r="AE728" s="17">
        <v>6</v>
      </c>
      <c r="AF728" s="17">
        <v>75</v>
      </c>
      <c r="AG728" s="17">
        <v>3264066</v>
      </c>
      <c r="AH728" s="17">
        <v>0</v>
      </c>
      <c r="AI728" s="17">
        <v>5233055</v>
      </c>
      <c r="AJ728" s="17">
        <v>0</v>
      </c>
      <c r="AK728" s="15">
        <v>0</v>
      </c>
      <c r="AL728" s="15">
        <v>11.7</v>
      </c>
      <c r="AM728" s="15" t="s">
        <v>1352</v>
      </c>
      <c r="AN728" s="15"/>
      <c r="AO728" s="17">
        <v>81</v>
      </c>
      <c r="AP728" s="68">
        <v>45848</v>
      </c>
      <c r="AQ728" s="68">
        <v>36740</v>
      </c>
      <c r="AR728" s="18" t="b">
        <v>0</v>
      </c>
      <c r="AS728" s="15" t="s">
        <v>3143</v>
      </c>
      <c r="AT728" s="17">
        <v>1535</v>
      </c>
      <c r="AU728" s="17">
        <v>2</v>
      </c>
      <c r="AV728" s="17">
        <v>6</v>
      </c>
      <c r="AW728" s="17">
        <v>7</v>
      </c>
      <c r="AX728" s="17">
        <v>20</v>
      </c>
      <c r="AY728" s="17">
        <v>0</v>
      </c>
      <c r="AZ728" s="17">
        <v>0</v>
      </c>
      <c r="BA728" s="17">
        <v>0</v>
      </c>
      <c r="BB728" s="17">
        <v>3</v>
      </c>
      <c r="BC728" s="17">
        <v>0</v>
      </c>
      <c r="BD728" s="17">
        <v>0</v>
      </c>
      <c r="BE728" s="17">
        <v>7</v>
      </c>
      <c r="BF728" s="17">
        <v>257</v>
      </c>
      <c r="BG728" s="15">
        <v>333.4</v>
      </c>
      <c r="BH728" s="15">
        <v>413.8</v>
      </c>
      <c r="BI728" s="15">
        <v>302</v>
      </c>
      <c r="BJ728" s="15">
        <v>104.7</v>
      </c>
      <c r="BK728" s="17">
        <v>9</v>
      </c>
      <c r="BL728" s="17">
        <v>95</v>
      </c>
      <c r="BM728" s="17">
        <v>29</v>
      </c>
      <c r="BN728" s="17">
        <v>133</v>
      </c>
      <c r="BO728" s="17">
        <v>19</v>
      </c>
      <c r="BP728" s="15">
        <v>1.92</v>
      </c>
      <c r="BQ728" s="15">
        <v>2.41</v>
      </c>
      <c r="BR728" s="15">
        <v>4.33</v>
      </c>
      <c r="BS728" s="15">
        <v>22.74</v>
      </c>
      <c r="BT728" s="15"/>
      <c r="BU728" s="15"/>
      <c r="BV728" s="17">
        <v>4</v>
      </c>
      <c r="BW728" s="15"/>
      <c r="BX728" s="17">
        <v>3</v>
      </c>
      <c r="BY728" s="15"/>
      <c r="BZ728" s="15"/>
      <c r="CA728" s="17">
        <v>224</v>
      </c>
      <c r="CB728" s="17">
        <v>93</v>
      </c>
      <c r="CC728" s="17">
        <v>83</v>
      </c>
      <c r="CD728" s="17">
        <v>59</v>
      </c>
      <c r="CE728" s="17">
        <v>113</v>
      </c>
      <c r="CF728" s="17">
        <v>68</v>
      </c>
      <c r="CG728" s="17">
        <v>136</v>
      </c>
      <c r="CH728" s="17">
        <v>73</v>
      </c>
      <c r="CI728" s="17">
        <v>0.11</v>
      </c>
      <c r="CJ728" s="17">
        <v>0</v>
      </c>
      <c r="CK728" s="17">
        <v>0.14000000000000001</v>
      </c>
      <c r="CL728" s="17">
        <v>0.25</v>
      </c>
      <c r="CM728" s="17">
        <v>1.33</v>
      </c>
      <c r="CN728" s="17">
        <v>1.17</v>
      </c>
      <c r="CO728" s="17">
        <v>60</v>
      </c>
      <c r="CP728" s="17">
        <v>38</v>
      </c>
      <c r="CQ728" s="17">
        <v>830</v>
      </c>
      <c r="CR728" s="17">
        <v>373</v>
      </c>
      <c r="CS728" s="17">
        <v>75</v>
      </c>
      <c r="CT728" s="17">
        <v>35</v>
      </c>
      <c r="CU728" s="17">
        <v>43</v>
      </c>
      <c r="CV728" s="17">
        <v>15</v>
      </c>
      <c r="CW728" s="17">
        <v>1.1100000000000001</v>
      </c>
      <c r="CX728" s="17">
        <v>0.41</v>
      </c>
      <c r="CY728" s="17">
        <v>7.8</v>
      </c>
      <c r="CZ728" s="15" t="str">
        <f t="shared" si="23"/>
        <v>Mohammed Kudus</v>
      </c>
      <c r="DA728" s="15">
        <f>VLOOKUP(CZ728,[1]FINAL!$A$1:$AP$1000,MATCH("Element No.",[1]FINAL!$A$1:$AP$1,0),0)</f>
        <v>512</v>
      </c>
      <c r="DB728" s="15"/>
      <c r="DC728" s="15"/>
      <c r="DD728" s="15"/>
      <c r="DE728" s="15"/>
      <c r="DF728" s="15"/>
    </row>
    <row r="729" spans="1:110" ht="40.5" thickBot="1">
      <c r="A729" s="18" t="b">
        <v>1</v>
      </c>
      <c r="B729" s="18" t="b">
        <v>0</v>
      </c>
      <c r="C729" s="17">
        <v>0</v>
      </c>
      <c r="D729" s="17">
        <v>0</v>
      </c>
      <c r="E729" s="17">
        <v>445044</v>
      </c>
      <c r="F729" s="17">
        <v>0</v>
      </c>
      <c r="G729" s="17">
        <v>0</v>
      </c>
      <c r="H729" s="17">
        <v>-1</v>
      </c>
      <c r="I729" s="17">
        <v>1</v>
      </c>
      <c r="J729" s="17">
        <v>0</v>
      </c>
      <c r="K729" s="17">
        <v>3</v>
      </c>
      <c r="L729" s="15">
        <v>0</v>
      </c>
      <c r="M729" s="15">
        <v>0</v>
      </c>
      <c r="N729" s="17">
        <v>0</v>
      </c>
      <c r="O729" s="15" t="s">
        <v>958</v>
      </c>
      <c r="P729" s="15">
        <v>0</v>
      </c>
      <c r="Q729" s="17">
        <f t="shared" si="22"/>
        <v>521</v>
      </c>
      <c r="R729" s="18" t="b">
        <v>0</v>
      </c>
      <c r="S729" s="15" t="s">
        <v>1607</v>
      </c>
      <c r="T729" s="15" t="s">
        <v>3144</v>
      </c>
      <c r="U729" s="17">
        <v>64</v>
      </c>
      <c r="V729" s="15" t="s">
        <v>959</v>
      </c>
      <c r="W729" s="15">
        <v>0</v>
      </c>
      <c r="X729" s="18" t="b">
        <v>0</v>
      </c>
      <c r="Y729" s="15" t="s">
        <v>254</v>
      </c>
      <c r="Z729" s="15">
        <v>0</v>
      </c>
      <c r="AA729" s="18" t="b">
        <v>0</v>
      </c>
      <c r="AB729" s="15"/>
      <c r="AC729" s="15" t="s">
        <v>543</v>
      </c>
      <c r="AD729" s="17">
        <v>18</v>
      </c>
      <c r="AE729" s="17">
        <v>6</v>
      </c>
      <c r="AF729" s="17">
        <v>0</v>
      </c>
      <c r="AG729" s="17">
        <v>1397</v>
      </c>
      <c r="AH729" s="17">
        <v>0</v>
      </c>
      <c r="AI729" s="17">
        <v>2306</v>
      </c>
      <c r="AJ729" s="17">
        <v>0</v>
      </c>
      <c r="AK729" s="15">
        <v>0</v>
      </c>
      <c r="AL729" s="15">
        <v>0</v>
      </c>
      <c r="AM729" s="15" t="s">
        <v>254</v>
      </c>
      <c r="AN729" s="15"/>
      <c r="AO729" s="17">
        <v>206</v>
      </c>
      <c r="AP729" s="68">
        <v>45108</v>
      </c>
      <c r="AQ729" s="68">
        <v>36641</v>
      </c>
      <c r="AR729" s="18" t="b">
        <v>0</v>
      </c>
      <c r="AS729" s="15" t="s">
        <v>3145</v>
      </c>
      <c r="AT729" s="17">
        <v>0</v>
      </c>
      <c r="AU729" s="17">
        <v>0</v>
      </c>
      <c r="AV729" s="17">
        <v>0</v>
      </c>
      <c r="AW729" s="17">
        <v>0</v>
      </c>
      <c r="AX729" s="17">
        <v>0</v>
      </c>
      <c r="AY729" s="17">
        <v>0</v>
      </c>
      <c r="AZ729" s="17">
        <v>0</v>
      </c>
      <c r="BA729" s="17">
        <v>0</v>
      </c>
      <c r="BB729" s="17">
        <v>0</v>
      </c>
      <c r="BC729" s="17">
        <v>0</v>
      </c>
      <c r="BD729" s="17">
        <v>0</v>
      </c>
      <c r="BE729" s="17">
        <v>0</v>
      </c>
      <c r="BF729" s="17">
        <v>0</v>
      </c>
      <c r="BG729" s="15">
        <v>0</v>
      </c>
      <c r="BH729" s="15">
        <v>0</v>
      </c>
      <c r="BI729" s="15">
        <v>0</v>
      </c>
      <c r="BJ729" s="15">
        <v>0</v>
      </c>
      <c r="BK729" s="17">
        <v>0</v>
      </c>
      <c r="BL729" s="17">
        <v>0</v>
      </c>
      <c r="BM729" s="17">
        <v>0</v>
      </c>
      <c r="BN729" s="17">
        <v>0</v>
      </c>
      <c r="BO729" s="17">
        <v>0</v>
      </c>
      <c r="BP729" s="15">
        <v>0</v>
      </c>
      <c r="BQ729" s="15">
        <v>0</v>
      </c>
      <c r="BR729" s="15">
        <v>0</v>
      </c>
      <c r="BS729" s="15">
        <v>0</v>
      </c>
      <c r="BT729" s="15"/>
      <c r="BU729" s="15"/>
      <c r="BV729" s="15"/>
      <c r="BW729" s="15"/>
      <c r="BX729" s="15"/>
      <c r="BY729" s="15"/>
      <c r="BZ729" s="15"/>
      <c r="CA729" s="17">
        <v>836</v>
      </c>
      <c r="CB729" s="17">
        <v>376</v>
      </c>
      <c r="CC729" s="17">
        <v>836</v>
      </c>
      <c r="CD729" s="17">
        <v>376</v>
      </c>
      <c r="CE729" s="17">
        <v>836</v>
      </c>
      <c r="CF729" s="17">
        <v>376</v>
      </c>
      <c r="CG729" s="17">
        <v>836</v>
      </c>
      <c r="CH729" s="17">
        <v>376</v>
      </c>
      <c r="CI729" s="17">
        <v>0</v>
      </c>
      <c r="CJ729" s="17">
        <v>0</v>
      </c>
      <c r="CK729" s="17">
        <v>0</v>
      </c>
      <c r="CL729" s="17">
        <v>0</v>
      </c>
      <c r="CM729" s="17">
        <v>0</v>
      </c>
      <c r="CN729" s="17">
        <v>0</v>
      </c>
      <c r="CO729" s="17">
        <v>59</v>
      </c>
      <c r="CP729" s="17">
        <v>37</v>
      </c>
      <c r="CQ729" s="17">
        <v>829</v>
      </c>
      <c r="CR729" s="17">
        <v>372</v>
      </c>
      <c r="CS729" s="17">
        <v>836</v>
      </c>
      <c r="CT729" s="17">
        <v>376</v>
      </c>
      <c r="CU729" s="17">
        <v>723</v>
      </c>
      <c r="CV729" s="17">
        <v>300</v>
      </c>
      <c r="CW729" s="17">
        <v>0</v>
      </c>
      <c r="CX729" s="17">
        <v>0</v>
      </c>
      <c r="CY729" s="17">
        <v>0</v>
      </c>
      <c r="CZ729" s="15" t="str">
        <f t="shared" si="23"/>
        <v>Dejan Kulusevski</v>
      </c>
      <c r="DA729" s="15">
        <f>VLOOKUP(CZ729,[1]FINAL!$A$1:$AP$1000,MATCH("Element No.",[1]FINAL!$A$1:$AP$1,0),0)</f>
        <v>521</v>
      </c>
      <c r="DB729" s="15"/>
      <c r="DC729" s="15"/>
      <c r="DD729" s="15"/>
      <c r="DE729" s="15"/>
      <c r="DF729" s="15"/>
    </row>
    <row r="730" spans="1:110" ht="40.5" thickBot="1">
      <c r="A730" s="18" t="b">
        <v>1</v>
      </c>
      <c r="B730" s="18" t="b">
        <v>0</v>
      </c>
      <c r="C730" s="17">
        <v>100</v>
      </c>
      <c r="D730" s="17">
        <v>100</v>
      </c>
      <c r="E730" s="17">
        <v>511499</v>
      </c>
      <c r="F730" s="17">
        <v>0</v>
      </c>
      <c r="G730" s="17">
        <v>0</v>
      </c>
      <c r="H730" s="17">
        <v>-3</v>
      </c>
      <c r="I730" s="17">
        <v>3</v>
      </c>
      <c r="J730" s="17">
        <v>1</v>
      </c>
      <c r="K730" s="17">
        <v>3</v>
      </c>
      <c r="L730" s="15">
        <v>4.2</v>
      </c>
      <c r="M730" s="15">
        <v>4.8</v>
      </c>
      <c r="N730" s="17">
        <v>3</v>
      </c>
      <c r="O730" s="15" t="s">
        <v>2030</v>
      </c>
      <c r="P730" s="15">
        <v>4.8</v>
      </c>
      <c r="Q730" s="17">
        <f t="shared" si="22"/>
        <v>514</v>
      </c>
      <c r="R730" s="18" t="b">
        <v>0</v>
      </c>
      <c r="S730" s="15"/>
      <c r="T730" s="15" t="s">
        <v>4874</v>
      </c>
      <c r="U730" s="17">
        <v>62</v>
      </c>
      <c r="V730" s="15" t="s">
        <v>2031</v>
      </c>
      <c r="W730" s="15">
        <v>2.5</v>
      </c>
      <c r="X730" s="18" t="b">
        <v>0</v>
      </c>
      <c r="Y730" s="15" t="s">
        <v>2032</v>
      </c>
      <c r="Z730" s="15">
        <v>0.5</v>
      </c>
      <c r="AA730" s="18" t="b">
        <v>0</v>
      </c>
      <c r="AB730" s="15"/>
      <c r="AC730" s="15" t="s">
        <v>519</v>
      </c>
      <c r="AD730" s="17">
        <v>18</v>
      </c>
      <c r="AE730" s="17">
        <v>6</v>
      </c>
      <c r="AF730" s="17">
        <v>78</v>
      </c>
      <c r="AG730" s="17">
        <v>96405</v>
      </c>
      <c r="AH730" s="17">
        <v>0</v>
      </c>
      <c r="AI730" s="17">
        <v>53459</v>
      </c>
      <c r="AJ730" s="17">
        <v>0</v>
      </c>
      <c r="AK730" s="15">
        <v>0.8</v>
      </c>
      <c r="AL730" s="15">
        <v>12.6</v>
      </c>
      <c r="AM730" s="15" t="s">
        <v>2032</v>
      </c>
      <c r="AN730" s="15"/>
      <c r="AO730" s="17">
        <v>73</v>
      </c>
      <c r="AP730" s="68">
        <v>45839</v>
      </c>
      <c r="AQ730" s="68">
        <v>38469</v>
      </c>
      <c r="AR730" s="18" t="b">
        <v>0</v>
      </c>
      <c r="AS730" s="15" t="s">
        <v>3146</v>
      </c>
      <c r="AT730" s="17">
        <v>1334</v>
      </c>
      <c r="AU730" s="17">
        <v>4</v>
      </c>
      <c r="AV730" s="17">
        <v>2</v>
      </c>
      <c r="AW730" s="17">
        <v>3</v>
      </c>
      <c r="AX730" s="17">
        <v>23</v>
      </c>
      <c r="AY730" s="17">
        <v>0</v>
      </c>
      <c r="AZ730" s="17">
        <v>0</v>
      </c>
      <c r="BA730" s="17">
        <v>0</v>
      </c>
      <c r="BB730" s="17">
        <v>1</v>
      </c>
      <c r="BC730" s="17">
        <v>0</v>
      </c>
      <c r="BD730" s="17">
        <v>0</v>
      </c>
      <c r="BE730" s="17">
        <v>7</v>
      </c>
      <c r="BF730" s="17">
        <v>266</v>
      </c>
      <c r="BG730" s="15">
        <v>303.39999999999998</v>
      </c>
      <c r="BH730" s="15">
        <v>457.2</v>
      </c>
      <c r="BI730" s="15">
        <v>312</v>
      </c>
      <c r="BJ730" s="15">
        <v>107.6</v>
      </c>
      <c r="BK730" s="17">
        <v>19</v>
      </c>
      <c r="BL730" s="17">
        <v>72</v>
      </c>
      <c r="BM730" s="17">
        <v>20</v>
      </c>
      <c r="BN730" s="17">
        <v>111</v>
      </c>
      <c r="BO730" s="17">
        <v>13</v>
      </c>
      <c r="BP730" s="15">
        <v>2.4700000000000002</v>
      </c>
      <c r="BQ730" s="15">
        <v>2.4300000000000002</v>
      </c>
      <c r="BR730" s="15">
        <v>4.8899999999999997</v>
      </c>
      <c r="BS730" s="15">
        <v>17.29</v>
      </c>
      <c r="BT730" s="17">
        <v>1</v>
      </c>
      <c r="BU730" s="15"/>
      <c r="BV730" s="15"/>
      <c r="BW730" s="15"/>
      <c r="BX730" s="15"/>
      <c r="BY730" s="15"/>
      <c r="BZ730" s="15"/>
      <c r="CA730" s="17">
        <v>244</v>
      </c>
      <c r="CB730" s="17">
        <v>104</v>
      </c>
      <c r="CC730" s="17">
        <v>70</v>
      </c>
      <c r="CD730" s="17">
        <v>54</v>
      </c>
      <c r="CE730" s="17">
        <v>108</v>
      </c>
      <c r="CF730" s="17">
        <v>65</v>
      </c>
      <c r="CG730" s="17">
        <v>127</v>
      </c>
      <c r="CH730" s="17">
        <v>71</v>
      </c>
      <c r="CI730" s="17">
        <v>0.17</v>
      </c>
      <c r="CJ730" s="17">
        <v>0</v>
      </c>
      <c r="CK730" s="17">
        <v>0.16</v>
      </c>
      <c r="CL730" s="17">
        <v>0.33</v>
      </c>
      <c r="CM730" s="17">
        <v>1.17</v>
      </c>
      <c r="CN730" s="17">
        <v>1.55</v>
      </c>
      <c r="CO730" s="17">
        <v>77</v>
      </c>
      <c r="CP730" s="17">
        <v>50</v>
      </c>
      <c r="CQ730" s="17">
        <v>36</v>
      </c>
      <c r="CR730" s="17">
        <v>16</v>
      </c>
      <c r="CS730" s="17">
        <v>284</v>
      </c>
      <c r="CT730" s="17">
        <v>117</v>
      </c>
      <c r="CU730" s="17">
        <v>268</v>
      </c>
      <c r="CV730" s="17">
        <v>93</v>
      </c>
      <c r="CW730" s="17">
        <v>0.88</v>
      </c>
      <c r="CX730" s="17">
        <v>0.2</v>
      </c>
      <c r="CY730" s="17">
        <v>7.49</v>
      </c>
      <c r="CZ730" s="15" t="str">
        <f t="shared" si="23"/>
        <v>Mathys Tel</v>
      </c>
      <c r="DA730" s="15">
        <f>VLOOKUP(CZ730,[1]FINAL!$A$1:$AP$1000,MATCH("Element No.",[1]FINAL!$A$1:$AP$1,0),0)</f>
        <v>514</v>
      </c>
      <c r="DB730" s="15"/>
      <c r="DC730" s="15"/>
      <c r="DD730" s="15"/>
      <c r="DE730" s="15"/>
      <c r="DF730" s="15"/>
    </row>
    <row r="731" spans="1:110" ht="40.5" thickBot="1">
      <c r="A731" s="18" t="b">
        <v>1</v>
      </c>
      <c r="B731" s="18" t="b">
        <v>0</v>
      </c>
      <c r="C731" s="17">
        <v>100</v>
      </c>
      <c r="D731" s="17">
        <v>100</v>
      </c>
      <c r="E731" s="17">
        <v>202993</v>
      </c>
      <c r="F731" s="17">
        <v>0</v>
      </c>
      <c r="G731" s="17">
        <v>0</v>
      </c>
      <c r="H731" s="17">
        <v>-3</v>
      </c>
      <c r="I731" s="17">
        <v>3</v>
      </c>
      <c r="J731" s="17">
        <v>1</v>
      </c>
      <c r="K731" s="17">
        <v>3</v>
      </c>
      <c r="L731" s="15">
        <v>3.2</v>
      </c>
      <c r="M731" s="15">
        <v>3.5</v>
      </c>
      <c r="N731" s="17">
        <v>5</v>
      </c>
      <c r="O731" s="15" t="s">
        <v>175</v>
      </c>
      <c r="P731" s="15">
        <v>3.5</v>
      </c>
      <c r="Q731" s="17">
        <f t="shared" si="22"/>
        <v>516</v>
      </c>
      <c r="R731" s="18" t="b">
        <v>0</v>
      </c>
      <c r="S731" s="15"/>
      <c r="T731" s="15" t="s">
        <v>4435</v>
      </c>
      <c r="U731" s="17">
        <v>52</v>
      </c>
      <c r="V731" s="15" t="s">
        <v>953</v>
      </c>
      <c r="W731" s="15">
        <v>3.3</v>
      </c>
      <c r="X731" s="18" t="b">
        <v>0</v>
      </c>
      <c r="Y731" s="15" t="s">
        <v>325</v>
      </c>
      <c r="Z731" s="15">
        <v>0.2</v>
      </c>
      <c r="AA731" s="18" t="b">
        <v>0</v>
      </c>
      <c r="AB731" s="15"/>
      <c r="AC731" s="15" t="s">
        <v>519</v>
      </c>
      <c r="AD731" s="17">
        <v>18</v>
      </c>
      <c r="AE731" s="17">
        <v>6</v>
      </c>
      <c r="AF731" s="17">
        <v>86</v>
      </c>
      <c r="AG731" s="17">
        <v>61528</v>
      </c>
      <c r="AH731" s="17">
        <v>0</v>
      </c>
      <c r="AI731" s="17">
        <v>68767</v>
      </c>
      <c r="AJ731" s="17">
        <v>0</v>
      </c>
      <c r="AK731" s="15">
        <v>0.7</v>
      </c>
      <c r="AL731" s="15">
        <v>16.5</v>
      </c>
      <c r="AM731" s="15" t="s">
        <v>325</v>
      </c>
      <c r="AN731" s="15"/>
      <c r="AO731" s="17">
        <v>230</v>
      </c>
      <c r="AP731" s="68">
        <v>44592</v>
      </c>
      <c r="AQ731" s="68">
        <v>35606</v>
      </c>
      <c r="AR731" s="18" t="b">
        <v>0</v>
      </c>
      <c r="AS731" s="15" t="s">
        <v>3147</v>
      </c>
      <c r="AT731" s="17">
        <v>1880</v>
      </c>
      <c r="AU731" s="17">
        <v>1</v>
      </c>
      <c r="AV731" s="17">
        <v>1</v>
      </c>
      <c r="AW731" s="17">
        <v>8</v>
      </c>
      <c r="AX731" s="17">
        <v>25</v>
      </c>
      <c r="AY731" s="17">
        <v>0</v>
      </c>
      <c r="AZ731" s="17">
        <v>0</v>
      </c>
      <c r="BA731" s="17">
        <v>0</v>
      </c>
      <c r="BB731" s="17">
        <v>7</v>
      </c>
      <c r="BC731" s="17">
        <v>0</v>
      </c>
      <c r="BD731" s="17">
        <v>0</v>
      </c>
      <c r="BE731" s="17">
        <v>4</v>
      </c>
      <c r="BF731" s="17">
        <v>366</v>
      </c>
      <c r="BG731" s="15">
        <v>349</v>
      </c>
      <c r="BH731" s="15">
        <v>197.8</v>
      </c>
      <c r="BI731" s="15">
        <v>124</v>
      </c>
      <c r="BJ731" s="15">
        <v>67.400000000000006</v>
      </c>
      <c r="BK731" s="17">
        <v>91</v>
      </c>
      <c r="BL731" s="17">
        <v>131</v>
      </c>
      <c r="BM731" s="17">
        <v>56</v>
      </c>
      <c r="BN731" s="17">
        <v>278</v>
      </c>
      <c r="BO731" s="17">
        <v>23</v>
      </c>
      <c r="BP731" s="15">
        <v>0.72</v>
      </c>
      <c r="BQ731" s="15">
        <v>0.84</v>
      </c>
      <c r="BR731" s="15">
        <v>1.56</v>
      </c>
      <c r="BS731" s="15">
        <v>23.65</v>
      </c>
      <c r="BT731" s="15"/>
      <c r="BU731" s="15"/>
      <c r="BV731" s="15"/>
      <c r="BW731" s="15"/>
      <c r="BX731" s="15"/>
      <c r="BY731" s="15"/>
      <c r="BZ731" s="15"/>
      <c r="CA731" s="17">
        <v>212</v>
      </c>
      <c r="CB731" s="17">
        <v>84</v>
      </c>
      <c r="CC731" s="17">
        <v>210</v>
      </c>
      <c r="CD731" s="17">
        <v>138</v>
      </c>
      <c r="CE731" s="17">
        <v>259</v>
      </c>
      <c r="CF731" s="17">
        <v>143</v>
      </c>
      <c r="CG731" s="17">
        <v>246</v>
      </c>
      <c r="CH731" s="17">
        <v>120</v>
      </c>
      <c r="CI731" s="17">
        <v>0.03</v>
      </c>
      <c r="CJ731" s="17">
        <v>0</v>
      </c>
      <c r="CK731" s="17">
        <v>0.04</v>
      </c>
      <c r="CL731" s="17">
        <v>7.0000000000000007E-2</v>
      </c>
      <c r="CM731" s="17">
        <v>1.1299999999999999</v>
      </c>
      <c r="CN731" s="17">
        <v>1.2</v>
      </c>
      <c r="CO731" s="17">
        <v>206</v>
      </c>
      <c r="CP731" s="17">
        <v>128</v>
      </c>
      <c r="CQ731" s="17">
        <v>95</v>
      </c>
      <c r="CR731" s="17">
        <v>41</v>
      </c>
      <c r="CS731" s="17">
        <v>150</v>
      </c>
      <c r="CT731" s="17">
        <v>64</v>
      </c>
      <c r="CU731" s="17">
        <v>402</v>
      </c>
      <c r="CV731" s="17">
        <v>137</v>
      </c>
      <c r="CW731" s="17">
        <v>1.1000000000000001</v>
      </c>
      <c r="CX731" s="17">
        <v>0.38</v>
      </c>
      <c r="CY731" s="17">
        <v>13.31</v>
      </c>
      <c r="CZ731" s="15" t="str">
        <f t="shared" si="23"/>
        <v>Rodrigo Bentancur</v>
      </c>
      <c r="DA731" s="15">
        <f>VLOOKUP(CZ731,[1]FINAL!$A$1:$AP$1000,MATCH("Element No.",[1]FINAL!$A$1:$AP$1,0),0)</f>
        <v>516</v>
      </c>
      <c r="DB731" s="15"/>
      <c r="DC731" s="15"/>
      <c r="DD731" s="15"/>
      <c r="DE731" s="15"/>
      <c r="DF731" s="15"/>
    </row>
    <row r="732" spans="1:110" ht="40.5" thickBot="1">
      <c r="A732" s="18" t="b">
        <v>1</v>
      </c>
      <c r="B732" s="18" t="b">
        <v>0</v>
      </c>
      <c r="C732" s="17">
        <v>100</v>
      </c>
      <c r="D732" s="17">
        <v>100</v>
      </c>
      <c r="E732" s="17">
        <v>570526</v>
      </c>
      <c r="F732" s="17">
        <v>0</v>
      </c>
      <c r="G732" s="17">
        <v>0</v>
      </c>
      <c r="H732" s="17">
        <v>-3</v>
      </c>
      <c r="I732" s="17">
        <v>3</v>
      </c>
      <c r="J732" s="17">
        <v>1</v>
      </c>
      <c r="K732" s="17">
        <v>3</v>
      </c>
      <c r="L732" s="15">
        <v>0.8</v>
      </c>
      <c r="M732" s="15">
        <v>0.5</v>
      </c>
      <c r="N732" s="17">
        <v>0</v>
      </c>
      <c r="O732" s="15" t="s">
        <v>540</v>
      </c>
      <c r="P732" s="15">
        <v>0.5</v>
      </c>
      <c r="Q732" s="17">
        <f t="shared" si="22"/>
        <v>520</v>
      </c>
      <c r="R732" s="18" t="b">
        <v>0</v>
      </c>
      <c r="S732" s="15"/>
      <c r="T732" s="15" t="s">
        <v>4583</v>
      </c>
      <c r="U732" s="17">
        <v>52</v>
      </c>
      <c r="V732" s="15" t="s">
        <v>1566</v>
      </c>
      <c r="W732" s="15">
        <v>2.1</v>
      </c>
      <c r="X732" s="18" t="b">
        <v>0</v>
      </c>
      <c r="Y732" s="15" t="s">
        <v>1567</v>
      </c>
      <c r="Z732" s="15">
        <v>0.2</v>
      </c>
      <c r="AA732" s="18" t="b">
        <v>0</v>
      </c>
      <c r="AB732" s="15"/>
      <c r="AC732" s="15" t="s">
        <v>519</v>
      </c>
      <c r="AD732" s="17">
        <v>18</v>
      </c>
      <c r="AE732" s="17">
        <v>6</v>
      </c>
      <c r="AF732" s="17">
        <v>49</v>
      </c>
      <c r="AG732" s="17">
        <v>105068</v>
      </c>
      <c r="AH732" s="17">
        <v>0</v>
      </c>
      <c r="AI732" s="17">
        <v>113224</v>
      </c>
      <c r="AJ732" s="17">
        <v>0</v>
      </c>
      <c r="AK732" s="15">
        <v>0.1</v>
      </c>
      <c r="AL732" s="15">
        <v>9.4</v>
      </c>
      <c r="AM732" s="15" t="s">
        <v>1567</v>
      </c>
      <c r="AN732" s="15"/>
      <c r="AO732" s="17">
        <v>206</v>
      </c>
      <c r="AP732" s="68">
        <v>45474</v>
      </c>
      <c r="AQ732" s="68">
        <v>38750</v>
      </c>
      <c r="AR732" s="18" t="b">
        <v>0</v>
      </c>
      <c r="AS732" s="15" t="s">
        <v>3148</v>
      </c>
      <c r="AT732" s="17">
        <v>955</v>
      </c>
      <c r="AU732" s="17">
        <v>1</v>
      </c>
      <c r="AV732" s="17">
        <v>3</v>
      </c>
      <c r="AW732" s="17">
        <v>3</v>
      </c>
      <c r="AX732" s="17">
        <v>18</v>
      </c>
      <c r="AY732" s="17">
        <v>0</v>
      </c>
      <c r="AZ732" s="17">
        <v>0</v>
      </c>
      <c r="BA732" s="17">
        <v>0</v>
      </c>
      <c r="BB732" s="17">
        <v>2</v>
      </c>
      <c r="BC732" s="17">
        <v>0</v>
      </c>
      <c r="BD732" s="17">
        <v>0</v>
      </c>
      <c r="BE732" s="17">
        <v>0</v>
      </c>
      <c r="BF732" s="17">
        <v>163</v>
      </c>
      <c r="BG732" s="15">
        <v>164.6</v>
      </c>
      <c r="BH732" s="15">
        <v>106.4</v>
      </c>
      <c r="BI732" s="15">
        <v>147</v>
      </c>
      <c r="BJ732" s="15">
        <v>41.5</v>
      </c>
      <c r="BK732" s="17">
        <v>18</v>
      </c>
      <c r="BL732" s="17">
        <v>39</v>
      </c>
      <c r="BM732" s="17">
        <v>22</v>
      </c>
      <c r="BN732" s="17">
        <v>79</v>
      </c>
      <c r="BO732" s="17">
        <v>11</v>
      </c>
      <c r="BP732" s="15">
        <v>1.23</v>
      </c>
      <c r="BQ732" s="15">
        <v>0.43</v>
      </c>
      <c r="BR732" s="15">
        <v>1.66</v>
      </c>
      <c r="BS732" s="15">
        <v>13.66</v>
      </c>
      <c r="BT732" s="15"/>
      <c r="BU732" s="15"/>
      <c r="BV732" s="15"/>
      <c r="BW732" s="15"/>
      <c r="BX732" s="15"/>
      <c r="BY732" s="15"/>
      <c r="BZ732" s="15"/>
      <c r="CA732" s="17">
        <v>336</v>
      </c>
      <c r="CB732" s="17">
        <v>151</v>
      </c>
      <c r="CC732" s="17">
        <v>296</v>
      </c>
      <c r="CD732" s="17">
        <v>170</v>
      </c>
      <c r="CE732" s="17">
        <v>237</v>
      </c>
      <c r="CF732" s="17">
        <v>130</v>
      </c>
      <c r="CG732" s="17">
        <v>335</v>
      </c>
      <c r="CH732" s="17">
        <v>160</v>
      </c>
      <c r="CI732" s="17">
        <v>0.12</v>
      </c>
      <c r="CJ732" s="17">
        <v>0</v>
      </c>
      <c r="CK732" s="17">
        <v>0.04</v>
      </c>
      <c r="CL732" s="17">
        <v>0.16</v>
      </c>
      <c r="CM732" s="17">
        <v>1.29</v>
      </c>
      <c r="CN732" s="17">
        <v>1.7</v>
      </c>
      <c r="CO732" s="17">
        <v>218</v>
      </c>
      <c r="CP732" s="17">
        <v>135</v>
      </c>
      <c r="CQ732" s="17">
        <v>342</v>
      </c>
      <c r="CR732" s="17">
        <v>155</v>
      </c>
      <c r="CS732" s="17">
        <v>336</v>
      </c>
      <c r="CT732" s="17">
        <v>143</v>
      </c>
      <c r="CU732" s="17">
        <v>404</v>
      </c>
      <c r="CV732" s="17">
        <v>138</v>
      </c>
      <c r="CW732" s="17">
        <v>1.04</v>
      </c>
      <c r="CX732" s="17">
        <v>0.28000000000000003</v>
      </c>
      <c r="CY732" s="17">
        <v>7.45</v>
      </c>
      <c r="CZ732" s="15" t="str">
        <f t="shared" si="23"/>
        <v>Lucas Bergvall</v>
      </c>
      <c r="DA732" s="15">
        <f>VLOOKUP(CZ732,[1]FINAL!$A$1:$AP$1000,MATCH("Element No.",[1]FINAL!$A$1:$AP$1,0),0)</f>
        <v>520</v>
      </c>
      <c r="DB732" s="15"/>
      <c r="DC732" s="15"/>
      <c r="DD732" s="15"/>
      <c r="DE732" s="15"/>
      <c r="DF732" s="15"/>
    </row>
    <row r="733" spans="1:110" ht="40.5" thickBot="1">
      <c r="A733" s="18" t="b">
        <v>1</v>
      </c>
      <c r="B733" s="18" t="b">
        <v>0</v>
      </c>
      <c r="C733" s="17">
        <v>100</v>
      </c>
      <c r="D733" s="17">
        <v>100</v>
      </c>
      <c r="E733" s="17">
        <v>227127</v>
      </c>
      <c r="F733" s="17">
        <v>0</v>
      </c>
      <c r="G733" s="17">
        <v>0</v>
      </c>
      <c r="H733" s="17">
        <v>-3</v>
      </c>
      <c r="I733" s="17">
        <v>3</v>
      </c>
      <c r="J733" s="17">
        <v>0</v>
      </c>
      <c r="K733" s="17">
        <v>3</v>
      </c>
      <c r="L733" s="15">
        <v>1</v>
      </c>
      <c r="M733" s="15">
        <v>0.2</v>
      </c>
      <c r="N733" s="17">
        <v>0</v>
      </c>
      <c r="O733" s="15" t="s">
        <v>956</v>
      </c>
      <c r="P733" s="15">
        <v>0.2</v>
      </c>
      <c r="Q733" s="17" t="e">
        <f t="shared" si="22"/>
        <v>#N/A</v>
      </c>
      <c r="R733" s="18" t="b">
        <v>0</v>
      </c>
      <c r="S733" s="15"/>
      <c r="T733" s="15" t="s">
        <v>4846</v>
      </c>
      <c r="U733" s="17">
        <v>52</v>
      </c>
      <c r="V733" s="15" t="s">
        <v>957</v>
      </c>
      <c r="W733" s="15">
        <v>1.5</v>
      </c>
      <c r="X733" s="18" t="b">
        <v>0</v>
      </c>
      <c r="Y733" s="15" t="s">
        <v>375</v>
      </c>
      <c r="Z733" s="15">
        <v>0</v>
      </c>
      <c r="AA733" s="18" t="b">
        <v>0</v>
      </c>
      <c r="AB733" s="15"/>
      <c r="AC733" s="15" t="s">
        <v>519</v>
      </c>
      <c r="AD733" s="17">
        <v>18</v>
      </c>
      <c r="AE733" s="17">
        <v>6</v>
      </c>
      <c r="AF733" s="17">
        <v>17</v>
      </c>
      <c r="AG733" s="17">
        <v>3806</v>
      </c>
      <c r="AH733" s="17">
        <v>0</v>
      </c>
      <c r="AI733" s="17">
        <v>15535</v>
      </c>
      <c r="AJ733" s="17">
        <v>0</v>
      </c>
      <c r="AK733" s="15">
        <v>0</v>
      </c>
      <c r="AL733" s="15">
        <v>3.3</v>
      </c>
      <c r="AM733" s="15" t="s">
        <v>375</v>
      </c>
      <c r="AN733" s="15"/>
      <c r="AO733" s="17">
        <v>132</v>
      </c>
      <c r="AP733" s="68">
        <v>44729</v>
      </c>
      <c r="AQ733" s="68">
        <v>35307</v>
      </c>
      <c r="AR733" s="18" t="b">
        <v>0</v>
      </c>
      <c r="AS733" s="15" t="s">
        <v>3149</v>
      </c>
      <c r="AT733" s="17">
        <v>600</v>
      </c>
      <c r="AU733" s="17">
        <v>0</v>
      </c>
      <c r="AV733" s="17">
        <v>0</v>
      </c>
      <c r="AW733" s="17">
        <v>1</v>
      </c>
      <c r="AX733" s="17">
        <v>17</v>
      </c>
      <c r="AY733" s="17">
        <v>0</v>
      </c>
      <c r="AZ733" s="17">
        <v>0</v>
      </c>
      <c r="BA733" s="17">
        <v>0</v>
      </c>
      <c r="BB733" s="17">
        <v>4</v>
      </c>
      <c r="BC733" s="17">
        <v>0</v>
      </c>
      <c r="BD733" s="17">
        <v>0</v>
      </c>
      <c r="BE733" s="17">
        <v>0</v>
      </c>
      <c r="BF733" s="17">
        <v>99</v>
      </c>
      <c r="BG733" s="15">
        <v>89.6</v>
      </c>
      <c r="BH733" s="15">
        <v>25.5</v>
      </c>
      <c r="BI733" s="15">
        <v>23</v>
      </c>
      <c r="BJ733" s="15">
        <v>13.7</v>
      </c>
      <c r="BK733" s="17">
        <v>26</v>
      </c>
      <c r="BL733" s="17">
        <v>30</v>
      </c>
      <c r="BM733" s="17">
        <v>18</v>
      </c>
      <c r="BN733" s="17">
        <v>74</v>
      </c>
      <c r="BO733" s="17">
        <v>7</v>
      </c>
      <c r="BP733" s="15">
        <v>0.36</v>
      </c>
      <c r="BQ733" s="15">
        <v>0.1</v>
      </c>
      <c r="BR733" s="15">
        <v>0.46</v>
      </c>
      <c r="BS733" s="15">
        <v>12.21</v>
      </c>
      <c r="BT733" s="15"/>
      <c r="BU733" s="15"/>
      <c r="BV733" s="15"/>
      <c r="BW733" s="15"/>
      <c r="BX733" s="15"/>
      <c r="BY733" s="15"/>
      <c r="BZ733" s="15"/>
      <c r="CA733" s="17">
        <v>399</v>
      </c>
      <c r="CB733" s="17">
        <v>175</v>
      </c>
      <c r="CC733" s="17">
        <v>402</v>
      </c>
      <c r="CD733" s="17">
        <v>202</v>
      </c>
      <c r="CE733" s="17">
        <v>394</v>
      </c>
      <c r="CF733" s="17">
        <v>197</v>
      </c>
      <c r="CG733" s="17">
        <v>416</v>
      </c>
      <c r="CH733" s="17">
        <v>188</v>
      </c>
      <c r="CI733" s="17">
        <v>0.05</v>
      </c>
      <c r="CJ733" s="17">
        <v>0</v>
      </c>
      <c r="CK733" s="17">
        <v>0.02</v>
      </c>
      <c r="CL733" s="17">
        <v>7.0000000000000007E-2</v>
      </c>
      <c r="CM733" s="17">
        <v>1.83</v>
      </c>
      <c r="CN733" s="17">
        <v>2.5499999999999998</v>
      </c>
      <c r="CO733" s="17">
        <v>209</v>
      </c>
      <c r="CP733" s="17">
        <v>129</v>
      </c>
      <c r="CQ733" s="17">
        <v>389</v>
      </c>
      <c r="CR733" s="17">
        <v>177</v>
      </c>
      <c r="CS733" s="17">
        <v>426</v>
      </c>
      <c r="CT733" s="17">
        <v>185</v>
      </c>
      <c r="CU733" s="17">
        <v>594</v>
      </c>
      <c r="CV733" s="17">
        <v>223</v>
      </c>
      <c r="CW733" s="17">
        <v>1.05</v>
      </c>
      <c r="CX733" s="17">
        <v>0.15</v>
      </c>
      <c r="CY733" s="17">
        <v>11.1</v>
      </c>
      <c r="CZ733" s="15" t="str">
        <f t="shared" si="23"/>
        <v>Yves Bissouma</v>
      </c>
      <c r="DA733" s="15" t="e">
        <f>VLOOKUP(CZ733,[1]FINAL!$A$1:$AP$1000,MATCH("Element No.",[1]FINAL!$A$1:$AP$1,0),0)</f>
        <v>#N/A</v>
      </c>
      <c r="DB733" s="15"/>
      <c r="DC733" s="15"/>
      <c r="DD733" s="15"/>
      <c r="DE733" s="15"/>
      <c r="DF733" s="15"/>
    </row>
    <row r="734" spans="1:110" ht="40.5" thickBot="1">
      <c r="A734" s="18" t="b">
        <v>1</v>
      </c>
      <c r="B734" s="18" t="b">
        <v>0</v>
      </c>
      <c r="C734" s="17">
        <v>0</v>
      </c>
      <c r="D734" s="17">
        <v>0</v>
      </c>
      <c r="E734" s="17">
        <v>550839</v>
      </c>
      <c r="F734" s="17">
        <v>0</v>
      </c>
      <c r="G734" s="17">
        <v>0</v>
      </c>
      <c r="H734" s="17">
        <v>-2</v>
      </c>
      <c r="I734" s="17">
        <v>2</v>
      </c>
      <c r="J734" s="17">
        <v>0</v>
      </c>
      <c r="K734" s="17">
        <v>3</v>
      </c>
      <c r="L734" s="15">
        <v>0</v>
      </c>
      <c r="M734" s="15">
        <v>0</v>
      </c>
      <c r="N734" s="17">
        <v>0</v>
      </c>
      <c r="O734" s="15" t="s">
        <v>280</v>
      </c>
      <c r="P734" s="15">
        <v>0</v>
      </c>
      <c r="Q734" s="17">
        <f t="shared" si="22"/>
        <v>517</v>
      </c>
      <c r="R734" s="18" t="b">
        <v>0</v>
      </c>
      <c r="S734" s="15" t="s">
        <v>1607</v>
      </c>
      <c r="T734" s="15" t="s">
        <v>4769</v>
      </c>
      <c r="U734" s="17">
        <v>53</v>
      </c>
      <c r="V734" s="15" t="s">
        <v>1665</v>
      </c>
      <c r="W734" s="15">
        <v>1.9</v>
      </c>
      <c r="X734" s="18" t="b">
        <v>0</v>
      </c>
      <c r="Y734" s="15" t="s">
        <v>1666</v>
      </c>
      <c r="Z734" s="15">
        <v>0</v>
      </c>
      <c r="AA734" s="18" t="b">
        <v>0</v>
      </c>
      <c r="AB734" s="15"/>
      <c r="AC734" s="15" t="s">
        <v>543</v>
      </c>
      <c r="AD734" s="17">
        <v>18</v>
      </c>
      <c r="AE734" s="17">
        <v>6</v>
      </c>
      <c r="AF734" s="17">
        <v>46</v>
      </c>
      <c r="AG734" s="17">
        <v>16481</v>
      </c>
      <c r="AH734" s="17">
        <v>0</v>
      </c>
      <c r="AI734" s="17">
        <v>18697</v>
      </c>
      <c r="AJ734" s="17">
        <v>0</v>
      </c>
      <c r="AK734" s="15">
        <v>0</v>
      </c>
      <c r="AL734" s="15">
        <v>8.6999999999999993</v>
      </c>
      <c r="AM734" s="15" t="s">
        <v>1666</v>
      </c>
      <c r="AN734" s="15"/>
      <c r="AO734" s="17">
        <v>73</v>
      </c>
      <c r="AP734" s="68">
        <v>45520</v>
      </c>
      <c r="AQ734" s="68">
        <v>38319</v>
      </c>
      <c r="AR734" s="18" t="b">
        <v>0</v>
      </c>
      <c r="AS734" s="15" t="s">
        <v>3150</v>
      </c>
      <c r="AT734" s="17">
        <v>972</v>
      </c>
      <c r="AU734" s="17">
        <v>0</v>
      </c>
      <c r="AV734" s="17">
        <v>2</v>
      </c>
      <c r="AW734" s="17">
        <v>2</v>
      </c>
      <c r="AX734" s="17">
        <v>13</v>
      </c>
      <c r="AY734" s="17">
        <v>0</v>
      </c>
      <c r="AZ734" s="17">
        <v>0</v>
      </c>
      <c r="BA734" s="17">
        <v>0</v>
      </c>
      <c r="BB734" s="17">
        <v>0</v>
      </c>
      <c r="BC734" s="17">
        <v>0</v>
      </c>
      <c r="BD734" s="17">
        <v>0</v>
      </c>
      <c r="BE734" s="17">
        <v>6</v>
      </c>
      <c r="BF734" s="17">
        <v>176</v>
      </c>
      <c r="BG734" s="15">
        <v>158.80000000000001</v>
      </c>
      <c r="BH734" s="15">
        <v>284.3</v>
      </c>
      <c r="BI734" s="15">
        <v>234</v>
      </c>
      <c r="BJ734" s="15">
        <v>67.599999999999994</v>
      </c>
      <c r="BK734" s="17">
        <v>14</v>
      </c>
      <c r="BL734" s="17">
        <v>53</v>
      </c>
      <c r="BM734" s="17">
        <v>10</v>
      </c>
      <c r="BN734" s="17">
        <v>77</v>
      </c>
      <c r="BO734" s="17">
        <v>10</v>
      </c>
      <c r="BP734" s="15">
        <v>1.92</v>
      </c>
      <c r="BQ734" s="15">
        <v>1.21</v>
      </c>
      <c r="BR734" s="15">
        <v>3.13</v>
      </c>
      <c r="BS734" s="15">
        <v>14.24</v>
      </c>
      <c r="BT734" s="15"/>
      <c r="BU734" s="15"/>
      <c r="BV734" s="15"/>
      <c r="BW734" s="15"/>
      <c r="BX734" s="15"/>
      <c r="BY734" s="15"/>
      <c r="BZ734" s="15"/>
      <c r="CA734" s="17">
        <v>342</v>
      </c>
      <c r="CB734" s="17">
        <v>155</v>
      </c>
      <c r="CC734" s="17">
        <v>154</v>
      </c>
      <c r="CD734" s="17">
        <v>101</v>
      </c>
      <c r="CE734" s="17">
        <v>153</v>
      </c>
      <c r="CF734" s="17">
        <v>83</v>
      </c>
      <c r="CG734" s="17">
        <v>245</v>
      </c>
      <c r="CH734" s="17">
        <v>119</v>
      </c>
      <c r="CI734" s="17">
        <v>0.18</v>
      </c>
      <c r="CJ734" s="17">
        <v>0</v>
      </c>
      <c r="CK734" s="17">
        <v>0.11</v>
      </c>
      <c r="CL734" s="17">
        <v>0.28999999999999998</v>
      </c>
      <c r="CM734" s="17">
        <v>1.32</v>
      </c>
      <c r="CN734" s="17">
        <v>1.2</v>
      </c>
      <c r="CO734" s="17">
        <v>201</v>
      </c>
      <c r="CP734" s="17">
        <v>125</v>
      </c>
      <c r="CQ734" s="17">
        <v>795</v>
      </c>
      <c r="CR734" s="17">
        <v>347</v>
      </c>
      <c r="CS734" s="17">
        <v>364</v>
      </c>
      <c r="CT734" s="17">
        <v>156</v>
      </c>
      <c r="CU734" s="17">
        <v>616</v>
      </c>
      <c r="CV734" s="17">
        <v>235</v>
      </c>
      <c r="CW734" s="17">
        <v>0.93</v>
      </c>
      <c r="CX734" s="17">
        <v>0.19</v>
      </c>
      <c r="CY734" s="17">
        <v>7.13</v>
      </c>
      <c r="CZ734" s="15" t="str">
        <f t="shared" si="23"/>
        <v>Wilson Odobert</v>
      </c>
      <c r="DA734" s="15">
        <f>VLOOKUP(CZ734,[1]FINAL!$A$1:$AP$1000,MATCH("Element No.",[1]FINAL!$A$1:$AP$1,0),0)</f>
        <v>517</v>
      </c>
      <c r="DB734" s="15"/>
      <c r="DC734" s="15"/>
      <c r="DD734" s="15"/>
      <c r="DE734" s="15"/>
      <c r="DF734" s="15"/>
    </row>
    <row r="735" spans="1:110" ht="78.75" thickBot="1">
      <c r="A735" s="18" t="b">
        <v>1</v>
      </c>
      <c r="B735" s="18" t="b">
        <v>0</v>
      </c>
      <c r="C735" s="17">
        <v>0</v>
      </c>
      <c r="D735" s="17">
        <v>0</v>
      </c>
      <c r="E735" s="17">
        <v>235674</v>
      </c>
      <c r="F735" s="17">
        <v>0</v>
      </c>
      <c r="G735" s="17">
        <v>0</v>
      </c>
      <c r="H735" s="17">
        <v>-1</v>
      </c>
      <c r="I735" s="17">
        <v>1</v>
      </c>
      <c r="J735" s="17">
        <v>0</v>
      </c>
      <c r="K735" s="17">
        <v>3</v>
      </c>
      <c r="L735" s="15">
        <v>0</v>
      </c>
      <c r="M735" s="15">
        <v>0</v>
      </c>
      <c r="N735" s="17">
        <v>0</v>
      </c>
      <c r="O735" s="15" t="s">
        <v>802</v>
      </c>
      <c r="P735" s="15">
        <v>0</v>
      </c>
      <c r="Q735" s="17" t="e">
        <f t="shared" si="22"/>
        <v>#N/A</v>
      </c>
      <c r="R735" s="18" t="b">
        <v>0</v>
      </c>
      <c r="S735" s="15" t="s">
        <v>4436</v>
      </c>
      <c r="T735" s="15" t="s">
        <v>3950</v>
      </c>
      <c r="U735" s="17">
        <v>54</v>
      </c>
      <c r="V735" s="15" t="s">
        <v>803</v>
      </c>
      <c r="W735" s="15">
        <v>0</v>
      </c>
      <c r="X735" s="18" t="b">
        <v>0</v>
      </c>
      <c r="Y735" s="15" t="s">
        <v>407</v>
      </c>
      <c r="Z735" s="15">
        <v>0</v>
      </c>
      <c r="AA735" s="18" t="b">
        <v>0</v>
      </c>
      <c r="AB735" s="15"/>
      <c r="AC735" s="15" t="s">
        <v>3257</v>
      </c>
      <c r="AD735" s="17">
        <v>18</v>
      </c>
      <c r="AE735" s="17">
        <v>6</v>
      </c>
      <c r="AF735" s="17">
        <v>0</v>
      </c>
      <c r="AG735" s="17">
        <v>115</v>
      </c>
      <c r="AH735" s="17">
        <v>0</v>
      </c>
      <c r="AI735" s="17">
        <v>1483</v>
      </c>
      <c r="AJ735" s="17">
        <v>0</v>
      </c>
      <c r="AK735" s="15">
        <v>0</v>
      </c>
      <c r="AL735" s="15">
        <v>0</v>
      </c>
      <c r="AM735" s="15" t="s">
        <v>407</v>
      </c>
      <c r="AN735" s="15"/>
      <c r="AO735" s="17">
        <v>105</v>
      </c>
      <c r="AP735" s="68">
        <v>45118</v>
      </c>
      <c r="AQ735" s="68">
        <v>36365</v>
      </c>
      <c r="AR735" s="18" t="b">
        <v>0</v>
      </c>
      <c r="AS735" s="15" t="s">
        <v>3151</v>
      </c>
      <c r="AT735" s="17">
        <v>0</v>
      </c>
      <c r="AU735" s="17">
        <v>0</v>
      </c>
      <c r="AV735" s="17">
        <v>0</v>
      </c>
      <c r="AW735" s="17">
        <v>0</v>
      </c>
      <c r="AX735" s="17">
        <v>0</v>
      </c>
      <c r="AY735" s="17">
        <v>0</v>
      </c>
      <c r="AZ735" s="17">
        <v>0</v>
      </c>
      <c r="BA735" s="17">
        <v>0</v>
      </c>
      <c r="BB735" s="17">
        <v>0</v>
      </c>
      <c r="BC735" s="17">
        <v>0</v>
      </c>
      <c r="BD735" s="17">
        <v>0</v>
      </c>
      <c r="BE735" s="17">
        <v>0</v>
      </c>
      <c r="BF735" s="17">
        <v>0</v>
      </c>
      <c r="BG735" s="15">
        <v>0</v>
      </c>
      <c r="BH735" s="15">
        <v>0</v>
      </c>
      <c r="BI735" s="15">
        <v>0</v>
      </c>
      <c r="BJ735" s="15">
        <v>0</v>
      </c>
      <c r="BK735" s="17">
        <v>0</v>
      </c>
      <c r="BL735" s="17">
        <v>0</v>
      </c>
      <c r="BM735" s="17">
        <v>0</v>
      </c>
      <c r="BN735" s="17">
        <v>0</v>
      </c>
      <c r="BO735" s="17">
        <v>0</v>
      </c>
      <c r="BP735" s="15">
        <v>0</v>
      </c>
      <c r="BQ735" s="15">
        <v>0</v>
      </c>
      <c r="BR735" s="15">
        <v>0</v>
      </c>
      <c r="BS735" s="15">
        <v>0</v>
      </c>
      <c r="BT735" s="15"/>
      <c r="BU735" s="15"/>
      <c r="BV735" s="15"/>
      <c r="BW735" s="15"/>
      <c r="BX735" s="15"/>
      <c r="BY735" s="15"/>
      <c r="BZ735" s="15"/>
      <c r="CA735" s="17">
        <v>823</v>
      </c>
      <c r="CB735" s="17">
        <v>366</v>
      </c>
      <c r="CC735" s="17">
        <v>823</v>
      </c>
      <c r="CD735" s="17">
        <v>366</v>
      </c>
      <c r="CE735" s="17">
        <v>822</v>
      </c>
      <c r="CF735" s="17">
        <v>366</v>
      </c>
      <c r="CG735" s="17">
        <v>823</v>
      </c>
      <c r="CH735" s="17">
        <v>366</v>
      </c>
      <c r="CI735" s="17">
        <v>0</v>
      </c>
      <c r="CJ735" s="17">
        <v>0</v>
      </c>
      <c r="CK735" s="17">
        <v>0</v>
      </c>
      <c r="CL735" s="17">
        <v>0</v>
      </c>
      <c r="CM735" s="17">
        <v>0</v>
      </c>
      <c r="CN735" s="17">
        <v>0</v>
      </c>
      <c r="CO735" s="17">
        <v>162</v>
      </c>
      <c r="CP735" s="17">
        <v>99</v>
      </c>
      <c r="CQ735" s="17">
        <v>802</v>
      </c>
      <c r="CR735" s="17">
        <v>352</v>
      </c>
      <c r="CS735" s="17">
        <v>823</v>
      </c>
      <c r="CT735" s="17">
        <v>366</v>
      </c>
      <c r="CU735" s="17">
        <v>771</v>
      </c>
      <c r="CV735" s="17">
        <v>329</v>
      </c>
      <c r="CW735" s="17">
        <v>0</v>
      </c>
      <c r="CX735" s="17">
        <v>0</v>
      </c>
      <c r="CY735" s="17">
        <v>0</v>
      </c>
      <c r="CZ735" s="15" t="str">
        <f t="shared" si="23"/>
        <v>Manor Solomon</v>
      </c>
      <c r="DA735" s="15" t="e">
        <f>VLOOKUP(CZ735,[1]FINAL!$A$1:$AP$1000,MATCH("Element No.",[1]FINAL!$A$1:$AP$1,0),0)</f>
        <v>#N/A</v>
      </c>
      <c r="DB735" s="15"/>
      <c r="DC735" s="15"/>
      <c r="DD735" s="15"/>
      <c r="DE735" s="15"/>
      <c r="DF735" s="15"/>
    </row>
    <row r="736" spans="1:110" ht="53.25" thickBot="1">
      <c r="A736" s="18" t="b">
        <v>1</v>
      </c>
      <c r="B736" s="18" t="b">
        <v>0</v>
      </c>
      <c r="C736" s="17">
        <v>0</v>
      </c>
      <c r="D736" s="17">
        <v>0</v>
      </c>
      <c r="E736" s="17">
        <v>436234</v>
      </c>
      <c r="F736" s="17">
        <v>0</v>
      </c>
      <c r="G736" s="17">
        <v>0</v>
      </c>
      <c r="H736" s="17">
        <v>-1</v>
      </c>
      <c r="I736" s="17">
        <v>1</v>
      </c>
      <c r="J736" s="17">
        <v>0</v>
      </c>
      <c r="K736" s="17">
        <v>3</v>
      </c>
      <c r="L736" s="15">
        <v>0</v>
      </c>
      <c r="M736" s="15">
        <v>0</v>
      </c>
      <c r="N736" s="17">
        <v>0</v>
      </c>
      <c r="O736" s="15" t="s">
        <v>88</v>
      </c>
      <c r="P736" s="15">
        <v>0</v>
      </c>
      <c r="Q736" s="17" t="e">
        <f t="shared" si="22"/>
        <v>#N/A</v>
      </c>
      <c r="R736" s="18" t="b">
        <v>0</v>
      </c>
      <c r="S736" s="15" t="s">
        <v>4016</v>
      </c>
      <c r="T736" s="15" t="s">
        <v>4017</v>
      </c>
      <c r="U736" s="17">
        <v>49</v>
      </c>
      <c r="V736" s="15" t="s">
        <v>968</v>
      </c>
      <c r="W736" s="15">
        <v>0</v>
      </c>
      <c r="X736" s="18" t="b">
        <v>0</v>
      </c>
      <c r="Y736" s="15" t="s">
        <v>969</v>
      </c>
      <c r="Z736" s="15">
        <v>0</v>
      </c>
      <c r="AA736" s="18" t="b">
        <v>0</v>
      </c>
      <c r="AB736" s="15"/>
      <c r="AC736" s="15" t="s">
        <v>3257</v>
      </c>
      <c r="AD736" s="17">
        <v>18</v>
      </c>
      <c r="AE736" s="17">
        <v>6</v>
      </c>
      <c r="AF736" s="17">
        <v>0</v>
      </c>
      <c r="AG736" s="17">
        <v>675</v>
      </c>
      <c r="AH736" s="17">
        <v>0</v>
      </c>
      <c r="AI736" s="17">
        <v>4517</v>
      </c>
      <c r="AJ736" s="17">
        <v>0</v>
      </c>
      <c r="AK736" s="15">
        <v>0</v>
      </c>
      <c r="AL736" s="15">
        <v>0</v>
      </c>
      <c r="AM736" s="15" t="s">
        <v>88</v>
      </c>
      <c r="AN736" s="15"/>
      <c r="AO736" s="17">
        <v>200</v>
      </c>
      <c r="AP736" s="68">
        <v>44403</v>
      </c>
      <c r="AQ736" s="68">
        <v>36933</v>
      </c>
      <c r="AR736" s="18" t="b">
        <v>0</v>
      </c>
      <c r="AS736" s="15" t="s">
        <v>3152</v>
      </c>
      <c r="AT736" s="17">
        <v>0</v>
      </c>
      <c r="AU736" s="17">
        <v>0</v>
      </c>
      <c r="AV736" s="17">
        <v>0</v>
      </c>
      <c r="AW736" s="17">
        <v>0</v>
      </c>
      <c r="AX736" s="17">
        <v>0</v>
      </c>
      <c r="AY736" s="17">
        <v>0</v>
      </c>
      <c r="AZ736" s="17">
        <v>0</v>
      </c>
      <c r="BA736" s="17">
        <v>0</v>
      </c>
      <c r="BB736" s="17">
        <v>0</v>
      </c>
      <c r="BC736" s="17">
        <v>0</v>
      </c>
      <c r="BD736" s="17">
        <v>0</v>
      </c>
      <c r="BE736" s="17">
        <v>0</v>
      </c>
      <c r="BF736" s="17">
        <v>0</v>
      </c>
      <c r="BG736" s="15">
        <v>0</v>
      </c>
      <c r="BH736" s="15">
        <v>0</v>
      </c>
      <c r="BI736" s="15">
        <v>0</v>
      </c>
      <c r="BJ736" s="15">
        <v>0</v>
      </c>
      <c r="BK736" s="17">
        <v>0</v>
      </c>
      <c r="BL736" s="17">
        <v>0</v>
      </c>
      <c r="BM736" s="17">
        <v>0</v>
      </c>
      <c r="BN736" s="17">
        <v>0</v>
      </c>
      <c r="BO736" s="17">
        <v>0</v>
      </c>
      <c r="BP736" s="15">
        <v>0</v>
      </c>
      <c r="BQ736" s="15">
        <v>0</v>
      </c>
      <c r="BR736" s="15">
        <v>0</v>
      </c>
      <c r="BS736" s="15">
        <v>0</v>
      </c>
      <c r="BT736" s="15"/>
      <c r="BU736" s="15"/>
      <c r="BV736" s="15"/>
      <c r="BW736" s="15"/>
      <c r="BX736" s="15"/>
      <c r="BY736" s="15"/>
      <c r="BZ736" s="15"/>
      <c r="CA736" s="17">
        <v>796</v>
      </c>
      <c r="CB736" s="17">
        <v>347</v>
      </c>
      <c r="CC736" s="17">
        <v>792</v>
      </c>
      <c r="CD736" s="17">
        <v>347</v>
      </c>
      <c r="CE736" s="17">
        <v>789</v>
      </c>
      <c r="CF736" s="17">
        <v>346</v>
      </c>
      <c r="CG736" s="17">
        <v>796</v>
      </c>
      <c r="CH736" s="17">
        <v>347</v>
      </c>
      <c r="CI736" s="17">
        <v>0</v>
      </c>
      <c r="CJ736" s="17">
        <v>0</v>
      </c>
      <c r="CK736" s="17">
        <v>0</v>
      </c>
      <c r="CL736" s="17">
        <v>0</v>
      </c>
      <c r="CM736" s="17">
        <v>0</v>
      </c>
      <c r="CN736" s="17">
        <v>0</v>
      </c>
      <c r="CO736" s="17">
        <v>319</v>
      </c>
      <c r="CP736" s="17">
        <v>197</v>
      </c>
      <c r="CQ736" s="17">
        <v>749</v>
      </c>
      <c r="CR736" s="17">
        <v>316</v>
      </c>
      <c r="CS736" s="17">
        <v>796</v>
      </c>
      <c r="CT736" s="17">
        <v>347</v>
      </c>
      <c r="CU736" s="17">
        <v>667</v>
      </c>
      <c r="CV736" s="17">
        <v>266</v>
      </c>
      <c r="CW736" s="17">
        <v>0</v>
      </c>
      <c r="CX736" s="17">
        <v>0</v>
      </c>
      <c r="CY736" s="17">
        <v>0</v>
      </c>
      <c r="CZ736" s="15" t="str">
        <f t="shared" si="23"/>
        <v>Bryan Gil Salvatierra</v>
      </c>
      <c r="DA736" s="15" t="e">
        <f>VLOOKUP(CZ736,[1]FINAL!$A$1:$AP$1000,MATCH("Element No.",[1]FINAL!$A$1:$AP$1,0),0)</f>
        <v>#N/A</v>
      </c>
      <c r="DB736" s="15"/>
      <c r="DC736" s="15"/>
      <c r="DD736" s="15"/>
      <c r="DE736" s="15"/>
      <c r="DF736" s="15"/>
    </row>
    <row r="737" spans="1:110" ht="40.5" thickBot="1">
      <c r="A737" s="18" t="b">
        <v>1</v>
      </c>
      <c r="B737" s="18" t="b">
        <v>0</v>
      </c>
      <c r="C737" s="17">
        <v>100</v>
      </c>
      <c r="D737" s="17">
        <v>100</v>
      </c>
      <c r="E737" s="17">
        <v>547701</v>
      </c>
      <c r="F737" s="17">
        <v>0</v>
      </c>
      <c r="G737" s="17">
        <v>0</v>
      </c>
      <c r="H737" s="17">
        <v>-2</v>
      </c>
      <c r="I737" s="17">
        <v>2</v>
      </c>
      <c r="J737" s="17">
        <v>0</v>
      </c>
      <c r="K737" s="17">
        <v>3</v>
      </c>
      <c r="L737" s="15">
        <v>0</v>
      </c>
      <c r="M737" s="15">
        <v>0.2</v>
      </c>
      <c r="N737" s="17">
        <v>1</v>
      </c>
      <c r="O737" s="15" t="s">
        <v>1568</v>
      </c>
      <c r="P737" s="15">
        <v>0.2</v>
      </c>
      <c r="Q737" s="17">
        <f t="shared" si="22"/>
        <v>522</v>
      </c>
      <c r="R737" s="18" t="b">
        <v>0</v>
      </c>
      <c r="S737" s="15"/>
      <c r="T737" s="15" t="s">
        <v>4111</v>
      </c>
      <c r="U737" s="17">
        <v>48</v>
      </c>
      <c r="V737" s="15" t="s">
        <v>1569</v>
      </c>
      <c r="W737" s="15">
        <v>2.5</v>
      </c>
      <c r="X737" s="18" t="b">
        <v>0</v>
      </c>
      <c r="Y737" s="15" t="s">
        <v>263</v>
      </c>
      <c r="Z737" s="15">
        <v>0.1</v>
      </c>
      <c r="AA737" s="18" t="b">
        <v>0</v>
      </c>
      <c r="AB737" s="15"/>
      <c r="AC737" s="15" t="s">
        <v>519</v>
      </c>
      <c r="AD737" s="17">
        <v>18</v>
      </c>
      <c r="AE737" s="17">
        <v>6</v>
      </c>
      <c r="AF737" s="17">
        <v>61</v>
      </c>
      <c r="AG737" s="17">
        <v>26083</v>
      </c>
      <c r="AH737" s="17">
        <v>0</v>
      </c>
      <c r="AI737" s="17">
        <v>30863</v>
      </c>
      <c r="AJ737" s="17">
        <v>0</v>
      </c>
      <c r="AK737" s="15">
        <v>0</v>
      </c>
      <c r="AL737" s="15">
        <v>12.7</v>
      </c>
      <c r="AM737" s="15" t="s">
        <v>263</v>
      </c>
      <c r="AN737" s="15"/>
      <c r="AO737" s="17">
        <v>241</v>
      </c>
      <c r="AP737" s="68">
        <v>45475</v>
      </c>
      <c r="AQ737" s="68">
        <v>38788</v>
      </c>
      <c r="AR737" s="18" t="b">
        <v>0</v>
      </c>
      <c r="AS737" s="15" t="s">
        <v>3153</v>
      </c>
      <c r="AT737" s="17">
        <v>1471</v>
      </c>
      <c r="AU737" s="17">
        <v>2</v>
      </c>
      <c r="AV737" s="17">
        <v>2</v>
      </c>
      <c r="AW737" s="17">
        <v>5</v>
      </c>
      <c r="AX737" s="17">
        <v>28</v>
      </c>
      <c r="AY737" s="17">
        <v>0</v>
      </c>
      <c r="AZ737" s="17">
        <v>0</v>
      </c>
      <c r="BA737" s="17">
        <v>0</v>
      </c>
      <c r="BB737" s="17">
        <v>5</v>
      </c>
      <c r="BC737" s="17">
        <v>0</v>
      </c>
      <c r="BD737" s="17">
        <v>0</v>
      </c>
      <c r="BE737" s="17">
        <v>6</v>
      </c>
      <c r="BF737" s="17">
        <v>237</v>
      </c>
      <c r="BG737" s="15">
        <v>259.39999999999998</v>
      </c>
      <c r="BH737" s="15">
        <v>138.1</v>
      </c>
      <c r="BI737" s="15">
        <v>158</v>
      </c>
      <c r="BJ737" s="15">
        <v>55.5</v>
      </c>
      <c r="BK737" s="17">
        <v>65</v>
      </c>
      <c r="BL737" s="17">
        <v>56</v>
      </c>
      <c r="BM737" s="17">
        <v>11</v>
      </c>
      <c r="BN737" s="17">
        <v>132</v>
      </c>
      <c r="BO737" s="17">
        <v>18</v>
      </c>
      <c r="BP737" s="15">
        <v>1.5</v>
      </c>
      <c r="BQ737" s="15">
        <v>1.29</v>
      </c>
      <c r="BR737" s="15">
        <v>2.79</v>
      </c>
      <c r="BS737" s="15">
        <v>24.8</v>
      </c>
      <c r="BT737" s="15"/>
      <c r="BU737" s="15"/>
      <c r="BV737" s="15"/>
      <c r="BW737" s="15"/>
      <c r="BX737" s="15"/>
      <c r="BY737" s="15"/>
      <c r="BZ737" s="15"/>
      <c r="CA737" s="17">
        <v>271</v>
      </c>
      <c r="CB737" s="17">
        <v>114</v>
      </c>
      <c r="CC737" s="17">
        <v>261</v>
      </c>
      <c r="CD737" s="17">
        <v>163</v>
      </c>
      <c r="CE737" s="17">
        <v>229</v>
      </c>
      <c r="CF737" s="17">
        <v>124</v>
      </c>
      <c r="CG737" s="17">
        <v>284</v>
      </c>
      <c r="CH737" s="17">
        <v>144</v>
      </c>
      <c r="CI737" s="17">
        <v>0.09</v>
      </c>
      <c r="CJ737" s="17">
        <v>0</v>
      </c>
      <c r="CK737" s="17">
        <v>0.08</v>
      </c>
      <c r="CL737" s="17">
        <v>0.17</v>
      </c>
      <c r="CM737" s="17">
        <v>1.52</v>
      </c>
      <c r="CN737" s="17">
        <v>1.71</v>
      </c>
      <c r="CO737" s="17">
        <v>373</v>
      </c>
      <c r="CP737" s="17">
        <v>232</v>
      </c>
      <c r="CQ737" s="17">
        <v>379</v>
      </c>
      <c r="CR737" s="17">
        <v>170</v>
      </c>
      <c r="CS737" s="17">
        <v>274</v>
      </c>
      <c r="CT737" s="17">
        <v>111</v>
      </c>
      <c r="CU737" s="17">
        <v>437</v>
      </c>
      <c r="CV737" s="17">
        <v>149</v>
      </c>
      <c r="CW737" s="17">
        <v>1.1000000000000001</v>
      </c>
      <c r="CX737" s="17">
        <v>0.31</v>
      </c>
      <c r="CY737" s="17">
        <v>8.08</v>
      </c>
      <c r="CZ737" s="15" t="str">
        <f t="shared" si="23"/>
        <v>Archie Gray</v>
      </c>
      <c r="DA737" s="15">
        <f>VLOOKUP(CZ737,[1]FINAL!$A$1:$AP$1000,MATCH("Element No.",[1]FINAL!$A$1:$AP$1,0),0)</f>
        <v>522</v>
      </c>
      <c r="DB737" s="15"/>
      <c r="DC737" s="15"/>
      <c r="DD737" s="15"/>
      <c r="DE737" s="15"/>
      <c r="DF737" s="15"/>
    </row>
    <row r="738" spans="1:110" ht="78.75" thickBot="1">
      <c r="A738" s="18" t="b">
        <v>1</v>
      </c>
      <c r="B738" s="18" t="b">
        <v>0</v>
      </c>
      <c r="C738" s="17">
        <v>0</v>
      </c>
      <c r="D738" s="17">
        <v>0</v>
      </c>
      <c r="E738" s="17">
        <v>499721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3</v>
      </c>
      <c r="L738" s="15">
        <v>0</v>
      </c>
      <c r="M738" s="15">
        <v>0</v>
      </c>
      <c r="N738" s="17">
        <v>0</v>
      </c>
      <c r="O738" s="15" t="s">
        <v>1662</v>
      </c>
      <c r="P738" s="15">
        <v>0</v>
      </c>
      <c r="Q738" s="17">
        <f t="shared" si="22"/>
        <v>523</v>
      </c>
      <c r="R738" s="18" t="b">
        <v>0</v>
      </c>
      <c r="S738" s="15" t="s">
        <v>3385</v>
      </c>
      <c r="T738" s="15" t="s">
        <v>3386</v>
      </c>
      <c r="U738" s="17">
        <v>50</v>
      </c>
      <c r="V738" s="15" t="s">
        <v>1663</v>
      </c>
      <c r="W738" s="15">
        <v>0</v>
      </c>
      <c r="X738" s="18" t="b">
        <v>0</v>
      </c>
      <c r="Y738" s="15" t="s">
        <v>1664</v>
      </c>
      <c r="Z738" s="15">
        <v>0</v>
      </c>
      <c r="AA738" s="18" t="b">
        <v>0</v>
      </c>
      <c r="AB738" s="15"/>
      <c r="AC738" s="15" t="s">
        <v>3257</v>
      </c>
      <c r="AD738" s="17">
        <v>18</v>
      </c>
      <c r="AE738" s="17">
        <v>6</v>
      </c>
      <c r="AF738" s="17">
        <v>0</v>
      </c>
      <c r="AG738" s="17">
        <v>0</v>
      </c>
      <c r="AH738" s="17">
        <v>0</v>
      </c>
      <c r="AI738" s="17">
        <v>689</v>
      </c>
      <c r="AJ738" s="17">
        <v>0</v>
      </c>
      <c r="AK738" s="15">
        <v>0</v>
      </c>
      <c r="AL738" s="15">
        <v>0</v>
      </c>
      <c r="AM738" s="15" t="s">
        <v>1664</v>
      </c>
      <c r="AN738" s="15"/>
      <c r="AO738" s="17">
        <v>241</v>
      </c>
      <c r="AP738" s="68">
        <v>45413</v>
      </c>
      <c r="AQ738" s="68">
        <v>39305</v>
      </c>
      <c r="AR738" s="18" t="b">
        <v>0</v>
      </c>
      <c r="AS738" s="15" t="s">
        <v>3154</v>
      </c>
      <c r="AT738" s="17">
        <v>0</v>
      </c>
      <c r="AU738" s="17">
        <v>0</v>
      </c>
      <c r="AV738" s="17">
        <v>0</v>
      </c>
      <c r="AW738" s="17">
        <v>0</v>
      </c>
      <c r="AX738" s="17">
        <v>0</v>
      </c>
      <c r="AY738" s="17">
        <v>0</v>
      </c>
      <c r="AZ738" s="17">
        <v>0</v>
      </c>
      <c r="BA738" s="17">
        <v>0</v>
      </c>
      <c r="BB738" s="17">
        <v>0</v>
      </c>
      <c r="BC738" s="17">
        <v>0</v>
      </c>
      <c r="BD738" s="17">
        <v>0</v>
      </c>
      <c r="BE738" s="17">
        <v>0</v>
      </c>
      <c r="BF738" s="17">
        <v>0</v>
      </c>
      <c r="BG738" s="15">
        <v>0</v>
      </c>
      <c r="BH738" s="15">
        <v>0</v>
      </c>
      <c r="BI738" s="15">
        <v>0</v>
      </c>
      <c r="BJ738" s="15">
        <v>0</v>
      </c>
      <c r="BK738" s="17">
        <v>0</v>
      </c>
      <c r="BL738" s="17">
        <v>0</v>
      </c>
      <c r="BM738" s="17">
        <v>0</v>
      </c>
      <c r="BN738" s="17">
        <v>0</v>
      </c>
      <c r="BO738" s="17">
        <v>0</v>
      </c>
      <c r="BP738" s="15">
        <v>0</v>
      </c>
      <c r="BQ738" s="15">
        <v>0</v>
      </c>
      <c r="BR738" s="15">
        <v>0</v>
      </c>
      <c r="BS738" s="15">
        <v>0</v>
      </c>
      <c r="BT738" s="15"/>
      <c r="BU738" s="15"/>
      <c r="BV738" s="15"/>
      <c r="BW738" s="15"/>
      <c r="BX738" s="15"/>
      <c r="BY738" s="15"/>
      <c r="BZ738" s="15"/>
      <c r="CA738" s="17">
        <v>813</v>
      </c>
      <c r="CB738" s="17">
        <v>360</v>
      </c>
      <c r="CC738" s="17">
        <v>812</v>
      </c>
      <c r="CD738" s="17">
        <v>360</v>
      </c>
      <c r="CE738" s="17">
        <v>809</v>
      </c>
      <c r="CF738" s="17">
        <v>359</v>
      </c>
      <c r="CG738" s="17">
        <v>813</v>
      </c>
      <c r="CH738" s="17">
        <v>360</v>
      </c>
      <c r="CI738" s="17">
        <v>0</v>
      </c>
      <c r="CJ738" s="17">
        <v>0</v>
      </c>
      <c r="CK738" s="17">
        <v>0</v>
      </c>
      <c r="CL738" s="17">
        <v>0</v>
      </c>
      <c r="CM738" s="17">
        <v>0</v>
      </c>
      <c r="CN738" s="17">
        <v>0</v>
      </c>
      <c r="CO738" s="17">
        <v>270</v>
      </c>
      <c r="CP738" s="17">
        <v>164</v>
      </c>
      <c r="CQ738" s="17">
        <v>775</v>
      </c>
      <c r="CR738" s="17">
        <v>334</v>
      </c>
      <c r="CS738" s="17">
        <v>813</v>
      </c>
      <c r="CT738" s="17">
        <v>360</v>
      </c>
      <c r="CU738" s="17">
        <v>805</v>
      </c>
      <c r="CV738" s="17">
        <v>353</v>
      </c>
      <c r="CW738" s="17">
        <v>0</v>
      </c>
      <c r="CX738" s="17">
        <v>0</v>
      </c>
      <c r="CY738" s="17">
        <v>0</v>
      </c>
      <c r="CZ738" s="15" t="str">
        <f t="shared" si="23"/>
        <v>Mikey Moore</v>
      </c>
      <c r="DA738" s="15">
        <f>VLOOKUP(CZ738,[1]FINAL!$A$1:$AP$1000,MATCH("Element No.",[1]FINAL!$A$1:$AP$1,0),0)</f>
        <v>523</v>
      </c>
      <c r="DB738" s="15"/>
      <c r="DC738" s="15"/>
      <c r="DD738" s="15"/>
      <c r="DE738" s="15"/>
      <c r="DF738" s="15"/>
    </row>
    <row r="739" spans="1:110" ht="40.5" thickBot="1">
      <c r="A739" s="18" t="b">
        <v>1</v>
      </c>
      <c r="B739" s="18" t="b">
        <v>0</v>
      </c>
      <c r="C739" s="17">
        <v>100</v>
      </c>
      <c r="D739" s="17">
        <v>100</v>
      </c>
      <c r="E739" s="17">
        <v>482442</v>
      </c>
      <c r="F739" s="17">
        <v>0</v>
      </c>
      <c r="G739" s="17">
        <v>0</v>
      </c>
      <c r="H739" s="17">
        <v>-5</v>
      </c>
      <c r="I739" s="17">
        <v>5</v>
      </c>
      <c r="J739" s="17">
        <v>0</v>
      </c>
      <c r="K739" s="17">
        <v>3</v>
      </c>
      <c r="L739" s="15">
        <v>1.2</v>
      </c>
      <c r="M739" s="15">
        <v>1.2</v>
      </c>
      <c r="N739" s="17">
        <v>0</v>
      </c>
      <c r="O739" s="15" t="s">
        <v>960</v>
      </c>
      <c r="P739" s="15">
        <v>1.2</v>
      </c>
      <c r="Q739" s="17">
        <f t="shared" si="22"/>
        <v>518</v>
      </c>
      <c r="R739" s="18" t="b">
        <v>0</v>
      </c>
      <c r="S739" s="15"/>
      <c r="T739" s="15" t="s">
        <v>4979</v>
      </c>
      <c r="U739" s="17">
        <v>45</v>
      </c>
      <c r="V739" s="15" t="s">
        <v>961</v>
      </c>
      <c r="W739" s="15">
        <v>2.7</v>
      </c>
      <c r="X739" s="18" t="b">
        <v>0</v>
      </c>
      <c r="Y739" s="15" t="s">
        <v>409</v>
      </c>
      <c r="Z739" s="15">
        <v>1</v>
      </c>
      <c r="AA739" s="18" t="b">
        <v>0</v>
      </c>
      <c r="AB739" s="15"/>
      <c r="AC739" s="15" t="s">
        <v>519</v>
      </c>
      <c r="AD739" s="17">
        <v>18</v>
      </c>
      <c r="AE739" s="17">
        <v>6</v>
      </c>
      <c r="AF739" s="17">
        <v>71</v>
      </c>
      <c r="AG739" s="17">
        <v>418435</v>
      </c>
      <c r="AH739" s="17">
        <v>0</v>
      </c>
      <c r="AI739" s="17">
        <v>620573</v>
      </c>
      <c r="AJ739" s="17">
        <v>0</v>
      </c>
      <c r="AK739" s="15">
        <v>0.3</v>
      </c>
      <c r="AL739" s="15">
        <v>15.8</v>
      </c>
      <c r="AM739" s="15" t="s">
        <v>1696</v>
      </c>
      <c r="AN739" s="15" t="s">
        <v>148</v>
      </c>
      <c r="AO739" s="17">
        <v>189</v>
      </c>
      <c r="AP739" s="68">
        <v>44435</v>
      </c>
      <c r="AQ739" s="68">
        <v>37513</v>
      </c>
      <c r="AR739" s="18" t="b">
        <v>0</v>
      </c>
      <c r="AS739" s="15" t="s">
        <v>3155</v>
      </c>
      <c r="AT739" s="17">
        <v>1388</v>
      </c>
      <c r="AU739" s="17">
        <v>2</v>
      </c>
      <c r="AV739" s="17">
        <v>4</v>
      </c>
      <c r="AW739" s="17">
        <v>3</v>
      </c>
      <c r="AX739" s="17">
        <v>23</v>
      </c>
      <c r="AY739" s="17">
        <v>0</v>
      </c>
      <c r="AZ739" s="17">
        <v>0</v>
      </c>
      <c r="BA739" s="17">
        <v>0</v>
      </c>
      <c r="BB739" s="17">
        <v>3</v>
      </c>
      <c r="BC739" s="17">
        <v>0</v>
      </c>
      <c r="BD739" s="17">
        <v>0</v>
      </c>
      <c r="BE739" s="17">
        <v>2</v>
      </c>
      <c r="BF739" s="17">
        <v>313</v>
      </c>
      <c r="BG739" s="15">
        <v>336</v>
      </c>
      <c r="BH739" s="15">
        <v>188.3</v>
      </c>
      <c r="BI739" s="15">
        <v>156</v>
      </c>
      <c r="BJ739" s="15">
        <v>68.2</v>
      </c>
      <c r="BK739" s="17">
        <v>74</v>
      </c>
      <c r="BL739" s="17">
        <v>77</v>
      </c>
      <c r="BM739" s="17">
        <v>32</v>
      </c>
      <c r="BN739" s="17">
        <v>183</v>
      </c>
      <c r="BO739" s="17">
        <v>13</v>
      </c>
      <c r="BP739" s="15">
        <v>1.63</v>
      </c>
      <c r="BQ739" s="15">
        <v>1.1100000000000001</v>
      </c>
      <c r="BR739" s="15">
        <v>2.74</v>
      </c>
      <c r="BS739" s="15">
        <v>26.67</v>
      </c>
      <c r="BT739" s="15"/>
      <c r="BU739" s="15"/>
      <c r="BV739" s="15"/>
      <c r="BW739" s="15"/>
      <c r="BX739" s="15"/>
      <c r="BY739" s="15"/>
      <c r="BZ739" s="15"/>
      <c r="CA739" s="17">
        <v>221</v>
      </c>
      <c r="CB739" s="17">
        <v>91</v>
      </c>
      <c r="CC739" s="17">
        <v>218</v>
      </c>
      <c r="CD739" s="17">
        <v>144</v>
      </c>
      <c r="CE739" s="17">
        <v>230</v>
      </c>
      <c r="CF739" s="17">
        <v>125</v>
      </c>
      <c r="CG739" s="17">
        <v>242</v>
      </c>
      <c r="CH739" s="17">
        <v>118</v>
      </c>
      <c r="CI739" s="17">
        <v>0.11</v>
      </c>
      <c r="CJ739" s="17">
        <v>0</v>
      </c>
      <c r="CK739" s="17">
        <v>7.0000000000000007E-2</v>
      </c>
      <c r="CL739" s="17">
        <v>0.18</v>
      </c>
      <c r="CM739" s="17">
        <v>1.73</v>
      </c>
      <c r="CN739" s="17">
        <v>1.49</v>
      </c>
      <c r="CO739" s="17">
        <v>444</v>
      </c>
      <c r="CP739" s="17">
        <v>265</v>
      </c>
      <c r="CQ739" s="17">
        <v>252</v>
      </c>
      <c r="CR739" s="17">
        <v>108</v>
      </c>
      <c r="CS739" s="17">
        <v>239</v>
      </c>
      <c r="CT739" s="17">
        <v>93</v>
      </c>
      <c r="CU739" s="17">
        <v>200</v>
      </c>
      <c r="CV739" s="17">
        <v>70</v>
      </c>
      <c r="CW739" s="17">
        <v>0.84</v>
      </c>
      <c r="CX739" s="17">
        <v>0.19</v>
      </c>
      <c r="CY739" s="17">
        <v>11.87</v>
      </c>
      <c r="CZ739" s="15" t="str">
        <f t="shared" si="23"/>
        <v>Pape Matar Sarr</v>
      </c>
      <c r="DA739" s="15">
        <f>VLOOKUP(CZ739,[1]FINAL!$A$1:$AP$1000,MATCH("Element No.",[1]FINAL!$A$1:$AP$1,0),0)</f>
        <v>518</v>
      </c>
      <c r="DB739" s="15"/>
      <c r="DC739" s="15"/>
      <c r="DD739" s="15"/>
      <c r="DE739" s="15"/>
      <c r="DF739" s="15"/>
    </row>
    <row r="740" spans="1:110" ht="78.75" thickBot="1">
      <c r="A740" s="18" t="b">
        <v>1</v>
      </c>
      <c r="B740" s="18" t="b">
        <v>0</v>
      </c>
      <c r="C740" s="17">
        <v>0</v>
      </c>
      <c r="D740" s="17">
        <v>0</v>
      </c>
      <c r="E740" s="17">
        <v>623095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3</v>
      </c>
      <c r="L740" s="15">
        <v>0</v>
      </c>
      <c r="M740" s="15">
        <v>0</v>
      </c>
      <c r="N740" s="17">
        <v>0</v>
      </c>
      <c r="O740" s="15" t="s">
        <v>1964</v>
      </c>
      <c r="P740" s="15">
        <v>0</v>
      </c>
      <c r="Q740" s="17" t="e">
        <f t="shared" si="22"/>
        <v>#N/A</v>
      </c>
      <c r="R740" s="18" t="b">
        <v>0</v>
      </c>
      <c r="S740" s="15" t="s">
        <v>4421</v>
      </c>
      <c r="T740" s="15" t="s">
        <v>3387</v>
      </c>
      <c r="U740" s="17">
        <v>45</v>
      </c>
      <c r="V740" s="15" t="s">
        <v>1963</v>
      </c>
      <c r="W740" s="15">
        <v>0</v>
      </c>
      <c r="X740" s="18" t="b">
        <v>0</v>
      </c>
      <c r="Y740" s="15" t="s">
        <v>3156</v>
      </c>
      <c r="Z740" s="15">
        <v>0</v>
      </c>
      <c r="AA740" s="18" t="b">
        <v>0</v>
      </c>
      <c r="AB740" s="15"/>
      <c r="AC740" s="15" t="s">
        <v>3257</v>
      </c>
      <c r="AD740" s="17">
        <v>18</v>
      </c>
      <c r="AE740" s="17">
        <v>6</v>
      </c>
      <c r="AF740" s="17">
        <v>0</v>
      </c>
      <c r="AG740" s="17">
        <v>0</v>
      </c>
      <c r="AH740" s="17">
        <v>0</v>
      </c>
      <c r="AI740" s="17">
        <v>2838</v>
      </c>
      <c r="AJ740" s="17">
        <v>0</v>
      </c>
      <c r="AK740" s="15">
        <v>0</v>
      </c>
      <c r="AL740" s="15">
        <v>0</v>
      </c>
      <c r="AM740" s="15" t="s">
        <v>3156</v>
      </c>
      <c r="AN740" s="15"/>
      <c r="AO740" s="17">
        <v>114</v>
      </c>
      <c r="AP740" s="68">
        <v>45658</v>
      </c>
      <c r="AQ740" s="68">
        <v>38823</v>
      </c>
      <c r="AR740" s="18" t="b">
        <v>0</v>
      </c>
      <c r="AS740" s="15" t="s">
        <v>3157</v>
      </c>
      <c r="AT740" s="17">
        <v>0</v>
      </c>
      <c r="AU740" s="17">
        <v>0</v>
      </c>
      <c r="AV740" s="17">
        <v>0</v>
      </c>
      <c r="AW740" s="17">
        <v>0</v>
      </c>
      <c r="AX740" s="17">
        <v>0</v>
      </c>
      <c r="AY740" s="17">
        <v>0</v>
      </c>
      <c r="AZ740" s="17">
        <v>0</v>
      </c>
      <c r="BA740" s="17">
        <v>0</v>
      </c>
      <c r="BB740" s="17">
        <v>0</v>
      </c>
      <c r="BC740" s="17">
        <v>0</v>
      </c>
      <c r="BD740" s="17">
        <v>0</v>
      </c>
      <c r="BE740" s="17">
        <v>0</v>
      </c>
      <c r="BF740" s="17">
        <v>0</v>
      </c>
      <c r="BG740" s="15">
        <v>0</v>
      </c>
      <c r="BH740" s="15">
        <v>0</v>
      </c>
      <c r="BI740" s="15">
        <v>0</v>
      </c>
      <c r="BJ740" s="15">
        <v>0</v>
      </c>
      <c r="BK740" s="17">
        <v>0</v>
      </c>
      <c r="BL740" s="17">
        <v>0</v>
      </c>
      <c r="BM740" s="17">
        <v>0</v>
      </c>
      <c r="BN740" s="17">
        <v>0</v>
      </c>
      <c r="BO740" s="17">
        <v>0</v>
      </c>
      <c r="BP740" s="15">
        <v>0</v>
      </c>
      <c r="BQ740" s="15">
        <v>0</v>
      </c>
      <c r="BR740" s="15">
        <v>0</v>
      </c>
      <c r="BS740" s="15">
        <v>0</v>
      </c>
      <c r="BT740" s="15"/>
      <c r="BU740" s="15"/>
      <c r="BV740" s="15"/>
      <c r="BW740" s="15"/>
      <c r="BX740" s="15"/>
      <c r="BY740" s="15"/>
      <c r="BZ740" s="15"/>
      <c r="CA740" s="17">
        <v>772</v>
      </c>
      <c r="CB740" s="17">
        <v>330</v>
      </c>
      <c r="CC740" s="17">
        <v>765</v>
      </c>
      <c r="CD740" s="17">
        <v>329</v>
      </c>
      <c r="CE740" s="17">
        <v>752</v>
      </c>
      <c r="CF740" s="17">
        <v>326</v>
      </c>
      <c r="CG740" s="17">
        <v>772</v>
      </c>
      <c r="CH740" s="17">
        <v>330</v>
      </c>
      <c r="CI740" s="17">
        <v>0</v>
      </c>
      <c r="CJ740" s="17">
        <v>0</v>
      </c>
      <c r="CK740" s="17">
        <v>0</v>
      </c>
      <c r="CL740" s="17">
        <v>0</v>
      </c>
      <c r="CM740" s="17">
        <v>0</v>
      </c>
      <c r="CN740" s="17">
        <v>0</v>
      </c>
      <c r="CO740" s="17">
        <v>512</v>
      </c>
      <c r="CP740" s="17">
        <v>320</v>
      </c>
      <c r="CQ740" s="17">
        <v>702</v>
      </c>
      <c r="CR740" s="17">
        <v>286</v>
      </c>
      <c r="CS740" s="17">
        <v>772</v>
      </c>
      <c r="CT740" s="17">
        <v>330</v>
      </c>
      <c r="CU740" s="17">
        <v>744</v>
      </c>
      <c r="CV740" s="17">
        <v>313</v>
      </c>
      <c r="CW740" s="17">
        <v>0</v>
      </c>
      <c r="CX740" s="17">
        <v>0</v>
      </c>
      <c r="CY740" s="17">
        <v>0</v>
      </c>
      <c r="CZ740" s="15" t="str">
        <f t="shared" si="23"/>
        <v>Yang Min-hyeok</v>
      </c>
      <c r="DA740" s="15" t="e">
        <f>VLOOKUP(CZ740,[1]FINAL!$A$1:$AP$1000,MATCH("Element No.",[1]FINAL!$A$1:$AP$1,0),0)</f>
        <v>#N/A</v>
      </c>
      <c r="DB740" s="15"/>
      <c r="DC740" s="15"/>
      <c r="DD740" s="15"/>
      <c r="DE740" s="15"/>
      <c r="DF740" s="15"/>
    </row>
    <row r="741" spans="1:110" ht="27.75" thickBot="1">
      <c r="A741" s="18" t="b">
        <v>1</v>
      </c>
      <c r="B741" s="18" t="b">
        <v>0</v>
      </c>
      <c r="C741" s="15"/>
      <c r="D741" s="15"/>
      <c r="E741" s="17">
        <v>499726</v>
      </c>
      <c r="F741" s="17">
        <v>0</v>
      </c>
      <c r="G741" s="17">
        <v>0</v>
      </c>
      <c r="H741" s="17">
        <v>-2</v>
      </c>
      <c r="I741" s="17">
        <v>2</v>
      </c>
      <c r="J741" s="17">
        <v>0</v>
      </c>
      <c r="K741" s="17">
        <v>3</v>
      </c>
      <c r="L741" s="15">
        <v>0</v>
      </c>
      <c r="M741" s="15">
        <v>0</v>
      </c>
      <c r="N741" s="17">
        <v>0</v>
      </c>
      <c r="O741" s="15" t="s">
        <v>710</v>
      </c>
      <c r="P741" s="15">
        <v>0</v>
      </c>
      <c r="Q741" s="17">
        <f t="shared" si="22"/>
        <v>524</v>
      </c>
      <c r="R741" s="18" t="b">
        <v>0</v>
      </c>
      <c r="S741" s="15"/>
      <c r="T741" s="15"/>
      <c r="U741" s="17">
        <v>43</v>
      </c>
      <c r="V741" s="15" t="s">
        <v>1894</v>
      </c>
      <c r="W741" s="15">
        <v>1</v>
      </c>
      <c r="X741" s="18" t="b">
        <v>0</v>
      </c>
      <c r="Y741" s="15" t="s">
        <v>1895</v>
      </c>
      <c r="Z741" s="15">
        <v>0.2</v>
      </c>
      <c r="AA741" s="18" t="b">
        <v>0</v>
      </c>
      <c r="AB741" s="15"/>
      <c r="AC741" s="15" t="s">
        <v>519</v>
      </c>
      <c r="AD741" s="17">
        <v>18</v>
      </c>
      <c r="AE741" s="17">
        <v>6</v>
      </c>
      <c r="AF741" s="17">
        <v>1</v>
      </c>
      <c r="AG741" s="17">
        <v>26162</v>
      </c>
      <c r="AH741" s="17">
        <v>0</v>
      </c>
      <c r="AI741" s="17">
        <v>32523</v>
      </c>
      <c r="AJ741" s="17">
        <v>0</v>
      </c>
      <c r="AK741" s="15">
        <v>0</v>
      </c>
      <c r="AL741" s="15">
        <v>0.2</v>
      </c>
      <c r="AM741" s="15" t="s">
        <v>1895</v>
      </c>
      <c r="AN741" s="15"/>
      <c r="AO741" s="17">
        <v>241</v>
      </c>
      <c r="AP741" s="68">
        <v>45602</v>
      </c>
      <c r="AQ741" s="68">
        <v>39152</v>
      </c>
      <c r="AR741" s="18" t="b">
        <v>0</v>
      </c>
      <c r="AS741" s="15" t="s">
        <v>3158</v>
      </c>
      <c r="AT741" s="17">
        <v>14</v>
      </c>
      <c r="AU741" s="17">
        <v>0</v>
      </c>
      <c r="AV741" s="17">
        <v>0</v>
      </c>
      <c r="AW741" s="17">
        <v>0</v>
      </c>
      <c r="AX741" s="17">
        <v>0</v>
      </c>
      <c r="AY741" s="17">
        <v>0</v>
      </c>
      <c r="AZ741" s="17">
        <v>0</v>
      </c>
      <c r="BA741" s="17">
        <v>0</v>
      </c>
      <c r="BB741" s="17">
        <v>0</v>
      </c>
      <c r="BC741" s="17">
        <v>0</v>
      </c>
      <c r="BD741" s="17">
        <v>0</v>
      </c>
      <c r="BE741" s="17">
        <v>0</v>
      </c>
      <c r="BF741" s="17">
        <v>3</v>
      </c>
      <c r="BG741" s="15">
        <v>0.6</v>
      </c>
      <c r="BH741" s="15">
        <v>1.8</v>
      </c>
      <c r="BI741" s="15">
        <v>0</v>
      </c>
      <c r="BJ741" s="15">
        <v>0.2</v>
      </c>
      <c r="BK741" s="17">
        <v>0</v>
      </c>
      <c r="BL741" s="17">
        <v>2</v>
      </c>
      <c r="BM741" s="17">
        <v>0</v>
      </c>
      <c r="BN741" s="17">
        <v>2</v>
      </c>
      <c r="BO741" s="17">
        <v>0</v>
      </c>
      <c r="BP741" s="15">
        <v>0</v>
      </c>
      <c r="BQ741" s="15">
        <v>0.01</v>
      </c>
      <c r="BR741" s="15">
        <v>0.01</v>
      </c>
      <c r="BS741" s="15">
        <v>0.75</v>
      </c>
      <c r="BT741" s="15"/>
      <c r="BU741" s="15"/>
      <c r="BV741" s="15"/>
      <c r="BW741" s="15"/>
      <c r="BX741" s="15"/>
      <c r="BY741" s="15"/>
      <c r="BZ741" s="15"/>
      <c r="CA741" s="17">
        <v>522</v>
      </c>
      <c r="CB741" s="17">
        <v>237</v>
      </c>
      <c r="CC741" s="17">
        <v>481</v>
      </c>
      <c r="CD741" s="17">
        <v>231</v>
      </c>
      <c r="CE741" s="17">
        <v>632</v>
      </c>
      <c r="CF741" s="17">
        <v>237</v>
      </c>
      <c r="CG741" s="17">
        <v>523</v>
      </c>
      <c r="CH741" s="17">
        <v>240</v>
      </c>
      <c r="CI741" s="17">
        <v>0</v>
      </c>
      <c r="CJ741" s="17">
        <v>0</v>
      </c>
      <c r="CK741" s="17">
        <v>0.06</v>
      </c>
      <c r="CL741" s="17">
        <v>0.06</v>
      </c>
      <c r="CM741" s="17">
        <v>4.82</v>
      </c>
      <c r="CN741" s="17">
        <v>0</v>
      </c>
      <c r="CO741" s="17">
        <v>610</v>
      </c>
      <c r="CP741" s="17">
        <v>362</v>
      </c>
      <c r="CQ741" s="17">
        <v>572</v>
      </c>
      <c r="CR741" s="17">
        <v>192</v>
      </c>
      <c r="CS741" s="17">
        <v>478</v>
      </c>
      <c r="CT741" s="17">
        <v>208</v>
      </c>
      <c r="CU741" s="17">
        <v>377</v>
      </c>
      <c r="CV741" s="17">
        <v>131</v>
      </c>
      <c r="CW741" s="17">
        <v>0</v>
      </c>
      <c r="CX741" s="17">
        <v>0</v>
      </c>
      <c r="CY741" s="17">
        <v>12.86</v>
      </c>
      <c r="CZ741" s="15" t="str">
        <f t="shared" si="23"/>
        <v>Callum Olusesi</v>
      </c>
      <c r="DA741" s="15">
        <f>VLOOKUP(CZ741,[1]FINAL!$A$1:$AP$1000,MATCH("Element No.",[1]FINAL!$A$1:$AP$1,0),0)</f>
        <v>524</v>
      </c>
      <c r="DB741" s="15"/>
      <c r="DC741" s="15"/>
      <c r="DD741" s="15"/>
      <c r="DE741" s="15"/>
      <c r="DF741" s="15"/>
    </row>
    <row r="742" spans="1:110" ht="40.5" thickBot="1">
      <c r="A742" s="18" t="b">
        <v>1</v>
      </c>
      <c r="B742" s="18" t="b">
        <v>0</v>
      </c>
      <c r="C742" s="17">
        <v>100</v>
      </c>
      <c r="D742" s="17">
        <v>100</v>
      </c>
      <c r="E742" s="17">
        <v>154566</v>
      </c>
      <c r="F742" s="17">
        <v>0</v>
      </c>
      <c r="G742" s="17">
        <v>0</v>
      </c>
      <c r="H742" s="17">
        <v>-4</v>
      </c>
      <c r="I742" s="17">
        <v>4</v>
      </c>
      <c r="J742" s="17">
        <v>1</v>
      </c>
      <c r="K742" s="17">
        <v>4</v>
      </c>
      <c r="L742" s="15">
        <v>0.2</v>
      </c>
      <c r="M742" s="15">
        <v>0</v>
      </c>
      <c r="N742" s="17">
        <v>0</v>
      </c>
      <c r="O742" s="15" t="s">
        <v>601</v>
      </c>
      <c r="P742" s="15">
        <v>0</v>
      </c>
      <c r="Q742" s="17">
        <f t="shared" si="22"/>
        <v>526</v>
      </c>
      <c r="R742" s="18" t="b">
        <v>0</v>
      </c>
      <c r="S742" s="15"/>
      <c r="T742" s="15" t="s">
        <v>4980</v>
      </c>
      <c r="U742" s="17">
        <v>71</v>
      </c>
      <c r="V742" s="15" t="s">
        <v>602</v>
      </c>
      <c r="W742" s="15">
        <v>2.7</v>
      </c>
      <c r="X742" s="18" t="b">
        <v>0</v>
      </c>
      <c r="Y742" s="15" t="s">
        <v>1487</v>
      </c>
      <c r="Z742" s="15">
        <v>1.1000000000000001</v>
      </c>
      <c r="AA742" s="18" t="b">
        <v>0</v>
      </c>
      <c r="AB742" s="15"/>
      <c r="AC742" s="15" t="s">
        <v>519</v>
      </c>
      <c r="AD742" s="17">
        <v>18</v>
      </c>
      <c r="AE742" s="17">
        <v>6</v>
      </c>
      <c r="AF742" s="17">
        <v>40</v>
      </c>
      <c r="AG742" s="17">
        <v>287630</v>
      </c>
      <c r="AH742" s="17">
        <v>0</v>
      </c>
      <c r="AI742" s="17">
        <v>674667</v>
      </c>
      <c r="AJ742" s="17">
        <v>0</v>
      </c>
      <c r="AK742" s="15">
        <v>0</v>
      </c>
      <c r="AL742" s="15">
        <v>5.6</v>
      </c>
      <c r="AM742" s="15" t="s">
        <v>318</v>
      </c>
      <c r="AN742" s="15"/>
      <c r="AO742" s="17">
        <v>241</v>
      </c>
      <c r="AP742" s="68">
        <v>45514</v>
      </c>
      <c r="AQ742" s="68">
        <v>35687</v>
      </c>
      <c r="AR742" s="18" t="b">
        <v>0</v>
      </c>
      <c r="AS742" s="15" t="s">
        <v>3159</v>
      </c>
      <c r="AT742" s="17">
        <v>997</v>
      </c>
      <c r="AU742" s="17">
        <v>3</v>
      </c>
      <c r="AV742" s="17">
        <v>0</v>
      </c>
      <c r="AW742" s="17">
        <v>0</v>
      </c>
      <c r="AX742" s="17">
        <v>21</v>
      </c>
      <c r="AY742" s="17">
        <v>0</v>
      </c>
      <c r="AZ742" s="17">
        <v>0</v>
      </c>
      <c r="BA742" s="17">
        <v>0</v>
      </c>
      <c r="BB742" s="17">
        <v>1</v>
      </c>
      <c r="BC742" s="17">
        <v>0</v>
      </c>
      <c r="BD742" s="17">
        <v>0</v>
      </c>
      <c r="BE742" s="17">
        <v>4</v>
      </c>
      <c r="BF742" s="17">
        <v>187</v>
      </c>
      <c r="BG742" s="15">
        <v>205</v>
      </c>
      <c r="BH742" s="15">
        <v>84.1</v>
      </c>
      <c r="BI742" s="15">
        <v>339</v>
      </c>
      <c r="BJ742" s="15">
        <v>62.7</v>
      </c>
      <c r="BK742" s="17">
        <v>16</v>
      </c>
      <c r="BL742" s="17">
        <v>33</v>
      </c>
      <c r="BM742" s="17">
        <v>22</v>
      </c>
      <c r="BN742" s="17">
        <v>71</v>
      </c>
      <c r="BO742" s="17">
        <v>11</v>
      </c>
      <c r="BP742" s="15">
        <v>2.97</v>
      </c>
      <c r="BQ742" s="15">
        <v>0.34</v>
      </c>
      <c r="BR742" s="15">
        <v>3.3</v>
      </c>
      <c r="BS742" s="15">
        <v>17.8</v>
      </c>
      <c r="BT742" s="15"/>
      <c r="BU742" s="15"/>
      <c r="BV742" s="15"/>
      <c r="BW742" s="15"/>
      <c r="BX742" s="17">
        <v>2</v>
      </c>
      <c r="BY742" s="15"/>
      <c r="BZ742" s="15"/>
      <c r="CA742" s="17">
        <v>307</v>
      </c>
      <c r="CB742" s="17">
        <v>31</v>
      </c>
      <c r="CC742" s="17">
        <v>316</v>
      </c>
      <c r="CD742" s="17">
        <v>39</v>
      </c>
      <c r="CE742" s="17">
        <v>95</v>
      </c>
      <c r="CF742" s="17">
        <v>29</v>
      </c>
      <c r="CG742" s="17">
        <v>259</v>
      </c>
      <c r="CH742" s="17">
        <v>30</v>
      </c>
      <c r="CI742" s="17">
        <v>0.27</v>
      </c>
      <c r="CJ742" s="17">
        <v>0</v>
      </c>
      <c r="CK742" s="17">
        <v>0.03</v>
      </c>
      <c r="CL742" s="17">
        <v>0.3</v>
      </c>
      <c r="CM742" s="17">
        <v>1.61</v>
      </c>
      <c r="CN742" s="17">
        <v>1.9</v>
      </c>
      <c r="CO742" s="17">
        <v>34</v>
      </c>
      <c r="CP742" s="17">
        <v>14</v>
      </c>
      <c r="CQ742" s="17">
        <v>835</v>
      </c>
      <c r="CR742" s="17">
        <v>94</v>
      </c>
      <c r="CS742" s="17">
        <v>252</v>
      </c>
      <c r="CT742" s="17">
        <v>28</v>
      </c>
      <c r="CU742" s="17">
        <v>193</v>
      </c>
      <c r="CV742" s="17">
        <v>29</v>
      </c>
      <c r="CW742" s="17">
        <v>0.99</v>
      </c>
      <c r="CX742" s="17">
        <v>0</v>
      </c>
      <c r="CY742" s="17">
        <v>6.41</v>
      </c>
      <c r="CZ742" s="15" t="str">
        <f t="shared" si="23"/>
        <v>Dominic Solanke-Mitchell</v>
      </c>
      <c r="DA742" s="15">
        <f>VLOOKUP(CZ742,[1]FINAL!$A$1:$AP$1000,MATCH("Element No.",[1]FINAL!$A$1:$AP$1,0),0)</f>
        <v>526</v>
      </c>
      <c r="DB742" s="15"/>
      <c r="DC742" s="15"/>
      <c r="DD742" s="15"/>
      <c r="DE742" s="15"/>
      <c r="DF742" s="15"/>
    </row>
    <row r="743" spans="1:110" ht="40.5" thickBot="1">
      <c r="A743" s="18" t="b">
        <v>1</v>
      </c>
      <c r="B743" s="18" t="b">
        <v>0</v>
      </c>
      <c r="C743" s="17">
        <v>100</v>
      </c>
      <c r="D743" s="17">
        <v>100</v>
      </c>
      <c r="E743" s="17">
        <v>212319</v>
      </c>
      <c r="F743" s="17">
        <v>0</v>
      </c>
      <c r="G743" s="17">
        <v>0</v>
      </c>
      <c r="H743" s="17">
        <v>0</v>
      </c>
      <c r="I743" s="17">
        <v>0</v>
      </c>
      <c r="J743" s="17">
        <v>2</v>
      </c>
      <c r="K743" s="17">
        <v>4</v>
      </c>
      <c r="L743" s="15">
        <v>5.5</v>
      </c>
      <c r="M743" s="15">
        <v>5</v>
      </c>
      <c r="N743" s="17">
        <v>2</v>
      </c>
      <c r="O743" s="15" t="s">
        <v>172</v>
      </c>
      <c r="P743" s="15">
        <v>5</v>
      </c>
      <c r="Q743" s="17">
        <f t="shared" si="22"/>
        <v>527</v>
      </c>
      <c r="R743" s="18" t="b">
        <v>0</v>
      </c>
      <c r="S743" s="15"/>
      <c r="T743" s="15" t="s">
        <v>4511</v>
      </c>
      <c r="U743" s="17">
        <v>65</v>
      </c>
      <c r="V743" s="15" t="s">
        <v>964</v>
      </c>
      <c r="W743" s="15">
        <v>3.7</v>
      </c>
      <c r="X743" s="18" t="b">
        <v>0</v>
      </c>
      <c r="Y743" s="15" t="s">
        <v>965</v>
      </c>
      <c r="Z743" s="15">
        <v>8.6999999999999993</v>
      </c>
      <c r="AA743" s="18" t="b">
        <v>0</v>
      </c>
      <c r="AB743" s="15"/>
      <c r="AC743" s="15" t="s">
        <v>519</v>
      </c>
      <c r="AD743" s="17">
        <v>18</v>
      </c>
      <c r="AE743" s="17">
        <v>6</v>
      </c>
      <c r="AF743" s="17">
        <v>119</v>
      </c>
      <c r="AG743" s="17">
        <v>3496546</v>
      </c>
      <c r="AH743" s="17">
        <v>0</v>
      </c>
      <c r="AI743" s="17">
        <v>3143422</v>
      </c>
      <c r="AJ743" s="17">
        <v>0</v>
      </c>
      <c r="AK743" s="15">
        <v>0.8</v>
      </c>
      <c r="AL743" s="15">
        <v>18.3</v>
      </c>
      <c r="AM743" s="15" t="s">
        <v>172</v>
      </c>
      <c r="AN743" s="15" t="s">
        <v>172</v>
      </c>
      <c r="AO743" s="17">
        <v>30</v>
      </c>
      <c r="AP743" s="68">
        <v>44743</v>
      </c>
      <c r="AQ743" s="68">
        <v>35560</v>
      </c>
      <c r="AR743" s="18" t="b">
        <v>0</v>
      </c>
      <c r="AS743" s="15" t="s">
        <v>3160</v>
      </c>
      <c r="AT743" s="17">
        <v>1954</v>
      </c>
      <c r="AU743" s="17">
        <v>11</v>
      </c>
      <c r="AV743" s="17">
        <v>4</v>
      </c>
      <c r="AW743" s="17">
        <v>7</v>
      </c>
      <c r="AX743" s="17">
        <v>27</v>
      </c>
      <c r="AY743" s="17">
        <v>0</v>
      </c>
      <c r="AZ743" s="17">
        <v>0</v>
      </c>
      <c r="BA743" s="17">
        <v>0</v>
      </c>
      <c r="BB743" s="17">
        <v>5</v>
      </c>
      <c r="BC743" s="17">
        <v>0</v>
      </c>
      <c r="BD743" s="17">
        <v>0</v>
      </c>
      <c r="BE743" s="17">
        <v>17</v>
      </c>
      <c r="BF743" s="17">
        <v>505</v>
      </c>
      <c r="BG743" s="15">
        <v>602.6</v>
      </c>
      <c r="BH743" s="15">
        <v>239.6</v>
      </c>
      <c r="BI743" s="15">
        <v>815</v>
      </c>
      <c r="BJ743" s="15">
        <v>165.2</v>
      </c>
      <c r="BK743" s="17">
        <v>60</v>
      </c>
      <c r="BL743" s="17">
        <v>60</v>
      </c>
      <c r="BM743" s="17">
        <v>27</v>
      </c>
      <c r="BN743" s="17">
        <v>147</v>
      </c>
      <c r="BO743" s="17">
        <v>20</v>
      </c>
      <c r="BP743" s="15">
        <v>8.64</v>
      </c>
      <c r="BQ743" s="15">
        <v>1.46</v>
      </c>
      <c r="BR743" s="15">
        <v>10.1</v>
      </c>
      <c r="BS743" s="15">
        <v>25.64</v>
      </c>
      <c r="BT743" s="15"/>
      <c r="BU743" s="15"/>
      <c r="BV743" s="15"/>
      <c r="BW743" s="15"/>
      <c r="BX743" s="17">
        <v>5</v>
      </c>
      <c r="BY743" s="15"/>
      <c r="BZ743" s="15"/>
      <c r="CA743" s="17">
        <v>82</v>
      </c>
      <c r="CB743" s="17">
        <v>7</v>
      </c>
      <c r="CC743" s="17">
        <v>173</v>
      </c>
      <c r="CD743" s="17">
        <v>17</v>
      </c>
      <c r="CE743" s="17">
        <v>13</v>
      </c>
      <c r="CF743" s="17">
        <v>6</v>
      </c>
      <c r="CG743" s="17">
        <v>44</v>
      </c>
      <c r="CH743" s="17">
        <v>8</v>
      </c>
      <c r="CI743" s="17">
        <v>0.4</v>
      </c>
      <c r="CJ743" s="17">
        <v>0</v>
      </c>
      <c r="CK743" s="17">
        <v>7.0000000000000007E-2</v>
      </c>
      <c r="CL743" s="17">
        <v>0.47</v>
      </c>
      <c r="CM743" s="17">
        <v>1.18</v>
      </c>
      <c r="CN743" s="17">
        <v>1.24</v>
      </c>
      <c r="CO743" s="17">
        <v>49</v>
      </c>
      <c r="CP743" s="17">
        <v>18</v>
      </c>
      <c r="CQ743" s="17">
        <v>26</v>
      </c>
      <c r="CR743" s="17">
        <v>5</v>
      </c>
      <c r="CS743" s="17">
        <v>94</v>
      </c>
      <c r="CT743" s="17">
        <v>8</v>
      </c>
      <c r="CU743" s="17">
        <v>47</v>
      </c>
      <c r="CV743" s="17">
        <v>9</v>
      </c>
      <c r="CW743" s="17">
        <v>0.92</v>
      </c>
      <c r="CX743" s="17">
        <v>0.32</v>
      </c>
      <c r="CY743" s="17">
        <v>6.77</v>
      </c>
      <c r="CZ743" s="15" t="str">
        <f t="shared" si="23"/>
        <v>Richarlison de Andrade</v>
      </c>
      <c r="DA743" s="15">
        <f>VLOOKUP(CZ743,[1]FINAL!$A$1:$AP$1000,MATCH("Element No.",[1]FINAL!$A$1:$AP$1,0),0)</f>
        <v>527</v>
      </c>
      <c r="DB743" s="15"/>
      <c r="DC743" s="15"/>
      <c r="DD743" s="15"/>
      <c r="DE743" s="15"/>
      <c r="DF743" s="15"/>
    </row>
    <row r="744" spans="1:110" ht="78.75" thickBot="1">
      <c r="A744" s="18" t="b">
        <v>1</v>
      </c>
      <c r="B744" s="18" t="b">
        <v>0</v>
      </c>
      <c r="C744" s="17">
        <v>0</v>
      </c>
      <c r="D744" s="17">
        <v>0</v>
      </c>
      <c r="E744" s="17">
        <v>552427</v>
      </c>
      <c r="F744" s="17">
        <v>0</v>
      </c>
      <c r="G744" s="17">
        <v>0</v>
      </c>
      <c r="H744" s="17">
        <v>0</v>
      </c>
      <c r="I744" s="17">
        <v>0</v>
      </c>
      <c r="J744" s="17">
        <v>0</v>
      </c>
      <c r="K744" s="17">
        <v>4</v>
      </c>
      <c r="L744" s="15">
        <v>0</v>
      </c>
      <c r="M744" s="15">
        <v>0</v>
      </c>
      <c r="N744" s="17">
        <v>0</v>
      </c>
      <c r="O744" s="15" t="s">
        <v>615</v>
      </c>
      <c r="P744" s="15">
        <v>0</v>
      </c>
      <c r="Q744" s="17" t="e">
        <f t="shared" si="22"/>
        <v>#N/A</v>
      </c>
      <c r="R744" s="18" t="b">
        <v>0</v>
      </c>
      <c r="S744" s="15" t="s">
        <v>4465</v>
      </c>
      <c r="T744" s="15" t="s">
        <v>3388</v>
      </c>
      <c r="U744" s="17">
        <v>45</v>
      </c>
      <c r="V744" s="15" t="s">
        <v>1660</v>
      </c>
      <c r="W744" s="15">
        <v>0</v>
      </c>
      <c r="X744" s="18" t="b">
        <v>0</v>
      </c>
      <c r="Y744" s="15" t="s">
        <v>1661</v>
      </c>
      <c r="Z744" s="15">
        <v>0</v>
      </c>
      <c r="AA744" s="18" t="b">
        <v>0</v>
      </c>
      <c r="AB744" s="15"/>
      <c r="AC744" s="15" t="s">
        <v>3257</v>
      </c>
      <c r="AD744" s="17">
        <v>18</v>
      </c>
      <c r="AE744" s="17">
        <v>6</v>
      </c>
      <c r="AF744" s="17">
        <v>0</v>
      </c>
      <c r="AG744" s="17">
        <v>0</v>
      </c>
      <c r="AH744" s="17">
        <v>0</v>
      </c>
      <c r="AI744" s="17">
        <v>5159</v>
      </c>
      <c r="AJ744" s="17">
        <v>0</v>
      </c>
      <c r="AK744" s="15">
        <v>0</v>
      </c>
      <c r="AL744" s="15">
        <v>0</v>
      </c>
      <c r="AM744" s="15" t="s">
        <v>1661</v>
      </c>
      <c r="AN744" s="15"/>
      <c r="AO744" s="17">
        <v>241</v>
      </c>
      <c r="AP744" s="68">
        <v>44903</v>
      </c>
      <c r="AQ744" s="68">
        <v>38462</v>
      </c>
      <c r="AR744" s="18" t="b">
        <v>0</v>
      </c>
      <c r="AS744" s="15" t="s">
        <v>3161</v>
      </c>
      <c r="AT744" s="17">
        <v>0</v>
      </c>
      <c r="AU744" s="17">
        <v>0</v>
      </c>
      <c r="AV744" s="17">
        <v>0</v>
      </c>
      <c r="AW744" s="17">
        <v>0</v>
      </c>
      <c r="AX744" s="17">
        <v>0</v>
      </c>
      <c r="AY744" s="17">
        <v>0</v>
      </c>
      <c r="AZ744" s="17">
        <v>0</v>
      </c>
      <c r="BA744" s="17">
        <v>0</v>
      </c>
      <c r="BB744" s="17">
        <v>0</v>
      </c>
      <c r="BC744" s="17">
        <v>0</v>
      </c>
      <c r="BD744" s="17">
        <v>0</v>
      </c>
      <c r="BE744" s="17">
        <v>0</v>
      </c>
      <c r="BF744" s="17">
        <v>0</v>
      </c>
      <c r="BG744" s="15">
        <v>0</v>
      </c>
      <c r="BH744" s="15">
        <v>0</v>
      </c>
      <c r="BI744" s="15">
        <v>0</v>
      </c>
      <c r="BJ744" s="15">
        <v>0</v>
      </c>
      <c r="BK744" s="17">
        <v>0</v>
      </c>
      <c r="BL744" s="17">
        <v>0</v>
      </c>
      <c r="BM744" s="17">
        <v>0</v>
      </c>
      <c r="BN744" s="17">
        <v>0</v>
      </c>
      <c r="BO744" s="17">
        <v>0</v>
      </c>
      <c r="BP744" s="15">
        <v>0</v>
      </c>
      <c r="BQ744" s="15">
        <v>0</v>
      </c>
      <c r="BR744" s="15">
        <v>0</v>
      </c>
      <c r="BS744" s="15">
        <v>0</v>
      </c>
      <c r="BT744" s="15"/>
      <c r="BU744" s="15"/>
      <c r="BV744" s="15"/>
      <c r="BW744" s="15"/>
      <c r="BX744" s="15"/>
      <c r="BY744" s="15"/>
      <c r="BZ744" s="15"/>
      <c r="CA744" s="17">
        <v>735</v>
      </c>
      <c r="CB744" s="17">
        <v>78</v>
      </c>
      <c r="CC744" s="17">
        <v>729</v>
      </c>
      <c r="CD744" s="17">
        <v>77</v>
      </c>
      <c r="CE744" s="17">
        <v>713</v>
      </c>
      <c r="CF744" s="17">
        <v>76</v>
      </c>
      <c r="CG744" s="17">
        <v>736</v>
      </c>
      <c r="CH744" s="17">
        <v>78</v>
      </c>
      <c r="CI744" s="17">
        <v>0</v>
      </c>
      <c r="CJ744" s="17">
        <v>0</v>
      </c>
      <c r="CK744" s="17">
        <v>0</v>
      </c>
      <c r="CL744" s="17">
        <v>0</v>
      </c>
      <c r="CM744" s="17">
        <v>0</v>
      </c>
      <c r="CN744" s="17">
        <v>0</v>
      </c>
      <c r="CO744" s="17">
        <v>467</v>
      </c>
      <c r="CP744" s="17">
        <v>66</v>
      </c>
      <c r="CQ744" s="17">
        <v>663</v>
      </c>
      <c r="CR744" s="17">
        <v>70</v>
      </c>
      <c r="CS744" s="17">
        <v>739</v>
      </c>
      <c r="CT744" s="17">
        <v>79</v>
      </c>
      <c r="CU744" s="17">
        <v>686</v>
      </c>
      <c r="CV744" s="17">
        <v>87</v>
      </c>
      <c r="CW744" s="17">
        <v>0</v>
      </c>
      <c r="CX744" s="17">
        <v>0</v>
      </c>
      <c r="CY744" s="17">
        <v>0</v>
      </c>
      <c r="CZ744" s="15" t="str">
        <f t="shared" si="23"/>
        <v>Will Lankshear</v>
      </c>
      <c r="DA744" s="15" t="e">
        <f>VLOOKUP(CZ744,[1]FINAL!$A$1:$AP$1000,MATCH("Element No.",[1]FINAL!$A$1:$AP$1,0),0)</f>
        <v>#N/A</v>
      </c>
      <c r="DB744" s="15"/>
      <c r="DC744" s="15"/>
      <c r="DD744" s="15"/>
      <c r="DE744" s="15"/>
      <c r="DF744" s="15"/>
    </row>
    <row r="745" spans="1:110" ht="78.75" thickBot="1">
      <c r="A745" s="18" t="b">
        <v>1</v>
      </c>
      <c r="B745" s="18" t="b">
        <v>0</v>
      </c>
      <c r="C745" s="17">
        <v>0</v>
      </c>
      <c r="D745" s="17">
        <v>0</v>
      </c>
      <c r="E745" s="17">
        <v>490145</v>
      </c>
      <c r="F745" s="17">
        <v>0</v>
      </c>
      <c r="G745" s="17">
        <v>0</v>
      </c>
      <c r="H745" s="17">
        <v>-2</v>
      </c>
      <c r="I745" s="17">
        <v>2</v>
      </c>
      <c r="J745" s="17">
        <v>0</v>
      </c>
      <c r="K745" s="17">
        <v>4</v>
      </c>
      <c r="L745" s="15">
        <v>0</v>
      </c>
      <c r="M745" s="15">
        <v>0</v>
      </c>
      <c r="N745" s="17">
        <v>0</v>
      </c>
      <c r="O745" s="15" t="s">
        <v>1249</v>
      </c>
      <c r="P745" s="15">
        <v>0</v>
      </c>
      <c r="Q745" s="17">
        <f t="shared" si="22"/>
        <v>528</v>
      </c>
      <c r="R745" s="18" t="b">
        <v>0</v>
      </c>
      <c r="S745" s="15" t="s">
        <v>4659</v>
      </c>
      <c r="T745" s="15" t="s">
        <v>4660</v>
      </c>
      <c r="U745" s="17">
        <v>43</v>
      </c>
      <c r="V745" s="15" t="s">
        <v>1250</v>
      </c>
      <c r="W745" s="15">
        <v>1</v>
      </c>
      <c r="X745" s="18" t="b">
        <v>0</v>
      </c>
      <c r="Y745" s="15" t="s">
        <v>1251</v>
      </c>
      <c r="Z745" s="15">
        <v>0.5</v>
      </c>
      <c r="AA745" s="18" t="b">
        <v>0</v>
      </c>
      <c r="AB745" s="15"/>
      <c r="AC745" s="15" t="s">
        <v>3257</v>
      </c>
      <c r="AD745" s="17">
        <v>18</v>
      </c>
      <c r="AE745" s="17">
        <v>6</v>
      </c>
      <c r="AF745" s="17">
        <v>2</v>
      </c>
      <c r="AG745" s="17">
        <v>60820</v>
      </c>
      <c r="AH745" s="17">
        <v>0</v>
      </c>
      <c r="AI745" s="17">
        <v>113104</v>
      </c>
      <c r="AJ745" s="17">
        <v>0</v>
      </c>
      <c r="AK745" s="15">
        <v>0</v>
      </c>
      <c r="AL745" s="15">
        <v>0.5</v>
      </c>
      <c r="AM745" s="15" t="s">
        <v>1251</v>
      </c>
      <c r="AN745" s="15"/>
      <c r="AO745" s="17">
        <v>241</v>
      </c>
      <c r="AP745" s="68">
        <v>44064</v>
      </c>
      <c r="AQ745" s="68">
        <v>38070</v>
      </c>
      <c r="AR745" s="18" t="b">
        <v>0</v>
      </c>
      <c r="AS745" s="15" t="s">
        <v>3162</v>
      </c>
      <c r="AT745" s="17">
        <v>7</v>
      </c>
      <c r="AU745" s="17">
        <v>0</v>
      </c>
      <c r="AV745" s="17">
        <v>0</v>
      </c>
      <c r="AW745" s="17">
        <v>0</v>
      </c>
      <c r="AX745" s="17">
        <v>0</v>
      </c>
      <c r="AY745" s="17">
        <v>0</v>
      </c>
      <c r="AZ745" s="17">
        <v>0</v>
      </c>
      <c r="BA745" s="17">
        <v>0</v>
      </c>
      <c r="BB745" s="17">
        <v>0</v>
      </c>
      <c r="BC745" s="17">
        <v>0</v>
      </c>
      <c r="BD745" s="17">
        <v>0</v>
      </c>
      <c r="BE745" s="17">
        <v>0</v>
      </c>
      <c r="BF745" s="17">
        <v>5</v>
      </c>
      <c r="BG745" s="15">
        <v>1</v>
      </c>
      <c r="BH745" s="15">
        <v>4.0999999999999996</v>
      </c>
      <c r="BI745" s="15">
        <v>2</v>
      </c>
      <c r="BJ745" s="15">
        <v>0.7</v>
      </c>
      <c r="BK745" s="17">
        <v>0</v>
      </c>
      <c r="BL745" s="17">
        <v>1</v>
      </c>
      <c r="BM745" s="17">
        <v>0</v>
      </c>
      <c r="BN745" s="17">
        <v>1</v>
      </c>
      <c r="BO745" s="17">
        <v>0</v>
      </c>
      <c r="BP745" s="15">
        <v>0</v>
      </c>
      <c r="BQ745" s="15">
        <v>0.01</v>
      </c>
      <c r="BR745" s="15">
        <v>0.01</v>
      </c>
      <c r="BS745" s="15">
        <v>0.03</v>
      </c>
      <c r="BT745" s="15"/>
      <c r="BU745" s="15"/>
      <c r="BV745" s="15"/>
      <c r="BW745" s="15"/>
      <c r="BX745" s="15"/>
      <c r="BY745" s="15"/>
      <c r="BZ745" s="15"/>
      <c r="CA745" s="17">
        <v>519</v>
      </c>
      <c r="CB745" s="17">
        <v>63</v>
      </c>
      <c r="CC745" s="17">
        <v>466</v>
      </c>
      <c r="CD745" s="17">
        <v>60</v>
      </c>
      <c r="CE745" s="17">
        <v>460</v>
      </c>
      <c r="CF745" s="17">
        <v>62</v>
      </c>
      <c r="CG745" s="17">
        <v>508</v>
      </c>
      <c r="CH745" s="17">
        <v>61</v>
      </c>
      <c r="CI745" s="17">
        <v>0</v>
      </c>
      <c r="CJ745" s="17">
        <v>0</v>
      </c>
      <c r="CK745" s="17">
        <v>0.13</v>
      </c>
      <c r="CL745" s="17">
        <v>0.13</v>
      </c>
      <c r="CM745" s="17">
        <v>0.39</v>
      </c>
      <c r="CN745" s="17">
        <v>0</v>
      </c>
      <c r="CO745" s="17">
        <v>605</v>
      </c>
      <c r="CP745" s="17">
        <v>86</v>
      </c>
      <c r="CQ745" s="17">
        <v>568</v>
      </c>
      <c r="CR745" s="17">
        <v>59</v>
      </c>
      <c r="CS745" s="17">
        <v>476</v>
      </c>
      <c r="CT745" s="17">
        <v>56</v>
      </c>
      <c r="CU745" s="17">
        <v>265</v>
      </c>
      <c r="CV745" s="17">
        <v>41</v>
      </c>
      <c r="CW745" s="17">
        <v>0</v>
      </c>
      <c r="CX745" s="17">
        <v>0</v>
      </c>
      <c r="CY745" s="17">
        <v>12.86</v>
      </c>
      <c r="CZ745" s="15" t="str">
        <f t="shared" si="23"/>
        <v>Dane Scarlett</v>
      </c>
      <c r="DA745" s="15">
        <f>VLOOKUP(CZ745,[1]FINAL!$A$1:$AP$1000,MATCH("Element No.",[1]FINAL!$A$1:$AP$1,0),0)</f>
        <v>528</v>
      </c>
      <c r="DB745" s="15"/>
      <c r="DC745" s="15"/>
      <c r="DD745" s="15"/>
      <c r="DE745" s="15"/>
      <c r="DF745" s="15"/>
    </row>
    <row r="746" spans="1:110" ht="78.75" thickBot="1">
      <c r="A746" s="18" t="b">
        <v>1</v>
      </c>
      <c r="B746" s="18" t="b">
        <v>0</v>
      </c>
      <c r="C746" s="17">
        <v>100</v>
      </c>
      <c r="D746" s="17">
        <v>100</v>
      </c>
      <c r="E746" s="17">
        <v>154296</v>
      </c>
      <c r="F746" s="17">
        <v>0</v>
      </c>
      <c r="G746" s="17">
        <v>0</v>
      </c>
      <c r="H746" s="17">
        <v>0</v>
      </c>
      <c r="I746" s="17">
        <v>0</v>
      </c>
      <c r="J746" s="17">
        <v>1</v>
      </c>
      <c r="K746" s="17">
        <v>3</v>
      </c>
      <c r="L746" s="15">
        <v>4.5</v>
      </c>
      <c r="M746" s="15">
        <v>5.2</v>
      </c>
      <c r="N746" s="17">
        <v>12</v>
      </c>
      <c r="O746" s="15" t="s">
        <v>3389</v>
      </c>
      <c r="P746" s="15">
        <v>5.2</v>
      </c>
      <c r="Q746" s="17" t="e">
        <f t="shared" si="22"/>
        <v>#N/A</v>
      </c>
      <c r="R746" s="18" t="b">
        <v>0</v>
      </c>
      <c r="S746" s="15"/>
      <c r="T746" s="15" t="s">
        <v>4847</v>
      </c>
      <c r="U746" s="17">
        <v>55</v>
      </c>
      <c r="V746" s="15" t="s">
        <v>3390</v>
      </c>
      <c r="W746" s="15">
        <v>3.8</v>
      </c>
      <c r="X746" s="18" t="b">
        <v>0</v>
      </c>
      <c r="Y746" s="15" t="s">
        <v>3391</v>
      </c>
      <c r="Z746" s="15">
        <v>0.9</v>
      </c>
      <c r="AA746" s="18" t="b">
        <v>0</v>
      </c>
      <c r="AB746" s="15"/>
      <c r="AC746" s="15" t="s">
        <v>519</v>
      </c>
      <c r="AD746" s="17">
        <v>18</v>
      </c>
      <c r="AE746" s="17">
        <v>6</v>
      </c>
      <c r="AF746" s="17">
        <v>126</v>
      </c>
      <c r="AG746" s="17">
        <v>397911</v>
      </c>
      <c r="AH746" s="17">
        <v>0</v>
      </c>
      <c r="AI746" s="17">
        <v>375777</v>
      </c>
      <c r="AJ746" s="17">
        <v>0</v>
      </c>
      <c r="AK746" s="15">
        <v>0.9</v>
      </c>
      <c r="AL746" s="15">
        <v>22.9</v>
      </c>
      <c r="AM746" s="15" t="s">
        <v>3392</v>
      </c>
      <c r="AN746" s="15" t="s">
        <v>3645</v>
      </c>
      <c r="AO746" s="17">
        <v>173</v>
      </c>
      <c r="AP746" s="68">
        <v>45872</v>
      </c>
      <c r="AQ746" s="68">
        <v>34889</v>
      </c>
      <c r="AR746" s="18" t="b">
        <v>0</v>
      </c>
      <c r="AS746" s="15" t="s">
        <v>3393</v>
      </c>
      <c r="AT746" s="17">
        <v>2192</v>
      </c>
      <c r="AU746" s="17">
        <v>5</v>
      </c>
      <c r="AV746" s="17">
        <v>3</v>
      </c>
      <c r="AW746" s="17">
        <v>5</v>
      </c>
      <c r="AX746" s="17">
        <v>37</v>
      </c>
      <c r="AY746" s="17">
        <v>0</v>
      </c>
      <c r="AZ746" s="17">
        <v>0</v>
      </c>
      <c r="BA746" s="17">
        <v>0</v>
      </c>
      <c r="BB746" s="17">
        <v>8</v>
      </c>
      <c r="BC746" s="17">
        <v>0</v>
      </c>
      <c r="BD746" s="17">
        <v>0</v>
      </c>
      <c r="BE746" s="17">
        <v>17</v>
      </c>
      <c r="BF746" s="17">
        <v>518</v>
      </c>
      <c r="BG746" s="15">
        <v>638</v>
      </c>
      <c r="BH746" s="15">
        <v>147.80000000000001</v>
      </c>
      <c r="BI746" s="15">
        <v>295</v>
      </c>
      <c r="BJ746" s="15">
        <v>108.3</v>
      </c>
      <c r="BK746" s="17">
        <v>100</v>
      </c>
      <c r="BL746" s="17">
        <v>92</v>
      </c>
      <c r="BM746" s="17">
        <v>110</v>
      </c>
      <c r="BN746" s="17">
        <v>302</v>
      </c>
      <c r="BO746" s="17">
        <v>23</v>
      </c>
      <c r="BP746" s="15">
        <v>2.72</v>
      </c>
      <c r="BQ746" s="15">
        <v>0.65</v>
      </c>
      <c r="BR746" s="15">
        <v>3.37</v>
      </c>
      <c r="BS746" s="15">
        <v>32.6</v>
      </c>
      <c r="BT746" s="15"/>
      <c r="BU746" s="15"/>
      <c r="BV746" s="15"/>
      <c r="BW746" s="15"/>
      <c r="BX746" s="15"/>
      <c r="BY746" s="15"/>
      <c r="BZ746" s="15"/>
      <c r="CA746" s="17">
        <v>71</v>
      </c>
      <c r="CB746" s="17">
        <v>20</v>
      </c>
      <c r="CC746" s="17">
        <v>253</v>
      </c>
      <c r="CD746" s="17">
        <v>160</v>
      </c>
      <c r="CE746" s="17">
        <v>118</v>
      </c>
      <c r="CF746" s="17">
        <v>70</v>
      </c>
      <c r="CG746" s="17">
        <v>125</v>
      </c>
      <c r="CH746" s="17">
        <v>70</v>
      </c>
      <c r="CI746" s="17">
        <v>0.11</v>
      </c>
      <c r="CJ746" s="17">
        <v>0</v>
      </c>
      <c r="CK746" s="17">
        <v>0.03</v>
      </c>
      <c r="CL746" s="17">
        <v>0.14000000000000001</v>
      </c>
      <c r="CM746" s="17">
        <v>1.34</v>
      </c>
      <c r="CN746" s="17">
        <v>1.52</v>
      </c>
      <c r="CO746" s="17">
        <v>135</v>
      </c>
      <c r="CP746" s="17">
        <v>84</v>
      </c>
      <c r="CQ746" s="17">
        <v>18</v>
      </c>
      <c r="CR746" s="17">
        <v>9</v>
      </c>
      <c r="CS746" s="17">
        <v>82</v>
      </c>
      <c r="CT746" s="17">
        <v>38</v>
      </c>
      <c r="CU746" s="17">
        <v>211</v>
      </c>
      <c r="CV746" s="17">
        <v>73</v>
      </c>
      <c r="CW746" s="17">
        <v>0.94</v>
      </c>
      <c r="CX746" s="17">
        <v>0.21</v>
      </c>
      <c r="CY746" s="17">
        <v>12.4</v>
      </c>
      <c r="CZ746" s="15" t="str">
        <f t="shared" si="23"/>
        <v>João Maria Lobo Alves Palhares Costa Palhinha Gonçalves</v>
      </c>
      <c r="DA746" s="15" t="e">
        <f>VLOOKUP(CZ746,[1]FINAL!$A$1:$AP$1000,MATCH("Element No.",[1]FINAL!$A$1:$AP$1,0),0)</f>
        <v>#N/A</v>
      </c>
      <c r="DB746" s="15"/>
      <c r="DC746" s="15"/>
      <c r="DD746" s="15"/>
      <c r="DE746" s="15"/>
      <c r="DF746" s="15"/>
    </row>
    <row r="747" spans="1:110" ht="53.25" thickBot="1">
      <c r="A747" s="18" t="b">
        <v>1</v>
      </c>
      <c r="B747" s="18" t="b">
        <v>0</v>
      </c>
      <c r="C747" s="17">
        <v>0</v>
      </c>
      <c r="D747" s="17">
        <v>0</v>
      </c>
      <c r="E747" s="17">
        <v>493362</v>
      </c>
      <c r="F747" s="17">
        <v>0</v>
      </c>
      <c r="G747" s="17">
        <v>0</v>
      </c>
      <c r="H747" s="17">
        <v>-7</v>
      </c>
      <c r="I747" s="17">
        <v>7</v>
      </c>
      <c r="J747" s="17">
        <v>1</v>
      </c>
      <c r="K747" s="17">
        <v>3</v>
      </c>
      <c r="L747" s="15">
        <v>0</v>
      </c>
      <c r="M747" s="15">
        <v>0</v>
      </c>
      <c r="N747" s="17">
        <v>0</v>
      </c>
      <c r="O747" s="15" t="s">
        <v>3761</v>
      </c>
      <c r="P747" s="15">
        <v>0</v>
      </c>
      <c r="Q747" s="17">
        <f t="shared" si="22"/>
        <v>513</v>
      </c>
      <c r="R747" s="18" t="b">
        <v>0</v>
      </c>
      <c r="S747" s="15" t="s">
        <v>4981</v>
      </c>
      <c r="T747" s="15" t="s">
        <v>4982</v>
      </c>
      <c r="U747" s="17">
        <v>63</v>
      </c>
      <c r="V747" s="15" t="s">
        <v>3762</v>
      </c>
      <c r="W747" s="15">
        <v>2.9</v>
      </c>
      <c r="X747" s="18" t="b">
        <v>0</v>
      </c>
      <c r="Y747" s="15" t="s">
        <v>3763</v>
      </c>
      <c r="Z747" s="15">
        <v>1.1000000000000001</v>
      </c>
      <c r="AA747" s="18" t="b">
        <v>0</v>
      </c>
      <c r="AB747" s="15"/>
      <c r="AC747" s="15" t="s">
        <v>543</v>
      </c>
      <c r="AD747" s="17">
        <v>18</v>
      </c>
      <c r="AE747" s="17">
        <v>6</v>
      </c>
      <c r="AF747" s="17">
        <v>80</v>
      </c>
      <c r="AG747" s="17">
        <v>1067756</v>
      </c>
      <c r="AH747" s="17">
        <v>0</v>
      </c>
      <c r="AI747" s="17">
        <v>994992</v>
      </c>
      <c r="AJ747" s="17">
        <v>0</v>
      </c>
      <c r="AK747" s="15">
        <v>0</v>
      </c>
      <c r="AL747" s="15">
        <v>12.7</v>
      </c>
      <c r="AM747" s="15" t="s">
        <v>3761</v>
      </c>
      <c r="AN747" s="15"/>
      <c r="AO747" s="17">
        <v>152</v>
      </c>
      <c r="AP747" s="68">
        <v>45898</v>
      </c>
      <c r="AQ747" s="68">
        <v>37732</v>
      </c>
      <c r="AR747" s="18" t="b">
        <v>0</v>
      </c>
      <c r="AS747" s="15" t="s">
        <v>3764</v>
      </c>
      <c r="AT747" s="17">
        <v>1747</v>
      </c>
      <c r="AU747" s="17">
        <v>2</v>
      </c>
      <c r="AV747" s="17">
        <v>5</v>
      </c>
      <c r="AW747" s="17">
        <v>4</v>
      </c>
      <c r="AX747" s="17">
        <v>36</v>
      </c>
      <c r="AY747" s="17">
        <v>0</v>
      </c>
      <c r="AZ747" s="17">
        <v>0</v>
      </c>
      <c r="BA747" s="17">
        <v>0</v>
      </c>
      <c r="BB747" s="17">
        <v>5</v>
      </c>
      <c r="BC747" s="17">
        <v>1</v>
      </c>
      <c r="BD747" s="17">
        <v>0</v>
      </c>
      <c r="BE747" s="17">
        <v>7</v>
      </c>
      <c r="BF747" s="17">
        <v>345</v>
      </c>
      <c r="BG747" s="15">
        <v>349.6</v>
      </c>
      <c r="BH747" s="15">
        <v>533.79999999999995</v>
      </c>
      <c r="BI747" s="15">
        <v>255</v>
      </c>
      <c r="BJ747" s="15">
        <v>113.9</v>
      </c>
      <c r="BK747" s="17">
        <v>28</v>
      </c>
      <c r="BL747" s="17">
        <v>87</v>
      </c>
      <c r="BM747" s="17">
        <v>34</v>
      </c>
      <c r="BN747" s="17">
        <v>149</v>
      </c>
      <c r="BO747" s="17">
        <v>19</v>
      </c>
      <c r="BP747" s="15">
        <v>3.06</v>
      </c>
      <c r="BQ747" s="15">
        <v>3.85</v>
      </c>
      <c r="BR747" s="15">
        <v>6.91</v>
      </c>
      <c r="BS747" s="15">
        <v>30.71</v>
      </c>
      <c r="BT747" s="17">
        <v>2</v>
      </c>
      <c r="BU747" s="15"/>
      <c r="BV747" s="17">
        <v>3</v>
      </c>
      <c r="BW747" s="15"/>
      <c r="BX747" s="17">
        <v>4</v>
      </c>
      <c r="BY747" s="15"/>
      <c r="BZ747" s="15"/>
      <c r="CA747" s="17">
        <v>210</v>
      </c>
      <c r="CB747" s="17">
        <v>83</v>
      </c>
      <c r="CC747" s="17">
        <v>52</v>
      </c>
      <c r="CD747" s="17">
        <v>45</v>
      </c>
      <c r="CE747" s="17">
        <v>139</v>
      </c>
      <c r="CF747" s="17">
        <v>76</v>
      </c>
      <c r="CG747" s="17">
        <v>112</v>
      </c>
      <c r="CH747" s="17">
        <v>63</v>
      </c>
      <c r="CI747" s="17">
        <v>0.16</v>
      </c>
      <c r="CJ747" s="17">
        <v>0</v>
      </c>
      <c r="CK747" s="17">
        <v>0.2</v>
      </c>
      <c r="CL747" s="17">
        <v>0.36</v>
      </c>
      <c r="CM747" s="17">
        <v>1.58</v>
      </c>
      <c r="CN747" s="17">
        <v>1.85</v>
      </c>
      <c r="CO747" s="17">
        <v>70</v>
      </c>
      <c r="CP747" s="17">
        <v>46</v>
      </c>
      <c r="CQ747" s="17">
        <v>827</v>
      </c>
      <c r="CR747" s="17">
        <v>371</v>
      </c>
      <c r="CS747" s="17">
        <v>214</v>
      </c>
      <c r="CT747" s="17">
        <v>84</v>
      </c>
      <c r="CU747" s="17">
        <v>194</v>
      </c>
      <c r="CV747" s="17">
        <v>67</v>
      </c>
      <c r="CW747" s="17">
        <v>0.98</v>
      </c>
      <c r="CX747" s="17">
        <v>0.21</v>
      </c>
      <c r="CY747" s="17">
        <v>7.68</v>
      </c>
      <c r="CZ747" s="15" t="str">
        <f t="shared" si="23"/>
        <v>Xavi Simons</v>
      </c>
      <c r="DA747" s="15">
        <f>VLOOKUP(CZ747,[1]FINAL!$A$1:$AP$1000,MATCH("Element No.",[1]FINAL!$A$1:$AP$1,0),0)</f>
        <v>513</v>
      </c>
      <c r="DB747" s="15"/>
      <c r="DC747" s="15"/>
      <c r="DD747" s="15"/>
      <c r="DE747" s="15"/>
      <c r="DF747" s="15"/>
    </row>
    <row r="748" spans="1:110" ht="40.5" thickBot="1">
      <c r="A748" s="18" t="b">
        <v>1</v>
      </c>
      <c r="B748" s="18" t="b">
        <v>0</v>
      </c>
      <c r="C748" s="17">
        <v>100</v>
      </c>
      <c r="D748" s="17">
        <v>100</v>
      </c>
      <c r="E748" s="17">
        <v>247693</v>
      </c>
      <c r="F748" s="17">
        <v>0</v>
      </c>
      <c r="G748" s="17">
        <v>0</v>
      </c>
      <c r="H748" s="17">
        <v>-1</v>
      </c>
      <c r="I748" s="17">
        <v>1</v>
      </c>
      <c r="J748" s="17">
        <v>0</v>
      </c>
      <c r="K748" s="17">
        <v>4</v>
      </c>
      <c r="L748" s="15">
        <v>1.5</v>
      </c>
      <c r="M748" s="15">
        <v>1.5</v>
      </c>
      <c r="N748" s="17">
        <v>1</v>
      </c>
      <c r="O748" s="15" t="s">
        <v>3952</v>
      </c>
      <c r="P748" s="15">
        <v>1.5</v>
      </c>
      <c r="Q748" s="17" t="e">
        <f t="shared" si="22"/>
        <v>#N/A</v>
      </c>
      <c r="R748" s="18" t="b">
        <v>0</v>
      </c>
      <c r="S748" s="15"/>
      <c r="T748" s="15" t="s">
        <v>4162</v>
      </c>
      <c r="U748" s="17">
        <v>69</v>
      </c>
      <c r="V748" s="15" t="s">
        <v>3953</v>
      </c>
      <c r="W748" s="15">
        <v>1.7</v>
      </c>
      <c r="X748" s="18" t="b">
        <v>0</v>
      </c>
      <c r="Y748" s="15" t="s">
        <v>3954</v>
      </c>
      <c r="Z748" s="15">
        <v>0.4</v>
      </c>
      <c r="AA748" s="18" t="b">
        <v>0</v>
      </c>
      <c r="AB748" s="15"/>
      <c r="AC748" s="15" t="s">
        <v>519</v>
      </c>
      <c r="AD748" s="17">
        <v>18</v>
      </c>
      <c r="AE748" s="17">
        <v>6</v>
      </c>
      <c r="AF748" s="17">
        <v>52</v>
      </c>
      <c r="AG748" s="17">
        <v>152124</v>
      </c>
      <c r="AH748" s="17">
        <v>0</v>
      </c>
      <c r="AI748" s="17">
        <v>134072</v>
      </c>
      <c r="AJ748" s="17">
        <v>0</v>
      </c>
      <c r="AK748" s="15">
        <v>0.2</v>
      </c>
      <c r="AL748" s="15">
        <v>7.5</v>
      </c>
      <c r="AM748" s="15" t="s">
        <v>3954</v>
      </c>
      <c r="AN748" s="15"/>
      <c r="AO748" s="17">
        <v>73</v>
      </c>
      <c r="AP748" s="68">
        <v>45901</v>
      </c>
      <c r="AQ748" s="68">
        <v>36134</v>
      </c>
      <c r="AR748" s="18" t="b">
        <v>0</v>
      </c>
      <c r="AS748" s="15" t="s">
        <v>3955</v>
      </c>
      <c r="AT748" s="17">
        <v>1655</v>
      </c>
      <c r="AU748" s="17">
        <v>1</v>
      </c>
      <c r="AV748" s="17">
        <v>1</v>
      </c>
      <c r="AW748" s="17">
        <v>4</v>
      </c>
      <c r="AX748" s="17">
        <v>31</v>
      </c>
      <c r="AY748" s="17">
        <v>0</v>
      </c>
      <c r="AZ748" s="17">
        <v>0</v>
      </c>
      <c r="BA748" s="17">
        <v>0</v>
      </c>
      <c r="BB748" s="17">
        <v>3</v>
      </c>
      <c r="BC748" s="17">
        <v>0</v>
      </c>
      <c r="BD748" s="17">
        <v>0</v>
      </c>
      <c r="BE748" s="17">
        <v>1</v>
      </c>
      <c r="BF748" s="17">
        <v>150</v>
      </c>
      <c r="BG748" s="15">
        <v>169.6</v>
      </c>
      <c r="BH748" s="15">
        <v>267.3</v>
      </c>
      <c r="BI748" s="15">
        <v>287</v>
      </c>
      <c r="BJ748" s="15">
        <v>71</v>
      </c>
      <c r="BK748" s="17">
        <v>22</v>
      </c>
      <c r="BL748" s="17">
        <v>64</v>
      </c>
      <c r="BM748" s="17">
        <v>28</v>
      </c>
      <c r="BN748" s="17">
        <v>114</v>
      </c>
      <c r="BO748" s="17">
        <v>21</v>
      </c>
      <c r="BP748" s="15">
        <v>2.0699999999999998</v>
      </c>
      <c r="BQ748" s="15">
        <v>1.63</v>
      </c>
      <c r="BR748" s="15">
        <v>3.7</v>
      </c>
      <c r="BS748" s="15">
        <v>25.24</v>
      </c>
      <c r="BT748" s="15"/>
      <c r="BU748" s="15"/>
      <c r="BV748" s="15"/>
      <c r="BW748" s="15"/>
      <c r="BX748" s="15"/>
      <c r="BY748" s="15"/>
      <c r="BZ748" s="15"/>
      <c r="CA748" s="17">
        <v>330</v>
      </c>
      <c r="CB748" s="17">
        <v>33</v>
      </c>
      <c r="CC748" s="17">
        <v>162</v>
      </c>
      <c r="CD748" s="17">
        <v>15</v>
      </c>
      <c r="CE748" s="17">
        <v>122</v>
      </c>
      <c r="CF748" s="17">
        <v>31</v>
      </c>
      <c r="CG748" s="17">
        <v>234</v>
      </c>
      <c r="CH748" s="17">
        <v>29</v>
      </c>
      <c r="CI748" s="17">
        <v>0.11</v>
      </c>
      <c r="CJ748" s="17">
        <v>0</v>
      </c>
      <c r="CK748" s="17">
        <v>0.09</v>
      </c>
      <c r="CL748" s="17">
        <v>0.2</v>
      </c>
      <c r="CM748" s="17">
        <v>1.37</v>
      </c>
      <c r="CN748" s="17">
        <v>1.69</v>
      </c>
      <c r="CO748" s="17">
        <v>40</v>
      </c>
      <c r="CP748" s="17">
        <v>15</v>
      </c>
      <c r="CQ748" s="17">
        <v>231</v>
      </c>
      <c r="CR748" s="17">
        <v>31</v>
      </c>
      <c r="CS748" s="17">
        <v>408</v>
      </c>
      <c r="CT748" s="17">
        <v>48</v>
      </c>
      <c r="CU748" s="17">
        <v>285</v>
      </c>
      <c r="CV748" s="17">
        <v>44</v>
      </c>
      <c r="CW748" s="17">
        <v>1.1399999999999999</v>
      </c>
      <c r="CX748" s="17">
        <v>0.22</v>
      </c>
      <c r="CY748" s="17">
        <v>6.2</v>
      </c>
      <c r="CZ748" s="15" t="str">
        <f t="shared" si="23"/>
        <v>Randal Kolo Muani</v>
      </c>
      <c r="DA748" s="15" t="e">
        <f>VLOOKUP(CZ748,[1]FINAL!$A$1:$AP$1000,MATCH("Element No.",[1]FINAL!$A$1:$AP$1,0),0)</f>
        <v>#N/A</v>
      </c>
      <c r="DB748" s="15"/>
      <c r="DC748" s="15"/>
      <c r="DD748" s="15"/>
      <c r="DE748" s="15"/>
      <c r="DF748" s="15"/>
    </row>
    <row r="749" spans="1:110" ht="27.75" thickBot="1">
      <c r="A749" s="18" t="b">
        <v>1</v>
      </c>
      <c r="B749" s="18" t="b">
        <v>0</v>
      </c>
      <c r="C749" s="15"/>
      <c r="D749" s="15"/>
      <c r="E749" s="17">
        <v>640419</v>
      </c>
      <c r="F749" s="17">
        <v>0</v>
      </c>
      <c r="G749" s="17">
        <v>0</v>
      </c>
      <c r="H749" s="17">
        <v>0</v>
      </c>
      <c r="I749" s="17">
        <v>0</v>
      </c>
      <c r="J749" s="17">
        <v>0</v>
      </c>
      <c r="K749" s="17">
        <v>2</v>
      </c>
      <c r="L749" s="15">
        <v>0</v>
      </c>
      <c r="M749" s="15">
        <v>0</v>
      </c>
      <c r="N749" s="17">
        <v>0</v>
      </c>
      <c r="O749" s="15" t="s">
        <v>4088</v>
      </c>
      <c r="P749" s="15">
        <v>0</v>
      </c>
      <c r="Q749" s="17">
        <f t="shared" si="22"/>
        <v>509</v>
      </c>
      <c r="R749" s="18" t="b">
        <v>0</v>
      </c>
      <c r="S749" s="15"/>
      <c r="T749" s="15"/>
      <c r="U749" s="17">
        <v>40</v>
      </c>
      <c r="V749" s="15" t="s">
        <v>4089</v>
      </c>
      <c r="W749" s="15">
        <v>1</v>
      </c>
      <c r="X749" s="18" t="b">
        <v>0</v>
      </c>
      <c r="Y749" s="15" t="s">
        <v>4090</v>
      </c>
      <c r="Z749" s="15">
        <v>0</v>
      </c>
      <c r="AA749" s="18" t="b">
        <v>0</v>
      </c>
      <c r="AB749" s="15"/>
      <c r="AC749" s="15" t="s">
        <v>519</v>
      </c>
      <c r="AD749" s="17">
        <v>18</v>
      </c>
      <c r="AE749" s="17">
        <v>6</v>
      </c>
      <c r="AF749" s="17">
        <v>1</v>
      </c>
      <c r="AG749" s="17">
        <v>2298</v>
      </c>
      <c r="AH749" s="17">
        <v>0</v>
      </c>
      <c r="AI749" s="17">
        <v>2402</v>
      </c>
      <c r="AJ749" s="17">
        <v>0</v>
      </c>
      <c r="AK749" s="15">
        <v>0</v>
      </c>
      <c r="AL749" s="15">
        <v>0.2</v>
      </c>
      <c r="AM749" s="15" t="s">
        <v>4090</v>
      </c>
      <c r="AN749" s="15"/>
      <c r="AO749" s="17">
        <v>241</v>
      </c>
      <c r="AP749" s="68">
        <v>45863</v>
      </c>
      <c r="AQ749" s="68">
        <v>39788</v>
      </c>
      <c r="AR749" s="18" t="b">
        <v>0</v>
      </c>
      <c r="AS749" s="15" t="s">
        <v>4091</v>
      </c>
      <c r="AT749" s="17">
        <v>1</v>
      </c>
      <c r="AU749" s="17">
        <v>0</v>
      </c>
      <c r="AV749" s="17">
        <v>0</v>
      </c>
      <c r="AW749" s="17">
        <v>0</v>
      </c>
      <c r="AX749" s="17">
        <v>0</v>
      </c>
      <c r="AY749" s="17">
        <v>0</v>
      </c>
      <c r="AZ749" s="17">
        <v>0</v>
      </c>
      <c r="BA749" s="17">
        <v>0</v>
      </c>
      <c r="BB749" s="17">
        <v>0</v>
      </c>
      <c r="BC749" s="17">
        <v>0</v>
      </c>
      <c r="BD749" s="17">
        <v>0</v>
      </c>
      <c r="BE749" s="17">
        <v>0</v>
      </c>
      <c r="BF749" s="17">
        <v>3</v>
      </c>
      <c r="BG749" s="15">
        <v>0.4</v>
      </c>
      <c r="BH749" s="15">
        <v>0.5</v>
      </c>
      <c r="BI749" s="15">
        <v>0</v>
      </c>
      <c r="BJ749" s="15">
        <v>0.1</v>
      </c>
      <c r="BK749" s="17">
        <v>0</v>
      </c>
      <c r="BL749" s="17">
        <v>0</v>
      </c>
      <c r="BM749" s="17">
        <v>0</v>
      </c>
      <c r="BN749" s="17">
        <v>0</v>
      </c>
      <c r="BO749" s="17">
        <v>0</v>
      </c>
      <c r="BP749" s="15">
        <v>0</v>
      </c>
      <c r="BQ749" s="15">
        <v>0</v>
      </c>
      <c r="BR749" s="15">
        <v>0</v>
      </c>
      <c r="BS749" s="15">
        <v>0</v>
      </c>
      <c r="BT749" s="15"/>
      <c r="BU749" s="15"/>
      <c r="BV749" s="15"/>
      <c r="BW749" s="15"/>
      <c r="BX749" s="15"/>
      <c r="BY749" s="15"/>
      <c r="BZ749" s="15"/>
      <c r="CA749" s="17">
        <v>523</v>
      </c>
      <c r="CB749" s="17">
        <v>182</v>
      </c>
      <c r="CC749" s="17">
        <v>492</v>
      </c>
      <c r="CD749" s="17">
        <v>178</v>
      </c>
      <c r="CE749" s="17">
        <v>602</v>
      </c>
      <c r="CF749" s="17">
        <v>244</v>
      </c>
      <c r="CG749" s="17">
        <v>527</v>
      </c>
      <c r="CH749" s="17">
        <v>182</v>
      </c>
      <c r="CI749" s="17">
        <v>0</v>
      </c>
      <c r="CJ749" s="17">
        <v>0</v>
      </c>
      <c r="CK749" s="17">
        <v>0</v>
      </c>
      <c r="CL749" s="17">
        <v>0</v>
      </c>
      <c r="CM749" s="17">
        <v>0</v>
      </c>
      <c r="CN749" s="17">
        <v>0</v>
      </c>
      <c r="CO749" s="17">
        <v>751</v>
      </c>
      <c r="CP749" s="17">
        <v>209</v>
      </c>
      <c r="CQ749" s="17">
        <v>534</v>
      </c>
      <c r="CR749" s="17">
        <v>216</v>
      </c>
      <c r="CS749" s="17">
        <v>473</v>
      </c>
      <c r="CT749" s="17">
        <v>173</v>
      </c>
      <c r="CU749" s="17">
        <v>617</v>
      </c>
      <c r="CV749" s="17">
        <v>219</v>
      </c>
      <c r="CW749" s="17">
        <v>0</v>
      </c>
      <c r="CX749" s="17">
        <v>0</v>
      </c>
      <c r="CY749" s="17">
        <v>0</v>
      </c>
      <c r="CZ749" s="15" t="str">
        <f t="shared" si="23"/>
        <v>Jun'ai Byfield</v>
      </c>
      <c r="DA749" s="15">
        <f>VLOOKUP(CZ749,[1]FINAL!$A$1:$AP$1000,MATCH("Element No.",[1]FINAL!$A$1:$AP$1,0),0)</f>
        <v>509</v>
      </c>
      <c r="DB749" s="15"/>
      <c r="DC749" s="15"/>
      <c r="DD749" s="15"/>
      <c r="DE749" s="15"/>
      <c r="DF749" s="15"/>
    </row>
    <row r="750" spans="1:110" ht="27.75" thickBot="1">
      <c r="A750" s="18" t="b">
        <v>1</v>
      </c>
      <c r="B750" s="18" t="b">
        <v>0</v>
      </c>
      <c r="C750" s="15"/>
      <c r="D750" s="15"/>
      <c r="E750" s="17">
        <v>499716</v>
      </c>
      <c r="F750" s="17">
        <v>0</v>
      </c>
      <c r="G750" s="17">
        <v>0</v>
      </c>
      <c r="H750" s="17">
        <v>0</v>
      </c>
      <c r="I750" s="17">
        <v>0</v>
      </c>
      <c r="J750" s="17">
        <v>0</v>
      </c>
      <c r="K750" s="17">
        <v>2</v>
      </c>
      <c r="L750" s="15">
        <v>0</v>
      </c>
      <c r="M750" s="15">
        <v>0</v>
      </c>
      <c r="N750" s="17">
        <v>0</v>
      </c>
      <c r="O750" s="15" t="s">
        <v>279</v>
      </c>
      <c r="P750" s="15">
        <v>0</v>
      </c>
      <c r="Q750" s="17">
        <f t="shared" si="22"/>
        <v>510</v>
      </c>
      <c r="R750" s="18" t="b">
        <v>0</v>
      </c>
      <c r="S750" s="15"/>
      <c r="T750" s="15"/>
      <c r="U750" s="17">
        <v>40</v>
      </c>
      <c r="V750" s="15" t="s">
        <v>4124</v>
      </c>
      <c r="W750" s="15">
        <v>1</v>
      </c>
      <c r="X750" s="18" t="b">
        <v>0</v>
      </c>
      <c r="Y750" s="15" t="s">
        <v>4125</v>
      </c>
      <c r="Z750" s="15">
        <v>0</v>
      </c>
      <c r="AA750" s="18" t="b">
        <v>0</v>
      </c>
      <c r="AB750" s="15"/>
      <c r="AC750" s="15" t="s">
        <v>519</v>
      </c>
      <c r="AD750" s="17">
        <v>18</v>
      </c>
      <c r="AE750" s="17">
        <v>6</v>
      </c>
      <c r="AF750" s="17">
        <v>1</v>
      </c>
      <c r="AG750" s="17">
        <v>2125</v>
      </c>
      <c r="AH750" s="17">
        <v>0</v>
      </c>
      <c r="AI750" s="17">
        <v>1980</v>
      </c>
      <c r="AJ750" s="17">
        <v>0</v>
      </c>
      <c r="AK750" s="15">
        <v>0</v>
      </c>
      <c r="AL750" s="15">
        <v>0.2</v>
      </c>
      <c r="AM750" s="15" t="s">
        <v>4125</v>
      </c>
      <c r="AN750" s="15"/>
      <c r="AO750" s="17">
        <v>241</v>
      </c>
      <c r="AP750" s="68">
        <v>45863</v>
      </c>
      <c r="AQ750" s="68">
        <v>38911</v>
      </c>
      <c r="AR750" s="18" t="b">
        <v>0</v>
      </c>
      <c r="AS750" s="15" t="s">
        <v>4126</v>
      </c>
      <c r="AT750" s="17">
        <v>1</v>
      </c>
      <c r="AU750" s="17">
        <v>0</v>
      </c>
      <c r="AV750" s="17">
        <v>0</v>
      </c>
      <c r="AW750" s="17">
        <v>0</v>
      </c>
      <c r="AX750" s="17">
        <v>0</v>
      </c>
      <c r="AY750" s="17">
        <v>0</v>
      </c>
      <c r="AZ750" s="17">
        <v>0</v>
      </c>
      <c r="BA750" s="17">
        <v>0</v>
      </c>
      <c r="BB750" s="17">
        <v>0</v>
      </c>
      <c r="BC750" s="17">
        <v>0</v>
      </c>
      <c r="BD750" s="17">
        <v>0</v>
      </c>
      <c r="BE750" s="17">
        <v>0</v>
      </c>
      <c r="BF750" s="17">
        <v>3</v>
      </c>
      <c r="BG750" s="15">
        <v>0</v>
      </c>
      <c r="BH750" s="15">
        <v>0</v>
      </c>
      <c r="BI750" s="15">
        <v>0</v>
      </c>
      <c r="BJ750" s="15">
        <v>0</v>
      </c>
      <c r="BK750" s="17">
        <v>0</v>
      </c>
      <c r="BL750" s="17">
        <v>0</v>
      </c>
      <c r="BM750" s="17">
        <v>0</v>
      </c>
      <c r="BN750" s="17">
        <v>0</v>
      </c>
      <c r="BO750" s="17">
        <v>0</v>
      </c>
      <c r="BP750" s="15">
        <v>0</v>
      </c>
      <c r="BQ750" s="15">
        <v>0</v>
      </c>
      <c r="BR750" s="15">
        <v>0</v>
      </c>
      <c r="BS750" s="15">
        <v>0.36</v>
      </c>
      <c r="BT750" s="15"/>
      <c r="BU750" s="15"/>
      <c r="BV750" s="15"/>
      <c r="BW750" s="15"/>
      <c r="BX750" s="15"/>
      <c r="BY750" s="15"/>
      <c r="BZ750" s="15"/>
      <c r="CA750" s="17">
        <v>609</v>
      </c>
      <c r="CB750" s="17">
        <v>225</v>
      </c>
      <c r="CC750" s="17">
        <v>600</v>
      </c>
      <c r="CD750" s="17">
        <v>224</v>
      </c>
      <c r="CE750" s="17">
        <v>569</v>
      </c>
      <c r="CF750" s="17">
        <v>220</v>
      </c>
      <c r="CG750" s="17">
        <v>612</v>
      </c>
      <c r="CH750" s="17">
        <v>225</v>
      </c>
      <c r="CI750" s="17">
        <v>0</v>
      </c>
      <c r="CJ750" s="17">
        <v>0</v>
      </c>
      <c r="CK750" s="17">
        <v>0</v>
      </c>
      <c r="CL750" s="17">
        <v>0</v>
      </c>
      <c r="CM750" s="17">
        <v>32.4</v>
      </c>
      <c r="CN750" s="17">
        <v>0</v>
      </c>
      <c r="CO750" s="17">
        <v>714</v>
      </c>
      <c r="CP750" s="17">
        <v>181</v>
      </c>
      <c r="CQ750" s="17">
        <v>499</v>
      </c>
      <c r="CR750" s="17">
        <v>190</v>
      </c>
      <c r="CS750" s="17">
        <v>470</v>
      </c>
      <c r="CT750" s="17">
        <v>170</v>
      </c>
      <c r="CU750" s="17">
        <v>633</v>
      </c>
      <c r="CV750" s="17">
        <v>227</v>
      </c>
      <c r="CW750" s="17">
        <v>0</v>
      </c>
      <c r="CX750" s="17">
        <v>0</v>
      </c>
      <c r="CY750" s="17">
        <v>0</v>
      </c>
      <c r="CZ750" s="15" t="str">
        <f t="shared" si="23"/>
        <v>James Rowswell</v>
      </c>
      <c r="DA750" s="15">
        <f>VLOOKUP(CZ750,[1]FINAL!$A$1:$AP$1000,MATCH("Element No.",[1]FINAL!$A$1:$AP$1,0),0)</f>
        <v>510</v>
      </c>
      <c r="DB750" s="15"/>
      <c r="DC750" s="15"/>
      <c r="DD750" s="15"/>
      <c r="DE750" s="15"/>
      <c r="DF750" s="15"/>
    </row>
    <row r="751" spans="1:110" ht="78.75" thickBot="1">
      <c r="A751" s="18" t="b">
        <v>1</v>
      </c>
      <c r="B751" s="18" t="b">
        <v>0</v>
      </c>
      <c r="C751" s="17">
        <v>0</v>
      </c>
      <c r="D751" s="17">
        <v>0</v>
      </c>
      <c r="E751" s="17">
        <v>590035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3</v>
      </c>
      <c r="L751" s="15">
        <v>0</v>
      </c>
      <c r="M751" s="15">
        <v>0</v>
      </c>
      <c r="N751" s="17">
        <v>0</v>
      </c>
      <c r="O751" s="15" t="s">
        <v>4127</v>
      </c>
      <c r="P751" s="15">
        <v>0</v>
      </c>
      <c r="Q751" s="17" t="e">
        <f t="shared" si="22"/>
        <v>#N/A</v>
      </c>
      <c r="R751" s="18" t="b">
        <v>0</v>
      </c>
      <c r="S751" s="15" t="s">
        <v>4584</v>
      </c>
      <c r="T751" s="15" t="s">
        <v>4585</v>
      </c>
      <c r="U751" s="17">
        <v>45</v>
      </c>
      <c r="V751" s="15" t="s">
        <v>4128</v>
      </c>
      <c r="W751" s="15">
        <v>0</v>
      </c>
      <c r="X751" s="18" t="b">
        <v>0</v>
      </c>
      <c r="Y751" s="15" t="s">
        <v>4129</v>
      </c>
      <c r="Z751" s="15">
        <v>0</v>
      </c>
      <c r="AA751" s="18" t="b">
        <v>0</v>
      </c>
      <c r="AB751" s="15"/>
      <c r="AC751" s="15" t="s">
        <v>3257</v>
      </c>
      <c r="AD751" s="17">
        <v>18</v>
      </c>
      <c r="AE751" s="17">
        <v>6</v>
      </c>
      <c r="AF751" s="17">
        <v>0</v>
      </c>
      <c r="AG751" s="17">
        <v>675</v>
      </c>
      <c r="AH751" s="17">
        <v>0</v>
      </c>
      <c r="AI751" s="17">
        <v>664</v>
      </c>
      <c r="AJ751" s="17">
        <v>0</v>
      </c>
      <c r="AK751" s="15">
        <v>0</v>
      </c>
      <c r="AL751" s="15">
        <v>0</v>
      </c>
      <c r="AM751" s="15" t="s">
        <v>4129</v>
      </c>
      <c r="AN751" s="15"/>
      <c r="AO751" s="17">
        <v>145</v>
      </c>
      <c r="AP751" s="68">
        <v>45863</v>
      </c>
      <c r="AQ751" s="68">
        <v>38600</v>
      </c>
      <c r="AR751" s="18" t="b">
        <v>0</v>
      </c>
      <c r="AS751" s="15" t="s">
        <v>4130</v>
      </c>
      <c r="AT751" s="17">
        <v>0</v>
      </c>
      <c r="AU751" s="17">
        <v>0</v>
      </c>
      <c r="AV751" s="17">
        <v>0</v>
      </c>
      <c r="AW751" s="17">
        <v>0</v>
      </c>
      <c r="AX751" s="17">
        <v>0</v>
      </c>
      <c r="AY751" s="17">
        <v>0</v>
      </c>
      <c r="AZ751" s="17">
        <v>0</v>
      </c>
      <c r="BA751" s="17">
        <v>0</v>
      </c>
      <c r="BB751" s="17">
        <v>0</v>
      </c>
      <c r="BC751" s="17">
        <v>0</v>
      </c>
      <c r="BD751" s="17">
        <v>0</v>
      </c>
      <c r="BE751" s="17">
        <v>0</v>
      </c>
      <c r="BF751" s="17">
        <v>0</v>
      </c>
      <c r="BG751" s="15">
        <v>0</v>
      </c>
      <c r="BH751" s="15">
        <v>0</v>
      </c>
      <c r="BI751" s="15">
        <v>0</v>
      </c>
      <c r="BJ751" s="15">
        <v>0</v>
      </c>
      <c r="BK751" s="17">
        <v>0</v>
      </c>
      <c r="BL751" s="17">
        <v>0</v>
      </c>
      <c r="BM751" s="17">
        <v>0</v>
      </c>
      <c r="BN751" s="17">
        <v>0</v>
      </c>
      <c r="BO751" s="17">
        <v>0</v>
      </c>
      <c r="BP751" s="15">
        <v>0</v>
      </c>
      <c r="BQ751" s="15">
        <v>0</v>
      </c>
      <c r="BR751" s="15">
        <v>0</v>
      </c>
      <c r="BS751" s="15">
        <v>0</v>
      </c>
      <c r="BT751" s="15"/>
      <c r="BU751" s="15"/>
      <c r="BV751" s="15"/>
      <c r="BW751" s="15"/>
      <c r="BX751" s="15"/>
      <c r="BY751" s="15"/>
      <c r="BZ751" s="15"/>
      <c r="CA751" s="17">
        <v>755</v>
      </c>
      <c r="CB751" s="17">
        <v>316</v>
      </c>
      <c r="CC751" s="17">
        <v>748</v>
      </c>
      <c r="CD751" s="17">
        <v>315</v>
      </c>
      <c r="CE751" s="17">
        <v>735</v>
      </c>
      <c r="CF751" s="17">
        <v>312</v>
      </c>
      <c r="CG751" s="17">
        <v>755</v>
      </c>
      <c r="CH751" s="17">
        <v>316</v>
      </c>
      <c r="CI751" s="17">
        <v>0</v>
      </c>
      <c r="CJ751" s="17">
        <v>0</v>
      </c>
      <c r="CK751" s="17">
        <v>0</v>
      </c>
      <c r="CL751" s="17">
        <v>0</v>
      </c>
      <c r="CM751" s="17">
        <v>0</v>
      </c>
      <c r="CN751" s="17">
        <v>0</v>
      </c>
      <c r="CO751" s="17">
        <v>492</v>
      </c>
      <c r="CP751" s="17">
        <v>303</v>
      </c>
      <c r="CQ751" s="17">
        <v>685</v>
      </c>
      <c r="CR751" s="17">
        <v>271</v>
      </c>
      <c r="CS751" s="17">
        <v>757</v>
      </c>
      <c r="CT751" s="17">
        <v>317</v>
      </c>
      <c r="CU751" s="17">
        <v>797</v>
      </c>
      <c r="CV751" s="17">
        <v>346</v>
      </c>
      <c r="CW751" s="17">
        <v>0</v>
      </c>
      <c r="CX751" s="17">
        <v>0</v>
      </c>
      <c r="CY751" s="17">
        <v>0</v>
      </c>
      <c r="CZ751" s="15" t="str">
        <f t="shared" si="23"/>
        <v>Yusuf Akhamrich</v>
      </c>
      <c r="DA751" s="15" t="e">
        <f>VLOOKUP(CZ751,[1]FINAL!$A$1:$AP$1000,MATCH("Element No.",[1]FINAL!$A$1:$AP$1,0),0)</f>
        <v>#N/A</v>
      </c>
      <c r="DB751" s="15"/>
      <c r="DC751" s="15"/>
      <c r="DD751" s="15"/>
      <c r="DE751" s="15"/>
      <c r="DF751" s="15"/>
    </row>
    <row r="752" spans="1:110" ht="40.5" thickBot="1">
      <c r="A752" s="18" t="b">
        <v>1</v>
      </c>
      <c r="B752" s="18" t="b">
        <v>0</v>
      </c>
      <c r="C752" s="15"/>
      <c r="D752" s="15"/>
      <c r="E752" s="17">
        <v>611917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3</v>
      </c>
      <c r="L752" s="15">
        <v>0</v>
      </c>
      <c r="M752" s="15">
        <v>0</v>
      </c>
      <c r="N752" s="17">
        <v>0</v>
      </c>
      <c r="O752" s="15" t="s">
        <v>4389</v>
      </c>
      <c r="P752" s="15">
        <v>0</v>
      </c>
      <c r="Q752" s="17" t="e">
        <f t="shared" si="22"/>
        <v>#N/A</v>
      </c>
      <c r="R752" s="18" t="b">
        <v>0</v>
      </c>
      <c r="S752" s="15"/>
      <c r="T752" s="15"/>
      <c r="U752" s="17">
        <v>45</v>
      </c>
      <c r="V752" s="15" t="s">
        <v>4390</v>
      </c>
      <c r="W752" s="15">
        <v>0</v>
      </c>
      <c r="X752" s="18" t="b">
        <v>0</v>
      </c>
      <c r="Y752" s="15" t="s">
        <v>4391</v>
      </c>
      <c r="Z752" s="15">
        <v>0</v>
      </c>
      <c r="AA752" s="18" t="b">
        <v>0</v>
      </c>
      <c r="AB752" s="15"/>
      <c r="AC752" s="15" t="s">
        <v>519</v>
      </c>
      <c r="AD752" s="17">
        <v>18</v>
      </c>
      <c r="AE752" s="17">
        <v>6</v>
      </c>
      <c r="AF752" s="17">
        <v>0</v>
      </c>
      <c r="AG752" s="17">
        <v>1083</v>
      </c>
      <c r="AH752" s="17">
        <v>0</v>
      </c>
      <c r="AI752" s="17">
        <v>618</v>
      </c>
      <c r="AJ752" s="17">
        <v>0</v>
      </c>
      <c r="AK752" s="15">
        <v>0</v>
      </c>
      <c r="AL752" s="15">
        <v>0</v>
      </c>
      <c r="AM752" s="15" t="s">
        <v>4391</v>
      </c>
      <c r="AN752" s="15"/>
      <c r="AO752" s="17">
        <v>241</v>
      </c>
      <c r="AP752" s="68">
        <v>45863</v>
      </c>
      <c r="AQ752" s="68">
        <v>39722</v>
      </c>
      <c r="AR752" s="18" t="b">
        <v>0</v>
      </c>
      <c r="AS752" s="15" t="s">
        <v>4392</v>
      </c>
      <c r="AT752" s="17">
        <v>0</v>
      </c>
      <c r="AU752" s="17">
        <v>0</v>
      </c>
      <c r="AV752" s="17">
        <v>0</v>
      </c>
      <c r="AW752" s="17">
        <v>0</v>
      </c>
      <c r="AX752" s="17">
        <v>0</v>
      </c>
      <c r="AY752" s="17">
        <v>0</v>
      </c>
      <c r="AZ752" s="17">
        <v>0</v>
      </c>
      <c r="BA752" s="17">
        <v>0</v>
      </c>
      <c r="BB752" s="17">
        <v>0</v>
      </c>
      <c r="BC752" s="17">
        <v>0</v>
      </c>
      <c r="BD752" s="17">
        <v>0</v>
      </c>
      <c r="BE752" s="17">
        <v>0</v>
      </c>
      <c r="BF752" s="17">
        <v>0</v>
      </c>
      <c r="BG752" s="15">
        <v>0</v>
      </c>
      <c r="BH752" s="15">
        <v>0</v>
      </c>
      <c r="BI752" s="15">
        <v>0</v>
      </c>
      <c r="BJ752" s="15">
        <v>0</v>
      </c>
      <c r="BK752" s="17">
        <v>0</v>
      </c>
      <c r="BL752" s="17">
        <v>0</v>
      </c>
      <c r="BM752" s="17">
        <v>0</v>
      </c>
      <c r="BN752" s="17">
        <v>0</v>
      </c>
      <c r="BO752" s="17">
        <v>0</v>
      </c>
      <c r="BP752" s="15">
        <v>0</v>
      </c>
      <c r="BQ752" s="15">
        <v>0</v>
      </c>
      <c r="BR752" s="15">
        <v>0</v>
      </c>
      <c r="BS752" s="15">
        <v>0</v>
      </c>
      <c r="BT752" s="15"/>
      <c r="BU752" s="15"/>
      <c r="BV752" s="15"/>
      <c r="BW752" s="15"/>
      <c r="BX752" s="15"/>
      <c r="BY752" s="15"/>
      <c r="BZ752" s="15"/>
      <c r="CA752" s="17">
        <v>767</v>
      </c>
      <c r="CB752" s="17">
        <v>326</v>
      </c>
      <c r="CC752" s="17">
        <v>760</v>
      </c>
      <c r="CD752" s="17">
        <v>325</v>
      </c>
      <c r="CE752" s="17">
        <v>747</v>
      </c>
      <c r="CF752" s="17">
        <v>322</v>
      </c>
      <c r="CG752" s="17">
        <v>767</v>
      </c>
      <c r="CH752" s="17">
        <v>326</v>
      </c>
      <c r="CI752" s="17">
        <v>0</v>
      </c>
      <c r="CJ752" s="17">
        <v>0</v>
      </c>
      <c r="CK752" s="17">
        <v>0</v>
      </c>
      <c r="CL752" s="17">
        <v>0</v>
      </c>
      <c r="CM752" s="17">
        <v>0</v>
      </c>
      <c r="CN752" s="17">
        <v>0</v>
      </c>
      <c r="CO752" s="17">
        <v>506</v>
      </c>
      <c r="CP752" s="17">
        <v>315</v>
      </c>
      <c r="CQ752" s="17">
        <v>697</v>
      </c>
      <c r="CR752" s="17">
        <v>282</v>
      </c>
      <c r="CS752" s="17">
        <v>767</v>
      </c>
      <c r="CT752" s="17">
        <v>326</v>
      </c>
      <c r="CU752" s="17">
        <v>760</v>
      </c>
      <c r="CV752" s="17">
        <v>323</v>
      </c>
      <c r="CW752" s="17">
        <v>0</v>
      </c>
      <c r="CX752" s="17">
        <v>0</v>
      </c>
      <c r="CY752" s="17">
        <v>0</v>
      </c>
      <c r="CZ752" s="15" t="str">
        <f t="shared" si="23"/>
        <v>Lucá Williams-Barnett</v>
      </c>
      <c r="DA752" s="15" t="e">
        <f>VLOOKUP(CZ752,[1]FINAL!$A$1:$AP$1000,MATCH("Element No.",[1]FINAL!$A$1:$AP$1,0),0)</f>
        <v>#N/A</v>
      </c>
      <c r="DB752" s="15"/>
      <c r="DC752" s="15"/>
      <c r="DD752" s="15"/>
      <c r="DE752" s="15"/>
      <c r="DF752" s="15"/>
    </row>
    <row r="753" spans="1:110" ht="40.5" thickBot="1">
      <c r="A753" s="18" t="b">
        <v>1</v>
      </c>
      <c r="B753" s="18" t="b">
        <v>0</v>
      </c>
      <c r="C753" s="17">
        <v>100</v>
      </c>
      <c r="D753" s="17">
        <v>100</v>
      </c>
      <c r="E753" s="17">
        <v>232787</v>
      </c>
      <c r="F753" s="17">
        <v>0</v>
      </c>
      <c r="G753" s="17">
        <v>0</v>
      </c>
      <c r="H753" s="17">
        <v>-5</v>
      </c>
      <c r="I753" s="17">
        <v>5</v>
      </c>
      <c r="J753" s="17">
        <v>0</v>
      </c>
      <c r="K753" s="17">
        <v>3</v>
      </c>
      <c r="L753" s="15">
        <v>4.2</v>
      </c>
      <c r="M753" s="15">
        <v>4</v>
      </c>
      <c r="N753" s="17">
        <v>3</v>
      </c>
      <c r="O753" s="15" t="s">
        <v>716</v>
      </c>
      <c r="P753" s="15">
        <v>4</v>
      </c>
      <c r="Q753" s="17">
        <f t="shared" si="22"/>
        <v>519</v>
      </c>
      <c r="R753" s="18" t="b">
        <v>0</v>
      </c>
      <c r="S753" s="15"/>
      <c r="T753" s="15" t="s">
        <v>4848</v>
      </c>
      <c r="U753" s="17">
        <v>50</v>
      </c>
      <c r="V753" s="15" t="s">
        <v>4512</v>
      </c>
      <c r="W753" s="15">
        <v>2.8</v>
      </c>
      <c r="X753" s="18" t="b">
        <v>0</v>
      </c>
      <c r="Y753" s="15" t="s">
        <v>4513</v>
      </c>
      <c r="Z753" s="15">
        <v>0.2</v>
      </c>
      <c r="AA753" s="18" t="b">
        <v>0</v>
      </c>
      <c r="AB753" s="15"/>
      <c r="AC753" s="15" t="s">
        <v>519</v>
      </c>
      <c r="AD753" s="17">
        <v>18</v>
      </c>
      <c r="AE753" s="17">
        <v>6</v>
      </c>
      <c r="AF753" s="17">
        <v>44</v>
      </c>
      <c r="AG753" s="17">
        <v>65366</v>
      </c>
      <c r="AH753" s="17">
        <v>0</v>
      </c>
      <c r="AI753" s="17">
        <v>35089</v>
      </c>
      <c r="AJ753" s="17">
        <v>0</v>
      </c>
      <c r="AK753" s="15">
        <v>0.8</v>
      </c>
      <c r="AL753" s="15">
        <v>8.8000000000000007</v>
      </c>
      <c r="AM753" s="15" t="s">
        <v>4513</v>
      </c>
      <c r="AN753" s="15"/>
      <c r="AO753" s="17">
        <v>241</v>
      </c>
      <c r="AP753" s="68">
        <v>46036</v>
      </c>
      <c r="AQ753" s="68">
        <v>36562</v>
      </c>
      <c r="AR753" s="18" t="b">
        <v>0</v>
      </c>
      <c r="AS753" s="15" t="s">
        <v>4514</v>
      </c>
      <c r="AT753" s="17">
        <v>1183</v>
      </c>
      <c r="AU753" s="17">
        <v>1</v>
      </c>
      <c r="AV753" s="17">
        <v>1</v>
      </c>
      <c r="AW753" s="17">
        <v>2</v>
      </c>
      <c r="AX753" s="17">
        <v>23</v>
      </c>
      <c r="AY753" s="17">
        <v>0</v>
      </c>
      <c r="AZ753" s="17">
        <v>0</v>
      </c>
      <c r="BA753" s="17">
        <v>0</v>
      </c>
      <c r="BB753" s="17">
        <v>2</v>
      </c>
      <c r="BC753" s="17">
        <v>0</v>
      </c>
      <c r="BD753" s="17">
        <v>0</v>
      </c>
      <c r="BE753" s="17">
        <v>3</v>
      </c>
      <c r="BF753" s="17">
        <v>211</v>
      </c>
      <c r="BG753" s="15">
        <v>190.6</v>
      </c>
      <c r="BH753" s="15">
        <v>205.9</v>
      </c>
      <c r="BI753" s="15">
        <v>154</v>
      </c>
      <c r="BJ753" s="15">
        <v>55.1</v>
      </c>
      <c r="BK753" s="17">
        <v>29</v>
      </c>
      <c r="BL753" s="17">
        <v>73</v>
      </c>
      <c r="BM753" s="17">
        <v>22</v>
      </c>
      <c r="BN753" s="17">
        <v>124</v>
      </c>
      <c r="BO753" s="17">
        <v>14</v>
      </c>
      <c r="BP753" s="15">
        <v>1.23</v>
      </c>
      <c r="BQ753" s="15">
        <v>0.7</v>
      </c>
      <c r="BR753" s="15">
        <v>1.93</v>
      </c>
      <c r="BS753" s="15">
        <v>19.03</v>
      </c>
      <c r="BT753" s="15"/>
      <c r="BU753" s="15"/>
      <c r="BV753" s="15"/>
      <c r="BW753" s="15"/>
      <c r="BX753" s="15"/>
      <c r="BY753" s="15"/>
      <c r="BZ753" s="15"/>
      <c r="CA753" s="17">
        <v>318</v>
      </c>
      <c r="CB753" s="17">
        <v>139</v>
      </c>
      <c r="CC753" s="17">
        <v>200</v>
      </c>
      <c r="CD753" s="17">
        <v>132</v>
      </c>
      <c r="CE753" s="17">
        <v>233</v>
      </c>
      <c r="CF753" s="17">
        <v>127</v>
      </c>
      <c r="CG753" s="17">
        <v>286</v>
      </c>
      <c r="CH753" s="17">
        <v>146</v>
      </c>
      <c r="CI753" s="17">
        <v>0.09</v>
      </c>
      <c r="CJ753" s="17">
        <v>0</v>
      </c>
      <c r="CK753" s="17">
        <v>0.05</v>
      </c>
      <c r="CL753" s="17">
        <v>0.14000000000000001</v>
      </c>
      <c r="CM753" s="17">
        <v>1.45</v>
      </c>
      <c r="CN753" s="17">
        <v>1.75</v>
      </c>
      <c r="CO753" s="17">
        <v>254</v>
      </c>
      <c r="CP753" s="17">
        <v>152</v>
      </c>
      <c r="CQ753" s="17">
        <v>70</v>
      </c>
      <c r="CR753" s="17">
        <v>30</v>
      </c>
      <c r="CS753" s="17">
        <v>223</v>
      </c>
      <c r="CT753" s="17">
        <v>85</v>
      </c>
      <c r="CU753" s="17">
        <v>359</v>
      </c>
      <c r="CV753" s="17">
        <v>123</v>
      </c>
      <c r="CW753" s="17">
        <v>1.07</v>
      </c>
      <c r="CX753" s="17">
        <v>0.15</v>
      </c>
      <c r="CY753" s="17">
        <v>9.43</v>
      </c>
      <c r="CZ753" s="15" t="str">
        <f t="shared" si="23"/>
        <v>Conor Gallagher</v>
      </c>
      <c r="DA753" s="15">
        <f>VLOOKUP(CZ753,[1]FINAL!$A$1:$AP$1000,MATCH("Element No.",[1]FINAL!$A$1:$AP$1,0),0)</f>
        <v>519</v>
      </c>
      <c r="DB753" s="15"/>
      <c r="DC753" s="15"/>
      <c r="DD753" s="15"/>
      <c r="DE753" s="15"/>
      <c r="DF753" s="15"/>
    </row>
    <row r="754" spans="1:110" ht="40.5" thickBot="1">
      <c r="A754" s="18" t="b">
        <v>1</v>
      </c>
      <c r="B754" s="18" t="b">
        <v>0</v>
      </c>
      <c r="C754" s="15"/>
      <c r="D754" s="15"/>
      <c r="E754" s="17">
        <v>616221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2</v>
      </c>
      <c r="L754" s="15">
        <v>0</v>
      </c>
      <c r="M754" s="15">
        <v>0</v>
      </c>
      <c r="N754" s="17">
        <v>0</v>
      </c>
      <c r="O754" s="15" t="s">
        <v>1037</v>
      </c>
      <c r="P754" s="15">
        <v>0</v>
      </c>
      <c r="Q754" s="17">
        <f t="shared" si="22"/>
        <v>511</v>
      </c>
      <c r="R754" s="18" t="b">
        <v>0</v>
      </c>
      <c r="S754" s="15"/>
      <c r="T754" s="15"/>
      <c r="U754" s="17">
        <v>40</v>
      </c>
      <c r="V754" s="15" t="s">
        <v>4586</v>
      </c>
      <c r="W754" s="15">
        <v>0.8</v>
      </c>
      <c r="X754" s="18" t="b">
        <v>0</v>
      </c>
      <c r="Y754" s="15" t="s">
        <v>4587</v>
      </c>
      <c r="Z754" s="15">
        <v>0</v>
      </c>
      <c r="AA754" s="18" t="b">
        <v>0</v>
      </c>
      <c r="AB754" s="15"/>
      <c r="AC754" s="15" t="s">
        <v>519</v>
      </c>
      <c r="AD754" s="17">
        <v>18</v>
      </c>
      <c r="AE754" s="17">
        <v>6</v>
      </c>
      <c r="AF754" s="17">
        <v>3</v>
      </c>
      <c r="AG754" s="17">
        <v>2903</v>
      </c>
      <c r="AH754" s="17">
        <v>0</v>
      </c>
      <c r="AI754" s="17">
        <v>1793</v>
      </c>
      <c r="AJ754" s="17">
        <v>0</v>
      </c>
      <c r="AK754" s="15">
        <v>0</v>
      </c>
      <c r="AL754" s="15">
        <v>0.8</v>
      </c>
      <c r="AM754" s="15" t="s">
        <v>4588</v>
      </c>
      <c r="AN754" s="15" t="s">
        <v>4588</v>
      </c>
      <c r="AO754" s="17">
        <v>30</v>
      </c>
      <c r="AP754" s="68">
        <v>46044</v>
      </c>
      <c r="AQ754" s="68">
        <v>38884</v>
      </c>
      <c r="AR754" s="18" t="b">
        <v>0</v>
      </c>
      <c r="AS754" s="15" t="s">
        <v>4589</v>
      </c>
      <c r="AT754" s="17">
        <v>142</v>
      </c>
      <c r="AU754" s="17">
        <v>0</v>
      </c>
      <c r="AV754" s="17">
        <v>0</v>
      </c>
      <c r="AW754" s="17">
        <v>0</v>
      </c>
      <c r="AX754" s="17">
        <v>3</v>
      </c>
      <c r="AY754" s="17">
        <v>0</v>
      </c>
      <c r="AZ754" s="17">
        <v>0</v>
      </c>
      <c r="BA754" s="17">
        <v>0</v>
      </c>
      <c r="BB754" s="17">
        <v>1</v>
      </c>
      <c r="BC754" s="17">
        <v>0</v>
      </c>
      <c r="BD754" s="17">
        <v>0</v>
      </c>
      <c r="BE754" s="17">
        <v>0</v>
      </c>
      <c r="BF754" s="17">
        <v>0</v>
      </c>
      <c r="BG754" s="15">
        <v>12.8</v>
      </c>
      <c r="BH754" s="15">
        <v>31.9</v>
      </c>
      <c r="BI754" s="15">
        <v>17</v>
      </c>
      <c r="BJ754" s="15">
        <v>6.2</v>
      </c>
      <c r="BK754" s="17">
        <v>6</v>
      </c>
      <c r="BL754" s="17">
        <v>3</v>
      </c>
      <c r="BM754" s="17">
        <v>0</v>
      </c>
      <c r="BN754" s="17">
        <v>6</v>
      </c>
      <c r="BO754" s="17">
        <v>2</v>
      </c>
      <c r="BP754" s="15">
        <v>0.02</v>
      </c>
      <c r="BQ754" s="15">
        <v>0.03</v>
      </c>
      <c r="BR754" s="15">
        <v>0.05</v>
      </c>
      <c r="BS754" s="15">
        <v>2.61</v>
      </c>
      <c r="BT754" s="15"/>
      <c r="BU754" s="15"/>
      <c r="BV754" s="15"/>
      <c r="BW754" s="15"/>
      <c r="BX754" s="15"/>
      <c r="BY754" s="15"/>
      <c r="BZ754" s="15"/>
      <c r="CA754" s="17">
        <v>474</v>
      </c>
      <c r="CB754" s="17">
        <v>171</v>
      </c>
      <c r="CC754" s="17">
        <v>395</v>
      </c>
      <c r="CD754" s="17">
        <v>143</v>
      </c>
      <c r="CE754" s="17">
        <v>412</v>
      </c>
      <c r="CF754" s="17">
        <v>151</v>
      </c>
      <c r="CG754" s="17">
        <v>458</v>
      </c>
      <c r="CH754" s="17">
        <v>164</v>
      </c>
      <c r="CI754" s="17">
        <v>0.01</v>
      </c>
      <c r="CJ754" s="17">
        <v>0</v>
      </c>
      <c r="CK754" s="17">
        <v>0.02</v>
      </c>
      <c r="CL754" s="17">
        <v>0.03</v>
      </c>
      <c r="CM754" s="17">
        <v>1.65</v>
      </c>
      <c r="CN754" s="17">
        <v>1.9</v>
      </c>
      <c r="CO754" s="17">
        <v>747</v>
      </c>
      <c r="CP754" s="17">
        <v>206</v>
      </c>
      <c r="CQ754" s="17">
        <v>530</v>
      </c>
      <c r="CR754" s="17">
        <v>213</v>
      </c>
      <c r="CS754" s="17">
        <v>530</v>
      </c>
      <c r="CT754" s="17">
        <v>180</v>
      </c>
      <c r="CU754" s="17">
        <v>681</v>
      </c>
      <c r="CV754" s="17">
        <v>241</v>
      </c>
      <c r="CW754" s="17">
        <v>1.27</v>
      </c>
      <c r="CX754" s="17">
        <v>0</v>
      </c>
      <c r="CY754" s="17">
        <v>3.8</v>
      </c>
      <c r="CZ754" s="15" t="str">
        <f t="shared" si="23"/>
        <v>João Victor de Souza Menezes</v>
      </c>
      <c r="DA754" s="15">
        <f>VLOOKUP(CZ754,[1]FINAL!$A$1:$AP$1000,MATCH("Element No.",[1]FINAL!$A$1:$AP$1,0),0)</f>
        <v>511</v>
      </c>
      <c r="DB754" s="15"/>
      <c r="DC754" s="15"/>
      <c r="DD754" s="15"/>
      <c r="DE754" s="15"/>
      <c r="DF754" s="15"/>
    </row>
    <row r="755" spans="1:110" ht="40.5" thickBot="1">
      <c r="A755" s="18" t="b">
        <v>1</v>
      </c>
      <c r="B755" s="18" t="b">
        <v>0</v>
      </c>
      <c r="C755" s="15"/>
      <c r="D755" s="15"/>
      <c r="E755" s="17">
        <v>536134</v>
      </c>
      <c r="F755" s="17">
        <v>0</v>
      </c>
      <c r="G755" s="17">
        <v>0</v>
      </c>
      <c r="H755" s="17">
        <v>0</v>
      </c>
      <c r="I755" s="17">
        <v>0</v>
      </c>
      <c r="J755" s="17">
        <v>0</v>
      </c>
      <c r="K755" s="17">
        <v>3</v>
      </c>
      <c r="L755" s="15">
        <v>0</v>
      </c>
      <c r="M755" s="15">
        <v>0</v>
      </c>
      <c r="N755" s="17">
        <v>0</v>
      </c>
      <c r="O755" s="15" t="s">
        <v>3573</v>
      </c>
      <c r="P755" s="15">
        <v>0</v>
      </c>
      <c r="Q755" s="17" t="e">
        <f t="shared" si="22"/>
        <v>#N/A</v>
      </c>
      <c r="R755" s="18" t="b">
        <v>0</v>
      </c>
      <c r="S755" s="15"/>
      <c r="T755" s="15"/>
      <c r="U755" s="17">
        <v>45</v>
      </c>
      <c r="V755" s="15" t="s">
        <v>4661</v>
      </c>
      <c r="W755" s="15">
        <v>0</v>
      </c>
      <c r="X755" s="18" t="b">
        <v>0</v>
      </c>
      <c r="Y755" s="15" t="s">
        <v>4662</v>
      </c>
      <c r="Z755" s="15">
        <v>0</v>
      </c>
      <c r="AA755" s="18" t="b">
        <v>0</v>
      </c>
      <c r="AB755" s="15"/>
      <c r="AC755" s="15" t="s">
        <v>519</v>
      </c>
      <c r="AD755" s="17">
        <v>18</v>
      </c>
      <c r="AE755" s="17">
        <v>6</v>
      </c>
      <c r="AF755" s="17">
        <v>0</v>
      </c>
      <c r="AG755" s="17">
        <v>600</v>
      </c>
      <c r="AH755" s="17">
        <v>0</v>
      </c>
      <c r="AI755" s="17">
        <v>334</v>
      </c>
      <c r="AJ755" s="17">
        <v>0</v>
      </c>
      <c r="AK755" s="15">
        <v>0</v>
      </c>
      <c r="AL755" s="15">
        <v>0</v>
      </c>
      <c r="AM755" s="15" t="s">
        <v>4662</v>
      </c>
      <c r="AN755" s="15"/>
      <c r="AO755" s="17">
        <v>241</v>
      </c>
      <c r="AP755" s="68">
        <v>45433</v>
      </c>
      <c r="AQ755" s="68">
        <v>38512</v>
      </c>
      <c r="AR755" s="18" t="b">
        <v>0</v>
      </c>
      <c r="AS755" s="15" t="s">
        <v>4663</v>
      </c>
      <c r="AT755" s="17">
        <v>0</v>
      </c>
      <c r="AU755" s="17">
        <v>0</v>
      </c>
      <c r="AV755" s="17">
        <v>0</v>
      </c>
      <c r="AW755" s="17">
        <v>0</v>
      </c>
      <c r="AX755" s="17">
        <v>0</v>
      </c>
      <c r="AY755" s="17">
        <v>0</v>
      </c>
      <c r="AZ755" s="17">
        <v>0</v>
      </c>
      <c r="BA755" s="17">
        <v>0</v>
      </c>
      <c r="BB755" s="17">
        <v>0</v>
      </c>
      <c r="BC755" s="17">
        <v>0</v>
      </c>
      <c r="BD755" s="17">
        <v>0</v>
      </c>
      <c r="BE755" s="17">
        <v>0</v>
      </c>
      <c r="BF755" s="17">
        <v>0</v>
      </c>
      <c r="BG755" s="15">
        <v>0</v>
      </c>
      <c r="BH755" s="15">
        <v>0</v>
      </c>
      <c r="BI755" s="15">
        <v>0</v>
      </c>
      <c r="BJ755" s="15">
        <v>0</v>
      </c>
      <c r="BK755" s="17">
        <v>0</v>
      </c>
      <c r="BL755" s="17">
        <v>0</v>
      </c>
      <c r="BM755" s="17">
        <v>0</v>
      </c>
      <c r="BN755" s="17">
        <v>0</v>
      </c>
      <c r="BO755" s="17">
        <v>0</v>
      </c>
      <c r="BP755" s="15">
        <v>0</v>
      </c>
      <c r="BQ755" s="15">
        <v>0</v>
      </c>
      <c r="BR755" s="15">
        <v>0</v>
      </c>
      <c r="BS755" s="15">
        <v>0</v>
      </c>
      <c r="BT755" s="15"/>
      <c r="BU755" s="15"/>
      <c r="BV755" s="15"/>
      <c r="BW755" s="15"/>
      <c r="BX755" s="15"/>
      <c r="BY755" s="15"/>
      <c r="BZ755" s="15"/>
      <c r="CA755" s="17">
        <v>729</v>
      </c>
      <c r="CB755" s="17">
        <v>294</v>
      </c>
      <c r="CC755" s="17">
        <v>724</v>
      </c>
      <c r="CD755" s="17">
        <v>295</v>
      </c>
      <c r="CE755" s="17">
        <v>707</v>
      </c>
      <c r="CF755" s="17">
        <v>289</v>
      </c>
      <c r="CG755" s="17">
        <v>730</v>
      </c>
      <c r="CH755" s="17">
        <v>295</v>
      </c>
      <c r="CI755" s="17">
        <v>0</v>
      </c>
      <c r="CJ755" s="17">
        <v>0</v>
      </c>
      <c r="CK755" s="17">
        <v>0</v>
      </c>
      <c r="CL755" s="17">
        <v>0</v>
      </c>
      <c r="CM755" s="17">
        <v>0</v>
      </c>
      <c r="CN755" s="17">
        <v>0</v>
      </c>
      <c r="CO755" s="17">
        <v>460</v>
      </c>
      <c r="CP755" s="17">
        <v>278</v>
      </c>
      <c r="CQ755" s="17">
        <v>657</v>
      </c>
      <c r="CR755" s="17">
        <v>247</v>
      </c>
      <c r="CS755" s="17">
        <v>734</v>
      </c>
      <c r="CT755" s="17">
        <v>298</v>
      </c>
      <c r="CU755" s="17">
        <v>792</v>
      </c>
      <c r="CV755" s="17">
        <v>343</v>
      </c>
      <c r="CW755" s="17">
        <v>0</v>
      </c>
      <c r="CX755" s="17">
        <v>0</v>
      </c>
      <c r="CY755" s="17">
        <v>0</v>
      </c>
      <c r="CZ755" s="15" t="str">
        <f t="shared" si="23"/>
        <v>Rio Kyerematen</v>
      </c>
      <c r="DA755" s="15" t="e">
        <f>VLOOKUP(CZ755,[1]FINAL!$A$1:$AP$1000,MATCH("Element No.",[1]FINAL!$A$1:$AP$1,0),0)</f>
        <v>#N/A</v>
      </c>
      <c r="DB755" s="15"/>
      <c r="DC755" s="15"/>
      <c r="DD755" s="15"/>
      <c r="DE755" s="15"/>
      <c r="DF755" s="15"/>
    </row>
    <row r="756" spans="1:110" ht="27.75" thickBot="1">
      <c r="A756" s="18" t="b">
        <v>1</v>
      </c>
      <c r="B756" s="18" t="b">
        <v>0</v>
      </c>
      <c r="C756" s="15"/>
      <c r="D756" s="15"/>
      <c r="E756" s="17">
        <v>613232</v>
      </c>
      <c r="F756" s="17">
        <v>0</v>
      </c>
      <c r="G756" s="17">
        <v>0</v>
      </c>
      <c r="H756" s="17">
        <v>0</v>
      </c>
      <c r="I756" s="17">
        <v>0</v>
      </c>
      <c r="J756" s="17">
        <v>0</v>
      </c>
      <c r="K756" s="17">
        <v>4</v>
      </c>
      <c r="L756" s="15">
        <v>0</v>
      </c>
      <c r="M756" s="15">
        <v>0</v>
      </c>
      <c r="N756" s="17">
        <v>0</v>
      </c>
      <c r="O756" s="15" t="s">
        <v>279</v>
      </c>
      <c r="P756" s="15">
        <v>0</v>
      </c>
      <c r="Q756" s="17" t="e">
        <f t="shared" si="22"/>
        <v>#N/A</v>
      </c>
      <c r="R756" s="18" t="b">
        <v>0</v>
      </c>
      <c r="S756" s="15"/>
      <c r="T756" s="15"/>
      <c r="U756" s="17">
        <v>45</v>
      </c>
      <c r="V756" s="15" t="s">
        <v>4790</v>
      </c>
      <c r="W756" s="15">
        <v>0</v>
      </c>
      <c r="X756" s="18" t="b">
        <v>0</v>
      </c>
      <c r="Y756" s="15" t="s">
        <v>280</v>
      </c>
      <c r="Z756" s="15">
        <v>0</v>
      </c>
      <c r="AA756" s="18" t="b">
        <v>0</v>
      </c>
      <c r="AB756" s="15"/>
      <c r="AC756" s="15" t="s">
        <v>519</v>
      </c>
      <c r="AD756" s="17">
        <v>18</v>
      </c>
      <c r="AE756" s="17">
        <v>6</v>
      </c>
      <c r="AF756" s="17">
        <v>0</v>
      </c>
      <c r="AG756" s="17">
        <v>6566</v>
      </c>
      <c r="AH756" s="17">
        <v>0</v>
      </c>
      <c r="AI756" s="17">
        <v>3228</v>
      </c>
      <c r="AJ756" s="17">
        <v>0</v>
      </c>
      <c r="AK756" s="15">
        <v>0</v>
      </c>
      <c r="AL756" s="15">
        <v>0</v>
      </c>
      <c r="AM756" s="15" t="s">
        <v>280</v>
      </c>
      <c r="AN756" s="15"/>
      <c r="AO756" s="17">
        <v>243</v>
      </c>
      <c r="AP756" s="68">
        <v>46074</v>
      </c>
      <c r="AQ756" s="68">
        <v>39147</v>
      </c>
      <c r="AR756" s="18" t="b">
        <v>0</v>
      </c>
      <c r="AS756" s="15" t="s">
        <v>4791</v>
      </c>
      <c r="AT756" s="17">
        <v>0</v>
      </c>
      <c r="AU756" s="17">
        <v>0</v>
      </c>
      <c r="AV756" s="17">
        <v>0</v>
      </c>
      <c r="AW756" s="17">
        <v>0</v>
      </c>
      <c r="AX756" s="17">
        <v>0</v>
      </c>
      <c r="AY756" s="17">
        <v>0</v>
      </c>
      <c r="AZ756" s="17">
        <v>0</v>
      </c>
      <c r="BA756" s="17">
        <v>0</v>
      </c>
      <c r="BB756" s="17">
        <v>0</v>
      </c>
      <c r="BC756" s="17">
        <v>0</v>
      </c>
      <c r="BD756" s="17">
        <v>0</v>
      </c>
      <c r="BE756" s="17">
        <v>0</v>
      </c>
      <c r="BF756" s="17">
        <v>0</v>
      </c>
      <c r="BG756" s="15">
        <v>0</v>
      </c>
      <c r="BH756" s="15">
        <v>0</v>
      </c>
      <c r="BI756" s="15">
        <v>0</v>
      </c>
      <c r="BJ756" s="15">
        <v>0</v>
      </c>
      <c r="BK756" s="17">
        <v>0</v>
      </c>
      <c r="BL756" s="17">
        <v>0</v>
      </c>
      <c r="BM756" s="17">
        <v>0</v>
      </c>
      <c r="BN756" s="17">
        <v>0</v>
      </c>
      <c r="BO756" s="17">
        <v>0</v>
      </c>
      <c r="BP756" s="15">
        <v>0</v>
      </c>
      <c r="BQ756" s="15">
        <v>0</v>
      </c>
      <c r="BR756" s="15">
        <v>0</v>
      </c>
      <c r="BS756" s="15">
        <v>0</v>
      </c>
      <c r="BT756" s="15"/>
      <c r="BU756" s="15"/>
      <c r="BV756" s="15"/>
      <c r="BW756" s="15"/>
      <c r="BX756" s="15"/>
      <c r="BY756" s="15"/>
      <c r="BZ756" s="15"/>
      <c r="CA756" s="17">
        <v>768</v>
      </c>
      <c r="CB756" s="17">
        <v>83</v>
      </c>
      <c r="CC756" s="17">
        <v>761</v>
      </c>
      <c r="CD756" s="17">
        <v>82</v>
      </c>
      <c r="CE756" s="17">
        <v>748</v>
      </c>
      <c r="CF756" s="17">
        <v>82</v>
      </c>
      <c r="CG756" s="17">
        <v>768</v>
      </c>
      <c r="CH756" s="17">
        <v>83</v>
      </c>
      <c r="CI756" s="17">
        <v>0</v>
      </c>
      <c r="CJ756" s="17">
        <v>0</v>
      </c>
      <c r="CK756" s="17">
        <v>0</v>
      </c>
      <c r="CL756" s="17">
        <v>0</v>
      </c>
      <c r="CM756" s="17">
        <v>0</v>
      </c>
      <c r="CN756" s="17">
        <v>0</v>
      </c>
      <c r="CO756" s="17">
        <v>507</v>
      </c>
      <c r="CP756" s="17">
        <v>72</v>
      </c>
      <c r="CQ756" s="17">
        <v>698</v>
      </c>
      <c r="CR756" s="17">
        <v>74</v>
      </c>
      <c r="CS756" s="17">
        <v>768</v>
      </c>
      <c r="CT756" s="17">
        <v>83</v>
      </c>
      <c r="CU756" s="17">
        <v>612</v>
      </c>
      <c r="CV756" s="17">
        <v>83</v>
      </c>
      <c r="CW756" s="17">
        <v>0</v>
      </c>
      <c r="CX756" s="17">
        <v>0</v>
      </c>
      <c r="CY756" s="17">
        <v>0</v>
      </c>
      <c r="CZ756" s="15" t="str">
        <f t="shared" si="23"/>
        <v>James Wilson</v>
      </c>
      <c r="DA756" s="15" t="e">
        <f>VLOOKUP(CZ756,[1]FINAL!$A$1:$AP$1000,MATCH("Element No.",[1]FINAL!$A$1:$AP$1,0),0)</f>
        <v>#N/A</v>
      </c>
      <c r="DB756" s="15"/>
      <c r="DC756" s="15"/>
      <c r="DD756" s="15"/>
      <c r="DE756" s="15"/>
      <c r="DF756" s="15"/>
    </row>
    <row r="757" spans="1:110" ht="66" thickBot="1">
      <c r="A757" s="18" t="b">
        <v>1</v>
      </c>
      <c r="B757" s="18" t="b">
        <v>0</v>
      </c>
      <c r="C757" s="17">
        <v>25</v>
      </c>
      <c r="D757" s="17">
        <v>25</v>
      </c>
      <c r="E757" s="17">
        <v>159533</v>
      </c>
      <c r="F757" s="17">
        <v>0</v>
      </c>
      <c r="G757" s="17">
        <v>0</v>
      </c>
      <c r="H757" s="17">
        <v>-4</v>
      </c>
      <c r="I757" s="17">
        <v>4</v>
      </c>
      <c r="J757" s="17">
        <v>0</v>
      </c>
      <c r="K757" s="17">
        <v>3</v>
      </c>
      <c r="L757" s="15">
        <v>0.1</v>
      </c>
      <c r="M757" s="15">
        <v>0.1</v>
      </c>
      <c r="N757" s="17">
        <v>0</v>
      </c>
      <c r="O757" s="15" t="s">
        <v>1228</v>
      </c>
      <c r="P757" s="15">
        <v>0.2</v>
      </c>
      <c r="Q757" s="17" t="e">
        <f t="shared" si="22"/>
        <v>#N/A</v>
      </c>
      <c r="R757" s="18" t="b">
        <v>0</v>
      </c>
      <c r="S757" s="15" t="s">
        <v>5105</v>
      </c>
      <c r="T757" s="15" t="s">
        <v>5051</v>
      </c>
      <c r="U757" s="17">
        <v>51</v>
      </c>
      <c r="V757" s="15" t="s">
        <v>1229</v>
      </c>
      <c r="W757" s="15">
        <v>1</v>
      </c>
      <c r="X757" s="18" t="b">
        <v>0</v>
      </c>
      <c r="Y757" s="15" t="s">
        <v>2651</v>
      </c>
      <c r="Z757" s="15">
        <v>0.1</v>
      </c>
      <c r="AA757" s="18" t="b">
        <v>0</v>
      </c>
      <c r="AB757" s="15"/>
      <c r="AC757" s="15" t="s">
        <v>1606</v>
      </c>
      <c r="AD757" s="17">
        <v>19</v>
      </c>
      <c r="AE757" s="17">
        <v>21</v>
      </c>
      <c r="AF757" s="17">
        <v>25</v>
      </c>
      <c r="AG757" s="17">
        <v>18094</v>
      </c>
      <c r="AH757" s="17">
        <v>0</v>
      </c>
      <c r="AI757" s="17">
        <v>39430</v>
      </c>
      <c r="AJ757" s="17">
        <v>0</v>
      </c>
      <c r="AK757" s="15">
        <v>0</v>
      </c>
      <c r="AL757" s="15">
        <v>4.9000000000000004</v>
      </c>
      <c r="AM757" s="15" t="s">
        <v>1228</v>
      </c>
      <c r="AN757" s="15"/>
      <c r="AO757" s="17">
        <v>200</v>
      </c>
      <c r="AP757" s="68">
        <v>46050</v>
      </c>
      <c r="AQ757" s="68">
        <v>35089</v>
      </c>
      <c r="AR757" s="18" t="b">
        <v>0</v>
      </c>
      <c r="AS757" s="15" t="s">
        <v>2652</v>
      </c>
      <c r="AT757" s="17">
        <v>376</v>
      </c>
      <c r="AU757" s="17">
        <v>0</v>
      </c>
      <c r="AV757" s="17">
        <v>0</v>
      </c>
      <c r="AW757" s="17">
        <v>0</v>
      </c>
      <c r="AX757" s="17">
        <v>12</v>
      </c>
      <c r="AY757" s="17">
        <v>0</v>
      </c>
      <c r="AZ757" s="17">
        <v>0</v>
      </c>
      <c r="BA757" s="17">
        <v>0</v>
      </c>
      <c r="BB757" s="17">
        <v>1</v>
      </c>
      <c r="BC757" s="17">
        <v>0</v>
      </c>
      <c r="BD757" s="17">
        <v>0</v>
      </c>
      <c r="BE757" s="17">
        <v>0</v>
      </c>
      <c r="BF757" s="17">
        <v>74</v>
      </c>
      <c r="BG757" s="15">
        <v>33.4</v>
      </c>
      <c r="BH757" s="15">
        <v>73.8</v>
      </c>
      <c r="BI757" s="15">
        <v>70</v>
      </c>
      <c r="BJ757" s="15">
        <v>17.2</v>
      </c>
      <c r="BK757" s="17">
        <v>2</v>
      </c>
      <c r="BL757" s="17">
        <v>14</v>
      </c>
      <c r="BM757" s="17">
        <v>2</v>
      </c>
      <c r="BN757" s="17">
        <v>18</v>
      </c>
      <c r="BO757" s="17">
        <v>1</v>
      </c>
      <c r="BP757" s="15">
        <v>0.69</v>
      </c>
      <c r="BQ757" s="15">
        <v>0.56999999999999995</v>
      </c>
      <c r="BR757" s="15">
        <v>1.26</v>
      </c>
      <c r="BS757" s="15">
        <v>8.3800000000000008</v>
      </c>
      <c r="BT757" s="15"/>
      <c r="BU757" s="15"/>
      <c r="BV757" s="15"/>
      <c r="BW757" s="15"/>
      <c r="BX757" s="15"/>
      <c r="BY757" s="15"/>
      <c r="BZ757" s="15"/>
      <c r="CA757" s="17">
        <v>448</v>
      </c>
      <c r="CB757" s="17">
        <v>196</v>
      </c>
      <c r="CC757" s="17">
        <v>337</v>
      </c>
      <c r="CD757" s="17">
        <v>180</v>
      </c>
      <c r="CE757" s="17">
        <v>325</v>
      </c>
      <c r="CF757" s="17">
        <v>167</v>
      </c>
      <c r="CG757" s="17">
        <v>405</v>
      </c>
      <c r="CH757" s="17">
        <v>185</v>
      </c>
      <c r="CI757" s="17">
        <v>0.17</v>
      </c>
      <c r="CJ757" s="17">
        <v>0</v>
      </c>
      <c r="CK757" s="17">
        <v>0.14000000000000001</v>
      </c>
      <c r="CL757" s="17">
        <v>0.31</v>
      </c>
      <c r="CM757" s="17">
        <v>2.0099999999999998</v>
      </c>
      <c r="CN757" s="17">
        <v>2.87</v>
      </c>
      <c r="CO757" s="17">
        <v>224</v>
      </c>
      <c r="CP757" s="17">
        <v>138</v>
      </c>
      <c r="CQ757" s="17">
        <v>387</v>
      </c>
      <c r="CR757" s="17">
        <v>176</v>
      </c>
      <c r="CS757" s="17">
        <v>515</v>
      </c>
      <c r="CT757" s="17">
        <v>237</v>
      </c>
      <c r="CU757" s="17">
        <v>421</v>
      </c>
      <c r="CV757" s="17">
        <v>144</v>
      </c>
      <c r="CW757" s="17">
        <v>0.24</v>
      </c>
      <c r="CX757" s="17">
        <v>0</v>
      </c>
      <c r="CY757" s="17">
        <v>4.3099999999999996</v>
      </c>
      <c r="CZ757" s="15" t="str">
        <f t="shared" si="23"/>
        <v>Adama Traoré Diarra</v>
      </c>
      <c r="DA757" s="15" t="e">
        <f>VLOOKUP(CZ757,[1]FINAL!$A$1:$AP$1000,MATCH("Element No.",[1]FINAL!$A$1:$AP$1,0),0)</f>
        <v>#N/A</v>
      </c>
      <c r="DB757" s="15"/>
      <c r="DC757" s="15"/>
      <c r="DD757" s="15"/>
      <c r="DE757" s="15"/>
      <c r="DF757" s="15"/>
    </row>
    <row r="758" spans="1:110" ht="40.5" thickBot="1">
      <c r="A758" s="18" t="b">
        <v>1</v>
      </c>
      <c r="B758" s="18" t="b">
        <v>0</v>
      </c>
      <c r="C758" s="17">
        <v>100</v>
      </c>
      <c r="D758" s="17">
        <v>100</v>
      </c>
      <c r="E758" s="17">
        <v>84182</v>
      </c>
      <c r="F758" s="17">
        <v>0</v>
      </c>
      <c r="G758" s="17">
        <v>0</v>
      </c>
      <c r="H758" s="17">
        <v>-3</v>
      </c>
      <c r="I758" s="17">
        <v>3</v>
      </c>
      <c r="J758" s="17">
        <v>0</v>
      </c>
      <c r="K758" s="17">
        <v>1</v>
      </c>
      <c r="L758" s="15">
        <v>0</v>
      </c>
      <c r="M758" s="15">
        <v>0</v>
      </c>
      <c r="N758" s="17">
        <v>0</v>
      </c>
      <c r="O758" s="15" t="s">
        <v>978</v>
      </c>
      <c r="P758" s="15">
        <v>0</v>
      </c>
      <c r="Q758" s="17" t="e">
        <f t="shared" si="22"/>
        <v>#N/A</v>
      </c>
      <c r="R758" s="18" t="b">
        <v>0</v>
      </c>
      <c r="S758" s="15"/>
      <c r="T758" s="15" t="s">
        <v>4914</v>
      </c>
      <c r="U758" s="17">
        <v>42</v>
      </c>
      <c r="V758" s="15" t="s">
        <v>979</v>
      </c>
      <c r="W758" s="15">
        <v>2.5</v>
      </c>
      <c r="X758" s="18" t="b">
        <v>0</v>
      </c>
      <c r="Y758" s="15" t="s">
        <v>394</v>
      </c>
      <c r="Z758" s="15">
        <v>1.9</v>
      </c>
      <c r="AA758" s="18" t="b">
        <v>0</v>
      </c>
      <c r="AB758" s="15"/>
      <c r="AC758" s="15" t="s">
        <v>519</v>
      </c>
      <c r="AD758" s="17">
        <v>19</v>
      </c>
      <c r="AE758" s="17">
        <v>21</v>
      </c>
      <c r="AF758" s="17">
        <v>51</v>
      </c>
      <c r="AG758" s="17">
        <v>195408</v>
      </c>
      <c r="AH758" s="17">
        <v>0</v>
      </c>
      <c r="AI758" s="17">
        <v>488161</v>
      </c>
      <c r="AJ758" s="17">
        <v>0</v>
      </c>
      <c r="AK758" s="15">
        <v>0</v>
      </c>
      <c r="AL758" s="15">
        <v>12.1</v>
      </c>
      <c r="AM758" s="15" t="s">
        <v>394</v>
      </c>
      <c r="AN758" s="15"/>
      <c r="AO758" s="17">
        <v>73</v>
      </c>
      <c r="AP758" s="68">
        <v>44743</v>
      </c>
      <c r="AQ758" s="68">
        <v>34027</v>
      </c>
      <c r="AR758" s="18" t="b">
        <v>0</v>
      </c>
      <c r="AS758" s="15" t="s">
        <v>3163</v>
      </c>
      <c r="AT758" s="17">
        <v>1800</v>
      </c>
      <c r="AU758" s="17">
        <v>0</v>
      </c>
      <c r="AV758" s="17">
        <v>1</v>
      </c>
      <c r="AW758" s="17">
        <v>0</v>
      </c>
      <c r="AX758" s="17">
        <v>37</v>
      </c>
      <c r="AY758" s="17">
        <v>0</v>
      </c>
      <c r="AZ758" s="17">
        <v>0</v>
      </c>
      <c r="BA758" s="17">
        <v>0</v>
      </c>
      <c r="BB758" s="17">
        <v>0</v>
      </c>
      <c r="BC758" s="17">
        <v>0</v>
      </c>
      <c r="BD758" s="17">
        <v>77</v>
      </c>
      <c r="BE758" s="17">
        <v>2</v>
      </c>
      <c r="BF758" s="17">
        <v>220</v>
      </c>
      <c r="BG758" s="15">
        <v>570.4</v>
      </c>
      <c r="BH758" s="15">
        <v>10</v>
      </c>
      <c r="BI758" s="15">
        <v>0</v>
      </c>
      <c r="BJ758" s="15">
        <v>57.9</v>
      </c>
      <c r="BK758" s="17">
        <v>30</v>
      </c>
      <c r="BL758" s="17">
        <v>142</v>
      </c>
      <c r="BM758" s="17">
        <v>0</v>
      </c>
      <c r="BN758" s="17">
        <v>0</v>
      </c>
      <c r="BO758" s="17">
        <v>20</v>
      </c>
      <c r="BP758" s="15">
        <v>0</v>
      </c>
      <c r="BQ758" s="15">
        <v>0</v>
      </c>
      <c r="BR758" s="15">
        <v>0</v>
      </c>
      <c r="BS758" s="15">
        <v>35.299999999999997</v>
      </c>
      <c r="BT758" s="15"/>
      <c r="BU758" s="15"/>
      <c r="BV758" s="15"/>
      <c r="BW758" s="15"/>
      <c r="BX758" s="15"/>
      <c r="BY758" s="15"/>
      <c r="BZ758" s="15"/>
      <c r="CA758" s="17">
        <v>96</v>
      </c>
      <c r="CB758" s="17">
        <v>16</v>
      </c>
      <c r="CC758" s="17">
        <v>439</v>
      </c>
      <c r="CD758" s="17">
        <v>10</v>
      </c>
      <c r="CE758" s="17">
        <v>615</v>
      </c>
      <c r="CF758" s="17">
        <v>69</v>
      </c>
      <c r="CG758" s="17">
        <v>277</v>
      </c>
      <c r="CH758" s="17">
        <v>16</v>
      </c>
      <c r="CI758" s="17">
        <v>0</v>
      </c>
      <c r="CJ758" s="17">
        <v>3.85</v>
      </c>
      <c r="CK758" s="17">
        <v>0</v>
      </c>
      <c r="CL758" s="17">
        <v>0</v>
      </c>
      <c r="CM758" s="17">
        <v>1.76</v>
      </c>
      <c r="CN758" s="17">
        <v>1.85</v>
      </c>
      <c r="CO758" s="17">
        <v>636</v>
      </c>
      <c r="CP758" s="17">
        <v>30</v>
      </c>
      <c r="CQ758" s="17">
        <v>546</v>
      </c>
      <c r="CR758" s="17">
        <v>85</v>
      </c>
      <c r="CS758" s="17">
        <v>272</v>
      </c>
      <c r="CT758" s="17">
        <v>28</v>
      </c>
      <c r="CU758" s="17">
        <v>142</v>
      </c>
      <c r="CV758" s="17">
        <v>20</v>
      </c>
      <c r="CW758" s="17">
        <v>1</v>
      </c>
      <c r="CX758" s="17">
        <v>0</v>
      </c>
      <c r="CY758" s="17">
        <v>0</v>
      </c>
      <c r="CZ758" s="15" t="str">
        <f t="shared" si="23"/>
        <v>Alphonse Areola</v>
      </c>
      <c r="DA758" s="15" t="e">
        <f>VLOOKUP(CZ758,[1]FINAL!$A$1:$AP$1000,MATCH("Element No.",[1]FINAL!$A$1:$AP$1,0),0)</f>
        <v>#N/A</v>
      </c>
      <c r="DB758" s="15"/>
      <c r="DC758" s="15"/>
      <c r="DD758" s="15"/>
      <c r="DE758" s="15"/>
      <c r="DF758" s="15"/>
    </row>
    <row r="759" spans="1:110" ht="66" thickBot="1">
      <c r="A759" s="18" t="b">
        <v>1</v>
      </c>
      <c r="B759" s="18" t="b">
        <v>0</v>
      </c>
      <c r="C759" s="17">
        <v>0</v>
      </c>
      <c r="D759" s="17">
        <v>0</v>
      </c>
      <c r="E759" s="17">
        <v>82143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1</v>
      </c>
      <c r="L759" s="15">
        <v>0</v>
      </c>
      <c r="M759" s="15">
        <v>0</v>
      </c>
      <c r="N759" s="17">
        <v>0</v>
      </c>
      <c r="O759" s="15" t="s">
        <v>1176</v>
      </c>
      <c r="P759" s="15">
        <v>0</v>
      </c>
      <c r="Q759" s="17" t="e">
        <f t="shared" si="22"/>
        <v>#N/A</v>
      </c>
      <c r="R759" s="18" t="b">
        <v>0</v>
      </c>
      <c r="S759" s="15" t="s">
        <v>3956</v>
      </c>
      <c r="T759" s="15" t="s">
        <v>3957</v>
      </c>
      <c r="U759" s="17">
        <v>40</v>
      </c>
      <c r="V759" s="15" t="s">
        <v>1177</v>
      </c>
      <c r="W759" s="15">
        <v>0</v>
      </c>
      <c r="X759" s="18" t="b">
        <v>0</v>
      </c>
      <c r="Y759" s="15" t="s">
        <v>1178</v>
      </c>
      <c r="Z759" s="15">
        <v>0.2</v>
      </c>
      <c r="AA759" s="18" t="b">
        <v>0</v>
      </c>
      <c r="AB759" s="15"/>
      <c r="AC759" s="15" t="s">
        <v>3257</v>
      </c>
      <c r="AD759" s="17">
        <v>19</v>
      </c>
      <c r="AE759" s="17">
        <v>21</v>
      </c>
      <c r="AF759" s="17">
        <v>0</v>
      </c>
      <c r="AG759" s="17">
        <v>3874</v>
      </c>
      <c r="AH759" s="17">
        <v>0</v>
      </c>
      <c r="AI759" s="17">
        <v>43698</v>
      </c>
      <c r="AJ759" s="17">
        <v>0</v>
      </c>
      <c r="AK759" s="15">
        <v>0</v>
      </c>
      <c r="AL759" s="15">
        <v>0</v>
      </c>
      <c r="AM759" s="15" t="s">
        <v>1178</v>
      </c>
      <c r="AN759" s="15"/>
      <c r="AO759" s="17">
        <v>241</v>
      </c>
      <c r="AP759" s="68">
        <v>45474</v>
      </c>
      <c r="AQ759" s="68">
        <v>33252</v>
      </c>
      <c r="AR759" s="18" t="b">
        <v>0</v>
      </c>
      <c r="AS759" s="15" t="s">
        <v>3164</v>
      </c>
      <c r="AT759" s="17">
        <v>0</v>
      </c>
      <c r="AU759" s="17">
        <v>0</v>
      </c>
      <c r="AV759" s="17">
        <v>0</v>
      </c>
      <c r="AW759" s="17">
        <v>0</v>
      </c>
      <c r="AX759" s="17">
        <v>0</v>
      </c>
      <c r="AY759" s="17">
        <v>0</v>
      </c>
      <c r="AZ759" s="17">
        <v>0</v>
      </c>
      <c r="BA759" s="17">
        <v>0</v>
      </c>
      <c r="BB759" s="17">
        <v>0</v>
      </c>
      <c r="BC759" s="17">
        <v>0</v>
      </c>
      <c r="BD759" s="17">
        <v>0</v>
      </c>
      <c r="BE759" s="17">
        <v>0</v>
      </c>
      <c r="BF759" s="17">
        <v>0</v>
      </c>
      <c r="BG759" s="15">
        <v>0</v>
      </c>
      <c r="BH759" s="15">
        <v>0</v>
      </c>
      <c r="BI759" s="15">
        <v>0</v>
      </c>
      <c r="BJ759" s="15">
        <v>0</v>
      </c>
      <c r="BK759" s="17">
        <v>0</v>
      </c>
      <c r="BL759" s="17">
        <v>0</v>
      </c>
      <c r="BM759" s="17">
        <v>0</v>
      </c>
      <c r="BN759" s="17">
        <v>0</v>
      </c>
      <c r="BO759" s="17">
        <v>0</v>
      </c>
      <c r="BP759" s="15">
        <v>0</v>
      </c>
      <c r="BQ759" s="15">
        <v>0</v>
      </c>
      <c r="BR759" s="15">
        <v>0</v>
      </c>
      <c r="BS759" s="15">
        <v>0</v>
      </c>
      <c r="BT759" s="15"/>
      <c r="BU759" s="15"/>
      <c r="BV759" s="15"/>
      <c r="BW759" s="15"/>
      <c r="BX759" s="15"/>
      <c r="BY759" s="15"/>
      <c r="BZ759" s="15"/>
      <c r="CA759" s="17">
        <v>581</v>
      </c>
      <c r="CB759" s="17">
        <v>67</v>
      </c>
      <c r="CC759" s="17">
        <v>569</v>
      </c>
      <c r="CD759" s="17">
        <v>53</v>
      </c>
      <c r="CE759" s="17">
        <v>538</v>
      </c>
      <c r="CF759" s="17">
        <v>38</v>
      </c>
      <c r="CG759" s="17">
        <v>584</v>
      </c>
      <c r="CH759" s="17">
        <v>67</v>
      </c>
      <c r="CI759" s="17">
        <v>0</v>
      </c>
      <c r="CJ759" s="17">
        <v>0</v>
      </c>
      <c r="CK759" s="17">
        <v>0</v>
      </c>
      <c r="CL759" s="17">
        <v>0</v>
      </c>
      <c r="CM759" s="17">
        <v>0</v>
      </c>
      <c r="CN759" s="17">
        <v>0</v>
      </c>
      <c r="CO759" s="17">
        <v>675</v>
      </c>
      <c r="CP759" s="17">
        <v>42</v>
      </c>
      <c r="CQ759" s="17">
        <v>465</v>
      </c>
      <c r="CR759" s="17">
        <v>57</v>
      </c>
      <c r="CS759" s="17">
        <v>592</v>
      </c>
      <c r="CT759" s="17">
        <v>67</v>
      </c>
      <c r="CU759" s="17">
        <v>370</v>
      </c>
      <c r="CV759" s="17">
        <v>52</v>
      </c>
      <c r="CW759" s="17">
        <v>0</v>
      </c>
      <c r="CX759" s="17">
        <v>0</v>
      </c>
      <c r="CY759" s="17">
        <v>0</v>
      </c>
      <c r="CZ759" s="15" t="str">
        <f t="shared" si="23"/>
        <v>Wes Foderingham</v>
      </c>
      <c r="DA759" s="15" t="e">
        <f>VLOOKUP(CZ759,[1]FINAL!$A$1:$AP$1000,MATCH("Element No.",[1]FINAL!$A$1:$AP$1,0),0)</f>
        <v>#N/A</v>
      </c>
      <c r="DB759" s="15"/>
      <c r="DC759" s="15"/>
      <c r="DD759" s="15"/>
      <c r="DE759" s="15"/>
      <c r="DF759" s="15"/>
    </row>
    <row r="760" spans="1:110" ht="91.5" thickBot="1">
      <c r="A760" s="18" t="b">
        <v>1</v>
      </c>
      <c r="B760" s="18" t="b">
        <v>0</v>
      </c>
      <c r="C760" s="17">
        <v>0</v>
      </c>
      <c r="D760" s="17">
        <v>0</v>
      </c>
      <c r="E760" s="17">
        <v>483364</v>
      </c>
      <c r="F760" s="17">
        <v>0</v>
      </c>
      <c r="G760" s="17">
        <v>0</v>
      </c>
      <c r="H760" s="17">
        <v>-1</v>
      </c>
      <c r="I760" s="17">
        <v>1</v>
      </c>
      <c r="J760" s="17">
        <v>0</v>
      </c>
      <c r="K760" s="17">
        <v>1</v>
      </c>
      <c r="L760" s="15">
        <v>0</v>
      </c>
      <c r="M760" s="15">
        <v>0</v>
      </c>
      <c r="N760" s="17">
        <v>0</v>
      </c>
      <c r="O760" s="15" t="s">
        <v>3165</v>
      </c>
      <c r="P760" s="15">
        <v>0</v>
      </c>
      <c r="Q760" s="17" t="e">
        <f t="shared" si="22"/>
        <v>#N/A</v>
      </c>
      <c r="R760" s="18" t="b">
        <v>0</v>
      </c>
      <c r="S760" s="15" t="s">
        <v>4515</v>
      </c>
      <c r="T760" s="15" t="s">
        <v>4516</v>
      </c>
      <c r="U760" s="17">
        <v>39</v>
      </c>
      <c r="V760" s="15" t="s">
        <v>3166</v>
      </c>
      <c r="W760" s="15">
        <v>0</v>
      </c>
      <c r="X760" s="18" t="b">
        <v>0</v>
      </c>
      <c r="Y760" s="15" t="s">
        <v>3167</v>
      </c>
      <c r="Z760" s="15">
        <v>0.2</v>
      </c>
      <c r="AA760" s="18" t="b">
        <v>0</v>
      </c>
      <c r="AB760" s="15"/>
      <c r="AC760" s="15" t="s">
        <v>3257</v>
      </c>
      <c r="AD760" s="17">
        <v>19</v>
      </c>
      <c r="AE760" s="17">
        <v>21</v>
      </c>
      <c r="AF760" s="17">
        <v>0</v>
      </c>
      <c r="AG760" s="17">
        <v>11331</v>
      </c>
      <c r="AH760" s="17">
        <v>0</v>
      </c>
      <c r="AI760" s="17">
        <v>22009</v>
      </c>
      <c r="AJ760" s="17">
        <v>0</v>
      </c>
      <c r="AK760" s="15">
        <v>0</v>
      </c>
      <c r="AL760" s="15">
        <v>0</v>
      </c>
      <c r="AM760" s="15" t="s">
        <v>3167</v>
      </c>
      <c r="AN760" s="15"/>
      <c r="AO760" s="17">
        <v>98</v>
      </c>
      <c r="AP760" s="68">
        <v>44797</v>
      </c>
      <c r="AQ760" s="68">
        <v>37523</v>
      </c>
      <c r="AR760" s="18" t="b">
        <v>0</v>
      </c>
      <c r="AS760" s="15" t="s">
        <v>3168</v>
      </c>
      <c r="AT760" s="17">
        <v>0</v>
      </c>
      <c r="AU760" s="17">
        <v>0</v>
      </c>
      <c r="AV760" s="17">
        <v>0</v>
      </c>
      <c r="AW760" s="17">
        <v>0</v>
      </c>
      <c r="AX760" s="17">
        <v>0</v>
      </c>
      <c r="AY760" s="17">
        <v>0</v>
      </c>
      <c r="AZ760" s="17">
        <v>0</v>
      </c>
      <c r="BA760" s="17">
        <v>0</v>
      </c>
      <c r="BB760" s="17">
        <v>0</v>
      </c>
      <c r="BC760" s="17">
        <v>0</v>
      </c>
      <c r="BD760" s="17">
        <v>0</v>
      </c>
      <c r="BE760" s="17">
        <v>0</v>
      </c>
      <c r="BF760" s="17">
        <v>0</v>
      </c>
      <c r="BG760" s="15">
        <v>0</v>
      </c>
      <c r="BH760" s="15">
        <v>0</v>
      </c>
      <c r="BI760" s="15">
        <v>0</v>
      </c>
      <c r="BJ760" s="15">
        <v>0</v>
      </c>
      <c r="BK760" s="17">
        <v>0</v>
      </c>
      <c r="BL760" s="17">
        <v>0</v>
      </c>
      <c r="BM760" s="17">
        <v>0</v>
      </c>
      <c r="BN760" s="17">
        <v>0</v>
      </c>
      <c r="BO760" s="17">
        <v>0</v>
      </c>
      <c r="BP760" s="15">
        <v>0</v>
      </c>
      <c r="BQ760" s="15">
        <v>0</v>
      </c>
      <c r="BR760" s="15">
        <v>0</v>
      </c>
      <c r="BS760" s="15">
        <v>0</v>
      </c>
      <c r="BT760" s="15"/>
      <c r="BU760" s="15"/>
      <c r="BV760" s="15"/>
      <c r="BW760" s="15"/>
      <c r="BX760" s="15"/>
      <c r="BY760" s="15"/>
      <c r="BZ760" s="15"/>
      <c r="CA760" s="17">
        <v>565</v>
      </c>
      <c r="CB760" s="17">
        <v>58</v>
      </c>
      <c r="CC760" s="17">
        <v>550</v>
      </c>
      <c r="CD760" s="17">
        <v>41</v>
      </c>
      <c r="CE760" s="17">
        <v>519</v>
      </c>
      <c r="CF760" s="17">
        <v>26</v>
      </c>
      <c r="CG760" s="17">
        <v>568</v>
      </c>
      <c r="CH760" s="17">
        <v>58</v>
      </c>
      <c r="CI760" s="17">
        <v>0</v>
      </c>
      <c r="CJ760" s="17">
        <v>0</v>
      </c>
      <c r="CK760" s="17">
        <v>0</v>
      </c>
      <c r="CL760" s="17">
        <v>0</v>
      </c>
      <c r="CM760" s="17">
        <v>0</v>
      </c>
      <c r="CN760" s="17">
        <v>0</v>
      </c>
      <c r="CO760" s="17">
        <v>783</v>
      </c>
      <c r="CP760" s="17">
        <v>85</v>
      </c>
      <c r="CQ760" s="17">
        <v>447</v>
      </c>
      <c r="CR760" s="17">
        <v>48</v>
      </c>
      <c r="CS760" s="17">
        <v>576</v>
      </c>
      <c r="CT760" s="17">
        <v>58</v>
      </c>
      <c r="CU760" s="17">
        <v>395</v>
      </c>
      <c r="CV760" s="17">
        <v>57</v>
      </c>
      <c r="CW760" s="17">
        <v>0</v>
      </c>
      <c r="CX760" s="17">
        <v>0</v>
      </c>
      <c r="CY760" s="17">
        <v>0</v>
      </c>
      <c r="CZ760" s="15" t="str">
        <f t="shared" si="23"/>
        <v>Krisztián Hegyi</v>
      </c>
      <c r="DA760" s="15" t="e">
        <f>VLOOKUP(CZ760,[1]FINAL!$A$1:$AP$1000,MATCH("Element No.",[1]FINAL!$A$1:$AP$1,0),0)</f>
        <v>#N/A</v>
      </c>
      <c r="DB760" s="15"/>
      <c r="DC760" s="15"/>
      <c r="DD760" s="15"/>
      <c r="DE760" s="15"/>
      <c r="DF760" s="15"/>
    </row>
    <row r="761" spans="1:110" ht="40.5" thickBot="1">
      <c r="A761" s="18" t="b">
        <v>1</v>
      </c>
      <c r="B761" s="18" t="b">
        <v>0</v>
      </c>
      <c r="C761" s="17">
        <v>100</v>
      </c>
      <c r="D761" s="17">
        <v>100</v>
      </c>
      <c r="E761" s="17">
        <v>613804</v>
      </c>
      <c r="F761" s="17">
        <v>0</v>
      </c>
      <c r="G761" s="17">
        <v>0</v>
      </c>
      <c r="H761" s="17">
        <v>-4</v>
      </c>
      <c r="I761" s="17">
        <v>4</v>
      </c>
      <c r="J761" s="17">
        <v>1</v>
      </c>
      <c r="K761" s="17">
        <v>2</v>
      </c>
      <c r="L761" s="15">
        <v>1.2</v>
      </c>
      <c r="M761" s="15">
        <v>2.2000000000000002</v>
      </c>
      <c r="N761" s="17">
        <v>6</v>
      </c>
      <c r="O761" s="15" t="s">
        <v>3169</v>
      </c>
      <c r="P761" s="15">
        <v>2.2000000000000002</v>
      </c>
      <c r="Q761" s="17" t="e">
        <f t="shared" si="22"/>
        <v>#N/A</v>
      </c>
      <c r="R761" s="18" t="b">
        <v>0</v>
      </c>
      <c r="S761" s="15"/>
      <c r="T761" s="15" t="s">
        <v>4229</v>
      </c>
      <c r="U761" s="17">
        <v>41</v>
      </c>
      <c r="V761" s="15" t="s">
        <v>3170</v>
      </c>
      <c r="W761" s="15">
        <v>3.2</v>
      </c>
      <c r="X761" s="18" t="b">
        <v>0</v>
      </c>
      <c r="Y761" s="15" t="s">
        <v>3171</v>
      </c>
      <c r="Z761" s="15">
        <v>2.4</v>
      </c>
      <c r="AA761" s="18" t="b">
        <v>0</v>
      </c>
      <c r="AB761" s="15"/>
      <c r="AC761" s="15" t="s">
        <v>519</v>
      </c>
      <c r="AD761" s="17">
        <v>19</v>
      </c>
      <c r="AE761" s="17">
        <v>21</v>
      </c>
      <c r="AF761" s="17">
        <v>104</v>
      </c>
      <c r="AG761" s="17">
        <v>479876</v>
      </c>
      <c r="AH761" s="17">
        <v>0</v>
      </c>
      <c r="AI761" s="17">
        <v>980288</v>
      </c>
      <c r="AJ761" s="17">
        <v>0</v>
      </c>
      <c r="AK761" s="15">
        <v>0.5</v>
      </c>
      <c r="AL761" s="15">
        <v>25.4</v>
      </c>
      <c r="AM761" s="15" t="s">
        <v>3171</v>
      </c>
      <c r="AN761" s="15" t="s">
        <v>3437</v>
      </c>
      <c r="AO761" s="17">
        <v>189</v>
      </c>
      <c r="AP761" s="68">
        <v>45853</v>
      </c>
      <c r="AQ761" s="68">
        <v>38350</v>
      </c>
      <c r="AR761" s="18" t="b">
        <v>0</v>
      </c>
      <c r="AS761" s="15" t="s">
        <v>3172</v>
      </c>
      <c r="AT761" s="17">
        <v>2706</v>
      </c>
      <c r="AU761" s="17">
        <v>0</v>
      </c>
      <c r="AV761" s="17">
        <v>6</v>
      </c>
      <c r="AW761" s="17">
        <v>9</v>
      </c>
      <c r="AX761" s="17">
        <v>47</v>
      </c>
      <c r="AY761" s="17">
        <v>0</v>
      </c>
      <c r="AZ761" s="17">
        <v>0</v>
      </c>
      <c r="BA761" s="17">
        <v>0</v>
      </c>
      <c r="BB761" s="17">
        <v>6</v>
      </c>
      <c r="BC761" s="17">
        <v>0</v>
      </c>
      <c r="BD761" s="17">
        <v>0</v>
      </c>
      <c r="BE761" s="17">
        <v>3</v>
      </c>
      <c r="BF761" s="17">
        <v>381</v>
      </c>
      <c r="BG761" s="15">
        <v>583.6</v>
      </c>
      <c r="BH761" s="15">
        <v>480.2</v>
      </c>
      <c r="BI761" s="15">
        <v>133</v>
      </c>
      <c r="BJ761" s="15">
        <v>119.8</v>
      </c>
      <c r="BK761" s="17">
        <v>161</v>
      </c>
      <c r="BL761" s="17">
        <v>125</v>
      </c>
      <c r="BM761" s="17">
        <v>44</v>
      </c>
      <c r="BN761" s="17">
        <v>205</v>
      </c>
      <c r="BO761" s="17">
        <v>30</v>
      </c>
      <c r="BP761" s="15">
        <v>0.56999999999999995</v>
      </c>
      <c r="BQ761" s="15">
        <v>2.5099999999999998</v>
      </c>
      <c r="BR761" s="15">
        <v>3.08</v>
      </c>
      <c r="BS761" s="15">
        <v>43.65</v>
      </c>
      <c r="BT761" s="15"/>
      <c r="BU761" s="15"/>
      <c r="BV761" s="15"/>
      <c r="BW761" s="15"/>
      <c r="BX761" s="15"/>
      <c r="BY761" s="15"/>
      <c r="BZ761" s="15"/>
      <c r="CA761" s="17">
        <v>89</v>
      </c>
      <c r="CB761" s="17">
        <v>38</v>
      </c>
      <c r="CC761" s="17">
        <v>64</v>
      </c>
      <c r="CD761" s="17">
        <v>11</v>
      </c>
      <c r="CE761" s="17">
        <v>247</v>
      </c>
      <c r="CF761" s="17">
        <v>63</v>
      </c>
      <c r="CG761" s="17">
        <v>102</v>
      </c>
      <c r="CH761" s="17">
        <v>27</v>
      </c>
      <c r="CI761" s="17">
        <v>0.02</v>
      </c>
      <c r="CJ761" s="17">
        <v>0</v>
      </c>
      <c r="CK761" s="17">
        <v>0.08</v>
      </c>
      <c r="CL761" s="17">
        <v>0.1</v>
      </c>
      <c r="CM761" s="17">
        <v>1.45</v>
      </c>
      <c r="CN761" s="17">
        <v>1.56</v>
      </c>
      <c r="CO761" s="17">
        <v>669</v>
      </c>
      <c r="CP761" s="17">
        <v>159</v>
      </c>
      <c r="CQ761" s="17">
        <v>161</v>
      </c>
      <c r="CR761" s="17">
        <v>50</v>
      </c>
      <c r="CS761" s="17">
        <v>158</v>
      </c>
      <c r="CT761" s="17">
        <v>56</v>
      </c>
      <c r="CU761" s="17">
        <v>125</v>
      </c>
      <c r="CV761" s="17">
        <v>49</v>
      </c>
      <c r="CW761" s="17">
        <v>1</v>
      </c>
      <c r="CX761" s="17">
        <v>0.3</v>
      </c>
      <c r="CY761" s="17">
        <v>6.82</v>
      </c>
      <c r="CZ761" s="15" t="str">
        <f t="shared" si="23"/>
        <v>El Hadji Malick Diouf</v>
      </c>
      <c r="DA761" s="15" t="e">
        <f>VLOOKUP(CZ761,[1]FINAL!$A$1:$AP$1000,MATCH("Element No.",[1]FINAL!$A$1:$AP$1,0),0)</f>
        <v>#N/A</v>
      </c>
      <c r="DB761" s="15"/>
      <c r="DC761" s="15"/>
      <c r="DD761" s="15"/>
      <c r="DE761" s="15"/>
      <c r="DF761" s="15"/>
    </row>
    <row r="762" spans="1:110" ht="53.25" thickBot="1">
      <c r="A762" s="18" t="b">
        <v>1</v>
      </c>
      <c r="B762" s="18" t="b">
        <v>0</v>
      </c>
      <c r="C762" s="17">
        <v>0</v>
      </c>
      <c r="D762" s="17">
        <v>0</v>
      </c>
      <c r="E762" s="17">
        <v>109533</v>
      </c>
      <c r="F762" s="17">
        <v>0</v>
      </c>
      <c r="G762" s="17">
        <v>0</v>
      </c>
      <c r="H762" s="17">
        <v>-1</v>
      </c>
      <c r="I762" s="17">
        <v>1</v>
      </c>
      <c r="J762" s="17">
        <v>0</v>
      </c>
      <c r="K762" s="17">
        <v>2</v>
      </c>
      <c r="L762" s="15">
        <v>0</v>
      </c>
      <c r="M762" s="15">
        <v>0</v>
      </c>
      <c r="N762" s="17">
        <v>0</v>
      </c>
      <c r="O762" s="15" t="s">
        <v>110</v>
      </c>
      <c r="P762" s="15">
        <v>0</v>
      </c>
      <c r="Q762" s="17" t="e">
        <f t="shared" si="22"/>
        <v>#N/A</v>
      </c>
      <c r="R762" s="18" t="b">
        <v>0</v>
      </c>
      <c r="S762" s="15" t="s">
        <v>3958</v>
      </c>
      <c r="T762" s="15" t="s">
        <v>3959</v>
      </c>
      <c r="U762" s="17">
        <v>44</v>
      </c>
      <c r="V762" s="15" t="s">
        <v>980</v>
      </c>
      <c r="W762" s="15">
        <v>0</v>
      </c>
      <c r="X762" s="18" t="b">
        <v>0</v>
      </c>
      <c r="Y762" s="15" t="s">
        <v>981</v>
      </c>
      <c r="Z762" s="15">
        <v>0</v>
      </c>
      <c r="AA762" s="18" t="b">
        <v>0</v>
      </c>
      <c r="AB762" s="15"/>
      <c r="AC762" s="15" t="s">
        <v>3257</v>
      </c>
      <c r="AD762" s="17">
        <v>19</v>
      </c>
      <c r="AE762" s="17">
        <v>21</v>
      </c>
      <c r="AF762" s="17">
        <v>0</v>
      </c>
      <c r="AG762" s="17">
        <v>1719</v>
      </c>
      <c r="AH762" s="17">
        <v>0</v>
      </c>
      <c r="AI762" s="17">
        <v>20861</v>
      </c>
      <c r="AJ762" s="17">
        <v>0</v>
      </c>
      <c r="AK762" s="15">
        <v>0</v>
      </c>
      <c r="AL762" s="15">
        <v>0</v>
      </c>
      <c r="AM762" s="15" t="s">
        <v>110</v>
      </c>
      <c r="AN762" s="15"/>
      <c r="AO762" s="17">
        <v>106</v>
      </c>
      <c r="AP762" s="68">
        <v>44796</v>
      </c>
      <c r="AQ762" s="68">
        <v>34549</v>
      </c>
      <c r="AR762" s="18" t="b">
        <v>0</v>
      </c>
      <c r="AS762" s="15" t="s">
        <v>3173</v>
      </c>
      <c r="AT762" s="17">
        <v>0</v>
      </c>
      <c r="AU762" s="17">
        <v>0</v>
      </c>
      <c r="AV762" s="17">
        <v>0</v>
      </c>
      <c r="AW762" s="17">
        <v>0</v>
      </c>
      <c r="AX762" s="17">
        <v>0</v>
      </c>
      <c r="AY762" s="17">
        <v>0</v>
      </c>
      <c r="AZ762" s="17">
        <v>0</v>
      </c>
      <c r="BA762" s="17">
        <v>0</v>
      </c>
      <c r="BB762" s="17">
        <v>0</v>
      </c>
      <c r="BC762" s="17">
        <v>0</v>
      </c>
      <c r="BD762" s="17">
        <v>0</v>
      </c>
      <c r="BE762" s="17">
        <v>0</v>
      </c>
      <c r="BF762" s="17">
        <v>0</v>
      </c>
      <c r="BG762" s="15">
        <v>0</v>
      </c>
      <c r="BH762" s="15">
        <v>0</v>
      </c>
      <c r="BI762" s="15">
        <v>0</v>
      </c>
      <c r="BJ762" s="15">
        <v>0</v>
      </c>
      <c r="BK762" s="17">
        <v>0</v>
      </c>
      <c r="BL762" s="17">
        <v>0</v>
      </c>
      <c r="BM762" s="17">
        <v>0</v>
      </c>
      <c r="BN762" s="17">
        <v>0</v>
      </c>
      <c r="BO762" s="17">
        <v>0</v>
      </c>
      <c r="BP762" s="15">
        <v>0</v>
      </c>
      <c r="BQ762" s="15">
        <v>0</v>
      </c>
      <c r="BR762" s="15">
        <v>0</v>
      </c>
      <c r="BS762" s="15">
        <v>0</v>
      </c>
      <c r="BT762" s="15"/>
      <c r="BU762" s="15"/>
      <c r="BV762" s="15"/>
      <c r="BW762" s="15"/>
      <c r="BX762" s="15"/>
      <c r="BY762" s="15"/>
      <c r="BZ762" s="15"/>
      <c r="CA762" s="17">
        <v>673</v>
      </c>
      <c r="CB762" s="17">
        <v>257</v>
      </c>
      <c r="CC762" s="17">
        <v>668</v>
      </c>
      <c r="CD762" s="17">
        <v>257</v>
      </c>
      <c r="CE762" s="17">
        <v>647</v>
      </c>
      <c r="CF762" s="17">
        <v>256</v>
      </c>
      <c r="CG762" s="17">
        <v>675</v>
      </c>
      <c r="CH762" s="17">
        <v>257</v>
      </c>
      <c r="CI762" s="17">
        <v>0</v>
      </c>
      <c r="CJ762" s="17">
        <v>0</v>
      </c>
      <c r="CK762" s="17">
        <v>0</v>
      </c>
      <c r="CL762" s="17">
        <v>0</v>
      </c>
      <c r="CM762" s="17">
        <v>0</v>
      </c>
      <c r="CN762" s="17">
        <v>0</v>
      </c>
      <c r="CO762" s="17">
        <v>534</v>
      </c>
      <c r="CP762" s="17">
        <v>102</v>
      </c>
      <c r="CQ762" s="17">
        <v>590</v>
      </c>
      <c r="CR762" s="17">
        <v>237</v>
      </c>
      <c r="CS762" s="17">
        <v>682</v>
      </c>
      <c r="CT762" s="17">
        <v>257</v>
      </c>
      <c r="CU762" s="17">
        <v>587</v>
      </c>
      <c r="CV762" s="17">
        <v>209</v>
      </c>
      <c r="CW762" s="17">
        <v>0</v>
      </c>
      <c r="CX762" s="17">
        <v>0</v>
      </c>
      <c r="CY762" s="17">
        <v>0</v>
      </c>
      <c r="CZ762" s="15" t="str">
        <f t="shared" si="23"/>
        <v>Emerson Palmieri dos Santos</v>
      </c>
      <c r="DA762" s="15" t="e">
        <f>VLOOKUP(CZ762,[1]FINAL!$A$1:$AP$1000,MATCH("Element No.",[1]FINAL!$A$1:$AP$1,0),0)</f>
        <v>#N/A</v>
      </c>
      <c r="DB762" s="15"/>
      <c r="DC762" s="15"/>
      <c r="DD762" s="15"/>
      <c r="DE762" s="15"/>
      <c r="DF762" s="15"/>
    </row>
    <row r="763" spans="1:110" ht="27.75" thickBot="1">
      <c r="A763" s="18" t="b">
        <v>1</v>
      </c>
      <c r="B763" s="18" t="b">
        <v>0</v>
      </c>
      <c r="C763" s="15"/>
      <c r="D763" s="15"/>
      <c r="E763" s="17">
        <v>214048</v>
      </c>
      <c r="F763" s="17">
        <v>0</v>
      </c>
      <c r="G763" s="17">
        <v>0</v>
      </c>
      <c r="H763" s="17">
        <v>-5</v>
      </c>
      <c r="I763" s="17">
        <v>5</v>
      </c>
      <c r="J763" s="17">
        <v>0</v>
      </c>
      <c r="K763" s="17">
        <v>2</v>
      </c>
      <c r="L763" s="15">
        <v>0</v>
      </c>
      <c r="M763" s="15">
        <v>0</v>
      </c>
      <c r="N763" s="17">
        <v>0</v>
      </c>
      <c r="O763" s="15" t="s">
        <v>3174</v>
      </c>
      <c r="P763" s="15">
        <v>0</v>
      </c>
      <c r="Q763" s="17" t="e">
        <f t="shared" si="22"/>
        <v>#N/A</v>
      </c>
      <c r="R763" s="18" t="b">
        <v>0</v>
      </c>
      <c r="S763" s="15"/>
      <c r="T763" s="15"/>
      <c r="U763" s="17">
        <v>40</v>
      </c>
      <c r="V763" s="15" t="s">
        <v>994</v>
      </c>
      <c r="W763" s="15">
        <v>1.7</v>
      </c>
      <c r="X763" s="18" t="b">
        <v>0</v>
      </c>
      <c r="Y763" s="15" t="s">
        <v>290</v>
      </c>
      <c r="Z763" s="15">
        <v>0.1</v>
      </c>
      <c r="AA763" s="18" t="b">
        <v>0</v>
      </c>
      <c r="AB763" s="15"/>
      <c r="AC763" s="15" t="s">
        <v>519</v>
      </c>
      <c r="AD763" s="17">
        <v>19</v>
      </c>
      <c r="AE763" s="17">
        <v>21</v>
      </c>
      <c r="AF763" s="17">
        <v>36</v>
      </c>
      <c r="AG763" s="17">
        <v>30991</v>
      </c>
      <c r="AH763" s="17">
        <v>0</v>
      </c>
      <c r="AI763" s="17">
        <v>52505</v>
      </c>
      <c r="AJ763" s="17">
        <v>0</v>
      </c>
      <c r="AK763" s="15">
        <v>0</v>
      </c>
      <c r="AL763" s="15">
        <v>9</v>
      </c>
      <c r="AM763" s="15" t="s">
        <v>290</v>
      </c>
      <c r="AN763" s="15"/>
      <c r="AO763" s="17">
        <v>241</v>
      </c>
      <c r="AP763" s="68">
        <v>45478</v>
      </c>
      <c r="AQ763" s="68">
        <v>35573</v>
      </c>
      <c r="AR763" s="18" t="b">
        <v>0</v>
      </c>
      <c r="AS763" s="15" t="s">
        <v>3175</v>
      </c>
      <c r="AT763" s="17">
        <v>1559</v>
      </c>
      <c r="AU763" s="17">
        <v>0</v>
      </c>
      <c r="AV763" s="17">
        <v>0</v>
      </c>
      <c r="AW763" s="17">
        <v>1</v>
      </c>
      <c r="AX763" s="17">
        <v>37</v>
      </c>
      <c r="AY763" s="17">
        <v>0</v>
      </c>
      <c r="AZ763" s="17">
        <v>0</v>
      </c>
      <c r="BA763" s="17">
        <v>0</v>
      </c>
      <c r="BB763" s="17">
        <v>4</v>
      </c>
      <c r="BC763" s="17">
        <v>0</v>
      </c>
      <c r="BD763" s="17">
        <v>0</v>
      </c>
      <c r="BE763" s="17">
        <v>0</v>
      </c>
      <c r="BF763" s="17">
        <v>80</v>
      </c>
      <c r="BG763" s="15">
        <v>392.4</v>
      </c>
      <c r="BH763" s="15">
        <v>55.8</v>
      </c>
      <c r="BI763" s="15">
        <v>60</v>
      </c>
      <c r="BJ763" s="15">
        <v>50.9</v>
      </c>
      <c r="BK763" s="17">
        <v>144</v>
      </c>
      <c r="BL763" s="17">
        <v>43</v>
      </c>
      <c r="BM763" s="17">
        <v>16</v>
      </c>
      <c r="BN763" s="17">
        <v>160</v>
      </c>
      <c r="BO763" s="17">
        <v>17</v>
      </c>
      <c r="BP763" s="15">
        <v>0.56000000000000005</v>
      </c>
      <c r="BQ763" s="15">
        <v>0.25</v>
      </c>
      <c r="BR763" s="15">
        <v>0.81</v>
      </c>
      <c r="BS763" s="15">
        <v>33.28</v>
      </c>
      <c r="BT763" s="15"/>
      <c r="BU763" s="15"/>
      <c r="BV763" s="15"/>
      <c r="BW763" s="15"/>
      <c r="BX763" s="15"/>
      <c r="BY763" s="15"/>
      <c r="BZ763" s="15"/>
      <c r="CA763" s="17">
        <v>188</v>
      </c>
      <c r="CB763" s="17">
        <v>76</v>
      </c>
      <c r="CC763" s="17">
        <v>359</v>
      </c>
      <c r="CD763" s="17">
        <v>127</v>
      </c>
      <c r="CE763" s="17">
        <v>337</v>
      </c>
      <c r="CF763" s="17">
        <v>109</v>
      </c>
      <c r="CG763" s="17">
        <v>300</v>
      </c>
      <c r="CH763" s="17">
        <v>96</v>
      </c>
      <c r="CI763" s="17">
        <v>0.03</v>
      </c>
      <c r="CJ763" s="17">
        <v>0</v>
      </c>
      <c r="CK763" s="17">
        <v>0.01</v>
      </c>
      <c r="CL763" s="17">
        <v>0.04</v>
      </c>
      <c r="CM763" s="17">
        <v>1.92</v>
      </c>
      <c r="CN763" s="17">
        <v>2.14</v>
      </c>
      <c r="CO763" s="17">
        <v>684</v>
      </c>
      <c r="CP763" s="17">
        <v>166</v>
      </c>
      <c r="CQ763" s="17">
        <v>472</v>
      </c>
      <c r="CR763" s="17">
        <v>178</v>
      </c>
      <c r="CS763" s="17">
        <v>392</v>
      </c>
      <c r="CT763" s="17">
        <v>143</v>
      </c>
      <c r="CU763" s="17">
        <v>441</v>
      </c>
      <c r="CV763" s="17">
        <v>166</v>
      </c>
      <c r="CW763" s="17">
        <v>0.98</v>
      </c>
      <c r="CX763" s="17">
        <v>0.06</v>
      </c>
      <c r="CY763" s="17">
        <v>9.24</v>
      </c>
      <c r="CZ763" s="15" t="str">
        <f t="shared" si="23"/>
        <v>Maximilian Kilman</v>
      </c>
      <c r="DA763" s="15" t="e">
        <f>VLOOKUP(CZ763,[1]FINAL!$A$1:$AP$1000,MATCH("Element No.",[1]FINAL!$A$1:$AP$1,0),0)</f>
        <v>#N/A</v>
      </c>
      <c r="DB763" s="15"/>
      <c r="DC763" s="15"/>
      <c r="DD763" s="15"/>
      <c r="DE763" s="15"/>
      <c r="DF763" s="15"/>
    </row>
    <row r="764" spans="1:110" ht="53.25" thickBot="1">
      <c r="A764" s="18" t="b">
        <v>1</v>
      </c>
      <c r="B764" s="18" t="b">
        <v>0</v>
      </c>
      <c r="C764" s="17">
        <v>100</v>
      </c>
      <c r="D764" s="17">
        <v>100</v>
      </c>
      <c r="E764" s="17">
        <v>233963</v>
      </c>
      <c r="F764" s="17">
        <v>0</v>
      </c>
      <c r="G764" s="17">
        <v>0</v>
      </c>
      <c r="H764" s="17">
        <v>0</v>
      </c>
      <c r="I764" s="17">
        <v>0</v>
      </c>
      <c r="J764" s="17">
        <v>2</v>
      </c>
      <c r="K764" s="17">
        <v>2</v>
      </c>
      <c r="L764" s="15">
        <v>2.5</v>
      </c>
      <c r="M764" s="15">
        <v>3.5</v>
      </c>
      <c r="N764" s="17">
        <v>8</v>
      </c>
      <c r="O764" s="15" t="s">
        <v>825</v>
      </c>
      <c r="P764" s="15">
        <v>3.5</v>
      </c>
      <c r="Q764" s="17" t="e">
        <f t="shared" si="22"/>
        <v>#N/A</v>
      </c>
      <c r="R764" s="18" t="b">
        <v>0</v>
      </c>
      <c r="S764" s="15"/>
      <c r="T764" s="15" t="s">
        <v>4915</v>
      </c>
      <c r="U764" s="17">
        <v>45</v>
      </c>
      <c r="V764" s="15" t="s">
        <v>1325</v>
      </c>
      <c r="W764" s="15">
        <v>3.9</v>
      </c>
      <c r="X764" s="18" t="b">
        <v>0</v>
      </c>
      <c r="Y764" s="15" t="s">
        <v>1326</v>
      </c>
      <c r="Z764" s="15">
        <v>2.6</v>
      </c>
      <c r="AA764" s="18" t="b">
        <v>0</v>
      </c>
      <c r="AB764" s="15"/>
      <c r="AC764" s="15" t="s">
        <v>519</v>
      </c>
      <c r="AD764" s="17">
        <v>19</v>
      </c>
      <c r="AE764" s="17">
        <v>21</v>
      </c>
      <c r="AF764" s="17">
        <v>122</v>
      </c>
      <c r="AG764" s="17">
        <v>460159</v>
      </c>
      <c r="AH764" s="17">
        <v>0</v>
      </c>
      <c r="AI764" s="17">
        <v>129536</v>
      </c>
      <c r="AJ764" s="17">
        <v>0</v>
      </c>
      <c r="AK764" s="15">
        <v>0.8</v>
      </c>
      <c r="AL764" s="15">
        <v>27.1</v>
      </c>
      <c r="AM764" s="15" t="s">
        <v>1326</v>
      </c>
      <c r="AN764" s="15"/>
      <c r="AO764" s="17">
        <v>83</v>
      </c>
      <c r="AP764" s="68">
        <v>45160</v>
      </c>
      <c r="AQ764" s="68">
        <v>35775</v>
      </c>
      <c r="AR764" s="18" t="b">
        <v>0</v>
      </c>
      <c r="AS764" s="15" t="s">
        <v>3176</v>
      </c>
      <c r="AT764" s="17">
        <v>2532</v>
      </c>
      <c r="AU764" s="17">
        <v>3</v>
      </c>
      <c r="AV764" s="17">
        <v>0</v>
      </c>
      <c r="AW764" s="17">
        <v>6</v>
      </c>
      <c r="AX764" s="17">
        <v>44</v>
      </c>
      <c r="AY764" s="17">
        <v>2</v>
      </c>
      <c r="AZ764" s="17">
        <v>0</v>
      </c>
      <c r="BA764" s="17">
        <v>0</v>
      </c>
      <c r="BB764" s="17">
        <v>2</v>
      </c>
      <c r="BC764" s="17">
        <v>0</v>
      </c>
      <c r="BD764" s="17">
        <v>0</v>
      </c>
      <c r="BE764" s="17">
        <v>5</v>
      </c>
      <c r="BF764" s="17">
        <v>386</v>
      </c>
      <c r="BG764" s="15">
        <v>777.2</v>
      </c>
      <c r="BH764" s="15">
        <v>66.599999999999994</v>
      </c>
      <c r="BI764" s="15">
        <v>294</v>
      </c>
      <c r="BJ764" s="15">
        <v>113.8</v>
      </c>
      <c r="BK764" s="17">
        <v>273</v>
      </c>
      <c r="BL764" s="17">
        <v>103</v>
      </c>
      <c r="BM764" s="17">
        <v>40</v>
      </c>
      <c r="BN764" s="17">
        <v>313</v>
      </c>
      <c r="BO764" s="17">
        <v>27</v>
      </c>
      <c r="BP764" s="15">
        <v>2.4700000000000002</v>
      </c>
      <c r="BQ764" s="15">
        <v>0.7</v>
      </c>
      <c r="BR764" s="15">
        <v>3.17</v>
      </c>
      <c r="BS764" s="15">
        <v>41.03</v>
      </c>
      <c r="BT764" s="15"/>
      <c r="BU764" s="15"/>
      <c r="BV764" s="15"/>
      <c r="BW764" s="15"/>
      <c r="BX764" s="15"/>
      <c r="BY764" s="15"/>
      <c r="BZ764" s="15"/>
      <c r="CA764" s="17">
        <v>36</v>
      </c>
      <c r="CB764" s="17">
        <v>14</v>
      </c>
      <c r="CC764" s="17">
        <v>343</v>
      </c>
      <c r="CD764" s="17">
        <v>118</v>
      </c>
      <c r="CE764" s="17">
        <v>119</v>
      </c>
      <c r="CF764" s="17">
        <v>20</v>
      </c>
      <c r="CG764" s="17">
        <v>113</v>
      </c>
      <c r="CH764" s="17">
        <v>31</v>
      </c>
      <c r="CI764" s="17">
        <v>0.09</v>
      </c>
      <c r="CJ764" s="17">
        <v>0</v>
      </c>
      <c r="CK764" s="17">
        <v>0.02</v>
      </c>
      <c r="CL764" s="17">
        <v>0.11</v>
      </c>
      <c r="CM764" s="17">
        <v>1.46</v>
      </c>
      <c r="CN764" s="17">
        <v>1.56</v>
      </c>
      <c r="CO764" s="17">
        <v>427</v>
      </c>
      <c r="CP764" s="17">
        <v>86</v>
      </c>
      <c r="CQ764" s="17">
        <v>92</v>
      </c>
      <c r="CR764" s="17">
        <v>31</v>
      </c>
      <c r="CS764" s="17">
        <v>70</v>
      </c>
      <c r="CT764" s="17">
        <v>26</v>
      </c>
      <c r="CU764" s="17">
        <v>118</v>
      </c>
      <c r="CV764" s="17">
        <v>44</v>
      </c>
      <c r="CW764" s="17">
        <v>0.96</v>
      </c>
      <c r="CX764" s="17">
        <v>0.21</v>
      </c>
      <c r="CY764" s="17">
        <v>11.13</v>
      </c>
      <c r="CZ764" s="15" t="str">
        <f t="shared" si="23"/>
        <v>Konstantinos Mavropanos</v>
      </c>
      <c r="DA764" s="15" t="e">
        <f>VLOOKUP(CZ764,[1]FINAL!$A$1:$AP$1000,MATCH("Element No.",[1]FINAL!$A$1:$AP$1,0),0)</f>
        <v>#N/A</v>
      </c>
      <c r="DB764" s="15"/>
      <c r="DC764" s="15"/>
      <c r="DD764" s="15"/>
      <c r="DE764" s="15"/>
      <c r="DF764" s="15"/>
    </row>
    <row r="765" spans="1:110" ht="53.25" thickBot="1">
      <c r="A765" s="18" t="b">
        <v>1</v>
      </c>
      <c r="B765" s="18" t="b">
        <v>0</v>
      </c>
      <c r="C765" s="17">
        <v>0</v>
      </c>
      <c r="D765" s="17">
        <v>0</v>
      </c>
      <c r="E765" s="17">
        <v>210494</v>
      </c>
      <c r="F765" s="17">
        <v>0</v>
      </c>
      <c r="G765" s="17">
        <v>0</v>
      </c>
      <c r="H765" s="17">
        <v>-1</v>
      </c>
      <c r="I765" s="17">
        <v>1</v>
      </c>
      <c r="J765" s="17">
        <v>0</v>
      </c>
      <c r="K765" s="17">
        <v>2</v>
      </c>
      <c r="L765" s="15">
        <v>0</v>
      </c>
      <c r="M765" s="15">
        <v>0</v>
      </c>
      <c r="N765" s="17">
        <v>0</v>
      </c>
      <c r="O765" s="15" t="s">
        <v>976</v>
      </c>
      <c r="P765" s="15">
        <v>0</v>
      </c>
      <c r="Q765" s="17">
        <f t="shared" si="22"/>
        <v>0</v>
      </c>
      <c r="R765" s="18" t="b">
        <v>0</v>
      </c>
      <c r="S765" s="15" t="s">
        <v>3958</v>
      </c>
      <c r="T765" s="15" t="s">
        <v>3960</v>
      </c>
      <c r="U765" s="17">
        <v>44</v>
      </c>
      <c r="V765" s="15" t="s">
        <v>977</v>
      </c>
      <c r="W765" s="15">
        <v>1.5</v>
      </c>
      <c r="X765" s="18" t="b">
        <v>0</v>
      </c>
      <c r="Y765" s="15" t="s">
        <v>326</v>
      </c>
      <c r="Z765" s="15">
        <v>0</v>
      </c>
      <c r="AA765" s="18" t="b">
        <v>0</v>
      </c>
      <c r="AB765" s="15"/>
      <c r="AC765" s="15" t="s">
        <v>3257</v>
      </c>
      <c r="AD765" s="17">
        <v>19</v>
      </c>
      <c r="AE765" s="17">
        <v>21</v>
      </c>
      <c r="AF765" s="17">
        <v>3</v>
      </c>
      <c r="AG765" s="17">
        <v>1288</v>
      </c>
      <c r="AH765" s="17">
        <v>0</v>
      </c>
      <c r="AI765" s="17">
        <v>12380</v>
      </c>
      <c r="AJ765" s="17">
        <v>0</v>
      </c>
      <c r="AK765" s="15">
        <v>0</v>
      </c>
      <c r="AL765" s="15">
        <v>0.7</v>
      </c>
      <c r="AM765" s="15" t="s">
        <v>1188</v>
      </c>
      <c r="AN765" s="15"/>
      <c r="AO765" s="17">
        <v>145</v>
      </c>
      <c r="AP765" s="68">
        <v>44733</v>
      </c>
      <c r="AQ765" s="68">
        <v>35154</v>
      </c>
      <c r="AR765" s="18" t="b">
        <v>0</v>
      </c>
      <c r="AS765" s="15" t="s">
        <v>3177</v>
      </c>
      <c r="AT765" s="17">
        <v>180</v>
      </c>
      <c r="AU765" s="17">
        <v>0</v>
      </c>
      <c r="AV765" s="17">
        <v>0</v>
      </c>
      <c r="AW765" s="17">
        <v>0</v>
      </c>
      <c r="AX765" s="17">
        <v>8</v>
      </c>
      <c r="AY765" s="17">
        <v>0</v>
      </c>
      <c r="AZ765" s="17">
        <v>0</v>
      </c>
      <c r="BA765" s="17">
        <v>0</v>
      </c>
      <c r="BB765" s="17">
        <v>0</v>
      </c>
      <c r="BC765" s="17">
        <v>0</v>
      </c>
      <c r="BD765" s="17">
        <v>0</v>
      </c>
      <c r="BE765" s="17">
        <v>0</v>
      </c>
      <c r="BF765" s="17">
        <v>-1</v>
      </c>
      <c r="BG765" s="15">
        <v>39</v>
      </c>
      <c r="BH765" s="15">
        <v>3.9</v>
      </c>
      <c r="BI765" s="15">
        <v>8</v>
      </c>
      <c r="BJ765" s="15">
        <v>5.0999999999999996</v>
      </c>
      <c r="BK765" s="17">
        <v>14</v>
      </c>
      <c r="BL765" s="17">
        <v>8</v>
      </c>
      <c r="BM765" s="17">
        <v>1</v>
      </c>
      <c r="BN765" s="17">
        <v>15</v>
      </c>
      <c r="BO765" s="17">
        <v>2</v>
      </c>
      <c r="BP765" s="15">
        <v>0.1</v>
      </c>
      <c r="BQ765" s="15">
        <v>0.03</v>
      </c>
      <c r="BR765" s="15">
        <v>0.13</v>
      </c>
      <c r="BS765" s="15">
        <v>3.42</v>
      </c>
      <c r="BT765" s="15"/>
      <c r="BU765" s="15"/>
      <c r="BV765" s="15"/>
      <c r="BW765" s="15"/>
      <c r="BX765" s="15"/>
      <c r="BY765" s="15"/>
      <c r="BZ765" s="15"/>
      <c r="CA765" s="17">
        <v>440</v>
      </c>
      <c r="CB765" s="17">
        <v>162</v>
      </c>
      <c r="CC765" s="17">
        <v>467</v>
      </c>
      <c r="CD765" s="17">
        <v>167</v>
      </c>
      <c r="CE765" s="17">
        <v>431</v>
      </c>
      <c r="CF765" s="17">
        <v>162</v>
      </c>
      <c r="CG765" s="17">
        <v>462</v>
      </c>
      <c r="CH765" s="17">
        <v>165</v>
      </c>
      <c r="CI765" s="17">
        <v>0.05</v>
      </c>
      <c r="CJ765" s="17">
        <v>0</v>
      </c>
      <c r="CK765" s="17">
        <v>0.02</v>
      </c>
      <c r="CL765" s="17">
        <v>7.0000000000000007E-2</v>
      </c>
      <c r="CM765" s="17">
        <v>1.71</v>
      </c>
      <c r="CN765" s="17">
        <v>4</v>
      </c>
      <c r="CO765" s="17">
        <v>540</v>
      </c>
      <c r="CP765" s="17">
        <v>107</v>
      </c>
      <c r="CQ765" s="17">
        <v>593</v>
      </c>
      <c r="CR765" s="17">
        <v>239</v>
      </c>
      <c r="CS765" s="17">
        <v>421</v>
      </c>
      <c r="CT765" s="17">
        <v>153</v>
      </c>
      <c r="CU765" s="17">
        <v>614</v>
      </c>
      <c r="CV765" s="17">
        <v>218</v>
      </c>
      <c r="CW765" s="17">
        <v>1</v>
      </c>
      <c r="CX765" s="17">
        <v>0</v>
      </c>
      <c r="CY765" s="17">
        <v>7.5</v>
      </c>
      <c r="CZ765" s="15" t="str">
        <f t="shared" si="23"/>
        <v>Nayef Aguerd</v>
      </c>
      <c r="DA765" s="15">
        <f>VLOOKUP(CZ765,[1]FINAL!$A$1:$AP$1000,MATCH("Element No.",[1]FINAL!$A$1:$AP$1,0),0)</f>
        <v>0</v>
      </c>
      <c r="DB765" s="15"/>
      <c r="DC765" s="15"/>
      <c r="DD765" s="15"/>
      <c r="DE765" s="15"/>
      <c r="DF765" s="15"/>
    </row>
    <row r="766" spans="1:110" ht="40.5" thickBot="1">
      <c r="A766" s="18" t="b">
        <v>1</v>
      </c>
      <c r="B766" s="18" t="b">
        <v>0</v>
      </c>
      <c r="C766" s="17">
        <v>100</v>
      </c>
      <c r="D766" s="17">
        <v>100</v>
      </c>
      <c r="E766" s="17">
        <v>536109</v>
      </c>
      <c r="F766" s="17">
        <v>0</v>
      </c>
      <c r="G766" s="17">
        <v>0</v>
      </c>
      <c r="H766" s="17">
        <v>-2</v>
      </c>
      <c r="I766" s="17">
        <v>2</v>
      </c>
      <c r="J766" s="17">
        <v>0</v>
      </c>
      <c r="K766" s="17">
        <v>2</v>
      </c>
      <c r="L766" s="15">
        <v>0</v>
      </c>
      <c r="M766" s="15">
        <v>0</v>
      </c>
      <c r="N766" s="17">
        <v>0</v>
      </c>
      <c r="O766" s="15" t="s">
        <v>570</v>
      </c>
      <c r="P766" s="15">
        <v>0</v>
      </c>
      <c r="Q766" s="17" t="e">
        <f t="shared" si="22"/>
        <v>#N/A</v>
      </c>
      <c r="R766" s="18" t="b">
        <v>0</v>
      </c>
      <c r="S766" s="15"/>
      <c r="T766" s="15" t="s">
        <v>4849</v>
      </c>
      <c r="U766" s="17">
        <v>43</v>
      </c>
      <c r="V766" s="15" t="s">
        <v>1875</v>
      </c>
      <c r="W766" s="15">
        <v>1.6</v>
      </c>
      <c r="X766" s="18" t="b">
        <v>0</v>
      </c>
      <c r="Y766" s="15" t="s">
        <v>1876</v>
      </c>
      <c r="Z766" s="15">
        <v>0</v>
      </c>
      <c r="AA766" s="18" t="b">
        <v>0</v>
      </c>
      <c r="AB766" s="15"/>
      <c r="AC766" s="15" t="s">
        <v>519</v>
      </c>
      <c r="AD766" s="17">
        <v>19</v>
      </c>
      <c r="AE766" s="17">
        <v>21</v>
      </c>
      <c r="AF766" s="17">
        <v>21</v>
      </c>
      <c r="AG766" s="17">
        <v>5219</v>
      </c>
      <c r="AH766" s="17">
        <v>0</v>
      </c>
      <c r="AI766" s="17">
        <v>7385</v>
      </c>
      <c r="AJ766" s="17">
        <v>0</v>
      </c>
      <c r="AK766" s="15">
        <v>0</v>
      </c>
      <c r="AL766" s="15">
        <v>4.9000000000000004</v>
      </c>
      <c r="AM766" s="15" t="s">
        <v>1876</v>
      </c>
      <c r="AN766" s="15"/>
      <c r="AO766" s="17">
        <v>241</v>
      </c>
      <c r="AP766" s="68">
        <v>44835</v>
      </c>
      <c r="AQ766" s="68">
        <v>38698</v>
      </c>
      <c r="AR766" s="18" t="b">
        <v>0</v>
      </c>
      <c r="AS766" s="15" t="s">
        <v>3178</v>
      </c>
      <c r="AT766" s="17">
        <v>656</v>
      </c>
      <c r="AU766" s="17">
        <v>0</v>
      </c>
      <c r="AV766" s="17">
        <v>1</v>
      </c>
      <c r="AW766" s="17">
        <v>0</v>
      </c>
      <c r="AX766" s="17">
        <v>16</v>
      </c>
      <c r="AY766" s="17">
        <v>0</v>
      </c>
      <c r="AZ766" s="17">
        <v>0</v>
      </c>
      <c r="BA766" s="17">
        <v>0</v>
      </c>
      <c r="BB766" s="17">
        <v>2</v>
      </c>
      <c r="BC766" s="17">
        <v>0</v>
      </c>
      <c r="BD766" s="17">
        <v>0</v>
      </c>
      <c r="BE766" s="17">
        <v>0</v>
      </c>
      <c r="BF766" s="17">
        <v>88</v>
      </c>
      <c r="BG766" s="15">
        <v>142.19999999999999</v>
      </c>
      <c r="BH766" s="15">
        <v>82.1</v>
      </c>
      <c r="BI766" s="15">
        <v>22</v>
      </c>
      <c r="BJ766" s="15">
        <v>24.6</v>
      </c>
      <c r="BK766" s="17">
        <v>44</v>
      </c>
      <c r="BL766" s="17">
        <v>35</v>
      </c>
      <c r="BM766" s="17">
        <v>30</v>
      </c>
      <c r="BN766" s="17">
        <v>74</v>
      </c>
      <c r="BO766" s="17">
        <v>9</v>
      </c>
      <c r="BP766" s="15">
        <v>0.18</v>
      </c>
      <c r="BQ766" s="15">
        <v>0.32</v>
      </c>
      <c r="BR766" s="15">
        <v>0.5</v>
      </c>
      <c r="BS766" s="15">
        <v>13.38</v>
      </c>
      <c r="BT766" s="17">
        <v>5</v>
      </c>
      <c r="BU766" s="15"/>
      <c r="BV766" s="15"/>
      <c r="BW766" s="15"/>
      <c r="BX766" s="15"/>
      <c r="BY766" s="15"/>
      <c r="BZ766" s="15"/>
      <c r="CA766" s="17">
        <v>354</v>
      </c>
      <c r="CB766" s="17">
        <v>133</v>
      </c>
      <c r="CC766" s="17">
        <v>323</v>
      </c>
      <c r="CD766" s="17">
        <v>107</v>
      </c>
      <c r="CE766" s="17">
        <v>397</v>
      </c>
      <c r="CF766" s="17">
        <v>141</v>
      </c>
      <c r="CG766" s="17">
        <v>383</v>
      </c>
      <c r="CH766" s="17">
        <v>132</v>
      </c>
      <c r="CI766" s="17">
        <v>0.02</v>
      </c>
      <c r="CJ766" s="17">
        <v>0</v>
      </c>
      <c r="CK766" s="17">
        <v>0.04</v>
      </c>
      <c r="CL766" s="17">
        <v>0.06</v>
      </c>
      <c r="CM766" s="17">
        <v>1.84</v>
      </c>
      <c r="CN766" s="17">
        <v>2.2000000000000002</v>
      </c>
      <c r="CO766" s="17">
        <v>614</v>
      </c>
      <c r="CP766" s="17">
        <v>138</v>
      </c>
      <c r="CQ766" s="17">
        <v>574</v>
      </c>
      <c r="CR766" s="17">
        <v>235</v>
      </c>
      <c r="CS766" s="17">
        <v>411</v>
      </c>
      <c r="CT766" s="17">
        <v>150</v>
      </c>
      <c r="CU766" s="17">
        <v>626</v>
      </c>
      <c r="CV766" s="17">
        <v>223</v>
      </c>
      <c r="CW766" s="17">
        <v>1.23</v>
      </c>
      <c r="CX766" s="17">
        <v>0</v>
      </c>
      <c r="CY766" s="17">
        <v>10.15</v>
      </c>
      <c r="CZ766" s="15" t="str">
        <f t="shared" si="23"/>
        <v>Ollie Scarles</v>
      </c>
      <c r="DA766" s="15" t="e">
        <f>VLOOKUP(CZ766,[1]FINAL!$A$1:$AP$1000,MATCH("Element No.",[1]FINAL!$A$1:$AP$1,0),0)</f>
        <v>#N/A</v>
      </c>
      <c r="DB766" s="15"/>
      <c r="DC766" s="15"/>
      <c r="DD766" s="15"/>
      <c r="DE766" s="15"/>
      <c r="DF766" s="15"/>
    </row>
    <row r="767" spans="1:110" ht="40.5" thickBot="1">
      <c r="A767" s="18" t="b">
        <v>1</v>
      </c>
      <c r="B767" s="18" t="b">
        <v>0</v>
      </c>
      <c r="C767" s="17">
        <v>100</v>
      </c>
      <c r="D767" s="17">
        <v>100</v>
      </c>
      <c r="E767" s="17">
        <v>462116</v>
      </c>
      <c r="F767" s="17">
        <v>0</v>
      </c>
      <c r="G767" s="17">
        <v>0</v>
      </c>
      <c r="H767" s="17">
        <v>-2</v>
      </c>
      <c r="I767" s="17">
        <v>2</v>
      </c>
      <c r="J767" s="17">
        <v>0</v>
      </c>
      <c r="K767" s="17">
        <v>2</v>
      </c>
      <c r="L767" s="15">
        <v>0.5</v>
      </c>
      <c r="M767" s="15">
        <v>0.2</v>
      </c>
      <c r="N767" s="17">
        <v>0</v>
      </c>
      <c r="O767" s="15" t="s">
        <v>1676</v>
      </c>
      <c r="P767" s="15">
        <v>0.2</v>
      </c>
      <c r="Q767" s="17" t="e">
        <f t="shared" si="22"/>
        <v>#N/A</v>
      </c>
      <c r="R767" s="18" t="b">
        <v>0</v>
      </c>
      <c r="S767" s="15"/>
      <c r="T767" s="15" t="s">
        <v>4875</v>
      </c>
      <c r="U767" s="17">
        <v>43</v>
      </c>
      <c r="V767" s="15" t="s">
        <v>1677</v>
      </c>
      <c r="W767" s="15">
        <v>2</v>
      </c>
      <c r="X767" s="18" t="b">
        <v>0</v>
      </c>
      <c r="Y767" s="15" t="s">
        <v>1678</v>
      </c>
      <c r="Z767" s="15">
        <v>0.1</v>
      </c>
      <c r="AA767" s="18" t="b">
        <v>0</v>
      </c>
      <c r="AB767" s="15"/>
      <c r="AC767" s="15" t="s">
        <v>519</v>
      </c>
      <c r="AD767" s="17">
        <v>19</v>
      </c>
      <c r="AE767" s="17">
        <v>21</v>
      </c>
      <c r="AF767" s="17">
        <v>46</v>
      </c>
      <c r="AG767" s="17">
        <v>13494</v>
      </c>
      <c r="AH767" s="17">
        <v>0</v>
      </c>
      <c r="AI767" s="17">
        <v>21090</v>
      </c>
      <c r="AJ767" s="17">
        <v>0</v>
      </c>
      <c r="AK767" s="15">
        <v>0</v>
      </c>
      <c r="AL767" s="15">
        <v>10.7</v>
      </c>
      <c r="AM767" s="15" t="s">
        <v>1678</v>
      </c>
      <c r="AN767" s="15"/>
      <c r="AO767" s="17">
        <v>73</v>
      </c>
      <c r="AP767" s="68">
        <v>45839</v>
      </c>
      <c r="AQ767" s="68">
        <v>36524</v>
      </c>
      <c r="AR767" s="18" t="b">
        <v>0</v>
      </c>
      <c r="AS767" s="15" t="s">
        <v>3179</v>
      </c>
      <c r="AT767" s="17">
        <v>1817</v>
      </c>
      <c r="AU767" s="17">
        <v>0</v>
      </c>
      <c r="AV767" s="17">
        <v>1</v>
      </c>
      <c r="AW767" s="17">
        <v>1</v>
      </c>
      <c r="AX767" s="17">
        <v>37</v>
      </c>
      <c r="AY767" s="17">
        <v>0</v>
      </c>
      <c r="AZ767" s="17">
        <v>0</v>
      </c>
      <c r="BA767" s="17">
        <v>0</v>
      </c>
      <c r="BB767" s="17">
        <v>5</v>
      </c>
      <c r="BC767" s="17">
        <v>1</v>
      </c>
      <c r="BD767" s="17">
        <v>0</v>
      </c>
      <c r="BE767" s="17">
        <v>1</v>
      </c>
      <c r="BF767" s="17">
        <v>160</v>
      </c>
      <c r="BG767" s="15">
        <v>383.4</v>
      </c>
      <c r="BH767" s="15">
        <v>66.599999999999994</v>
      </c>
      <c r="BI767" s="15">
        <v>26</v>
      </c>
      <c r="BJ767" s="15">
        <v>47.7</v>
      </c>
      <c r="BK767" s="17">
        <v>128</v>
      </c>
      <c r="BL767" s="17">
        <v>89</v>
      </c>
      <c r="BM767" s="17">
        <v>37</v>
      </c>
      <c r="BN767" s="17">
        <v>165</v>
      </c>
      <c r="BO767" s="17">
        <v>22</v>
      </c>
      <c r="BP767" s="15">
        <v>0.25</v>
      </c>
      <c r="BQ767" s="15">
        <v>0.32</v>
      </c>
      <c r="BR767" s="15">
        <v>0.56999999999999995</v>
      </c>
      <c r="BS767" s="15">
        <v>33.729999999999997</v>
      </c>
      <c r="BT767" s="15"/>
      <c r="BU767" s="15"/>
      <c r="BV767" s="15"/>
      <c r="BW767" s="15"/>
      <c r="BX767" s="15"/>
      <c r="BY767" s="15"/>
      <c r="BZ767" s="15"/>
      <c r="CA767" s="17">
        <v>190</v>
      </c>
      <c r="CB767" s="17">
        <v>77</v>
      </c>
      <c r="CC767" s="17">
        <v>342</v>
      </c>
      <c r="CD767" s="17">
        <v>117</v>
      </c>
      <c r="CE767" s="17">
        <v>389</v>
      </c>
      <c r="CF767" s="17">
        <v>138</v>
      </c>
      <c r="CG767" s="17">
        <v>313</v>
      </c>
      <c r="CH767" s="17">
        <v>104</v>
      </c>
      <c r="CI767" s="17">
        <v>0.01</v>
      </c>
      <c r="CJ767" s="17">
        <v>0</v>
      </c>
      <c r="CK767" s="17">
        <v>0.02</v>
      </c>
      <c r="CL767" s="17">
        <v>0.03</v>
      </c>
      <c r="CM767" s="17">
        <v>1.67</v>
      </c>
      <c r="CN767" s="17">
        <v>1.83</v>
      </c>
      <c r="CO767" s="17">
        <v>597</v>
      </c>
      <c r="CP767" s="17">
        <v>132</v>
      </c>
      <c r="CQ767" s="17">
        <v>361</v>
      </c>
      <c r="CR767" s="17">
        <v>129</v>
      </c>
      <c r="CS767" s="17">
        <v>346</v>
      </c>
      <c r="CT767" s="17">
        <v>129</v>
      </c>
      <c r="CU767" s="17">
        <v>491</v>
      </c>
      <c r="CV767" s="17">
        <v>178</v>
      </c>
      <c r="CW767" s="17">
        <v>1.0900000000000001</v>
      </c>
      <c r="CX767" s="17">
        <v>0.05</v>
      </c>
      <c r="CY767" s="17">
        <v>8.17</v>
      </c>
      <c r="CZ767" s="15" t="str">
        <f t="shared" si="23"/>
        <v>Jean-Clair Todibo</v>
      </c>
      <c r="DA767" s="15" t="e">
        <f>VLOOKUP(CZ767,[1]FINAL!$A$1:$AP$1000,MATCH("Element No.",[1]FINAL!$A$1:$AP$1,0),0)</f>
        <v>#N/A</v>
      </c>
      <c r="DB767" s="15"/>
      <c r="DC767" s="15"/>
      <c r="DD767" s="15"/>
      <c r="DE767" s="15"/>
      <c r="DF767" s="15"/>
    </row>
    <row r="768" spans="1:110" ht="40.5" thickBot="1">
      <c r="A768" s="18" t="b">
        <v>1</v>
      </c>
      <c r="B768" s="18" t="b">
        <v>0</v>
      </c>
      <c r="C768" s="17">
        <v>100</v>
      </c>
      <c r="D768" s="17">
        <v>100</v>
      </c>
      <c r="E768" s="17">
        <v>214590</v>
      </c>
      <c r="F768" s="17">
        <v>0</v>
      </c>
      <c r="G768" s="17">
        <v>0</v>
      </c>
      <c r="H768" s="17">
        <v>-4</v>
      </c>
      <c r="I768" s="17">
        <v>4</v>
      </c>
      <c r="J768" s="17">
        <v>0</v>
      </c>
      <c r="K768" s="17">
        <v>2</v>
      </c>
      <c r="L768" s="15">
        <v>1</v>
      </c>
      <c r="M768" s="15">
        <v>1</v>
      </c>
      <c r="N768" s="17">
        <v>0</v>
      </c>
      <c r="O768" s="15" t="s">
        <v>535</v>
      </c>
      <c r="P768" s="15">
        <v>1</v>
      </c>
      <c r="Q768" s="17" t="e">
        <f t="shared" si="22"/>
        <v>#N/A</v>
      </c>
      <c r="R768" s="18" t="b">
        <v>0</v>
      </c>
      <c r="S768" s="15"/>
      <c r="T768" s="15" t="s">
        <v>4230</v>
      </c>
      <c r="U768" s="17">
        <v>41</v>
      </c>
      <c r="V768" s="15" t="s">
        <v>874</v>
      </c>
      <c r="W768" s="15">
        <v>2.7</v>
      </c>
      <c r="X768" s="18" t="b">
        <v>0</v>
      </c>
      <c r="Y768" s="15" t="s">
        <v>235</v>
      </c>
      <c r="Z768" s="15">
        <v>4.3</v>
      </c>
      <c r="AA768" s="18" t="b">
        <v>0</v>
      </c>
      <c r="AB768" s="15"/>
      <c r="AC768" s="15" t="s">
        <v>519</v>
      </c>
      <c r="AD768" s="17">
        <v>19</v>
      </c>
      <c r="AE768" s="17">
        <v>21</v>
      </c>
      <c r="AF768" s="17">
        <v>67</v>
      </c>
      <c r="AG768" s="17">
        <v>300045</v>
      </c>
      <c r="AH768" s="17">
        <v>0</v>
      </c>
      <c r="AI768" s="17">
        <v>2376588</v>
      </c>
      <c r="AJ768" s="17">
        <v>0</v>
      </c>
      <c r="AK768" s="15">
        <v>0.2</v>
      </c>
      <c r="AL768" s="15">
        <v>16.3</v>
      </c>
      <c r="AM768" s="15" t="s">
        <v>235</v>
      </c>
      <c r="AN768" s="15"/>
      <c r="AO768" s="17">
        <v>50</v>
      </c>
      <c r="AP768" s="68">
        <v>45517</v>
      </c>
      <c r="AQ768" s="68">
        <v>35760</v>
      </c>
      <c r="AR768" s="18" t="b">
        <v>0</v>
      </c>
      <c r="AS768" s="15" t="s">
        <v>3180</v>
      </c>
      <c r="AT768" s="17">
        <v>2080</v>
      </c>
      <c r="AU768" s="17">
        <v>0</v>
      </c>
      <c r="AV768" s="17">
        <v>3</v>
      </c>
      <c r="AW768" s="17">
        <v>3</v>
      </c>
      <c r="AX768" s="17">
        <v>43</v>
      </c>
      <c r="AY768" s="17">
        <v>0</v>
      </c>
      <c r="AZ768" s="17">
        <v>0</v>
      </c>
      <c r="BA768" s="17">
        <v>0</v>
      </c>
      <c r="BB768" s="17">
        <v>4</v>
      </c>
      <c r="BC768" s="17">
        <v>0</v>
      </c>
      <c r="BD768" s="17">
        <v>0</v>
      </c>
      <c r="BE768" s="17">
        <v>0</v>
      </c>
      <c r="BF768" s="17">
        <v>203</v>
      </c>
      <c r="BG768" s="15">
        <v>432</v>
      </c>
      <c r="BH768" s="15">
        <v>305.60000000000002</v>
      </c>
      <c r="BI768" s="15">
        <v>30</v>
      </c>
      <c r="BJ768" s="15">
        <v>77.2</v>
      </c>
      <c r="BK768" s="17">
        <v>141</v>
      </c>
      <c r="BL768" s="17">
        <v>75</v>
      </c>
      <c r="BM768" s="17">
        <v>33</v>
      </c>
      <c r="BN768" s="17">
        <v>174</v>
      </c>
      <c r="BO768" s="17">
        <v>23</v>
      </c>
      <c r="BP768" s="15">
        <v>0</v>
      </c>
      <c r="BQ768" s="15">
        <v>1</v>
      </c>
      <c r="BR768" s="15">
        <v>1</v>
      </c>
      <c r="BS768" s="15">
        <v>35.44</v>
      </c>
      <c r="BT768" s="15"/>
      <c r="BU768" s="15"/>
      <c r="BV768" s="15"/>
      <c r="BW768" s="15"/>
      <c r="BX768" s="15"/>
      <c r="BY768" s="15"/>
      <c r="BZ768" s="15"/>
      <c r="CA768" s="17">
        <v>165</v>
      </c>
      <c r="CB768" s="17">
        <v>68</v>
      </c>
      <c r="CC768" s="17">
        <v>144</v>
      </c>
      <c r="CD768" s="17">
        <v>36</v>
      </c>
      <c r="CE768" s="17">
        <v>380</v>
      </c>
      <c r="CF768" s="17">
        <v>131</v>
      </c>
      <c r="CG768" s="17">
        <v>213</v>
      </c>
      <c r="CH768" s="17">
        <v>76</v>
      </c>
      <c r="CI768" s="17">
        <v>0</v>
      </c>
      <c r="CJ768" s="17">
        <v>0</v>
      </c>
      <c r="CK768" s="17">
        <v>0.04</v>
      </c>
      <c r="CL768" s="17">
        <v>0.04</v>
      </c>
      <c r="CM768" s="17">
        <v>1.53</v>
      </c>
      <c r="CN768" s="17">
        <v>1.86</v>
      </c>
      <c r="CO768" s="17">
        <v>662</v>
      </c>
      <c r="CP768" s="17">
        <v>154</v>
      </c>
      <c r="CQ768" s="17">
        <v>275</v>
      </c>
      <c r="CR768" s="17">
        <v>98</v>
      </c>
      <c r="CS768" s="17">
        <v>233</v>
      </c>
      <c r="CT768" s="17">
        <v>92</v>
      </c>
      <c r="CU768" s="17">
        <v>87</v>
      </c>
      <c r="CV768" s="17">
        <v>27</v>
      </c>
      <c r="CW768" s="17">
        <v>1</v>
      </c>
      <c r="CX768" s="17">
        <v>0.13</v>
      </c>
      <c r="CY768" s="17">
        <v>7.53</v>
      </c>
      <c r="CZ768" s="15" t="str">
        <f t="shared" si="23"/>
        <v>Aaron Wan-Bissaka</v>
      </c>
      <c r="DA768" s="15" t="e">
        <f>VLOOKUP(CZ768,[1]FINAL!$A$1:$AP$1000,MATCH("Element No.",[1]FINAL!$A$1:$AP$1,0),0)</f>
        <v>#N/A</v>
      </c>
      <c r="DB768" s="15"/>
      <c r="DC768" s="15"/>
      <c r="DD768" s="15"/>
      <c r="DE768" s="15"/>
      <c r="DF768" s="15"/>
    </row>
    <row r="769" spans="1:110" ht="78.75" thickBot="1">
      <c r="A769" s="18" t="b">
        <v>1</v>
      </c>
      <c r="B769" s="18" t="b">
        <v>0</v>
      </c>
      <c r="C769" s="17">
        <v>0</v>
      </c>
      <c r="D769" s="17">
        <v>0</v>
      </c>
      <c r="E769" s="17">
        <v>518438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2</v>
      </c>
      <c r="L769" s="15">
        <v>0</v>
      </c>
      <c r="M769" s="15">
        <v>0</v>
      </c>
      <c r="N769" s="17">
        <v>0</v>
      </c>
      <c r="O769" s="15" t="s">
        <v>1797</v>
      </c>
      <c r="P769" s="15">
        <v>0</v>
      </c>
      <c r="Q769" s="17" t="e">
        <f t="shared" si="22"/>
        <v>#N/A</v>
      </c>
      <c r="R769" s="18" t="b">
        <v>0</v>
      </c>
      <c r="S769" s="15" t="s">
        <v>4055</v>
      </c>
      <c r="T769" s="15" t="s">
        <v>3395</v>
      </c>
      <c r="U769" s="17">
        <v>40</v>
      </c>
      <c r="V769" s="15" t="s">
        <v>1798</v>
      </c>
      <c r="W769" s="15">
        <v>0</v>
      </c>
      <c r="X769" s="18" t="b">
        <v>0</v>
      </c>
      <c r="Y769" s="15" t="s">
        <v>1799</v>
      </c>
      <c r="Z769" s="15">
        <v>0.1</v>
      </c>
      <c r="AA769" s="18" t="b">
        <v>0</v>
      </c>
      <c r="AB769" s="15"/>
      <c r="AC769" s="15" t="s">
        <v>3257</v>
      </c>
      <c r="AD769" s="17">
        <v>19</v>
      </c>
      <c r="AE769" s="17">
        <v>21</v>
      </c>
      <c r="AF769" s="17">
        <v>0</v>
      </c>
      <c r="AG769" s="17">
        <v>0</v>
      </c>
      <c r="AH769" s="17">
        <v>0</v>
      </c>
      <c r="AI769" s="17">
        <v>13500</v>
      </c>
      <c r="AJ769" s="17">
        <v>0</v>
      </c>
      <c r="AK769" s="15">
        <v>0</v>
      </c>
      <c r="AL769" s="15">
        <v>0</v>
      </c>
      <c r="AM769" s="15" t="s">
        <v>1799</v>
      </c>
      <c r="AN769" s="15"/>
      <c r="AO769" s="17">
        <v>241</v>
      </c>
      <c r="AP769" s="68">
        <v>44866</v>
      </c>
      <c r="AQ769" s="68">
        <v>38288</v>
      </c>
      <c r="AR769" s="18" t="b">
        <v>0</v>
      </c>
      <c r="AS769" s="15" t="s">
        <v>3181</v>
      </c>
      <c r="AT769" s="17">
        <v>0</v>
      </c>
      <c r="AU769" s="17">
        <v>0</v>
      </c>
      <c r="AV769" s="17">
        <v>0</v>
      </c>
      <c r="AW769" s="17">
        <v>0</v>
      </c>
      <c r="AX769" s="17">
        <v>0</v>
      </c>
      <c r="AY769" s="17">
        <v>0</v>
      </c>
      <c r="AZ769" s="17">
        <v>0</v>
      </c>
      <c r="BA769" s="17">
        <v>0</v>
      </c>
      <c r="BB769" s="17">
        <v>0</v>
      </c>
      <c r="BC769" s="17">
        <v>0</v>
      </c>
      <c r="BD769" s="17">
        <v>0</v>
      </c>
      <c r="BE769" s="17">
        <v>0</v>
      </c>
      <c r="BF769" s="17">
        <v>0</v>
      </c>
      <c r="BG769" s="15">
        <v>0</v>
      </c>
      <c r="BH769" s="15">
        <v>0</v>
      </c>
      <c r="BI769" s="15">
        <v>0</v>
      </c>
      <c r="BJ769" s="15">
        <v>0</v>
      </c>
      <c r="BK769" s="17">
        <v>0</v>
      </c>
      <c r="BL769" s="17">
        <v>0</v>
      </c>
      <c r="BM769" s="17">
        <v>0</v>
      </c>
      <c r="BN769" s="17">
        <v>0</v>
      </c>
      <c r="BO769" s="17">
        <v>0</v>
      </c>
      <c r="BP769" s="15">
        <v>0</v>
      </c>
      <c r="BQ769" s="15">
        <v>0</v>
      </c>
      <c r="BR769" s="15">
        <v>0</v>
      </c>
      <c r="BS769" s="15">
        <v>0</v>
      </c>
      <c r="BT769" s="15"/>
      <c r="BU769" s="15"/>
      <c r="BV769" s="15"/>
      <c r="BW769" s="15"/>
      <c r="BX769" s="15"/>
      <c r="BY769" s="15"/>
      <c r="BZ769" s="15"/>
      <c r="CA769" s="17">
        <v>616</v>
      </c>
      <c r="CB769" s="17">
        <v>228</v>
      </c>
      <c r="CC769" s="17">
        <v>608</v>
      </c>
      <c r="CD769" s="17">
        <v>227</v>
      </c>
      <c r="CE769" s="17">
        <v>577</v>
      </c>
      <c r="CF769" s="17">
        <v>223</v>
      </c>
      <c r="CG769" s="17">
        <v>619</v>
      </c>
      <c r="CH769" s="17">
        <v>228</v>
      </c>
      <c r="CI769" s="17">
        <v>0</v>
      </c>
      <c r="CJ769" s="17">
        <v>0</v>
      </c>
      <c r="CK769" s="17">
        <v>0</v>
      </c>
      <c r="CL769" s="17">
        <v>0</v>
      </c>
      <c r="CM769" s="17">
        <v>0</v>
      </c>
      <c r="CN769" s="17">
        <v>0</v>
      </c>
      <c r="CO769" s="17">
        <v>724</v>
      </c>
      <c r="CP769" s="17">
        <v>186</v>
      </c>
      <c r="CQ769" s="17">
        <v>507</v>
      </c>
      <c r="CR769" s="17">
        <v>193</v>
      </c>
      <c r="CS769" s="17">
        <v>626</v>
      </c>
      <c r="CT769" s="17">
        <v>227</v>
      </c>
      <c r="CU769" s="17">
        <v>561</v>
      </c>
      <c r="CV769" s="17">
        <v>200</v>
      </c>
      <c r="CW769" s="17">
        <v>0</v>
      </c>
      <c r="CX769" s="17">
        <v>0</v>
      </c>
      <c r="CY769" s="17">
        <v>0</v>
      </c>
      <c r="CZ769" s="15" t="str">
        <f t="shared" si="23"/>
        <v>Kaelan Casey</v>
      </c>
      <c r="DA769" s="15" t="e">
        <f>VLOOKUP(CZ769,[1]FINAL!$A$1:$AP$1000,MATCH("Element No.",[1]FINAL!$A$1:$AP$1,0),0)</f>
        <v>#N/A</v>
      </c>
      <c r="DB769" s="15"/>
      <c r="DC769" s="15"/>
      <c r="DD769" s="15"/>
      <c r="DE769" s="15"/>
      <c r="DF769" s="15"/>
    </row>
    <row r="770" spans="1:110" ht="53.25" thickBot="1">
      <c r="A770" s="18" t="b">
        <v>1</v>
      </c>
      <c r="B770" s="18" t="b">
        <v>0</v>
      </c>
      <c r="C770" s="17">
        <v>0</v>
      </c>
      <c r="D770" s="17">
        <v>0</v>
      </c>
      <c r="E770" s="17">
        <v>224024</v>
      </c>
      <c r="F770" s="17">
        <v>0</v>
      </c>
      <c r="G770" s="17">
        <v>0</v>
      </c>
      <c r="H770" s="17">
        <v>-1</v>
      </c>
      <c r="I770" s="17">
        <v>1</v>
      </c>
      <c r="J770" s="17">
        <v>1</v>
      </c>
      <c r="K770" s="17">
        <v>3</v>
      </c>
      <c r="L770" s="15">
        <v>0</v>
      </c>
      <c r="M770" s="15">
        <v>0</v>
      </c>
      <c r="N770" s="17">
        <v>0</v>
      </c>
      <c r="O770" s="15" t="s">
        <v>540</v>
      </c>
      <c r="P770" s="15">
        <v>0</v>
      </c>
      <c r="Q770" s="17" t="e">
        <f t="shared" si="22"/>
        <v>#N/A</v>
      </c>
      <c r="R770" s="18" t="b">
        <v>0</v>
      </c>
      <c r="S770" s="15" t="s">
        <v>4664</v>
      </c>
      <c r="T770" s="15" t="s">
        <v>4517</v>
      </c>
      <c r="U770" s="17">
        <v>59</v>
      </c>
      <c r="V770" s="15" t="s">
        <v>984</v>
      </c>
      <c r="W770" s="15">
        <v>3.8</v>
      </c>
      <c r="X770" s="18" t="b">
        <v>0</v>
      </c>
      <c r="Y770" s="15" t="s">
        <v>985</v>
      </c>
      <c r="Z770" s="15">
        <v>1</v>
      </c>
      <c r="AA770" s="18" t="b">
        <v>0</v>
      </c>
      <c r="AB770" s="15"/>
      <c r="AC770" s="15" t="s">
        <v>3257</v>
      </c>
      <c r="AD770" s="17">
        <v>19</v>
      </c>
      <c r="AE770" s="17">
        <v>21</v>
      </c>
      <c r="AF770" s="17">
        <v>69</v>
      </c>
      <c r="AG770" s="17">
        <v>897173</v>
      </c>
      <c r="AH770" s="17">
        <v>0</v>
      </c>
      <c r="AI770" s="17">
        <v>978768</v>
      </c>
      <c r="AJ770" s="17">
        <v>0</v>
      </c>
      <c r="AK770" s="15">
        <v>0</v>
      </c>
      <c r="AL770" s="15">
        <v>11.7</v>
      </c>
      <c r="AM770" s="15" t="s">
        <v>1189</v>
      </c>
      <c r="AN770" s="15"/>
      <c r="AO770" s="17">
        <v>30</v>
      </c>
      <c r="AP770" s="68">
        <v>44802</v>
      </c>
      <c r="AQ770" s="68">
        <v>35669</v>
      </c>
      <c r="AR770" s="18" t="b">
        <v>0</v>
      </c>
      <c r="AS770" s="15" t="s">
        <v>3182</v>
      </c>
      <c r="AT770" s="17">
        <v>1513</v>
      </c>
      <c r="AU770" s="17">
        <v>4</v>
      </c>
      <c r="AV770" s="17">
        <v>2</v>
      </c>
      <c r="AW770" s="17">
        <v>3</v>
      </c>
      <c r="AX770" s="17">
        <v>33</v>
      </c>
      <c r="AY770" s="17">
        <v>0</v>
      </c>
      <c r="AZ770" s="17">
        <v>0</v>
      </c>
      <c r="BA770" s="17">
        <v>0</v>
      </c>
      <c r="BB770" s="17">
        <v>5</v>
      </c>
      <c r="BC770" s="17">
        <v>1</v>
      </c>
      <c r="BD770" s="17">
        <v>0</v>
      </c>
      <c r="BE770" s="17">
        <v>8</v>
      </c>
      <c r="BF770" s="17">
        <v>291</v>
      </c>
      <c r="BG770" s="15">
        <v>374.6</v>
      </c>
      <c r="BH770" s="15">
        <v>397.2</v>
      </c>
      <c r="BI770" s="15">
        <v>186</v>
      </c>
      <c r="BJ770" s="15">
        <v>95.7</v>
      </c>
      <c r="BK770" s="17">
        <v>30</v>
      </c>
      <c r="BL770" s="17">
        <v>76</v>
      </c>
      <c r="BM770" s="17">
        <v>40</v>
      </c>
      <c r="BN770" s="17">
        <v>146</v>
      </c>
      <c r="BO770" s="17">
        <v>18</v>
      </c>
      <c r="BP770" s="15">
        <v>2.85</v>
      </c>
      <c r="BQ770" s="15">
        <v>2</v>
      </c>
      <c r="BR770" s="15">
        <v>4.8499999999999996</v>
      </c>
      <c r="BS770" s="15">
        <v>24.22</v>
      </c>
      <c r="BT770" s="15"/>
      <c r="BU770" s="15"/>
      <c r="BV770" s="15"/>
      <c r="BW770" s="15"/>
      <c r="BX770" s="15"/>
      <c r="BY770" s="15"/>
      <c r="BZ770" s="15"/>
      <c r="CA770" s="17">
        <v>197</v>
      </c>
      <c r="CB770" s="17">
        <v>76</v>
      </c>
      <c r="CC770" s="17">
        <v>92</v>
      </c>
      <c r="CD770" s="17">
        <v>66</v>
      </c>
      <c r="CE770" s="17">
        <v>201</v>
      </c>
      <c r="CF770" s="17">
        <v>105</v>
      </c>
      <c r="CG770" s="17">
        <v>161</v>
      </c>
      <c r="CH770" s="17">
        <v>82</v>
      </c>
      <c r="CI770" s="17">
        <v>0.17</v>
      </c>
      <c r="CJ770" s="17">
        <v>0</v>
      </c>
      <c r="CK770" s="17">
        <v>0.12</v>
      </c>
      <c r="CL770" s="17">
        <v>0.28999999999999998</v>
      </c>
      <c r="CM770" s="17">
        <v>1.44</v>
      </c>
      <c r="CN770" s="17">
        <v>1.96</v>
      </c>
      <c r="CO770" s="17">
        <v>93</v>
      </c>
      <c r="CP770" s="17">
        <v>61</v>
      </c>
      <c r="CQ770" s="17">
        <v>820</v>
      </c>
      <c r="CR770" s="17">
        <v>366</v>
      </c>
      <c r="CS770" s="17">
        <v>84</v>
      </c>
      <c r="CT770" s="17">
        <v>40</v>
      </c>
      <c r="CU770" s="17">
        <v>197</v>
      </c>
      <c r="CV770" s="17">
        <v>68</v>
      </c>
      <c r="CW770" s="17">
        <v>1.07</v>
      </c>
      <c r="CX770" s="17">
        <v>0.18</v>
      </c>
      <c r="CY770" s="17">
        <v>8.68</v>
      </c>
      <c r="CZ770" s="15" t="str">
        <f t="shared" si="23"/>
        <v>Lucas Tolentino Coelho de Lima</v>
      </c>
      <c r="DA770" s="15" t="e">
        <f>VLOOKUP(CZ770,[1]FINAL!$A$1:$AP$1000,MATCH("Element No.",[1]FINAL!$A$1:$AP$1,0),0)</f>
        <v>#N/A</v>
      </c>
      <c r="DB770" s="15"/>
      <c r="DC770" s="15"/>
      <c r="DD770" s="15"/>
      <c r="DE770" s="15"/>
      <c r="DF770" s="15"/>
    </row>
    <row r="771" spans="1:110" ht="40.5" thickBot="1">
      <c r="A771" s="18" t="b">
        <v>1</v>
      </c>
      <c r="B771" s="18" t="b">
        <v>0</v>
      </c>
      <c r="C771" s="17">
        <v>100</v>
      </c>
      <c r="D771" s="17">
        <v>100</v>
      </c>
      <c r="E771" s="17">
        <v>215439</v>
      </c>
      <c r="F771" s="17">
        <v>0</v>
      </c>
      <c r="G771" s="17">
        <v>0</v>
      </c>
      <c r="H771" s="17">
        <v>-3</v>
      </c>
      <c r="I771" s="17">
        <v>3</v>
      </c>
      <c r="J771" s="17">
        <v>2</v>
      </c>
      <c r="K771" s="17">
        <v>3</v>
      </c>
      <c r="L771" s="15">
        <v>3.8</v>
      </c>
      <c r="M771" s="15">
        <v>2</v>
      </c>
      <c r="N771" s="17">
        <v>3</v>
      </c>
      <c r="O771" s="15" t="s">
        <v>1190</v>
      </c>
      <c r="P771" s="15">
        <v>2</v>
      </c>
      <c r="Q771" s="17" t="e">
        <f t="shared" ref="Q771:Q834" si="24">DA771</f>
        <v>#N/A</v>
      </c>
      <c r="R771" s="18" t="b">
        <v>0</v>
      </c>
      <c r="S771" s="15"/>
      <c r="T771" s="15" t="s">
        <v>3961</v>
      </c>
      <c r="U771" s="17">
        <v>57</v>
      </c>
      <c r="V771" s="15" t="s">
        <v>975</v>
      </c>
      <c r="W771" s="15">
        <v>2.9</v>
      </c>
      <c r="X771" s="18" t="b">
        <v>0</v>
      </c>
      <c r="Y771" s="15" t="s">
        <v>1191</v>
      </c>
      <c r="Z771" s="15">
        <v>0.5</v>
      </c>
      <c r="AA771" s="18" t="b">
        <v>0</v>
      </c>
      <c r="AB771" s="15"/>
      <c r="AC771" s="15" t="s">
        <v>519</v>
      </c>
      <c r="AD771" s="17">
        <v>19</v>
      </c>
      <c r="AE771" s="17">
        <v>21</v>
      </c>
      <c r="AF771" s="17">
        <v>103</v>
      </c>
      <c r="AG771" s="17">
        <v>82768</v>
      </c>
      <c r="AH771" s="17">
        <v>0</v>
      </c>
      <c r="AI771" s="17">
        <v>127580</v>
      </c>
      <c r="AJ771" s="17">
        <v>0</v>
      </c>
      <c r="AK771" s="15">
        <v>0.4</v>
      </c>
      <c r="AL771" s="15">
        <v>18.100000000000001</v>
      </c>
      <c r="AM771" s="15" t="s">
        <v>1191</v>
      </c>
      <c r="AN771" s="15"/>
      <c r="AO771" s="17">
        <v>57</v>
      </c>
      <c r="AP771" s="68">
        <v>44040</v>
      </c>
      <c r="AQ771" s="68">
        <v>34757</v>
      </c>
      <c r="AR771" s="18" t="b">
        <v>0</v>
      </c>
      <c r="AS771" s="15" t="s">
        <v>3183</v>
      </c>
      <c r="AT771" s="17">
        <v>2190</v>
      </c>
      <c r="AU771" s="17">
        <v>5</v>
      </c>
      <c r="AV771" s="17">
        <v>2</v>
      </c>
      <c r="AW771" s="17">
        <v>7</v>
      </c>
      <c r="AX771" s="17">
        <v>43</v>
      </c>
      <c r="AY771" s="17">
        <v>0</v>
      </c>
      <c r="AZ771" s="17">
        <v>0</v>
      </c>
      <c r="BA771" s="17">
        <v>0</v>
      </c>
      <c r="BB771" s="17">
        <v>3</v>
      </c>
      <c r="BC771" s="17">
        <v>1</v>
      </c>
      <c r="BD771" s="17">
        <v>0</v>
      </c>
      <c r="BE771" s="17">
        <v>9</v>
      </c>
      <c r="BF771" s="17">
        <v>428</v>
      </c>
      <c r="BG771" s="15">
        <v>526.6</v>
      </c>
      <c r="BH771" s="15">
        <v>191.9</v>
      </c>
      <c r="BI771" s="15">
        <v>483</v>
      </c>
      <c r="BJ771" s="15">
        <v>120.4</v>
      </c>
      <c r="BK771" s="17">
        <v>115</v>
      </c>
      <c r="BL771" s="17">
        <v>66</v>
      </c>
      <c r="BM771" s="17">
        <v>43</v>
      </c>
      <c r="BN771" s="17">
        <v>224</v>
      </c>
      <c r="BO771" s="17">
        <v>24</v>
      </c>
      <c r="BP771" s="15">
        <v>5.73</v>
      </c>
      <c r="BQ771" s="15">
        <v>0.52</v>
      </c>
      <c r="BR771" s="15">
        <v>6.25</v>
      </c>
      <c r="BS771" s="15">
        <v>38.47</v>
      </c>
      <c r="BT771" s="15"/>
      <c r="BU771" s="15"/>
      <c r="BV771" s="15"/>
      <c r="BW771" s="15"/>
      <c r="BX771" s="15"/>
      <c r="BY771" s="15"/>
      <c r="BZ771" s="15"/>
      <c r="CA771" s="17">
        <v>120</v>
      </c>
      <c r="CB771" s="17">
        <v>37</v>
      </c>
      <c r="CC771" s="17">
        <v>214</v>
      </c>
      <c r="CD771" s="17">
        <v>142</v>
      </c>
      <c r="CE771" s="17">
        <v>58</v>
      </c>
      <c r="CF771" s="17">
        <v>33</v>
      </c>
      <c r="CG771" s="17">
        <v>100</v>
      </c>
      <c r="CH771" s="17">
        <v>58</v>
      </c>
      <c r="CI771" s="17">
        <v>0.24</v>
      </c>
      <c r="CJ771" s="17">
        <v>0</v>
      </c>
      <c r="CK771" s="17">
        <v>0.02</v>
      </c>
      <c r="CL771" s="17">
        <v>0.26</v>
      </c>
      <c r="CM771" s="17">
        <v>1.58</v>
      </c>
      <c r="CN771" s="17">
        <v>1.77</v>
      </c>
      <c r="CO771" s="17">
        <v>115</v>
      </c>
      <c r="CP771" s="17">
        <v>73</v>
      </c>
      <c r="CQ771" s="17">
        <v>188</v>
      </c>
      <c r="CR771" s="17">
        <v>85</v>
      </c>
      <c r="CS771" s="17">
        <v>211</v>
      </c>
      <c r="CT771" s="17">
        <v>81</v>
      </c>
      <c r="CU771" s="17">
        <v>280</v>
      </c>
      <c r="CV771" s="17">
        <v>96</v>
      </c>
      <c r="CW771" s="17">
        <v>0.99</v>
      </c>
      <c r="CX771" s="17">
        <v>0.28999999999999998</v>
      </c>
      <c r="CY771" s="17">
        <v>9.2100000000000009</v>
      </c>
      <c r="CZ771" s="15" t="str">
        <f t="shared" ref="CZ771:CZ834" si="25">O771&amp;" "&amp;Y771</f>
        <v>Tomáš Souček</v>
      </c>
      <c r="DA771" s="15" t="e">
        <f>VLOOKUP(CZ771,[1]FINAL!$A$1:$AP$1000,MATCH("Element No.",[1]FINAL!$A$1:$AP$1,0),0)</f>
        <v>#N/A</v>
      </c>
      <c r="DB771" s="15"/>
      <c r="DC771" s="15"/>
      <c r="DD771" s="15"/>
      <c r="DE771" s="15"/>
      <c r="DF771" s="15"/>
    </row>
    <row r="772" spans="1:110" ht="40.5" thickBot="1">
      <c r="A772" s="18" t="b">
        <v>1</v>
      </c>
      <c r="B772" s="18" t="b">
        <v>0</v>
      </c>
      <c r="C772" s="17">
        <v>100</v>
      </c>
      <c r="D772" s="17">
        <v>100</v>
      </c>
      <c r="E772" s="17">
        <v>450070</v>
      </c>
      <c r="F772" s="17">
        <v>0</v>
      </c>
      <c r="G772" s="17">
        <v>0</v>
      </c>
      <c r="H772" s="17">
        <v>-1</v>
      </c>
      <c r="I772" s="17">
        <v>1</v>
      </c>
      <c r="J772" s="17">
        <v>2</v>
      </c>
      <c r="K772" s="17">
        <v>3</v>
      </c>
      <c r="L772" s="15">
        <v>1.5</v>
      </c>
      <c r="M772" s="15">
        <v>2.5</v>
      </c>
      <c r="N772" s="17">
        <v>6</v>
      </c>
      <c r="O772" s="15" t="s">
        <v>1667</v>
      </c>
      <c r="P772" s="15">
        <v>2.5</v>
      </c>
      <c r="Q772" s="17" t="e">
        <f t="shared" si="24"/>
        <v>#N/A</v>
      </c>
      <c r="R772" s="18" t="b">
        <v>0</v>
      </c>
      <c r="S772" s="15"/>
      <c r="T772" s="15" t="s">
        <v>4850</v>
      </c>
      <c r="U772" s="17">
        <v>54</v>
      </c>
      <c r="V772" s="15" t="s">
        <v>1668</v>
      </c>
      <c r="W772" s="15">
        <v>3.5</v>
      </c>
      <c r="X772" s="18" t="b">
        <v>0</v>
      </c>
      <c r="Y772" s="15" t="s">
        <v>1669</v>
      </c>
      <c r="Z772" s="15">
        <v>1.6</v>
      </c>
      <c r="AA772" s="18" t="b">
        <v>0</v>
      </c>
      <c r="AB772" s="15"/>
      <c r="AC772" s="15" t="s">
        <v>519</v>
      </c>
      <c r="AD772" s="17">
        <v>19</v>
      </c>
      <c r="AE772" s="17">
        <v>21</v>
      </c>
      <c r="AF772" s="17">
        <v>110</v>
      </c>
      <c r="AG772" s="17">
        <v>671253</v>
      </c>
      <c r="AH772" s="17">
        <v>0</v>
      </c>
      <c r="AI772" s="17">
        <v>475650</v>
      </c>
      <c r="AJ772" s="17">
        <v>0</v>
      </c>
      <c r="AK772" s="15">
        <v>0.5</v>
      </c>
      <c r="AL772" s="15">
        <v>20.399999999999999</v>
      </c>
      <c r="AM772" s="15" t="s">
        <v>1669</v>
      </c>
      <c r="AN772" s="15"/>
      <c r="AO772" s="17">
        <v>152</v>
      </c>
      <c r="AP772" s="68">
        <v>45507</v>
      </c>
      <c r="AQ772" s="68">
        <v>37194</v>
      </c>
      <c r="AR772" s="18" t="b">
        <v>0</v>
      </c>
      <c r="AS772" s="15" t="s">
        <v>3186</v>
      </c>
      <c r="AT772" s="17">
        <v>2470</v>
      </c>
      <c r="AU772" s="17">
        <v>5</v>
      </c>
      <c r="AV772" s="17">
        <v>4</v>
      </c>
      <c r="AW772" s="17">
        <v>8</v>
      </c>
      <c r="AX772" s="17">
        <v>42</v>
      </c>
      <c r="AY772" s="17">
        <v>0</v>
      </c>
      <c r="AZ772" s="17">
        <v>0</v>
      </c>
      <c r="BA772" s="17">
        <v>0</v>
      </c>
      <c r="BB772" s="17">
        <v>6</v>
      </c>
      <c r="BC772" s="17">
        <v>0</v>
      </c>
      <c r="BD772" s="17">
        <v>0</v>
      </c>
      <c r="BE772" s="17">
        <v>10</v>
      </c>
      <c r="BF772" s="17">
        <v>412</v>
      </c>
      <c r="BG772" s="15">
        <v>445.8</v>
      </c>
      <c r="BH772" s="15">
        <v>460.9</v>
      </c>
      <c r="BI772" s="15">
        <v>546</v>
      </c>
      <c r="BJ772" s="15">
        <v>145</v>
      </c>
      <c r="BK772" s="17">
        <v>50</v>
      </c>
      <c r="BL772" s="17">
        <v>120</v>
      </c>
      <c r="BM772" s="17">
        <v>45</v>
      </c>
      <c r="BN772" s="17">
        <v>215</v>
      </c>
      <c r="BO772" s="17">
        <v>29</v>
      </c>
      <c r="BP772" s="15">
        <v>5.43</v>
      </c>
      <c r="BQ772" s="15">
        <v>3.35</v>
      </c>
      <c r="BR772" s="15">
        <v>8.7799999999999994</v>
      </c>
      <c r="BS772" s="15">
        <v>37.57</v>
      </c>
      <c r="BT772" s="17">
        <v>2</v>
      </c>
      <c r="BU772" s="15"/>
      <c r="BV772" s="15"/>
      <c r="BW772" s="15"/>
      <c r="BX772" s="15"/>
      <c r="BY772" s="15"/>
      <c r="BZ772" s="15"/>
      <c r="CA772" s="17">
        <v>153</v>
      </c>
      <c r="CB772" s="17">
        <v>53</v>
      </c>
      <c r="CC772" s="17">
        <v>68</v>
      </c>
      <c r="CD772" s="17">
        <v>53</v>
      </c>
      <c r="CE772" s="17">
        <v>47</v>
      </c>
      <c r="CF772" s="17">
        <v>26</v>
      </c>
      <c r="CG772" s="17">
        <v>64</v>
      </c>
      <c r="CH772" s="17">
        <v>41</v>
      </c>
      <c r="CI772" s="17">
        <v>0.2</v>
      </c>
      <c r="CJ772" s="17">
        <v>0</v>
      </c>
      <c r="CK772" s="17">
        <v>0.12</v>
      </c>
      <c r="CL772" s="17">
        <v>0.32</v>
      </c>
      <c r="CM772" s="17">
        <v>1.37</v>
      </c>
      <c r="CN772" s="17">
        <v>1.53</v>
      </c>
      <c r="CO772" s="17">
        <v>167</v>
      </c>
      <c r="CP772" s="17">
        <v>103</v>
      </c>
      <c r="CQ772" s="17">
        <v>152</v>
      </c>
      <c r="CR772" s="17">
        <v>69</v>
      </c>
      <c r="CS772" s="17">
        <v>121</v>
      </c>
      <c r="CT772" s="17">
        <v>52</v>
      </c>
      <c r="CU772" s="17">
        <v>158</v>
      </c>
      <c r="CV772" s="17">
        <v>52</v>
      </c>
      <c r="CW772" s="17">
        <v>1.06</v>
      </c>
      <c r="CX772" s="17">
        <v>0.28999999999999998</v>
      </c>
      <c r="CY772" s="17">
        <v>7.83</v>
      </c>
      <c r="CZ772" s="15" t="str">
        <f t="shared" si="25"/>
        <v>Crysencio Summerville</v>
      </c>
      <c r="DA772" s="15" t="e">
        <f>VLOOKUP(CZ772,[1]FINAL!$A$1:$AP$1000,MATCH("Element No.",[1]FINAL!$A$1:$AP$1,0),0)</f>
        <v>#N/A</v>
      </c>
      <c r="DB772" s="15"/>
      <c r="DC772" s="15"/>
      <c r="DD772" s="15"/>
      <c r="DE772" s="15"/>
      <c r="DF772" s="15"/>
    </row>
    <row r="773" spans="1:110" ht="78.75" thickBot="1">
      <c r="A773" s="18" t="b">
        <v>1</v>
      </c>
      <c r="B773" s="18" t="b">
        <v>0</v>
      </c>
      <c r="C773" s="17">
        <v>0</v>
      </c>
      <c r="D773" s="17">
        <v>0</v>
      </c>
      <c r="E773" s="17">
        <v>213999</v>
      </c>
      <c r="F773" s="17">
        <v>0</v>
      </c>
      <c r="G773" s="17">
        <v>0</v>
      </c>
      <c r="H773" s="17">
        <v>-1</v>
      </c>
      <c r="I773" s="17">
        <v>1</v>
      </c>
      <c r="J773" s="17">
        <v>0</v>
      </c>
      <c r="K773" s="17">
        <v>3</v>
      </c>
      <c r="L773" s="15">
        <v>0</v>
      </c>
      <c r="M773" s="15">
        <v>0</v>
      </c>
      <c r="N773" s="17">
        <v>0</v>
      </c>
      <c r="O773" s="15" t="s">
        <v>1252</v>
      </c>
      <c r="P773" s="15">
        <v>0</v>
      </c>
      <c r="Q773" s="17" t="e">
        <f t="shared" si="24"/>
        <v>#N/A</v>
      </c>
      <c r="R773" s="18" t="b">
        <v>0</v>
      </c>
      <c r="S773" s="15" t="s">
        <v>3704</v>
      </c>
      <c r="T773" s="15" t="s">
        <v>3705</v>
      </c>
      <c r="U773" s="17">
        <v>49</v>
      </c>
      <c r="V773" s="15" t="s">
        <v>1253</v>
      </c>
      <c r="W773" s="15">
        <v>0</v>
      </c>
      <c r="X773" s="18" t="b">
        <v>0</v>
      </c>
      <c r="Y773" s="15" t="s">
        <v>1254</v>
      </c>
      <c r="Z773" s="15">
        <v>0</v>
      </c>
      <c r="AA773" s="18" t="b">
        <v>0</v>
      </c>
      <c r="AB773" s="15"/>
      <c r="AC773" s="15" t="s">
        <v>3257</v>
      </c>
      <c r="AD773" s="17">
        <v>19</v>
      </c>
      <c r="AE773" s="17">
        <v>21</v>
      </c>
      <c r="AF773" s="17">
        <v>0</v>
      </c>
      <c r="AG773" s="17">
        <v>1147</v>
      </c>
      <c r="AH773" s="17">
        <v>0</v>
      </c>
      <c r="AI773" s="17">
        <v>16150</v>
      </c>
      <c r="AJ773" s="17">
        <v>0</v>
      </c>
      <c r="AK773" s="15">
        <v>0</v>
      </c>
      <c r="AL773" s="15">
        <v>0</v>
      </c>
      <c r="AM773" s="15" t="s">
        <v>236</v>
      </c>
      <c r="AN773" s="15"/>
      <c r="AO773" s="17">
        <v>139</v>
      </c>
      <c r="AP773" s="68">
        <v>45148</v>
      </c>
      <c r="AQ773" s="68">
        <v>35727</v>
      </c>
      <c r="AR773" s="18" t="b">
        <v>0</v>
      </c>
      <c r="AS773" s="15" t="s">
        <v>3187</v>
      </c>
      <c r="AT773" s="17">
        <v>0</v>
      </c>
      <c r="AU773" s="17">
        <v>0</v>
      </c>
      <c r="AV773" s="17">
        <v>0</v>
      </c>
      <c r="AW773" s="17">
        <v>0</v>
      </c>
      <c r="AX773" s="17">
        <v>0</v>
      </c>
      <c r="AY773" s="17">
        <v>0</v>
      </c>
      <c r="AZ773" s="17">
        <v>0</v>
      </c>
      <c r="BA773" s="17">
        <v>0</v>
      </c>
      <c r="BB773" s="17">
        <v>0</v>
      </c>
      <c r="BC773" s="17">
        <v>0</v>
      </c>
      <c r="BD773" s="17">
        <v>0</v>
      </c>
      <c r="BE773" s="17">
        <v>0</v>
      </c>
      <c r="BF773" s="17">
        <v>0</v>
      </c>
      <c r="BG773" s="15">
        <v>0</v>
      </c>
      <c r="BH773" s="15">
        <v>0</v>
      </c>
      <c r="BI773" s="15">
        <v>0</v>
      </c>
      <c r="BJ773" s="15">
        <v>0</v>
      </c>
      <c r="BK773" s="17">
        <v>0</v>
      </c>
      <c r="BL773" s="17">
        <v>0</v>
      </c>
      <c r="BM773" s="17">
        <v>0</v>
      </c>
      <c r="BN773" s="17">
        <v>0</v>
      </c>
      <c r="BO773" s="17">
        <v>0</v>
      </c>
      <c r="BP773" s="15">
        <v>0</v>
      </c>
      <c r="BQ773" s="15">
        <v>0</v>
      </c>
      <c r="BR773" s="15">
        <v>0</v>
      </c>
      <c r="BS773" s="15">
        <v>0</v>
      </c>
      <c r="BT773" s="15"/>
      <c r="BU773" s="15"/>
      <c r="BV773" s="15"/>
      <c r="BW773" s="15"/>
      <c r="BX773" s="15"/>
      <c r="BY773" s="15"/>
      <c r="BZ773" s="15"/>
      <c r="CA773" s="17">
        <v>792</v>
      </c>
      <c r="CB773" s="17">
        <v>343</v>
      </c>
      <c r="CC773" s="17">
        <v>788</v>
      </c>
      <c r="CD773" s="17">
        <v>343</v>
      </c>
      <c r="CE773" s="17">
        <v>785</v>
      </c>
      <c r="CF773" s="17">
        <v>342</v>
      </c>
      <c r="CG773" s="17">
        <v>792</v>
      </c>
      <c r="CH773" s="17">
        <v>343</v>
      </c>
      <c r="CI773" s="17">
        <v>0</v>
      </c>
      <c r="CJ773" s="17">
        <v>0</v>
      </c>
      <c r="CK773" s="17">
        <v>0</v>
      </c>
      <c r="CL773" s="17">
        <v>0</v>
      </c>
      <c r="CM773" s="17">
        <v>0</v>
      </c>
      <c r="CN773" s="17">
        <v>0</v>
      </c>
      <c r="CO773" s="17">
        <v>305</v>
      </c>
      <c r="CP773" s="17">
        <v>190</v>
      </c>
      <c r="CQ773" s="17">
        <v>742</v>
      </c>
      <c r="CR773" s="17">
        <v>310</v>
      </c>
      <c r="CS773" s="17">
        <v>792</v>
      </c>
      <c r="CT773" s="17">
        <v>343</v>
      </c>
      <c r="CU773" s="17">
        <v>600</v>
      </c>
      <c r="CV773" s="17">
        <v>225</v>
      </c>
      <c r="CW773" s="17">
        <v>0</v>
      </c>
      <c r="CX773" s="17">
        <v>0</v>
      </c>
      <c r="CY773" s="17">
        <v>0</v>
      </c>
      <c r="CZ773" s="15" t="str">
        <f t="shared" si="25"/>
        <v>Edson Álvarez Velázquez</v>
      </c>
      <c r="DA773" s="15" t="e">
        <f>VLOOKUP(CZ773,[1]FINAL!$A$1:$AP$1000,MATCH("Element No.",[1]FINAL!$A$1:$AP$1,0),0)</f>
        <v>#N/A</v>
      </c>
      <c r="DB773" s="15"/>
      <c r="DC773" s="15"/>
      <c r="DD773" s="15"/>
      <c r="DE773" s="15"/>
      <c r="DF773" s="15"/>
    </row>
    <row r="774" spans="1:110" ht="66" thickBot="1">
      <c r="A774" s="18" t="b">
        <v>1</v>
      </c>
      <c r="B774" s="18" t="b">
        <v>0</v>
      </c>
      <c r="C774" s="17">
        <v>0</v>
      </c>
      <c r="D774" s="17">
        <v>0</v>
      </c>
      <c r="E774" s="17">
        <v>149519</v>
      </c>
      <c r="F774" s="17">
        <v>0</v>
      </c>
      <c r="G774" s="17">
        <v>0</v>
      </c>
      <c r="H774" s="17">
        <v>-1</v>
      </c>
      <c r="I774" s="17">
        <v>1</v>
      </c>
      <c r="J774" s="17">
        <v>0</v>
      </c>
      <c r="K774" s="17">
        <v>3</v>
      </c>
      <c r="L774" s="15">
        <v>0</v>
      </c>
      <c r="M774" s="15">
        <v>0</v>
      </c>
      <c r="N774" s="17">
        <v>0</v>
      </c>
      <c r="O774" s="15" t="s">
        <v>982</v>
      </c>
      <c r="P774" s="15">
        <v>0</v>
      </c>
      <c r="Q774" s="17" t="e">
        <f t="shared" si="24"/>
        <v>#N/A</v>
      </c>
      <c r="R774" s="18" t="b">
        <v>0</v>
      </c>
      <c r="S774" s="15" t="s">
        <v>3962</v>
      </c>
      <c r="T774" s="15" t="s">
        <v>3963</v>
      </c>
      <c r="U774" s="17">
        <v>49</v>
      </c>
      <c r="V774" s="15" t="s">
        <v>983</v>
      </c>
      <c r="W774" s="15">
        <v>0</v>
      </c>
      <c r="X774" s="18" t="b">
        <v>0</v>
      </c>
      <c r="Y774" s="15" t="s">
        <v>393</v>
      </c>
      <c r="Z774" s="15">
        <v>0</v>
      </c>
      <c r="AA774" s="18" t="b">
        <v>0</v>
      </c>
      <c r="AB774" s="15"/>
      <c r="AC774" s="15" t="s">
        <v>3257</v>
      </c>
      <c r="AD774" s="17">
        <v>19</v>
      </c>
      <c r="AE774" s="17">
        <v>21</v>
      </c>
      <c r="AF774" s="17">
        <v>0</v>
      </c>
      <c r="AG774" s="17">
        <v>246</v>
      </c>
      <c r="AH774" s="17">
        <v>0</v>
      </c>
      <c r="AI774" s="17">
        <v>3237</v>
      </c>
      <c r="AJ774" s="17">
        <v>0</v>
      </c>
      <c r="AK774" s="15">
        <v>0</v>
      </c>
      <c r="AL774" s="15">
        <v>0</v>
      </c>
      <c r="AM774" s="15" t="s">
        <v>393</v>
      </c>
      <c r="AN774" s="15"/>
      <c r="AO774" s="17">
        <v>54</v>
      </c>
      <c r="AP774" s="68">
        <v>44780</v>
      </c>
      <c r="AQ774" s="68">
        <v>35335</v>
      </c>
      <c r="AR774" s="18" t="b">
        <v>0</v>
      </c>
      <c r="AS774" s="15" t="s">
        <v>3188</v>
      </c>
      <c r="AT774" s="17">
        <v>0</v>
      </c>
      <c r="AU774" s="17">
        <v>0</v>
      </c>
      <c r="AV774" s="17">
        <v>0</v>
      </c>
      <c r="AW774" s="17">
        <v>0</v>
      </c>
      <c r="AX774" s="17">
        <v>0</v>
      </c>
      <c r="AY774" s="17">
        <v>0</v>
      </c>
      <c r="AZ774" s="17">
        <v>0</v>
      </c>
      <c r="BA774" s="17">
        <v>0</v>
      </c>
      <c r="BB774" s="17">
        <v>0</v>
      </c>
      <c r="BC774" s="17">
        <v>0</v>
      </c>
      <c r="BD774" s="17">
        <v>0</v>
      </c>
      <c r="BE774" s="17">
        <v>0</v>
      </c>
      <c r="BF774" s="17">
        <v>0</v>
      </c>
      <c r="BG774" s="15">
        <v>0</v>
      </c>
      <c r="BH774" s="15">
        <v>0</v>
      </c>
      <c r="BI774" s="15">
        <v>0</v>
      </c>
      <c r="BJ774" s="15">
        <v>0</v>
      </c>
      <c r="BK774" s="17">
        <v>0</v>
      </c>
      <c r="BL774" s="17">
        <v>0</v>
      </c>
      <c r="BM774" s="17">
        <v>0</v>
      </c>
      <c r="BN774" s="17">
        <v>0</v>
      </c>
      <c r="BO774" s="17">
        <v>0</v>
      </c>
      <c r="BP774" s="15">
        <v>0</v>
      </c>
      <c r="BQ774" s="15">
        <v>0</v>
      </c>
      <c r="BR774" s="15">
        <v>0</v>
      </c>
      <c r="BS774" s="15">
        <v>0</v>
      </c>
      <c r="BT774" s="15"/>
      <c r="BU774" s="15"/>
      <c r="BV774" s="15"/>
      <c r="BW774" s="15"/>
      <c r="BX774" s="15"/>
      <c r="BY774" s="15"/>
      <c r="BZ774" s="15"/>
      <c r="CA774" s="17">
        <v>789</v>
      </c>
      <c r="CB774" s="17">
        <v>341</v>
      </c>
      <c r="CC774" s="17">
        <v>785</v>
      </c>
      <c r="CD774" s="17">
        <v>341</v>
      </c>
      <c r="CE774" s="17">
        <v>782</v>
      </c>
      <c r="CF774" s="17">
        <v>340</v>
      </c>
      <c r="CG774" s="17">
        <v>789</v>
      </c>
      <c r="CH774" s="17">
        <v>341</v>
      </c>
      <c r="CI774" s="17">
        <v>0</v>
      </c>
      <c r="CJ774" s="17">
        <v>0</v>
      </c>
      <c r="CK774" s="17">
        <v>0</v>
      </c>
      <c r="CL774" s="17">
        <v>0</v>
      </c>
      <c r="CM774" s="17">
        <v>0</v>
      </c>
      <c r="CN774" s="17">
        <v>0</v>
      </c>
      <c r="CO774" s="17">
        <v>285</v>
      </c>
      <c r="CP774" s="17">
        <v>175</v>
      </c>
      <c r="CQ774" s="17">
        <v>735</v>
      </c>
      <c r="CR774" s="17">
        <v>306</v>
      </c>
      <c r="CS774" s="17">
        <v>789</v>
      </c>
      <c r="CT774" s="17">
        <v>341</v>
      </c>
      <c r="CU774" s="17">
        <v>721</v>
      </c>
      <c r="CV774" s="17">
        <v>298</v>
      </c>
      <c r="CW774" s="17">
        <v>0</v>
      </c>
      <c r="CX774" s="17">
        <v>0</v>
      </c>
      <c r="CY774" s="17">
        <v>0</v>
      </c>
      <c r="CZ774" s="15" t="str">
        <f t="shared" si="25"/>
        <v>Maxwel Cornet</v>
      </c>
      <c r="DA774" s="15" t="e">
        <f>VLOOKUP(CZ774,[1]FINAL!$A$1:$AP$1000,MATCH("Element No.",[1]FINAL!$A$1:$AP$1,0),0)</f>
        <v>#N/A</v>
      </c>
      <c r="DB774" s="15"/>
      <c r="DC774" s="15"/>
      <c r="DD774" s="15"/>
      <c r="DE774" s="15"/>
      <c r="DF774" s="15"/>
    </row>
    <row r="775" spans="1:110" ht="78.75" thickBot="1">
      <c r="A775" s="18" t="b">
        <v>1</v>
      </c>
      <c r="B775" s="18" t="b">
        <v>0</v>
      </c>
      <c r="C775" s="17">
        <v>0</v>
      </c>
      <c r="D775" s="17">
        <v>0</v>
      </c>
      <c r="E775" s="17">
        <v>197024</v>
      </c>
      <c r="F775" s="17">
        <v>0</v>
      </c>
      <c r="G775" s="17">
        <v>0</v>
      </c>
      <c r="H775" s="17">
        <v>-2</v>
      </c>
      <c r="I775" s="17">
        <v>2</v>
      </c>
      <c r="J775" s="17">
        <v>0</v>
      </c>
      <c r="K775" s="17">
        <v>3</v>
      </c>
      <c r="L775" s="15">
        <v>0</v>
      </c>
      <c r="M775" s="15">
        <v>0</v>
      </c>
      <c r="N775" s="17">
        <v>0</v>
      </c>
      <c r="O775" s="15" t="s">
        <v>1670</v>
      </c>
      <c r="P775" s="15">
        <v>0</v>
      </c>
      <c r="Q775" s="17" t="e">
        <f t="shared" si="24"/>
        <v>#N/A</v>
      </c>
      <c r="R775" s="18" t="b">
        <v>0</v>
      </c>
      <c r="S775" s="15" t="s">
        <v>3872</v>
      </c>
      <c r="T775" s="15" t="s">
        <v>4590</v>
      </c>
      <c r="U775" s="17">
        <v>48</v>
      </c>
      <c r="V775" s="15" t="s">
        <v>1671</v>
      </c>
      <c r="W775" s="15">
        <v>1.3</v>
      </c>
      <c r="X775" s="18" t="b">
        <v>0</v>
      </c>
      <c r="Y775" s="15" t="s">
        <v>1672</v>
      </c>
      <c r="Z775" s="15">
        <v>0</v>
      </c>
      <c r="AA775" s="18" t="b">
        <v>0</v>
      </c>
      <c r="AB775" s="15"/>
      <c r="AC775" s="15" t="s">
        <v>3257</v>
      </c>
      <c r="AD775" s="17">
        <v>19</v>
      </c>
      <c r="AE775" s="17">
        <v>21</v>
      </c>
      <c r="AF775" s="17">
        <v>8</v>
      </c>
      <c r="AG775" s="17">
        <v>2295</v>
      </c>
      <c r="AH775" s="17">
        <v>0</v>
      </c>
      <c r="AI775" s="17">
        <v>6270</v>
      </c>
      <c r="AJ775" s="17">
        <v>0</v>
      </c>
      <c r="AK775" s="15">
        <v>0</v>
      </c>
      <c r="AL775" s="15">
        <v>1.7</v>
      </c>
      <c r="AM775" s="15" t="s">
        <v>3189</v>
      </c>
      <c r="AN775" s="15"/>
      <c r="AO775" s="17">
        <v>10</v>
      </c>
      <c r="AP775" s="68">
        <v>45510</v>
      </c>
      <c r="AQ775" s="68">
        <v>34436</v>
      </c>
      <c r="AR775" s="18" t="b">
        <v>0</v>
      </c>
      <c r="AS775" s="15" t="s">
        <v>3190</v>
      </c>
      <c r="AT775" s="17">
        <v>175</v>
      </c>
      <c r="AU775" s="17">
        <v>0</v>
      </c>
      <c r="AV775" s="17">
        <v>0</v>
      </c>
      <c r="AW775" s="17">
        <v>1</v>
      </c>
      <c r="AX775" s="17">
        <v>2</v>
      </c>
      <c r="AY775" s="17">
        <v>0</v>
      </c>
      <c r="AZ775" s="17">
        <v>0</v>
      </c>
      <c r="BA775" s="17">
        <v>0</v>
      </c>
      <c r="BB775" s="17">
        <v>1</v>
      </c>
      <c r="BC775" s="17">
        <v>0</v>
      </c>
      <c r="BD775" s="17">
        <v>0</v>
      </c>
      <c r="BE775" s="17">
        <v>0</v>
      </c>
      <c r="BF775" s="17">
        <v>30</v>
      </c>
      <c r="BG775" s="15">
        <v>9.8000000000000007</v>
      </c>
      <c r="BH775" s="15">
        <v>6</v>
      </c>
      <c r="BI775" s="15">
        <v>2</v>
      </c>
      <c r="BJ775" s="15">
        <v>1.7</v>
      </c>
      <c r="BK775" s="17">
        <v>4</v>
      </c>
      <c r="BL775" s="17">
        <v>10</v>
      </c>
      <c r="BM775" s="17">
        <v>1</v>
      </c>
      <c r="BN775" s="17">
        <v>15</v>
      </c>
      <c r="BO775" s="17">
        <v>2</v>
      </c>
      <c r="BP775" s="15">
        <v>0.03</v>
      </c>
      <c r="BQ775" s="15">
        <v>0.04</v>
      </c>
      <c r="BR775" s="15">
        <v>7.0000000000000007E-2</v>
      </c>
      <c r="BS775" s="15">
        <v>2.59</v>
      </c>
      <c r="BT775" s="15"/>
      <c r="BU775" s="15"/>
      <c r="BV775" s="15"/>
      <c r="BW775" s="15"/>
      <c r="BX775" s="15"/>
      <c r="BY775" s="15"/>
      <c r="BZ775" s="15"/>
      <c r="CA775" s="17">
        <v>481</v>
      </c>
      <c r="CB775" s="17">
        <v>213</v>
      </c>
      <c r="CC775" s="17">
        <v>460</v>
      </c>
      <c r="CD775" s="17">
        <v>220</v>
      </c>
      <c r="CE775" s="17">
        <v>466</v>
      </c>
      <c r="CF775" s="17">
        <v>230</v>
      </c>
      <c r="CG775" s="17">
        <v>493</v>
      </c>
      <c r="CH775" s="17">
        <v>222</v>
      </c>
      <c r="CI775" s="17">
        <v>0.02</v>
      </c>
      <c r="CJ775" s="17">
        <v>0</v>
      </c>
      <c r="CK775" s="17">
        <v>0.02</v>
      </c>
      <c r="CL775" s="17">
        <v>0.04</v>
      </c>
      <c r="CM775" s="17">
        <v>1.33</v>
      </c>
      <c r="CN775" s="17">
        <v>1.03</v>
      </c>
      <c r="CO775" s="17">
        <v>348</v>
      </c>
      <c r="CP775" s="17">
        <v>219</v>
      </c>
      <c r="CQ775" s="17">
        <v>727</v>
      </c>
      <c r="CR775" s="17">
        <v>302</v>
      </c>
      <c r="CS775" s="17">
        <v>446</v>
      </c>
      <c r="CT775" s="17">
        <v>196</v>
      </c>
      <c r="CU775" s="17">
        <v>619</v>
      </c>
      <c r="CV775" s="17">
        <v>237</v>
      </c>
      <c r="CW775" s="17">
        <v>1.03</v>
      </c>
      <c r="CX775" s="17">
        <v>0.51</v>
      </c>
      <c r="CY775" s="17">
        <v>7.71</v>
      </c>
      <c r="CZ775" s="15" t="str">
        <f t="shared" si="25"/>
        <v>Guido Rodríguez</v>
      </c>
      <c r="DA775" s="15" t="e">
        <f>VLOOKUP(CZ775,[1]FINAL!$A$1:$AP$1000,MATCH("Element No.",[1]FINAL!$A$1:$AP$1,0),0)</f>
        <v>#N/A</v>
      </c>
      <c r="DB775" s="15"/>
      <c r="DC775" s="15"/>
      <c r="DD775" s="15"/>
      <c r="DE775" s="15"/>
      <c r="DF775" s="15"/>
    </row>
    <row r="776" spans="1:110" ht="66" thickBot="1">
      <c r="A776" s="18" t="b">
        <v>1</v>
      </c>
      <c r="B776" s="18" t="b">
        <v>0</v>
      </c>
      <c r="C776" s="17">
        <v>0</v>
      </c>
      <c r="D776" s="17">
        <v>0</v>
      </c>
      <c r="E776" s="17">
        <v>577114</v>
      </c>
      <c r="F776" s="17">
        <v>0</v>
      </c>
      <c r="G776" s="17">
        <v>0</v>
      </c>
      <c r="H776" s="17">
        <v>-1</v>
      </c>
      <c r="I776" s="17">
        <v>1</v>
      </c>
      <c r="J776" s="17">
        <v>0</v>
      </c>
      <c r="K776" s="17">
        <v>3</v>
      </c>
      <c r="L776" s="15">
        <v>0</v>
      </c>
      <c r="M776" s="15">
        <v>0</v>
      </c>
      <c r="N776" s="17">
        <v>0</v>
      </c>
      <c r="O776" s="15" t="s">
        <v>1570</v>
      </c>
      <c r="P776" s="15">
        <v>0</v>
      </c>
      <c r="Q776" s="17" t="e">
        <f t="shared" si="24"/>
        <v>#N/A</v>
      </c>
      <c r="R776" s="18" t="b">
        <v>0</v>
      </c>
      <c r="S776" s="15" t="s">
        <v>4437</v>
      </c>
      <c r="T776" s="15" t="s">
        <v>4438</v>
      </c>
      <c r="U776" s="17">
        <v>49</v>
      </c>
      <c r="V776" s="15" t="s">
        <v>1571</v>
      </c>
      <c r="W776" s="15">
        <v>1</v>
      </c>
      <c r="X776" s="18" t="b">
        <v>0</v>
      </c>
      <c r="Y776" s="15" t="s">
        <v>1572</v>
      </c>
      <c r="Z776" s="15">
        <v>0</v>
      </c>
      <c r="AA776" s="18" t="b">
        <v>0</v>
      </c>
      <c r="AB776" s="15"/>
      <c r="AC776" s="15" t="s">
        <v>3257</v>
      </c>
      <c r="AD776" s="17">
        <v>19</v>
      </c>
      <c r="AE776" s="17">
        <v>21</v>
      </c>
      <c r="AF776" s="17">
        <v>5</v>
      </c>
      <c r="AG776" s="17">
        <v>868</v>
      </c>
      <c r="AH776" s="17">
        <v>0</v>
      </c>
      <c r="AI776" s="17">
        <v>3450</v>
      </c>
      <c r="AJ776" s="17">
        <v>0</v>
      </c>
      <c r="AK776" s="15">
        <v>0</v>
      </c>
      <c r="AL776" s="15">
        <v>1</v>
      </c>
      <c r="AM776" s="15" t="s">
        <v>1573</v>
      </c>
      <c r="AN776" s="15"/>
      <c r="AO776" s="17">
        <v>30</v>
      </c>
      <c r="AP776" s="68">
        <v>45457</v>
      </c>
      <c r="AQ776" s="68">
        <v>38757</v>
      </c>
      <c r="AR776" s="18" t="b">
        <v>0</v>
      </c>
      <c r="AS776" s="15" t="s">
        <v>3191</v>
      </c>
      <c r="AT776" s="17">
        <v>121</v>
      </c>
      <c r="AU776" s="17">
        <v>0</v>
      </c>
      <c r="AV776" s="17">
        <v>0</v>
      </c>
      <c r="AW776" s="17">
        <v>0</v>
      </c>
      <c r="AX776" s="17">
        <v>2</v>
      </c>
      <c r="AY776" s="17">
        <v>0</v>
      </c>
      <c r="AZ776" s="17">
        <v>0</v>
      </c>
      <c r="BA776" s="17">
        <v>0</v>
      </c>
      <c r="BB776" s="17">
        <v>0</v>
      </c>
      <c r="BC776" s="17">
        <v>0</v>
      </c>
      <c r="BD776" s="17">
        <v>0</v>
      </c>
      <c r="BE776" s="17">
        <v>0</v>
      </c>
      <c r="BF776" s="17">
        <v>11</v>
      </c>
      <c r="BG776" s="15">
        <v>9.1999999999999993</v>
      </c>
      <c r="BH776" s="15">
        <v>14.5</v>
      </c>
      <c r="BI776" s="15">
        <v>4</v>
      </c>
      <c r="BJ776" s="15">
        <v>2.5</v>
      </c>
      <c r="BK776" s="17">
        <v>2</v>
      </c>
      <c r="BL776" s="17">
        <v>8</v>
      </c>
      <c r="BM776" s="17">
        <v>1</v>
      </c>
      <c r="BN776" s="17">
        <v>11</v>
      </c>
      <c r="BO776" s="17">
        <v>1</v>
      </c>
      <c r="BP776" s="15">
        <v>7.0000000000000007E-2</v>
      </c>
      <c r="BQ776" s="15">
        <v>0.03</v>
      </c>
      <c r="BR776" s="15">
        <v>0.1</v>
      </c>
      <c r="BS776" s="15">
        <v>1.82</v>
      </c>
      <c r="BT776" s="15"/>
      <c r="BU776" s="15"/>
      <c r="BV776" s="15"/>
      <c r="BW776" s="15"/>
      <c r="BX776" s="15"/>
      <c r="BY776" s="15"/>
      <c r="BZ776" s="15"/>
      <c r="CA776" s="17">
        <v>482</v>
      </c>
      <c r="CB776" s="17">
        <v>214</v>
      </c>
      <c r="CC776" s="17">
        <v>425</v>
      </c>
      <c r="CD776" s="17">
        <v>208</v>
      </c>
      <c r="CE776" s="17">
        <v>450</v>
      </c>
      <c r="CF776" s="17">
        <v>221</v>
      </c>
      <c r="CG776" s="17">
        <v>483</v>
      </c>
      <c r="CH776" s="17">
        <v>217</v>
      </c>
      <c r="CI776" s="17">
        <v>0.05</v>
      </c>
      <c r="CJ776" s="17">
        <v>0</v>
      </c>
      <c r="CK776" s="17">
        <v>0.02</v>
      </c>
      <c r="CL776" s="17">
        <v>7.0000000000000007E-2</v>
      </c>
      <c r="CM776" s="17">
        <v>1.35</v>
      </c>
      <c r="CN776" s="17">
        <v>1.49</v>
      </c>
      <c r="CO776" s="17">
        <v>336</v>
      </c>
      <c r="CP776" s="17">
        <v>208</v>
      </c>
      <c r="CQ776" s="17">
        <v>759</v>
      </c>
      <c r="CR776" s="17">
        <v>322</v>
      </c>
      <c r="CS776" s="17">
        <v>510</v>
      </c>
      <c r="CT776" s="17">
        <v>233</v>
      </c>
      <c r="CU776" s="17">
        <v>698</v>
      </c>
      <c r="CV776" s="17">
        <v>280</v>
      </c>
      <c r="CW776" s="17">
        <v>0.74</v>
      </c>
      <c r="CX776" s="17">
        <v>0</v>
      </c>
      <c r="CY776" s="17">
        <v>8.18</v>
      </c>
      <c r="CZ776" s="15" t="str">
        <f t="shared" si="25"/>
        <v>Luis Guilherme Lira dos Santos</v>
      </c>
      <c r="DA776" s="15" t="e">
        <f>VLOOKUP(CZ776,[1]FINAL!$A$1:$AP$1000,MATCH("Element No.",[1]FINAL!$A$1:$AP$1,0),0)</f>
        <v>#N/A</v>
      </c>
      <c r="DB776" s="15"/>
      <c r="DC776" s="15"/>
      <c r="DD776" s="15"/>
      <c r="DE776" s="15"/>
      <c r="DF776" s="15"/>
    </row>
    <row r="777" spans="1:110" ht="78.75" thickBot="1">
      <c r="A777" s="18" t="b">
        <v>1</v>
      </c>
      <c r="B777" s="18" t="b">
        <v>0</v>
      </c>
      <c r="C777" s="17">
        <v>0</v>
      </c>
      <c r="D777" s="17">
        <v>0</v>
      </c>
      <c r="E777" s="17">
        <v>490885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3</v>
      </c>
      <c r="L777" s="15">
        <v>0</v>
      </c>
      <c r="M777" s="15">
        <v>0</v>
      </c>
      <c r="N777" s="17">
        <v>0</v>
      </c>
      <c r="O777" s="15" t="s">
        <v>1047</v>
      </c>
      <c r="P777" s="15">
        <v>0</v>
      </c>
      <c r="Q777" s="17" t="e">
        <f t="shared" si="24"/>
        <v>#N/A</v>
      </c>
      <c r="R777" s="18" t="b">
        <v>0</v>
      </c>
      <c r="S777" s="15" t="s">
        <v>4518</v>
      </c>
      <c r="T777" s="15" t="s">
        <v>4519</v>
      </c>
      <c r="U777" s="17">
        <v>45</v>
      </c>
      <c r="V777" s="15" t="s">
        <v>1465</v>
      </c>
      <c r="W777" s="15">
        <v>1</v>
      </c>
      <c r="X777" s="18" t="b">
        <v>0</v>
      </c>
      <c r="Y777" s="15" t="s">
        <v>1466</v>
      </c>
      <c r="Z777" s="15">
        <v>0</v>
      </c>
      <c r="AA777" s="18" t="b">
        <v>0</v>
      </c>
      <c r="AB777" s="15"/>
      <c r="AC777" s="15" t="s">
        <v>3257</v>
      </c>
      <c r="AD777" s="17">
        <v>19</v>
      </c>
      <c r="AE777" s="17">
        <v>21</v>
      </c>
      <c r="AF777" s="17">
        <v>1</v>
      </c>
      <c r="AG777" s="17">
        <v>3770</v>
      </c>
      <c r="AH777" s="17">
        <v>0</v>
      </c>
      <c r="AI777" s="17">
        <v>9682</v>
      </c>
      <c r="AJ777" s="17">
        <v>0</v>
      </c>
      <c r="AK777" s="15">
        <v>0</v>
      </c>
      <c r="AL777" s="15">
        <v>0.2</v>
      </c>
      <c r="AM777" s="15" t="s">
        <v>1466</v>
      </c>
      <c r="AN777" s="15"/>
      <c r="AO777" s="17">
        <v>241</v>
      </c>
      <c r="AP777" s="68">
        <v>45121</v>
      </c>
      <c r="AQ777" s="68">
        <v>38235</v>
      </c>
      <c r="AR777" s="18" t="b">
        <v>0</v>
      </c>
      <c r="AS777" s="15" t="s">
        <v>3192</v>
      </c>
      <c r="AT777" s="17">
        <v>8</v>
      </c>
      <c r="AU777" s="17">
        <v>0</v>
      </c>
      <c r="AV777" s="17">
        <v>0</v>
      </c>
      <c r="AW777" s="17">
        <v>0</v>
      </c>
      <c r="AX777" s="17">
        <v>1</v>
      </c>
      <c r="AY777" s="17">
        <v>0</v>
      </c>
      <c r="AZ777" s="17">
        <v>0</v>
      </c>
      <c r="BA777" s="17">
        <v>0</v>
      </c>
      <c r="BB777" s="17">
        <v>0</v>
      </c>
      <c r="BC777" s="17">
        <v>0</v>
      </c>
      <c r="BD777" s="17">
        <v>0</v>
      </c>
      <c r="BE777" s="17">
        <v>0</v>
      </c>
      <c r="BF777" s="17">
        <v>3</v>
      </c>
      <c r="BG777" s="15">
        <v>0</v>
      </c>
      <c r="BH777" s="15">
        <v>1.5</v>
      </c>
      <c r="BI777" s="15">
        <v>2</v>
      </c>
      <c r="BJ777" s="15">
        <v>0.4</v>
      </c>
      <c r="BK777" s="17">
        <v>0</v>
      </c>
      <c r="BL777" s="17">
        <v>0</v>
      </c>
      <c r="BM777" s="17">
        <v>0</v>
      </c>
      <c r="BN777" s="17">
        <v>0</v>
      </c>
      <c r="BO777" s="17">
        <v>0</v>
      </c>
      <c r="BP777" s="15">
        <v>0</v>
      </c>
      <c r="BQ777" s="15">
        <v>0.01</v>
      </c>
      <c r="BR777" s="15">
        <v>0.01</v>
      </c>
      <c r="BS777" s="15">
        <v>0.73</v>
      </c>
      <c r="BT777" s="15"/>
      <c r="BU777" s="15"/>
      <c r="BV777" s="15"/>
      <c r="BW777" s="15"/>
      <c r="BX777" s="15"/>
      <c r="BY777" s="15"/>
      <c r="BZ777" s="15"/>
      <c r="CA777" s="17">
        <v>719</v>
      </c>
      <c r="CB777" s="17">
        <v>284</v>
      </c>
      <c r="CC777" s="17">
        <v>486</v>
      </c>
      <c r="CD777" s="17">
        <v>234</v>
      </c>
      <c r="CE777" s="17">
        <v>463</v>
      </c>
      <c r="CF777" s="17">
        <v>227</v>
      </c>
      <c r="CG777" s="17">
        <v>516</v>
      </c>
      <c r="CH777" s="17">
        <v>234</v>
      </c>
      <c r="CI777" s="17">
        <v>0</v>
      </c>
      <c r="CJ777" s="17">
        <v>0</v>
      </c>
      <c r="CK777" s="17">
        <v>0.11</v>
      </c>
      <c r="CL777" s="17">
        <v>0.11</v>
      </c>
      <c r="CM777" s="17">
        <v>8.2100000000000009</v>
      </c>
      <c r="CN777" s="17">
        <v>11.25</v>
      </c>
      <c r="CO777" s="17">
        <v>447</v>
      </c>
      <c r="CP777" s="17">
        <v>267</v>
      </c>
      <c r="CQ777" s="17">
        <v>646</v>
      </c>
      <c r="CR777" s="17">
        <v>237</v>
      </c>
      <c r="CS777" s="17">
        <v>490</v>
      </c>
      <c r="CT777" s="17">
        <v>218</v>
      </c>
      <c r="CU777" s="17">
        <v>618</v>
      </c>
      <c r="CV777" s="17">
        <v>236</v>
      </c>
      <c r="CW777" s="17">
        <v>0</v>
      </c>
      <c r="CX777" s="17">
        <v>0</v>
      </c>
      <c r="CY777" s="17">
        <v>0</v>
      </c>
      <c r="CZ777" s="15" t="str">
        <f t="shared" si="25"/>
        <v>George Earthy</v>
      </c>
      <c r="DA777" s="15" t="e">
        <f>VLOOKUP(CZ777,[1]FINAL!$A$1:$AP$1000,MATCH("Element No.",[1]FINAL!$A$1:$AP$1,0),0)</f>
        <v>#N/A</v>
      </c>
      <c r="DB777" s="15"/>
      <c r="DC777" s="15"/>
      <c r="DD777" s="15"/>
      <c r="DE777" s="15"/>
      <c r="DF777" s="15"/>
    </row>
    <row r="778" spans="1:110" ht="66" thickBot="1">
      <c r="A778" s="18" t="b">
        <v>1</v>
      </c>
      <c r="B778" s="18" t="b">
        <v>0</v>
      </c>
      <c r="C778" s="17">
        <v>0</v>
      </c>
      <c r="D778" s="17">
        <v>0</v>
      </c>
      <c r="E778" s="17">
        <v>229384</v>
      </c>
      <c r="F778" s="17">
        <v>0</v>
      </c>
      <c r="G778" s="17">
        <v>0</v>
      </c>
      <c r="H778" s="17">
        <v>-2</v>
      </c>
      <c r="I778" s="17">
        <v>2</v>
      </c>
      <c r="J778" s="17">
        <v>0</v>
      </c>
      <c r="K778" s="17">
        <v>3</v>
      </c>
      <c r="L778" s="15">
        <v>0</v>
      </c>
      <c r="M778" s="15">
        <v>0</v>
      </c>
      <c r="N778" s="17">
        <v>0</v>
      </c>
      <c r="O778" s="15" t="s">
        <v>1052</v>
      </c>
      <c r="P778" s="15">
        <v>0</v>
      </c>
      <c r="Q778" s="17" t="e">
        <f t="shared" si="24"/>
        <v>#N/A</v>
      </c>
      <c r="R778" s="18" t="b">
        <v>0</v>
      </c>
      <c r="S778" s="15" t="s">
        <v>4058</v>
      </c>
      <c r="T778" s="15" t="s">
        <v>4520</v>
      </c>
      <c r="U778" s="17">
        <v>43</v>
      </c>
      <c r="V778" s="15" t="s">
        <v>1574</v>
      </c>
      <c r="W778" s="15">
        <v>1.3</v>
      </c>
      <c r="X778" s="18" t="b">
        <v>0</v>
      </c>
      <c r="Y778" s="15" t="s">
        <v>1575</v>
      </c>
      <c r="Z778" s="15">
        <v>0.2</v>
      </c>
      <c r="AA778" s="18" t="b">
        <v>0</v>
      </c>
      <c r="AB778" s="15"/>
      <c r="AC778" s="15" t="s">
        <v>3257</v>
      </c>
      <c r="AD778" s="17">
        <v>19</v>
      </c>
      <c r="AE778" s="17">
        <v>21</v>
      </c>
      <c r="AF778" s="17">
        <v>9</v>
      </c>
      <c r="AG778" s="17">
        <v>43311</v>
      </c>
      <c r="AH778" s="17">
        <v>0</v>
      </c>
      <c r="AI778" s="17">
        <v>57528</v>
      </c>
      <c r="AJ778" s="17">
        <v>0</v>
      </c>
      <c r="AK778" s="15">
        <v>0</v>
      </c>
      <c r="AL778" s="15">
        <v>2.1</v>
      </c>
      <c r="AM778" s="15" t="s">
        <v>1575</v>
      </c>
      <c r="AN778" s="15"/>
      <c r="AO778" s="17">
        <v>243</v>
      </c>
      <c r="AP778" s="68">
        <v>45169</v>
      </c>
      <c r="AQ778" s="68">
        <v>36659</v>
      </c>
      <c r="AR778" s="18" t="b">
        <v>0</v>
      </c>
      <c r="AS778" s="15" t="s">
        <v>3193</v>
      </c>
      <c r="AT778" s="17">
        <v>156</v>
      </c>
      <c r="AU778" s="17">
        <v>0</v>
      </c>
      <c r="AV778" s="17">
        <v>0</v>
      </c>
      <c r="AW778" s="17">
        <v>0</v>
      </c>
      <c r="AX778" s="17">
        <v>4</v>
      </c>
      <c r="AY778" s="17">
        <v>0</v>
      </c>
      <c r="AZ778" s="17">
        <v>0</v>
      </c>
      <c r="BA778" s="17">
        <v>0</v>
      </c>
      <c r="BB778" s="17">
        <v>0</v>
      </c>
      <c r="BC778" s="17">
        <v>0</v>
      </c>
      <c r="BD778" s="17">
        <v>0</v>
      </c>
      <c r="BE778" s="17">
        <v>0</v>
      </c>
      <c r="BF778" s="17">
        <v>49</v>
      </c>
      <c r="BG778" s="15">
        <v>31.6</v>
      </c>
      <c r="BH778" s="15">
        <v>52.3</v>
      </c>
      <c r="BI778" s="15">
        <v>2</v>
      </c>
      <c r="BJ778" s="15">
        <v>8.6</v>
      </c>
      <c r="BK778" s="17">
        <v>2</v>
      </c>
      <c r="BL778" s="17">
        <v>14</v>
      </c>
      <c r="BM778" s="17">
        <v>6</v>
      </c>
      <c r="BN778" s="17">
        <v>22</v>
      </c>
      <c r="BO778" s="17">
        <v>2</v>
      </c>
      <c r="BP778" s="15">
        <v>0</v>
      </c>
      <c r="BQ778" s="15">
        <v>0.17</v>
      </c>
      <c r="BR778" s="15">
        <v>0.17</v>
      </c>
      <c r="BS778" s="15">
        <v>4.03</v>
      </c>
      <c r="BT778" s="15"/>
      <c r="BU778" s="15"/>
      <c r="BV778" s="15"/>
      <c r="BW778" s="15"/>
      <c r="BX778" s="15"/>
      <c r="BY778" s="15"/>
      <c r="BZ778" s="15"/>
      <c r="CA778" s="17">
        <v>450</v>
      </c>
      <c r="CB778" s="17">
        <v>198</v>
      </c>
      <c r="CC778" s="17">
        <v>365</v>
      </c>
      <c r="CD778" s="17">
        <v>190</v>
      </c>
      <c r="CE778" s="17">
        <v>458</v>
      </c>
      <c r="CF778" s="17">
        <v>224</v>
      </c>
      <c r="CG778" s="17">
        <v>442</v>
      </c>
      <c r="CH778" s="17">
        <v>199</v>
      </c>
      <c r="CI778" s="17">
        <v>0</v>
      </c>
      <c r="CJ778" s="17">
        <v>0</v>
      </c>
      <c r="CK778" s="17">
        <v>0.1</v>
      </c>
      <c r="CL778" s="17">
        <v>0.1</v>
      </c>
      <c r="CM778" s="17">
        <v>2.3199999999999998</v>
      </c>
      <c r="CN778" s="17">
        <v>2.31</v>
      </c>
      <c r="CO778" s="17">
        <v>593</v>
      </c>
      <c r="CP778" s="17">
        <v>353</v>
      </c>
      <c r="CQ778" s="17">
        <v>562</v>
      </c>
      <c r="CR778" s="17">
        <v>184</v>
      </c>
      <c r="CS778" s="17">
        <v>442</v>
      </c>
      <c r="CT778" s="17">
        <v>193</v>
      </c>
      <c r="CU778" s="17">
        <v>387</v>
      </c>
      <c r="CV778" s="17">
        <v>133</v>
      </c>
      <c r="CW778" s="17">
        <v>1.1499999999999999</v>
      </c>
      <c r="CX778" s="17">
        <v>0</v>
      </c>
      <c r="CY778" s="17">
        <v>12.69</v>
      </c>
      <c r="CZ778" s="15" t="str">
        <f t="shared" si="25"/>
        <v>Andy Irving</v>
      </c>
      <c r="DA778" s="15" t="e">
        <f>VLOOKUP(CZ778,[1]FINAL!$A$1:$AP$1000,MATCH("Element No.",[1]FINAL!$A$1:$AP$1,0),0)</f>
        <v>#N/A</v>
      </c>
      <c r="DB778" s="15"/>
      <c r="DC778" s="15"/>
      <c r="DD778" s="15"/>
      <c r="DE778" s="15"/>
      <c r="DF778" s="15"/>
    </row>
    <row r="779" spans="1:110" ht="78.75" thickBot="1">
      <c r="A779" s="18" t="b">
        <v>1</v>
      </c>
      <c r="B779" s="18" t="b">
        <v>0</v>
      </c>
      <c r="C779" s="17">
        <v>0</v>
      </c>
      <c r="D779" s="17">
        <v>0</v>
      </c>
      <c r="E779" s="17">
        <v>518442</v>
      </c>
      <c r="F779" s="17">
        <v>0</v>
      </c>
      <c r="G779" s="17">
        <v>0</v>
      </c>
      <c r="H779" s="17">
        <v>-1</v>
      </c>
      <c r="I779" s="17">
        <v>1</v>
      </c>
      <c r="J779" s="17">
        <v>0</v>
      </c>
      <c r="K779" s="17">
        <v>3</v>
      </c>
      <c r="L779" s="15">
        <v>0</v>
      </c>
      <c r="M779" s="15">
        <v>0</v>
      </c>
      <c r="N779" s="17">
        <v>0</v>
      </c>
      <c r="O779" s="15" t="s">
        <v>296</v>
      </c>
      <c r="P779" s="15">
        <v>0</v>
      </c>
      <c r="Q779" s="17" t="e">
        <f t="shared" si="24"/>
        <v>#N/A</v>
      </c>
      <c r="R779" s="18" t="b">
        <v>0</v>
      </c>
      <c r="S779" s="15" t="s">
        <v>3964</v>
      </c>
      <c r="T779" s="15" t="s">
        <v>3965</v>
      </c>
      <c r="U779" s="17">
        <v>44</v>
      </c>
      <c r="V779" s="15" t="s">
        <v>1926</v>
      </c>
      <c r="W779" s="15">
        <v>0</v>
      </c>
      <c r="X779" s="18" t="b">
        <v>0</v>
      </c>
      <c r="Y779" s="15" t="s">
        <v>1927</v>
      </c>
      <c r="Z779" s="15">
        <v>0.1</v>
      </c>
      <c r="AA779" s="18" t="b">
        <v>0</v>
      </c>
      <c r="AB779" s="15"/>
      <c r="AC779" s="15" t="s">
        <v>3257</v>
      </c>
      <c r="AD779" s="17">
        <v>19</v>
      </c>
      <c r="AE779" s="17">
        <v>21</v>
      </c>
      <c r="AF779" s="17">
        <v>0</v>
      </c>
      <c r="AG779" s="17">
        <v>1052</v>
      </c>
      <c r="AH779" s="17">
        <v>0</v>
      </c>
      <c r="AI779" s="17">
        <v>12054</v>
      </c>
      <c r="AJ779" s="17">
        <v>0</v>
      </c>
      <c r="AK779" s="15">
        <v>0</v>
      </c>
      <c r="AL779" s="15">
        <v>0</v>
      </c>
      <c r="AM779" s="15" t="s">
        <v>1927</v>
      </c>
      <c r="AN779" s="15"/>
      <c r="AO779" s="17">
        <v>241</v>
      </c>
      <c r="AP779" s="68">
        <v>44866</v>
      </c>
      <c r="AQ779" s="68">
        <v>38766</v>
      </c>
      <c r="AR779" s="18" t="b">
        <v>0</v>
      </c>
      <c r="AS779" s="15" t="s">
        <v>3194</v>
      </c>
      <c r="AT779" s="17">
        <v>0</v>
      </c>
      <c r="AU779" s="17">
        <v>0</v>
      </c>
      <c r="AV779" s="17">
        <v>0</v>
      </c>
      <c r="AW779" s="17">
        <v>0</v>
      </c>
      <c r="AX779" s="17">
        <v>0</v>
      </c>
      <c r="AY779" s="17">
        <v>0</v>
      </c>
      <c r="AZ779" s="17">
        <v>0</v>
      </c>
      <c r="BA779" s="17">
        <v>0</v>
      </c>
      <c r="BB779" s="17">
        <v>0</v>
      </c>
      <c r="BC779" s="17">
        <v>0</v>
      </c>
      <c r="BD779" s="17">
        <v>0</v>
      </c>
      <c r="BE779" s="17">
        <v>0</v>
      </c>
      <c r="BF779" s="17">
        <v>0</v>
      </c>
      <c r="BG779" s="15">
        <v>0</v>
      </c>
      <c r="BH779" s="15">
        <v>0</v>
      </c>
      <c r="BI779" s="15">
        <v>0</v>
      </c>
      <c r="BJ779" s="15">
        <v>0</v>
      </c>
      <c r="BK779" s="17">
        <v>0</v>
      </c>
      <c r="BL779" s="17">
        <v>0</v>
      </c>
      <c r="BM779" s="17">
        <v>0</v>
      </c>
      <c r="BN779" s="17">
        <v>0</v>
      </c>
      <c r="BO779" s="17">
        <v>0</v>
      </c>
      <c r="BP779" s="15">
        <v>0</v>
      </c>
      <c r="BQ779" s="15">
        <v>0</v>
      </c>
      <c r="BR779" s="15">
        <v>0</v>
      </c>
      <c r="BS779" s="15">
        <v>0</v>
      </c>
      <c r="BT779" s="15"/>
      <c r="BU779" s="15"/>
      <c r="BV779" s="15"/>
      <c r="BW779" s="15"/>
      <c r="BX779" s="15"/>
      <c r="BY779" s="15"/>
      <c r="BZ779" s="15"/>
      <c r="CA779" s="17">
        <v>684</v>
      </c>
      <c r="CB779" s="17">
        <v>261</v>
      </c>
      <c r="CC779" s="17">
        <v>680</v>
      </c>
      <c r="CD779" s="17">
        <v>264</v>
      </c>
      <c r="CE779" s="17">
        <v>659</v>
      </c>
      <c r="CF779" s="17">
        <v>255</v>
      </c>
      <c r="CG779" s="17">
        <v>686</v>
      </c>
      <c r="CH779" s="17">
        <v>263</v>
      </c>
      <c r="CI779" s="17">
        <v>0</v>
      </c>
      <c r="CJ779" s="17">
        <v>0</v>
      </c>
      <c r="CK779" s="17">
        <v>0</v>
      </c>
      <c r="CL779" s="17">
        <v>0</v>
      </c>
      <c r="CM779" s="17">
        <v>0</v>
      </c>
      <c r="CN779" s="17">
        <v>0</v>
      </c>
      <c r="CO779" s="17">
        <v>560</v>
      </c>
      <c r="CP779" s="17">
        <v>337</v>
      </c>
      <c r="CQ779" s="17">
        <v>604</v>
      </c>
      <c r="CR779" s="17">
        <v>211</v>
      </c>
      <c r="CS779" s="17">
        <v>692</v>
      </c>
      <c r="CT779" s="17">
        <v>268</v>
      </c>
      <c r="CU779" s="17">
        <v>583</v>
      </c>
      <c r="CV779" s="17">
        <v>217</v>
      </c>
      <c r="CW779" s="17">
        <v>0</v>
      </c>
      <c r="CX779" s="17">
        <v>0</v>
      </c>
      <c r="CY779" s="17">
        <v>0</v>
      </c>
      <c r="CZ779" s="15" t="str">
        <f t="shared" si="25"/>
        <v>Lewis Orford</v>
      </c>
      <c r="DA779" s="15" t="e">
        <f>VLOOKUP(CZ779,[1]FINAL!$A$1:$AP$1000,MATCH("Element No.",[1]FINAL!$A$1:$AP$1,0),0)</f>
        <v>#N/A</v>
      </c>
      <c r="DB779" s="15"/>
      <c r="DC779" s="15"/>
      <c r="DD779" s="15"/>
      <c r="DE779" s="15"/>
      <c r="DF779" s="15"/>
    </row>
    <row r="780" spans="1:110" ht="40.5" thickBot="1">
      <c r="A780" s="18" t="b">
        <v>1</v>
      </c>
      <c r="B780" s="18" t="b">
        <v>0</v>
      </c>
      <c r="C780" s="17">
        <v>100</v>
      </c>
      <c r="D780" s="17">
        <v>100</v>
      </c>
      <c r="E780" s="17">
        <v>490142</v>
      </c>
      <c r="F780" s="17">
        <v>0</v>
      </c>
      <c r="G780" s="17">
        <v>0</v>
      </c>
      <c r="H780" s="17">
        <v>-2</v>
      </c>
      <c r="I780" s="17">
        <v>2</v>
      </c>
      <c r="J780" s="17">
        <v>0</v>
      </c>
      <c r="K780" s="17">
        <v>3</v>
      </c>
      <c r="L780" s="15">
        <v>0.2</v>
      </c>
      <c r="M780" s="15">
        <v>0</v>
      </c>
      <c r="N780" s="17">
        <v>0</v>
      </c>
      <c r="O780" s="15" t="s">
        <v>1523</v>
      </c>
      <c r="P780" s="15">
        <v>0</v>
      </c>
      <c r="Q780" s="17" t="e">
        <f t="shared" si="24"/>
        <v>#N/A</v>
      </c>
      <c r="R780" s="18" t="b">
        <v>0</v>
      </c>
      <c r="S780" s="15"/>
      <c r="T780" s="15" t="s">
        <v>4770</v>
      </c>
      <c r="U780" s="17">
        <v>43</v>
      </c>
      <c r="V780" s="15" t="s">
        <v>3195</v>
      </c>
      <c r="W780" s="15">
        <v>1.7</v>
      </c>
      <c r="X780" s="18" t="b">
        <v>0</v>
      </c>
      <c r="Y780" s="15" t="s">
        <v>3196</v>
      </c>
      <c r="Z780" s="15">
        <v>0.5</v>
      </c>
      <c r="AA780" s="18" t="b">
        <v>0</v>
      </c>
      <c r="AB780" s="15"/>
      <c r="AC780" s="15" t="s">
        <v>519</v>
      </c>
      <c r="AD780" s="17">
        <v>19</v>
      </c>
      <c r="AE780" s="17">
        <v>21</v>
      </c>
      <c r="AF780" s="17">
        <v>37</v>
      </c>
      <c r="AG780" s="17">
        <v>151269</v>
      </c>
      <c r="AH780" s="17">
        <v>0</v>
      </c>
      <c r="AI780" s="17">
        <v>178199</v>
      </c>
      <c r="AJ780" s="17">
        <v>0</v>
      </c>
      <c r="AK780" s="15">
        <v>0</v>
      </c>
      <c r="AL780" s="15">
        <v>8.6</v>
      </c>
      <c r="AM780" s="15" t="s">
        <v>3196</v>
      </c>
      <c r="AN780" s="15"/>
      <c r="AO780" s="17">
        <v>241</v>
      </c>
      <c r="AP780" s="68">
        <v>44538</v>
      </c>
      <c r="AQ780" s="68">
        <v>37876</v>
      </c>
      <c r="AR780" s="18" t="b">
        <v>0</v>
      </c>
      <c r="AS780" s="15" t="s">
        <v>3197</v>
      </c>
      <c r="AT780" s="17">
        <v>1162</v>
      </c>
      <c r="AU780" s="17">
        <v>0</v>
      </c>
      <c r="AV780" s="17">
        <v>1</v>
      </c>
      <c r="AW780" s="17">
        <v>1</v>
      </c>
      <c r="AX780" s="17">
        <v>25</v>
      </c>
      <c r="AY780" s="17">
        <v>0</v>
      </c>
      <c r="AZ780" s="17">
        <v>0</v>
      </c>
      <c r="BA780" s="17">
        <v>0</v>
      </c>
      <c r="BB780" s="17">
        <v>1</v>
      </c>
      <c r="BC780" s="17">
        <v>0</v>
      </c>
      <c r="BD780" s="17">
        <v>0</v>
      </c>
      <c r="BE780" s="17">
        <v>0</v>
      </c>
      <c r="BF780" s="17">
        <v>215</v>
      </c>
      <c r="BG780" s="15">
        <v>191.2</v>
      </c>
      <c r="BH780" s="15">
        <v>141.30000000000001</v>
      </c>
      <c r="BI780" s="15">
        <v>37</v>
      </c>
      <c r="BJ780" s="15">
        <v>37.1</v>
      </c>
      <c r="BK780" s="17">
        <v>51</v>
      </c>
      <c r="BL780" s="17">
        <v>39</v>
      </c>
      <c r="BM780" s="17">
        <v>29</v>
      </c>
      <c r="BN780" s="17">
        <v>119</v>
      </c>
      <c r="BO780" s="17">
        <v>12</v>
      </c>
      <c r="BP780" s="15">
        <v>0.21</v>
      </c>
      <c r="BQ780" s="15">
        <v>1.06</v>
      </c>
      <c r="BR780" s="15">
        <v>1.27</v>
      </c>
      <c r="BS780" s="15">
        <v>21.35</v>
      </c>
      <c r="BT780" s="15"/>
      <c r="BU780" s="15"/>
      <c r="BV780" s="15"/>
      <c r="BW780" s="15"/>
      <c r="BX780" s="15"/>
      <c r="BY780" s="15"/>
      <c r="BZ780" s="15"/>
      <c r="CA780" s="17">
        <v>316</v>
      </c>
      <c r="CB780" s="17">
        <v>138</v>
      </c>
      <c r="CC780" s="17">
        <v>258</v>
      </c>
      <c r="CD780" s="17">
        <v>162</v>
      </c>
      <c r="CE780" s="17">
        <v>365</v>
      </c>
      <c r="CF780" s="17">
        <v>186</v>
      </c>
      <c r="CG780" s="17">
        <v>344</v>
      </c>
      <c r="CH780" s="17">
        <v>164</v>
      </c>
      <c r="CI780" s="17">
        <v>0.02</v>
      </c>
      <c r="CJ780" s="17">
        <v>0</v>
      </c>
      <c r="CK780" s="17">
        <v>0.08</v>
      </c>
      <c r="CL780" s="17">
        <v>0.1</v>
      </c>
      <c r="CM780" s="17">
        <v>1.65</v>
      </c>
      <c r="CN780" s="17">
        <v>1.94</v>
      </c>
      <c r="CO780" s="17">
        <v>604</v>
      </c>
      <c r="CP780" s="17">
        <v>358</v>
      </c>
      <c r="CQ780" s="17">
        <v>567</v>
      </c>
      <c r="CR780" s="17">
        <v>188</v>
      </c>
      <c r="CS780" s="17">
        <v>394</v>
      </c>
      <c r="CT780" s="17">
        <v>169</v>
      </c>
      <c r="CU780" s="17">
        <v>266</v>
      </c>
      <c r="CV780" s="17">
        <v>91</v>
      </c>
      <c r="CW780" s="17">
        <v>0.93</v>
      </c>
      <c r="CX780" s="17">
        <v>0.08</v>
      </c>
      <c r="CY780" s="17">
        <v>9.2200000000000006</v>
      </c>
      <c r="CZ780" s="15" t="str">
        <f t="shared" si="25"/>
        <v>Freddie Potts</v>
      </c>
      <c r="DA780" s="15" t="e">
        <f>VLOOKUP(CZ780,[1]FINAL!$A$1:$AP$1000,MATCH("Element No.",[1]FINAL!$A$1:$AP$1,0),0)</f>
        <v>#N/A</v>
      </c>
      <c r="DB780" s="15"/>
      <c r="DC780" s="15"/>
      <c r="DD780" s="15"/>
      <c r="DE780" s="15"/>
      <c r="DF780" s="15"/>
    </row>
    <row r="781" spans="1:110" ht="27.75" thickBot="1">
      <c r="A781" s="18" t="b">
        <v>1</v>
      </c>
      <c r="B781" s="18" t="b">
        <v>0</v>
      </c>
      <c r="C781" s="15"/>
      <c r="D781" s="15"/>
      <c r="E781" s="17">
        <v>178186</v>
      </c>
      <c r="F781" s="17">
        <v>0</v>
      </c>
      <c r="G781" s="17">
        <v>0</v>
      </c>
      <c r="H781" s="17">
        <v>-2</v>
      </c>
      <c r="I781" s="17">
        <v>2</v>
      </c>
      <c r="J781" s="17">
        <v>5</v>
      </c>
      <c r="K781" s="17">
        <v>4</v>
      </c>
      <c r="L781" s="15">
        <v>4</v>
      </c>
      <c r="M781" s="15">
        <v>4.5</v>
      </c>
      <c r="N781" s="17">
        <v>12</v>
      </c>
      <c r="O781" s="15" t="s">
        <v>970</v>
      </c>
      <c r="P781" s="15">
        <v>4.5</v>
      </c>
      <c r="Q781" s="17" t="e">
        <f t="shared" si="24"/>
        <v>#N/A</v>
      </c>
      <c r="R781" s="18" t="b">
        <v>1</v>
      </c>
      <c r="S781" s="15"/>
      <c r="T781" s="15"/>
      <c r="U781" s="17">
        <v>78</v>
      </c>
      <c r="V781" s="15" t="s">
        <v>971</v>
      </c>
      <c r="W781" s="15">
        <v>4.9000000000000004</v>
      </c>
      <c r="X781" s="18" t="b">
        <v>0</v>
      </c>
      <c r="Y781" s="15" t="s">
        <v>238</v>
      </c>
      <c r="Z781" s="15">
        <v>17.5</v>
      </c>
      <c r="AA781" s="18" t="b">
        <v>0</v>
      </c>
      <c r="AB781" s="15"/>
      <c r="AC781" s="15" t="s">
        <v>519</v>
      </c>
      <c r="AD781" s="17">
        <v>19</v>
      </c>
      <c r="AE781" s="17">
        <v>21</v>
      </c>
      <c r="AF781" s="17">
        <v>187</v>
      </c>
      <c r="AG781" s="17">
        <v>4517725</v>
      </c>
      <c r="AH781" s="17">
        <v>0</v>
      </c>
      <c r="AI781" s="17">
        <v>4109146</v>
      </c>
      <c r="AJ781" s="17">
        <v>0</v>
      </c>
      <c r="AK781" s="15">
        <v>0.6</v>
      </c>
      <c r="AL781" s="15">
        <v>24</v>
      </c>
      <c r="AM781" s="15" t="s">
        <v>238</v>
      </c>
      <c r="AN781" s="15"/>
      <c r="AO781" s="17">
        <v>241</v>
      </c>
      <c r="AP781" s="68">
        <v>43861</v>
      </c>
      <c r="AQ781" s="68">
        <v>35419</v>
      </c>
      <c r="AR781" s="18" t="b">
        <v>0</v>
      </c>
      <c r="AS781" s="15" t="s">
        <v>3198</v>
      </c>
      <c r="AT781" s="17">
        <v>3406</v>
      </c>
      <c r="AU781" s="17">
        <v>9</v>
      </c>
      <c r="AV781" s="17">
        <v>13</v>
      </c>
      <c r="AW781" s="17">
        <v>8</v>
      </c>
      <c r="AX781" s="17">
        <v>63</v>
      </c>
      <c r="AY781" s="17">
        <v>0</v>
      </c>
      <c r="AZ781" s="17">
        <v>0</v>
      </c>
      <c r="BA781" s="17">
        <v>0</v>
      </c>
      <c r="BB781" s="17">
        <v>4</v>
      </c>
      <c r="BC781" s="17">
        <v>0</v>
      </c>
      <c r="BD781" s="17">
        <v>0</v>
      </c>
      <c r="BE781" s="17">
        <v>28</v>
      </c>
      <c r="BF781" s="17">
        <v>731</v>
      </c>
      <c r="BG781" s="15">
        <v>881.4</v>
      </c>
      <c r="BH781" s="15">
        <v>694</v>
      </c>
      <c r="BI781" s="15">
        <v>813</v>
      </c>
      <c r="BJ781" s="15">
        <v>238.9</v>
      </c>
      <c r="BK781" s="17">
        <v>73</v>
      </c>
      <c r="BL781" s="17">
        <v>159</v>
      </c>
      <c r="BM781" s="17">
        <v>49</v>
      </c>
      <c r="BN781" s="17">
        <v>281</v>
      </c>
      <c r="BO781" s="17">
        <v>38</v>
      </c>
      <c r="BP781" s="15">
        <v>7.22</v>
      </c>
      <c r="BQ781" s="15">
        <v>5.21</v>
      </c>
      <c r="BR781" s="15">
        <v>12.43</v>
      </c>
      <c r="BS781" s="15">
        <v>58.16</v>
      </c>
      <c r="BT781" s="17">
        <v>1</v>
      </c>
      <c r="BU781" s="15"/>
      <c r="BV781" s="17">
        <v>1</v>
      </c>
      <c r="BW781" s="15"/>
      <c r="BX781" s="17">
        <v>2</v>
      </c>
      <c r="BY781" s="15"/>
      <c r="BZ781" s="15"/>
      <c r="CA781" s="17">
        <v>18</v>
      </c>
      <c r="CB781" s="17">
        <v>3</v>
      </c>
      <c r="CC781" s="17">
        <v>27</v>
      </c>
      <c r="CD781" s="17">
        <v>1</v>
      </c>
      <c r="CE781" s="17">
        <v>14</v>
      </c>
      <c r="CF781" s="17">
        <v>7</v>
      </c>
      <c r="CG781" s="17">
        <v>8</v>
      </c>
      <c r="CH781" s="17">
        <v>3</v>
      </c>
      <c r="CI781" s="17">
        <v>0.19</v>
      </c>
      <c r="CJ781" s="17">
        <v>0</v>
      </c>
      <c r="CK781" s="17">
        <v>0.14000000000000001</v>
      </c>
      <c r="CL781" s="17">
        <v>0.33</v>
      </c>
      <c r="CM781" s="17">
        <v>1.54</v>
      </c>
      <c r="CN781" s="17">
        <v>1.66</v>
      </c>
      <c r="CO781" s="17">
        <v>18</v>
      </c>
      <c r="CP781" s="17">
        <v>6</v>
      </c>
      <c r="CQ781" s="17">
        <v>46</v>
      </c>
      <c r="CR781" s="17">
        <v>9</v>
      </c>
      <c r="CS781" s="17">
        <v>16</v>
      </c>
      <c r="CT781" s="17">
        <v>3</v>
      </c>
      <c r="CU781" s="17">
        <v>16</v>
      </c>
      <c r="CV781" s="17">
        <v>4</v>
      </c>
      <c r="CW781" s="17">
        <v>1</v>
      </c>
      <c r="CX781" s="17">
        <v>0.21</v>
      </c>
      <c r="CY781" s="17">
        <v>7.43</v>
      </c>
      <c r="CZ781" s="15" t="str">
        <f t="shared" si="25"/>
        <v>Jarrod Bowen</v>
      </c>
      <c r="DA781" s="15" t="e">
        <f>VLOOKUP(CZ781,[1]FINAL!$A$1:$AP$1000,MATCH("Element No.",[1]FINAL!$A$1:$AP$1,0),0)</f>
        <v>#N/A</v>
      </c>
      <c r="DB781" s="15"/>
      <c r="DC781" s="15"/>
      <c r="DD781" s="15"/>
      <c r="DE781" s="15"/>
      <c r="DF781" s="15"/>
    </row>
    <row r="782" spans="1:110" ht="78.75" thickBot="1">
      <c r="A782" s="18" t="b">
        <v>1</v>
      </c>
      <c r="B782" s="18" t="b">
        <v>0</v>
      </c>
      <c r="C782" s="17">
        <v>0</v>
      </c>
      <c r="D782" s="17">
        <v>0</v>
      </c>
      <c r="E782" s="17">
        <v>91889</v>
      </c>
      <c r="F782" s="17">
        <v>0</v>
      </c>
      <c r="G782" s="17">
        <v>0</v>
      </c>
      <c r="H782" s="17">
        <v>-4</v>
      </c>
      <c r="I782" s="17">
        <v>4</v>
      </c>
      <c r="J782" s="17">
        <v>0</v>
      </c>
      <c r="K782" s="17">
        <v>4</v>
      </c>
      <c r="L782" s="15">
        <v>0</v>
      </c>
      <c r="M782" s="15">
        <v>0</v>
      </c>
      <c r="N782" s="17">
        <v>0</v>
      </c>
      <c r="O782" s="15" t="s">
        <v>1673</v>
      </c>
      <c r="P782" s="15">
        <v>0</v>
      </c>
      <c r="Q782" s="17" t="e">
        <f t="shared" si="24"/>
        <v>#N/A</v>
      </c>
      <c r="R782" s="18" t="b">
        <v>0</v>
      </c>
      <c r="S782" s="15" t="s">
        <v>4393</v>
      </c>
      <c r="T782" s="15" t="s">
        <v>4394</v>
      </c>
      <c r="U782" s="17">
        <v>56</v>
      </c>
      <c r="V782" s="15" t="s">
        <v>1674</v>
      </c>
      <c r="W782" s="15">
        <v>1.5</v>
      </c>
      <c r="X782" s="18" t="b">
        <v>0</v>
      </c>
      <c r="Y782" s="15" t="s">
        <v>1675</v>
      </c>
      <c r="Z782" s="15">
        <v>0.6</v>
      </c>
      <c r="AA782" s="18" t="b">
        <v>0</v>
      </c>
      <c r="AB782" s="15"/>
      <c r="AC782" s="15" t="s">
        <v>3257</v>
      </c>
      <c r="AD782" s="17">
        <v>19</v>
      </c>
      <c r="AE782" s="17">
        <v>21</v>
      </c>
      <c r="AF782" s="17">
        <v>12</v>
      </c>
      <c r="AG782" s="17">
        <v>47611</v>
      </c>
      <c r="AH782" s="17">
        <v>0</v>
      </c>
      <c r="AI782" s="17">
        <v>393446</v>
      </c>
      <c r="AJ782" s="17">
        <v>0</v>
      </c>
      <c r="AK782" s="15">
        <v>0</v>
      </c>
      <c r="AL782" s="15">
        <v>2.1</v>
      </c>
      <c r="AM782" s="15" t="s">
        <v>1675</v>
      </c>
      <c r="AN782" s="15"/>
      <c r="AO782" s="17">
        <v>80</v>
      </c>
      <c r="AP782" s="68">
        <v>45509</v>
      </c>
      <c r="AQ782" s="68">
        <v>34009</v>
      </c>
      <c r="AR782" s="18" t="b">
        <v>0</v>
      </c>
      <c r="AS782" s="15" t="s">
        <v>3199</v>
      </c>
      <c r="AT782" s="17">
        <v>407</v>
      </c>
      <c r="AU782" s="17">
        <v>0</v>
      </c>
      <c r="AV782" s="17">
        <v>0</v>
      </c>
      <c r="AW782" s="17">
        <v>1</v>
      </c>
      <c r="AX782" s="17">
        <v>11</v>
      </c>
      <c r="AY782" s="17">
        <v>0</v>
      </c>
      <c r="AZ782" s="17">
        <v>0</v>
      </c>
      <c r="BA782" s="17">
        <v>0</v>
      </c>
      <c r="BB782" s="17">
        <v>0</v>
      </c>
      <c r="BC782" s="17">
        <v>0</v>
      </c>
      <c r="BD782" s="17">
        <v>0</v>
      </c>
      <c r="BE782" s="17">
        <v>0</v>
      </c>
      <c r="BF782" s="17">
        <v>28</v>
      </c>
      <c r="BG782" s="15">
        <v>26</v>
      </c>
      <c r="BH782" s="15">
        <v>85.1</v>
      </c>
      <c r="BI782" s="15">
        <v>130</v>
      </c>
      <c r="BJ782" s="15">
        <v>23.8</v>
      </c>
      <c r="BK782" s="17">
        <v>7</v>
      </c>
      <c r="BL782" s="17">
        <v>10</v>
      </c>
      <c r="BM782" s="17">
        <v>2</v>
      </c>
      <c r="BN782" s="17">
        <v>19</v>
      </c>
      <c r="BO782" s="17">
        <v>5</v>
      </c>
      <c r="BP782" s="15">
        <v>0.93</v>
      </c>
      <c r="BQ782" s="15">
        <v>0.21</v>
      </c>
      <c r="BR782" s="15">
        <v>1.1399999999999999</v>
      </c>
      <c r="BS782" s="15">
        <v>8.59</v>
      </c>
      <c r="BT782" s="15"/>
      <c r="BU782" s="15"/>
      <c r="BV782" s="15"/>
      <c r="BW782" s="15"/>
      <c r="BX782" s="15"/>
      <c r="BY782" s="15"/>
      <c r="BZ782" s="15"/>
      <c r="CA782" s="17">
        <v>455</v>
      </c>
      <c r="CB782" s="17">
        <v>52</v>
      </c>
      <c r="CC782" s="17">
        <v>312</v>
      </c>
      <c r="CD782" s="17">
        <v>36</v>
      </c>
      <c r="CE782" s="17">
        <v>253</v>
      </c>
      <c r="CF782" s="17">
        <v>48</v>
      </c>
      <c r="CG782" s="17">
        <v>387</v>
      </c>
      <c r="CH782" s="17">
        <v>49</v>
      </c>
      <c r="CI782" s="17">
        <v>0.21</v>
      </c>
      <c r="CJ782" s="17">
        <v>0</v>
      </c>
      <c r="CK782" s="17">
        <v>0.05</v>
      </c>
      <c r="CL782" s="17">
        <v>0.26</v>
      </c>
      <c r="CM782" s="17">
        <v>1.9</v>
      </c>
      <c r="CN782" s="17">
        <v>2.4300000000000002</v>
      </c>
      <c r="CO782" s="17">
        <v>122</v>
      </c>
      <c r="CP782" s="17">
        <v>34</v>
      </c>
      <c r="CQ782" s="17">
        <v>817</v>
      </c>
      <c r="CR782" s="17">
        <v>89</v>
      </c>
      <c r="CS782" s="17">
        <v>427</v>
      </c>
      <c r="CT782" s="17">
        <v>50</v>
      </c>
      <c r="CU782" s="17">
        <v>260</v>
      </c>
      <c r="CV782" s="17">
        <v>39</v>
      </c>
      <c r="CW782" s="17">
        <v>1.1100000000000001</v>
      </c>
      <c r="CX782" s="17">
        <v>0.22</v>
      </c>
      <c r="CY782" s="17">
        <v>4.2</v>
      </c>
      <c r="CZ782" s="15" t="str">
        <f t="shared" si="25"/>
        <v>Niclas Füllkrug</v>
      </c>
      <c r="DA782" s="15" t="e">
        <f>VLOOKUP(CZ782,[1]FINAL!$A$1:$AP$1000,MATCH("Element No.",[1]FINAL!$A$1:$AP$1,0),0)</f>
        <v>#N/A</v>
      </c>
      <c r="DB782" s="15"/>
      <c r="DC782" s="15"/>
      <c r="DD782" s="15"/>
      <c r="DE782" s="15"/>
      <c r="DF782" s="15"/>
    </row>
    <row r="783" spans="1:110" ht="91.5" thickBot="1">
      <c r="A783" s="18" t="b">
        <v>1</v>
      </c>
      <c r="B783" s="18" t="b">
        <v>0</v>
      </c>
      <c r="C783" s="17">
        <v>0</v>
      </c>
      <c r="D783" s="17">
        <v>0</v>
      </c>
      <c r="E783" s="17">
        <v>565431</v>
      </c>
      <c r="F783" s="17">
        <v>0</v>
      </c>
      <c r="G783" s="17">
        <v>0</v>
      </c>
      <c r="H783" s="17">
        <v>-2</v>
      </c>
      <c r="I783" s="17">
        <v>2</v>
      </c>
      <c r="J783" s="17">
        <v>0</v>
      </c>
      <c r="K783" s="17">
        <v>4</v>
      </c>
      <c r="L783" s="15">
        <v>0</v>
      </c>
      <c r="M783" s="15">
        <v>0</v>
      </c>
      <c r="N783" s="17">
        <v>0</v>
      </c>
      <c r="O783" s="15" t="s">
        <v>710</v>
      </c>
      <c r="P783" s="15">
        <v>0</v>
      </c>
      <c r="Q783" s="17" t="e">
        <f t="shared" si="24"/>
        <v>#N/A</v>
      </c>
      <c r="R783" s="18" t="b">
        <v>0</v>
      </c>
      <c r="S783" s="15" t="s">
        <v>4439</v>
      </c>
      <c r="T783" s="15" t="s">
        <v>4440</v>
      </c>
      <c r="U783" s="17">
        <v>43</v>
      </c>
      <c r="V783" s="15" t="s">
        <v>3200</v>
      </c>
      <c r="W783" s="15">
        <v>1</v>
      </c>
      <c r="X783" s="18" t="b">
        <v>0</v>
      </c>
      <c r="Y783" s="15" t="s">
        <v>2033</v>
      </c>
      <c r="Z783" s="15">
        <v>0.5</v>
      </c>
      <c r="AA783" s="18" t="b">
        <v>0</v>
      </c>
      <c r="AB783" s="15"/>
      <c r="AC783" s="15" t="s">
        <v>3257</v>
      </c>
      <c r="AD783" s="17">
        <v>19</v>
      </c>
      <c r="AE783" s="17">
        <v>21</v>
      </c>
      <c r="AF783" s="17">
        <v>2</v>
      </c>
      <c r="AG783" s="17">
        <v>63604</v>
      </c>
      <c r="AH783" s="17">
        <v>0</v>
      </c>
      <c r="AI783" s="17">
        <v>108749</v>
      </c>
      <c r="AJ783" s="17">
        <v>0</v>
      </c>
      <c r="AK783" s="15">
        <v>0</v>
      </c>
      <c r="AL783" s="15">
        <v>0.5</v>
      </c>
      <c r="AM783" s="15" t="s">
        <v>2033</v>
      </c>
      <c r="AN783" s="15"/>
      <c r="AO783" s="17">
        <v>242</v>
      </c>
      <c r="AP783" s="68">
        <v>45195</v>
      </c>
      <c r="AQ783" s="68">
        <v>38319</v>
      </c>
      <c r="AR783" s="18" t="b">
        <v>0</v>
      </c>
      <c r="AS783" s="15" t="s">
        <v>3201</v>
      </c>
      <c r="AT783" s="17">
        <v>58</v>
      </c>
      <c r="AU783" s="17">
        <v>0</v>
      </c>
      <c r="AV783" s="17">
        <v>0</v>
      </c>
      <c r="AW783" s="17">
        <v>0</v>
      </c>
      <c r="AX783" s="17">
        <v>2</v>
      </c>
      <c r="AY783" s="17">
        <v>0</v>
      </c>
      <c r="AZ783" s="17">
        <v>0</v>
      </c>
      <c r="BA783" s="17">
        <v>0</v>
      </c>
      <c r="BB783" s="17">
        <v>0</v>
      </c>
      <c r="BC783" s="17">
        <v>0</v>
      </c>
      <c r="BD783" s="17">
        <v>0</v>
      </c>
      <c r="BE783" s="17">
        <v>0</v>
      </c>
      <c r="BF783" s="17">
        <v>0</v>
      </c>
      <c r="BG783" s="15">
        <v>1.2</v>
      </c>
      <c r="BH783" s="15">
        <v>0.1</v>
      </c>
      <c r="BI783" s="15">
        <v>7</v>
      </c>
      <c r="BJ783" s="15">
        <v>0.8</v>
      </c>
      <c r="BK783" s="17">
        <v>2</v>
      </c>
      <c r="BL783" s="17">
        <v>1</v>
      </c>
      <c r="BM783" s="17">
        <v>0</v>
      </c>
      <c r="BN783" s="17">
        <v>3</v>
      </c>
      <c r="BO783" s="17">
        <v>0</v>
      </c>
      <c r="BP783" s="15">
        <v>0.13</v>
      </c>
      <c r="BQ783" s="15">
        <v>0</v>
      </c>
      <c r="BR783" s="15">
        <v>0.13</v>
      </c>
      <c r="BS783" s="15">
        <v>1.55</v>
      </c>
      <c r="BT783" s="15"/>
      <c r="BU783" s="15"/>
      <c r="BV783" s="15"/>
      <c r="BW783" s="15"/>
      <c r="BX783" s="15"/>
      <c r="BY783" s="15"/>
      <c r="BZ783" s="15"/>
      <c r="CA783" s="17">
        <v>518</v>
      </c>
      <c r="CB783" s="17">
        <v>62</v>
      </c>
      <c r="CC783" s="17">
        <v>500</v>
      </c>
      <c r="CD783" s="17">
        <v>63</v>
      </c>
      <c r="CE783" s="17">
        <v>436</v>
      </c>
      <c r="CF783" s="17">
        <v>60</v>
      </c>
      <c r="CG783" s="17">
        <v>507</v>
      </c>
      <c r="CH783" s="17">
        <v>60</v>
      </c>
      <c r="CI783" s="17">
        <v>0.2</v>
      </c>
      <c r="CJ783" s="17">
        <v>0</v>
      </c>
      <c r="CK783" s="17">
        <v>0</v>
      </c>
      <c r="CL783" s="17">
        <v>0.2</v>
      </c>
      <c r="CM783" s="17">
        <v>2.41</v>
      </c>
      <c r="CN783" s="17">
        <v>3.1</v>
      </c>
      <c r="CO783" s="17">
        <v>620</v>
      </c>
      <c r="CP783" s="17">
        <v>88</v>
      </c>
      <c r="CQ783" s="17">
        <v>580</v>
      </c>
      <c r="CR783" s="17">
        <v>61</v>
      </c>
      <c r="CS783" s="17">
        <v>480</v>
      </c>
      <c r="CT783" s="17">
        <v>57</v>
      </c>
      <c r="CU783" s="17">
        <v>272</v>
      </c>
      <c r="CV783" s="17">
        <v>43</v>
      </c>
      <c r="CW783" s="17">
        <v>0</v>
      </c>
      <c r="CX783" s="17">
        <v>0</v>
      </c>
      <c r="CY783" s="17">
        <v>4.66</v>
      </c>
      <c r="CZ783" s="15" t="str">
        <f t="shared" si="25"/>
        <v>Callum Marshall</v>
      </c>
      <c r="DA783" s="15" t="e">
        <f>VLOOKUP(CZ783,[1]FINAL!$A$1:$AP$1000,MATCH("Element No.",[1]FINAL!$A$1:$AP$1,0),0)</f>
        <v>#N/A</v>
      </c>
      <c r="DB783" s="15"/>
      <c r="DC783" s="15"/>
      <c r="DD783" s="15"/>
      <c r="DE783" s="15"/>
      <c r="DF783" s="15"/>
    </row>
    <row r="784" spans="1:110" ht="40.5" thickBot="1">
      <c r="A784" s="18" t="b">
        <v>1</v>
      </c>
      <c r="B784" s="18" t="b">
        <v>0</v>
      </c>
      <c r="C784" s="15"/>
      <c r="D784" s="15"/>
      <c r="E784" s="17">
        <v>158534</v>
      </c>
      <c r="F784" s="17">
        <v>0</v>
      </c>
      <c r="G784" s="17">
        <v>0</v>
      </c>
      <c r="H784" s="17">
        <v>-3</v>
      </c>
      <c r="I784" s="17">
        <v>3</v>
      </c>
      <c r="J784" s="17">
        <v>0</v>
      </c>
      <c r="K784" s="17">
        <v>2</v>
      </c>
      <c r="L784" s="15">
        <v>0.8</v>
      </c>
      <c r="M784" s="15">
        <v>1.8</v>
      </c>
      <c r="N784" s="17">
        <v>6</v>
      </c>
      <c r="O784" s="15" t="s">
        <v>782</v>
      </c>
      <c r="P784" s="15">
        <v>1.8</v>
      </c>
      <c r="Q784" s="17" t="e">
        <f t="shared" si="24"/>
        <v>#N/A</v>
      </c>
      <c r="R784" s="18" t="b">
        <v>0</v>
      </c>
      <c r="S784" s="15"/>
      <c r="T784" s="15"/>
      <c r="U784" s="17">
        <v>42</v>
      </c>
      <c r="V784" s="15" t="s">
        <v>3396</v>
      </c>
      <c r="W784" s="15">
        <v>2.2999999999999998</v>
      </c>
      <c r="X784" s="18" t="b">
        <v>0</v>
      </c>
      <c r="Y784" s="15" t="s">
        <v>3397</v>
      </c>
      <c r="Z784" s="15">
        <v>0.3</v>
      </c>
      <c r="AA784" s="18" t="b">
        <v>0</v>
      </c>
      <c r="AB784" s="15"/>
      <c r="AC784" s="15" t="s">
        <v>519</v>
      </c>
      <c r="AD784" s="17">
        <v>19</v>
      </c>
      <c r="AE784" s="17">
        <v>21</v>
      </c>
      <c r="AF784" s="17">
        <v>53</v>
      </c>
      <c r="AG784" s="17">
        <v>39154</v>
      </c>
      <c r="AH784" s="17">
        <v>0</v>
      </c>
      <c r="AI784" s="17">
        <v>58832</v>
      </c>
      <c r="AJ784" s="17">
        <v>0</v>
      </c>
      <c r="AK784" s="15">
        <v>0.4</v>
      </c>
      <c r="AL784" s="15">
        <v>12.6</v>
      </c>
      <c r="AM784" s="15" t="s">
        <v>3397</v>
      </c>
      <c r="AN784" s="15"/>
      <c r="AO784" s="17">
        <v>241</v>
      </c>
      <c r="AP784" s="68">
        <v>45858</v>
      </c>
      <c r="AQ784" s="68">
        <v>35533</v>
      </c>
      <c r="AR784" s="18" t="b">
        <v>0</v>
      </c>
      <c r="AS784" s="15" t="s">
        <v>3398</v>
      </c>
      <c r="AT784" s="17">
        <v>1378</v>
      </c>
      <c r="AU784" s="17">
        <v>1</v>
      </c>
      <c r="AV784" s="17">
        <v>0</v>
      </c>
      <c r="AW784" s="17">
        <v>4</v>
      </c>
      <c r="AX784" s="17">
        <v>25</v>
      </c>
      <c r="AY784" s="17">
        <v>0</v>
      </c>
      <c r="AZ784" s="17">
        <v>0</v>
      </c>
      <c r="BA784" s="17">
        <v>0</v>
      </c>
      <c r="BB784" s="17">
        <v>2</v>
      </c>
      <c r="BC784" s="17">
        <v>0</v>
      </c>
      <c r="BD784" s="17">
        <v>0</v>
      </c>
      <c r="BE784" s="17">
        <v>0</v>
      </c>
      <c r="BF784" s="17">
        <v>219</v>
      </c>
      <c r="BG784" s="15">
        <v>267</v>
      </c>
      <c r="BH784" s="15">
        <v>124.5</v>
      </c>
      <c r="BI784" s="15">
        <v>106</v>
      </c>
      <c r="BJ784" s="15">
        <v>49.8</v>
      </c>
      <c r="BK784" s="17">
        <v>49</v>
      </c>
      <c r="BL784" s="17">
        <v>59</v>
      </c>
      <c r="BM784" s="17">
        <v>44</v>
      </c>
      <c r="BN784" s="17">
        <v>93</v>
      </c>
      <c r="BO784" s="17">
        <v>15</v>
      </c>
      <c r="BP784" s="15">
        <v>1.1299999999999999</v>
      </c>
      <c r="BQ784" s="15">
        <v>0.37</v>
      </c>
      <c r="BR784" s="15">
        <v>1.5</v>
      </c>
      <c r="BS784" s="15">
        <v>27.62</v>
      </c>
      <c r="BT784" s="15"/>
      <c r="BU784" s="15"/>
      <c r="BV784" s="15"/>
      <c r="BW784" s="15"/>
      <c r="BX784" s="15"/>
      <c r="BY784" s="15"/>
      <c r="BZ784" s="15"/>
      <c r="CA784" s="17">
        <v>268</v>
      </c>
      <c r="CB784" s="17">
        <v>107</v>
      </c>
      <c r="CC784" s="17">
        <v>279</v>
      </c>
      <c r="CD784" s="17">
        <v>80</v>
      </c>
      <c r="CE784" s="17">
        <v>277</v>
      </c>
      <c r="CF784" s="17">
        <v>79</v>
      </c>
      <c r="CG784" s="17">
        <v>306</v>
      </c>
      <c r="CH784" s="17">
        <v>100</v>
      </c>
      <c r="CI784" s="17">
        <v>7.0000000000000007E-2</v>
      </c>
      <c r="CJ784" s="17">
        <v>0</v>
      </c>
      <c r="CK784" s="17">
        <v>0.02</v>
      </c>
      <c r="CL784" s="17">
        <v>0.09</v>
      </c>
      <c r="CM784" s="17">
        <v>1.8</v>
      </c>
      <c r="CN784" s="17">
        <v>1.63</v>
      </c>
      <c r="CO784" s="17">
        <v>639</v>
      </c>
      <c r="CP784" s="17">
        <v>141</v>
      </c>
      <c r="CQ784" s="17">
        <v>195</v>
      </c>
      <c r="CR784" s="17">
        <v>65</v>
      </c>
      <c r="CS784" s="17">
        <v>303</v>
      </c>
      <c r="CT784" s="17">
        <v>116</v>
      </c>
      <c r="CU784" s="17">
        <v>346</v>
      </c>
      <c r="CV784" s="17">
        <v>124</v>
      </c>
      <c r="CW784" s="17">
        <v>0.98</v>
      </c>
      <c r="CX784" s="17">
        <v>0.26</v>
      </c>
      <c r="CY784" s="17">
        <v>6.07</v>
      </c>
      <c r="CZ784" s="15" t="str">
        <f t="shared" si="25"/>
        <v>Kyle Walker-Peters</v>
      </c>
      <c r="DA784" s="15" t="e">
        <f>VLOOKUP(CZ784,[1]FINAL!$A$1:$AP$1000,MATCH("Element No.",[1]FINAL!$A$1:$AP$1,0),0)</f>
        <v>#N/A</v>
      </c>
      <c r="DB784" s="15"/>
      <c r="DC784" s="15"/>
      <c r="DD784" s="15"/>
      <c r="DE784" s="15"/>
      <c r="DF784" s="15"/>
    </row>
    <row r="785" spans="1:110" ht="40.5" thickBot="1">
      <c r="A785" s="18" t="b">
        <v>1</v>
      </c>
      <c r="B785" s="18" t="b">
        <v>0</v>
      </c>
      <c r="C785" s="17">
        <v>100</v>
      </c>
      <c r="D785" s="17">
        <v>100</v>
      </c>
      <c r="E785" s="17">
        <v>75115</v>
      </c>
      <c r="F785" s="17">
        <v>0</v>
      </c>
      <c r="G785" s="17">
        <v>0</v>
      </c>
      <c r="H785" s="17">
        <v>-2</v>
      </c>
      <c r="I785" s="17">
        <v>2</v>
      </c>
      <c r="J785" s="17">
        <v>1</v>
      </c>
      <c r="K785" s="17">
        <v>4</v>
      </c>
      <c r="L785" s="15">
        <v>2</v>
      </c>
      <c r="M785" s="15">
        <v>2.2000000000000002</v>
      </c>
      <c r="N785" s="17">
        <v>5</v>
      </c>
      <c r="O785" s="15" t="s">
        <v>710</v>
      </c>
      <c r="P785" s="15">
        <v>2.2000000000000002</v>
      </c>
      <c r="Q785" s="17">
        <f t="shared" si="24"/>
        <v>108</v>
      </c>
      <c r="R785" s="18" t="b">
        <v>0</v>
      </c>
      <c r="S785" s="15"/>
      <c r="T785" s="15" t="s">
        <v>4916</v>
      </c>
      <c r="U785" s="17">
        <v>58</v>
      </c>
      <c r="V785" s="15" t="s">
        <v>3399</v>
      </c>
      <c r="W785" s="15">
        <v>2.5</v>
      </c>
      <c r="X785" s="18" t="b">
        <v>0</v>
      </c>
      <c r="Y785" s="15" t="s">
        <v>280</v>
      </c>
      <c r="Z785" s="15">
        <v>0.6</v>
      </c>
      <c r="AA785" s="18" t="b">
        <v>0</v>
      </c>
      <c r="AB785" s="15"/>
      <c r="AC785" s="15" t="s">
        <v>519</v>
      </c>
      <c r="AD785" s="17">
        <v>19</v>
      </c>
      <c r="AE785" s="17">
        <v>21</v>
      </c>
      <c r="AF785" s="17">
        <v>80</v>
      </c>
      <c r="AG785" s="17">
        <v>218506</v>
      </c>
      <c r="AH785" s="17">
        <v>0</v>
      </c>
      <c r="AI785" s="17">
        <v>226058</v>
      </c>
      <c r="AJ785" s="17">
        <v>0</v>
      </c>
      <c r="AK785" s="15">
        <v>0.4</v>
      </c>
      <c r="AL785" s="15">
        <v>13.8</v>
      </c>
      <c r="AM785" s="15" t="s">
        <v>280</v>
      </c>
      <c r="AN785" s="15"/>
      <c r="AO785" s="17">
        <v>241</v>
      </c>
      <c r="AP785" s="68">
        <v>45871</v>
      </c>
      <c r="AQ785" s="68">
        <v>33661</v>
      </c>
      <c r="AR785" s="18" t="b">
        <v>0</v>
      </c>
      <c r="AS785" s="15" t="s">
        <v>3400</v>
      </c>
      <c r="AT785" s="17">
        <v>1234</v>
      </c>
      <c r="AU785" s="17">
        <v>7</v>
      </c>
      <c r="AV785" s="17">
        <v>2</v>
      </c>
      <c r="AW785" s="17">
        <v>1</v>
      </c>
      <c r="AX785" s="17">
        <v>24</v>
      </c>
      <c r="AY785" s="17">
        <v>0</v>
      </c>
      <c r="AZ785" s="17">
        <v>0</v>
      </c>
      <c r="BA785" s="17">
        <v>0</v>
      </c>
      <c r="BB785" s="17">
        <v>1</v>
      </c>
      <c r="BC785" s="17">
        <v>0</v>
      </c>
      <c r="BD785" s="17">
        <v>0</v>
      </c>
      <c r="BE785" s="17">
        <v>7</v>
      </c>
      <c r="BF785" s="17">
        <v>296</v>
      </c>
      <c r="BG785" s="15">
        <v>305.2</v>
      </c>
      <c r="BH785" s="15">
        <v>109</v>
      </c>
      <c r="BI785" s="15">
        <v>509</v>
      </c>
      <c r="BJ785" s="15">
        <v>91.1</v>
      </c>
      <c r="BK785" s="17">
        <v>10</v>
      </c>
      <c r="BL785" s="17">
        <v>27</v>
      </c>
      <c r="BM785" s="17">
        <v>4</v>
      </c>
      <c r="BN785" s="17">
        <v>41</v>
      </c>
      <c r="BO785" s="17">
        <v>11</v>
      </c>
      <c r="BP785" s="15">
        <v>7.6</v>
      </c>
      <c r="BQ785" s="15">
        <v>0.54</v>
      </c>
      <c r="BR785" s="15">
        <v>8.14</v>
      </c>
      <c r="BS785" s="15">
        <v>21.49</v>
      </c>
      <c r="BT785" s="15"/>
      <c r="BU785" s="15"/>
      <c r="BV785" s="15"/>
      <c r="BW785" s="15"/>
      <c r="BX785" s="15"/>
      <c r="BY785" s="15"/>
      <c r="BZ785" s="15"/>
      <c r="CA785" s="17">
        <v>241</v>
      </c>
      <c r="CB785" s="17">
        <v>23</v>
      </c>
      <c r="CC785" s="17">
        <v>291</v>
      </c>
      <c r="CD785" s="17">
        <v>33</v>
      </c>
      <c r="CE785" s="17">
        <v>52</v>
      </c>
      <c r="CF785" s="17">
        <v>22</v>
      </c>
      <c r="CG785" s="17">
        <v>172</v>
      </c>
      <c r="CH785" s="17">
        <v>26</v>
      </c>
      <c r="CI785" s="17">
        <v>0.55000000000000004</v>
      </c>
      <c r="CJ785" s="17">
        <v>0</v>
      </c>
      <c r="CK785" s="17">
        <v>0.04</v>
      </c>
      <c r="CL785" s="17">
        <v>0.59</v>
      </c>
      <c r="CM785" s="17">
        <v>1.57</v>
      </c>
      <c r="CN785" s="17">
        <v>1.75</v>
      </c>
      <c r="CO785" s="17">
        <v>101</v>
      </c>
      <c r="CP785" s="17">
        <v>28</v>
      </c>
      <c r="CQ785" s="17">
        <v>169</v>
      </c>
      <c r="CR785" s="17">
        <v>26</v>
      </c>
      <c r="CS785" s="17">
        <v>279</v>
      </c>
      <c r="CT785" s="17">
        <v>31</v>
      </c>
      <c r="CU785" s="17">
        <v>259</v>
      </c>
      <c r="CV785" s="17">
        <v>38</v>
      </c>
      <c r="CW785" s="17">
        <v>0.8</v>
      </c>
      <c r="CX785" s="17">
        <v>7.0000000000000007E-2</v>
      </c>
      <c r="CY785" s="17">
        <v>2.99</v>
      </c>
      <c r="CZ785" s="15" t="str">
        <f t="shared" si="25"/>
        <v>Callum Wilson</v>
      </c>
      <c r="DA785" s="15">
        <f>VLOOKUP(CZ785,[1]FINAL!$A$1:$AP$1000,MATCH("Element No.",[1]FINAL!$A$1:$AP$1,0),0)</f>
        <v>108</v>
      </c>
      <c r="DB785" s="15"/>
      <c r="DC785" s="15"/>
      <c r="DD785" s="15"/>
      <c r="DE785" s="15"/>
      <c r="DF785" s="15"/>
    </row>
    <row r="786" spans="1:110" ht="40.5" thickBot="1">
      <c r="A786" s="18" t="b">
        <v>1</v>
      </c>
      <c r="B786" s="18" t="b">
        <v>0</v>
      </c>
      <c r="C786" s="15"/>
      <c r="D786" s="15"/>
      <c r="E786" s="17">
        <v>467189</v>
      </c>
      <c r="F786" s="17">
        <v>0</v>
      </c>
      <c r="G786" s="17">
        <v>0</v>
      </c>
      <c r="H786" s="17">
        <v>-3</v>
      </c>
      <c r="I786" s="17">
        <v>3</v>
      </c>
      <c r="J786" s="17">
        <v>2</v>
      </c>
      <c r="K786" s="17">
        <v>1</v>
      </c>
      <c r="L786" s="15">
        <v>2.8</v>
      </c>
      <c r="M786" s="15">
        <v>4</v>
      </c>
      <c r="N786" s="17">
        <v>7</v>
      </c>
      <c r="O786" s="15" t="s">
        <v>643</v>
      </c>
      <c r="P786" s="15">
        <v>4</v>
      </c>
      <c r="Q786" s="17" t="e">
        <f t="shared" si="24"/>
        <v>#N/A</v>
      </c>
      <c r="R786" s="18" t="b">
        <v>0</v>
      </c>
      <c r="S786" s="15"/>
      <c r="T786" s="15"/>
      <c r="U786" s="17">
        <v>42</v>
      </c>
      <c r="V786" s="15" t="s">
        <v>3401</v>
      </c>
      <c r="W786" s="15">
        <v>4.2</v>
      </c>
      <c r="X786" s="18" t="b">
        <v>0</v>
      </c>
      <c r="Y786" s="15" t="s">
        <v>3402</v>
      </c>
      <c r="Z786" s="15">
        <v>1</v>
      </c>
      <c r="AA786" s="18" t="b">
        <v>0</v>
      </c>
      <c r="AB786" s="15"/>
      <c r="AC786" s="15" t="s">
        <v>519</v>
      </c>
      <c r="AD786" s="17">
        <v>19</v>
      </c>
      <c r="AE786" s="17">
        <v>21</v>
      </c>
      <c r="AF786" s="17">
        <v>76</v>
      </c>
      <c r="AG786" s="17">
        <v>160951</v>
      </c>
      <c r="AH786" s="17">
        <v>0</v>
      </c>
      <c r="AI786" s="17">
        <v>77084</v>
      </c>
      <c r="AJ786" s="17">
        <v>0</v>
      </c>
      <c r="AK786" s="15">
        <v>1</v>
      </c>
      <c r="AL786" s="15">
        <v>18.100000000000001</v>
      </c>
      <c r="AM786" s="15" t="s">
        <v>3402</v>
      </c>
      <c r="AN786" s="15"/>
      <c r="AO786" s="17">
        <v>58</v>
      </c>
      <c r="AP786" s="68">
        <v>45878</v>
      </c>
      <c r="AQ786" s="68">
        <v>36718</v>
      </c>
      <c r="AR786" s="18" t="b">
        <v>0</v>
      </c>
      <c r="AS786" s="15" t="s">
        <v>3403</v>
      </c>
      <c r="AT786" s="17">
        <v>1620</v>
      </c>
      <c r="AU786" s="17">
        <v>0</v>
      </c>
      <c r="AV786" s="17">
        <v>1</v>
      </c>
      <c r="AW786" s="17">
        <v>7</v>
      </c>
      <c r="AX786" s="17">
        <v>28</v>
      </c>
      <c r="AY786" s="17">
        <v>0</v>
      </c>
      <c r="AZ786" s="17">
        <v>0</v>
      </c>
      <c r="BA786" s="17">
        <v>0</v>
      </c>
      <c r="BB786" s="17">
        <v>0</v>
      </c>
      <c r="BC786" s="17">
        <v>0</v>
      </c>
      <c r="BD786" s="17">
        <v>55</v>
      </c>
      <c r="BE786" s="17">
        <v>8</v>
      </c>
      <c r="BF786" s="17">
        <v>282</v>
      </c>
      <c r="BG786" s="15">
        <v>422</v>
      </c>
      <c r="BH786" s="15">
        <v>20</v>
      </c>
      <c r="BI786" s="15">
        <v>0</v>
      </c>
      <c r="BJ786" s="15">
        <v>44.2</v>
      </c>
      <c r="BK786" s="17">
        <v>20</v>
      </c>
      <c r="BL786" s="17">
        <v>168</v>
      </c>
      <c r="BM786" s="17">
        <v>0</v>
      </c>
      <c r="BN786" s="17">
        <v>0</v>
      </c>
      <c r="BO786" s="17">
        <v>18</v>
      </c>
      <c r="BP786" s="15">
        <v>0</v>
      </c>
      <c r="BQ786" s="15">
        <v>0.01</v>
      </c>
      <c r="BR786" s="15">
        <v>0.01</v>
      </c>
      <c r="BS786" s="15">
        <v>23.98</v>
      </c>
      <c r="BT786" s="15"/>
      <c r="BU786" s="15"/>
      <c r="BV786" s="15"/>
      <c r="BW786" s="15"/>
      <c r="BX786" s="15"/>
      <c r="BY786" s="15"/>
      <c r="BZ786" s="15"/>
      <c r="CA786" s="17">
        <v>171</v>
      </c>
      <c r="CB786" s="17">
        <v>21</v>
      </c>
      <c r="CC786" s="17">
        <v>414</v>
      </c>
      <c r="CD786" s="17">
        <v>7</v>
      </c>
      <c r="CE786" s="17">
        <v>619</v>
      </c>
      <c r="CF786" s="17">
        <v>73</v>
      </c>
      <c r="CG786" s="17">
        <v>326</v>
      </c>
      <c r="CH786" s="17">
        <v>21</v>
      </c>
      <c r="CI786" s="17">
        <v>0</v>
      </c>
      <c r="CJ786" s="17">
        <v>3.06</v>
      </c>
      <c r="CK786" s="17">
        <v>0</v>
      </c>
      <c r="CL786" s="17">
        <v>0</v>
      </c>
      <c r="CM786" s="17">
        <v>1.33</v>
      </c>
      <c r="CN786" s="17">
        <v>1.56</v>
      </c>
      <c r="CO786" s="17">
        <v>647</v>
      </c>
      <c r="CP786" s="17">
        <v>34</v>
      </c>
      <c r="CQ786" s="17">
        <v>64</v>
      </c>
      <c r="CR786" s="17">
        <v>6</v>
      </c>
      <c r="CS786" s="17">
        <v>44</v>
      </c>
      <c r="CT786" s="17">
        <v>4</v>
      </c>
      <c r="CU786" s="17">
        <v>199</v>
      </c>
      <c r="CV786" s="17">
        <v>24</v>
      </c>
      <c r="CW786" s="17">
        <v>1</v>
      </c>
      <c r="CX786" s="17">
        <v>0.39</v>
      </c>
      <c r="CY786" s="17">
        <v>0</v>
      </c>
      <c r="CZ786" s="15" t="str">
        <f t="shared" si="25"/>
        <v>Mads Hermansen</v>
      </c>
      <c r="DA786" s="15" t="e">
        <f>VLOOKUP(CZ786,[1]FINAL!$A$1:$AP$1000,MATCH("Element No.",[1]FINAL!$A$1:$AP$1,0),0)</f>
        <v>#N/A</v>
      </c>
      <c r="DB786" s="15"/>
      <c r="DC786" s="15"/>
      <c r="DD786" s="15"/>
      <c r="DE786" s="15"/>
      <c r="DF786" s="15"/>
    </row>
    <row r="787" spans="1:110" ht="53.25" thickBot="1">
      <c r="A787" s="18" t="b">
        <v>1</v>
      </c>
      <c r="B787" s="18" t="b">
        <v>0</v>
      </c>
      <c r="C787" s="17">
        <v>100</v>
      </c>
      <c r="D787" s="17">
        <v>100</v>
      </c>
      <c r="E787" s="17">
        <v>551226</v>
      </c>
      <c r="F787" s="17">
        <v>0</v>
      </c>
      <c r="G787" s="17">
        <v>0</v>
      </c>
      <c r="H787" s="17">
        <v>0</v>
      </c>
      <c r="I787" s="17">
        <v>0</v>
      </c>
      <c r="J787" s="17">
        <v>1</v>
      </c>
      <c r="K787" s="17">
        <v>3</v>
      </c>
      <c r="L787" s="15">
        <v>3</v>
      </c>
      <c r="M787" s="15">
        <v>4.8</v>
      </c>
      <c r="N787" s="17">
        <v>9</v>
      </c>
      <c r="O787" s="15" t="s">
        <v>3706</v>
      </c>
      <c r="P787" s="15">
        <v>4.8</v>
      </c>
      <c r="Q787" s="17" t="e">
        <f t="shared" si="24"/>
        <v>#N/A</v>
      </c>
      <c r="R787" s="18" t="b">
        <v>0</v>
      </c>
      <c r="S787" s="15"/>
      <c r="T787" s="15" t="s">
        <v>4521</v>
      </c>
      <c r="U787" s="17">
        <v>55</v>
      </c>
      <c r="V787" s="15" t="s">
        <v>3707</v>
      </c>
      <c r="W787" s="15">
        <v>3.8</v>
      </c>
      <c r="X787" s="18" t="b">
        <v>0</v>
      </c>
      <c r="Y787" s="15" t="s">
        <v>3708</v>
      </c>
      <c r="Z787" s="15">
        <v>0.6</v>
      </c>
      <c r="AA787" s="18" t="b">
        <v>0</v>
      </c>
      <c r="AB787" s="15"/>
      <c r="AC787" s="15" t="s">
        <v>519</v>
      </c>
      <c r="AD787" s="17">
        <v>19</v>
      </c>
      <c r="AE787" s="17">
        <v>21</v>
      </c>
      <c r="AF787" s="17">
        <v>135</v>
      </c>
      <c r="AG787" s="17">
        <v>177675</v>
      </c>
      <c r="AH787" s="17">
        <v>0</v>
      </c>
      <c r="AI787" s="17">
        <v>105524</v>
      </c>
      <c r="AJ787" s="17">
        <v>0</v>
      </c>
      <c r="AK787" s="15">
        <v>0.9</v>
      </c>
      <c r="AL787" s="15">
        <v>24.5</v>
      </c>
      <c r="AM787" s="15" t="s">
        <v>3709</v>
      </c>
      <c r="AN787" s="15" t="s">
        <v>3770</v>
      </c>
      <c r="AO787" s="17">
        <v>173</v>
      </c>
      <c r="AP787" s="68">
        <v>45898</v>
      </c>
      <c r="AQ787" s="68">
        <v>38178</v>
      </c>
      <c r="AR787" s="18" t="b">
        <v>0</v>
      </c>
      <c r="AS787" s="15" t="s">
        <v>3710</v>
      </c>
      <c r="AT787" s="17">
        <v>3017</v>
      </c>
      <c r="AU787" s="17">
        <v>3</v>
      </c>
      <c r="AV787" s="17">
        <v>4</v>
      </c>
      <c r="AW787" s="17">
        <v>8</v>
      </c>
      <c r="AX787" s="17">
        <v>50</v>
      </c>
      <c r="AY787" s="17">
        <v>0</v>
      </c>
      <c r="AZ787" s="17">
        <v>0</v>
      </c>
      <c r="BA787" s="17">
        <v>0</v>
      </c>
      <c r="BB787" s="17">
        <v>7</v>
      </c>
      <c r="BC787" s="17">
        <v>0</v>
      </c>
      <c r="BD787" s="17">
        <v>0</v>
      </c>
      <c r="BE787" s="17">
        <v>7</v>
      </c>
      <c r="BF787" s="17">
        <v>659</v>
      </c>
      <c r="BG787" s="15">
        <v>657.2</v>
      </c>
      <c r="BH787" s="15">
        <v>622.79999999999995</v>
      </c>
      <c r="BI787" s="15">
        <v>183</v>
      </c>
      <c r="BJ787" s="15">
        <v>146.30000000000001</v>
      </c>
      <c r="BK787" s="17">
        <v>84</v>
      </c>
      <c r="BL787" s="17">
        <v>182</v>
      </c>
      <c r="BM787" s="17">
        <v>103</v>
      </c>
      <c r="BN787" s="17">
        <v>369</v>
      </c>
      <c r="BO787" s="17">
        <v>35</v>
      </c>
      <c r="BP787" s="15">
        <v>1.99</v>
      </c>
      <c r="BQ787" s="15">
        <v>2.96</v>
      </c>
      <c r="BR787" s="15">
        <v>4.95</v>
      </c>
      <c r="BS787" s="15">
        <v>48.3</v>
      </c>
      <c r="BT787" s="17">
        <v>4</v>
      </c>
      <c r="BU787" s="15"/>
      <c r="BV787" s="15"/>
      <c r="BW787" s="15"/>
      <c r="BX787" s="15"/>
      <c r="BY787" s="15"/>
      <c r="BZ787" s="15"/>
      <c r="CA787" s="17">
        <v>64</v>
      </c>
      <c r="CB787" s="17">
        <v>17</v>
      </c>
      <c r="CC787" s="17">
        <v>34</v>
      </c>
      <c r="CD787" s="17">
        <v>31</v>
      </c>
      <c r="CE787" s="17">
        <v>207</v>
      </c>
      <c r="CF787" s="17">
        <v>108</v>
      </c>
      <c r="CG787" s="17">
        <v>62</v>
      </c>
      <c r="CH787" s="17">
        <v>40</v>
      </c>
      <c r="CI787" s="17">
        <v>0.06</v>
      </c>
      <c r="CJ787" s="17">
        <v>0</v>
      </c>
      <c r="CK787" s="17">
        <v>0.09</v>
      </c>
      <c r="CL787" s="17">
        <v>0.15</v>
      </c>
      <c r="CM787" s="17">
        <v>1.44</v>
      </c>
      <c r="CN787" s="17">
        <v>1.49</v>
      </c>
      <c r="CO787" s="17">
        <v>147</v>
      </c>
      <c r="CP787" s="17">
        <v>92</v>
      </c>
      <c r="CQ787" s="17">
        <v>33</v>
      </c>
      <c r="CR787" s="17">
        <v>14</v>
      </c>
      <c r="CS787" s="17">
        <v>83</v>
      </c>
      <c r="CT787" s="17">
        <v>39</v>
      </c>
      <c r="CU787" s="17">
        <v>247</v>
      </c>
      <c r="CV787" s="17">
        <v>87</v>
      </c>
      <c r="CW787" s="17">
        <v>1.04</v>
      </c>
      <c r="CX787" s="17">
        <v>0.24</v>
      </c>
      <c r="CY787" s="17">
        <v>11.01</v>
      </c>
      <c r="CZ787" s="15" t="str">
        <f t="shared" si="25"/>
        <v>Mateus Gonçalo Espanha Fernandes</v>
      </c>
      <c r="DA787" s="15" t="e">
        <f>VLOOKUP(CZ787,[1]FINAL!$A$1:$AP$1000,MATCH("Element No.",[1]FINAL!$A$1:$AP$1,0),0)</f>
        <v>#N/A</v>
      </c>
      <c r="DB787" s="15"/>
      <c r="DC787" s="15"/>
      <c r="DD787" s="15"/>
      <c r="DE787" s="15"/>
      <c r="DF787" s="15"/>
    </row>
    <row r="788" spans="1:110" ht="27.75" thickBot="1">
      <c r="A788" s="18" t="b">
        <v>1</v>
      </c>
      <c r="B788" s="18" t="b">
        <v>0</v>
      </c>
      <c r="C788" s="15"/>
      <c r="D788" s="15"/>
      <c r="E788" s="17">
        <v>564940</v>
      </c>
      <c r="F788" s="17">
        <v>0</v>
      </c>
      <c r="G788" s="17">
        <v>0</v>
      </c>
      <c r="H788" s="17">
        <v>0</v>
      </c>
      <c r="I788" s="17">
        <v>0</v>
      </c>
      <c r="J788" s="17">
        <v>0</v>
      </c>
      <c r="K788" s="17">
        <v>3</v>
      </c>
      <c r="L788" s="15">
        <v>0.2</v>
      </c>
      <c r="M788" s="15">
        <v>0.2</v>
      </c>
      <c r="N788" s="17">
        <v>0</v>
      </c>
      <c r="O788" s="15" t="s">
        <v>3765</v>
      </c>
      <c r="P788" s="15">
        <v>0.2</v>
      </c>
      <c r="Q788" s="17" t="e">
        <f t="shared" si="24"/>
        <v>#N/A</v>
      </c>
      <c r="R788" s="18" t="b">
        <v>0</v>
      </c>
      <c r="S788" s="15"/>
      <c r="T788" s="15"/>
      <c r="U788" s="17">
        <v>50</v>
      </c>
      <c r="V788" s="15" t="s">
        <v>3766</v>
      </c>
      <c r="W788" s="15">
        <v>1.9</v>
      </c>
      <c r="X788" s="18" t="b">
        <v>0</v>
      </c>
      <c r="Y788" s="15" t="s">
        <v>3767</v>
      </c>
      <c r="Z788" s="15">
        <v>0</v>
      </c>
      <c r="AA788" s="18" t="b">
        <v>0</v>
      </c>
      <c r="AB788" s="15"/>
      <c r="AC788" s="15" t="s">
        <v>519</v>
      </c>
      <c r="AD788" s="17">
        <v>19</v>
      </c>
      <c r="AE788" s="17">
        <v>21</v>
      </c>
      <c r="AF788" s="17">
        <v>42</v>
      </c>
      <c r="AG788" s="17">
        <v>5660</v>
      </c>
      <c r="AH788" s="17">
        <v>0</v>
      </c>
      <c r="AI788" s="17">
        <v>5281</v>
      </c>
      <c r="AJ788" s="17">
        <v>0</v>
      </c>
      <c r="AK788" s="15">
        <v>0</v>
      </c>
      <c r="AL788" s="15">
        <v>8.4</v>
      </c>
      <c r="AM788" s="15" t="s">
        <v>3768</v>
      </c>
      <c r="AN788" s="15"/>
      <c r="AO788" s="17">
        <v>73</v>
      </c>
      <c r="AP788" s="68">
        <v>45899</v>
      </c>
      <c r="AQ788" s="68">
        <v>37902</v>
      </c>
      <c r="AR788" s="18" t="b">
        <v>0</v>
      </c>
      <c r="AS788" s="15" t="s">
        <v>3769</v>
      </c>
      <c r="AT788" s="17">
        <v>971</v>
      </c>
      <c r="AU788" s="17">
        <v>1</v>
      </c>
      <c r="AV788" s="17">
        <v>0</v>
      </c>
      <c r="AW788" s="17">
        <v>2</v>
      </c>
      <c r="AX788" s="17">
        <v>23</v>
      </c>
      <c r="AY788" s="17">
        <v>0</v>
      </c>
      <c r="AZ788" s="17">
        <v>0</v>
      </c>
      <c r="BA788" s="17">
        <v>0</v>
      </c>
      <c r="BB788" s="17">
        <v>4</v>
      </c>
      <c r="BC788" s="17">
        <v>0</v>
      </c>
      <c r="BD788" s="17">
        <v>0</v>
      </c>
      <c r="BE788" s="17">
        <v>2</v>
      </c>
      <c r="BF788" s="17">
        <v>185</v>
      </c>
      <c r="BG788" s="15">
        <v>182</v>
      </c>
      <c r="BH788" s="15">
        <v>83.4</v>
      </c>
      <c r="BI788" s="15">
        <v>44</v>
      </c>
      <c r="BJ788" s="15">
        <v>31</v>
      </c>
      <c r="BK788" s="17">
        <v>33</v>
      </c>
      <c r="BL788" s="17">
        <v>54</v>
      </c>
      <c r="BM788" s="17">
        <v>40</v>
      </c>
      <c r="BN788" s="17">
        <v>127</v>
      </c>
      <c r="BO788" s="17">
        <v>11</v>
      </c>
      <c r="BP788" s="15">
        <v>0.44</v>
      </c>
      <c r="BQ788" s="15">
        <v>0.32</v>
      </c>
      <c r="BR788" s="15">
        <v>0.76</v>
      </c>
      <c r="BS788" s="15">
        <v>19.03</v>
      </c>
      <c r="BT788" s="15"/>
      <c r="BU788" s="15"/>
      <c r="BV788" s="15"/>
      <c r="BW788" s="15"/>
      <c r="BX788" s="15"/>
      <c r="BY788" s="15"/>
      <c r="BZ788" s="15"/>
      <c r="CA788" s="17">
        <v>323</v>
      </c>
      <c r="CB788" s="17">
        <v>143</v>
      </c>
      <c r="CC788" s="17">
        <v>319</v>
      </c>
      <c r="CD788" s="17">
        <v>176</v>
      </c>
      <c r="CE788" s="17">
        <v>353</v>
      </c>
      <c r="CF788" s="17">
        <v>183</v>
      </c>
      <c r="CG788" s="17">
        <v>367</v>
      </c>
      <c r="CH788" s="17">
        <v>173</v>
      </c>
      <c r="CI788" s="17">
        <v>0.04</v>
      </c>
      <c r="CJ788" s="17">
        <v>0</v>
      </c>
      <c r="CK788" s="17">
        <v>0.03</v>
      </c>
      <c r="CL788" s="17">
        <v>7.0000000000000007E-2</v>
      </c>
      <c r="CM788" s="17">
        <v>1.76</v>
      </c>
      <c r="CN788" s="17">
        <v>2.13</v>
      </c>
      <c r="CO788" s="17">
        <v>275</v>
      </c>
      <c r="CP788" s="17">
        <v>169</v>
      </c>
      <c r="CQ788" s="17">
        <v>385</v>
      </c>
      <c r="CR788" s="17">
        <v>174</v>
      </c>
      <c r="CS788" s="17">
        <v>363</v>
      </c>
      <c r="CT788" s="17">
        <v>155</v>
      </c>
      <c r="CU788" s="17">
        <v>660</v>
      </c>
      <c r="CV788" s="17">
        <v>261</v>
      </c>
      <c r="CW788" s="17">
        <v>1.02</v>
      </c>
      <c r="CX788" s="17">
        <v>0.19</v>
      </c>
      <c r="CY788" s="17">
        <v>11.77</v>
      </c>
      <c r="CZ788" s="15" t="str">
        <f t="shared" si="25"/>
        <v>Soungoutou Magassa</v>
      </c>
      <c r="DA788" s="15" t="e">
        <f>VLOOKUP(CZ788,[1]FINAL!$A$1:$AP$1000,MATCH("Element No.",[1]FINAL!$A$1:$AP$1,0),0)</f>
        <v>#N/A</v>
      </c>
      <c r="DB788" s="15"/>
      <c r="DC788" s="15"/>
      <c r="DD788" s="15"/>
      <c r="DE788" s="15"/>
      <c r="DF788" s="15"/>
    </row>
    <row r="789" spans="1:110" ht="40.5" thickBot="1">
      <c r="A789" s="18" t="b">
        <v>1</v>
      </c>
      <c r="B789" s="18" t="b">
        <v>0</v>
      </c>
      <c r="C789" s="17">
        <v>100</v>
      </c>
      <c r="D789" s="17">
        <v>100</v>
      </c>
      <c r="E789" s="17">
        <v>37096</v>
      </c>
      <c r="F789" s="17">
        <v>0</v>
      </c>
      <c r="G789" s="17">
        <v>0</v>
      </c>
      <c r="H789" s="17">
        <v>0</v>
      </c>
      <c r="I789" s="17">
        <v>0</v>
      </c>
      <c r="J789" s="17">
        <v>0</v>
      </c>
      <c r="K789" s="17">
        <v>1</v>
      </c>
      <c r="L789" s="15">
        <v>0</v>
      </c>
      <c r="M789" s="15">
        <v>0</v>
      </c>
      <c r="N789" s="17">
        <v>0</v>
      </c>
      <c r="O789" s="15" t="s">
        <v>3966</v>
      </c>
      <c r="P789" s="15">
        <v>0</v>
      </c>
      <c r="Q789" s="17" t="e">
        <f t="shared" si="24"/>
        <v>#N/A</v>
      </c>
      <c r="R789" s="18" t="b">
        <v>0</v>
      </c>
      <c r="S789" s="15"/>
      <c r="T789" s="15" t="s">
        <v>4441</v>
      </c>
      <c r="U789" s="17">
        <v>45</v>
      </c>
      <c r="V789" s="15" t="s">
        <v>3967</v>
      </c>
      <c r="W789" s="15">
        <v>0</v>
      </c>
      <c r="X789" s="18" t="b">
        <v>0</v>
      </c>
      <c r="Y789" s="15" t="s">
        <v>3968</v>
      </c>
      <c r="Z789" s="15">
        <v>0</v>
      </c>
      <c r="AA789" s="18" t="b">
        <v>0</v>
      </c>
      <c r="AB789" s="15"/>
      <c r="AC789" s="15" t="s">
        <v>519</v>
      </c>
      <c r="AD789" s="17">
        <v>19</v>
      </c>
      <c r="AE789" s="17">
        <v>21</v>
      </c>
      <c r="AF789" s="17">
        <v>0</v>
      </c>
      <c r="AG789" s="17">
        <v>8920</v>
      </c>
      <c r="AH789" s="17">
        <v>0</v>
      </c>
      <c r="AI789" s="17">
        <v>6586</v>
      </c>
      <c r="AJ789" s="17">
        <v>0</v>
      </c>
      <c r="AK789" s="15">
        <v>0</v>
      </c>
      <c r="AL789" s="15">
        <v>0</v>
      </c>
      <c r="AM789" s="15" t="s">
        <v>3968</v>
      </c>
      <c r="AN789" s="15"/>
      <c r="AO789" s="17">
        <v>172</v>
      </c>
      <c r="AP789" s="68">
        <v>45910</v>
      </c>
      <c r="AQ789" s="68">
        <v>31155</v>
      </c>
      <c r="AR789" s="18" t="b">
        <v>0</v>
      </c>
      <c r="AS789" s="15" t="s">
        <v>3969</v>
      </c>
      <c r="AT789" s="17">
        <v>0</v>
      </c>
      <c r="AU789" s="17">
        <v>0</v>
      </c>
      <c r="AV789" s="17">
        <v>0</v>
      </c>
      <c r="AW789" s="17">
        <v>0</v>
      </c>
      <c r="AX789" s="17">
        <v>0</v>
      </c>
      <c r="AY789" s="17">
        <v>0</v>
      </c>
      <c r="AZ789" s="17">
        <v>0</v>
      </c>
      <c r="BA789" s="17">
        <v>0</v>
      </c>
      <c r="BB789" s="17">
        <v>0</v>
      </c>
      <c r="BC789" s="17">
        <v>0</v>
      </c>
      <c r="BD789" s="17">
        <v>0</v>
      </c>
      <c r="BE789" s="17">
        <v>0</v>
      </c>
      <c r="BF789" s="17">
        <v>0</v>
      </c>
      <c r="BG789" s="15">
        <v>0</v>
      </c>
      <c r="BH789" s="15">
        <v>0</v>
      </c>
      <c r="BI789" s="15">
        <v>0</v>
      </c>
      <c r="BJ789" s="15">
        <v>0</v>
      </c>
      <c r="BK789" s="17">
        <v>0</v>
      </c>
      <c r="BL789" s="17">
        <v>0</v>
      </c>
      <c r="BM789" s="17">
        <v>0</v>
      </c>
      <c r="BN789" s="17">
        <v>0</v>
      </c>
      <c r="BO789" s="17">
        <v>0</v>
      </c>
      <c r="BP789" s="15">
        <v>0</v>
      </c>
      <c r="BQ789" s="15">
        <v>0</v>
      </c>
      <c r="BR789" s="15">
        <v>0</v>
      </c>
      <c r="BS789" s="15">
        <v>0</v>
      </c>
      <c r="BT789" s="15"/>
      <c r="BU789" s="15"/>
      <c r="BV789" s="15"/>
      <c r="BW789" s="15"/>
      <c r="BX789" s="15"/>
      <c r="BY789" s="15"/>
      <c r="BZ789" s="15"/>
      <c r="CA789" s="17">
        <v>698</v>
      </c>
      <c r="CB789" s="17">
        <v>94</v>
      </c>
      <c r="CC789" s="17">
        <v>693</v>
      </c>
      <c r="CD789" s="17">
        <v>88</v>
      </c>
      <c r="CE789" s="17">
        <v>674</v>
      </c>
      <c r="CF789" s="17">
        <v>78</v>
      </c>
      <c r="CG789" s="17">
        <v>700</v>
      </c>
      <c r="CH789" s="17">
        <v>94</v>
      </c>
      <c r="CI789" s="17">
        <v>0</v>
      </c>
      <c r="CJ789" s="17">
        <v>0</v>
      </c>
      <c r="CK789" s="17">
        <v>0</v>
      </c>
      <c r="CL789" s="17">
        <v>0</v>
      </c>
      <c r="CM789" s="17">
        <v>0</v>
      </c>
      <c r="CN789" s="17">
        <v>0</v>
      </c>
      <c r="CO789" s="17">
        <v>408</v>
      </c>
      <c r="CP789" s="17">
        <v>22</v>
      </c>
      <c r="CQ789" s="17">
        <v>622</v>
      </c>
      <c r="CR789" s="17">
        <v>90</v>
      </c>
      <c r="CS789" s="17">
        <v>704</v>
      </c>
      <c r="CT789" s="17">
        <v>94</v>
      </c>
      <c r="CU789" s="17">
        <v>586</v>
      </c>
      <c r="CV789" s="17">
        <v>80</v>
      </c>
      <c r="CW789" s="17">
        <v>0</v>
      </c>
      <c r="CX789" s="17">
        <v>0</v>
      </c>
      <c r="CY789" s="17">
        <v>0</v>
      </c>
      <c r="CZ789" s="15" t="str">
        <f t="shared" si="25"/>
        <v>Lukasz Fabianski</v>
      </c>
      <c r="DA789" s="15" t="e">
        <f>VLOOKUP(CZ789,[1]FINAL!$A$1:$AP$1000,MATCH("Element No.",[1]FINAL!$A$1:$AP$1,0),0)</f>
        <v>#N/A</v>
      </c>
      <c r="DB789" s="15"/>
      <c r="DC789" s="15"/>
      <c r="DD789" s="15"/>
      <c r="DE789" s="15"/>
      <c r="DF789" s="15"/>
    </row>
    <row r="790" spans="1:110" ht="27.75" thickBot="1">
      <c r="A790" s="18" t="b">
        <v>1</v>
      </c>
      <c r="B790" s="18" t="b">
        <v>0</v>
      </c>
      <c r="C790" s="15"/>
      <c r="D790" s="15"/>
      <c r="E790" s="17">
        <v>602903</v>
      </c>
      <c r="F790" s="17">
        <v>0</v>
      </c>
      <c r="G790" s="17">
        <v>0</v>
      </c>
      <c r="H790" s="17">
        <v>0</v>
      </c>
      <c r="I790" s="17">
        <v>0</v>
      </c>
      <c r="J790" s="17">
        <v>0</v>
      </c>
      <c r="K790" s="17">
        <v>2</v>
      </c>
      <c r="L790" s="15">
        <v>0</v>
      </c>
      <c r="M790" s="15">
        <v>0</v>
      </c>
      <c r="N790" s="17">
        <v>0</v>
      </c>
      <c r="O790" s="15" t="s">
        <v>4112</v>
      </c>
      <c r="P790" s="15">
        <v>0</v>
      </c>
      <c r="Q790" s="17" t="e">
        <f t="shared" si="24"/>
        <v>#N/A</v>
      </c>
      <c r="R790" s="18" t="b">
        <v>0</v>
      </c>
      <c r="S790" s="15"/>
      <c r="T790" s="15"/>
      <c r="U790" s="17">
        <v>40</v>
      </c>
      <c r="V790" s="15" t="s">
        <v>4113</v>
      </c>
      <c r="W790" s="15">
        <v>1</v>
      </c>
      <c r="X790" s="18" t="b">
        <v>0</v>
      </c>
      <c r="Y790" s="15" t="s">
        <v>4114</v>
      </c>
      <c r="Z790" s="15">
        <v>0</v>
      </c>
      <c r="AA790" s="18" t="b">
        <v>0</v>
      </c>
      <c r="AB790" s="15"/>
      <c r="AC790" s="15" t="s">
        <v>519</v>
      </c>
      <c r="AD790" s="17">
        <v>19</v>
      </c>
      <c r="AE790" s="17">
        <v>21</v>
      </c>
      <c r="AF790" s="17">
        <v>6</v>
      </c>
      <c r="AG790" s="17">
        <v>3005</v>
      </c>
      <c r="AH790" s="17">
        <v>0</v>
      </c>
      <c r="AI790" s="17">
        <v>2657</v>
      </c>
      <c r="AJ790" s="17">
        <v>0</v>
      </c>
      <c r="AK790" s="15">
        <v>0</v>
      </c>
      <c r="AL790" s="15">
        <v>1.5</v>
      </c>
      <c r="AM790" s="15" t="s">
        <v>4114</v>
      </c>
      <c r="AN790" s="15"/>
      <c r="AO790" s="17">
        <v>241</v>
      </c>
      <c r="AP790" s="68">
        <v>45625</v>
      </c>
      <c r="AQ790" s="68">
        <v>39098</v>
      </c>
      <c r="AR790" s="18" t="b">
        <v>0</v>
      </c>
      <c r="AS790" s="15" t="s">
        <v>4115</v>
      </c>
      <c r="AT790" s="17">
        <v>113</v>
      </c>
      <c r="AU790" s="17">
        <v>0</v>
      </c>
      <c r="AV790" s="17">
        <v>0</v>
      </c>
      <c r="AW790" s="17">
        <v>0</v>
      </c>
      <c r="AX790" s="17">
        <v>3</v>
      </c>
      <c r="AY790" s="17">
        <v>0</v>
      </c>
      <c r="AZ790" s="17">
        <v>0</v>
      </c>
      <c r="BA790" s="17">
        <v>0</v>
      </c>
      <c r="BB790" s="17">
        <v>0</v>
      </c>
      <c r="BC790" s="17">
        <v>0</v>
      </c>
      <c r="BD790" s="17">
        <v>0</v>
      </c>
      <c r="BE790" s="17">
        <v>0</v>
      </c>
      <c r="BF790" s="17">
        <v>18</v>
      </c>
      <c r="BG790" s="15">
        <v>21.8</v>
      </c>
      <c r="BH790" s="15">
        <v>34.9</v>
      </c>
      <c r="BI790" s="15">
        <v>9</v>
      </c>
      <c r="BJ790" s="15">
        <v>6.6</v>
      </c>
      <c r="BK790" s="17">
        <v>5</v>
      </c>
      <c r="BL790" s="17">
        <v>6</v>
      </c>
      <c r="BM790" s="17">
        <v>0</v>
      </c>
      <c r="BN790" s="17">
        <v>5</v>
      </c>
      <c r="BO790" s="17">
        <v>0</v>
      </c>
      <c r="BP790" s="15">
        <v>0.12</v>
      </c>
      <c r="BQ790" s="15">
        <v>0.49</v>
      </c>
      <c r="BR790" s="15">
        <v>0.61</v>
      </c>
      <c r="BS790" s="15">
        <v>3.21</v>
      </c>
      <c r="BT790" s="15"/>
      <c r="BU790" s="15"/>
      <c r="BV790" s="15"/>
      <c r="BW790" s="15"/>
      <c r="BX790" s="15"/>
      <c r="BY790" s="15"/>
      <c r="BZ790" s="15"/>
      <c r="CA790" s="17">
        <v>462</v>
      </c>
      <c r="CB790" s="17">
        <v>169</v>
      </c>
      <c r="CC790" s="17">
        <v>389</v>
      </c>
      <c r="CD790" s="17">
        <v>140</v>
      </c>
      <c r="CE790" s="17">
        <v>430</v>
      </c>
      <c r="CF790" s="17">
        <v>161</v>
      </c>
      <c r="CG790" s="17">
        <v>455</v>
      </c>
      <c r="CH790" s="17">
        <v>163</v>
      </c>
      <c r="CI790" s="17">
        <v>0.1</v>
      </c>
      <c r="CJ790" s="17">
        <v>0</v>
      </c>
      <c r="CK790" s="17">
        <v>0.39</v>
      </c>
      <c r="CL790" s="17">
        <v>0.49</v>
      </c>
      <c r="CM790" s="17">
        <v>2.56</v>
      </c>
      <c r="CN790" s="17">
        <v>2.39</v>
      </c>
      <c r="CO790" s="17">
        <v>743</v>
      </c>
      <c r="CP790" s="17">
        <v>202</v>
      </c>
      <c r="CQ790" s="17">
        <v>526</v>
      </c>
      <c r="CR790" s="17">
        <v>209</v>
      </c>
      <c r="CS790" s="17">
        <v>472</v>
      </c>
      <c r="CT790" s="17">
        <v>172</v>
      </c>
      <c r="CU790" s="17">
        <v>623</v>
      </c>
      <c r="CV790" s="17">
        <v>221</v>
      </c>
      <c r="CW790" s="17">
        <v>0</v>
      </c>
      <c r="CX790" s="17">
        <v>0</v>
      </c>
      <c r="CY790" s="17">
        <v>3.98</v>
      </c>
      <c r="CZ790" s="15" t="str">
        <f t="shared" si="25"/>
        <v>Ezra Mayers</v>
      </c>
      <c r="DA790" s="15" t="e">
        <f>VLOOKUP(CZ790,[1]FINAL!$A$1:$AP$1000,MATCH("Element No.",[1]FINAL!$A$1:$AP$1,0),0)</f>
        <v>#N/A</v>
      </c>
      <c r="DB790" s="15"/>
      <c r="DC790" s="15"/>
      <c r="DD790" s="15"/>
      <c r="DE790" s="15"/>
      <c r="DF790" s="15"/>
    </row>
    <row r="791" spans="1:110" ht="40.5" thickBot="1">
      <c r="A791" s="18" t="b">
        <v>1</v>
      </c>
      <c r="B791" s="18" t="b">
        <v>0</v>
      </c>
      <c r="C791" s="15"/>
      <c r="D791" s="15"/>
      <c r="E791" s="17">
        <v>643473</v>
      </c>
      <c r="F791" s="17">
        <v>0</v>
      </c>
      <c r="G791" s="17">
        <v>0</v>
      </c>
      <c r="H791" s="17">
        <v>0</v>
      </c>
      <c r="I791" s="17">
        <v>0</v>
      </c>
      <c r="J791" s="17">
        <v>0</v>
      </c>
      <c r="K791" s="17">
        <v>2</v>
      </c>
      <c r="L791" s="15">
        <v>0</v>
      </c>
      <c r="M791" s="15">
        <v>0</v>
      </c>
      <c r="N791" s="17">
        <v>0</v>
      </c>
      <c r="O791" s="15" t="s">
        <v>4131</v>
      </c>
      <c r="P791" s="15">
        <v>0</v>
      </c>
      <c r="Q791" s="17" t="e">
        <f t="shared" si="24"/>
        <v>#N/A</v>
      </c>
      <c r="R791" s="18" t="b">
        <v>0</v>
      </c>
      <c r="S791" s="15"/>
      <c r="T791" s="15"/>
      <c r="U791" s="17">
        <v>40</v>
      </c>
      <c r="V791" s="15" t="s">
        <v>4132</v>
      </c>
      <c r="W791" s="15">
        <v>0</v>
      </c>
      <c r="X791" s="18" t="b">
        <v>0</v>
      </c>
      <c r="Y791" s="15" t="s">
        <v>4133</v>
      </c>
      <c r="Z791" s="15">
        <v>0</v>
      </c>
      <c r="AA791" s="18" t="b">
        <v>0</v>
      </c>
      <c r="AB791" s="15"/>
      <c r="AC791" s="15" t="s">
        <v>519</v>
      </c>
      <c r="AD791" s="17">
        <v>19</v>
      </c>
      <c r="AE791" s="17">
        <v>21</v>
      </c>
      <c r="AF791" s="17">
        <v>0</v>
      </c>
      <c r="AG791" s="17">
        <v>2885</v>
      </c>
      <c r="AH791" s="17">
        <v>0</v>
      </c>
      <c r="AI791" s="17">
        <v>2514</v>
      </c>
      <c r="AJ791" s="17">
        <v>0</v>
      </c>
      <c r="AK791" s="15">
        <v>0</v>
      </c>
      <c r="AL791" s="15">
        <v>0</v>
      </c>
      <c r="AM791" s="15" t="s">
        <v>4133</v>
      </c>
      <c r="AN791" s="15"/>
      <c r="AO791" s="17">
        <v>241</v>
      </c>
      <c r="AP791" s="68">
        <v>45861</v>
      </c>
      <c r="AQ791" s="68">
        <v>39390</v>
      </c>
      <c r="AR791" s="18" t="b">
        <v>0</v>
      </c>
      <c r="AS791" s="15" t="s">
        <v>4134</v>
      </c>
      <c r="AT791" s="17">
        <v>0</v>
      </c>
      <c r="AU791" s="17">
        <v>0</v>
      </c>
      <c r="AV791" s="17">
        <v>0</v>
      </c>
      <c r="AW791" s="17">
        <v>0</v>
      </c>
      <c r="AX791" s="17">
        <v>0</v>
      </c>
      <c r="AY791" s="17">
        <v>0</v>
      </c>
      <c r="AZ791" s="17">
        <v>0</v>
      </c>
      <c r="BA791" s="17">
        <v>0</v>
      </c>
      <c r="BB791" s="17">
        <v>0</v>
      </c>
      <c r="BC791" s="17">
        <v>0</v>
      </c>
      <c r="BD791" s="17">
        <v>0</v>
      </c>
      <c r="BE791" s="17">
        <v>0</v>
      </c>
      <c r="BF791" s="17">
        <v>0</v>
      </c>
      <c r="BG791" s="15">
        <v>0</v>
      </c>
      <c r="BH791" s="15">
        <v>0</v>
      </c>
      <c r="BI791" s="15">
        <v>0</v>
      </c>
      <c r="BJ791" s="15">
        <v>0</v>
      </c>
      <c r="BK791" s="17">
        <v>0</v>
      </c>
      <c r="BL791" s="17">
        <v>0</v>
      </c>
      <c r="BM791" s="17">
        <v>0</v>
      </c>
      <c r="BN791" s="17">
        <v>0</v>
      </c>
      <c r="BO791" s="17">
        <v>0</v>
      </c>
      <c r="BP791" s="15">
        <v>0</v>
      </c>
      <c r="BQ791" s="15">
        <v>0</v>
      </c>
      <c r="BR791" s="15">
        <v>0</v>
      </c>
      <c r="BS791" s="15">
        <v>0</v>
      </c>
      <c r="BT791" s="15"/>
      <c r="BU791" s="15"/>
      <c r="BV791" s="15"/>
      <c r="BW791" s="15"/>
      <c r="BX791" s="15"/>
      <c r="BY791" s="15"/>
      <c r="BZ791" s="15"/>
      <c r="CA791" s="17">
        <v>641</v>
      </c>
      <c r="CB791" s="17">
        <v>249</v>
      </c>
      <c r="CC791" s="17">
        <v>633</v>
      </c>
      <c r="CD791" s="17">
        <v>248</v>
      </c>
      <c r="CE791" s="17">
        <v>604</v>
      </c>
      <c r="CF791" s="17">
        <v>246</v>
      </c>
      <c r="CG791" s="17">
        <v>644</v>
      </c>
      <c r="CH791" s="17">
        <v>249</v>
      </c>
      <c r="CI791" s="17">
        <v>0</v>
      </c>
      <c r="CJ791" s="17">
        <v>0</v>
      </c>
      <c r="CK791" s="17">
        <v>0</v>
      </c>
      <c r="CL791" s="17">
        <v>0</v>
      </c>
      <c r="CM791" s="17">
        <v>0</v>
      </c>
      <c r="CN791" s="17">
        <v>0</v>
      </c>
      <c r="CO791" s="17">
        <v>754</v>
      </c>
      <c r="CP791" s="17">
        <v>212</v>
      </c>
      <c r="CQ791" s="17">
        <v>536</v>
      </c>
      <c r="CR791" s="17">
        <v>218</v>
      </c>
      <c r="CS791" s="17">
        <v>651</v>
      </c>
      <c r="CT791" s="17">
        <v>248</v>
      </c>
      <c r="CU791" s="17">
        <v>632</v>
      </c>
      <c r="CV791" s="17">
        <v>226</v>
      </c>
      <c r="CW791" s="17">
        <v>0</v>
      </c>
      <c r="CX791" s="17">
        <v>0</v>
      </c>
      <c r="CY791" s="17">
        <v>0</v>
      </c>
      <c r="CZ791" s="15" t="str">
        <f t="shared" si="25"/>
        <v>Airidas Golambeckis</v>
      </c>
      <c r="DA791" s="15" t="e">
        <f>VLOOKUP(CZ791,[1]FINAL!$A$1:$AP$1000,MATCH("Element No.",[1]FINAL!$A$1:$AP$1,0),0)</f>
        <v>#N/A</v>
      </c>
      <c r="DB791" s="15"/>
      <c r="DC791" s="15"/>
      <c r="DD791" s="15"/>
      <c r="DE791" s="15"/>
      <c r="DF791" s="15"/>
    </row>
    <row r="792" spans="1:110" ht="27.75" thickBot="1">
      <c r="A792" s="18" t="b">
        <v>1</v>
      </c>
      <c r="B792" s="18" t="b">
        <v>0</v>
      </c>
      <c r="C792" s="15"/>
      <c r="D792" s="15"/>
      <c r="E792" s="17">
        <v>630699</v>
      </c>
      <c r="F792" s="17">
        <v>0</v>
      </c>
      <c r="G792" s="17">
        <v>0</v>
      </c>
      <c r="H792" s="17">
        <v>0</v>
      </c>
      <c r="I792" s="17">
        <v>0</v>
      </c>
      <c r="J792" s="17">
        <v>0</v>
      </c>
      <c r="K792" s="17">
        <v>3</v>
      </c>
      <c r="L792" s="15">
        <v>0</v>
      </c>
      <c r="M792" s="15">
        <v>0.2</v>
      </c>
      <c r="N792" s="17">
        <v>1</v>
      </c>
      <c r="O792" s="15" t="s">
        <v>4186</v>
      </c>
      <c r="P792" s="15">
        <v>0.2</v>
      </c>
      <c r="Q792" s="17" t="e">
        <f t="shared" si="24"/>
        <v>#N/A</v>
      </c>
      <c r="R792" s="18" t="b">
        <v>0</v>
      </c>
      <c r="S792" s="15"/>
      <c r="T792" s="15"/>
      <c r="U792" s="17">
        <v>45</v>
      </c>
      <c r="V792" s="15" t="s">
        <v>4187</v>
      </c>
      <c r="W792" s="15">
        <v>0.8</v>
      </c>
      <c r="X792" s="18" t="b">
        <v>0</v>
      </c>
      <c r="Y792" s="15" t="s">
        <v>4188</v>
      </c>
      <c r="Z792" s="15">
        <v>0</v>
      </c>
      <c r="AA792" s="18" t="b">
        <v>0</v>
      </c>
      <c r="AB792" s="15"/>
      <c r="AC792" s="15" t="s">
        <v>519</v>
      </c>
      <c r="AD792" s="17">
        <v>19</v>
      </c>
      <c r="AE792" s="17">
        <v>21</v>
      </c>
      <c r="AF792" s="17">
        <v>9</v>
      </c>
      <c r="AG792" s="17">
        <v>2553</v>
      </c>
      <c r="AH792" s="17">
        <v>0</v>
      </c>
      <c r="AI792" s="17">
        <v>1680</v>
      </c>
      <c r="AJ792" s="17">
        <v>0</v>
      </c>
      <c r="AK792" s="15">
        <v>0</v>
      </c>
      <c r="AL792" s="15">
        <v>2</v>
      </c>
      <c r="AM792" s="16" t="s">
        <v>4189</v>
      </c>
      <c r="AN792" s="15"/>
      <c r="AO792" s="17">
        <v>73</v>
      </c>
      <c r="AP792" s="68">
        <v>45526</v>
      </c>
      <c r="AQ792" s="68">
        <v>38615</v>
      </c>
      <c r="AR792" s="18" t="b">
        <v>0</v>
      </c>
      <c r="AS792" s="15" t="s">
        <v>4190</v>
      </c>
      <c r="AT792" s="17">
        <v>67</v>
      </c>
      <c r="AU792" s="17">
        <v>0</v>
      </c>
      <c r="AV792" s="17">
        <v>0</v>
      </c>
      <c r="AW792" s="17">
        <v>0</v>
      </c>
      <c r="AX792" s="17">
        <v>1</v>
      </c>
      <c r="AY792" s="17">
        <v>0</v>
      </c>
      <c r="AZ792" s="17">
        <v>0</v>
      </c>
      <c r="BA792" s="17">
        <v>0</v>
      </c>
      <c r="BB792" s="17">
        <v>2</v>
      </c>
      <c r="BC792" s="17">
        <v>0</v>
      </c>
      <c r="BD792" s="17">
        <v>0</v>
      </c>
      <c r="BE792" s="17">
        <v>0</v>
      </c>
      <c r="BF792" s="17">
        <v>29</v>
      </c>
      <c r="BG792" s="15">
        <v>18</v>
      </c>
      <c r="BH792" s="15">
        <v>13.2</v>
      </c>
      <c r="BI792" s="15">
        <v>12</v>
      </c>
      <c r="BJ792" s="15">
        <v>4</v>
      </c>
      <c r="BK792" s="17">
        <v>3</v>
      </c>
      <c r="BL792" s="17">
        <v>7</v>
      </c>
      <c r="BM792" s="17">
        <v>6</v>
      </c>
      <c r="BN792" s="17">
        <v>16</v>
      </c>
      <c r="BO792" s="17">
        <v>0</v>
      </c>
      <c r="BP792" s="15">
        <v>7.0000000000000007E-2</v>
      </c>
      <c r="BQ792" s="15">
        <v>0.04</v>
      </c>
      <c r="BR792" s="15">
        <v>0.11</v>
      </c>
      <c r="BS792" s="15">
        <v>2</v>
      </c>
      <c r="BT792" s="15"/>
      <c r="BU792" s="15"/>
      <c r="BV792" s="15"/>
      <c r="BW792" s="15"/>
      <c r="BX792" s="15"/>
      <c r="BY792" s="15"/>
      <c r="BZ792" s="15"/>
      <c r="CA792" s="17">
        <v>467</v>
      </c>
      <c r="CB792" s="17">
        <v>207</v>
      </c>
      <c r="CC792" s="17">
        <v>429</v>
      </c>
      <c r="CD792" s="17">
        <v>211</v>
      </c>
      <c r="CE792" s="17">
        <v>422</v>
      </c>
      <c r="CF792" s="17">
        <v>206</v>
      </c>
      <c r="CG792" s="17">
        <v>471</v>
      </c>
      <c r="CH792" s="17">
        <v>210</v>
      </c>
      <c r="CI792" s="17">
        <v>0.09</v>
      </c>
      <c r="CJ792" s="17">
        <v>0</v>
      </c>
      <c r="CK792" s="17">
        <v>0.05</v>
      </c>
      <c r="CL792" s="17">
        <v>0.14000000000000001</v>
      </c>
      <c r="CM792" s="17">
        <v>2.69</v>
      </c>
      <c r="CN792" s="17">
        <v>1.34</v>
      </c>
      <c r="CO792" s="17">
        <v>514</v>
      </c>
      <c r="CP792" s="17">
        <v>321</v>
      </c>
      <c r="CQ792" s="17">
        <v>373</v>
      </c>
      <c r="CR792" s="17">
        <v>165</v>
      </c>
      <c r="CS792" s="17">
        <v>531</v>
      </c>
      <c r="CT792" s="17">
        <v>245</v>
      </c>
      <c r="CU792" s="17">
        <v>730</v>
      </c>
      <c r="CV792" s="17">
        <v>304</v>
      </c>
      <c r="CW792" s="17">
        <v>0</v>
      </c>
      <c r="CX792" s="17">
        <v>0</v>
      </c>
      <c r="CY792" s="17">
        <v>21.49</v>
      </c>
      <c r="CZ792" s="15" t="str">
        <f t="shared" si="25"/>
        <v>Mohamadou Kanté</v>
      </c>
      <c r="DA792" s="15" t="e">
        <f>VLOOKUP(CZ792,[1]FINAL!$A$1:$AP$1000,MATCH("Element No.",[1]FINAL!$A$1:$AP$1,0),0)</f>
        <v>#N/A</v>
      </c>
      <c r="DB792" s="15"/>
      <c r="DC792" s="15"/>
      <c r="DD792" s="15"/>
      <c r="DE792" s="15"/>
      <c r="DF792" s="15"/>
    </row>
    <row r="793" spans="1:110" ht="53.25" thickBot="1">
      <c r="A793" s="18" t="b">
        <v>1</v>
      </c>
      <c r="B793" s="18" t="b">
        <v>0</v>
      </c>
      <c r="C793" s="17">
        <v>100</v>
      </c>
      <c r="D793" s="17">
        <v>100</v>
      </c>
      <c r="E793" s="17">
        <v>530335</v>
      </c>
      <c r="F793" s="17">
        <v>0</v>
      </c>
      <c r="G793" s="17">
        <v>0</v>
      </c>
      <c r="H793" s="17">
        <v>-1</v>
      </c>
      <c r="I793" s="17">
        <v>1</v>
      </c>
      <c r="J793" s="17">
        <v>0</v>
      </c>
      <c r="K793" s="17">
        <v>4</v>
      </c>
      <c r="L793" s="15">
        <v>1.5</v>
      </c>
      <c r="M793" s="15">
        <v>1.2</v>
      </c>
      <c r="N793" s="17">
        <v>1</v>
      </c>
      <c r="O793" s="15" t="s">
        <v>4395</v>
      </c>
      <c r="P793" s="15">
        <v>1.2</v>
      </c>
      <c r="Q793" s="17" t="e">
        <f t="shared" si="24"/>
        <v>#N/A</v>
      </c>
      <c r="R793" s="18" t="b">
        <v>0</v>
      </c>
      <c r="S793" s="15"/>
      <c r="T793" s="15" t="s">
        <v>4771</v>
      </c>
      <c r="U793" s="17">
        <v>54</v>
      </c>
      <c r="V793" s="15" t="s">
        <v>4396</v>
      </c>
      <c r="W793" s="15">
        <v>1.9</v>
      </c>
      <c r="X793" s="18" t="b">
        <v>0</v>
      </c>
      <c r="Y793" s="15" t="s">
        <v>4397</v>
      </c>
      <c r="Z793" s="15">
        <v>0</v>
      </c>
      <c r="AA793" s="18" t="b">
        <v>0</v>
      </c>
      <c r="AB793" s="15"/>
      <c r="AC793" s="15" t="s">
        <v>519</v>
      </c>
      <c r="AD793" s="17">
        <v>19</v>
      </c>
      <c r="AE793" s="17">
        <v>21</v>
      </c>
      <c r="AF793" s="17">
        <v>26</v>
      </c>
      <c r="AG793" s="17">
        <v>7342</v>
      </c>
      <c r="AH793" s="17">
        <v>0</v>
      </c>
      <c r="AI793" s="17">
        <v>5527</v>
      </c>
      <c r="AJ793" s="17">
        <v>0</v>
      </c>
      <c r="AK793" s="15">
        <v>0.2</v>
      </c>
      <c r="AL793" s="15">
        <v>4.8</v>
      </c>
      <c r="AM793" s="15" t="s">
        <v>4398</v>
      </c>
      <c r="AN793" s="15" t="s">
        <v>4398</v>
      </c>
      <c r="AO793" s="17">
        <v>30</v>
      </c>
      <c r="AP793" s="68">
        <v>46024</v>
      </c>
      <c r="AQ793" s="68">
        <v>37988</v>
      </c>
      <c r="AR793" s="18" t="b">
        <v>0</v>
      </c>
      <c r="AS793" s="15" t="s">
        <v>4399</v>
      </c>
      <c r="AT793" s="17">
        <v>819</v>
      </c>
      <c r="AU793" s="17">
        <v>0</v>
      </c>
      <c r="AV793" s="17">
        <v>1</v>
      </c>
      <c r="AW793" s="17">
        <v>3</v>
      </c>
      <c r="AX793" s="17">
        <v>12</v>
      </c>
      <c r="AY793" s="17">
        <v>0</v>
      </c>
      <c r="AZ793" s="17">
        <v>0</v>
      </c>
      <c r="BA793" s="17">
        <v>0</v>
      </c>
      <c r="BB793" s="17">
        <v>0</v>
      </c>
      <c r="BC793" s="17">
        <v>0</v>
      </c>
      <c r="BD793" s="17">
        <v>0</v>
      </c>
      <c r="BE793" s="17">
        <v>0</v>
      </c>
      <c r="BF793" s="17">
        <v>102</v>
      </c>
      <c r="BG793" s="15">
        <v>111.8</v>
      </c>
      <c r="BH793" s="15">
        <v>191.5</v>
      </c>
      <c r="BI793" s="15">
        <v>108</v>
      </c>
      <c r="BJ793" s="15">
        <v>41.3</v>
      </c>
      <c r="BK793" s="17">
        <v>18</v>
      </c>
      <c r="BL793" s="17">
        <v>28</v>
      </c>
      <c r="BM793" s="17">
        <v>26</v>
      </c>
      <c r="BN793" s="17">
        <v>72</v>
      </c>
      <c r="BO793" s="17">
        <v>10</v>
      </c>
      <c r="BP793" s="15">
        <v>1.05</v>
      </c>
      <c r="BQ793" s="15">
        <v>1.1100000000000001</v>
      </c>
      <c r="BR793" s="15">
        <v>2.16</v>
      </c>
      <c r="BS793" s="15">
        <v>12.82</v>
      </c>
      <c r="BT793" s="15"/>
      <c r="BU793" s="15"/>
      <c r="BV793" s="15"/>
      <c r="BW793" s="15"/>
      <c r="BX793" s="15"/>
      <c r="BY793" s="15"/>
      <c r="BZ793" s="15"/>
      <c r="CA793" s="17">
        <v>385</v>
      </c>
      <c r="CB793" s="17">
        <v>44</v>
      </c>
      <c r="CC793" s="17">
        <v>216</v>
      </c>
      <c r="CD793" s="17">
        <v>21</v>
      </c>
      <c r="CE793" s="17">
        <v>276</v>
      </c>
      <c r="CF793" s="17">
        <v>50</v>
      </c>
      <c r="CG793" s="17">
        <v>337</v>
      </c>
      <c r="CH793" s="17">
        <v>42</v>
      </c>
      <c r="CI793" s="17">
        <v>0.12</v>
      </c>
      <c r="CJ793" s="17">
        <v>0</v>
      </c>
      <c r="CK793" s="17">
        <v>0.12</v>
      </c>
      <c r="CL793" s="17">
        <v>0.24</v>
      </c>
      <c r="CM793" s="17">
        <v>1.41</v>
      </c>
      <c r="CN793" s="17">
        <v>1.32</v>
      </c>
      <c r="CO793" s="17">
        <v>175</v>
      </c>
      <c r="CP793" s="17">
        <v>41</v>
      </c>
      <c r="CQ793" s="17">
        <v>267</v>
      </c>
      <c r="CR793" s="17">
        <v>35</v>
      </c>
      <c r="CS793" s="17">
        <v>367</v>
      </c>
      <c r="CT793" s="17">
        <v>40</v>
      </c>
      <c r="CU793" s="17">
        <v>696</v>
      </c>
      <c r="CV793" s="17">
        <v>89</v>
      </c>
      <c r="CW793" s="17">
        <v>1.1000000000000001</v>
      </c>
      <c r="CX793" s="17">
        <v>0.33</v>
      </c>
      <c r="CY793" s="17">
        <v>7.91</v>
      </c>
      <c r="CZ793" s="15" t="str">
        <f t="shared" si="25"/>
        <v>Pablo Felipe Pereira de Jesus</v>
      </c>
      <c r="DA793" s="15" t="e">
        <f>VLOOKUP(CZ793,[1]FINAL!$A$1:$AP$1000,MATCH("Element No.",[1]FINAL!$A$1:$AP$1,0),0)</f>
        <v>#N/A</v>
      </c>
      <c r="DB793" s="15"/>
      <c r="DC793" s="15"/>
      <c r="DD793" s="15"/>
      <c r="DE793" s="15"/>
      <c r="DF793" s="15"/>
    </row>
    <row r="794" spans="1:110" ht="40.5" thickBot="1">
      <c r="A794" s="18" t="b">
        <v>1</v>
      </c>
      <c r="B794" s="18" t="b">
        <v>0</v>
      </c>
      <c r="C794" s="15"/>
      <c r="D794" s="15"/>
      <c r="E794" s="17">
        <v>247670</v>
      </c>
      <c r="F794" s="17">
        <v>0</v>
      </c>
      <c r="G794" s="17">
        <v>0</v>
      </c>
      <c r="H794" s="17">
        <v>0</v>
      </c>
      <c r="I794" s="17">
        <v>0</v>
      </c>
      <c r="J794" s="17">
        <v>0</v>
      </c>
      <c r="K794" s="17">
        <v>4</v>
      </c>
      <c r="L794" s="15">
        <v>2.2000000000000002</v>
      </c>
      <c r="M794" s="15">
        <v>4</v>
      </c>
      <c r="N794" s="17">
        <v>8</v>
      </c>
      <c r="O794" s="15" t="s">
        <v>4442</v>
      </c>
      <c r="P794" s="15">
        <v>4</v>
      </c>
      <c r="Q794" s="17" t="e">
        <f t="shared" si="24"/>
        <v>#N/A</v>
      </c>
      <c r="R794" s="18" t="b">
        <v>0</v>
      </c>
      <c r="S794" s="15"/>
      <c r="T794" s="15"/>
      <c r="U794" s="17">
        <v>55</v>
      </c>
      <c r="V794" s="15" t="s">
        <v>4443</v>
      </c>
      <c r="W794" s="15">
        <v>3.4</v>
      </c>
      <c r="X794" s="18" t="b">
        <v>0</v>
      </c>
      <c r="Y794" s="15" t="s">
        <v>4444</v>
      </c>
      <c r="Z794" s="15">
        <v>0.3</v>
      </c>
      <c r="AA794" s="18" t="b">
        <v>0</v>
      </c>
      <c r="AB794" s="15"/>
      <c r="AC794" s="15" t="s">
        <v>519</v>
      </c>
      <c r="AD794" s="17">
        <v>19</v>
      </c>
      <c r="AE794" s="17">
        <v>21</v>
      </c>
      <c r="AF794" s="17">
        <v>61</v>
      </c>
      <c r="AG794" s="17">
        <v>85487</v>
      </c>
      <c r="AH794" s="17">
        <v>0</v>
      </c>
      <c r="AI794" s="17">
        <v>43766</v>
      </c>
      <c r="AJ794" s="17">
        <v>0</v>
      </c>
      <c r="AK794" s="15">
        <v>0.7</v>
      </c>
      <c r="AL794" s="15">
        <v>11.1</v>
      </c>
      <c r="AM794" s="15" t="s">
        <v>4445</v>
      </c>
      <c r="AN794" s="15"/>
      <c r="AO794" s="17">
        <v>10</v>
      </c>
      <c r="AP794" s="68">
        <v>46027</v>
      </c>
      <c r="AQ794" s="68">
        <v>36071</v>
      </c>
      <c r="AR794" s="18" t="b">
        <v>0</v>
      </c>
      <c r="AS794" s="15" t="s">
        <v>4446</v>
      </c>
      <c r="AT794" s="17">
        <v>1384</v>
      </c>
      <c r="AU794" s="17">
        <v>6</v>
      </c>
      <c r="AV794" s="17">
        <v>1</v>
      </c>
      <c r="AW794" s="17">
        <v>9</v>
      </c>
      <c r="AX794" s="17">
        <v>16</v>
      </c>
      <c r="AY794" s="17">
        <v>0</v>
      </c>
      <c r="AZ794" s="17">
        <v>0</v>
      </c>
      <c r="BA794" s="17">
        <v>0</v>
      </c>
      <c r="BB794" s="17">
        <v>6</v>
      </c>
      <c r="BC794" s="17">
        <v>0</v>
      </c>
      <c r="BD794" s="17">
        <v>0</v>
      </c>
      <c r="BE794" s="17">
        <v>5</v>
      </c>
      <c r="BF794" s="17">
        <v>243</v>
      </c>
      <c r="BG794" s="15">
        <v>280.60000000000002</v>
      </c>
      <c r="BH794" s="15">
        <v>175.5</v>
      </c>
      <c r="BI794" s="15">
        <v>595</v>
      </c>
      <c r="BJ794" s="15">
        <v>103.9</v>
      </c>
      <c r="BK794" s="17">
        <v>29</v>
      </c>
      <c r="BL794" s="17">
        <v>31</v>
      </c>
      <c r="BM794" s="17">
        <v>11</v>
      </c>
      <c r="BN794" s="17">
        <v>71</v>
      </c>
      <c r="BO794" s="17">
        <v>17</v>
      </c>
      <c r="BP794" s="15">
        <v>5.75</v>
      </c>
      <c r="BQ794" s="15">
        <v>0.81</v>
      </c>
      <c r="BR794" s="15">
        <v>6.56</v>
      </c>
      <c r="BS794" s="15">
        <v>19.75</v>
      </c>
      <c r="BT794" s="15"/>
      <c r="BU794" s="15"/>
      <c r="BV794" s="15"/>
      <c r="BW794" s="15"/>
      <c r="BX794" s="15"/>
      <c r="BY794" s="15"/>
      <c r="BZ794" s="15"/>
      <c r="CA794" s="17">
        <v>259</v>
      </c>
      <c r="CB794" s="17">
        <v>25</v>
      </c>
      <c r="CC794" s="17">
        <v>229</v>
      </c>
      <c r="CD794" s="17">
        <v>24</v>
      </c>
      <c r="CE794" s="17">
        <v>38</v>
      </c>
      <c r="CF794" s="17">
        <v>17</v>
      </c>
      <c r="CG794" s="17">
        <v>140</v>
      </c>
      <c r="CH794" s="17">
        <v>22</v>
      </c>
      <c r="CI794" s="17">
        <v>0.37</v>
      </c>
      <c r="CJ794" s="17">
        <v>0</v>
      </c>
      <c r="CK794" s="17">
        <v>0.05</v>
      </c>
      <c r="CL794" s="17">
        <v>0.42</v>
      </c>
      <c r="CM794" s="17">
        <v>1.28</v>
      </c>
      <c r="CN794" s="17">
        <v>1.04</v>
      </c>
      <c r="CO794" s="17">
        <v>140</v>
      </c>
      <c r="CP794" s="17">
        <v>35</v>
      </c>
      <c r="CQ794" s="17">
        <v>73</v>
      </c>
      <c r="CR794" s="17">
        <v>12</v>
      </c>
      <c r="CS794" s="17">
        <v>137</v>
      </c>
      <c r="CT794" s="17">
        <v>14</v>
      </c>
      <c r="CU794" s="17">
        <v>311</v>
      </c>
      <c r="CV794" s="17">
        <v>51</v>
      </c>
      <c r="CW794" s="17">
        <v>1.1100000000000001</v>
      </c>
      <c r="CX794" s="17">
        <v>0.59</v>
      </c>
      <c r="CY794" s="17">
        <v>4.62</v>
      </c>
      <c r="CZ794" s="15" t="str">
        <f t="shared" si="25"/>
        <v>Valentín Castellanos</v>
      </c>
      <c r="DA794" s="15" t="e">
        <f>VLOOKUP(CZ794,[1]FINAL!$A$1:$AP$1000,MATCH("Element No.",[1]FINAL!$A$1:$AP$1,0),0)</f>
        <v>#N/A</v>
      </c>
      <c r="DB794" s="15"/>
      <c r="DC794" s="15"/>
      <c r="DD794" s="15"/>
      <c r="DE794" s="15"/>
      <c r="DF794" s="15"/>
    </row>
    <row r="795" spans="1:110" ht="27.75" thickBot="1">
      <c r="A795" s="18" t="b">
        <v>1</v>
      </c>
      <c r="B795" s="18" t="b">
        <v>0</v>
      </c>
      <c r="C795" s="15"/>
      <c r="D795" s="15"/>
      <c r="E795" s="17">
        <v>572702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3</v>
      </c>
      <c r="L795" s="15">
        <v>0</v>
      </c>
      <c r="M795" s="15">
        <v>0</v>
      </c>
      <c r="N795" s="17">
        <v>0</v>
      </c>
      <c r="O795" s="15" t="s">
        <v>4591</v>
      </c>
      <c r="P795" s="15">
        <v>0</v>
      </c>
      <c r="Q795" s="17" t="e">
        <f t="shared" si="24"/>
        <v>#N/A</v>
      </c>
      <c r="R795" s="18" t="b">
        <v>0</v>
      </c>
      <c r="S795" s="15"/>
      <c r="T795" s="15"/>
      <c r="U795" s="17">
        <v>50</v>
      </c>
      <c r="V795" s="15" t="s">
        <v>4592</v>
      </c>
      <c r="W795" s="15">
        <v>0</v>
      </c>
      <c r="X795" s="18" t="b">
        <v>0</v>
      </c>
      <c r="Y795" s="15" t="s">
        <v>4593</v>
      </c>
      <c r="Z795" s="15">
        <v>0</v>
      </c>
      <c r="AA795" s="18" t="b">
        <v>0</v>
      </c>
      <c r="AB795" s="15"/>
      <c r="AC795" s="15" t="s">
        <v>519</v>
      </c>
      <c r="AD795" s="17">
        <v>19</v>
      </c>
      <c r="AE795" s="17">
        <v>21</v>
      </c>
      <c r="AF795" s="17">
        <v>0</v>
      </c>
      <c r="AG795" s="17">
        <v>733</v>
      </c>
      <c r="AH795" s="17">
        <v>0</v>
      </c>
      <c r="AI795" s="17">
        <v>558</v>
      </c>
      <c r="AJ795" s="17">
        <v>0</v>
      </c>
      <c r="AK795" s="15">
        <v>0</v>
      </c>
      <c r="AL795" s="15">
        <v>0</v>
      </c>
      <c r="AM795" s="15" t="s">
        <v>4593</v>
      </c>
      <c r="AN795" s="15"/>
      <c r="AO795" s="17">
        <v>233</v>
      </c>
      <c r="AP795" s="68">
        <v>46044</v>
      </c>
      <c r="AQ795" s="68">
        <v>37943</v>
      </c>
      <c r="AR795" s="18" t="b">
        <v>0</v>
      </c>
      <c r="AS795" s="15" t="s">
        <v>4594</v>
      </c>
      <c r="AT795" s="17">
        <v>0</v>
      </c>
      <c r="AU795" s="17">
        <v>0</v>
      </c>
      <c r="AV795" s="17">
        <v>0</v>
      </c>
      <c r="AW795" s="17">
        <v>0</v>
      </c>
      <c r="AX795" s="17">
        <v>0</v>
      </c>
      <c r="AY795" s="17">
        <v>0</v>
      </c>
      <c r="AZ795" s="17">
        <v>0</v>
      </c>
      <c r="BA795" s="17">
        <v>0</v>
      </c>
      <c r="BB795" s="17">
        <v>0</v>
      </c>
      <c r="BC795" s="17">
        <v>0</v>
      </c>
      <c r="BD795" s="17">
        <v>0</v>
      </c>
      <c r="BE795" s="17">
        <v>0</v>
      </c>
      <c r="BF795" s="17">
        <v>0</v>
      </c>
      <c r="BG795" s="15">
        <v>0</v>
      </c>
      <c r="BH795" s="15">
        <v>0</v>
      </c>
      <c r="BI795" s="15">
        <v>0</v>
      </c>
      <c r="BJ795" s="15">
        <v>0</v>
      </c>
      <c r="BK795" s="17">
        <v>0</v>
      </c>
      <c r="BL795" s="17">
        <v>0</v>
      </c>
      <c r="BM795" s="17">
        <v>0</v>
      </c>
      <c r="BN795" s="17">
        <v>0</v>
      </c>
      <c r="BO795" s="17">
        <v>0</v>
      </c>
      <c r="BP795" s="15">
        <v>0</v>
      </c>
      <c r="BQ795" s="15">
        <v>0</v>
      </c>
      <c r="BR795" s="15">
        <v>0</v>
      </c>
      <c r="BS795" s="15">
        <v>0</v>
      </c>
      <c r="BT795" s="15"/>
      <c r="BU795" s="15"/>
      <c r="BV795" s="15"/>
      <c r="BW795" s="15"/>
      <c r="BX795" s="15"/>
      <c r="BY795" s="15"/>
      <c r="BZ795" s="15"/>
      <c r="CA795" s="17">
        <v>816</v>
      </c>
      <c r="CB795" s="17">
        <v>362</v>
      </c>
      <c r="CC795" s="17">
        <v>815</v>
      </c>
      <c r="CD795" s="17">
        <v>362</v>
      </c>
      <c r="CE795" s="17">
        <v>812</v>
      </c>
      <c r="CF795" s="17">
        <v>361</v>
      </c>
      <c r="CG795" s="17">
        <v>816</v>
      </c>
      <c r="CH795" s="17">
        <v>362</v>
      </c>
      <c r="CI795" s="17">
        <v>0</v>
      </c>
      <c r="CJ795" s="17">
        <v>0</v>
      </c>
      <c r="CK795" s="17">
        <v>0</v>
      </c>
      <c r="CL795" s="17">
        <v>0</v>
      </c>
      <c r="CM795" s="17">
        <v>0</v>
      </c>
      <c r="CN795" s="17">
        <v>0</v>
      </c>
      <c r="CO795" s="17">
        <v>278</v>
      </c>
      <c r="CP795" s="17">
        <v>171</v>
      </c>
      <c r="CQ795" s="17">
        <v>778</v>
      </c>
      <c r="CR795" s="17">
        <v>336</v>
      </c>
      <c r="CS795" s="17">
        <v>816</v>
      </c>
      <c r="CT795" s="17">
        <v>362</v>
      </c>
      <c r="CU795" s="17">
        <v>767</v>
      </c>
      <c r="CV795" s="17">
        <v>327</v>
      </c>
      <c r="CW795" s="17">
        <v>0</v>
      </c>
      <c r="CX795" s="17">
        <v>0</v>
      </c>
      <c r="CY795" s="17">
        <v>0</v>
      </c>
      <c r="CZ795" s="15" t="str">
        <f t="shared" si="25"/>
        <v>Keiber Lamadrid</v>
      </c>
      <c r="DA795" s="15" t="e">
        <f>VLOOKUP(CZ795,[1]FINAL!$A$1:$AP$1000,MATCH("Element No.",[1]FINAL!$A$1:$AP$1,0),0)</f>
        <v>#N/A</v>
      </c>
      <c r="DB795" s="15"/>
      <c r="DC795" s="15"/>
      <c r="DD795" s="15"/>
      <c r="DE795" s="15"/>
      <c r="DF795" s="15"/>
    </row>
    <row r="796" spans="1:110" ht="27.75" thickBot="1">
      <c r="A796" s="18" t="b">
        <v>1</v>
      </c>
      <c r="B796" s="18" t="b">
        <v>0</v>
      </c>
      <c r="C796" s="15"/>
      <c r="D796" s="15"/>
      <c r="E796" s="17">
        <v>220362</v>
      </c>
      <c r="F796" s="17">
        <v>0</v>
      </c>
      <c r="G796" s="17">
        <v>0</v>
      </c>
      <c r="H796" s="17">
        <v>0</v>
      </c>
      <c r="I796" s="17">
        <v>0</v>
      </c>
      <c r="J796" s="17">
        <v>0</v>
      </c>
      <c r="K796" s="17">
        <v>2</v>
      </c>
      <c r="L796" s="15">
        <v>1.8</v>
      </c>
      <c r="M796" s="15">
        <v>2.5</v>
      </c>
      <c r="N796" s="17">
        <v>6</v>
      </c>
      <c r="O796" s="15" t="s">
        <v>1201</v>
      </c>
      <c r="P796" s="15">
        <v>2.5</v>
      </c>
      <c r="Q796" s="17">
        <f t="shared" si="24"/>
        <v>153</v>
      </c>
      <c r="R796" s="18" t="b">
        <v>0</v>
      </c>
      <c r="S796" s="15"/>
      <c r="T796" s="15"/>
      <c r="U796" s="17">
        <v>45</v>
      </c>
      <c r="V796" s="15" t="s">
        <v>4729</v>
      </c>
      <c r="W796" s="15">
        <v>3.5</v>
      </c>
      <c r="X796" s="18" t="b">
        <v>0</v>
      </c>
      <c r="Y796" s="15" t="s">
        <v>4730</v>
      </c>
      <c r="Z796" s="15">
        <v>0.2</v>
      </c>
      <c r="AA796" s="18" t="b">
        <v>0</v>
      </c>
      <c r="AB796" s="15"/>
      <c r="AC796" s="15" t="s">
        <v>519</v>
      </c>
      <c r="AD796" s="17">
        <v>19</v>
      </c>
      <c r="AE796" s="17">
        <v>21</v>
      </c>
      <c r="AF796" s="17">
        <v>49</v>
      </c>
      <c r="AG796" s="17">
        <v>41500</v>
      </c>
      <c r="AH796" s="17">
        <v>0</v>
      </c>
      <c r="AI796" s="17">
        <v>18529</v>
      </c>
      <c r="AJ796" s="17">
        <v>0</v>
      </c>
      <c r="AK796" s="15">
        <v>0.6</v>
      </c>
      <c r="AL796" s="15">
        <v>10.9</v>
      </c>
      <c r="AM796" s="15" t="s">
        <v>4730</v>
      </c>
      <c r="AN796" s="15"/>
      <c r="AO796" s="17">
        <v>73</v>
      </c>
      <c r="AP796" s="68">
        <v>46055</v>
      </c>
      <c r="AQ796" s="68">
        <v>35865</v>
      </c>
      <c r="AR796" s="18" t="b">
        <v>0</v>
      </c>
      <c r="AS796" s="15" t="s">
        <v>4731</v>
      </c>
      <c r="AT796" s="17">
        <v>1254</v>
      </c>
      <c r="AU796" s="17">
        <v>0</v>
      </c>
      <c r="AV796" s="17">
        <v>0</v>
      </c>
      <c r="AW796" s="17">
        <v>6</v>
      </c>
      <c r="AX796" s="17">
        <v>17</v>
      </c>
      <c r="AY796" s="17">
        <v>1</v>
      </c>
      <c r="AZ796" s="17">
        <v>0</v>
      </c>
      <c r="BA796" s="17">
        <v>0</v>
      </c>
      <c r="BB796" s="17">
        <v>1</v>
      </c>
      <c r="BC796" s="17">
        <v>0</v>
      </c>
      <c r="BD796" s="17">
        <v>0</v>
      </c>
      <c r="BE796" s="17">
        <v>1</v>
      </c>
      <c r="BF796" s="17">
        <v>186</v>
      </c>
      <c r="BG796" s="15">
        <v>220.8</v>
      </c>
      <c r="BH796" s="15">
        <v>19.899999999999999</v>
      </c>
      <c r="BI796" s="15">
        <v>84</v>
      </c>
      <c r="BJ796" s="15">
        <v>32.4</v>
      </c>
      <c r="BK796" s="17">
        <v>74</v>
      </c>
      <c r="BL796" s="17">
        <v>32</v>
      </c>
      <c r="BM796" s="17">
        <v>14</v>
      </c>
      <c r="BN796" s="17">
        <v>88</v>
      </c>
      <c r="BO796" s="17">
        <v>14</v>
      </c>
      <c r="BP796" s="15">
        <v>1.1000000000000001</v>
      </c>
      <c r="BQ796" s="15">
        <v>0.03</v>
      </c>
      <c r="BR796" s="15">
        <v>1.1299999999999999</v>
      </c>
      <c r="BS796" s="15">
        <v>18.54</v>
      </c>
      <c r="BT796" s="15"/>
      <c r="BU796" s="15"/>
      <c r="BV796" s="15"/>
      <c r="BW796" s="15"/>
      <c r="BX796" s="15"/>
      <c r="BY796" s="15"/>
      <c r="BZ796" s="15"/>
      <c r="CA796" s="17">
        <v>293</v>
      </c>
      <c r="CB796" s="17">
        <v>115</v>
      </c>
      <c r="CC796" s="17">
        <v>415</v>
      </c>
      <c r="CD796" s="17">
        <v>151</v>
      </c>
      <c r="CE796" s="17">
        <v>306</v>
      </c>
      <c r="CF796" s="17">
        <v>93</v>
      </c>
      <c r="CG796" s="17">
        <v>360</v>
      </c>
      <c r="CH796" s="17">
        <v>122</v>
      </c>
      <c r="CI796" s="17">
        <v>0.08</v>
      </c>
      <c r="CJ796" s="17">
        <v>0</v>
      </c>
      <c r="CK796" s="17">
        <v>0</v>
      </c>
      <c r="CL796" s="17">
        <v>0.08</v>
      </c>
      <c r="CM796" s="17">
        <v>1.33</v>
      </c>
      <c r="CN796" s="17">
        <v>1.22</v>
      </c>
      <c r="CO796" s="17">
        <v>422</v>
      </c>
      <c r="CP796" s="17">
        <v>82</v>
      </c>
      <c r="CQ796" s="17">
        <v>147</v>
      </c>
      <c r="CR796" s="17">
        <v>46</v>
      </c>
      <c r="CS796" s="17">
        <v>113</v>
      </c>
      <c r="CT796" s="17">
        <v>42</v>
      </c>
      <c r="CU796" s="17">
        <v>393</v>
      </c>
      <c r="CV796" s="17">
        <v>145</v>
      </c>
      <c r="CW796" s="17">
        <v>1</v>
      </c>
      <c r="CX796" s="17">
        <v>0.43</v>
      </c>
      <c r="CY796" s="17">
        <v>6.32</v>
      </c>
      <c r="CZ796" s="15" t="str">
        <f t="shared" si="25"/>
        <v>Axel Disasi</v>
      </c>
      <c r="DA796" s="15">
        <f>VLOOKUP(CZ796,[1]FINAL!$A$1:$AP$1000,MATCH("Element No.",[1]FINAL!$A$1:$AP$1,0),0)</f>
        <v>153</v>
      </c>
      <c r="DB796" s="15"/>
      <c r="DC796" s="15"/>
      <c r="DD796" s="15"/>
      <c r="DE796" s="15"/>
      <c r="DF796" s="15"/>
    </row>
    <row r="797" spans="1:110" ht="27.75" thickBot="1">
      <c r="A797" s="18" t="b">
        <v>1</v>
      </c>
      <c r="B797" s="18" t="b">
        <v>0</v>
      </c>
      <c r="C797" s="15"/>
      <c r="D797" s="15"/>
      <c r="E797" s="17">
        <v>553742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1</v>
      </c>
      <c r="L797" s="15">
        <v>0</v>
      </c>
      <c r="M797" s="15">
        <v>0</v>
      </c>
      <c r="N797" s="17">
        <v>0</v>
      </c>
      <c r="O797" s="15" t="s">
        <v>4876</v>
      </c>
      <c r="P797" s="15">
        <v>0</v>
      </c>
      <c r="Q797" s="17" t="e">
        <f t="shared" si="24"/>
        <v>#N/A</v>
      </c>
      <c r="R797" s="18" t="b">
        <v>0</v>
      </c>
      <c r="S797" s="15"/>
      <c r="T797" s="15"/>
      <c r="U797" s="17">
        <v>40</v>
      </c>
      <c r="V797" s="15" t="s">
        <v>4877</v>
      </c>
      <c r="W797" s="15">
        <v>0</v>
      </c>
      <c r="X797" s="18" t="b">
        <v>0</v>
      </c>
      <c r="Y797" s="15" t="s">
        <v>4878</v>
      </c>
      <c r="Z797" s="15">
        <v>0</v>
      </c>
      <c r="AA797" s="18" t="b">
        <v>0</v>
      </c>
      <c r="AB797" s="15"/>
      <c r="AC797" s="15" t="s">
        <v>519</v>
      </c>
      <c r="AD797" s="17">
        <v>19</v>
      </c>
      <c r="AE797" s="17">
        <v>21</v>
      </c>
      <c r="AF797" s="17">
        <v>0</v>
      </c>
      <c r="AG797" s="17">
        <v>488</v>
      </c>
      <c r="AH797" s="17">
        <v>0</v>
      </c>
      <c r="AI797" s="17">
        <v>198</v>
      </c>
      <c r="AJ797" s="17">
        <v>0</v>
      </c>
      <c r="AK797" s="15">
        <v>0</v>
      </c>
      <c r="AL797" s="15">
        <v>0</v>
      </c>
      <c r="AM797" s="15" t="s">
        <v>4878</v>
      </c>
      <c r="AN797" s="15"/>
      <c r="AO797" s="17">
        <v>241</v>
      </c>
      <c r="AP797" s="68">
        <v>45506</v>
      </c>
      <c r="AQ797" s="68">
        <v>38735</v>
      </c>
      <c r="AR797" s="18" t="b">
        <v>0</v>
      </c>
      <c r="AS797" s="15" t="s">
        <v>4879</v>
      </c>
      <c r="AT797" s="17">
        <v>0</v>
      </c>
      <c r="AU797" s="17">
        <v>0</v>
      </c>
      <c r="AV797" s="17">
        <v>0</v>
      </c>
      <c r="AW797" s="17">
        <v>0</v>
      </c>
      <c r="AX797" s="17">
        <v>0</v>
      </c>
      <c r="AY797" s="17">
        <v>0</v>
      </c>
      <c r="AZ797" s="17">
        <v>0</v>
      </c>
      <c r="BA797" s="17">
        <v>0</v>
      </c>
      <c r="BB797" s="17">
        <v>0</v>
      </c>
      <c r="BC797" s="17">
        <v>0</v>
      </c>
      <c r="BD797" s="17">
        <v>0</v>
      </c>
      <c r="BE797" s="17">
        <v>0</v>
      </c>
      <c r="BF797" s="17">
        <v>0</v>
      </c>
      <c r="BG797" s="15">
        <v>0</v>
      </c>
      <c r="BH797" s="15">
        <v>0</v>
      </c>
      <c r="BI797" s="15">
        <v>0</v>
      </c>
      <c r="BJ797" s="15">
        <v>0</v>
      </c>
      <c r="BK797" s="17">
        <v>0</v>
      </c>
      <c r="BL797" s="17">
        <v>0</v>
      </c>
      <c r="BM797" s="17">
        <v>0</v>
      </c>
      <c r="BN797" s="17">
        <v>0</v>
      </c>
      <c r="BO797" s="17">
        <v>0</v>
      </c>
      <c r="BP797" s="15">
        <v>0</v>
      </c>
      <c r="BQ797" s="15">
        <v>0</v>
      </c>
      <c r="BR797" s="15">
        <v>0</v>
      </c>
      <c r="BS797" s="15">
        <v>0</v>
      </c>
      <c r="BT797" s="15"/>
      <c r="BU797" s="15"/>
      <c r="BV797" s="15"/>
      <c r="BW797" s="15"/>
      <c r="BX797" s="15"/>
      <c r="BY797" s="15"/>
      <c r="BZ797" s="15"/>
      <c r="CA797" s="17">
        <v>621</v>
      </c>
      <c r="CB797" s="17">
        <v>87</v>
      </c>
      <c r="CC797" s="17">
        <v>613</v>
      </c>
      <c r="CD797" s="17">
        <v>77</v>
      </c>
      <c r="CE797" s="17">
        <v>583</v>
      </c>
      <c r="CF797" s="17">
        <v>62</v>
      </c>
      <c r="CG797" s="17">
        <v>624</v>
      </c>
      <c r="CH797" s="17">
        <v>87</v>
      </c>
      <c r="CI797" s="17">
        <v>0</v>
      </c>
      <c r="CJ797" s="17">
        <v>0</v>
      </c>
      <c r="CK797" s="17">
        <v>0</v>
      </c>
      <c r="CL797" s="17">
        <v>0</v>
      </c>
      <c r="CM797" s="17">
        <v>0</v>
      </c>
      <c r="CN797" s="17">
        <v>0</v>
      </c>
      <c r="CO797" s="17">
        <v>730</v>
      </c>
      <c r="CP797" s="17">
        <v>66</v>
      </c>
      <c r="CQ797" s="17">
        <v>513</v>
      </c>
      <c r="CR797" s="17">
        <v>80</v>
      </c>
      <c r="CS797" s="17">
        <v>631</v>
      </c>
      <c r="CT797" s="17">
        <v>87</v>
      </c>
      <c r="CU797" s="17">
        <v>790</v>
      </c>
      <c r="CV797" s="17">
        <v>93</v>
      </c>
      <c r="CW797" s="17">
        <v>0</v>
      </c>
      <c r="CX797" s="17">
        <v>0</v>
      </c>
      <c r="CY797" s="17">
        <v>0</v>
      </c>
      <c r="CZ797" s="15" t="str">
        <f t="shared" si="25"/>
        <v>Finlay Herrick</v>
      </c>
      <c r="DA797" s="15" t="e">
        <f>VLOOKUP(CZ797,[1]FINAL!$A$1:$AP$1000,MATCH("Element No.",[1]FINAL!$A$1:$AP$1,0),0)</f>
        <v>#N/A</v>
      </c>
      <c r="DB797" s="15"/>
      <c r="DC797" s="15"/>
      <c r="DD797" s="15"/>
      <c r="DE797" s="15"/>
      <c r="DF797" s="15"/>
    </row>
    <row r="798" spans="1:110" ht="66" thickBot="1">
      <c r="A798" s="18" t="b">
        <v>1</v>
      </c>
      <c r="B798" s="18" t="b">
        <v>0</v>
      </c>
      <c r="C798" s="17">
        <v>0</v>
      </c>
      <c r="D798" s="17">
        <v>0</v>
      </c>
      <c r="E798" s="17">
        <v>101982</v>
      </c>
      <c r="F798" s="17">
        <v>0</v>
      </c>
      <c r="G798" s="17">
        <v>0</v>
      </c>
      <c r="H798" s="17">
        <v>-1</v>
      </c>
      <c r="I798" s="17">
        <v>1</v>
      </c>
      <c r="J798" s="17">
        <v>0</v>
      </c>
      <c r="K798" s="17">
        <v>1</v>
      </c>
      <c r="L798" s="15">
        <v>0</v>
      </c>
      <c r="M798" s="15">
        <v>0</v>
      </c>
      <c r="N798" s="17">
        <v>0</v>
      </c>
      <c r="O798" s="15" t="s">
        <v>751</v>
      </c>
      <c r="P798" s="15">
        <v>0</v>
      </c>
      <c r="Q798" s="17" t="e">
        <f t="shared" si="24"/>
        <v>#N/A</v>
      </c>
      <c r="R798" s="18" t="b">
        <v>0</v>
      </c>
      <c r="S798" s="15" t="s">
        <v>5052</v>
      </c>
      <c r="T798" s="15" t="s">
        <v>4917</v>
      </c>
      <c r="U798" s="17">
        <v>44</v>
      </c>
      <c r="V798" s="15" t="s">
        <v>752</v>
      </c>
      <c r="W798" s="15">
        <v>1.8</v>
      </c>
      <c r="X798" s="18" t="b">
        <v>0</v>
      </c>
      <c r="Y798" s="15" t="s">
        <v>400</v>
      </c>
      <c r="Z798" s="15">
        <v>0.1</v>
      </c>
      <c r="AA798" s="18" t="b">
        <v>0</v>
      </c>
      <c r="AB798" s="15"/>
      <c r="AC798" s="15" t="s">
        <v>543</v>
      </c>
      <c r="AD798" s="17">
        <v>20</v>
      </c>
      <c r="AE798" s="17">
        <v>39</v>
      </c>
      <c r="AF798" s="17">
        <v>21</v>
      </c>
      <c r="AG798" s="17">
        <v>21265</v>
      </c>
      <c r="AH798" s="17">
        <v>0</v>
      </c>
      <c r="AI798" s="17">
        <v>27220</v>
      </c>
      <c r="AJ798" s="17">
        <v>0</v>
      </c>
      <c r="AK798" s="15">
        <v>0</v>
      </c>
      <c r="AL798" s="15">
        <v>4.8</v>
      </c>
      <c r="AM798" s="15" t="s">
        <v>400</v>
      </c>
      <c r="AN798" s="15"/>
      <c r="AO798" s="17">
        <v>241</v>
      </c>
      <c r="AP798" s="68">
        <v>45534</v>
      </c>
      <c r="AQ798" s="68">
        <v>34053</v>
      </c>
      <c r="AR798" s="18" t="b">
        <v>0</v>
      </c>
      <c r="AS798" s="15" t="s">
        <v>3202</v>
      </c>
      <c r="AT798" s="17">
        <v>1080</v>
      </c>
      <c r="AU798" s="17">
        <v>0</v>
      </c>
      <c r="AV798" s="17">
        <v>0</v>
      </c>
      <c r="AW798" s="17">
        <v>0</v>
      </c>
      <c r="AX798" s="17">
        <v>24</v>
      </c>
      <c r="AY798" s="17">
        <v>1</v>
      </c>
      <c r="AZ798" s="17">
        <v>0</v>
      </c>
      <c r="BA798" s="17">
        <v>0</v>
      </c>
      <c r="BB798" s="17">
        <v>0</v>
      </c>
      <c r="BC798" s="17">
        <v>0</v>
      </c>
      <c r="BD798" s="17">
        <v>39</v>
      </c>
      <c r="BE798" s="17">
        <v>0</v>
      </c>
      <c r="BF798" s="17">
        <v>117</v>
      </c>
      <c r="BG798" s="15">
        <v>308</v>
      </c>
      <c r="BH798" s="15">
        <v>0.1</v>
      </c>
      <c r="BI798" s="15">
        <v>0</v>
      </c>
      <c r="BJ798" s="15">
        <v>30.8</v>
      </c>
      <c r="BK798" s="17">
        <v>24</v>
      </c>
      <c r="BL798" s="17">
        <v>107</v>
      </c>
      <c r="BM798" s="17">
        <v>2</v>
      </c>
      <c r="BN798" s="17">
        <v>0</v>
      </c>
      <c r="BO798" s="17">
        <v>12</v>
      </c>
      <c r="BP798" s="15">
        <v>0</v>
      </c>
      <c r="BQ798" s="15">
        <v>0.02</v>
      </c>
      <c r="BR798" s="15">
        <v>0.02</v>
      </c>
      <c r="BS798" s="15">
        <v>18.59</v>
      </c>
      <c r="BT798" s="15"/>
      <c r="BU798" s="15"/>
      <c r="BV798" s="15"/>
      <c r="BW798" s="15"/>
      <c r="BX798" s="15"/>
      <c r="BY798" s="15"/>
      <c r="BZ798" s="15"/>
      <c r="CA798" s="17">
        <v>240</v>
      </c>
      <c r="CB798" s="17">
        <v>23</v>
      </c>
      <c r="CC798" s="17">
        <v>501</v>
      </c>
      <c r="CD798" s="17">
        <v>18</v>
      </c>
      <c r="CE798" s="17">
        <v>646</v>
      </c>
      <c r="CF798" s="17">
        <v>76</v>
      </c>
      <c r="CG798" s="17">
        <v>368</v>
      </c>
      <c r="CH798" s="17">
        <v>23</v>
      </c>
      <c r="CI798" s="17">
        <v>0</v>
      </c>
      <c r="CJ798" s="17">
        <v>3.25</v>
      </c>
      <c r="CK798" s="17">
        <v>0</v>
      </c>
      <c r="CL798" s="17">
        <v>0</v>
      </c>
      <c r="CM798" s="17">
        <v>1.55</v>
      </c>
      <c r="CN798" s="17">
        <v>2</v>
      </c>
      <c r="CO798" s="17">
        <v>533</v>
      </c>
      <c r="CP798" s="17">
        <v>25</v>
      </c>
      <c r="CQ798" s="17">
        <v>589</v>
      </c>
      <c r="CR798" s="17">
        <v>88</v>
      </c>
      <c r="CS798" s="17">
        <v>379</v>
      </c>
      <c r="CT798" s="17">
        <v>37</v>
      </c>
      <c r="CU798" s="17">
        <v>448</v>
      </c>
      <c r="CV798" s="17">
        <v>64</v>
      </c>
      <c r="CW798" s="17">
        <v>1</v>
      </c>
      <c r="CX798" s="17">
        <v>0</v>
      </c>
      <c r="CY798" s="17">
        <v>0</v>
      </c>
      <c r="CZ798" s="15" t="str">
        <f t="shared" si="25"/>
        <v>Sam Johnstone</v>
      </c>
      <c r="DA798" s="15" t="e">
        <f>VLOOKUP(CZ798,[1]FINAL!$A$1:$AP$1000,MATCH("Element No.",[1]FINAL!$A$1:$AP$1,0),0)</f>
        <v>#N/A</v>
      </c>
      <c r="DB798" s="15"/>
      <c r="DC798" s="15"/>
      <c r="DD798" s="15"/>
      <c r="DE798" s="15"/>
      <c r="DF798" s="15"/>
    </row>
    <row r="799" spans="1:110" ht="40.5" thickBot="1">
      <c r="A799" s="18" t="b">
        <v>1</v>
      </c>
      <c r="B799" s="18" t="b">
        <v>0</v>
      </c>
      <c r="C799" s="17">
        <v>100</v>
      </c>
      <c r="D799" s="17">
        <v>100</v>
      </c>
      <c r="E799" s="17">
        <v>149065</v>
      </c>
      <c r="F799" s="17">
        <v>0</v>
      </c>
      <c r="G799" s="17">
        <v>0</v>
      </c>
      <c r="H799" s="17">
        <v>-3</v>
      </c>
      <c r="I799" s="17">
        <v>3</v>
      </c>
      <c r="J799" s="17">
        <v>2</v>
      </c>
      <c r="K799" s="17">
        <v>1</v>
      </c>
      <c r="L799" s="15">
        <v>1.2</v>
      </c>
      <c r="M799" s="15">
        <v>2.2000000000000002</v>
      </c>
      <c r="N799" s="17">
        <v>6</v>
      </c>
      <c r="O799" s="15" t="s">
        <v>988</v>
      </c>
      <c r="P799" s="15">
        <v>2.2000000000000002</v>
      </c>
      <c r="Q799" s="17" t="e">
        <f t="shared" si="24"/>
        <v>#N/A</v>
      </c>
      <c r="R799" s="18" t="b">
        <v>0</v>
      </c>
      <c r="S799" s="15"/>
      <c r="T799" s="15" t="s">
        <v>5004</v>
      </c>
      <c r="U799" s="17">
        <v>42</v>
      </c>
      <c r="V799" s="15" t="s">
        <v>989</v>
      </c>
      <c r="W799" s="15">
        <v>3</v>
      </c>
      <c r="X799" s="18" t="b">
        <v>0</v>
      </c>
      <c r="Y799" s="15" t="s">
        <v>990</v>
      </c>
      <c r="Z799" s="15">
        <v>1.1000000000000001</v>
      </c>
      <c r="AA799" s="18" t="b">
        <v>0</v>
      </c>
      <c r="AB799" s="15"/>
      <c r="AC799" s="15" t="s">
        <v>519</v>
      </c>
      <c r="AD799" s="17">
        <v>20</v>
      </c>
      <c r="AE799" s="17">
        <v>39</v>
      </c>
      <c r="AF799" s="17">
        <v>68</v>
      </c>
      <c r="AG799" s="17">
        <v>132847</v>
      </c>
      <c r="AH799" s="17">
        <v>0</v>
      </c>
      <c r="AI799" s="17">
        <v>228864</v>
      </c>
      <c r="AJ799" s="17">
        <v>0</v>
      </c>
      <c r="AK799" s="15">
        <v>0.5</v>
      </c>
      <c r="AL799" s="15">
        <v>16.2</v>
      </c>
      <c r="AM799" s="15" t="s">
        <v>66</v>
      </c>
      <c r="AN799" s="15" t="s">
        <v>66</v>
      </c>
      <c r="AO799" s="17">
        <v>173</v>
      </c>
      <c r="AP799" s="68">
        <v>44392</v>
      </c>
      <c r="AQ799" s="68">
        <v>33986</v>
      </c>
      <c r="AR799" s="18" t="b">
        <v>0</v>
      </c>
      <c r="AS799" s="15" t="s">
        <v>3203</v>
      </c>
      <c r="AT799" s="17">
        <v>2070</v>
      </c>
      <c r="AU799" s="17">
        <v>0</v>
      </c>
      <c r="AV799" s="17">
        <v>0</v>
      </c>
      <c r="AW799" s="17">
        <v>4</v>
      </c>
      <c r="AX799" s="17">
        <v>37</v>
      </c>
      <c r="AY799" s="17">
        <v>0</v>
      </c>
      <c r="AZ799" s="17">
        <v>0</v>
      </c>
      <c r="BA799" s="17">
        <v>0</v>
      </c>
      <c r="BB799" s="17">
        <v>2</v>
      </c>
      <c r="BC799" s="17">
        <v>0</v>
      </c>
      <c r="BD799" s="17">
        <v>65</v>
      </c>
      <c r="BE799" s="17">
        <v>8</v>
      </c>
      <c r="BF799" s="17">
        <v>303</v>
      </c>
      <c r="BG799" s="15">
        <v>514.20000000000005</v>
      </c>
      <c r="BH799" s="15">
        <v>10</v>
      </c>
      <c r="BI799" s="15">
        <v>0</v>
      </c>
      <c r="BJ799" s="15">
        <v>52.8</v>
      </c>
      <c r="BK799" s="17">
        <v>46</v>
      </c>
      <c r="BL799" s="17">
        <v>217</v>
      </c>
      <c r="BM799" s="17">
        <v>1</v>
      </c>
      <c r="BN799" s="17">
        <v>0</v>
      </c>
      <c r="BO799" s="17">
        <v>23</v>
      </c>
      <c r="BP799" s="15">
        <v>0</v>
      </c>
      <c r="BQ799" s="15">
        <v>0.04</v>
      </c>
      <c r="BR799" s="15">
        <v>0.04</v>
      </c>
      <c r="BS799" s="15">
        <v>35.24</v>
      </c>
      <c r="BT799" s="15"/>
      <c r="BU799" s="15"/>
      <c r="BV799" s="15"/>
      <c r="BW799" s="15"/>
      <c r="BX799" s="15"/>
      <c r="BY799" s="15"/>
      <c r="BZ799" s="15"/>
      <c r="CA799" s="17">
        <v>126</v>
      </c>
      <c r="CB799" s="17">
        <v>19</v>
      </c>
      <c r="CC799" s="17">
        <v>440</v>
      </c>
      <c r="CD799" s="17">
        <v>11</v>
      </c>
      <c r="CE799" s="17">
        <v>616</v>
      </c>
      <c r="CF799" s="17">
        <v>70</v>
      </c>
      <c r="CG799" s="17">
        <v>293</v>
      </c>
      <c r="CH799" s="17">
        <v>19</v>
      </c>
      <c r="CI799" s="17">
        <v>0</v>
      </c>
      <c r="CJ799" s="17">
        <v>2.83</v>
      </c>
      <c r="CK799" s="17">
        <v>0</v>
      </c>
      <c r="CL799" s="17">
        <v>0</v>
      </c>
      <c r="CM799" s="17">
        <v>1.53</v>
      </c>
      <c r="CN799" s="17">
        <v>1.61</v>
      </c>
      <c r="CO799" s="17">
        <v>638</v>
      </c>
      <c r="CP799" s="17">
        <v>31</v>
      </c>
      <c r="CQ799" s="17">
        <v>162</v>
      </c>
      <c r="CR799" s="17">
        <v>15</v>
      </c>
      <c r="CS799" s="17">
        <v>190</v>
      </c>
      <c r="CT799" s="17">
        <v>23</v>
      </c>
      <c r="CU799" s="17">
        <v>190</v>
      </c>
      <c r="CV799" s="17">
        <v>23</v>
      </c>
      <c r="CW799" s="17">
        <v>1</v>
      </c>
      <c r="CX799" s="17">
        <v>0.17</v>
      </c>
      <c r="CY799" s="17">
        <v>0</v>
      </c>
      <c r="CZ799" s="15" t="str">
        <f t="shared" si="25"/>
        <v>José Malheiro de Sá</v>
      </c>
      <c r="DA799" s="15" t="e">
        <f>VLOOKUP(CZ799,[1]FINAL!$A$1:$AP$1000,MATCH("Element No.",[1]FINAL!$A$1:$AP$1,0),0)</f>
        <v>#N/A</v>
      </c>
      <c r="DB799" s="15"/>
      <c r="DC799" s="15"/>
      <c r="DD799" s="15"/>
      <c r="DE799" s="15"/>
      <c r="DF799" s="15"/>
    </row>
    <row r="800" spans="1:110" ht="40.5" thickBot="1">
      <c r="A800" s="18" t="b">
        <v>1</v>
      </c>
      <c r="B800" s="18" t="b">
        <v>0</v>
      </c>
      <c r="C800" s="17">
        <v>100</v>
      </c>
      <c r="D800" s="17">
        <v>100</v>
      </c>
      <c r="E800" s="17">
        <v>79602</v>
      </c>
      <c r="F800" s="17">
        <v>0</v>
      </c>
      <c r="G800" s="17">
        <v>0</v>
      </c>
      <c r="H800" s="17">
        <v>-1</v>
      </c>
      <c r="I800" s="17">
        <v>1</v>
      </c>
      <c r="J800" s="17">
        <v>0</v>
      </c>
      <c r="K800" s="17">
        <v>1</v>
      </c>
      <c r="L800" s="15">
        <v>1</v>
      </c>
      <c r="M800" s="15">
        <v>1</v>
      </c>
      <c r="N800" s="17">
        <v>0</v>
      </c>
      <c r="O800" s="15" t="s">
        <v>625</v>
      </c>
      <c r="P800" s="15">
        <v>1</v>
      </c>
      <c r="Q800" s="17" t="e">
        <f t="shared" si="24"/>
        <v>#N/A</v>
      </c>
      <c r="R800" s="18" t="b">
        <v>0</v>
      </c>
      <c r="S800" s="15"/>
      <c r="T800" s="15" t="s">
        <v>4522</v>
      </c>
      <c r="U800" s="17">
        <v>39</v>
      </c>
      <c r="V800" s="15" t="s">
        <v>1035</v>
      </c>
      <c r="W800" s="15">
        <v>2</v>
      </c>
      <c r="X800" s="18" t="b">
        <v>0</v>
      </c>
      <c r="Y800" s="15" t="s">
        <v>1036</v>
      </c>
      <c r="Z800" s="15">
        <v>0.5</v>
      </c>
      <c r="AA800" s="18" t="b">
        <v>0</v>
      </c>
      <c r="AB800" s="15"/>
      <c r="AC800" s="15" t="s">
        <v>519</v>
      </c>
      <c r="AD800" s="17">
        <v>20</v>
      </c>
      <c r="AE800" s="17">
        <v>39</v>
      </c>
      <c r="AF800" s="17">
        <v>6</v>
      </c>
      <c r="AG800" s="17">
        <v>28036</v>
      </c>
      <c r="AH800" s="17">
        <v>0</v>
      </c>
      <c r="AI800" s="17">
        <v>58934</v>
      </c>
      <c r="AJ800" s="17">
        <v>0</v>
      </c>
      <c r="AK800" s="15">
        <v>0.3</v>
      </c>
      <c r="AL800" s="15">
        <v>1.5</v>
      </c>
      <c r="AM800" s="15" t="s">
        <v>1036</v>
      </c>
      <c r="AN800" s="15"/>
      <c r="AO800" s="17">
        <v>241</v>
      </c>
      <c r="AP800" s="68">
        <v>44951</v>
      </c>
      <c r="AQ800" s="68">
        <v>34163</v>
      </c>
      <c r="AR800" s="18" t="b">
        <v>0</v>
      </c>
      <c r="AS800" s="15" t="s">
        <v>3204</v>
      </c>
      <c r="AT800" s="17">
        <v>270</v>
      </c>
      <c r="AU800" s="17">
        <v>0</v>
      </c>
      <c r="AV800" s="17">
        <v>0</v>
      </c>
      <c r="AW800" s="17">
        <v>0</v>
      </c>
      <c r="AX800" s="17">
        <v>7</v>
      </c>
      <c r="AY800" s="17">
        <v>0</v>
      </c>
      <c r="AZ800" s="17">
        <v>0</v>
      </c>
      <c r="BA800" s="17">
        <v>0</v>
      </c>
      <c r="BB800" s="17">
        <v>0</v>
      </c>
      <c r="BC800" s="17">
        <v>0</v>
      </c>
      <c r="BD800" s="17">
        <v>7</v>
      </c>
      <c r="BE800" s="17">
        <v>0</v>
      </c>
      <c r="BF800" s="17">
        <v>24</v>
      </c>
      <c r="BG800" s="15">
        <v>65.400000000000006</v>
      </c>
      <c r="BH800" s="15">
        <v>0</v>
      </c>
      <c r="BI800" s="15">
        <v>0</v>
      </c>
      <c r="BJ800" s="15">
        <v>6.5</v>
      </c>
      <c r="BK800" s="17">
        <v>5</v>
      </c>
      <c r="BL800" s="17">
        <v>26</v>
      </c>
      <c r="BM800" s="17">
        <v>0</v>
      </c>
      <c r="BN800" s="17">
        <v>0</v>
      </c>
      <c r="BO800" s="17">
        <v>3</v>
      </c>
      <c r="BP800" s="15">
        <v>0</v>
      </c>
      <c r="BQ800" s="15">
        <v>0</v>
      </c>
      <c r="BR800" s="15">
        <v>0</v>
      </c>
      <c r="BS800" s="15">
        <v>5.0999999999999996</v>
      </c>
      <c r="BT800" s="15"/>
      <c r="BU800" s="15"/>
      <c r="BV800" s="15"/>
      <c r="BW800" s="15"/>
      <c r="BX800" s="15"/>
      <c r="BY800" s="15"/>
      <c r="BZ800" s="15"/>
      <c r="CA800" s="17">
        <v>421</v>
      </c>
      <c r="CB800" s="17">
        <v>35</v>
      </c>
      <c r="CC800" s="17">
        <v>533</v>
      </c>
      <c r="CD800" s="17">
        <v>27</v>
      </c>
      <c r="CE800" s="17">
        <v>502</v>
      </c>
      <c r="CF800" s="17">
        <v>12</v>
      </c>
      <c r="CG800" s="17">
        <v>456</v>
      </c>
      <c r="CH800" s="17">
        <v>35</v>
      </c>
      <c r="CI800" s="17">
        <v>0</v>
      </c>
      <c r="CJ800" s="17">
        <v>2.33</v>
      </c>
      <c r="CK800" s="17">
        <v>0</v>
      </c>
      <c r="CL800" s="17">
        <v>0</v>
      </c>
      <c r="CM800" s="17">
        <v>1.7</v>
      </c>
      <c r="CN800" s="17">
        <v>2.33</v>
      </c>
      <c r="CO800" s="17">
        <v>761</v>
      </c>
      <c r="CP800" s="17">
        <v>71</v>
      </c>
      <c r="CQ800" s="17">
        <v>272</v>
      </c>
      <c r="CR800" s="17">
        <v>20</v>
      </c>
      <c r="CS800" s="17">
        <v>341</v>
      </c>
      <c r="CT800" s="17">
        <v>33</v>
      </c>
      <c r="CU800" s="17">
        <v>274</v>
      </c>
      <c r="CV800" s="17">
        <v>36</v>
      </c>
      <c r="CW800" s="17">
        <v>1</v>
      </c>
      <c r="CX800" s="17">
        <v>0</v>
      </c>
      <c r="CY800" s="17">
        <v>0</v>
      </c>
      <c r="CZ800" s="15" t="str">
        <f t="shared" si="25"/>
        <v>Daniel Bentley</v>
      </c>
      <c r="DA800" s="15" t="e">
        <f>VLOOKUP(CZ800,[1]FINAL!$A$1:$AP$1000,MATCH("Element No.",[1]FINAL!$A$1:$AP$1,0),0)</f>
        <v>#N/A</v>
      </c>
      <c r="DB800" s="15"/>
      <c r="DC800" s="15"/>
      <c r="DD800" s="15"/>
      <c r="DE800" s="15"/>
      <c r="DF800" s="15"/>
    </row>
    <row r="801" spans="1:110" ht="53.25" thickBot="1">
      <c r="A801" s="18" t="b">
        <v>1</v>
      </c>
      <c r="B801" s="18" t="b">
        <v>0</v>
      </c>
      <c r="C801" s="17">
        <v>0</v>
      </c>
      <c r="D801" s="17">
        <v>0</v>
      </c>
      <c r="E801" s="17">
        <v>516939</v>
      </c>
      <c r="F801" s="17">
        <v>0</v>
      </c>
      <c r="G801" s="17">
        <v>0</v>
      </c>
      <c r="H801" s="17">
        <v>-3</v>
      </c>
      <c r="I801" s="17">
        <v>3</v>
      </c>
      <c r="J801" s="17">
        <v>0</v>
      </c>
      <c r="K801" s="17">
        <v>2</v>
      </c>
      <c r="L801" s="15">
        <v>0</v>
      </c>
      <c r="M801" s="15">
        <v>0</v>
      </c>
      <c r="N801" s="17">
        <v>0</v>
      </c>
      <c r="O801" s="15" t="s">
        <v>946</v>
      </c>
      <c r="P801" s="15">
        <v>0</v>
      </c>
      <c r="Q801" s="17" t="e">
        <f t="shared" si="24"/>
        <v>#N/A</v>
      </c>
      <c r="R801" s="18" t="b">
        <v>0</v>
      </c>
      <c r="S801" s="15" t="s">
        <v>4732</v>
      </c>
      <c r="T801" s="15" t="s">
        <v>4733</v>
      </c>
      <c r="U801" s="17">
        <v>42</v>
      </c>
      <c r="V801" s="15" t="s">
        <v>1965</v>
      </c>
      <c r="W801" s="15">
        <v>1.6</v>
      </c>
      <c r="X801" s="18" t="b">
        <v>0</v>
      </c>
      <c r="Y801" s="15" t="s">
        <v>1966</v>
      </c>
      <c r="Z801" s="15">
        <v>0.1</v>
      </c>
      <c r="AA801" s="18" t="b">
        <v>0</v>
      </c>
      <c r="AB801" s="15"/>
      <c r="AC801" s="15" t="s">
        <v>3257</v>
      </c>
      <c r="AD801" s="17">
        <v>20</v>
      </c>
      <c r="AE801" s="17">
        <v>39</v>
      </c>
      <c r="AF801" s="17">
        <v>23</v>
      </c>
      <c r="AG801" s="17">
        <v>24605</v>
      </c>
      <c r="AH801" s="17">
        <v>0</v>
      </c>
      <c r="AI801" s="17">
        <v>63793</v>
      </c>
      <c r="AJ801" s="17">
        <v>0</v>
      </c>
      <c r="AK801" s="15">
        <v>0</v>
      </c>
      <c r="AL801" s="15">
        <v>5.5</v>
      </c>
      <c r="AM801" s="15" t="s">
        <v>1966</v>
      </c>
      <c r="AN801" s="15"/>
      <c r="AO801" s="17">
        <v>54</v>
      </c>
      <c r="AP801" s="68">
        <v>45666</v>
      </c>
      <c r="AQ801" s="68">
        <v>35598</v>
      </c>
      <c r="AR801" s="18" t="b">
        <v>0</v>
      </c>
      <c r="AS801" s="15" t="s">
        <v>3206</v>
      </c>
      <c r="AT801" s="17">
        <v>1100</v>
      </c>
      <c r="AU801" s="17">
        <v>0</v>
      </c>
      <c r="AV801" s="17">
        <v>0</v>
      </c>
      <c r="AW801" s="17">
        <v>0</v>
      </c>
      <c r="AX801" s="17">
        <v>29</v>
      </c>
      <c r="AY801" s="17">
        <v>0</v>
      </c>
      <c r="AZ801" s="17">
        <v>0</v>
      </c>
      <c r="BA801" s="17">
        <v>0</v>
      </c>
      <c r="BB801" s="17">
        <v>1</v>
      </c>
      <c r="BC801" s="17">
        <v>1</v>
      </c>
      <c r="BD801" s="17">
        <v>0</v>
      </c>
      <c r="BE801" s="17">
        <v>0</v>
      </c>
      <c r="BF801" s="17">
        <v>86</v>
      </c>
      <c r="BG801" s="15">
        <v>312.2</v>
      </c>
      <c r="BH801" s="15">
        <v>76</v>
      </c>
      <c r="BI801" s="15">
        <v>75</v>
      </c>
      <c r="BJ801" s="15">
        <v>46.4</v>
      </c>
      <c r="BK801" s="17">
        <v>93</v>
      </c>
      <c r="BL801" s="17">
        <v>65</v>
      </c>
      <c r="BM801" s="17">
        <v>32</v>
      </c>
      <c r="BN801" s="17">
        <v>125</v>
      </c>
      <c r="BO801" s="17">
        <v>12</v>
      </c>
      <c r="BP801" s="15">
        <v>0.56999999999999995</v>
      </c>
      <c r="BQ801" s="15">
        <v>0.4</v>
      </c>
      <c r="BR801" s="15">
        <v>0.97</v>
      </c>
      <c r="BS801" s="15">
        <v>18.260000000000002</v>
      </c>
      <c r="BT801" s="15"/>
      <c r="BU801" s="15"/>
      <c r="BV801" s="15"/>
      <c r="BW801" s="15"/>
      <c r="BX801" s="15"/>
      <c r="BY801" s="15"/>
      <c r="BZ801" s="15"/>
      <c r="CA801" s="17">
        <v>237</v>
      </c>
      <c r="CB801" s="17">
        <v>94</v>
      </c>
      <c r="CC801" s="17">
        <v>334</v>
      </c>
      <c r="CD801" s="17">
        <v>113</v>
      </c>
      <c r="CE801" s="17">
        <v>314</v>
      </c>
      <c r="CF801" s="17">
        <v>99</v>
      </c>
      <c r="CG801" s="17">
        <v>320</v>
      </c>
      <c r="CH801" s="17">
        <v>106</v>
      </c>
      <c r="CI801" s="17">
        <v>0.05</v>
      </c>
      <c r="CJ801" s="17">
        <v>0</v>
      </c>
      <c r="CK801" s="17">
        <v>0.03</v>
      </c>
      <c r="CL801" s="17">
        <v>0.08</v>
      </c>
      <c r="CM801" s="17">
        <v>1.49</v>
      </c>
      <c r="CN801" s="17">
        <v>2.37</v>
      </c>
      <c r="CO801" s="17">
        <v>651</v>
      </c>
      <c r="CP801" s="17">
        <v>150</v>
      </c>
      <c r="CQ801" s="17">
        <v>551</v>
      </c>
      <c r="CR801" s="17">
        <v>227</v>
      </c>
      <c r="CS801" s="17">
        <v>410</v>
      </c>
      <c r="CT801" s="17">
        <v>149</v>
      </c>
      <c r="CU801" s="17">
        <v>463</v>
      </c>
      <c r="CV801" s="17">
        <v>172</v>
      </c>
      <c r="CW801" s="17">
        <v>0.98</v>
      </c>
      <c r="CX801" s="17">
        <v>0</v>
      </c>
      <c r="CY801" s="17">
        <v>10.23</v>
      </c>
      <c r="CZ801" s="15" t="str">
        <f t="shared" si="25"/>
        <v>Emmanuel Agbadou</v>
      </c>
      <c r="DA801" s="15" t="e">
        <f>VLOOKUP(CZ801,[1]FINAL!$A$1:$AP$1000,MATCH("Element No.",[1]FINAL!$A$1:$AP$1,0),0)</f>
        <v>#N/A</v>
      </c>
      <c r="DB801" s="15"/>
      <c r="DC801" s="15"/>
      <c r="DD801" s="15"/>
      <c r="DE801" s="15"/>
      <c r="DF801" s="15"/>
    </row>
    <row r="802" spans="1:110" ht="53.25" thickBot="1">
      <c r="A802" s="18" t="b">
        <v>1</v>
      </c>
      <c r="B802" s="18" t="b">
        <v>0</v>
      </c>
      <c r="C802" s="17">
        <v>0</v>
      </c>
      <c r="D802" s="17">
        <v>0</v>
      </c>
      <c r="E802" s="17">
        <v>87835</v>
      </c>
      <c r="F802" s="17">
        <v>0</v>
      </c>
      <c r="G802" s="17">
        <v>0</v>
      </c>
      <c r="H802" s="17">
        <v>-1</v>
      </c>
      <c r="I802" s="17">
        <v>1</v>
      </c>
      <c r="J802" s="17">
        <v>0</v>
      </c>
      <c r="K802" s="17">
        <v>2</v>
      </c>
      <c r="L802" s="15">
        <v>0</v>
      </c>
      <c r="M802" s="15">
        <v>0</v>
      </c>
      <c r="N802" s="17">
        <v>0</v>
      </c>
      <c r="O802" s="15" t="s">
        <v>544</v>
      </c>
      <c r="P802" s="15">
        <v>0</v>
      </c>
      <c r="Q802" s="17" t="e">
        <f t="shared" si="24"/>
        <v>#N/A</v>
      </c>
      <c r="R802" s="18" t="b">
        <v>0</v>
      </c>
      <c r="S802" s="15" t="s">
        <v>5106</v>
      </c>
      <c r="T802" s="15" t="s">
        <v>5107</v>
      </c>
      <c r="U802" s="17">
        <v>44</v>
      </c>
      <c r="V802" s="15" t="s">
        <v>951</v>
      </c>
      <c r="W802" s="15">
        <v>1.3</v>
      </c>
      <c r="X802" s="18" t="b">
        <v>0</v>
      </c>
      <c r="Y802" s="15" t="s">
        <v>245</v>
      </c>
      <c r="Z802" s="15">
        <v>0.1</v>
      </c>
      <c r="AA802" s="18" t="b">
        <v>0</v>
      </c>
      <c r="AB802" s="15"/>
      <c r="AC802" s="15" t="s">
        <v>543</v>
      </c>
      <c r="AD802" s="17">
        <v>20</v>
      </c>
      <c r="AE802" s="17">
        <v>39</v>
      </c>
      <c r="AF802" s="17">
        <v>14</v>
      </c>
      <c r="AG802" s="17">
        <v>7251</v>
      </c>
      <c r="AH802" s="17">
        <v>0</v>
      </c>
      <c r="AI802" s="17">
        <v>21656</v>
      </c>
      <c r="AJ802" s="17">
        <v>0</v>
      </c>
      <c r="AK802" s="15">
        <v>0</v>
      </c>
      <c r="AL802" s="15">
        <v>3.2</v>
      </c>
      <c r="AM802" s="15" t="s">
        <v>245</v>
      </c>
      <c r="AN802" s="15"/>
      <c r="AO802" s="17">
        <v>104</v>
      </c>
      <c r="AP802" s="68">
        <v>45127</v>
      </c>
      <c r="AQ802" s="68">
        <v>33619</v>
      </c>
      <c r="AR802" s="18" t="b">
        <v>0</v>
      </c>
      <c r="AS802" s="15" t="s">
        <v>3207</v>
      </c>
      <c r="AT802" s="17">
        <v>786</v>
      </c>
      <c r="AU802" s="17">
        <v>0</v>
      </c>
      <c r="AV802" s="17">
        <v>0</v>
      </c>
      <c r="AW802" s="17">
        <v>1</v>
      </c>
      <c r="AX802" s="17">
        <v>15</v>
      </c>
      <c r="AY802" s="17">
        <v>0</v>
      </c>
      <c r="AZ802" s="17">
        <v>0</v>
      </c>
      <c r="BA802" s="17">
        <v>0</v>
      </c>
      <c r="BB802" s="17">
        <v>4</v>
      </c>
      <c r="BC802" s="17">
        <v>0</v>
      </c>
      <c r="BD802" s="17">
        <v>0</v>
      </c>
      <c r="BE802" s="17">
        <v>0</v>
      </c>
      <c r="BF802" s="17">
        <v>59</v>
      </c>
      <c r="BG802" s="15">
        <v>132.4</v>
      </c>
      <c r="BH802" s="15">
        <v>51.1</v>
      </c>
      <c r="BI802" s="15">
        <v>20</v>
      </c>
      <c r="BJ802" s="15">
        <v>20.5</v>
      </c>
      <c r="BK802" s="17">
        <v>50</v>
      </c>
      <c r="BL802" s="17">
        <v>28</v>
      </c>
      <c r="BM802" s="17">
        <v>16</v>
      </c>
      <c r="BN802" s="17">
        <v>66</v>
      </c>
      <c r="BO802" s="17">
        <v>11</v>
      </c>
      <c r="BP802" s="15">
        <v>0.09</v>
      </c>
      <c r="BQ802" s="15">
        <v>0.19</v>
      </c>
      <c r="BR802" s="15">
        <v>0.28000000000000003</v>
      </c>
      <c r="BS802" s="15">
        <v>14.13</v>
      </c>
      <c r="BT802" s="15"/>
      <c r="BU802" s="15"/>
      <c r="BV802" s="15"/>
      <c r="BW802" s="15"/>
      <c r="BX802" s="15"/>
      <c r="BY802" s="15"/>
      <c r="BZ802" s="15"/>
      <c r="CA802" s="17">
        <v>367</v>
      </c>
      <c r="CB802" s="17">
        <v>137</v>
      </c>
      <c r="CC802" s="17">
        <v>366</v>
      </c>
      <c r="CD802" s="17">
        <v>130</v>
      </c>
      <c r="CE802" s="17">
        <v>403</v>
      </c>
      <c r="CF802" s="17">
        <v>144</v>
      </c>
      <c r="CG802" s="17">
        <v>394</v>
      </c>
      <c r="CH802" s="17">
        <v>139</v>
      </c>
      <c r="CI802" s="17">
        <v>0.01</v>
      </c>
      <c r="CJ802" s="17">
        <v>0</v>
      </c>
      <c r="CK802" s="17">
        <v>0.02</v>
      </c>
      <c r="CL802" s="17">
        <v>0.03</v>
      </c>
      <c r="CM802" s="17">
        <v>1.62</v>
      </c>
      <c r="CN802" s="17">
        <v>1.72</v>
      </c>
      <c r="CO802" s="17">
        <v>531</v>
      </c>
      <c r="CP802" s="17">
        <v>100</v>
      </c>
      <c r="CQ802" s="17">
        <v>588</v>
      </c>
      <c r="CR802" s="17">
        <v>236</v>
      </c>
      <c r="CS802" s="17">
        <v>443</v>
      </c>
      <c r="CT802" s="17">
        <v>160</v>
      </c>
      <c r="CU802" s="17">
        <v>514</v>
      </c>
      <c r="CV802" s="17">
        <v>184</v>
      </c>
      <c r="CW802" s="17">
        <v>1.26</v>
      </c>
      <c r="CX802" s="17">
        <v>0.11</v>
      </c>
      <c r="CY802" s="17">
        <v>7.56</v>
      </c>
      <c r="CZ802" s="15" t="str">
        <f t="shared" si="25"/>
        <v>Matt Doherty</v>
      </c>
      <c r="DA802" s="15" t="e">
        <f>VLOOKUP(CZ802,[1]FINAL!$A$1:$AP$1000,MATCH("Element No.",[1]FINAL!$A$1:$AP$1,0),0)</f>
        <v>#N/A</v>
      </c>
      <c r="DB802" s="15"/>
      <c r="DC802" s="15"/>
      <c r="DD802" s="15"/>
      <c r="DE802" s="15"/>
      <c r="DF802" s="15"/>
    </row>
    <row r="803" spans="1:110" ht="40.5" thickBot="1">
      <c r="A803" s="18" t="b">
        <v>1</v>
      </c>
      <c r="B803" s="18" t="b">
        <v>0</v>
      </c>
      <c r="C803" s="17">
        <v>100</v>
      </c>
      <c r="D803" s="17">
        <v>100</v>
      </c>
      <c r="E803" s="17">
        <v>490721</v>
      </c>
      <c r="F803" s="17">
        <v>0</v>
      </c>
      <c r="G803" s="17">
        <v>0</v>
      </c>
      <c r="H803" s="17">
        <v>-2</v>
      </c>
      <c r="I803" s="17">
        <v>2</v>
      </c>
      <c r="J803" s="17">
        <v>1</v>
      </c>
      <c r="K803" s="17">
        <v>2</v>
      </c>
      <c r="L803" s="15">
        <v>2.2000000000000002</v>
      </c>
      <c r="M803" s="15">
        <v>1.8</v>
      </c>
      <c r="N803" s="17">
        <v>1</v>
      </c>
      <c r="O803" s="15" t="s">
        <v>948</v>
      </c>
      <c r="P803" s="15">
        <v>1.8</v>
      </c>
      <c r="Q803" s="17" t="e">
        <f t="shared" si="24"/>
        <v>#N/A</v>
      </c>
      <c r="R803" s="18" t="b">
        <v>0</v>
      </c>
      <c r="S803" s="15"/>
      <c r="T803" s="15" t="s">
        <v>4269</v>
      </c>
      <c r="U803" s="17">
        <v>43</v>
      </c>
      <c r="V803" s="15" t="s">
        <v>1004</v>
      </c>
      <c r="W803" s="15">
        <v>2.4</v>
      </c>
      <c r="X803" s="18" t="b">
        <v>0</v>
      </c>
      <c r="Y803" s="15" t="s">
        <v>1005</v>
      </c>
      <c r="Z803" s="15">
        <v>0.2</v>
      </c>
      <c r="AA803" s="18" t="b">
        <v>0</v>
      </c>
      <c r="AB803" s="15"/>
      <c r="AC803" s="15" t="s">
        <v>519</v>
      </c>
      <c r="AD803" s="17">
        <v>20</v>
      </c>
      <c r="AE803" s="17">
        <v>39</v>
      </c>
      <c r="AF803" s="17">
        <v>83</v>
      </c>
      <c r="AG803" s="17">
        <v>64784</v>
      </c>
      <c r="AH803" s="17">
        <v>0</v>
      </c>
      <c r="AI803" s="17">
        <v>56092</v>
      </c>
      <c r="AJ803" s="17">
        <v>0</v>
      </c>
      <c r="AK803" s="15">
        <v>0.4</v>
      </c>
      <c r="AL803" s="15">
        <v>19.3</v>
      </c>
      <c r="AM803" s="15" t="s">
        <v>1353</v>
      </c>
      <c r="AN803" s="15" t="s">
        <v>3489</v>
      </c>
      <c r="AO803" s="17">
        <v>200</v>
      </c>
      <c r="AP803" s="68">
        <v>44225</v>
      </c>
      <c r="AQ803" s="68">
        <v>37517</v>
      </c>
      <c r="AR803" s="18" t="b">
        <v>0</v>
      </c>
      <c r="AS803" s="15" t="s">
        <v>3208</v>
      </c>
      <c r="AT803" s="17">
        <v>2359</v>
      </c>
      <c r="AU803" s="17">
        <v>1</v>
      </c>
      <c r="AV803" s="17">
        <v>3</v>
      </c>
      <c r="AW803" s="17">
        <v>4</v>
      </c>
      <c r="AX803" s="17">
        <v>44</v>
      </c>
      <c r="AY803" s="17">
        <v>0</v>
      </c>
      <c r="AZ803" s="17">
        <v>0</v>
      </c>
      <c r="BA803" s="17">
        <v>0</v>
      </c>
      <c r="BB803" s="17">
        <v>3</v>
      </c>
      <c r="BC803" s="17">
        <v>0</v>
      </c>
      <c r="BD803" s="17">
        <v>0</v>
      </c>
      <c r="BE803" s="17">
        <v>4</v>
      </c>
      <c r="BF803" s="17">
        <v>325</v>
      </c>
      <c r="BG803" s="15">
        <v>554.6</v>
      </c>
      <c r="BH803" s="15">
        <v>673.9</v>
      </c>
      <c r="BI803" s="15">
        <v>172</v>
      </c>
      <c r="BJ803" s="15">
        <v>140.4</v>
      </c>
      <c r="BK803" s="17">
        <v>108</v>
      </c>
      <c r="BL803" s="17">
        <v>115</v>
      </c>
      <c r="BM803" s="17">
        <v>64</v>
      </c>
      <c r="BN803" s="17">
        <v>172</v>
      </c>
      <c r="BO803" s="17">
        <v>26</v>
      </c>
      <c r="BP803" s="15">
        <v>0.86</v>
      </c>
      <c r="BQ803" s="15">
        <v>3.49</v>
      </c>
      <c r="BR803" s="15">
        <v>4.3499999999999996</v>
      </c>
      <c r="BS803" s="15">
        <v>40.19</v>
      </c>
      <c r="BT803" s="17">
        <v>1</v>
      </c>
      <c r="BU803" s="15"/>
      <c r="BV803" s="15"/>
      <c r="BW803" s="15"/>
      <c r="BX803" s="15"/>
      <c r="BY803" s="15"/>
      <c r="BZ803" s="15"/>
      <c r="CA803" s="17">
        <v>103</v>
      </c>
      <c r="CB803" s="17">
        <v>47</v>
      </c>
      <c r="CC803" s="17">
        <v>30</v>
      </c>
      <c r="CD803" s="17">
        <v>2</v>
      </c>
      <c r="CE803" s="17">
        <v>216</v>
      </c>
      <c r="CF803" s="17">
        <v>56</v>
      </c>
      <c r="CG803" s="17">
        <v>67</v>
      </c>
      <c r="CH803" s="17">
        <v>11</v>
      </c>
      <c r="CI803" s="17">
        <v>0.03</v>
      </c>
      <c r="CJ803" s="17">
        <v>0</v>
      </c>
      <c r="CK803" s="17">
        <v>0.13</v>
      </c>
      <c r="CL803" s="17">
        <v>0.16</v>
      </c>
      <c r="CM803" s="17">
        <v>1.53</v>
      </c>
      <c r="CN803" s="17">
        <v>1.68</v>
      </c>
      <c r="CO803" s="17">
        <v>606</v>
      </c>
      <c r="CP803" s="17">
        <v>136</v>
      </c>
      <c r="CQ803" s="17">
        <v>197</v>
      </c>
      <c r="CR803" s="17">
        <v>66</v>
      </c>
      <c r="CS803" s="17">
        <v>288</v>
      </c>
      <c r="CT803" s="17">
        <v>112</v>
      </c>
      <c r="CU803" s="17">
        <v>406</v>
      </c>
      <c r="CV803" s="17">
        <v>151</v>
      </c>
      <c r="CW803" s="17">
        <v>0.99</v>
      </c>
      <c r="CX803" s="17">
        <v>0.15</v>
      </c>
      <c r="CY803" s="17">
        <v>6.56</v>
      </c>
      <c r="CZ803" s="15" t="str">
        <f t="shared" si="25"/>
        <v>Hugo Bueno López</v>
      </c>
      <c r="DA803" s="15" t="e">
        <f>VLOOKUP(CZ803,[1]FINAL!$A$1:$AP$1000,MATCH("Element No.",[1]FINAL!$A$1:$AP$1,0),0)</f>
        <v>#N/A</v>
      </c>
      <c r="DB803" s="15"/>
      <c r="DC803" s="15"/>
      <c r="DD803" s="15"/>
      <c r="DE803" s="15"/>
      <c r="DF803" s="15"/>
    </row>
    <row r="804" spans="1:110" ht="40.5" thickBot="1">
      <c r="A804" s="18" t="b">
        <v>1</v>
      </c>
      <c r="B804" s="18" t="b">
        <v>0</v>
      </c>
      <c r="C804" s="17">
        <v>100</v>
      </c>
      <c r="D804" s="17">
        <v>100</v>
      </c>
      <c r="E804" s="17">
        <v>501837</v>
      </c>
      <c r="F804" s="17">
        <v>0</v>
      </c>
      <c r="G804" s="17">
        <v>0</v>
      </c>
      <c r="H804" s="17">
        <v>-2</v>
      </c>
      <c r="I804" s="17">
        <v>2</v>
      </c>
      <c r="J804" s="17">
        <v>1</v>
      </c>
      <c r="K804" s="17">
        <v>2</v>
      </c>
      <c r="L804" s="15">
        <v>1.8</v>
      </c>
      <c r="M804" s="15">
        <v>2.5</v>
      </c>
      <c r="N804" s="17">
        <v>3</v>
      </c>
      <c r="O804" s="15" t="s">
        <v>1434</v>
      </c>
      <c r="P804" s="15">
        <v>2.5</v>
      </c>
      <c r="Q804" s="17" t="e">
        <f t="shared" si="24"/>
        <v>#N/A</v>
      </c>
      <c r="R804" s="18" t="b">
        <v>0</v>
      </c>
      <c r="S804" s="15"/>
      <c r="T804" s="15" t="s">
        <v>4918</v>
      </c>
      <c r="U804" s="17">
        <v>43</v>
      </c>
      <c r="V804" s="15" t="s">
        <v>1435</v>
      </c>
      <c r="W804" s="15">
        <v>2.2999999999999998</v>
      </c>
      <c r="X804" s="18" t="b">
        <v>0</v>
      </c>
      <c r="Y804" s="15" t="s">
        <v>3209</v>
      </c>
      <c r="Z804" s="15">
        <v>0.1</v>
      </c>
      <c r="AA804" s="18" t="b">
        <v>0</v>
      </c>
      <c r="AB804" s="15"/>
      <c r="AC804" s="15" t="s">
        <v>519</v>
      </c>
      <c r="AD804" s="17">
        <v>20</v>
      </c>
      <c r="AE804" s="17">
        <v>39</v>
      </c>
      <c r="AF804" s="17">
        <v>61</v>
      </c>
      <c r="AG804" s="17">
        <v>21555</v>
      </c>
      <c r="AH804" s="17">
        <v>0</v>
      </c>
      <c r="AI804" s="17">
        <v>20392</v>
      </c>
      <c r="AJ804" s="17">
        <v>0</v>
      </c>
      <c r="AK804" s="15">
        <v>0.6</v>
      </c>
      <c r="AL804" s="15">
        <v>14.2</v>
      </c>
      <c r="AM804" s="15" t="s">
        <v>1436</v>
      </c>
      <c r="AN804" s="15"/>
      <c r="AO804" s="17">
        <v>48</v>
      </c>
      <c r="AP804" s="68">
        <v>44364</v>
      </c>
      <c r="AQ804" s="68">
        <v>37013</v>
      </c>
      <c r="AR804" s="18" t="b">
        <v>0</v>
      </c>
      <c r="AS804" s="15" t="s">
        <v>3210</v>
      </c>
      <c r="AT804" s="17">
        <v>2137</v>
      </c>
      <c r="AU804" s="17">
        <v>0</v>
      </c>
      <c r="AV804" s="17">
        <v>0</v>
      </c>
      <c r="AW804" s="17">
        <v>4</v>
      </c>
      <c r="AX804" s="17">
        <v>40</v>
      </c>
      <c r="AY804" s="17">
        <v>2</v>
      </c>
      <c r="AZ804" s="17">
        <v>0</v>
      </c>
      <c r="BA804" s="17">
        <v>0</v>
      </c>
      <c r="BB804" s="17">
        <v>12</v>
      </c>
      <c r="BC804" s="17">
        <v>0</v>
      </c>
      <c r="BD804" s="17">
        <v>0</v>
      </c>
      <c r="BE804" s="17">
        <v>3</v>
      </c>
      <c r="BF804" s="17">
        <v>209</v>
      </c>
      <c r="BG804" s="15">
        <v>426</v>
      </c>
      <c r="BH804" s="15">
        <v>140.4</v>
      </c>
      <c r="BI804" s="15">
        <v>268</v>
      </c>
      <c r="BJ804" s="15">
        <v>83.5</v>
      </c>
      <c r="BK804" s="17">
        <v>159</v>
      </c>
      <c r="BL804" s="17">
        <v>93</v>
      </c>
      <c r="BM804" s="17">
        <v>60</v>
      </c>
      <c r="BN804" s="17">
        <v>219</v>
      </c>
      <c r="BO804" s="17">
        <v>24</v>
      </c>
      <c r="BP804" s="15">
        <v>2.5099999999999998</v>
      </c>
      <c r="BQ804" s="15">
        <v>0.62</v>
      </c>
      <c r="BR804" s="15">
        <v>3.13</v>
      </c>
      <c r="BS804" s="15">
        <v>36.42</v>
      </c>
      <c r="BT804" s="15"/>
      <c r="BU804" s="15"/>
      <c r="BV804" s="15"/>
      <c r="BW804" s="15"/>
      <c r="BX804" s="15"/>
      <c r="BY804" s="15"/>
      <c r="BZ804" s="15"/>
      <c r="CA804" s="17">
        <v>168</v>
      </c>
      <c r="CB804" s="17">
        <v>69</v>
      </c>
      <c r="CC804" s="17">
        <v>259</v>
      </c>
      <c r="CD804" s="17">
        <v>67</v>
      </c>
      <c r="CE804" s="17">
        <v>132</v>
      </c>
      <c r="CF804" s="17">
        <v>25</v>
      </c>
      <c r="CG804" s="17">
        <v>194</v>
      </c>
      <c r="CH804" s="17">
        <v>68</v>
      </c>
      <c r="CI804" s="17">
        <v>0.11</v>
      </c>
      <c r="CJ804" s="17">
        <v>0</v>
      </c>
      <c r="CK804" s="17">
        <v>0.03</v>
      </c>
      <c r="CL804" s="17">
        <v>0.14000000000000001</v>
      </c>
      <c r="CM804" s="17">
        <v>1.53</v>
      </c>
      <c r="CN804" s="17">
        <v>1.68</v>
      </c>
      <c r="CO804" s="17">
        <v>612</v>
      </c>
      <c r="CP804" s="17">
        <v>137</v>
      </c>
      <c r="CQ804" s="17">
        <v>145</v>
      </c>
      <c r="CR804" s="17">
        <v>44</v>
      </c>
      <c r="CS804" s="17">
        <v>305</v>
      </c>
      <c r="CT804" s="17">
        <v>117</v>
      </c>
      <c r="CU804" s="17">
        <v>499</v>
      </c>
      <c r="CV804" s="17">
        <v>179</v>
      </c>
      <c r="CW804" s="17">
        <v>1.01</v>
      </c>
      <c r="CX804" s="17">
        <v>0.17</v>
      </c>
      <c r="CY804" s="17">
        <v>9.2200000000000006</v>
      </c>
      <c r="CZ804" s="15" t="str">
        <f t="shared" si="25"/>
        <v>Yerson Mosquera Valdelamar</v>
      </c>
      <c r="DA804" s="15" t="e">
        <f>VLOOKUP(CZ804,[1]FINAL!$A$1:$AP$1000,MATCH("Element No.",[1]FINAL!$A$1:$AP$1,0),0)</f>
        <v>#N/A</v>
      </c>
      <c r="DB804" s="15"/>
      <c r="DC804" s="15"/>
      <c r="DD804" s="15"/>
      <c r="DE804" s="15"/>
      <c r="DF804" s="15"/>
    </row>
    <row r="805" spans="1:110" ht="40.5" thickBot="1">
      <c r="A805" s="18" t="b">
        <v>1</v>
      </c>
      <c r="B805" s="18" t="b">
        <v>0</v>
      </c>
      <c r="C805" s="17">
        <v>100</v>
      </c>
      <c r="D805" s="17">
        <v>100</v>
      </c>
      <c r="E805" s="17">
        <v>483081</v>
      </c>
      <c r="F805" s="17">
        <v>0</v>
      </c>
      <c r="G805" s="17">
        <v>0</v>
      </c>
      <c r="H805" s="17">
        <v>-1</v>
      </c>
      <c r="I805" s="17">
        <v>1</v>
      </c>
      <c r="J805" s="17">
        <v>0</v>
      </c>
      <c r="K805" s="17">
        <v>2</v>
      </c>
      <c r="L805" s="15">
        <v>2.5</v>
      </c>
      <c r="M805" s="15">
        <v>1.5</v>
      </c>
      <c r="N805" s="17">
        <v>2</v>
      </c>
      <c r="O805" s="15" t="s">
        <v>175</v>
      </c>
      <c r="P805" s="15">
        <v>1.5</v>
      </c>
      <c r="Q805" s="17" t="e">
        <f t="shared" si="24"/>
        <v>#N/A</v>
      </c>
      <c r="R805" s="18" t="b">
        <v>0</v>
      </c>
      <c r="S805" s="15"/>
      <c r="T805" s="15" t="s">
        <v>4116</v>
      </c>
      <c r="U805" s="17">
        <v>44</v>
      </c>
      <c r="V805" s="15" t="s">
        <v>1581</v>
      </c>
      <c r="W805" s="15">
        <v>2.2000000000000002</v>
      </c>
      <c r="X805" s="18" t="b">
        <v>0</v>
      </c>
      <c r="Y805" s="15" t="s">
        <v>1582</v>
      </c>
      <c r="Z805" s="15">
        <v>0.1</v>
      </c>
      <c r="AA805" s="18" t="b">
        <v>0</v>
      </c>
      <c r="AB805" s="15"/>
      <c r="AC805" s="15" t="s">
        <v>519</v>
      </c>
      <c r="AD805" s="17">
        <v>20</v>
      </c>
      <c r="AE805" s="17">
        <v>39</v>
      </c>
      <c r="AF805" s="17">
        <v>48</v>
      </c>
      <c r="AG805" s="17">
        <v>16308</v>
      </c>
      <c r="AH805" s="17">
        <v>0</v>
      </c>
      <c r="AI805" s="17">
        <v>18939</v>
      </c>
      <c r="AJ805" s="17">
        <v>0</v>
      </c>
      <c r="AK805" s="15">
        <v>0.3</v>
      </c>
      <c r="AL805" s="15">
        <v>10.9</v>
      </c>
      <c r="AM805" s="15" t="s">
        <v>1583</v>
      </c>
      <c r="AN805" s="15" t="s">
        <v>1706</v>
      </c>
      <c r="AO805" s="17">
        <v>173</v>
      </c>
      <c r="AP805" s="68">
        <v>45474</v>
      </c>
      <c r="AQ805" s="68">
        <v>37809</v>
      </c>
      <c r="AR805" s="18" t="b">
        <v>0</v>
      </c>
      <c r="AS805" s="15" t="s">
        <v>3211</v>
      </c>
      <c r="AT805" s="17">
        <v>954</v>
      </c>
      <c r="AU805" s="17">
        <v>3</v>
      </c>
      <c r="AV805" s="17">
        <v>0</v>
      </c>
      <c r="AW805" s="17">
        <v>1</v>
      </c>
      <c r="AX805" s="17">
        <v>18</v>
      </c>
      <c r="AY805" s="17">
        <v>0</v>
      </c>
      <c r="AZ805" s="17">
        <v>0</v>
      </c>
      <c r="BA805" s="17">
        <v>0</v>
      </c>
      <c r="BB805" s="17">
        <v>0</v>
      </c>
      <c r="BC805" s="17">
        <v>0</v>
      </c>
      <c r="BD805" s="17">
        <v>0</v>
      </c>
      <c r="BE805" s="17">
        <v>0</v>
      </c>
      <c r="BF805" s="17">
        <v>100</v>
      </c>
      <c r="BG805" s="15">
        <v>185.6</v>
      </c>
      <c r="BH805" s="15">
        <v>75.5</v>
      </c>
      <c r="BI805" s="15">
        <v>221</v>
      </c>
      <c r="BJ805" s="15">
        <v>48.2</v>
      </c>
      <c r="BK805" s="17">
        <v>23</v>
      </c>
      <c r="BL805" s="17">
        <v>33</v>
      </c>
      <c r="BM805" s="17">
        <v>22</v>
      </c>
      <c r="BN805" s="17">
        <v>45</v>
      </c>
      <c r="BO805" s="17">
        <v>9</v>
      </c>
      <c r="BP805" s="15">
        <v>2.13</v>
      </c>
      <c r="BQ805" s="15">
        <v>0.39</v>
      </c>
      <c r="BR805" s="15">
        <v>2.52</v>
      </c>
      <c r="BS805" s="15">
        <v>14.08</v>
      </c>
      <c r="BT805" s="15"/>
      <c r="BU805" s="15"/>
      <c r="BV805" s="15"/>
      <c r="BW805" s="15"/>
      <c r="BX805" s="15"/>
      <c r="BY805" s="15"/>
      <c r="BZ805" s="15"/>
      <c r="CA805" s="17">
        <v>320</v>
      </c>
      <c r="CB805" s="17">
        <v>124</v>
      </c>
      <c r="CC805" s="17">
        <v>335</v>
      </c>
      <c r="CD805" s="17">
        <v>114</v>
      </c>
      <c r="CE805" s="17">
        <v>162</v>
      </c>
      <c r="CF805" s="17">
        <v>34</v>
      </c>
      <c r="CG805" s="17">
        <v>309</v>
      </c>
      <c r="CH805" s="17">
        <v>102</v>
      </c>
      <c r="CI805" s="17">
        <v>0.2</v>
      </c>
      <c r="CJ805" s="17">
        <v>0</v>
      </c>
      <c r="CK805" s="17">
        <v>0.04</v>
      </c>
      <c r="CL805" s="17">
        <v>0.24</v>
      </c>
      <c r="CM805" s="17">
        <v>1.33</v>
      </c>
      <c r="CN805" s="17">
        <v>1.7</v>
      </c>
      <c r="CO805" s="17">
        <v>555</v>
      </c>
      <c r="CP805" s="17">
        <v>117</v>
      </c>
      <c r="CQ805" s="17">
        <v>222</v>
      </c>
      <c r="CR805" s="17">
        <v>80</v>
      </c>
      <c r="CS805" s="17">
        <v>317</v>
      </c>
      <c r="CT805" s="17">
        <v>122</v>
      </c>
      <c r="CU805" s="17">
        <v>523</v>
      </c>
      <c r="CV805" s="17">
        <v>188</v>
      </c>
      <c r="CW805" s="17">
        <v>0.85</v>
      </c>
      <c r="CX805" s="17">
        <v>0.09</v>
      </c>
      <c r="CY805" s="17">
        <v>4.25</v>
      </c>
      <c r="CZ805" s="15" t="str">
        <f t="shared" si="25"/>
        <v>Rodrigo Martins Gomes</v>
      </c>
      <c r="DA805" s="15" t="e">
        <f>VLOOKUP(CZ805,[1]FINAL!$A$1:$AP$1000,MATCH("Element No.",[1]FINAL!$A$1:$AP$1,0),0)</f>
        <v>#N/A</v>
      </c>
      <c r="DB805" s="15"/>
      <c r="DC805" s="15"/>
      <c r="DD805" s="15"/>
      <c r="DE805" s="15"/>
      <c r="DF805" s="15"/>
    </row>
    <row r="806" spans="1:110" ht="40.5" thickBot="1">
      <c r="A806" s="18" t="b">
        <v>1</v>
      </c>
      <c r="B806" s="18" t="b">
        <v>0</v>
      </c>
      <c r="C806" s="17">
        <v>100</v>
      </c>
      <c r="D806" s="17">
        <v>100</v>
      </c>
      <c r="E806" s="17">
        <v>231480</v>
      </c>
      <c r="F806" s="17">
        <v>0</v>
      </c>
      <c r="G806" s="17">
        <v>0</v>
      </c>
      <c r="H806" s="17">
        <v>-1</v>
      </c>
      <c r="I806" s="17">
        <v>1</v>
      </c>
      <c r="J806" s="17">
        <v>1</v>
      </c>
      <c r="K806" s="17">
        <v>2</v>
      </c>
      <c r="L806" s="15">
        <v>3.8</v>
      </c>
      <c r="M806" s="15">
        <v>3.8</v>
      </c>
      <c r="N806" s="17">
        <v>2</v>
      </c>
      <c r="O806" s="15" t="s">
        <v>1354</v>
      </c>
      <c r="P806" s="15">
        <v>3.8</v>
      </c>
      <c r="Q806" s="17" t="e">
        <f t="shared" si="24"/>
        <v>#N/A</v>
      </c>
      <c r="R806" s="18" t="b">
        <v>0</v>
      </c>
      <c r="S806" s="15"/>
      <c r="T806" s="15" t="s">
        <v>4333</v>
      </c>
      <c r="U806" s="17">
        <v>44</v>
      </c>
      <c r="V806" s="15" t="s">
        <v>1355</v>
      </c>
      <c r="W806" s="15">
        <v>3.2</v>
      </c>
      <c r="X806" s="18" t="b">
        <v>0</v>
      </c>
      <c r="Y806" s="15" t="s">
        <v>3212</v>
      </c>
      <c r="Z806" s="15">
        <v>0.2</v>
      </c>
      <c r="AA806" s="18" t="b">
        <v>0</v>
      </c>
      <c r="AB806" s="15"/>
      <c r="AC806" s="15" t="s">
        <v>519</v>
      </c>
      <c r="AD806" s="17">
        <v>20</v>
      </c>
      <c r="AE806" s="17">
        <v>39</v>
      </c>
      <c r="AF806" s="17">
        <v>92</v>
      </c>
      <c r="AG806" s="17">
        <v>51349</v>
      </c>
      <c r="AH806" s="17">
        <v>0</v>
      </c>
      <c r="AI806" s="17">
        <v>37995</v>
      </c>
      <c r="AJ806" s="17">
        <v>0</v>
      </c>
      <c r="AK806" s="15">
        <v>0.9</v>
      </c>
      <c r="AL806" s="15">
        <v>20.9</v>
      </c>
      <c r="AM806" s="15" t="s">
        <v>1356</v>
      </c>
      <c r="AN806" s="15" t="s">
        <v>1401</v>
      </c>
      <c r="AO806" s="17">
        <v>230</v>
      </c>
      <c r="AP806" s="68">
        <v>45169</v>
      </c>
      <c r="AQ806" s="68">
        <v>36108</v>
      </c>
      <c r="AR806" s="18" t="b">
        <v>0</v>
      </c>
      <c r="AS806" s="15" t="s">
        <v>3213</v>
      </c>
      <c r="AT806" s="17">
        <v>2552</v>
      </c>
      <c r="AU806" s="17">
        <v>3</v>
      </c>
      <c r="AV806" s="17">
        <v>2</v>
      </c>
      <c r="AW806" s="17">
        <v>4</v>
      </c>
      <c r="AX806" s="17">
        <v>47</v>
      </c>
      <c r="AY806" s="17">
        <v>0</v>
      </c>
      <c r="AZ806" s="17">
        <v>0</v>
      </c>
      <c r="BA806" s="17">
        <v>0</v>
      </c>
      <c r="BB806" s="17">
        <v>4</v>
      </c>
      <c r="BC806" s="17">
        <v>0</v>
      </c>
      <c r="BD806" s="17">
        <v>0</v>
      </c>
      <c r="BE806" s="17">
        <v>4</v>
      </c>
      <c r="BF806" s="17">
        <v>310</v>
      </c>
      <c r="BG806" s="15">
        <v>611.20000000000005</v>
      </c>
      <c r="BH806" s="15">
        <v>131.80000000000001</v>
      </c>
      <c r="BI806" s="15">
        <v>259</v>
      </c>
      <c r="BJ806" s="15">
        <v>100</v>
      </c>
      <c r="BK806" s="17">
        <v>165</v>
      </c>
      <c r="BL806" s="17">
        <v>66</v>
      </c>
      <c r="BM806" s="17">
        <v>51</v>
      </c>
      <c r="BN806" s="17">
        <v>216</v>
      </c>
      <c r="BO806" s="17">
        <v>28</v>
      </c>
      <c r="BP806" s="15">
        <v>2.2799999999999998</v>
      </c>
      <c r="BQ806" s="15">
        <v>1.45</v>
      </c>
      <c r="BR806" s="15">
        <v>3.73</v>
      </c>
      <c r="BS806" s="15">
        <v>43.72</v>
      </c>
      <c r="BT806" s="15"/>
      <c r="BU806" s="15"/>
      <c r="BV806" s="15"/>
      <c r="BW806" s="15"/>
      <c r="BX806" s="15"/>
      <c r="BY806" s="15"/>
      <c r="BZ806" s="15"/>
      <c r="CA806" s="17">
        <v>78</v>
      </c>
      <c r="CB806" s="17">
        <v>34</v>
      </c>
      <c r="CC806" s="17">
        <v>269</v>
      </c>
      <c r="CD806" s="17">
        <v>74</v>
      </c>
      <c r="CE806" s="17">
        <v>137</v>
      </c>
      <c r="CF806" s="17">
        <v>26</v>
      </c>
      <c r="CG806" s="17">
        <v>148</v>
      </c>
      <c r="CH806" s="17">
        <v>45</v>
      </c>
      <c r="CI806" s="17">
        <v>0.08</v>
      </c>
      <c r="CJ806" s="17">
        <v>0</v>
      </c>
      <c r="CK806" s="17">
        <v>0.05</v>
      </c>
      <c r="CL806" s="17">
        <v>0.13</v>
      </c>
      <c r="CM806" s="17">
        <v>1.54</v>
      </c>
      <c r="CN806" s="17">
        <v>1.66</v>
      </c>
      <c r="CO806" s="17">
        <v>543</v>
      </c>
      <c r="CP806" s="17">
        <v>109</v>
      </c>
      <c r="CQ806" s="17">
        <v>76</v>
      </c>
      <c r="CR806" s="17">
        <v>24</v>
      </c>
      <c r="CS806" s="17">
        <v>161</v>
      </c>
      <c r="CT806" s="17">
        <v>59</v>
      </c>
      <c r="CU806" s="17">
        <v>396</v>
      </c>
      <c r="CV806" s="17">
        <v>146</v>
      </c>
      <c r="CW806" s="17">
        <v>0.99</v>
      </c>
      <c r="CX806" s="17">
        <v>0.14000000000000001</v>
      </c>
      <c r="CY806" s="17">
        <v>7.62</v>
      </c>
      <c r="CZ806" s="15" t="str">
        <f t="shared" si="25"/>
        <v>Santiago Ignacio Bueno</v>
      </c>
      <c r="DA806" s="15" t="e">
        <f>VLOOKUP(CZ806,[1]FINAL!$A$1:$AP$1000,MATCH("Element No.",[1]FINAL!$A$1:$AP$1,0),0)</f>
        <v>#N/A</v>
      </c>
      <c r="DB806" s="15"/>
      <c r="DC806" s="15"/>
      <c r="DD806" s="15"/>
      <c r="DE806" s="15"/>
      <c r="DF806" s="15"/>
    </row>
    <row r="807" spans="1:110" ht="40.5" thickBot="1">
      <c r="A807" s="18" t="b">
        <v>1</v>
      </c>
      <c r="B807" s="18" t="b">
        <v>0</v>
      </c>
      <c r="C807" s="17">
        <v>100</v>
      </c>
      <c r="D807" s="17">
        <v>100</v>
      </c>
      <c r="E807" s="17">
        <v>510362</v>
      </c>
      <c r="F807" s="17">
        <v>0</v>
      </c>
      <c r="G807" s="17">
        <v>0</v>
      </c>
      <c r="H807" s="17">
        <v>-3</v>
      </c>
      <c r="I807" s="17">
        <v>3</v>
      </c>
      <c r="J807" s="17">
        <v>0</v>
      </c>
      <c r="K807" s="17">
        <v>2</v>
      </c>
      <c r="L807" s="15">
        <v>2.2000000000000002</v>
      </c>
      <c r="M807" s="15">
        <v>2</v>
      </c>
      <c r="N807" s="17">
        <v>1</v>
      </c>
      <c r="O807" s="15" t="s">
        <v>381</v>
      </c>
      <c r="P807" s="15">
        <v>2</v>
      </c>
      <c r="Q807" s="17" t="e">
        <f t="shared" si="24"/>
        <v>#N/A</v>
      </c>
      <c r="R807" s="18" t="b">
        <v>0</v>
      </c>
      <c r="S807" s="15"/>
      <c r="T807" s="15" t="s">
        <v>4308</v>
      </c>
      <c r="U807" s="17">
        <v>42</v>
      </c>
      <c r="V807" s="15" t="s">
        <v>1001</v>
      </c>
      <c r="W807" s="15">
        <v>2.2000000000000002</v>
      </c>
      <c r="X807" s="18" t="b">
        <v>0</v>
      </c>
      <c r="Y807" s="15" t="s">
        <v>406</v>
      </c>
      <c r="Z807" s="15">
        <v>0.1</v>
      </c>
      <c r="AA807" s="18" t="b">
        <v>0</v>
      </c>
      <c r="AB807" s="15"/>
      <c r="AC807" s="15" t="s">
        <v>519</v>
      </c>
      <c r="AD807" s="17">
        <v>20</v>
      </c>
      <c r="AE807" s="17">
        <v>39</v>
      </c>
      <c r="AF807" s="17">
        <v>41</v>
      </c>
      <c r="AG807" s="17">
        <v>9596</v>
      </c>
      <c r="AH807" s="17">
        <v>0</v>
      </c>
      <c r="AI807" s="17">
        <v>21384</v>
      </c>
      <c r="AJ807" s="17">
        <v>0</v>
      </c>
      <c r="AK807" s="15">
        <v>0.5</v>
      </c>
      <c r="AL807" s="15">
        <v>9.8000000000000007</v>
      </c>
      <c r="AM807" s="15" t="s">
        <v>381</v>
      </c>
      <c r="AN807" s="15" t="s">
        <v>117</v>
      </c>
      <c r="AO807" s="17">
        <v>173</v>
      </c>
      <c r="AP807" s="68">
        <v>44575</v>
      </c>
      <c r="AQ807" s="68">
        <v>36176</v>
      </c>
      <c r="AR807" s="18" t="b">
        <v>0</v>
      </c>
      <c r="AS807" s="15" t="s">
        <v>3214</v>
      </c>
      <c r="AT807" s="17">
        <v>1423</v>
      </c>
      <c r="AU807" s="17">
        <v>0</v>
      </c>
      <c r="AV807" s="17">
        <v>0</v>
      </c>
      <c r="AW807" s="17">
        <v>1</v>
      </c>
      <c r="AX807" s="17">
        <v>33</v>
      </c>
      <c r="AY807" s="17">
        <v>0</v>
      </c>
      <c r="AZ807" s="17">
        <v>0</v>
      </c>
      <c r="BA807" s="17">
        <v>0</v>
      </c>
      <c r="BB807" s="17">
        <v>1</v>
      </c>
      <c r="BC807" s="17">
        <v>1</v>
      </c>
      <c r="BD807" s="17">
        <v>0</v>
      </c>
      <c r="BE807" s="17">
        <v>0</v>
      </c>
      <c r="BF807" s="17">
        <v>140</v>
      </c>
      <c r="BG807" s="15">
        <v>349</v>
      </c>
      <c r="BH807" s="15">
        <v>92.7</v>
      </c>
      <c r="BI807" s="15">
        <v>73</v>
      </c>
      <c r="BJ807" s="15">
        <v>51.7</v>
      </c>
      <c r="BK807" s="17">
        <v>120</v>
      </c>
      <c r="BL807" s="17">
        <v>53</v>
      </c>
      <c r="BM807" s="17">
        <v>23</v>
      </c>
      <c r="BN807" s="17">
        <v>143</v>
      </c>
      <c r="BO807" s="17">
        <v>17</v>
      </c>
      <c r="BP807" s="15">
        <v>0.53</v>
      </c>
      <c r="BQ807" s="15">
        <v>0.28999999999999998</v>
      </c>
      <c r="BR807" s="15">
        <v>0.82</v>
      </c>
      <c r="BS807" s="15">
        <v>25.43</v>
      </c>
      <c r="BT807" s="15"/>
      <c r="BU807" s="15"/>
      <c r="BV807" s="15"/>
      <c r="BW807" s="15"/>
      <c r="BX807" s="15"/>
      <c r="BY807" s="15"/>
      <c r="BZ807" s="15"/>
      <c r="CA807" s="17">
        <v>211</v>
      </c>
      <c r="CB807" s="17">
        <v>88</v>
      </c>
      <c r="CC807" s="17">
        <v>304</v>
      </c>
      <c r="CD807" s="17">
        <v>98</v>
      </c>
      <c r="CE807" s="17">
        <v>319</v>
      </c>
      <c r="CF807" s="17">
        <v>102</v>
      </c>
      <c r="CG807" s="17">
        <v>298</v>
      </c>
      <c r="CH807" s="17">
        <v>94</v>
      </c>
      <c r="CI807" s="17">
        <v>0.03</v>
      </c>
      <c r="CJ807" s="17">
        <v>0</v>
      </c>
      <c r="CK807" s="17">
        <v>0.02</v>
      </c>
      <c r="CL807" s="17">
        <v>0.05</v>
      </c>
      <c r="CM807" s="17">
        <v>1.61</v>
      </c>
      <c r="CN807" s="17">
        <v>2.09</v>
      </c>
      <c r="CO807" s="17">
        <v>650</v>
      </c>
      <c r="CP807" s="17">
        <v>149</v>
      </c>
      <c r="CQ807" s="17">
        <v>177</v>
      </c>
      <c r="CR807" s="17">
        <v>56</v>
      </c>
      <c r="CS807" s="17">
        <v>316</v>
      </c>
      <c r="CT807" s="17">
        <v>121</v>
      </c>
      <c r="CU807" s="17">
        <v>512</v>
      </c>
      <c r="CV807" s="17">
        <v>182</v>
      </c>
      <c r="CW807" s="17">
        <v>1.08</v>
      </c>
      <c r="CX807" s="17">
        <v>0.06</v>
      </c>
      <c r="CY807" s="17">
        <v>9.0399999999999991</v>
      </c>
      <c r="CZ807" s="15" t="str">
        <f t="shared" si="25"/>
        <v>Toti Gomes</v>
      </c>
      <c r="DA807" s="15" t="e">
        <f>VLOOKUP(CZ807,[1]FINAL!$A$1:$AP$1000,MATCH("Element No.",[1]FINAL!$A$1:$AP$1,0),0)</f>
        <v>#N/A</v>
      </c>
      <c r="DB807" s="15"/>
      <c r="DC807" s="15"/>
      <c r="DD807" s="15"/>
      <c r="DE807" s="15"/>
      <c r="DF807" s="15"/>
    </row>
    <row r="808" spans="1:110" ht="78.75" thickBot="1">
      <c r="A808" s="18" t="b">
        <v>1</v>
      </c>
      <c r="B808" s="18" t="b">
        <v>0</v>
      </c>
      <c r="C808" s="17">
        <v>0</v>
      </c>
      <c r="D808" s="17">
        <v>0</v>
      </c>
      <c r="E808" s="17">
        <v>441271</v>
      </c>
      <c r="F808" s="17">
        <v>0</v>
      </c>
      <c r="G808" s="17">
        <v>0</v>
      </c>
      <c r="H808" s="17">
        <v>-2</v>
      </c>
      <c r="I808" s="17">
        <v>2</v>
      </c>
      <c r="J808" s="17">
        <v>0</v>
      </c>
      <c r="K808" s="17">
        <v>2</v>
      </c>
      <c r="L808" s="15">
        <v>0</v>
      </c>
      <c r="M808" s="15">
        <v>0</v>
      </c>
      <c r="N808" s="17">
        <v>0</v>
      </c>
      <c r="O808" s="15" t="s">
        <v>1193</v>
      </c>
      <c r="P808" s="15">
        <v>0</v>
      </c>
      <c r="Q808" s="17" t="e">
        <f t="shared" si="24"/>
        <v>#N/A</v>
      </c>
      <c r="R808" s="18" t="b">
        <v>0</v>
      </c>
      <c r="S808" s="15" t="s">
        <v>4523</v>
      </c>
      <c r="T808" s="15" t="s">
        <v>4524</v>
      </c>
      <c r="U808" s="17">
        <v>38</v>
      </c>
      <c r="V808" s="15" t="s">
        <v>1194</v>
      </c>
      <c r="W808" s="15">
        <v>1.2</v>
      </c>
      <c r="X808" s="18" t="b">
        <v>0</v>
      </c>
      <c r="Y808" s="15" t="s">
        <v>1195</v>
      </c>
      <c r="Z808" s="15">
        <v>0.8</v>
      </c>
      <c r="AA808" s="18" t="b">
        <v>0</v>
      </c>
      <c r="AB808" s="15"/>
      <c r="AC808" s="15" t="s">
        <v>3257</v>
      </c>
      <c r="AD808" s="17">
        <v>20</v>
      </c>
      <c r="AE808" s="17">
        <v>39</v>
      </c>
      <c r="AF808" s="17">
        <v>10</v>
      </c>
      <c r="AG808" s="17">
        <v>121813</v>
      </c>
      <c r="AH808" s="17">
        <v>0</v>
      </c>
      <c r="AI808" s="17">
        <v>273694</v>
      </c>
      <c r="AJ808" s="17">
        <v>0</v>
      </c>
      <c r="AK808" s="15">
        <v>0</v>
      </c>
      <c r="AL808" s="15">
        <v>2.6</v>
      </c>
      <c r="AM808" s="15" t="s">
        <v>1195</v>
      </c>
      <c r="AN808" s="15"/>
      <c r="AO808" s="17">
        <v>152</v>
      </c>
      <c r="AP808" s="68">
        <v>44093</v>
      </c>
      <c r="AQ808" s="68">
        <v>37274</v>
      </c>
      <c r="AR808" s="18" t="b">
        <v>0</v>
      </c>
      <c r="AS808" s="15" t="s">
        <v>3215</v>
      </c>
      <c r="AT808" s="17">
        <v>423</v>
      </c>
      <c r="AU808" s="17">
        <v>0</v>
      </c>
      <c r="AV808" s="17">
        <v>0</v>
      </c>
      <c r="AW808" s="17">
        <v>0</v>
      </c>
      <c r="AX808" s="17">
        <v>13</v>
      </c>
      <c r="AY808" s="17">
        <v>0</v>
      </c>
      <c r="AZ808" s="17">
        <v>0</v>
      </c>
      <c r="BA808" s="17">
        <v>0</v>
      </c>
      <c r="BB808" s="17">
        <v>0</v>
      </c>
      <c r="BC808" s="17">
        <v>0</v>
      </c>
      <c r="BD808" s="17">
        <v>0</v>
      </c>
      <c r="BE808" s="17">
        <v>0</v>
      </c>
      <c r="BF808" s="17">
        <v>38</v>
      </c>
      <c r="BG808" s="15">
        <v>101.4</v>
      </c>
      <c r="BH808" s="15">
        <v>87.8</v>
      </c>
      <c r="BI808" s="15">
        <v>13</v>
      </c>
      <c r="BJ808" s="15">
        <v>20.3</v>
      </c>
      <c r="BK808" s="17">
        <v>27</v>
      </c>
      <c r="BL808" s="17">
        <v>16</v>
      </c>
      <c r="BM808" s="17">
        <v>13</v>
      </c>
      <c r="BN808" s="17">
        <v>40</v>
      </c>
      <c r="BO808" s="17">
        <v>6</v>
      </c>
      <c r="BP808" s="15">
        <v>0.02</v>
      </c>
      <c r="BQ808" s="15">
        <v>0.36</v>
      </c>
      <c r="BR808" s="15">
        <v>0.38</v>
      </c>
      <c r="BS808" s="15">
        <v>9.36</v>
      </c>
      <c r="BT808" s="15"/>
      <c r="BU808" s="15"/>
      <c r="BV808" s="15"/>
      <c r="BW808" s="15"/>
      <c r="BX808" s="15"/>
      <c r="BY808" s="15"/>
      <c r="BZ808" s="15"/>
      <c r="CA808" s="17">
        <v>392</v>
      </c>
      <c r="CB808" s="17">
        <v>146</v>
      </c>
      <c r="CC808" s="17">
        <v>309</v>
      </c>
      <c r="CD808" s="17">
        <v>101</v>
      </c>
      <c r="CE808" s="17">
        <v>420</v>
      </c>
      <c r="CF808" s="17">
        <v>156</v>
      </c>
      <c r="CG808" s="17">
        <v>395</v>
      </c>
      <c r="CH808" s="17">
        <v>140</v>
      </c>
      <c r="CI808" s="17">
        <v>0</v>
      </c>
      <c r="CJ808" s="17">
        <v>0</v>
      </c>
      <c r="CK808" s="17">
        <v>0.08</v>
      </c>
      <c r="CL808" s="17">
        <v>0.08</v>
      </c>
      <c r="CM808" s="17">
        <v>1.99</v>
      </c>
      <c r="CN808" s="17">
        <v>2.77</v>
      </c>
      <c r="CO808" s="17">
        <v>812</v>
      </c>
      <c r="CP808" s="17">
        <v>244</v>
      </c>
      <c r="CQ808" s="17">
        <v>414</v>
      </c>
      <c r="CR808" s="17">
        <v>149</v>
      </c>
      <c r="CS808" s="17">
        <v>451</v>
      </c>
      <c r="CT808" s="17">
        <v>161</v>
      </c>
      <c r="CU808" s="17">
        <v>217</v>
      </c>
      <c r="CV808" s="17">
        <v>85</v>
      </c>
      <c r="CW808" s="17">
        <v>1.28</v>
      </c>
      <c r="CX808" s="17">
        <v>0</v>
      </c>
      <c r="CY808" s="17">
        <v>8.51</v>
      </c>
      <c r="CZ808" s="15" t="str">
        <f t="shared" si="25"/>
        <v>Ki-Jana Hoever</v>
      </c>
      <c r="DA808" s="15" t="e">
        <f>VLOOKUP(CZ808,[1]FINAL!$A$1:$AP$1000,MATCH("Element No.",[1]FINAL!$A$1:$AP$1,0),0)</f>
        <v>#N/A</v>
      </c>
      <c r="DB808" s="15"/>
      <c r="DC808" s="15"/>
      <c r="DD808" s="15"/>
      <c r="DE808" s="15"/>
      <c r="DF808" s="15"/>
    </row>
    <row r="809" spans="1:110" ht="40.5" thickBot="1">
      <c r="A809" s="18" t="b">
        <v>1</v>
      </c>
      <c r="B809" s="18" t="b">
        <v>0</v>
      </c>
      <c r="C809" s="17">
        <v>0</v>
      </c>
      <c r="D809" s="17">
        <v>0</v>
      </c>
      <c r="E809" s="17">
        <v>560248</v>
      </c>
      <c r="F809" s="17">
        <v>0</v>
      </c>
      <c r="G809" s="17">
        <v>0</v>
      </c>
      <c r="H809" s="17">
        <v>0</v>
      </c>
      <c r="I809" s="17">
        <v>0</v>
      </c>
      <c r="J809" s="17">
        <v>0</v>
      </c>
      <c r="K809" s="17">
        <v>2</v>
      </c>
      <c r="L809" s="15">
        <v>0</v>
      </c>
      <c r="M809" s="15">
        <v>0</v>
      </c>
      <c r="N809" s="17">
        <v>0</v>
      </c>
      <c r="O809" s="15" t="s">
        <v>1801</v>
      </c>
      <c r="P809" s="15">
        <v>0</v>
      </c>
      <c r="Q809" s="17" t="e">
        <f t="shared" si="24"/>
        <v>#N/A</v>
      </c>
      <c r="R809" s="18" t="b">
        <v>0</v>
      </c>
      <c r="S809" s="15" t="s">
        <v>3404</v>
      </c>
      <c r="T809" s="15" t="s">
        <v>3405</v>
      </c>
      <c r="U809" s="17">
        <v>40</v>
      </c>
      <c r="V809" s="15" t="s">
        <v>1802</v>
      </c>
      <c r="W809" s="15">
        <v>0</v>
      </c>
      <c r="X809" s="18" t="b">
        <v>0</v>
      </c>
      <c r="Y809" s="15" t="s">
        <v>3216</v>
      </c>
      <c r="Z809" s="15">
        <v>0</v>
      </c>
      <c r="AA809" s="18" t="b">
        <v>0</v>
      </c>
      <c r="AB809" s="15"/>
      <c r="AC809" s="15" t="s">
        <v>3257</v>
      </c>
      <c r="AD809" s="17">
        <v>20</v>
      </c>
      <c r="AE809" s="17">
        <v>39</v>
      </c>
      <c r="AF809" s="17">
        <v>0</v>
      </c>
      <c r="AG809" s="17">
        <v>0</v>
      </c>
      <c r="AH809" s="17">
        <v>0</v>
      </c>
      <c r="AI809" s="17">
        <v>910</v>
      </c>
      <c r="AJ809" s="17">
        <v>0</v>
      </c>
      <c r="AK809" s="15">
        <v>0</v>
      </c>
      <c r="AL809" s="15">
        <v>0</v>
      </c>
      <c r="AM809" s="15" t="s">
        <v>1803</v>
      </c>
      <c r="AN809" s="15"/>
      <c r="AO809" s="17">
        <v>73</v>
      </c>
      <c r="AP809" s="68">
        <v>45533</v>
      </c>
      <c r="AQ809" s="68">
        <v>38795</v>
      </c>
      <c r="AR809" s="18" t="b">
        <v>0</v>
      </c>
      <c r="AS809" s="15" t="s">
        <v>3217</v>
      </c>
      <c r="AT809" s="17">
        <v>0</v>
      </c>
      <c r="AU809" s="17">
        <v>0</v>
      </c>
      <c r="AV809" s="17">
        <v>0</v>
      </c>
      <c r="AW809" s="17">
        <v>0</v>
      </c>
      <c r="AX809" s="17">
        <v>0</v>
      </c>
      <c r="AY809" s="17">
        <v>0</v>
      </c>
      <c r="AZ809" s="17">
        <v>0</v>
      </c>
      <c r="BA809" s="17">
        <v>0</v>
      </c>
      <c r="BB809" s="17">
        <v>0</v>
      </c>
      <c r="BC809" s="17">
        <v>0</v>
      </c>
      <c r="BD809" s="17">
        <v>0</v>
      </c>
      <c r="BE809" s="17">
        <v>0</v>
      </c>
      <c r="BF809" s="17">
        <v>0</v>
      </c>
      <c r="BG809" s="15">
        <v>0</v>
      </c>
      <c r="BH809" s="15">
        <v>0</v>
      </c>
      <c r="BI809" s="15">
        <v>0</v>
      </c>
      <c r="BJ809" s="15">
        <v>0</v>
      </c>
      <c r="BK809" s="17">
        <v>0</v>
      </c>
      <c r="BL809" s="17">
        <v>0</v>
      </c>
      <c r="BM809" s="17">
        <v>0</v>
      </c>
      <c r="BN809" s="17">
        <v>0</v>
      </c>
      <c r="BO809" s="17">
        <v>0</v>
      </c>
      <c r="BP809" s="15">
        <v>0</v>
      </c>
      <c r="BQ809" s="15">
        <v>0</v>
      </c>
      <c r="BR809" s="15">
        <v>0</v>
      </c>
      <c r="BS809" s="15">
        <v>0</v>
      </c>
      <c r="BT809" s="15"/>
      <c r="BU809" s="15"/>
      <c r="BV809" s="15"/>
      <c r="BW809" s="15"/>
      <c r="BX809" s="15"/>
      <c r="BY809" s="15"/>
      <c r="BZ809" s="15"/>
      <c r="CA809" s="17">
        <v>623</v>
      </c>
      <c r="CB809" s="17">
        <v>233</v>
      </c>
      <c r="CC809" s="17">
        <v>615</v>
      </c>
      <c r="CD809" s="17">
        <v>232</v>
      </c>
      <c r="CE809" s="17">
        <v>585</v>
      </c>
      <c r="CF809" s="17">
        <v>229</v>
      </c>
      <c r="CG809" s="17">
        <v>626</v>
      </c>
      <c r="CH809" s="17">
        <v>233</v>
      </c>
      <c r="CI809" s="17">
        <v>0</v>
      </c>
      <c r="CJ809" s="17">
        <v>0</v>
      </c>
      <c r="CK809" s="17">
        <v>0</v>
      </c>
      <c r="CL809" s="17">
        <v>0</v>
      </c>
      <c r="CM809" s="17">
        <v>0</v>
      </c>
      <c r="CN809" s="17">
        <v>0</v>
      </c>
      <c r="CO809" s="17">
        <v>732</v>
      </c>
      <c r="CP809" s="17">
        <v>192</v>
      </c>
      <c r="CQ809" s="17">
        <v>515</v>
      </c>
      <c r="CR809" s="17">
        <v>199</v>
      </c>
      <c r="CS809" s="17">
        <v>633</v>
      </c>
      <c r="CT809" s="17">
        <v>232</v>
      </c>
      <c r="CU809" s="17">
        <v>779</v>
      </c>
      <c r="CV809" s="17">
        <v>261</v>
      </c>
      <c r="CW809" s="17">
        <v>0</v>
      </c>
      <c r="CX809" s="17">
        <v>0</v>
      </c>
      <c r="CY809" s="17">
        <v>0</v>
      </c>
      <c r="CZ809" s="15" t="str">
        <f t="shared" si="25"/>
        <v>Bastien Meupiyou Menadjou</v>
      </c>
      <c r="DA809" s="15" t="e">
        <f>VLOOKUP(CZ809,[1]FINAL!$A$1:$AP$1000,MATCH("Element No.",[1]FINAL!$A$1:$AP$1,0),0)</f>
        <v>#N/A</v>
      </c>
      <c r="DB809" s="15"/>
      <c r="DC809" s="15"/>
      <c r="DD809" s="15"/>
      <c r="DE809" s="15"/>
      <c r="DF809" s="15"/>
    </row>
    <row r="810" spans="1:110" ht="40.5" thickBot="1">
      <c r="A810" s="18" t="b">
        <v>1</v>
      </c>
      <c r="B810" s="18" t="b">
        <v>0</v>
      </c>
      <c r="C810" s="17">
        <v>100</v>
      </c>
      <c r="D810" s="17">
        <v>100</v>
      </c>
      <c r="E810" s="17">
        <v>641221</v>
      </c>
      <c r="F810" s="17">
        <v>0</v>
      </c>
      <c r="G810" s="17">
        <v>0</v>
      </c>
      <c r="H810" s="17">
        <v>0</v>
      </c>
      <c r="I810" s="17">
        <v>0</v>
      </c>
      <c r="J810" s="17">
        <v>0</v>
      </c>
      <c r="K810" s="17">
        <v>2</v>
      </c>
      <c r="L810" s="15">
        <v>1.2</v>
      </c>
      <c r="M810" s="15">
        <v>1</v>
      </c>
      <c r="N810" s="17">
        <v>1</v>
      </c>
      <c r="O810" s="15" t="s">
        <v>995</v>
      </c>
      <c r="P810" s="15">
        <v>1</v>
      </c>
      <c r="Q810" s="17" t="e">
        <f t="shared" si="24"/>
        <v>#N/A</v>
      </c>
      <c r="R810" s="18" t="b">
        <v>0</v>
      </c>
      <c r="S810" s="15"/>
      <c r="T810" s="15" t="s">
        <v>3970</v>
      </c>
      <c r="U810" s="17">
        <v>40</v>
      </c>
      <c r="V810" s="15" t="s">
        <v>1578</v>
      </c>
      <c r="W810" s="15">
        <v>1.1000000000000001</v>
      </c>
      <c r="X810" s="18" t="b">
        <v>0</v>
      </c>
      <c r="Y810" s="15" t="s">
        <v>1579</v>
      </c>
      <c r="Z810" s="15">
        <v>0.4</v>
      </c>
      <c r="AA810" s="18" t="b">
        <v>0</v>
      </c>
      <c r="AB810" s="15"/>
      <c r="AC810" s="15" t="s">
        <v>519</v>
      </c>
      <c r="AD810" s="17">
        <v>20</v>
      </c>
      <c r="AE810" s="17">
        <v>39</v>
      </c>
      <c r="AF810" s="17">
        <v>10</v>
      </c>
      <c r="AG810" s="17">
        <v>11992</v>
      </c>
      <c r="AH810" s="17">
        <v>0</v>
      </c>
      <c r="AI810" s="17">
        <v>91788</v>
      </c>
      <c r="AJ810" s="17">
        <v>0</v>
      </c>
      <c r="AK810" s="15">
        <v>0.2</v>
      </c>
      <c r="AL810" s="15">
        <v>2.5</v>
      </c>
      <c r="AM810" s="15" t="s">
        <v>1580</v>
      </c>
      <c r="AN810" s="15" t="s">
        <v>1580</v>
      </c>
      <c r="AO810" s="17">
        <v>30</v>
      </c>
      <c r="AP810" s="68">
        <v>45475</v>
      </c>
      <c r="AQ810" s="68">
        <v>38899</v>
      </c>
      <c r="AR810" s="18" t="b">
        <v>0</v>
      </c>
      <c r="AS810" s="15" t="s">
        <v>3218</v>
      </c>
      <c r="AT810" s="17">
        <v>257</v>
      </c>
      <c r="AU810" s="17">
        <v>0</v>
      </c>
      <c r="AV810" s="17">
        <v>0</v>
      </c>
      <c r="AW810" s="17">
        <v>0</v>
      </c>
      <c r="AX810" s="17">
        <v>6</v>
      </c>
      <c r="AY810" s="17">
        <v>0</v>
      </c>
      <c r="AZ810" s="17">
        <v>0</v>
      </c>
      <c r="BA810" s="17">
        <v>0</v>
      </c>
      <c r="BB810" s="17">
        <v>0</v>
      </c>
      <c r="BC810" s="17">
        <v>0</v>
      </c>
      <c r="BD810" s="17">
        <v>0</v>
      </c>
      <c r="BE810" s="17">
        <v>0</v>
      </c>
      <c r="BF810" s="17">
        <v>18</v>
      </c>
      <c r="BG810" s="15">
        <v>36.4</v>
      </c>
      <c r="BH810" s="15">
        <v>48.5</v>
      </c>
      <c r="BI810" s="15">
        <v>39</v>
      </c>
      <c r="BJ810" s="15">
        <v>12.3</v>
      </c>
      <c r="BK810" s="17">
        <v>11</v>
      </c>
      <c r="BL810" s="17">
        <v>11</v>
      </c>
      <c r="BM810" s="17">
        <v>8</v>
      </c>
      <c r="BN810" s="17">
        <v>19</v>
      </c>
      <c r="BO810" s="17">
        <v>3</v>
      </c>
      <c r="BP810" s="15">
        <v>0.35</v>
      </c>
      <c r="BQ810" s="15">
        <v>0.37</v>
      </c>
      <c r="BR810" s="15">
        <v>0.72</v>
      </c>
      <c r="BS810" s="15">
        <v>4.54</v>
      </c>
      <c r="BT810" s="15"/>
      <c r="BU810" s="15"/>
      <c r="BV810" s="15"/>
      <c r="BW810" s="15"/>
      <c r="BX810" s="15"/>
      <c r="BY810" s="15"/>
      <c r="BZ810" s="15"/>
      <c r="CA810" s="17">
        <v>443</v>
      </c>
      <c r="CB810" s="17">
        <v>163</v>
      </c>
      <c r="CC810" s="17">
        <v>372</v>
      </c>
      <c r="CD810" s="17">
        <v>132</v>
      </c>
      <c r="CE810" s="17">
        <v>360</v>
      </c>
      <c r="CF810" s="17">
        <v>122</v>
      </c>
      <c r="CG810" s="17">
        <v>423</v>
      </c>
      <c r="CH810" s="17">
        <v>152</v>
      </c>
      <c r="CI810" s="17">
        <v>0.12</v>
      </c>
      <c r="CJ810" s="17">
        <v>0</v>
      </c>
      <c r="CK810" s="17">
        <v>0.13</v>
      </c>
      <c r="CL810" s="17">
        <v>0.25</v>
      </c>
      <c r="CM810" s="17">
        <v>1.59</v>
      </c>
      <c r="CN810" s="17">
        <v>2.1</v>
      </c>
      <c r="CO810" s="17">
        <v>752</v>
      </c>
      <c r="CP810" s="17">
        <v>210</v>
      </c>
      <c r="CQ810" s="17">
        <v>274</v>
      </c>
      <c r="CR810" s="17">
        <v>97</v>
      </c>
      <c r="CS810" s="17">
        <v>457</v>
      </c>
      <c r="CT810" s="17">
        <v>163</v>
      </c>
      <c r="CU810" s="17">
        <v>297</v>
      </c>
      <c r="CV810" s="17">
        <v>110</v>
      </c>
      <c r="CW810" s="17">
        <v>1.05</v>
      </c>
      <c r="CX810" s="17">
        <v>0</v>
      </c>
      <c r="CY810" s="17">
        <v>6.65</v>
      </c>
      <c r="CZ810" s="15" t="str">
        <f t="shared" si="25"/>
        <v>Pedro Cardoso de Lima</v>
      </c>
      <c r="DA810" s="15" t="e">
        <f>VLOOKUP(CZ810,[1]FINAL!$A$1:$AP$1000,MATCH("Element No.",[1]FINAL!$A$1:$AP$1,0),0)</f>
        <v>#N/A</v>
      </c>
      <c r="DB810" s="15"/>
      <c r="DC810" s="15"/>
      <c r="DD810" s="15"/>
      <c r="DE810" s="15"/>
      <c r="DF810" s="15"/>
    </row>
    <row r="811" spans="1:110" ht="91.5" thickBot="1">
      <c r="A811" s="18" t="b">
        <v>1</v>
      </c>
      <c r="B811" s="18" t="b">
        <v>0</v>
      </c>
      <c r="C811" s="17">
        <v>0</v>
      </c>
      <c r="D811" s="17">
        <v>0</v>
      </c>
      <c r="E811" s="17">
        <v>517179</v>
      </c>
      <c r="F811" s="17">
        <v>0</v>
      </c>
      <c r="G811" s="17">
        <v>0</v>
      </c>
      <c r="H811" s="17">
        <v>-1</v>
      </c>
      <c r="I811" s="17">
        <v>1</v>
      </c>
      <c r="J811" s="17">
        <v>0</v>
      </c>
      <c r="K811" s="17">
        <v>2</v>
      </c>
      <c r="L811" s="15">
        <v>0</v>
      </c>
      <c r="M811" s="15">
        <v>0</v>
      </c>
      <c r="N811" s="17">
        <v>0</v>
      </c>
      <c r="O811" s="15" t="s">
        <v>963</v>
      </c>
      <c r="P811" s="15">
        <v>0</v>
      </c>
      <c r="Q811" s="17" t="e">
        <f t="shared" si="24"/>
        <v>#N/A</v>
      </c>
      <c r="R811" s="18" t="b">
        <v>0</v>
      </c>
      <c r="S811" s="15" t="s">
        <v>4447</v>
      </c>
      <c r="T811" s="15" t="s">
        <v>4448</v>
      </c>
      <c r="U811" s="17">
        <v>39</v>
      </c>
      <c r="V811" s="15" t="s">
        <v>1842</v>
      </c>
      <c r="W811" s="15">
        <v>0</v>
      </c>
      <c r="X811" s="18" t="b">
        <v>0</v>
      </c>
      <c r="Y811" s="15" t="s">
        <v>1843</v>
      </c>
      <c r="Z811" s="15">
        <v>0.9</v>
      </c>
      <c r="AA811" s="18" t="b">
        <v>0</v>
      </c>
      <c r="AB811" s="15"/>
      <c r="AC811" s="15" t="s">
        <v>3257</v>
      </c>
      <c r="AD811" s="17">
        <v>20</v>
      </c>
      <c r="AE811" s="17">
        <v>39</v>
      </c>
      <c r="AF811" s="17">
        <v>0</v>
      </c>
      <c r="AG811" s="17">
        <v>85684</v>
      </c>
      <c r="AH811" s="17">
        <v>0</v>
      </c>
      <c r="AI811" s="17">
        <v>154609</v>
      </c>
      <c r="AJ811" s="17">
        <v>0</v>
      </c>
      <c r="AK811" s="15">
        <v>0</v>
      </c>
      <c r="AL811" s="15">
        <v>0</v>
      </c>
      <c r="AM811" s="15" t="s">
        <v>1843</v>
      </c>
      <c r="AN811" s="15"/>
      <c r="AO811" s="17">
        <v>241</v>
      </c>
      <c r="AP811" s="68">
        <v>45552</v>
      </c>
      <c r="AQ811" s="68">
        <v>38047</v>
      </c>
      <c r="AR811" s="18" t="b">
        <v>0</v>
      </c>
      <c r="AS811" s="15" t="s">
        <v>3219</v>
      </c>
      <c r="AT811" s="17">
        <v>0</v>
      </c>
      <c r="AU811" s="17">
        <v>0</v>
      </c>
      <c r="AV811" s="17">
        <v>0</v>
      </c>
      <c r="AW811" s="17">
        <v>0</v>
      </c>
      <c r="AX811" s="17">
        <v>0</v>
      </c>
      <c r="AY811" s="17">
        <v>0</v>
      </c>
      <c r="AZ811" s="17">
        <v>0</v>
      </c>
      <c r="BA811" s="17">
        <v>0</v>
      </c>
      <c r="BB811" s="17">
        <v>0</v>
      </c>
      <c r="BC811" s="17">
        <v>0</v>
      </c>
      <c r="BD811" s="17">
        <v>0</v>
      </c>
      <c r="BE811" s="17">
        <v>0</v>
      </c>
      <c r="BF811" s="17">
        <v>0</v>
      </c>
      <c r="BG811" s="15">
        <v>0</v>
      </c>
      <c r="BH811" s="15">
        <v>0</v>
      </c>
      <c r="BI811" s="15">
        <v>0</v>
      </c>
      <c r="BJ811" s="15">
        <v>0</v>
      </c>
      <c r="BK811" s="17">
        <v>0</v>
      </c>
      <c r="BL811" s="17">
        <v>0</v>
      </c>
      <c r="BM811" s="17">
        <v>0</v>
      </c>
      <c r="BN811" s="17">
        <v>0</v>
      </c>
      <c r="BO811" s="17">
        <v>0</v>
      </c>
      <c r="BP811" s="15">
        <v>0</v>
      </c>
      <c r="BQ811" s="15">
        <v>0</v>
      </c>
      <c r="BR811" s="15">
        <v>0</v>
      </c>
      <c r="BS811" s="15">
        <v>0</v>
      </c>
      <c r="BT811" s="15"/>
      <c r="BU811" s="15"/>
      <c r="BV811" s="15"/>
      <c r="BW811" s="15"/>
      <c r="BX811" s="15"/>
      <c r="BY811" s="15"/>
      <c r="BZ811" s="15"/>
      <c r="CA811" s="17">
        <v>569</v>
      </c>
      <c r="CB811" s="17">
        <v>206</v>
      </c>
      <c r="CC811" s="17">
        <v>555</v>
      </c>
      <c r="CD811" s="17">
        <v>205</v>
      </c>
      <c r="CE811" s="17">
        <v>524</v>
      </c>
      <c r="CF811" s="17">
        <v>201</v>
      </c>
      <c r="CG811" s="17">
        <v>572</v>
      </c>
      <c r="CH811" s="17">
        <v>206</v>
      </c>
      <c r="CI811" s="17">
        <v>0</v>
      </c>
      <c r="CJ811" s="17">
        <v>0</v>
      </c>
      <c r="CK811" s="17">
        <v>0</v>
      </c>
      <c r="CL811" s="17">
        <v>0</v>
      </c>
      <c r="CM811" s="17">
        <v>0</v>
      </c>
      <c r="CN811" s="17">
        <v>0</v>
      </c>
      <c r="CO811" s="17">
        <v>789</v>
      </c>
      <c r="CP811" s="17">
        <v>227</v>
      </c>
      <c r="CQ811" s="17">
        <v>452</v>
      </c>
      <c r="CR811" s="17">
        <v>167</v>
      </c>
      <c r="CS811" s="17">
        <v>580</v>
      </c>
      <c r="CT811" s="17">
        <v>206</v>
      </c>
      <c r="CU811" s="17">
        <v>209</v>
      </c>
      <c r="CV811" s="17">
        <v>80</v>
      </c>
      <c r="CW811" s="17">
        <v>0</v>
      </c>
      <c r="CX811" s="17">
        <v>0</v>
      </c>
      <c r="CY811" s="17">
        <v>0</v>
      </c>
      <c r="CZ811" s="15" t="str">
        <f t="shared" si="25"/>
        <v>Alfie Pond</v>
      </c>
      <c r="DA811" s="15" t="e">
        <f>VLOOKUP(CZ811,[1]FINAL!$A$1:$AP$1000,MATCH("Element No.",[1]FINAL!$A$1:$AP$1,0),0)</f>
        <v>#N/A</v>
      </c>
      <c r="DB811" s="15"/>
      <c r="DC811" s="15"/>
      <c r="DD811" s="15"/>
      <c r="DE811" s="15"/>
      <c r="DF811" s="15"/>
    </row>
    <row r="812" spans="1:110" ht="40.5" thickBot="1">
      <c r="A812" s="18" t="b">
        <v>1</v>
      </c>
      <c r="B812" s="18" t="b">
        <v>0</v>
      </c>
      <c r="C812" s="17">
        <v>100</v>
      </c>
      <c r="D812" s="17">
        <v>100</v>
      </c>
      <c r="E812" s="17">
        <v>184754</v>
      </c>
      <c r="F812" s="17">
        <v>0</v>
      </c>
      <c r="G812" s="17">
        <v>0</v>
      </c>
      <c r="H812" s="17">
        <v>-4</v>
      </c>
      <c r="I812" s="17">
        <v>4</v>
      </c>
      <c r="J812" s="17">
        <v>0</v>
      </c>
      <c r="K812" s="17">
        <v>3</v>
      </c>
      <c r="L812" s="15">
        <v>1.8</v>
      </c>
      <c r="M812" s="15">
        <v>1.8</v>
      </c>
      <c r="N812" s="17">
        <v>1</v>
      </c>
      <c r="O812" s="15" t="s">
        <v>358</v>
      </c>
      <c r="P812" s="15">
        <v>1.8</v>
      </c>
      <c r="Q812" s="17" t="e">
        <f t="shared" si="24"/>
        <v>#N/A</v>
      </c>
      <c r="R812" s="18" t="b">
        <v>0</v>
      </c>
      <c r="S812" s="15"/>
      <c r="T812" s="15" t="s">
        <v>4734</v>
      </c>
      <c r="U812" s="17">
        <v>56</v>
      </c>
      <c r="V812" s="15" t="s">
        <v>991</v>
      </c>
      <c r="W812" s="15">
        <v>2.1</v>
      </c>
      <c r="X812" s="18" t="b">
        <v>0</v>
      </c>
      <c r="Y812" s="15" t="s">
        <v>992</v>
      </c>
      <c r="Z812" s="15">
        <v>0.1</v>
      </c>
      <c r="AA812" s="18" t="b">
        <v>0</v>
      </c>
      <c r="AB812" s="15"/>
      <c r="AC812" s="15" t="s">
        <v>519</v>
      </c>
      <c r="AD812" s="17">
        <v>20</v>
      </c>
      <c r="AE812" s="17">
        <v>39</v>
      </c>
      <c r="AF812" s="17">
        <v>54</v>
      </c>
      <c r="AG812" s="17">
        <v>55545</v>
      </c>
      <c r="AH812" s="17">
        <v>0</v>
      </c>
      <c r="AI812" s="17">
        <v>62652</v>
      </c>
      <c r="AJ812" s="17">
        <v>0</v>
      </c>
      <c r="AK812" s="15">
        <v>0.3</v>
      </c>
      <c r="AL812" s="15">
        <v>9.6</v>
      </c>
      <c r="AM812" s="15" t="s">
        <v>1196</v>
      </c>
      <c r="AN812" s="15" t="s">
        <v>4772</v>
      </c>
      <c r="AO812" s="17">
        <v>114</v>
      </c>
      <c r="AP812" s="68">
        <v>44743</v>
      </c>
      <c r="AQ812" s="68">
        <v>35090</v>
      </c>
      <c r="AR812" s="18" t="b">
        <v>0</v>
      </c>
      <c r="AS812" s="15" t="s">
        <v>3220</v>
      </c>
      <c r="AT812" s="17">
        <v>1439</v>
      </c>
      <c r="AU812" s="17">
        <v>2</v>
      </c>
      <c r="AV812" s="17">
        <v>2</v>
      </c>
      <c r="AW812" s="17">
        <v>2</v>
      </c>
      <c r="AX812" s="17">
        <v>29</v>
      </c>
      <c r="AY812" s="17">
        <v>0</v>
      </c>
      <c r="AZ812" s="17">
        <v>0</v>
      </c>
      <c r="BA812" s="17">
        <v>0</v>
      </c>
      <c r="BB812" s="17">
        <v>5</v>
      </c>
      <c r="BC812" s="17">
        <v>0</v>
      </c>
      <c r="BD812" s="17">
        <v>0</v>
      </c>
      <c r="BE812" s="17">
        <v>0</v>
      </c>
      <c r="BF812" s="17">
        <v>165</v>
      </c>
      <c r="BG812" s="15">
        <v>163.4</v>
      </c>
      <c r="BH812" s="15">
        <v>216.5</v>
      </c>
      <c r="BI812" s="15">
        <v>166</v>
      </c>
      <c r="BJ812" s="15">
        <v>53.4</v>
      </c>
      <c r="BK812" s="17">
        <v>29</v>
      </c>
      <c r="BL812" s="17">
        <v>57</v>
      </c>
      <c r="BM812" s="17">
        <v>10</v>
      </c>
      <c r="BN812" s="17">
        <v>96</v>
      </c>
      <c r="BO812" s="17">
        <v>18</v>
      </c>
      <c r="BP812" s="15">
        <v>2.37</v>
      </c>
      <c r="BQ812" s="15">
        <v>1.57</v>
      </c>
      <c r="BR812" s="15">
        <v>3.94</v>
      </c>
      <c r="BS812" s="15">
        <v>23.37</v>
      </c>
      <c r="BT812" s="15"/>
      <c r="BU812" s="15"/>
      <c r="BV812" s="17">
        <v>2</v>
      </c>
      <c r="BW812" s="15"/>
      <c r="BX812" s="17">
        <v>3</v>
      </c>
      <c r="BY812" s="15"/>
      <c r="BZ812" s="15"/>
      <c r="CA812" s="17">
        <v>339</v>
      </c>
      <c r="CB812" s="17">
        <v>153</v>
      </c>
      <c r="CC812" s="17">
        <v>187</v>
      </c>
      <c r="CD812" s="17">
        <v>124</v>
      </c>
      <c r="CE812" s="17">
        <v>220</v>
      </c>
      <c r="CF812" s="17">
        <v>119</v>
      </c>
      <c r="CG812" s="17">
        <v>291</v>
      </c>
      <c r="CH812" s="17">
        <v>149</v>
      </c>
      <c r="CI812" s="17">
        <v>0.15</v>
      </c>
      <c r="CJ812" s="17">
        <v>0</v>
      </c>
      <c r="CK812" s="17">
        <v>0.1</v>
      </c>
      <c r="CL812" s="17">
        <v>0.25</v>
      </c>
      <c r="CM812" s="17">
        <v>1.46</v>
      </c>
      <c r="CN812" s="17">
        <v>1.81</v>
      </c>
      <c r="CO812" s="17">
        <v>125</v>
      </c>
      <c r="CP812" s="17">
        <v>78</v>
      </c>
      <c r="CQ812" s="17">
        <v>211</v>
      </c>
      <c r="CR812" s="17">
        <v>94</v>
      </c>
      <c r="CS812" s="17">
        <v>338</v>
      </c>
      <c r="CT812" s="17">
        <v>145</v>
      </c>
      <c r="CU812" s="17">
        <v>445</v>
      </c>
      <c r="CV812" s="17">
        <v>153</v>
      </c>
      <c r="CW812" s="17">
        <v>1.1299999999999999</v>
      </c>
      <c r="CX812" s="17">
        <v>0.13</v>
      </c>
      <c r="CY812" s="17">
        <v>6</v>
      </c>
      <c r="CZ812" s="15" t="str">
        <f t="shared" si="25"/>
        <v>Hwang Hee-chan</v>
      </c>
      <c r="DA812" s="15" t="e">
        <f>VLOOKUP(CZ812,[1]FINAL!$A$1:$AP$1000,MATCH("Element No.",[1]FINAL!$A$1:$AP$1,0),0)</f>
        <v>#N/A</v>
      </c>
      <c r="DB812" s="15"/>
      <c r="DC812" s="15"/>
      <c r="DD812" s="15"/>
      <c r="DE812" s="15"/>
      <c r="DF812" s="15"/>
    </row>
    <row r="813" spans="1:110" ht="53.25" thickBot="1">
      <c r="A813" s="18" t="b">
        <v>1</v>
      </c>
      <c r="B813" s="18" t="b">
        <v>0</v>
      </c>
      <c r="C813" s="17">
        <v>100</v>
      </c>
      <c r="D813" s="17">
        <v>100</v>
      </c>
      <c r="E813" s="17">
        <v>509291</v>
      </c>
      <c r="F813" s="17">
        <v>0</v>
      </c>
      <c r="G813" s="17">
        <v>0</v>
      </c>
      <c r="H813" s="17">
        <v>-3</v>
      </c>
      <c r="I813" s="17">
        <v>3</v>
      </c>
      <c r="J813" s="17">
        <v>1</v>
      </c>
      <c r="K813" s="17">
        <v>3</v>
      </c>
      <c r="L813" s="15">
        <v>1.8</v>
      </c>
      <c r="M813" s="15">
        <v>2.5</v>
      </c>
      <c r="N813" s="17">
        <v>4</v>
      </c>
      <c r="O813" s="15" t="s">
        <v>763</v>
      </c>
      <c r="P813" s="15">
        <v>2.5</v>
      </c>
      <c r="Q813" s="17" t="e">
        <f t="shared" si="24"/>
        <v>#N/A</v>
      </c>
      <c r="R813" s="18" t="b">
        <v>0</v>
      </c>
      <c r="S813" s="15"/>
      <c r="T813" s="15" t="s">
        <v>4735</v>
      </c>
      <c r="U813" s="17">
        <v>52</v>
      </c>
      <c r="V813" s="15" t="s">
        <v>1804</v>
      </c>
      <c r="W813" s="15">
        <v>2.7</v>
      </c>
      <c r="X813" s="18" t="b">
        <v>0</v>
      </c>
      <c r="Y813" s="15" t="s">
        <v>1805</v>
      </c>
      <c r="Z813" s="15">
        <v>0.1</v>
      </c>
      <c r="AA813" s="18" t="b">
        <v>0</v>
      </c>
      <c r="AB813" s="15"/>
      <c r="AC813" s="15" t="s">
        <v>519</v>
      </c>
      <c r="AD813" s="17">
        <v>20</v>
      </c>
      <c r="AE813" s="17">
        <v>39</v>
      </c>
      <c r="AF813" s="17">
        <v>96</v>
      </c>
      <c r="AG813" s="17">
        <v>27721</v>
      </c>
      <c r="AH813" s="17">
        <v>0</v>
      </c>
      <c r="AI813" s="17">
        <v>28201</v>
      </c>
      <c r="AJ813" s="17">
        <v>0</v>
      </c>
      <c r="AK813" s="15">
        <v>0.5</v>
      </c>
      <c r="AL813" s="15">
        <v>18.5</v>
      </c>
      <c r="AM813" s="15" t="s">
        <v>763</v>
      </c>
      <c r="AN813" s="15" t="s">
        <v>763</v>
      </c>
      <c r="AO813" s="17">
        <v>30</v>
      </c>
      <c r="AP813" s="68">
        <v>45534</v>
      </c>
      <c r="AQ813" s="68">
        <v>37088</v>
      </c>
      <c r="AR813" s="18" t="b">
        <v>0</v>
      </c>
      <c r="AS813" s="15" t="s">
        <v>3221</v>
      </c>
      <c r="AT813" s="17">
        <v>2760</v>
      </c>
      <c r="AU813" s="17">
        <v>1</v>
      </c>
      <c r="AV813" s="17">
        <v>0</v>
      </c>
      <c r="AW813" s="17">
        <v>2</v>
      </c>
      <c r="AX813" s="17">
        <v>53</v>
      </c>
      <c r="AY813" s="17">
        <v>0</v>
      </c>
      <c r="AZ813" s="17">
        <v>0</v>
      </c>
      <c r="BA813" s="17">
        <v>0</v>
      </c>
      <c r="BB813" s="17">
        <v>12</v>
      </c>
      <c r="BC813" s="17">
        <v>0</v>
      </c>
      <c r="BD813" s="17">
        <v>0</v>
      </c>
      <c r="BE813" s="17">
        <v>4</v>
      </c>
      <c r="BF813" s="17">
        <v>473</v>
      </c>
      <c r="BG813" s="15">
        <v>423</v>
      </c>
      <c r="BH813" s="15">
        <v>320.60000000000002</v>
      </c>
      <c r="BI813" s="15">
        <v>46</v>
      </c>
      <c r="BJ813" s="15">
        <v>78.900000000000006</v>
      </c>
      <c r="BK813" s="17">
        <v>90</v>
      </c>
      <c r="BL813" s="17">
        <v>212</v>
      </c>
      <c r="BM813" s="17">
        <v>81</v>
      </c>
      <c r="BN813" s="17">
        <v>383</v>
      </c>
      <c r="BO813" s="17">
        <v>30</v>
      </c>
      <c r="BP813" s="15">
        <v>0.52</v>
      </c>
      <c r="BQ813" s="15">
        <v>0.99</v>
      </c>
      <c r="BR813" s="15">
        <v>1.51</v>
      </c>
      <c r="BS813" s="15">
        <v>47.29</v>
      </c>
      <c r="BT813" s="15"/>
      <c r="BU813" s="15"/>
      <c r="BV813" s="15"/>
      <c r="BW813" s="15"/>
      <c r="BX813" s="15"/>
      <c r="BY813" s="15"/>
      <c r="BZ813" s="15"/>
      <c r="CA813" s="17">
        <v>169</v>
      </c>
      <c r="CB813" s="17">
        <v>63</v>
      </c>
      <c r="CC813" s="17">
        <v>130</v>
      </c>
      <c r="CD813" s="17">
        <v>90</v>
      </c>
      <c r="CE813" s="17">
        <v>350</v>
      </c>
      <c r="CF813" s="17">
        <v>181</v>
      </c>
      <c r="CG813" s="17">
        <v>210</v>
      </c>
      <c r="CH813" s="17">
        <v>100</v>
      </c>
      <c r="CI813" s="17">
        <v>0.02</v>
      </c>
      <c r="CJ813" s="17">
        <v>0</v>
      </c>
      <c r="CK813" s="17">
        <v>0.03</v>
      </c>
      <c r="CL813" s="17">
        <v>0.05</v>
      </c>
      <c r="CM813" s="17">
        <v>1.54</v>
      </c>
      <c r="CN813" s="17">
        <v>1.73</v>
      </c>
      <c r="CO813" s="17">
        <v>215</v>
      </c>
      <c r="CP813" s="17">
        <v>132</v>
      </c>
      <c r="CQ813" s="17">
        <v>151</v>
      </c>
      <c r="CR813" s="17">
        <v>68</v>
      </c>
      <c r="CS813" s="17">
        <v>244</v>
      </c>
      <c r="CT813" s="17">
        <v>97</v>
      </c>
      <c r="CU813" s="17">
        <v>470</v>
      </c>
      <c r="CV813" s="17">
        <v>162</v>
      </c>
      <c r="CW813" s="17">
        <v>0.98</v>
      </c>
      <c r="CX813" s="17">
        <v>7.0000000000000007E-2</v>
      </c>
      <c r="CY813" s="17">
        <v>12.49</v>
      </c>
      <c r="CZ813" s="15" t="str">
        <f t="shared" si="25"/>
        <v>André Trindade da Costa Neto</v>
      </c>
      <c r="DA813" s="15" t="e">
        <f>VLOOKUP(CZ813,[1]FINAL!$A$1:$AP$1000,MATCH("Element No.",[1]FINAL!$A$1:$AP$1,0),0)</f>
        <v>#N/A</v>
      </c>
      <c r="DB813" s="15"/>
      <c r="DC813" s="15"/>
      <c r="DD813" s="15"/>
      <c r="DE813" s="15"/>
      <c r="DF813" s="15"/>
    </row>
    <row r="814" spans="1:110" ht="40.5" thickBot="1">
      <c r="A814" s="18" t="b">
        <v>1</v>
      </c>
      <c r="B814" s="18" t="b">
        <v>0</v>
      </c>
      <c r="C814" s="17">
        <v>100</v>
      </c>
      <c r="D814" s="17">
        <v>100</v>
      </c>
      <c r="E814" s="17">
        <v>231057</v>
      </c>
      <c r="F814" s="17">
        <v>0</v>
      </c>
      <c r="G814" s="17">
        <v>0</v>
      </c>
      <c r="H814" s="17">
        <v>-4</v>
      </c>
      <c r="I814" s="17">
        <v>4</v>
      </c>
      <c r="J814" s="17">
        <v>0</v>
      </c>
      <c r="K814" s="17">
        <v>3</v>
      </c>
      <c r="L814" s="15">
        <v>0.5</v>
      </c>
      <c r="M814" s="15">
        <v>0.5</v>
      </c>
      <c r="N814" s="17">
        <v>0</v>
      </c>
      <c r="O814" s="15" t="s">
        <v>1383</v>
      </c>
      <c r="P814" s="15">
        <v>0.5</v>
      </c>
      <c r="Q814" s="17" t="e">
        <f t="shared" si="24"/>
        <v>#N/A</v>
      </c>
      <c r="R814" s="18" t="b">
        <v>0</v>
      </c>
      <c r="S814" s="15"/>
      <c r="T814" s="15" t="s">
        <v>4231</v>
      </c>
      <c r="U814" s="17">
        <v>51</v>
      </c>
      <c r="V814" s="15" t="s">
        <v>1384</v>
      </c>
      <c r="W814" s="15">
        <v>1.7</v>
      </c>
      <c r="X814" s="18" t="b">
        <v>0</v>
      </c>
      <c r="Y814" s="15" t="s">
        <v>1385</v>
      </c>
      <c r="Z814" s="15">
        <v>0</v>
      </c>
      <c r="AA814" s="18" t="b">
        <v>0</v>
      </c>
      <c r="AB814" s="15"/>
      <c r="AC814" s="15" t="s">
        <v>519</v>
      </c>
      <c r="AD814" s="17">
        <v>20</v>
      </c>
      <c r="AE814" s="17">
        <v>39</v>
      </c>
      <c r="AF814" s="17">
        <v>44</v>
      </c>
      <c r="AG814" s="17">
        <v>7632</v>
      </c>
      <c r="AH814" s="17">
        <v>0</v>
      </c>
      <c r="AI814" s="17">
        <v>13799</v>
      </c>
      <c r="AJ814" s="17">
        <v>0</v>
      </c>
      <c r="AK814" s="15">
        <v>0.1</v>
      </c>
      <c r="AL814" s="15">
        <v>8.6</v>
      </c>
      <c r="AM814" s="15" t="s">
        <v>1385</v>
      </c>
      <c r="AN814" s="15"/>
      <c r="AO814" s="17">
        <v>92</v>
      </c>
      <c r="AP814" s="68">
        <v>45170</v>
      </c>
      <c r="AQ814" s="68">
        <v>35973</v>
      </c>
      <c r="AR814" s="18" t="b">
        <v>0</v>
      </c>
      <c r="AS814" s="15" t="s">
        <v>3222</v>
      </c>
      <c r="AT814" s="17">
        <v>1239</v>
      </c>
      <c r="AU814" s="17">
        <v>1</v>
      </c>
      <c r="AV814" s="17">
        <v>1</v>
      </c>
      <c r="AW814" s="17">
        <v>3</v>
      </c>
      <c r="AX814" s="17">
        <v>30</v>
      </c>
      <c r="AY814" s="17">
        <v>0</v>
      </c>
      <c r="AZ814" s="17">
        <v>0</v>
      </c>
      <c r="BA814" s="17">
        <v>0</v>
      </c>
      <c r="BB814" s="17">
        <v>5</v>
      </c>
      <c r="BC814" s="17">
        <v>0</v>
      </c>
      <c r="BD814" s="17">
        <v>0</v>
      </c>
      <c r="BE814" s="17">
        <v>0</v>
      </c>
      <c r="BF814" s="17">
        <v>208</v>
      </c>
      <c r="BG814" s="15">
        <v>195.4</v>
      </c>
      <c r="BH814" s="15">
        <v>210.3</v>
      </c>
      <c r="BI814" s="15">
        <v>145</v>
      </c>
      <c r="BJ814" s="15">
        <v>54.6</v>
      </c>
      <c r="BK814" s="17">
        <v>33</v>
      </c>
      <c r="BL814" s="17">
        <v>44</v>
      </c>
      <c r="BM814" s="17">
        <v>28</v>
      </c>
      <c r="BN814" s="17">
        <v>105</v>
      </c>
      <c r="BO814" s="17">
        <v>15</v>
      </c>
      <c r="BP814" s="15">
        <v>1.04</v>
      </c>
      <c r="BQ814" s="15">
        <v>1.06</v>
      </c>
      <c r="BR814" s="15">
        <v>2.1</v>
      </c>
      <c r="BS814" s="15">
        <v>23.51</v>
      </c>
      <c r="BT814" s="15"/>
      <c r="BU814" s="15"/>
      <c r="BV814" s="17">
        <v>4</v>
      </c>
      <c r="BW814" s="15"/>
      <c r="BX814" s="15"/>
      <c r="BY814" s="15"/>
      <c r="BZ814" s="15"/>
      <c r="CA814" s="17">
        <v>315</v>
      </c>
      <c r="CB814" s="17">
        <v>137</v>
      </c>
      <c r="CC814" s="17">
        <v>195</v>
      </c>
      <c r="CD814" s="17">
        <v>129</v>
      </c>
      <c r="CE814" s="17">
        <v>238</v>
      </c>
      <c r="CF814" s="17">
        <v>131</v>
      </c>
      <c r="CG814" s="17">
        <v>288</v>
      </c>
      <c r="CH814" s="17">
        <v>147</v>
      </c>
      <c r="CI814" s="17">
        <v>0.08</v>
      </c>
      <c r="CJ814" s="17">
        <v>0</v>
      </c>
      <c r="CK814" s="17">
        <v>0.08</v>
      </c>
      <c r="CL814" s="17">
        <v>0.16</v>
      </c>
      <c r="CM814" s="17">
        <v>1.71</v>
      </c>
      <c r="CN814" s="17">
        <v>2.1800000000000002</v>
      </c>
      <c r="CO814" s="17">
        <v>231</v>
      </c>
      <c r="CP814" s="17">
        <v>141</v>
      </c>
      <c r="CQ814" s="17">
        <v>341</v>
      </c>
      <c r="CR814" s="17">
        <v>154</v>
      </c>
      <c r="CS814" s="17">
        <v>405</v>
      </c>
      <c r="CT814" s="17">
        <v>175</v>
      </c>
      <c r="CU814" s="17">
        <v>601</v>
      </c>
      <c r="CV814" s="17">
        <v>226</v>
      </c>
      <c r="CW814" s="17">
        <v>1.0900000000000001</v>
      </c>
      <c r="CX814" s="17">
        <v>0.22</v>
      </c>
      <c r="CY814" s="17">
        <v>7.63</v>
      </c>
      <c r="CZ814" s="15" t="str">
        <f t="shared" si="25"/>
        <v>Jean-Ricner Bellegarde</v>
      </c>
      <c r="DA814" s="15" t="e">
        <f>VLOOKUP(CZ814,[1]FINAL!$A$1:$AP$1000,MATCH("Element No.",[1]FINAL!$A$1:$AP$1,0),0)</f>
        <v>#N/A</v>
      </c>
      <c r="DB814" s="15"/>
      <c r="DC814" s="15"/>
      <c r="DD814" s="15"/>
      <c r="DE814" s="15"/>
      <c r="DF814" s="15"/>
    </row>
    <row r="815" spans="1:110" ht="78.75" thickBot="1">
      <c r="A815" s="18" t="b">
        <v>1</v>
      </c>
      <c r="B815" s="18" t="b">
        <v>0</v>
      </c>
      <c r="C815" s="17">
        <v>0</v>
      </c>
      <c r="D815" s="17">
        <v>0</v>
      </c>
      <c r="E815" s="17">
        <v>643135</v>
      </c>
      <c r="F815" s="17">
        <v>0</v>
      </c>
      <c r="G815" s="17">
        <v>0</v>
      </c>
      <c r="H815" s="17">
        <v>-4</v>
      </c>
      <c r="I815" s="17">
        <v>4</v>
      </c>
      <c r="J815" s="17">
        <v>0</v>
      </c>
      <c r="K815" s="17">
        <v>3</v>
      </c>
      <c r="L815" s="15">
        <v>0</v>
      </c>
      <c r="M815" s="15">
        <v>0</v>
      </c>
      <c r="N815" s="17">
        <v>0</v>
      </c>
      <c r="O815" s="15" t="s">
        <v>3223</v>
      </c>
      <c r="P815" s="15">
        <v>0</v>
      </c>
      <c r="Q815" s="17" t="e">
        <f t="shared" si="24"/>
        <v>#N/A</v>
      </c>
      <c r="R815" s="18" t="b">
        <v>0</v>
      </c>
      <c r="S815" s="15" t="s">
        <v>4595</v>
      </c>
      <c r="T815" s="15" t="s">
        <v>4596</v>
      </c>
      <c r="U815" s="17">
        <v>51</v>
      </c>
      <c r="V815" s="15" t="s">
        <v>3224</v>
      </c>
      <c r="W815" s="15">
        <v>1.3</v>
      </c>
      <c r="X815" s="18" t="b">
        <v>0</v>
      </c>
      <c r="Y815" s="15" t="s">
        <v>3225</v>
      </c>
      <c r="Z815" s="15">
        <v>0</v>
      </c>
      <c r="AA815" s="18" t="b">
        <v>0</v>
      </c>
      <c r="AB815" s="15"/>
      <c r="AC815" s="15" t="s">
        <v>3257</v>
      </c>
      <c r="AD815" s="17">
        <v>20</v>
      </c>
      <c r="AE815" s="17">
        <v>39</v>
      </c>
      <c r="AF815" s="17">
        <v>12</v>
      </c>
      <c r="AG815" s="17">
        <v>1383</v>
      </c>
      <c r="AH815" s="17">
        <v>0</v>
      </c>
      <c r="AI815" s="17">
        <v>5009</v>
      </c>
      <c r="AJ815" s="17">
        <v>0</v>
      </c>
      <c r="AK815" s="15">
        <v>0</v>
      </c>
      <c r="AL815" s="15">
        <v>2.4</v>
      </c>
      <c r="AM815" s="15" t="s">
        <v>3226</v>
      </c>
      <c r="AN815" s="15"/>
      <c r="AO815" s="17">
        <v>200</v>
      </c>
      <c r="AP815" s="68">
        <v>45828</v>
      </c>
      <c r="AQ815" s="68">
        <v>38131</v>
      </c>
      <c r="AR815" s="18" t="b">
        <v>0</v>
      </c>
      <c r="AS815" s="15" t="s">
        <v>3227</v>
      </c>
      <c r="AT815" s="17">
        <v>228</v>
      </c>
      <c r="AU815" s="17">
        <v>0</v>
      </c>
      <c r="AV815" s="17">
        <v>1</v>
      </c>
      <c r="AW815" s="17">
        <v>0</v>
      </c>
      <c r="AX815" s="17">
        <v>9</v>
      </c>
      <c r="AY815" s="17">
        <v>0</v>
      </c>
      <c r="AZ815" s="17">
        <v>0</v>
      </c>
      <c r="BA815" s="17">
        <v>0</v>
      </c>
      <c r="BB815" s="17">
        <v>1</v>
      </c>
      <c r="BC815" s="17">
        <v>0</v>
      </c>
      <c r="BD815" s="17">
        <v>0</v>
      </c>
      <c r="BE815" s="17">
        <v>0</v>
      </c>
      <c r="BF815" s="17">
        <v>38</v>
      </c>
      <c r="BG815" s="15">
        <v>29</v>
      </c>
      <c r="BH815" s="15">
        <v>61</v>
      </c>
      <c r="BI815" s="15">
        <v>37</v>
      </c>
      <c r="BJ815" s="15">
        <v>12.4</v>
      </c>
      <c r="BK815" s="17">
        <v>1</v>
      </c>
      <c r="BL815" s="17">
        <v>10</v>
      </c>
      <c r="BM815" s="17">
        <v>1</v>
      </c>
      <c r="BN815" s="17">
        <v>12</v>
      </c>
      <c r="BO815" s="17">
        <v>2</v>
      </c>
      <c r="BP815" s="15">
        <v>0.16</v>
      </c>
      <c r="BQ815" s="15">
        <v>0.61</v>
      </c>
      <c r="BR815" s="15">
        <v>0.77</v>
      </c>
      <c r="BS815" s="15">
        <v>3.98</v>
      </c>
      <c r="BT815" s="15"/>
      <c r="BU815" s="15"/>
      <c r="BV815" s="15"/>
      <c r="BW815" s="15"/>
      <c r="BX815" s="15"/>
      <c r="BY815" s="15"/>
      <c r="BZ815" s="15"/>
      <c r="CA815" s="17">
        <v>453</v>
      </c>
      <c r="CB815" s="17">
        <v>201</v>
      </c>
      <c r="CC815" s="17">
        <v>352</v>
      </c>
      <c r="CD815" s="17">
        <v>186</v>
      </c>
      <c r="CE815" s="17">
        <v>367</v>
      </c>
      <c r="CF815" s="17">
        <v>187</v>
      </c>
      <c r="CG815" s="17">
        <v>422</v>
      </c>
      <c r="CH815" s="17">
        <v>191</v>
      </c>
      <c r="CI815" s="17">
        <v>0.06</v>
      </c>
      <c r="CJ815" s="17">
        <v>0</v>
      </c>
      <c r="CK815" s="17">
        <v>0.24</v>
      </c>
      <c r="CL815" s="17">
        <v>0.3</v>
      </c>
      <c r="CM815" s="17">
        <v>1.57</v>
      </c>
      <c r="CN815" s="17">
        <v>3.55</v>
      </c>
      <c r="CO815" s="17">
        <v>240</v>
      </c>
      <c r="CP815" s="17">
        <v>145</v>
      </c>
      <c r="CQ815" s="17">
        <v>785</v>
      </c>
      <c r="CR815" s="17">
        <v>342</v>
      </c>
      <c r="CS815" s="17">
        <v>449</v>
      </c>
      <c r="CT815" s="17">
        <v>199</v>
      </c>
      <c r="CU815" s="17">
        <v>665</v>
      </c>
      <c r="CV815" s="17">
        <v>264</v>
      </c>
      <c r="CW815" s="17">
        <v>0.79</v>
      </c>
      <c r="CX815" s="17">
        <v>0</v>
      </c>
      <c r="CY815" s="17">
        <v>4.74</v>
      </c>
      <c r="CZ815" s="15" t="str">
        <f t="shared" si="25"/>
        <v>Fer López González</v>
      </c>
      <c r="DA815" s="15" t="e">
        <f>VLOOKUP(CZ815,[1]FINAL!$A$1:$AP$1000,MATCH("Element No.",[1]FINAL!$A$1:$AP$1,0),0)</f>
        <v>#N/A</v>
      </c>
      <c r="DB815" s="15"/>
      <c r="DC815" s="15"/>
      <c r="DD815" s="15"/>
      <c r="DE815" s="15"/>
      <c r="DF815" s="15"/>
    </row>
    <row r="816" spans="1:110" ht="40.5" thickBot="1">
      <c r="A816" s="18" t="b">
        <v>1</v>
      </c>
      <c r="B816" s="18" t="b">
        <v>0</v>
      </c>
      <c r="C816" s="17">
        <v>100</v>
      </c>
      <c r="D816" s="17">
        <v>100</v>
      </c>
      <c r="E816" s="17">
        <v>448089</v>
      </c>
      <c r="F816" s="17">
        <v>0</v>
      </c>
      <c r="G816" s="17">
        <v>0</v>
      </c>
      <c r="H816" s="17">
        <v>-2</v>
      </c>
      <c r="I816" s="17">
        <v>2</v>
      </c>
      <c r="J816" s="17">
        <v>1</v>
      </c>
      <c r="K816" s="17">
        <v>3</v>
      </c>
      <c r="L816" s="15">
        <v>2.8</v>
      </c>
      <c r="M816" s="15">
        <v>2</v>
      </c>
      <c r="N816" s="17">
        <v>0</v>
      </c>
      <c r="O816" s="15" t="s">
        <v>1037</v>
      </c>
      <c r="P816" s="15">
        <v>2</v>
      </c>
      <c r="Q816" s="17" t="e">
        <f t="shared" si="24"/>
        <v>#N/A</v>
      </c>
      <c r="R816" s="18" t="b">
        <v>0</v>
      </c>
      <c r="S816" s="15"/>
      <c r="T816" s="15" t="s">
        <v>4449</v>
      </c>
      <c r="U816" s="17">
        <v>53</v>
      </c>
      <c r="V816" s="15" t="s">
        <v>1038</v>
      </c>
      <c r="W816" s="15">
        <v>3.1</v>
      </c>
      <c r="X816" s="18" t="b">
        <v>0</v>
      </c>
      <c r="Y816" s="15" t="s">
        <v>1039</v>
      </c>
      <c r="Z816" s="15">
        <v>0.3</v>
      </c>
      <c r="AA816" s="18" t="b">
        <v>0</v>
      </c>
      <c r="AB816" s="15"/>
      <c r="AC816" s="15" t="s">
        <v>519</v>
      </c>
      <c r="AD816" s="17">
        <v>20</v>
      </c>
      <c r="AE816" s="17">
        <v>39</v>
      </c>
      <c r="AF816" s="17">
        <v>107</v>
      </c>
      <c r="AG816" s="17">
        <v>112107</v>
      </c>
      <c r="AH816" s="17">
        <v>0</v>
      </c>
      <c r="AI816" s="17">
        <v>94086</v>
      </c>
      <c r="AJ816" s="17">
        <v>0</v>
      </c>
      <c r="AK816" s="15">
        <v>0.4</v>
      </c>
      <c r="AL816" s="15">
        <v>20.2</v>
      </c>
      <c r="AM816" s="15" t="s">
        <v>4736</v>
      </c>
      <c r="AN816" s="15" t="s">
        <v>1040</v>
      </c>
      <c r="AO816" s="17">
        <v>30</v>
      </c>
      <c r="AP816" s="68">
        <v>44956</v>
      </c>
      <c r="AQ816" s="68">
        <v>36934</v>
      </c>
      <c r="AR816" s="18" t="b">
        <v>0</v>
      </c>
      <c r="AS816" s="15" t="s">
        <v>3228</v>
      </c>
      <c r="AT816" s="17">
        <v>2829</v>
      </c>
      <c r="AU816" s="17">
        <v>1</v>
      </c>
      <c r="AV816" s="17">
        <v>2</v>
      </c>
      <c r="AW816" s="17">
        <v>4</v>
      </c>
      <c r="AX816" s="17">
        <v>56</v>
      </c>
      <c r="AY816" s="17">
        <v>0</v>
      </c>
      <c r="AZ816" s="17">
        <v>0</v>
      </c>
      <c r="BA816" s="17">
        <v>0</v>
      </c>
      <c r="BB816" s="17">
        <v>10</v>
      </c>
      <c r="BC816" s="17">
        <v>0</v>
      </c>
      <c r="BD816" s="17">
        <v>0</v>
      </c>
      <c r="BE816" s="17">
        <v>6</v>
      </c>
      <c r="BF816" s="17">
        <v>529</v>
      </c>
      <c r="BG816" s="15">
        <v>486.6</v>
      </c>
      <c r="BH816" s="15">
        <v>353.4</v>
      </c>
      <c r="BI816" s="15">
        <v>176</v>
      </c>
      <c r="BJ816" s="15">
        <v>102</v>
      </c>
      <c r="BK816" s="17">
        <v>87</v>
      </c>
      <c r="BL816" s="17">
        <v>193</v>
      </c>
      <c r="BM816" s="17">
        <v>107</v>
      </c>
      <c r="BN816" s="17">
        <v>387</v>
      </c>
      <c r="BO816" s="17">
        <v>32</v>
      </c>
      <c r="BP816" s="15">
        <v>1.29</v>
      </c>
      <c r="BQ816" s="15">
        <v>2.09</v>
      </c>
      <c r="BR816" s="15">
        <v>3.38</v>
      </c>
      <c r="BS816" s="15">
        <v>48.6</v>
      </c>
      <c r="BT816" s="15"/>
      <c r="BU816" s="15"/>
      <c r="BV816" s="17">
        <v>3</v>
      </c>
      <c r="BW816" s="15"/>
      <c r="BX816" s="15"/>
      <c r="BY816" s="15"/>
      <c r="BZ816" s="15"/>
      <c r="CA816" s="17">
        <v>136</v>
      </c>
      <c r="CB816" s="17">
        <v>47</v>
      </c>
      <c r="CC816" s="17">
        <v>111</v>
      </c>
      <c r="CD816" s="17">
        <v>78</v>
      </c>
      <c r="CE816" s="17">
        <v>213</v>
      </c>
      <c r="CF816" s="17">
        <v>114</v>
      </c>
      <c r="CG816" s="17">
        <v>144</v>
      </c>
      <c r="CH816" s="17">
        <v>78</v>
      </c>
      <c r="CI816" s="17">
        <v>0.04</v>
      </c>
      <c r="CJ816" s="17">
        <v>0</v>
      </c>
      <c r="CK816" s="17">
        <v>7.0000000000000007E-2</v>
      </c>
      <c r="CL816" s="17">
        <v>0.11</v>
      </c>
      <c r="CM816" s="17">
        <v>1.55</v>
      </c>
      <c r="CN816" s="17">
        <v>1.78</v>
      </c>
      <c r="CO816" s="17">
        <v>192</v>
      </c>
      <c r="CP816" s="17">
        <v>122</v>
      </c>
      <c r="CQ816" s="17">
        <v>186</v>
      </c>
      <c r="CR816" s="17">
        <v>83</v>
      </c>
      <c r="CS816" s="17">
        <v>183</v>
      </c>
      <c r="CT816" s="17">
        <v>72</v>
      </c>
      <c r="CU816" s="17">
        <v>332</v>
      </c>
      <c r="CV816" s="17">
        <v>113</v>
      </c>
      <c r="CW816" s="17">
        <v>1.02</v>
      </c>
      <c r="CX816" s="17">
        <v>0.13</v>
      </c>
      <c r="CY816" s="17">
        <v>12.31</v>
      </c>
      <c r="CZ816" s="15" t="str">
        <f t="shared" si="25"/>
        <v>João Victor Gomes da Silva</v>
      </c>
      <c r="DA816" s="15" t="e">
        <f>VLOOKUP(CZ816,[1]FINAL!$A$1:$AP$1000,MATCH("Element No.",[1]FINAL!$A$1:$AP$1,0),0)</f>
        <v>#N/A</v>
      </c>
      <c r="DB816" s="15"/>
      <c r="DC816" s="15"/>
      <c r="DD816" s="15"/>
      <c r="DE816" s="15"/>
      <c r="DF816" s="15"/>
    </row>
    <row r="817" spans="1:110" ht="66" thickBot="1">
      <c r="A817" s="18" t="b">
        <v>1</v>
      </c>
      <c r="B817" s="18" t="b">
        <v>0</v>
      </c>
      <c r="C817" s="17">
        <v>0</v>
      </c>
      <c r="D817" s="17">
        <v>0</v>
      </c>
      <c r="E817" s="17">
        <v>181284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3</v>
      </c>
      <c r="L817" s="15">
        <v>0</v>
      </c>
      <c r="M817" s="15">
        <v>0</v>
      </c>
      <c r="N817" s="17">
        <v>0</v>
      </c>
      <c r="O817" s="15" t="s">
        <v>1007</v>
      </c>
      <c r="P817" s="15">
        <v>0</v>
      </c>
      <c r="Q817" s="17" t="e">
        <f t="shared" si="24"/>
        <v>#N/A</v>
      </c>
      <c r="R817" s="18" t="b">
        <v>0</v>
      </c>
      <c r="S817" s="15" t="s">
        <v>3406</v>
      </c>
      <c r="T817" s="15" t="s">
        <v>3407</v>
      </c>
      <c r="U817" s="17">
        <v>55</v>
      </c>
      <c r="V817" s="15" t="s">
        <v>1008</v>
      </c>
      <c r="W817" s="15">
        <v>0</v>
      </c>
      <c r="X817" s="18" t="b">
        <v>0</v>
      </c>
      <c r="Y817" s="15" t="s">
        <v>1009</v>
      </c>
      <c r="Z817" s="15">
        <v>0</v>
      </c>
      <c r="AA817" s="18" t="b">
        <v>0</v>
      </c>
      <c r="AB817" s="15"/>
      <c r="AC817" s="15" t="s">
        <v>3257</v>
      </c>
      <c r="AD817" s="17">
        <v>20</v>
      </c>
      <c r="AE817" s="17">
        <v>39</v>
      </c>
      <c r="AF817" s="17">
        <v>0</v>
      </c>
      <c r="AG817" s="17">
        <v>0</v>
      </c>
      <c r="AH817" s="17">
        <v>0</v>
      </c>
      <c r="AI817" s="17">
        <v>796</v>
      </c>
      <c r="AJ817" s="17">
        <v>0</v>
      </c>
      <c r="AK817" s="15">
        <v>0</v>
      </c>
      <c r="AL817" s="15">
        <v>0</v>
      </c>
      <c r="AM817" s="15" t="s">
        <v>355</v>
      </c>
      <c r="AN817" s="15"/>
      <c r="AO817" s="17">
        <v>173</v>
      </c>
      <c r="AP817" s="68">
        <v>44781</v>
      </c>
      <c r="AQ817" s="68">
        <v>35398</v>
      </c>
      <c r="AR817" s="18" t="b">
        <v>0</v>
      </c>
      <c r="AS817" s="15" t="s">
        <v>3229</v>
      </c>
      <c r="AT817" s="17">
        <v>0</v>
      </c>
      <c r="AU817" s="17">
        <v>0</v>
      </c>
      <c r="AV817" s="17">
        <v>0</v>
      </c>
      <c r="AW817" s="17">
        <v>0</v>
      </c>
      <c r="AX817" s="17">
        <v>0</v>
      </c>
      <c r="AY817" s="17">
        <v>0</v>
      </c>
      <c r="AZ817" s="17">
        <v>0</v>
      </c>
      <c r="BA817" s="17">
        <v>0</v>
      </c>
      <c r="BB817" s="17">
        <v>0</v>
      </c>
      <c r="BC817" s="17">
        <v>0</v>
      </c>
      <c r="BD817" s="17">
        <v>0</v>
      </c>
      <c r="BE817" s="17">
        <v>0</v>
      </c>
      <c r="BF817" s="17">
        <v>0</v>
      </c>
      <c r="BG817" s="15">
        <v>0</v>
      </c>
      <c r="BH817" s="15">
        <v>0</v>
      </c>
      <c r="BI817" s="15">
        <v>0</v>
      </c>
      <c r="BJ817" s="15">
        <v>0</v>
      </c>
      <c r="BK817" s="17">
        <v>0</v>
      </c>
      <c r="BL817" s="17">
        <v>0</v>
      </c>
      <c r="BM817" s="17">
        <v>0</v>
      </c>
      <c r="BN817" s="17">
        <v>0</v>
      </c>
      <c r="BO817" s="17">
        <v>0</v>
      </c>
      <c r="BP817" s="15">
        <v>0</v>
      </c>
      <c r="BQ817" s="15">
        <v>0</v>
      </c>
      <c r="BR817" s="15">
        <v>0</v>
      </c>
      <c r="BS817" s="15">
        <v>0</v>
      </c>
      <c r="BT817" s="15"/>
      <c r="BU817" s="15"/>
      <c r="BV817" s="15"/>
      <c r="BW817" s="15"/>
      <c r="BX817" s="15"/>
      <c r="BY817" s="15"/>
      <c r="BZ817" s="15"/>
      <c r="CA817" s="17">
        <v>829</v>
      </c>
      <c r="CB817" s="17">
        <v>371</v>
      </c>
      <c r="CC817" s="17">
        <v>829</v>
      </c>
      <c r="CD817" s="17">
        <v>371</v>
      </c>
      <c r="CE817" s="17">
        <v>828</v>
      </c>
      <c r="CF817" s="17">
        <v>371</v>
      </c>
      <c r="CG817" s="17">
        <v>829</v>
      </c>
      <c r="CH817" s="17">
        <v>371</v>
      </c>
      <c r="CI817" s="17">
        <v>0</v>
      </c>
      <c r="CJ817" s="17">
        <v>0</v>
      </c>
      <c r="CK817" s="17">
        <v>0</v>
      </c>
      <c r="CL817" s="17">
        <v>0</v>
      </c>
      <c r="CM817" s="17">
        <v>0</v>
      </c>
      <c r="CN817" s="17">
        <v>0</v>
      </c>
      <c r="CO817" s="17">
        <v>137</v>
      </c>
      <c r="CP817" s="17">
        <v>85</v>
      </c>
      <c r="CQ817" s="17">
        <v>811</v>
      </c>
      <c r="CR817" s="17">
        <v>360</v>
      </c>
      <c r="CS817" s="17">
        <v>829</v>
      </c>
      <c r="CT817" s="17">
        <v>371</v>
      </c>
      <c r="CU817" s="17">
        <v>809</v>
      </c>
      <c r="CV817" s="17">
        <v>356</v>
      </c>
      <c r="CW817" s="17">
        <v>0</v>
      </c>
      <c r="CX817" s="17">
        <v>0</v>
      </c>
      <c r="CY817" s="17">
        <v>0</v>
      </c>
      <c r="CZ817" s="15" t="str">
        <f t="shared" si="25"/>
        <v>Gonçalo Manuel Ganchinho Guedes</v>
      </c>
      <c r="DA817" s="15" t="e">
        <f>VLOOKUP(CZ817,[1]FINAL!$A$1:$AP$1000,MATCH("Element No.",[1]FINAL!$A$1:$AP$1,0),0)</f>
        <v>#N/A</v>
      </c>
      <c r="DB817" s="15"/>
      <c r="DC817" s="15"/>
      <c r="DD817" s="15"/>
      <c r="DE817" s="15"/>
      <c r="DF817" s="15"/>
    </row>
    <row r="818" spans="1:110" ht="78.75" thickBot="1">
      <c r="A818" s="18" t="b">
        <v>1</v>
      </c>
      <c r="B818" s="18" t="b">
        <v>0</v>
      </c>
      <c r="C818" s="17">
        <v>0</v>
      </c>
      <c r="D818" s="17">
        <v>0</v>
      </c>
      <c r="E818" s="17">
        <v>433312</v>
      </c>
      <c r="F818" s="17">
        <v>0</v>
      </c>
      <c r="G818" s="17">
        <v>0</v>
      </c>
      <c r="H818" s="17">
        <v>-2</v>
      </c>
      <c r="I818" s="17">
        <v>2</v>
      </c>
      <c r="J818" s="17">
        <v>0</v>
      </c>
      <c r="K818" s="17">
        <v>3</v>
      </c>
      <c r="L818" s="15">
        <v>0</v>
      </c>
      <c r="M818" s="15">
        <v>0</v>
      </c>
      <c r="N818" s="17">
        <v>0</v>
      </c>
      <c r="O818" s="15" t="s">
        <v>2033</v>
      </c>
      <c r="P818" s="15">
        <v>0</v>
      </c>
      <c r="Q818" s="17" t="e">
        <f t="shared" si="24"/>
        <v>#N/A</v>
      </c>
      <c r="R818" s="18" t="b">
        <v>0</v>
      </c>
      <c r="S818" s="15" t="s">
        <v>4457</v>
      </c>
      <c r="T818" s="15" t="s">
        <v>4191</v>
      </c>
      <c r="U818" s="17">
        <v>53</v>
      </c>
      <c r="V818" s="15" t="s">
        <v>2034</v>
      </c>
      <c r="W818" s="15">
        <v>2.9</v>
      </c>
      <c r="X818" s="18" t="b">
        <v>0</v>
      </c>
      <c r="Y818" s="15" t="s">
        <v>2035</v>
      </c>
      <c r="Z818" s="15">
        <v>0</v>
      </c>
      <c r="AA818" s="18" t="b">
        <v>0</v>
      </c>
      <c r="AB818" s="15"/>
      <c r="AC818" s="15" t="s">
        <v>3257</v>
      </c>
      <c r="AD818" s="17">
        <v>20</v>
      </c>
      <c r="AE818" s="17">
        <v>39</v>
      </c>
      <c r="AF818" s="17">
        <v>38</v>
      </c>
      <c r="AG818" s="17">
        <v>19177</v>
      </c>
      <c r="AH818" s="17">
        <v>0</v>
      </c>
      <c r="AI818" s="17">
        <v>23262</v>
      </c>
      <c r="AJ818" s="17">
        <v>0</v>
      </c>
      <c r="AK818" s="15">
        <v>0</v>
      </c>
      <c r="AL818" s="15">
        <v>7.2</v>
      </c>
      <c r="AM818" s="15" t="s">
        <v>2035</v>
      </c>
      <c r="AN818" s="15"/>
      <c r="AO818" s="17">
        <v>239</v>
      </c>
      <c r="AP818" s="68">
        <v>45691</v>
      </c>
      <c r="AQ818" s="68">
        <v>35238</v>
      </c>
      <c r="AR818" s="18" t="b">
        <v>0</v>
      </c>
      <c r="AS818" s="15" t="s">
        <v>3230</v>
      </c>
      <c r="AT818" s="17">
        <v>872</v>
      </c>
      <c r="AU818" s="17">
        <v>1</v>
      </c>
      <c r="AV818" s="17">
        <v>2</v>
      </c>
      <c r="AW818" s="17">
        <v>0</v>
      </c>
      <c r="AX818" s="17">
        <v>19</v>
      </c>
      <c r="AY818" s="17">
        <v>0</v>
      </c>
      <c r="AZ818" s="17">
        <v>0</v>
      </c>
      <c r="BA818" s="17">
        <v>0</v>
      </c>
      <c r="BB818" s="17">
        <v>2</v>
      </c>
      <c r="BC818" s="17">
        <v>0</v>
      </c>
      <c r="BD818" s="17">
        <v>0</v>
      </c>
      <c r="BE818" s="17">
        <v>1</v>
      </c>
      <c r="BF818" s="17">
        <v>131</v>
      </c>
      <c r="BG818" s="15">
        <v>163.6</v>
      </c>
      <c r="BH818" s="15">
        <v>61.8</v>
      </c>
      <c r="BI818" s="15">
        <v>196</v>
      </c>
      <c r="BJ818" s="15">
        <v>42.1</v>
      </c>
      <c r="BK818" s="17">
        <v>39</v>
      </c>
      <c r="BL818" s="17">
        <v>20</v>
      </c>
      <c r="BM818" s="17">
        <v>21</v>
      </c>
      <c r="BN818" s="17">
        <v>80</v>
      </c>
      <c r="BO818" s="17">
        <v>9</v>
      </c>
      <c r="BP818" s="15">
        <v>1.64</v>
      </c>
      <c r="BQ818" s="15">
        <v>0.38</v>
      </c>
      <c r="BR818" s="15">
        <v>2.02</v>
      </c>
      <c r="BS818" s="15">
        <v>13.36</v>
      </c>
      <c r="BT818" s="15"/>
      <c r="BU818" s="15"/>
      <c r="BV818" s="15"/>
      <c r="BW818" s="15"/>
      <c r="BX818" s="15"/>
      <c r="BY818" s="15"/>
      <c r="BZ818" s="15"/>
      <c r="CA818" s="17">
        <v>338</v>
      </c>
      <c r="CB818" s="17">
        <v>152</v>
      </c>
      <c r="CC818" s="17">
        <v>351</v>
      </c>
      <c r="CD818" s="17">
        <v>185</v>
      </c>
      <c r="CE818" s="17">
        <v>188</v>
      </c>
      <c r="CF818" s="17">
        <v>101</v>
      </c>
      <c r="CG818" s="17">
        <v>330</v>
      </c>
      <c r="CH818" s="17">
        <v>157</v>
      </c>
      <c r="CI818" s="17">
        <v>0.17</v>
      </c>
      <c r="CJ818" s="17">
        <v>0</v>
      </c>
      <c r="CK818" s="17">
        <v>0.04</v>
      </c>
      <c r="CL818" s="17">
        <v>0.21</v>
      </c>
      <c r="CM818" s="17">
        <v>1.38</v>
      </c>
      <c r="CN818" s="17">
        <v>1.96</v>
      </c>
      <c r="CO818" s="17">
        <v>190</v>
      </c>
      <c r="CP818" s="17">
        <v>121</v>
      </c>
      <c r="CQ818" s="17">
        <v>792</v>
      </c>
      <c r="CR818" s="17">
        <v>345</v>
      </c>
      <c r="CS818" s="17">
        <v>209</v>
      </c>
      <c r="CT818" s="17">
        <v>79</v>
      </c>
      <c r="CU818" s="17">
        <v>637</v>
      </c>
      <c r="CV818" s="17">
        <v>244</v>
      </c>
      <c r="CW818" s="17">
        <v>0.93</v>
      </c>
      <c r="CX818" s="17">
        <v>0</v>
      </c>
      <c r="CY818" s="17">
        <v>8.26</v>
      </c>
      <c r="CZ818" s="15" t="str">
        <f t="shared" si="25"/>
        <v>Marshall Munetsi</v>
      </c>
      <c r="DA818" s="15" t="e">
        <f>VLOOKUP(CZ818,[1]FINAL!$A$1:$AP$1000,MATCH("Element No.",[1]FINAL!$A$1:$AP$1,0),0)</f>
        <v>#N/A</v>
      </c>
      <c r="DB818" s="15"/>
      <c r="DC818" s="15"/>
      <c r="DD818" s="15"/>
      <c r="DE818" s="15"/>
      <c r="DF818" s="15"/>
    </row>
    <row r="819" spans="1:110" ht="78.75" thickBot="1">
      <c r="A819" s="18" t="b">
        <v>1</v>
      </c>
      <c r="B819" s="18" t="b">
        <v>0</v>
      </c>
      <c r="C819" s="17">
        <v>0</v>
      </c>
      <c r="D819" s="17">
        <v>0</v>
      </c>
      <c r="E819" s="17">
        <v>476502</v>
      </c>
      <c r="F819" s="17">
        <v>0</v>
      </c>
      <c r="G819" s="17">
        <v>0</v>
      </c>
      <c r="H819" s="17">
        <v>0</v>
      </c>
      <c r="I819" s="17">
        <v>0</v>
      </c>
      <c r="J819" s="17">
        <v>0</v>
      </c>
      <c r="K819" s="17">
        <v>3</v>
      </c>
      <c r="L819" s="15">
        <v>0</v>
      </c>
      <c r="M819" s="15">
        <v>0</v>
      </c>
      <c r="N819" s="17">
        <v>0</v>
      </c>
      <c r="O819" s="15" t="s">
        <v>585</v>
      </c>
      <c r="P819" s="15">
        <v>0</v>
      </c>
      <c r="Q819" s="17" t="e">
        <f t="shared" si="24"/>
        <v>#N/A</v>
      </c>
      <c r="R819" s="18" t="b">
        <v>0</v>
      </c>
      <c r="S819" s="15" t="s">
        <v>3408</v>
      </c>
      <c r="T819" s="15" t="s">
        <v>3409</v>
      </c>
      <c r="U819" s="17">
        <v>50</v>
      </c>
      <c r="V819" s="15" t="s">
        <v>1013</v>
      </c>
      <c r="W819" s="15">
        <v>0</v>
      </c>
      <c r="X819" s="18" t="b">
        <v>0</v>
      </c>
      <c r="Y819" s="15" t="s">
        <v>392</v>
      </c>
      <c r="Z819" s="15">
        <v>0</v>
      </c>
      <c r="AA819" s="18" t="b">
        <v>0</v>
      </c>
      <c r="AB819" s="15"/>
      <c r="AC819" s="15" t="s">
        <v>3257</v>
      </c>
      <c r="AD819" s="17">
        <v>20</v>
      </c>
      <c r="AE819" s="17">
        <v>39</v>
      </c>
      <c r="AF819" s="17">
        <v>0</v>
      </c>
      <c r="AG819" s="17">
        <v>0</v>
      </c>
      <c r="AH819" s="17">
        <v>0</v>
      </c>
      <c r="AI819" s="17">
        <v>162</v>
      </c>
      <c r="AJ819" s="17">
        <v>0</v>
      </c>
      <c r="AK819" s="15">
        <v>0</v>
      </c>
      <c r="AL819" s="15">
        <v>0</v>
      </c>
      <c r="AM819" s="15" t="s">
        <v>1576</v>
      </c>
      <c r="AN819" s="15"/>
      <c r="AO819" s="17">
        <v>132</v>
      </c>
      <c r="AP819" s="68">
        <v>45108</v>
      </c>
      <c r="AQ819" s="68">
        <v>37123</v>
      </c>
      <c r="AR819" s="18" t="b">
        <v>0</v>
      </c>
      <c r="AS819" s="15" t="s">
        <v>3231</v>
      </c>
      <c r="AT819" s="17">
        <v>0</v>
      </c>
      <c r="AU819" s="17">
        <v>0</v>
      </c>
      <c r="AV819" s="17">
        <v>0</v>
      </c>
      <c r="AW819" s="17">
        <v>0</v>
      </c>
      <c r="AX819" s="17">
        <v>0</v>
      </c>
      <c r="AY819" s="17">
        <v>0</v>
      </c>
      <c r="AZ819" s="17">
        <v>0</v>
      </c>
      <c r="BA819" s="17">
        <v>0</v>
      </c>
      <c r="BB819" s="17">
        <v>0</v>
      </c>
      <c r="BC819" s="17">
        <v>0</v>
      </c>
      <c r="BD819" s="17">
        <v>0</v>
      </c>
      <c r="BE819" s="17">
        <v>0</v>
      </c>
      <c r="BF819" s="17">
        <v>0</v>
      </c>
      <c r="BG819" s="15">
        <v>0</v>
      </c>
      <c r="BH819" s="15">
        <v>0</v>
      </c>
      <c r="BI819" s="15">
        <v>0</v>
      </c>
      <c r="BJ819" s="15">
        <v>0</v>
      </c>
      <c r="BK819" s="17">
        <v>0</v>
      </c>
      <c r="BL819" s="17">
        <v>0</v>
      </c>
      <c r="BM819" s="17">
        <v>0</v>
      </c>
      <c r="BN819" s="17">
        <v>0</v>
      </c>
      <c r="BO819" s="17">
        <v>0</v>
      </c>
      <c r="BP819" s="15">
        <v>0</v>
      </c>
      <c r="BQ819" s="15">
        <v>0</v>
      </c>
      <c r="BR819" s="15">
        <v>0</v>
      </c>
      <c r="BS819" s="15">
        <v>0</v>
      </c>
      <c r="BT819" s="15"/>
      <c r="BU819" s="15"/>
      <c r="BV819" s="15"/>
      <c r="BW819" s="15"/>
      <c r="BX819" s="15"/>
      <c r="BY819" s="15"/>
      <c r="BZ819" s="15"/>
      <c r="CA819" s="17">
        <v>809</v>
      </c>
      <c r="CB819" s="17">
        <v>357</v>
      </c>
      <c r="CC819" s="17">
        <v>808</v>
      </c>
      <c r="CD819" s="17">
        <v>357</v>
      </c>
      <c r="CE819" s="17">
        <v>805</v>
      </c>
      <c r="CF819" s="17">
        <v>356</v>
      </c>
      <c r="CG819" s="17">
        <v>809</v>
      </c>
      <c r="CH819" s="17">
        <v>357</v>
      </c>
      <c r="CI819" s="17">
        <v>0</v>
      </c>
      <c r="CJ819" s="17">
        <v>0</v>
      </c>
      <c r="CK819" s="17">
        <v>0</v>
      </c>
      <c r="CL819" s="17">
        <v>0</v>
      </c>
      <c r="CM819" s="17">
        <v>0</v>
      </c>
      <c r="CN819" s="17">
        <v>0</v>
      </c>
      <c r="CO819" s="17">
        <v>263</v>
      </c>
      <c r="CP819" s="17">
        <v>159</v>
      </c>
      <c r="CQ819" s="17">
        <v>770</v>
      </c>
      <c r="CR819" s="17">
        <v>330</v>
      </c>
      <c r="CS819" s="17">
        <v>809</v>
      </c>
      <c r="CT819" s="17">
        <v>357</v>
      </c>
      <c r="CU819" s="17">
        <v>831</v>
      </c>
      <c r="CV819" s="17">
        <v>370</v>
      </c>
      <c r="CW819" s="17">
        <v>0</v>
      </c>
      <c r="CX819" s="17">
        <v>0</v>
      </c>
      <c r="CY819" s="17">
        <v>0</v>
      </c>
      <c r="CZ819" s="15" t="str">
        <f t="shared" si="25"/>
        <v>Boubacar Traoré</v>
      </c>
      <c r="DA819" s="15" t="e">
        <f>VLOOKUP(CZ819,[1]FINAL!$A$1:$AP$1000,MATCH("Element No.",[1]FINAL!$A$1:$AP$1,0),0)</f>
        <v>#N/A</v>
      </c>
      <c r="DB819" s="15"/>
      <c r="DC819" s="15"/>
      <c r="DD819" s="15"/>
      <c r="DE819" s="15"/>
      <c r="DF819" s="15"/>
    </row>
    <row r="820" spans="1:110" ht="78.75" thickBot="1">
      <c r="A820" s="18" t="b">
        <v>1</v>
      </c>
      <c r="B820" s="18" t="b">
        <v>0</v>
      </c>
      <c r="C820" s="17">
        <v>0</v>
      </c>
      <c r="D820" s="17">
        <v>0</v>
      </c>
      <c r="E820" s="17">
        <v>497606</v>
      </c>
      <c r="F820" s="17">
        <v>0</v>
      </c>
      <c r="G820" s="17">
        <v>0</v>
      </c>
      <c r="H820" s="17">
        <v>-2</v>
      </c>
      <c r="I820" s="17">
        <v>2</v>
      </c>
      <c r="J820" s="17">
        <v>0</v>
      </c>
      <c r="K820" s="17">
        <v>3</v>
      </c>
      <c r="L820" s="15">
        <v>0</v>
      </c>
      <c r="M820" s="15">
        <v>0</v>
      </c>
      <c r="N820" s="17">
        <v>0</v>
      </c>
      <c r="O820" s="15" t="s">
        <v>1419</v>
      </c>
      <c r="P820" s="15">
        <v>0</v>
      </c>
      <c r="Q820" s="17" t="e">
        <f t="shared" si="24"/>
        <v>#N/A</v>
      </c>
      <c r="R820" s="18" t="b">
        <v>0</v>
      </c>
      <c r="S820" s="15" t="s">
        <v>4665</v>
      </c>
      <c r="T820" s="15" t="s">
        <v>4666</v>
      </c>
      <c r="U820" s="17">
        <v>43</v>
      </c>
      <c r="V820" s="15" t="s">
        <v>1420</v>
      </c>
      <c r="W820" s="15">
        <v>1</v>
      </c>
      <c r="X820" s="18" t="b">
        <v>0</v>
      </c>
      <c r="Y820" s="15" t="s">
        <v>1421</v>
      </c>
      <c r="Z820" s="15">
        <v>0.2</v>
      </c>
      <c r="AA820" s="18" t="b">
        <v>0</v>
      </c>
      <c r="AB820" s="15"/>
      <c r="AC820" s="15" t="s">
        <v>3257</v>
      </c>
      <c r="AD820" s="17">
        <v>20</v>
      </c>
      <c r="AE820" s="17">
        <v>39</v>
      </c>
      <c r="AF820" s="17">
        <v>2</v>
      </c>
      <c r="AG820" s="17">
        <v>30885</v>
      </c>
      <c r="AH820" s="17">
        <v>0</v>
      </c>
      <c r="AI820" s="17">
        <v>49783</v>
      </c>
      <c r="AJ820" s="17">
        <v>0</v>
      </c>
      <c r="AK820" s="15">
        <v>0</v>
      </c>
      <c r="AL820" s="15">
        <v>0.5</v>
      </c>
      <c r="AM820" s="15" t="s">
        <v>1421</v>
      </c>
      <c r="AN820" s="15"/>
      <c r="AO820" s="17">
        <v>239</v>
      </c>
      <c r="AP820" s="68">
        <v>45261</v>
      </c>
      <c r="AQ820" s="68">
        <v>37906</v>
      </c>
      <c r="AR820" s="18" t="b">
        <v>0</v>
      </c>
      <c r="AS820" s="15" t="s">
        <v>3232</v>
      </c>
      <c r="AT820" s="17">
        <v>25</v>
      </c>
      <c r="AU820" s="17">
        <v>0</v>
      </c>
      <c r="AV820" s="17">
        <v>0</v>
      </c>
      <c r="AW820" s="17">
        <v>0</v>
      </c>
      <c r="AX820" s="17">
        <v>0</v>
      </c>
      <c r="AY820" s="17">
        <v>0</v>
      </c>
      <c r="AZ820" s="17">
        <v>0</v>
      </c>
      <c r="BA820" s="17">
        <v>0</v>
      </c>
      <c r="BB820" s="17">
        <v>0</v>
      </c>
      <c r="BC820" s="17">
        <v>0</v>
      </c>
      <c r="BD820" s="17">
        <v>0</v>
      </c>
      <c r="BE820" s="17">
        <v>0</v>
      </c>
      <c r="BF820" s="17">
        <v>4</v>
      </c>
      <c r="BG820" s="15">
        <v>3.2</v>
      </c>
      <c r="BH820" s="15">
        <v>0.3</v>
      </c>
      <c r="BI820" s="15">
        <v>0</v>
      </c>
      <c r="BJ820" s="15">
        <v>0.4</v>
      </c>
      <c r="BK820" s="17">
        <v>1</v>
      </c>
      <c r="BL820" s="17">
        <v>1</v>
      </c>
      <c r="BM820" s="17">
        <v>2</v>
      </c>
      <c r="BN820" s="17">
        <v>4</v>
      </c>
      <c r="BO820" s="17">
        <v>0</v>
      </c>
      <c r="BP820" s="15">
        <v>0</v>
      </c>
      <c r="BQ820" s="15">
        <v>0</v>
      </c>
      <c r="BR820" s="15">
        <v>0</v>
      </c>
      <c r="BS820" s="15">
        <v>0.5</v>
      </c>
      <c r="BT820" s="15"/>
      <c r="BU820" s="15"/>
      <c r="BV820" s="15"/>
      <c r="BW820" s="15"/>
      <c r="BX820" s="15"/>
      <c r="BY820" s="15"/>
      <c r="BZ820" s="15"/>
      <c r="CA820" s="17">
        <v>502</v>
      </c>
      <c r="CB820" s="17">
        <v>228</v>
      </c>
      <c r="CC820" s="17">
        <v>496</v>
      </c>
      <c r="CD820" s="17">
        <v>240</v>
      </c>
      <c r="CE820" s="17">
        <v>631</v>
      </c>
      <c r="CF820" s="17">
        <v>236</v>
      </c>
      <c r="CG820" s="17">
        <v>515</v>
      </c>
      <c r="CH820" s="17">
        <v>233</v>
      </c>
      <c r="CI820" s="17">
        <v>0</v>
      </c>
      <c r="CJ820" s="17">
        <v>0</v>
      </c>
      <c r="CK820" s="17">
        <v>0</v>
      </c>
      <c r="CL820" s="17">
        <v>0</v>
      </c>
      <c r="CM820" s="17">
        <v>1.8</v>
      </c>
      <c r="CN820" s="17">
        <v>0</v>
      </c>
      <c r="CO820" s="17">
        <v>609</v>
      </c>
      <c r="CP820" s="17">
        <v>361</v>
      </c>
      <c r="CQ820" s="17">
        <v>571</v>
      </c>
      <c r="CR820" s="17">
        <v>191</v>
      </c>
      <c r="CS820" s="17">
        <v>477</v>
      </c>
      <c r="CT820" s="17">
        <v>207</v>
      </c>
      <c r="CU820" s="17">
        <v>394</v>
      </c>
      <c r="CV820" s="17">
        <v>134</v>
      </c>
      <c r="CW820" s="17">
        <v>0</v>
      </c>
      <c r="CX820" s="17">
        <v>0</v>
      </c>
      <c r="CY820" s="17">
        <v>14.4</v>
      </c>
      <c r="CZ820" s="15" t="str">
        <f t="shared" si="25"/>
        <v>Tawanda Chirewa</v>
      </c>
      <c r="DA820" s="15" t="e">
        <f>VLOOKUP(CZ820,[1]FINAL!$A$1:$AP$1000,MATCH("Element No.",[1]FINAL!$A$1:$AP$1,0),0)</f>
        <v>#N/A</v>
      </c>
      <c r="DB820" s="15"/>
      <c r="DC820" s="15"/>
      <c r="DD820" s="15"/>
      <c r="DE820" s="15"/>
      <c r="DF820" s="15"/>
    </row>
    <row r="821" spans="1:110" ht="27.75" thickBot="1">
      <c r="A821" s="18" t="b">
        <v>1</v>
      </c>
      <c r="B821" s="18" t="b">
        <v>0</v>
      </c>
      <c r="C821" s="15"/>
      <c r="D821" s="15"/>
      <c r="E821" s="17">
        <v>596054</v>
      </c>
      <c r="F821" s="17">
        <v>0</v>
      </c>
      <c r="G821" s="17">
        <v>0</v>
      </c>
      <c r="H821" s="17">
        <v>-2</v>
      </c>
      <c r="I821" s="17">
        <v>2</v>
      </c>
      <c r="J821" s="17">
        <v>0</v>
      </c>
      <c r="K821" s="17">
        <v>3</v>
      </c>
      <c r="L821" s="15">
        <v>0.2</v>
      </c>
      <c r="M821" s="15">
        <v>0.2</v>
      </c>
      <c r="N821" s="17">
        <v>0</v>
      </c>
      <c r="O821" s="15" t="s">
        <v>766</v>
      </c>
      <c r="P821" s="15">
        <v>0.2</v>
      </c>
      <c r="Q821" s="17" t="e">
        <f t="shared" si="24"/>
        <v>#N/A</v>
      </c>
      <c r="R821" s="18" t="b">
        <v>0</v>
      </c>
      <c r="S821" s="15"/>
      <c r="T821" s="15"/>
      <c r="U821" s="17">
        <v>43</v>
      </c>
      <c r="V821" s="15" t="s">
        <v>1896</v>
      </c>
      <c r="W821" s="15">
        <v>2.7</v>
      </c>
      <c r="X821" s="18" t="b">
        <v>0</v>
      </c>
      <c r="Y821" s="15" t="s">
        <v>1563</v>
      </c>
      <c r="Z821" s="15">
        <v>0.4</v>
      </c>
      <c r="AA821" s="18" t="b">
        <v>0</v>
      </c>
      <c r="AB821" s="15"/>
      <c r="AC821" s="15" t="s">
        <v>519</v>
      </c>
      <c r="AD821" s="17">
        <v>20</v>
      </c>
      <c r="AE821" s="17">
        <v>39</v>
      </c>
      <c r="AF821" s="17">
        <v>8</v>
      </c>
      <c r="AG821" s="17">
        <v>69199</v>
      </c>
      <c r="AH821" s="17">
        <v>0</v>
      </c>
      <c r="AI821" s="17">
        <v>76952</v>
      </c>
      <c r="AJ821" s="17">
        <v>0</v>
      </c>
      <c r="AK821" s="15">
        <v>0</v>
      </c>
      <c r="AL821" s="15">
        <v>1.9</v>
      </c>
      <c r="AM821" s="15" t="s">
        <v>1563</v>
      </c>
      <c r="AN821" s="15"/>
      <c r="AO821" s="17">
        <v>241</v>
      </c>
      <c r="AP821" s="68">
        <v>45618</v>
      </c>
      <c r="AQ821" s="68">
        <v>38855</v>
      </c>
      <c r="AR821" s="18" t="b">
        <v>0</v>
      </c>
      <c r="AS821" s="15" t="s">
        <v>3233</v>
      </c>
      <c r="AT821" s="17">
        <v>12</v>
      </c>
      <c r="AU821" s="17">
        <v>1</v>
      </c>
      <c r="AV821" s="17">
        <v>0</v>
      </c>
      <c r="AW821" s="17">
        <v>0</v>
      </c>
      <c r="AX821" s="17">
        <v>0</v>
      </c>
      <c r="AY821" s="17">
        <v>0</v>
      </c>
      <c r="AZ821" s="17">
        <v>0</v>
      </c>
      <c r="BA821" s="17">
        <v>0</v>
      </c>
      <c r="BB821" s="17">
        <v>0</v>
      </c>
      <c r="BC821" s="17">
        <v>0</v>
      </c>
      <c r="BD821" s="17">
        <v>0</v>
      </c>
      <c r="BE821" s="17">
        <v>0</v>
      </c>
      <c r="BF821" s="17">
        <v>27</v>
      </c>
      <c r="BG821" s="15">
        <v>34.4</v>
      </c>
      <c r="BH821" s="15">
        <v>0.4</v>
      </c>
      <c r="BI821" s="15">
        <v>23</v>
      </c>
      <c r="BJ821" s="15">
        <v>5.8</v>
      </c>
      <c r="BK821" s="17">
        <v>0</v>
      </c>
      <c r="BL821" s="17">
        <v>1</v>
      </c>
      <c r="BM821" s="17">
        <v>0</v>
      </c>
      <c r="BN821" s="17">
        <v>1</v>
      </c>
      <c r="BO821" s="17">
        <v>0</v>
      </c>
      <c r="BP821" s="15">
        <v>0.23</v>
      </c>
      <c r="BQ821" s="15">
        <v>0</v>
      </c>
      <c r="BR821" s="15">
        <v>0.23</v>
      </c>
      <c r="BS821" s="15">
        <v>0.2</v>
      </c>
      <c r="BT821" s="15"/>
      <c r="BU821" s="15"/>
      <c r="BV821" s="15"/>
      <c r="BW821" s="15"/>
      <c r="BX821" s="15"/>
      <c r="BY821" s="15"/>
      <c r="BZ821" s="15"/>
      <c r="CA821" s="17">
        <v>444</v>
      </c>
      <c r="CB821" s="17">
        <v>194</v>
      </c>
      <c r="CC821" s="17">
        <v>495</v>
      </c>
      <c r="CD821" s="17">
        <v>239</v>
      </c>
      <c r="CE821" s="17">
        <v>393</v>
      </c>
      <c r="CF821" s="17">
        <v>196</v>
      </c>
      <c r="CG821" s="17">
        <v>459</v>
      </c>
      <c r="CH821" s="17">
        <v>204</v>
      </c>
      <c r="CI821" s="17">
        <v>1.72</v>
      </c>
      <c r="CJ821" s="17">
        <v>0</v>
      </c>
      <c r="CK821" s="17">
        <v>0</v>
      </c>
      <c r="CL821" s="17">
        <v>1.72</v>
      </c>
      <c r="CM821" s="17">
        <v>1.5</v>
      </c>
      <c r="CN821" s="17">
        <v>0</v>
      </c>
      <c r="CO821" s="17">
        <v>624</v>
      </c>
      <c r="CP821" s="17">
        <v>371</v>
      </c>
      <c r="CQ821" s="17">
        <v>363</v>
      </c>
      <c r="CR821" s="17">
        <v>161</v>
      </c>
      <c r="CS821" s="17">
        <v>236</v>
      </c>
      <c r="CT821" s="17">
        <v>92</v>
      </c>
      <c r="CU821" s="17">
        <v>298</v>
      </c>
      <c r="CV821" s="17">
        <v>103</v>
      </c>
      <c r="CW821" s="17">
        <v>0</v>
      </c>
      <c r="CX821" s="17">
        <v>0</v>
      </c>
      <c r="CY821" s="17">
        <v>7.5</v>
      </c>
      <c r="CZ821" s="15" t="str">
        <f t="shared" si="25"/>
        <v>Tom Edozie</v>
      </c>
      <c r="DA821" s="15" t="e">
        <f>VLOOKUP(CZ821,[1]FINAL!$A$1:$AP$1000,MATCH("Element No.",[1]FINAL!$A$1:$AP$1,0),0)</f>
        <v>#N/A</v>
      </c>
      <c r="DB821" s="15"/>
      <c r="DC821" s="15"/>
      <c r="DD821" s="15"/>
      <c r="DE821" s="15"/>
      <c r="DF821" s="15"/>
    </row>
    <row r="822" spans="1:110" ht="40.5" thickBot="1">
      <c r="A822" s="18" t="b">
        <v>1</v>
      </c>
      <c r="B822" s="18" t="b">
        <v>0</v>
      </c>
      <c r="C822" s="15"/>
      <c r="D822" s="15"/>
      <c r="E822" s="17">
        <v>593001</v>
      </c>
      <c r="F822" s="17">
        <v>0</v>
      </c>
      <c r="G822" s="17">
        <v>0</v>
      </c>
      <c r="H822" s="17">
        <v>-2</v>
      </c>
      <c r="I822" s="17">
        <v>2</v>
      </c>
      <c r="J822" s="17">
        <v>0</v>
      </c>
      <c r="K822" s="17">
        <v>3</v>
      </c>
      <c r="L822" s="15">
        <v>0</v>
      </c>
      <c r="M822" s="15">
        <v>0</v>
      </c>
      <c r="N822" s="17">
        <v>0</v>
      </c>
      <c r="O822" s="15" t="s">
        <v>1357</v>
      </c>
      <c r="P822" s="15">
        <v>0</v>
      </c>
      <c r="Q822" s="17" t="e">
        <f t="shared" si="24"/>
        <v>#N/A</v>
      </c>
      <c r="R822" s="18" t="b">
        <v>0</v>
      </c>
      <c r="S822" s="15"/>
      <c r="T822" s="15"/>
      <c r="U822" s="17">
        <v>43</v>
      </c>
      <c r="V822" s="15" t="s">
        <v>1358</v>
      </c>
      <c r="W822" s="15">
        <v>0</v>
      </c>
      <c r="X822" s="18" t="b">
        <v>0</v>
      </c>
      <c r="Y822" s="15" t="s">
        <v>3234</v>
      </c>
      <c r="Z822" s="15">
        <v>1.2</v>
      </c>
      <c r="AA822" s="18" t="b">
        <v>0</v>
      </c>
      <c r="AB822" s="15"/>
      <c r="AC822" s="15" t="s">
        <v>519</v>
      </c>
      <c r="AD822" s="17">
        <v>20</v>
      </c>
      <c r="AE822" s="17">
        <v>39</v>
      </c>
      <c r="AF822" s="17">
        <v>0</v>
      </c>
      <c r="AG822" s="17">
        <v>205729</v>
      </c>
      <c r="AH822" s="17">
        <v>0</v>
      </c>
      <c r="AI822" s="17">
        <v>259180</v>
      </c>
      <c r="AJ822" s="17">
        <v>0</v>
      </c>
      <c r="AK822" s="15">
        <v>0</v>
      </c>
      <c r="AL822" s="15">
        <v>0</v>
      </c>
      <c r="AM822" s="15" t="s">
        <v>1577</v>
      </c>
      <c r="AN822" s="15"/>
      <c r="AO822" s="17">
        <v>168</v>
      </c>
      <c r="AP822" s="68">
        <v>45169</v>
      </c>
      <c r="AQ822" s="68">
        <v>38372</v>
      </c>
      <c r="AR822" s="18" t="b">
        <v>0</v>
      </c>
      <c r="AS822" s="15" t="s">
        <v>3235</v>
      </c>
      <c r="AT822" s="17">
        <v>0</v>
      </c>
      <c r="AU822" s="17">
        <v>0</v>
      </c>
      <c r="AV822" s="17">
        <v>0</v>
      </c>
      <c r="AW822" s="17">
        <v>0</v>
      </c>
      <c r="AX822" s="17">
        <v>0</v>
      </c>
      <c r="AY822" s="17">
        <v>0</v>
      </c>
      <c r="AZ822" s="17">
        <v>0</v>
      </c>
      <c r="BA822" s="17">
        <v>0</v>
      </c>
      <c r="BB822" s="17">
        <v>0</v>
      </c>
      <c r="BC822" s="17">
        <v>0</v>
      </c>
      <c r="BD822" s="17">
        <v>0</v>
      </c>
      <c r="BE822" s="17">
        <v>0</v>
      </c>
      <c r="BF822" s="17">
        <v>0</v>
      </c>
      <c r="BG822" s="15">
        <v>0</v>
      </c>
      <c r="BH822" s="15">
        <v>0</v>
      </c>
      <c r="BI822" s="15">
        <v>0</v>
      </c>
      <c r="BJ822" s="15">
        <v>0</v>
      </c>
      <c r="BK822" s="17">
        <v>0</v>
      </c>
      <c r="BL822" s="17">
        <v>0</v>
      </c>
      <c r="BM822" s="17">
        <v>0</v>
      </c>
      <c r="BN822" s="17">
        <v>0</v>
      </c>
      <c r="BO822" s="17">
        <v>0</v>
      </c>
      <c r="BP822" s="15">
        <v>0</v>
      </c>
      <c r="BQ822" s="15">
        <v>0</v>
      </c>
      <c r="BR822" s="15">
        <v>0</v>
      </c>
      <c r="BS822" s="15">
        <v>0</v>
      </c>
      <c r="BT822" s="15"/>
      <c r="BU822" s="15"/>
      <c r="BV822" s="15"/>
      <c r="BW822" s="15"/>
      <c r="BX822" s="15"/>
      <c r="BY822" s="15"/>
      <c r="BZ822" s="15"/>
      <c r="CA822" s="17">
        <v>666</v>
      </c>
      <c r="CB822" s="17">
        <v>249</v>
      </c>
      <c r="CC822" s="17">
        <v>662</v>
      </c>
      <c r="CD822" s="17">
        <v>253</v>
      </c>
      <c r="CE822" s="17">
        <v>640</v>
      </c>
      <c r="CF822" s="17">
        <v>243</v>
      </c>
      <c r="CG822" s="17">
        <v>669</v>
      </c>
      <c r="CH822" s="17">
        <v>251</v>
      </c>
      <c r="CI822" s="17">
        <v>0</v>
      </c>
      <c r="CJ822" s="17">
        <v>0</v>
      </c>
      <c r="CK822" s="17">
        <v>0</v>
      </c>
      <c r="CL822" s="17">
        <v>0</v>
      </c>
      <c r="CM822" s="17">
        <v>0</v>
      </c>
      <c r="CN822" s="17">
        <v>0</v>
      </c>
      <c r="CO822" s="17">
        <v>623</v>
      </c>
      <c r="CP822" s="17">
        <v>370</v>
      </c>
      <c r="CQ822" s="17">
        <v>582</v>
      </c>
      <c r="CR822" s="17">
        <v>199</v>
      </c>
      <c r="CS822" s="17">
        <v>677</v>
      </c>
      <c r="CT822" s="17">
        <v>258</v>
      </c>
      <c r="CU822" s="17">
        <v>182</v>
      </c>
      <c r="CV822" s="17">
        <v>64</v>
      </c>
      <c r="CW822" s="17">
        <v>0</v>
      </c>
      <c r="CX822" s="17">
        <v>0</v>
      </c>
      <c r="CY822" s="17">
        <v>0</v>
      </c>
      <c r="CZ822" s="15" t="str">
        <f t="shared" si="25"/>
        <v>Enso González Medina</v>
      </c>
      <c r="DA822" s="15" t="e">
        <f>VLOOKUP(CZ822,[1]FINAL!$A$1:$AP$1000,MATCH("Element No.",[1]FINAL!$A$1:$AP$1,0),0)</f>
        <v>#N/A</v>
      </c>
      <c r="DB822" s="15"/>
      <c r="DC822" s="15"/>
      <c r="DD822" s="15"/>
      <c r="DE822" s="15"/>
      <c r="DF822" s="15"/>
    </row>
    <row r="823" spans="1:110" ht="40.5" thickBot="1">
      <c r="A823" s="18" t="b">
        <v>1</v>
      </c>
      <c r="B823" s="18" t="b">
        <v>0</v>
      </c>
      <c r="C823" s="17">
        <v>0</v>
      </c>
      <c r="D823" s="17">
        <v>0</v>
      </c>
      <c r="E823" s="17">
        <v>240299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3</v>
      </c>
      <c r="L823" s="15">
        <v>0</v>
      </c>
      <c r="M823" s="15">
        <v>0</v>
      </c>
      <c r="N823" s="17">
        <v>0</v>
      </c>
      <c r="O823" s="15" t="s">
        <v>616</v>
      </c>
      <c r="P823" s="15">
        <v>0</v>
      </c>
      <c r="Q823" s="17" t="e">
        <f t="shared" si="24"/>
        <v>#N/A</v>
      </c>
      <c r="R823" s="18" t="b">
        <v>0</v>
      </c>
      <c r="S823" s="15" t="s">
        <v>3410</v>
      </c>
      <c r="T823" s="15" t="s">
        <v>3411</v>
      </c>
      <c r="U823" s="17">
        <v>45</v>
      </c>
      <c r="V823" s="15" t="s">
        <v>1006</v>
      </c>
      <c r="W823" s="15">
        <v>0</v>
      </c>
      <c r="X823" s="18" t="b">
        <v>0</v>
      </c>
      <c r="Y823" s="15" t="s">
        <v>378</v>
      </c>
      <c r="Z823" s="15">
        <v>0</v>
      </c>
      <c r="AA823" s="18" t="b">
        <v>0</v>
      </c>
      <c r="AB823" s="15"/>
      <c r="AC823" s="15" t="s">
        <v>3257</v>
      </c>
      <c r="AD823" s="17">
        <v>20</v>
      </c>
      <c r="AE823" s="17">
        <v>39</v>
      </c>
      <c r="AF823" s="17">
        <v>0</v>
      </c>
      <c r="AG823" s="17">
        <v>0</v>
      </c>
      <c r="AH823" s="17">
        <v>0</v>
      </c>
      <c r="AI823" s="17">
        <v>5836</v>
      </c>
      <c r="AJ823" s="17">
        <v>0</v>
      </c>
      <c r="AK823" s="15">
        <v>0</v>
      </c>
      <c r="AL823" s="15">
        <v>0</v>
      </c>
      <c r="AM823" s="15" t="s">
        <v>378</v>
      </c>
      <c r="AN823" s="15"/>
      <c r="AO823" s="15"/>
      <c r="AP823" s="15"/>
      <c r="AQ823" s="15"/>
      <c r="AR823" s="18" t="b">
        <v>0</v>
      </c>
      <c r="AS823" s="15" t="s">
        <v>3236</v>
      </c>
      <c r="AT823" s="17">
        <v>0</v>
      </c>
      <c r="AU823" s="17">
        <v>0</v>
      </c>
      <c r="AV823" s="17">
        <v>0</v>
      </c>
      <c r="AW823" s="17">
        <v>0</v>
      </c>
      <c r="AX823" s="17">
        <v>0</v>
      </c>
      <c r="AY823" s="17">
        <v>0</v>
      </c>
      <c r="AZ823" s="17">
        <v>0</v>
      </c>
      <c r="BA823" s="17">
        <v>0</v>
      </c>
      <c r="BB823" s="17">
        <v>0</v>
      </c>
      <c r="BC823" s="17">
        <v>0</v>
      </c>
      <c r="BD823" s="17">
        <v>0</v>
      </c>
      <c r="BE823" s="17">
        <v>0</v>
      </c>
      <c r="BF823" s="17">
        <v>0</v>
      </c>
      <c r="BG823" s="15">
        <v>0</v>
      </c>
      <c r="BH823" s="15">
        <v>0</v>
      </c>
      <c r="BI823" s="15">
        <v>0</v>
      </c>
      <c r="BJ823" s="15">
        <v>0</v>
      </c>
      <c r="BK823" s="17">
        <v>0</v>
      </c>
      <c r="BL823" s="17">
        <v>0</v>
      </c>
      <c r="BM823" s="17">
        <v>0</v>
      </c>
      <c r="BN823" s="17">
        <v>0</v>
      </c>
      <c r="BO823" s="17">
        <v>0</v>
      </c>
      <c r="BP823" s="15">
        <v>0</v>
      </c>
      <c r="BQ823" s="15">
        <v>0</v>
      </c>
      <c r="BR823" s="15">
        <v>0</v>
      </c>
      <c r="BS823" s="15">
        <v>0</v>
      </c>
      <c r="BT823" s="15"/>
      <c r="BU823" s="15"/>
      <c r="BV823" s="15"/>
      <c r="BW823" s="15"/>
      <c r="BX823" s="15"/>
      <c r="BY823" s="15"/>
      <c r="BZ823" s="15"/>
      <c r="CA823" s="17">
        <v>707</v>
      </c>
      <c r="CB823" s="17">
        <v>273</v>
      </c>
      <c r="CC823" s="17">
        <v>702</v>
      </c>
      <c r="CD823" s="17">
        <v>275</v>
      </c>
      <c r="CE823" s="17">
        <v>684</v>
      </c>
      <c r="CF823" s="17">
        <v>268</v>
      </c>
      <c r="CG823" s="17">
        <v>709</v>
      </c>
      <c r="CH823" s="17">
        <v>275</v>
      </c>
      <c r="CI823" s="17">
        <v>0</v>
      </c>
      <c r="CJ823" s="17">
        <v>0</v>
      </c>
      <c r="CK823" s="17">
        <v>0</v>
      </c>
      <c r="CL823" s="17">
        <v>0</v>
      </c>
      <c r="CM823" s="17">
        <v>0</v>
      </c>
      <c r="CN823" s="17">
        <v>0</v>
      </c>
      <c r="CO823" s="17">
        <v>428</v>
      </c>
      <c r="CP823" s="17">
        <v>254</v>
      </c>
      <c r="CQ823" s="17">
        <v>633</v>
      </c>
      <c r="CR823" s="17">
        <v>225</v>
      </c>
      <c r="CS823" s="17">
        <v>713</v>
      </c>
      <c r="CT823" s="17">
        <v>278</v>
      </c>
      <c r="CU823" s="17">
        <v>673</v>
      </c>
      <c r="CV823" s="17">
        <v>270</v>
      </c>
      <c r="CW823" s="17">
        <v>0</v>
      </c>
      <c r="CX823" s="17">
        <v>0</v>
      </c>
      <c r="CY823" s="17">
        <v>0</v>
      </c>
      <c r="CZ823" s="15" t="str">
        <f t="shared" si="25"/>
        <v>Joe Hodge</v>
      </c>
      <c r="DA823" s="15" t="e">
        <f>VLOOKUP(CZ823,[1]FINAL!$A$1:$AP$1000,MATCH("Element No.",[1]FINAL!$A$1:$AP$1,0),0)</f>
        <v>#N/A</v>
      </c>
      <c r="DB823" s="15"/>
      <c r="DC823" s="15"/>
      <c r="DD823" s="15"/>
      <c r="DE823" s="15"/>
      <c r="DF823" s="15"/>
    </row>
    <row r="824" spans="1:110" ht="66" thickBot="1">
      <c r="A824" s="18" t="b">
        <v>1</v>
      </c>
      <c r="B824" s="18" t="b">
        <v>0</v>
      </c>
      <c r="C824" s="17">
        <v>0</v>
      </c>
      <c r="D824" s="17">
        <v>0</v>
      </c>
      <c r="E824" s="17">
        <v>449988</v>
      </c>
      <c r="F824" s="17">
        <v>0</v>
      </c>
      <c r="G824" s="17">
        <v>0</v>
      </c>
      <c r="H824" s="17">
        <v>-1</v>
      </c>
      <c r="I824" s="17">
        <v>1</v>
      </c>
      <c r="J824" s="17">
        <v>0</v>
      </c>
      <c r="K824" s="17">
        <v>4</v>
      </c>
      <c r="L824" s="15">
        <v>0</v>
      </c>
      <c r="M824" s="15">
        <v>0</v>
      </c>
      <c r="N824" s="17">
        <v>0</v>
      </c>
      <c r="O824" s="15" t="s">
        <v>546</v>
      </c>
      <c r="P824" s="15">
        <v>0</v>
      </c>
      <c r="Q824" s="17" t="e">
        <f t="shared" si="24"/>
        <v>#N/A</v>
      </c>
      <c r="R824" s="18" t="b">
        <v>0</v>
      </c>
      <c r="S824" s="15" t="s">
        <v>3971</v>
      </c>
      <c r="T824" s="15" t="s">
        <v>3972</v>
      </c>
      <c r="U824" s="17">
        <v>49</v>
      </c>
      <c r="V824" s="15" t="s">
        <v>1000</v>
      </c>
      <c r="W824" s="15">
        <v>0</v>
      </c>
      <c r="X824" s="18" t="b">
        <v>0</v>
      </c>
      <c r="Y824" s="15" t="s">
        <v>3238</v>
      </c>
      <c r="Z824" s="15">
        <v>0.2</v>
      </c>
      <c r="AA824" s="18" t="b">
        <v>0</v>
      </c>
      <c r="AB824" s="15"/>
      <c r="AC824" s="15" t="s">
        <v>3257</v>
      </c>
      <c r="AD824" s="17">
        <v>20</v>
      </c>
      <c r="AE824" s="17">
        <v>39</v>
      </c>
      <c r="AF824" s="17">
        <v>0</v>
      </c>
      <c r="AG824" s="17">
        <v>7178</v>
      </c>
      <c r="AH824" s="17">
        <v>0</v>
      </c>
      <c r="AI824" s="17">
        <v>55563</v>
      </c>
      <c r="AJ824" s="17">
        <v>0</v>
      </c>
      <c r="AK824" s="15">
        <v>0</v>
      </c>
      <c r="AL824" s="15">
        <v>0</v>
      </c>
      <c r="AM824" s="15" t="s">
        <v>1192</v>
      </c>
      <c r="AN824" s="15"/>
      <c r="AO824" s="17">
        <v>173</v>
      </c>
      <c r="AP824" s="68">
        <v>44079</v>
      </c>
      <c r="AQ824" s="68">
        <v>37456</v>
      </c>
      <c r="AR824" s="18" t="b">
        <v>0</v>
      </c>
      <c r="AS824" s="15" t="s">
        <v>3239</v>
      </c>
      <c r="AT824" s="17">
        <v>0</v>
      </c>
      <c r="AU824" s="17">
        <v>0</v>
      </c>
      <c r="AV824" s="17">
        <v>0</v>
      </c>
      <c r="AW824" s="17">
        <v>0</v>
      </c>
      <c r="AX824" s="17">
        <v>0</v>
      </c>
      <c r="AY824" s="17">
        <v>0</v>
      </c>
      <c r="AZ824" s="17">
        <v>0</v>
      </c>
      <c r="BA824" s="17">
        <v>0</v>
      </c>
      <c r="BB824" s="17">
        <v>0</v>
      </c>
      <c r="BC824" s="17">
        <v>0</v>
      </c>
      <c r="BD824" s="17">
        <v>0</v>
      </c>
      <c r="BE824" s="17">
        <v>0</v>
      </c>
      <c r="BF824" s="17">
        <v>0</v>
      </c>
      <c r="BG824" s="15">
        <v>0</v>
      </c>
      <c r="BH824" s="15">
        <v>0</v>
      </c>
      <c r="BI824" s="15">
        <v>0</v>
      </c>
      <c r="BJ824" s="15">
        <v>0</v>
      </c>
      <c r="BK824" s="17">
        <v>0</v>
      </c>
      <c r="BL824" s="17">
        <v>0</v>
      </c>
      <c r="BM824" s="17">
        <v>0</v>
      </c>
      <c r="BN824" s="17">
        <v>0</v>
      </c>
      <c r="BO824" s="17">
        <v>0</v>
      </c>
      <c r="BP824" s="15">
        <v>0</v>
      </c>
      <c r="BQ824" s="15">
        <v>0</v>
      </c>
      <c r="BR824" s="15">
        <v>0</v>
      </c>
      <c r="BS824" s="15">
        <v>0</v>
      </c>
      <c r="BT824" s="15"/>
      <c r="BU824" s="15"/>
      <c r="BV824" s="15"/>
      <c r="BW824" s="15"/>
      <c r="BX824" s="15"/>
      <c r="BY824" s="15"/>
      <c r="BZ824" s="15"/>
      <c r="CA824" s="17">
        <v>799</v>
      </c>
      <c r="CB824" s="17">
        <v>89</v>
      </c>
      <c r="CC824" s="17">
        <v>795</v>
      </c>
      <c r="CD824" s="17">
        <v>88</v>
      </c>
      <c r="CE824" s="17">
        <v>792</v>
      </c>
      <c r="CF824" s="17">
        <v>88</v>
      </c>
      <c r="CG824" s="17">
        <v>799</v>
      </c>
      <c r="CH824" s="17">
        <v>89</v>
      </c>
      <c r="CI824" s="17">
        <v>0</v>
      </c>
      <c r="CJ824" s="17">
        <v>0</v>
      </c>
      <c r="CK824" s="17">
        <v>0</v>
      </c>
      <c r="CL824" s="17">
        <v>0</v>
      </c>
      <c r="CM824" s="17">
        <v>0</v>
      </c>
      <c r="CN824" s="17">
        <v>0</v>
      </c>
      <c r="CO824" s="17">
        <v>323</v>
      </c>
      <c r="CP824" s="17">
        <v>61</v>
      </c>
      <c r="CQ824" s="17">
        <v>753</v>
      </c>
      <c r="CR824" s="17">
        <v>81</v>
      </c>
      <c r="CS824" s="17">
        <v>799</v>
      </c>
      <c r="CT824" s="17">
        <v>89</v>
      </c>
      <c r="CU824" s="17">
        <v>410</v>
      </c>
      <c r="CV824" s="17">
        <v>60</v>
      </c>
      <c r="CW824" s="17">
        <v>0</v>
      </c>
      <c r="CX824" s="17">
        <v>0</v>
      </c>
      <c r="CY824" s="17">
        <v>0</v>
      </c>
      <c r="CZ824" s="15" t="str">
        <f t="shared" si="25"/>
        <v>Fábio Soares Silva</v>
      </c>
      <c r="DA824" s="15" t="e">
        <f>VLOOKUP(CZ824,[1]FINAL!$A$1:$AP$1000,MATCH("Element No.",[1]FINAL!$A$1:$AP$1,0),0)</f>
        <v>#N/A</v>
      </c>
      <c r="DB824" s="15"/>
      <c r="DC824" s="15"/>
      <c r="DD824" s="15"/>
      <c r="DE824" s="15"/>
      <c r="DF824" s="15"/>
    </row>
    <row r="825" spans="1:110" ht="66" thickBot="1">
      <c r="A825" s="18" t="b">
        <v>1</v>
      </c>
      <c r="B825" s="18" t="b">
        <v>0</v>
      </c>
      <c r="C825" s="17">
        <v>0</v>
      </c>
      <c r="D825" s="17">
        <v>0</v>
      </c>
      <c r="E825" s="17">
        <v>429414</v>
      </c>
      <c r="F825" s="17">
        <v>0</v>
      </c>
      <c r="G825" s="17">
        <v>0</v>
      </c>
      <c r="H825" s="17">
        <v>-1</v>
      </c>
      <c r="I825" s="17">
        <v>1</v>
      </c>
      <c r="J825" s="17">
        <v>0</v>
      </c>
      <c r="K825" s="17">
        <v>4</v>
      </c>
      <c r="L825" s="15">
        <v>0</v>
      </c>
      <c r="M825" s="15">
        <v>0</v>
      </c>
      <c r="N825" s="17">
        <v>0</v>
      </c>
      <c r="O825" s="15" t="s">
        <v>1151</v>
      </c>
      <c r="P825" s="15">
        <v>0</v>
      </c>
      <c r="Q825" s="17" t="e">
        <f t="shared" si="24"/>
        <v>#N/A</v>
      </c>
      <c r="R825" s="18" t="b">
        <v>0</v>
      </c>
      <c r="S825" s="15" t="s">
        <v>3973</v>
      </c>
      <c r="T825" s="15" t="s">
        <v>3974</v>
      </c>
      <c r="U825" s="17">
        <v>49</v>
      </c>
      <c r="V825" s="15" t="s">
        <v>1011</v>
      </c>
      <c r="W825" s="15">
        <v>1</v>
      </c>
      <c r="X825" s="18" t="b">
        <v>0</v>
      </c>
      <c r="Y825" s="15" t="s">
        <v>1012</v>
      </c>
      <c r="Z825" s="15">
        <v>0</v>
      </c>
      <c r="AA825" s="18" t="b">
        <v>0</v>
      </c>
      <c r="AB825" s="15"/>
      <c r="AC825" s="15" t="s">
        <v>3257</v>
      </c>
      <c r="AD825" s="17">
        <v>20</v>
      </c>
      <c r="AE825" s="17">
        <v>39</v>
      </c>
      <c r="AF825" s="17">
        <v>1</v>
      </c>
      <c r="AG825" s="17">
        <v>1691</v>
      </c>
      <c r="AH825" s="17">
        <v>0</v>
      </c>
      <c r="AI825" s="17">
        <v>10197</v>
      </c>
      <c r="AJ825" s="17">
        <v>0</v>
      </c>
      <c r="AK825" s="15">
        <v>0</v>
      </c>
      <c r="AL825" s="15">
        <v>0.2</v>
      </c>
      <c r="AM825" s="15" t="s">
        <v>1012</v>
      </c>
      <c r="AN825" s="15"/>
      <c r="AO825" s="17">
        <v>14</v>
      </c>
      <c r="AP825" s="68">
        <v>44804</v>
      </c>
      <c r="AQ825" s="68">
        <v>35618</v>
      </c>
      <c r="AR825" s="18" t="b">
        <v>0</v>
      </c>
      <c r="AS825" s="15" t="s">
        <v>3240</v>
      </c>
      <c r="AT825" s="17">
        <v>14</v>
      </c>
      <c r="AU825" s="17">
        <v>0</v>
      </c>
      <c r="AV825" s="17">
        <v>0</v>
      </c>
      <c r="AW825" s="17">
        <v>0</v>
      </c>
      <c r="AX825" s="17">
        <v>0</v>
      </c>
      <c r="AY825" s="17">
        <v>0</v>
      </c>
      <c r="AZ825" s="17">
        <v>0</v>
      </c>
      <c r="BA825" s="17">
        <v>0</v>
      </c>
      <c r="BB825" s="17">
        <v>0</v>
      </c>
      <c r="BC825" s="17">
        <v>0</v>
      </c>
      <c r="BD825" s="17">
        <v>0</v>
      </c>
      <c r="BE825" s="17">
        <v>0</v>
      </c>
      <c r="BF825" s="17">
        <v>1</v>
      </c>
      <c r="BG825" s="15">
        <v>1</v>
      </c>
      <c r="BH825" s="15">
        <v>4.3</v>
      </c>
      <c r="BI825" s="15">
        <v>2</v>
      </c>
      <c r="BJ825" s="15">
        <v>0.7</v>
      </c>
      <c r="BK825" s="17">
        <v>1</v>
      </c>
      <c r="BL825" s="17">
        <v>1</v>
      </c>
      <c r="BM825" s="17">
        <v>0</v>
      </c>
      <c r="BN825" s="17">
        <v>2</v>
      </c>
      <c r="BO825" s="17">
        <v>0</v>
      </c>
      <c r="BP825" s="15">
        <v>0</v>
      </c>
      <c r="BQ825" s="15">
        <v>0.01</v>
      </c>
      <c r="BR825" s="15">
        <v>0.01</v>
      </c>
      <c r="BS825" s="15">
        <v>0.1</v>
      </c>
      <c r="BT825" s="15"/>
      <c r="BU825" s="15"/>
      <c r="BV825" s="15"/>
      <c r="BW825" s="15"/>
      <c r="BX825" s="15"/>
      <c r="BY825" s="15"/>
      <c r="BZ825" s="15"/>
      <c r="CA825" s="17">
        <v>520</v>
      </c>
      <c r="CB825" s="17">
        <v>64</v>
      </c>
      <c r="CC825" s="17">
        <v>464</v>
      </c>
      <c r="CD825" s="17">
        <v>59</v>
      </c>
      <c r="CE825" s="17">
        <v>467</v>
      </c>
      <c r="CF825" s="17">
        <v>63</v>
      </c>
      <c r="CG825" s="17">
        <v>509</v>
      </c>
      <c r="CH825" s="17">
        <v>62</v>
      </c>
      <c r="CI825" s="17">
        <v>0</v>
      </c>
      <c r="CJ825" s="17">
        <v>0</v>
      </c>
      <c r="CK825" s="17">
        <v>0.06</v>
      </c>
      <c r="CL825" s="17">
        <v>0.06</v>
      </c>
      <c r="CM825" s="17">
        <v>0.64</v>
      </c>
      <c r="CN825" s="17">
        <v>0</v>
      </c>
      <c r="CO825" s="17">
        <v>315</v>
      </c>
      <c r="CP825" s="17">
        <v>59</v>
      </c>
      <c r="CQ825" s="17">
        <v>747</v>
      </c>
      <c r="CR825" s="17">
        <v>80</v>
      </c>
      <c r="CS825" s="17">
        <v>508</v>
      </c>
      <c r="CT825" s="17">
        <v>62</v>
      </c>
      <c r="CU825" s="17">
        <v>595</v>
      </c>
      <c r="CV825" s="17">
        <v>81</v>
      </c>
      <c r="CW825" s="17">
        <v>0</v>
      </c>
      <c r="CX825" s="17">
        <v>0</v>
      </c>
      <c r="CY825" s="17">
        <v>12.86</v>
      </c>
      <c r="CZ825" s="15" t="str">
        <f t="shared" si="25"/>
        <v>Saša Kalajdžić</v>
      </c>
      <c r="DA825" s="15" t="e">
        <f>VLOOKUP(CZ825,[1]FINAL!$A$1:$AP$1000,MATCH("Element No.",[1]FINAL!$A$1:$AP$1,0),0)</f>
        <v>#N/A</v>
      </c>
      <c r="DB825" s="15"/>
      <c r="DC825" s="15"/>
      <c r="DD825" s="15"/>
      <c r="DE825" s="15"/>
      <c r="DF825" s="15"/>
    </row>
    <row r="826" spans="1:110" ht="40.5" thickBot="1">
      <c r="A826" s="18" t="b">
        <v>1</v>
      </c>
      <c r="B826" s="18" t="b">
        <v>0</v>
      </c>
      <c r="C826" s="17">
        <v>100</v>
      </c>
      <c r="D826" s="17">
        <v>100</v>
      </c>
      <c r="E826" s="17">
        <v>589507</v>
      </c>
      <c r="F826" s="17">
        <v>0</v>
      </c>
      <c r="G826" s="17">
        <v>0</v>
      </c>
      <c r="H826" s="17">
        <v>-1</v>
      </c>
      <c r="I826" s="17">
        <v>1</v>
      </c>
      <c r="J826" s="17">
        <v>0</v>
      </c>
      <c r="K826" s="17">
        <v>4</v>
      </c>
      <c r="L826" s="15">
        <v>0</v>
      </c>
      <c r="M826" s="15">
        <v>0</v>
      </c>
      <c r="N826" s="17">
        <v>0</v>
      </c>
      <c r="O826" s="15" t="s">
        <v>579</v>
      </c>
      <c r="P826" s="15">
        <v>0</v>
      </c>
      <c r="Q826" s="17" t="e">
        <f t="shared" si="24"/>
        <v>#N/A</v>
      </c>
      <c r="R826" s="18" t="b">
        <v>0</v>
      </c>
      <c r="S826" s="15"/>
      <c r="T826" s="15" t="s">
        <v>3241</v>
      </c>
      <c r="U826" s="17">
        <v>44</v>
      </c>
      <c r="V826" s="15" t="s">
        <v>1467</v>
      </c>
      <c r="W826" s="15">
        <v>0</v>
      </c>
      <c r="X826" s="18" t="b">
        <v>0</v>
      </c>
      <c r="Y826" s="15" t="s">
        <v>1468</v>
      </c>
      <c r="Z826" s="15">
        <v>0</v>
      </c>
      <c r="AA826" s="18" t="b">
        <v>0</v>
      </c>
      <c r="AB826" s="15"/>
      <c r="AC826" s="15" t="s">
        <v>519</v>
      </c>
      <c r="AD826" s="17">
        <v>20</v>
      </c>
      <c r="AE826" s="17">
        <v>39</v>
      </c>
      <c r="AF826" s="17">
        <v>0</v>
      </c>
      <c r="AG826" s="17">
        <v>6702</v>
      </c>
      <c r="AH826" s="17">
        <v>0</v>
      </c>
      <c r="AI826" s="17">
        <v>8591</v>
      </c>
      <c r="AJ826" s="17">
        <v>0</v>
      </c>
      <c r="AK826" s="15">
        <v>0</v>
      </c>
      <c r="AL826" s="15">
        <v>0</v>
      </c>
      <c r="AM826" s="15" t="s">
        <v>1468</v>
      </c>
      <c r="AN826" s="15"/>
      <c r="AO826" s="15"/>
      <c r="AP826" s="15"/>
      <c r="AQ826" s="15"/>
      <c r="AR826" s="18" t="b">
        <v>0</v>
      </c>
      <c r="AS826" s="15" t="s">
        <v>3242</v>
      </c>
      <c r="AT826" s="17">
        <v>0</v>
      </c>
      <c r="AU826" s="17">
        <v>0</v>
      </c>
      <c r="AV826" s="17">
        <v>0</v>
      </c>
      <c r="AW826" s="17">
        <v>0</v>
      </c>
      <c r="AX826" s="17">
        <v>0</v>
      </c>
      <c r="AY826" s="17">
        <v>0</v>
      </c>
      <c r="AZ826" s="17">
        <v>0</v>
      </c>
      <c r="BA826" s="17">
        <v>0</v>
      </c>
      <c r="BB826" s="17">
        <v>0</v>
      </c>
      <c r="BC826" s="17">
        <v>0</v>
      </c>
      <c r="BD826" s="17">
        <v>0</v>
      </c>
      <c r="BE826" s="17">
        <v>0</v>
      </c>
      <c r="BF826" s="17">
        <v>0</v>
      </c>
      <c r="BG826" s="15">
        <v>0</v>
      </c>
      <c r="BH826" s="15">
        <v>0</v>
      </c>
      <c r="BI826" s="15">
        <v>0</v>
      </c>
      <c r="BJ826" s="15">
        <v>0</v>
      </c>
      <c r="BK826" s="17">
        <v>0</v>
      </c>
      <c r="BL826" s="17">
        <v>0</v>
      </c>
      <c r="BM826" s="17">
        <v>0</v>
      </c>
      <c r="BN826" s="17">
        <v>0</v>
      </c>
      <c r="BO826" s="17">
        <v>0</v>
      </c>
      <c r="BP826" s="15">
        <v>0</v>
      </c>
      <c r="BQ826" s="15">
        <v>0</v>
      </c>
      <c r="BR826" s="15">
        <v>0</v>
      </c>
      <c r="BS826" s="15">
        <v>0</v>
      </c>
      <c r="BT826" s="15"/>
      <c r="BU826" s="15"/>
      <c r="BV826" s="15"/>
      <c r="BW826" s="15"/>
      <c r="BX826" s="15"/>
      <c r="BY826" s="15"/>
      <c r="BZ826" s="15"/>
      <c r="CA826" s="17">
        <v>695</v>
      </c>
      <c r="CB826" s="17">
        <v>76</v>
      </c>
      <c r="CC826" s="17">
        <v>690</v>
      </c>
      <c r="CD826" s="17">
        <v>75</v>
      </c>
      <c r="CE826" s="17">
        <v>671</v>
      </c>
      <c r="CF826" s="17">
        <v>74</v>
      </c>
      <c r="CG826" s="17">
        <v>697</v>
      </c>
      <c r="CH826" s="17">
        <v>76</v>
      </c>
      <c r="CI826" s="17">
        <v>0</v>
      </c>
      <c r="CJ826" s="17">
        <v>0</v>
      </c>
      <c r="CK826" s="17">
        <v>0</v>
      </c>
      <c r="CL826" s="17">
        <v>0</v>
      </c>
      <c r="CM826" s="17">
        <v>0</v>
      </c>
      <c r="CN826" s="17">
        <v>0</v>
      </c>
      <c r="CO826" s="17">
        <v>576</v>
      </c>
      <c r="CP826" s="17">
        <v>84</v>
      </c>
      <c r="CQ826" s="17">
        <v>616</v>
      </c>
      <c r="CR826" s="17">
        <v>68</v>
      </c>
      <c r="CS826" s="17">
        <v>701</v>
      </c>
      <c r="CT826" s="17">
        <v>77</v>
      </c>
      <c r="CU826" s="17">
        <v>622</v>
      </c>
      <c r="CV826" s="17">
        <v>84</v>
      </c>
      <c r="CW826" s="17">
        <v>0</v>
      </c>
      <c r="CX826" s="17">
        <v>0</v>
      </c>
      <c r="CY826" s="17">
        <v>0</v>
      </c>
      <c r="CZ826" s="15" t="str">
        <f t="shared" si="25"/>
        <v>Leon Chiwome</v>
      </c>
      <c r="DA826" s="15" t="e">
        <f>VLOOKUP(CZ826,[1]FINAL!$A$1:$AP$1000,MATCH("Element No.",[1]FINAL!$A$1:$AP$1,0),0)</f>
        <v>#N/A</v>
      </c>
      <c r="DB826" s="15"/>
      <c r="DC826" s="15"/>
      <c r="DD826" s="15"/>
      <c r="DE826" s="15"/>
      <c r="DF826" s="15"/>
    </row>
    <row r="827" spans="1:110" ht="27.75" thickBot="1">
      <c r="A827" s="18" t="b">
        <v>1</v>
      </c>
      <c r="B827" s="18" t="b">
        <v>0</v>
      </c>
      <c r="C827" s="15"/>
      <c r="D827" s="15"/>
      <c r="E827" s="17">
        <v>531363</v>
      </c>
      <c r="F827" s="17">
        <v>0</v>
      </c>
      <c r="G827" s="17">
        <v>0</v>
      </c>
      <c r="H827" s="17">
        <v>-3</v>
      </c>
      <c r="I827" s="17">
        <v>3</v>
      </c>
      <c r="J827" s="17">
        <v>0</v>
      </c>
      <c r="K827" s="17">
        <v>4</v>
      </c>
      <c r="L827" s="15">
        <v>0</v>
      </c>
      <c r="M827" s="15">
        <v>0</v>
      </c>
      <c r="N827" s="17">
        <v>0</v>
      </c>
      <c r="O827" s="15" t="s">
        <v>560</v>
      </c>
      <c r="P827" s="15">
        <v>0</v>
      </c>
      <c r="Q827" s="17" t="e">
        <f t="shared" si="24"/>
        <v>#N/A</v>
      </c>
      <c r="R827" s="18" t="b">
        <v>0</v>
      </c>
      <c r="S827" s="15"/>
      <c r="T827" s="15"/>
      <c r="U827" s="17">
        <v>42</v>
      </c>
      <c r="V827" s="15" t="s">
        <v>1359</v>
      </c>
      <c r="W827" s="15">
        <v>0</v>
      </c>
      <c r="X827" s="18" t="b">
        <v>0</v>
      </c>
      <c r="Y827" s="15" t="s">
        <v>370</v>
      </c>
      <c r="Z827" s="15">
        <v>1.7</v>
      </c>
      <c r="AA827" s="18" t="b">
        <v>0</v>
      </c>
      <c r="AB827" s="15"/>
      <c r="AC827" s="15" t="s">
        <v>519</v>
      </c>
      <c r="AD827" s="17">
        <v>20</v>
      </c>
      <c r="AE827" s="17">
        <v>39</v>
      </c>
      <c r="AF827" s="17">
        <v>0</v>
      </c>
      <c r="AG827" s="17">
        <v>289423</v>
      </c>
      <c r="AH827" s="17">
        <v>0</v>
      </c>
      <c r="AI827" s="17">
        <v>391342</v>
      </c>
      <c r="AJ827" s="17">
        <v>0</v>
      </c>
      <c r="AK827" s="15">
        <v>0</v>
      </c>
      <c r="AL827" s="15">
        <v>0</v>
      </c>
      <c r="AM827" s="15" t="s">
        <v>370</v>
      </c>
      <c r="AN827" s="15"/>
      <c r="AO827" s="15"/>
      <c r="AP827" s="15"/>
      <c r="AQ827" s="15"/>
      <c r="AR827" s="18" t="b">
        <v>0</v>
      </c>
      <c r="AS827" s="15" t="s">
        <v>3243</v>
      </c>
      <c r="AT827" s="17">
        <v>0</v>
      </c>
      <c r="AU827" s="17">
        <v>0</v>
      </c>
      <c r="AV827" s="17">
        <v>0</v>
      </c>
      <c r="AW827" s="17">
        <v>0</v>
      </c>
      <c r="AX827" s="17">
        <v>0</v>
      </c>
      <c r="AY827" s="17">
        <v>0</v>
      </c>
      <c r="AZ827" s="17">
        <v>0</v>
      </c>
      <c r="BA827" s="17">
        <v>0</v>
      </c>
      <c r="BB827" s="17">
        <v>0</v>
      </c>
      <c r="BC827" s="17">
        <v>0</v>
      </c>
      <c r="BD827" s="17">
        <v>0</v>
      </c>
      <c r="BE827" s="17">
        <v>0</v>
      </c>
      <c r="BF827" s="17">
        <v>0</v>
      </c>
      <c r="BG827" s="15">
        <v>0</v>
      </c>
      <c r="BH827" s="15">
        <v>0</v>
      </c>
      <c r="BI827" s="15">
        <v>0</v>
      </c>
      <c r="BJ827" s="15">
        <v>0</v>
      </c>
      <c r="BK827" s="17">
        <v>0</v>
      </c>
      <c r="BL827" s="17">
        <v>0</v>
      </c>
      <c r="BM827" s="17">
        <v>0</v>
      </c>
      <c r="BN827" s="17">
        <v>0</v>
      </c>
      <c r="BO827" s="17">
        <v>0</v>
      </c>
      <c r="BP827" s="15">
        <v>0</v>
      </c>
      <c r="BQ827" s="15">
        <v>0</v>
      </c>
      <c r="BR827" s="15">
        <v>0</v>
      </c>
      <c r="BS827" s="15">
        <v>0</v>
      </c>
      <c r="BT827" s="15"/>
      <c r="BU827" s="15"/>
      <c r="BV827" s="15"/>
      <c r="BW827" s="15"/>
      <c r="BX827" s="15"/>
      <c r="BY827" s="15"/>
      <c r="BZ827" s="15"/>
      <c r="CA827" s="17">
        <v>652</v>
      </c>
      <c r="CB827" s="17">
        <v>65</v>
      </c>
      <c r="CC827" s="17">
        <v>646</v>
      </c>
      <c r="CD827" s="17">
        <v>64</v>
      </c>
      <c r="CE827" s="17">
        <v>622</v>
      </c>
      <c r="CF827" s="17">
        <v>64</v>
      </c>
      <c r="CG827" s="17">
        <v>655</v>
      </c>
      <c r="CH827" s="17">
        <v>66</v>
      </c>
      <c r="CI827" s="17">
        <v>0</v>
      </c>
      <c r="CJ827" s="17">
        <v>0</v>
      </c>
      <c r="CK827" s="17">
        <v>0</v>
      </c>
      <c r="CL827" s="17">
        <v>0</v>
      </c>
      <c r="CM827" s="17">
        <v>0</v>
      </c>
      <c r="CN827" s="17">
        <v>0</v>
      </c>
      <c r="CO827" s="17">
        <v>653</v>
      </c>
      <c r="CP827" s="17">
        <v>91</v>
      </c>
      <c r="CQ827" s="17">
        <v>552</v>
      </c>
      <c r="CR827" s="17">
        <v>56</v>
      </c>
      <c r="CS827" s="17">
        <v>662</v>
      </c>
      <c r="CT827" s="17">
        <v>67</v>
      </c>
      <c r="CU827" s="17">
        <v>150</v>
      </c>
      <c r="CV827" s="17">
        <v>23</v>
      </c>
      <c r="CW827" s="17">
        <v>0</v>
      </c>
      <c r="CX827" s="17">
        <v>0</v>
      </c>
      <c r="CY827" s="17">
        <v>0</v>
      </c>
      <c r="CZ827" s="15" t="str">
        <f t="shared" si="25"/>
        <v>Nathan Fraser</v>
      </c>
      <c r="DA827" s="15" t="e">
        <f>VLOOKUP(CZ827,[1]FINAL!$A$1:$AP$1000,MATCH("Element No.",[1]FINAL!$A$1:$AP$1,0),0)</f>
        <v>#N/A</v>
      </c>
      <c r="DB827" s="15"/>
      <c r="DC827" s="15"/>
      <c r="DD827" s="15"/>
      <c r="DE827" s="15"/>
      <c r="DF827" s="15"/>
    </row>
    <row r="828" spans="1:110" ht="53.25" thickBot="1">
      <c r="A828" s="18" t="b">
        <v>1</v>
      </c>
      <c r="B828" s="18" t="b">
        <v>0</v>
      </c>
      <c r="C828" s="17">
        <v>0</v>
      </c>
      <c r="D828" s="17">
        <v>0</v>
      </c>
      <c r="E828" s="17">
        <v>230376</v>
      </c>
      <c r="F828" s="17">
        <v>0</v>
      </c>
      <c r="G828" s="17">
        <v>0</v>
      </c>
      <c r="H828" s="17">
        <v>-6</v>
      </c>
      <c r="I828" s="17">
        <v>6</v>
      </c>
      <c r="J828" s="17">
        <v>0</v>
      </c>
      <c r="K828" s="17">
        <v>3</v>
      </c>
      <c r="L828" s="15">
        <v>0</v>
      </c>
      <c r="M828" s="15">
        <v>0</v>
      </c>
      <c r="N828" s="17">
        <v>0</v>
      </c>
      <c r="O828" s="15" t="s">
        <v>3412</v>
      </c>
      <c r="P828" s="15">
        <v>0</v>
      </c>
      <c r="Q828" s="17" t="e">
        <f t="shared" si="24"/>
        <v>#N/A</v>
      </c>
      <c r="R828" s="18" t="b">
        <v>0</v>
      </c>
      <c r="S828" s="15" t="s">
        <v>3855</v>
      </c>
      <c r="T828" s="15" t="s">
        <v>4737</v>
      </c>
      <c r="U828" s="17">
        <v>49</v>
      </c>
      <c r="V828" s="15" t="s">
        <v>3413</v>
      </c>
      <c r="W828" s="15">
        <v>2</v>
      </c>
      <c r="X828" s="18" t="b">
        <v>0</v>
      </c>
      <c r="Y828" s="15" t="s">
        <v>3414</v>
      </c>
      <c r="Z828" s="15">
        <v>0.1</v>
      </c>
      <c r="AA828" s="18" t="b">
        <v>0</v>
      </c>
      <c r="AB828" s="15"/>
      <c r="AC828" s="15" t="s">
        <v>3257</v>
      </c>
      <c r="AD828" s="17">
        <v>20</v>
      </c>
      <c r="AE828" s="17">
        <v>39</v>
      </c>
      <c r="AF828" s="17">
        <v>45</v>
      </c>
      <c r="AG828" s="17">
        <v>20148</v>
      </c>
      <c r="AH828" s="17">
        <v>0</v>
      </c>
      <c r="AI828" s="17">
        <v>82652</v>
      </c>
      <c r="AJ828" s="17">
        <v>0</v>
      </c>
      <c r="AK828" s="15">
        <v>0</v>
      </c>
      <c r="AL828" s="15">
        <v>9.1999999999999993</v>
      </c>
      <c r="AM828" s="15" t="s">
        <v>3415</v>
      </c>
      <c r="AN828" s="15"/>
      <c r="AO828" s="17">
        <v>48</v>
      </c>
      <c r="AP828" s="68">
        <v>45862</v>
      </c>
      <c r="AQ828" s="68">
        <v>35694</v>
      </c>
      <c r="AR828" s="18" t="b">
        <v>0</v>
      </c>
      <c r="AS828" s="15" t="s">
        <v>3416</v>
      </c>
      <c r="AT828" s="17">
        <v>1117</v>
      </c>
      <c r="AU828" s="17">
        <v>1</v>
      </c>
      <c r="AV828" s="17">
        <v>0</v>
      </c>
      <c r="AW828" s="17">
        <v>2</v>
      </c>
      <c r="AX828" s="17">
        <v>21</v>
      </c>
      <c r="AY828" s="17">
        <v>0</v>
      </c>
      <c r="AZ828" s="17">
        <v>0</v>
      </c>
      <c r="BA828" s="17">
        <v>0</v>
      </c>
      <c r="BB828" s="17">
        <v>1</v>
      </c>
      <c r="BC828" s="17">
        <v>0</v>
      </c>
      <c r="BD828" s="17">
        <v>0</v>
      </c>
      <c r="BE828" s="17">
        <v>2</v>
      </c>
      <c r="BF828" s="17">
        <v>175</v>
      </c>
      <c r="BG828" s="15">
        <v>171</v>
      </c>
      <c r="BH828" s="15">
        <v>204</v>
      </c>
      <c r="BI828" s="15">
        <v>148</v>
      </c>
      <c r="BJ828" s="15">
        <v>52.1</v>
      </c>
      <c r="BK828" s="17">
        <v>24</v>
      </c>
      <c r="BL828" s="17">
        <v>58</v>
      </c>
      <c r="BM828" s="17">
        <v>43</v>
      </c>
      <c r="BN828" s="17">
        <v>125</v>
      </c>
      <c r="BO828" s="17">
        <v>14</v>
      </c>
      <c r="BP828" s="15">
        <v>3.38</v>
      </c>
      <c r="BQ828" s="15">
        <v>0.62</v>
      </c>
      <c r="BR828" s="15">
        <v>4</v>
      </c>
      <c r="BS828" s="15">
        <v>16</v>
      </c>
      <c r="BT828" s="15"/>
      <c r="BU828" s="15"/>
      <c r="BV828" s="15"/>
      <c r="BW828" s="15"/>
      <c r="BX828" s="15"/>
      <c r="BY828" s="15"/>
      <c r="BZ828" s="15"/>
      <c r="CA828" s="17">
        <v>329</v>
      </c>
      <c r="CB828" s="17">
        <v>146</v>
      </c>
      <c r="CC828" s="17">
        <v>202</v>
      </c>
      <c r="CD828" s="17">
        <v>134</v>
      </c>
      <c r="CE828" s="17">
        <v>236</v>
      </c>
      <c r="CF828" s="17">
        <v>129</v>
      </c>
      <c r="CG828" s="17">
        <v>296</v>
      </c>
      <c r="CH828" s="17">
        <v>151</v>
      </c>
      <c r="CI828" s="17">
        <v>0.27</v>
      </c>
      <c r="CJ828" s="17">
        <v>0</v>
      </c>
      <c r="CK828" s="17">
        <v>0.05</v>
      </c>
      <c r="CL828" s="17">
        <v>0.32</v>
      </c>
      <c r="CM828" s="17">
        <v>1.29</v>
      </c>
      <c r="CN828" s="17">
        <v>1.69</v>
      </c>
      <c r="CO828" s="17">
        <v>311</v>
      </c>
      <c r="CP828" s="17">
        <v>193</v>
      </c>
      <c r="CQ828" s="17">
        <v>744</v>
      </c>
      <c r="CR828" s="17">
        <v>312</v>
      </c>
      <c r="CS828" s="17">
        <v>353</v>
      </c>
      <c r="CT828" s="17">
        <v>152</v>
      </c>
      <c r="CU828" s="17">
        <v>450</v>
      </c>
      <c r="CV828" s="17">
        <v>155</v>
      </c>
      <c r="CW828" s="17">
        <v>1.1299999999999999</v>
      </c>
      <c r="CX828" s="17">
        <v>0.16</v>
      </c>
      <c r="CY828" s="17">
        <v>10.07</v>
      </c>
      <c r="CZ828" s="15" t="str">
        <f t="shared" si="25"/>
        <v>Jhon Arias</v>
      </c>
      <c r="DA828" s="15" t="e">
        <f>VLOOKUP(CZ828,[1]FINAL!$A$1:$AP$1000,MATCH("Element No.",[1]FINAL!$A$1:$AP$1,0),0)</f>
        <v>#N/A</v>
      </c>
      <c r="DB828" s="15"/>
      <c r="DC828" s="15"/>
      <c r="DD828" s="15"/>
      <c r="DE828" s="15"/>
      <c r="DF828" s="15"/>
    </row>
    <row r="829" spans="1:110" ht="40.5" thickBot="1">
      <c r="A829" s="18" t="b">
        <v>1</v>
      </c>
      <c r="B829" s="18" t="b">
        <v>0</v>
      </c>
      <c r="C829" s="15"/>
      <c r="D829" s="15"/>
      <c r="E829" s="17">
        <v>497949</v>
      </c>
      <c r="F829" s="17">
        <v>0</v>
      </c>
      <c r="G829" s="17">
        <v>0</v>
      </c>
      <c r="H829" s="17">
        <v>-3</v>
      </c>
      <c r="I829" s="17">
        <v>3</v>
      </c>
      <c r="J829" s="17">
        <v>0</v>
      </c>
      <c r="K829" s="17">
        <v>2</v>
      </c>
      <c r="L829" s="15">
        <v>1</v>
      </c>
      <c r="M829" s="15">
        <v>1.2</v>
      </c>
      <c r="N829" s="17">
        <v>2</v>
      </c>
      <c r="O829" s="15" t="s">
        <v>595</v>
      </c>
      <c r="P829" s="15">
        <v>1.2</v>
      </c>
      <c r="Q829" s="17" t="e">
        <f t="shared" si="24"/>
        <v>#N/A</v>
      </c>
      <c r="R829" s="18" t="b">
        <v>0</v>
      </c>
      <c r="S829" s="15"/>
      <c r="T829" s="15"/>
      <c r="U829" s="17">
        <v>42</v>
      </c>
      <c r="V829" s="15" t="s">
        <v>3627</v>
      </c>
      <c r="W829" s="15">
        <v>1.6</v>
      </c>
      <c r="X829" s="18" t="b">
        <v>0</v>
      </c>
      <c r="Y829" s="15" t="s">
        <v>3628</v>
      </c>
      <c r="Z829" s="15">
        <v>0.1</v>
      </c>
      <c r="AA829" s="18" t="b">
        <v>0</v>
      </c>
      <c r="AB829" s="15"/>
      <c r="AC829" s="15" t="s">
        <v>519</v>
      </c>
      <c r="AD829" s="17">
        <v>20</v>
      </c>
      <c r="AE829" s="17">
        <v>39</v>
      </c>
      <c r="AF829" s="17">
        <v>35</v>
      </c>
      <c r="AG829" s="17">
        <v>5336</v>
      </c>
      <c r="AH829" s="17">
        <v>0</v>
      </c>
      <c r="AI829" s="17">
        <v>9939</v>
      </c>
      <c r="AJ829" s="17">
        <v>0</v>
      </c>
      <c r="AK829" s="15">
        <v>0.3</v>
      </c>
      <c r="AL829" s="15">
        <v>8.3000000000000007</v>
      </c>
      <c r="AM829" s="15" t="s">
        <v>3628</v>
      </c>
      <c r="AN829" s="15"/>
      <c r="AO829" s="17">
        <v>161</v>
      </c>
      <c r="AP829" s="68">
        <v>45871</v>
      </c>
      <c r="AQ829" s="68">
        <v>37369</v>
      </c>
      <c r="AR829" s="18" t="b">
        <v>0</v>
      </c>
      <c r="AS829" s="15" t="s">
        <v>3629</v>
      </c>
      <c r="AT829" s="17">
        <v>1042</v>
      </c>
      <c r="AU829" s="17">
        <v>0</v>
      </c>
      <c r="AV829" s="17">
        <v>2</v>
      </c>
      <c r="AW829" s="17">
        <v>1</v>
      </c>
      <c r="AX829" s="17">
        <v>23</v>
      </c>
      <c r="AY829" s="17">
        <v>0</v>
      </c>
      <c r="AZ829" s="17">
        <v>0</v>
      </c>
      <c r="BA829" s="17">
        <v>0</v>
      </c>
      <c r="BB829" s="17">
        <v>1</v>
      </c>
      <c r="BC829" s="17">
        <v>0</v>
      </c>
      <c r="BD829" s="17">
        <v>0</v>
      </c>
      <c r="BE829" s="17">
        <v>0</v>
      </c>
      <c r="BF829" s="17">
        <v>78</v>
      </c>
      <c r="BG829" s="15">
        <v>159.80000000000001</v>
      </c>
      <c r="BH829" s="15">
        <v>126.5</v>
      </c>
      <c r="BI829" s="15">
        <v>46</v>
      </c>
      <c r="BJ829" s="15">
        <v>33.299999999999997</v>
      </c>
      <c r="BK829" s="17">
        <v>40</v>
      </c>
      <c r="BL829" s="17">
        <v>26</v>
      </c>
      <c r="BM829" s="17">
        <v>10</v>
      </c>
      <c r="BN829" s="17">
        <v>50</v>
      </c>
      <c r="BO829" s="17">
        <v>11</v>
      </c>
      <c r="BP829" s="15">
        <v>0.13</v>
      </c>
      <c r="BQ829" s="15">
        <v>1.0900000000000001</v>
      </c>
      <c r="BR829" s="15">
        <v>1.22</v>
      </c>
      <c r="BS829" s="15">
        <v>20.329999999999998</v>
      </c>
      <c r="BT829" s="15"/>
      <c r="BU829" s="15"/>
      <c r="BV829" s="15"/>
      <c r="BW829" s="15"/>
      <c r="BX829" s="15"/>
      <c r="BY829" s="15"/>
      <c r="BZ829" s="15"/>
      <c r="CA829" s="17">
        <v>340</v>
      </c>
      <c r="CB829" s="17">
        <v>128</v>
      </c>
      <c r="CC829" s="17">
        <v>275</v>
      </c>
      <c r="CD829" s="17">
        <v>78</v>
      </c>
      <c r="CE829" s="17">
        <v>349</v>
      </c>
      <c r="CF829" s="17">
        <v>116</v>
      </c>
      <c r="CG829" s="17">
        <v>358</v>
      </c>
      <c r="CH829" s="17">
        <v>120</v>
      </c>
      <c r="CI829" s="17">
        <v>0.01</v>
      </c>
      <c r="CJ829" s="17">
        <v>0</v>
      </c>
      <c r="CK829" s="17">
        <v>0.09</v>
      </c>
      <c r="CL829" s="17">
        <v>0.1</v>
      </c>
      <c r="CM829" s="17">
        <v>1.76</v>
      </c>
      <c r="CN829" s="17">
        <v>1.99</v>
      </c>
      <c r="CO829" s="17">
        <v>648</v>
      </c>
      <c r="CP829" s="17">
        <v>147</v>
      </c>
      <c r="CQ829" s="17">
        <v>243</v>
      </c>
      <c r="CR829" s="17">
        <v>87</v>
      </c>
      <c r="CS829" s="17">
        <v>409</v>
      </c>
      <c r="CT829" s="17">
        <v>148</v>
      </c>
      <c r="CU829" s="17">
        <v>549</v>
      </c>
      <c r="CV829" s="17">
        <v>195</v>
      </c>
      <c r="CW829" s="17">
        <v>0.95</v>
      </c>
      <c r="CX829" s="17">
        <v>0.09</v>
      </c>
      <c r="CY829" s="17">
        <v>4.32</v>
      </c>
      <c r="CZ829" s="15" t="str">
        <f t="shared" si="25"/>
        <v>David Møller Wolfe</v>
      </c>
      <c r="DA829" s="15" t="e">
        <f>VLOOKUP(CZ829,[1]FINAL!$A$1:$AP$1000,MATCH("Element No.",[1]FINAL!$A$1:$AP$1,0),0)</f>
        <v>#N/A</v>
      </c>
      <c r="DB829" s="15"/>
      <c r="DC829" s="15"/>
      <c r="DD829" s="15"/>
      <c r="DE829" s="15"/>
      <c r="DF829" s="15"/>
    </row>
    <row r="830" spans="1:110" ht="40.5" thickBot="1">
      <c r="A830" s="18" t="b">
        <v>1</v>
      </c>
      <c r="B830" s="18" t="b">
        <v>0</v>
      </c>
      <c r="C830" s="15"/>
      <c r="D830" s="15"/>
      <c r="E830" s="17">
        <v>523705</v>
      </c>
      <c r="F830" s="17">
        <v>0</v>
      </c>
      <c r="G830" s="17">
        <v>0</v>
      </c>
      <c r="H830" s="17">
        <v>-1</v>
      </c>
      <c r="I830" s="17">
        <v>1</v>
      </c>
      <c r="J830" s="17">
        <v>0</v>
      </c>
      <c r="K830" s="17">
        <v>2</v>
      </c>
      <c r="L830" s="15">
        <v>0.2</v>
      </c>
      <c r="M830" s="15">
        <v>0</v>
      </c>
      <c r="N830" s="17">
        <v>0</v>
      </c>
      <c r="O830" s="15" t="s">
        <v>1003</v>
      </c>
      <c r="P830" s="15">
        <v>0</v>
      </c>
      <c r="Q830" s="17" t="e">
        <f t="shared" si="24"/>
        <v>#N/A</v>
      </c>
      <c r="R830" s="18" t="b">
        <v>0</v>
      </c>
      <c r="S830" s="15"/>
      <c r="T830" s="15"/>
      <c r="U830" s="17">
        <v>44</v>
      </c>
      <c r="V830" s="15" t="s">
        <v>3630</v>
      </c>
      <c r="W830" s="15">
        <v>1.7</v>
      </c>
      <c r="X830" s="18" t="b">
        <v>0</v>
      </c>
      <c r="Y830" s="15" t="s">
        <v>3631</v>
      </c>
      <c r="Z830" s="15">
        <v>0</v>
      </c>
      <c r="AA830" s="18" t="b">
        <v>0</v>
      </c>
      <c r="AB830" s="15"/>
      <c r="AC830" s="15" t="s">
        <v>519</v>
      </c>
      <c r="AD830" s="17">
        <v>20</v>
      </c>
      <c r="AE830" s="17">
        <v>39</v>
      </c>
      <c r="AF830" s="17">
        <v>52</v>
      </c>
      <c r="AG830" s="17">
        <v>7363</v>
      </c>
      <c r="AH830" s="17">
        <v>0</v>
      </c>
      <c r="AI830" s="17">
        <v>7204</v>
      </c>
      <c r="AJ830" s="17">
        <v>0</v>
      </c>
      <c r="AK830" s="15">
        <v>0</v>
      </c>
      <c r="AL830" s="15">
        <v>11.8</v>
      </c>
      <c r="AM830" s="15" t="s">
        <v>3631</v>
      </c>
      <c r="AN830" s="15"/>
      <c r="AO830" s="17">
        <v>38</v>
      </c>
      <c r="AP830" s="68">
        <v>45888</v>
      </c>
      <c r="AQ830" s="68">
        <v>37148</v>
      </c>
      <c r="AR830" s="18" t="b">
        <v>0</v>
      </c>
      <c r="AS830" s="15" t="s">
        <v>3632</v>
      </c>
      <c r="AT830" s="17">
        <v>1834</v>
      </c>
      <c r="AU830" s="17">
        <v>0</v>
      </c>
      <c r="AV830" s="17">
        <v>1</v>
      </c>
      <c r="AW830" s="17">
        <v>3</v>
      </c>
      <c r="AX830" s="17">
        <v>37</v>
      </c>
      <c r="AY830" s="17">
        <v>0</v>
      </c>
      <c r="AZ830" s="17">
        <v>0</v>
      </c>
      <c r="BA830" s="17">
        <v>0</v>
      </c>
      <c r="BB830" s="17">
        <v>3</v>
      </c>
      <c r="BC830" s="17">
        <v>0</v>
      </c>
      <c r="BD830" s="17">
        <v>0</v>
      </c>
      <c r="BE830" s="17">
        <v>0</v>
      </c>
      <c r="BF830" s="17">
        <v>156</v>
      </c>
      <c r="BG830" s="15">
        <v>318.2</v>
      </c>
      <c r="BH830" s="15">
        <v>349.9</v>
      </c>
      <c r="BI830" s="15">
        <v>69</v>
      </c>
      <c r="BJ830" s="15">
        <v>73.8</v>
      </c>
      <c r="BK830" s="17">
        <v>79</v>
      </c>
      <c r="BL830" s="17">
        <v>62</v>
      </c>
      <c r="BM830" s="17">
        <v>29</v>
      </c>
      <c r="BN830" s="17">
        <v>108</v>
      </c>
      <c r="BO830" s="17">
        <v>19</v>
      </c>
      <c r="BP830" s="15">
        <v>0.33</v>
      </c>
      <c r="BQ830" s="15">
        <v>1.6</v>
      </c>
      <c r="BR830" s="15">
        <v>1.93</v>
      </c>
      <c r="BS830" s="15">
        <v>30.68</v>
      </c>
      <c r="BT830" s="15"/>
      <c r="BU830" s="15"/>
      <c r="BV830" s="15"/>
      <c r="BW830" s="15"/>
      <c r="BX830" s="15"/>
      <c r="BY830" s="15"/>
      <c r="BZ830" s="15"/>
      <c r="CA830" s="17">
        <v>234</v>
      </c>
      <c r="CB830" s="17">
        <v>93</v>
      </c>
      <c r="CC830" s="17">
        <v>116</v>
      </c>
      <c r="CD830" s="17">
        <v>30</v>
      </c>
      <c r="CE830" s="17">
        <v>326</v>
      </c>
      <c r="CF830" s="17">
        <v>106</v>
      </c>
      <c r="CG830" s="17">
        <v>224</v>
      </c>
      <c r="CH830" s="17">
        <v>79</v>
      </c>
      <c r="CI830" s="17">
        <v>0.02</v>
      </c>
      <c r="CJ830" s="17">
        <v>0</v>
      </c>
      <c r="CK830" s="17">
        <v>0.08</v>
      </c>
      <c r="CL830" s="17">
        <v>0.1</v>
      </c>
      <c r="CM830" s="17">
        <v>1.51</v>
      </c>
      <c r="CN830" s="17">
        <v>1.82</v>
      </c>
      <c r="CO830" s="17">
        <v>562</v>
      </c>
      <c r="CP830" s="17">
        <v>119</v>
      </c>
      <c r="CQ830" s="17">
        <v>605</v>
      </c>
      <c r="CR830" s="17">
        <v>242</v>
      </c>
      <c r="CS830" s="17">
        <v>395</v>
      </c>
      <c r="CT830" s="17">
        <v>144</v>
      </c>
      <c r="CU830" s="17">
        <v>642</v>
      </c>
      <c r="CV830" s="17">
        <v>230</v>
      </c>
      <c r="CW830" s="17">
        <v>0.93</v>
      </c>
      <c r="CX830" s="17">
        <v>0.15</v>
      </c>
      <c r="CY830" s="17">
        <v>5.3</v>
      </c>
      <c r="CZ830" s="15" t="str">
        <f t="shared" si="25"/>
        <v>Jackson Tchatchoua</v>
      </c>
      <c r="DA830" s="15" t="e">
        <f>VLOOKUP(CZ830,[1]FINAL!$A$1:$AP$1000,MATCH("Element No.",[1]FINAL!$A$1:$AP$1,0),0)</f>
        <v>#N/A</v>
      </c>
      <c r="DB830" s="15"/>
      <c r="DC830" s="15"/>
      <c r="DD830" s="15"/>
      <c r="DE830" s="15"/>
      <c r="DF830" s="15"/>
    </row>
    <row r="831" spans="1:110" ht="40.5" thickBot="1">
      <c r="A831" s="18" t="b">
        <v>1</v>
      </c>
      <c r="B831" s="18" t="b">
        <v>0</v>
      </c>
      <c r="C831" s="17">
        <v>100</v>
      </c>
      <c r="D831" s="17">
        <v>100</v>
      </c>
      <c r="E831" s="17">
        <v>431248</v>
      </c>
      <c r="F831" s="17">
        <v>0</v>
      </c>
      <c r="G831" s="17">
        <v>0</v>
      </c>
      <c r="H831" s="17">
        <v>0</v>
      </c>
      <c r="I831" s="17">
        <v>0</v>
      </c>
      <c r="J831" s="17">
        <v>0</v>
      </c>
      <c r="K831" s="17">
        <v>2</v>
      </c>
      <c r="L831" s="15">
        <v>0.5</v>
      </c>
      <c r="M831" s="15">
        <v>2</v>
      </c>
      <c r="N831" s="17">
        <v>6</v>
      </c>
      <c r="O831" s="15" t="s">
        <v>3711</v>
      </c>
      <c r="P831" s="15">
        <v>2</v>
      </c>
      <c r="Q831" s="17" t="e">
        <f t="shared" si="24"/>
        <v>#N/A</v>
      </c>
      <c r="R831" s="18" t="b">
        <v>0</v>
      </c>
      <c r="S831" s="15"/>
      <c r="T831" s="15" t="s">
        <v>4948</v>
      </c>
      <c r="U831" s="17">
        <v>45</v>
      </c>
      <c r="V831" s="15" t="s">
        <v>3712</v>
      </c>
      <c r="W831" s="15">
        <v>2.4</v>
      </c>
      <c r="X831" s="18" t="b">
        <v>0</v>
      </c>
      <c r="Y831" s="15" t="s">
        <v>3713</v>
      </c>
      <c r="Z831" s="15">
        <v>0.1</v>
      </c>
      <c r="AA831" s="18" t="b">
        <v>0</v>
      </c>
      <c r="AB831" s="15"/>
      <c r="AC831" s="15" t="s">
        <v>519</v>
      </c>
      <c r="AD831" s="17">
        <v>20</v>
      </c>
      <c r="AE831" s="17">
        <v>39</v>
      </c>
      <c r="AF831" s="17">
        <v>68</v>
      </c>
      <c r="AG831" s="17">
        <v>29151</v>
      </c>
      <c r="AH831" s="17">
        <v>0</v>
      </c>
      <c r="AI831" s="17">
        <v>24301</v>
      </c>
      <c r="AJ831" s="17">
        <v>0</v>
      </c>
      <c r="AK831" s="15">
        <v>0.4</v>
      </c>
      <c r="AL831" s="15">
        <v>15.1</v>
      </c>
      <c r="AM831" s="15" t="s">
        <v>3714</v>
      </c>
      <c r="AN831" s="15"/>
      <c r="AO831" s="17">
        <v>57</v>
      </c>
      <c r="AP831" s="68">
        <v>45897</v>
      </c>
      <c r="AQ831" s="68">
        <v>36270</v>
      </c>
      <c r="AR831" s="18" t="b">
        <v>0</v>
      </c>
      <c r="AS831" s="15" t="s">
        <v>3715</v>
      </c>
      <c r="AT831" s="17">
        <v>2356</v>
      </c>
      <c r="AU831" s="17">
        <v>2</v>
      </c>
      <c r="AV831" s="17">
        <v>2</v>
      </c>
      <c r="AW831" s="17">
        <v>3</v>
      </c>
      <c r="AX831" s="17">
        <v>46</v>
      </c>
      <c r="AY831" s="17">
        <v>1</v>
      </c>
      <c r="AZ831" s="17">
        <v>0</v>
      </c>
      <c r="BA831" s="17">
        <v>0</v>
      </c>
      <c r="BB831" s="17">
        <v>3</v>
      </c>
      <c r="BC831" s="17">
        <v>1</v>
      </c>
      <c r="BD831" s="17">
        <v>0</v>
      </c>
      <c r="BE831" s="17">
        <v>1</v>
      </c>
      <c r="BF831" s="17">
        <v>235</v>
      </c>
      <c r="BG831" s="15">
        <v>536.6</v>
      </c>
      <c r="BH831" s="15">
        <v>147.5</v>
      </c>
      <c r="BI831" s="15">
        <v>278</v>
      </c>
      <c r="BJ831" s="15">
        <v>96.6</v>
      </c>
      <c r="BK831" s="17">
        <v>164</v>
      </c>
      <c r="BL831" s="17">
        <v>78</v>
      </c>
      <c r="BM831" s="17">
        <v>33</v>
      </c>
      <c r="BN831" s="17">
        <v>197</v>
      </c>
      <c r="BO831" s="17">
        <v>27</v>
      </c>
      <c r="BP831" s="15">
        <v>2.23</v>
      </c>
      <c r="BQ831" s="15">
        <v>1.49</v>
      </c>
      <c r="BR831" s="15">
        <v>3.72</v>
      </c>
      <c r="BS831" s="15">
        <v>40.29</v>
      </c>
      <c r="BT831" s="15"/>
      <c r="BU831" s="15"/>
      <c r="BV831" s="15"/>
      <c r="BW831" s="15"/>
      <c r="BX831" s="15"/>
      <c r="BY831" s="15"/>
      <c r="BZ831" s="15"/>
      <c r="CA831" s="17">
        <v>113</v>
      </c>
      <c r="CB831" s="17">
        <v>52</v>
      </c>
      <c r="CC831" s="17">
        <v>254</v>
      </c>
      <c r="CD831" s="17">
        <v>65</v>
      </c>
      <c r="CE831" s="17">
        <v>129</v>
      </c>
      <c r="CF831" s="17">
        <v>23</v>
      </c>
      <c r="CG831" s="17">
        <v>159</v>
      </c>
      <c r="CH831" s="17">
        <v>53</v>
      </c>
      <c r="CI831" s="17">
        <v>0.09</v>
      </c>
      <c r="CJ831" s="17">
        <v>0</v>
      </c>
      <c r="CK831" s="17">
        <v>0.06</v>
      </c>
      <c r="CL831" s="17">
        <v>0.15</v>
      </c>
      <c r="CM831" s="17">
        <v>1.54</v>
      </c>
      <c r="CN831" s="17">
        <v>1.76</v>
      </c>
      <c r="CO831" s="17">
        <v>431</v>
      </c>
      <c r="CP831" s="17">
        <v>88</v>
      </c>
      <c r="CQ831" s="17">
        <v>179</v>
      </c>
      <c r="CR831" s="17">
        <v>58</v>
      </c>
      <c r="CS831" s="17">
        <v>289</v>
      </c>
      <c r="CT831" s="17">
        <v>113</v>
      </c>
      <c r="CU831" s="17">
        <v>539</v>
      </c>
      <c r="CV831" s="17">
        <v>191</v>
      </c>
      <c r="CW831" s="17">
        <v>1.03</v>
      </c>
      <c r="CX831" s="17">
        <v>0.11</v>
      </c>
      <c r="CY831" s="17">
        <v>7.53</v>
      </c>
      <c r="CZ831" s="15" t="str">
        <f t="shared" si="25"/>
        <v>Ladislav Krejcí</v>
      </c>
      <c r="DA831" s="15" t="e">
        <f>VLOOKUP(CZ831,[1]FINAL!$A$1:$AP$1000,MATCH("Element No.",[1]FINAL!$A$1:$AP$1,0),0)</f>
        <v>#N/A</v>
      </c>
      <c r="DB831" s="15"/>
      <c r="DC831" s="15"/>
      <c r="DD831" s="15"/>
      <c r="DE831" s="15"/>
      <c r="DF831" s="15"/>
    </row>
    <row r="832" spans="1:110" ht="27.75" thickBot="1">
      <c r="A832" s="18" t="b">
        <v>1</v>
      </c>
      <c r="B832" s="18" t="b">
        <v>0</v>
      </c>
      <c r="C832" s="15"/>
      <c r="D832" s="15"/>
      <c r="E832" s="17">
        <v>488213</v>
      </c>
      <c r="F832" s="17">
        <v>0</v>
      </c>
      <c r="G832" s="17">
        <v>0</v>
      </c>
      <c r="H832" s="17">
        <v>-4</v>
      </c>
      <c r="I832" s="17">
        <v>4</v>
      </c>
      <c r="J832" s="17">
        <v>0</v>
      </c>
      <c r="K832" s="17">
        <v>4</v>
      </c>
      <c r="L832" s="15">
        <v>1.2</v>
      </c>
      <c r="M832" s="15">
        <v>1.2</v>
      </c>
      <c r="N832" s="17">
        <v>1</v>
      </c>
      <c r="O832" s="15" t="s">
        <v>3975</v>
      </c>
      <c r="P832" s="15">
        <v>1.2</v>
      </c>
      <c r="Q832" s="17" t="e">
        <f t="shared" si="24"/>
        <v>#N/A</v>
      </c>
      <c r="R832" s="18" t="b">
        <v>0</v>
      </c>
      <c r="S832" s="15"/>
      <c r="T832" s="15"/>
      <c r="U832" s="17">
        <v>51</v>
      </c>
      <c r="V832" s="15" t="s">
        <v>3976</v>
      </c>
      <c r="W832" s="15">
        <v>2</v>
      </c>
      <c r="X832" s="18" t="b">
        <v>0</v>
      </c>
      <c r="Y832" s="15" t="s">
        <v>3977</v>
      </c>
      <c r="Z832" s="15">
        <v>0.1</v>
      </c>
      <c r="AA832" s="18" t="b">
        <v>0</v>
      </c>
      <c r="AB832" s="15"/>
      <c r="AC832" s="15" t="s">
        <v>519</v>
      </c>
      <c r="AD832" s="17">
        <v>20</v>
      </c>
      <c r="AE832" s="17">
        <v>39</v>
      </c>
      <c r="AF832" s="17">
        <v>66</v>
      </c>
      <c r="AG832" s="17">
        <v>70444</v>
      </c>
      <c r="AH832" s="17">
        <v>0</v>
      </c>
      <c r="AI832" s="17">
        <v>60714</v>
      </c>
      <c r="AJ832" s="17">
        <v>0</v>
      </c>
      <c r="AK832" s="15">
        <v>0.2</v>
      </c>
      <c r="AL832" s="15">
        <v>12.9</v>
      </c>
      <c r="AM832" s="15" t="s">
        <v>3975</v>
      </c>
      <c r="AN832" s="15"/>
      <c r="AO832" s="17">
        <v>157</v>
      </c>
      <c r="AP832" s="68">
        <v>45901</v>
      </c>
      <c r="AQ832" s="68">
        <v>36853</v>
      </c>
      <c r="AR832" s="18" t="b">
        <v>0</v>
      </c>
      <c r="AS832" s="15" t="s">
        <v>3978</v>
      </c>
      <c r="AT832" s="17">
        <v>1402</v>
      </c>
      <c r="AU832" s="17">
        <v>3</v>
      </c>
      <c r="AV832" s="17">
        <v>2</v>
      </c>
      <c r="AW832" s="17">
        <v>3</v>
      </c>
      <c r="AX832" s="17">
        <v>28</v>
      </c>
      <c r="AY832" s="17">
        <v>0</v>
      </c>
      <c r="AZ832" s="17">
        <v>0</v>
      </c>
      <c r="BA832" s="17">
        <v>1</v>
      </c>
      <c r="BB832" s="17">
        <v>1</v>
      </c>
      <c r="BC832" s="17">
        <v>0</v>
      </c>
      <c r="BD832" s="17">
        <v>0</v>
      </c>
      <c r="BE832" s="17">
        <v>4</v>
      </c>
      <c r="BF832" s="17">
        <v>221</v>
      </c>
      <c r="BG832" s="15">
        <v>252.4</v>
      </c>
      <c r="BH832" s="15">
        <v>178.4</v>
      </c>
      <c r="BI832" s="15">
        <v>561</v>
      </c>
      <c r="BJ832" s="15">
        <v>98.2</v>
      </c>
      <c r="BK832" s="17">
        <v>50</v>
      </c>
      <c r="BL832" s="17">
        <v>26</v>
      </c>
      <c r="BM832" s="17">
        <v>7</v>
      </c>
      <c r="BN832" s="17">
        <v>83</v>
      </c>
      <c r="BO832" s="17">
        <v>13</v>
      </c>
      <c r="BP832" s="15">
        <v>5.49</v>
      </c>
      <c r="BQ832" s="15">
        <v>0.39</v>
      </c>
      <c r="BR832" s="15">
        <v>5.88</v>
      </c>
      <c r="BS832" s="15">
        <v>22.89</v>
      </c>
      <c r="BT832" s="15"/>
      <c r="BU832" s="15"/>
      <c r="BV832" s="15"/>
      <c r="BW832" s="15"/>
      <c r="BX832" s="17">
        <v>5</v>
      </c>
      <c r="BY832" s="15"/>
      <c r="BZ832" s="15"/>
      <c r="CA832" s="17">
        <v>276</v>
      </c>
      <c r="CB832" s="17">
        <v>28</v>
      </c>
      <c r="CC832" s="17">
        <v>227</v>
      </c>
      <c r="CD832" s="17">
        <v>22</v>
      </c>
      <c r="CE832" s="17">
        <v>44</v>
      </c>
      <c r="CF832" s="17">
        <v>19</v>
      </c>
      <c r="CG832" s="17">
        <v>155</v>
      </c>
      <c r="CH832" s="17">
        <v>24</v>
      </c>
      <c r="CI832" s="17">
        <v>0.35</v>
      </c>
      <c r="CJ832" s="17">
        <v>0</v>
      </c>
      <c r="CK832" s="17">
        <v>0.03</v>
      </c>
      <c r="CL832" s="17">
        <v>0.38</v>
      </c>
      <c r="CM832" s="17">
        <v>1.47</v>
      </c>
      <c r="CN832" s="17">
        <v>1.8</v>
      </c>
      <c r="CO832" s="17">
        <v>237</v>
      </c>
      <c r="CP832" s="17">
        <v>51</v>
      </c>
      <c r="CQ832" s="17">
        <v>261</v>
      </c>
      <c r="CR832" s="17">
        <v>34</v>
      </c>
      <c r="CS832" s="17">
        <v>354</v>
      </c>
      <c r="CT832" s="17">
        <v>37</v>
      </c>
      <c r="CU832" s="17">
        <v>468</v>
      </c>
      <c r="CV832" s="17">
        <v>66</v>
      </c>
      <c r="CW832" s="17">
        <v>0.83</v>
      </c>
      <c r="CX832" s="17">
        <v>0.19</v>
      </c>
      <c r="CY832" s="17">
        <v>5.33</v>
      </c>
      <c r="CZ832" s="15" t="str">
        <f t="shared" si="25"/>
        <v>Tolu Arokodare</v>
      </c>
      <c r="DA832" s="15" t="e">
        <f>VLOOKUP(CZ832,[1]FINAL!$A$1:$AP$1000,MATCH("Element No.",[1]FINAL!$A$1:$AP$1,0),0)</f>
        <v>#N/A</v>
      </c>
      <c r="DB832" s="15"/>
      <c r="DC832" s="15"/>
      <c r="DD832" s="15"/>
      <c r="DE832" s="15"/>
      <c r="DF832" s="15"/>
    </row>
    <row r="833" spans="1:110" ht="27.75" thickBot="1">
      <c r="A833" s="18" t="b">
        <v>1</v>
      </c>
      <c r="B833" s="18" t="b">
        <v>0</v>
      </c>
      <c r="C833" s="15"/>
      <c r="D833" s="15"/>
      <c r="E833" s="17">
        <v>647671</v>
      </c>
      <c r="F833" s="17">
        <v>0</v>
      </c>
      <c r="G833" s="17">
        <v>0</v>
      </c>
      <c r="H833" s="17">
        <v>-3</v>
      </c>
      <c r="I833" s="17">
        <v>3</v>
      </c>
      <c r="J833" s="17">
        <v>1</v>
      </c>
      <c r="K833" s="17">
        <v>4</v>
      </c>
      <c r="L833" s="15">
        <v>4.2</v>
      </c>
      <c r="M833" s="15">
        <v>4.2</v>
      </c>
      <c r="N833" s="17">
        <v>2</v>
      </c>
      <c r="O833" s="15" t="s">
        <v>4135</v>
      </c>
      <c r="P833" s="15">
        <v>4.2</v>
      </c>
      <c r="Q833" s="17" t="e">
        <f t="shared" si="24"/>
        <v>#N/A</v>
      </c>
      <c r="R833" s="18" t="b">
        <v>0</v>
      </c>
      <c r="S833" s="15"/>
      <c r="T833" s="15"/>
      <c r="U833" s="17">
        <v>42</v>
      </c>
      <c r="V833" s="15" t="s">
        <v>4136</v>
      </c>
      <c r="W833" s="15">
        <v>2.7</v>
      </c>
      <c r="X833" s="18" t="b">
        <v>0</v>
      </c>
      <c r="Y833" s="15" t="s">
        <v>4137</v>
      </c>
      <c r="Z833" s="15">
        <v>1.4</v>
      </c>
      <c r="AA833" s="18" t="b">
        <v>0</v>
      </c>
      <c r="AB833" s="15"/>
      <c r="AC833" s="15" t="s">
        <v>519</v>
      </c>
      <c r="AD833" s="17">
        <v>20</v>
      </c>
      <c r="AE833" s="17">
        <v>39</v>
      </c>
      <c r="AF833" s="17">
        <v>74</v>
      </c>
      <c r="AG833" s="17">
        <v>643247</v>
      </c>
      <c r="AH833" s="17">
        <v>0</v>
      </c>
      <c r="AI833" s="17">
        <v>474157</v>
      </c>
      <c r="AJ833" s="17">
        <v>0</v>
      </c>
      <c r="AK833" s="15">
        <v>1</v>
      </c>
      <c r="AL833" s="15">
        <v>17.600000000000001</v>
      </c>
      <c r="AM833" s="15" t="s">
        <v>4137</v>
      </c>
      <c r="AN833" s="15"/>
      <c r="AO833" s="17">
        <v>173</v>
      </c>
      <c r="AP833" s="68">
        <v>45712</v>
      </c>
      <c r="AQ833" s="68">
        <v>39341</v>
      </c>
      <c r="AR833" s="18" t="b">
        <v>0</v>
      </c>
      <c r="AS833" s="15" t="s">
        <v>4138</v>
      </c>
      <c r="AT833" s="17">
        <v>1787</v>
      </c>
      <c r="AU833" s="17">
        <v>3</v>
      </c>
      <c r="AV833" s="17">
        <v>2</v>
      </c>
      <c r="AW833" s="17">
        <v>5</v>
      </c>
      <c r="AX833" s="17">
        <v>30</v>
      </c>
      <c r="AY833" s="17">
        <v>0</v>
      </c>
      <c r="AZ833" s="17">
        <v>0</v>
      </c>
      <c r="BA833" s="17">
        <v>0</v>
      </c>
      <c r="BB833" s="17">
        <v>0</v>
      </c>
      <c r="BC833" s="17">
        <v>0</v>
      </c>
      <c r="BD833" s="17">
        <v>0</v>
      </c>
      <c r="BE833" s="17">
        <v>9</v>
      </c>
      <c r="BF833" s="17">
        <v>314</v>
      </c>
      <c r="BG833" s="15">
        <v>328.2</v>
      </c>
      <c r="BH833" s="15">
        <v>489.6</v>
      </c>
      <c r="BI833" s="15">
        <v>283</v>
      </c>
      <c r="BJ833" s="15">
        <v>109.5</v>
      </c>
      <c r="BK833" s="17">
        <v>33</v>
      </c>
      <c r="BL833" s="17">
        <v>77</v>
      </c>
      <c r="BM833" s="17">
        <v>27</v>
      </c>
      <c r="BN833" s="17">
        <v>137</v>
      </c>
      <c r="BO833" s="17">
        <v>19</v>
      </c>
      <c r="BP833" s="15">
        <v>2.0099999999999998</v>
      </c>
      <c r="BQ833" s="15">
        <v>3.69</v>
      </c>
      <c r="BR833" s="15">
        <v>5.7</v>
      </c>
      <c r="BS833" s="15">
        <v>31.75</v>
      </c>
      <c r="BT833" s="17">
        <v>2</v>
      </c>
      <c r="BU833" s="15"/>
      <c r="BV833" s="17">
        <v>1</v>
      </c>
      <c r="BW833" s="15"/>
      <c r="BX833" s="15"/>
      <c r="BY833" s="15"/>
      <c r="BZ833" s="15"/>
      <c r="CA833" s="17">
        <v>226</v>
      </c>
      <c r="CB833" s="17">
        <v>22</v>
      </c>
      <c r="CC833" s="17">
        <v>59</v>
      </c>
      <c r="CD833" s="17">
        <v>2</v>
      </c>
      <c r="CE833" s="17">
        <v>126</v>
      </c>
      <c r="CF833" s="17">
        <v>33</v>
      </c>
      <c r="CG833" s="17">
        <v>122</v>
      </c>
      <c r="CH833" s="17">
        <v>20</v>
      </c>
      <c r="CI833" s="17">
        <v>0.1</v>
      </c>
      <c r="CJ833" s="17">
        <v>0</v>
      </c>
      <c r="CK833" s="17">
        <v>0.19</v>
      </c>
      <c r="CL833" s="17">
        <v>0.28999999999999998</v>
      </c>
      <c r="CM833" s="17">
        <v>1.6</v>
      </c>
      <c r="CN833" s="17">
        <v>1.51</v>
      </c>
      <c r="CO833" s="17">
        <v>660</v>
      </c>
      <c r="CP833" s="17">
        <v>94</v>
      </c>
      <c r="CQ833" s="17">
        <v>51</v>
      </c>
      <c r="CR833" s="17">
        <v>10</v>
      </c>
      <c r="CS833" s="17">
        <v>235</v>
      </c>
      <c r="CT833" s="17">
        <v>26</v>
      </c>
      <c r="CU833" s="17">
        <v>168</v>
      </c>
      <c r="CV833" s="17">
        <v>24</v>
      </c>
      <c r="CW833" s="17">
        <v>0.96</v>
      </c>
      <c r="CX833" s="17">
        <v>0.25</v>
      </c>
      <c r="CY833" s="17">
        <v>6.9</v>
      </c>
      <c r="CZ833" s="15" t="str">
        <f t="shared" si="25"/>
        <v>Mateus Mané</v>
      </c>
      <c r="DA833" s="15" t="e">
        <f>VLOOKUP(CZ833,[1]FINAL!$A$1:$AP$1000,MATCH("Element No.",[1]FINAL!$A$1:$AP$1,0),0)</f>
        <v>#N/A</v>
      </c>
      <c r="DB833" s="15"/>
      <c r="DC833" s="15"/>
      <c r="DD833" s="15"/>
      <c r="DE833" s="15"/>
      <c r="DF833" s="15"/>
    </row>
    <row r="834" spans="1:110" ht="27.75" thickBot="1">
      <c r="A834" s="18" t="b">
        <v>1</v>
      </c>
      <c r="B834" s="18" t="b">
        <v>0</v>
      </c>
      <c r="C834" s="15"/>
      <c r="D834" s="15"/>
      <c r="E834" s="17">
        <v>601956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2</v>
      </c>
      <c r="L834" s="15">
        <v>0</v>
      </c>
      <c r="M834" s="15">
        <v>0</v>
      </c>
      <c r="N834" s="17">
        <v>0</v>
      </c>
      <c r="O834" s="15" t="s">
        <v>4270</v>
      </c>
      <c r="P834" s="15">
        <v>0</v>
      </c>
      <c r="Q834" s="17" t="e">
        <f t="shared" si="24"/>
        <v>#N/A</v>
      </c>
      <c r="R834" s="18" t="b">
        <v>0</v>
      </c>
      <c r="S834" s="15"/>
      <c r="T834" s="15"/>
      <c r="U834" s="17">
        <v>40</v>
      </c>
      <c r="V834" s="15" t="s">
        <v>4271</v>
      </c>
      <c r="W834" s="15">
        <v>0</v>
      </c>
      <c r="X834" s="18" t="b">
        <v>0</v>
      </c>
      <c r="Y834" s="15" t="s">
        <v>4272</v>
      </c>
      <c r="Z834" s="15">
        <v>0</v>
      </c>
      <c r="AA834" s="18" t="b">
        <v>0</v>
      </c>
      <c r="AB834" s="15"/>
      <c r="AC834" s="15" t="s">
        <v>519</v>
      </c>
      <c r="AD834" s="17">
        <v>20</v>
      </c>
      <c r="AE834" s="17">
        <v>39</v>
      </c>
      <c r="AF834" s="17">
        <v>0</v>
      </c>
      <c r="AG834" s="17">
        <v>6185</v>
      </c>
      <c r="AH834" s="17">
        <v>0</v>
      </c>
      <c r="AI834" s="17">
        <v>3286</v>
      </c>
      <c r="AJ834" s="17">
        <v>0</v>
      </c>
      <c r="AK834" s="15">
        <v>0</v>
      </c>
      <c r="AL834" s="15">
        <v>0</v>
      </c>
      <c r="AM834" s="15" t="s">
        <v>4272</v>
      </c>
      <c r="AN834" s="15"/>
      <c r="AO834" s="17">
        <v>241</v>
      </c>
      <c r="AP834" s="68">
        <v>46010</v>
      </c>
      <c r="AQ834" s="68">
        <v>39089</v>
      </c>
      <c r="AR834" s="18" t="b">
        <v>0</v>
      </c>
      <c r="AS834" s="15" t="s">
        <v>4273</v>
      </c>
      <c r="AT834" s="17">
        <v>0</v>
      </c>
      <c r="AU834" s="17">
        <v>0</v>
      </c>
      <c r="AV834" s="17">
        <v>0</v>
      </c>
      <c r="AW834" s="17">
        <v>0</v>
      </c>
      <c r="AX834" s="17">
        <v>0</v>
      </c>
      <c r="AY834" s="17">
        <v>0</v>
      </c>
      <c r="AZ834" s="17">
        <v>0</v>
      </c>
      <c r="BA834" s="17">
        <v>0</v>
      </c>
      <c r="BB834" s="17">
        <v>0</v>
      </c>
      <c r="BC834" s="17">
        <v>0</v>
      </c>
      <c r="BD834" s="17">
        <v>0</v>
      </c>
      <c r="BE834" s="17">
        <v>0</v>
      </c>
      <c r="BF834" s="17">
        <v>0</v>
      </c>
      <c r="BG834" s="15">
        <v>0</v>
      </c>
      <c r="BH834" s="15">
        <v>0</v>
      </c>
      <c r="BI834" s="15">
        <v>0</v>
      </c>
      <c r="BJ834" s="15">
        <v>0</v>
      </c>
      <c r="BK834" s="17">
        <v>0</v>
      </c>
      <c r="BL834" s="17">
        <v>0</v>
      </c>
      <c r="BM834" s="17">
        <v>0</v>
      </c>
      <c r="BN834" s="17">
        <v>0</v>
      </c>
      <c r="BO834" s="17">
        <v>0</v>
      </c>
      <c r="BP834" s="15">
        <v>0</v>
      </c>
      <c r="BQ834" s="15">
        <v>0</v>
      </c>
      <c r="BR834" s="15">
        <v>0</v>
      </c>
      <c r="BS834" s="15">
        <v>0</v>
      </c>
      <c r="BT834" s="15"/>
      <c r="BU834" s="15"/>
      <c r="BV834" s="15"/>
      <c r="BW834" s="15"/>
      <c r="BX834" s="15"/>
      <c r="BY834" s="15"/>
      <c r="BZ834" s="15"/>
      <c r="CA834" s="17">
        <v>633</v>
      </c>
      <c r="CB834" s="17">
        <v>242</v>
      </c>
      <c r="CC834" s="17">
        <v>625</v>
      </c>
      <c r="CD834" s="17">
        <v>241</v>
      </c>
      <c r="CE834" s="17">
        <v>595</v>
      </c>
      <c r="CF834" s="17">
        <v>238</v>
      </c>
      <c r="CG834" s="17">
        <v>636</v>
      </c>
      <c r="CH834" s="17">
        <v>242</v>
      </c>
      <c r="CI834" s="17">
        <v>0</v>
      </c>
      <c r="CJ834" s="17">
        <v>0</v>
      </c>
      <c r="CK834" s="17">
        <v>0</v>
      </c>
      <c r="CL834" s="17">
        <v>0</v>
      </c>
      <c r="CM834" s="17">
        <v>0</v>
      </c>
      <c r="CN834" s="17">
        <v>0</v>
      </c>
      <c r="CO834" s="17">
        <v>742</v>
      </c>
      <c r="CP834" s="17">
        <v>201</v>
      </c>
      <c r="CQ834" s="17">
        <v>525</v>
      </c>
      <c r="CR834" s="17">
        <v>208</v>
      </c>
      <c r="CS834" s="17">
        <v>643</v>
      </c>
      <c r="CT834" s="17">
        <v>241</v>
      </c>
      <c r="CU834" s="17">
        <v>606</v>
      </c>
      <c r="CV834" s="17">
        <v>215</v>
      </c>
      <c r="CW834" s="17">
        <v>0</v>
      </c>
      <c r="CX834" s="17">
        <v>0</v>
      </c>
      <c r="CY834" s="17">
        <v>0</v>
      </c>
      <c r="CZ834" s="15" t="str">
        <f t="shared" si="25"/>
        <v>Saheed Olagunju</v>
      </c>
      <c r="DA834" s="15" t="e">
        <f>VLOOKUP(CZ834,[1]FINAL!$A$1:$AP$1000,MATCH("Element No.",[1]FINAL!$A$1:$AP$1,0),0)</f>
        <v>#N/A</v>
      </c>
      <c r="DB834" s="15"/>
      <c r="DC834" s="15"/>
      <c r="DD834" s="15"/>
      <c r="DE834" s="15"/>
      <c r="DF834" s="15"/>
    </row>
    <row r="835" spans="1:110" ht="27.75" thickBot="1">
      <c r="A835" s="18" t="b">
        <v>1</v>
      </c>
      <c r="B835" s="18" t="b">
        <v>0</v>
      </c>
      <c r="C835" s="15"/>
      <c r="D835" s="15"/>
      <c r="E835" s="17">
        <v>605319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3</v>
      </c>
      <c r="L835" s="15">
        <v>0</v>
      </c>
      <c r="M835" s="15">
        <v>0</v>
      </c>
      <c r="N835" s="17">
        <v>0</v>
      </c>
      <c r="O835" s="15" t="s">
        <v>755</v>
      </c>
      <c r="P835" s="15">
        <v>0</v>
      </c>
      <c r="Q835" s="17" t="e">
        <f t="shared" ref="Q835:Q842" si="26">DA835</f>
        <v>#N/A</v>
      </c>
      <c r="R835" s="18" t="b">
        <v>0</v>
      </c>
      <c r="S835" s="15"/>
      <c r="T835" s="15"/>
      <c r="U835" s="17">
        <v>45</v>
      </c>
      <c r="V835" s="15" t="s">
        <v>4274</v>
      </c>
      <c r="W835" s="15">
        <v>0</v>
      </c>
      <c r="X835" s="18" t="b">
        <v>0</v>
      </c>
      <c r="Y835" s="15" t="s">
        <v>4275</v>
      </c>
      <c r="Z835" s="15">
        <v>0</v>
      </c>
      <c r="AA835" s="18" t="b">
        <v>0</v>
      </c>
      <c r="AB835" s="15"/>
      <c r="AC835" s="15" t="s">
        <v>519</v>
      </c>
      <c r="AD835" s="17">
        <v>20</v>
      </c>
      <c r="AE835" s="17">
        <v>39</v>
      </c>
      <c r="AF835" s="17">
        <v>0</v>
      </c>
      <c r="AG835" s="17">
        <v>1446</v>
      </c>
      <c r="AH835" s="17">
        <v>0</v>
      </c>
      <c r="AI835" s="17">
        <v>1038</v>
      </c>
      <c r="AJ835" s="17">
        <v>0</v>
      </c>
      <c r="AK835" s="15">
        <v>0</v>
      </c>
      <c r="AL835" s="15">
        <v>0</v>
      </c>
      <c r="AM835" s="15" t="s">
        <v>4275</v>
      </c>
      <c r="AN835" s="15"/>
      <c r="AO835" s="17">
        <v>241</v>
      </c>
      <c r="AP835" s="68">
        <v>45503</v>
      </c>
      <c r="AQ835" s="68">
        <v>39542</v>
      </c>
      <c r="AR835" s="18" t="b">
        <v>0</v>
      </c>
      <c r="AS835" s="15" t="s">
        <v>4276</v>
      </c>
      <c r="AT835" s="17">
        <v>0</v>
      </c>
      <c r="AU835" s="17">
        <v>0</v>
      </c>
      <c r="AV835" s="17">
        <v>0</v>
      </c>
      <c r="AW835" s="17">
        <v>0</v>
      </c>
      <c r="AX835" s="17">
        <v>0</v>
      </c>
      <c r="AY835" s="17">
        <v>0</v>
      </c>
      <c r="AZ835" s="17">
        <v>0</v>
      </c>
      <c r="BA835" s="17">
        <v>0</v>
      </c>
      <c r="BB835" s="17">
        <v>0</v>
      </c>
      <c r="BC835" s="17">
        <v>0</v>
      </c>
      <c r="BD835" s="17">
        <v>0</v>
      </c>
      <c r="BE835" s="17">
        <v>0</v>
      </c>
      <c r="BF835" s="17">
        <v>0</v>
      </c>
      <c r="BG835" s="15">
        <v>0</v>
      </c>
      <c r="BH835" s="15">
        <v>0</v>
      </c>
      <c r="BI835" s="15">
        <v>0</v>
      </c>
      <c r="BJ835" s="15">
        <v>0</v>
      </c>
      <c r="BK835" s="17">
        <v>0</v>
      </c>
      <c r="BL835" s="17">
        <v>0</v>
      </c>
      <c r="BM835" s="17">
        <v>0</v>
      </c>
      <c r="BN835" s="17">
        <v>0</v>
      </c>
      <c r="BO835" s="17">
        <v>0</v>
      </c>
      <c r="BP835" s="15">
        <v>0</v>
      </c>
      <c r="BQ835" s="15">
        <v>0</v>
      </c>
      <c r="BR835" s="15">
        <v>0</v>
      </c>
      <c r="BS835" s="15">
        <v>0</v>
      </c>
      <c r="BT835" s="15"/>
      <c r="BU835" s="15"/>
      <c r="BV835" s="15"/>
      <c r="BW835" s="15"/>
      <c r="BX835" s="15"/>
      <c r="BY835" s="15"/>
      <c r="BZ835" s="15"/>
      <c r="CA835" s="17">
        <v>763</v>
      </c>
      <c r="CB835" s="17">
        <v>322</v>
      </c>
      <c r="CC835" s="17">
        <v>756</v>
      </c>
      <c r="CD835" s="17">
        <v>321</v>
      </c>
      <c r="CE835" s="17">
        <v>743</v>
      </c>
      <c r="CF835" s="17">
        <v>318</v>
      </c>
      <c r="CG835" s="17">
        <v>763</v>
      </c>
      <c r="CH835" s="17">
        <v>322</v>
      </c>
      <c r="CI835" s="17">
        <v>0</v>
      </c>
      <c r="CJ835" s="17">
        <v>0</v>
      </c>
      <c r="CK835" s="17">
        <v>0</v>
      </c>
      <c r="CL835" s="17">
        <v>0</v>
      </c>
      <c r="CM835" s="17">
        <v>0</v>
      </c>
      <c r="CN835" s="17">
        <v>0</v>
      </c>
      <c r="CO835" s="17">
        <v>501</v>
      </c>
      <c r="CP835" s="17">
        <v>310</v>
      </c>
      <c r="CQ835" s="17">
        <v>693</v>
      </c>
      <c r="CR835" s="17">
        <v>278</v>
      </c>
      <c r="CS835" s="17">
        <v>764</v>
      </c>
      <c r="CT835" s="17">
        <v>323</v>
      </c>
      <c r="CU835" s="17">
        <v>766</v>
      </c>
      <c r="CV835" s="17">
        <v>326</v>
      </c>
      <c r="CW835" s="17">
        <v>0</v>
      </c>
      <c r="CX835" s="17">
        <v>0</v>
      </c>
      <c r="CY835" s="17">
        <v>0</v>
      </c>
      <c r="CZ835" s="15" t="str">
        <f t="shared" ref="CZ835:CZ842" si="27">O835&amp;" "&amp;Y835</f>
        <v>Luke Rawlings</v>
      </c>
      <c r="DA835" s="15" t="e">
        <f>VLOOKUP(CZ835,[1]FINAL!$A$1:$AP$1000,MATCH("Element No.",[1]FINAL!$A$1:$AP$1,0),0)</f>
        <v>#N/A</v>
      </c>
      <c r="DB835" s="15"/>
      <c r="DC835" s="15"/>
      <c r="DD835" s="15"/>
      <c r="DE835" s="15"/>
      <c r="DF835" s="15"/>
    </row>
    <row r="836" spans="1:110" ht="78.75" thickBot="1">
      <c r="A836" s="18" t="b">
        <v>1</v>
      </c>
      <c r="B836" s="18" t="b">
        <v>0</v>
      </c>
      <c r="C836" s="17">
        <v>0</v>
      </c>
      <c r="D836" s="17">
        <v>0</v>
      </c>
      <c r="E836" s="17">
        <v>514362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3</v>
      </c>
      <c r="L836" s="15">
        <v>0</v>
      </c>
      <c r="M836" s="15">
        <v>0</v>
      </c>
      <c r="N836" s="17">
        <v>0</v>
      </c>
      <c r="O836" s="15" t="s">
        <v>4334</v>
      </c>
      <c r="P836" s="15">
        <v>0</v>
      </c>
      <c r="Q836" s="17" t="e">
        <f t="shared" si="26"/>
        <v>#N/A</v>
      </c>
      <c r="R836" s="18" t="b">
        <v>0</v>
      </c>
      <c r="S836" s="15" t="s">
        <v>3785</v>
      </c>
      <c r="T836" s="15" t="s">
        <v>4738</v>
      </c>
      <c r="U836" s="17">
        <v>45</v>
      </c>
      <c r="V836" s="15" t="s">
        <v>4335</v>
      </c>
      <c r="W836" s="15">
        <v>0</v>
      </c>
      <c r="X836" s="18" t="b">
        <v>0</v>
      </c>
      <c r="Y836" s="15" t="s">
        <v>4336</v>
      </c>
      <c r="Z836" s="15">
        <v>0</v>
      </c>
      <c r="AA836" s="18" t="b">
        <v>0</v>
      </c>
      <c r="AB836" s="15"/>
      <c r="AC836" s="15" t="s">
        <v>3257</v>
      </c>
      <c r="AD836" s="17">
        <v>20</v>
      </c>
      <c r="AE836" s="17">
        <v>39</v>
      </c>
      <c r="AF836" s="17">
        <v>0</v>
      </c>
      <c r="AG836" s="17">
        <v>415</v>
      </c>
      <c r="AH836" s="17">
        <v>0</v>
      </c>
      <c r="AI836" s="17">
        <v>374</v>
      </c>
      <c r="AJ836" s="17">
        <v>0</v>
      </c>
      <c r="AK836" s="15">
        <v>0</v>
      </c>
      <c r="AL836" s="15">
        <v>0</v>
      </c>
      <c r="AM836" s="15" t="s">
        <v>4336</v>
      </c>
      <c r="AN836" s="15"/>
      <c r="AO836" s="17">
        <v>106</v>
      </c>
      <c r="AP836" s="68">
        <v>45401</v>
      </c>
      <c r="AQ836" s="68">
        <v>38441</v>
      </c>
      <c r="AR836" s="18" t="b">
        <v>0</v>
      </c>
      <c r="AS836" s="15" t="s">
        <v>4337</v>
      </c>
      <c r="AT836" s="17">
        <v>0</v>
      </c>
      <c r="AU836" s="17">
        <v>0</v>
      </c>
      <c r="AV836" s="17">
        <v>0</v>
      </c>
      <c r="AW836" s="17">
        <v>0</v>
      </c>
      <c r="AX836" s="17">
        <v>0</v>
      </c>
      <c r="AY836" s="17">
        <v>0</v>
      </c>
      <c r="AZ836" s="17">
        <v>0</v>
      </c>
      <c r="BA836" s="17">
        <v>0</v>
      </c>
      <c r="BB836" s="17">
        <v>0</v>
      </c>
      <c r="BC836" s="17">
        <v>0</v>
      </c>
      <c r="BD836" s="17">
        <v>0</v>
      </c>
      <c r="BE836" s="17">
        <v>0</v>
      </c>
      <c r="BF836" s="17">
        <v>0</v>
      </c>
      <c r="BG836" s="15">
        <v>0</v>
      </c>
      <c r="BH836" s="15">
        <v>0</v>
      </c>
      <c r="BI836" s="15">
        <v>0</v>
      </c>
      <c r="BJ836" s="15">
        <v>0</v>
      </c>
      <c r="BK836" s="17">
        <v>0</v>
      </c>
      <c r="BL836" s="17">
        <v>0</v>
      </c>
      <c r="BM836" s="17">
        <v>0</v>
      </c>
      <c r="BN836" s="17">
        <v>0</v>
      </c>
      <c r="BO836" s="17">
        <v>0</v>
      </c>
      <c r="BP836" s="15">
        <v>0</v>
      </c>
      <c r="BQ836" s="15">
        <v>0</v>
      </c>
      <c r="BR836" s="15">
        <v>0</v>
      </c>
      <c r="BS836" s="15">
        <v>0</v>
      </c>
      <c r="BT836" s="15"/>
      <c r="BU836" s="15"/>
      <c r="BV836" s="15"/>
      <c r="BW836" s="15"/>
      <c r="BX836" s="15"/>
      <c r="BY836" s="15"/>
      <c r="BZ836" s="15"/>
      <c r="CA836" s="17">
        <v>724</v>
      </c>
      <c r="CB836" s="17">
        <v>289</v>
      </c>
      <c r="CC836" s="17">
        <v>719</v>
      </c>
      <c r="CD836" s="17">
        <v>290</v>
      </c>
      <c r="CE836" s="17">
        <v>702</v>
      </c>
      <c r="CF836" s="17">
        <v>284</v>
      </c>
      <c r="CG836" s="17">
        <v>725</v>
      </c>
      <c r="CH836" s="17">
        <v>290</v>
      </c>
      <c r="CI836" s="17">
        <v>0</v>
      </c>
      <c r="CJ836" s="17">
        <v>0</v>
      </c>
      <c r="CK836" s="17">
        <v>0</v>
      </c>
      <c r="CL836" s="17">
        <v>0</v>
      </c>
      <c r="CM836" s="17">
        <v>0</v>
      </c>
      <c r="CN836" s="17">
        <v>0</v>
      </c>
      <c r="CO836" s="17">
        <v>454</v>
      </c>
      <c r="CP836" s="17">
        <v>272</v>
      </c>
      <c r="CQ836" s="17">
        <v>652</v>
      </c>
      <c r="CR836" s="17">
        <v>242</v>
      </c>
      <c r="CS836" s="17">
        <v>729</v>
      </c>
      <c r="CT836" s="17">
        <v>293</v>
      </c>
      <c r="CU836" s="17">
        <v>819</v>
      </c>
      <c r="CV836" s="17">
        <v>362</v>
      </c>
      <c r="CW836" s="17">
        <v>0</v>
      </c>
      <c r="CX836" s="17">
        <v>0</v>
      </c>
      <c r="CY836" s="17">
        <v>0</v>
      </c>
      <c r="CZ836" s="15" t="str">
        <f t="shared" si="27"/>
        <v>Temple Ojinnaka</v>
      </c>
      <c r="DA836" s="15" t="e">
        <f>VLOOKUP(CZ836,[1]FINAL!$A$1:$AP$1000,MATCH("Element No.",[1]FINAL!$A$1:$AP$1,0),0)</f>
        <v>#N/A</v>
      </c>
      <c r="DB836" s="15"/>
      <c r="DC836" s="15"/>
      <c r="DD836" s="15"/>
      <c r="DE836" s="15"/>
      <c r="DF836" s="15"/>
    </row>
    <row r="837" spans="1:110" ht="27.75" thickBot="1">
      <c r="A837" s="18" t="b">
        <v>1</v>
      </c>
      <c r="B837" s="18" t="b">
        <v>0</v>
      </c>
      <c r="C837" s="15"/>
      <c r="D837" s="15"/>
      <c r="E837" s="17">
        <v>589121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3</v>
      </c>
      <c r="L837" s="15">
        <v>0</v>
      </c>
      <c r="M837" s="15">
        <v>0</v>
      </c>
      <c r="N837" s="17">
        <v>0</v>
      </c>
      <c r="O837" s="15" t="s">
        <v>558</v>
      </c>
      <c r="P837" s="15">
        <v>0</v>
      </c>
      <c r="Q837" s="17" t="e">
        <f t="shared" si="26"/>
        <v>#N/A</v>
      </c>
      <c r="R837" s="18" t="b">
        <v>0</v>
      </c>
      <c r="S837" s="15"/>
      <c r="T837" s="15"/>
      <c r="U837" s="17">
        <v>45</v>
      </c>
      <c r="V837" s="15" t="s">
        <v>4338</v>
      </c>
      <c r="W837" s="15">
        <v>0</v>
      </c>
      <c r="X837" s="18" t="b">
        <v>0</v>
      </c>
      <c r="Y837" s="15" t="s">
        <v>4339</v>
      </c>
      <c r="Z837" s="15">
        <v>0</v>
      </c>
      <c r="AA837" s="18" t="b">
        <v>0</v>
      </c>
      <c r="AB837" s="15"/>
      <c r="AC837" s="15" t="s">
        <v>519</v>
      </c>
      <c r="AD837" s="17">
        <v>20</v>
      </c>
      <c r="AE837" s="17">
        <v>39</v>
      </c>
      <c r="AF837" s="17">
        <v>0</v>
      </c>
      <c r="AG837" s="17">
        <v>1815</v>
      </c>
      <c r="AH837" s="17">
        <v>0</v>
      </c>
      <c r="AI837" s="17">
        <v>1232</v>
      </c>
      <c r="AJ837" s="17">
        <v>0</v>
      </c>
      <c r="AK837" s="15">
        <v>0</v>
      </c>
      <c r="AL837" s="15">
        <v>0</v>
      </c>
      <c r="AM837" s="15" t="s">
        <v>4339</v>
      </c>
      <c r="AN837" s="15"/>
      <c r="AO837" s="17">
        <v>243</v>
      </c>
      <c r="AP837" s="68">
        <v>46020</v>
      </c>
      <c r="AQ837" s="68">
        <v>38832</v>
      </c>
      <c r="AR837" s="18" t="b">
        <v>0</v>
      </c>
      <c r="AS837" s="15" t="s">
        <v>4340</v>
      </c>
      <c r="AT837" s="17">
        <v>0</v>
      </c>
      <c r="AU837" s="17">
        <v>0</v>
      </c>
      <c r="AV837" s="17">
        <v>0</v>
      </c>
      <c r="AW837" s="17">
        <v>0</v>
      </c>
      <c r="AX837" s="17">
        <v>0</v>
      </c>
      <c r="AY837" s="17">
        <v>0</v>
      </c>
      <c r="AZ837" s="17">
        <v>0</v>
      </c>
      <c r="BA837" s="17">
        <v>0</v>
      </c>
      <c r="BB837" s="17">
        <v>0</v>
      </c>
      <c r="BC837" s="17">
        <v>0</v>
      </c>
      <c r="BD837" s="17">
        <v>0</v>
      </c>
      <c r="BE837" s="17">
        <v>0</v>
      </c>
      <c r="BF837" s="17">
        <v>0</v>
      </c>
      <c r="BG837" s="15">
        <v>0</v>
      </c>
      <c r="BH837" s="15">
        <v>0</v>
      </c>
      <c r="BI837" s="15">
        <v>0</v>
      </c>
      <c r="BJ837" s="15">
        <v>0</v>
      </c>
      <c r="BK837" s="17">
        <v>0</v>
      </c>
      <c r="BL837" s="17">
        <v>0</v>
      </c>
      <c r="BM837" s="17">
        <v>0</v>
      </c>
      <c r="BN837" s="17">
        <v>0</v>
      </c>
      <c r="BO837" s="17">
        <v>0</v>
      </c>
      <c r="BP837" s="15">
        <v>0</v>
      </c>
      <c r="BQ837" s="15">
        <v>0</v>
      </c>
      <c r="BR837" s="15">
        <v>0</v>
      </c>
      <c r="BS837" s="15">
        <v>0</v>
      </c>
      <c r="BT837" s="15"/>
      <c r="BU837" s="15"/>
      <c r="BV837" s="15"/>
      <c r="BW837" s="15"/>
      <c r="BX837" s="15"/>
      <c r="BY837" s="15"/>
      <c r="BZ837" s="15"/>
      <c r="CA837" s="17">
        <v>754</v>
      </c>
      <c r="CB837" s="17">
        <v>315</v>
      </c>
      <c r="CC837" s="17">
        <v>747</v>
      </c>
      <c r="CD837" s="17">
        <v>314</v>
      </c>
      <c r="CE837" s="17">
        <v>734</v>
      </c>
      <c r="CF837" s="17">
        <v>311</v>
      </c>
      <c r="CG837" s="17">
        <v>754</v>
      </c>
      <c r="CH837" s="17">
        <v>315</v>
      </c>
      <c r="CI837" s="17">
        <v>0</v>
      </c>
      <c r="CJ837" s="17">
        <v>0</v>
      </c>
      <c r="CK837" s="17">
        <v>0</v>
      </c>
      <c r="CL837" s="17">
        <v>0</v>
      </c>
      <c r="CM837" s="17">
        <v>0</v>
      </c>
      <c r="CN837" s="17">
        <v>0</v>
      </c>
      <c r="CO837" s="17">
        <v>491</v>
      </c>
      <c r="CP837" s="17">
        <v>302</v>
      </c>
      <c r="CQ837" s="17">
        <v>684</v>
      </c>
      <c r="CR837" s="17">
        <v>270</v>
      </c>
      <c r="CS837" s="17">
        <v>756</v>
      </c>
      <c r="CT837" s="17">
        <v>316</v>
      </c>
      <c r="CU837" s="17">
        <v>755</v>
      </c>
      <c r="CV837" s="17">
        <v>320</v>
      </c>
      <c r="CW837" s="17">
        <v>0</v>
      </c>
      <c r="CX837" s="17">
        <v>0</v>
      </c>
      <c r="CY837" s="17">
        <v>0</v>
      </c>
      <c r="CZ837" s="15" t="str">
        <f t="shared" si="27"/>
        <v>Ethan Sutherland</v>
      </c>
      <c r="DA837" s="15" t="e">
        <f>VLOOKUP(CZ837,[1]FINAL!$A$1:$AP$1000,MATCH("Element No.",[1]FINAL!$A$1:$AP$1,0),0)</f>
        <v>#N/A</v>
      </c>
      <c r="DB837" s="15"/>
      <c r="DC837" s="15"/>
      <c r="DD837" s="15"/>
      <c r="DE837" s="15"/>
      <c r="DF837" s="15"/>
    </row>
    <row r="838" spans="1:110" ht="27.75" thickBot="1">
      <c r="A838" s="18" t="b">
        <v>1</v>
      </c>
      <c r="B838" s="18" t="b">
        <v>0</v>
      </c>
      <c r="C838" s="15"/>
      <c r="D838" s="15"/>
      <c r="E838" s="17">
        <v>685628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3</v>
      </c>
      <c r="L838" s="15">
        <v>0</v>
      </c>
      <c r="M838" s="15">
        <v>0.2</v>
      </c>
      <c r="N838" s="17">
        <v>1</v>
      </c>
      <c r="O838" s="15" t="s">
        <v>4667</v>
      </c>
      <c r="P838" s="15">
        <v>0.2</v>
      </c>
      <c r="Q838" s="17" t="e">
        <f t="shared" si="26"/>
        <v>#N/A</v>
      </c>
      <c r="R838" s="18" t="b">
        <v>0</v>
      </c>
      <c r="S838" s="15"/>
      <c r="T838" s="15"/>
      <c r="U838" s="17">
        <v>45</v>
      </c>
      <c r="V838" s="15" t="s">
        <v>4668</v>
      </c>
      <c r="W838" s="15">
        <v>1</v>
      </c>
      <c r="X838" s="18" t="b">
        <v>0</v>
      </c>
      <c r="Y838" s="15" t="s">
        <v>4669</v>
      </c>
      <c r="Z838" s="15">
        <v>0</v>
      </c>
      <c r="AA838" s="18" t="b">
        <v>0</v>
      </c>
      <c r="AB838" s="15"/>
      <c r="AC838" s="15" t="s">
        <v>519</v>
      </c>
      <c r="AD838" s="17">
        <v>20</v>
      </c>
      <c r="AE838" s="17">
        <v>39</v>
      </c>
      <c r="AF838" s="17">
        <v>1</v>
      </c>
      <c r="AG838" s="17">
        <v>2908</v>
      </c>
      <c r="AH838" s="17">
        <v>0</v>
      </c>
      <c r="AI838" s="17">
        <v>1485</v>
      </c>
      <c r="AJ838" s="17">
        <v>0</v>
      </c>
      <c r="AK838" s="15">
        <v>0</v>
      </c>
      <c r="AL838" s="15">
        <v>0.2</v>
      </c>
      <c r="AM838" s="15" t="s">
        <v>4669</v>
      </c>
      <c r="AN838" s="15"/>
      <c r="AO838" s="17">
        <v>241</v>
      </c>
      <c r="AP838" s="68">
        <v>46052</v>
      </c>
      <c r="AQ838" s="68">
        <v>40072</v>
      </c>
      <c r="AR838" s="18" t="b">
        <v>0</v>
      </c>
      <c r="AS838" s="15" t="s">
        <v>4670</v>
      </c>
      <c r="AT838" s="17">
        <v>16</v>
      </c>
      <c r="AU838" s="17">
        <v>0</v>
      </c>
      <c r="AV838" s="17">
        <v>0</v>
      </c>
      <c r="AW838" s="17">
        <v>0</v>
      </c>
      <c r="AX838" s="17">
        <v>0</v>
      </c>
      <c r="AY838" s="17">
        <v>0</v>
      </c>
      <c r="AZ838" s="17">
        <v>0</v>
      </c>
      <c r="BA838" s="17">
        <v>0</v>
      </c>
      <c r="BB838" s="17">
        <v>0</v>
      </c>
      <c r="BC838" s="17">
        <v>0</v>
      </c>
      <c r="BD838" s="17">
        <v>0</v>
      </c>
      <c r="BE838" s="17">
        <v>0</v>
      </c>
      <c r="BF838" s="17">
        <v>2</v>
      </c>
      <c r="BG838" s="15">
        <v>3.2</v>
      </c>
      <c r="BH838" s="15">
        <v>0</v>
      </c>
      <c r="BI838" s="15">
        <v>0</v>
      </c>
      <c r="BJ838" s="15">
        <v>0.3</v>
      </c>
      <c r="BK838" s="17">
        <v>1</v>
      </c>
      <c r="BL838" s="17">
        <v>0</v>
      </c>
      <c r="BM838" s="17">
        <v>1</v>
      </c>
      <c r="BN838" s="17">
        <v>2</v>
      </c>
      <c r="BO838" s="17">
        <v>0</v>
      </c>
      <c r="BP838" s="15">
        <v>0</v>
      </c>
      <c r="BQ838" s="15">
        <v>0</v>
      </c>
      <c r="BR838" s="15">
        <v>0</v>
      </c>
      <c r="BS838" s="15">
        <v>0.42</v>
      </c>
      <c r="BT838" s="15"/>
      <c r="BU838" s="15"/>
      <c r="BV838" s="15"/>
      <c r="BW838" s="15"/>
      <c r="BX838" s="15"/>
      <c r="BY838" s="15"/>
      <c r="BZ838" s="15"/>
      <c r="CA838" s="17">
        <v>504</v>
      </c>
      <c r="CB838" s="17">
        <v>229</v>
      </c>
      <c r="CC838" s="17">
        <v>775</v>
      </c>
      <c r="CD838" s="17">
        <v>336</v>
      </c>
      <c r="CE838" s="17">
        <v>763</v>
      </c>
      <c r="CF838" s="17">
        <v>334</v>
      </c>
      <c r="CG838" s="17">
        <v>522</v>
      </c>
      <c r="CH838" s="17">
        <v>239</v>
      </c>
      <c r="CI838" s="17">
        <v>0</v>
      </c>
      <c r="CJ838" s="17">
        <v>0</v>
      </c>
      <c r="CK838" s="17">
        <v>0</v>
      </c>
      <c r="CL838" s="17">
        <v>0</v>
      </c>
      <c r="CM838" s="17">
        <v>2.36</v>
      </c>
      <c r="CN838" s="17">
        <v>0</v>
      </c>
      <c r="CO838" s="17">
        <v>526</v>
      </c>
      <c r="CP838" s="17">
        <v>329</v>
      </c>
      <c r="CQ838" s="17">
        <v>374</v>
      </c>
      <c r="CR838" s="17">
        <v>166</v>
      </c>
      <c r="CS838" s="17">
        <v>503</v>
      </c>
      <c r="CT838" s="17">
        <v>228</v>
      </c>
      <c r="CU838" s="17">
        <v>722</v>
      </c>
      <c r="CV838" s="17">
        <v>299</v>
      </c>
      <c r="CW838" s="17">
        <v>0</v>
      </c>
      <c r="CX838" s="17">
        <v>0</v>
      </c>
      <c r="CY838" s="17">
        <v>11.25</v>
      </c>
      <c r="CZ838" s="15" t="str">
        <f t="shared" si="27"/>
        <v>Jerome Abbey</v>
      </c>
      <c r="DA838" s="15" t="e">
        <f>VLOOKUP(CZ838,[1]FINAL!$A$1:$AP$1000,MATCH("Element No.",[1]FINAL!$A$1:$AP$1,0),0)</f>
        <v>#N/A</v>
      </c>
      <c r="DB838" s="15"/>
      <c r="DC838" s="15"/>
      <c r="DD838" s="15"/>
      <c r="DE838" s="15"/>
      <c r="DF838" s="15"/>
    </row>
    <row r="839" spans="1:110" ht="40.5" thickBot="1">
      <c r="A839" s="18" t="b">
        <v>1</v>
      </c>
      <c r="B839" s="18" t="b">
        <v>0</v>
      </c>
      <c r="C839" s="17">
        <v>100</v>
      </c>
      <c r="D839" s="17">
        <v>100</v>
      </c>
      <c r="E839" s="17">
        <v>209041</v>
      </c>
      <c r="F839" s="17">
        <v>0</v>
      </c>
      <c r="G839" s="17">
        <v>0</v>
      </c>
      <c r="H839" s="17">
        <v>-4</v>
      </c>
      <c r="I839" s="17">
        <v>4</v>
      </c>
      <c r="J839" s="17">
        <v>0</v>
      </c>
      <c r="K839" s="17">
        <v>3</v>
      </c>
      <c r="L839" s="15">
        <v>0.5</v>
      </c>
      <c r="M839" s="15">
        <v>1</v>
      </c>
      <c r="N839" s="17">
        <v>2</v>
      </c>
      <c r="O839" s="15" t="s">
        <v>4739</v>
      </c>
      <c r="P839" s="15">
        <v>1</v>
      </c>
      <c r="Q839" s="17" t="e">
        <f t="shared" si="26"/>
        <v>#N/A</v>
      </c>
      <c r="R839" s="18" t="b">
        <v>0</v>
      </c>
      <c r="S839" s="15"/>
      <c r="T839" s="15" t="s">
        <v>4949</v>
      </c>
      <c r="U839" s="17">
        <v>46</v>
      </c>
      <c r="V839" s="15" t="s">
        <v>4740</v>
      </c>
      <c r="W839" s="15">
        <v>1.3</v>
      </c>
      <c r="X839" s="18" t="b">
        <v>0</v>
      </c>
      <c r="Y839" s="15" t="s">
        <v>406</v>
      </c>
      <c r="Z839" s="15">
        <v>0</v>
      </c>
      <c r="AA839" s="18" t="b">
        <v>0</v>
      </c>
      <c r="AB839" s="15"/>
      <c r="AC839" s="15" t="s">
        <v>519</v>
      </c>
      <c r="AD839" s="17">
        <v>20</v>
      </c>
      <c r="AE839" s="17">
        <v>39</v>
      </c>
      <c r="AF839" s="17">
        <v>16</v>
      </c>
      <c r="AG839" s="17">
        <v>5982</v>
      </c>
      <c r="AH839" s="17">
        <v>0</v>
      </c>
      <c r="AI839" s="17">
        <v>4320</v>
      </c>
      <c r="AJ839" s="17">
        <v>0</v>
      </c>
      <c r="AK839" s="15">
        <v>0.2</v>
      </c>
      <c r="AL839" s="15">
        <v>3.5</v>
      </c>
      <c r="AM839" s="15" t="s">
        <v>4739</v>
      </c>
      <c r="AN839" s="15"/>
      <c r="AO839" s="17">
        <v>241</v>
      </c>
      <c r="AP839" s="68">
        <v>46055</v>
      </c>
      <c r="AQ839" s="68">
        <v>36769</v>
      </c>
      <c r="AR839" s="18" t="b">
        <v>0</v>
      </c>
      <c r="AS839" s="15" t="s">
        <v>4741</v>
      </c>
      <c r="AT839" s="17">
        <v>457</v>
      </c>
      <c r="AU839" s="17">
        <v>0</v>
      </c>
      <c r="AV839" s="17">
        <v>0</v>
      </c>
      <c r="AW839" s="17">
        <v>1</v>
      </c>
      <c r="AX839" s="17">
        <v>8</v>
      </c>
      <c r="AY839" s="17">
        <v>0</v>
      </c>
      <c r="AZ839" s="17">
        <v>0</v>
      </c>
      <c r="BA839" s="17">
        <v>0</v>
      </c>
      <c r="BB839" s="17">
        <v>1</v>
      </c>
      <c r="BC839" s="17">
        <v>0</v>
      </c>
      <c r="BD839" s="17">
        <v>0</v>
      </c>
      <c r="BE839" s="17">
        <v>0</v>
      </c>
      <c r="BF839" s="17">
        <v>78</v>
      </c>
      <c r="BG839" s="15">
        <v>52.8</v>
      </c>
      <c r="BH839" s="15">
        <v>91.5</v>
      </c>
      <c r="BI839" s="15">
        <v>28</v>
      </c>
      <c r="BJ839" s="15">
        <v>17.100000000000001</v>
      </c>
      <c r="BK839" s="17">
        <v>6</v>
      </c>
      <c r="BL839" s="17">
        <v>17</v>
      </c>
      <c r="BM839" s="17">
        <v>10</v>
      </c>
      <c r="BN839" s="17">
        <v>33</v>
      </c>
      <c r="BO839" s="17">
        <v>7</v>
      </c>
      <c r="BP839" s="15">
        <v>0.25</v>
      </c>
      <c r="BQ839" s="15">
        <v>0.28000000000000003</v>
      </c>
      <c r="BR839" s="15">
        <v>0.53</v>
      </c>
      <c r="BS839" s="15">
        <v>12.15</v>
      </c>
      <c r="BT839" s="15"/>
      <c r="BU839" s="15"/>
      <c r="BV839" s="15"/>
      <c r="BW839" s="15"/>
      <c r="BX839" s="15"/>
      <c r="BY839" s="15"/>
      <c r="BZ839" s="15"/>
      <c r="CA839" s="17">
        <v>429</v>
      </c>
      <c r="CB839" s="17">
        <v>184</v>
      </c>
      <c r="CC839" s="17">
        <v>306</v>
      </c>
      <c r="CD839" s="17">
        <v>173</v>
      </c>
      <c r="CE839" s="17">
        <v>385</v>
      </c>
      <c r="CF839" s="17">
        <v>193</v>
      </c>
      <c r="CG839" s="17">
        <v>407</v>
      </c>
      <c r="CH839" s="17">
        <v>186</v>
      </c>
      <c r="CI839" s="17">
        <v>0.05</v>
      </c>
      <c r="CJ839" s="17">
        <v>0</v>
      </c>
      <c r="CK839" s="17">
        <v>0.06</v>
      </c>
      <c r="CL839" s="17">
        <v>0.11</v>
      </c>
      <c r="CM839" s="17">
        <v>2.39</v>
      </c>
      <c r="CN839" s="17">
        <v>1.58</v>
      </c>
      <c r="CO839" s="17">
        <v>399</v>
      </c>
      <c r="CP839" s="17">
        <v>247</v>
      </c>
      <c r="CQ839" s="17">
        <v>278</v>
      </c>
      <c r="CR839" s="17">
        <v>123</v>
      </c>
      <c r="CS839" s="17">
        <v>445</v>
      </c>
      <c r="CT839" s="17">
        <v>195</v>
      </c>
      <c r="CU839" s="17">
        <v>710</v>
      </c>
      <c r="CV839" s="17">
        <v>290</v>
      </c>
      <c r="CW839" s="17">
        <v>1.38</v>
      </c>
      <c r="CX839" s="17">
        <v>0.2</v>
      </c>
      <c r="CY839" s="17">
        <v>6.5</v>
      </c>
      <c r="CZ839" s="15" t="str">
        <f t="shared" si="27"/>
        <v>Angel Gomes</v>
      </c>
      <c r="DA839" s="15" t="e">
        <f>VLOOKUP(CZ839,[1]FINAL!$A$1:$AP$1000,MATCH("Element No.",[1]FINAL!$A$1:$AP$1,0),0)</f>
        <v>#N/A</v>
      </c>
      <c r="DB839" s="15"/>
      <c r="DC839" s="15"/>
      <c r="DD839" s="15"/>
      <c r="DE839" s="15"/>
      <c r="DF839" s="15"/>
    </row>
    <row r="840" spans="1:110" ht="27.75" thickBot="1">
      <c r="A840" s="18" t="b">
        <v>1</v>
      </c>
      <c r="B840" s="18" t="b">
        <v>0</v>
      </c>
      <c r="C840" s="15"/>
      <c r="D840" s="15"/>
      <c r="E840" s="17">
        <v>155511</v>
      </c>
      <c r="F840" s="17">
        <v>0</v>
      </c>
      <c r="G840" s="17">
        <v>0</v>
      </c>
      <c r="H840" s="17">
        <v>-4</v>
      </c>
      <c r="I840" s="17">
        <v>4</v>
      </c>
      <c r="J840" s="17">
        <v>0</v>
      </c>
      <c r="K840" s="17">
        <v>4</v>
      </c>
      <c r="L840" s="15">
        <v>2</v>
      </c>
      <c r="M840" s="15">
        <v>3.2</v>
      </c>
      <c r="N840" s="17">
        <v>7</v>
      </c>
      <c r="O840" s="15" t="s">
        <v>592</v>
      </c>
      <c r="P840" s="15">
        <v>3.2</v>
      </c>
      <c r="Q840" s="17" t="e">
        <f t="shared" si="26"/>
        <v>#N/A</v>
      </c>
      <c r="R840" s="18" t="b">
        <v>0</v>
      </c>
      <c r="S840" s="15"/>
      <c r="T840" s="15"/>
      <c r="U840" s="17">
        <v>51</v>
      </c>
      <c r="V840" s="15" t="s">
        <v>4742</v>
      </c>
      <c r="W840" s="15">
        <v>2.8</v>
      </c>
      <c r="X840" s="18" t="b">
        <v>0</v>
      </c>
      <c r="Y840" s="15" t="s">
        <v>1562</v>
      </c>
      <c r="Z840" s="15">
        <v>0.1</v>
      </c>
      <c r="AA840" s="18" t="b">
        <v>0</v>
      </c>
      <c r="AB840" s="15"/>
      <c r="AC840" s="15" t="s">
        <v>519</v>
      </c>
      <c r="AD840" s="17">
        <v>20</v>
      </c>
      <c r="AE840" s="17">
        <v>39</v>
      </c>
      <c r="AF840" s="17">
        <v>39</v>
      </c>
      <c r="AG840" s="17">
        <v>27800</v>
      </c>
      <c r="AH840" s="17">
        <v>0</v>
      </c>
      <c r="AI840" s="17">
        <v>21229</v>
      </c>
      <c r="AJ840" s="17">
        <v>0</v>
      </c>
      <c r="AK840" s="15">
        <v>0.6</v>
      </c>
      <c r="AL840" s="15">
        <v>7.6</v>
      </c>
      <c r="AM840" s="15" t="s">
        <v>1562</v>
      </c>
      <c r="AN840" s="15"/>
      <c r="AO840" s="17">
        <v>241</v>
      </c>
      <c r="AP840" s="68">
        <v>46055</v>
      </c>
      <c r="AQ840" s="68">
        <v>35471</v>
      </c>
      <c r="AR840" s="18" t="b">
        <v>0</v>
      </c>
      <c r="AS840" s="15" t="s">
        <v>4743</v>
      </c>
      <c r="AT840" s="17">
        <v>1141</v>
      </c>
      <c r="AU840" s="17">
        <v>2</v>
      </c>
      <c r="AV840" s="17">
        <v>2</v>
      </c>
      <c r="AW840" s="17">
        <v>3</v>
      </c>
      <c r="AX840" s="17">
        <v>20</v>
      </c>
      <c r="AY840" s="17">
        <v>0</v>
      </c>
      <c r="AZ840" s="17">
        <v>0</v>
      </c>
      <c r="BA840" s="17">
        <v>0</v>
      </c>
      <c r="BB840" s="17">
        <v>3</v>
      </c>
      <c r="BC840" s="17">
        <v>0</v>
      </c>
      <c r="BD840" s="17">
        <v>0</v>
      </c>
      <c r="BE840" s="17">
        <v>1</v>
      </c>
      <c r="BF840" s="17">
        <v>129</v>
      </c>
      <c r="BG840" s="15">
        <v>145</v>
      </c>
      <c r="BH840" s="15">
        <v>85</v>
      </c>
      <c r="BI840" s="15">
        <v>191</v>
      </c>
      <c r="BJ840" s="15">
        <v>41.9</v>
      </c>
      <c r="BK840" s="17">
        <v>14</v>
      </c>
      <c r="BL840" s="17">
        <v>15</v>
      </c>
      <c r="BM840" s="17">
        <v>8</v>
      </c>
      <c r="BN840" s="17">
        <v>37</v>
      </c>
      <c r="BO840" s="17">
        <v>14</v>
      </c>
      <c r="BP840" s="15">
        <v>2.77</v>
      </c>
      <c r="BQ840" s="15">
        <v>0.85</v>
      </c>
      <c r="BR840" s="15">
        <v>3.62</v>
      </c>
      <c r="BS840" s="15">
        <v>22.93</v>
      </c>
      <c r="BT840" s="15"/>
      <c r="BU840" s="15"/>
      <c r="BV840" s="15"/>
      <c r="BW840" s="15"/>
      <c r="BX840" s="15"/>
      <c r="BY840" s="15"/>
      <c r="BZ840" s="15"/>
      <c r="CA840" s="17">
        <v>352</v>
      </c>
      <c r="CB840" s="17">
        <v>37</v>
      </c>
      <c r="CC840" s="17">
        <v>313</v>
      </c>
      <c r="CD840" s="17">
        <v>37</v>
      </c>
      <c r="CE840" s="17">
        <v>194</v>
      </c>
      <c r="CF840" s="17">
        <v>42</v>
      </c>
      <c r="CG840" s="17">
        <v>333</v>
      </c>
      <c r="CH840" s="17">
        <v>41</v>
      </c>
      <c r="CI840" s="17">
        <v>0.22</v>
      </c>
      <c r="CJ840" s="17">
        <v>0</v>
      </c>
      <c r="CK840" s="17">
        <v>7.0000000000000007E-2</v>
      </c>
      <c r="CL840" s="17">
        <v>0.28999999999999998</v>
      </c>
      <c r="CM840" s="17">
        <v>1.81</v>
      </c>
      <c r="CN840" s="17">
        <v>1.58</v>
      </c>
      <c r="CO840" s="17">
        <v>223</v>
      </c>
      <c r="CP840" s="17">
        <v>49</v>
      </c>
      <c r="CQ840" s="17">
        <v>104</v>
      </c>
      <c r="CR840" s="17">
        <v>15</v>
      </c>
      <c r="CS840" s="17">
        <v>226</v>
      </c>
      <c r="CT840" s="17">
        <v>24</v>
      </c>
      <c r="CU840" s="17">
        <v>572</v>
      </c>
      <c r="CV840" s="17">
        <v>78</v>
      </c>
      <c r="CW840" s="17">
        <v>1.1000000000000001</v>
      </c>
      <c r="CX840" s="17">
        <v>0.24</v>
      </c>
      <c r="CY840" s="17">
        <v>2.92</v>
      </c>
      <c r="CZ840" s="15" t="str">
        <f t="shared" si="27"/>
        <v>Adam Armstrong</v>
      </c>
      <c r="DA840" s="15" t="e">
        <f>VLOOKUP(CZ840,[1]FINAL!$A$1:$AP$1000,MATCH("Element No.",[1]FINAL!$A$1:$AP$1,0),0)</f>
        <v>#N/A</v>
      </c>
      <c r="DB840" s="15"/>
      <c r="DC840" s="15"/>
      <c r="DD840" s="15"/>
      <c r="DE840" s="15"/>
      <c r="DF840" s="15"/>
    </row>
    <row r="841" spans="1:110" ht="27.75" thickBot="1">
      <c r="A841" s="18" t="b">
        <v>1</v>
      </c>
      <c r="B841" s="18" t="b">
        <v>0</v>
      </c>
      <c r="C841" s="15"/>
      <c r="D841" s="15"/>
      <c r="E841" s="17">
        <v>491460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1</v>
      </c>
      <c r="L841" s="15">
        <v>0</v>
      </c>
      <c r="M841" s="15">
        <v>0</v>
      </c>
      <c r="N841" s="17">
        <v>0</v>
      </c>
      <c r="O841" s="15" t="s">
        <v>963</v>
      </c>
      <c r="P841" s="15">
        <v>0</v>
      </c>
      <c r="Q841" s="17" t="e">
        <f t="shared" si="26"/>
        <v>#N/A</v>
      </c>
      <c r="R841" s="18" t="b">
        <v>0</v>
      </c>
      <c r="S841" s="15"/>
      <c r="T841" s="15"/>
      <c r="U841" s="17">
        <v>40</v>
      </c>
      <c r="V841" s="15" t="s">
        <v>4950</v>
      </c>
      <c r="W841" s="15">
        <v>0</v>
      </c>
      <c r="X841" s="18" t="b">
        <v>0</v>
      </c>
      <c r="Y841" s="15" t="s">
        <v>390</v>
      </c>
      <c r="Z841" s="15">
        <v>0</v>
      </c>
      <c r="AA841" s="18" t="b">
        <v>0</v>
      </c>
      <c r="AB841" s="15"/>
      <c r="AC841" s="15" t="s">
        <v>519</v>
      </c>
      <c r="AD841" s="17">
        <v>20</v>
      </c>
      <c r="AE841" s="17">
        <v>39</v>
      </c>
      <c r="AF841" s="17">
        <v>0</v>
      </c>
      <c r="AG841" s="17">
        <v>790</v>
      </c>
      <c r="AH841" s="17">
        <v>0</v>
      </c>
      <c r="AI841" s="17">
        <v>282</v>
      </c>
      <c r="AJ841" s="17">
        <v>0</v>
      </c>
      <c r="AK841" s="15">
        <v>0</v>
      </c>
      <c r="AL841" s="15">
        <v>0</v>
      </c>
      <c r="AM841" s="15" t="s">
        <v>390</v>
      </c>
      <c r="AN841" s="15"/>
      <c r="AO841" s="17">
        <v>241</v>
      </c>
      <c r="AP841" s="68">
        <v>46129</v>
      </c>
      <c r="AQ841" s="68">
        <v>37909</v>
      </c>
      <c r="AR841" s="18" t="b">
        <v>0</v>
      </c>
      <c r="AS841" s="15" t="s">
        <v>4951</v>
      </c>
      <c r="AT841" s="17">
        <v>0</v>
      </c>
      <c r="AU841" s="17">
        <v>0</v>
      </c>
      <c r="AV841" s="17">
        <v>0</v>
      </c>
      <c r="AW841" s="17">
        <v>0</v>
      </c>
      <c r="AX841" s="17">
        <v>0</v>
      </c>
      <c r="AY841" s="17">
        <v>0</v>
      </c>
      <c r="AZ841" s="17">
        <v>0</v>
      </c>
      <c r="BA841" s="17">
        <v>0</v>
      </c>
      <c r="BB841" s="17">
        <v>0</v>
      </c>
      <c r="BC841" s="17">
        <v>0</v>
      </c>
      <c r="BD841" s="17">
        <v>0</v>
      </c>
      <c r="BE841" s="17">
        <v>0</v>
      </c>
      <c r="BF841" s="17">
        <v>0</v>
      </c>
      <c r="BG841" s="15">
        <v>0</v>
      </c>
      <c r="BH841" s="15">
        <v>0</v>
      </c>
      <c r="BI841" s="15">
        <v>0</v>
      </c>
      <c r="BJ841" s="15">
        <v>0</v>
      </c>
      <c r="BK841" s="17">
        <v>0</v>
      </c>
      <c r="BL841" s="17">
        <v>0</v>
      </c>
      <c r="BM841" s="17">
        <v>0</v>
      </c>
      <c r="BN841" s="17">
        <v>0</v>
      </c>
      <c r="BO841" s="17">
        <v>0</v>
      </c>
      <c r="BP841" s="15">
        <v>0</v>
      </c>
      <c r="BQ841" s="15">
        <v>0</v>
      </c>
      <c r="BR841" s="15">
        <v>0</v>
      </c>
      <c r="BS841" s="15">
        <v>0</v>
      </c>
      <c r="BT841" s="15"/>
      <c r="BU841" s="15"/>
      <c r="BV841" s="15"/>
      <c r="BW841" s="15"/>
      <c r="BX841" s="15"/>
      <c r="BY841" s="15"/>
      <c r="BZ841" s="15"/>
      <c r="CA841" s="17">
        <v>604</v>
      </c>
      <c r="CB841" s="17">
        <v>80</v>
      </c>
      <c r="CC841" s="17">
        <v>595</v>
      </c>
      <c r="CD841" s="17">
        <v>69</v>
      </c>
      <c r="CE841" s="17">
        <v>564</v>
      </c>
      <c r="CF841" s="17">
        <v>54</v>
      </c>
      <c r="CG841" s="17">
        <v>607</v>
      </c>
      <c r="CH841" s="17">
        <v>80</v>
      </c>
      <c r="CI841" s="17">
        <v>0</v>
      </c>
      <c r="CJ841" s="17">
        <v>0</v>
      </c>
      <c r="CK841" s="17">
        <v>0</v>
      </c>
      <c r="CL841" s="17">
        <v>0</v>
      </c>
      <c r="CM841" s="17">
        <v>0</v>
      </c>
      <c r="CN841" s="17">
        <v>0</v>
      </c>
      <c r="CO841" s="17">
        <v>707</v>
      </c>
      <c r="CP841" s="17">
        <v>58</v>
      </c>
      <c r="CQ841" s="17">
        <v>493</v>
      </c>
      <c r="CR841" s="17">
        <v>72</v>
      </c>
      <c r="CS841" s="17">
        <v>615</v>
      </c>
      <c r="CT841" s="17">
        <v>80</v>
      </c>
      <c r="CU841" s="17">
        <v>782</v>
      </c>
      <c r="CV841" s="17">
        <v>92</v>
      </c>
      <c r="CW841" s="17">
        <v>0</v>
      </c>
      <c r="CX841" s="17">
        <v>0</v>
      </c>
      <c r="CY841" s="17">
        <v>0</v>
      </c>
      <c r="CZ841" s="15" t="str">
        <f t="shared" si="27"/>
        <v>Alfie Brooks</v>
      </c>
      <c r="DA841" s="15" t="e">
        <f>VLOOKUP(CZ841,[1]FINAL!$A$1:$AP$1000,MATCH("Element No.",[1]FINAL!$A$1:$AP$1,0),0)</f>
        <v>#N/A</v>
      </c>
      <c r="DB841" s="15"/>
      <c r="DC841" s="15"/>
      <c r="DD841" s="15"/>
      <c r="DE841" s="15"/>
      <c r="DF841" s="15"/>
    </row>
    <row r="842" spans="1:110" ht="27.75" thickBot="1">
      <c r="A842" s="18" t="b">
        <v>1</v>
      </c>
      <c r="B842" s="18" t="b">
        <v>0</v>
      </c>
      <c r="C842" s="15"/>
      <c r="D842" s="15"/>
      <c r="E842" s="17">
        <v>627888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1</v>
      </c>
      <c r="L842" s="15">
        <v>0</v>
      </c>
      <c r="M842" s="15">
        <v>0</v>
      </c>
      <c r="N842" s="17">
        <v>0</v>
      </c>
      <c r="O842" s="15" t="s">
        <v>632</v>
      </c>
      <c r="P842" s="15">
        <v>0</v>
      </c>
      <c r="Q842" s="17" t="e">
        <f t="shared" si="26"/>
        <v>#N/A</v>
      </c>
      <c r="R842" s="18" t="b">
        <v>0</v>
      </c>
      <c r="S842" s="15"/>
      <c r="T842" s="15"/>
      <c r="U842" s="17">
        <v>40</v>
      </c>
      <c r="V842" s="15" t="s">
        <v>5005</v>
      </c>
      <c r="W842" s="15">
        <v>0</v>
      </c>
      <c r="X842" s="18" t="b">
        <v>0</v>
      </c>
      <c r="Y842" s="15" t="s">
        <v>5006</v>
      </c>
      <c r="Z842" s="15">
        <v>0</v>
      </c>
      <c r="AA842" s="18" t="b">
        <v>0</v>
      </c>
      <c r="AB842" s="15"/>
      <c r="AC842" s="15" t="s">
        <v>519</v>
      </c>
      <c r="AD842" s="17">
        <v>20</v>
      </c>
      <c r="AE842" s="17">
        <v>39</v>
      </c>
      <c r="AF842" s="17">
        <v>0</v>
      </c>
      <c r="AG842" s="17">
        <v>827</v>
      </c>
      <c r="AH842" s="17">
        <v>0</v>
      </c>
      <c r="AI842" s="17">
        <v>129</v>
      </c>
      <c r="AJ842" s="17">
        <v>0</v>
      </c>
      <c r="AK842" s="15">
        <v>0</v>
      </c>
      <c r="AL842" s="15">
        <v>0</v>
      </c>
      <c r="AM842" s="15" t="s">
        <v>5006</v>
      </c>
      <c r="AN842" s="15"/>
      <c r="AO842" s="17">
        <v>242</v>
      </c>
      <c r="AP842" s="68">
        <v>46113</v>
      </c>
      <c r="AQ842" s="68">
        <v>39430</v>
      </c>
      <c r="AR842" s="18" t="b">
        <v>0</v>
      </c>
      <c r="AS842" s="15" t="s">
        <v>5007</v>
      </c>
      <c r="AT842" s="17">
        <v>0</v>
      </c>
      <c r="AU842" s="17">
        <v>0</v>
      </c>
      <c r="AV842" s="17">
        <v>0</v>
      </c>
      <c r="AW842" s="17">
        <v>0</v>
      </c>
      <c r="AX842" s="17">
        <v>0</v>
      </c>
      <c r="AY842" s="17">
        <v>0</v>
      </c>
      <c r="AZ842" s="17">
        <v>0</v>
      </c>
      <c r="BA842" s="17">
        <v>0</v>
      </c>
      <c r="BB842" s="17">
        <v>0</v>
      </c>
      <c r="BC842" s="17">
        <v>0</v>
      </c>
      <c r="BD842" s="17">
        <v>0</v>
      </c>
      <c r="BE842" s="17">
        <v>0</v>
      </c>
      <c r="BF842" s="17">
        <v>0</v>
      </c>
      <c r="BG842" s="15">
        <v>0</v>
      </c>
      <c r="BH842" s="15">
        <v>0</v>
      </c>
      <c r="BI842" s="15">
        <v>0</v>
      </c>
      <c r="BJ842" s="15">
        <v>0</v>
      </c>
      <c r="BK842" s="17">
        <v>0</v>
      </c>
      <c r="BL842" s="17">
        <v>0</v>
      </c>
      <c r="BM842" s="17">
        <v>0</v>
      </c>
      <c r="BN842" s="17">
        <v>0</v>
      </c>
      <c r="BO842" s="17">
        <v>0</v>
      </c>
      <c r="BP842" s="15">
        <v>0</v>
      </c>
      <c r="BQ842" s="15">
        <v>0</v>
      </c>
      <c r="BR842" s="15">
        <v>0</v>
      </c>
      <c r="BS842" s="15">
        <v>0</v>
      </c>
      <c r="BT842" s="15"/>
      <c r="BU842" s="15"/>
      <c r="BV842" s="15"/>
      <c r="BW842" s="15"/>
      <c r="BX842" s="15"/>
      <c r="BY842" s="15"/>
      <c r="BZ842" s="15"/>
      <c r="CA842" s="17">
        <v>639</v>
      </c>
      <c r="CB842" s="17">
        <v>89</v>
      </c>
      <c r="CC842" s="17">
        <v>631</v>
      </c>
      <c r="CD842" s="17">
        <v>79</v>
      </c>
      <c r="CE842" s="17">
        <v>601</v>
      </c>
      <c r="CF842" s="17">
        <v>64</v>
      </c>
      <c r="CG842" s="17">
        <v>642</v>
      </c>
      <c r="CH842" s="17">
        <v>89</v>
      </c>
      <c r="CI842" s="17">
        <v>0</v>
      </c>
      <c r="CJ842" s="17">
        <v>0</v>
      </c>
      <c r="CK842" s="17">
        <v>0</v>
      </c>
      <c r="CL842" s="17">
        <v>0</v>
      </c>
      <c r="CM842" s="17">
        <v>0</v>
      </c>
      <c r="CN842" s="17">
        <v>0</v>
      </c>
      <c r="CO842" s="17">
        <v>750</v>
      </c>
      <c r="CP842" s="17">
        <v>68</v>
      </c>
      <c r="CQ842" s="17">
        <v>533</v>
      </c>
      <c r="CR842" s="17">
        <v>82</v>
      </c>
      <c r="CS842" s="17">
        <v>649</v>
      </c>
      <c r="CT842" s="17">
        <v>89</v>
      </c>
      <c r="CU842" s="17">
        <v>772</v>
      </c>
      <c r="CV842" s="17">
        <v>91</v>
      </c>
      <c r="CW842" s="17">
        <v>0</v>
      </c>
      <c r="CX842" s="17">
        <v>0</v>
      </c>
      <c r="CY842" s="17">
        <v>0</v>
      </c>
      <c r="CZ842" s="15" t="str">
        <f t="shared" si="27"/>
        <v>Josh Gracey</v>
      </c>
      <c r="DA842" s="15" t="e">
        <f>VLOOKUP(CZ842,[1]FINAL!$A$1:$AP$1000,MATCH("Element No.",[1]FINAL!$A$1:$AP$1,0),0)</f>
        <v>#N/A</v>
      </c>
      <c r="DB842" s="15"/>
      <c r="DC842" s="15"/>
      <c r="DD842" s="15"/>
      <c r="DE842" s="15"/>
      <c r="DF842" s="15"/>
    </row>
    <row r="843" spans="1:110" ht="17.25" thickBo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  <c r="CA843" s="15"/>
      <c r="CB843" s="15"/>
      <c r="CC843" s="15"/>
      <c r="CD843" s="15"/>
      <c r="CE843" s="15"/>
      <c r="CF843" s="15"/>
      <c r="CG843" s="15"/>
      <c r="CH843" s="15"/>
      <c r="CI843" s="15"/>
      <c r="CJ843" s="15"/>
      <c r="CK843" s="15"/>
      <c r="CL843" s="15"/>
      <c r="CM843" s="15"/>
      <c r="CN843" s="15"/>
      <c r="CO843" s="15"/>
      <c r="CP843" s="15"/>
      <c r="CQ843" s="15"/>
      <c r="CR843" s="15"/>
      <c r="CS843" s="15"/>
      <c r="CT843" s="15"/>
      <c r="CU843" s="15"/>
      <c r="CV843" s="15"/>
      <c r="CW843" s="15"/>
      <c r="CX843" s="15"/>
      <c r="CY843" s="15"/>
      <c r="CZ843" s="15"/>
      <c r="DA843" s="15"/>
      <c r="DB843" s="15"/>
      <c r="DC843" s="15"/>
      <c r="DD843" s="15"/>
      <c r="DE843" s="15"/>
      <c r="DF843" s="15"/>
    </row>
    <row r="844" spans="1:110" ht="17.25" thickBo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  <c r="CB844" s="15"/>
      <c r="CC844" s="15"/>
      <c r="CD844" s="15"/>
      <c r="CE844" s="15"/>
      <c r="CF844" s="15"/>
      <c r="CG844" s="15"/>
      <c r="CH844" s="15"/>
      <c r="CI844" s="15"/>
      <c r="CJ844" s="15"/>
      <c r="CK844" s="15"/>
      <c r="CL844" s="15"/>
      <c r="CM844" s="15"/>
      <c r="CN844" s="15"/>
      <c r="CO844" s="15"/>
      <c r="CP844" s="15"/>
      <c r="CQ844" s="15"/>
      <c r="CR844" s="15"/>
      <c r="CS844" s="15"/>
      <c r="CT844" s="15"/>
      <c r="CU844" s="15"/>
      <c r="CV844" s="15"/>
      <c r="CW844" s="15"/>
      <c r="CX844" s="15"/>
      <c r="CY844" s="15"/>
      <c r="CZ844" s="15"/>
      <c r="DA844" s="15"/>
      <c r="DB844" s="15"/>
      <c r="DC844" s="15"/>
      <c r="DD844" s="15"/>
      <c r="DE844" s="15"/>
      <c r="DF844" s="15"/>
    </row>
    <row r="845" spans="1:110" ht="17.25" thickBo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  <c r="CA845" s="15"/>
      <c r="CB845" s="15"/>
      <c r="CC845" s="15"/>
      <c r="CD845" s="15"/>
      <c r="CE845" s="15"/>
      <c r="CF845" s="15"/>
      <c r="CG845" s="15"/>
      <c r="CH845" s="15"/>
      <c r="CI845" s="15"/>
      <c r="CJ845" s="15"/>
      <c r="CK845" s="15"/>
      <c r="CL845" s="15"/>
      <c r="CM845" s="15"/>
      <c r="CN845" s="15"/>
      <c r="CO845" s="15"/>
      <c r="CP845" s="15"/>
      <c r="CQ845" s="15"/>
      <c r="CR845" s="15"/>
      <c r="CS845" s="15"/>
      <c r="CT845" s="15"/>
      <c r="CU845" s="15"/>
      <c r="CV845" s="15"/>
      <c r="CW845" s="15"/>
      <c r="CX845" s="15"/>
      <c r="CY845" s="15"/>
      <c r="CZ845" s="15"/>
      <c r="DA845" s="15"/>
      <c r="DB845" s="15"/>
      <c r="DC845" s="15"/>
      <c r="DD845" s="15"/>
      <c r="DE845" s="15"/>
      <c r="DF845" s="15"/>
    </row>
    <row r="846" spans="1:110" ht="17.25" thickBo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  <c r="CA846" s="15"/>
      <c r="CB846" s="15"/>
      <c r="CC846" s="15"/>
      <c r="CD846" s="15"/>
      <c r="CE846" s="15"/>
      <c r="CF846" s="15"/>
      <c r="CG846" s="15"/>
      <c r="CH846" s="15"/>
      <c r="CI846" s="15"/>
      <c r="CJ846" s="15"/>
      <c r="CK846" s="15"/>
      <c r="CL846" s="15"/>
      <c r="CM846" s="15"/>
      <c r="CN846" s="15"/>
      <c r="CO846" s="15"/>
      <c r="CP846" s="15"/>
      <c r="CQ846" s="15"/>
      <c r="CR846" s="15"/>
      <c r="CS846" s="15"/>
      <c r="CT846" s="15"/>
      <c r="CU846" s="15"/>
      <c r="CV846" s="15"/>
      <c r="CW846" s="15"/>
      <c r="CX846" s="15"/>
      <c r="CY846" s="15"/>
      <c r="CZ846" s="15"/>
      <c r="DA846" s="15"/>
      <c r="DB846" s="15"/>
      <c r="DC846" s="15"/>
      <c r="DD846" s="15"/>
      <c r="DE846" s="15"/>
      <c r="DF846" s="15"/>
    </row>
    <row r="847" spans="1:110" ht="17.25" thickBo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  <c r="CA847" s="15"/>
      <c r="CB847" s="15"/>
      <c r="CC847" s="15"/>
      <c r="CD847" s="15"/>
      <c r="CE847" s="15"/>
      <c r="CF847" s="15"/>
      <c r="CG847" s="15"/>
      <c r="CH847" s="15"/>
      <c r="CI847" s="15"/>
      <c r="CJ847" s="15"/>
      <c r="CK847" s="15"/>
      <c r="CL847" s="15"/>
      <c r="CM847" s="15"/>
      <c r="CN847" s="15"/>
      <c r="CO847" s="15"/>
      <c r="CP847" s="15"/>
      <c r="CQ847" s="15"/>
      <c r="CR847" s="15"/>
      <c r="CS847" s="15"/>
      <c r="CT847" s="15"/>
      <c r="CU847" s="15"/>
      <c r="CV847" s="15"/>
      <c r="CW847" s="15"/>
      <c r="CX847" s="15"/>
      <c r="CY847" s="15"/>
      <c r="CZ847" s="15"/>
      <c r="DA847" s="15"/>
      <c r="DB847" s="15"/>
      <c r="DC847" s="15"/>
      <c r="DD847" s="15"/>
      <c r="DE847" s="15"/>
      <c r="DF847" s="15"/>
    </row>
    <row r="848" spans="1:110" ht="17.25" thickBo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  <c r="CA848" s="15"/>
      <c r="CB848" s="15"/>
      <c r="CC848" s="15"/>
      <c r="CD848" s="15"/>
      <c r="CE848" s="15"/>
      <c r="CF848" s="15"/>
      <c r="CG848" s="15"/>
      <c r="CH848" s="15"/>
      <c r="CI848" s="15"/>
      <c r="CJ848" s="15"/>
      <c r="CK848" s="15"/>
      <c r="CL848" s="15"/>
      <c r="CM848" s="15"/>
      <c r="CN848" s="15"/>
      <c r="CO848" s="15"/>
      <c r="CP848" s="15"/>
      <c r="CQ848" s="15"/>
      <c r="CR848" s="15"/>
      <c r="CS848" s="15"/>
      <c r="CT848" s="15"/>
      <c r="CU848" s="15"/>
      <c r="CV848" s="15"/>
      <c r="CW848" s="15"/>
      <c r="CX848" s="15"/>
      <c r="CY848" s="15"/>
      <c r="CZ848" s="15"/>
      <c r="DA848" s="15"/>
      <c r="DB848" s="15"/>
      <c r="DC848" s="15"/>
      <c r="DD848" s="15"/>
      <c r="DE848" s="15"/>
      <c r="DF848" s="15"/>
    </row>
    <row r="849" spans="1:110" ht="17.25" thickBo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  <c r="CA849" s="15"/>
      <c r="CB849" s="15"/>
      <c r="CC849" s="15"/>
      <c r="CD849" s="15"/>
      <c r="CE849" s="15"/>
      <c r="CF849" s="15"/>
      <c r="CG849" s="15"/>
      <c r="CH849" s="15"/>
      <c r="CI849" s="15"/>
      <c r="CJ849" s="15"/>
      <c r="CK849" s="15"/>
      <c r="CL849" s="15"/>
      <c r="CM849" s="15"/>
      <c r="CN849" s="15"/>
      <c r="CO849" s="15"/>
      <c r="CP849" s="15"/>
      <c r="CQ849" s="15"/>
      <c r="CR849" s="15"/>
      <c r="CS849" s="15"/>
      <c r="CT849" s="15"/>
      <c r="CU849" s="15"/>
      <c r="CV849" s="15"/>
      <c r="CW849" s="15"/>
      <c r="CX849" s="15"/>
      <c r="CY849" s="15"/>
      <c r="CZ849" s="15"/>
      <c r="DA849" s="15"/>
      <c r="DB849" s="15"/>
      <c r="DC849" s="15"/>
      <c r="DD849" s="15"/>
      <c r="DE849" s="15"/>
      <c r="DF849" s="15"/>
    </row>
    <row r="850" spans="1:110" ht="17.25" thickBo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  <c r="CB850" s="15"/>
      <c r="CC850" s="15"/>
      <c r="CD850" s="15"/>
      <c r="CE850" s="15"/>
      <c r="CF850" s="15"/>
      <c r="CG850" s="15"/>
      <c r="CH850" s="15"/>
      <c r="CI850" s="15"/>
      <c r="CJ850" s="15"/>
      <c r="CK850" s="15"/>
      <c r="CL850" s="15"/>
      <c r="CM850" s="15"/>
      <c r="CN850" s="15"/>
      <c r="CO850" s="15"/>
      <c r="CP850" s="15"/>
      <c r="CQ850" s="15"/>
      <c r="CR850" s="15"/>
      <c r="CS850" s="15"/>
      <c r="CT850" s="15"/>
      <c r="CU850" s="15"/>
      <c r="CV850" s="15"/>
      <c r="CW850" s="15"/>
      <c r="CX850" s="15"/>
      <c r="CY850" s="15"/>
      <c r="CZ850" s="15"/>
      <c r="DA850" s="15"/>
      <c r="DB850" s="15"/>
      <c r="DC850" s="15"/>
      <c r="DD850" s="15"/>
      <c r="DE850" s="15"/>
      <c r="DF850" s="15"/>
    </row>
    <row r="851" spans="1:110" ht="17.25" thickBo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  <c r="CA851" s="15"/>
      <c r="CB851" s="15"/>
      <c r="CC851" s="15"/>
      <c r="CD851" s="15"/>
      <c r="CE851" s="15"/>
      <c r="CF851" s="15"/>
      <c r="CG851" s="15"/>
      <c r="CH851" s="15"/>
      <c r="CI851" s="15"/>
      <c r="CJ851" s="15"/>
      <c r="CK851" s="15"/>
      <c r="CL851" s="15"/>
      <c r="CM851" s="15"/>
      <c r="CN851" s="15"/>
      <c r="CO851" s="15"/>
      <c r="CP851" s="15"/>
      <c r="CQ851" s="15"/>
      <c r="CR851" s="15"/>
      <c r="CS851" s="15"/>
      <c r="CT851" s="15"/>
      <c r="CU851" s="15"/>
      <c r="CV851" s="15"/>
      <c r="CW851" s="15"/>
      <c r="CX851" s="15"/>
      <c r="CY851" s="15"/>
      <c r="CZ851" s="15"/>
      <c r="DA851" s="15"/>
      <c r="DB851" s="15"/>
      <c r="DC851" s="15"/>
      <c r="DD851" s="15"/>
      <c r="DE851" s="15"/>
      <c r="DF851" s="15"/>
    </row>
    <row r="852" spans="1:110" ht="17.25" thickBo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B852" s="15"/>
      <c r="CC852" s="15"/>
      <c r="CD852" s="15"/>
      <c r="CE852" s="15"/>
      <c r="CF852" s="15"/>
      <c r="CG852" s="15"/>
      <c r="CH852" s="15"/>
      <c r="CI852" s="15"/>
      <c r="CJ852" s="15"/>
      <c r="CK852" s="15"/>
      <c r="CL852" s="15"/>
      <c r="CM852" s="15"/>
      <c r="CN852" s="15"/>
      <c r="CO852" s="15"/>
      <c r="CP852" s="15"/>
      <c r="CQ852" s="15"/>
      <c r="CR852" s="15"/>
      <c r="CS852" s="15"/>
      <c r="CT852" s="15"/>
      <c r="CU852" s="15"/>
      <c r="CV852" s="15"/>
      <c r="CW852" s="15"/>
      <c r="CX852" s="15"/>
      <c r="CY852" s="15"/>
      <c r="CZ852" s="15"/>
      <c r="DA852" s="15"/>
      <c r="DB852" s="15"/>
      <c r="DC852" s="15"/>
      <c r="DD852" s="15"/>
      <c r="DE852" s="15"/>
      <c r="DF852" s="15"/>
    </row>
    <row r="853" spans="1:110" ht="17.25" thickBo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  <c r="CB853" s="15"/>
      <c r="CC853" s="15"/>
      <c r="CD853" s="15"/>
      <c r="CE853" s="15"/>
      <c r="CF853" s="15"/>
      <c r="CG853" s="15"/>
      <c r="CH853" s="15"/>
      <c r="CI853" s="15"/>
      <c r="CJ853" s="15"/>
      <c r="CK853" s="15"/>
      <c r="CL853" s="15"/>
      <c r="CM853" s="15"/>
      <c r="CN853" s="15"/>
      <c r="CO853" s="15"/>
      <c r="CP853" s="15"/>
      <c r="CQ853" s="15"/>
      <c r="CR853" s="15"/>
      <c r="CS853" s="15"/>
      <c r="CT853" s="15"/>
      <c r="CU853" s="15"/>
      <c r="CV853" s="15"/>
      <c r="CW853" s="15"/>
      <c r="CX853" s="15"/>
      <c r="CY853" s="15"/>
      <c r="CZ853" s="15"/>
      <c r="DA853" s="15"/>
      <c r="DB853" s="15"/>
      <c r="DC853" s="15"/>
      <c r="DD853" s="15"/>
      <c r="DE853" s="15"/>
      <c r="DF853" s="15"/>
    </row>
    <row r="854" spans="1:110" ht="17.25" thickBo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B854" s="15"/>
      <c r="CC854" s="15"/>
      <c r="CD854" s="15"/>
      <c r="CE854" s="15"/>
      <c r="CF854" s="15"/>
      <c r="CG854" s="15"/>
      <c r="CH854" s="15"/>
      <c r="CI854" s="15"/>
      <c r="CJ854" s="15"/>
      <c r="CK854" s="15"/>
      <c r="CL854" s="15"/>
      <c r="CM854" s="15"/>
      <c r="CN854" s="15"/>
      <c r="CO854" s="15"/>
      <c r="CP854" s="15"/>
      <c r="CQ854" s="15"/>
      <c r="CR854" s="15"/>
      <c r="CS854" s="15"/>
      <c r="CT854" s="15"/>
      <c r="CU854" s="15"/>
      <c r="CV854" s="15"/>
      <c r="CW854" s="15"/>
      <c r="CX854" s="15"/>
      <c r="CY854" s="15"/>
      <c r="CZ854" s="15"/>
      <c r="DA854" s="15"/>
      <c r="DB854" s="15"/>
      <c r="DC854" s="15"/>
      <c r="DD854" s="15"/>
      <c r="DE854" s="15"/>
      <c r="DF854" s="15"/>
    </row>
    <row r="855" spans="1:110" ht="17.25" thickBo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  <c r="CB855" s="15"/>
      <c r="CC855" s="15"/>
      <c r="CD855" s="15"/>
      <c r="CE855" s="15"/>
      <c r="CF855" s="15"/>
      <c r="CG855" s="15"/>
      <c r="CH855" s="15"/>
      <c r="CI855" s="15"/>
      <c r="CJ855" s="15"/>
      <c r="CK855" s="15"/>
      <c r="CL855" s="15"/>
      <c r="CM855" s="15"/>
      <c r="CN855" s="15"/>
      <c r="CO855" s="15"/>
      <c r="CP855" s="15"/>
      <c r="CQ855" s="15"/>
      <c r="CR855" s="15"/>
      <c r="CS855" s="15"/>
      <c r="CT855" s="15"/>
      <c r="CU855" s="15"/>
      <c r="CV855" s="15"/>
      <c r="CW855" s="15"/>
      <c r="CX855" s="15"/>
      <c r="CY855" s="15"/>
      <c r="CZ855" s="15"/>
      <c r="DA855" s="15"/>
      <c r="DB855" s="15"/>
      <c r="DC855" s="15"/>
      <c r="DD855" s="15"/>
      <c r="DE855" s="15"/>
      <c r="DF855" s="15"/>
    </row>
    <row r="856" spans="1:110" ht="17.25" thickBo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B856" s="15"/>
      <c r="CC856" s="15"/>
      <c r="CD856" s="15"/>
      <c r="CE856" s="15"/>
      <c r="CF856" s="15"/>
      <c r="CG856" s="15"/>
      <c r="CH856" s="15"/>
      <c r="CI856" s="15"/>
      <c r="CJ856" s="15"/>
      <c r="CK856" s="15"/>
      <c r="CL856" s="15"/>
      <c r="CM856" s="15"/>
      <c r="CN856" s="15"/>
      <c r="CO856" s="15"/>
      <c r="CP856" s="15"/>
      <c r="CQ856" s="15"/>
      <c r="CR856" s="15"/>
      <c r="CS856" s="15"/>
      <c r="CT856" s="15"/>
      <c r="CU856" s="15"/>
      <c r="CV856" s="15"/>
      <c r="CW856" s="15"/>
      <c r="CX856" s="15"/>
      <c r="CY856" s="15"/>
      <c r="CZ856" s="15"/>
      <c r="DA856" s="15"/>
      <c r="DB856" s="15"/>
      <c r="DC856" s="15"/>
      <c r="DD856" s="15"/>
      <c r="DE856" s="15"/>
      <c r="DF856" s="15"/>
    </row>
    <row r="857" spans="1:110" ht="17.25" thickBo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  <c r="CB857" s="15"/>
      <c r="CC857" s="15"/>
      <c r="CD857" s="15"/>
      <c r="CE857" s="15"/>
      <c r="CF857" s="15"/>
      <c r="CG857" s="15"/>
      <c r="CH857" s="15"/>
      <c r="CI857" s="15"/>
      <c r="CJ857" s="15"/>
      <c r="CK857" s="15"/>
      <c r="CL857" s="15"/>
      <c r="CM857" s="15"/>
      <c r="CN857" s="15"/>
      <c r="CO857" s="15"/>
      <c r="CP857" s="15"/>
      <c r="CQ857" s="15"/>
      <c r="CR857" s="15"/>
      <c r="CS857" s="15"/>
      <c r="CT857" s="15"/>
      <c r="CU857" s="15"/>
      <c r="CV857" s="15"/>
      <c r="CW857" s="15"/>
      <c r="CX857" s="15"/>
      <c r="CY857" s="15"/>
      <c r="CZ857" s="15"/>
      <c r="DA857" s="15"/>
      <c r="DB857" s="15"/>
      <c r="DC857" s="15"/>
      <c r="DD857" s="15"/>
      <c r="DE857" s="15"/>
      <c r="DF857" s="15"/>
    </row>
    <row r="858" spans="1:110" ht="17.25" thickBo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  <c r="CA858" s="15"/>
      <c r="CB858" s="15"/>
      <c r="CC858" s="15"/>
      <c r="CD858" s="15"/>
      <c r="CE858" s="15"/>
      <c r="CF858" s="15"/>
      <c r="CG858" s="15"/>
      <c r="CH858" s="15"/>
      <c r="CI858" s="15"/>
      <c r="CJ858" s="15"/>
      <c r="CK858" s="15"/>
      <c r="CL858" s="15"/>
      <c r="CM858" s="15"/>
      <c r="CN858" s="15"/>
      <c r="CO858" s="15"/>
      <c r="CP858" s="15"/>
      <c r="CQ858" s="15"/>
      <c r="CR858" s="15"/>
      <c r="CS858" s="15"/>
      <c r="CT858" s="15"/>
      <c r="CU858" s="15"/>
      <c r="CV858" s="15"/>
      <c r="CW858" s="15"/>
      <c r="CX858" s="15"/>
      <c r="CY858" s="15"/>
      <c r="CZ858" s="15"/>
      <c r="DA858" s="15"/>
      <c r="DB858" s="15"/>
      <c r="DC858" s="15"/>
      <c r="DD858" s="15"/>
      <c r="DE858" s="15"/>
      <c r="DF858" s="15"/>
    </row>
    <row r="859" spans="1:110" ht="17.25" thickBo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  <c r="CA859" s="15"/>
      <c r="CB859" s="15"/>
      <c r="CC859" s="15"/>
      <c r="CD859" s="15"/>
      <c r="CE859" s="15"/>
      <c r="CF859" s="15"/>
      <c r="CG859" s="15"/>
      <c r="CH859" s="15"/>
      <c r="CI859" s="15"/>
      <c r="CJ859" s="15"/>
      <c r="CK859" s="15"/>
      <c r="CL859" s="15"/>
      <c r="CM859" s="15"/>
      <c r="CN859" s="15"/>
      <c r="CO859" s="15"/>
      <c r="CP859" s="15"/>
      <c r="CQ859" s="15"/>
      <c r="CR859" s="15"/>
      <c r="CS859" s="15"/>
      <c r="CT859" s="15"/>
      <c r="CU859" s="15"/>
      <c r="CV859" s="15"/>
      <c r="CW859" s="15"/>
      <c r="CX859" s="15"/>
      <c r="CY859" s="15"/>
      <c r="CZ859" s="15"/>
      <c r="DA859" s="15"/>
      <c r="DB859" s="15"/>
      <c r="DC859" s="15"/>
      <c r="DD859" s="15"/>
      <c r="DE859" s="15"/>
      <c r="DF859" s="15"/>
    </row>
    <row r="860" spans="1:110" ht="17.25" thickBo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  <c r="CA860" s="15"/>
      <c r="CB860" s="15"/>
      <c r="CC860" s="15"/>
      <c r="CD860" s="15"/>
      <c r="CE860" s="15"/>
      <c r="CF860" s="15"/>
      <c r="CG860" s="15"/>
      <c r="CH860" s="15"/>
      <c r="CI860" s="15"/>
      <c r="CJ860" s="15"/>
      <c r="CK860" s="15"/>
      <c r="CL860" s="15"/>
      <c r="CM860" s="15"/>
      <c r="CN860" s="15"/>
      <c r="CO860" s="15"/>
      <c r="CP860" s="15"/>
      <c r="CQ860" s="15"/>
      <c r="CR860" s="15"/>
      <c r="CS860" s="15"/>
      <c r="CT860" s="15"/>
      <c r="CU860" s="15"/>
      <c r="CV860" s="15"/>
      <c r="CW860" s="15"/>
      <c r="CX860" s="15"/>
      <c r="CY860" s="15"/>
      <c r="CZ860" s="15"/>
      <c r="DA860" s="15"/>
      <c r="DB860" s="15"/>
      <c r="DC860" s="15"/>
      <c r="DD860" s="15"/>
      <c r="DE860" s="15"/>
      <c r="DF860" s="15"/>
    </row>
    <row r="861" spans="1:110" ht="17.25" thickBo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  <c r="CB861" s="15"/>
      <c r="CC861" s="15"/>
      <c r="CD861" s="15"/>
      <c r="CE861" s="15"/>
      <c r="CF861" s="15"/>
      <c r="CG861" s="15"/>
      <c r="CH861" s="15"/>
      <c r="CI861" s="15"/>
      <c r="CJ861" s="15"/>
      <c r="CK861" s="15"/>
      <c r="CL861" s="15"/>
      <c r="CM861" s="15"/>
      <c r="CN861" s="15"/>
      <c r="CO861" s="15"/>
      <c r="CP861" s="15"/>
      <c r="CQ861" s="15"/>
      <c r="CR861" s="15"/>
      <c r="CS861" s="15"/>
      <c r="CT861" s="15"/>
      <c r="CU861" s="15"/>
      <c r="CV861" s="15"/>
      <c r="CW861" s="15"/>
      <c r="CX861" s="15"/>
      <c r="CY861" s="15"/>
      <c r="CZ861" s="15"/>
      <c r="DA861" s="15"/>
      <c r="DB861" s="15"/>
      <c r="DC861" s="15"/>
      <c r="DD861" s="15"/>
      <c r="DE861" s="15"/>
      <c r="DF861" s="15"/>
    </row>
    <row r="862" spans="1:110" ht="17.25" thickBo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  <c r="CB862" s="15"/>
      <c r="CC862" s="15"/>
      <c r="CD862" s="15"/>
      <c r="CE862" s="15"/>
      <c r="CF862" s="15"/>
      <c r="CG862" s="15"/>
      <c r="CH862" s="15"/>
      <c r="CI862" s="15"/>
      <c r="CJ862" s="15"/>
      <c r="CK862" s="15"/>
      <c r="CL862" s="15"/>
      <c r="CM862" s="15"/>
      <c r="CN862" s="15"/>
      <c r="CO862" s="15"/>
      <c r="CP862" s="15"/>
      <c r="CQ862" s="15"/>
      <c r="CR862" s="15"/>
      <c r="CS862" s="15"/>
      <c r="CT862" s="15"/>
      <c r="CU862" s="15"/>
      <c r="CV862" s="15"/>
      <c r="CW862" s="15"/>
      <c r="CX862" s="15"/>
      <c r="CY862" s="15"/>
      <c r="CZ862" s="15"/>
      <c r="DA862" s="15"/>
      <c r="DB862" s="15"/>
      <c r="DC862" s="15"/>
      <c r="DD862" s="15"/>
      <c r="DE862" s="15"/>
      <c r="DF862" s="15"/>
    </row>
    <row r="863" spans="1:110" ht="17.25" thickBo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B863" s="15"/>
      <c r="CC863" s="15"/>
      <c r="CD863" s="15"/>
      <c r="CE863" s="15"/>
      <c r="CF863" s="15"/>
      <c r="CG863" s="15"/>
      <c r="CH863" s="15"/>
      <c r="CI863" s="15"/>
      <c r="CJ863" s="15"/>
      <c r="CK863" s="15"/>
      <c r="CL863" s="15"/>
      <c r="CM863" s="15"/>
      <c r="CN863" s="15"/>
      <c r="CO863" s="15"/>
      <c r="CP863" s="15"/>
      <c r="CQ863" s="15"/>
      <c r="CR863" s="15"/>
      <c r="CS863" s="15"/>
      <c r="CT863" s="15"/>
      <c r="CU863" s="15"/>
      <c r="CV863" s="15"/>
      <c r="CW863" s="15"/>
      <c r="CX863" s="15"/>
      <c r="CY863" s="15"/>
      <c r="CZ863" s="15"/>
      <c r="DA863" s="15"/>
      <c r="DB863" s="15"/>
      <c r="DC863" s="15"/>
      <c r="DD863" s="15"/>
      <c r="DE863" s="15"/>
      <c r="DF863" s="15"/>
    </row>
    <row r="864" spans="1:110" ht="17.25" thickBo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B864" s="15"/>
      <c r="CC864" s="15"/>
      <c r="CD864" s="15"/>
      <c r="CE864" s="15"/>
      <c r="CF864" s="15"/>
      <c r="CG864" s="15"/>
      <c r="CH864" s="15"/>
      <c r="CI864" s="15"/>
      <c r="CJ864" s="15"/>
      <c r="CK864" s="15"/>
      <c r="CL864" s="15"/>
      <c r="CM864" s="15"/>
      <c r="CN864" s="15"/>
      <c r="CO864" s="15"/>
      <c r="CP864" s="15"/>
      <c r="CQ864" s="15"/>
      <c r="CR864" s="15"/>
      <c r="CS864" s="15"/>
      <c r="CT864" s="15"/>
      <c r="CU864" s="15"/>
      <c r="CV864" s="15"/>
      <c r="CW864" s="15"/>
      <c r="CX864" s="15"/>
      <c r="CY864" s="15"/>
      <c r="CZ864" s="15"/>
      <c r="DA864" s="15"/>
      <c r="DB864" s="15"/>
      <c r="DC864" s="15"/>
      <c r="DD864" s="15"/>
      <c r="DE864" s="15"/>
      <c r="DF864" s="15"/>
    </row>
    <row r="865" spans="1:110" ht="17.25" thickBo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B865" s="15"/>
      <c r="CC865" s="15"/>
      <c r="CD865" s="15"/>
      <c r="CE865" s="15"/>
      <c r="CF865" s="15"/>
      <c r="CG865" s="15"/>
      <c r="CH865" s="15"/>
      <c r="CI865" s="15"/>
      <c r="CJ865" s="15"/>
      <c r="CK865" s="15"/>
      <c r="CL865" s="15"/>
      <c r="CM865" s="15"/>
      <c r="CN865" s="15"/>
      <c r="CO865" s="15"/>
      <c r="CP865" s="15"/>
      <c r="CQ865" s="15"/>
      <c r="CR865" s="15"/>
      <c r="CS865" s="15"/>
      <c r="CT865" s="15"/>
      <c r="CU865" s="15"/>
      <c r="CV865" s="15"/>
      <c r="CW865" s="15"/>
      <c r="CX865" s="15"/>
      <c r="CY865" s="15"/>
      <c r="CZ865" s="15"/>
      <c r="DA865" s="15"/>
      <c r="DB865" s="15"/>
      <c r="DC865" s="15"/>
      <c r="DD865" s="15"/>
      <c r="DE865" s="15"/>
      <c r="DF865" s="15"/>
    </row>
    <row r="866" spans="1:110" ht="17.25" thickBo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5"/>
      <c r="CF866" s="15"/>
      <c r="CG866" s="15"/>
      <c r="CH866" s="15"/>
      <c r="CI866" s="15"/>
      <c r="CJ866" s="15"/>
      <c r="CK866" s="15"/>
      <c r="CL866" s="15"/>
      <c r="CM866" s="15"/>
      <c r="CN866" s="15"/>
      <c r="CO866" s="15"/>
      <c r="CP866" s="15"/>
      <c r="CQ866" s="15"/>
      <c r="CR866" s="15"/>
      <c r="CS866" s="15"/>
      <c r="CT866" s="15"/>
      <c r="CU866" s="15"/>
      <c r="CV866" s="15"/>
      <c r="CW866" s="15"/>
      <c r="CX866" s="15"/>
      <c r="CY866" s="15"/>
      <c r="CZ866" s="15"/>
      <c r="DA866" s="15"/>
      <c r="DB866" s="15"/>
      <c r="DC866" s="15"/>
      <c r="DD866" s="15"/>
      <c r="DE866" s="15"/>
      <c r="DF866" s="15"/>
    </row>
    <row r="867" spans="1:110" ht="17.25" thickBo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  <c r="CA867" s="15"/>
      <c r="CB867" s="15"/>
      <c r="CC867" s="15"/>
      <c r="CD867" s="15"/>
      <c r="CE867" s="15"/>
      <c r="CF867" s="15"/>
      <c r="CG867" s="15"/>
      <c r="CH867" s="15"/>
      <c r="CI867" s="15"/>
      <c r="CJ867" s="15"/>
      <c r="CK867" s="15"/>
      <c r="CL867" s="15"/>
      <c r="CM867" s="15"/>
      <c r="CN867" s="15"/>
      <c r="CO867" s="15"/>
      <c r="CP867" s="15"/>
      <c r="CQ867" s="15"/>
      <c r="CR867" s="15"/>
      <c r="CS867" s="15"/>
      <c r="CT867" s="15"/>
      <c r="CU867" s="15"/>
      <c r="CV867" s="15"/>
      <c r="CW867" s="15"/>
      <c r="CX867" s="15"/>
      <c r="CY867" s="15"/>
      <c r="CZ867" s="15"/>
      <c r="DA867" s="15"/>
      <c r="DB867" s="15"/>
      <c r="DC867" s="15"/>
      <c r="DD867" s="15"/>
      <c r="DE867" s="15"/>
      <c r="DF867" s="15"/>
    </row>
    <row r="868" spans="1:110" ht="17.25" thickBo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5"/>
      <c r="CF868" s="15"/>
      <c r="CG868" s="15"/>
      <c r="CH868" s="15"/>
      <c r="CI868" s="15"/>
      <c r="CJ868" s="15"/>
      <c r="CK868" s="15"/>
      <c r="CL868" s="15"/>
      <c r="CM868" s="15"/>
      <c r="CN868" s="15"/>
      <c r="CO868" s="15"/>
      <c r="CP868" s="15"/>
      <c r="CQ868" s="15"/>
      <c r="CR868" s="15"/>
      <c r="CS868" s="15"/>
      <c r="CT868" s="15"/>
      <c r="CU868" s="15"/>
      <c r="CV868" s="15"/>
      <c r="CW868" s="15"/>
      <c r="CX868" s="15"/>
      <c r="CY868" s="15"/>
      <c r="CZ868" s="15"/>
      <c r="DA868" s="15"/>
      <c r="DB868" s="15"/>
      <c r="DC868" s="15"/>
      <c r="DD868" s="15"/>
      <c r="DE868" s="15"/>
      <c r="DF868" s="15"/>
    </row>
    <row r="869" spans="1:110" ht="17.25" thickBo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  <c r="CA869" s="15"/>
      <c r="CB869" s="15"/>
      <c r="CC869" s="15"/>
      <c r="CD869" s="15"/>
      <c r="CE869" s="15"/>
      <c r="CF869" s="15"/>
      <c r="CG869" s="15"/>
      <c r="CH869" s="15"/>
      <c r="CI869" s="15"/>
      <c r="CJ869" s="15"/>
      <c r="CK869" s="15"/>
      <c r="CL869" s="15"/>
      <c r="CM869" s="15"/>
      <c r="CN869" s="15"/>
      <c r="CO869" s="15"/>
      <c r="CP869" s="15"/>
      <c r="CQ869" s="15"/>
      <c r="CR869" s="15"/>
      <c r="CS869" s="15"/>
      <c r="CT869" s="15"/>
      <c r="CU869" s="15"/>
      <c r="CV869" s="15"/>
      <c r="CW869" s="15"/>
      <c r="CX869" s="15"/>
      <c r="CY869" s="15"/>
      <c r="CZ869" s="15"/>
      <c r="DA869" s="15"/>
      <c r="DB869" s="15"/>
      <c r="DC869" s="15"/>
      <c r="DD869" s="15"/>
      <c r="DE869" s="15"/>
      <c r="DF869" s="15"/>
    </row>
    <row r="870" spans="1:110" ht="17.25" thickBo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  <c r="CA870" s="15"/>
      <c r="CB870" s="15"/>
      <c r="CC870" s="15"/>
      <c r="CD870" s="15"/>
      <c r="CE870" s="15"/>
      <c r="CF870" s="15"/>
      <c r="CG870" s="15"/>
      <c r="CH870" s="15"/>
      <c r="CI870" s="15"/>
      <c r="CJ870" s="15"/>
      <c r="CK870" s="15"/>
      <c r="CL870" s="15"/>
      <c r="CM870" s="15"/>
      <c r="CN870" s="15"/>
      <c r="CO870" s="15"/>
      <c r="CP870" s="15"/>
      <c r="CQ870" s="15"/>
      <c r="CR870" s="15"/>
      <c r="CS870" s="15"/>
      <c r="CT870" s="15"/>
      <c r="CU870" s="15"/>
      <c r="CV870" s="15"/>
      <c r="CW870" s="15"/>
      <c r="CX870" s="15"/>
      <c r="CY870" s="15"/>
      <c r="CZ870" s="15"/>
      <c r="DA870" s="15"/>
      <c r="DB870" s="15"/>
      <c r="DC870" s="15"/>
      <c r="DD870" s="15"/>
      <c r="DE870" s="15"/>
      <c r="DF870" s="15"/>
    </row>
    <row r="871" spans="1:110" ht="17.25" thickBo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B871" s="15"/>
      <c r="CC871" s="15"/>
      <c r="CD871" s="15"/>
      <c r="CE871" s="15"/>
      <c r="CF871" s="15"/>
      <c r="CG871" s="15"/>
      <c r="CH871" s="15"/>
      <c r="CI871" s="15"/>
      <c r="CJ871" s="15"/>
      <c r="CK871" s="15"/>
      <c r="CL871" s="15"/>
      <c r="CM871" s="15"/>
      <c r="CN871" s="15"/>
      <c r="CO871" s="15"/>
      <c r="CP871" s="15"/>
      <c r="CQ871" s="15"/>
      <c r="CR871" s="15"/>
      <c r="CS871" s="15"/>
      <c r="CT871" s="15"/>
      <c r="CU871" s="15"/>
      <c r="CV871" s="15"/>
      <c r="CW871" s="15"/>
      <c r="CX871" s="15"/>
      <c r="CY871" s="15"/>
      <c r="CZ871" s="15"/>
      <c r="DA871" s="15"/>
      <c r="DB871" s="15"/>
      <c r="DC871" s="15"/>
      <c r="DD871" s="15"/>
      <c r="DE871" s="15"/>
      <c r="DF871" s="15"/>
    </row>
    <row r="872" spans="1:110" ht="17.25" thickBo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  <c r="CA872" s="15"/>
      <c r="CB872" s="15"/>
      <c r="CC872" s="15"/>
      <c r="CD872" s="15"/>
      <c r="CE872" s="15"/>
      <c r="CF872" s="15"/>
      <c r="CG872" s="15"/>
      <c r="CH872" s="15"/>
      <c r="CI872" s="15"/>
      <c r="CJ872" s="15"/>
      <c r="CK872" s="15"/>
      <c r="CL872" s="15"/>
      <c r="CM872" s="15"/>
      <c r="CN872" s="15"/>
      <c r="CO872" s="15"/>
      <c r="CP872" s="15"/>
      <c r="CQ872" s="15"/>
      <c r="CR872" s="15"/>
      <c r="CS872" s="15"/>
      <c r="CT872" s="15"/>
      <c r="CU872" s="15"/>
      <c r="CV872" s="15"/>
      <c r="CW872" s="15"/>
      <c r="CX872" s="15"/>
      <c r="CY872" s="15"/>
      <c r="CZ872" s="15"/>
      <c r="DA872" s="15"/>
      <c r="DB872" s="15"/>
      <c r="DC872" s="15"/>
      <c r="DD872" s="15"/>
      <c r="DE872" s="15"/>
      <c r="DF872" s="15"/>
    </row>
    <row r="873" spans="1:110" ht="17.25" thickBo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  <c r="CA873" s="15"/>
      <c r="CB873" s="15"/>
      <c r="CC873" s="15"/>
      <c r="CD873" s="15"/>
      <c r="CE873" s="15"/>
      <c r="CF873" s="15"/>
      <c r="CG873" s="15"/>
      <c r="CH873" s="15"/>
      <c r="CI873" s="15"/>
      <c r="CJ873" s="15"/>
      <c r="CK873" s="15"/>
      <c r="CL873" s="15"/>
      <c r="CM873" s="15"/>
      <c r="CN873" s="15"/>
      <c r="CO873" s="15"/>
      <c r="CP873" s="15"/>
      <c r="CQ873" s="15"/>
      <c r="CR873" s="15"/>
      <c r="CS873" s="15"/>
      <c r="CT873" s="15"/>
      <c r="CU873" s="15"/>
      <c r="CV873" s="15"/>
      <c r="CW873" s="15"/>
      <c r="CX873" s="15"/>
      <c r="CY873" s="15"/>
      <c r="CZ873" s="15"/>
      <c r="DA873" s="15"/>
      <c r="DB873" s="15"/>
      <c r="DC873" s="15"/>
      <c r="DD873" s="15"/>
      <c r="DE873" s="15"/>
      <c r="DF873" s="15"/>
    </row>
    <row r="874" spans="1:110" ht="17.25" thickBo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B874" s="15"/>
      <c r="CC874" s="15"/>
      <c r="CD874" s="15"/>
      <c r="CE874" s="15"/>
      <c r="CF874" s="15"/>
      <c r="CG874" s="15"/>
      <c r="CH874" s="15"/>
      <c r="CI874" s="15"/>
      <c r="CJ874" s="15"/>
      <c r="CK874" s="15"/>
      <c r="CL874" s="15"/>
      <c r="CM874" s="15"/>
      <c r="CN874" s="15"/>
      <c r="CO874" s="15"/>
      <c r="CP874" s="15"/>
      <c r="CQ874" s="15"/>
      <c r="CR874" s="15"/>
      <c r="CS874" s="15"/>
      <c r="CT874" s="15"/>
      <c r="CU874" s="15"/>
      <c r="CV874" s="15"/>
      <c r="CW874" s="15"/>
      <c r="CX874" s="15"/>
      <c r="CY874" s="15"/>
      <c r="CZ874" s="15"/>
      <c r="DA874" s="15"/>
      <c r="DB874" s="15"/>
      <c r="DC874" s="15"/>
      <c r="DD874" s="15"/>
      <c r="DE874" s="15"/>
      <c r="DF874" s="15"/>
    </row>
    <row r="875" spans="1:110" ht="17.25" thickBo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  <c r="CA875" s="15"/>
      <c r="CB875" s="15"/>
      <c r="CC875" s="15"/>
      <c r="CD875" s="15"/>
      <c r="CE875" s="15"/>
      <c r="CF875" s="15"/>
      <c r="CG875" s="15"/>
      <c r="CH875" s="15"/>
      <c r="CI875" s="15"/>
      <c r="CJ875" s="15"/>
      <c r="CK875" s="15"/>
      <c r="CL875" s="15"/>
      <c r="CM875" s="15"/>
      <c r="CN875" s="15"/>
      <c r="CO875" s="15"/>
      <c r="CP875" s="15"/>
      <c r="CQ875" s="15"/>
      <c r="CR875" s="15"/>
      <c r="CS875" s="15"/>
      <c r="CT875" s="15"/>
      <c r="CU875" s="15"/>
      <c r="CV875" s="15"/>
      <c r="CW875" s="15"/>
      <c r="CX875" s="15"/>
      <c r="CY875" s="15"/>
      <c r="CZ875" s="15"/>
      <c r="DA875" s="15"/>
      <c r="DB875" s="15"/>
      <c r="DC875" s="15"/>
      <c r="DD875" s="15"/>
      <c r="DE875" s="15"/>
      <c r="DF875" s="15"/>
    </row>
    <row r="876" spans="1:110" ht="17.25" thickBo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  <c r="CA876" s="15"/>
      <c r="CB876" s="15"/>
      <c r="CC876" s="15"/>
      <c r="CD876" s="15"/>
      <c r="CE876" s="15"/>
      <c r="CF876" s="15"/>
      <c r="CG876" s="15"/>
      <c r="CH876" s="15"/>
      <c r="CI876" s="15"/>
      <c r="CJ876" s="15"/>
      <c r="CK876" s="15"/>
      <c r="CL876" s="15"/>
      <c r="CM876" s="15"/>
      <c r="CN876" s="15"/>
      <c r="CO876" s="15"/>
      <c r="CP876" s="15"/>
      <c r="CQ876" s="15"/>
      <c r="CR876" s="15"/>
      <c r="CS876" s="15"/>
      <c r="CT876" s="15"/>
      <c r="CU876" s="15"/>
      <c r="CV876" s="15"/>
      <c r="CW876" s="15"/>
      <c r="CX876" s="15"/>
      <c r="CY876" s="15"/>
      <c r="CZ876" s="15"/>
      <c r="DA876" s="15"/>
      <c r="DB876" s="15"/>
      <c r="DC876" s="15"/>
      <c r="DD876" s="15"/>
      <c r="DE876" s="15"/>
      <c r="DF876" s="15"/>
    </row>
    <row r="877" spans="1:110" ht="17.25" thickBo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  <c r="CB877" s="15"/>
      <c r="CC877" s="15"/>
      <c r="CD877" s="15"/>
      <c r="CE877" s="15"/>
      <c r="CF877" s="15"/>
      <c r="CG877" s="15"/>
      <c r="CH877" s="15"/>
      <c r="CI877" s="15"/>
      <c r="CJ877" s="15"/>
      <c r="CK877" s="15"/>
      <c r="CL877" s="15"/>
      <c r="CM877" s="15"/>
      <c r="CN877" s="15"/>
      <c r="CO877" s="15"/>
      <c r="CP877" s="15"/>
      <c r="CQ877" s="15"/>
      <c r="CR877" s="15"/>
      <c r="CS877" s="15"/>
      <c r="CT877" s="15"/>
      <c r="CU877" s="15"/>
      <c r="CV877" s="15"/>
      <c r="CW877" s="15"/>
      <c r="CX877" s="15"/>
      <c r="CY877" s="15"/>
      <c r="CZ877" s="15"/>
      <c r="DA877" s="15"/>
      <c r="DB877" s="15"/>
      <c r="DC877" s="15"/>
      <c r="DD877" s="15"/>
      <c r="DE877" s="15"/>
      <c r="DF877" s="15"/>
    </row>
    <row r="878" spans="1:110" ht="17.25" thickBo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  <c r="CB878" s="15"/>
      <c r="CC878" s="15"/>
      <c r="CD878" s="15"/>
      <c r="CE878" s="15"/>
      <c r="CF878" s="15"/>
      <c r="CG878" s="15"/>
      <c r="CH878" s="15"/>
      <c r="CI878" s="15"/>
      <c r="CJ878" s="15"/>
      <c r="CK878" s="15"/>
      <c r="CL878" s="15"/>
      <c r="CM878" s="15"/>
      <c r="CN878" s="15"/>
      <c r="CO878" s="15"/>
      <c r="CP878" s="15"/>
      <c r="CQ878" s="15"/>
      <c r="CR878" s="15"/>
      <c r="CS878" s="15"/>
      <c r="CT878" s="15"/>
      <c r="CU878" s="15"/>
      <c r="CV878" s="15"/>
      <c r="CW878" s="15"/>
      <c r="CX878" s="15"/>
      <c r="CY878" s="15"/>
      <c r="CZ878" s="15"/>
      <c r="DA878" s="15"/>
      <c r="DB878" s="15"/>
      <c r="DC878" s="15"/>
      <c r="DD878" s="15"/>
      <c r="DE878" s="15"/>
      <c r="DF878" s="15"/>
    </row>
    <row r="879" spans="1:110" ht="17.25" thickBo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  <c r="CB879" s="15"/>
      <c r="CC879" s="15"/>
      <c r="CD879" s="15"/>
      <c r="CE879" s="15"/>
      <c r="CF879" s="15"/>
      <c r="CG879" s="15"/>
      <c r="CH879" s="15"/>
      <c r="CI879" s="15"/>
      <c r="CJ879" s="15"/>
      <c r="CK879" s="15"/>
      <c r="CL879" s="15"/>
      <c r="CM879" s="15"/>
      <c r="CN879" s="15"/>
      <c r="CO879" s="15"/>
      <c r="CP879" s="15"/>
      <c r="CQ879" s="15"/>
      <c r="CR879" s="15"/>
      <c r="CS879" s="15"/>
      <c r="CT879" s="15"/>
      <c r="CU879" s="15"/>
      <c r="CV879" s="15"/>
      <c r="CW879" s="15"/>
      <c r="CX879" s="15"/>
      <c r="CY879" s="15"/>
      <c r="CZ879" s="15"/>
      <c r="DA879" s="15"/>
      <c r="DB879" s="15"/>
      <c r="DC879" s="15"/>
      <c r="DD879" s="15"/>
      <c r="DE879" s="15"/>
      <c r="DF879" s="15"/>
    </row>
    <row r="880" spans="1:110" ht="17.25" thickBo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B880" s="15"/>
      <c r="CC880" s="15"/>
      <c r="CD880" s="15"/>
      <c r="CE880" s="15"/>
      <c r="CF880" s="15"/>
      <c r="CG880" s="15"/>
      <c r="CH880" s="15"/>
      <c r="CI880" s="15"/>
      <c r="CJ880" s="15"/>
      <c r="CK880" s="15"/>
      <c r="CL880" s="15"/>
      <c r="CM880" s="15"/>
      <c r="CN880" s="15"/>
      <c r="CO880" s="15"/>
      <c r="CP880" s="15"/>
      <c r="CQ880" s="15"/>
      <c r="CR880" s="15"/>
      <c r="CS880" s="15"/>
      <c r="CT880" s="15"/>
      <c r="CU880" s="15"/>
      <c r="CV880" s="15"/>
      <c r="CW880" s="15"/>
      <c r="CX880" s="15"/>
      <c r="CY880" s="15"/>
      <c r="CZ880" s="15"/>
      <c r="DA880" s="15"/>
      <c r="DB880" s="15"/>
      <c r="DC880" s="15"/>
      <c r="DD880" s="15"/>
      <c r="DE880" s="15"/>
      <c r="DF880" s="15"/>
    </row>
    <row r="881" spans="1:110" ht="17.25" thickBo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B881" s="15"/>
      <c r="CC881" s="15"/>
      <c r="CD881" s="15"/>
      <c r="CE881" s="15"/>
      <c r="CF881" s="15"/>
      <c r="CG881" s="15"/>
      <c r="CH881" s="15"/>
      <c r="CI881" s="15"/>
      <c r="CJ881" s="15"/>
      <c r="CK881" s="15"/>
      <c r="CL881" s="15"/>
      <c r="CM881" s="15"/>
      <c r="CN881" s="15"/>
      <c r="CO881" s="15"/>
      <c r="CP881" s="15"/>
      <c r="CQ881" s="15"/>
      <c r="CR881" s="15"/>
      <c r="CS881" s="15"/>
      <c r="CT881" s="15"/>
      <c r="CU881" s="15"/>
      <c r="CV881" s="15"/>
      <c r="CW881" s="15"/>
      <c r="CX881" s="15"/>
      <c r="CY881" s="15"/>
      <c r="CZ881" s="15"/>
      <c r="DA881" s="15"/>
      <c r="DB881" s="15"/>
      <c r="DC881" s="15"/>
      <c r="DD881" s="15"/>
      <c r="DE881" s="15"/>
      <c r="DF881" s="15"/>
    </row>
    <row r="882" spans="1:110" ht="17.25" thickBo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B882" s="15"/>
      <c r="CC882" s="15"/>
      <c r="CD882" s="15"/>
      <c r="CE882" s="15"/>
      <c r="CF882" s="15"/>
      <c r="CG882" s="15"/>
      <c r="CH882" s="15"/>
      <c r="CI882" s="15"/>
      <c r="CJ882" s="15"/>
      <c r="CK882" s="15"/>
      <c r="CL882" s="15"/>
      <c r="CM882" s="15"/>
      <c r="CN882" s="15"/>
      <c r="CO882" s="15"/>
      <c r="CP882" s="15"/>
      <c r="CQ882" s="15"/>
      <c r="CR882" s="15"/>
      <c r="CS882" s="15"/>
      <c r="CT882" s="15"/>
      <c r="CU882" s="15"/>
      <c r="CV882" s="15"/>
      <c r="CW882" s="15"/>
      <c r="CX882" s="15"/>
      <c r="CY882" s="15"/>
      <c r="CZ882" s="15"/>
      <c r="DA882" s="15"/>
      <c r="DB882" s="15"/>
      <c r="DC882" s="15"/>
      <c r="DD882" s="15"/>
      <c r="DE882" s="15"/>
      <c r="DF882" s="15"/>
    </row>
    <row r="883" spans="1:110" ht="17.25" thickBo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  <c r="CA883" s="15"/>
      <c r="CB883" s="15"/>
      <c r="CC883" s="15"/>
      <c r="CD883" s="15"/>
      <c r="CE883" s="15"/>
      <c r="CF883" s="15"/>
      <c r="CG883" s="15"/>
      <c r="CH883" s="15"/>
      <c r="CI883" s="15"/>
      <c r="CJ883" s="15"/>
      <c r="CK883" s="15"/>
      <c r="CL883" s="15"/>
      <c r="CM883" s="15"/>
      <c r="CN883" s="15"/>
      <c r="CO883" s="15"/>
      <c r="CP883" s="15"/>
      <c r="CQ883" s="15"/>
      <c r="CR883" s="15"/>
      <c r="CS883" s="15"/>
      <c r="CT883" s="15"/>
      <c r="CU883" s="15"/>
      <c r="CV883" s="15"/>
      <c r="CW883" s="15"/>
      <c r="CX883" s="15"/>
      <c r="CY883" s="15"/>
      <c r="CZ883" s="15"/>
      <c r="DA883" s="15"/>
      <c r="DB883" s="15"/>
      <c r="DC883" s="15"/>
      <c r="DD883" s="15"/>
      <c r="DE883" s="15"/>
      <c r="DF883" s="15"/>
    </row>
    <row r="884" spans="1:110" ht="17.25" thickBo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  <c r="CA884" s="15"/>
      <c r="CB884" s="15"/>
      <c r="CC884" s="15"/>
      <c r="CD884" s="15"/>
      <c r="CE884" s="15"/>
      <c r="CF884" s="15"/>
      <c r="CG884" s="15"/>
      <c r="CH884" s="15"/>
      <c r="CI884" s="15"/>
      <c r="CJ884" s="15"/>
      <c r="CK884" s="15"/>
      <c r="CL884" s="15"/>
      <c r="CM884" s="15"/>
      <c r="CN884" s="15"/>
      <c r="CO884" s="15"/>
      <c r="CP884" s="15"/>
      <c r="CQ884" s="15"/>
      <c r="CR884" s="15"/>
      <c r="CS884" s="15"/>
      <c r="CT884" s="15"/>
      <c r="CU884" s="15"/>
      <c r="CV884" s="15"/>
      <c r="CW884" s="15"/>
      <c r="CX884" s="15"/>
      <c r="CY884" s="15"/>
      <c r="CZ884" s="15"/>
      <c r="DA884" s="15"/>
      <c r="DB884" s="15"/>
      <c r="DC884" s="15"/>
      <c r="DD884" s="15"/>
      <c r="DE884" s="15"/>
      <c r="DF884" s="15"/>
    </row>
    <row r="885" spans="1:110" ht="17.25" thickBo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B885" s="15"/>
      <c r="CC885" s="15"/>
      <c r="CD885" s="15"/>
      <c r="CE885" s="15"/>
      <c r="CF885" s="15"/>
      <c r="CG885" s="15"/>
      <c r="CH885" s="15"/>
      <c r="CI885" s="15"/>
      <c r="CJ885" s="15"/>
      <c r="CK885" s="15"/>
      <c r="CL885" s="15"/>
      <c r="CM885" s="15"/>
      <c r="CN885" s="15"/>
      <c r="CO885" s="15"/>
      <c r="CP885" s="15"/>
      <c r="CQ885" s="15"/>
      <c r="CR885" s="15"/>
      <c r="CS885" s="15"/>
      <c r="CT885" s="15"/>
      <c r="CU885" s="15"/>
      <c r="CV885" s="15"/>
      <c r="CW885" s="15"/>
      <c r="CX885" s="15"/>
      <c r="CY885" s="15"/>
      <c r="CZ885" s="15"/>
      <c r="DA885" s="15"/>
      <c r="DB885" s="15"/>
      <c r="DC885" s="15"/>
      <c r="DD885" s="15"/>
      <c r="DE885" s="15"/>
      <c r="DF885" s="15"/>
    </row>
    <row r="886" spans="1:110" ht="17.25" thickBo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B886" s="15"/>
      <c r="CC886" s="15"/>
      <c r="CD886" s="15"/>
      <c r="CE886" s="15"/>
      <c r="CF886" s="15"/>
      <c r="CG886" s="15"/>
      <c r="CH886" s="15"/>
      <c r="CI886" s="15"/>
      <c r="CJ886" s="15"/>
      <c r="CK886" s="15"/>
      <c r="CL886" s="15"/>
      <c r="CM886" s="15"/>
      <c r="CN886" s="15"/>
      <c r="CO886" s="15"/>
      <c r="CP886" s="15"/>
      <c r="CQ886" s="15"/>
      <c r="CR886" s="15"/>
      <c r="CS886" s="15"/>
      <c r="CT886" s="15"/>
      <c r="CU886" s="15"/>
      <c r="CV886" s="15"/>
      <c r="CW886" s="15"/>
      <c r="CX886" s="15"/>
      <c r="CY886" s="15"/>
      <c r="CZ886" s="15"/>
      <c r="DA886" s="15"/>
      <c r="DB886" s="15"/>
      <c r="DC886" s="15"/>
      <c r="DD886" s="15"/>
      <c r="DE886" s="15"/>
      <c r="DF886" s="15"/>
    </row>
    <row r="887" spans="1:110" ht="17.25" thickBo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  <c r="CB887" s="15"/>
      <c r="CC887" s="15"/>
      <c r="CD887" s="15"/>
      <c r="CE887" s="15"/>
      <c r="CF887" s="15"/>
      <c r="CG887" s="15"/>
      <c r="CH887" s="15"/>
      <c r="CI887" s="15"/>
      <c r="CJ887" s="15"/>
      <c r="CK887" s="15"/>
      <c r="CL887" s="15"/>
      <c r="CM887" s="15"/>
      <c r="CN887" s="15"/>
      <c r="CO887" s="15"/>
      <c r="CP887" s="15"/>
      <c r="CQ887" s="15"/>
      <c r="CR887" s="15"/>
      <c r="CS887" s="15"/>
      <c r="CT887" s="15"/>
      <c r="CU887" s="15"/>
      <c r="CV887" s="15"/>
      <c r="CW887" s="15"/>
      <c r="CX887" s="15"/>
      <c r="CY887" s="15"/>
      <c r="CZ887" s="15"/>
      <c r="DA887" s="15"/>
      <c r="DB887" s="15"/>
      <c r="DC887" s="15"/>
      <c r="DD887" s="15"/>
      <c r="DE887" s="15"/>
      <c r="DF887" s="15"/>
    </row>
    <row r="888" spans="1:110" ht="17.25" thickBo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B888" s="15"/>
      <c r="CC888" s="15"/>
      <c r="CD888" s="15"/>
      <c r="CE888" s="15"/>
      <c r="CF888" s="15"/>
      <c r="CG888" s="15"/>
      <c r="CH888" s="15"/>
      <c r="CI888" s="15"/>
      <c r="CJ888" s="15"/>
      <c r="CK888" s="15"/>
      <c r="CL888" s="15"/>
      <c r="CM888" s="15"/>
      <c r="CN888" s="15"/>
      <c r="CO888" s="15"/>
      <c r="CP888" s="15"/>
      <c r="CQ888" s="15"/>
      <c r="CR888" s="15"/>
      <c r="CS888" s="15"/>
      <c r="CT888" s="15"/>
      <c r="CU888" s="15"/>
      <c r="CV888" s="15"/>
      <c r="CW888" s="15"/>
      <c r="CX888" s="15"/>
      <c r="CY888" s="15"/>
      <c r="CZ888" s="15"/>
      <c r="DA888" s="15"/>
      <c r="DB888" s="15"/>
      <c r="DC888" s="15"/>
      <c r="DD888" s="15"/>
      <c r="DE888" s="15"/>
      <c r="DF888" s="15"/>
    </row>
    <row r="889" spans="1:110" ht="17.25" thickBo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  <c r="CB889" s="15"/>
      <c r="CC889" s="15"/>
      <c r="CD889" s="15"/>
      <c r="CE889" s="15"/>
      <c r="CF889" s="15"/>
      <c r="CG889" s="15"/>
      <c r="CH889" s="15"/>
      <c r="CI889" s="15"/>
      <c r="CJ889" s="15"/>
      <c r="CK889" s="15"/>
      <c r="CL889" s="15"/>
      <c r="CM889" s="15"/>
      <c r="CN889" s="15"/>
      <c r="CO889" s="15"/>
      <c r="CP889" s="15"/>
      <c r="CQ889" s="15"/>
      <c r="CR889" s="15"/>
      <c r="CS889" s="15"/>
      <c r="CT889" s="15"/>
      <c r="CU889" s="15"/>
      <c r="CV889" s="15"/>
      <c r="CW889" s="15"/>
      <c r="CX889" s="15"/>
      <c r="CY889" s="15"/>
      <c r="CZ889" s="15"/>
      <c r="DA889" s="15"/>
      <c r="DB889" s="15"/>
      <c r="DC889" s="15"/>
      <c r="DD889" s="15"/>
      <c r="DE889" s="15"/>
      <c r="DF889" s="15"/>
    </row>
    <row r="890" spans="1:110" ht="17.25" thickBo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B890" s="15"/>
      <c r="CC890" s="15"/>
      <c r="CD890" s="15"/>
      <c r="CE890" s="15"/>
      <c r="CF890" s="15"/>
      <c r="CG890" s="15"/>
      <c r="CH890" s="15"/>
      <c r="CI890" s="15"/>
      <c r="CJ890" s="15"/>
      <c r="CK890" s="15"/>
      <c r="CL890" s="15"/>
      <c r="CM890" s="15"/>
      <c r="CN890" s="15"/>
      <c r="CO890" s="15"/>
      <c r="CP890" s="15"/>
      <c r="CQ890" s="15"/>
      <c r="CR890" s="15"/>
      <c r="CS890" s="15"/>
      <c r="CT890" s="15"/>
      <c r="CU890" s="15"/>
      <c r="CV890" s="15"/>
      <c r="CW890" s="15"/>
      <c r="CX890" s="15"/>
      <c r="CY890" s="15"/>
      <c r="CZ890" s="15"/>
      <c r="DA890" s="15"/>
      <c r="DB890" s="15"/>
      <c r="DC890" s="15"/>
      <c r="DD890" s="15"/>
      <c r="DE890" s="15"/>
      <c r="DF890" s="15"/>
    </row>
    <row r="891" spans="1:110" ht="17.25" thickBo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  <c r="CB891" s="15"/>
      <c r="CC891" s="15"/>
      <c r="CD891" s="15"/>
      <c r="CE891" s="15"/>
      <c r="CF891" s="15"/>
      <c r="CG891" s="15"/>
      <c r="CH891" s="15"/>
      <c r="CI891" s="15"/>
      <c r="CJ891" s="15"/>
      <c r="CK891" s="15"/>
      <c r="CL891" s="15"/>
      <c r="CM891" s="15"/>
      <c r="CN891" s="15"/>
      <c r="CO891" s="15"/>
      <c r="CP891" s="15"/>
      <c r="CQ891" s="15"/>
      <c r="CR891" s="15"/>
      <c r="CS891" s="15"/>
      <c r="CT891" s="15"/>
      <c r="CU891" s="15"/>
      <c r="CV891" s="15"/>
      <c r="CW891" s="15"/>
      <c r="CX891" s="15"/>
      <c r="CY891" s="15"/>
      <c r="CZ891" s="15"/>
      <c r="DA891" s="15"/>
      <c r="DB891" s="15"/>
      <c r="DC891" s="15"/>
      <c r="DD891" s="15"/>
      <c r="DE891" s="15"/>
      <c r="DF891" s="15"/>
    </row>
    <row r="892" spans="1:110" ht="17.25" thickBo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B892" s="15"/>
      <c r="CC892" s="15"/>
      <c r="CD892" s="15"/>
      <c r="CE892" s="15"/>
      <c r="CF892" s="15"/>
      <c r="CG892" s="15"/>
      <c r="CH892" s="15"/>
      <c r="CI892" s="15"/>
      <c r="CJ892" s="15"/>
      <c r="CK892" s="15"/>
      <c r="CL892" s="15"/>
      <c r="CM892" s="15"/>
      <c r="CN892" s="15"/>
      <c r="CO892" s="15"/>
      <c r="CP892" s="15"/>
      <c r="CQ892" s="15"/>
      <c r="CR892" s="15"/>
      <c r="CS892" s="15"/>
      <c r="CT892" s="15"/>
      <c r="CU892" s="15"/>
      <c r="CV892" s="15"/>
      <c r="CW892" s="15"/>
      <c r="CX892" s="15"/>
      <c r="CY892" s="15"/>
      <c r="CZ892" s="15"/>
      <c r="DA892" s="15"/>
      <c r="DB892" s="15"/>
      <c r="DC892" s="15"/>
      <c r="DD892" s="15"/>
      <c r="DE892" s="15"/>
      <c r="DF892" s="15"/>
    </row>
    <row r="893" spans="1:110" ht="17.25" thickBo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  <c r="CA893" s="15"/>
      <c r="CB893" s="15"/>
      <c r="CC893" s="15"/>
      <c r="CD893" s="15"/>
      <c r="CE893" s="15"/>
      <c r="CF893" s="15"/>
      <c r="CG893" s="15"/>
      <c r="CH893" s="15"/>
      <c r="CI893" s="15"/>
      <c r="CJ893" s="15"/>
      <c r="CK893" s="15"/>
      <c r="CL893" s="15"/>
      <c r="CM893" s="15"/>
      <c r="CN893" s="15"/>
      <c r="CO893" s="15"/>
      <c r="CP893" s="15"/>
      <c r="CQ893" s="15"/>
      <c r="CR893" s="15"/>
      <c r="CS893" s="15"/>
      <c r="CT893" s="15"/>
      <c r="CU893" s="15"/>
      <c r="CV893" s="15"/>
      <c r="CW893" s="15"/>
      <c r="CX893" s="15"/>
      <c r="CY893" s="15"/>
      <c r="CZ893" s="15"/>
      <c r="DA893" s="15"/>
      <c r="DB893" s="15"/>
      <c r="DC893" s="15"/>
      <c r="DD893" s="15"/>
      <c r="DE893" s="15"/>
      <c r="DF893" s="15"/>
    </row>
    <row r="894" spans="1:110" ht="17.25" thickBo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  <c r="CB894" s="15"/>
      <c r="CC894" s="15"/>
      <c r="CD894" s="15"/>
      <c r="CE894" s="15"/>
      <c r="CF894" s="15"/>
      <c r="CG894" s="15"/>
      <c r="CH894" s="15"/>
      <c r="CI894" s="15"/>
      <c r="CJ894" s="15"/>
      <c r="CK894" s="15"/>
      <c r="CL894" s="15"/>
      <c r="CM894" s="15"/>
      <c r="CN894" s="15"/>
      <c r="CO894" s="15"/>
      <c r="CP894" s="15"/>
      <c r="CQ894" s="15"/>
      <c r="CR894" s="15"/>
      <c r="CS894" s="15"/>
      <c r="CT894" s="15"/>
      <c r="CU894" s="15"/>
      <c r="CV894" s="15"/>
      <c r="CW894" s="15"/>
      <c r="CX894" s="15"/>
      <c r="CY894" s="15"/>
      <c r="CZ894" s="15"/>
      <c r="DA894" s="15"/>
      <c r="DB894" s="15"/>
      <c r="DC894" s="15"/>
      <c r="DD894" s="15"/>
      <c r="DE894" s="15"/>
      <c r="DF894" s="15"/>
    </row>
    <row r="895" spans="1:110" ht="17.25" thickBo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  <c r="CA895" s="15"/>
      <c r="CB895" s="15"/>
      <c r="CC895" s="15"/>
      <c r="CD895" s="15"/>
      <c r="CE895" s="15"/>
      <c r="CF895" s="15"/>
      <c r="CG895" s="15"/>
      <c r="CH895" s="15"/>
      <c r="CI895" s="15"/>
      <c r="CJ895" s="15"/>
      <c r="CK895" s="15"/>
      <c r="CL895" s="15"/>
      <c r="CM895" s="15"/>
      <c r="CN895" s="15"/>
      <c r="CO895" s="15"/>
      <c r="CP895" s="15"/>
      <c r="CQ895" s="15"/>
      <c r="CR895" s="15"/>
      <c r="CS895" s="15"/>
      <c r="CT895" s="15"/>
      <c r="CU895" s="15"/>
      <c r="CV895" s="15"/>
      <c r="CW895" s="15"/>
      <c r="CX895" s="15"/>
      <c r="CY895" s="15"/>
      <c r="CZ895" s="15"/>
      <c r="DA895" s="15"/>
      <c r="DB895" s="15"/>
      <c r="DC895" s="15"/>
      <c r="DD895" s="15"/>
      <c r="DE895" s="15"/>
      <c r="DF895" s="15"/>
    </row>
    <row r="896" spans="1:110" ht="17.25" thickBo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  <c r="CA896" s="15"/>
      <c r="CB896" s="15"/>
      <c r="CC896" s="15"/>
      <c r="CD896" s="15"/>
      <c r="CE896" s="15"/>
      <c r="CF896" s="15"/>
      <c r="CG896" s="15"/>
      <c r="CH896" s="15"/>
      <c r="CI896" s="15"/>
      <c r="CJ896" s="15"/>
      <c r="CK896" s="15"/>
      <c r="CL896" s="15"/>
      <c r="CM896" s="15"/>
      <c r="CN896" s="15"/>
      <c r="CO896" s="15"/>
      <c r="CP896" s="15"/>
      <c r="CQ896" s="15"/>
      <c r="CR896" s="15"/>
      <c r="CS896" s="15"/>
      <c r="CT896" s="15"/>
      <c r="CU896" s="15"/>
      <c r="CV896" s="15"/>
      <c r="CW896" s="15"/>
      <c r="CX896" s="15"/>
      <c r="CY896" s="15"/>
      <c r="CZ896" s="15"/>
      <c r="DA896" s="15"/>
      <c r="DB896" s="15"/>
      <c r="DC896" s="15"/>
      <c r="DD896" s="15"/>
      <c r="DE896" s="15"/>
      <c r="DF896" s="15"/>
    </row>
    <row r="897" spans="1:110" ht="17.25" thickBo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  <c r="CA897" s="15"/>
      <c r="CB897" s="15"/>
      <c r="CC897" s="15"/>
      <c r="CD897" s="15"/>
      <c r="CE897" s="15"/>
      <c r="CF897" s="15"/>
      <c r="CG897" s="15"/>
      <c r="CH897" s="15"/>
      <c r="CI897" s="15"/>
      <c r="CJ897" s="15"/>
      <c r="CK897" s="15"/>
      <c r="CL897" s="15"/>
      <c r="CM897" s="15"/>
      <c r="CN897" s="15"/>
      <c r="CO897" s="15"/>
      <c r="CP897" s="15"/>
      <c r="CQ897" s="15"/>
      <c r="CR897" s="15"/>
      <c r="CS897" s="15"/>
      <c r="CT897" s="15"/>
      <c r="CU897" s="15"/>
      <c r="CV897" s="15"/>
      <c r="CW897" s="15"/>
      <c r="CX897" s="15"/>
      <c r="CY897" s="15"/>
      <c r="CZ897" s="15"/>
      <c r="DA897" s="15"/>
      <c r="DB897" s="15"/>
      <c r="DC897" s="15"/>
      <c r="DD897" s="15"/>
      <c r="DE897" s="15"/>
      <c r="DF897" s="15"/>
    </row>
    <row r="898" spans="1:110" ht="17.25" thickBo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  <c r="CB898" s="15"/>
      <c r="CC898" s="15"/>
      <c r="CD898" s="15"/>
      <c r="CE898" s="15"/>
      <c r="CF898" s="15"/>
      <c r="CG898" s="15"/>
      <c r="CH898" s="15"/>
      <c r="CI898" s="15"/>
      <c r="CJ898" s="15"/>
      <c r="CK898" s="15"/>
      <c r="CL898" s="15"/>
      <c r="CM898" s="15"/>
      <c r="CN898" s="15"/>
      <c r="CO898" s="15"/>
      <c r="CP898" s="15"/>
      <c r="CQ898" s="15"/>
      <c r="CR898" s="15"/>
      <c r="CS898" s="15"/>
      <c r="CT898" s="15"/>
      <c r="CU898" s="15"/>
      <c r="CV898" s="15"/>
      <c r="CW898" s="15"/>
      <c r="CX898" s="15"/>
      <c r="CY898" s="15"/>
      <c r="CZ898" s="15"/>
      <c r="DA898" s="15"/>
      <c r="DB898" s="15"/>
      <c r="DC898" s="15"/>
      <c r="DD898" s="15"/>
      <c r="DE898" s="15"/>
      <c r="DF898" s="15"/>
    </row>
    <row r="899" spans="1:110" ht="17.25" thickBo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B899" s="15"/>
      <c r="CC899" s="15"/>
      <c r="CD899" s="15"/>
      <c r="CE899" s="15"/>
      <c r="CF899" s="15"/>
      <c r="CG899" s="15"/>
      <c r="CH899" s="15"/>
      <c r="CI899" s="15"/>
      <c r="CJ899" s="15"/>
      <c r="CK899" s="15"/>
      <c r="CL899" s="15"/>
      <c r="CM899" s="15"/>
      <c r="CN899" s="15"/>
      <c r="CO899" s="15"/>
      <c r="CP899" s="15"/>
      <c r="CQ899" s="15"/>
      <c r="CR899" s="15"/>
      <c r="CS899" s="15"/>
      <c r="CT899" s="15"/>
      <c r="CU899" s="15"/>
      <c r="CV899" s="15"/>
      <c r="CW899" s="15"/>
      <c r="CX899" s="15"/>
      <c r="CY899" s="15"/>
      <c r="CZ899" s="15"/>
      <c r="DA899" s="15"/>
      <c r="DB899" s="15"/>
      <c r="DC899" s="15"/>
      <c r="DD899" s="15"/>
      <c r="DE899" s="15"/>
      <c r="DF899" s="15"/>
    </row>
    <row r="900" spans="1:110" ht="17.25" thickBo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  <c r="CA900" s="15"/>
      <c r="CB900" s="15"/>
      <c r="CC900" s="15"/>
      <c r="CD900" s="15"/>
      <c r="CE900" s="15"/>
      <c r="CF900" s="15"/>
      <c r="CG900" s="15"/>
      <c r="CH900" s="15"/>
      <c r="CI900" s="15"/>
      <c r="CJ900" s="15"/>
      <c r="CK900" s="15"/>
      <c r="CL900" s="15"/>
      <c r="CM900" s="15"/>
      <c r="CN900" s="15"/>
      <c r="CO900" s="15"/>
      <c r="CP900" s="15"/>
      <c r="CQ900" s="15"/>
      <c r="CR900" s="15"/>
      <c r="CS900" s="15"/>
      <c r="CT900" s="15"/>
      <c r="CU900" s="15"/>
      <c r="CV900" s="15"/>
      <c r="CW900" s="15"/>
      <c r="CX900" s="15"/>
      <c r="CY900" s="15"/>
      <c r="CZ900" s="15"/>
      <c r="DA900" s="15"/>
      <c r="DB900" s="15"/>
      <c r="DC900" s="15"/>
      <c r="DD900" s="15"/>
      <c r="DE900" s="15"/>
      <c r="DF900" s="15"/>
    </row>
    <row r="901" spans="1:110" ht="17.25" thickBo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  <c r="CA901" s="15"/>
      <c r="CB901" s="15"/>
      <c r="CC901" s="15"/>
      <c r="CD901" s="15"/>
      <c r="CE901" s="15"/>
      <c r="CF901" s="15"/>
      <c r="CG901" s="15"/>
      <c r="CH901" s="15"/>
      <c r="CI901" s="15"/>
      <c r="CJ901" s="15"/>
      <c r="CK901" s="15"/>
      <c r="CL901" s="15"/>
      <c r="CM901" s="15"/>
      <c r="CN901" s="15"/>
      <c r="CO901" s="15"/>
      <c r="CP901" s="15"/>
      <c r="CQ901" s="15"/>
      <c r="CR901" s="15"/>
      <c r="CS901" s="15"/>
      <c r="CT901" s="15"/>
      <c r="CU901" s="15"/>
      <c r="CV901" s="15"/>
      <c r="CW901" s="15"/>
      <c r="CX901" s="15"/>
      <c r="CY901" s="15"/>
      <c r="CZ901" s="15"/>
      <c r="DA901" s="15"/>
      <c r="DB901" s="15"/>
      <c r="DC901" s="15"/>
      <c r="DD901" s="15"/>
      <c r="DE901" s="15"/>
      <c r="DF901" s="15"/>
    </row>
    <row r="902" spans="1:110" ht="17.25" thickBo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  <c r="CA902" s="15"/>
      <c r="CB902" s="15"/>
      <c r="CC902" s="15"/>
      <c r="CD902" s="15"/>
      <c r="CE902" s="15"/>
      <c r="CF902" s="15"/>
      <c r="CG902" s="15"/>
      <c r="CH902" s="15"/>
      <c r="CI902" s="15"/>
      <c r="CJ902" s="15"/>
      <c r="CK902" s="15"/>
      <c r="CL902" s="15"/>
      <c r="CM902" s="15"/>
      <c r="CN902" s="15"/>
      <c r="CO902" s="15"/>
      <c r="CP902" s="15"/>
      <c r="CQ902" s="15"/>
      <c r="CR902" s="15"/>
      <c r="CS902" s="15"/>
      <c r="CT902" s="15"/>
      <c r="CU902" s="15"/>
      <c r="CV902" s="15"/>
      <c r="CW902" s="15"/>
      <c r="CX902" s="15"/>
      <c r="CY902" s="15"/>
      <c r="CZ902" s="15"/>
      <c r="DA902" s="15"/>
      <c r="DB902" s="15"/>
      <c r="DC902" s="15"/>
      <c r="DD902" s="15"/>
      <c r="DE902" s="15"/>
      <c r="DF902" s="15"/>
    </row>
    <row r="903" spans="1:110" ht="17.25" thickBo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B903" s="15"/>
      <c r="CC903" s="15"/>
      <c r="CD903" s="15"/>
      <c r="CE903" s="15"/>
      <c r="CF903" s="15"/>
      <c r="CG903" s="15"/>
      <c r="CH903" s="15"/>
      <c r="CI903" s="15"/>
      <c r="CJ903" s="15"/>
      <c r="CK903" s="15"/>
      <c r="CL903" s="15"/>
      <c r="CM903" s="15"/>
      <c r="CN903" s="15"/>
      <c r="CO903" s="15"/>
      <c r="CP903" s="15"/>
      <c r="CQ903" s="15"/>
      <c r="CR903" s="15"/>
      <c r="CS903" s="15"/>
      <c r="CT903" s="15"/>
      <c r="CU903" s="15"/>
      <c r="CV903" s="15"/>
      <c r="CW903" s="15"/>
      <c r="CX903" s="15"/>
      <c r="CY903" s="15"/>
      <c r="CZ903" s="15"/>
      <c r="DA903" s="15"/>
      <c r="DB903" s="15"/>
      <c r="DC903" s="15"/>
      <c r="DD903" s="15"/>
      <c r="DE903" s="15"/>
      <c r="DF903" s="15"/>
    </row>
    <row r="904" spans="1:110" ht="17.25" thickBo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  <c r="CA904" s="15"/>
      <c r="CB904" s="15"/>
      <c r="CC904" s="15"/>
      <c r="CD904" s="15"/>
      <c r="CE904" s="15"/>
      <c r="CF904" s="15"/>
      <c r="CG904" s="15"/>
      <c r="CH904" s="15"/>
      <c r="CI904" s="15"/>
      <c r="CJ904" s="15"/>
      <c r="CK904" s="15"/>
      <c r="CL904" s="15"/>
      <c r="CM904" s="15"/>
      <c r="CN904" s="15"/>
      <c r="CO904" s="15"/>
      <c r="CP904" s="15"/>
      <c r="CQ904" s="15"/>
      <c r="CR904" s="15"/>
      <c r="CS904" s="15"/>
      <c r="CT904" s="15"/>
      <c r="CU904" s="15"/>
      <c r="CV904" s="15"/>
      <c r="CW904" s="15"/>
      <c r="CX904" s="15"/>
      <c r="CY904" s="15"/>
      <c r="CZ904" s="15"/>
      <c r="DA904" s="15"/>
      <c r="DB904" s="15"/>
      <c r="DC904" s="15"/>
      <c r="DD904" s="15"/>
      <c r="DE904" s="15"/>
      <c r="DF904" s="15"/>
    </row>
    <row r="905" spans="1:110" ht="17.25" thickBo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  <c r="CB905" s="15"/>
      <c r="CC905" s="15"/>
      <c r="CD905" s="15"/>
      <c r="CE905" s="15"/>
      <c r="CF905" s="15"/>
      <c r="CG905" s="15"/>
      <c r="CH905" s="15"/>
      <c r="CI905" s="15"/>
      <c r="CJ905" s="15"/>
      <c r="CK905" s="15"/>
      <c r="CL905" s="15"/>
      <c r="CM905" s="15"/>
      <c r="CN905" s="15"/>
      <c r="CO905" s="15"/>
      <c r="CP905" s="15"/>
      <c r="CQ905" s="15"/>
      <c r="CR905" s="15"/>
      <c r="CS905" s="15"/>
      <c r="CT905" s="15"/>
      <c r="CU905" s="15"/>
      <c r="CV905" s="15"/>
      <c r="CW905" s="15"/>
      <c r="CX905" s="15"/>
      <c r="CY905" s="15"/>
      <c r="CZ905" s="15"/>
      <c r="DA905" s="15"/>
      <c r="DB905" s="15"/>
      <c r="DC905" s="15"/>
      <c r="DD905" s="15"/>
      <c r="DE905" s="15"/>
      <c r="DF905" s="15"/>
    </row>
    <row r="906" spans="1:110" ht="17.25" thickBo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  <c r="CA906" s="15"/>
      <c r="CB906" s="15"/>
      <c r="CC906" s="15"/>
      <c r="CD906" s="15"/>
      <c r="CE906" s="15"/>
      <c r="CF906" s="15"/>
      <c r="CG906" s="15"/>
      <c r="CH906" s="15"/>
      <c r="CI906" s="15"/>
      <c r="CJ906" s="15"/>
      <c r="CK906" s="15"/>
      <c r="CL906" s="15"/>
      <c r="CM906" s="15"/>
      <c r="CN906" s="15"/>
      <c r="CO906" s="15"/>
      <c r="CP906" s="15"/>
      <c r="CQ906" s="15"/>
      <c r="CR906" s="15"/>
      <c r="CS906" s="15"/>
      <c r="CT906" s="15"/>
      <c r="CU906" s="15"/>
      <c r="CV906" s="15"/>
      <c r="CW906" s="15"/>
      <c r="CX906" s="15"/>
      <c r="CY906" s="15"/>
      <c r="CZ906" s="15"/>
      <c r="DA906" s="15"/>
      <c r="DB906" s="15"/>
      <c r="DC906" s="15"/>
      <c r="DD906" s="15"/>
      <c r="DE906" s="15"/>
      <c r="DF906" s="15"/>
    </row>
    <row r="907" spans="1:110" ht="17.25" thickBo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  <c r="CB907" s="15"/>
      <c r="CC907" s="15"/>
      <c r="CD907" s="15"/>
      <c r="CE907" s="15"/>
      <c r="CF907" s="15"/>
      <c r="CG907" s="15"/>
      <c r="CH907" s="15"/>
      <c r="CI907" s="15"/>
      <c r="CJ907" s="15"/>
      <c r="CK907" s="15"/>
      <c r="CL907" s="15"/>
      <c r="CM907" s="15"/>
      <c r="CN907" s="15"/>
      <c r="CO907" s="15"/>
      <c r="CP907" s="15"/>
      <c r="CQ907" s="15"/>
      <c r="CR907" s="15"/>
      <c r="CS907" s="15"/>
      <c r="CT907" s="15"/>
      <c r="CU907" s="15"/>
      <c r="CV907" s="15"/>
      <c r="CW907" s="15"/>
      <c r="CX907" s="15"/>
      <c r="CY907" s="15"/>
      <c r="CZ907" s="15"/>
      <c r="DA907" s="15"/>
      <c r="DB907" s="15"/>
      <c r="DC907" s="15"/>
      <c r="DD907" s="15"/>
      <c r="DE907" s="15"/>
      <c r="DF907" s="15"/>
    </row>
    <row r="908" spans="1:110" ht="17.25" thickBo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B908" s="15"/>
      <c r="CC908" s="15"/>
      <c r="CD908" s="15"/>
      <c r="CE908" s="15"/>
      <c r="CF908" s="15"/>
      <c r="CG908" s="15"/>
      <c r="CH908" s="15"/>
      <c r="CI908" s="15"/>
      <c r="CJ908" s="15"/>
      <c r="CK908" s="15"/>
      <c r="CL908" s="15"/>
      <c r="CM908" s="15"/>
      <c r="CN908" s="15"/>
      <c r="CO908" s="15"/>
      <c r="CP908" s="15"/>
      <c r="CQ908" s="15"/>
      <c r="CR908" s="15"/>
      <c r="CS908" s="15"/>
      <c r="CT908" s="15"/>
      <c r="CU908" s="15"/>
      <c r="CV908" s="15"/>
      <c r="CW908" s="15"/>
      <c r="CX908" s="15"/>
      <c r="CY908" s="15"/>
      <c r="CZ908" s="15"/>
      <c r="DA908" s="15"/>
      <c r="DB908" s="15"/>
      <c r="DC908" s="15"/>
      <c r="DD908" s="15"/>
      <c r="DE908" s="15"/>
      <c r="DF908" s="15"/>
    </row>
    <row r="909" spans="1:110" ht="17.25" thickBo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  <c r="CA909" s="15"/>
      <c r="CB909" s="15"/>
      <c r="CC909" s="15"/>
      <c r="CD909" s="15"/>
      <c r="CE909" s="15"/>
      <c r="CF909" s="15"/>
      <c r="CG909" s="15"/>
      <c r="CH909" s="15"/>
      <c r="CI909" s="15"/>
      <c r="CJ909" s="15"/>
      <c r="CK909" s="15"/>
      <c r="CL909" s="15"/>
      <c r="CM909" s="15"/>
      <c r="CN909" s="15"/>
      <c r="CO909" s="15"/>
      <c r="CP909" s="15"/>
      <c r="CQ909" s="15"/>
      <c r="CR909" s="15"/>
      <c r="CS909" s="15"/>
      <c r="CT909" s="15"/>
      <c r="CU909" s="15"/>
      <c r="CV909" s="15"/>
      <c r="CW909" s="15"/>
      <c r="CX909" s="15"/>
      <c r="CY909" s="15"/>
      <c r="CZ909" s="15"/>
      <c r="DA909" s="15"/>
      <c r="DB909" s="15"/>
      <c r="DC909" s="15"/>
      <c r="DD909" s="15"/>
      <c r="DE909" s="15"/>
      <c r="DF909" s="15"/>
    </row>
    <row r="910" spans="1:110" ht="17.25" thickBo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  <c r="CB910" s="15"/>
      <c r="CC910" s="15"/>
      <c r="CD910" s="15"/>
      <c r="CE910" s="15"/>
      <c r="CF910" s="15"/>
      <c r="CG910" s="15"/>
      <c r="CH910" s="15"/>
      <c r="CI910" s="15"/>
      <c r="CJ910" s="15"/>
      <c r="CK910" s="15"/>
      <c r="CL910" s="15"/>
      <c r="CM910" s="15"/>
      <c r="CN910" s="15"/>
      <c r="CO910" s="15"/>
      <c r="CP910" s="15"/>
      <c r="CQ910" s="15"/>
      <c r="CR910" s="15"/>
      <c r="CS910" s="15"/>
      <c r="CT910" s="15"/>
      <c r="CU910" s="15"/>
      <c r="CV910" s="15"/>
      <c r="CW910" s="15"/>
      <c r="CX910" s="15"/>
      <c r="CY910" s="15"/>
      <c r="CZ910" s="15"/>
      <c r="DA910" s="15"/>
      <c r="DB910" s="15"/>
      <c r="DC910" s="15"/>
      <c r="DD910" s="15"/>
      <c r="DE910" s="15"/>
      <c r="DF910" s="15"/>
    </row>
    <row r="911" spans="1:110" ht="17.25" thickBo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5"/>
      <c r="CF911" s="15"/>
      <c r="CG911" s="15"/>
      <c r="CH911" s="15"/>
      <c r="CI911" s="15"/>
      <c r="CJ911" s="15"/>
      <c r="CK911" s="15"/>
      <c r="CL911" s="15"/>
      <c r="CM911" s="15"/>
      <c r="CN911" s="15"/>
      <c r="CO911" s="15"/>
      <c r="CP911" s="15"/>
      <c r="CQ911" s="15"/>
      <c r="CR911" s="15"/>
      <c r="CS911" s="15"/>
      <c r="CT911" s="15"/>
      <c r="CU911" s="15"/>
      <c r="CV911" s="15"/>
      <c r="CW911" s="15"/>
      <c r="CX911" s="15"/>
      <c r="CY911" s="15"/>
      <c r="CZ911" s="15"/>
      <c r="DA911" s="15"/>
      <c r="DB911" s="15"/>
      <c r="DC911" s="15"/>
      <c r="DD911" s="15"/>
      <c r="DE911" s="15"/>
      <c r="DF911" s="15"/>
    </row>
    <row r="912" spans="1:110" ht="17.25" thickBo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  <c r="CB912" s="15"/>
      <c r="CC912" s="15"/>
      <c r="CD912" s="15"/>
      <c r="CE912" s="15"/>
      <c r="CF912" s="15"/>
      <c r="CG912" s="15"/>
      <c r="CH912" s="15"/>
      <c r="CI912" s="15"/>
      <c r="CJ912" s="15"/>
      <c r="CK912" s="15"/>
      <c r="CL912" s="15"/>
      <c r="CM912" s="15"/>
      <c r="CN912" s="15"/>
      <c r="CO912" s="15"/>
      <c r="CP912" s="15"/>
      <c r="CQ912" s="15"/>
      <c r="CR912" s="15"/>
      <c r="CS912" s="15"/>
      <c r="CT912" s="15"/>
      <c r="CU912" s="15"/>
      <c r="CV912" s="15"/>
      <c r="CW912" s="15"/>
      <c r="CX912" s="15"/>
      <c r="CY912" s="15"/>
      <c r="CZ912" s="15"/>
      <c r="DA912" s="15"/>
      <c r="DB912" s="15"/>
      <c r="DC912" s="15"/>
      <c r="DD912" s="15"/>
      <c r="DE912" s="15"/>
      <c r="DF912" s="15"/>
    </row>
    <row r="913" spans="1:110" ht="17.25" thickBo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  <c r="CA913" s="15"/>
      <c r="CB913" s="15"/>
      <c r="CC913" s="15"/>
      <c r="CD913" s="15"/>
      <c r="CE913" s="15"/>
      <c r="CF913" s="15"/>
      <c r="CG913" s="15"/>
      <c r="CH913" s="15"/>
      <c r="CI913" s="15"/>
      <c r="CJ913" s="15"/>
      <c r="CK913" s="15"/>
      <c r="CL913" s="15"/>
      <c r="CM913" s="15"/>
      <c r="CN913" s="15"/>
      <c r="CO913" s="15"/>
      <c r="CP913" s="15"/>
      <c r="CQ913" s="15"/>
      <c r="CR913" s="15"/>
      <c r="CS913" s="15"/>
      <c r="CT913" s="15"/>
      <c r="CU913" s="15"/>
      <c r="CV913" s="15"/>
      <c r="CW913" s="15"/>
      <c r="CX913" s="15"/>
      <c r="CY913" s="15"/>
      <c r="CZ913" s="15"/>
      <c r="DA913" s="15"/>
      <c r="DB913" s="15"/>
      <c r="DC913" s="15"/>
      <c r="DD913" s="15"/>
      <c r="DE913" s="15"/>
      <c r="DF913" s="15"/>
    </row>
    <row r="914" spans="1:110" ht="17.25" thickBo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  <c r="CB914" s="15"/>
      <c r="CC914" s="15"/>
      <c r="CD914" s="15"/>
      <c r="CE914" s="15"/>
      <c r="CF914" s="15"/>
      <c r="CG914" s="15"/>
      <c r="CH914" s="15"/>
      <c r="CI914" s="15"/>
      <c r="CJ914" s="15"/>
      <c r="CK914" s="15"/>
      <c r="CL914" s="15"/>
      <c r="CM914" s="15"/>
      <c r="CN914" s="15"/>
      <c r="CO914" s="15"/>
      <c r="CP914" s="15"/>
      <c r="CQ914" s="15"/>
      <c r="CR914" s="15"/>
      <c r="CS914" s="15"/>
      <c r="CT914" s="15"/>
      <c r="CU914" s="15"/>
      <c r="CV914" s="15"/>
      <c r="CW914" s="15"/>
      <c r="CX914" s="15"/>
      <c r="CY914" s="15"/>
      <c r="CZ914" s="15"/>
      <c r="DA914" s="15"/>
      <c r="DB914" s="15"/>
      <c r="DC914" s="15"/>
      <c r="DD914" s="15"/>
      <c r="DE914" s="15"/>
      <c r="DF914" s="15"/>
    </row>
    <row r="915" spans="1:110" ht="17.25" thickBo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5"/>
      <c r="CH915" s="15"/>
      <c r="CI915" s="15"/>
      <c r="CJ915" s="15"/>
      <c r="CK915" s="15"/>
      <c r="CL915" s="15"/>
      <c r="CM915" s="15"/>
      <c r="CN915" s="15"/>
      <c r="CO915" s="15"/>
      <c r="CP915" s="15"/>
      <c r="CQ915" s="15"/>
      <c r="CR915" s="15"/>
      <c r="CS915" s="15"/>
      <c r="CT915" s="15"/>
      <c r="CU915" s="15"/>
      <c r="CV915" s="15"/>
      <c r="CW915" s="15"/>
      <c r="CX915" s="15"/>
      <c r="CY915" s="15"/>
      <c r="CZ915" s="15"/>
      <c r="DA915" s="15"/>
      <c r="DB915" s="15"/>
      <c r="DC915" s="15"/>
      <c r="DD915" s="15"/>
      <c r="DE915" s="15"/>
      <c r="DF915" s="15"/>
    </row>
    <row r="916" spans="1:110" ht="17.25" thickBo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  <c r="CB916" s="15"/>
      <c r="CC916" s="15"/>
      <c r="CD916" s="15"/>
      <c r="CE916" s="15"/>
      <c r="CF916" s="15"/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/>
      <c r="CS916" s="15"/>
      <c r="CT916" s="15"/>
      <c r="CU916" s="15"/>
      <c r="CV916" s="15"/>
      <c r="CW916" s="15"/>
      <c r="CX916" s="15"/>
      <c r="CY916" s="15"/>
      <c r="CZ916" s="15"/>
      <c r="DA916" s="15"/>
      <c r="DB916" s="15"/>
      <c r="DC916" s="15"/>
      <c r="DD916" s="15"/>
      <c r="DE916" s="15"/>
      <c r="DF916" s="15"/>
    </row>
    <row r="917" spans="1:110" ht="17.25" thickBo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  <c r="CB917" s="15"/>
      <c r="CC917" s="15"/>
      <c r="CD917" s="15"/>
      <c r="CE917" s="15"/>
      <c r="CF917" s="15"/>
      <c r="CG917" s="15"/>
      <c r="CH917" s="15"/>
      <c r="CI917" s="15"/>
      <c r="CJ917" s="15"/>
      <c r="CK917" s="15"/>
      <c r="CL917" s="15"/>
      <c r="CM917" s="15"/>
      <c r="CN917" s="15"/>
      <c r="CO917" s="15"/>
      <c r="CP917" s="15"/>
      <c r="CQ917" s="15"/>
      <c r="CR917" s="15"/>
      <c r="CS917" s="15"/>
      <c r="CT917" s="15"/>
      <c r="CU917" s="15"/>
      <c r="CV917" s="15"/>
      <c r="CW917" s="15"/>
      <c r="CX917" s="15"/>
      <c r="CY917" s="15"/>
      <c r="CZ917" s="15"/>
      <c r="DA917" s="15"/>
      <c r="DB917" s="15"/>
      <c r="DC917" s="15"/>
      <c r="DD917" s="15"/>
      <c r="DE917" s="15"/>
      <c r="DF917" s="15"/>
    </row>
    <row r="918" spans="1:110" ht="17.25" thickBo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  <c r="CB918" s="15"/>
      <c r="CC918" s="15"/>
      <c r="CD918" s="15"/>
      <c r="CE918" s="15"/>
      <c r="CF918" s="15"/>
      <c r="CG918" s="15"/>
      <c r="CH918" s="15"/>
      <c r="CI918" s="15"/>
      <c r="CJ918" s="15"/>
      <c r="CK918" s="15"/>
      <c r="CL918" s="15"/>
      <c r="CM918" s="15"/>
      <c r="CN918" s="15"/>
      <c r="CO918" s="15"/>
      <c r="CP918" s="15"/>
      <c r="CQ918" s="15"/>
      <c r="CR918" s="15"/>
      <c r="CS918" s="15"/>
      <c r="CT918" s="15"/>
      <c r="CU918" s="15"/>
      <c r="CV918" s="15"/>
      <c r="CW918" s="15"/>
      <c r="CX918" s="15"/>
      <c r="CY918" s="15"/>
      <c r="CZ918" s="15"/>
      <c r="DA918" s="15"/>
      <c r="DB918" s="15"/>
      <c r="DC918" s="15"/>
      <c r="DD918" s="15"/>
      <c r="DE918" s="15"/>
      <c r="DF918" s="15"/>
    </row>
    <row r="919" spans="1:110" ht="17.25" thickBo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  <c r="CB919" s="15"/>
      <c r="CC919" s="15"/>
      <c r="CD919" s="15"/>
      <c r="CE919" s="15"/>
      <c r="CF919" s="15"/>
      <c r="CG919" s="15"/>
      <c r="CH919" s="15"/>
      <c r="CI919" s="15"/>
      <c r="CJ919" s="15"/>
      <c r="CK919" s="15"/>
      <c r="CL919" s="15"/>
      <c r="CM919" s="15"/>
      <c r="CN919" s="15"/>
      <c r="CO919" s="15"/>
      <c r="CP919" s="15"/>
      <c r="CQ919" s="15"/>
      <c r="CR919" s="15"/>
      <c r="CS919" s="15"/>
      <c r="CT919" s="15"/>
      <c r="CU919" s="15"/>
      <c r="CV919" s="15"/>
      <c r="CW919" s="15"/>
      <c r="CX919" s="15"/>
      <c r="CY919" s="15"/>
      <c r="CZ919" s="15"/>
      <c r="DA919" s="15"/>
      <c r="DB919" s="15"/>
      <c r="DC919" s="15"/>
      <c r="DD919" s="15"/>
      <c r="DE919" s="15"/>
      <c r="DF919" s="15"/>
    </row>
    <row r="920" spans="1:110" ht="17.25" thickBo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  <c r="CB920" s="15"/>
      <c r="CC920" s="15"/>
      <c r="CD920" s="15"/>
      <c r="CE920" s="15"/>
      <c r="CF920" s="15"/>
      <c r="CG920" s="15"/>
      <c r="CH920" s="15"/>
      <c r="CI920" s="15"/>
      <c r="CJ920" s="15"/>
      <c r="CK920" s="15"/>
      <c r="CL920" s="15"/>
      <c r="CM920" s="15"/>
      <c r="CN920" s="15"/>
      <c r="CO920" s="15"/>
      <c r="CP920" s="15"/>
      <c r="CQ920" s="15"/>
      <c r="CR920" s="15"/>
      <c r="CS920" s="15"/>
      <c r="CT920" s="15"/>
      <c r="CU920" s="15"/>
      <c r="CV920" s="15"/>
      <c r="CW920" s="15"/>
      <c r="CX920" s="15"/>
      <c r="CY920" s="15"/>
      <c r="CZ920" s="15"/>
      <c r="DA920" s="15"/>
      <c r="DB920" s="15"/>
      <c r="DC920" s="15"/>
      <c r="DD920" s="15"/>
      <c r="DE920" s="15"/>
      <c r="DF920" s="15"/>
    </row>
    <row r="921" spans="1:110" ht="17.25" thickBo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  <c r="CB921" s="15"/>
      <c r="CC921" s="15"/>
      <c r="CD921" s="15"/>
      <c r="CE921" s="15"/>
      <c r="CF921" s="15"/>
      <c r="CG921" s="15"/>
      <c r="CH921" s="15"/>
      <c r="CI921" s="15"/>
      <c r="CJ921" s="15"/>
      <c r="CK921" s="15"/>
      <c r="CL921" s="15"/>
      <c r="CM921" s="15"/>
      <c r="CN921" s="15"/>
      <c r="CO921" s="15"/>
      <c r="CP921" s="15"/>
      <c r="CQ921" s="15"/>
      <c r="CR921" s="15"/>
      <c r="CS921" s="15"/>
      <c r="CT921" s="15"/>
      <c r="CU921" s="15"/>
      <c r="CV921" s="15"/>
      <c r="CW921" s="15"/>
      <c r="CX921" s="15"/>
      <c r="CY921" s="15"/>
      <c r="CZ921" s="15"/>
      <c r="DA921" s="15"/>
      <c r="DB921" s="15"/>
      <c r="DC921" s="15"/>
      <c r="DD921" s="15"/>
      <c r="DE921" s="15"/>
      <c r="DF921" s="15"/>
    </row>
    <row r="922" spans="1:110" ht="17.25" thickBo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  <c r="CA922" s="15"/>
      <c r="CB922" s="15"/>
      <c r="CC922" s="15"/>
      <c r="CD922" s="15"/>
      <c r="CE922" s="15"/>
      <c r="CF922" s="15"/>
      <c r="CG922" s="15"/>
      <c r="CH922" s="15"/>
      <c r="CI922" s="15"/>
      <c r="CJ922" s="15"/>
      <c r="CK922" s="15"/>
      <c r="CL922" s="15"/>
      <c r="CM922" s="15"/>
      <c r="CN922" s="15"/>
      <c r="CO922" s="15"/>
      <c r="CP922" s="15"/>
      <c r="CQ922" s="15"/>
      <c r="CR922" s="15"/>
      <c r="CS922" s="15"/>
      <c r="CT922" s="15"/>
      <c r="CU922" s="15"/>
      <c r="CV922" s="15"/>
      <c r="CW922" s="15"/>
      <c r="CX922" s="15"/>
      <c r="CY922" s="15"/>
      <c r="CZ922" s="15"/>
      <c r="DA922" s="15"/>
      <c r="DB922" s="15"/>
      <c r="DC922" s="15"/>
      <c r="DD922" s="15"/>
      <c r="DE922" s="15"/>
      <c r="DF922" s="15"/>
    </row>
    <row r="923" spans="1:110" ht="17.25" thickBo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  <c r="CA923" s="15"/>
      <c r="CB923" s="15"/>
      <c r="CC923" s="15"/>
      <c r="CD923" s="15"/>
      <c r="CE923" s="15"/>
      <c r="CF923" s="15"/>
      <c r="CG923" s="15"/>
      <c r="CH923" s="15"/>
      <c r="CI923" s="15"/>
      <c r="CJ923" s="15"/>
      <c r="CK923" s="15"/>
      <c r="CL923" s="15"/>
      <c r="CM923" s="15"/>
      <c r="CN923" s="15"/>
      <c r="CO923" s="15"/>
      <c r="CP923" s="15"/>
      <c r="CQ923" s="15"/>
      <c r="CR923" s="15"/>
      <c r="CS923" s="15"/>
      <c r="CT923" s="15"/>
      <c r="CU923" s="15"/>
      <c r="CV923" s="15"/>
      <c r="CW923" s="15"/>
      <c r="CX923" s="15"/>
      <c r="CY923" s="15"/>
      <c r="CZ923" s="15"/>
      <c r="DA923" s="15"/>
      <c r="DB923" s="15"/>
      <c r="DC923" s="15"/>
      <c r="DD923" s="15"/>
      <c r="DE923" s="15"/>
      <c r="DF923" s="15"/>
    </row>
    <row r="924" spans="1:110" ht="17.25" thickBo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  <c r="CA924" s="15"/>
      <c r="CB924" s="15"/>
      <c r="CC924" s="15"/>
      <c r="CD924" s="15"/>
      <c r="CE924" s="15"/>
      <c r="CF924" s="15"/>
      <c r="CG924" s="15"/>
      <c r="CH924" s="15"/>
      <c r="CI924" s="15"/>
      <c r="CJ924" s="15"/>
      <c r="CK924" s="15"/>
      <c r="CL924" s="15"/>
      <c r="CM924" s="15"/>
      <c r="CN924" s="15"/>
      <c r="CO924" s="15"/>
      <c r="CP924" s="15"/>
      <c r="CQ924" s="15"/>
      <c r="CR924" s="15"/>
      <c r="CS924" s="15"/>
      <c r="CT924" s="15"/>
      <c r="CU924" s="15"/>
      <c r="CV924" s="15"/>
      <c r="CW924" s="15"/>
      <c r="CX924" s="15"/>
      <c r="CY924" s="15"/>
      <c r="CZ924" s="15"/>
      <c r="DA924" s="15"/>
      <c r="DB924" s="15"/>
      <c r="DC924" s="15"/>
      <c r="DD924" s="15"/>
      <c r="DE924" s="15"/>
      <c r="DF924" s="15"/>
    </row>
    <row r="925" spans="1:110" ht="17.25" thickBo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  <c r="CA925" s="15"/>
      <c r="CB925" s="15"/>
      <c r="CC925" s="15"/>
      <c r="CD925" s="15"/>
      <c r="CE925" s="15"/>
      <c r="CF925" s="15"/>
      <c r="CG925" s="15"/>
      <c r="CH925" s="15"/>
      <c r="CI925" s="15"/>
      <c r="CJ925" s="15"/>
      <c r="CK925" s="15"/>
      <c r="CL925" s="15"/>
      <c r="CM925" s="15"/>
      <c r="CN925" s="15"/>
      <c r="CO925" s="15"/>
      <c r="CP925" s="15"/>
      <c r="CQ925" s="15"/>
      <c r="CR925" s="15"/>
      <c r="CS925" s="15"/>
      <c r="CT925" s="15"/>
      <c r="CU925" s="15"/>
      <c r="CV925" s="15"/>
      <c r="CW925" s="15"/>
      <c r="CX925" s="15"/>
      <c r="CY925" s="15"/>
      <c r="CZ925" s="15"/>
      <c r="DA925" s="15"/>
      <c r="DB925" s="15"/>
      <c r="DC925" s="15"/>
      <c r="DD925" s="15"/>
      <c r="DE925" s="15"/>
      <c r="DF925" s="15"/>
    </row>
    <row r="926" spans="1:110" ht="17.25" thickBo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  <c r="CA926" s="15"/>
      <c r="CB926" s="15"/>
      <c r="CC926" s="15"/>
      <c r="CD926" s="15"/>
      <c r="CE926" s="15"/>
      <c r="CF926" s="15"/>
      <c r="CG926" s="15"/>
      <c r="CH926" s="15"/>
      <c r="CI926" s="15"/>
      <c r="CJ926" s="15"/>
      <c r="CK926" s="15"/>
      <c r="CL926" s="15"/>
      <c r="CM926" s="15"/>
      <c r="CN926" s="15"/>
      <c r="CO926" s="15"/>
      <c r="CP926" s="15"/>
      <c r="CQ926" s="15"/>
      <c r="CR926" s="15"/>
      <c r="CS926" s="15"/>
      <c r="CT926" s="15"/>
      <c r="CU926" s="15"/>
      <c r="CV926" s="15"/>
      <c r="CW926" s="15"/>
      <c r="CX926" s="15"/>
      <c r="CY926" s="15"/>
      <c r="CZ926" s="15"/>
      <c r="DA926" s="15"/>
      <c r="DB926" s="15"/>
      <c r="DC926" s="15"/>
      <c r="DD926" s="15"/>
      <c r="DE926" s="15"/>
      <c r="DF926" s="15"/>
    </row>
    <row r="927" spans="1:110" ht="17.25" thickBo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  <c r="CA927" s="15"/>
      <c r="CB927" s="15"/>
      <c r="CC927" s="15"/>
      <c r="CD927" s="15"/>
      <c r="CE927" s="15"/>
      <c r="CF927" s="15"/>
      <c r="CG927" s="15"/>
      <c r="CH927" s="15"/>
      <c r="CI927" s="15"/>
      <c r="CJ927" s="15"/>
      <c r="CK927" s="15"/>
      <c r="CL927" s="15"/>
      <c r="CM927" s="15"/>
      <c r="CN927" s="15"/>
      <c r="CO927" s="15"/>
      <c r="CP927" s="15"/>
      <c r="CQ927" s="15"/>
      <c r="CR927" s="15"/>
      <c r="CS927" s="15"/>
      <c r="CT927" s="15"/>
      <c r="CU927" s="15"/>
      <c r="CV927" s="15"/>
      <c r="CW927" s="15"/>
      <c r="CX927" s="15"/>
      <c r="CY927" s="15"/>
      <c r="CZ927" s="15"/>
      <c r="DA927" s="15"/>
      <c r="DB927" s="15"/>
      <c r="DC927" s="15"/>
      <c r="DD927" s="15"/>
      <c r="DE927" s="15"/>
      <c r="DF927" s="15"/>
    </row>
    <row r="928" spans="1:110" ht="17.25" thickBo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  <c r="CA928" s="15"/>
      <c r="CB928" s="15"/>
      <c r="CC928" s="15"/>
      <c r="CD928" s="15"/>
      <c r="CE928" s="15"/>
      <c r="CF928" s="15"/>
      <c r="CG928" s="15"/>
      <c r="CH928" s="15"/>
      <c r="CI928" s="15"/>
      <c r="CJ928" s="15"/>
      <c r="CK928" s="15"/>
      <c r="CL928" s="15"/>
      <c r="CM928" s="15"/>
      <c r="CN928" s="15"/>
      <c r="CO928" s="15"/>
      <c r="CP928" s="15"/>
      <c r="CQ928" s="15"/>
      <c r="CR928" s="15"/>
      <c r="CS928" s="15"/>
      <c r="CT928" s="15"/>
      <c r="CU928" s="15"/>
      <c r="CV928" s="15"/>
      <c r="CW928" s="15"/>
      <c r="CX928" s="15"/>
      <c r="CY928" s="15"/>
      <c r="CZ928" s="15"/>
      <c r="DA928" s="15"/>
      <c r="DB928" s="15"/>
      <c r="DC928" s="15"/>
      <c r="DD928" s="15"/>
      <c r="DE928" s="15"/>
      <c r="DF928" s="15"/>
    </row>
    <row r="929" spans="1:110" ht="17.25" thickBo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  <c r="CA929" s="15"/>
      <c r="CB929" s="15"/>
      <c r="CC929" s="15"/>
      <c r="CD929" s="15"/>
      <c r="CE929" s="15"/>
      <c r="CF929" s="15"/>
      <c r="CG929" s="15"/>
      <c r="CH929" s="15"/>
      <c r="CI929" s="15"/>
      <c r="CJ929" s="15"/>
      <c r="CK929" s="15"/>
      <c r="CL929" s="15"/>
      <c r="CM929" s="15"/>
      <c r="CN929" s="15"/>
      <c r="CO929" s="15"/>
      <c r="CP929" s="15"/>
      <c r="CQ929" s="15"/>
      <c r="CR929" s="15"/>
      <c r="CS929" s="15"/>
      <c r="CT929" s="15"/>
      <c r="CU929" s="15"/>
      <c r="CV929" s="15"/>
      <c r="CW929" s="15"/>
      <c r="CX929" s="15"/>
      <c r="CY929" s="15"/>
      <c r="CZ929" s="15"/>
      <c r="DA929" s="15"/>
      <c r="DB929" s="15"/>
      <c r="DC929" s="15"/>
      <c r="DD929" s="15"/>
      <c r="DE929" s="15"/>
      <c r="DF929" s="15"/>
    </row>
    <row r="930" spans="1:110" ht="17.25" thickBo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  <c r="CA930" s="15"/>
      <c r="CB930" s="15"/>
      <c r="CC930" s="15"/>
      <c r="CD930" s="15"/>
      <c r="CE930" s="15"/>
      <c r="CF930" s="15"/>
      <c r="CG930" s="15"/>
      <c r="CH930" s="15"/>
      <c r="CI930" s="15"/>
      <c r="CJ930" s="15"/>
      <c r="CK930" s="15"/>
      <c r="CL930" s="15"/>
      <c r="CM930" s="15"/>
      <c r="CN930" s="15"/>
      <c r="CO930" s="15"/>
      <c r="CP930" s="15"/>
      <c r="CQ930" s="15"/>
      <c r="CR930" s="15"/>
      <c r="CS930" s="15"/>
      <c r="CT930" s="15"/>
      <c r="CU930" s="15"/>
      <c r="CV930" s="15"/>
      <c r="CW930" s="15"/>
      <c r="CX930" s="15"/>
      <c r="CY930" s="15"/>
      <c r="CZ930" s="15"/>
      <c r="DA930" s="15"/>
      <c r="DB930" s="15"/>
      <c r="DC930" s="15"/>
      <c r="DD930" s="15"/>
      <c r="DE930" s="15"/>
      <c r="DF930" s="15"/>
    </row>
    <row r="931" spans="1:110" ht="17.25" thickBo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  <c r="CA931" s="15"/>
      <c r="CB931" s="15"/>
      <c r="CC931" s="15"/>
      <c r="CD931" s="15"/>
      <c r="CE931" s="15"/>
      <c r="CF931" s="15"/>
      <c r="CG931" s="15"/>
      <c r="CH931" s="15"/>
      <c r="CI931" s="15"/>
      <c r="CJ931" s="15"/>
      <c r="CK931" s="15"/>
      <c r="CL931" s="15"/>
      <c r="CM931" s="15"/>
      <c r="CN931" s="15"/>
      <c r="CO931" s="15"/>
      <c r="CP931" s="15"/>
      <c r="CQ931" s="15"/>
      <c r="CR931" s="15"/>
      <c r="CS931" s="15"/>
      <c r="CT931" s="15"/>
      <c r="CU931" s="15"/>
      <c r="CV931" s="15"/>
      <c r="CW931" s="15"/>
      <c r="CX931" s="15"/>
      <c r="CY931" s="15"/>
      <c r="CZ931" s="15"/>
      <c r="DA931" s="15"/>
      <c r="DB931" s="15"/>
      <c r="DC931" s="15"/>
      <c r="DD931" s="15"/>
      <c r="DE931" s="15"/>
      <c r="DF931" s="15"/>
    </row>
    <row r="932" spans="1:110" ht="17.25" thickBo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  <c r="CA932" s="15"/>
      <c r="CB932" s="15"/>
      <c r="CC932" s="15"/>
      <c r="CD932" s="15"/>
      <c r="CE932" s="15"/>
      <c r="CF932" s="15"/>
      <c r="CG932" s="15"/>
      <c r="CH932" s="15"/>
      <c r="CI932" s="15"/>
      <c r="CJ932" s="15"/>
      <c r="CK932" s="15"/>
      <c r="CL932" s="15"/>
      <c r="CM932" s="15"/>
      <c r="CN932" s="15"/>
      <c r="CO932" s="15"/>
      <c r="CP932" s="15"/>
      <c r="CQ932" s="15"/>
      <c r="CR932" s="15"/>
      <c r="CS932" s="15"/>
      <c r="CT932" s="15"/>
      <c r="CU932" s="15"/>
      <c r="CV932" s="15"/>
      <c r="CW932" s="15"/>
      <c r="CX932" s="15"/>
      <c r="CY932" s="15"/>
      <c r="CZ932" s="15"/>
      <c r="DA932" s="15"/>
      <c r="DB932" s="15"/>
      <c r="DC932" s="15"/>
      <c r="DD932" s="15"/>
      <c r="DE932" s="15"/>
      <c r="DF932" s="15"/>
    </row>
    <row r="933" spans="1:110" ht="17.25" thickBo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  <c r="CA933" s="15"/>
      <c r="CB933" s="15"/>
      <c r="CC933" s="15"/>
      <c r="CD933" s="15"/>
      <c r="CE933" s="15"/>
      <c r="CF933" s="15"/>
      <c r="CG933" s="15"/>
      <c r="CH933" s="15"/>
      <c r="CI933" s="15"/>
      <c r="CJ933" s="15"/>
      <c r="CK933" s="15"/>
      <c r="CL933" s="15"/>
      <c r="CM933" s="15"/>
      <c r="CN933" s="15"/>
      <c r="CO933" s="15"/>
      <c r="CP933" s="15"/>
      <c r="CQ933" s="15"/>
      <c r="CR933" s="15"/>
      <c r="CS933" s="15"/>
      <c r="CT933" s="15"/>
      <c r="CU933" s="15"/>
      <c r="CV933" s="15"/>
      <c r="CW933" s="15"/>
      <c r="CX933" s="15"/>
      <c r="CY933" s="15"/>
      <c r="CZ933" s="15"/>
      <c r="DA933" s="15"/>
      <c r="DB933" s="15"/>
      <c r="DC933" s="15"/>
      <c r="DD933" s="15"/>
      <c r="DE933" s="15"/>
      <c r="DF933" s="15"/>
    </row>
    <row r="934" spans="1:110" ht="17.25" thickBo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  <c r="CA934" s="15"/>
      <c r="CB934" s="15"/>
      <c r="CC934" s="15"/>
      <c r="CD934" s="15"/>
      <c r="CE934" s="15"/>
      <c r="CF934" s="15"/>
      <c r="CG934" s="15"/>
      <c r="CH934" s="15"/>
      <c r="CI934" s="15"/>
      <c r="CJ934" s="15"/>
      <c r="CK934" s="15"/>
      <c r="CL934" s="15"/>
      <c r="CM934" s="15"/>
      <c r="CN934" s="15"/>
      <c r="CO934" s="15"/>
      <c r="CP934" s="15"/>
      <c r="CQ934" s="15"/>
      <c r="CR934" s="15"/>
      <c r="CS934" s="15"/>
      <c r="CT934" s="15"/>
      <c r="CU934" s="15"/>
      <c r="CV934" s="15"/>
      <c r="CW934" s="15"/>
      <c r="CX934" s="15"/>
      <c r="CY934" s="15"/>
      <c r="CZ934" s="15"/>
      <c r="DA934" s="15"/>
      <c r="DB934" s="15"/>
      <c r="DC934" s="15"/>
      <c r="DD934" s="15"/>
      <c r="DE934" s="15"/>
      <c r="DF934" s="15"/>
    </row>
    <row r="935" spans="1:110" ht="17.25" thickBo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  <c r="CA935" s="15"/>
      <c r="CB935" s="15"/>
      <c r="CC935" s="15"/>
      <c r="CD935" s="15"/>
      <c r="CE935" s="15"/>
      <c r="CF935" s="15"/>
      <c r="CG935" s="15"/>
      <c r="CH935" s="15"/>
      <c r="CI935" s="15"/>
      <c r="CJ935" s="15"/>
      <c r="CK935" s="15"/>
      <c r="CL935" s="15"/>
      <c r="CM935" s="15"/>
      <c r="CN935" s="15"/>
      <c r="CO935" s="15"/>
      <c r="CP935" s="15"/>
      <c r="CQ935" s="15"/>
      <c r="CR935" s="15"/>
      <c r="CS935" s="15"/>
      <c r="CT935" s="15"/>
      <c r="CU935" s="15"/>
      <c r="CV935" s="15"/>
      <c r="CW935" s="15"/>
      <c r="CX935" s="15"/>
      <c r="CY935" s="15"/>
      <c r="CZ935" s="15"/>
      <c r="DA935" s="15"/>
      <c r="DB935" s="15"/>
      <c r="DC935" s="15"/>
      <c r="DD935" s="15"/>
      <c r="DE935" s="15"/>
      <c r="DF935" s="15"/>
    </row>
    <row r="936" spans="1:110" ht="17.25" thickBo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  <c r="CA936" s="15"/>
      <c r="CB936" s="15"/>
      <c r="CC936" s="15"/>
      <c r="CD936" s="15"/>
      <c r="CE936" s="15"/>
      <c r="CF936" s="15"/>
      <c r="CG936" s="15"/>
      <c r="CH936" s="15"/>
      <c r="CI936" s="15"/>
      <c r="CJ936" s="15"/>
      <c r="CK936" s="15"/>
      <c r="CL936" s="15"/>
      <c r="CM936" s="15"/>
      <c r="CN936" s="15"/>
      <c r="CO936" s="15"/>
      <c r="CP936" s="15"/>
      <c r="CQ936" s="15"/>
      <c r="CR936" s="15"/>
      <c r="CS936" s="15"/>
      <c r="CT936" s="15"/>
      <c r="CU936" s="15"/>
      <c r="CV936" s="15"/>
      <c r="CW936" s="15"/>
      <c r="CX936" s="15"/>
      <c r="CY936" s="15"/>
      <c r="CZ936" s="15"/>
      <c r="DA936" s="15"/>
      <c r="DB936" s="15"/>
      <c r="DC936" s="15"/>
      <c r="DD936" s="15"/>
      <c r="DE936" s="15"/>
      <c r="DF936" s="15"/>
    </row>
    <row r="937" spans="1:110" ht="17.25" thickBo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  <c r="CB937" s="15"/>
      <c r="CC937" s="15"/>
      <c r="CD937" s="15"/>
      <c r="CE937" s="15"/>
      <c r="CF937" s="15"/>
      <c r="CG937" s="15"/>
      <c r="CH937" s="15"/>
      <c r="CI937" s="15"/>
      <c r="CJ937" s="15"/>
      <c r="CK937" s="15"/>
      <c r="CL937" s="15"/>
      <c r="CM937" s="15"/>
      <c r="CN937" s="15"/>
      <c r="CO937" s="15"/>
      <c r="CP937" s="15"/>
      <c r="CQ937" s="15"/>
      <c r="CR937" s="15"/>
      <c r="CS937" s="15"/>
      <c r="CT937" s="15"/>
      <c r="CU937" s="15"/>
      <c r="CV937" s="15"/>
      <c r="CW937" s="15"/>
      <c r="CX937" s="15"/>
      <c r="CY937" s="15"/>
      <c r="CZ937" s="15"/>
      <c r="DA937" s="15"/>
      <c r="DB937" s="15"/>
      <c r="DC937" s="15"/>
      <c r="DD937" s="15"/>
      <c r="DE937" s="15"/>
      <c r="DF937" s="15"/>
    </row>
    <row r="938" spans="1:110" ht="17.25" thickBo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  <c r="CA938" s="15"/>
      <c r="CB938" s="15"/>
      <c r="CC938" s="15"/>
      <c r="CD938" s="15"/>
      <c r="CE938" s="15"/>
      <c r="CF938" s="15"/>
      <c r="CG938" s="15"/>
      <c r="CH938" s="15"/>
      <c r="CI938" s="15"/>
      <c r="CJ938" s="15"/>
      <c r="CK938" s="15"/>
      <c r="CL938" s="15"/>
      <c r="CM938" s="15"/>
      <c r="CN938" s="15"/>
      <c r="CO938" s="15"/>
      <c r="CP938" s="15"/>
      <c r="CQ938" s="15"/>
      <c r="CR938" s="15"/>
      <c r="CS938" s="15"/>
      <c r="CT938" s="15"/>
      <c r="CU938" s="15"/>
      <c r="CV938" s="15"/>
      <c r="CW938" s="15"/>
      <c r="CX938" s="15"/>
      <c r="CY938" s="15"/>
      <c r="CZ938" s="15"/>
      <c r="DA938" s="15"/>
      <c r="DB938" s="15"/>
      <c r="DC938" s="15"/>
      <c r="DD938" s="15"/>
      <c r="DE938" s="15"/>
      <c r="DF938" s="15"/>
    </row>
    <row r="939" spans="1:110" ht="17.25" thickBo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  <c r="CA939" s="15"/>
      <c r="CB939" s="15"/>
      <c r="CC939" s="15"/>
      <c r="CD939" s="15"/>
      <c r="CE939" s="15"/>
      <c r="CF939" s="15"/>
      <c r="CG939" s="15"/>
      <c r="CH939" s="15"/>
      <c r="CI939" s="15"/>
      <c r="CJ939" s="15"/>
      <c r="CK939" s="15"/>
      <c r="CL939" s="15"/>
      <c r="CM939" s="15"/>
      <c r="CN939" s="15"/>
      <c r="CO939" s="15"/>
      <c r="CP939" s="15"/>
      <c r="CQ939" s="15"/>
      <c r="CR939" s="15"/>
      <c r="CS939" s="15"/>
      <c r="CT939" s="15"/>
      <c r="CU939" s="15"/>
      <c r="CV939" s="15"/>
      <c r="CW939" s="15"/>
      <c r="CX939" s="15"/>
      <c r="CY939" s="15"/>
      <c r="CZ939" s="15"/>
      <c r="DA939" s="15"/>
      <c r="DB939" s="15"/>
      <c r="DC939" s="15"/>
      <c r="DD939" s="15"/>
      <c r="DE939" s="15"/>
      <c r="DF939" s="15"/>
    </row>
    <row r="940" spans="1:110" ht="17.25" thickBo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  <c r="CA940" s="15"/>
      <c r="CB940" s="15"/>
      <c r="CC940" s="15"/>
      <c r="CD940" s="15"/>
      <c r="CE940" s="15"/>
      <c r="CF940" s="15"/>
      <c r="CG940" s="15"/>
      <c r="CH940" s="15"/>
      <c r="CI940" s="15"/>
      <c r="CJ940" s="15"/>
      <c r="CK940" s="15"/>
      <c r="CL940" s="15"/>
      <c r="CM940" s="15"/>
      <c r="CN940" s="15"/>
      <c r="CO940" s="15"/>
      <c r="CP940" s="15"/>
      <c r="CQ940" s="15"/>
      <c r="CR940" s="15"/>
      <c r="CS940" s="15"/>
      <c r="CT940" s="15"/>
      <c r="CU940" s="15"/>
      <c r="CV940" s="15"/>
      <c r="CW940" s="15"/>
      <c r="CX940" s="15"/>
      <c r="CY940" s="15"/>
      <c r="CZ940" s="15"/>
      <c r="DA940" s="15"/>
      <c r="DB940" s="15"/>
      <c r="DC940" s="15"/>
      <c r="DD940" s="15"/>
      <c r="DE940" s="15"/>
      <c r="DF940" s="15"/>
    </row>
    <row r="941" spans="1:110" ht="17.25" thickBo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  <c r="CA941" s="15"/>
      <c r="CB941" s="15"/>
      <c r="CC941" s="15"/>
      <c r="CD941" s="15"/>
      <c r="CE941" s="15"/>
      <c r="CF941" s="15"/>
      <c r="CG941" s="15"/>
      <c r="CH941" s="15"/>
      <c r="CI941" s="15"/>
      <c r="CJ941" s="15"/>
      <c r="CK941" s="15"/>
      <c r="CL941" s="15"/>
      <c r="CM941" s="15"/>
      <c r="CN941" s="15"/>
      <c r="CO941" s="15"/>
      <c r="CP941" s="15"/>
      <c r="CQ941" s="15"/>
      <c r="CR941" s="15"/>
      <c r="CS941" s="15"/>
      <c r="CT941" s="15"/>
      <c r="CU941" s="15"/>
      <c r="CV941" s="15"/>
      <c r="CW941" s="15"/>
      <c r="CX941" s="15"/>
      <c r="CY941" s="15"/>
      <c r="CZ941" s="15"/>
      <c r="DA941" s="15"/>
      <c r="DB941" s="15"/>
      <c r="DC941" s="15"/>
      <c r="DD941" s="15"/>
      <c r="DE941" s="15"/>
      <c r="DF941" s="15"/>
    </row>
    <row r="942" spans="1:110" ht="17.25" thickBo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  <c r="CA942" s="15"/>
      <c r="CB942" s="15"/>
      <c r="CC942" s="15"/>
      <c r="CD942" s="15"/>
      <c r="CE942" s="15"/>
      <c r="CF942" s="15"/>
      <c r="CG942" s="15"/>
      <c r="CH942" s="15"/>
      <c r="CI942" s="15"/>
      <c r="CJ942" s="15"/>
      <c r="CK942" s="15"/>
      <c r="CL942" s="15"/>
      <c r="CM942" s="15"/>
      <c r="CN942" s="15"/>
      <c r="CO942" s="15"/>
      <c r="CP942" s="15"/>
      <c r="CQ942" s="15"/>
      <c r="CR942" s="15"/>
      <c r="CS942" s="15"/>
      <c r="CT942" s="15"/>
      <c r="CU942" s="15"/>
      <c r="CV942" s="15"/>
      <c r="CW942" s="15"/>
      <c r="CX942" s="15"/>
      <c r="CY942" s="15"/>
      <c r="CZ942" s="15"/>
      <c r="DA942" s="15"/>
      <c r="DB942" s="15"/>
      <c r="DC942" s="15"/>
      <c r="DD942" s="15"/>
      <c r="DE942" s="15"/>
      <c r="DF942" s="15"/>
    </row>
    <row r="943" spans="1:110" ht="17.25" thickBo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  <c r="CA943" s="15"/>
      <c r="CB943" s="15"/>
      <c r="CC943" s="15"/>
      <c r="CD943" s="15"/>
      <c r="CE943" s="15"/>
      <c r="CF943" s="15"/>
      <c r="CG943" s="15"/>
      <c r="CH943" s="15"/>
      <c r="CI943" s="15"/>
      <c r="CJ943" s="15"/>
      <c r="CK943" s="15"/>
      <c r="CL943" s="15"/>
      <c r="CM943" s="15"/>
      <c r="CN943" s="15"/>
      <c r="CO943" s="15"/>
      <c r="CP943" s="15"/>
      <c r="CQ943" s="15"/>
      <c r="CR943" s="15"/>
      <c r="CS943" s="15"/>
      <c r="CT943" s="15"/>
      <c r="CU943" s="15"/>
      <c r="CV943" s="15"/>
      <c r="CW943" s="15"/>
      <c r="CX943" s="15"/>
      <c r="CY943" s="15"/>
      <c r="CZ943" s="15"/>
      <c r="DA943" s="15"/>
      <c r="DB943" s="15"/>
      <c r="DC943" s="15"/>
      <c r="DD943" s="15"/>
      <c r="DE943" s="15"/>
      <c r="DF943" s="15"/>
    </row>
    <row r="944" spans="1:110" ht="17.25" thickBo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  <c r="CA944" s="15"/>
      <c r="CB944" s="15"/>
      <c r="CC944" s="15"/>
      <c r="CD944" s="15"/>
      <c r="CE944" s="15"/>
      <c r="CF944" s="15"/>
      <c r="CG944" s="15"/>
      <c r="CH944" s="15"/>
      <c r="CI944" s="15"/>
      <c r="CJ944" s="15"/>
      <c r="CK944" s="15"/>
      <c r="CL944" s="15"/>
      <c r="CM944" s="15"/>
      <c r="CN944" s="15"/>
      <c r="CO944" s="15"/>
      <c r="CP944" s="15"/>
      <c r="CQ944" s="15"/>
      <c r="CR944" s="15"/>
      <c r="CS944" s="15"/>
      <c r="CT944" s="15"/>
      <c r="CU944" s="15"/>
      <c r="CV944" s="15"/>
      <c r="CW944" s="15"/>
      <c r="CX944" s="15"/>
      <c r="CY944" s="15"/>
      <c r="CZ944" s="15"/>
      <c r="DA944" s="15"/>
      <c r="DB944" s="15"/>
      <c r="DC944" s="15"/>
      <c r="DD944" s="15"/>
      <c r="DE944" s="15"/>
      <c r="DF944" s="15"/>
    </row>
    <row r="945" spans="1:110" ht="17.25" thickBo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  <c r="CA945" s="15"/>
      <c r="CB945" s="15"/>
      <c r="CC945" s="15"/>
      <c r="CD945" s="15"/>
      <c r="CE945" s="15"/>
      <c r="CF945" s="15"/>
      <c r="CG945" s="15"/>
      <c r="CH945" s="15"/>
      <c r="CI945" s="15"/>
      <c r="CJ945" s="15"/>
      <c r="CK945" s="15"/>
      <c r="CL945" s="15"/>
      <c r="CM945" s="15"/>
      <c r="CN945" s="15"/>
      <c r="CO945" s="15"/>
      <c r="CP945" s="15"/>
      <c r="CQ945" s="15"/>
      <c r="CR945" s="15"/>
      <c r="CS945" s="15"/>
      <c r="CT945" s="15"/>
      <c r="CU945" s="15"/>
      <c r="CV945" s="15"/>
      <c r="CW945" s="15"/>
      <c r="CX945" s="15"/>
      <c r="CY945" s="15"/>
      <c r="CZ945" s="15"/>
      <c r="DA945" s="15"/>
      <c r="DB945" s="15"/>
      <c r="DC945" s="15"/>
      <c r="DD945" s="15"/>
      <c r="DE945" s="15"/>
      <c r="DF945" s="15"/>
    </row>
    <row r="946" spans="1:110" ht="17.25" thickBo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  <c r="CA946" s="15"/>
      <c r="CB946" s="15"/>
      <c r="CC946" s="15"/>
      <c r="CD946" s="15"/>
      <c r="CE946" s="15"/>
      <c r="CF946" s="15"/>
      <c r="CG946" s="15"/>
      <c r="CH946" s="15"/>
      <c r="CI946" s="15"/>
      <c r="CJ946" s="15"/>
      <c r="CK946" s="15"/>
      <c r="CL946" s="15"/>
      <c r="CM946" s="15"/>
      <c r="CN946" s="15"/>
      <c r="CO946" s="15"/>
      <c r="CP946" s="15"/>
      <c r="CQ946" s="15"/>
      <c r="CR946" s="15"/>
      <c r="CS946" s="15"/>
      <c r="CT946" s="15"/>
      <c r="CU946" s="15"/>
      <c r="CV946" s="15"/>
      <c r="CW946" s="15"/>
      <c r="CX946" s="15"/>
      <c r="CY946" s="15"/>
      <c r="CZ946" s="15"/>
      <c r="DA946" s="15"/>
      <c r="DB946" s="15"/>
      <c r="DC946" s="15"/>
      <c r="DD946" s="15"/>
      <c r="DE946" s="15"/>
      <c r="DF946" s="15"/>
    </row>
    <row r="947" spans="1:110" ht="17.25" thickBo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  <c r="CA947" s="15"/>
      <c r="CB947" s="15"/>
      <c r="CC947" s="15"/>
      <c r="CD947" s="15"/>
      <c r="CE947" s="15"/>
      <c r="CF947" s="15"/>
      <c r="CG947" s="15"/>
      <c r="CH947" s="15"/>
      <c r="CI947" s="15"/>
      <c r="CJ947" s="15"/>
      <c r="CK947" s="15"/>
      <c r="CL947" s="15"/>
      <c r="CM947" s="15"/>
      <c r="CN947" s="15"/>
      <c r="CO947" s="15"/>
      <c r="CP947" s="15"/>
      <c r="CQ947" s="15"/>
      <c r="CR947" s="15"/>
      <c r="CS947" s="15"/>
      <c r="CT947" s="15"/>
      <c r="CU947" s="15"/>
      <c r="CV947" s="15"/>
      <c r="CW947" s="15"/>
      <c r="CX947" s="15"/>
      <c r="CY947" s="15"/>
      <c r="CZ947" s="15"/>
      <c r="DA947" s="15"/>
      <c r="DB947" s="15"/>
      <c r="DC947" s="15"/>
      <c r="DD947" s="15"/>
      <c r="DE947" s="15"/>
      <c r="DF947" s="15"/>
    </row>
    <row r="948" spans="1:110" ht="17.25" thickBo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  <c r="CA948" s="15"/>
      <c r="CB948" s="15"/>
      <c r="CC948" s="15"/>
      <c r="CD948" s="15"/>
      <c r="CE948" s="15"/>
      <c r="CF948" s="15"/>
      <c r="CG948" s="15"/>
      <c r="CH948" s="15"/>
      <c r="CI948" s="15"/>
      <c r="CJ948" s="15"/>
      <c r="CK948" s="15"/>
      <c r="CL948" s="15"/>
      <c r="CM948" s="15"/>
      <c r="CN948" s="15"/>
      <c r="CO948" s="15"/>
      <c r="CP948" s="15"/>
      <c r="CQ948" s="15"/>
      <c r="CR948" s="15"/>
      <c r="CS948" s="15"/>
      <c r="CT948" s="15"/>
      <c r="CU948" s="15"/>
      <c r="CV948" s="15"/>
      <c r="CW948" s="15"/>
      <c r="CX948" s="15"/>
      <c r="CY948" s="15"/>
      <c r="CZ948" s="15"/>
      <c r="DA948" s="15"/>
      <c r="DB948" s="15"/>
      <c r="DC948" s="15"/>
      <c r="DD948" s="15"/>
      <c r="DE948" s="15"/>
      <c r="DF948" s="15"/>
    </row>
    <row r="949" spans="1:110" ht="17.25" thickBo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  <c r="CA949" s="15"/>
      <c r="CB949" s="15"/>
      <c r="CC949" s="15"/>
      <c r="CD949" s="15"/>
      <c r="CE949" s="15"/>
      <c r="CF949" s="15"/>
      <c r="CG949" s="15"/>
      <c r="CH949" s="15"/>
      <c r="CI949" s="15"/>
      <c r="CJ949" s="15"/>
      <c r="CK949" s="15"/>
      <c r="CL949" s="15"/>
      <c r="CM949" s="15"/>
      <c r="CN949" s="15"/>
      <c r="CO949" s="15"/>
      <c r="CP949" s="15"/>
      <c r="CQ949" s="15"/>
      <c r="CR949" s="15"/>
      <c r="CS949" s="15"/>
      <c r="CT949" s="15"/>
      <c r="CU949" s="15"/>
      <c r="CV949" s="15"/>
      <c r="CW949" s="15"/>
      <c r="CX949" s="15"/>
      <c r="CY949" s="15"/>
      <c r="CZ949" s="15"/>
      <c r="DA949" s="15"/>
      <c r="DB949" s="15"/>
      <c r="DC949" s="15"/>
      <c r="DD949" s="15"/>
      <c r="DE949" s="15"/>
      <c r="DF949" s="15"/>
    </row>
    <row r="950" spans="1:110" ht="17.25" thickBo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  <c r="CA950" s="15"/>
      <c r="CB950" s="15"/>
      <c r="CC950" s="15"/>
      <c r="CD950" s="15"/>
      <c r="CE950" s="15"/>
      <c r="CF950" s="15"/>
      <c r="CG950" s="15"/>
      <c r="CH950" s="15"/>
      <c r="CI950" s="15"/>
      <c r="CJ950" s="15"/>
      <c r="CK950" s="15"/>
      <c r="CL950" s="15"/>
      <c r="CM950" s="15"/>
      <c r="CN950" s="15"/>
      <c r="CO950" s="15"/>
      <c r="CP950" s="15"/>
      <c r="CQ950" s="15"/>
      <c r="CR950" s="15"/>
      <c r="CS950" s="15"/>
      <c r="CT950" s="15"/>
      <c r="CU950" s="15"/>
      <c r="CV950" s="15"/>
      <c r="CW950" s="15"/>
      <c r="CX950" s="15"/>
      <c r="CY950" s="15"/>
      <c r="CZ950" s="15"/>
      <c r="DA950" s="15"/>
      <c r="DB950" s="15"/>
      <c r="DC950" s="15"/>
      <c r="DD950" s="15"/>
      <c r="DE950" s="15"/>
      <c r="DF950" s="15"/>
    </row>
    <row r="951" spans="1:110" ht="17.25" thickBo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  <c r="CA951" s="15"/>
      <c r="CB951" s="15"/>
      <c r="CC951" s="15"/>
      <c r="CD951" s="15"/>
      <c r="CE951" s="15"/>
      <c r="CF951" s="15"/>
      <c r="CG951" s="15"/>
      <c r="CH951" s="15"/>
      <c r="CI951" s="15"/>
      <c r="CJ951" s="15"/>
      <c r="CK951" s="15"/>
      <c r="CL951" s="15"/>
      <c r="CM951" s="15"/>
      <c r="CN951" s="15"/>
      <c r="CO951" s="15"/>
      <c r="CP951" s="15"/>
      <c r="CQ951" s="15"/>
      <c r="CR951" s="15"/>
      <c r="CS951" s="15"/>
      <c r="CT951" s="15"/>
      <c r="CU951" s="15"/>
      <c r="CV951" s="15"/>
      <c r="CW951" s="15"/>
      <c r="CX951" s="15"/>
      <c r="CY951" s="15"/>
      <c r="CZ951" s="15"/>
      <c r="DA951" s="15"/>
      <c r="DB951" s="15"/>
      <c r="DC951" s="15"/>
      <c r="DD951" s="15"/>
      <c r="DE951" s="15"/>
      <c r="DF951" s="15"/>
    </row>
    <row r="952" spans="1:110" ht="17.25" thickBo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  <c r="CA952" s="15"/>
      <c r="CB952" s="15"/>
      <c r="CC952" s="15"/>
      <c r="CD952" s="15"/>
      <c r="CE952" s="15"/>
      <c r="CF952" s="15"/>
      <c r="CG952" s="15"/>
      <c r="CH952" s="15"/>
      <c r="CI952" s="15"/>
      <c r="CJ952" s="15"/>
      <c r="CK952" s="15"/>
      <c r="CL952" s="15"/>
      <c r="CM952" s="15"/>
      <c r="CN952" s="15"/>
      <c r="CO952" s="15"/>
      <c r="CP952" s="15"/>
      <c r="CQ952" s="15"/>
      <c r="CR952" s="15"/>
      <c r="CS952" s="15"/>
      <c r="CT952" s="15"/>
      <c r="CU952" s="15"/>
      <c r="CV952" s="15"/>
      <c r="CW952" s="15"/>
      <c r="CX952" s="15"/>
      <c r="CY952" s="15"/>
      <c r="CZ952" s="15"/>
      <c r="DA952" s="15"/>
      <c r="DB952" s="15"/>
      <c r="DC952" s="15"/>
      <c r="DD952" s="15"/>
      <c r="DE952" s="15"/>
      <c r="DF952" s="15"/>
    </row>
    <row r="953" spans="1:110" ht="17.25" thickBo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  <c r="CA953" s="15"/>
      <c r="CB953" s="15"/>
      <c r="CC953" s="15"/>
      <c r="CD953" s="15"/>
      <c r="CE953" s="15"/>
      <c r="CF953" s="15"/>
      <c r="CG953" s="15"/>
      <c r="CH953" s="15"/>
      <c r="CI953" s="15"/>
      <c r="CJ953" s="15"/>
      <c r="CK953" s="15"/>
      <c r="CL953" s="15"/>
      <c r="CM953" s="15"/>
      <c r="CN953" s="15"/>
      <c r="CO953" s="15"/>
      <c r="CP953" s="15"/>
      <c r="CQ953" s="15"/>
      <c r="CR953" s="15"/>
      <c r="CS953" s="15"/>
      <c r="CT953" s="15"/>
      <c r="CU953" s="15"/>
      <c r="CV953" s="15"/>
      <c r="CW953" s="15"/>
      <c r="CX953" s="15"/>
      <c r="CY953" s="15"/>
      <c r="CZ953" s="15"/>
      <c r="DA953" s="15"/>
      <c r="DB953" s="15"/>
      <c r="DC953" s="15"/>
      <c r="DD953" s="15"/>
      <c r="DE953" s="15"/>
      <c r="DF953" s="15"/>
    </row>
    <row r="954" spans="1:110" ht="17.25" thickBo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  <c r="CA954" s="15"/>
      <c r="CB954" s="15"/>
      <c r="CC954" s="15"/>
      <c r="CD954" s="15"/>
      <c r="CE954" s="15"/>
      <c r="CF954" s="15"/>
      <c r="CG954" s="15"/>
      <c r="CH954" s="15"/>
      <c r="CI954" s="15"/>
      <c r="CJ954" s="15"/>
      <c r="CK954" s="15"/>
      <c r="CL954" s="15"/>
      <c r="CM954" s="15"/>
      <c r="CN954" s="15"/>
      <c r="CO954" s="15"/>
      <c r="CP954" s="15"/>
      <c r="CQ954" s="15"/>
      <c r="CR954" s="15"/>
      <c r="CS954" s="15"/>
      <c r="CT954" s="15"/>
      <c r="CU954" s="15"/>
      <c r="CV954" s="15"/>
      <c r="CW954" s="15"/>
      <c r="CX954" s="15"/>
      <c r="CY954" s="15"/>
      <c r="CZ954" s="15"/>
      <c r="DA954" s="15"/>
      <c r="DB954" s="15"/>
      <c r="DC954" s="15"/>
      <c r="DD954" s="15"/>
      <c r="DE954" s="15"/>
      <c r="DF954" s="15"/>
    </row>
    <row r="955" spans="1:110" ht="17.25" thickBo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  <c r="CA955" s="15"/>
      <c r="CB955" s="15"/>
      <c r="CC955" s="15"/>
      <c r="CD955" s="15"/>
      <c r="CE955" s="15"/>
      <c r="CF955" s="15"/>
      <c r="CG955" s="15"/>
      <c r="CH955" s="15"/>
      <c r="CI955" s="15"/>
      <c r="CJ955" s="15"/>
      <c r="CK955" s="15"/>
      <c r="CL955" s="15"/>
      <c r="CM955" s="15"/>
      <c r="CN955" s="15"/>
      <c r="CO955" s="15"/>
      <c r="CP955" s="15"/>
      <c r="CQ955" s="15"/>
      <c r="CR955" s="15"/>
      <c r="CS955" s="15"/>
      <c r="CT955" s="15"/>
      <c r="CU955" s="15"/>
      <c r="CV955" s="15"/>
      <c r="CW955" s="15"/>
      <c r="CX955" s="15"/>
      <c r="CY955" s="15"/>
      <c r="CZ955" s="15"/>
      <c r="DA955" s="15"/>
      <c r="DB955" s="15"/>
      <c r="DC955" s="15"/>
      <c r="DD955" s="15"/>
      <c r="DE955" s="15"/>
      <c r="DF955" s="15"/>
    </row>
    <row r="956" spans="1:110" ht="17.25" thickBo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  <c r="CA956" s="15"/>
      <c r="CB956" s="15"/>
      <c r="CC956" s="15"/>
      <c r="CD956" s="15"/>
      <c r="CE956" s="15"/>
      <c r="CF956" s="15"/>
      <c r="CG956" s="15"/>
      <c r="CH956" s="15"/>
      <c r="CI956" s="15"/>
      <c r="CJ956" s="15"/>
      <c r="CK956" s="15"/>
      <c r="CL956" s="15"/>
      <c r="CM956" s="15"/>
      <c r="CN956" s="15"/>
      <c r="CO956" s="15"/>
      <c r="CP956" s="15"/>
      <c r="CQ956" s="15"/>
      <c r="CR956" s="15"/>
      <c r="CS956" s="15"/>
      <c r="CT956" s="15"/>
      <c r="CU956" s="15"/>
      <c r="CV956" s="15"/>
      <c r="CW956" s="15"/>
      <c r="CX956" s="15"/>
      <c r="CY956" s="15"/>
      <c r="CZ956" s="15"/>
      <c r="DA956" s="15"/>
      <c r="DB956" s="15"/>
      <c r="DC956" s="15"/>
      <c r="DD956" s="15"/>
      <c r="DE956" s="15"/>
      <c r="DF956" s="15"/>
    </row>
    <row r="957" spans="1:110" ht="17.25" thickBo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  <c r="CB957" s="15"/>
      <c r="CC957" s="15"/>
      <c r="CD957" s="15"/>
      <c r="CE957" s="15"/>
      <c r="CF957" s="15"/>
      <c r="CG957" s="15"/>
      <c r="CH957" s="15"/>
      <c r="CI957" s="15"/>
      <c r="CJ957" s="15"/>
      <c r="CK957" s="15"/>
      <c r="CL957" s="15"/>
      <c r="CM957" s="15"/>
      <c r="CN957" s="15"/>
      <c r="CO957" s="15"/>
      <c r="CP957" s="15"/>
      <c r="CQ957" s="15"/>
      <c r="CR957" s="15"/>
      <c r="CS957" s="15"/>
      <c r="CT957" s="15"/>
      <c r="CU957" s="15"/>
      <c r="CV957" s="15"/>
      <c r="CW957" s="15"/>
      <c r="CX957" s="15"/>
      <c r="CY957" s="15"/>
      <c r="CZ957" s="15"/>
      <c r="DA957" s="15"/>
      <c r="DB957" s="15"/>
      <c r="DC957" s="15"/>
      <c r="DD957" s="15"/>
      <c r="DE957" s="15"/>
      <c r="DF957" s="15"/>
    </row>
    <row r="958" spans="1:110" ht="17.25" thickBo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  <c r="CA958" s="15"/>
      <c r="CB958" s="15"/>
      <c r="CC958" s="15"/>
      <c r="CD958" s="15"/>
      <c r="CE958" s="15"/>
      <c r="CF958" s="15"/>
      <c r="CG958" s="15"/>
      <c r="CH958" s="15"/>
      <c r="CI958" s="15"/>
      <c r="CJ958" s="15"/>
      <c r="CK958" s="15"/>
      <c r="CL958" s="15"/>
      <c r="CM958" s="15"/>
      <c r="CN958" s="15"/>
      <c r="CO958" s="15"/>
      <c r="CP958" s="15"/>
      <c r="CQ958" s="15"/>
      <c r="CR958" s="15"/>
      <c r="CS958" s="15"/>
      <c r="CT958" s="15"/>
      <c r="CU958" s="15"/>
      <c r="CV958" s="15"/>
      <c r="CW958" s="15"/>
      <c r="CX958" s="15"/>
      <c r="CY958" s="15"/>
      <c r="CZ958" s="15"/>
      <c r="DA958" s="15"/>
      <c r="DB958" s="15"/>
      <c r="DC958" s="15"/>
      <c r="DD958" s="15"/>
      <c r="DE958" s="15"/>
      <c r="DF958" s="15"/>
    </row>
    <row r="959" spans="1:110" ht="17.25" thickBo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B959" s="15"/>
      <c r="CC959" s="15"/>
      <c r="CD959" s="15"/>
      <c r="CE959" s="15"/>
      <c r="CF959" s="15"/>
      <c r="CG959" s="15"/>
      <c r="CH959" s="15"/>
      <c r="CI959" s="15"/>
      <c r="CJ959" s="15"/>
      <c r="CK959" s="15"/>
      <c r="CL959" s="15"/>
      <c r="CM959" s="15"/>
      <c r="CN959" s="15"/>
      <c r="CO959" s="15"/>
      <c r="CP959" s="15"/>
      <c r="CQ959" s="15"/>
      <c r="CR959" s="15"/>
      <c r="CS959" s="15"/>
      <c r="CT959" s="15"/>
      <c r="CU959" s="15"/>
      <c r="CV959" s="15"/>
      <c r="CW959" s="15"/>
      <c r="CX959" s="15"/>
      <c r="CY959" s="15"/>
      <c r="CZ959" s="15"/>
      <c r="DA959" s="15"/>
      <c r="DB959" s="15"/>
      <c r="DC959" s="15"/>
      <c r="DD959" s="15"/>
      <c r="DE959" s="15"/>
      <c r="DF959" s="15"/>
    </row>
    <row r="960" spans="1:110" ht="17.25" thickBo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  <c r="CA960" s="15"/>
      <c r="CB960" s="15"/>
      <c r="CC960" s="15"/>
      <c r="CD960" s="15"/>
      <c r="CE960" s="15"/>
      <c r="CF960" s="15"/>
      <c r="CG960" s="15"/>
      <c r="CH960" s="15"/>
      <c r="CI960" s="15"/>
      <c r="CJ960" s="15"/>
      <c r="CK960" s="15"/>
      <c r="CL960" s="15"/>
      <c r="CM960" s="15"/>
      <c r="CN960" s="15"/>
      <c r="CO960" s="15"/>
      <c r="CP960" s="15"/>
      <c r="CQ960" s="15"/>
      <c r="CR960" s="15"/>
      <c r="CS960" s="15"/>
      <c r="CT960" s="15"/>
      <c r="CU960" s="15"/>
      <c r="CV960" s="15"/>
      <c r="CW960" s="15"/>
      <c r="CX960" s="15"/>
      <c r="CY960" s="15"/>
      <c r="CZ960" s="15"/>
      <c r="DA960" s="15"/>
      <c r="DB960" s="15"/>
      <c r="DC960" s="15"/>
      <c r="DD960" s="15"/>
      <c r="DE960" s="15"/>
      <c r="DF960" s="15"/>
    </row>
    <row r="961" spans="1:110" ht="17.25" thickBo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  <c r="CA961" s="15"/>
      <c r="CB961" s="15"/>
      <c r="CC961" s="15"/>
      <c r="CD961" s="15"/>
      <c r="CE961" s="15"/>
      <c r="CF961" s="15"/>
      <c r="CG961" s="15"/>
      <c r="CH961" s="15"/>
      <c r="CI961" s="15"/>
      <c r="CJ961" s="15"/>
      <c r="CK961" s="15"/>
      <c r="CL961" s="15"/>
      <c r="CM961" s="15"/>
      <c r="CN961" s="15"/>
      <c r="CO961" s="15"/>
      <c r="CP961" s="15"/>
      <c r="CQ961" s="15"/>
      <c r="CR961" s="15"/>
      <c r="CS961" s="15"/>
      <c r="CT961" s="15"/>
      <c r="CU961" s="15"/>
      <c r="CV961" s="15"/>
      <c r="CW961" s="15"/>
      <c r="CX961" s="15"/>
      <c r="CY961" s="15"/>
      <c r="CZ961" s="15"/>
      <c r="DA961" s="15"/>
      <c r="DB961" s="15"/>
      <c r="DC961" s="15"/>
      <c r="DD961" s="15"/>
      <c r="DE961" s="15"/>
      <c r="DF961" s="15"/>
    </row>
    <row r="962" spans="1:110" ht="17.25" thickBo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  <c r="CA962" s="15"/>
      <c r="CB962" s="15"/>
      <c r="CC962" s="15"/>
      <c r="CD962" s="15"/>
      <c r="CE962" s="15"/>
      <c r="CF962" s="15"/>
      <c r="CG962" s="15"/>
      <c r="CH962" s="15"/>
      <c r="CI962" s="15"/>
      <c r="CJ962" s="15"/>
      <c r="CK962" s="15"/>
      <c r="CL962" s="15"/>
      <c r="CM962" s="15"/>
      <c r="CN962" s="15"/>
      <c r="CO962" s="15"/>
      <c r="CP962" s="15"/>
      <c r="CQ962" s="15"/>
      <c r="CR962" s="15"/>
      <c r="CS962" s="15"/>
      <c r="CT962" s="15"/>
      <c r="CU962" s="15"/>
      <c r="CV962" s="15"/>
      <c r="CW962" s="15"/>
      <c r="CX962" s="15"/>
      <c r="CY962" s="15"/>
      <c r="CZ962" s="15"/>
      <c r="DA962" s="15"/>
      <c r="DB962" s="15"/>
      <c r="DC962" s="15"/>
      <c r="DD962" s="15"/>
      <c r="DE962" s="15"/>
      <c r="DF962" s="15"/>
    </row>
    <row r="963" spans="1:110" ht="17.25" thickBo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  <c r="CA963" s="15"/>
      <c r="CB963" s="15"/>
      <c r="CC963" s="15"/>
      <c r="CD963" s="15"/>
      <c r="CE963" s="15"/>
      <c r="CF963" s="15"/>
      <c r="CG963" s="15"/>
      <c r="CH963" s="15"/>
      <c r="CI963" s="15"/>
      <c r="CJ963" s="15"/>
      <c r="CK963" s="15"/>
      <c r="CL963" s="15"/>
      <c r="CM963" s="15"/>
      <c r="CN963" s="15"/>
      <c r="CO963" s="15"/>
      <c r="CP963" s="15"/>
      <c r="CQ963" s="15"/>
      <c r="CR963" s="15"/>
      <c r="CS963" s="15"/>
      <c r="CT963" s="15"/>
      <c r="CU963" s="15"/>
      <c r="CV963" s="15"/>
      <c r="CW963" s="15"/>
      <c r="CX963" s="15"/>
      <c r="CY963" s="15"/>
      <c r="CZ963" s="15"/>
      <c r="DA963" s="15"/>
      <c r="DB963" s="15"/>
      <c r="DC963" s="15"/>
      <c r="DD963" s="15"/>
      <c r="DE963" s="15"/>
      <c r="DF963" s="15"/>
    </row>
    <row r="964" spans="1:110" ht="17.25" thickBo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  <c r="CB964" s="15"/>
      <c r="CC964" s="15"/>
      <c r="CD964" s="15"/>
      <c r="CE964" s="15"/>
      <c r="CF964" s="15"/>
      <c r="CG964" s="15"/>
      <c r="CH964" s="15"/>
      <c r="CI964" s="15"/>
      <c r="CJ964" s="15"/>
      <c r="CK964" s="15"/>
      <c r="CL964" s="15"/>
      <c r="CM964" s="15"/>
      <c r="CN964" s="15"/>
      <c r="CO964" s="15"/>
      <c r="CP964" s="15"/>
      <c r="CQ964" s="15"/>
      <c r="CR964" s="15"/>
      <c r="CS964" s="15"/>
      <c r="CT964" s="15"/>
      <c r="CU964" s="15"/>
      <c r="CV964" s="15"/>
      <c r="CW964" s="15"/>
      <c r="CX964" s="15"/>
      <c r="CY964" s="15"/>
      <c r="CZ964" s="15"/>
      <c r="DA964" s="15"/>
      <c r="DB964" s="15"/>
      <c r="DC964" s="15"/>
      <c r="DD964" s="15"/>
      <c r="DE964" s="15"/>
      <c r="DF964" s="15"/>
    </row>
    <row r="965" spans="1:110" ht="17.25" thickBo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  <c r="CB965" s="15"/>
      <c r="CC965" s="15"/>
      <c r="CD965" s="15"/>
      <c r="CE965" s="15"/>
      <c r="CF965" s="15"/>
      <c r="CG965" s="15"/>
      <c r="CH965" s="15"/>
      <c r="CI965" s="15"/>
      <c r="CJ965" s="15"/>
      <c r="CK965" s="15"/>
      <c r="CL965" s="15"/>
      <c r="CM965" s="15"/>
      <c r="CN965" s="15"/>
      <c r="CO965" s="15"/>
      <c r="CP965" s="15"/>
      <c r="CQ965" s="15"/>
      <c r="CR965" s="15"/>
      <c r="CS965" s="15"/>
      <c r="CT965" s="15"/>
      <c r="CU965" s="15"/>
      <c r="CV965" s="15"/>
      <c r="CW965" s="15"/>
      <c r="CX965" s="15"/>
      <c r="CY965" s="15"/>
      <c r="CZ965" s="15"/>
      <c r="DA965" s="15"/>
      <c r="DB965" s="15"/>
      <c r="DC965" s="15"/>
      <c r="DD965" s="15"/>
      <c r="DE965" s="15"/>
      <c r="DF965" s="15"/>
    </row>
    <row r="966" spans="1:110" ht="17.25" thickBo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  <c r="CB966" s="15"/>
      <c r="CC966" s="15"/>
      <c r="CD966" s="15"/>
      <c r="CE966" s="15"/>
      <c r="CF966" s="15"/>
      <c r="CG966" s="15"/>
      <c r="CH966" s="15"/>
      <c r="CI966" s="15"/>
      <c r="CJ966" s="15"/>
      <c r="CK966" s="15"/>
      <c r="CL966" s="15"/>
      <c r="CM966" s="15"/>
      <c r="CN966" s="15"/>
      <c r="CO966" s="15"/>
      <c r="CP966" s="15"/>
      <c r="CQ966" s="15"/>
      <c r="CR966" s="15"/>
      <c r="CS966" s="15"/>
      <c r="CT966" s="15"/>
      <c r="CU966" s="15"/>
      <c r="CV966" s="15"/>
      <c r="CW966" s="15"/>
      <c r="CX966" s="15"/>
      <c r="CY966" s="15"/>
      <c r="CZ966" s="15"/>
      <c r="DA966" s="15"/>
      <c r="DB966" s="15"/>
      <c r="DC966" s="15"/>
      <c r="DD966" s="15"/>
      <c r="DE966" s="15"/>
      <c r="DF966" s="15"/>
    </row>
    <row r="967" spans="1:110" ht="17.25" thickBo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  <c r="CG967" s="15"/>
      <c r="CH967" s="15"/>
      <c r="CI967" s="15"/>
      <c r="CJ967" s="15"/>
      <c r="CK967" s="15"/>
      <c r="CL967" s="15"/>
      <c r="CM967" s="15"/>
      <c r="CN967" s="15"/>
      <c r="CO967" s="15"/>
      <c r="CP967" s="15"/>
      <c r="CQ967" s="15"/>
      <c r="CR967" s="15"/>
      <c r="CS967" s="15"/>
      <c r="CT967" s="15"/>
      <c r="CU967" s="15"/>
      <c r="CV967" s="15"/>
      <c r="CW967" s="15"/>
      <c r="CX967" s="15"/>
      <c r="CY967" s="15"/>
      <c r="CZ967" s="15"/>
      <c r="DA967" s="15"/>
      <c r="DB967" s="15"/>
      <c r="DC967" s="15"/>
      <c r="DD967" s="15"/>
      <c r="DE967" s="15"/>
      <c r="DF967" s="15"/>
    </row>
    <row r="968" spans="1:110" ht="17.25" thickBo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  <c r="CB968" s="15"/>
      <c r="CC968" s="15"/>
      <c r="CD968" s="15"/>
      <c r="CE968" s="15"/>
      <c r="CF968" s="15"/>
      <c r="CG968" s="15"/>
      <c r="CH968" s="15"/>
      <c r="CI968" s="15"/>
      <c r="CJ968" s="15"/>
      <c r="CK968" s="15"/>
      <c r="CL968" s="15"/>
      <c r="CM968" s="15"/>
      <c r="CN968" s="15"/>
      <c r="CO968" s="15"/>
      <c r="CP968" s="15"/>
      <c r="CQ968" s="15"/>
      <c r="CR968" s="15"/>
      <c r="CS968" s="15"/>
      <c r="CT968" s="15"/>
      <c r="CU968" s="15"/>
      <c r="CV968" s="15"/>
      <c r="CW968" s="15"/>
      <c r="CX968" s="15"/>
      <c r="CY968" s="15"/>
      <c r="CZ968" s="15"/>
      <c r="DA968" s="15"/>
      <c r="DB968" s="15"/>
      <c r="DC968" s="15"/>
      <c r="DD968" s="15"/>
      <c r="DE968" s="15"/>
      <c r="DF968" s="15"/>
    </row>
    <row r="969" spans="1:110" ht="17.25" thickBo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B969" s="15"/>
      <c r="CC969" s="15"/>
      <c r="CD969" s="15"/>
      <c r="CE969" s="15"/>
      <c r="CF969" s="15"/>
      <c r="CG969" s="15"/>
      <c r="CH969" s="15"/>
      <c r="CI969" s="15"/>
      <c r="CJ969" s="15"/>
      <c r="CK969" s="15"/>
      <c r="CL969" s="15"/>
      <c r="CM969" s="15"/>
      <c r="CN969" s="15"/>
      <c r="CO969" s="15"/>
      <c r="CP969" s="15"/>
      <c r="CQ969" s="15"/>
      <c r="CR969" s="15"/>
      <c r="CS969" s="15"/>
      <c r="CT969" s="15"/>
      <c r="CU969" s="15"/>
      <c r="CV969" s="15"/>
      <c r="CW969" s="15"/>
      <c r="CX969" s="15"/>
      <c r="CY969" s="15"/>
      <c r="CZ969" s="15"/>
      <c r="DA969" s="15"/>
      <c r="DB969" s="15"/>
      <c r="DC969" s="15"/>
      <c r="DD969" s="15"/>
      <c r="DE969" s="15"/>
      <c r="DF969" s="15"/>
    </row>
    <row r="970" spans="1:110" ht="17.25" thickBo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  <c r="CB970" s="15"/>
      <c r="CC970" s="15"/>
      <c r="CD970" s="15"/>
      <c r="CE970" s="15"/>
      <c r="CF970" s="15"/>
      <c r="CG970" s="15"/>
      <c r="CH970" s="15"/>
      <c r="CI970" s="15"/>
      <c r="CJ970" s="15"/>
      <c r="CK970" s="15"/>
      <c r="CL970" s="15"/>
      <c r="CM970" s="15"/>
      <c r="CN970" s="15"/>
      <c r="CO970" s="15"/>
      <c r="CP970" s="15"/>
      <c r="CQ970" s="15"/>
      <c r="CR970" s="15"/>
      <c r="CS970" s="15"/>
      <c r="CT970" s="15"/>
      <c r="CU970" s="15"/>
      <c r="CV970" s="15"/>
      <c r="CW970" s="15"/>
      <c r="CX970" s="15"/>
      <c r="CY970" s="15"/>
      <c r="CZ970" s="15"/>
      <c r="DA970" s="15"/>
      <c r="DB970" s="15"/>
      <c r="DC970" s="15"/>
      <c r="DD970" s="15"/>
      <c r="DE970" s="15"/>
      <c r="DF970" s="15"/>
    </row>
    <row r="971" spans="1:110" ht="17.25" thickBo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  <c r="CB971" s="15"/>
      <c r="CC971" s="15"/>
      <c r="CD971" s="15"/>
      <c r="CE971" s="15"/>
      <c r="CF971" s="15"/>
      <c r="CG971" s="15"/>
      <c r="CH971" s="15"/>
      <c r="CI971" s="15"/>
      <c r="CJ971" s="15"/>
      <c r="CK971" s="15"/>
      <c r="CL971" s="15"/>
      <c r="CM971" s="15"/>
      <c r="CN971" s="15"/>
      <c r="CO971" s="15"/>
      <c r="CP971" s="15"/>
      <c r="CQ971" s="15"/>
      <c r="CR971" s="15"/>
      <c r="CS971" s="15"/>
      <c r="CT971" s="15"/>
      <c r="CU971" s="15"/>
      <c r="CV971" s="15"/>
      <c r="CW971" s="15"/>
      <c r="CX971" s="15"/>
      <c r="CY971" s="15"/>
      <c r="CZ971" s="15"/>
      <c r="DA971" s="15"/>
      <c r="DB971" s="15"/>
      <c r="DC971" s="15"/>
      <c r="DD971" s="15"/>
      <c r="DE971" s="15"/>
      <c r="DF971" s="15"/>
    </row>
    <row r="972" spans="1:110" ht="17.25" thickBo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  <c r="CA972" s="15"/>
      <c r="CB972" s="15"/>
      <c r="CC972" s="15"/>
      <c r="CD972" s="15"/>
      <c r="CE972" s="15"/>
      <c r="CF972" s="15"/>
      <c r="CG972" s="15"/>
      <c r="CH972" s="15"/>
      <c r="CI972" s="15"/>
      <c r="CJ972" s="15"/>
      <c r="CK972" s="15"/>
      <c r="CL972" s="15"/>
      <c r="CM972" s="15"/>
      <c r="CN972" s="15"/>
      <c r="CO972" s="15"/>
      <c r="CP972" s="15"/>
      <c r="CQ972" s="15"/>
      <c r="CR972" s="15"/>
      <c r="CS972" s="15"/>
      <c r="CT972" s="15"/>
      <c r="CU972" s="15"/>
      <c r="CV972" s="15"/>
      <c r="CW972" s="15"/>
      <c r="CX972" s="15"/>
      <c r="CY972" s="15"/>
      <c r="CZ972" s="15"/>
      <c r="DA972" s="15"/>
      <c r="DB972" s="15"/>
      <c r="DC972" s="15"/>
      <c r="DD972" s="15"/>
      <c r="DE972" s="15"/>
      <c r="DF972" s="15"/>
    </row>
    <row r="973" spans="1:110" ht="17.25" thickBo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  <c r="CA973" s="15"/>
      <c r="CB973" s="15"/>
      <c r="CC973" s="15"/>
      <c r="CD973" s="15"/>
      <c r="CE973" s="15"/>
      <c r="CF973" s="15"/>
      <c r="CG973" s="15"/>
      <c r="CH973" s="15"/>
      <c r="CI973" s="15"/>
      <c r="CJ973" s="15"/>
      <c r="CK973" s="15"/>
      <c r="CL973" s="15"/>
      <c r="CM973" s="15"/>
      <c r="CN973" s="15"/>
      <c r="CO973" s="15"/>
      <c r="CP973" s="15"/>
      <c r="CQ973" s="15"/>
      <c r="CR973" s="15"/>
      <c r="CS973" s="15"/>
      <c r="CT973" s="15"/>
      <c r="CU973" s="15"/>
      <c r="CV973" s="15"/>
      <c r="CW973" s="15"/>
      <c r="CX973" s="15"/>
      <c r="CY973" s="15"/>
      <c r="CZ973" s="15"/>
      <c r="DA973" s="15"/>
      <c r="DB973" s="15"/>
      <c r="DC973" s="15"/>
      <c r="DD973" s="15"/>
      <c r="DE973" s="15"/>
      <c r="DF973" s="15"/>
    </row>
    <row r="974" spans="1:110" ht="17.25" thickBo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  <c r="CA974" s="15"/>
      <c r="CB974" s="15"/>
      <c r="CC974" s="15"/>
      <c r="CD974" s="15"/>
      <c r="CE974" s="15"/>
      <c r="CF974" s="15"/>
      <c r="CG974" s="15"/>
      <c r="CH974" s="15"/>
      <c r="CI974" s="15"/>
      <c r="CJ974" s="15"/>
      <c r="CK974" s="15"/>
      <c r="CL974" s="15"/>
      <c r="CM974" s="15"/>
      <c r="CN974" s="15"/>
      <c r="CO974" s="15"/>
      <c r="CP974" s="15"/>
      <c r="CQ974" s="15"/>
      <c r="CR974" s="15"/>
      <c r="CS974" s="15"/>
      <c r="CT974" s="15"/>
      <c r="CU974" s="15"/>
      <c r="CV974" s="15"/>
      <c r="CW974" s="15"/>
      <c r="CX974" s="15"/>
      <c r="CY974" s="15"/>
      <c r="CZ974" s="15"/>
      <c r="DA974" s="15"/>
      <c r="DB974" s="15"/>
      <c r="DC974" s="15"/>
      <c r="DD974" s="15"/>
      <c r="DE974" s="15"/>
      <c r="DF974" s="15"/>
    </row>
    <row r="975" spans="1:110" ht="17.25" thickBo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  <c r="CB975" s="15"/>
      <c r="CC975" s="15"/>
      <c r="CD975" s="15"/>
      <c r="CE975" s="15"/>
      <c r="CF975" s="15"/>
      <c r="CG975" s="15"/>
      <c r="CH975" s="15"/>
      <c r="CI975" s="15"/>
      <c r="CJ975" s="15"/>
      <c r="CK975" s="15"/>
      <c r="CL975" s="15"/>
      <c r="CM975" s="15"/>
      <c r="CN975" s="15"/>
      <c r="CO975" s="15"/>
      <c r="CP975" s="15"/>
      <c r="CQ975" s="15"/>
      <c r="CR975" s="15"/>
      <c r="CS975" s="15"/>
      <c r="CT975" s="15"/>
      <c r="CU975" s="15"/>
      <c r="CV975" s="15"/>
      <c r="CW975" s="15"/>
      <c r="CX975" s="15"/>
      <c r="CY975" s="15"/>
      <c r="CZ975" s="15"/>
      <c r="DA975" s="15"/>
      <c r="DB975" s="15"/>
      <c r="DC975" s="15"/>
      <c r="DD975" s="15"/>
      <c r="DE975" s="15"/>
      <c r="DF975" s="15"/>
    </row>
    <row r="976" spans="1:110" ht="17.25" thickBo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  <c r="CA976" s="15"/>
      <c r="CB976" s="15"/>
      <c r="CC976" s="15"/>
      <c r="CD976" s="15"/>
      <c r="CE976" s="15"/>
      <c r="CF976" s="15"/>
      <c r="CG976" s="15"/>
      <c r="CH976" s="15"/>
      <c r="CI976" s="15"/>
      <c r="CJ976" s="15"/>
      <c r="CK976" s="15"/>
      <c r="CL976" s="15"/>
      <c r="CM976" s="15"/>
      <c r="CN976" s="15"/>
      <c r="CO976" s="15"/>
      <c r="CP976" s="15"/>
      <c r="CQ976" s="15"/>
      <c r="CR976" s="15"/>
      <c r="CS976" s="15"/>
      <c r="CT976" s="15"/>
      <c r="CU976" s="15"/>
      <c r="CV976" s="15"/>
      <c r="CW976" s="15"/>
      <c r="CX976" s="15"/>
      <c r="CY976" s="15"/>
      <c r="CZ976" s="15"/>
      <c r="DA976" s="15"/>
      <c r="DB976" s="15"/>
      <c r="DC976" s="15"/>
      <c r="DD976" s="15"/>
      <c r="DE976" s="15"/>
      <c r="DF976" s="15"/>
    </row>
    <row r="977" spans="1:110" ht="17.25" thickBo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  <c r="CA977" s="15"/>
      <c r="CB977" s="15"/>
      <c r="CC977" s="15"/>
      <c r="CD977" s="15"/>
      <c r="CE977" s="15"/>
      <c r="CF977" s="15"/>
      <c r="CG977" s="15"/>
      <c r="CH977" s="15"/>
      <c r="CI977" s="15"/>
      <c r="CJ977" s="15"/>
      <c r="CK977" s="15"/>
      <c r="CL977" s="15"/>
      <c r="CM977" s="15"/>
      <c r="CN977" s="15"/>
      <c r="CO977" s="15"/>
      <c r="CP977" s="15"/>
      <c r="CQ977" s="15"/>
      <c r="CR977" s="15"/>
      <c r="CS977" s="15"/>
      <c r="CT977" s="15"/>
      <c r="CU977" s="15"/>
      <c r="CV977" s="15"/>
      <c r="CW977" s="15"/>
      <c r="CX977" s="15"/>
      <c r="CY977" s="15"/>
      <c r="CZ977" s="15"/>
      <c r="DA977" s="15"/>
      <c r="DB977" s="15"/>
      <c r="DC977" s="15"/>
      <c r="DD977" s="15"/>
      <c r="DE977" s="15"/>
      <c r="DF977" s="15"/>
    </row>
    <row r="978" spans="1:110" ht="17.25" thickBo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  <c r="CA978" s="15"/>
      <c r="CB978" s="15"/>
      <c r="CC978" s="15"/>
      <c r="CD978" s="15"/>
      <c r="CE978" s="15"/>
      <c r="CF978" s="15"/>
      <c r="CG978" s="15"/>
      <c r="CH978" s="15"/>
      <c r="CI978" s="15"/>
      <c r="CJ978" s="15"/>
      <c r="CK978" s="15"/>
      <c r="CL978" s="15"/>
      <c r="CM978" s="15"/>
      <c r="CN978" s="15"/>
      <c r="CO978" s="15"/>
      <c r="CP978" s="15"/>
      <c r="CQ978" s="15"/>
      <c r="CR978" s="15"/>
      <c r="CS978" s="15"/>
      <c r="CT978" s="15"/>
      <c r="CU978" s="15"/>
      <c r="CV978" s="15"/>
      <c r="CW978" s="15"/>
      <c r="CX978" s="15"/>
      <c r="CY978" s="15"/>
      <c r="CZ978" s="15"/>
      <c r="DA978" s="15"/>
      <c r="DB978" s="15"/>
      <c r="DC978" s="15"/>
      <c r="DD978" s="15"/>
      <c r="DE978" s="15"/>
      <c r="DF978" s="15"/>
    </row>
    <row r="979" spans="1:110" ht="17.25" thickBo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  <c r="CA979" s="15"/>
      <c r="CB979" s="15"/>
      <c r="CC979" s="15"/>
      <c r="CD979" s="15"/>
      <c r="CE979" s="15"/>
      <c r="CF979" s="15"/>
      <c r="CG979" s="15"/>
      <c r="CH979" s="15"/>
      <c r="CI979" s="15"/>
      <c r="CJ979" s="15"/>
      <c r="CK979" s="15"/>
      <c r="CL979" s="15"/>
      <c r="CM979" s="15"/>
      <c r="CN979" s="15"/>
      <c r="CO979" s="15"/>
      <c r="CP979" s="15"/>
      <c r="CQ979" s="15"/>
      <c r="CR979" s="15"/>
      <c r="CS979" s="15"/>
      <c r="CT979" s="15"/>
      <c r="CU979" s="15"/>
      <c r="CV979" s="15"/>
      <c r="CW979" s="15"/>
      <c r="CX979" s="15"/>
      <c r="CY979" s="15"/>
      <c r="CZ979" s="15"/>
      <c r="DA979" s="15"/>
      <c r="DB979" s="15"/>
      <c r="DC979" s="15"/>
      <c r="DD979" s="15"/>
      <c r="DE979" s="15"/>
      <c r="DF979" s="15"/>
    </row>
    <row r="980" spans="1:110" ht="17.25" thickBo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  <c r="CA980" s="15"/>
      <c r="CB980" s="15"/>
      <c r="CC980" s="15"/>
      <c r="CD980" s="15"/>
      <c r="CE980" s="15"/>
      <c r="CF980" s="15"/>
      <c r="CG980" s="15"/>
      <c r="CH980" s="15"/>
      <c r="CI980" s="15"/>
      <c r="CJ980" s="15"/>
      <c r="CK980" s="15"/>
      <c r="CL980" s="15"/>
      <c r="CM980" s="15"/>
      <c r="CN980" s="15"/>
      <c r="CO980" s="15"/>
      <c r="CP980" s="15"/>
      <c r="CQ980" s="15"/>
      <c r="CR980" s="15"/>
      <c r="CS980" s="15"/>
      <c r="CT980" s="15"/>
      <c r="CU980" s="15"/>
      <c r="CV980" s="15"/>
      <c r="CW980" s="15"/>
      <c r="CX980" s="15"/>
      <c r="CY980" s="15"/>
      <c r="CZ980" s="15"/>
      <c r="DA980" s="15"/>
      <c r="DB980" s="15"/>
      <c r="DC980" s="15"/>
      <c r="DD980" s="15"/>
      <c r="DE980" s="15"/>
      <c r="DF980" s="15"/>
    </row>
    <row r="981" spans="1:110" ht="17.25" thickBo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  <c r="CA981" s="15"/>
      <c r="CB981" s="15"/>
      <c r="CC981" s="15"/>
      <c r="CD981" s="15"/>
      <c r="CE981" s="15"/>
      <c r="CF981" s="15"/>
      <c r="CG981" s="15"/>
      <c r="CH981" s="15"/>
      <c r="CI981" s="15"/>
      <c r="CJ981" s="15"/>
      <c r="CK981" s="15"/>
      <c r="CL981" s="15"/>
      <c r="CM981" s="15"/>
      <c r="CN981" s="15"/>
      <c r="CO981" s="15"/>
      <c r="CP981" s="15"/>
      <c r="CQ981" s="15"/>
      <c r="CR981" s="15"/>
      <c r="CS981" s="15"/>
      <c r="CT981" s="15"/>
      <c r="CU981" s="15"/>
      <c r="CV981" s="15"/>
      <c r="CW981" s="15"/>
      <c r="CX981" s="15"/>
      <c r="CY981" s="15"/>
      <c r="CZ981" s="15"/>
      <c r="DA981" s="15"/>
      <c r="DB981" s="15"/>
      <c r="DC981" s="15"/>
      <c r="DD981" s="15"/>
      <c r="DE981" s="15"/>
      <c r="DF981" s="15"/>
    </row>
    <row r="982" spans="1:110" ht="17.25" thickBo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  <c r="CA982" s="15"/>
      <c r="CB982" s="15"/>
      <c r="CC982" s="15"/>
      <c r="CD982" s="15"/>
      <c r="CE982" s="15"/>
      <c r="CF982" s="15"/>
      <c r="CG982" s="15"/>
      <c r="CH982" s="15"/>
      <c r="CI982" s="15"/>
      <c r="CJ982" s="15"/>
      <c r="CK982" s="15"/>
      <c r="CL982" s="15"/>
      <c r="CM982" s="15"/>
      <c r="CN982" s="15"/>
      <c r="CO982" s="15"/>
      <c r="CP982" s="15"/>
      <c r="CQ982" s="15"/>
      <c r="CR982" s="15"/>
      <c r="CS982" s="15"/>
      <c r="CT982" s="15"/>
      <c r="CU982" s="15"/>
      <c r="CV982" s="15"/>
      <c r="CW982" s="15"/>
      <c r="CX982" s="15"/>
      <c r="CY982" s="15"/>
      <c r="CZ982" s="15"/>
      <c r="DA982" s="15"/>
      <c r="DB982" s="15"/>
      <c r="DC982" s="15"/>
      <c r="DD982" s="15"/>
      <c r="DE982" s="15"/>
      <c r="DF982" s="15"/>
    </row>
    <row r="983" spans="1:110" ht="17.25" thickBo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  <c r="CA983" s="15"/>
      <c r="CB983" s="15"/>
      <c r="CC983" s="15"/>
      <c r="CD983" s="15"/>
      <c r="CE983" s="15"/>
      <c r="CF983" s="15"/>
      <c r="CG983" s="15"/>
      <c r="CH983" s="15"/>
      <c r="CI983" s="15"/>
      <c r="CJ983" s="15"/>
      <c r="CK983" s="15"/>
      <c r="CL983" s="15"/>
      <c r="CM983" s="15"/>
      <c r="CN983" s="15"/>
      <c r="CO983" s="15"/>
      <c r="CP983" s="15"/>
      <c r="CQ983" s="15"/>
      <c r="CR983" s="15"/>
      <c r="CS983" s="15"/>
      <c r="CT983" s="15"/>
      <c r="CU983" s="15"/>
      <c r="CV983" s="15"/>
      <c r="CW983" s="15"/>
      <c r="CX983" s="15"/>
      <c r="CY983" s="15"/>
      <c r="CZ983" s="15"/>
      <c r="DA983" s="15"/>
      <c r="DB983" s="15"/>
      <c r="DC983" s="15"/>
      <c r="DD983" s="15"/>
      <c r="DE983" s="15"/>
      <c r="DF983" s="15"/>
    </row>
    <row r="984" spans="1:110" ht="17.25" thickBo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  <c r="CA984" s="15"/>
      <c r="CB984" s="15"/>
      <c r="CC984" s="15"/>
      <c r="CD984" s="15"/>
      <c r="CE984" s="15"/>
      <c r="CF984" s="15"/>
      <c r="CG984" s="15"/>
      <c r="CH984" s="15"/>
      <c r="CI984" s="15"/>
      <c r="CJ984" s="15"/>
      <c r="CK984" s="15"/>
      <c r="CL984" s="15"/>
      <c r="CM984" s="15"/>
      <c r="CN984" s="15"/>
      <c r="CO984" s="15"/>
      <c r="CP984" s="15"/>
      <c r="CQ984" s="15"/>
      <c r="CR984" s="15"/>
      <c r="CS984" s="15"/>
      <c r="CT984" s="15"/>
      <c r="CU984" s="15"/>
      <c r="CV984" s="15"/>
      <c r="CW984" s="15"/>
      <c r="CX984" s="15"/>
      <c r="CY984" s="15"/>
      <c r="CZ984" s="15"/>
      <c r="DA984" s="15"/>
      <c r="DB984" s="15"/>
      <c r="DC984" s="15"/>
      <c r="DD984" s="15"/>
      <c r="DE984" s="15"/>
      <c r="DF984" s="15"/>
    </row>
    <row r="985" spans="1:110" ht="17.25" thickBo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  <c r="CB985" s="15"/>
      <c r="CC985" s="15"/>
      <c r="CD985" s="15"/>
      <c r="CE985" s="15"/>
      <c r="CF985" s="15"/>
      <c r="CG985" s="15"/>
      <c r="CH985" s="15"/>
      <c r="CI985" s="15"/>
      <c r="CJ985" s="15"/>
      <c r="CK985" s="15"/>
      <c r="CL985" s="15"/>
      <c r="CM985" s="15"/>
      <c r="CN985" s="15"/>
      <c r="CO985" s="15"/>
      <c r="CP985" s="15"/>
      <c r="CQ985" s="15"/>
      <c r="CR985" s="15"/>
      <c r="CS985" s="15"/>
      <c r="CT985" s="15"/>
      <c r="CU985" s="15"/>
      <c r="CV985" s="15"/>
      <c r="CW985" s="15"/>
      <c r="CX985" s="15"/>
      <c r="CY985" s="15"/>
      <c r="CZ985" s="15"/>
      <c r="DA985" s="15"/>
      <c r="DB985" s="15"/>
      <c r="DC985" s="15"/>
      <c r="DD985" s="15"/>
      <c r="DE985" s="15"/>
      <c r="DF985" s="15"/>
    </row>
    <row r="986" spans="1:110" ht="17.25" thickBo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  <c r="CA986" s="15"/>
      <c r="CB986" s="15"/>
      <c r="CC986" s="15"/>
      <c r="CD986" s="15"/>
      <c r="CE986" s="15"/>
      <c r="CF986" s="15"/>
      <c r="CG986" s="15"/>
      <c r="CH986" s="15"/>
      <c r="CI986" s="15"/>
      <c r="CJ986" s="15"/>
      <c r="CK986" s="15"/>
      <c r="CL986" s="15"/>
      <c r="CM986" s="15"/>
      <c r="CN986" s="15"/>
      <c r="CO986" s="15"/>
      <c r="CP986" s="15"/>
      <c r="CQ986" s="15"/>
      <c r="CR986" s="15"/>
      <c r="CS986" s="15"/>
      <c r="CT986" s="15"/>
      <c r="CU986" s="15"/>
      <c r="CV986" s="15"/>
      <c r="CW986" s="15"/>
      <c r="CX986" s="15"/>
      <c r="CY986" s="15"/>
      <c r="CZ986" s="15"/>
      <c r="DA986" s="15"/>
      <c r="DB986" s="15"/>
      <c r="DC986" s="15"/>
      <c r="DD986" s="15"/>
      <c r="DE986" s="15"/>
      <c r="DF986" s="15"/>
    </row>
    <row r="987" spans="1:110" ht="17.25" thickBo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  <c r="CA987" s="15"/>
      <c r="CB987" s="15"/>
      <c r="CC987" s="15"/>
      <c r="CD987" s="15"/>
      <c r="CE987" s="15"/>
      <c r="CF987" s="15"/>
      <c r="CG987" s="15"/>
      <c r="CH987" s="15"/>
      <c r="CI987" s="15"/>
      <c r="CJ987" s="15"/>
      <c r="CK987" s="15"/>
      <c r="CL987" s="15"/>
      <c r="CM987" s="15"/>
      <c r="CN987" s="15"/>
      <c r="CO987" s="15"/>
      <c r="CP987" s="15"/>
      <c r="CQ987" s="15"/>
      <c r="CR987" s="15"/>
      <c r="CS987" s="15"/>
      <c r="CT987" s="15"/>
      <c r="CU987" s="15"/>
      <c r="CV987" s="15"/>
      <c r="CW987" s="15"/>
      <c r="CX987" s="15"/>
      <c r="CY987" s="15"/>
      <c r="CZ987" s="15"/>
      <c r="DA987" s="15"/>
      <c r="DB987" s="15"/>
      <c r="DC987" s="15"/>
      <c r="DD987" s="15"/>
      <c r="DE987" s="15"/>
      <c r="DF987" s="15"/>
    </row>
    <row r="988" spans="1:110" ht="17.25" thickBo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  <c r="CG988" s="15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5"/>
      <c r="CS988" s="15"/>
      <c r="CT988" s="15"/>
      <c r="CU988" s="15"/>
      <c r="CV988" s="15"/>
      <c r="CW988" s="15"/>
      <c r="CX988" s="15"/>
      <c r="CY988" s="15"/>
      <c r="CZ988" s="15"/>
      <c r="DA988" s="15"/>
      <c r="DB988" s="15"/>
      <c r="DC988" s="15"/>
      <c r="DD988" s="15"/>
      <c r="DE988" s="15"/>
      <c r="DF988" s="15"/>
    </row>
    <row r="989" spans="1:110" ht="17.25" thickBo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  <c r="CG989" s="15"/>
      <c r="CH989" s="15"/>
      <c r="CI989" s="15"/>
      <c r="CJ989" s="15"/>
      <c r="CK989" s="15"/>
      <c r="CL989" s="15"/>
      <c r="CM989" s="15"/>
      <c r="CN989" s="15"/>
      <c r="CO989" s="15"/>
      <c r="CP989" s="15"/>
      <c r="CQ989" s="15"/>
      <c r="CR989" s="15"/>
      <c r="CS989" s="15"/>
      <c r="CT989" s="15"/>
      <c r="CU989" s="15"/>
      <c r="CV989" s="15"/>
      <c r="CW989" s="15"/>
      <c r="CX989" s="15"/>
      <c r="CY989" s="15"/>
      <c r="CZ989" s="15"/>
      <c r="DA989" s="15"/>
      <c r="DB989" s="15"/>
      <c r="DC989" s="15"/>
      <c r="DD989" s="15"/>
      <c r="DE989" s="15"/>
      <c r="DF989" s="15"/>
    </row>
    <row r="990" spans="1:110" ht="17.25" thickBo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B990" s="15"/>
      <c r="CC990" s="15"/>
      <c r="CD990" s="15"/>
      <c r="CE990" s="15"/>
      <c r="CF990" s="15"/>
      <c r="CG990" s="15"/>
      <c r="CH990" s="15"/>
      <c r="CI990" s="15"/>
      <c r="CJ990" s="15"/>
      <c r="CK990" s="15"/>
      <c r="CL990" s="15"/>
      <c r="CM990" s="15"/>
      <c r="CN990" s="15"/>
      <c r="CO990" s="15"/>
      <c r="CP990" s="15"/>
      <c r="CQ990" s="15"/>
      <c r="CR990" s="15"/>
      <c r="CS990" s="15"/>
      <c r="CT990" s="15"/>
      <c r="CU990" s="15"/>
      <c r="CV990" s="15"/>
      <c r="CW990" s="15"/>
      <c r="CX990" s="15"/>
      <c r="CY990" s="15"/>
      <c r="CZ990" s="15"/>
      <c r="DA990" s="15"/>
      <c r="DB990" s="15"/>
      <c r="DC990" s="15"/>
      <c r="DD990" s="15"/>
      <c r="DE990" s="15"/>
      <c r="DF990" s="15"/>
    </row>
    <row r="991" spans="1:110" ht="17.25" thickBo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  <c r="CA991" s="15"/>
      <c r="CB991" s="15"/>
      <c r="CC991" s="15"/>
      <c r="CD991" s="15"/>
      <c r="CE991" s="15"/>
      <c r="CF991" s="15"/>
      <c r="CG991" s="15"/>
      <c r="CH991" s="15"/>
      <c r="CI991" s="15"/>
      <c r="CJ991" s="15"/>
      <c r="CK991" s="15"/>
      <c r="CL991" s="15"/>
      <c r="CM991" s="15"/>
      <c r="CN991" s="15"/>
      <c r="CO991" s="15"/>
      <c r="CP991" s="15"/>
      <c r="CQ991" s="15"/>
      <c r="CR991" s="15"/>
      <c r="CS991" s="15"/>
      <c r="CT991" s="15"/>
      <c r="CU991" s="15"/>
      <c r="CV991" s="15"/>
      <c r="CW991" s="15"/>
      <c r="CX991" s="15"/>
      <c r="CY991" s="15"/>
      <c r="CZ991" s="15"/>
      <c r="DA991" s="15"/>
      <c r="DB991" s="15"/>
      <c r="DC991" s="15"/>
      <c r="DD991" s="15"/>
      <c r="DE991" s="15"/>
      <c r="DF991" s="15"/>
    </row>
    <row r="992" spans="1:110" ht="17.25" thickBo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  <c r="CB992" s="15"/>
      <c r="CC992" s="15"/>
      <c r="CD992" s="15"/>
      <c r="CE992" s="15"/>
      <c r="CF992" s="15"/>
      <c r="CG992" s="15"/>
      <c r="CH992" s="15"/>
      <c r="CI992" s="15"/>
      <c r="CJ992" s="15"/>
      <c r="CK992" s="15"/>
      <c r="CL992" s="15"/>
      <c r="CM992" s="15"/>
      <c r="CN992" s="15"/>
      <c r="CO992" s="15"/>
      <c r="CP992" s="15"/>
      <c r="CQ992" s="15"/>
      <c r="CR992" s="15"/>
      <c r="CS992" s="15"/>
      <c r="CT992" s="15"/>
      <c r="CU992" s="15"/>
      <c r="CV992" s="15"/>
      <c r="CW992" s="15"/>
      <c r="CX992" s="15"/>
      <c r="CY992" s="15"/>
      <c r="CZ992" s="15"/>
      <c r="DA992" s="15"/>
      <c r="DB992" s="15"/>
      <c r="DC992" s="15"/>
      <c r="DD992" s="15"/>
      <c r="DE992" s="15"/>
      <c r="DF992" s="15"/>
    </row>
    <row r="993" spans="1:110" ht="17.25" thickBo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  <c r="CA993" s="15"/>
      <c r="CB993" s="15"/>
      <c r="CC993" s="15"/>
      <c r="CD993" s="15"/>
      <c r="CE993" s="15"/>
      <c r="CF993" s="15"/>
      <c r="CG993" s="15"/>
      <c r="CH993" s="15"/>
      <c r="CI993" s="15"/>
      <c r="CJ993" s="15"/>
      <c r="CK993" s="15"/>
      <c r="CL993" s="15"/>
      <c r="CM993" s="15"/>
      <c r="CN993" s="15"/>
      <c r="CO993" s="15"/>
      <c r="CP993" s="15"/>
      <c r="CQ993" s="15"/>
      <c r="CR993" s="15"/>
      <c r="CS993" s="15"/>
      <c r="CT993" s="15"/>
      <c r="CU993" s="15"/>
      <c r="CV993" s="15"/>
      <c r="CW993" s="15"/>
      <c r="CX993" s="15"/>
      <c r="CY993" s="15"/>
      <c r="CZ993" s="15"/>
      <c r="DA993" s="15"/>
      <c r="DB993" s="15"/>
      <c r="DC993" s="15"/>
      <c r="DD993" s="15"/>
      <c r="DE993" s="15"/>
      <c r="DF993" s="15"/>
    </row>
    <row r="994" spans="1:110" ht="17.25" thickBo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  <c r="CA994" s="15"/>
      <c r="CB994" s="15"/>
      <c r="CC994" s="15"/>
      <c r="CD994" s="15"/>
      <c r="CE994" s="15"/>
      <c r="CF994" s="15"/>
      <c r="CG994" s="15"/>
      <c r="CH994" s="15"/>
      <c r="CI994" s="15"/>
      <c r="CJ994" s="15"/>
      <c r="CK994" s="15"/>
      <c r="CL994" s="15"/>
      <c r="CM994" s="15"/>
      <c r="CN994" s="15"/>
      <c r="CO994" s="15"/>
      <c r="CP994" s="15"/>
      <c r="CQ994" s="15"/>
      <c r="CR994" s="15"/>
      <c r="CS994" s="15"/>
      <c r="CT994" s="15"/>
      <c r="CU994" s="15"/>
      <c r="CV994" s="15"/>
      <c r="CW994" s="15"/>
      <c r="CX994" s="15"/>
      <c r="CY994" s="15"/>
      <c r="CZ994" s="15"/>
      <c r="DA994" s="15"/>
      <c r="DB994" s="15"/>
      <c r="DC994" s="15"/>
      <c r="DD994" s="15"/>
      <c r="DE994" s="15"/>
      <c r="DF994" s="15"/>
    </row>
    <row r="995" spans="1:110" ht="17.25" thickBo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  <c r="CB995" s="15"/>
      <c r="CC995" s="15"/>
      <c r="CD995" s="15"/>
      <c r="CE995" s="15"/>
      <c r="CF995" s="15"/>
      <c r="CG995" s="15"/>
      <c r="CH995" s="15"/>
      <c r="CI995" s="15"/>
      <c r="CJ995" s="15"/>
      <c r="CK995" s="15"/>
      <c r="CL995" s="15"/>
      <c r="CM995" s="15"/>
      <c r="CN995" s="15"/>
      <c r="CO995" s="15"/>
      <c r="CP995" s="15"/>
      <c r="CQ995" s="15"/>
      <c r="CR995" s="15"/>
      <c r="CS995" s="15"/>
      <c r="CT995" s="15"/>
      <c r="CU995" s="15"/>
      <c r="CV995" s="15"/>
      <c r="CW995" s="15"/>
      <c r="CX995" s="15"/>
      <c r="CY995" s="15"/>
      <c r="CZ995" s="15"/>
      <c r="DA995" s="15"/>
      <c r="DB995" s="15"/>
      <c r="DC995" s="15"/>
      <c r="DD995" s="15"/>
      <c r="DE995" s="15"/>
      <c r="DF995" s="15"/>
    </row>
    <row r="996" spans="1:110" ht="17.25" thickBo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  <c r="CB996" s="15"/>
      <c r="CC996" s="15"/>
      <c r="CD996" s="15"/>
      <c r="CE996" s="15"/>
      <c r="CF996" s="15"/>
      <c r="CG996" s="15"/>
      <c r="CH996" s="15"/>
      <c r="CI996" s="15"/>
      <c r="CJ996" s="15"/>
      <c r="CK996" s="15"/>
      <c r="CL996" s="15"/>
      <c r="CM996" s="15"/>
      <c r="CN996" s="15"/>
      <c r="CO996" s="15"/>
      <c r="CP996" s="15"/>
      <c r="CQ996" s="15"/>
      <c r="CR996" s="15"/>
      <c r="CS996" s="15"/>
      <c r="CT996" s="15"/>
      <c r="CU996" s="15"/>
      <c r="CV996" s="15"/>
      <c r="CW996" s="15"/>
      <c r="CX996" s="15"/>
      <c r="CY996" s="15"/>
      <c r="CZ996" s="15"/>
      <c r="DA996" s="15"/>
      <c r="DB996" s="15"/>
      <c r="DC996" s="15"/>
      <c r="DD996" s="15"/>
      <c r="DE996" s="15"/>
      <c r="DF996" s="15"/>
    </row>
    <row r="997" spans="1:110" ht="17.25" thickBo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  <c r="CB997" s="15"/>
      <c r="CC997" s="15"/>
      <c r="CD997" s="15"/>
      <c r="CE997" s="15"/>
      <c r="CF997" s="15"/>
      <c r="CG997" s="15"/>
      <c r="CH997" s="15"/>
      <c r="CI997" s="15"/>
      <c r="CJ997" s="15"/>
      <c r="CK997" s="15"/>
      <c r="CL997" s="15"/>
      <c r="CM997" s="15"/>
      <c r="CN997" s="15"/>
      <c r="CO997" s="15"/>
      <c r="CP997" s="15"/>
      <c r="CQ997" s="15"/>
      <c r="CR997" s="15"/>
      <c r="CS997" s="15"/>
      <c r="CT997" s="15"/>
      <c r="CU997" s="15"/>
      <c r="CV997" s="15"/>
      <c r="CW997" s="15"/>
      <c r="CX997" s="15"/>
      <c r="CY997" s="15"/>
      <c r="CZ997" s="15"/>
      <c r="DA997" s="15"/>
      <c r="DB997" s="15"/>
      <c r="DC997" s="15"/>
      <c r="DD997" s="15"/>
      <c r="DE997" s="15"/>
      <c r="DF997" s="15"/>
    </row>
    <row r="998" spans="1:110" ht="17.25" thickBo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  <c r="CB998" s="15"/>
      <c r="CC998" s="15"/>
      <c r="CD998" s="15"/>
      <c r="CE998" s="15"/>
      <c r="CF998" s="15"/>
      <c r="CG998" s="15"/>
      <c r="CH998" s="15"/>
      <c r="CI998" s="15"/>
      <c r="CJ998" s="15"/>
      <c r="CK998" s="15"/>
      <c r="CL998" s="15"/>
      <c r="CM998" s="15"/>
      <c r="CN998" s="15"/>
      <c r="CO998" s="15"/>
      <c r="CP998" s="15"/>
      <c r="CQ998" s="15"/>
      <c r="CR998" s="15"/>
      <c r="CS998" s="15"/>
      <c r="CT998" s="15"/>
      <c r="CU998" s="15"/>
      <c r="CV998" s="15"/>
      <c r="CW998" s="15"/>
      <c r="CX998" s="15"/>
      <c r="CY998" s="15"/>
      <c r="CZ998" s="15"/>
      <c r="DA998" s="15"/>
      <c r="DB998" s="15"/>
      <c r="DC998" s="15"/>
      <c r="DD998" s="15"/>
      <c r="DE998" s="15"/>
      <c r="DF998" s="15"/>
    </row>
    <row r="999" spans="1:110" ht="17.25" thickBo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B999" s="15"/>
      <c r="CC999" s="15"/>
      <c r="CD999" s="15"/>
      <c r="CE999" s="15"/>
      <c r="CF999" s="15"/>
      <c r="CG999" s="15"/>
      <c r="CH999" s="15"/>
      <c r="CI999" s="15"/>
      <c r="CJ999" s="15"/>
      <c r="CK999" s="15"/>
      <c r="CL999" s="15"/>
      <c r="CM999" s="15"/>
      <c r="CN999" s="15"/>
      <c r="CO999" s="15"/>
      <c r="CP999" s="15"/>
      <c r="CQ999" s="15"/>
      <c r="CR999" s="15"/>
      <c r="CS999" s="15"/>
      <c r="CT999" s="15"/>
      <c r="CU999" s="15"/>
      <c r="CV999" s="15"/>
      <c r="CW999" s="15"/>
      <c r="CX999" s="15"/>
      <c r="CY999" s="15"/>
      <c r="CZ999" s="15"/>
      <c r="DA999" s="15"/>
      <c r="DB999" s="15"/>
      <c r="DC999" s="15"/>
      <c r="DD999" s="15"/>
      <c r="DE999" s="15"/>
      <c r="DF999" s="15"/>
    </row>
    <row r="1000" spans="1:110" ht="17.25" thickBo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  <c r="CB1000" s="15"/>
      <c r="CC1000" s="15"/>
      <c r="CD1000" s="15"/>
      <c r="CE1000" s="15"/>
      <c r="CF1000" s="15"/>
      <c r="CG1000" s="15"/>
      <c r="CH1000" s="15"/>
      <c r="CI1000" s="15"/>
      <c r="CJ1000" s="15"/>
      <c r="CK1000" s="15"/>
      <c r="CL1000" s="15"/>
      <c r="CM1000" s="15"/>
      <c r="CN1000" s="15"/>
      <c r="CO1000" s="15"/>
      <c r="CP1000" s="15"/>
      <c r="CQ1000" s="15"/>
      <c r="CR1000" s="15"/>
      <c r="CS1000" s="15"/>
      <c r="CT1000" s="15"/>
      <c r="CU1000" s="15"/>
      <c r="CV1000" s="15"/>
      <c r="CW1000" s="15"/>
      <c r="CX1000" s="15"/>
      <c r="CY1000" s="15"/>
      <c r="CZ1000" s="15"/>
      <c r="DA1000" s="15"/>
      <c r="DB1000" s="15"/>
      <c r="DC1000" s="15"/>
      <c r="DD1000" s="15"/>
      <c r="DE1000" s="15"/>
      <c r="DF1000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3E0C-39A7-44C1-BDF1-44BD164344EB}">
  <dimension ref="A1:DH1000"/>
  <sheetViews>
    <sheetView topLeftCell="A9" workbookViewId="0">
      <selection activeCell="R12" sqref="R12"/>
    </sheetView>
  </sheetViews>
  <sheetFormatPr defaultRowHeight="16.5"/>
  <sheetData>
    <row r="1" spans="1:112" ht="53.25" thickBot="1">
      <c r="A1" s="67" t="s">
        <v>2104</v>
      </c>
      <c r="B1" s="15" t="s">
        <v>2105</v>
      </c>
      <c r="C1" s="15" t="s">
        <v>452</v>
      </c>
      <c r="D1" s="15" t="s">
        <v>453</v>
      </c>
      <c r="E1" s="15" t="s">
        <v>454</v>
      </c>
      <c r="F1" s="15" t="s">
        <v>455</v>
      </c>
      <c r="G1" s="15" t="s">
        <v>456</v>
      </c>
      <c r="H1" s="15" t="s">
        <v>457</v>
      </c>
      <c r="I1" s="15" t="s">
        <v>458</v>
      </c>
      <c r="J1" s="15" t="s">
        <v>5110</v>
      </c>
      <c r="K1" s="15" t="s">
        <v>459</v>
      </c>
      <c r="L1" s="15" t="s">
        <v>460</v>
      </c>
      <c r="M1" s="15" t="s">
        <v>461</v>
      </c>
      <c r="N1" s="15" t="s">
        <v>462</v>
      </c>
      <c r="O1" s="15" t="s">
        <v>463</v>
      </c>
      <c r="P1" s="15" t="s">
        <v>464</v>
      </c>
      <c r="Q1" s="15" t="s">
        <v>465</v>
      </c>
      <c r="R1" s="15" t="s">
        <v>466</v>
      </c>
      <c r="S1" s="15" t="s">
        <v>467</v>
      </c>
      <c r="T1" s="15" t="s">
        <v>468</v>
      </c>
      <c r="U1" s="15" t="s">
        <v>469</v>
      </c>
      <c r="V1" s="15" t="s">
        <v>470</v>
      </c>
      <c r="W1" s="15" t="s">
        <v>471</v>
      </c>
      <c r="X1" s="15" t="s">
        <v>472</v>
      </c>
      <c r="Y1" s="15" t="s">
        <v>2106</v>
      </c>
      <c r="Z1" s="15" t="s">
        <v>473</v>
      </c>
      <c r="AA1" s="15" t="s">
        <v>474</v>
      </c>
      <c r="AB1" s="15" t="s">
        <v>475</v>
      </c>
      <c r="AC1" s="15" t="s">
        <v>476</v>
      </c>
      <c r="AD1" s="15" t="s">
        <v>477</v>
      </c>
      <c r="AE1" s="15" t="s">
        <v>425</v>
      </c>
      <c r="AF1" s="15" t="s">
        <v>478</v>
      </c>
      <c r="AG1" s="15" t="s">
        <v>442</v>
      </c>
      <c r="AH1" s="15" t="s">
        <v>443</v>
      </c>
      <c r="AI1" s="15" t="s">
        <v>479</v>
      </c>
      <c r="AJ1" s="15" t="s">
        <v>444</v>
      </c>
      <c r="AK1" s="15" t="s">
        <v>480</v>
      </c>
      <c r="AL1" s="15" t="s">
        <v>481</v>
      </c>
      <c r="AM1" s="15" t="s">
        <v>482</v>
      </c>
      <c r="AN1" s="15" t="s">
        <v>483</v>
      </c>
      <c r="AO1" s="15" t="s">
        <v>4750</v>
      </c>
      <c r="AP1" s="15" t="s">
        <v>1821</v>
      </c>
      <c r="AQ1" s="15" t="s">
        <v>2107</v>
      </c>
      <c r="AR1" s="15" t="s">
        <v>2108</v>
      </c>
      <c r="AS1" s="15" t="s">
        <v>2109</v>
      </c>
      <c r="AT1" s="15" t="s">
        <v>2110</v>
      </c>
      <c r="AU1" s="15" t="s">
        <v>435</v>
      </c>
      <c r="AV1" s="15" t="s">
        <v>432</v>
      </c>
      <c r="AW1" s="15" t="s">
        <v>426</v>
      </c>
      <c r="AX1" s="15" t="s">
        <v>429</v>
      </c>
      <c r="AY1" s="15" t="s">
        <v>431</v>
      </c>
      <c r="AZ1" s="15" t="s">
        <v>436</v>
      </c>
      <c r="BA1" s="15" t="s">
        <v>438</v>
      </c>
      <c r="BB1" s="15" t="s">
        <v>437</v>
      </c>
      <c r="BC1" s="15" t="s">
        <v>445</v>
      </c>
      <c r="BD1" s="15" t="s">
        <v>439</v>
      </c>
      <c r="BE1" s="15" t="s">
        <v>440</v>
      </c>
      <c r="BF1" s="15" t="s">
        <v>427</v>
      </c>
      <c r="BG1" s="15" t="s">
        <v>428</v>
      </c>
      <c r="BH1" s="15" t="s">
        <v>434</v>
      </c>
      <c r="BI1" s="15" t="s">
        <v>430</v>
      </c>
      <c r="BJ1" s="15" t="s">
        <v>441</v>
      </c>
      <c r="BK1" s="15" t="s">
        <v>433</v>
      </c>
      <c r="BL1" s="15" t="s">
        <v>3244</v>
      </c>
      <c r="BM1" s="15" t="s">
        <v>3245</v>
      </c>
      <c r="BN1" s="15" t="s">
        <v>3246</v>
      </c>
      <c r="BO1" s="15" t="s">
        <v>2111</v>
      </c>
      <c r="BP1" s="15" t="s">
        <v>484</v>
      </c>
      <c r="BQ1" s="15" t="s">
        <v>485</v>
      </c>
      <c r="BR1" s="15" t="s">
        <v>486</v>
      </c>
      <c r="BS1" s="15" t="s">
        <v>487</v>
      </c>
      <c r="BT1" s="15" t="s">
        <v>488</v>
      </c>
      <c r="BU1" s="15" t="s">
        <v>497</v>
      </c>
      <c r="BV1" s="15" t="s">
        <v>498</v>
      </c>
      <c r="BW1" s="15" t="s">
        <v>499</v>
      </c>
      <c r="BX1" s="15" t="s">
        <v>500</v>
      </c>
      <c r="BY1" s="15" t="s">
        <v>501</v>
      </c>
      <c r="BZ1" s="15" t="s">
        <v>502</v>
      </c>
      <c r="CA1" s="15" t="s">
        <v>4174</v>
      </c>
      <c r="CB1" s="15" t="s">
        <v>5111</v>
      </c>
      <c r="CC1" s="15" t="s">
        <v>489</v>
      </c>
      <c r="CD1" s="15" t="s">
        <v>490</v>
      </c>
      <c r="CE1" s="15" t="s">
        <v>491</v>
      </c>
      <c r="CF1" s="15" t="s">
        <v>492</v>
      </c>
      <c r="CG1" s="15" t="s">
        <v>493</v>
      </c>
      <c r="CH1" s="15" t="s">
        <v>494</v>
      </c>
      <c r="CI1" s="15" t="s">
        <v>495</v>
      </c>
      <c r="CJ1" s="15" t="s">
        <v>496</v>
      </c>
      <c r="CK1" s="15" t="s">
        <v>503</v>
      </c>
      <c r="CL1" s="15" t="s">
        <v>504</v>
      </c>
      <c r="CM1" s="15" t="s">
        <v>505</v>
      </c>
      <c r="CN1" s="15" t="s">
        <v>506</v>
      </c>
      <c r="CO1" s="15" t="s">
        <v>507</v>
      </c>
      <c r="CP1" s="15" t="s">
        <v>508</v>
      </c>
      <c r="CQ1" s="15" t="s">
        <v>509</v>
      </c>
      <c r="CR1" s="15" t="s">
        <v>510</v>
      </c>
      <c r="CS1" s="15" t="s">
        <v>511</v>
      </c>
      <c r="CT1" s="15" t="s">
        <v>512</v>
      </c>
      <c r="CU1" s="15" t="s">
        <v>513</v>
      </c>
      <c r="CV1" s="15" t="s">
        <v>514</v>
      </c>
      <c r="CW1" s="15" t="s">
        <v>515</v>
      </c>
      <c r="CX1" s="15" t="s">
        <v>516</v>
      </c>
      <c r="CY1" s="15" t="s">
        <v>517</v>
      </c>
      <c r="CZ1" s="15" t="s">
        <v>518</v>
      </c>
      <c r="DA1" s="16" t="s">
        <v>3247</v>
      </c>
      <c r="DB1" s="15"/>
      <c r="DC1" s="15"/>
      <c r="DD1" s="15"/>
      <c r="DE1" s="15"/>
      <c r="DF1" s="15"/>
      <c r="DG1" s="15"/>
      <c r="DH1" s="15"/>
    </row>
    <row r="2" spans="1:112" ht="27.75" thickBot="1">
      <c r="A2" s="18" t="b">
        <v>1</v>
      </c>
      <c r="B2" s="18" t="b">
        <v>1</v>
      </c>
      <c r="C2" s="15"/>
      <c r="D2" s="15"/>
      <c r="E2" s="17">
        <v>154561</v>
      </c>
      <c r="F2" s="17">
        <v>0</v>
      </c>
      <c r="G2" s="17">
        <v>0</v>
      </c>
      <c r="H2" s="17">
        <v>0</v>
      </c>
      <c r="I2" s="17">
        <v>0</v>
      </c>
      <c r="J2" s="15">
        <v>0</v>
      </c>
      <c r="K2" s="17">
        <v>0</v>
      </c>
      <c r="L2" s="17">
        <v>1</v>
      </c>
      <c r="M2" s="15">
        <v>4</v>
      </c>
      <c r="N2" s="15"/>
      <c r="O2" s="17">
        <v>0</v>
      </c>
      <c r="P2" s="15" t="s">
        <v>595</v>
      </c>
      <c r="Q2" s="15">
        <v>0</v>
      </c>
      <c r="R2" s="17">
        <v>1</v>
      </c>
      <c r="S2" s="18" t="b">
        <v>0</v>
      </c>
      <c r="T2" s="15"/>
      <c r="U2" s="15"/>
      <c r="V2" s="17">
        <v>60</v>
      </c>
      <c r="W2" s="15" t="s">
        <v>631</v>
      </c>
      <c r="X2" s="15">
        <v>4.4000000000000004</v>
      </c>
      <c r="Y2" s="18" t="b">
        <v>0</v>
      </c>
      <c r="Z2" s="15" t="s">
        <v>2112</v>
      </c>
      <c r="AA2" s="15">
        <v>29.3</v>
      </c>
      <c r="AB2" s="18" t="b">
        <v>0</v>
      </c>
      <c r="AC2" s="15"/>
      <c r="AD2" s="15" t="s">
        <v>519</v>
      </c>
      <c r="AE2" s="17">
        <v>1</v>
      </c>
      <c r="AF2" s="17">
        <v>3</v>
      </c>
      <c r="AG2" s="17">
        <v>162</v>
      </c>
      <c r="AH2" s="17">
        <v>0</v>
      </c>
      <c r="AI2" s="17">
        <v>0</v>
      </c>
      <c r="AJ2" s="17">
        <v>0</v>
      </c>
      <c r="AK2" s="17">
        <v>0</v>
      </c>
      <c r="AL2" s="15">
        <v>0</v>
      </c>
      <c r="AM2" s="15">
        <v>27</v>
      </c>
      <c r="AN2" s="15" t="s">
        <v>232</v>
      </c>
      <c r="AO2" s="15"/>
      <c r="AP2" s="15"/>
      <c r="AQ2" s="15"/>
      <c r="AR2" s="15"/>
      <c r="AS2" s="18" t="b">
        <v>0</v>
      </c>
      <c r="AT2" s="15" t="s">
        <v>2113</v>
      </c>
      <c r="AU2" s="17">
        <v>3330</v>
      </c>
      <c r="AV2" s="17">
        <v>0</v>
      </c>
      <c r="AW2" s="17">
        <v>0</v>
      </c>
      <c r="AX2" s="17">
        <v>19</v>
      </c>
      <c r="AY2" s="17">
        <v>26</v>
      </c>
      <c r="AZ2" s="17">
        <v>0</v>
      </c>
      <c r="BA2" s="17">
        <v>0</v>
      </c>
      <c r="BB2" s="17">
        <v>0</v>
      </c>
      <c r="BC2" s="17">
        <v>1</v>
      </c>
      <c r="BD2" s="17">
        <v>0</v>
      </c>
      <c r="BE2" s="17">
        <v>60</v>
      </c>
      <c r="BF2" s="17">
        <v>11</v>
      </c>
      <c r="BG2" s="17">
        <v>633</v>
      </c>
      <c r="BH2" s="15">
        <v>541.6</v>
      </c>
      <c r="BI2" s="15">
        <v>33.5</v>
      </c>
      <c r="BJ2" s="15">
        <v>0</v>
      </c>
      <c r="BK2" s="15">
        <v>57.5</v>
      </c>
      <c r="BL2" s="17">
        <v>0</v>
      </c>
      <c r="BM2" s="17">
        <v>0</v>
      </c>
      <c r="BN2" s="17">
        <v>0</v>
      </c>
      <c r="BO2" s="17">
        <v>0</v>
      </c>
      <c r="BP2" s="17">
        <v>37</v>
      </c>
      <c r="BQ2" s="15">
        <v>0</v>
      </c>
      <c r="BR2" s="15">
        <v>7.0000000000000007E-2</v>
      </c>
      <c r="BS2" s="15">
        <v>7.0000000000000007E-2</v>
      </c>
      <c r="BT2" s="15">
        <v>27.56</v>
      </c>
      <c r="BU2" s="15"/>
      <c r="BV2" s="15"/>
      <c r="BW2" s="15"/>
      <c r="BX2" s="15"/>
      <c r="BY2" s="15"/>
      <c r="BZ2" s="15"/>
      <c r="CA2" s="15"/>
      <c r="CB2" s="15"/>
      <c r="CC2" s="17">
        <v>96</v>
      </c>
      <c r="CD2" s="17">
        <v>16</v>
      </c>
      <c r="CE2" s="17">
        <v>304</v>
      </c>
      <c r="CF2" s="17">
        <v>3</v>
      </c>
      <c r="CG2" s="17">
        <v>549</v>
      </c>
      <c r="CH2" s="17">
        <v>60</v>
      </c>
      <c r="CI2" s="17">
        <v>229</v>
      </c>
      <c r="CJ2" s="17">
        <v>16</v>
      </c>
      <c r="CK2" s="17">
        <v>0</v>
      </c>
      <c r="CL2" s="17">
        <v>1.62</v>
      </c>
      <c r="CM2" s="17">
        <v>0</v>
      </c>
      <c r="CN2" s="17">
        <v>0</v>
      </c>
      <c r="CO2" s="17">
        <v>0.74</v>
      </c>
      <c r="CP2" s="17">
        <v>0.7</v>
      </c>
      <c r="CQ2" s="17">
        <v>60</v>
      </c>
      <c r="CR2" s="17">
        <v>1</v>
      </c>
      <c r="CS2" s="17">
        <v>454</v>
      </c>
      <c r="CT2" s="17">
        <v>60</v>
      </c>
      <c r="CU2" s="17">
        <v>32</v>
      </c>
      <c r="CV2" s="17">
        <v>3</v>
      </c>
      <c r="CW2" s="17">
        <v>6</v>
      </c>
      <c r="CX2" s="17">
        <v>1</v>
      </c>
      <c r="CY2" s="17">
        <v>1</v>
      </c>
      <c r="CZ2" s="17">
        <v>0.51</v>
      </c>
      <c r="DA2" s="17">
        <v>0</v>
      </c>
      <c r="DB2" s="15"/>
      <c r="DC2" s="15"/>
      <c r="DD2" s="15"/>
      <c r="DE2" s="15"/>
      <c r="DF2" s="15"/>
      <c r="DG2" s="15"/>
      <c r="DH2" s="15"/>
    </row>
    <row r="3" spans="1:112" ht="27.75" thickBot="1">
      <c r="A3" s="18" t="b">
        <v>1</v>
      </c>
      <c r="B3" s="18" t="b">
        <v>1</v>
      </c>
      <c r="C3" s="15"/>
      <c r="D3" s="15"/>
      <c r="E3" s="17">
        <v>109745</v>
      </c>
      <c r="F3" s="17">
        <v>0</v>
      </c>
      <c r="G3" s="17">
        <v>0</v>
      </c>
      <c r="H3" s="17">
        <v>0</v>
      </c>
      <c r="I3" s="17">
        <v>0</v>
      </c>
      <c r="J3" s="15">
        <v>0</v>
      </c>
      <c r="K3" s="17">
        <v>0</v>
      </c>
      <c r="L3" s="17">
        <v>1</v>
      </c>
      <c r="M3" s="15">
        <v>2.6</v>
      </c>
      <c r="N3" s="15"/>
      <c r="O3" s="17">
        <v>0</v>
      </c>
      <c r="P3" s="15" t="s">
        <v>227</v>
      </c>
      <c r="Q3" s="15">
        <v>0</v>
      </c>
      <c r="R3" s="17">
        <v>2</v>
      </c>
      <c r="S3" s="18" t="b">
        <v>0</v>
      </c>
      <c r="T3" s="15"/>
      <c r="U3" s="15"/>
      <c r="V3" s="17">
        <v>50</v>
      </c>
      <c r="W3" s="15" t="s">
        <v>705</v>
      </c>
      <c r="X3" s="15">
        <v>2</v>
      </c>
      <c r="Y3" s="18" t="b">
        <v>0</v>
      </c>
      <c r="Z3" s="15" t="s">
        <v>2114</v>
      </c>
      <c r="AA3" s="15">
        <v>0.3</v>
      </c>
      <c r="AB3" s="18" t="b">
        <v>0</v>
      </c>
      <c r="AC3" s="15"/>
      <c r="AD3" s="15" t="s">
        <v>519</v>
      </c>
      <c r="AE3" s="17">
        <v>1</v>
      </c>
      <c r="AF3" s="17">
        <v>3</v>
      </c>
      <c r="AG3" s="17">
        <v>2</v>
      </c>
      <c r="AH3" s="17">
        <v>0</v>
      </c>
      <c r="AI3" s="17">
        <v>0</v>
      </c>
      <c r="AJ3" s="17">
        <v>0</v>
      </c>
      <c r="AK3" s="17">
        <v>0</v>
      </c>
      <c r="AL3" s="15">
        <v>0</v>
      </c>
      <c r="AM3" s="15">
        <v>0.4</v>
      </c>
      <c r="AN3" s="15" t="s">
        <v>226</v>
      </c>
      <c r="AO3" s="15"/>
      <c r="AP3" s="15"/>
      <c r="AQ3" s="15"/>
      <c r="AR3" s="15"/>
      <c r="AS3" s="18" t="b">
        <v>0</v>
      </c>
      <c r="AT3" s="15" t="s">
        <v>2115</v>
      </c>
      <c r="AU3" s="17">
        <v>90</v>
      </c>
      <c r="AV3" s="17">
        <v>0</v>
      </c>
      <c r="AW3" s="17">
        <v>0</v>
      </c>
      <c r="AX3" s="17">
        <v>0</v>
      </c>
      <c r="AY3" s="17">
        <v>1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2</v>
      </c>
      <c r="BF3" s="17">
        <v>0</v>
      </c>
      <c r="BG3" s="17">
        <v>11</v>
      </c>
      <c r="BH3" s="15">
        <v>19.8</v>
      </c>
      <c r="BI3" s="15">
        <v>0</v>
      </c>
      <c r="BJ3" s="15">
        <v>0</v>
      </c>
      <c r="BK3" s="15">
        <v>2</v>
      </c>
      <c r="BL3" s="17">
        <v>0</v>
      </c>
      <c r="BM3" s="17">
        <v>0</v>
      </c>
      <c r="BN3" s="17">
        <v>0</v>
      </c>
      <c r="BO3" s="17">
        <v>0</v>
      </c>
      <c r="BP3" s="17">
        <v>1</v>
      </c>
      <c r="BQ3" s="15">
        <v>0</v>
      </c>
      <c r="BR3" s="15">
        <v>0</v>
      </c>
      <c r="BS3" s="15">
        <v>0</v>
      </c>
      <c r="BT3" s="15">
        <v>0.98</v>
      </c>
      <c r="BU3" s="15"/>
      <c r="BV3" s="15"/>
      <c r="BW3" s="15"/>
      <c r="BX3" s="15"/>
      <c r="BY3" s="15"/>
      <c r="BZ3" s="15"/>
      <c r="CA3" s="15"/>
      <c r="CB3" s="15"/>
      <c r="CC3" s="17">
        <v>357</v>
      </c>
      <c r="CD3" s="17">
        <v>30</v>
      </c>
      <c r="CE3" s="17">
        <v>486</v>
      </c>
      <c r="CF3" s="17">
        <v>54</v>
      </c>
      <c r="CG3" s="17">
        <v>480</v>
      </c>
      <c r="CH3" s="17">
        <v>49</v>
      </c>
      <c r="CI3" s="17">
        <v>373</v>
      </c>
      <c r="CJ3" s="17">
        <v>30</v>
      </c>
      <c r="CK3" s="17">
        <v>0</v>
      </c>
      <c r="CL3" s="17">
        <v>2</v>
      </c>
      <c r="CM3" s="17">
        <v>0</v>
      </c>
      <c r="CN3" s="17">
        <v>0</v>
      </c>
      <c r="CO3" s="17">
        <v>0.98</v>
      </c>
      <c r="CP3" s="17">
        <v>1</v>
      </c>
      <c r="CQ3" s="17">
        <v>222</v>
      </c>
      <c r="CR3" s="17">
        <v>8</v>
      </c>
      <c r="CS3" s="17">
        <v>200</v>
      </c>
      <c r="CT3" s="17">
        <v>46</v>
      </c>
      <c r="CU3" s="17">
        <v>285</v>
      </c>
      <c r="CV3" s="17">
        <v>28</v>
      </c>
      <c r="CW3" s="17">
        <v>315</v>
      </c>
      <c r="CX3" s="17">
        <v>37</v>
      </c>
      <c r="CY3" s="17">
        <v>1</v>
      </c>
      <c r="CZ3" s="17">
        <v>0</v>
      </c>
      <c r="DA3" s="17">
        <v>0</v>
      </c>
      <c r="DB3" s="15"/>
      <c r="DC3" s="15"/>
      <c r="DD3" s="15"/>
      <c r="DE3" s="15"/>
      <c r="DF3" s="15"/>
      <c r="DG3" s="15"/>
      <c r="DH3" s="15"/>
    </row>
    <row r="4" spans="1:112" ht="17.25" thickBot="1">
      <c r="A4" s="18" t="b">
        <v>1</v>
      </c>
      <c r="B4" s="18" t="b">
        <v>1</v>
      </c>
      <c r="C4" s="15"/>
      <c r="D4" s="15"/>
      <c r="E4" s="17">
        <v>437495</v>
      </c>
      <c r="F4" s="17">
        <v>0</v>
      </c>
      <c r="G4" s="17">
        <v>0</v>
      </c>
      <c r="H4" s="17">
        <v>0</v>
      </c>
      <c r="I4" s="17">
        <v>0</v>
      </c>
      <c r="J4" s="15">
        <v>0</v>
      </c>
      <c r="K4" s="17">
        <v>0</v>
      </c>
      <c r="L4" s="17">
        <v>1</v>
      </c>
      <c r="M4" s="15">
        <v>2.6</v>
      </c>
      <c r="N4" s="15"/>
      <c r="O4" s="17">
        <v>0</v>
      </c>
      <c r="P4" s="15" t="s">
        <v>2666</v>
      </c>
      <c r="Q4" s="15">
        <v>0</v>
      </c>
      <c r="R4" s="17">
        <v>3</v>
      </c>
      <c r="S4" s="18" t="b">
        <v>0</v>
      </c>
      <c r="T4" s="15"/>
      <c r="U4" s="15"/>
      <c r="V4" s="17">
        <v>50</v>
      </c>
      <c r="W4" s="15" t="s">
        <v>2667</v>
      </c>
      <c r="X4" s="15">
        <v>0</v>
      </c>
      <c r="Y4" s="18" t="b">
        <v>0</v>
      </c>
      <c r="Z4" s="15" t="s">
        <v>2668</v>
      </c>
      <c r="AA4" s="15">
        <v>0.1</v>
      </c>
      <c r="AB4" s="18" t="b">
        <v>0</v>
      </c>
      <c r="AC4" s="15"/>
      <c r="AD4" s="15" t="s">
        <v>519</v>
      </c>
      <c r="AE4" s="17">
        <v>1</v>
      </c>
      <c r="AF4" s="17">
        <v>3</v>
      </c>
      <c r="AG4" s="17">
        <v>0</v>
      </c>
      <c r="AH4" s="17">
        <v>0</v>
      </c>
      <c r="AI4" s="17">
        <v>0</v>
      </c>
      <c r="AJ4" s="17">
        <v>0</v>
      </c>
      <c r="AK4" s="17">
        <v>0</v>
      </c>
      <c r="AL4" s="15">
        <v>0</v>
      </c>
      <c r="AM4" s="15">
        <v>0</v>
      </c>
      <c r="AN4" s="15" t="s">
        <v>2668</v>
      </c>
      <c r="AO4" s="15"/>
      <c r="AP4" s="15"/>
      <c r="AQ4" s="15"/>
      <c r="AR4" s="15"/>
      <c r="AS4" s="18" t="b">
        <v>0</v>
      </c>
      <c r="AT4" s="15" t="s">
        <v>2669</v>
      </c>
      <c r="AU4" s="17">
        <v>0</v>
      </c>
      <c r="AV4" s="17">
        <v>11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</v>
      </c>
      <c r="BG4" s="17">
        <v>11</v>
      </c>
      <c r="BH4" s="15">
        <v>0</v>
      </c>
      <c r="BI4" s="15">
        <v>0</v>
      </c>
      <c r="BJ4" s="15">
        <v>0</v>
      </c>
      <c r="BK4" s="15">
        <v>0</v>
      </c>
      <c r="BL4" s="17">
        <v>0</v>
      </c>
      <c r="BM4" s="17">
        <v>0</v>
      </c>
      <c r="BN4" s="17">
        <v>0</v>
      </c>
      <c r="BO4" s="17">
        <v>0</v>
      </c>
      <c r="BP4" s="17">
        <v>0</v>
      </c>
      <c r="BQ4" s="15">
        <v>0</v>
      </c>
      <c r="BR4" s="15">
        <v>0</v>
      </c>
      <c r="BS4" s="15">
        <v>0</v>
      </c>
      <c r="BT4" s="15">
        <v>0</v>
      </c>
      <c r="BU4" s="15"/>
      <c r="BV4" s="15"/>
      <c r="BW4" s="15"/>
      <c r="BX4" s="15"/>
      <c r="BY4" s="15"/>
      <c r="BZ4" s="15"/>
      <c r="CA4" s="15"/>
      <c r="CB4" s="15"/>
      <c r="CC4" s="17">
        <v>508</v>
      </c>
      <c r="CD4" s="17">
        <v>60</v>
      </c>
      <c r="CE4" s="17">
        <v>505</v>
      </c>
      <c r="CF4" s="17">
        <v>57</v>
      </c>
      <c r="CG4" s="17">
        <v>502</v>
      </c>
      <c r="CH4" s="17">
        <v>55</v>
      </c>
      <c r="CI4" s="17">
        <v>508</v>
      </c>
      <c r="CJ4" s="17">
        <v>60</v>
      </c>
      <c r="CK4" s="17">
        <v>0</v>
      </c>
      <c r="CL4" s="17">
        <v>0</v>
      </c>
      <c r="CM4" s="17">
        <v>0</v>
      </c>
      <c r="CN4" s="17">
        <v>0</v>
      </c>
      <c r="CO4" s="17">
        <v>0</v>
      </c>
      <c r="CP4" s="17">
        <v>0</v>
      </c>
      <c r="CQ4" s="17">
        <v>285</v>
      </c>
      <c r="CR4" s="17">
        <v>14</v>
      </c>
      <c r="CS4" s="17">
        <v>263</v>
      </c>
      <c r="CT4" s="17">
        <v>52</v>
      </c>
      <c r="CU4" s="17">
        <v>508</v>
      </c>
      <c r="CV4" s="17">
        <v>60</v>
      </c>
      <c r="CW4" s="17">
        <v>431</v>
      </c>
      <c r="CX4" s="17">
        <v>52</v>
      </c>
      <c r="CY4" s="17">
        <v>0</v>
      </c>
      <c r="CZ4" s="17">
        <v>0</v>
      </c>
      <c r="DA4" s="17">
        <v>0</v>
      </c>
      <c r="DB4" s="15"/>
      <c r="DC4" s="15"/>
      <c r="DD4" s="15"/>
      <c r="DE4" s="15"/>
      <c r="DF4" s="15"/>
      <c r="DG4" s="15"/>
      <c r="DH4" s="15"/>
    </row>
    <row r="5" spans="1:112" ht="40.5" thickBot="1">
      <c r="A5" s="18" t="b">
        <v>1</v>
      </c>
      <c r="B5" s="18" t="b">
        <v>1</v>
      </c>
      <c r="C5" s="15"/>
      <c r="D5" s="15"/>
      <c r="E5" s="17">
        <v>226597</v>
      </c>
      <c r="F5" s="17">
        <v>0</v>
      </c>
      <c r="G5" s="17">
        <v>0</v>
      </c>
      <c r="H5" s="17">
        <v>0</v>
      </c>
      <c r="I5" s="17">
        <v>0</v>
      </c>
      <c r="J5" s="15">
        <v>0</v>
      </c>
      <c r="K5" s="17">
        <v>0</v>
      </c>
      <c r="L5" s="17">
        <v>2</v>
      </c>
      <c r="M5" s="15">
        <v>4</v>
      </c>
      <c r="N5" s="15"/>
      <c r="O5" s="17">
        <v>0</v>
      </c>
      <c r="P5" s="15" t="s">
        <v>237</v>
      </c>
      <c r="Q5" s="15">
        <v>0</v>
      </c>
      <c r="R5" s="17">
        <v>4</v>
      </c>
      <c r="S5" s="18" t="b">
        <v>0</v>
      </c>
      <c r="T5" s="15"/>
      <c r="U5" s="15"/>
      <c r="V5" s="17">
        <v>80</v>
      </c>
      <c r="W5" s="15" t="s">
        <v>536</v>
      </c>
      <c r="X5" s="15">
        <v>6.5</v>
      </c>
      <c r="Y5" s="18" t="b">
        <v>0</v>
      </c>
      <c r="Z5" s="15" t="s">
        <v>537</v>
      </c>
      <c r="AA5" s="15">
        <v>24.2</v>
      </c>
      <c r="AB5" s="18" t="b">
        <v>0</v>
      </c>
      <c r="AC5" s="15"/>
      <c r="AD5" s="15" t="s">
        <v>519</v>
      </c>
      <c r="AE5" s="17">
        <v>1</v>
      </c>
      <c r="AF5" s="17">
        <v>3</v>
      </c>
      <c r="AG5" s="17">
        <v>209</v>
      </c>
      <c r="AH5" s="17">
        <v>0</v>
      </c>
      <c r="AI5" s="17">
        <v>0</v>
      </c>
      <c r="AJ5" s="17">
        <v>0</v>
      </c>
      <c r="AK5" s="17">
        <v>0</v>
      </c>
      <c r="AL5" s="15">
        <v>0</v>
      </c>
      <c r="AM5" s="15">
        <v>26.1</v>
      </c>
      <c r="AN5" s="15" t="s">
        <v>237</v>
      </c>
      <c r="AO5" s="15"/>
      <c r="AP5" s="15"/>
      <c r="AQ5" s="15"/>
      <c r="AR5" s="15"/>
      <c r="AS5" s="18" t="b">
        <v>0</v>
      </c>
      <c r="AT5" s="15" t="s">
        <v>2118</v>
      </c>
      <c r="AU5" s="17">
        <v>2750</v>
      </c>
      <c r="AV5" s="17">
        <v>3</v>
      </c>
      <c r="AW5" s="17">
        <v>5</v>
      </c>
      <c r="AX5" s="17">
        <v>18</v>
      </c>
      <c r="AY5" s="17">
        <v>20</v>
      </c>
      <c r="AZ5" s="17">
        <v>0</v>
      </c>
      <c r="BA5" s="17">
        <v>0</v>
      </c>
      <c r="BB5" s="17">
        <v>0</v>
      </c>
      <c r="BC5" s="17">
        <v>4</v>
      </c>
      <c r="BD5" s="17">
        <v>0</v>
      </c>
      <c r="BE5" s="17">
        <v>0</v>
      </c>
      <c r="BF5" s="17">
        <v>30</v>
      </c>
      <c r="BG5" s="17">
        <v>724</v>
      </c>
      <c r="BH5" s="15">
        <v>824</v>
      </c>
      <c r="BI5" s="15">
        <v>128.5</v>
      </c>
      <c r="BJ5" s="15">
        <v>298</v>
      </c>
      <c r="BK5" s="15">
        <v>125</v>
      </c>
      <c r="BL5" s="17">
        <v>0</v>
      </c>
      <c r="BM5" s="17">
        <v>0</v>
      </c>
      <c r="BN5" s="17">
        <v>0</v>
      </c>
      <c r="BO5" s="17">
        <v>0</v>
      </c>
      <c r="BP5" s="17">
        <v>30</v>
      </c>
      <c r="BQ5" s="15">
        <v>2.94</v>
      </c>
      <c r="BR5" s="15">
        <v>1.75</v>
      </c>
      <c r="BS5" s="15">
        <v>4.6900000000000004</v>
      </c>
      <c r="BT5" s="15">
        <v>22.01</v>
      </c>
      <c r="BU5" s="15"/>
      <c r="BV5" s="15"/>
      <c r="BW5" s="15"/>
      <c r="BX5" s="15"/>
      <c r="BY5" s="15"/>
      <c r="BZ5" s="15"/>
      <c r="CA5" s="15"/>
      <c r="CB5" s="15"/>
      <c r="CC5" s="17">
        <v>25</v>
      </c>
      <c r="CD5" s="17">
        <v>9</v>
      </c>
      <c r="CE5" s="17">
        <v>219</v>
      </c>
      <c r="CF5" s="17">
        <v>61</v>
      </c>
      <c r="CG5" s="17">
        <v>101</v>
      </c>
      <c r="CH5" s="17">
        <v>15</v>
      </c>
      <c r="CI5" s="17">
        <v>80</v>
      </c>
      <c r="CJ5" s="17">
        <v>18</v>
      </c>
      <c r="CK5" s="17">
        <v>0.1</v>
      </c>
      <c r="CL5" s="17">
        <v>0</v>
      </c>
      <c r="CM5" s="17">
        <v>0.06</v>
      </c>
      <c r="CN5" s="17">
        <v>0.16</v>
      </c>
      <c r="CO5" s="17">
        <v>0.72</v>
      </c>
      <c r="CP5" s="17">
        <v>0.65</v>
      </c>
      <c r="CQ5" s="17">
        <v>9</v>
      </c>
      <c r="CR5" s="17">
        <v>1</v>
      </c>
      <c r="CS5" s="17">
        <v>549</v>
      </c>
      <c r="CT5" s="17">
        <v>184</v>
      </c>
      <c r="CU5" s="17">
        <v>4</v>
      </c>
      <c r="CV5" s="17">
        <v>1</v>
      </c>
      <c r="CW5" s="17">
        <v>9</v>
      </c>
      <c r="CX5" s="17">
        <v>3</v>
      </c>
      <c r="CY5" s="17">
        <v>0.98</v>
      </c>
      <c r="CZ5" s="17">
        <v>0.59</v>
      </c>
      <c r="DA5" s="17">
        <v>0</v>
      </c>
      <c r="DB5" s="15"/>
      <c r="DC5" s="15"/>
      <c r="DD5" s="15"/>
      <c r="DE5" s="15"/>
      <c r="DF5" s="15"/>
      <c r="DG5" s="15"/>
      <c r="DH5" s="15"/>
    </row>
    <row r="6" spans="1:112" ht="409.6" thickBot="1">
      <c r="A6" s="18" t="b">
        <v>1</v>
      </c>
      <c r="B6" s="18" t="b">
        <v>1</v>
      </c>
      <c r="C6" s="17">
        <v>0</v>
      </c>
      <c r="D6" s="15"/>
      <c r="E6" s="17">
        <v>445122</v>
      </c>
      <c r="F6" s="17">
        <v>0</v>
      </c>
      <c r="G6" s="17">
        <v>0</v>
      </c>
      <c r="H6" s="17">
        <v>0</v>
      </c>
      <c r="I6" s="17">
        <v>0</v>
      </c>
      <c r="J6" s="15">
        <v>0</v>
      </c>
      <c r="K6" s="17">
        <v>0</v>
      </c>
      <c r="L6" s="17">
        <v>2</v>
      </c>
      <c r="M6" s="15">
        <v>0</v>
      </c>
      <c r="N6" s="15"/>
      <c r="O6" s="17">
        <v>0</v>
      </c>
      <c r="P6" s="15" t="s">
        <v>1106</v>
      </c>
      <c r="Q6" s="15">
        <v>0</v>
      </c>
      <c r="R6" s="17">
        <v>5</v>
      </c>
      <c r="S6" s="18" t="b">
        <v>0</v>
      </c>
      <c r="T6" s="15" t="s">
        <v>5112</v>
      </c>
      <c r="U6" s="15" t="s">
        <v>5113</v>
      </c>
      <c r="V6" s="17">
        <v>65</v>
      </c>
      <c r="W6" s="15" t="s">
        <v>1107</v>
      </c>
      <c r="X6" s="15">
        <v>5</v>
      </c>
      <c r="Y6" s="18" t="b">
        <v>0</v>
      </c>
      <c r="Z6" s="15" t="s">
        <v>1108</v>
      </c>
      <c r="AA6" s="15">
        <v>0.9</v>
      </c>
      <c r="AB6" s="18" t="b">
        <v>0</v>
      </c>
      <c r="AC6" s="15"/>
      <c r="AD6" s="15" t="s">
        <v>543</v>
      </c>
      <c r="AE6" s="17">
        <v>1</v>
      </c>
      <c r="AF6" s="17">
        <v>3</v>
      </c>
      <c r="AG6" s="17">
        <v>149</v>
      </c>
      <c r="AH6" s="17">
        <v>0</v>
      </c>
      <c r="AI6" s="17">
        <v>0</v>
      </c>
      <c r="AJ6" s="17">
        <v>0</v>
      </c>
      <c r="AK6" s="17">
        <v>0</v>
      </c>
      <c r="AL6" s="15">
        <v>0</v>
      </c>
      <c r="AM6" s="15">
        <v>22.9</v>
      </c>
      <c r="AN6" s="15" t="s">
        <v>1109</v>
      </c>
      <c r="AO6" s="15"/>
      <c r="AP6" s="15"/>
      <c r="AQ6" s="15"/>
      <c r="AR6" s="15"/>
      <c r="AS6" s="18" t="b">
        <v>0</v>
      </c>
      <c r="AT6" s="15" t="s">
        <v>2121</v>
      </c>
      <c r="AU6" s="17">
        <v>2452</v>
      </c>
      <c r="AV6" s="17">
        <v>3</v>
      </c>
      <c r="AW6" s="17">
        <v>6</v>
      </c>
      <c r="AX6" s="17">
        <v>13</v>
      </c>
      <c r="AY6" s="17">
        <v>20</v>
      </c>
      <c r="AZ6" s="17">
        <v>0</v>
      </c>
      <c r="BA6" s="17">
        <v>0</v>
      </c>
      <c r="BB6" s="17">
        <v>0</v>
      </c>
      <c r="BC6" s="17">
        <v>5</v>
      </c>
      <c r="BD6" s="17">
        <v>0</v>
      </c>
      <c r="BE6" s="17">
        <v>0</v>
      </c>
      <c r="BF6" s="17">
        <v>9</v>
      </c>
      <c r="BG6" s="17">
        <v>532</v>
      </c>
      <c r="BH6" s="15">
        <v>499</v>
      </c>
      <c r="BI6" s="15">
        <v>402.6</v>
      </c>
      <c r="BJ6" s="15">
        <v>352</v>
      </c>
      <c r="BK6" s="15">
        <v>125.7</v>
      </c>
      <c r="BL6" s="17">
        <v>0</v>
      </c>
      <c r="BM6" s="17">
        <v>0</v>
      </c>
      <c r="BN6" s="17">
        <v>0</v>
      </c>
      <c r="BO6" s="17">
        <v>0</v>
      </c>
      <c r="BP6" s="17">
        <v>28</v>
      </c>
      <c r="BQ6" s="15">
        <v>4.71</v>
      </c>
      <c r="BR6" s="15">
        <v>1.53</v>
      </c>
      <c r="BS6" s="15">
        <v>6.24</v>
      </c>
      <c r="BT6" s="15">
        <v>17.45</v>
      </c>
      <c r="BU6" s="15"/>
      <c r="BV6" s="15"/>
      <c r="BW6" s="15"/>
      <c r="BX6" s="15"/>
      <c r="BY6" s="15"/>
      <c r="BZ6" s="15"/>
      <c r="CA6" s="15"/>
      <c r="CB6" s="113" t="s">
        <v>5114</v>
      </c>
      <c r="CC6" s="17">
        <v>114</v>
      </c>
      <c r="CD6" s="17">
        <v>49</v>
      </c>
      <c r="CE6" s="17">
        <v>76</v>
      </c>
      <c r="CF6" s="17">
        <v>18</v>
      </c>
      <c r="CG6" s="17">
        <v>76</v>
      </c>
      <c r="CH6" s="17">
        <v>9</v>
      </c>
      <c r="CI6" s="17">
        <v>79</v>
      </c>
      <c r="CJ6" s="17">
        <v>17</v>
      </c>
      <c r="CK6" s="17">
        <v>0.17</v>
      </c>
      <c r="CL6" s="17">
        <v>0</v>
      </c>
      <c r="CM6" s="17">
        <v>0.06</v>
      </c>
      <c r="CN6" s="17">
        <v>0.23</v>
      </c>
      <c r="CO6" s="17">
        <v>0.64</v>
      </c>
      <c r="CP6" s="17">
        <v>0.73</v>
      </c>
      <c r="CQ6" s="17">
        <v>47</v>
      </c>
      <c r="CR6" s="17">
        <v>3</v>
      </c>
      <c r="CS6" s="17">
        <v>520</v>
      </c>
      <c r="CT6" s="17">
        <v>182</v>
      </c>
      <c r="CU6" s="17">
        <v>13</v>
      </c>
      <c r="CV6" s="17">
        <v>3</v>
      </c>
      <c r="CW6" s="17">
        <v>205</v>
      </c>
      <c r="CX6" s="17">
        <v>72</v>
      </c>
      <c r="CY6" s="17">
        <v>1.03</v>
      </c>
      <c r="CZ6" s="17">
        <v>0.48</v>
      </c>
      <c r="DA6" s="17">
        <v>0</v>
      </c>
      <c r="DB6" s="15"/>
      <c r="DC6" s="15"/>
      <c r="DD6" s="15"/>
      <c r="DE6" s="15"/>
      <c r="DF6" s="15"/>
      <c r="DG6" s="15"/>
      <c r="DH6" s="15"/>
    </row>
    <row r="7" spans="1:112" ht="165.75" thickBot="1">
      <c r="A7" s="18" t="b">
        <v>1</v>
      </c>
      <c r="B7" s="18" t="b">
        <v>1</v>
      </c>
      <c r="C7" s="17">
        <v>0</v>
      </c>
      <c r="D7" s="15"/>
      <c r="E7" s="17">
        <v>462424</v>
      </c>
      <c r="F7" s="17">
        <v>0</v>
      </c>
      <c r="G7" s="17">
        <v>0</v>
      </c>
      <c r="H7" s="17">
        <v>0</v>
      </c>
      <c r="I7" s="17">
        <v>0</v>
      </c>
      <c r="J7" s="15">
        <v>0</v>
      </c>
      <c r="K7" s="17">
        <v>0</v>
      </c>
      <c r="L7" s="17">
        <v>2</v>
      </c>
      <c r="M7" s="15">
        <v>0</v>
      </c>
      <c r="N7" s="15"/>
      <c r="O7" s="17">
        <v>0</v>
      </c>
      <c r="P7" s="15" t="s">
        <v>549</v>
      </c>
      <c r="Q7" s="15">
        <v>0</v>
      </c>
      <c r="R7" s="17">
        <v>6</v>
      </c>
      <c r="S7" s="18" t="b">
        <v>0</v>
      </c>
      <c r="T7" s="15" t="s">
        <v>5115</v>
      </c>
      <c r="U7" s="15" t="s">
        <v>5116</v>
      </c>
      <c r="V7" s="17">
        <v>60</v>
      </c>
      <c r="W7" s="15" t="s">
        <v>550</v>
      </c>
      <c r="X7" s="15">
        <v>4.4000000000000004</v>
      </c>
      <c r="Y7" s="18" t="b">
        <v>0</v>
      </c>
      <c r="Z7" s="15" t="s">
        <v>233</v>
      </c>
      <c r="AA7" s="15">
        <v>0.5</v>
      </c>
      <c r="AB7" s="18" t="b">
        <v>0</v>
      </c>
      <c r="AC7" s="15"/>
      <c r="AD7" s="15" t="s">
        <v>543</v>
      </c>
      <c r="AE7" s="17">
        <v>1</v>
      </c>
      <c r="AF7" s="17">
        <v>3</v>
      </c>
      <c r="AG7" s="17">
        <v>137</v>
      </c>
      <c r="AH7" s="17">
        <v>0</v>
      </c>
      <c r="AI7" s="17">
        <v>0</v>
      </c>
      <c r="AJ7" s="17">
        <v>0</v>
      </c>
      <c r="AK7" s="17">
        <v>0</v>
      </c>
      <c r="AL7" s="15">
        <v>0</v>
      </c>
      <c r="AM7" s="15">
        <v>22.8</v>
      </c>
      <c r="AN7" s="15" t="s">
        <v>233</v>
      </c>
      <c r="AO7" s="15"/>
      <c r="AP7" s="15"/>
      <c r="AQ7" s="15"/>
      <c r="AR7" s="15"/>
      <c r="AS7" s="18" t="b">
        <v>0</v>
      </c>
      <c r="AT7" s="15" t="s">
        <v>2119</v>
      </c>
      <c r="AU7" s="17">
        <v>2614</v>
      </c>
      <c r="AV7" s="17">
        <v>1</v>
      </c>
      <c r="AW7" s="17">
        <v>0</v>
      </c>
      <c r="AX7" s="17">
        <v>15</v>
      </c>
      <c r="AY7" s="17">
        <v>20</v>
      </c>
      <c r="AZ7" s="17">
        <v>0</v>
      </c>
      <c r="BA7" s="17">
        <v>0</v>
      </c>
      <c r="BB7" s="17">
        <v>0</v>
      </c>
      <c r="BC7" s="17">
        <v>2</v>
      </c>
      <c r="BD7" s="17">
        <v>0</v>
      </c>
      <c r="BE7" s="17">
        <v>0</v>
      </c>
      <c r="BF7" s="17">
        <v>12</v>
      </c>
      <c r="BG7" s="17">
        <v>581</v>
      </c>
      <c r="BH7" s="15">
        <v>552.6</v>
      </c>
      <c r="BI7" s="15">
        <v>201</v>
      </c>
      <c r="BJ7" s="15">
        <v>90</v>
      </c>
      <c r="BK7" s="15">
        <v>84.3</v>
      </c>
      <c r="BL7" s="17">
        <v>0</v>
      </c>
      <c r="BM7" s="17">
        <v>0</v>
      </c>
      <c r="BN7" s="17">
        <v>0</v>
      </c>
      <c r="BO7" s="17">
        <v>0</v>
      </c>
      <c r="BP7" s="17">
        <v>30</v>
      </c>
      <c r="BQ7" s="15">
        <v>0.88</v>
      </c>
      <c r="BR7" s="15">
        <v>1.21</v>
      </c>
      <c r="BS7" s="15">
        <v>2.09</v>
      </c>
      <c r="BT7" s="15">
        <v>20.41</v>
      </c>
      <c r="BU7" s="15"/>
      <c r="BV7" s="15"/>
      <c r="BW7" s="15"/>
      <c r="BX7" s="15"/>
      <c r="BY7" s="15"/>
      <c r="BZ7" s="15"/>
      <c r="CA7" s="15"/>
      <c r="CB7" s="113" t="s">
        <v>5117</v>
      </c>
      <c r="CC7" s="17">
        <v>92</v>
      </c>
      <c r="CD7" s="17">
        <v>41</v>
      </c>
      <c r="CE7" s="17">
        <v>167</v>
      </c>
      <c r="CF7" s="17">
        <v>41</v>
      </c>
      <c r="CG7" s="17">
        <v>245</v>
      </c>
      <c r="CH7" s="17">
        <v>76</v>
      </c>
      <c r="CI7" s="17">
        <v>164</v>
      </c>
      <c r="CJ7" s="17">
        <v>57</v>
      </c>
      <c r="CK7" s="17">
        <v>0.03</v>
      </c>
      <c r="CL7" s="17">
        <v>0</v>
      </c>
      <c r="CM7" s="17">
        <v>0.04</v>
      </c>
      <c r="CN7" s="17">
        <v>7.0000000000000007E-2</v>
      </c>
      <c r="CO7" s="17">
        <v>0.7</v>
      </c>
      <c r="CP7" s="17">
        <v>0.69</v>
      </c>
      <c r="CQ7" s="17">
        <v>88</v>
      </c>
      <c r="CR7" s="17">
        <v>9</v>
      </c>
      <c r="CS7" s="17">
        <v>482</v>
      </c>
      <c r="CT7" s="17">
        <v>179</v>
      </c>
      <c r="CU7" s="17">
        <v>34</v>
      </c>
      <c r="CV7" s="17">
        <v>13</v>
      </c>
      <c r="CW7" s="17">
        <v>266</v>
      </c>
      <c r="CX7" s="17">
        <v>97</v>
      </c>
      <c r="CY7" s="17">
        <v>1.03</v>
      </c>
      <c r="CZ7" s="17">
        <v>0.52</v>
      </c>
      <c r="DA7" s="17">
        <v>0</v>
      </c>
      <c r="DB7" s="15"/>
      <c r="DC7" s="15"/>
      <c r="DD7" s="15"/>
      <c r="DE7" s="15"/>
      <c r="DF7" s="15"/>
      <c r="DG7" s="15"/>
      <c r="DH7" s="15"/>
    </row>
    <row r="8" spans="1:112" ht="27.75" thickBot="1">
      <c r="A8" s="18" t="b">
        <v>1</v>
      </c>
      <c r="B8" s="18" t="b">
        <v>1</v>
      </c>
      <c r="C8" s="15"/>
      <c r="D8" s="15"/>
      <c r="E8" s="17">
        <v>499169</v>
      </c>
      <c r="F8" s="17">
        <v>0</v>
      </c>
      <c r="G8" s="17">
        <v>0</v>
      </c>
      <c r="H8" s="17">
        <v>0</v>
      </c>
      <c r="I8" s="17">
        <v>0</v>
      </c>
      <c r="J8" s="15">
        <v>0</v>
      </c>
      <c r="K8" s="17">
        <v>0</v>
      </c>
      <c r="L8" s="17">
        <v>3</v>
      </c>
      <c r="M8" s="15">
        <v>2</v>
      </c>
      <c r="N8" s="15"/>
      <c r="O8" s="17">
        <v>0</v>
      </c>
      <c r="P8" s="15" t="s">
        <v>1414</v>
      </c>
      <c r="Q8" s="15">
        <v>0</v>
      </c>
      <c r="R8" s="17">
        <v>7</v>
      </c>
      <c r="S8" s="18" t="b">
        <v>0</v>
      </c>
      <c r="T8" s="15"/>
      <c r="U8" s="15"/>
      <c r="V8" s="17">
        <v>55</v>
      </c>
      <c r="W8" s="15" t="s">
        <v>1611</v>
      </c>
      <c r="X8" s="15">
        <v>1.4</v>
      </c>
      <c r="Y8" s="18" t="b">
        <v>0</v>
      </c>
      <c r="Z8" s="15" t="s">
        <v>1612</v>
      </c>
      <c r="AA8" s="15">
        <v>0.3</v>
      </c>
      <c r="AB8" s="18" t="b">
        <v>0</v>
      </c>
      <c r="AC8" s="15"/>
      <c r="AD8" s="15" t="s">
        <v>519</v>
      </c>
      <c r="AE8" s="17">
        <v>1</v>
      </c>
      <c r="AF8" s="17">
        <v>3</v>
      </c>
      <c r="AG8" s="17">
        <v>29</v>
      </c>
      <c r="AH8" s="17">
        <v>0</v>
      </c>
      <c r="AI8" s="17">
        <v>0</v>
      </c>
      <c r="AJ8" s="17">
        <v>0</v>
      </c>
      <c r="AK8" s="17">
        <v>0</v>
      </c>
      <c r="AL8" s="15">
        <v>0</v>
      </c>
      <c r="AM8" s="15">
        <v>5.3</v>
      </c>
      <c r="AN8" s="15" t="s">
        <v>1612</v>
      </c>
      <c r="AO8" s="15"/>
      <c r="AP8" s="15"/>
      <c r="AQ8" s="15"/>
      <c r="AR8" s="15"/>
      <c r="AS8" s="18" t="b">
        <v>0</v>
      </c>
      <c r="AT8" s="15" t="s">
        <v>2123</v>
      </c>
      <c r="AU8" s="17">
        <v>697</v>
      </c>
      <c r="AV8" s="17">
        <v>0</v>
      </c>
      <c r="AW8" s="17">
        <v>0</v>
      </c>
      <c r="AX8" s="17">
        <v>2</v>
      </c>
      <c r="AY8" s="17">
        <v>8</v>
      </c>
      <c r="AZ8" s="17">
        <v>0</v>
      </c>
      <c r="BA8" s="17">
        <v>0</v>
      </c>
      <c r="BB8" s="17">
        <v>0</v>
      </c>
      <c r="BC8" s="17">
        <v>3</v>
      </c>
      <c r="BD8" s="17">
        <v>0</v>
      </c>
      <c r="BE8" s="17">
        <v>0</v>
      </c>
      <c r="BF8" s="17">
        <v>0</v>
      </c>
      <c r="BG8" s="17">
        <v>110</v>
      </c>
      <c r="BH8" s="15">
        <v>73.2</v>
      </c>
      <c r="BI8" s="15">
        <v>74.599999999999994</v>
      </c>
      <c r="BJ8" s="15">
        <v>29</v>
      </c>
      <c r="BK8" s="15">
        <v>17.600000000000001</v>
      </c>
      <c r="BL8" s="17">
        <v>0</v>
      </c>
      <c r="BM8" s="17">
        <v>0</v>
      </c>
      <c r="BN8" s="17">
        <v>0</v>
      </c>
      <c r="BO8" s="17">
        <v>0</v>
      </c>
      <c r="BP8" s="17">
        <v>5</v>
      </c>
      <c r="BQ8" s="15">
        <v>0.1</v>
      </c>
      <c r="BR8" s="15">
        <v>0.2</v>
      </c>
      <c r="BS8" s="15">
        <v>0.3</v>
      </c>
      <c r="BT8" s="15">
        <v>9.01</v>
      </c>
      <c r="BU8" s="15"/>
      <c r="BV8" s="15"/>
      <c r="BW8" s="15"/>
      <c r="BX8" s="15"/>
      <c r="BY8" s="15"/>
      <c r="BZ8" s="15"/>
      <c r="CA8" s="15"/>
      <c r="CB8" s="15"/>
      <c r="CC8" s="17">
        <v>318</v>
      </c>
      <c r="CD8" s="17">
        <v>144</v>
      </c>
      <c r="CE8" s="17">
        <v>262</v>
      </c>
      <c r="CF8" s="17">
        <v>145</v>
      </c>
      <c r="CG8" s="17">
        <v>302</v>
      </c>
      <c r="CH8" s="17">
        <v>157</v>
      </c>
      <c r="CI8" s="17">
        <v>315</v>
      </c>
      <c r="CJ8" s="17">
        <v>150</v>
      </c>
      <c r="CK8" s="17">
        <v>0.01</v>
      </c>
      <c r="CL8" s="17">
        <v>0</v>
      </c>
      <c r="CM8" s="17">
        <v>0.03</v>
      </c>
      <c r="CN8" s="17">
        <v>0.04</v>
      </c>
      <c r="CO8" s="17">
        <v>1.1599999999999999</v>
      </c>
      <c r="CP8" s="17">
        <v>1.03</v>
      </c>
      <c r="CQ8" s="17">
        <v>188</v>
      </c>
      <c r="CR8" s="17">
        <v>116</v>
      </c>
      <c r="CS8" s="17">
        <v>425</v>
      </c>
      <c r="CT8" s="17">
        <v>159</v>
      </c>
      <c r="CU8" s="17">
        <v>341</v>
      </c>
      <c r="CV8" s="17">
        <v>155</v>
      </c>
      <c r="CW8" s="17">
        <v>310</v>
      </c>
      <c r="CX8" s="17">
        <v>107</v>
      </c>
      <c r="CY8" s="17">
        <v>0.65</v>
      </c>
      <c r="CZ8" s="17">
        <v>0.26</v>
      </c>
      <c r="DA8" s="17">
        <v>0</v>
      </c>
      <c r="DB8" s="15"/>
      <c r="DC8" s="15"/>
      <c r="DD8" s="15"/>
      <c r="DE8" s="15"/>
      <c r="DF8" s="15"/>
      <c r="DG8" s="15"/>
      <c r="DH8" s="15"/>
    </row>
    <row r="9" spans="1:112" ht="17.25" thickBot="1">
      <c r="A9" s="18" t="b">
        <v>1</v>
      </c>
      <c r="B9" s="18" t="b">
        <v>1</v>
      </c>
      <c r="C9" s="15"/>
      <c r="D9" s="15"/>
      <c r="E9" s="17">
        <v>466075</v>
      </c>
      <c r="F9" s="17">
        <v>0</v>
      </c>
      <c r="G9" s="17">
        <v>0</v>
      </c>
      <c r="H9" s="17">
        <v>0</v>
      </c>
      <c r="I9" s="17">
        <v>0</v>
      </c>
      <c r="J9" s="15">
        <v>0</v>
      </c>
      <c r="K9" s="17">
        <v>0</v>
      </c>
      <c r="L9" s="17">
        <v>2</v>
      </c>
      <c r="M9" s="15">
        <v>2.5</v>
      </c>
      <c r="N9" s="15"/>
      <c r="O9" s="17">
        <v>0</v>
      </c>
      <c r="P9" s="15" t="s">
        <v>1608</v>
      </c>
      <c r="Q9" s="15">
        <v>0</v>
      </c>
      <c r="R9" s="17">
        <v>8</v>
      </c>
      <c r="S9" s="18" t="b">
        <v>0</v>
      </c>
      <c r="T9" s="15"/>
      <c r="U9" s="15"/>
      <c r="V9" s="17">
        <v>55</v>
      </c>
      <c r="W9" s="15" t="s">
        <v>1609</v>
      </c>
      <c r="X9" s="15">
        <v>4.2</v>
      </c>
      <c r="Y9" s="18" t="b">
        <v>0</v>
      </c>
      <c r="Z9" s="15" t="s">
        <v>1610</v>
      </c>
      <c r="AA9" s="15">
        <v>11.5</v>
      </c>
      <c r="AB9" s="18" t="b">
        <v>0</v>
      </c>
      <c r="AC9" s="15"/>
      <c r="AD9" s="15" t="s">
        <v>519</v>
      </c>
      <c r="AE9" s="17">
        <v>1</v>
      </c>
      <c r="AF9" s="17">
        <v>3</v>
      </c>
      <c r="AG9" s="17">
        <v>109</v>
      </c>
      <c r="AH9" s="17">
        <v>0</v>
      </c>
      <c r="AI9" s="17">
        <v>0</v>
      </c>
      <c r="AJ9" s="17">
        <v>0</v>
      </c>
      <c r="AK9" s="17">
        <v>0</v>
      </c>
      <c r="AL9" s="15">
        <v>0</v>
      </c>
      <c r="AM9" s="15">
        <v>19.8</v>
      </c>
      <c r="AN9" s="15" t="s">
        <v>1610</v>
      </c>
      <c r="AO9" s="15"/>
      <c r="AP9" s="15"/>
      <c r="AQ9" s="15"/>
      <c r="AR9" s="15"/>
      <c r="AS9" s="18" t="b">
        <v>0</v>
      </c>
      <c r="AT9" s="15" t="s">
        <v>2120</v>
      </c>
      <c r="AU9" s="17">
        <v>1697</v>
      </c>
      <c r="AV9" s="17">
        <v>1</v>
      </c>
      <c r="AW9" s="17">
        <v>2</v>
      </c>
      <c r="AX9" s="17">
        <v>13</v>
      </c>
      <c r="AY9" s="17">
        <v>8</v>
      </c>
      <c r="AZ9" s="17">
        <v>0</v>
      </c>
      <c r="BA9" s="17">
        <v>0</v>
      </c>
      <c r="BB9" s="17">
        <v>0</v>
      </c>
      <c r="BC9" s="17">
        <v>5</v>
      </c>
      <c r="BD9" s="17">
        <v>0</v>
      </c>
      <c r="BE9" s="17">
        <v>0</v>
      </c>
      <c r="BF9" s="17">
        <v>6</v>
      </c>
      <c r="BG9" s="17">
        <v>389</v>
      </c>
      <c r="BH9" s="15">
        <v>283</v>
      </c>
      <c r="BI9" s="15">
        <v>182.3</v>
      </c>
      <c r="BJ9" s="15">
        <v>313</v>
      </c>
      <c r="BK9" s="15">
        <v>77.900000000000006</v>
      </c>
      <c r="BL9" s="17">
        <v>0</v>
      </c>
      <c r="BM9" s="17">
        <v>0</v>
      </c>
      <c r="BN9" s="17">
        <v>0</v>
      </c>
      <c r="BO9" s="17">
        <v>0</v>
      </c>
      <c r="BP9" s="17">
        <v>22</v>
      </c>
      <c r="BQ9" s="15">
        <v>3.36</v>
      </c>
      <c r="BR9" s="15">
        <v>0.76</v>
      </c>
      <c r="BS9" s="15">
        <v>4.12</v>
      </c>
      <c r="BT9" s="15">
        <v>9.7200000000000006</v>
      </c>
      <c r="BU9" s="15"/>
      <c r="BV9" s="15"/>
      <c r="BW9" s="15"/>
      <c r="BX9" s="15"/>
      <c r="BY9" s="15"/>
      <c r="BZ9" s="15"/>
      <c r="CA9" s="15"/>
      <c r="CB9" s="15"/>
      <c r="CC9" s="17">
        <v>211</v>
      </c>
      <c r="CD9" s="17">
        <v>80</v>
      </c>
      <c r="CE9" s="17">
        <v>182</v>
      </c>
      <c r="CF9" s="17">
        <v>46</v>
      </c>
      <c r="CG9" s="17">
        <v>93</v>
      </c>
      <c r="CH9" s="17">
        <v>12</v>
      </c>
      <c r="CI9" s="17">
        <v>178</v>
      </c>
      <c r="CJ9" s="17">
        <v>62</v>
      </c>
      <c r="CK9" s="17">
        <v>0.18</v>
      </c>
      <c r="CL9" s="17">
        <v>0</v>
      </c>
      <c r="CM9" s="17">
        <v>0.04</v>
      </c>
      <c r="CN9" s="17">
        <v>0.22</v>
      </c>
      <c r="CO9" s="17">
        <v>0.52</v>
      </c>
      <c r="CP9" s="17">
        <v>0.42</v>
      </c>
      <c r="CQ9" s="17">
        <v>173</v>
      </c>
      <c r="CR9" s="17">
        <v>24</v>
      </c>
      <c r="CS9" s="17">
        <v>410</v>
      </c>
      <c r="CT9" s="17">
        <v>166</v>
      </c>
      <c r="CU9" s="17">
        <v>41</v>
      </c>
      <c r="CV9" s="17">
        <v>16</v>
      </c>
      <c r="CW9" s="17">
        <v>41</v>
      </c>
      <c r="CX9" s="17">
        <v>15</v>
      </c>
      <c r="CY9" s="17">
        <v>1.17</v>
      </c>
      <c r="CZ9" s="17">
        <v>0.69</v>
      </c>
      <c r="DA9" s="17">
        <v>0</v>
      </c>
      <c r="DB9" s="15"/>
      <c r="DC9" s="15"/>
      <c r="DD9" s="15"/>
      <c r="DE9" s="15"/>
      <c r="DF9" s="15"/>
      <c r="DG9" s="15"/>
      <c r="DH9" s="15"/>
    </row>
    <row r="10" spans="1:112" ht="17.25" thickBot="1">
      <c r="A10" s="18" t="b">
        <v>1</v>
      </c>
      <c r="B10" s="18" t="b">
        <v>1</v>
      </c>
      <c r="C10" s="15"/>
      <c r="D10" s="15"/>
      <c r="E10" s="17">
        <v>448104</v>
      </c>
      <c r="F10" s="17">
        <v>0</v>
      </c>
      <c r="G10" s="17">
        <v>0</v>
      </c>
      <c r="H10" s="17">
        <v>0</v>
      </c>
      <c r="I10" s="17">
        <v>0</v>
      </c>
      <c r="J10" s="15">
        <v>0</v>
      </c>
      <c r="K10" s="17">
        <v>0</v>
      </c>
      <c r="L10" s="17">
        <v>2</v>
      </c>
      <c r="M10" s="15">
        <v>2.5</v>
      </c>
      <c r="N10" s="15"/>
      <c r="O10" s="17">
        <v>0</v>
      </c>
      <c r="P10" s="15" t="s">
        <v>3789</v>
      </c>
      <c r="Q10" s="15">
        <v>0</v>
      </c>
      <c r="R10" s="17">
        <v>9</v>
      </c>
      <c r="S10" s="18" t="b">
        <v>0</v>
      </c>
      <c r="T10" s="15"/>
      <c r="U10" s="15"/>
      <c r="V10" s="17">
        <v>55</v>
      </c>
      <c r="W10" s="15" t="s">
        <v>3790</v>
      </c>
      <c r="X10" s="15">
        <v>3.5</v>
      </c>
      <c r="Y10" s="18" t="b">
        <v>0</v>
      </c>
      <c r="Z10" s="15" t="s">
        <v>3791</v>
      </c>
      <c r="AA10" s="15">
        <v>6.1</v>
      </c>
      <c r="AB10" s="18" t="b">
        <v>0</v>
      </c>
      <c r="AC10" s="15"/>
      <c r="AD10" s="15" t="s">
        <v>519</v>
      </c>
      <c r="AE10" s="17">
        <v>1</v>
      </c>
      <c r="AF10" s="17">
        <v>3</v>
      </c>
      <c r="AG10" s="17">
        <v>87</v>
      </c>
      <c r="AH10" s="17">
        <v>0</v>
      </c>
      <c r="AI10" s="17">
        <v>0</v>
      </c>
      <c r="AJ10" s="17">
        <v>0</v>
      </c>
      <c r="AK10" s="17">
        <v>0</v>
      </c>
      <c r="AL10" s="15">
        <v>0</v>
      </c>
      <c r="AM10" s="15">
        <v>15.8</v>
      </c>
      <c r="AN10" s="15" t="s">
        <v>3792</v>
      </c>
      <c r="AO10" s="15"/>
      <c r="AP10" s="15"/>
      <c r="AQ10" s="15"/>
      <c r="AR10" s="15"/>
      <c r="AS10" s="18" t="b">
        <v>0</v>
      </c>
      <c r="AT10" s="15" t="s">
        <v>3793</v>
      </c>
      <c r="AU10" s="17">
        <v>1787</v>
      </c>
      <c r="AV10" s="17">
        <v>1</v>
      </c>
      <c r="AW10" s="17">
        <v>2</v>
      </c>
      <c r="AX10" s="17">
        <v>5</v>
      </c>
      <c r="AY10" s="17">
        <v>19</v>
      </c>
      <c r="AZ10" s="17">
        <v>1</v>
      </c>
      <c r="BA10" s="17">
        <v>0</v>
      </c>
      <c r="BB10" s="17">
        <v>0</v>
      </c>
      <c r="BC10" s="17">
        <v>2</v>
      </c>
      <c r="BD10" s="17">
        <v>0</v>
      </c>
      <c r="BE10" s="17">
        <v>0</v>
      </c>
      <c r="BF10" s="17">
        <v>7</v>
      </c>
      <c r="BG10" s="17">
        <v>335</v>
      </c>
      <c r="BH10" s="15">
        <v>453.6</v>
      </c>
      <c r="BI10" s="15">
        <v>184.7</v>
      </c>
      <c r="BJ10" s="15">
        <v>72</v>
      </c>
      <c r="BK10" s="15">
        <v>70.900000000000006</v>
      </c>
      <c r="BL10" s="17">
        <v>0</v>
      </c>
      <c r="BM10" s="17">
        <v>0</v>
      </c>
      <c r="BN10" s="17">
        <v>0</v>
      </c>
      <c r="BO10" s="17">
        <v>0</v>
      </c>
      <c r="BP10" s="17">
        <v>20</v>
      </c>
      <c r="BQ10" s="15">
        <v>0.36</v>
      </c>
      <c r="BR10" s="15">
        <v>1.67</v>
      </c>
      <c r="BS10" s="15">
        <v>2.0299999999999998</v>
      </c>
      <c r="BT10" s="15">
        <v>17.53</v>
      </c>
      <c r="BU10" s="15"/>
      <c r="BV10" s="15"/>
      <c r="BW10" s="15"/>
      <c r="BX10" s="15"/>
      <c r="BY10" s="15"/>
      <c r="BZ10" s="15"/>
      <c r="CA10" s="15"/>
      <c r="CB10" s="15"/>
      <c r="CC10" s="17">
        <v>129</v>
      </c>
      <c r="CD10" s="17">
        <v>54</v>
      </c>
      <c r="CE10" s="17">
        <v>180</v>
      </c>
      <c r="CF10" s="17">
        <v>45</v>
      </c>
      <c r="CG10" s="17">
        <v>258</v>
      </c>
      <c r="CH10" s="17">
        <v>82</v>
      </c>
      <c r="CI10" s="17">
        <v>196</v>
      </c>
      <c r="CJ10" s="17">
        <v>65</v>
      </c>
      <c r="CK10" s="17">
        <v>0.02</v>
      </c>
      <c r="CL10" s="17">
        <v>0</v>
      </c>
      <c r="CM10" s="17">
        <v>0.08</v>
      </c>
      <c r="CN10" s="17">
        <v>0.1</v>
      </c>
      <c r="CO10" s="17">
        <v>0.88</v>
      </c>
      <c r="CP10" s="17">
        <v>0.96</v>
      </c>
      <c r="CQ10" s="17">
        <v>164</v>
      </c>
      <c r="CR10" s="17">
        <v>21</v>
      </c>
      <c r="CS10" s="17">
        <v>401</v>
      </c>
      <c r="CT10" s="17">
        <v>163</v>
      </c>
      <c r="CU10" s="17">
        <v>105</v>
      </c>
      <c r="CV10" s="17">
        <v>43</v>
      </c>
      <c r="CW10" s="17">
        <v>68</v>
      </c>
      <c r="CX10" s="17">
        <v>27</v>
      </c>
      <c r="CY10" s="17">
        <v>1.01</v>
      </c>
      <c r="CZ10" s="17">
        <v>0.25</v>
      </c>
      <c r="DA10" s="17">
        <v>0</v>
      </c>
      <c r="DB10" s="15"/>
      <c r="DC10" s="15"/>
      <c r="DD10" s="15"/>
      <c r="DE10" s="15"/>
      <c r="DF10" s="15"/>
      <c r="DG10" s="15"/>
      <c r="DH10" s="15"/>
    </row>
    <row r="11" spans="1:112" ht="53.25" thickBot="1">
      <c r="A11" s="18" t="b">
        <v>1</v>
      </c>
      <c r="B11" s="18" t="b">
        <v>1</v>
      </c>
      <c r="C11" s="17">
        <v>0</v>
      </c>
      <c r="D11" s="15"/>
      <c r="E11" s="17">
        <v>198869</v>
      </c>
      <c r="F11" s="17">
        <v>0</v>
      </c>
      <c r="G11" s="17">
        <v>0</v>
      </c>
      <c r="H11" s="17">
        <v>0</v>
      </c>
      <c r="I11" s="17">
        <v>0</v>
      </c>
      <c r="J11" s="15">
        <v>0</v>
      </c>
      <c r="K11" s="17">
        <v>0</v>
      </c>
      <c r="L11" s="17">
        <v>2</v>
      </c>
      <c r="M11" s="15">
        <v>0</v>
      </c>
      <c r="N11" s="15"/>
      <c r="O11" s="17">
        <v>0</v>
      </c>
      <c r="P11" s="15" t="s">
        <v>527</v>
      </c>
      <c r="Q11" s="15">
        <v>0</v>
      </c>
      <c r="R11" s="17">
        <v>10</v>
      </c>
      <c r="S11" s="18" t="b">
        <v>0</v>
      </c>
      <c r="T11" s="15" t="s">
        <v>5118</v>
      </c>
      <c r="U11" s="15" t="s">
        <v>5119</v>
      </c>
      <c r="V11" s="17">
        <v>55</v>
      </c>
      <c r="W11" s="15" t="s">
        <v>528</v>
      </c>
      <c r="X11" s="15">
        <v>3.8</v>
      </c>
      <c r="Y11" s="18" t="b">
        <v>0</v>
      </c>
      <c r="Z11" s="15" t="s">
        <v>239</v>
      </c>
      <c r="AA11" s="15">
        <v>0</v>
      </c>
      <c r="AB11" s="18" t="b">
        <v>0</v>
      </c>
      <c r="AC11" s="15"/>
      <c r="AD11" s="15" t="s">
        <v>543</v>
      </c>
      <c r="AE11" s="17">
        <v>1</v>
      </c>
      <c r="AF11" s="17">
        <v>3</v>
      </c>
      <c r="AG11" s="17">
        <v>45</v>
      </c>
      <c r="AH11" s="17">
        <v>0</v>
      </c>
      <c r="AI11" s="17">
        <v>0</v>
      </c>
      <c r="AJ11" s="17">
        <v>0</v>
      </c>
      <c r="AK11" s="17">
        <v>0</v>
      </c>
      <c r="AL11" s="15">
        <v>0</v>
      </c>
      <c r="AM11" s="15">
        <v>8.1999999999999993</v>
      </c>
      <c r="AN11" s="15" t="s">
        <v>239</v>
      </c>
      <c r="AO11" s="15"/>
      <c r="AP11" s="15"/>
      <c r="AQ11" s="15"/>
      <c r="AR11" s="15"/>
      <c r="AS11" s="18" t="b">
        <v>0</v>
      </c>
      <c r="AT11" s="15" t="s">
        <v>2124</v>
      </c>
      <c r="AU11" s="17">
        <v>699</v>
      </c>
      <c r="AV11" s="17">
        <v>0</v>
      </c>
      <c r="AW11" s="17">
        <v>1</v>
      </c>
      <c r="AX11" s="17">
        <v>5</v>
      </c>
      <c r="AY11" s="17">
        <v>6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3</v>
      </c>
      <c r="BG11" s="17">
        <v>181</v>
      </c>
      <c r="BH11" s="15">
        <v>154.80000000000001</v>
      </c>
      <c r="BI11" s="15">
        <v>133.4</v>
      </c>
      <c r="BJ11" s="15">
        <v>54</v>
      </c>
      <c r="BK11" s="15">
        <v>34.299999999999997</v>
      </c>
      <c r="BL11" s="17">
        <v>0</v>
      </c>
      <c r="BM11" s="17">
        <v>0</v>
      </c>
      <c r="BN11" s="17">
        <v>0</v>
      </c>
      <c r="BO11" s="17">
        <v>0</v>
      </c>
      <c r="BP11" s="17">
        <v>9</v>
      </c>
      <c r="BQ11" s="15">
        <v>0.45</v>
      </c>
      <c r="BR11" s="15">
        <v>0.69</v>
      </c>
      <c r="BS11" s="15">
        <v>1.1399999999999999</v>
      </c>
      <c r="BT11" s="15">
        <v>8.68</v>
      </c>
      <c r="BU11" s="15"/>
      <c r="BV11" s="15"/>
      <c r="BW11" s="15"/>
      <c r="BX11" s="15"/>
      <c r="BY11" s="15"/>
      <c r="BZ11" s="15"/>
      <c r="CA11" s="15"/>
      <c r="CB11" s="15"/>
      <c r="CC11" s="17">
        <v>272</v>
      </c>
      <c r="CD11" s="17">
        <v>101</v>
      </c>
      <c r="CE11" s="17">
        <v>213</v>
      </c>
      <c r="CF11" s="17">
        <v>58</v>
      </c>
      <c r="CG11" s="17">
        <v>275</v>
      </c>
      <c r="CH11" s="17">
        <v>89</v>
      </c>
      <c r="CI11" s="17">
        <v>280</v>
      </c>
      <c r="CJ11" s="17">
        <v>92</v>
      </c>
      <c r="CK11" s="17">
        <v>0.06</v>
      </c>
      <c r="CL11" s="17">
        <v>0</v>
      </c>
      <c r="CM11" s="17">
        <v>0.09</v>
      </c>
      <c r="CN11" s="17">
        <v>0.15</v>
      </c>
      <c r="CO11" s="17">
        <v>1.1200000000000001</v>
      </c>
      <c r="CP11" s="17">
        <v>0.77</v>
      </c>
      <c r="CQ11" s="17">
        <v>127</v>
      </c>
      <c r="CR11" s="17">
        <v>13</v>
      </c>
      <c r="CS11" s="17">
        <v>364</v>
      </c>
      <c r="CT11" s="17">
        <v>155</v>
      </c>
      <c r="CU11" s="17">
        <v>71</v>
      </c>
      <c r="CV11" s="17">
        <v>27</v>
      </c>
      <c r="CW11" s="17">
        <v>527</v>
      </c>
      <c r="CX11" s="17">
        <v>179</v>
      </c>
      <c r="CY11" s="17">
        <v>1.1599999999999999</v>
      </c>
      <c r="CZ11" s="17">
        <v>0.64</v>
      </c>
      <c r="DA11" s="17">
        <v>0</v>
      </c>
      <c r="DB11" s="15"/>
      <c r="DC11" s="15"/>
      <c r="DD11" s="15"/>
      <c r="DE11" s="15"/>
      <c r="DF11" s="15"/>
      <c r="DG11" s="15"/>
      <c r="DH11" s="15"/>
    </row>
    <row r="12" spans="1:112" ht="17.25" thickBot="1">
      <c r="A12" s="18" t="b">
        <v>1</v>
      </c>
      <c r="B12" s="18" t="b">
        <v>1</v>
      </c>
      <c r="C12" s="15"/>
      <c r="D12" s="15"/>
      <c r="E12" s="17">
        <v>500040</v>
      </c>
      <c r="F12" s="17">
        <v>0</v>
      </c>
      <c r="G12" s="17">
        <v>0</v>
      </c>
      <c r="H12" s="17">
        <v>0</v>
      </c>
      <c r="I12" s="17">
        <v>0</v>
      </c>
      <c r="J12" s="15">
        <v>0</v>
      </c>
      <c r="K12" s="17">
        <v>0</v>
      </c>
      <c r="L12" s="17">
        <v>2</v>
      </c>
      <c r="M12" s="15">
        <v>2.5</v>
      </c>
      <c r="N12" s="15"/>
      <c r="O12" s="17">
        <v>0</v>
      </c>
      <c r="P12" s="15" t="s">
        <v>3248</v>
      </c>
      <c r="Q12" s="15">
        <v>0</v>
      </c>
      <c r="R12" s="17">
        <v>11</v>
      </c>
      <c r="S12" s="18" t="b">
        <v>0</v>
      </c>
      <c r="T12" s="15"/>
      <c r="U12" s="15"/>
      <c r="V12" s="17">
        <v>55</v>
      </c>
      <c r="W12" s="15" t="s">
        <v>3249</v>
      </c>
      <c r="X12" s="15">
        <v>2</v>
      </c>
      <c r="Y12" s="18" t="b">
        <v>0</v>
      </c>
      <c r="Z12" s="15" t="s">
        <v>1436</v>
      </c>
      <c r="AA12" s="15">
        <v>14.9</v>
      </c>
      <c r="AB12" s="18" t="b">
        <v>0</v>
      </c>
      <c r="AC12" s="15"/>
      <c r="AD12" s="15" t="s">
        <v>519</v>
      </c>
      <c r="AE12" s="17">
        <v>1</v>
      </c>
      <c r="AF12" s="17">
        <v>3</v>
      </c>
      <c r="AG12" s="17">
        <v>40</v>
      </c>
      <c r="AH12" s="17">
        <v>0</v>
      </c>
      <c r="AI12" s="17">
        <v>0</v>
      </c>
      <c r="AJ12" s="17">
        <v>0</v>
      </c>
      <c r="AK12" s="17">
        <v>0</v>
      </c>
      <c r="AL12" s="15">
        <v>0</v>
      </c>
      <c r="AM12" s="15">
        <v>7.3</v>
      </c>
      <c r="AN12" s="15" t="s">
        <v>1436</v>
      </c>
      <c r="AO12" s="15"/>
      <c r="AP12" s="15"/>
      <c r="AQ12" s="15"/>
      <c r="AR12" s="15"/>
      <c r="AS12" s="18" t="b">
        <v>0</v>
      </c>
      <c r="AT12" s="15" t="s">
        <v>3250</v>
      </c>
      <c r="AU12" s="17">
        <v>986</v>
      </c>
      <c r="AV12" s="17">
        <v>0</v>
      </c>
      <c r="AW12" s="17">
        <v>0</v>
      </c>
      <c r="AX12" s="17">
        <v>3</v>
      </c>
      <c r="AY12" s="17">
        <v>8</v>
      </c>
      <c r="AZ12" s="17">
        <v>0</v>
      </c>
      <c r="BA12" s="17">
        <v>0</v>
      </c>
      <c r="BB12" s="17">
        <v>0</v>
      </c>
      <c r="BC12" s="17">
        <v>4</v>
      </c>
      <c r="BD12" s="17">
        <v>0</v>
      </c>
      <c r="BE12" s="17">
        <v>0</v>
      </c>
      <c r="BF12" s="17">
        <v>1</v>
      </c>
      <c r="BG12" s="17">
        <v>195</v>
      </c>
      <c r="BH12" s="15">
        <v>219.2</v>
      </c>
      <c r="BI12" s="15">
        <v>88.7</v>
      </c>
      <c r="BJ12" s="15">
        <v>20</v>
      </c>
      <c r="BK12" s="15">
        <v>32.9</v>
      </c>
      <c r="BL12" s="17">
        <v>0</v>
      </c>
      <c r="BM12" s="17">
        <v>0</v>
      </c>
      <c r="BN12" s="17">
        <v>0</v>
      </c>
      <c r="BO12" s="17">
        <v>0</v>
      </c>
      <c r="BP12" s="17">
        <v>9</v>
      </c>
      <c r="BQ12" s="15">
        <v>0.1</v>
      </c>
      <c r="BR12" s="15">
        <v>0.63</v>
      </c>
      <c r="BS12" s="15">
        <v>0.73</v>
      </c>
      <c r="BT12" s="15">
        <v>9.0399999999999991</v>
      </c>
      <c r="BU12" s="15"/>
      <c r="BV12" s="15"/>
      <c r="BW12" s="15"/>
      <c r="BX12" s="15"/>
      <c r="BY12" s="15"/>
      <c r="BZ12" s="15"/>
      <c r="CA12" s="15"/>
      <c r="CB12" s="15"/>
      <c r="CC12" s="17">
        <v>239</v>
      </c>
      <c r="CD12" s="17">
        <v>90</v>
      </c>
      <c r="CE12" s="17">
        <v>243</v>
      </c>
      <c r="CF12" s="17">
        <v>79</v>
      </c>
      <c r="CG12" s="17">
        <v>310</v>
      </c>
      <c r="CH12" s="17">
        <v>108</v>
      </c>
      <c r="CI12" s="17">
        <v>282</v>
      </c>
      <c r="CJ12" s="17">
        <v>93</v>
      </c>
      <c r="CK12" s="17">
        <v>0.01</v>
      </c>
      <c r="CL12" s="17">
        <v>0</v>
      </c>
      <c r="CM12" s="17">
        <v>0.06</v>
      </c>
      <c r="CN12" s="17">
        <v>7.0000000000000007E-2</v>
      </c>
      <c r="CO12" s="17">
        <v>0.83</v>
      </c>
      <c r="CP12" s="17">
        <v>0.73</v>
      </c>
      <c r="CQ12" s="17">
        <v>190</v>
      </c>
      <c r="CR12" s="17">
        <v>28</v>
      </c>
      <c r="CS12" s="17">
        <v>427</v>
      </c>
      <c r="CT12" s="17">
        <v>170</v>
      </c>
      <c r="CU12" s="17">
        <v>288</v>
      </c>
      <c r="CV12" s="17">
        <v>110</v>
      </c>
      <c r="CW12" s="17">
        <v>27</v>
      </c>
      <c r="CX12" s="17">
        <v>10</v>
      </c>
      <c r="CY12" s="17">
        <v>0.82</v>
      </c>
      <c r="CZ12" s="17">
        <v>0.27</v>
      </c>
      <c r="DA12" s="17">
        <v>0</v>
      </c>
      <c r="DB12" s="15"/>
      <c r="DC12" s="15"/>
      <c r="DD12" s="15"/>
      <c r="DE12" s="15"/>
      <c r="DF12" s="15"/>
      <c r="DG12" s="15"/>
      <c r="DH12" s="15"/>
    </row>
    <row r="13" spans="1:112" ht="17.25" thickBot="1">
      <c r="A13" s="18" t="b">
        <v>1</v>
      </c>
      <c r="B13" s="18" t="b">
        <v>1</v>
      </c>
      <c r="C13" s="15"/>
      <c r="D13" s="15"/>
      <c r="E13" s="17">
        <v>223340</v>
      </c>
      <c r="F13" s="17">
        <v>0</v>
      </c>
      <c r="G13" s="17">
        <v>0</v>
      </c>
      <c r="H13" s="17">
        <v>0</v>
      </c>
      <c r="I13" s="17">
        <v>0</v>
      </c>
      <c r="J13" s="15">
        <v>0</v>
      </c>
      <c r="K13" s="17">
        <v>0</v>
      </c>
      <c r="L13" s="17">
        <v>3</v>
      </c>
      <c r="M13" s="15">
        <v>3.2</v>
      </c>
      <c r="N13" s="15"/>
      <c r="O13" s="17">
        <v>0</v>
      </c>
      <c r="P13" s="15" t="s">
        <v>533</v>
      </c>
      <c r="Q13" s="15">
        <v>0</v>
      </c>
      <c r="R13" s="17">
        <v>12</v>
      </c>
      <c r="S13" s="18" t="b">
        <v>0</v>
      </c>
      <c r="T13" s="15"/>
      <c r="U13" s="15"/>
      <c r="V13" s="17">
        <v>95</v>
      </c>
      <c r="W13" s="15" t="s">
        <v>534</v>
      </c>
      <c r="X13" s="15">
        <v>5.0999999999999996</v>
      </c>
      <c r="Y13" s="18" t="b">
        <v>0</v>
      </c>
      <c r="Z13" s="15" t="s">
        <v>223</v>
      </c>
      <c r="AA13" s="15">
        <v>11.3</v>
      </c>
      <c r="AB13" s="18" t="b">
        <v>0</v>
      </c>
      <c r="AC13" s="15"/>
      <c r="AD13" s="15" t="s">
        <v>519</v>
      </c>
      <c r="AE13" s="17">
        <v>1</v>
      </c>
      <c r="AF13" s="17">
        <v>3</v>
      </c>
      <c r="AG13" s="17">
        <v>157</v>
      </c>
      <c r="AH13" s="17">
        <v>0</v>
      </c>
      <c r="AI13" s="17">
        <v>0</v>
      </c>
      <c r="AJ13" s="17">
        <v>0</v>
      </c>
      <c r="AK13" s="17">
        <v>0</v>
      </c>
      <c r="AL13" s="15">
        <v>0</v>
      </c>
      <c r="AM13" s="15">
        <v>16.5</v>
      </c>
      <c r="AN13" s="15" t="s">
        <v>223</v>
      </c>
      <c r="AO13" s="15"/>
      <c r="AP13" s="15"/>
      <c r="AQ13" s="15"/>
      <c r="AR13" s="15"/>
      <c r="AS13" s="18" t="b">
        <v>0</v>
      </c>
      <c r="AT13" s="15" t="s">
        <v>2129</v>
      </c>
      <c r="AU13" s="17">
        <v>2218</v>
      </c>
      <c r="AV13" s="17">
        <v>7</v>
      </c>
      <c r="AW13" s="17">
        <v>10</v>
      </c>
      <c r="AX13" s="17">
        <v>12</v>
      </c>
      <c r="AY13" s="17">
        <v>16</v>
      </c>
      <c r="AZ13" s="17">
        <v>0</v>
      </c>
      <c r="BA13" s="17">
        <v>0</v>
      </c>
      <c r="BB13" s="17">
        <v>0</v>
      </c>
      <c r="BC13" s="17">
        <v>2</v>
      </c>
      <c r="BD13" s="17">
        <v>0</v>
      </c>
      <c r="BE13" s="17">
        <v>0</v>
      </c>
      <c r="BF13" s="17">
        <v>18</v>
      </c>
      <c r="BG13" s="17">
        <v>570</v>
      </c>
      <c r="BH13" s="15">
        <v>627</v>
      </c>
      <c r="BI13" s="15">
        <v>847.6</v>
      </c>
      <c r="BJ13" s="15">
        <v>828</v>
      </c>
      <c r="BK13" s="15">
        <v>230.6</v>
      </c>
      <c r="BL13" s="17">
        <v>0</v>
      </c>
      <c r="BM13" s="17">
        <v>0</v>
      </c>
      <c r="BN13" s="17">
        <v>0</v>
      </c>
      <c r="BO13" s="17">
        <v>0</v>
      </c>
      <c r="BP13" s="17">
        <v>25</v>
      </c>
      <c r="BQ13" s="15">
        <v>7.57</v>
      </c>
      <c r="BR13" s="15">
        <v>7.16</v>
      </c>
      <c r="BS13" s="15">
        <v>14.73</v>
      </c>
      <c r="BT13" s="15">
        <v>15.57</v>
      </c>
      <c r="BU13" s="17">
        <v>6</v>
      </c>
      <c r="BV13" s="15"/>
      <c r="BW13" s="17">
        <v>2</v>
      </c>
      <c r="BX13" s="15"/>
      <c r="BY13" s="17">
        <v>1</v>
      </c>
      <c r="BZ13" s="15"/>
      <c r="CA13" s="15"/>
      <c r="CB13" s="15"/>
      <c r="CC13" s="17">
        <v>68</v>
      </c>
      <c r="CD13" s="17">
        <v>20</v>
      </c>
      <c r="CE13" s="17">
        <v>12</v>
      </c>
      <c r="CF13" s="17">
        <v>11</v>
      </c>
      <c r="CG13" s="17">
        <v>11</v>
      </c>
      <c r="CH13" s="17">
        <v>6</v>
      </c>
      <c r="CI13" s="17">
        <v>10</v>
      </c>
      <c r="CJ13" s="17">
        <v>8</v>
      </c>
      <c r="CK13" s="17">
        <v>0.31</v>
      </c>
      <c r="CL13" s="17">
        <v>0</v>
      </c>
      <c r="CM13" s="17">
        <v>0.28999999999999998</v>
      </c>
      <c r="CN13" s="17">
        <v>0.6</v>
      </c>
      <c r="CO13" s="17">
        <v>0.63</v>
      </c>
      <c r="CP13" s="17">
        <v>0.65</v>
      </c>
      <c r="CQ13" s="17">
        <v>3</v>
      </c>
      <c r="CR13" s="17">
        <v>2</v>
      </c>
      <c r="CS13" s="17">
        <v>555</v>
      </c>
      <c r="CT13" s="17">
        <v>244</v>
      </c>
      <c r="CU13" s="17">
        <v>12</v>
      </c>
      <c r="CV13" s="17">
        <v>6</v>
      </c>
      <c r="CW13" s="17">
        <v>42</v>
      </c>
      <c r="CX13" s="17">
        <v>14</v>
      </c>
      <c r="CY13" s="17">
        <v>1.01</v>
      </c>
      <c r="CZ13" s="17">
        <v>0.49</v>
      </c>
      <c r="DA13" s="17">
        <v>0</v>
      </c>
      <c r="DB13" s="15"/>
      <c r="DC13" s="15"/>
      <c r="DD13" s="15"/>
      <c r="DE13" s="15"/>
      <c r="DF13" s="15"/>
      <c r="DG13" s="15"/>
      <c r="DH13" s="15"/>
    </row>
    <row r="14" spans="1:112" ht="17.25" thickBot="1">
      <c r="A14" s="18" t="b">
        <v>1</v>
      </c>
      <c r="B14" s="18" t="b">
        <v>1</v>
      </c>
      <c r="C14" s="15"/>
      <c r="D14" s="15"/>
      <c r="E14" s="17">
        <v>204480</v>
      </c>
      <c r="F14" s="17">
        <v>0</v>
      </c>
      <c r="G14" s="17">
        <v>0</v>
      </c>
      <c r="H14" s="17">
        <v>0</v>
      </c>
      <c r="I14" s="17">
        <v>0</v>
      </c>
      <c r="J14" s="15">
        <v>0</v>
      </c>
      <c r="K14" s="17">
        <v>0</v>
      </c>
      <c r="L14" s="17">
        <v>3</v>
      </c>
      <c r="M14" s="15">
        <v>2.6</v>
      </c>
      <c r="N14" s="15"/>
      <c r="O14" s="17">
        <v>0</v>
      </c>
      <c r="P14" s="15" t="s">
        <v>973</v>
      </c>
      <c r="Q14" s="15">
        <v>0</v>
      </c>
      <c r="R14" s="17">
        <v>13</v>
      </c>
      <c r="S14" s="18" t="b">
        <v>0</v>
      </c>
      <c r="T14" s="15"/>
      <c r="U14" s="15"/>
      <c r="V14" s="17">
        <v>75</v>
      </c>
      <c r="W14" s="15" t="s">
        <v>974</v>
      </c>
      <c r="X14" s="15">
        <v>5.0999999999999996</v>
      </c>
      <c r="Y14" s="18" t="b">
        <v>0</v>
      </c>
      <c r="Z14" s="15" t="s">
        <v>327</v>
      </c>
      <c r="AA14" s="15">
        <v>23.1</v>
      </c>
      <c r="AB14" s="18" t="b">
        <v>0</v>
      </c>
      <c r="AC14" s="15"/>
      <c r="AD14" s="15" t="s">
        <v>519</v>
      </c>
      <c r="AE14" s="17">
        <v>1</v>
      </c>
      <c r="AF14" s="17">
        <v>3</v>
      </c>
      <c r="AG14" s="17">
        <v>184</v>
      </c>
      <c r="AH14" s="17">
        <v>0</v>
      </c>
      <c r="AI14" s="17">
        <v>0</v>
      </c>
      <c r="AJ14" s="17">
        <v>0</v>
      </c>
      <c r="AK14" s="17">
        <v>0</v>
      </c>
      <c r="AL14" s="15">
        <v>0</v>
      </c>
      <c r="AM14" s="15">
        <v>24.5</v>
      </c>
      <c r="AN14" s="15" t="s">
        <v>327</v>
      </c>
      <c r="AO14" s="15"/>
      <c r="AP14" s="15"/>
      <c r="AQ14" s="15"/>
      <c r="AR14" s="15"/>
      <c r="AS14" s="18" t="b">
        <v>0</v>
      </c>
      <c r="AT14" s="15" t="s">
        <v>2134</v>
      </c>
      <c r="AU14" s="17">
        <v>3093</v>
      </c>
      <c r="AV14" s="17">
        <v>4</v>
      </c>
      <c r="AW14" s="17">
        <v>9</v>
      </c>
      <c r="AX14" s="17">
        <v>18</v>
      </c>
      <c r="AY14" s="17">
        <v>25</v>
      </c>
      <c r="AZ14" s="17">
        <v>0</v>
      </c>
      <c r="BA14" s="17">
        <v>0</v>
      </c>
      <c r="BB14" s="17">
        <v>0</v>
      </c>
      <c r="BC14" s="17">
        <v>3</v>
      </c>
      <c r="BD14" s="17">
        <v>0</v>
      </c>
      <c r="BE14" s="17">
        <v>0</v>
      </c>
      <c r="BF14" s="17">
        <v>23</v>
      </c>
      <c r="BG14" s="17">
        <v>790</v>
      </c>
      <c r="BH14" s="15">
        <v>827.2</v>
      </c>
      <c r="BI14" s="15">
        <v>1027.4000000000001</v>
      </c>
      <c r="BJ14" s="15">
        <v>298</v>
      </c>
      <c r="BK14" s="15">
        <v>215.4</v>
      </c>
      <c r="BL14" s="17">
        <v>0</v>
      </c>
      <c r="BM14" s="17">
        <v>0</v>
      </c>
      <c r="BN14" s="17">
        <v>0</v>
      </c>
      <c r="BO14" s="17">
        <v>0</v>
      </c>
      <c r="BP14" s="17">
        <v>35</v>
      </c>
      <c r="BQ14" s="15">
        <v>3.15</v>
      </c>
      <c r="BR14" s="15">
        <v>7.32</v>
      </c>
      <c r="BS14" s="15">
        <v>10.47</v>
      </c>
      <c r="BT14" s="15">
        <v>23.87</v>
      </c>
      <c r="BU14" s="17">
        <v>5</v>
      </c>
      <c r="BV14" s="15"/>
      <c r="BW14" s="17">
        <v>1</v>
      </c>
      <c r="BX14" s="15"/>
      <c r="BY14" s="15"/>
      <c r="BZ14" s="15"/>
      <c r="CA14" s="15"/>
      <c r="CB14" s="15"/>
      <c r="CC14" s="17">
        <v>24</v>
      </c>
      <c r="CD14" s="17">
        <v>8</v>
      </c>
      <c r="CE14" s="17">
        <v>4</v>
      </c>
      <c r="CF14" s="17">
        <v>4</v>
      </c>
      <c r="CG14" s="17">
        <v>100</v>
      </c>
      <c r="CH14" s="17">
        <v>63</v>
      </c>
      <c r="CI14" s="17">
        <v>14</v>
      </c>
      <c r="CJ14" s="17">
        <v>11</v>
      </c>
      <c r="CK14" s="17">
        <v>0.09</v>
      </c>
      <c r="CL14" s="17">
        <v>0</v>
      </c>
      <c r="CM14" s="17">
        <v>0.21</v>
      </c>
      <c r="CN14" s="17">
        <v>0.3</v>
      </c>
      <c r="CO14" s="17">
        <v>0.69</v>
      </c>
      <c r="CP14" s="17">
        <v>0.73</v>
      </c>
      <c r="CQ14" s="17">
        <v>13</v>
      </c>
      <c r="CR14" s="17">
        <v>8</v>
      </c>
      <c r="CS14" s="17">
        <v>537</v>
      </c>
      <c r="CT14" s="17">
        <v>234</v>
      </c>
      <c r="CU14" s="17">
        <v>9</v>
      </c>
      <c r="CV14" s="17">
        <v>4</v>
      </c>
      <c r="CW14" s="17">
        <v>12</v>
      </c>
      <c r="CX14" s="17">
        <v>4</v>
      </c>
      <c r="CY14" s="17">
        <v>1.02</v>
      </c>
      <c r="CZ14" s="17">
        <v>0.52</v>
      </c>
      <c r="DA14" s="17">
        <v>0</v>
      </c>
      <c r="DB14" s="15"/>
      <c r="DC14" s="15"/>
      <c r="DD14" s="15"/>
      <c r="DE14" s="15"/>
      <c r="DF14" s="15"/>
      <c r="DG14" s="15"/>
      <c r="DH14" s="15"/>
    </row>
    <row r="15" spans="1:112" ht="17.25" thickBot="1">
      <c r="A15" s="18" t="b">
        <v>1</v>
      </c>
      <c r="B15" s="18" t="b">
        <v>1</v>
      </c>
      <c r="C15" s="15"/>
      <c r="D15" s="15"/>
      <c r="E15" s="17">
        <v>232413</v>
      </c>
      <c r="F15" s="17">
        <v>0</v>
      </c>
      <c r="G15" s="17">
        <v>0</v>
      </c>
      <c r="H15" s="17">
        <v>0</v>
      </c>
      <c r="I15" s="17">
        <v>0</v>
      </c>
      <c r="J15" s="15">
        <v>0</v>
      </c>
      <c r="K15" s="17">
        <v>0</v>
      </c>
      <c r="L15" s="17">
        <v>3</v>
      </c>
      <c r="M15" s="15">
        <v>2.2999999999999998</v>
      </c>
      <c r="N15" s="15"/>
      <c r="O15" s="17">
        <v>0</v>
      </c>
      <c r="P15" s="15" t="s">
        <v>745</v>
      </c>
      <c r="Q15" s="15">
        <v>0</v>
      </c>
      <c r="R15" s="17">
        <v>14</v>
      </c>
      <c r="S15" s="18" t="b">
        <v>0</v>
      </c>
      <c r="T15" s="15"/>
      <c r="U15" s="15"/>
      <c r="V15" s="17">
        <v>65</v>
      </c>
      <c r="W15" s="15" t="s">
        <v>746</v>
      </c>
      <c r="X15" s="15">
        <v>3.4</v>
      </c>
      <c r="Y15" s="18" t="b">
        <v>0</v>
      </c>
      <c r="Z15" s="15" t="s">
        <v>277</v>
      </c>
      <c r="AA15" s="15">
        <v>3.1</v>
      </c>
      <c r="AB15" s="18" t="b">
        <v>0</v>
      </c>
      <c r="AC15" s="15"/>
      <c r="AD15" s="15" t="s">
        <v>519</v>
      </c>
      <c r="AE15" s="17">
        <v>1</v>
      </c>
      <c r="AF15" s="17">
        <v>3</v>
      </c>
      <c r="AG15" s="17">
        <v>113</v>
      </c>
      <c r="AH15" s="17">
        <v>0</v>
      </c>
      <c r="AI15" s="17">
        <v>0</v>
      </c>
      <c r="AJ15" s="17">
        <v>0</v>
      </c>
      <c r="AK15" s="17">
        <v>0</v>
      </c>
      <c r="AL15" s="15">
        <v>0</v>
      </c>
      <c r="AM15" s="15">
        <v>17.399999999999999</v>
      </c>
      <c r="AN15" s="15" t="s">
        <v>277</v>
      </c>
      <c r="AO15" s="15"/>
      <c r="AP15" s="15"/>
      <c r="AQ15" s="15"/>
      <c r="AR15" s="15"/>
      <c r="AS15" s="18" t="b">
        <v>0</v>
      </c>
      <c r="AT15" s="15" t="s">
        <v>2579</v>
      </c>
      <c r="AU15" s="17">
        <v>1885</v>
      </c>
      <c r="AV15" s="17">
        <v>7</v>
      </c>
      <c r="AW15" s="17">
        <v>3</v>
      </c>
      <c r="AX15" s="17">
        <v>11</v>
      </c>
      <c r="AY15" s="17">
        <v>14</v>
      </c>
      <c r="AZ15" s="17">
        <v>0</v>
      </c>
      <c r="BA15" s="17">
        <v>0</v>
      </c>
      <c r="BB15" s="17">
        <v>0</v>
      </c>
      <c r="BC15" s="17">
        <v>1</v>
      </c>
      <c r="BD15" s="17">
        <v>0</v>
      </c>
      <c r="BE15" s="17">
        <v>0</v>
      </c>
      <c r="BF15" s="17">
        <v>8</v>
      </c>
      <c r="BG15" s="17">
        <v>439</v>
      </c>
      <c r="BH15" s="15">
        <v>393.4</v>
      </c>
      <c r="BI15" s="15">
        <v>305.7</v>
      </c>
      <c r="BJ15" s="15">
        <v>455</v>
      </c>
      <c r="BK15" s="15">
        <v>115.1</v>
      </c>
      <c r="BL15" s="17">
        <v>0</v>
      </c>
      <c r="BM15" s="17">
        <v>0</v>
      </c>
      <c r="BN15" s="17">
        <v>0</v>
      </c>
      <c r="BO15" s="17">
        <v>0</v>
      </c>
      <c r="BP15" s="17">
        <v>22</v>
      </c>
      <c r="BQ15" s="15">
        <v>5.18</v>
      </c>
      <c r="BR15" s="15">
        <v>2.66</v>
      </c>
      <c r="BS15" s="15">
        <v>7.84</v>
      </c>
      <c r="BT15" s="15">
        <v>14.21</v>
      </c>
      <c r="BU15" s="15"/>
      <c r="BV15" s="15"/>
      <c r="BW15" s="17">
        <v>3</v>
      </c>
      <c r="BX15" s="15"/>
      <c r="BY15" s="15"/>
      <c r="BZ15" s="15"/>
      <c r="CA15" s="15"/>
      <c r="CB15" s="15"/>
      <c r="CC15" s="17">
        <v>156</v>
      </c>
      <c r="CD15" s="17">
        <v>61</v>
      </c>
      <c r="CE15" s="17">
        <v>123</v>
      </c>
      <c r="CF15" s="17">
        <v>85</v>
      </c>
      <c r="CG15" s="17">
        <v>47</v>
      </c>
      <c r="CH15" s="17">
        <v>28</v>
      </c>
      <c r="CI15" s="17">
        <v>95</v>
      </c>
      <c r="CJ15" s="17">
        <v>54</v>
      </c>
      <c r="CK15" s="17">
        <v>0.25</v>
      </c>
      <c r="CL15" s="17">
        <v>0</v>
      </c>
      <c r="CM15" s="17">
        <v>0.13</v>
      </c>
      <c r="CN15" s="17">
        <v>0.38</v>
      </c>
      <c r="CO15" s="17">
        <v>0.68</v>
      </c>
      <c r="CP15" s="17">
        <v>0.67</v>
      </c>
      <c r="CQ15" s="17">
        <v>41</v>
      </c>
      <c r="CR15" s="17">
        <v>28</v>
      </c>
      <c r="CS15" s="17">
        <v>514</v>
      </c>
      <c r="CT15" s="17">
        <v>216</v>
      </c>
      <c r="CU15" s="17">
        <v>122</v>
      </c>
      <c r="CV15" s="17">
        <v>50</v>
      </c>
      <c r="CW15" s="17">
        <v>102</v>
      </c>
      <c r="CX15" s="17">
        <v>33</v>
      </c>
      <c r="CY15" s="17">
        <v>1.05</v>
      </c>
      <c r="CZ15" s="17">
        <v>0.53</v>
      </c>
      <c r="DA15" s="17">
        <v>0</v>
      </c>
      <c r="DB15" s="15"/>
      <c r="DC15" s="15"/>
      <c r="DD15" s="15"/>
      <c r="DE15" s="15"/>
      <c r="DF15" s="15"/>
      <c r="DG15" s="15"/>
      <c r="DH15" s="15"/>
    </row>
    <row r="16" spans="1:112" ht="17.25" thickBot="1">
      <c r="A16" s="18" t="b">
        <v>1</v>
      </c>
      <c r="B16" s="18" t="b">
        <v>1</v>
      </c>
      <c r="C16" s="15"/>
      <c r="D16" s="15"/>
      <c r="E16" s="17">
        <v>184029</v>
      </c>
      <c r="F16" s="17">
        <v>0</v>
      </c>
      <c r="G16" s="17">
        <v>0</v>
      </c>
      <c r="H16" s="17">
        <v>0</v>
      </c>
      <c r="I16" s="17">
        <v>0</v>
      </c>
      <c r="J16" s="15">
        <v>0</v>
      </c>
      <c r="K16" s="17">
        <v>0</v>
      </c>
      <c r="L16" s="17">
        <v>3</v>
      </c>
      <c r="M16" s="15">
        <v>2.2999999999999998</v>
      </c>
      <c r="N16" s="15"/>
      <c r="O16" s="17">
        <v>0</v>
      </c>
      <c r="P16" s="15" t="s">
        <v>523</v>
      </c>
      <c r="Q16" s="15">
        <v>0</v>
      </c>
      <c r="R16" s="17">
        <v>15</v>
      </c>
      <c r="S16" s="18" t="b">
        <v>0</v>
      </c>
      <c r="T16" s="15"/>
      <c r="U16" s="15"/>
      <c r="V16" s="17">
        <v>65</v>
      </c>
      <c r="W16" s="15" t="s">
        <v>524</v>
      </c>
      <c r="X16" s="15">
        <v>3.1</v>
      </c>
      <c r="Y16" s="18" t="b">
        <v>0</v>
      </c>
      <c r="Z16" s="15" t="s">
        <v>218</v>
      </c>
      <c r="AA16" s="15">
        <v>2.7</v>
      </c>
      <c r="AB16" s="18" t="b">
        <v>0</v>
      </c>
      <c r="AC16" s="15"/>
      <c r="AD16" s="15" t="s">
        <v>519</v>
      </c>
      <c r="AE16" s="17">
        <v>1</v>
      </c>
      <c r="AF16" s="17">
        <v>3</v>
      </c>
      <c r="AG16" s="17">
        <v>74</v>
      </c>
      <c r="AH16" s="17">
        <v>0</v>
      </c>
      <c r="AI16" s="17">
        <v>0</v>
      </c>
      <c r="AJ16" s="17">
        <v>0</v>
      </c>
      <c r="AK16" s="17">
        <v>0</v>
      </c>
      <c r="AL16" s="15">
        <v>0</v>
      </c>
      <c r="AM16" s="15">
        <v>11.4</v>
      </c>
      <c r="AN16" s="15" t="s">
        <v>218</v>
      </c>
      <c r="AO16" s="15"/>
      <c r="AP16" s="15"/>
      <c r="AQ16" s="15"/>
      <c r="AR16" s="15"/>
      <c r="AS16" s="18" t="b">
        <v>0</v>
      </c>
      <c r="AT16" s="15" t="s">
        <v>2130</v>
      </c>
      <c r="AU16" s="17">
        <v>1363</v>
      </c>
      <c r="AV16" s="17">
        <v>1</v>
      </c>
      <c r="AW16" s="17">
        <v>7</v>
      </c>
      <c r="AX16" s="17">
        <v>6</v>
      </c>
      <c r="AY16" s="17">
        <v>13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5</v>
      </c>
      <c r="BG16" s="17">
        <v>306</v>
      </c>
      <c r="BH16" s="15">
        <v>311.8</v>
      </c>
      <c r="BI16" s="15">
        <v>564.4</v>
      </c>
      <c r="BJ16" s="15">
        <v>168</v>
      </c>
      <c r="BK16" s="15">
        <v>104.4</v>
      </c>
      <c r="BL16" s="17">
        <v>0</v>
      </c>
      <c r="BM16" s="17">
        <v>0</v>
      </c>
      <c r="BN16" s="17">
        <v>0</v>
      </c>
      <c r="BO16" s="17">
        <v>0</v>
      </c>
      <c r="BP16" s="17">
        <v>16</v>
      </c>
      <c r="BQ16" s="15">
        <v>1.25</v>
      </c>
      <c r="BR16" s="15">
        <v>3.65</v>
      </c>
      <c r="BS16" s="15">
        <v>4.9000000000000004</v>
      </c>
      <c r="BT16" s="15">
        <v>16.2</v>
      </c>
      <c r="BU16" s="17">
        <v>8</v>
      </c>
      <c r="BV16" s="15"/>
      <c r="BW16" s="15"/>
      <c r="BX16" s="15"/>
      <c r="BY16" s="17">
        <v>3</v>
      </c>
      <c r="BZ16" s="15"/>
      <c r="CA16" s="15"/>
      <c r="CB16" s="15"/>
      <c r="CC16" s="17">
        <v>196</v>
      </c>
      <c r="CD16" s="17">
        <v>85</v>
      </c>
      <c r="CE16" s="17">
        <v>39</v>
      </c>
      <c r="CF16" s="17">
        <v>36</v>
      </c>
      <c r="CG16" s="17">
        <v>180</v>
      </c>
      <c r="CH16" s="17">
        <v>98</v>
      </c>
      <c r="CI16" s="17">
        <v>120</v>
      </c>
      <c r="CJ16" s="17">
        <v>68</v>
      </c>
      <c r="CK16" s="17">
        <v>0.08</v>
      </c>
      <c r="CL16" s="17">
        <v>0</v>
      </c>
      <c r="CM16" s="17">
        <v>0.24</v>
      </c>
      <c r="CN16" s="17">
        <v>0.32</v>
      </c>
      <c r="CO16" s="17">
        <v>1.07</v>
      </c>
      <c r="CP16" s="17">
        <v>0.86</v>
      </c>
      <c r="CQ16" s="17">
        <v>35</v>
      </c>
      <c r="CR16" s="17">
        <v>23</v>
      </c>
      <c r="CS16" s="17">
        <v>508</v>
      </c>
      <c r="CT16" s="17">
        <v>211</v>
      </c>
      <c r="CU16" s="17">
        <v>163</v>
      </c>
      <c r="CV16" s="17">
        <v>62</v>
      </c>
      <c r="CW16" s="17">
        <v>109</v>
      </c>
      <c r="CX16" s="17">
        <v>35</v>
      </c>
      <c r="CY16" s="17">
        <v>1.06</v>
      </c>
      <c r="CZ16" s="17">
        <v>0.4</v>
      </c>
      <c r="DA16" s="17">
        <v>0</v>
      </c>
      <c r="DB16" s="15"/>
      <c r="DC16" s="15"/>
      <c r="DD16" s="15"/>
      <c r="DE16" s="15"/>
      <c r="DF16" s="15"/>
      <c r="DG16" s="15"/>
      <c r="DH16" s="15"/>
    </row>
    <row r="17" spans="1:112" ht="17.25" thickBot="1">
      <c r="A17" s="18" t="b">
        <v>1</v>
      </c>
      <c r="B17" s="18" t="b">
        <v>1</v>
      </c>
      <c r="C17" s="15"/>
      <c r="D17" s="15"/>
      <c r="E17" s="17">
        <v>248857</v>
      </c>
      <c r="F17" s="17">
        <v>0</v>
      </c>
      <c r="G17" s="17">
        <v>0</v>
      </c>
      <c r="H17" s="17">
        <v>0</v>
      </c>
      <c r="I17" s="17">
        <v>0</v>
      </c>
      <c r="J17" s="15">
        <v>0</v>
      </c>
      <c r="K17" s="17">
        <v>0</v>
      </c>
      <c r="L17" s="17">
        <v>3</v>
      </c>
      <c r="M17" s="15">
        <v>2.2999999999999998</v>
      </c>
      <c r="N17" s="15"/>
      <c r="O17" s="17">
        <v>0</v>
      </c>
      <c r="P17" s="15" t="s">
        <v>732</v>
      </c>
      <c r="Q17" s="15">
        <v>0</v>
      </c>
      <c r="R17" s="17">
        <v>16</v>
      </c>
      <c r="S17" s="18" t="b">
        <v>0</v>
      </c>
      <c r="T17" s="15"/>
      <c r="U17" s="15"/>
      <c r="V17" s="17">
        <v>65</v>
      </c>
      <c r="W17" s="15" t="s">
        <v>733</v>
      </c>
      <c r="X17" s="15">
        <v>2.8</v>
      </c>
      <c r="Y17" s="18" t="b">
        <v>0</v>
      </c>
      <c r="Z17" s="15" t="s">
        <v>734</v>
      </c>
      <c r="AA17" s="15">
        <v>0.3</v>
      </c>
      <c r="AB17" s="18" t="b">
        <v>0</v>
      </c>
      <c r="AC17" s="15"/>
      <c r="AD17" s="15" t="s">
        <v>519</v>
      </c>
      <c r="AE17" s="17">
        <v>1</v>
      </c>
      <c r="AF17" s="17">
        <v>3</v>
      </c>
      <c r="AG17" s="17">
        <v>72</v>
      </c>
      <c r="AH17" s="17">
        <v>0</v>
      </c>
      <c r="AI17" s="17">
        <v>0</v>
      </c>
      <c r="AJ17" s="17">
        <v>0</v>
      </c>
      <c r="AK17" s="17">
        <v>0</v>
      </c>
      <c r="AL17" s="15">
        <v>0</v>
      </c>
      <c r="AM17" s="15">
        <v>11.1</v>
      </c>
      <c r="AN17" s="15" t="s">
        <v>734</v>
      </c>
      <c r="AO17" s="15"/>
      <c r="AP17" s="15"/>
      <c r="AQ17" s="15"/>
      <c r="AR17" s="15"/>
      <c r="AS17" s="18" t="b">
        <v>0</v>
      </c>
      <c r="AT17" s="15" t="s">
        <v>2131</v>
      </c>
      <c r="AU17" s="17">
        <v>1205</v>
      </c>
      <c r="AV17" s="17">
        <v>3</v>
      </c>
      <c r="AW17" s="17">
        <v>1</v>
      </c>
      <c r="AX17" s="17">
        <v>8</v>
      </c>
      <c r="AY17" s="17">
        <v>9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9</v>
      </c>
      <c r="BG17" s="17">
        <v>254</v>
      </c>
      <c r="BH17" s="15">
        <v>257.39999999999998</v>
      </c>
      <c r="BI17" s="15">
        <v>352.8</v>
      </c>
      <c r="BJ17" s="15">
        <v>404</v>
      </c>
      <c r="BK17" s="15">
        <v>101.3</v>
      </c>
      <c r="BL17" s="17">
        <v>0</v>
      </c>
      <c r="BM17" s="17">
        <v>0</v>
      </c>
      <c r="BN17" s="17">
        <v>0</v>
      </c>
      <c r="BO17" s="17">
        <v>0</v>
      </c>
      <c r="BP17" s="17">
        <v>16</v>
      </c>
      <c r="BQ17" s="15">
        <v>1.23</v>
      </c>
      <c r="BR17" s="15">
        <v>2.86</v>
      </c>
      <c r="BS17" s="15">
        <v>4.09</v>
      </c>
      <c r="BT17" s="15">
        <v>12.77</v>
      </c>
      <c r="BU17" s="17">
        <v>7</v>
      </c>
      <c r="BV17" s="15"/>
      <c r="BW17" s="15"/>
      <c r="BX17" s="15"/>
      <c r="BY17" s="15"/>
      <c r="BZ17" s="15"/>
      <c r="CA17" s="15"/>
      <c r="CB17" s="15"/>
      <c r="CC17" s="17">
        <v>221</v>
      </c>
      <c r="CD17" s="17">
        <v>98</v>
      </c>
      <c r="CE17" s="17">
        <v>98</v>
      </c>
      <c r="CF17" s="17">
        <v>71</v>
      </c>
      <c r="CG17" s="17">
        <v>64</v>
      </c>
      <c r="CH17" s="17">
        <v>38</v>
      </c>
      <c r="CI17" s="17">
        <v>126</v>
      </c>
      <c r="CJ17" s="17">
        <v>72</v>
      </c>
      <c r="CK17" s="17">
        <v>0.09</v>
      </c>
      <c r="CL17" s="17">
        <v>0</v>
      </c>
      <c r="CM17" s="17">
        <v>0.21</v>
      </c>
      <c r="CN17" s="17">
        <v>0.3</v>
      </c>
      <c r="CO17" s="17">
        <v>0.95</v>
      </c>
      <c r="CP17" s="17">
        <v>0.67</v>
      </c>
      <c r="CQ17" s="17">
        <v>43</v>
      </c>
      <c r="CR17" s="17">
        <v>30</v>
      </c>
      <c r="CS17" s="17">
        <v>516</v>
      </c>
      <c r="CT17" s="17">
        <v>218</v>
      </c>
      <c r="CU17" s="17">
        <v>201</v>
      </c>
      <c r="CV17" s="17">
        <v>77</v>
      </c>
      <c r="CW17" s="17">
        <v>307</v>
      </c>
      <c r="CX17" s="17">
        <v>105</v>
      </c>
      <c r="CY17" s="17">
        <v>1.2</v>
      </c>
      <c r="CZ17" s="17">
        <v>0.6</v>
      </c>
      <c r="DA17" s="17">
        <v>0</v>
      </c>
      <c r="DB17" s="15"/>
      <c r="DC17" s="15"/>
      <c r="DD17" s="15"/>
      <c r="DE17" s="15"/>
      <c r="DF17" s="15"/>
      <c r="DG17" s="15"/>
      <c r="DH17" s="15"/>
    </row>
    <row r="18" spans="1:112" ht="27.75" thickBot="1">
      <c r="A18" s="18" t="b">
        <v>1</v>
      </c>
      <c r="B18" s="18" t="b">
        <v>1</v>
      </c>
      <c r="C18" s="15"/>
      <c r="D18" s="15"/>
      <c r="E18" s="17">
        <v>195384</v>
      </c>
      <c r="F18" s="17">
        <v>0</v>
      </c>
      <c r="G18" s="17">
        <v>0</v>
      </c>
      <c r="H18" s="17">
        <v>0</v>
      </c>
      <c r="I18" s="17">
        <v>0</v>
      </c>
      <c r="J18" s="15">
        <v>0</v>
      </c>
      <c r="K18" s="17">
        <v>0</v>
      </c>
      <c r="L18" s="17">
        <v>3</v>
      </c>
      <c r="M18" s="15">
        <v>2.1</v>
      </c>
      <c r="N18" s="15"/>
      <c r="O18" s="17">
        <v>0</v>
      </c>
      <c r="P18" s="15" t="s">
        <v>1756</v>
      </c>
      <c r="Q18" s="15">
        <v>0</v>
      </c>
      <c r="R18" s="17">
        <v>17</v>
      </c>
      <c r="S18" s="18" t="b">
        <v>0</v>
      </c>
      <c r="T18" s="15"/>
      <c r="U18" s="15"/>
      <c r="V18" s="17">
        <v>60</v>
      </c>
      <c r="W18" s="15" t="s">
        <v>1757</v>
      </c>
      <c r="X18" s="15">
        <v>3</v>
      </c>
      <c r="Y18" s="18" t="b">
        <v>0</v>
      </c>
      <c r="Z18" s="15" t="s">
        <v>2135</v>
      </c>
      <c r="AA18" s="15">
        <v>1.1000000000000001</v>
      </c>
      <c r="AB18" s="18" t="b">
        <v>0</v>
      </c>
      <c r="AC18" s="15"/>
      <c r="AD18" s="15" t="s">
        <v>519</v>
      </c>
      <c r="AE18" s="17">
        <v>1</v>
      </c>
      <c r="AF18" s="17">
        <v>3</v>
      </c>
      <c r="AG18" s="17">
        <v>67</v>
      </c>
      <c r="AH18" s="17">
        <v>0</v>
      </c>
      <c r="AI18" s="17">
        <v>0</v>
      </c>
      <c r="AJ18" s="17">
        <v>0</v>
      </c>
      <c r="AK18" s="17">
        <v>0</v>
      </c>
      <c r="AL18" s="15">
        <v>0</v>
      </c>
      <c r="AM18" s="15">
        <v>11.2</v>
      </c>
      <c r="AN18" s="15" t="s">
        <v>1758</v>
      </c>
      <c r="AO18" s="15"/>
      <c r="AP18" s="15"/>
      <c r="AQ18" s="15"/>
      <c r="AR18" s="15"/>
      <c r="AS18" s="18" t="b">
        <v>0</v>
      </c>
      <c r="AT18" s="15" t="s">
        <v>2136</v>
      </c>
      <c r="AU18" s="17">
        <v>1024</v>
      </c>
      <c r="AV18" s="17">
        <v>4</v>
      </c>
      <c r="AW18" s="17">
        <v>3</v>
      </c>
      <c r="AX18" s="17">
        <v>4</v>
      </c>
      <c r="AY18" s="17">
        <v>10</v>
      </c>
      <c r="AZ18" s="17">
        <v>0</v>
      </c>
      <c r="BA18" s="17">
        <v>0</v>
      </c>
      <c r="BB18" s="17">
        <v>0</v>
      </c>
      <c r="BC18" s="17">
        <v>1</v>
      </c>
      <c r="BD18" s="17">
        <v>0</v>
      </c>
      <c r="BE18" s="17">
        <v>0</v>
      </c>
      <c r="BF18" s="17">
        <v>5</v>
      </c>
      <c r="BG18" s="17">
        <v>236</v>
      </c>
      <c r="BH18" s="15">
        <v>304.39999999999998</v>
      </c>
      <c r="BI18" s="15">
        <v>191.8</v>
      </c>
      <c r="BJ18" s="15">
        <v>244</v>
      </c>
      <c r="BK18" s="15">
        <v>73.599999999999994</v>
      </c>
      <c r="BL18" s="17">
        <v>0</v>
      </c>
      <c r="BM18" s="17">
        <v>0</v>
      </c>
      <c r="BN18" s="17">
        <v>0</v>
      </c>
      <c r="BO18" s="17">
        <v>0</v>
      </c>
      <c r="BP18" s="17">
        <v>10</v>
      </c>
      <c r="BQ18" s="15">
        <v>3.36</v>
      </c>
      <c r="BR18" s="15">
        <v>1.45</v>
      </c>
      <c r="BS18" s="15">
        <v>4.8099999999999996</v>
      </c>
      <c r="BT18" s="15">
        <v>7.36</v>
      </c>
      <c r="BU18" s="15"/>
      <c r="BV18" s="15"/>
      <c r="BW18" s="15"/>
      <c r="BX18" s="15"/>
      <c r="BY18" s="15"/>
      <c r="BZ18" s="15"/>
      <c r="CA18" s="15"/>
      <c r="CB18" s="15"/>
      <c r="CC18" s="17">
        <v>199</v>
      </c>
      <c r="CD18" s="17">
        <v>88</v>
      </c>
      <c r="CE18" s="17">
        <v>176</v>
      </c>
      <c r="CF18" s="17">
        <v>118</v>
      </c>
      <c r="CG18" s="17">
        <v>119</v>
      </c>
      <c r="CH18" s="17">
        <v>69</v>
      </c>
      <c r="CI18" s="17">
        <v>189</v>
      </c>
      <c r="CJ18" s="17">
        <v>94</v>
      </c>
      <c r="CK18" s="17">
        <v>0.3</v>
      </c>
      <c r="CL18" s="17">
        <v>0</v>
      </c>
      <c r="CM18" s="17">
        <v>0.13</v>
      </c>
      <c r="CN18" s="17">
        <v>0.43</v>
      </c>
      <c r="CO18" s="17">
        <v>0.65</v>
      </c>
      <c r="CP18" s="17">
        <v>0.88</v>
      </c>
      <c r="CQ18" s="17">
        <v>64</v>
      </c>
      <c r="CR18" s="17">
        <v>42</v>
      </c>
      <c r="CS18" s="17">
        <v>458</v>
      </c>
      <c r="CT18" s="17">
        <v>177</v>
      </c>
      <c r="CU18" s="17">
        <v>175</v>
      </c>
      <c r="CV18" s="17">
        <v>68</v>
      </c>
      <c r="CW18" s="17">
        <v>185</v>
      </c>
      <c r="CX18" s="17">
        <v>61</v>
      </c>
      <c r="CY18" s="17">
        <v>0.88</v>
      </c>
      <c r="CZ18" s="17">
        <v>0.35</v>
      </c>
      <c r="DA18" s="17">
        <v>0</v>
      </c>
      <c r="DB18" s="15"/>
      <c r="DC18" s="15"/>
      <c r="DD18" s="15"/>
      <c r="DE18" s="15"/>
      <c r="DF18" s="15"/>
      <c r="DG18" s="15"/>
      <c r="DH18" s="15"/>
    </row>
    <row r="19" spans="1:112" ht="27.75" thickBot="1">
      <c r="A19" s="18" t="b">
        <v>1</v>
      </c>
      <c r="B19" s="18" t="b">
        <v>1</v>
      </c>
      <c r="C19" s="15"/>
      <c r="D19" s="15"/>
      <c r="E19" s="17">
        <v>444145</v>
      </c>
      <c r="F19" s="17">
        <v>0</v>
      </c>
      <c r="G19" s="17">
        <v>0</v>
      </c>
      <c r="H19" s="17">
        <v>0</v>
      </c>
      <c r="I19" s="17">
        <v>0</v>
      </c>
      <c r="J19" s="15">
        <v>0</v>
      </c>
      <c r="K19" s="17">
        <v>0</v>
      </c>
      <c r="L19" s="17">
        <v>3</v>
      </c>
      <c r="M19" s="15">
        <v>2.2999999999999998</v>
      </c>
      <c r="N19" s="15"/>
      <c r="O19" s="17">
        <v>0</v>
      </c>
      <c r="P19" s="15" t="s">
        <v>237</v>
      </c>
      <c r="Q19" s="15">
        <v>0</v>
      </c>
      <c r="R19" s="17">
        <v>18</v>
      </c>
      <c r="S19" s="18" t="b">
        <v>0</v>
      </c>
      <c r="T19" s="15"/>
      <c r="U19" s="15"/>
      <c r="V19" s="17">
        <v>65</v>
      </c>
      <c r="W19" s="15" t="s">
        <v>538</v>
      </c>
      <c r="X19" s="15">
        <v>1.9</v>
      </c>
      <c r="Y19" s="18" t="b">
        <v>0</v>
      </c>
      <c r="Z19" s="15" t="s">
        <v>539</v>
      </c>
      <c r="AA19" s="15">
        <v>0.3</v>
      </c>
      <c r="AB19" s="18" t="b">
        <v>0</v>
      </c>
      <c r="AC19" s="15"/>
      <c r="AD19" s="15" t="s">
        <v>519</v>
      </c>
      <c r="AE19" s="17">
        <v>1</v>
      </c>
      <c r="AF19" s="17">
        <v>3</v>
      </c>
      <c r="AG19" s="17">
        <v>57</v>
      </c>
      <c r="AH19" s="17">
        <v>0</v>
      </c>
      <c r="AI19" s="17">
        <v>0</v>
      </c>
      <c r="AJ19" s="17">
        <v>0</v>
      </c>
      <c r="AK19" s="17">
        <v>0</v>
      </c>
      <c r="AL19" s="15">
        <v>0</v>
      </c>
      <c r="AM19" s="15">
        <v>8.8000000000000007</v>
      </c>
      <c r="AN19" s="15" t="s">
        <v>146</v>
      </c>
      <c r="AO19" s="15"/>
      <c r="AP19" s="15"/>
      <c r="AQ19" s="15"/>
      <c r="AR19" s="15"/>
      <c r="AS19" s="18" t="b">
        <v>0</v>
      </c>
      <c r="AT19" s="15" t="s">
        <v>2132</v>
      </c>
      <c r="AU19" s="17">
        <v>1065</v>
      </c>
      <c r="AV19" s="17">
        <v>1</v>
      </c>
      <c r="AW19" s="17">
        <v>5</v>
      </c>
      <c r="AX19" s="17">
        <v>2</v>
      </c>
      <c r="AY19" s="17">
        <v>8</v>
      </c>
      <c r="AZ19" s="17">
        <v>0</v>
      </c>
      <c r="BA19" s="17">
        <v>0</v>
      </c>
      <c r="BB19" s="17">
        <v>0</v>
      </c>
      <c r="BC19" s="17">
        <v>3</v>
      </c>
      <c r="BD19" s="17">
        <v>0</v>
      </c>
      <c r="BE19" s="17">
        <v>0</v>
      </c>
      <c r="BF19" s="17">
        <v>3</v>
      </c>
      <c r="BG19" s="17">
        <v>195</v>
      </c>
      <c r="BH19" s="15">
        <v>204.6</v>
      </c>
      <c r="BI19" s="15">
        <v>202.2</v>
      </c>
      <c r="BJ19" s="15">
        <v>390</v>
      </c>
      <c r="BK19" s="15">
        <v>79</v>
      </c>
      <c r="BL19" s="17">
        <v>0</v>
      </c>
      <c r="BM19" s="17">
        <v>0</v>
      </c>
      <c r="BN19" s="17">
        <v>0</v>
      </c>
      <c r="BO19" s="17">
        <v>0</v>
      </c>
      <c r="BP19" s="17">
        <v>11</v>
      </c>
      <c r="BQ19" s="15">
        <v>4.12</v>
      </c>
      <c r="BR19" s="15">
        <v>1.27</v>
      </c>
      <c r="BS19" s="15">
        <v>5.39</v>
      </c>
      <c r="BT19" s="15">
        <v>10.51</v>
      </c>
      <c r="BU19" s="15"/>
      <c r="BV19" s="15"/>
      <c r="BW19" s="15"/>
      <c r="BX19" s="15"/>
      <c r="BY19" s="15"/>
      <c r="BZ19" s="15"/>
      <c r="CA19" s="15"/>
      <c r="CB19" s="15"/>
      <c r="CC19" s="17">
        <v>249</v>
      </c>
      <c r="CD19" s="17">
        <v>112</v>
      </c>
      <c r="CE19" s="17">
        <v>166</v>
      </c>
      <c r="CF19" s="17">
        <v>111</v>
      </c>
      <c r="CG19" s="17">
        <v>69</v>
      </c>
      <c r="CH19" s="17">
        <v>42</v>
      </c>
      <c r="CI19" s="17">
        <v>177</v>
      </c>
      <c r="CJ19" s="17">
        <v>86</v>
      </c>
      <c r="CK19" s="17">
        <v>0.35</v>
      </c>
      <c r="CL19" s="17">
        <v>0</v>
      </c>
      <c r="CM19" s="17">
        <v>0.11</v>
      </c>
      <c r="CN19" s="17">
        <v>0.46</v>
      </c>
      <c r="CO19" s="17">
        <v>0.89</v>
      </c>
      <c r="CP19" s="17">
        <v>0.68</v>
      </c>
      <c r="CQ19" s="17">
        <v>45</v>
      </c>
      <c r="CR19" s="17">
        <v>32</v>
      </c>
      <c r="CS19" s="17">
        <v>518</v>
      </c>
      <c r="CT19" s="17">
        <v>220</v>
      </c>
      <c r="CU19" s="17">
        <v>298</v>
      </c>
      <c r="CV19" s="17">
        <v>130</v>
      </c>
      <c r="CW19" s="17">
        <v>317</v>
      </c>
      <c r="CX19" s="17">
        <v>112</v>
      </c>
      <c r="CY19" s="17">
        <v>0.93</v>
      </c>
      <c r="CZ19" s="17">
        <v>0.17</v>
      </c>
      <c r="DA19" s="17">
        <v>0</v>
      </c>
      <c r="DB19" s="15"/>
      <c r="DC19" s="15"/>
      <c r="DD19" s="15"/>
      <c r="DE19" s="15"/>
      <c r="DF19" s="15"/>
      <c r="DG19" s="15"/>
      <c r="DH19" s="15"/>
    </row>
    <row r="20" spans="1:112" ht="27.75" thickBot="1">
      <c r="A20" s="18" t="b">
        <v>1</v>
      </c>
      <c r="B20" s="18" t="b">
        <v>1</v>
      </c>
      <c r="C20" s="15"/>
      <c r="D20" s="15"/>
      <c r="E20" s="17">
        <v>481655</v>
      </c>
      <c r="F20" s="17">
        <v>0</v>
      </c>
      <c r="G20" s="17">
        <v>0</v>
      </c>
      <c r="H20" s="17">
        <v>0</v>
      </c>
      <c r="I20" s="17">
        <v>0</v>
      </c>
      <c r="J20" s="15">
        <v>0</v>
      </c>
      <c r="K20" s="17">
        <v>0</v>
      </c>
      <c r="L20" s="17">
        <v>3</v>
      </c>
      <c r="M20" s="15">
        <v>2</v>
      </c>
      <c r="N20" s="15"/>
      <c r="O20" s="17">
        <v>0</v>
      </c>
      <c r="P20" s="15" t="s">
        <v>2140</v>
      </c>
      <c r="Q20" s="15">
        <v>0</v>
      </c>
      <c r="R20" s="17">
        <v>19</v>
      </c>
      <c r="S20" s="18" t="b">
        <v>0</v>
      </c>
      <c r="T20" s="15"/>
      <c r="U20" s="15"/>
      <c r="V20" s="17">
        <v>55</v>
      </c>
      <c r="W20" s="15" t="s">
        <v>2141</v>
      </c>
      <c r="X20" s="15">
        <v>3.5</v>
      </c>
      <c r="Y20" s="18" t="b">
        <v>0</v>
      </c>
      <c r="Z20" s="15" t="s">
        <v>2142</v>
      </c>
      <c r="AA20" s="15">
        <v>1.3</v>
      </c>
      <c r="AB20" s="18" t="b">
        <v>0</v>
      </c>
      <c r="AC20" s="15"/>
      <c r="AD20" s="15" t="s">
        <v>519</v>
      </c>
      <c r="AE20" s="17">
        <v>1</v>
      </c>
      <c r="AF20" s="17">
        <v>3</v>
      </c>
      <c r="AG20" s="17">
        <v>133</v>
      </c>
      <c r="AH20" s="17">
        <v>0</v>
      </c>
      <c r="AI20" s="17">
        <v>0</v>
      </c>
      <c r="AJ20" s="17">
        <v>0</v>
      </c>
      <c r="AK20" s="17">
        <v>0</v>
      </c>
      <c r="AL20" s="15">
        <v>0</v>
      </c>
      <c r="AM20" s="15">
        <v>24.2</v>
      </c>
      <c r="AN20" s="15" t="s">
        <v>2143</v>
      </c>
      <c r="AO20" s="15"/>
      <c r="AP20" s="15"/>
      <c r="AQ20" s="15"/>
      <c r="AR20" s="15"/>
      <c r="AS20" s="18" t="b">
        <v>0</v>
      </c>
      <c r="AT20" s="15" t="s">
        <v>2144</v>
      </c>
      <c r="AU20" s="17">
        <v>2991</v>
      </c>
      <c r="AV20" s="17">
        <v>5</v>
      </c>
      <c r="AW20" s="17">
        <v>1</v>
      </c>
      <c r="AX20" s="17">
        <v>16</v>
      </c>
      <c r="AY20" s="17">
        <v>25</v>
      </c>
      <c r="AZ20" s="17">
        <v>0</v>
      </c>
      <c r="BA20" s="17">
        <v>0</v>
      </c>
      <c r="BB20" s="17">
        <v>0</v>
      </c>
      <c r="BC20" s="17">
        <v>4</v>
      </c>
      <c r="BD20" s="17">
        <v>0</v>
      </c>
      <c r="BE20" s="17">
        <v>0</v>
      </c>
      <c r="BF20" s="17">
        <v>9</v>
      </c>
      <c r="BG20" s="17">
        <v>604</v>
      </c>
      <c r="BH20" s="15">
        <v>603.20000000000005</v>
      </c>
      <c r="BI20" s="15">
        <v>385.1</v>
      </c>
      <c r="BJ20" s="15">
        <v>271</v>
      </c>
      <c r="BK20" s="15">
        <v>126.2</v>
      </c>
      <c r="BL20" s="17">
        <v>0</v>
      </c>
      <c r="BM20" s="17">
        <v>0</v>
      </c>
      <c r="BN20" s="17">
        <v>0</v>
      </c>
      <c r="BO20" s="17">
        <v>0</v>
      </c>
      <c r="BP20" s="17">
        <v>34</v>
      </c>
      <c r="BQ20" s="15">
        <v>2.84</v>
      </c>
      <c r="BR20" s="15">
        <v>2.27</v>
      </c>
      <c r="BS20" s="15">
        <v>5.1100000000000003</v>
      </c>
      <c r="BT20" s="15">
        <v>26.09</v>
      </c>
      <c r="BU20" s="15"/>
      <c r="BV20" s="15"/>
      <c r="BW20" s="15"/>
      <c r="BX20" s="15"/>
      <c r="BY20" s="15"/>
      <c r="BZ20" s="15"/>
      <c r="CA20" s="15"/>
      <c r="CB20" s="15"/>
      <c r="CC20" s="17">
        <v>74</v>
      </c>
      <c r="CD20" s="17">
        <v>24</v>
      </c>
      <c r="CE20" s="17">
        <v>85</v>
      </c>
      <c r="CF20" s="17">
        <v>63</v>
      </c>
      <c r="CG20" s="17">
        <v>110</v>
      </c>
      <c r="CH20" s="17">
        <v>64</v>
      </c>
      <c r="CI20" s="17">
        <v>78</v>
      </c>
      <c r="CJ20" s="17">
        <v>49</v>
      </c>
      <c r="CK20" s="17">
        <v>0.09</v>
      </c>
      <c r="CL20" s="17">
        <v>0</v>
      </c>
      <c r="CM20" s="17">
        <v>7.0000000000000007E-2</v>
      </c>
      <c r="CN20" s="17">
        <v>0.16</v>
      </c>
      <c r="CO20" s="17">
        <v>0.79</v>
      </c>
      <c r="CP20" s="17">
        <v>0.75</v>
      </c>
      <c r="CQ20" s="17">
        <v>180</v>
      </c>
      <c r="CR20" s="17">
        <v>110</v>
      </c>
      <c r="CS20" s="17">
        <v>417</v>
      </c>
      <c r="CT20" s="17">
        <v>153</v>
      </c>
      <c r="CU20" s="17">
        <v>107</v>
      </c>
      <c r="CV20" s="17">
        <v>42</v>
      </c>
      <c r="CW20" s="17">
        <v>173</v>
      </c>
      <c r="CX20" s="17">
        <v>57</v>
      </c>
      <c r="CY20" s="17">
        <v>1.02</v>
      </c>
      <c r="CZ20" s="17">
        <v>0.48</v>
      </c>
      <c r="DA20" s="17">
        <v>0</v>
      </c>
      <c r="DB20" s="15"/>
      <c r="DC20" s="15"/>
      <c r="DD20" s="15"/>
      <c r="DE20" s="15"/>
      <c r="DF20" s="15"/>
      <c r="DG20" s="15"/>
      <c r="DH20" s="15"/>
    </row>
    <row r="21" spans="1:112" ht="17.25" thickBot="1">
      <c r="A21" s="18" t="b">
        <v>1</v>
      </c>
      <c r="B21" s="18" t="b">
        <v>1</v>
      </c>
      <c r="C21" s="15"/>
      <c r="D21" s="15"/>
      <c r="E21" s="17">
        <v>616077</v>
      </c>
      <c r="F21" s="17">
        <v>0</v>
      </c>
      <c r="G21" s="17">
        <v>0</v>
      </c>
      <c r="H21" s="17">
        <v>0</v>
      </c>
      <c r="I21" s="17">
        <v>0</v>
      </c>
      <c r="J21" s="15">
        <v>0</v>
      </c>
      <c r="K21" s="17">
        <v>0</v>
      </c>
      <c r="L21" s="17">
        <v>3</v>
      </c>
      <c r="M21" s="15">
        <v>2</v>
      </c>
      <c r="N21" s="15"/>
      <c r="O21" s="17">
        <v>0</v>
      </c>
      <c r="P21" s="15" t="s">
        <v>993</v>
      </c>
      <c r="Q21" s="15">
        <v>0</v>
      </c>
      <c r="R21" s="17">
        <v>20</v>
      </c>
      <c r="S21" s="18" t="b">
        <v>0</v>
      </c>
      <c r="T21" s="15"/>
      <c r="U21" s="15"/>
      <c r="V21" s="17">
        <v>55</v>
      </c>
      <c r="W21" s="15" t="s">
        <v>3666</v>
      </c>
      <c r="X21" s="15">
        <v>2.7</v>
      </c>
      <c r="Y21" s="18" t="b">
        <v>0</v>
      </c>
      <c r="Z21" s="15" t="s">
        <v>3667</v>
      </c>
      <c r="AA21" s="15">
        <v>0.2</v>
      </c>
      <c r="AB21" s="18" t="b">
        <v>0</v>
      </c>
      <c r="AC21" s="15"/>
      <c r="AD21" s="15" t="s">
        <v>519</v>
      </c>
      <c r="AE21" s="17">
        <v>1</v>
      </c>
      <c r="AF21" s="17">
        <v>3</v>
      </c>
      <c r="AG21" s="17">
        <v>16</v>
      </c>
      <c r="AH21" s="17">
        <v>0</v>
      </c>
      <c r="AI21" s="17">
        <v>0</v>
      </c>
      <c r="AJ21" s="17">
        <v>0</v>
      </c>
      <c r="AK21" s="17">
        <v>0</v>
      </c>
      <c r="AL21" s="15">
        <v>0</v>
      </c>
      <c r="AM21" s="15">
        <v>2.9</v>
      </c>
      <c r="AN21" s="15" t="s">
        <v>3667</v>
      </c>
      <c r="AO21" s="15"/>
      <c r="AP21" s="15"/>
      <c r="AQ21" s="15"/>
      <c r="AR21" s="15"/>
      <c r="AS21" s="18" t="b">
        <v>0</v>
      </c>
      <c r="AT21" s="15" t="s">
        <v>3668</v>
      </c>
      <c r="AU21" s="17">
        <v>152</v>
      </c>
      <c r="AV21" s="17">
        <v>1</v>
      </c>
      <c r="AW21" s="17">
        <v>1</v>
      </c>
      <c r="AX21" s="17">
        <v>1</v>
      </c>
      <c r="AY21" s="17">
        <v>1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51</v>
      </c>
      <c r="BH21" s="15">
        <v>45.2</v>
      </c>
      <c r="BI21" s="15">
        <v>55.5</v>
      </c>
      <c r="BJ21" s="15">
        <v>65</v>
      </c>
      <c r="BK21" s="15">
        <v>16.600000000000001</v>
      </c>
      <c r="BL21" s="17">
        <v>0</v>
      </c>
      <c r="BM21" s="17">
        <v>0</v>
      </c>
      <c r="BN21" s="17">
        <v>0</v>
      </c>
      <c r="BO21" s="17">
        <v>0</v>
      </c>
      <c r="BP21" s="17">
        <v>1</v>
      </c>
      <c r="BQ21" s="15">
        <v>1.19</v>
      </c>
      <c r="BR21" s="15">
        <v>0.3</v>
      </c>
      <c r="BS21" s="15">
        <v>1.49</v>
      </c>
      <c r="BT21" s="15">
        <v>0.88</v>
      </c>
      <c r="BU21" s="15"/>
      <c r="BV21" s="15"/>
      <c r="BW21" s="15"/>
      <c r="BX21" s="15"/>
      <c r="BY21" s="15"/>
      <c r="BZ21" s="15"/>
      <c r="CA21" s="15"/>
      <c r="CB21" s="15"/>
      <c r="CC21" s="17">
        <v>338</v>
      </c>
      <c r="CD21" s="17">
        <v>154</v>
      </c>
      <c r="CE21" s="17">
        <v>279</v>
      </c>
      <c r="CF21" s="17">
        <v>153</v>
      </c>
      <c r="CG21" s="17">
        <v>264</v>
      </c>
      <c r="CH21" s="17">
        <v>140</v>
      </c>
      <c r="CI21" s="17">
        <v>318</v>
      </c>
      <c r="CJ21" s="17">
        <v>152</v>
      </c>
      <c r="CK21" s="17">
        <v>0.7</v>
      </c>
      <c r="CL21" s="17">
        <v>0</v>
      </c>
      <c r="CM21" s="17">
        <v>0.18</v>
      </c>
      <c r="CN21" s="17">
        <v>0.88</v>
      </c>
      <c r="CO21" s="17">
        <v>0.52</v>
      </c>
      <c r="CP21" s="17">
        <v>0.59</v>
      </c>
      <c r="CQ21" s="17">
        <v>210</v>
      </c>
      <c r="CR21" s="17">
        <v>131</v>
      </c>
      <c r="CS21" s="17">
        <v>447</v>
      </c>
      <c r="CT21" s="17">
        <v>174</v>
      </c>
      <c r="CU21" s="17">
        <v>212</v>
      </c>
      <c r="CV21" s="17">
        <v>83</v>
      </c>
      <c r="CW21" s="17">
        <v>383</v>
      </c>
      <c r="CX21" s="17">
        <v>143</v>
      </c>
      <c r="CY21" s="17">
        <v>0.59</v>
      </c>
      <c r="CZ21" s="17">
        <v>0.59</v>
      </c>
      <c r="DA21" s="17">
        <v>0</v>
      </c>
      <c r="DB21" s="15"/>
      <c r="DC21" s="15"/>
      <c r="DD21" s="15"/>
      <c r="DE21" s="15"/>
      <c r="DF21" s="15"/>
      <c r="DG21" s="15"/>
      <c r="DH21" s="15"/>
    </row>
    <row r="22" spans="1:112" ht="17.25" thickBot="1">
      <c r="A22" s="18" t="b">
        <v>1</v>
      </c>
      <c r="B22" s="18" t="b">
        <v>1</v>
      </c>
      <c r="C22" s="15"/>
      <c r="D22" s="15"/>
      <c r="E22" s="17">
        <v>128295</v>
      </c>
      <c r="F22" s="17">
        <v>0</v>
      </c>
      <c r="G22" s="17">
        <v>0</v>
      </c>
      <c r="H22" s="17">
        <v>0</v>
      </c>
      <c r="I22" s="17">
        <v>0</v>
      </c>
      <c r="J22" s="15">
        <v>0</v>
      </c>
      <c r="K22" s="17">
        <v>0</v>
      </c>
      <c r="L22" s="17">
        <v>3</v>
      </c>
      <c r="M22" s="15">
        <v>1.5</v>
      </c>
      <c r="N22" s="15"/>
      <c r="O22" s="17">
        <v>0</v>
      </c>
      <c r="P22" s="15" t="s">
        <v>624</v>
      </c>
      <c r="Q22" s="15">
        <v>0</v>
      </c>
      <c r="R22" s="17">
        <v>21</v>
      </c>
      <c r="S22" s="18" t="b">
        <v>0</v>
      </c>
      <c r="T22" s="15"/>
      <c r="U22" s="15"/>
      <c r="V22" s="17">
        <v>50</v>
      </c>
      <c r="W22" s="15" t="s">
        <v>630</v>
      </c>
      <c r="X22" s="15">
        <v>1</v>
      </c>
      <c r="Y22" s="18" t="b">
        <v>0</v>
      </c>
      <c r="Z22" s="15" t="s">
        <v>258</v>
      </c>
      <c r="AA22" s="15">
        <v>0.1</v>
      </c>
      <c r="AB22" s="18" t="b">
        <v>0</v>
      </c>
      <c r="AC22" s="15"/>
      <c r="AD22" s="15" t="s">
        <v>519</v>
      </c>
      <c r="AE22" s="17">
        <v>1</v>
      </c>
      <c r="AF22" s="17">
        <v>3</v>
      </c>
      <c r="AG22" s="17">
        <v>7</v>
      </c>
      <c r="AH22" s="17">
        <v>0</v>
      </c>
      <c r="AI22" s="17">
        <v>0</v>
      </c>
      <c r="AJ22" s="17">
        <v>0</v>
      </c>
      <c r="AK22" s="17">
        <v>0</v>
      </c>
      <c r="AL22" s="15">
        <v>0</v>
      </c>
      <c r="AM22" s="15">
        <v>1.4</v>
      </c>
      <c r="AN22" s="15" t="s">
        <v>258</v>
      </c>
      <c r="AO22" s="15"/>
      <c r="AP22" s="15"/>
      <c r="AQ22" s="15"/>
      <c r="AR22" s="15"/>
      <c r="AS22" s="18" t="b">
        <v>0</v>
      </c>
      <c r="AT22" s="15" t="s">
        <v>2138</v>
      </c>
      <c r="AU22" s="17">
        <v>101</v>
      </c>
      <c r="AV22" s="17">
        <v>0</v>
      </c>
      <c r="AW22" s="17">
        <v>0</v>
      </c>
      <c r="AX22" s="17">
        <v>0</v>
      </c>
      <c r="AY22" s="17">
        <v>1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28</v>
      </c>
      <c r="BH22" s="15">
        <v>23.4</v>
      </c>
      <c r="BI22" s="15">
        <v>5.5</v>
      </c>
      <c r="BJ22" s="15">
        <v>10</v>
      </c>
      <c r="BK22" s="15">
        <v>4</v>
      </c>
      <c r="BL22" s="17">
        <v>0</v>
      </c>
      <c r="BM22" s="17">
        <v>0</v>
      </c>
      <c r="BN22" s="17">
        <v>0</v>
      </c>
      <c r="BO22" s="17">
        <v>0</v>
      </c>
      <c r="BP22" s="17">
        <v>1</v>
      </c>
      <c r="BQ22" s="15">
        <v>0.08</v>
      </c>
      <c r="BR22" s="15">
        <v>0.04</v>
      </c>
      <c r="BS22" s="15">
        <v>0.12</v>
      </c>
      <c r="BT22" s="15">
        <v>2.2799999999999998</v>
      </c>
      <c r="BU22" s="15"/>
      <c r="BV22" s="15"/>
      <c r="BW22" s="15"/>
      <c r="BX22" s="15"/>
      <c r="BY22" s="15"/>
      <c r="BZ22" s="15"/>
      <c r="CA22" s="15"/>
      <c r="CB22" s="15"/>
      <c r="CC22" s="17">
        <v>354</v>
      </c>
      <c r="CD22" s="17">
        <v>164</v>
      </c>
      <c r="CE22" s="17">
        <v>353</v>
      </c>
      <c r="CF22" s="17">
        <v>174</v>
      </c>
      <c r="CG22" s="17">
        <v>327</v>
      </c>
      <c r="CH22" s="17">
        <v>167</v>
      </c>
      <c r="CI22" s="17">
        <v>363</v>
      </c>
      <c r="CJ22" s="17">
        <v>169</v>
      </c>
      <c r="CK22" s="17">
        <v>7.0000000000000007E-2</v>
      </c>
      <c r="CL22" s="17">
        <v>0</v>
      </c>
      <c r="CM22" s="17">
        <v>0.04</v>
      </c>
      <c r="CN22" s="17">
        <v>0.11</v>
      </c>
      <c r="CO22" s="17">
        <v>2.0299999999999998</v>
      </c>
      <c r="CP22" s="17">
        <v>0.89</v>
      </c>
      <c r="CQ22" s="17">
        <v>225</v>
      </c>
      <c r="CR22" s="17">
        <v>136</v>
      </c>
      <c r="CS22" s="17">
        <v>203</v>
      </c>
      <c r="CT22" s="17">
        <v>30</v>
      </c>
      <c r="CU22" s="17">
        <v>377</v>
      </c>
      <c r="CV22" s="17">
        <v>173</v>
      </c>
      <c r="CW22" s="17">
        <v>446</v>
      </c>
      <c r="CX22" s="17">
        <v>174</v>
      </c>
      <c r="CY22" s="17">
        <v>0.89</v>
      </c>
      <c r="CZ22" s="17">
        <v>0</v>
      </c>
      <c r="DA22" s="17">
        <v>0</v>
      </c>
      <c r="DB22" s="15"/>
      <c r="DC22" s="15"/>
      <c r="DD22" s="15"/>
      <c r="DE22" s="15"/>
      <c r="DF22" s="15"/>
      <c r="DG22" s="15"/>
      <c r="DH22" s="15"/>
    </row>
    <row r="23" spans="1:112" ht="17.25" thickBot="1">
      <c r="A23" s="18" t="b">
        <v>1</v>
      </c>
      <c r="B23" s="18" t="b">
        <v>1</v>
      </c>
      <c r="C23" s="15"/>
      <c r="D23" s="15"/>
      <c r="E23" s="17">
        <v>499175</v>
      </c>
      <c r="F23" s="17">
        <v>0</v>
      </c>
      <c r="G23" s="17">
        <v>0</v>
      </c>
      <c r="H23" s="17">
        <v>0</v>
      </c>
      <c r="I23" s="17">
        <v>0</v>
      </c>
      <c r="J23" s="15">
        <v>0</v>
      </c>
      <c r="K23" s="17">
        <v>0</v>
      </c>
      <c r="L23" s="17">
        <v>3</v>
      </c>
      <c r="M23" s="15">
        <v>2</v>
      </c>
      <c r="N23" s="15"/>
      <c r="O23" s="17">
        <v>0</v>
      </c>
      <c r="P23" s="15" t="s">
        <v>558</v>
      </c>
      <c r="Q23" s="15">
        <v>0</v>
      </c>
      <c r="R23" s="17">
        <v>22</v>
      </c>
      <c r="S23" s="18" t="b">
        <v>0</v>
      </c>
      <c r="T23" s="15"/>
      <c r="U23" s="15"/>
      <c r="V23" s="17">
        <v>55</v>
      </c>
      <c r="W23" s="15" t="s">
        <v>1425</v>
      </c>
      <c r="X23" s="15">
        <v>1.3</v>
      </c>
      <c r="Y23" s="18" t="b">
        <v>0</v>
      </c>
      <c r="Z23" s="15" t="s">
        <v>1426</v>
      </c>
      <c r="AA23" s="15">
        <v>0</v>
      </c>
      <c r="AB23" s="18" t="b">
        <v>0</v>
      </c>
      <c r="AC23" s="15"/>
      <c r="AD23" s="15" t="s">
        <v>519</v>
      </c>
      <c r="AE23" s="17">
        <v>1</v>
      </c>
      <c r="AF23" s="17">
        <v>3</v>
      </c>
      <c r="AG23" s="17">
        <v>8</v>
      </c>
      <c r="AH23" s="17">
        <v>0</v>
      </c>
      <c r="AI23" s="17">
        <v>0</v>
      </c>
      <c r="AJ23" s="17">
        <v>0</v>
      </c>
      <c r="AK23" s="17">
        <v>0</v>
      </c>
      <c r="AL23" s="15">
        <v>0</v>
      </c>
      <c r="AM23" s="15">
        <v>1.5</v>
      </c>
      <c r="AN23" s="15" t="s">
        <v>1426</v>
      </c>
      <c r="AO23" s="15"/>
      <c r="AP23" s="15"/>
      <c r="AQ23" s="15"/>
      <c r="AR23" s="15"/>
      <c r="AS23" s="18" t="b">
        <v>0</v>
      </c>
      <c r="AT23" s="15" t="s">
        <v>2139</v>
      </c>
      <c r="AU23" s="17">
        <v>165</v>
      </c>
      <c r="AV23" s="17">
        <v>0</v>
      </c>
      <c r="AW23" s="17">
        <v>0</v>
      </c>
      <c r="AX23" s="17">
        <v>1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20</v>
      </c>
      <c r="BH23" s="15">
        <v>8.6</v>
      </c>
      <c r="BI23" s="15">
        <v>22.5</v>
      </c>
      <c r="BJ23" s="15">
        <v>24</v>
      </c>
      <c r="BK23" s="15">
        <v>5.4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5">
        <v>0.23</v>
      </c>
      <c r="BR23" s="15">
        <v>0.08</v>
      </c>
      <c r="BS23" s="15">
        <v>0.31</v>
      </c>
      <c r="BT23" s="15">
        <v>0.73</v>
      </c>
      <c r="BU23" s="15"/>
      <c r="BV23" s="15"/>
      <c r="BW23" s="15"/>
      <c r="BX23" s="15"/>
      <c r="BY23" s="15"/>
      <c r="BZ23" s="15"/>
      <c r="CA23" s="15"/>
      <c r="CB23" s="15"/>
      <c r="CC23" s="17">
        <v>372</v>
      </c>
      <c r="CD23" s="17">
        <v>171</v>
      </c>
      <c r="CE23" s="17">
        <v>321</v>
      </c>
      <c r="CF23" s="17">
        <v>165</v>
      </c>
      <c r="CG23" s="17">
        <v>306</v>
      </c>
      <c r="CH23" s="17">
        <v>158</v>
      </c>
      <c r="CI23" s="17">
        <v>356</v>
      </c>
      <c r="CJ23" s="17">
        <v>166</v>
      </c>
      <c r="CK23" s="17">
        <v>0.13</v>
      </c>
      <c r="CL23" s="17">
        <v>0</v>
      </c>
      <c r="CM23" s="17">
        <v>0.04</v>
      </c>
      <c r="CN23" s="17">
        <v>0.17</v>
      </c>
      <c r="CO23" s="17">
        <v>0.4</v>
      </c>
      <c r="CP23" s="17">
        <v>0</v>
      </c>
      <c r="CQ23" s="17">
        <v>189</v>
      </c>
      <c r="CR23" s="17">
        <v>117</v>
      </c>
      <c r="CS23" s="17">
        <v>426</v>
      </c>
      <c r="CT23" s="17">
        <v>160</v>
      </c>
      <c r="CU23" s="17">
        <v>347</v>
      </c>
      <c r="CV23" s="17">
        <v>159</v>
      </c>
      <c r="CW23" s="17">
        <v>524</v>
      </c>
      <c r="CX23" s="17">
        <v>221</v>
      </c>
      <c r="CY23" s="17">
        <v>0</v>
      </c>
      <c r="CZ23" s="17">
        <v>0.55000000000000004</v>
      </c>
      <c r="DA23" s="17">
        <v>0</v>
      </c>
      <c r="DB23" s="15"/>
      <c r="DC23" s="15"/>
      <c r="DD23" s="15"/>
      <c r="DE23" s="15"/>
      <c r="DF23" s="15"/>
      <c r="DG23" s="15"/>
      <c r="DH23" s="15"/>
    </row>
    <row r="24" spans="1:112" ht="27.75" thickBot="1">
      <c r="A24" s="18" t="b">
        <v>1</v>
      </c>
      <c r="B24" s="18" t="b">
        <v>1</v>
      </c>
      <c r="C24" s="15"/>
      <c r="D24" s="15"/>
      <c r="E24" s="17">
        <v>438098</v>
      </c>
      <c r="F24" s="17">
        <v>0</v>
      </c>
      <c r="G24" s="17">
        <v>0</v>
      </c>
      <c r="H24" s="17">
        <v>0</v>
      </c>
      <c r="I24" s="17">
        <v>0</v>
      </c>
      <c r="J24" s="15">
        <v>0</v>
      </c>
      <c r="K24" s="17">
        <v>0</v>
      </c>
      <c r="L24" s="17">
        <v>3</v>
      </c>
      <c r="M24" s="15">
        <v>2</v>
      </c>
      <c r="N24" s="15"/>
      <c r="O24" s="17">
        <v>0</v>
      </c>
      <c r="P24" s="15" t="s">
        <v>546</v>
      </c>
      <c r="Q24" s="15">
        <v>0</v>
      </c>
      <c r="R24" s="17">
        <v>23</v>
      </c>
      <c r="S24" s="18" t="b">
        <v>0</v>
      </c>
      <c r="T24" s="15"/>
      <c r="U24" s="15"/>
      <c r="V24" s="17">
        <v>55</v>
      </c>
      <c r="W24" s="15" t="s">
        <v>547</v>
      </c>
      <c r="X24" s="15">
        <v>0</v>
      </c>
      <c r="Y24" s="18" t="b">
        <v>0</v>
      </c>
      <c r="Z24" s="15" t="s">
        <v>548</v>
      </c>
      <c r="AA24" s="15">
        <v>0</v>
      </c>
      <c r="AB24" s="18" t="b">
        <v>0</v>
      </c>
      <c r="AC24" s="15"/>
      <c r="AD24" s="15" t="s">
        <v>519</v>
      </c>
      <c r="AE24" s="17">
        <v>1</v>
      </c>
      <c r="AF24" s="17">
        <v>3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5">
        <v>0</v>
      </c>
      <c r="AM24" s="15">
        <v>0</v>
      </c>
      <c r="AN24" s="15" t="s">
        <v>382</v>
      </c>
      <c r="AO24" s="15"/>
      <c r="AP24" s="15"/>
      <c r="AQ24" s="15"/>
      <c r="AR24" s="15"/>
      <c r="AS24" s="18" t="b">
        <v>0</v>
      </c>
      <c r="AT24" s="15" t="s">
        <v>2137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5">
        <v>0</v>
      </c>
      <c r="BI24" s="15">
        <v>0</v>
      </c>
      <c r="BJ24" s="15">
        <v>0</v>
      </c>
      <c r="BK24" s="15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5">
        <v>0</v>
      </c>
      <c r="BR24" s="15">
        <v>0</v>
      </c>
      <c r="BS24" s="15">
        <v>0</v>
      </c>
      <c r="BT24" s="15">
        <v>0</v>
      </c>
      <c r="BU24" s="15"/>
      <c r="BV24" s="15"/>
      <c r="BW24" s="15"/>
      <c r="BX24" s="15"/>
      <c r="BY24" s="15"/>
      <c r="BZ24" s="15"/>
      <c r="CA24" s="15"/>
      <c r="CB24" s="15"/>
      <c r="CC24" s="17">
        <v>542</v>
      </c>
      <c r="CD24" s="17">
        <v>234</v>
      </c>
      <c r="CE24" s="17">
        <v>542</v>
      </c>
      <c r="CF24" s="17">
        <v>234</v>
      </c>
      <c r="CG24" s="17">
        <v>541</v>
      </c>
      <c r="CH24" s="17">
        <v>234</v>
      </c>
      <c r="CI24" s="17">
        <v>542</v>
      </c>
      <c r="CJ24" s="17">
        <v>234</v>
      </c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158</v>
      </c>
      <c r="CR24" s="17">
        <v>99</v>
      </c>
      <c r="CS24" s="17">
        <v>395</v>
      </c>
      <c r="CT24" s="17">
        <v>142</v>
      </c>
      <c r="CU24" s="17">
        <v>542</v>
      </c>
      <c r="CV24" s="17">
        <v>234</v>
      </c>
      <c r="CW24" s="17">
        <v>540</v>
      </c>
      <c r="CX24" s="17">
        <v>234</v>
      </c>
      <c r="CY24" s="17">
        <v>0</v>
      </c>
      <c r="CZ24" s="17">
        <v>0</v>
      </c>
      <c r="DA24" s="17">
        <v>0</v>
      </c>
      <c r="DB24" s="15"/>
      <c r="DC24" s="15"/>
      <c r="DD24" s="15"/>
      <c r="DE24" s="15"/>
      <c r="DF24" s="15"/>
      <c r="DG24" s="15"/>
      <c r="DH24" s="15"/>
    </row>
    <row r="25" spans="1:112" ht="17.25" thickBot="1">
      <c r="A25" s="18" t="b">
        <v>1</v>
      </c>
      <c r="B25" s="18" t="b">
        <v>1</v>
      </c>
      <c r="C25" s="15"/>
      <c r="D25" s="15"/>
      <c r="E25" s="17">
        <v>200641</v>
      </c>
      <c r="F25" s="17">
        <v>0</v>
      </c>
      <c r="G25" s="17">
        <v>0</v>
      </c>
      <c r="H25" s="17">
        <v>0</v>
      </c>
      <c r="I25" s="17">
        <v>0</v>
      </c>
      <c r="J25" s="15">
        <v>0</v>
      </c>
      <c r="K25" s="17">
        <v>0</v>
      </c>
      <c r="L25" s="17">
        <v>3</v>
      </c>
      <c r="M25" s="15">
        <v>2</v>
      </c>
      <c r="N25" s="15"/>
      <c r="O25" s="17">
        <v>0</v>
      </c>
      <c r="P25" s="15" t="s">
        <v>541</v>
      </c>
      <c r="Q25" s="15">
        <v>0</v>
      </c>
      <c r="R25" s="17">
        <v>24</v>
      </c>
      <c r="S25" s="18" t="b">
        <v>0</v>
      </c>
      <c r="T25" s="15"/>
      <c r="U25" s="15"/>
      <c r="V25" s="17">
        <v>55</v>
      </c>
      <c r="W25" s="15" t="s">
        <v>542</v>
      </c>
      <c r="X25" s="15">
        <v>1.3</v>
      </c>
      <c r="Y25" s="18" t="b">
        <v>0</v>
      </c>
      <c r="Z25" s="15" t="s">
        <v>414</v>
      </c>
      <c r="AA25" s="15">
        <v>0</v>
      </c>
      <c r="AB25" s="18" t="b">
        <v>0</v>
      </c>
      <c r="AC25" s="15"/>
      <c r="AD25" s="15" t="s">
        <v>519</v>
      </c>
      <c r="AE25" s="17">
        <v>1</v>
      </c>
      <c r="AF25" s="17">
        <v>3</v>
      </c>
      <c r="AG25" s="17">
        <v>13</v>
      </c>
      <c r="AH25" s="17">
        <v>0</v>
      </c>
      <c r="AI25" s="17">
        <v>0</v>
      </c>
      <c r="AJ25" s="17">
        <v>0</v>
      </c>
      <c r="AK25" s="17">
        <v>0</v>
      </c>
      <c r="AL25" s="15">
        <v>0</v>
      </c>
      <c r="AM25" s="15">
        <v>2.4</v>
      </c>
      <c r="AN25" s="15" t="s">
        <v>414</v>
      </c>
      <c r="AO25" s="15"/>
      <c r="AP25" s="15"/>
      <c r="AQ25" s="15"/>
      <c r="AR25" s="15"/>
      <c r="AS25" s="18" t="b">
        <v>0</v>
      </c>
      <c r="AT25" s="15" t="s">
        <v>2145</v>
      </c>
      <c r="AU25" s="17">
        <v>118</v>
      </c>
      <c r="AV25" s="17">
        <v>0</v>
      </c>
      <c r="AW25" s="17">
        <v>1</v>
      </c>
      <c r="AX25" s="17">
        <v>0</v>
      </c>
      <c r="AY25" s="17">
        <v>2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39</v>
      </c>
      <c r="BH25" s="15">
        <v>42.6</v>
      </c>
      <c r="BI25" s="15">
        <v>32.6</v>
      </c>
      <c r="BJ25" s="15">
        <v>29</v>
      </c>
      <c r="BK25" s="15">
        <v>10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5">
        <v>0.71</v>
      </c>
      <c r="BR25" s="15">
        <v>0.11</v>
      </c>
      <c r="BS25" s="15">
        <v>0.82</v>
      </c>
      <c r="BT25" s="15">
        <v>3.02</v>
      </c>
      <c r="BU25" s="15"/>
      <c r="BV25" s="15"/>
      <c r="BW25" s="15"/>
      <c r="BX25" s="15"/>
      <c r="BY25" s="15"/>
      <c r="BZ25" s="15"/>
      <c r="CA25" s="15"/>
      <c r="CB25" s="15"/>
      <c r="CC25" s="17">
        <v>340</v>
      </c>
      <c r="CD25" s="17">
        <v>156</v>
      </c>
      <c r="CE25" s="17">
        <v>306</v>
      </c>
      <c r="CF25" s="17">
        <v>161</v>
      </c>
      <c r="CG25" s="17">
        <v>301</v>
      </c>
      <c r="CH25" s="17">
        <v>156</v>
      </c>
      <c r="CI25" s="17">
        <v>337</v>
      </c>
      <c r="CJ25" s="17">
        <v>157</v>
      </c>
      <c r="CK25" s="17">
        <v>0.54</v>
      </c>
      <c r="CL25" s="17">
        <v>0</v>
      </c>
      <c r="CM25" s="17">
        <v>0.08</v>
      </c>
      <c r="CN25" s="17">
        <v>0.62</v>
      </c>
      <c r="CO25" s="17">
        <v>2.2999999999999998</v>
      </c>
      <c r="CP25" s="17">
        <v>1.53</v>
      </c>
      <c r="CQ25" s="17">
        <v>129</v>
      </c>
      <c r="CR25" s="17">
        <v>81</v>
      </c>
      <c r="CS25" s="17">
        <v>366</v>
      </c>
      <c r="CT25" s="17">
        <v>124</v>
      </c>
      <c r="CU25" s="17">
        <v>345</v>
      </c>
      <c r="CV25" s="17">
        <v>157</v>
      </c>
      <c r="CW25" s="17">
        <v>539</v>
      </c>
      <c r="CX25" s="17">
        <v>233</v>
      </c>
      <c r="CY25" s="17">
        <v>0</v>
      </c>
      <c r="CZ25" s="17">
        <v>0</v>
      </c>
      <c r="DA25" s="17">
        <v>0</v>
      </c>
      <c r="DB25" s="15"/>
      <c r="DC25" s="15"/>
      <c r="DD25" s="15"/>
      <c r="DE25" s="15"/>
      <c r="DF25" s="15"/>
      <c r="DG25" s="15"/>
      <c r="DH25" s="15"/>
    </row>
    <row r="26" spans="1:112" ht="17.25" thickBot="1">
      <c r="A26" s="18" t="b">
        <v>1</v>
      </c>
      <c r="B26" s="18" t="b">
        <v>1</v>
      </c>
      <c r="C26" s="15"/>
      <c r="D26" s="15"/>
      <c r="E26" s="17">
        <v>224117</v>
      </c>
      <c r="F26" s="17">
        <v>0</v>
      </c>
      <c r="G26" s="17">
        <v>0</v>
      </c>
      <c r="H26" s="17">
        <v>0</v>
      </c>
      <c r="I26" s="17">
        <v>0</v>
      </c>
      <c r="J26" s="15">
        <v>0</v>
      </c>
      <c r="K26" s="17">
        <v>0</v>
      </c>
      <c r="L26" s="17">
        <v>4</v>
      </c>
      <c r="M26" s="15">
        <v>2.2999999999999998</v>
      </c>
      <c r="N26" s="15"/>
      <c r="O26" s="17">
        <v>0</v>
      </c>
      <c r="P26" s="15" t="s">
        <v>3251</v>
      </c>
      <c r="Q26" s="15">
        <v>0</v>
      </c>
      <c r="R26" s="17">
        <v>25</v>
      </c>
      <c r="S26" s="18" t="b">
        <v>0</v>
      </c>
      <c r="T26" s="15"/>
      <c r="U26" s="15"/>
      <c r="V26" s="17">
        <v>75</v>
      </c>
      <c r="W26" s="15" t="s">
        <v>3252</v>
      </c>
      <c r="X26" s="15">
        <v>3.6</v>
      </c>
      <c r="Y26" s="18" t="b">
        <v>0</v>
      </c>
      <c r="Z26" s="15" t="s">
        <v>3253</v>
      </c>
      <c r="AA26" s="15">
        <v>15.7</v>
      </c>
      <c r="AB26" s="18" t="b">
        <v>0</v>
      </c>
      <c r="AC26" s="15"/>
      <c r="AD26" s="15" t="s">
        <v>519</v>
      </c>
      <c r="AE26" s="17">
        <v>1</v>
      </c>
      <c r="AF26" s="17">
        <v>3</v>
      </c>
      <c r="AG26" s="17">
        <v>128</v>
      </c>
      <c r="AH26" s="17">
        <v>0</v>
      </c>
      <c r="AI26" s="17">
        <v>0</v>
      </c>
      <c r="AJ26" s="17">
        <v>0</v>
      </c>
      <c r="AK26" s="17">
        <v>0</v>
      </c>
      <c r="AL26" s="15">
        <v>0</v>
      </c>
      <c r="AM26" s="15">
        <v>17.100000000000001</v>
      </c>
      <c r="AN26" s="15" t="s">
        <v>3253</v>
      </c>
      <c r="AO26" s="15"/>
      <c r="AP26" s="15"/>
      <c r="AQ26" s="15"/>
      <c r="AR26" s="15"/>
      <c r="AS26" s="18" t="b">
        <v>0</v>
      </c>
      <c r="AT26" s="15" t="s">
        <v>3254</v>
      </c>
      <c r="AU26" s="17">
        <v>2217</v>
      </c>
      <c r="AV26" s="17">
        <v>14</v>
      </c>
      <c r="AW26" s="17">
        <v>1</v>
      </c>
      <c r="AX26" s="17">
        <v>12</v>
      </c>
      <c r="AY26" s="17">
        <v>14</v>
      </c>
      <c r="AZ26" s="17">
        <v>0</v>
      </c>
      <c r="BA26" s="17">
        <v>0</v>
      </c>
      <c r="BB26" s="17">
        <v>0</v>
      </c>
      <c r="BC26" s="17">
        <v>5</v>
      </c>
      <c r="BD26" s="17">
        <v>0</v>
      </c>
      <c r="BE26" s="17">
        <v>0</v>
      </c>
      <c r="BF26" s="17">
        <v>16</v>
      </c>
      <c r="BG26" s="17">
        <v>474</v>
      </c>
      <c r="BH26" s="15">
        <v>539.6</v>
      </c>
      <c r="BI26" s="15">
        <v>271.7</v>
      </c>
      <c r="BJ26" s="15">
        <v>772</v>
      </c>
      <c r="BK26" s="15">
        <v>157.5</v>
      </c>
      <c r="BL26" s="17">
        <v>0</v>
      </c>
      <c r="BM26" s="17">
        <v>0</v>
      </c>
      <c r="BN26" s="17">
        <v>0</v>
      </c>
      <c r="BO26" s="17">
        <v>0</v>
      </c>
      <c r="BP26" s="17">
        <v>26</v>
      </c>
      <c r="BQ26" s="15">
        <v>12.26</v>
      </c>
      <c r="BR26" s="15">
        <v>1.94</v>
      </c>
      <c r="BS26" s="15">
        <v>14.19</v>
      </c>
      <c r="BT26" s="15">
        <v>17.809999999999999</v>
      </c>
      <c r="BU26" s="15"/>
      <c r="BV26" s="15"/>
      <c r="BW26" s="15"/>
      <c r="BX26" s="15"/>
      <c r="BY26" s="17">
        <v>2</v>
      </c>
      <c r="BZ26" s="15"/>
      <c r="CA26" s="15"/>
      <c r="CB26" s="15"/>
      <c r="CC26" s="17">
        <v>99</v>
      </c>
      <c r="CD26" s="17">
        <v>9</v>
      </c>
      <c r="CE26" s="17">
        <v>133</v>
      </c>
      <c r="CF26" s="17">
        <v>11</v>
      </c>
      <c r="CG26" s="17">
        <v>19</v>
      </c>
      <c r="CH26" s="17">
        <v>11</v>
      </c>
      <c r="CI26" s="17">
        <v>46</v>
      </c>
      <c r="CJ26" s="17">
        <v>8</v>
      </c>
      <c r="CK26" s="17">
        <v>0.5</v>
      </c>
      <c r="CL26" s="17">
        <v>0</v>
      </c>
      <c r="CM26" s="17">
        <v>0.08</v>
      </c>
      <c r="CN26" s="17">
        <v>0.57999999999999996</v>
      </c>
      <c r="CO26" s="17">
        <v>0.72</v>
      </c>
      <c r="CP26" s="17">
        <v>0.56999999999999995</v>
      </c>
      <c r="CQ26" s="17">
        <v>15</v>
      </c>
      <c r="CR26" s="17">
        <v>6</v>
      </c>
      <c r="CS26" s="17">
        <v>539</v>
      </c>
      <c r="CT26" s="17">
        <v>62</v>
      </c>
      <c r="CU26" s="17">
        <v>97</v>
      </c>
      <c r="CV26" s="17">
        <v>10</v>
      </c>
      <c r="CW26" s="17">
        <v>24</v>
      </c>
      <c r="CX26" s="17">
        <v>6</v>
      </c>
      <c r="CY26" s="17">
        <v>1.06</v>
      </c>
      <c r="CZ26" s="17">
        <v>0.49</v>
      </c>
      <c r="DA26" s="17">
        <v>0</v>
      </c>
      <c r="DB26" s="15"/>
      <c r="DC26" s="15"/>
      <c r="DD26" s="15"/>
      <c r="DE26" s="15"/>
      <c r="DF26" s="15"/>
      <c r="DG26" s="15"/>
      <c r="DH26" s="15"/>
    </row>
    <row r="27" spans="1:112" ht="17.25" thickBot="1">
      <c r="A27" s="18" t="b">
        <v>1</v>
      </c>
      <c r="B27" s="18" t="b">
        <v>1</v>
      </c>
      <c r="C27" s="15"/>
      <c r="D27" s="15"/>
      <c r="E27" s="17">
        <v>219847</v>
      </c>
      <c r="F27" s="17">
        <v>0</v>
      </c>
      <c r="G27" s="17">
        <v>0</v>
      </c>
      <c r="H27" s="17">
        <v>0</v>
      </c>
      <c r="I27" s="17">
        <v>0</v>
      </c>
      <c r="J27" s="15">
        <v>0</v>
      </c>
      <c r="K27" s="17">
        <v>0</v>
      </c>
      <c r="L27" s="17">
        <v>4</v>
      </c>
      <c r="M27" s="15">
        <v>2.2999999999999998</v>
      </c>
      <c r="N27" s="15"/>
      <c r="O27" s="17">
        <v>0</v>
      </c>
      <c r="P27" s="15" t="s">
        <v>712</v>
      </c>
      <c r="Q27" s="15">
        <v>0</v>
      </c>
      <c r="R27" s="17">
        <v>26</v>
      </c>
      <c r="S27" s="18" t="b">
        <v>0</v>
      </c>
      <c r="T27" s="15"/>
      <c r="U27" s="15"/>
      <c r="V27" s="17">
        <v>75</v>
      </c>
      <c r="W27" s="15" t="s">
        <v>713</v>
      </c>
      <c r="X27" s="15">
        <v>3</v>
      </c>
      <c r="Y27" s="18" t="b">
        <v>0</v>
      </c>
      <c r="Z27" s="15" t="s">
        <v>272</v>
      </c>
      <c r="AA27" s="15">
        <v>5.2</v>
      </c>
      <c r="AB27" s="18" t="b">
        <v>0</v>
      </c>
      <c r="AC27" s="15"/>
      <c r="AD27" s="15" t="s">
        <v>519</v>
      </c>
      <c r="AE27" s="17">
        <v>1</v>
      </c>
      <c r="AF27" s="17">
        <v>3</v>
      </c>
      <c r="AG27" s="17">
        <v>36</v>
      </c>
      <c r="AH27" s="17">
        <v>0</v>
      </c>
      <c r="AI27" s="17">
        <v>0</v>
      </c>
      <c r="AJ27" s="17">
        <v>0</v>
      </c>
      <c r="AK27" s="17">
        <v>0</v>
      </c>
      <c r="AL27" s="15">
        <v>0</v>
      </c>
      <c r="AM27" s="15">
        <v>4.8</v>
      </c>
      <c r="AN27" s="15" t="s">
        <v>272</v>
      </c>
      <c r="AO27" s="15"/>
      <c r="AP27" s="15"/>
      <c r="AQ27" s="15"/>
      <c r="AR27" s="15"/>
      <c r="AS27" s="18" t="b">
        <v>0</v>
      </c>
      <c r="AT27" s="15" t="s">
        <v>2151</v>
      </c>
      <c r="AU27" s="17">
        <v>577</v>
      </c>
      <c r="AV27" s="17">
        <v>2</v>
      </c>
      <c r="AW27" s="17">
        <v>3</v>
      </c>
      <c r="AX27" s="17">
        <v>4</v>
      </c>
      <c r="AY27" s="17">
        <v>4</v>
      </c>
      <c r="AZ27" s="17">
        <v>0</v>
      </c>
      <c r="BA27" s="17">
        <v>0</v>
      </c>
      <c r="BB27" s="17">
        <v>0</v>
      </c>
      <c r="BC27" s="17">
        <v>1</v>
      </c>
      <c r="BD27" s="17">
        <v>0</v>
      </c>
      <c r="BE27" s="17">
        <v>0</v>
      </c>
      <c r="BF27" s="17">
        <v>3</v>
      </c>
      <c r="BG27" s="17">
        <v>143</v>
      </c>
      <c r="BH27" s="15">
        <v>152.6</v>
      </c>
      <c r="BI27" s="15">
        <v>134.6</v>
      </c>
      <c r="BJ27" s="15">
        <v>210</v>
      </c>
      <c r="BK27" s="15">
        <v>49.9</v>
      </c>
      <c r="BL27" s="17">
        <v>0</v>
      </c>
      <c r="BM27" s="17">
        <v>0</v>
      </c>
      <c r="BN27" s="17">
        <v>0</v>
      </c>
      <c r="BO27" s="17">
        <v>0</v>
      </c>
      <c r="BP27" s="17">
        <v>7</v>
      </c>
      <c r="BQ27" s="15">
        <v>3.31</v>
      </c>
      <c r="BR27" s="15">
        <v>0.64</v>
      </c>
      <c r="BS27" s="15">
        <v>3.95</v>
      </c>
      <c r="BT27" s="15">
        <v>6.68</v>
      </c>
      <c r="BU27" s="15"/>
      <c r="BV27" s="15"/>
      <c r="BW27" s="15"/>
      <c r="BX27" s="15"/>
      <c r="BY27" s="15"/>
      <c r="BZ27" s="15"/>
      <c r="CA27" s="15"/>
      <c r="CB27" s="15"/>
      <c r="CC27" s="17">
        <v>274</v>
      </c>
      <c r="CD27" s="17">
        <v>27</v>
      </c>
      <c r="CE27" s="17">
        <v>211</v>
      </c>
      <c r="CF27" s="17">
        <v>23</v>
      </c>
      <c r="CG27" s="17">
        <v>145</v>
      </c>
      <c r="CH27" s="17">
        <v>32</v>
      </c>
      <c r="CI27" s="17">
        <v>245</v>
      </c>
      <c r="CJ27" s="17">
        <v>27</v>
      </c>
      <c r="CK27" s="17">
        <v>0.52</v>
      </c>
      <c r="CL27" s="17">
        <v>0</v>
      </c>
      <c r="CM27" s="17">
        <v>0.1</v>
      </c>
      <c r="CN27" s="17">
        <v>0.62</v>
      </c>
      <c r="CO27" s="17">
        <v>1.04</v>
      </c>
      <c r="CP27" s="17">
        <v>0.62</v>
      </c>
      <c r="CQ27" s="17">
        <v>14</v>
      </c>
      <c r="CR27" s="17">
        <v>5</v>
      </c>
      <c r="CS27" s="17">
        <v>538</v>
      </c>
      <c r="CT27" s="17">
        <v>61</v>
      </c>
      <c r="CU27" s="17">
        <v>177</v>
      </c>
      <c r="CV27" s="17">
        <v>17</v>
      </c>
      <c r="CW27" s="17">
        <v>76</v>
      </c>
      <c r="CX27" s="17">
        <v>11</v>
      </c>
      <c r="CY27" s="17">
        <v>1.0900000000000001</v>
      </c>
      <c r="CZ27" s="17">
        <v>0.62</v>
      </c>
      <c r="DA27" s="17">
        <v>0</v>
      </c>
      <c r="DB27" s="15"/>
      <c r="DC27" s="15"/>
      <c r="DD27" s="15"/>
      <c r="DE27" s="15"/>
      <c r="DF27" s="15"/>
      <c r="DG27" s="15"/>
      <c r="DH27" s="15"/>
    </row>
    <row r="28" spans="1:112" ht="27.75" thickBot="1">
      <c r="A28" s="18" t="b">
        <v>1</v>
      </c>
      <c r="B28" s="18" t="b">
        <v>1</v>
      </c>
      <c r="C28" s="15"/>
      <c r="D28" s="15"/>
      <c r="E28" s="17">
        <v>205651</v>
      </c>
      <c r="F28" s="17">
        <v>0</v>
      </c>
      <c r="G28" s="17">
        <v>0</v>
      </c>
      <c r="H28" s="17">
        <v>0</v>
      </c>
      <c r="I28" s="17">
        <v>0</v>
      </c>
      <c r="J28" s="15">
        <v>0</v>
      </c>
      <c r="K28" s="17">
        <v>0</v>
      </c>
      <c r="L28" s="17">
        <v>4</v>
      </c>
      <c r="M28" s="15">
        <v>2</v>
      </c>
      <c r="N28" s="15"/>
      <c r="O28" s="17">
        <v>0</v>
      </c>
      <c r="P28" s="15" t="s">
        <v>237</v>
      </c>
      <c r="Q28" s="15">
        <v>0</v>
      </c>
      <c r="R28" s="17">
        <v>27</v>
      </c>
      <c r="S28" s="18" t="b">
        <v>0</v>
      </c>
      <c r="T28" s="15"/>
      <c r="U28" s="15"/>
      <c r="V28" s="17">
        <v>60</v>
      </c>
      <c r="W28" s="15" t="s">
        <v>552</v>
      </c>
      <c r="X28" s="15">
        <v>1.7</v>
      </c>
      <c r="Y28" s="18" t="b">
        <v>0</v>
      </c>
      <c r="Z28" s="15" t="s">
        <v>553</v>
      </c>
      <c r="AA28" s="15">
        <v>0.3</v>
      </c>
      <c r="AB28" s="18" t="b">
        <v>0</v>
      </c>
      <c r="AC28" s="15"/>
      <c r="AD28" s="15" t="s">
        <v>519</v>
      </c>
      <c r="AE28" s="17">
        <v>1</v>
      </c>
      <c r="AF28" s="17">
        <v>3</v>
      </c>
      <c r="AG28" s="17">
        <v>24</v>
      </c>
      <c r="AH28" s="17">
        <v>0</v>
      </c>
      <c r="AI28" s="17">
        <v>0</v>
      </c>
      <c r="AJ28" s="17">
        <v>0</v>
      </c>
      <c r="AK28" s="17">
        <v>0</v>
      </c>
      <c r="AL28" s="15">
        <v>0</v>
      </c>
      <c r="AM28" s="15">
        <v>4</v>
      </c>
      <c r="AN28" s="15" t="s">
        <v>1105</v>
      </c>
      <c r="AO28" s="15"/>
      <c r="AP28" s="15"/>
      <c r="AQ28" s="15"/>
      <c r="AR28" s="15"/>
      <c r="AS28" s="18" t="b">
        <v>0</v>
      </c>
      <c r="AT28" s="15" t="s">
        <v>2153</v>
      </c>
      <c r="AU28" s="17">
        <v>418</v>
      </c>
      <c r="AV28" s="17">
        <v>3</v>
      </c>
      <c r="AW28" s="17">
        <v>0</v>
      </c>
      <c r="AX28" s="17">
        <v>1</v>
      </c>
      <c r="AY28" s="17">
        <v>6</v>
      </c>
      <c r="AZ28" s="17">
        <v>0</v>
      </c>
      <c r="BA28" s="17">
        <v>0</v>
      </c>
      <c r="BB28" s="17">
        <v>0</v>
      </c>
      <c r="BC28" s="17">
        <v>3</v>
      </c>
      <c r="BD28" s="17">
        <v>0</v>
      </c>
      <c r="BE28" s="17">
        <v>0</v>
      </c>
      <c r="BF28" s="17">
        <v>0</v>
      </c>
      <c r="BG28" s="17">
        <v>92</v>
      </c>
      <c r="BH28" s="15">
        <v>141.80000000000001</v>
      </c>
      <c r="BI28" s="15">
        <v>54.3</v>
      </c>
      <c r="BJ28" s="15">
        <v>281</v>
      </c>
      <c r="BK28" s="15">
        <v>47.5</v>
      </c>
      <c r="BL28" s="17">
        <v>0</v>
      </c>
      <c r="BM28" s="17">
        <v>0</v>
      </c>
      <c r="BN28" s="17">
        <v>0</v>
      </c>
      <c r="BO28" s="17">
        <v>0</v>
      </c>
      <c r="BP28" s="17">
        <v>3</v>
      </c>
      <c r="BQ28" s="15">
        <v>2.71</v>
      </c>
      <c r="BR28" s="15">
        <v>0.26</v>
      </c>
      <c r="BS28" s="15">
        <v>2.97</v>
      </c>
      <c r="BT28" s="15">
        <v>3.97</v>
      </c>
      <c r="BU28" s="15"/>
      <c r="BV28" s="15"/>
      <c r="BW28" s="15"/>
      <c r="BX28" s="15"/>
      <c r="BY28" s="15"/>
      <c r="BZ28" s="15"/>
      <c r="CA28" s="15"/>
      <c r="CB28" s="15"/>
      <c r="CC28" s="17">
        <v>280</v>
      </c>
      <c r="CD28" s="17">
        <v>30</v>
      </c>
      <c r="CE28" s="17">
        <v>281</v>
      </c>
      <c r="CF28" s="17">
        <v>33</v>
      </c>
      <c r="CG28" s="17">
        <v>107</v>
      </c>
      <c r="CH28" s="17">
        <v>27</v>
      </c>
      <c r="CI28" s="17">
        <v>252</v>
      </c>
      <c r="CJ28" s="17">
        <v>30</v>
      </c>
      <c r="CK28" s="17">
        <v>0.57999999999999996</v>
      </c>
      <c r="CL28" s="17">
        <v>0</v>
      </c>
      <c r="CM28" s="17">
        <v>0.06</v>
      </c>
      <c r="CN28" s="17">
        <v>0.64</v>
      </c>
      <c r="CO28" s="17">
        <v>0.85</v>
      </c>
      <c r="CP28" s="17">
        <v>1.29</v>
      </c>
      <c r="CQ28" s="17">
        <v>68</v>
      </c>
      <c r="CR28" s="17">
        <v>17</v>
      </c>
      <c r="CS28" s="17">
        <v>462</v>
      </c>
      <c r="CT28" s="17">
        <v>47</v>
      </c>
      <c r="CU28" s="17">
        <v>319</v>
      </c>
      <c r="CV28" s="17">
        <v>35</v>
      </c>
      <c r="CW28" s="17">
        <v>322</v>
      </c>
      <c r="CX28" s="17">
        <v>57</v>
      </c>
      <c r="CY28" s="17">
        <v>0.65</v>
      </c>
      <c r="CZ28" s="17">
        <v>0.22</v>
      </c>
      <c r="DA28" s="17">
        <v>0</v>
      </c>
      <c r="DB28" s="15"/>
      <c r="DC28" s="15"/>
      <c r="DD28" s="15"/>
      <c r="DE28" s="15"/>
      <c r="DF28" s="15"/>
      <c r="DG28" s="15"/>
      <c r="DH28" s="15"/>
    </row>
    <row r="29" spans="1:112" ht="17.25" thickBot="1">
      <c r="A29" s="18" t="b">
        <v>1</v>
      </c>
      <c r="B29" s="18" t="b">
        <v>1</v>
      </c>
      <c r="C29" s="15"/>
      <c r="D29" s="15"/>
      <c r="E29" s="17">
        <v>439509</v>
      </c>
      <c r="F29" s="17">
        <v>0</v>
      </c>
      <c r="G29" s="17">
        <v>0</v>
      </c>
      <c r="H29" s="17">
        <v>0</v>
      </c>
      <c r="I29" s="17">
        <v>0</v>
      </c>
      <c r="J29" s="15">
        <v>0</v>
      </c>
      <c r="K29" s="17">
        <v>0</v>
      </c>
      <c r="L29" s="17">
        <v>3</v>
      </c>
      <c r="M29" s="15">
        <v>2.2999999999999998</v>
      </c>
      <c r="N29" s="15"/>
      <c r="O29" s="17">
        <v>0</v>
      </c>
      <c r="P29" s="15" t="s">
        <v>4614</v>
      </c>
      <c r="Q29" s="15">
        <v>0</v>
      </c>
      <c r="R29" s="17">
        <v>557</v>
      </c>
      <c r="S29" s="18" t="b">
        <v>0</v>
      </c>
      <c r="T29" s="15"/>
      <c r="U29" s="15"/>
      <c r="V29" s="17">
        <v>65</v>
      </c>
      <c r="W29" s="15" t="s">
        <v>5120</v>
      </c>
      <c r="X29" s="15">
        <v>0</v>
      </c>
      <c r="Y29" s="18" t="b">
        <v>0</v>
      </c>
      <c r="Z29" s="15" t="s">
        <v>5121</v>
      </c>
      <c r="AA29" s="15">
        <v>0.3</v>
      </c>
      <c r="AB29" s="18" t="b">
        <v>0</v>
      </c>
      <c r="AC29" s="15"/>
      <c r="AD29" s="15" t="s">
        <v>519</v>
      </c>
      <c r="AE29" s="17">
        <v>1</v>
      </c>
      <c r="AF29" s="17">
        <v>3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5">
        <v>0</v>
      </c>
      <c r="AM29" s="15">
        <v>0</v>
      </c>
      <c r="AN29" s="15" t="s">
        <v>5121</v>
      </c>
      <c r="AO29" s="15"/>
      <c r="AP29" s="17">
        <v>83</v>
      </c>
      <c r="AQ29" s="68">
        <v>46226</v>
      </c>
      <c r="AR29" s="68">
        <v>37286</v>
      </c>
      <c r="AS29" s="18" t="b">
        <v>0</v>
      </c>
      <c r="AT29" s="15" t="s">
        <v>5122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5">
        <v>0</v>
      </c>
      <c r="BI29" s="15">
        <v>0</v>
      </c>
      <c r="BJ29" s="15">
        <v>0</v>
      </c>
      <c r="BK29" s="15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5">
        <v>0</v>
      </c>
      <c r="BR29" s="15">
        <v>0</v>
      </c>
      <c r="BS29" s="15">
        <v>0</v>
      </c>
      <c r="BT29" s="15">
        <v>0</v>
      </c>
      <c r="BU29" s="15"/>
      <c r="BV29" s="15"/>
      <c r="BW29" s="15"/>
      <c r="BX29" s="15"/>
      <c r="BY29" s="15"/>
      <c r="BZ29" s="15"/>
      <c r="CA29" s="15"/>
      <c r="CB29" s="15"/>
      <c r="CC29" s="17">
        <v>554</v>
      </c>
      <c r="CD29" s="17">
        <v>243</v>
      </c>
      <c r="CE29" s="17">
        <v>554</v>
      </c>
      <c r="CF29" s="17">
        <v>243</v>
      </c>
      <c r="CG29" s="17">
        <v>554</v>
      </c>
      <c r="CH29" s="17">
        <v>243</v>
      </c>
      <c r="CI29" s="17">
        <v>554</v>
      </c>
      <c r="CJ29" s="17">
        <v>243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44</v>
      </c>
      <c r="CR29" s="17">
        <v>31</v>
      </c>
      <c r="CS29" s="17">
        <v>517</v>
      </c>
      <c r="CT29" s="17">
        <v>219</v>
      </c>
      <c r="CU29" s="17">
        <v>554</v>
      </c>
      <c r="CV29" s="17">
        <v>243</v>
      </c>
      <c r="CW29" s="17">
        <v>324</v>
      </c>
      <c r="CX29" s="17">
        <v>116</v>
      </c>
      <c r="CY29" s="17">
        <v>0</v>
      </c>
      <c r="CZ29" s="17">
        <v>0</v>
      </c>
      <c r="DA29" s="17">
        <v>0</v>
      </c>
      <c r="DB29" s="15"/>
      <c r="DC29" s="15"/>
      <c r="DD29" s="15"/>
      <c r="DE29" s="15"/>
      <c r="DF29" s="15"/>
      <c r="DG29" s="15"/>
      <c r="DH29" s="15"/>
    </row>
    <row r="30" spans="1:112" ht="27.75" thickBot="1">
      <c r="A30" s="18" t="b">
        <v>1</v>
      </c>
      <c r="B30" s="18" t="b">
        <v>1</v>
      </c>
      <c r="C30" s="15"/>
      <c r="D30" s="15"/>
      <c r="E30" s="17">
        <v>98980</v>
      </c>
      <c r="F30" s="17">
        <v>0</v>
      </c>
      <c r="G30" s="17">
        <v>0</v>
      </c>
      <c r="H30" s="17">
        <v>0</v>
      </c>
      <c r="I30" s="17">
        <v>0</v>
      </c>
      <c r="J30" s="15">
        <v>0</v>
      </c>
      <c r="K30" s="17">
        <v>0</v>
      </c>
      <c r="L30" s="17">
        <v>1</v>
      </c>
      <c r="M30" s="15">
        <v>2.6</v>
      </c>
      <c r="N30" s="15"/>
      <c r="O30" s="17">
        <v>0</v>
      </c>
      <c r="P30" s="15" t="s">
        <v>561</v>
      </c>
      <c r="Q30" s="15">
        <v>0</v>
      </c>
      <c r="R30" s="17">
        <v>28</v>
      </c>
      <c r="S30" s="18" t="b">
        <v>0</v>
      </c>
      <c r="T30" s="15"/>
      <c r="U30" s="15"/>
      <c r="V30" s="17">
        <v>50</v>
      </c>
      <c r="W30" s="15" t="s">
        <v>562</v>
      </c>
      <c r="X30" s="15">
        <v>3.8</v>
      </c>
      <c r="Y30" s="18" t="b">
        <v>0</v>
      </c>
      <c r="Z30" s="15" t="s">
        <v>563</v>
      </c>
      <c r="AA30" s="15">
        <v>3.9</v>
      </c>
      <c r="AB30" s="18" t="b">
        <v>0</v>
      </c>
      <c r="AC30" s="15"/>
      <c r="AD30" s="15" t="s">
        <v>519</v>
      </c>
      <c r="AE30" s="17">
        <v>2</v>
      </c>
      <c r="AF30" s="17">
        <v>7</v>
      </c>
      <c r="AG30" s="17">
        <v>120</v>
      </c>
      <c r="AH30" s="17">
        <v>0</v>
      </c>
      <c r="AI30" s="17">
        <v>0</v>
      </c>
      <c r="AJ30" s="17">
        <v>0</v>
      </c>
      <c r="AK30" s="17">
        <v>0</v>
      </c>
      <c r="AL30" s="15">
        <v>0</v>
      </c>
      <c r="AM30" s="15">
        <v>24</v>
      </c>
      <c r="AN30" s="15" t="s">
        <v>1111</v>
      </c>
      <c r="AO30" s="15"/>
      <c r="AP30" s="15"/>
      <c r="AQ30" s="15"/>
      <c r="AR30" s="15"/>
      <c r="AS30" s="18" t="b">
        <v>0</v>
      </c>
      <c r="AT30" s="15" t="s">
        <v>2154</v>
      </c>
      <c r="AU30" s="17">
        <v>2835</v>
      </c>
      <c r="AV30" s="17">
        <v>0</v>
      </c>
      <c r="AW30" s="17">
        <v>1</v>
      </c>
      <c r="AX30" s="17">
        <v>7</v>
      </c>
      <c r="AY30" s="17">
        <v>39</v>
      </c>
      <c r="AZ30" s="17">
        <v>0</v>
      </c>
      <c r="BA30" s="17">
        <v>1</v>
      </c>
      <c r="BB30" s="17">
        <v>0</v>
      </c>
      <c r="BC30" s="17">
        <v>2</v>
      </c>
      <c r="BD30" s="17">
        <v>0</v>
      </c>
      <c r="BE30" s="17">
        <v>95</v>
      </c>
      <c r="BF30" s="17">
        <v>11</v>
      </c>
      <c r="BG30" s="17">
        <v>530</v>
      </c>
      <c r="BH30" s="15">
        <v>769.8</v>
      </c>
      <c r="BI30" s="15">
        <v>23.2</v>
      </c>
      <c r="BJ30" s="15">
        <v>0</v>
      </c>
      <c r="BK30" s="15">
        <v>79.2</v>
      </c>
      <c r="BL30" s="17">
        <v>0</v>
      </c>
      <c r="BM30" s="17">
        <v>0</v>
      </c>
      <c r="BN30" s="17">
        <v>0</v>
      </c>
      <c r="BO30" s="17">
        <v>0</v>
      </c>
      <c r="BP30" s="17">
        <v>32</v>
      </c>
      <c r="BQ30" s="15">
        <v>0</v>
      </c>
      <c r="BR30" s="15">
        <v>0.08</v>
      </c>
      <c r="BS30" s="15">
        <v>0.08</v>
      </c>
      <c r="BT30" s="15">
        <v>42.92</v>
      </c>
      <c r="BU30" s="15"/>
      <c r="BV30" s="15"/>
      <c r="BW30" s="15"/>
      <c r="BX30" s="15"/>
      <c r="BY30" s="15"/>
      <c r="BZ30" s="15"/>
      <c r="CA30" s="15"/>
      <c r="CB30" s="15"/>
      <c r="CC30" s="17">
        <v>34</v>
      </c>
      <c r="CD30" s="17">
        <v>10</v>
      </c>
      <c r="CE30" s="17">
        <v>319</v>
      </c>
      <c r="CF30" s="17">
        <v>4</v>
      </c>
      <c r="CG30" s="17">
        <v>479</v>
      </c>
      <c r="CH30" s="17">
        <v>48</v>
      </c>
      <c r="CI30" s="17">
        <v>175</v>
      </c>
      <c r="CJ30" s="17">
        <v>10</v>
      </c>
      <c r="CK30" s="17">
        <v>0</v>
      </c>
      <c r="CL30" s="17">
        <v>3.02</v>
      </c>
      <c r="CM30" s="17">
        <v>0</v>
      </c>
      <c r="CN30" s="17">
        <v>0</v>
      </c>
      <c r="CO30" s="17">
        <v>1.36</v>
      </c>
      <c r="CP30" s="17">
        <v>1.24</v>
      </c>
      <c r="CQ30" s="17">
        <v>220</v>
      </c>
      <c r="CR30" s="17">
        <v>7</v>
      </c>
      <c r="CS30" s="17">
        <v>198</v>
      </c>
      <c r="CT30" s="17">
        <v>45</v>
      </c>
      <c r="CU30" s="17">
        <v>69</v>
      </c>
      <c r="CV30" s="17">
        <v>7</v>
      </c>
      <c r="CW30" s="17">
        <v>88</v>
      </c>
      <c r="CX30" s="17">
        <v>14</v>
      </c>
      <c r="CY30" s="17">
        <v>1.02</v>
      </c>
      <c r="CZ30" s="17">
        <v>0.22</v>
      </c>
      <c r="DA30" s="17">
        <v>0</v>
      </c>
      <c r="DB30" s="15"/>
      <c r="DC30" s="15"/>
      <c r="DD30" s="15"/>
      <c r="DE30" s="15"/>
      <c r="DF30" s="15"/>
      <c r="DG30" s="15"/>
      <c r="DH30" s="15"/>
    </row>
    <row r="31" spans="1:112" ht="17.25" thickBot="1">
      <c r="A31" s="18" t="b">
        <v>1</v>
      </c>
      <c r="B31" s="18" t="b">
        <v>1</v>
      </c>
      <c r="C31" s="15"/>
      <c r="D31" s="15"/>
      <c r="E31" s="17">
        <v>72147</v>
      </c>
      <c r="F31" s="17">
        <v>0</v>
      </c>
      <c r="G31" s="17">
        <v>0</v>
      </c>
      <c r="H31" s="17">
        <v>0</v>
      </c>
      <c r="I31" s="17">
        <v>0</v>
      </c>
      <c r="J31" s="15">
        <v>0</v>
      </c>
      <c r="K31" s="17">
        <v>0</v>
      </c>
      <c r="L31" s="17">
        <v>1</v>
      </c>
      <c r="M31" s="15">
        <v>2</v>
      </c>
      <c r="N31" s="15"/>
      <c r="O31" s="17">
        <v>0</v>
      </c>
      <c r="P31" s="15" t="s">
        <v>2017</v>
      </c>
      <c r="Q31" s="15">
        <v>0</v>
      </c>
      <c r="R31" s="17">
        <v>29</v>
      </c>
      <c r="S31" s="18" t="b">
        <v>0</v>
      </c>
      <c r="T31" s="15"/>
      <c r="U31" s="15"/>
      <c r="V31" s="17">
        <v>45</v>
      </c>
      <c r="W31" s="15" t="s">
        <v>2155</v>
      </c>
      <c r="X31" s="15">
        <v>2.2999999999999998</v>
      </c>
      <c r="Y31" s="18" t="b">
        <v>0</v>
      </c>
      <c r="Z31" s="15" t="s">
        <v>2156</v>
      </c>
      <c r="AA31" s="15">
        <v>0.1</v>
      </c>
      <c r="AB31" s="18" t="b">
        <v>0</v>
      </c>
      <c r="AC31" s="15"/>
      <c r="AD31" s="15" t="s">
        <v>519</v>
      </c>
      <c r="AE31" s="17">
        <v>2</v>
      </c>
      <c r="AF31" s="17">
        <v>7</v>
      </c>
      <c r="AG31" s="17">
        <v>16</v>
      </c>
      <c r="AH31" s="17">
        <v>0</v>
      </c>
      <c r="AI31" s="17">
        <v>0</v>
      </c>
      <c r="AJ31" s="17">
        <v>0</v>
      </c>
      <c r="AK31" s="17">
        <v>0</v>
      </c>
      <c r="AL31" s="15">
        <v>0</v>
      </c>
      <c r="AM31" s="15">
        <v>3.6</v>
      </c>
      <c r="AN31" s="15" t="s">
        <v>2157</v>
      </c>
      <c r="AO31" s="15"/>
      <c r="AP31" s="15"/>
      <c r="AQ31" s="15"/>
      <c r="AR31" s="15"/>
      <c r="AS31" s="18" t="b">
        <v>0</v>
      </c>
      <c r="AT31" s="15" t="s">
        <v>2158</v>
      </c>
      <c r="AU31" s="17">
        <v>585</v>
      </c>
      <c r="AV31" s="17">
        <v>0</v>
      </c>
      <c r="AW31" s="17">
        <v>0</v>
      </c>
      <c r="AX31" s="17">
        <v>1</v>
      </c>
      <c r="AY31" s="17">
        <v>10</v>
      </c>
      <c r="AZ31" s="17">
        <v>0</v>
      </c>
      <c r="BA31" s="17">
        <v>0</v>
      </c>
      <c r="BB31" s="17">
        <v>0</v>
      </c>
      <c r="BC31" s="17">
        <v>2</v>
      </c>
      <c r="BD31" s="17">
        <v>0</v>
      </c>
      <c r="BE31" s="17">
        <v>19</v>
      </c>
      <c r="BF31" s="17">
        <v>0</v>
      </c>
      <c r="BG31" s="17">
        <v>75</v>
      </c>
      <c r="BH31" s="15">
        <v>139.19999999999999</v>
      </c>
      <c r="BI31" s="15">
        <v>0</v>
      </c>
      <c r="BJ31" s="15">
        <v>0</v>
      </c>
      <c r="BK31" s="15">
        <v>13.9</v>
      </c>
      <c r="BL31" s="17">
        <v>0</v>
      </c>
      <c r="BM31" s="17">
        <v>0</v>
      </c>
      <c r="BN31" s="17">
        <v>0</v>
      </c>
      <c r="BO31" s="17">
        <v>0</v>
      </c>
      <c r="BP31" s="17">
        <v>6</v>
      </c>
      <c r="BQ31" s="15">
        <v>0</v>
      </c>
      <c r="BR31" s="15">
        <v>0</v>
      </c>
      <c r="BS31" s="15">
        <v>0</v>
      </c>
      <c r="BT31" s="15">
        <v>11.02</v>
      </c>
      <c r="BU31" s="15"/>
      <c r="BV31" s="15"/>
      <c r="BW31" s="15"/>
      <c r="BX31" s="15"/>
      <c r="BY31" s="15"/>
      <c r="BZ31" s="15"/>
      <c r="CA31" s="15"/>
      <c r="CB31" s="15"/>
      <c r="CC31" s="17">
        <v>283</v>
      </c>
      <c r="CD31" s="17">
        <v>21</v>
      </c>
      <c r="CE31" s="17">
        <v>436</v>
      </c>
      <c r="CF31" s="17">
        <v>35</v>
      </c>
      <c r="CG31" s="17">
        <v>419</v>
      </c>
      <c r="CH31" s="17">
        <v>26</v>
      </c>
      <c r="CI31" s="17">
        <v>323</v>
      </c>
      <c r="CJ31" s="17">
        <v>21</v>
      </c>
      <c r="CK31" s="17">
        <v>0</v>
      </c>
      <c r="CL31" s="17">
        <v>2.92</v>
      </c>
      <c r="CM31" s="17">
        <v>0</v>
      </c>
      <c r="CN31" s="17">
        <v>0</v>
      </c>
      <c r="CO31" s="17">
        <v>1.7</v>
      </c>
      <c r="CP31" s="17">
        <v>1.54</v>
      </c>
      <c r="CQ31" s="17">
        <v>371</v>
      </c>
      <c r="CR31" s="17">
        <v>20</v>
      </c>
      <c r="CS31" s="17">
        <v>70</v>
      </c>
      <c r="CT31" s="17">
        <v>22</v>
      </c>
      <c r="CU31" s="17">
        <v>253</v>
      </c>
      <c r="CV31" s="17">
        <v>25</v>
      </c>
      <c r="CW31" s="17">
        <v>411</v>
      </c>
      <c r="CX31" s="17">
        <v>48</v>
      </c>
      <c r="CY31" s="17">
        <v>0.92</v>
      </c>
      <c r="CZ31" s="17">
        <v>0.15</v>
      </c>
      <c r="DA31" s="17">
        <v>0</v>
      </c>
      <c r="DB31" s="15"/>
      <c r="DC31" s="15"/>
      <c r="DD31" s="15"/>
      <c r="DE31" s="15"/>
      <c r="DF31" s="15"/>
      <c r="DG31" s="15"/>
      <c r="DH31" s="15"/>
    </row>
    <row r="32" spans="1:112" ht="17.25" thickBot="1">
      <c r="A32" s="18" t="b">
        <v>1</v>
      </c>
      <c r="B32" s="18" t="b">
        <v>1</v>
      </c>
      <c r="C32" s="15"/>
      <c r="D32" s="15"/>
      <c r="E32" s="17">
        <v>101188</v>
      </c>
      <c r="F32" s="17">
        <v>0</v>
      </c>
      <c r="G32" s="17">
        <v>0</v>
      </c>
      <c r="H32" s="17">
        <v>0</v>
      </c>
      <c r="I32" s="17">
        <v>0</v>
      </c>
      <c r="J32" s="15">
        <v>0</v>
      </c>
      <c r="K32" s="17">
        <v>0</v>
      </c>
      <c r="L32" s="17">
        <v>2</v>
      </c>
      <c r="M32" s="15">
        <v>1.7</v>
      </c>
      <c r="N32" s="15"/>
      <c r="O32" s="17">
        <v>0</v>
      </c>
      <c r="P32" s="15" t="s">
        <v>540</v>
      </c>
      <c r="Q32" s="15">
        <v>0</v>
      </c>
      <c r="R32" s="17">
        <v>30</v>
      </c>
      <c r="S32" s="18" t="b">
        <v>0</v>
      </c>
      <c r="T32" s="15"/>
      <c r="U32" s="15"/>
      <c r="V32" s="17">
        <v>45</v>
      </c>
      <c r="W32" s="15" t="s">
        <v>564</v>
      </c>
      <c r="X32" s="15">
        <v>3.1</v>
      </c>
      <c r="Y32" s="18" t="b">
        <v>0</v>
      </c>
      <c r="Z32" s="15" t="s">
        <v>293</v>
      </c>
      <c r="AA32" s="15">
        <v>1.4</v>
      </c>
      <c r="AB32" s="18" t="b">
        <v>0</v>
      </c>
      <c r="AC32" s="15"/>
      <c r="AD32" s="15" t="s">
        <v>519</v>
      </c>
      <c r="AE32" s="17">
        <v>2</v>
      </c>
      <c r="AF32" s="17">
        <v>7</v>
      </c>
      <c r="AG32" s="17">
        <v>97</v>
      </c>
      <c r="AH32" s="17">
        <v>0</v>
      </c>
      <c r="AI32" s="17">
        <v>0</v>
      </c>
      <c r="AJ32" s="17">
        <v>0</v>
      </c>
      <c r="AK32" s="17">
        <v>0</v>
      </c>
      <c r="AL32" s="15">
        <v>0</v>
      </c>
      <c r="AM32" s="15">
        <v>21.6</v>
      </c>
      <c r="AN32" s="15" t="s">
        <v>293</v>
      </c>
      <c r="AO32" s="15"/>
      <c r="AP32" s="15"/>
      <c r="AQ32" s="15"/>
      <c r="AR32" s="15"/>
      <c r="AS32" s="18" t="b">
        <v>0</v>
      </c>
      <c r="AT32" s="15" t="s">
        <v>2162</v>
      </c>
      <c r="AU32" s="17">
        <v>1842</v>
      </c>
      <c r="AV32" s="17">
        <v>0</v>
      </c>
      <c r="AW32" s="17">
        <v>7</v>
      </c>
      <c r="AX32" s="17">
        <v>7</v>
      </c>
      <c r="AY32" s="17">
        <v>23</v>
      </c>
      <c r="AZ32" s="17">
        <v>0</v>
      </c>
      <c r="BA32" s="17">
        <v>0</v>
      </c>
      <c r="BB32" s="17">
        <v>0</v>
      </c>
      <c r="BC32" s="17">
        <v>3</v>
      </c>
      <c r="BD32" s="17">
        <v>0</v>
      </c>
      <c r="BE32" s="17">
        <v>0</v>
      </c>
      <c r="BF32" s="17">
        <v>5</v>
      </c>
      <c r="BG32" s="17">
        <v>381</v>
      </c>
      <c r="BH32" s="15">
        <v>400.2</v>
      </c>
      <c r="BI32" s="15">
        <v>455.5</v>
      </c>
      <c r="BJ32" s="15">
        <v>130</v>
      </c>
      <c r="BK32" s="15">
        <v>98.5</v>
      </c>
      <c r="BL32" s="17">
        <v>0</v>
      </c>
      <c r="BM32" s="17">
        <v>0</v>
      </c>
      <c r="BN32" s="17">
        <v>0</v>
      </c>
      <c r="BO32" s="17">
        <v>0</v>
      </c>
      <c r="BP32" s="17">
        <v>21</v>
      </c>
      <c r="BQ32" s="15">
        <v>0.67</v>
      </c>
      <c r="BR32" s="15">
        <v>3.28</v>
      </c>
      <c r="BS32" s="15">
        <v>3.95</v>
      </c>
      <c r="BT32" s="15">
        <v>27.79</v>
      </c>
      <c r="BU32" s="17">
        <v>4</v>
      </c>
      <c r="BV32" s="15"/>
      <c r="BW32" s="15"/>
      <c r="BX32" s="15"/>
      <c r="BY32" s="15"/>
      <c r="BZ32" s="15"/>
      <c r="CA32" s="15"/>
      <c r="CB32" s="15"/>
      <c r="CC32" s="17">
        <v>153</v>
      </c>
      <c r="CD32" s="17">
        <v>63</v>
      </c>
      <c r="CE32" s="17">
        <v>60</v>
      </c>
      <c r="CF32" s="17">
        <v>11</v>
      </c>
      <c r="CG32" s="17">
        <v>206</v>
      </c>
      <c r="CH32" s="17">
        <v>56</v>
      </c>
      <c r="CI32" s="17">
        <v>134</v>
      </c>
      <c r="CJ32" s="17">
        <v>43</v>
      </c>
      <c r="CK32" s="17">
        <v>0.03</v>
      </c>
      <c r="CL32" s="17">
        <v>0</v>
      </c>
      <c r="CM32" s="17">
        <v>0.16</v>
      </c>
      <c r="CN32" s="17">
        <v>0.19</v>
      </c>
      <c r="CO32" s="17">
        <v>1.36</v>
      </c>
      <c r="CP32" s="17">
        <v>1.1200000000000001</v>
      </c>
      <c r="CQ32" s="17">
        <v>376</v>
      </c>
      <c r="CR32" s="17">
        <v>77</v>
      </c>
      <c r="CS32" s="17">
        <v>75</v>
      </c>
      <c r="CT32" s="17">
        <v>51</v>
      </c>
      <c r="CU32" s="17">
        <v>154</v>
      </c>
      <c r="CV32" s="17">
        <v>61</v>
      </c>
      <c r="CW32" s="17">
        <v>168</v>
      </c>
      <c r="CX32" s="17">
        <v>63</v>
      </c>
      <c r="CY32" s="17">
        <v>1.03</v>
      </c>
      <c r="CZ32" s="17">
        <v>0.34</v>
      </c>
      <c r="DA32" s="17">
        <v>0</v>
      </c>
      <c r="DB32" s="15"/>
      <c r="DC32" s="15"/>
      <c r="DD32" s="15"/>
      <c r="DE32" s="15"/>
      <c r="DF32" s="15"/>
      <c r="DG32" s="15"/>
      <c r="DH32" s="15"/>
    </row>
    <row r="33" spans="1:112" ht="27.75" thickBot="1">
      <c r="A33" s="18" t="b">
        <v>1</v>
      </c>
      <c r="B33" s="18" t="b">
        <v>1</v>
      </c>
      <c r="C33" s="15"/>
      <c r="D33" s="15"/>
      <c r="E33" s="17">
        <v>199798</v>
      </c>
      <c r="F33" s="17">
        <v>0</v>
      </c>
      <c r="G33" s="17">
        <v>0</v>
      </c>
      <c r="H33" s="17">
        <v>0</v>
      </c>
      <c r="I33" s="17">
        <v>0</v>
      </c>
      <c r="J33" s="15">
        <v>0</v>
      </c>
      <c r="K33" s="17">
        <v>0</v>
      </c>
      <c r="L33" s="17">
        <v>2</v>
      </c>
      <c r="M33" s="15">
        <v>1.7</v>
      </c>
      <c r="N33" s="15"/>
      <c r="O33" s="17">
        <v>0</v>
      </c>
      <c r="P33" s="15" t="s">
        <v>576</v>
      </c>
      <c r="Q33" s="15">
        <v>0</v>
      </c>
      <c r="R33" s="17">
        <v>31</v>
      </c>
      <c r="S33" s="18" t="b">
        <v>0</v>
      </c>
      <c r="T33" s="15"/>
      <c r="U33" s="15"/>
      <c r="V33" s="17">
        <v>45</v>
      </c>
      <c r="W33" s="15" t="s">
        <v>577</v>
      </c>
      <c r="X33" s="15">
        <v>2.9</v>
      </c>
      <c r="Y33" s="18" t="b">
        <v>0</v>
      </c>
      <c r="Z33" s="15" t="s">
        <v>578</v>
      </c>
      <c r="AA33" s="15">
        <v>17.3</v>
      </c>
      <c r="AB33" s="18" t="b">
        <v>0</v>
      </c>
      <c r="AC33" s="15"/>
      <c r="AD33" s="15" t="s">
        <v>519</v>
      </c>
      <c r="AE33" s="17">
        <v>2</v>
      </c>
      <c r="AF33" s="17">
        <v>7</v>
      </c>
      <c r="AG33" s="17">
        <v>100</v>
      </c>
      <c r="AH33" s="17">
        <v>0</v>
      </c>
      <c r="AI33" s="17">
        <v>0</v>
      </c>
      <c r="AJ33" s="17">
        <v>0</v>
      </c>
      <c r="AK33" s="17">
        <v>0</v>
      </c>
      <c r="AL33" s="15">
        <v>0</v>
      </c>
      <c r="AM33" s="15">
        <v>22.2</v>
      </c>
      <c r="AN33" s="15" t="s">
        <v>287</v>
      </c>
      <c r="AO33" s="15"/>
      <c r="AP33" s="15"/>
      <c r="AQ33" s="15"/>
      <c r="AR33" s="15"/>
      <c r="AS33" s="18" t="b">
        <v>0</v>
      </c>
      <c r="AT33" s="15" t="s">
        <v>2163</v>
      </c>
      <c r="AU33" s="17">
        <v>3035</v>
      </c>
      <c r="AV33" s="17">
        <v>0</v>
      </c>
      <c r="AW33" s="17">
        <v>1</v>
      </c>
      <c r="AX33" s="17">
        <v>9</v>
      </c>
      <c r="AY33" s="17">
        <v>44</v>
      </c>
      <c r="AZ33" s="17">
        <v>0</v>
      </c>
      <c r="BA33" s="17">
        <v>0</v>
      </c>
      <c r="BB33" s="17">
        <v>0</v>
      </c>
      <c r="BC33" s="17">
        <v>0</v>
      </c>
      <c r="BD33" s="17">
        <v>1</v>
      </c>
      <c r="BE33" s="17">
        <v>0</v>
      </c>
      <c r="BF33" s="17">
        <v>3</v>
      </c>
      <c r="BG33" s="17">
        <v>497</v>
      </c>
      <c r="BH33" s="15">
        <v>601.4</v>
      </c>
      <c r="BI33" s="15">
        <v>108.3</v>
      </c>
      <c r="BJ33" s="15">
        <v>124</v>
      </c>
      <c r="BK33" s="15">
        <v>84</v>
      </c>
      <c r="BL33" s="17">
        <v>0</v>
      </c>
      <c r="BM33" s="17">
        <v>0</v>
      </c>
      <c r="BN33" s="17">
        <v>0</v>
      </c>
      <c r="BO33" s="17">
        <v>0</v>
      </c>
      <c r="BP33" s="17">
        <v>34</v>
      </c>
      <c r="BQ33" s="15">
        <v>1.27</v>
      </c>
      <c r="BR33" s="15">
        <v>0.59</v>
      </c>
      <c r="BS33" s="15">
        <v>1.86</v>
      </c>
      <c r="BT33" s="15">
        <v>48.93</v>
      </c>
      <c r="BU33" s="15"/>
      <c r="BV33" s="15"/>
      <c r="BW33" s="15"/>
      <c r="BX33" s="15"/>
      <c r="BY33" s="15"/>
      <c r="BZ33" s="15"/>
      <c r="CA33" s="15"/>
      <c r="CB33" s="15"/>
      <c r="CC33" s="17">
        <v>76</v>
      </c>
      <c r="CD33" s="17">
        <v>31</v>
      </c>
      <c r="CE33" s="17">
        <v>233</v>
      </c>
      <c r="CF33" s="17">
        <v>72</v>
      </c>
      <c r="CG33" s="17">
        <v>210</v>
      </c>
      <c r="CH33" s="17">
        <v>58</v>
      </c>
      <c r="CI33" s="17">
        <v>165</v>
      </c>
      <c r="CJ33" s="17">
        <v>58</v>
      </c>
      <c r="CK33" s="17">
        <v>0.04</v>
      </c>
      <c r="CL33" s="17">
        <v>0</v>
      </c>
      <c r="CM33" s="17">
        <v>0.02</v>
      </c>
      <c r="CN33" s="17">
        <v>0.06</v>
      </c>
      <c r="CO33" s="17">
        <v>1.45</v>
      </c>
      <c r="CP33" s="17">
        <v>1.3</v>
      </c>
      <c r="CQ33" s="17">
        <v>401</v>
      </c>
      <c r="CR33" s="17">
        <v>91</v>
      </c>
      <c r="CS33" s="17">
        <v>100</v>
      </c>
      <c r="CT33" s="17">
        <v>65</v>
      </c>
      <c r="CU33" s="17">
        <v>180</v>
      </c>
      <c r="CV33" s="17">
        <v>74</v>
      </c>
      <c r="CW33" s="17">
        <v>19</v>
      </c>
      <c r="CX33" s="17">
        <v>6</v>
      </c>
      <c r="CY33" s="17">
        <v>1.01</v>
      </c>
      <c r="CZ33" s="17">
        <v>0.27</v>
      </c>
      <c r="DA33" s="17">
        <v>0</v>
      </c>
      <c r="DB33" s="15"/>
      <c r="DC33" s="15"/>
      <c r="DD33" s="15"/>
      <c r="DE33" s="15"/>
      <c r="DF33" s="15"/>
      <c r="DG33" s="15"/>
      <c r="DH33" s="15"/>
    </row>
    <row r="34" spans="1:112" ht="17.25" thickBot="1">
      <c r="A34" s="18" t="b">
        <v>1</v>
      </c>
      <c r="B34" s="18" t="b">
        <v>1</v>
      </c>
      <c r="C34" s="15"/>
      <c r="D34" s="15"/>
      <c r="E34" s="17">
        <v>199796</v>
      </c>
      <c r="F34" s="17">
        <v>0</v>
      </c>
      <c r="G34" s="17">
        <v>0</v>
      </c>
      <c r="H34" s="17">
        <v>0</v>
      </c>
      <c r="I34" s="17">
        <v>0</v>
      </c>
      <c r="J34" s="15">
        <v>0</v>
      </c>
      <c r="K34" s="17">
        <v>0</v>
      </c>
      <c r="L34" s="17">
        <v>2</v>
      </c>
      <c r="M34" s="15">
        <v>1.7</v>
      </c>
      <c r="N34" s="15"/>
      <c r="O34" s="17">
        <v>0</v>
      </c>
      <c r="P34" s="15" t="s">
        <v>574</v>
      </c>
      <c r="Q34" s="15">
        <v>0</v>
      </c>
      <c r="R34" s="17">
        <v>32</v>
      </c>
      <c r="S34" s="18" t="b">
        <v>0</v>
      </c>
      <c r="T34" s="15"/>
      <c r="U34" s="15"/>
      <c r="V34" s="17">
        <v>45</v>
      </c>
      <c r="W34" s="15" t="s">
        <v>575</v>
      </c>
      <c r="X34" s="15">
        <v>3.3</v>
      </c>
      <c r="Y34" s="18" t="b">
        <v>0</v>
      </c>
      <c r="Z34" s="15" t="s">
        <v>354</v>
      </c>
      <c r="AA34" s="15">
        <v>8.8000000000000007</v>
      </c>
      <c r="AB34" s="18" t="b">
        <v>0</v>
      </c>
      <c r="AC34" s="15"/>
      <c r="AD34" s="15" t="s">
        <v>519</v>
      </c>
      <c r="AE34" s="17">
        <v>2</v>
      </c>
      <c r="AF34" s="17">
        <v>7</v>
      </c>
      <c r="AG34" s="17">
        <v>117</v>
      </c>
      <c r="AH34" s="17">
        <v>0</v>
      </c>
      <c r="AI34" s="17">
        <v>0</v>
      </c>
      <c r="AJ34" s="17">
        <v>0</v>
      </c>
      <c r="AK34" s="17">
        <v>0</v>
      </c>
      <c r="AL34" s="15">
        <v>0</v>
      </c>
      <c r="AM34" s="15">
        <v>26</v>
      </c>
      <c r="AN34" s="15" t="s">
        <v>354</v>
      </c>
      <c r="AO34" s="15"/>
      <c r="AP34" s="15"/>
      <c r="AQ34" s="15"/>
      <c r="AR34" s="15"/>
      <c r="AS34" s="18" t="b">
        <v>0</v>
      </c>
      <c r="AT34" s="15" t="s">
        <v>2161</v>
      </c>
      <c r="AU34" s="17">
        <v>3016</v>
      </c>
      <c r="AV34" s="17">
        <v>3</v>
      </c>
      <c r="AW34" s="17">
        <v>3</v>
      </c>
      <c r="AX34" s="17">
        <v>8</v>
      </c>
      <c r="AY34" s="17">
        <v>38</v>
      </c>
      <c r="AZ34" s="17">
        <v>0</v>
      </c>
      <c r="BA34" s="17">
        <v>0</v>
      </c>
      <c r="BB34" s="17">
        <v>0</v>
      </c>
      <c r="BC34" s="17">
        <v>9</v>
      </c>
      <c r="BD34" s="17">
        <v>0</v>
      </c>
      <c r="BE34" s="17">
        <v>0</v>
      </c>
      <c r="BF34" s="17">
        <v>7</v>
      </c>
      <c r="BG34" s="17">
        <v>450</v>
      </c>
      <c r="BH34" s="15">
        <v>643</v>
      </c>
      <c r="BI34" s="15">
        <v>510.7</v>
      </c>
      <c r="BJ34" s="15">
        <v>221</v>
      </c>
      <c r="BK34" s="15">
        <v>137.5</v>
      </c>
      <c r="BL34" s="17">
        <v>0</v>
      </c>
      <c r="BM34" s="17">
        <v>0</v>
      </c>
      <c r="BN34" s="17">
        <v>0</v>
      </c>
      <c r="BO34" s="17">
        <v>0</v>
      </c>
      <c r="BP34" s="17">
        <v>34</v>
      </c>
      <c r="BQ34" s="15">
        <v>1.1399999999999999</v>
      </c>
      <c r="BR34" s="15">
        <v>2.94</v>
      </c>
      <c r="BS34" s="15">
        <v>4.08</v>
      </c>
      <c r="BT34" s="15">
        <v>45.45</v>
      </c>
      <c r="BU34" s="17">
        <v>5</v>
      </c>
      <c r="BV34" s="15"/>
      <c r="BW34" s="15"/>
      <c r="BX34" s="15"/>
      <c r="BY34" s="15"/>
      <c r="BZ34" s="15"/>
      <c r="CA34" s="15"/>
      <c r="CB34" s="15"/>
      <c r="CC34" s="17">
        <v>65</v>
      </c>
      <c r="CD34" s="17">
        <v>29</v>
      </c>
      <c r="CE34" s="17">
        <v>49</v>
      </c>
      <c r="CF34" s="17">
        <v>6</v>
      </c>
      <c r="CG34" s="17">
        <v>136</v>
      </c>
      <c r="CH34" s="17">
        <v>28</v>
      </c>
      <c r="CI34" s="17">
        <v>67</v>
      </c>
      <c r="CJ34" s="17">
        <v>13</v>
      </c>
      <c r="CK34" s="17">
        <v>0.03</v>
      </c>
      <c r="CL34" s="17">
        <v>0</v>
      </c>
      <c r="CM34" s="17">
        <v>0.09</v>
      </c>
      <c r="CN34" s="17">
        <v>0.12</v>
      </c>
      <c r="CO34" s="17">
        <v>1.36</v>
      </c>
      <c r="CP34" s="17">
        <v>1.1299999999999999</v>
      </c>
      <c r="CQ34" s="17">
        <v>400</v>
      </c>
      <c r="CR34" s="17">
        <v>90</v>
      </c>
      <c r="CS34" s="17">
        <v>99</v>
      </c>
      <c r="CT34" s="17">
        <v>64</v>
      </c>
      <c r="CU34" s="17">
        <v>125</v>
      </c>
      <c r="CV34" s="17">
        <v>48</v>
      </c>
      <c r="CW34" s="17">
        <v>53</v>
      </c>
      <c r="CX34" s="17">
        <v>19</v>
      </c>
      <c r="CY34" s="17">
        <v>1.01</v>
      </c>
      <c r="CZ34" s="17">
        <v>0.24</v>
      </c>
      <c r="DA34" s="17">
        <v>0</v>
      </c>
      <c r="DB34" s="15"/>
      <c r="DC34" s="15"/>
      <c r="DD34" s="15"/>
      <c r="DE34" s="15"/>
      <c r="DF34" s="15"/>
      <c r="DG34" s="15"/>
      <c r="DH34" s="15"/>
    </row>
    <row r="35" spans="1:112" ht="17.25" thickBot="1">
      <c r="A35" s="18" t="b">
        <v>1</v>
      </c>
      <c r="B35" s="18" t="b">
        <v>1</v>
      </c>
      <c r="C35" s="15"/>
      <c r="D35" s="15"/>
      <c r="E35" s="17">
        <v>149484</v>
      </c>
      <c r="F35" s="17">
        <v>0</v>
      </c>
      <c r="G35" s="17">
        <v>0</v>
      </c>
      <c r="H35" s="17">
        <v>0</v>
      </c>
      <c r="I35" s="17">
        <v>0</v>
      </c>
      <c r="J35" s="15">
        <v>0</v>
      </c>
      <c r="K35" s="17">
        <v>0</v>
      </c>
      <c r="L35" s="17">
        <v>2</v>
      </c>
      <c r="M35" s="15">
        <v>1.7</v>
      </c>
      <c r="N35" s="15"/>
      <c r="O35" s="17">
        <v>0</v>
      </c>
      <c r="P35" s="15" t="s">
        <v>568</v>
      </c>
      <c r="Q35" s="15">
        <v>0</v>
      </c>
      <c r="R35" s="17">
        <v>33</v>
      </c>
      <c r="S35" s="18" t="b">
        <v>0</v>
      </c>
      <c r="T35" s="15"/>
      <c r="U35" s="15"/>
      <c r="V35" s="17">
        <v>45</v>
      </c>
      <c r="W35" s="15" t="s">
        <v>569</v>
      </c>
      <c r="X35" s="15">
        <v>2.9</v>
      </c>
      <c r="Y35" s="18" t="b">
        <v>0</v>
      </c>
      <c r="Z35" s="15" t="s">
        <v>267</v>
      </c>
      <c r="AA35" s="15">
        <v>0.2</v>
      </c>
      <c r="AB35" s="18" t="b">
        <v>0</v>
      </c>
      <c r="AC35" s="15"/>
      <c r="AD35" s="15" t="s">
        <v>519</v>
      </c>
      <c r="AE35" s="17">
        <v>2</v>
      </c>
      <c r="AF35" s="17">
        <v>7</v>
      </c>
      <c r="AG35" s="17">
        <v>50</v>
      </c>
      <c r="AH35" s="17">
        <v>0</v>
      </c>
      <c r="AI35" s="17">
        <v>0</v>
      </c>
      <c r="AJ35" s="17">
        <v>0</v>
      </c>
      <c r="AK35" s="17">
        <v>0</v>
      </c>
      <c r="AL35" s="15">
        <v>0</v>
      </c>
      <c r="AM35" s="15">
        <v>11.1</v>
      </c>
      <c r="AN35" s="15" t="s">
        <v>267</v>
      </c>
      <c r="AO35" s="15"/>
      <c r="AP35" s="15"/>
      <c r="AQ35" s="15"/>
      <c r="AR35" s="15"/>
      <c r="AS35" s="18" t="b">
        <v>0</v>
      </c>
      <c r="AT35" s="15" t="s">
        <v>2165</v>
      </c>
      <c r="AU35" s="17">
        <v>1322</v>
      </c>
      <c r="AV35" s="17">
        <v>0</v>
      </c>
      <c r="AW35" s="17">
        <v>1</v>
      </c>
      <c r="AX35" s="17">
        <v>3</v>
      </c>
      <c r="AY35" s="17">
        <v>23</v>
      </c>
      <c r="AZ35" s="17">
        <v>0</v>
      </c>
      <c r="BA35" s="17">
        <v>0</v>
      </c>
      <c r="BB35" s="17">
        <v>0</v>
      </c>
      <c r="BC35" s="17">
        <v>1</v>
      </c>
      <c r="BD35" s="17">
        <v>0</v>
      </c>
      <c r="BE35" s="17">
        <v>0</v>
      </c>
      <c r="BF35" s="17">
        <v>4</v>
      </c>
      <c r="BG35" s="17">
        <v>169</v>
      </c>
      <c r="BH35" s="15">
        <v>282.60000000000002</v>
      </c>
      <c r="BI35" s="15">
        <v>80.5</v>
      </c>
      <c r="BJ35" s="15">
        <v>105</v>
      </c>
      <c r="BK35" s="15">
        <v>46.8</v>
      </c>
      <c r="BL35" s="17">
        <v>0</v>
      </c>
      <c r="BM35" s="17">
        <v>0</v>
      </c>
      <c r="BN35" s="17">
        <v>0</v>
      </c>
      <c r="BO35" s="17">
        <v>0</v>
      </c>
      <c r="BP35" s="17">
        <v>15</v>
      </c>
      <c r="BQ35" s="15">
        <v>1.3</v>
      </c>
      <c r="BR35" s="15">
        <v>0.42</v>
      </c>
      <c r="BS35" s="15">
        <v>1.72</v>
      </c>
      <c r="BT35" s="15">
        <v>23.37</v>
      </c>
      <c r="BU35" s="15"/>
      <c r="BV35" s="15"/>
      <c r="BW35" s="15"/>
      <c r="BX35" s="15"/>
      <c r="BY35" s="15"/>
      <c r="BZ35" s="15"/>
      <c r="CA35" s="15"/>
      <c r="CB35" s="15"/>
      <c r="CC35" s="17">
        <v>212</v>
      </c>
      <c r="CD35" s="17">
        <v>81</v>
      </c>
      <c r="CE35" s="17">
        <v>256</v>
      </c>
      <c r="CF35" s="17">
        <v>85</v>
      </c>
      <c r="CG35" s="17">
        <v>226</v>
      </c>
      <c r="CH35" s="17">
        <v>68</v>
      </c>
      <c r="CI35" s="17">
        <v>255</v>
      </c>
      <c r="CJ35" s="17">
        <v>81</v>
      </c>
      <c r="CK35" s="17">
        <v>0.09</v>
      </c>
      <c r="CL35" s="17">
        <v>0</v>
      </c>
      <c r="CM35" s="17">
        <v>0.03</v>
      </c>
      <c r="CN35" s="17">
        <v>0.12</v>
      </c>
      <c r="CO35" s="17">
        <v>1.59</v>
      </c>
      <c r="CP35" s="17">
        <v>1.57</v>
      </c>
      <c r="CQ35" s="17">
        <v>388</v>
      </c>
      <c r="CR35" s="17">
        <v>81</v>
      </c>
      <c r="CS35" s="17">
        <v>87</v>
      </c>
      <c r="CT35" s="17">
        <v>55</v>
      </c>
      <c r="CU35" s="17">
        <v>178</v>
      </c>
      <c r="CV35" s="17">
        <v>73</v>
      </c>
      <c r="CW35" s="17">
        <v>369</v>
      </c>
      <c r="CX35" s="17">
        <v>131</v>
      </c>
      <c r="CY35" s="17">
        <v>1.02</v>
      </c>
      <c r="CZ35" s="17">
        <v>0.2</v>
      </c>
      <c r="DA35" s="17">
        <v>0</v>
      </c>
      <c r="DB35" s="15"/>
      <c r="DC35" s="15"/>
      <c r="DD35" s="15"/>
      <c r="DE35" s="15"/>
      <c r="DF35" s="15"/>
      <c r="DG35" s="15"/>
      <c r="DH35" s="15"/>
    </row>
    <row r="36" spans="1:112" ht="17.25" thickBot="1">
      <c r="A36" s="18" t="b">
        <v>1</v>
      </c>
      <c r="B36" s="18" t="b">
        <v>1</v>
      </c>
      <c r="C36" s="15"/>
      <c r="D36" s="15"/>
      <c r="E36" s="17">
        <v>244954</v>
      </c>
      <c r="F36" s="17">
        <v>0</v>
      </c>
      <c r="G36" s="17">
        <v>0</v>
      </c>
      <c r="H36" s="17">
        <v>0</v>
      </c>
      <c r="I36" s="17">
        <v>0</v>
      </c>
      <c r="J36" s="15">
        <v>0</v>
      </c>
      <c r="K36" s="17">
        <v>0</v>
      </c>
      <c r="L36" s="17">
        <v>2</v>
      </c>
      <c r="M36" s="15">
        <v>1.7</v>
      </c>
      <c r="N36" s="15"/>
      <c r="O36" s="17">
        <v>0</v>
      </c>
      <c r="P36" s="15" t="s">
        <v>1112</v>
      </c>
      <c r="Q36" s="15">
        <v>0</v>
      </c>
      <c r="R36" s="17">
        <v>34</v>
      </c>
      <c r="S36" s="18" t="b">
        <v>0</v>
      </c>
      <c r="T36" s="15"/>
      <c r="U36" s="15"/>
      <c r="V36" s="17">
        <v>45</v>
      </c>
      <c r="W36" s="15" t="s">
        <v>1113</v>
      </c>
      <c r="X36" s="15">
        <v>3</v>
      </c>
      <c r="Y36" s="18" t="b">
        <v>0</v>
      </c>
      <c r="Z36" s="15" t="s">
        <v>1114</v>
      </c>
      <c r="AA36" s="15">
        <v>0.3</v>
      </c>
      <c r="AB36" s="18" t="b">
        <v>0</v>
      </c>
      <c r="AC36" s="15"/>
      <c r="AD36" s="15" t="s">
        <v>519</v>
      </c>
      <c r="AE36" s="17">
        <v>2</v>
      </c>
      <c r="AF36" s="17">
        <v>7</v>
      </c>
      <c r="AG36" s="17">
        <v>64</v>
      </c>
      <c r="AH36" s="17">
        <v>0</v>
      </c>
      <c r="AI36" s="17">
        <v>0</v>
      </c>
      <c r="AJ36" s="17">
        <v>0</v>
      </c>
      <c r="AK36" s="17">
        <v>0</v>
      </c>
      <c r="AL36" s="15">
        <v>0</v>
      </c>
      <c r="AM36" s="15">
        <v>14.2</v>
      </c>
      <c r="AN36" s="15" t="s">
        <v>1112</v>
      </c>
      <c r="AO36" s="15"/>
      <c r="AP36" s="15"/>
      <c r="AQ36" s="15"/>
      <c r="AR36" s="15"/>
      <c r="AS36" s="18" t="b">
        <v>0</v>
      </c>
      <c r="AT36" s="15" t="s">
        <v>2166</v>
      </c>
      <c r="AU36" s="17">
        <v>1673</v>
      </c>
      <c r="AV36" s="17">
        <v>0</v>
      </c>
      <c r="AW36" s="17">
        <v>2</v>
      </c>
      <c r="AX36" s="17">
        <v>5</v>
      </c>
      <c r="AY36" s="17">
        <v>19</v>
      </c>
      <c r="AZ36" s="17">
        <v>1</v>
      </c>
      <c r="BA36" s="17">
        <v>0</v>
      </c>
      <c r="BB36" s="17">
        <v>0</v>
      </c>
      <c r="BC36" s="17">
        <v>1</v>
      </c>
      <c r="BD36" s="17">
        <v>0</v>
      </c>
      <c r="BE36" s="17">
        <v>0</v>
      </c>
      <c r="BF36" s="17">
        <v>2</v>
      </c>
      <c r="BG36" s="17">
        <v>280</v>
      </c>
      <c r="BH36" s="15">
        <v>321.8</v>
      </c>
      <c r="BI36" s="15">
        <v>47.1</v>
      </c>
      <c r="BJ36" s="15">
        <v>79</v>
      </c>
      <c r="BK36" s="15">
        <v>45.1</v>
      </c>
      <c r="BL36" s="17">
        <v>0</v>
      </c>
      <c r="BM36" s="17">
        <v>0</v>
      </c>
      <c r="BN36" s="17">
        <v>0</v>
      </c>
      <c r="BO36" s="17">
        <v>0</v>
      </c>
      <c r="BP36" s="17">
        <v>18</v>
      </c>
      <c r="BQ36" s="15">
        <v>1.33</v>
      </c>
      <c r="BR36" s="15">
        <v>0.39</v>
      </c>
      <c r="BS36" s="15">
        <v>1.72</v>
      </c>
      <c r="BT36" s="15">
        <v>22.81</v>
      </c>
      <c r="BU36" s="15"/>
      <c r="BV36" s="15"/>
      <c r="BW36" s="15"/>
      <c r="BX36" s="15"/>
      <c r="BY36" s="15"/>
      <c r="BZ36" s="15"/>
      <c r="CA36" s="15"/>
      <c r="CB36" s="15"/>
      <c r="CC36" s="17">
        <v>193</v>
      </c>
      <c r="CD36" s="17">
        <v>74</v>
      </c>
      <c r="CE36" s="17">
        <v>290</v>
      </c>
      <c r="CF36" s="17">
        <v>99</v>
      </c>
      <c r="CG36" s="17">
        <v>251</v>
      </c>
      <c r="CH36" s="17">
        <v>79</v>
      </c>
      <c r="CI36" s="17">
        <v>260</v>
      </c>
      <c r="CJ36" s="17">
        <v>85</v>
      </c>
      <c r="CK36" s="17">
        <v>7.0000000000000007E-2</v>
      </c>
      <c r="CL36" s="17">
        <v>0</v>
      </c>
      <c r="CM36" s="17">
        <v>0.02</v>
      </c>
      <c r="CN36" s="17">
        <v>0.09</v>
      </c>
      <c r="CO36" s="17">
        <v>1.23</v>
      </c>
      <c r="CP36" s="17">
        <v>1.02</v>
      </c>
      <c r="CQ36" s="17">
        <v>425</v>
      </c>
      <c r="CR36" s="17">
        <v>110</v>
      </c>
      <c r="CS36" s="17">
        <v>124</v>
      </c>
      <c r="CT36" s="17">
        <v>84</v>
      </c>
      <c r="CU36" s="17">
        <v>167</v>
      </c>
      <c r="CV36" s="17">
        <v>70</v>
      </c>
      <c r="CW36" s="17">
        <v>330</v>
      </c>
      <c r="CX36" s="17">
        <v>115</v>
      </c>
      <c r="CY36" s="17">
        <v>0.97</v>
      </c>
      <c r="CZ36" s="17">
        <v>0.27</v>
      </c>
      <c r="DA36" s="17">
        <v>0</v>
      </c>
      <c r="DB36" s="15"/>
      <c r="DC36" s="15"/>
      <c r="DD36" s="15"/>
      <c r="DE36" s="15"/>
      <c r="DF36" s="15"/>
      <c r="DG36" s="15"/>
      <c r="DH36" s="15"/>
    </row>
    <row r="37" spans="1:112" ht="17.25" thickBot="1">
      <c r="A37" s="18" t="b">
        <v>1</v>
      </c>
      <c r="B37" s="18" t="b">
        <v>1</v>
      </c>
      <c r="C37" s="15"/>
      <c r="D37" s="15"/>
      <c r="E37" s="17">
        <v>515597</v>
      </c>
      <c r="F37" s="17">
        <v>0</v>
      </c>
      <c r="G37" s="17">
        <v>0</v>
      </c>
      <c r="H37" s="17">
        <v>0</v>
      </c>
      <c r="I37" s="17">
        <v>0</v>
      </c>
      <c r="J37" s="15">
        <v>0</v>
      </c>
      <c r="K37" s="17">
        <v>0</v>
      </c>
      <c r="L37" s="17">
        <v>3</v>
      </c>
      <c r="M37" s="15">
        <v>1.5</v>
      </c>
      <c r="N37" s="15"/>
      <c r="O37" s="17">
        <v>0</v>
      </c>
      <c r="P37" s="15" t="s">
        <v>1613</v>
      </c>
      <c r="Q37" s="15">
        <v>0</v>
      </c>
      <c r="R37" s="17">
        <v>35</v>
      </c>
      <c r="S37" s="18" t="b">
        <v>0</v>
      </c>
      <c r="T37" s="15"/>
      <c r="U37" s="15"/>
      <c r="V37" s="17">
        <v>50</v>
      </c>
      <c r="W37" s="15" t="s">
        <v>1614</v>
      </c>
      <c r="X37" s="15">
        <v>1.4</v>
      </c>
      <c r="Y37" s="18" t="b">
        <v>0</v>
      </c>
      <c r="Z37" s="15" t="s">
        <v>1615</v>
      </c>
      <c r="AA37" s="15">
        <v>0.1</v>
      </c>
      <c r="AB37" s="18" t="b">
        <v>0</v>
      </c>
      <c r="AC37" s="15"/>
      <c r="AD37" s="15" t="s">
        <v>519</v>
      </c>
      <c r="AE37" s="17">
        <v>2</v>
      </c>
      <c r="AF37" s="17">
        <v>7</v>
      </c>
      <c r="AG37" s="17">
        <v>40</v>
      </c>
      <c r="AH37" s="17">
        <v>0</v>
      </c>
      <c r="AI37" s="17">
        <v>0</v>
      </c>
      <c r="AJ37" s="17">
        <v>0</v>
      </c>
      <c r="AK37" s="17">
        <v>0</v>
      </c>
      <c r="AL37" s="15">
        <v>0</v>
      </c>
      <c r="AM37" s="15">
        <v>8</v>
      </c>
      <c r="AN37" s="15" t="s">
        <v>1615</v>
      </c>
      <c r="AO37" s="15"/>
      <c r="AP37" s="15"/>
      <c r="AQ37" s="15"/>
      <c r="AR37" s="15"/>
      <c r="AS37" s="18" t="b">
        <v>0</v>
      </c>
      <c r="AT37" s="15" t="s">
        <v>2170</v>
      </c>
      <c r="AU37" s="17">
        <v>1042</v>
      </c>
      <c r="AV37" s="17">
        <v>0</v>
      </c>
      <c r="AW37" s="17">
        <v>0</v>
      </c>
      <c r="AX37" s="17">
        <v>2</v>
      </c>
      <c r="AY37" s="17">
        <v>17</v>
      </c>
      <c r="AZ37" s="17">
        <v>0</v>
      </c>
      <c r="BA37" s="17">
        <v>0</v>
      </c>
      <c r="BB37" s="17">
        <v>0</v>
      </c>
      <c r="BC37" s="17">
        <v>5</v>
      </c>
      <c r="BD37" s="17">
        <v>0</v>
      </c>
      <c r="BE37" s="17">
        <v>0</v>
      </c>
      <c r="BF37" s="17">
        <v>4</v>
      </c>
      <c r="BG37" s="17">
        <v>121</v>
      </c>
      <c r="BH37" s="15">
        <v>133</v>
      </c>
      <c r="BI37" s="15">
        <v>59.4</v>
      </c>
      <c r="BJ37" s="15">
        <v>14</v>
      </c>
      <c r="BK37" s="15">
        <v>20.6</v>
      </c>
      <c r="BL37" s="17">
        <v>0</v>
      </c>
      <c r="BM37" s="17">
        <v>0</v>
      </c>
      <c r="BN37" s="17">
        <v>0</v>
      </c>
      <c r="BO37" s="17">
        <v>0</v>
      </c>
      <c r="BP37" s="17">
        <v>11</v>
      </c>
      <c r="BQ37" s="15">
        <v>0</v>
      </c>
      <c r="BR37" s="15">
        <v>0.2</v>
      </c>
      <c r="BS37" s="15">
        <v>0.2</v>
      </c>
      <c r="BT37" s="15">
        <v>15.38</v>
      </c>
      <c r="BU37" s="15"/>
      <c r="BV37" s="15"/>
      <c r="BW37" s="15"/>
      <c r="BX37" s="15"/>
      <c r="BY37" s="15"/>
      <c r="BZ37" s="15"/>
      <c r="CA37" s="15"/>
      <c r="CB37" s="15"/>
      <c r="CC37" s="17">
        <v>288</v>
      </c>
      <c r="CD37" s="17">
        <v>133</v>
      </c>
      <c r="CE37" s="17">
        <v>277</v>
      </c>
      <c r="CF37" s="17">
        <v>152</v>
      </c>
      <c r="CG37" s="17">
        <v>322</v>
      </c>
      <c r="CH37" s="17">
        <v>164</v>
      </c>
      <c r="CI37" s="17">
        <v>309</v>
      </c>
      <c r="CJ37" s="17">
        <v>147</v>
      </c>
      <c r="CK37" s="17">
        <v>0</v>
      </c>
      <c r="CL37" s="17">
        <v>0</v>
      </c>
      <c r="CM37" s="17">
        <v>0.02</v>
      </c>
      <c r="CN37" s="17">
        <v>0.02</v>
      </c>
      <c r="CO37" s="17">
        <v>1.33</v>
      </c>
      <c r="CP37" s="17">
        <v>1.47</v>
      </c>
      <c r="CQ37" s="17">
        <v>335</v>
      </c>
      <c r="CR37" s="17">
        <v>196</v>
      </c>
      <c r="CS37" s="17">
        <v>313</v>
      </c>
      <c r="CT37" s="17">
        <v>90</v>
      </c>
      <c r="CU37" s="17">
        <v>339</v>
      </c>
      <c r="CV37" s="17">
        <v>153</v>
      </c>
      <c r="CW37" s="17">
        <v>444</v>
      </c>
      <c r="CX37" s="17">
        <v>172</v>
      </c>
      <c r="CY37" s="17">
        <v>0.95</v>
      </c>
      <c r="CZ37" s="17">
        <v>0.17</v>
      </c>
      <c r="DA37" s="17">
        <v>0</v>
      </c>
      <c r="DB37" s="15"/>
      <c r="DC37" s="15"/>
      <c r="DD37" s="15"/>
      <c r="DE37" s="15"/>
      <c r="DF37" s="15"/>
      <c r="DG37" s="15"/>
      <c r="DH37" s="15"/>
    </row>
    <row r="38" spans="1:112" ht="17.25" thickBot="1">
      <c r="A38" s="18" t="b">
        <v>1</v>
      </c>
      <c r="B38" s="18" t="b">
        <v>1</v>
      </c>
      <c r="C38" s="15"/>
      <c r="D38" s="15"/>
      <c r="E38" s="17">
        <v>441302</v>
      </c>
      <c r="F38" s="17">
        <v>0</v>
      </c>
      <c r="G38" s="17">
        <v>0</v>
      </c>
      <c r="H38" s="17">
        <v>0</v>
      </c>
      <c r="I38" s="17">
        <v>0</v>
      </c>
      <c r="J38" s="15">
        <v>0</v>
      </c>
      <c r="K38" s="17">
        <v>0</v>
      </c>
      <c r="L38" s="17">
        <v>2</v>
      </c>
      <c r="M38" s="15">
        <v>1.7</v>
      </c>
      <c r="N38" s="15"/>
      <c r="O38" s="17">
        <v>0</v>
      </c>
      <c r="P38" s="15" t="s">
        <v>1147</v>
      </c>
      <c r="Q38" s="15">
        <v>0</v>
      </c>
      <c r="R38" s="17">
        <v>36</v>
      </c>
      <c r="S38" s="18" t="b">
        <v>0</v>
      </c>
      <c r="T38" s="15"/>
      <c r="U38" s="15"/>
      <c r="V38" s="17">
        <v>45</v>
      </c>
      <c r="W38" s="15" t="s">
        <v>1148</v>
      </c>
      <c r="X38" s="15">
        <v>1.8</v>
      </c>
      <c r="Y38" s="18" t="b">
        <v>0</v>
      </c>
      <c r="Z38" s="15" t="s">
        <v>1149</v>
      </c>
      <c r="AA38" s="15">
        <v>0.7</v>
      </c>
      <c r="AB38" s="18" t="b">
        <v>0</v>
      </c>
      <c r="AC38" s="15"/>
      <c r="AD38" s="15" t="s">
        <v>519</v>
      </c>
      <c r="AE38" s="17">
        <v>2</v>
      </c>
      <c r="AF38" s="17">
        <v>7</v>
      </c>
      <c r="AG38" s="17">
        <v>54</v>
      </c>
      <c r="AH38" s="17">
        <v>0</v>
      </c>
      <c r="AI38" s="17">
        <v>0</v>
      </c>
      <c r="AJ38" s="17">
        <v>0</v>
      </c>
      <c r="AK38" s="17">
        <v>0</v>
      </c>
      <c r="AL38" s="15">
        <v>0</v>
      </c>
      <c r="AM38" s="15">
        <v>12</v>
      </c>
      <c r="AN38" s="15" t="s">
        <v>1149</v>
      </c>
      <c r="AO38" s="15"/>
      <c r="AP38" s="15"/>
      <c r="AQ38" s="15"/>
      <c r="AR38" s="15"/>
      <c r="AS38" s="18" t="b">
        <v>0</v>
      </c>
      <c r="AT38" s="15" t="s">
        <v>2164</v>
      </c>
      <c r="AU38" s="17">
        <v>1590</v>
      </c>
      <c r="AV38" s="17">
        <v>0</v>
      </c>
      <c r="AW38" s="17">
        <v>1</v>
      </c>
      <c r="AX38" s="17">
        <v>2</v>
      </c>
      <c r="AY38" s="17">
        <v>27</v>
      </c>
      <c r="AZ38" s="17">
        <v>0</v>
      </c>
      <c r="BA38" s="17">
        <v>0</v>
      </c>
      <c r="BB38" s="17">
        <v>0</v>
      </c>
      <c r="BC38" s="17">
        <v>2</v>
      </c>
      <c r="BD38" s="17">
        <v>0</v>
      </c>
      <c r="BE38" s="17">
        <v>0</v>
      </c>
      <c r="BF38" s="17">
        <v>1</v>
      </c>
      <c r="BG38" s="17">
        <v>242</v>
      </c>
      <c r="BH38" s="15">
        <v>336.6</v>
      </c>
      <c r="BI38" s="15">
        <v>373.4</v>
      </c>
      <c r="BJ38" s="15">
        <v>231</v>
      </c>
      <c r="BK38" s="15">
        <v>94.3</v>
      </c>
      <c r="BL38" s="17">
        <v>0</v>
      </c>
      <c r="BM38" s="17">
        <v>0</v>
      </c>
      <c r="BN38" s="17">
        <v>0</v>
      </c>
      <c r="BO38" s="17">
        <v>0</v>
      </c>
      <c r="BP38" s="17">
        <v>17</v>
      </c>
      <c r="BQ38" s="15">
        <v>1.26</v>
      </c>
      <c r="BR38" s="15">
        <v>2.39</v>
      </c>
      <c r="BS38" s="15">
        <v>3.65</v>
      </c>
      <c r="BT38" s="15">
        <v>26.64</v>
      </c>
      <c r="BU38" s="15"/>
      <c r="BV38" s="15"/>
      <c r="BW38" s="15"/>
      <c r="BX38" s="15"/>
      <c r="BY38" s="15"/>
      <c r="BZ38" s="15"/>
      <c r="CA38" s="15"/>
      <c r="CB38" s="15"/>
      <c r="CC38" s="17">
        <v>180</v>
      </c>
      <c r="CD38" s="17">
        <v>71</v>
      </c>
      <c r="CE38" s="17">
        <v>90</v>
      </c>
      <c r="CF38" s="17">
        <v>21</v>
      </c>
      <c r="CG38" s="17">
        <v>130</v>
      </c>
      <c r="CH38" s="17">
        <v>25</v>
      </c>
      <c r="CI38" s="17">
        <v>142</v>
      </c>
      <c r="CJ38" s="17">
        <v>47</v>
      </c>
      <c r="CK38" s="17">
        <v>7.0000000000000007E-2</v>
      </c>
      <c r="CL38" s="17">
        <v>0</v>
      </c>
      <c r="CM38" s="17">
        <v>0.14000000000000001</v>
      </c>
      <c r="CN38" s="17">
        <v>0.21</v>
      </c>
      <c r="CO38" s="17">
        <v>1.51</v>
      </c>
      <c r="CP38" s="17">
        <v>1.53</v>
      </c>
      <c r="CQ38" s="17">
        <v>430</v>
      </c>
      <c r="CR38" s="17">
        <v>115</v>
      </c>
      <c r="CS38" s="17">
        <v>129</v>
      </c>
      <c r="CT38" s="17">
        <v>89</v>
      </c>
      <c r="CU38" s="17">
        <v>299</v>
      </c>
      <c r="CV38" s="17">
        <v>111</v>
      </c>
      <c r="CW38" s="17">
        <v>239</v>
      </c>
      <c r="CX38" s="17">
        <v>86</v>
      </c>
      <c r="CY38" s="17">
        <v>0.96</v>
      </c>
      <c r="CZ38" s="17">
        <v>0.11</v>
      </c>
      <c r="DA38" s="17">
        <v>0</v>
      </c>
      <c r="DB38" s="15"/>
      <c r="DC38" s="15"/>
      <c r="DD38" s="15"/>
      <c r="DE38" s="15"/>
      <c r="DF38" s="15"/>
      <c r="DG38" s="15"/>
      <c r="DH38" s="15"/>
    </row>
    <row r="39" spans="1:112" ht="17.25" thickBot="1">
      <c r="A39" s="18" t="b">
        <v>1</v>
      </c>
      <c r="B39" s="18" t="b">
        <v>1</v>
      </c>
      <c r="C39" s="15"/>
      <c r="D39" s="15"/>
      <c r="E39" s="17">
        <v>184667</v>
      </c>
      <c r="F39" s="17">
        <v>0</v>
      </c>
      <c r="G39" s="17">
        <v>0</v>
      </c>
      <c r="H39" s="17">
        <v>0</v>
      </c>
      <c r="I39" s="17">
        <v>0</v>
      </c>
      <c r="J39" s="15">
        <v>0</v>
      </c>
      <c r="K39" s="17">
        <v>0</v>
      </c>
      <c r="L39" s="17">
        <v>2</v>
      </c>
      <c r="M39" s="15">
        <v>1.7</v>
      </c>
      <c r="N39" s="15"/>
      <c r="O39" s="17">
        <v>0</v>
      </c>
      <c r="P39" s="15" t="s">
        <v>3737</v>
      </c>
      <c r="Q39" s="15">
        <v>0</v>
      </c>
      <c r="R39" s="17">
        <v>37</v>
      </c>
      <c r="S39" s="18" t="b">
        <v>0</v>
      </c>
      <c r="T39" s="15"/>
      <c r="U39" s="15"/>
      <c r="V39" s="17">
        <v>45</v>
      </c>
      <c r="W39" s="15" t="s">
        <v>3738</v>
      </c>
      <c r="X39" s="15">
        <v>1.7</v>
      </c>
      <c r="Y39" s="18" t="b">
        <v>0</v>
      </c>
      <c r="Z39" s="15" t="s">
        <v>3739</v>
      </c>
      <c r="AA39" s="15">
        <v>0.2</v>
      </c>
      <c r="AB39" s="18" t="b">
        <v>0</v>
      </c>
      <c r="AC39" s="15"/>
      <c r="AD39" s="15" t="s">
        <v>519</v>
      </c>
      <c r="AE39" s="17">
        <v>2</v>
      </c>
      <c r="AF39" s="17">
        <v>7</v>
      </c>
      <c r="AG39" s="17">
        <v>29</v>
      </c>
      <c r="AH39" s="17">
        <v>0</v>
      </c>
      <c r="AI39" s="17">
        <v>0</v>
      </c>
      <c r="AJ39" s="17">
        <v>0</v>
      </c>
      <c r="AK39" s="17">
        <v>0</v>
      </c>
      <c r="AL39" s="15">
        <v>0</v>
      </c>
      <c r="AM39" s="15">
        <v>6.4</v>
      </c>
      <c r="AN39" s="15" t="s">
        <v>3739</v>
      </c>
      <c r="AO39" s="15"/>
      <c r="AP39" s="15"/>
      <c r="AQ39" s="15"/>
      <c r="AR39" s="15"/>
      <c r="AS39" s="18" t="b">
        <v>0</v>
      </c>
      <c r="AT39" s="15" t="s">
        <v>3740</v>
      </c>
      <c r="AU39" s="17">
        <v>942</v>
      </c>
      <c r="AV39" s="17">
        <v>0</v>
      </c>
      <c r="AW39" s="17">
        <v>1</v>
      </c>
      <c r="AX39" s="17">
        <v>1</v>
      </c>
      <c r="AY39" s="17">
        <v>15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124</v>
      </c>
      <c r="BH39" s="15">
        <v>167.8</v>
      </c>
      <c r="BI39" s="15">
        <v>36.6</v>
      </c>
      <c r="BJ39" s="15">
        <v>22</v>
      </c>
      <c r="BK39" s="15">
        <v>22.7</v>
      </c>
      <c r="BL39" s="17">
        <v>0</v>
      </c>
      <c r="BM39" s="17">
        <v>0</v>
      </c>
      <c r="BN39" s="17">
        <v>0</v>
      </c>
      <c r="BO39" s="17">
        <v>0</v>
      </c>
      <c r="BP39" s="17">
        <v>11</v>
      </c>
      <c r="BQ39" s="15">
        <v>0.28000000000000003</v>
      </c>
      <c r="BR39" s="15">
        <v>0.1</v>
      </c>
      <c r="BS39" s="15">
        <v>0.38</v>
      </c>
      <c r="BT39" s="15">
        <v>15.93</v>
      </c>
      <c r="BU39" s="15"/>
      <c r="BV39" s="15"/>
      <c r="BW39" s="15"/>
      <c r="BX39" s="15"/>
      <c r="BY39" s="15"/>
      <c r="BZ39" s="15"/>
      <c r="CA39" s="15"/>
      <c r="CB39" s="15"/>
      <c r="CC39" s="17">
        <v>262</v>
      </c>
      <c r="CD39" s="17">
        <v>99</v>
      </c>
      <c r="CE39" s="17">
        <v>302</v>
      </c>
      <c r="CF39" s="17">
        <v>103</v>
      </c>
      <c r="CG39" s="17">
        <v>307</v>
      </c>
      <c r="CH39" s="17">
        <v>106</v>
      </c>
      <c r="CI39" s="17">
        <v>307</v>
      </c>
      <c r="CJ39" s="17">
        <v>106</v>
      </c>
      <c r="CK39" s="17">
        <v>0.03</v>
      </c>
      <c r="CL39" s="17">
        <v>0</v>
      </c>
      <c r="CM39" s="17">
        <v>0.01</v>
      </c>
      <c r="CN39" s="17">
        <v>0.04</v>
      </c>
      <c r="CO39" s="17">
        <v>1.52</v>
      </c>
      <c r="CP39" s="17">
        <v>1.43</v>
      </c>
      <c r="CQ39" s="17">
        <v>397</v>
      </c>
      <c r="CR39" s="17">
        <v>87</v>
      </c>
      <c r="CS39" s="17">
        <v>96</v>
      </c>
      <c r="CT39" s="17">
        <v>61</v>
      </c>
      <c r="CU39" s="17">
        <v>311</v>
      </c>
      <c r="CV39" s="17">
        <v>114</v>
      </c>
      <c r="CW39" s="17">
        <v>380</v>
      </c>
      <c r="CX39" s="17">
        <v>134</v>
      </c>
      <c r="CY39" s="17">
        <v>1.05</v>
      </c>
      <c r="CZ39" s="17">
        <v>0.1</v>
      </c>
      <c r="DA39" s="17">
        <v>0</v>
      </c>
      <c r="DB39" s="15"/>
      <c r="DC39" s="15"/>
      <c r="DD39" s="15"/>
      <c r="DE39" s="15"/>
      <c r="DF39" s="15"/>
      <c r="DG39" s="15"/>
      <c r="DH39" s="15"/>
    </row>
    <row r="40" spans="1:112" ht="17.25" thickBot="1">
      <c r="A40" s="18" t="b">
        <v>1</v>
      </c>
      <c r="B40" s="18" t="b">
        <v>1</v>
      </c>
      <c r="C40" s="15"/>
      <c r="D40" s="15"/>
      <c r="E40" s="17">
        <v>606798</v>
      </c>
      <c r="F40" s="17">
        <v>0</v>
      </c>
      <c r="G40" s="17">
        <v>0</v>
      </c>
      <c r="H40" s="17">
        <v>0</v>
      </c>
      <c r="I40" s="17">
        <v>0</v>
      </c>
      <c r="J40" s="15">
        <v>0</v>
      </c>
      <c r="K40" s="17">
        <v>0</v>
      </c>
      <c r="L40" s="17">
        <v>2</v>
      </c>
      <c r="M40" s="15">
        <v>1</v>
      </c>
      <c r="N40" s="15"/>
      <c r="O40" s="17">
        <v>0</v>
      </c>
      <c r="P40" s="15" t="s">
        <v>1982</v>
      </c>
      <c r="Q40" s="15">
        <v>0</v>
      </c>
      <c r="R40" s="17">
        <v>38</v>
      </c>
      <c r="S40" s="18" t="b">
        <v>0</v>
      </c>
      <c r="T40" s="15"/>
      <c r="U40" s="15"/>
      <c r="V40" s="17">
        <v>40</v>
      </c>
      <c r="W40" s="15" t="s">
        <v>1983</v>
      </c>
      <c r="X40" s="15">
        <v>0.8</v>
      </c>
      <c r="Y40" s="18" t="b">
        <v>0</v>
      </c>
      <c r="Z40" s="15" t="s">
        <v>1984</v>
      </c>
      <c r="AA40" s="15">
        <v>1.5</v>
      </c>
      <c r="AB40" s="18" t="b">
        <v>0</v>
      </c>
      <c r="AC40" s="15"/>
      <c r="AD40" s="15" t="s">
        <v>519</v>
      </c>
      <c r="AE40" s="17">
        <v>2</v>
      </c>
      <c r="AF40" s="17">
        <v>7</v>
      </c>
      <c r="AG40" s="17">
        <v>5</v>
      </c>
      <c r="AH40" s="17">
        <v>0</v>
      </c>
      <c r="AI40" s="17">
        <v>0</v>
      </c>
      <c r="AJ40" s="17">
        <v>0</v>
      </c>
      <c r="AK40" s="17">
        <v>0</v>
      </c>
      <c r="AL40" s="15">
        <v>0</v>
      </c>
      <c r="AM40" s="15">
        <v>1.2</v>
      </c>
      <c r="AN40" s="15" t="s">
        <v>2167</v>
      </c>
      <c r="AO40" s="15"/>
      <c r="AP40" s="15"/>
      <c r="AQ40" s="15"/>
      <c r="AR40" s="15"/>
      <c r="AS40" s="18" t="b">
        <v>0</v>
      </c>
      <c r="AT40" s="15" t="s">
        <v>2168</v>
      </c>
      <c r="AU40" s="17">
        <v>83</v>
      </c>
      <c r="AV40" s="17">
        <v>0</v>
      </c>
      <c r="AW40" s="17">
        <v>0</v>
      </c>
      <c r="AX40" s="17">
        <v>0</v>
      </c>
      <c r="AY40" s="17">
        <v>3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12</v>
      </c>
      <c r="BH40" s="15">
        <v>17.8</v>
      </c>
      <c r="BI40" s="15">
        <v>3.2</v>
      </c>
      <c r="BJ40" s="15">
        <v>2</v>
      </c>
      <c r="BK40" s="15">
        <v>2.2999999999999998</v>
      </c>
      <c r="BL40" s="17">
        <v>0</v>
      </c>
      <c r="BM40" s="17">
        <v>0</v>
      </c>
      <c r="BN40" s="17">
        <v>0</v>
      </c>
      <c r="BO40" s="17">
        <v>0</v>
      </c>
      <c r="BP40" s="17">
        <v>1</v>
      </c>
      <c r="BQ40" s="15">
        <v>0</v>
      </c>
      <c r="BR40" s="15">
        <v>0.01</v>
      </c>
      <c r="BS40" s="15">
        <v>0.01</v>
      </c>
      <c r="BT40" s="15">
        <v>2.74</v>
      </c>
      <c r="BU40" s="15"/>
      <c r="BV40" s="15"/>
      <c r="BW40" s="15"/>
      <c r="BX40" s="15"/>
      <c r="BY40" s="15"/>
      <c r="BZ40" s="15"/>
      <c r="CA40" s="15"/>
      <c r="CB40" s="15"/>
      <c r="CC40" s="17">
        <v>360</v>
      </c>
      <c r="CD40" s="17">
        <v>125</v>
      </c>
      <c r="CE40" s="17">
        <v>359</v>
      </c>
      <c r="CF40" s="17">
        <v>126</v>
      </c>
      <c r="CG40" s="17">
        <v>348</v>
      </c>
      <c r="CH40" s="17">
        <v>126</v>
      </c>
      <c r="CI40" s="17">
        <v>369</v>
      </c>
      <c r="CJ40" s="17">
        <v>128</v>
      </c>
      <c r="CK40" s="17">
        <v>0</v>
      </c>
      <c r="CL40" s="17">
        <v>0</v>
      </c>
      <c r="CM40" s="17">
        <v>0.01</v>
      </c>
      <c r="CN40" s="17">
        <v>0.01</v>
      </c>
      <c r="CO40" s="17">
        <v>2.97</v>
      </c>
      <c r="CP40" s="17">
        <v>3.25</v>
      </c>
      <c r="CQ40" s="17">
        <v>554</v>
      </c>
      <c r="CR40" s="17">
        <v>180</v>
      </c>
      <c r="CS40" s="17">
        <v>63</v>
      </c>
      <c r="CT40" s="17">
        <v>43</v>
      </c>
      <c r="CU40" s="17">
        <v>395</v>
      </c>
      <c r="CV40" s="17">
        <v>132</v>
      </c>
      <c r="CW40" s="17">
        <v>161</v>
      </c>
      <c r="CX40" s="17">
        <v>61</v>
      </c>
      <c r="CY40" s="17">
        <v>1.08</v>
      </c>
      <c r="CZ40" s="17">
        <v>0</v>
      </c>
      <c r="DA40" s="17">
        <v>0</v>
      </c>
      <c r="DB40" s="15"/>
      <c r="DC40" s="15"/>
      <c r="DD40" s="15"/>
      <c r="DE40" s="15"/>
      <c r="DF40" s="15"/>
      <c r="DG40" s="15"/>
      <c r="DH40" s="15"/>
    </row>
    <row r="41" spans="1:112" ht="17.25" thickBot="1">
      <c r="A41" s="18" t="b">
        <v>1</v>
      </c>
      <c r="B41" s="18" t="b">
        <v>1</v>
      </c>
      <c r="C41" s="15"/>
      <c r="D41" s="15"/>
      <c r="E41" s="17">
        <v>578545</v>
      </c>
      <c r="F41" s="17">
        <v>0</v>
      </c>
      <c r="G41" s="17">
        <v>0</v>
      </c>
      <c r="H41" s="17">
        <v>0</v>
      </c>
      <c r="I41" s="17">
        <v>0</v>
      </c>
      <c r="J41" s="15">
        <v>0</v>
      </c>
      <c r="K41" s="17">
        <v>0</v>
      </c>
      <c r="L41" s="17">
        <v>2</v>
      </c>
      <c r="M41" s="15">
        <v>1</v>
      </c>
      <c r="N41" s="15"/>
      <c r="O41" s="17">
        <v>0</v>
      </c>
      <c r="P41" s="15" t="s">
        <v>5123</v>
      </c>
      <c r="Q41" s="15">
        <v>0</v>
      </c>
      <c r="R41" s="17">
        <v>39</v>
      </c>
      <c r="S41" s="18" t="b">
        <v>0</v>
      </c>
      <c r="T41" s="15"/>
      <c r="U41" s="15"/>
      <c r="V41" s="17">
        <v>40</v>
      </c>
      <c r="W41" s="15" t="s">
        <v>5124</v>
      </c>
      <c r="X41" s="15">
        <v>0</v>
      </c>
      <c r="Y41" s="18" t="b">
        <v>0</v>
      </c>
      <c r="Z41" s="15" t="s">
        <v>5125</v>
      </c>
      <c r="AA41" s="15">
        <v>0.5</v>
      </c>
      <c r="AB41" s="18" t="b">
        <v>0</v>
      </c>
      <c r="AC41" s="15"/>
      <c r="AD41" s="15" t="s">
        <v>519</v>
      </c>
      <c r="AE41" s="17">
        <v>2</v>
      </c>
      <c r="AF41" s="17">
        <v>7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5">
        <v>0</v>
      </c>
      <c r="AM41" s="15">
        <v>0</v>
      </c>
      <c r="AN41" s="15" t="s">
        <v>5125</v>
      </c>
      <c r="AO41" s="15"/>
      <c r="AP41" s="15"/>
      <c r="AQ41" s="15"/>
      <c r="AR41" s="15"/>
      <c r="AS41" s="18" t="b">
        <v>0</v>
      </c>
      <c r="AT41" s="15" t="s">
        <v>5126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5">
        <v>0</v>
      </c>
      <c r="BI41" s="15">
        <v>0</v>
      </c>
      <c r="BJ41" s="15">
        <v>0</v>
      </c>
      <c r="BK41" s="15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5">
        <v>0</v>
      </c>
      <c r="BR41" s="15">
        <v>0</v>
      </c>
      <c r="BS41" s="15">
        <v>0</v>
      </c>
      <c r="BT41" s="15">
        <v>0</v>
      </c>
      <c r="BU41" s="15"/>
      <c r="BV41" s="15"/>
      <c r="BW41" s="15"/>
      <c r="BX41" s="15"/>
      <c r="BY41" s="15"/>
      <c r="BZ41" s="15"/>
      <c r="CA41" s="15"/>
      <c r="CB41" s="15"/>
      <c r="CC41" s="17">
        <v>445</v>
      </c>
      <c r="CD41" s="17">
        <v>167</v>
      </c>
      <c r="CE41" s="17">
        <v>431</v>
      </c>
      <c r="CF41" s="17">
        <v>167</v>
      </c>
      <c r="CG41" s="17">
        <v>413</v>
      </c>
      <c r="CH41" s="17">
        <v>164</v>
      </c>
      <c r="CI41" s="17">
        <v>447</v>
      </c>
      <c r="CJ41" s="17">
        <v>167</v>
      </c>
      <c r="CK41" s="17">
        <v>0</v>
      </c>
      <c r="CL41" s="17">
        <v>0</v>
      </c>
      <c r="CM41" s="17">
        <v>0</v>
      </c>
      <c r="CN41" s="17">
        <v>0</v>
      </c>
      <c r="CO41" s="17">
        <v>0</v>
      </c>
      <c r="CP41" s="17">
        <v>0</v>
      </c>
      <c r="CQ41" s="17">
        <v>552</v>
      </c>
      <c r="CR41" s="17">
        <v>179</v>
      </c>
      <c r="CS41" s="17">
        <v>61</v>
      </c>
      <c r="CT41" s="17">
        <v>42</v>
      </c>
      <c r="CU41" s="17">
        <v>450</v>
      </c>
      <c r="CV41" s="17">
        <v>167</v>
      </c>
      <c r="CW41" s="17">
        <v>269</v>
      </c>
      <c r="CX41" s="17">
        <v>99</v>
      </c>
      <c r="CY41" s="17">
        <v>0</v>
      </c>
      <c r="CZ41" s="17">
        <v>0</v>
      </c>
      <c r="DA41" s="17">
        <v>0</v>
      </c>
      <c r="DB41" s="15"/>
      <c r="DC41" s="15"/>
      <c r="DD41" s="15"/>
      <c r="DE41" s="15"/>
      <c r="DF41" s="15"/>
      <c r="DG41" s="15"/>
      <c r="DH41" s="15"/>
    </row>
    <row r="42" spans="1:112" ht="27.75" thickBot="1">
      <c r="A42" s="18" t="b">
        <v>1</v>
      </c>
      <c r="B42" s="18" t="b">
        <v>1</v>
      </c>
      <c r="C42" s="15"/>
      <c r="D42" s="15"/>
      <c r="E42" s="17">
        <v>195546</v>
      </c>
      <c r="F42" s="17">
        <v>0</v>
      </c>
      <c r="G42" s="17">
        <v>0</v>
      </c>
      <c r="H42" s="17">
        <v>0</v>
      </c>
      <c r="I42" s="17">
        <v>0</v>
      </c>
      <c r="J42" s="15">
        <v>0</v>
      </c>
      <c r="K42" s="17">
        <v>0</v>
      </c>
      <c r="L42" s="17">
        <v>3</v>
      </c>
      <c r="M42" s="15">
        <v>2.1</v>
      </c>
      <c r="N42" s="15"/>
      <c r="O42" s="17">
        <v>0</v>
      </c>
      <c r="P42" s="15" t="s">
        <v>561</v>
      </c>
      <c r="Q42" s="15">
        <v>0</v>
      </c>
      <c r="R42" s="17">
        <v>41</v>
      </c>
      <c r="S42" s="18" t="b">
        <v>0</v>
      </c>
      <c r="T42" s="15"/>
      <c r="U42" s="15"/>
      <c r="V42" s="17">
        <v>60</v>
      </c>
      <c r="W42" s="15" t="s">
        <v>572</v>
      </c>
      <c r="X42" s="15">
        <v>2.8</v>
      </c>
      <c r="Y42" s="18" t="b">
        <v>0</v>
      </c>
      <c r="Z42" s="15" t="s">
        <v>573</v>
      </c>
      <c r="AA42" s="15">
        <v>0.8</v>
      </c>
      <c r="AB42" s="18" t="b">
        <v>0</v>
      </c>
      <c r="AC42" s="15"/>
      <c r="AD42" s="15" t="s">
        <v>519</v>
      </c>
      <c r="AE42" s="17">
        <v>2</v>
      </c>
      <c r="AF42" s="17">
        <v>7</v>
      </c>
      <c r="AG42" s="17">
        <v>102</v>
      </c>
      <c r="AH42" s="17">
        <v>0</v>
      </c>
      <c r="AI42" s="17">
        <v>0</v>
      </c>
      <c r="AJ42" s="17">
        <v>0</v>
      </c>
      <c r="AK42" s="17">
        <v>0</v>
      </c>
      <c r="AL42" s="15">
        <v>0</v>
      </c>
      <c r="AM42" s="15">
        <v>17</v>
      </c>
      <c r="AN42" s="15" t="s">
        <v>2178</v>
      </c>
      <c r="AO42" s="15"/>
      <c r="AP42" s="15"/>
      <c r="AQ42" s="15"/>
      <c r="AR42" s="15"/>
      <c r="AS42" s="18" t="b">
        <v>0</v>
      </c>
      <c r="AT42" s="15" t="s">
        <v>2179</v>
      </c>
      <c r="AU42" s="17">
        <v>1753</v>
      </c>
      <c r="AV42" s="17">
        <v>6</v>
      </c>
      <c r="AW42" s="17">
        <v>2</v>
      </c>
      <c r="AX42" s="17">
        <v>3</v>
      </c>
      <c r="AY42" s="17">
        <v>24</v>
      </c>
      <c r="AZ42" s="17">
        <v>0</v>
      </c>
      <c r="BA42" s="17">
        <v>0</v>
      </c>
      <c r="BB42" s="17">
        <v>0</v>
      </c>
      <c r="BC42" s="17">
        <v>6</v>
      </c>
      <c r="BD42" s="17">
        <v>0</v>
      </c>
      <c r="BE42" s="17">
        <v>0</v>
      </c>
      <c r="BF42" s="17">
        <v>10</v>
      </c>
      <c r="BG42" s="17">
        <v>382</v>
      </c>
      <c r="BH42" s="15">
        <v>427</v>
      </c>
      <c r="BI42" s="15">
        <v>402.1</v>
      </c>
      <c r="BJ42" s="15">
        <v>398</v>
      </c>
      <c r="BK42" s="15">
        <v>121.4</v>
      </c>
      <c r="BL42" s="17">
        <v>0</v>
      </c>
      <c r="BM42" s="17">
        <v>0</v>
      </c>
      <c r="BN42" s="17">
        <v>0</v>
      </c>
      <c r="BO42" s="17">
        <v>0</v>
      </c>
      <c r="BP42" s="17">
        <v>21</v>
      </c>
      <c r="BQ42" s="15">
        <v>3.38</v>
      </c>
      <c r="BR42" s="15">
        <v>2.23</v>
      </c>
      <c r="BS42" s="15">
        <v>5.61</v>
      </c>
      <c r="BT42" s="15">
        <v>28.03</v>
      </c>
      <c r="BU42" s="15"/>
      <c r="BV42" s="15"/>
      <c r="BW42" s="17">
        <v>1</v>
      </c>
      <c r="BX42" s="15"/>
      <c r="BY42" s="17">
        <v>1</v>
      </c>
      <c r="BZ42" s="15"/>
      <c r="CA42" s="15"/>
      <c r="CB42" s="15"/>
      <c r="CC42" s="17">
        <v>144</v>
      </c>
      <c r="CD42" s="17">
        <v>55</v>
      </c>
      <c r="CE42" s="17">
        <v>77</v>
      </c>
      <c r="CF42" s="17">
        <v>58</v>
      </c>
      <c r="CG42" s="17">
        <v>67</v>
      </c>
      <c r="CH42" s="17">
        <v>40</v>
      </c>
      <c r="CI42" s="17">
        <v>87</v>
      </c>
      <c r="CJ42" s="17">
        <v>51</v>
      </c>
      <c r="CK42" s="17">
        <v>0.17</v>
      </c>
      <c r="CL42" s="17">
        <v>0</v>
      </c>
      <c r="CM42" s="17">
        <v>0.11</v>
      </c>
      <c r="CN42" s="17">
        <v>0.28000000000000003</v>
      </c>
      <c r="CO42" s="17">
        <v>1.44</v>
      </c>
      <c r="CP42" s="17">
        <v>1.23</v>
      </c>
      <c r="CQ42" s="17">
        <v>65</v>
      </c>
      <c r="CR42" s="17">
        <v>43</v>
      </c>
      <c r="CS42" s="17">
        <v>459</v>
      </c>
      <c r="CT42" s="17">
        <v>178</v>
      </c>
      <c r="CU42" s="17">
        <v>199</v>
      </c>
      <c r="CV42" s="17">
        <v>75</v>
      </c>
      <c r="CW42" s="17">
        <v>213</v>
      </c>
      <c r="CX42" s="17">
        <v>69</v>
      </c>
      <c r="CY42" s="17">
        <v>1.08</v>
      </c>
      <c r="CZ42" s="17">
        <v>0.15</v>
      </c>
      <c r="DA42" s="17">
        <v>0</v>
      </c>
      <c r="DB42" s="15"/>
      <c r="DC42" s="15"/>
      <c r="DD42" s="15"/>
      <c r="DE42" s="15"/>
      <c r="DF42" s="15"/>
      <c r="DG42" s="15"/>
      <c r="DH42" s="15"/>
    </row>
    <row r="43" spans="1:112" ht="17.25" thickBot="1">
      <c r="A43" s="18" t="b">
        <v>1</v>
      </c>
      <c r="B43" s="18" t="b">
        <v>1</v>
      </c>
      <c r="C43" s="15"/>
      <c r="D43" s="15"/>
      <c r="E43" s="17">
        <v>485337</v>
      </c>
      <c r="F43" s="17">
        <v>0</v>
      </c>
      <c r="G43" s="17">
        <v>0</v>
      </c>
      <c r="H43" s="17">
        <v>0</v>
      </c>
      <c r="I43" s="17">
        <v>0</v>
      </c>
      <c r="J43" s="15">
        <v>0</v>
      </c>
      <c r="K43" s="17">
        <v>0</v>
      </c>
      <c r="L43" s="17">
        <v>3</v>
      </c>
      <c r="M43" s="15">
        <v>2</v>
      </c>
      <c r="N43" s="15"/>
      <c r="O43" s="17">
        <v>0</v>
      </c>
      <c r="P43" s="15" t="s">
        <v>3262</v>
      </c>
      <c r="Q43" s="15">
        <v>0</v>
      </c>
      <c r="R43" s="17">
        <v>42</v>
      </c>
      <c r="S43" s="18" t="b">
        <v>0</v>
      </c>
      <c r="T43" s="15"/>
      <c r="U43" s="15"/>
      <c r="V43" s="17">
        <v>55</v>
      </c>
      <c r="W43" s="15" t="s">
        <v>3263</v>
      </c>
      <c r="X43" s="15">
        <v>2.1</v>
      </c>
      <c r="Y43" s="18" t="b">
        <v>0</v>
      </c>
      <c r="Z43" s="15" t="s">
        <v>3264</v>
      </c>
      <c r="AA43" s="15">
        <v>0.1</v>
      </c>
      <c r="AB43" s="18" t="b">
        <v>0</v>
      </c>
      <c r="AC43" s="15"/>
      <c r="AD43" s="15" t="s">
        <v>519</v>
      </c>
      <c r="AE43" s="17">
        <v>2</v>
      </c>
      <c r="AF43" s="17">
        <v>7</v>
      </c>
      <c r="AG43" s="17">
        <v>44</v>
      </c>
      <c r="AH43" s="17">
        <v>0</v>
      </c>
      <c r="AI43" s="17">
        <v>0</v>
      </c>
      <c r="AJ43" s="17">
        <v>0</v>
      </c>
      <c r="AK43" s="17">
        <v>0</v>
      </c>
      <c r="AL43" s="15">
        <v>0</v>
      </c>
      <c r="AM43" s="15">
        <v>8</v>
      </c>
      <c r="AN43" s="15" t="s">
        <v>3264</v>
      </c>
      <c r="AO43" s="15"/>
      <c r="AP43" s="15"/>
      <c r="AQ43" s="15"/>
      <c r="AR43" s="15"/>
      <c r="AS43" s="18" t="b">
        <v>0</v>
      </c>
      <c r="AT43" s="15" t="s">
        <v>3265</v>
      </c>
      <c r="AU43" s="17">
        <v>909</v>
      </c>
      <c r="AV43" s="17">
        <v>1</v>
      </c>
      <c r="AW43" s="17">
        <v>3</v>
      </c>
      <c r="AX43" s="17">
        <v>2</v>
      </c>
      <c r="AY43" s="17">
        <v>15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143</v>
      </c>
      <c r="BH43" s="15">
        <v>159.4</v>
      </c>
      <c r="BI43" s="15">
        <v>76.599999999999994</v>
      </c>
      <c r="BJ43" s="15">
        <v>187</v>
      </c>
      <c r="BK43" s="15">
        <v>42</v>
      </c>
      <c r="BL43" s="17">
        <v>0</v>
      </c>
      <c r="BM43" s="17">
        <v>0</v>
      </c>
      <c r="BN43" s="17">
        <v>0</v>
      </c>
      <c r="BO43" s="17">
        <v>0</v>
      </c>
      <c r="BP43" s="17">
        <v>9</v>
      </c>
      <c r="BQ43" s="15">
        <v>1.56</v>
      </c>
      <c r="BR43" s="15">
        <v>0.85</v>
      </c>
      <c r="BS43" s="15">
        <v>2.41</v>
      </c>
      <c r="BT43" s="15">
        <v>14.48</v>
      </c>
      <c r="BU43" s="15"/>
      <c r="BV43" s="15"/>
      <c r="BW43" s="15"/>
      <c r="BX43" s="15"/>
      <c r="BY43" s="15"/>
      <c r="BZ43" s="15"/>
      <c r="CA43" s="15"/>
      <c r="CB43" s="15"/>
      <c r="CC43" s="17">
        <v>269</v>
      </c>
      <c r="CD43" s="17">
        <v>124</v>
      </c>
      <c r="CE43" s="17">
        <v>261</v>
      </c>
      <c r="CF43" s="17">
        <v>144</v>
      </c>
      <c r="CG43" s="17">
        <v>164</v>
      </c>
      <c r="CH43" s="17">
        <v>87</v>
      </c>
      <c r="CI43" s="17">
        <v>265</v>
      </c>
      <c r="CJ43" s="17">
        <v>127</v>
      </c>
      <c r="CK43" s="17">
        <v>0.15</v>
      </c>
      <c r="CL43" s="17">
        <v>0</v>
      </c>
      <c r="CM43" s="17">
        <v>0.08</v>
      </c>
      <c r="CN43" s="17">
        <v>0.23</v>
      </c>
      <c r="CO43" s="17">
        <v>1.43</v>
      </c>
      <c r="CP43" s="17">
        <v>1.49</v>
      </c>
      <c r="CQ43" s="17">
        <v>181</v>
      </c>
      <c r="CR43" s="17">
        <v>111</v>
      </c>
      <c r="CS43" s="17">
        <v>418</v>
      </c>
      <c r="CT43" s="17">
        <v>154</v>
      </c>
      <c r="CU43" s="17">
        <v>278</v>
      </c>
      <c r="CV43" s="17">
        <v>119</v>
      </c>
      <c r="CW43" s="17">
        <v>502</v>
      </c>
      <c r="CX43" s="17">
        <v>206</v>
      </c>
      <c r="CY43" s="17">
        <v>0.89</v>
      </c>
      <c r="CZ43" s="17">
        <v>0.2</v>
      </c>
      <c r="DA43" s="17">
        <v>0</v>
      </c>
      <c r="DB43" s="15"/>
      <c r="DC43" s="15"/>
      <c r="DD43" s="15"/>
      <c r="DE43" s="15"/>
      <c r="DF43" s="15"/>
      <c r="DG43" s="15"/>
      <c r="DH43" s="15"/>
    </row>
    <row r="44" spans="1:112" ht="17.25" thickBot="1">
      <c r="A44" s="18" t="b">
        <v>1</v>
      </c>
      <c r="B44" s="18" t="b">
        <v>1</v>
      </c>
      <c r="C44" s="15"/>
      <c r="D44" s="15"/>
      <c r="E44" s="17">
        <v>215711</v>
      </c>
      <c r="F44" s="17">
        <v>0</v>
      </c>
      <c r="G44" s="17">
        <v>0</v>
      </c>
      <c r="H44" s="17">
        <v>0</v>
      </c>
      <c r="I44" s="17">
        <v>0</v>
      </c>
      <c r="J44" s="15">
        <v>0</v>
      </c>
      <c r="K44" s="17">
        <v>0</v>
      </c>
      <c r="L44" s="17">
        <v>3</v>
      </c>
      <c r="M44" s="15">
        <v>2</v>
      </c>
      <c r="N44" s="15"/>
      <c r="O44" s="17">
        <v>0</v>
      </c>
      <c r="P44" s="15" t="s">
        <v>579</v>
      </c>
      <c r="Q44" s="15">
        <v>0</v>
      </c>
      <c r="R44" s="17">
        <v>44</v>
      </c>
      <c r="S44" s="18" t="b">
        <v>0</v>
      </c>
      <c r="T44" s="15"/>
      <c r="U44" s="15"/>
      <c r="V44" s="17">
        <v>55</v>
      </c>
      <c r="W44" s="15" t="s">
        <v>580</v>
      </c>
      <c r="X44" s="15">
        <v>1.6</v>
      </c>
      <c r="Y44" s="18" t="b">
        <v>0</v>
      </c>
      <c r="Z44" s="15" t="s">
        <v>251</v>
      </c>
      <c r="AA44" s="15">
        <v>0.1</v>
      </c>
      <c r="AB44" s="18" t="b">
        <v>0</v>
      </c>
      <c r="AC44" s="15"/>
      <c r="AD44" s="15" t="s">
        <v>519</v>
      </c>
      <c r="AE44" s="17">
        <v>2</v>
      </c>
      <c r="AF44" s="17">
        <v>7</v>
      </c>
      <c r="AG44" s="17">
        <v>21</v>
      </c>
      <c r="AH44" s="17">
        <v>0</v>
      </c>
      <c r="AI44" s="17">
        <v>0</v>
      </c>
      <c r="AJ44" s="17">
        <v>0</v>
      </c>
      <c r="AK44" s="17">
        <v>0</v>
      </c>
      <c r="AL44" s="15">
        <v>0</v>
      </c>
      <c r="AM44" s="15">
        <v>3.8</v>
      </c>
      <c r="AN44" s="15" t="s">
        <v>251</v>
      </c>
      <c r="AO44" s="15"/>
      <c r="AP44" s="15"/>
      <c r="AQ44" s="15"/>
      <c r="AR44" s="15"/>
      <c r="AS44" s="18" t="b">
        <v>0</v>
      </c>
      <c r="AT44" s="15" t="s">
        <v>2177</v>
      </c>
      <c r="AU44" s="17">
        <v>450</v>
      </c>
      <c r="AV44" s="17">
        <v>0</v>
      </c>
      <c r="AW44" s="17">
        <v>2</v>
      </c>
      <c r="AX44" s="17">
        <v>0</v>
      </c>
      <c r="AY44" s="17">
        <v>9</v>
      </c>
      <c r="AZ44" s="17">
        <v>0</v>
      </c>
      <c r="BA44" s="17">
        <v>0</v>
      </c>
      <c r="BB44" s="17">
        <v>0</v>
      </c>
      <c r="BC44" s="17">
        <v>1</v>
      </c>
      <c r="BD44" s="17">
        <v>0</v>
      </c>
      <c r="BE44" s="17">
        <v>0</v>
      </c>
      <c r="BF44" s="17">
        <v>0</v>
      </c>
      <c r="BG44" s="17">
        <v>69</v>
      </c>
      <c r="BH44" s="15">
        <v>71.2</v>
      </c>
      <c r="BI44" s="15">
        <v>160.4</v>
      </c>
      <c r="BJ44" s="15">
        <v>69</v>
      </c>
      <c r="BK44" s="15">
        <v>30.1</v>
      </c>
      <c r="BL44" s="17">
        <v>0</v>
      </c>
      <c r="BM44" s="17">
        <v>0</v>
      </c>
      <c r="BN44" s="17">
        <v>0</v>
      </c>
      <c r="BO44" s="17">
        <v>0</v>
      </c>
      <c r="BP44" s="17">
        <v>3</v>
      </c>
      <c r="BQ44" s="15">
        <v>0.5</v>
      </c>
      <c r="BR44" s="15">
        <v>1.46</v>
      </c>
      <c r="BS44" s="15">
        <v>1.96</v>
      </c>
      <c r="BT44" s="15">
        <v>7.03</v>
      </c>
      <c r="BU44" s="15"/>
      <c r="BV44" s="15"/>
      <c r="BW44" s="15"/>
      <c r="BX44" s="15"/>
      <c r="BY44" s="15"/>
      <c r="BZ44" s="15"/>
      <c r="CA44" s="15"/>
      <c r="CB44" s="15"/>
      <c r="CC44" s="17">
        <v>319</v>
      </c>
      <c r="CD44" s="17">
        <v>145</v>
      </c>
      <c r="CE44" s="17">
        <v>192</v>
      </c>
      <c r="CF44" s="17">
        <v>125</v>
      </c>
      <c r="CG44" s="17">
        <v>263</v>
      </c>
      <c r="CH44" s="17">
        <v>139</v>
      </c>
      <c r="CI44" s="17">
        <v>288</v>
      </c>
      <c r="CJ44" s="17">
        <v>139</v>
      </c>
      <c r="CK44" s="17">
        <v>0.1</v>
      </c>
      <c r="CL44" s="17">
        <v>0</v>
      </c>
      <c r="CM44" s="17">
        <v>0.28999999999999998</v>
      </c>
      <c r="CN44" s="17">
        <v>0.39</v>
      </c>
      <c r="CO44" s="17">
        <v>1.41</v>
      </c>
      <c r="CP44" s="17">
        <v>1.8</v>
      </c>
      <c r="CQ44" s="17">
        <v>138</v>
      </c>
      <c r="CR44" s="17">
        <v>86</v>
      </c>
      <c r="CS44" s="17">
        <v>375</v>
      </c>
      <c r="CT44" s="17">
        <v>129</v>
      </c>
      <c r="CU44" s="17">
        <v>325</v>
      </c>
      <c r="CV44" s="17">
        <v>143</v>
      </c>
      <c r="CW44" s="17">
        <v>412</v>
      </c>
      <c r="CX44" s="17">
        <v>155</v>
      </c>
      <c r="CY44" s="17">
        <v>0.6</v>
      </c>
      <c r="CZ44" s="17">
        <v>0</v>
      </c>
      <c r="DA44" s="17">
        <v>0</v>
      </c>
      <c r="DB44" s="15"/>
      <c r="DC44" s="15"/>
      <c r="DD44" s="15"/>
      <c r="DE44" s="15"/>
      <c r="DF44" s="15"/>
      <c r="DG44" s="15"/>
      <c r="DH44" s="15"/>
    </row>
    <row r="45" spans="1:112" ht="17.25" thickBot="1">
      <c r="A45" s="18" t="b">
        <v>1</v>
      </c>
      <c r="B45" s="18" t="b">
        <v>1</v>
      </c>
      <c r="C45" s="15"/>
      <c r="D45" s="15"/>
      <c r="E45" s="17">
        <v>122806</v>
      </c>
      <c r="F45" s="17">
        <v>0</v>
      </c>
      <c r="G45" s="17">
        <v>0</v>
      </c>
      <c r="H45" s="17">
        <v>0</v>
      </c>
      <c r="I45" s="17">
        <v>0</v>
      </c>
      <c r="J45" s="15">
        <v>0</v>
      </c>
      <c r="K45" s="17">
        <v>0</v>
      </c>
      <c r="L45" s="17">
        <v>3</v>
      </c>
      <c r="M45" s="15">
        <v>2</v>
      </c>
      <c r="N45" s="15"/>
      <c r="O45" s="17">
        <v>0</v>
      </c>
      <c r="P45" s="15" t="s">
        <v>566</v>
      </c>
      <c r="Q45" s="15">
        <v>0</v>
      </c>
      <c r="R45" s="17">
        <v>45</v>
      </c>
      <c r="S45" s="18" t="b">
        <v>0</v>
      </c>
      <c r="T45" s="15"/>
      <c r="U45" s="15"/>
      <c r="V45" s="17">
        <v>55</v>
      </c>
      <c r="W45" s="15" t="s">
        <v>567</v>
      </c>
      <c r="X45" s="15">
        <v>3.4</v>
      </c>
      <c r="Y45" s="18" t="b">
        <v>0</v>
      </c>
      <c r="Z45" s="15" t="s">
        <v>357</v>
      </c>
      <c r="AA45" s="15">
        <v>2.7</v>
      </c>
      <c r="AB45" s="18" t="b">
        <v>0</v>
      </c>
      <c r="AC45" s="15"/>
      <c r="AD45" s="15" t="s">
        <v>519</v>
      </c>
      <c r="AE45" s="17">
        <v>2</v>
      </c>
      <c r="AF45" s="17">
        <v>7</v>
      </c>
      <c r="AG45" s="17">
        <v>103</v>
      </c>
      <c r="AH45" s="17">
        <v>0</v>
      </c>
      <c r="AI45" s="17">
        <v>0</v>
      </c>
      <c r="AJ45" s="17">
        <v>0</v>
      </c>
      <c r="AK45" s="17">
        <v>0</v>
      </c>
      <c r="AL45" s="15">
        <v>0</v>
      </c>
      <c r="AM45" s="15">
        <v>18.7</v>
      </c>
      <c r="AN45" s="15" t="s">
        <v>357</v>
      </c>
      <c r="AO45" s="15"/>
      <c r="AP45" s="15"/>
      <c r="AQ45" s="15"/>
      <c r="AR45" s="15"/>
      <c r="AS45" s="18" t="b">
        <v>0</v>
      </c>
      <c r="AT45" s="15" t="s">
        <v>2184</v>
      </c>
      <c r="AU45" s="17">
        <v>2136</v>
      </c>
      <c r="AV45" s="17">
        <v>5</v>
      </c>
      <c r="AW45" s="17">
        <v>4</v>
      </c>
      <c r="AX45" s="17">
        <v>8</v>
      </c>
      <c r="AY45" s="17">
        <v>28</v>
      </c>
      <c r="AZ45" s="17">
        <v>0</v>
      </c>
      <c r="BA45" s="17">
        <v>0</v>
      </c>
      <c r="BB45" s="17">
        <v>0</v>
      </c>
      <c r="BC45" s="17">
        <v>5</v>
      </c>
      <c r="BD45" s="17">
        <v>0</v>
      </c>
      <c r="BE45" s="17">
        <v>0</v>
      </c>
      <c r="BF45" s="17">
        <v>6</v>
      </c>
      <c r="BG45" s="17">
        <v>443</v>
      </c>
      <c r="BH45" s="15">
        <v>459.8</v>
      </c>
      <c r="BI45" s="15">
        <v>605.29999999999995</v>
      </c>
      <c r="BJ45" s="15">
        <v>309</v>
      </c>
      <c r="BK45" s="15">
        <v>137.30000000000001</v>
      </c>
      <c r="BL45" s="17">
        <v>0</v>
      </c>
      <c r="BM45" s="17">
        <v>0</v>
      </c>
      <c r="BN45" s="17">
        <v>0</v>
      </c>
      <c r="BO45" s="17">
        <v>0</v>
      </c>
      <c r="BP45" s="17">
        <v>28</v>
      </c>
      <c r="BQ45" s="15">
        <v>3</v>
      </c>
      <c r="BR45" s="15">
        <v>4.1100000000000003</v>
      </c>
      <c r="BS45" s="15">
        <v>7.11</v>
      </c>
      <c r="BT45" s="15">
        <v>33.08</v>
      </c>
      <c r="BU45" s="17">
        <v>6</v>
      </c>
      <c r="BV45" s="15"/>
      <c r="BW45" s="15"/>
      <c r="BX45" s="15"/>
      <c r="BY45" s="15"/>
      <c r="BZ45" s="15"/>
      <c r="CA45" s="15"/>
      <c r="CB45" s="15"/>
      <c r="CC45" s="17">
        <v>127</v>
      </c>
      <c r="CD45" s="17">
        <v>46</v>
      </c>
      <c r="CE45" s="17">
        <v>33</v>
      </c>
      <c r="CF45" s="17">
        <v>32</v>
      </c>
      <c r="CG45" s="17">
        <v>96</v>
      </c>
      <c r="CH45" s="17">
        <v>61</v>
      </c>
      <c r="CI45" s="17">
        <v>68</v>
      </c>
      <c r="CJ45" s="17">
        <v>43</v>
      </c>
      <c r="CK45" s="17">
        <v>0.13</v>
      </c>
      <c r="CL45" s="17">
        <v>0</v>
      </c>
      <c r="CM45" s="17">
        <v>0.17</v>
      </c>
      <c r="CN45" s="17">
        <v>0.3</v>
      </c>
      <c r="CO45" s="17">
        <v>1.39</v>
      </c>
      <c r="CP45" s="17">
        <v>1.18</v>
      </c>
      <c r="CQ45" s="17">
        <v>116</v>
      </c>
      <c r="CR45" s="17">
        <v>76</v>
      </c>
      <c r="CS45" s="17">
        <v>353</v>
      </c>
      <c r="CT45" s="17">
        <v>119</v>
      </c>
      <c r="CU45" s="17">
        <v>114</v>
      </c>
      <c r="CV45" s="17">
        <v>44</v>
      </c>
      <c r="CW45" s="17">
        <v>112</v>
      </c>
      <c r="CX45" s="17">
        <v>37</v>
      </c>
      <c r="CY45" s="17">
        <v>1.18</v>
      </c>
      <c r="CZ45" s="17">
        <v>0.34</v>
      </c>
      <c r="DA45" s="17">
        <v>0</v>
      </c>
      <c r="DB45" s="15"/>
      <c r="DC45" s="15"/>
      <c r="DD45" s="15"/>
      <c r="DE45" s="15"/>
      <c r="DF45" s="15"/>
      <c r="DG45" s="15"/>
      <c r="DH45" s="15"/>
    </row>
    <row r="46" spans="1:112" ht="17.25" thickBot="1">
      <c r="A46" s="18" t="b">
        <v>1</v>
      </c>
      <c r="B46" s="18" t="b">
        <v>1</v>
      </c>
      <c r="C46" s="15"/>
      <c r="D46" s="15"/>
      <c r="E46" s="17">
        <v>88894</v>
      </c>
      <c r="F46" s="17">
        <v>0</v>
      </c>
      <c r="G46" s="17">
        <v>0</v>
      </c>
      <c r="H46" s="17">
        <v>0</v>
      </c>
      <c r="I46" s="17">
        <v>0</v>
      </c>
      <c r="J46" s="15">
        <v>0</v>
      </c>
      <c r="K46" s="17">
        <v>0</v>
      </c>
      <c r="L46" s="17">
        <v>3</v>
      </c>
      <c r="M46" s="15">
        <v>1.5</v>
      </c>
      <c r="N46" s="15"/>
      <c r="O46" s="17">
        <v>0</v>
      </c>
      <c r="P46" s="15" t="s">
        <v>1234</v>
      </c>
      <c r="Q46" s="15">
        <v>0</v>
      </c>
      <c r="R46" s="17">
        <v>46</v>
      </c>
      <c r="S46" s="18" t="b">
        <v>0</v>
      </c>
      <c r="T46" s="15"/>
      <c r="U46" s="15"/>
      <c r="V46" s="17">
        <v>50</v>
      </c>
      <c r="W46" s="15" t="s">
        <v>1235</v>
      </c>
      <c r="X46" s="15">
        <v>2.7</v>
      </c>
      <c r="Y46" s="18" t="b">
        <v>0</v>
      </c>
      <c r="Z46" s="15" t="s">
        <v>1236</v>
      </c>
      <c r="AA46" s="15">
        <v>0.2</v>
      </c>
      <c r="AB46" s="18" t="b">
        <v>0</v>
      </c>
      <c r="AC46" s="15"/>
      <c r="AD46" s="15" t="s">
        <v>519</v>
      </c>
      <c r="AE46" s="17">
        <v>2</v>
      </c>
      <c r="AF46" s="17">
        <v>7</v>
      </c>
      <c r="AG46" s="17">
        <v>56</v>
      </c>
      <c r="AH46" s="17">
        <v>0</v>
      </c>
      <c r="AI46" s="17">
        <v>0</v>
      </c>
      <c r="AJ46" s="17">
        <v>0</v>
      </c>
      <c r="AK46" s="17">
        <v>0</v>
      </c>
      <c r="AL46" s="15">
        <v>0</v>
      </c>
      <c r="AM46" s="15">
        <v>11.2</v>
      </c>
      <c r="AN46" s="15" t="s">
        <v>1236</v>
      </c>
      <c r="AO46" s="15"/>
      <c r="AP46" s="15"/>
      <c r="AQ46" s="15"/>
      <c r="AR46" s="15"/>
      <c r="AS46" s="18" t="b">
        <v>0</v>
      </c>
      <c r="AT46" s="15" t="s">
        <v>2185</v>
      </c>
      <c r="AU46" s="17">
        <v>844</v>
      </c>
      <c r="AV46" s="17">
        <v>3</v>
      </c>
      <c r="AW46" s="17">
        <v>2</v>
      </c>
      <c r="AX46" s="17">
        <v>1</v>
      </c>
      <c r="AY46" s="17">
        <v>15</v>
      </c>
      <c r="AZ46" s="17">
        <v>0</v>
      </c>
      <c r="BA46" s="17">
        <v>0</v>
      </c>
      <c r="BB46" s="17">
        <v>0</v>
      </c>
      <c r="BC46" s="17">
        <v>1</v>
      </c>
      <c r="BD46" s="17">
        <v>0</v>
      </c>
      <c r="BE46" s="17">
        <v>0</v>
      </c>
      <c r="BF46" s="17">
        <v>5</v>
      </c>
      <c r="BG46" s="17">
        <v>221</v>
      </c>
      <c r="BH46" s="15">
        <v>227.8</v>
      </c>
      <c r="BI46" s="15">
        <v>162.30000000000001</v>
      </c>
      <c r="BJ46" s="15">
        <v>191</v>
      </c>
      <c r="BK46" s="15">
        <v>58.1</v>
      </c>
      <c r="BL46" s="17">
        <v>0</v>
      </c>
      <c r="BM46" s="17">
        <v>0</v>
      </c>
      <c r="BN46" s="17">
        <v>0</v>
      </c>
      <c r="BO46" s="17">
        <v>0</v>
      </c>
      <c r="BP46" s="17">
        <v>7</v>
      </c>
      <c r="BQ46" s="15">
        <v>1.58</v>
      </c>
      <c r="BR46" s="15">
        <v>1.26</v>
      </c>
      <c r="BS46" s="15">
        <v>2.84</v>
      </c>
      <c r="BT46" s="15">
        <v>13.2</v>
      </c>
      <c r="BU46" s="15"/>
      <c r="BV46" s="15"/>
      <c r="BW46" s="15"/>
      <c r="BX46" s="15"/>
      <c r="BY46" s="15"/>
      <c r="BZ46" s="15"/>
      <c r="CA46" s="15"/>
      <c r="CB46" s="15"/>
      <c r="CC46" s="17">
        <v>234</v>
      </c>
      <c r="CD46" s="17">
        <v>104</v>
      </c>
      <c r="CE46" s="17">
        <v>187</v>
      </c>
      <c r="CF46" s="17">
        <v>123</v>
      </c>
      <c r="CG46" s="17">
        <v>161</v>
      </c>
      <c r="CH46" s="17">
        <v>86</v>
      </c>
      <c r="CI46" s="17">
        <v>226</v>
      </c>
      <c r="CJ46" s="17">
        <v>115</v>
      </c>
      <c r="CK46" s="17">
        <v>0.17</v>
      </c>
      <c r="CL46" s="17">
        <v>0</v>
      </c>
      <c r="CM46" s="17">
        <v>0.13</v>
      </c>
      <c r="CN46" s="17">
        <v>0.3</v>
      </c>
      <c r="CO46" s="17">
        <v>1.41</v>
      </c>
      <c r="CP46" s="17">
        <v>1.6</v>
      </c>
      <c r="CQ46" s="17">
        <v>217</v>
      </c>
      <c r="CR46" s="17">
        <v>134</v>
      </c>
      <c r="CS46" s="17">
        <v>195</v>
      </c>
      <c r="CT46" s="17">
        <v>28</v>
      </c>
      <c r="CU46" s="17">
        <v>204</v>
      </c>
      <c r="CV46" s="17">
        <v>78</v>
      </c>
      <c r="CW46" s="17">
        <v>390</v>
      </c>
      <c r="CX46" s="17">
        <v>145</v>
      </c>
      <c r="CY46" s="17">
        <v>0.75</v>
      </c>
      <c r="CZ46" s="17">
        <v>0.11</v>
      </c>
      <c r="DA46" s="17">
        <v>0</v>
      </c>
      <c r="DB46" s="15"/>
      <c r="DC46" s="15"/>
      <c r="DD46" s="15"/>
      <c r="DE46" s="15"/>
      <c r="DF46" s="15"/>
      <c r="DG46" s="15"/>
      <c r="DH46" s="15"/>
    </row>
    <row r="47" spans="1:112" ht="409.6" thickBot="1">
      <c r="A47" s="18" t="b">
        <v>1</v>
      </c>
      <c r="B47" s="18" t="b">
        <v>1</v>
      </c>
      <c r="C47" s="17">
        <v>75</v>
      </c>
      <c r="D47" s="15"/>
      <c r="E47" s="17">
        <v>226944</v>
      </c>
      <c r="F47" s="17">
        <v>0</v>
      </c>
      <c r="G47" s="17">
        <v>0</v>
      </c>
      <c r="H47" s="17">
        <v>0</v>
      </c>
      <c r="I47" s="17">
        <v>0</v>
      </c>
      <c r="J47" s="15">
        <v>0</v>
      </c>
      <c r="K47" s="17">
        <v>0</v>
      </c>
      <c r="L47" s="17">
        <v>3</v>
      </c>
      <c r="M47" s="15">
        <v>1.1000000000000001</v>
      </c>
      <c r="N47" s="15"/>
      <c r="O47" s="17">
        <v>0</v>
      </c>
      <c r="P47" s="15" t="s">
        <v>585</v>
      </c>
      <c r="Q47" s="15">
        <v>0</v>
      </c>
      <c r="R47" s="17">
        <v>47</v>
      </c>
      <c r="S47" s="18" t="b">
        <v>0</v>
      </c>
      <c r="T47" s="15" t="s">
        <v>5127</v>
      </c>
      <c r="U47" s="15" t="s">
        <v>5128</v>
      </c>
      <c r="V47" s="17">
        <v>50</v>
      </c>
      <c r="W47" s="15" t="s">
        <v>586</v>
      </c>
      <c r="X47" s="15">
        <v>3.4</v>
      </c>
      <c r="Y47" s="18" t="b">
        <v>0</v>
      </c>
      <c r="Z47" s="15" t="s">
        <v>353</v>
      </c>
      <c r="AA47" s="15">
        <v>0.1</v>
      </c>
      <c r="AB47" s="18" t="b">
        <v>0</v>
      </c>
      <c r="AC47" s="15"/>
      <c r="AD47" s="15" t="s">
        <v>1606</v>
      </c>
      <c r="AE47" s="17">
        <v>2</v>
      </c>
      <c r="AF47" s="17">
        <v>7</v>
      </c>
      <c r="AG47" s="17">
        <v>61</v>
      </c>
      <c r="AH47" s="17">
        <v>0</v>
      </c>
      <c r="AI47" s="17">
        <v>0</v>
      </c>
      <c r="AJ47" s="17">
        <v>0</v>
      </c>
      <c r="AK47" s="17">
        <v>0</v>
      </c>
      <c r="AL47" s="15">
        <v>0</v>
      </c>
      <c r="AM47" s="15">
        <v>12.2</v>
      </c>
      <c r="AN47" s="15" t="s">
        <v>353</v>
      </c>
      <c r="AO47" s="15"/>
      <c r="AP47" s="15"/>
      <c r="AQ47" s="15"/>
      <c r="AR47" s="15"/>
      <c r="AS47" s="18" t="b">
        <v>0</v>
      </c>
      <c r="AT47" s="15" t="s">
        <v>2188</v>
      </c>
      <c r="AU47" s="17">
        <v>1410</v>
      </c>
      <c r="AV47" s="17">
        <v>1</v>
      </c>
      <c r="AW47" s="17">
        <v>3</v>
      </c>
      <c r="AX47" s="17">
        <v>5</v>
      </c>
      <c r="AY47" s="17">
        <v>15</v>
      </c>
      <c r="AZ47" s="17">
        <v>0</v>
      </c>
      <c r="BA47" s="17">
        <v>0</v>
      </c>
      <c r="BB47" s="17">
        <v>0</v>
      </c>
      <c r="BC47" s="17">
        <v>5</v>
      </c>
      <c r="BD47" s="17">
        <v>0</v>
      </c>
      <c r="BE47" s="17">
        <v>0</v>
      </c>
      <c r="BF47" s="17">
        <v>7</v>
      </c>
      <c r="BG47" s="17">
        <v>282</v>
      </c>
      <c r="BH47" s="15">
        <v>325</v>
      </c>
      <c r="BI47" s="15">
        <v>241.3</v>
      </c>
      <c r="BJ47" s="15">
        <v>75</v>
      </c>
      <c r="BK47" s="15">
        <v>64.2</v>
      </c>
      <c r="BL47" s="17">
        <v>0</v>
      </c>
      <c r="BM47" s="17">
        <v>0</v>
      </c>
      <c r="BN47" s="17">
        <v>0</v>
      </c>
      <c r="BO47" s="17">
        <v>0</v>
      </c>
      <c r="BP47" s="17">
        <v>17</v>
      </c>
      <c r="BQ47" s="15">
        <v>0.53</v>
      </c>
      <c r="BR47" s="15">
        <v>0.84</v>
      </c>
      <c r="BS47" s="15">
        <v>1.36</v>
      </c>
      <c r="BT47" s="15">
        <v>20.8</v>
      </c>
      <c r="BU47" s="15"/>
      <c r="BV47" s="15"/>
      <c r="BW47" s="15"/>
      <c r="BX47" s="15"/>
      <c r="BY47" s="15"/>
      <c r="BZ47" s="15"/>
      <c r="CA47" s="15"/>
      <c r="CB47" s="113" t="s">
        <v>5129</v>
      </c>
      <c r="CC47" s="17">
        <v>190</v>
      </c>
      <c r="CD47" s="17">
        <v>81</v>
      </c>
      <c r="CE47" s="17">
        <v>141</v>
      </c>
      <c r="CF47" s="17">
        <v>97</v>
      </c>
      <c r="CG47" s="17">
        <v>253</v>
      </c>
      <c r="CH47" s="17">
        <v>135</v>
      </c>
      <c r="CI47" s="17">
        <v>212</v>
      </c>
      <c r="CJ47" s="17">
        <v>108</v>
      </c>
      <c r="CK47" s="17">
        <v>0.03</v>
      </c>
      <c r="CL47" s="17">
        <v>0</v>
      </c>
      <c r="CM47" s="17">
        <v>0.05</v>
      </c>
      <c r="CN47" s="17">
        <v>0.08</v>
      </c>
      <c r="CO47" s="17">
        <v>1.33</v>
      </c>
      <c r="CP47" s="17">
        <v>0.96</v>
      </c>
      <c r="CQ47" s="17">
        <v>267</v>
      </c>
      <c r="CR47" s="17">
        <v>159</v>
      </c>
      <c r="CS47" s="17">
        <v>245</v>
      </c>
      <c r="CT47" s="17">
        <v>53</v>
      </c>
      <c r="CU47" s="17">
        <v>111</v>
      </c>
      <c r="CV47" s="17">
        <v>43</v>
      </c>
      <c r="CW47" s="17">
        <v>478</v>
      </c>
      <c r="CX47" s="17">
        <v>192</v>
      </c>
      <c r="CY47" s="17">
        <v>1.0900000000000001</v>
      </c>
      <c r="CZ47" s="17">
        <v>0.32</v>
      </c>
      <c r="DA47" s="17">
        <v>0</v>
      </c>
      <c r="DB47" s="15"/>
      <c r="DC47" s="15"/>
      <c r="DD47" s="15"/>
      <c r="DE47" s="15"/>
      <c r="DF47" s="15"/>
      <c r="DG47" s="15"/>
      <c r="DH47" s="15"/>
    </row>
    <row r="48" spans="1:112" ht="40.5" thickBot="1">
      <c r="A48" s="18" t="b">
        <v>1</v>
      </c>
      <c r="B48" s="18" t="b">
        <v>1</v>
      </c>
      <c r="C48" s="17">
        <v>0</v>
      </c>
      <c r="D48" s="15"/>
      <c r="E48" s="17">
        <v>449871</v>
      </c>
      <c r="F48" s="17">
        <v>0</v>
      </c>
      <c r="G48" s="17">
        <v>0</v>
      </c>
      <c r="H48" s="17">
        <v>0</v>
      </c>
      <c r="I48" s="17">
        <v>0</v>
      </c>
      <c r="J48" s="15">
        <v>0</v>
      </c>
      <c r="K48" s="17">
        <v>0</v>
      </c>
      <c r="L48" s="17">
        <v>3</v>
      </c>
      <c r="M48" s="15">
        <v>0</v>
      </c>
      <c r="N48" s="15"/>
      <c r="O48" s="17">
        <v>0</v>
      </c>
      <c r="P48" s="15" t="s">
        <v>778</v>
      </c>
      <c r="Q48" s="15">
        <v>0</v>
      </c>
      <c r="R48" s="17">
        <v>48</v>
      </c>
      <c r="S48" s="18" t="b">
        <v>0</v>
      </c>
      <c r="T48" s="15" t="s">
        <v>1607</v>
      </c>
      <c r="U48" s="15" t="s">
        <v>5130</v>
      </c>
      <c r="V48" s="17">
        <v>50</v>
      </c>
      <c r="W48" s="15" t="s">
        <v>779</v>
      </c>
      <c r="X48" s="15">
        <v>3</v>
      </c>
      <c r="Y48" s="18" t="b">
        <v>0</v>
      </c>
      <c r="Z48" s="15" t="s">
        <v>330</v>
      </c>
      <c r="AA48" s="15">
        <v>0</v>
      </c>
      <c r="AB48" s="18" t="b">
        <v>0</v>
      </c>
      <c r="AC48" s="15"/>
      <c r="AD48" s="15" t="s">
        <v>543</v>
      </c>
      <c r="AE48" s="17">
        <v>2</v>
      </c>
      <c r="AF48" s="17">
        <v>7</v>
      </c>
      <c r="AG48" s="17">
        <v>76</v>
      </c>
      <c r="AH48" s="17">
        <v>0</v>
      </c>
      <c r="AI48" s="17">
        <v>0</v>
      </c>
      <c r="AJ48" s="17">
        <v>0</v>
      </c>
      <c r="AK48" s="17">
        <v>0</v>
      </c>
      <c r="AL48" s="15">
        <v>0</v>
      </c>
      <c r="AM48" s="15">
        <v>15.2</v>
      </c>
      <c r="AN48" s="15" t="s">
        <v>330</v>
      </c>
      <c r="AO48" s="15"/>
      <c r="AP48" s="15"/>
      <c r="AQ48" s="15"/>
      <c r="AR48" s="15"/>
      <c r="AS48" s="18" t="b">
        <v>0</v>
      </c>
      <c r="AT48" s="15" t="s">
        <v>2189</v>
      </c>
      <c r="AU48" s="17">
        <v>1755</v>
      </c>
      <c r="AV48" s="17">
        <v>2</v>
      </c>
      <c r="AW48" s="17">
        <v>0</v>
      </c>
      <c r="AX48" s="17">
        <v>6</v>
      </c>
      <c r="AY48" s="17">
        <v>26</v>
      </c>
      <c r="AZ48" s="17">
        <v>0</v>
      </c>
      <c r="BA48" s="17">
        <v>0</v>
      </c>
      <c r="BB48" s="17">
        <v>0</v>
      </c>
      <c r="BC48" s="17">
        <v>3</v>
      </c>
      <c r="BD48" s="17">
        <v>0</v>
      </c>
      <c r="BE48" s="17">
        <v>0</v>
      </c>
      <c r="BF48" s="17">
        <v>4</v>
      </c>
      <c r="BG48" s="17">
        <v>353</v>
      </c>
      <c r="BH48" s="15">
        <v>413.2</v>
      </c>
      <c r="BI48" s="15">
        <v>152.6</v>
      </c>
      <c r="BJ48" s="15">
        <v>178</v>
      </c>
      <c r="BK48" s="15">
        <v>74.400000000000006</v>
      </c>
      <c r="BL48" s="17">
        <v>0</v>
      </c>
      <c r="BM48" s="17">
        <v>0</v>
      </c>
      <c r="BN48" s="17">
        <v>0</v>
      </c>
      <c r="BO48" s="17">
        <v>0</v>
      </c>
      <c r="BP48" s="17">
        <v>21</v>
      </c>
      <c r="BQ48" s="15">
        <v>1.68</v>
      </c>
      <c r="BR48" s="15">
        <v>0.69</v>
      </c>
      <c r="BS48" s="15">
        <v>2.37</v>
      </c>
      <c r="BT48" s="15">
        <v>28.53</v>
      </c>
      <c r="BU48" s="15"/>
      <c r="BV48" s="15"/>
      <c r="BW48" s="15"/>
      <c r="BX48" s="15"/>
      <c r="BY48" s="15"/>
      <c r="BZ48" s="15"/>
      <c r="CA48" s="15"/>
      <c r="CB48" s="15"/>
      <c r="CC48" s="17">
        <v>148</v>
      </c>
      <c r="CD48" s="17">
        <v>56</v>
      </c>
      <c r="CE48" s="17">
        <v>203</v>
      </c>
      <c r="CF48" s="17">
        <v>130</v>
      </c>
      <c r="CG48" s="17">
        <v>175</v>
      </c>
      <c r="CH48" s="17">
        <v>94</v>
      </c>
      <c r="CI48" s="17">
        <v>185</v>
      </c>
      <c r="CJ48" s="17">
        <v>93</v>
      </c>
      <c r="CK48" s="17">
        <v>0.09</v>
      </c>
      <c r="CL48" s="17">
        <v>0</v>
      </c>
      <c r="CM48" s="17">
        <v>0.04</v>
      </c>
      <c r="CN48" s="17">
        <v>0.13</v>
      </c>
      <c r="CO48" s="17">
        <v>1.46</v>
      </c>
      <c r="CP48" s="17">
        <v>1.33</v>
      </c>
      <c r="CQ48" s="17">
        <v>292</v>
      </c>
      <c r="CR48" s="17">
        <v>172</v>
      </c>
      <c r="CS48" s="17">
        <v>270</v>
      </c>
      <c r="CT48" s="17">
        <v>66</v>
      </c>
      <c r="CU48" s="17">
        <v>170</v>
      </c>
      <c r="CV48" s="17">
        <v>64</v>
      </c>
      <c r="CW48" s="17">
        <v>537</v>
      </c>
      <c r="CX48" s="17">
        <v>231</v>
      </c>
      <c r="CY48" s="17">
        <v>1.08</v>
      </c>
      <c r="CZ48" s="17">
        <v>0.31</v>
      </c>
      <c r="DA48" s="17">
        <v>0</v>
      </c>
      <c r="DB48" s="15"/>
      <c r="DC48" s="15"/>
      <c r="DD48" s="15"/>
      <c r="DE48" s="15"/>
      <c r="DF48" s="15"/>
      <c r="DG48" s="15"/>
      <c r="DH48" s="15"/>
    </row>
    <row r="49" spans="1:112" ht="17.25" thickBot="1">
      <c r="A49" s="18" t="b">
        <v>1</v>
      </c>
      <c r="B49" s="18" t="b">
        <v>1</v>
      </c>
      <c r="C49" s="15"/>
      <c r="D49" s="15"/>
      <c r="E49" s="17">
        <v>469247</v>
      </c>
      <c r="F49" s="17">
        <v>0</v>
      </c>
      <c r="G49" s="17">
        <v>0</v>
      </c>
      <c r="H49" s="17">
        <v>0</v>
      </c>
      <c r="I49" s="17">
        <v>0</v>
      </c>
      <c r="J49" s="15">
        <v>0</v>
      </c>
      <c r="K49" s="17">
        <v>0</v>
      </c>
      <c r="L49" s="17">
        <v>3</v>
      </c>
      <c r="M49" s="15">
        <v>1.5</v>
      </c>
      <c r="N49" s="15"/>
      <c r="O49" s="17">
        <v>0</v>
      </c>
      <c r="P49" s="15" t="s">
        <v>947</v>
      </c>
      <c r="Q49" s="15">
        <v>0</v>
      </c>
      <c r="R49" s="17">
        <v>49</v>
      </c>
      <c r="S49" s="18" t="b">
        <v>0</v>
      </c>
      <c r="T49" s="15"/>
      <c r="U49" s="15"/>
      <c r="V49" s="17">
        <v>50</v>
      </c>
      <c r="W49" s="15" t="s">
        <v>1477</v>
      </c>
      <c r="X49" s="15">
        <v>0</v>
      </c>
      <c r="Y49" s="18" t="b">
        <v>0</v>
      </c>
      <c r="Z49" s="15" t="s">
        <v>1478</v>
      </c>
      <c r="AA49" s="15">
        <v>0</v>
      </c>
      <c r="AB49" s="18" t="b">
        <v>0</v>
      </c>
      <c r="AC49" s="15"/>
      <c r="AD49" s="15" t="s">
        <v>519</v>
      </c>
      <c r="AE49" s="17">
        <v>2</v>
      </c>
      <c r="AF49" s="17">
        <v>7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5">
        <v>0</v>
      </c>
      <c r="AM49" s="15">
        <v>0</v>
      </c>
      <c r="AN49" s="15" t="s">
        <v>1479</v>
      </c>
      <c r="AO49" s="15"/>
      <c r="AP49" s="15"/>
      <c r="AQ49" s="15"/>
      <c r="AR49" s="15"/>
      <c r="AS49" s="18" t="b">
        <v>0</v>
      </c>
      <c r="AT49" s="15" t="s">
        <v>2180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5">
        <v>0</v>
      </c>
      <c r="BI49" s="15">
        <v>0</v>
      </c>
      <c r="BJ49" s="15">
        <v>0</v>
      </c>
      <c r="BK49" s="15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5">
        <v>0</v>
      </c>
      <c r="BR49" s="15">
        <v>0</v>
      </c>
      <c r="BS49" s="15">
        <v>0</v>
      </c>
      <c r="BT49" s="15">
        <v>0</v>
      </c>
      <c r="BU49" s="15"/>
      <c r="BV49" s="15"/>
      <c r="BW49" s="15"/>
      <c r="BX49" s="15"/>
      <c r="BY49" s="15"/>
      <c r="BZ49" s="15"/>
      <c r="CA49" s="15"/>
      <c r="CB49" s="15"/>
      <c r="CC49" s="17">
        <v>515</v>
      </c>
      <c r="CD49" s="17">
        <v>216</v>
      </c>
      <c r="CE49" s="17">
        <v>514</v>
      </c>
      <c r="CF49" s="17">
        <v>216</v>
      </c>
      <c r="CG49" s="17">
        <v>510</v>
      </c>
      <c r="CH49" s="17">
        <v>215</v>
      </c>
      <c r="CI49" s="17">
        <v>515</v>
      </c>
      <c r="CJ49" s="17">
        <v>216</v>
      </c>
      <c r="CK49" s="17">
        <v>0</v>
      </c>
      <c r="CL49" s="17">
        <v>0</v>
      </c>
      <c r="CM49" s="17">
        <v>0</v>
      </c>
      <c r="CN49" s="17">
        <v>0</v>
      </c>
      <c r="CO49" s="17">
        <v>0</v>
      </c>
      <c r="CP49" s="17">
        <v>0</v>
      </c>
      <c r="CQ49" s="17">
        <v>303</v>
      </c>
      <c r="CR49" s="17">
        <v>176</v>
      </c>
      <c r="CS49" s="17">
        <v>281</v>
      </c>
      <c r="CT49" s="17">
        <v>70</v>
      </c>
      <c r="CU49" s="17">
        <v>515</v>
      </c>
      <c r="CV49" s="17">
        <v>216</v>
      </c>
      <c r="CW49" s="17">
        <v>523</v>
      </c>
      <c r="CX49" s="17">
        <v>220</v>
      </c>
      <c r="CY49" s="17">
        <v>0</v>
      </c>
      <c r="CZ49" s="17">
        <v>0</v>
      </c>
      <c r="DA49" s="17">
        <v>0</v>
      </c>
      <c r="DB49" s="15"/>
      <c r="DC49" s="15"/>
      <c r="DD49" s="15"/>
      <c r="DE49" s="15"/>
      <c r="DF49" s="15"/>
      <c r="DG49" s="15"/>
      <c r="DH49" s="15"/>
    </row>
    <row r="50" spans="1:112" ht="17.25" thickBot="1">
      <c r="A50" s="18" t="b">
        <v>1</v>
      </c>
      <c r="B50" s="18" t="b">
        <v>1</v>
      </c>
      <c r="C50" s="15"/>
      <c r="D50" s="15"/>
      <c r="E50" s="17">
        <v>645618</v>
      </c>
      <c r="F50" s="17">
        <v>0</v>
      </c>
      <c r="G50" s="17">
        <v>0</v>
      </c>
      <c r="H50" s="17">
        <v>0</v>
      </c>
      <c r="I50" s="17">
        <v>0</v>
      </c>
      <c r="J50" s="15">
        <v>0</v>
      </c>
      <c r="K50" s="17">
        <v>0</v>
      </c>
      <c r="L50" s="17">
        <v>3</v>
      </c>
      <c r="M50" s="15">
        <v>1</v>
      </c>
      <c r="N50" s="15"/>
      <c r="O50" s="17">
        <v>0</v>
      </c>
      <c r="P50" s="15" t="s">
        <v>1412</v>
      </c>
      <c r="Q50" s="15">
        <v>0</v>
      </c>
      <c r="R50" s="17">
        <v>50</v>
      </c>
      <c r="S50" s="18" t="b">
        <v>0</v>
      </c>
      <c r="T50" s="15"/>
      <c r="U50" s="15"/>
      <c r="V50" s="17">
        <v>45</v>
      </c>
      <c r="W50" s="15" t="s">
        <v>3677</v>
      </c>
      <c r="X50" s="15">
        <v>1</v>
      </c>
      <c r="Y50" s="18" t="b">
        <v>0</v>
      </c>
      <c r="Z50" s="15" t="s">
        <v>3678</v>
      </c>
      <c r="AA50" s="15">
        <v>1.2</v>
      </c>
      <c r="AB50" s="18" t="b">
        <v>0</v>
      </c>
      <c r="AC50" s="15"/>
      <c r="AD50" s="15" t="s">
        <v>519</v>
      </c>
      <c r="AE50" s="17">
        <v>2</v>
      </c>
      <c r="AF50" s="17">
        <v>7</v>
      </c>
      <c r="AG50" s="17">
        <v>1</v>
      </c>
      <c r="AH50" s="17">
        <v>0</v>
      </c>
      <c r="AI50" s="17">
        <v>0</v>
      </c>
      <c r="AJ50" s="17">
        <v>0</v>
      </c>
      <c r="AK50" s="17">
        <v>0</v>
      </c>
      <c r="AL50" s="15">
        <v>0</v>
      </c>
      <c r="AM50" s="15">
        <v>0.2</v>
      </c>
      <c r="AN50" s="15" t="s">
        <v>3678</v>
      </c>
      <c r="AO50" s="15"/>
      <c r="AP50" s="15"/>
      <c r="AQ50" s="15"/>
      <c r="AR50" s="15"/>
      <c r="AS50" s="18" t="b">
        <v>0</v>
      </c>
      <c r="AT50" s="15" t="s">
        <v>3679</v>
      </c>
      <c r="AU50" s="17">
        <v>16</v>
      </c>
      <c r="AV50" s="17">
        <v>0</v>
      </c>
      <c r="AW50" s="17">
        <v>0</v>
      </c>
      <c r="AX50" s="17">
        <v>0</v>
      </c>
      <c r="AY50" s="17">
        <v>1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3</v>
      </c>
      <c r="BH50" s="15">
        <v>0</v>
      </c>
      <c r="BI50" s="15">
        <v>0.3</v>
      </c>
      <c r="BJ50" s="15">
        <v>0</v>
      </c>
      <c r="BK50" s="15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5">
        <v>0</v>
      </c>
      <c r="BR50" s="15">
        <v>0</v>
      </c>
      <c r="BS50" s="15">
        <v>0</v>
      </c>
      <c r="BT50" s="15">
        <v>0.9</v>
      </c>
      <c r="BU50" s="15"/>
      <c r="BV50" s="15"/>
      <c r="BW50" s="15"/>
      <c r="BX50" s="15"/>
      <c r="BY50" s="15"/>
      <c r="BZ50" s="15"/>
      <c r="CA50" s="15"/>
      <c r="CB50" s="15"/>
      <c r="CC50" s="17">
        <v>489</v>
      </c>
      <c r="CD50" s="17">
        <v>199</v>
      </c>
      <c r="CE50" s="17">
        <v>375</v>
      </c>
      <c r="CF50" s="17">
        <v>187</v>
      </c>
      <c r="CG50" s="17">
        <v>475</v>
      </c>
      <c r="CH50" s="17">
        <v>197</v>
      </c>
      <c r="CI50" s="17">
        <v>489</v>
      </c>
      <c r="CJ50" s="17">
        <v>199</v>
      </c>
      <c r="CK50" s="17">
        <v>0</v>
      </c>
      <c r="CL50" s="17">
        <v>0</v>
      </c>
      <c r="CM50" s="17">
        <v>0</v>
      </c>
      <c r="CN50" s="17">
        <v>0</v>
      </c>
      <c r="CO50" s="17">
        <v>5.0599999999999996</v>
      </c>
      <c r="CP50" s="17">
        <v>5.62</v>
      </c>
      <c r="CQ50" s="17">
        <v>489</v>
      </c>
      <c r="CR50" s="17">
        <v>244</v>
      </c>
      <c r="CS50" s="17">
        <v>188</v>
      </c>
      <c r="CT50" s="17">
        <v>23</v>
      </c>
      <c r="CU50" s="17">
        <v>375</v>
      </c>
      <c r="CV50" s="17">
        <v>171</v>
      </c>
      <c r="CW50" s="17">
        <v>180</v>
      </c>
      <c r="CX50" s="17">
        <v>58</v>
      </c>
      <c r="CY50" s="17">
        <v>0</v>
      </c>
      <c r="CZ50" s="17">
        <v>0</v>
      </c>
      <c r="DA50" s="17">
        <v>0</v>
      </c>
      <c r="DB50" s="15"/>
      <c r="DC50" s="15"/>
      <c r="DD50" s="15"/>
      <c r="DE50" s="15"/>
      <c r="DF50" s="15"/>
      <c r="DG50" s="15"/>
      <c r="DH50" s="15"/>
    </row>
    <row r="51" spans="1:112" ht="17.25" thickBot="1">
      <c r="A51" s="18" t="b">
        <v>1</v>
      </c>
      <c r="B51" s="18" t="b">
        <v>1</v>
      </c>
      <c r="C51" s="15"/>
      <c r="D51" s="15"/>
      <c r="E51" s="17">
        <v>577285</v>
      </c>
      <c r="F51" s="17">
        <v>0</v>
      </c>
      <c r="G51" s="17">
        <v>0</v>
      </c>
      <c r="H51" s="17">
        <v>0</v>
      </c>
      <c r="I51" s="17">
        <v>0</v>
      </c>
      <c r="J51" s="15">
        <v>0</v>
      </c>
      <c r="K51" s="17">
        <v>0</v>
      </c>
      <c r="L51" s="17">
        <v>3</v>
      </c>
      <c r="M51" s="15">
        <v>1</v>
      </c>
      <c r="N51" s="15"/>
      <c r="O51" s="17">
        <v>0</v>
      </c>
      <c r="P51" s="15" t="s">
        <v>1047</v>
      </c>
      <c r="Q51" s="15">
        <v>0</v>
      </c>
      <c r="R51" s="17">
        <v>51</v>
      </c>
      <c r="S51" s="18" t="b">
        <v>0</v>
      </c>
      <c r="T51" s="15"/>
      <c r="U51" s="15"/>
      <c r="V51" s="17">
        <v>45</v>
      </c>
      <c r="W51" s="15" t="s">
        <v>4146</v>
      </c>
      <c r="X51" s="15">
        <v>1</v>
      </c>
      <c r="Y51" s="18" t="b">
        <v>0</v>
      </c>
      <c r="Z51" s="15" t="s">
        <v>4147</v>
      </c>
      <c r="AA51" s="15">
        <v>0.2</v>
      </c>
      <c r="AB51" s="18" t="b">
        <v>0</v>
      </c>
      <c r="AC51" s="15"/>
      <c r="AD51" s="15" t="s">
        <v>519</v>
      </c>
      <c r="AE51" s="17">
        <v>2</v>
      </c>
      <c r="AF51" s="17">
        <v>7</v>
      </c>
      <c r="AG51" s="17">
        <v>2</v>
      </c>
      <c r="AH51" s="17">
        <v>0</v>
      </c>
      <c r="AI51" s="17">
        <v>0</v>
      </c>
      <c r="AJ51" s="17">
        <v>0</v>
      </c>
      <c r="AK51" s="17">
        <v>0</v>
      </c>
      <c r="AL51" s="15">
        <v>0</v>
      </c>
      <c r="AM51" s="15">
        <v>0.4</v>
      </c>
      <c r="AN51" s="16" t="s">
        <v>4148</v>
      </c>
      <c r="AO51" s="15"/>
      <c r="AP51" s="15"/>
      <c r="AQ51" s="15"/>
      <c r="AR51" s="15"/>
      <c r="AS51" s="18" t="b">
        <v>0</v>
      </c>
      <c r="AT51" s="15" t="s">
        <v>4149</v>
      </c>
      <c r="AU51" s="17">
        <v>25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5</v>
      </c>
      <c r="BH51" s="15">
        <v>0</v>
      </c>
      <c r="BI51" s="15">
        <v>1.7</v>
      </c>
      <c r="BJ51" s="15">
        <v>2</v>
      </c>
      <c r="BK51" s="15">
        <v>0.3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5">
        <v>0.04</v>
      </c>
      <c r="BR51" s="15">
        <v>0.01</v>
      </c>
      <c r="BS51" s="15">
        <v>0.05</v>
      </c>
      <c r="BT51" s="15">
        <v>0.61</v>
      </c>
      <c r="BU51" s="15"/>
      <c r="BV51" s="15"/>
      <c r="BW51" s="15"/>
      <c r="BX51" s="15"/>
      <c r="BY51" s="15"/>
      <c r="BZ51" s="15"/>
      <c r="CA51" s="15"/>
      <c r="CB51" s="15"/>
      <c r="CC51" s="17">
        <v>483</v>
      </c>
      <c r="CD51" s="17">
        <v>197</v>
      </c>
      <c r="CE51" s="17">
        <v>369</v>
      </c>
      <c r="CF51" s="17">
        <v>185</v>
      </c>
      <c r="CG51" s="17">
        <v>353</v>
      </c>
      <c r="CH51" s="17">
        <v>179</v>
      </c>
      <c r="CI51" s="17">
        <v>392</v>
      </c>
      <c r="CJ51" s="17">
        <v>184</v>
      </c>
      <c r="CK51" s="17">
        <v>0.14000000000000001</v>
      </c>
      <c r="CL51" s="17">
        <v>0</v>
      </c>
      <c r="CM51" s="17">
        <v>0.04</v>
      </c>
      <c r="CN51" s="17">
        <v>0.18</v>
      </c>
      <c r="CO51" s="17">
        <v>2.2000000000000002</v>
      </c>
      <c r="CP51" s="17">
        <v>0</v>
      </c>
      <c r="CQ51" s="17">
        <v>477</v>
      </c>
      <c r="CR51" s="17">
        <v>240</v>
      </c>
      <c r="CS51" s="17">
        <v>176</v>
      </c>
      <c r="CT51" s="17">
        <v>19</v>
      </c>
      <c r="CU51" s="17">
        <v>371</v>
      </c>
      <c r="CV51" s="17">
        <v>169</v>
      </c>
      <c r="CW51" s="17">
        <v>352</v>
      </c>
      <c r="CX51" s="17">
        <v>131</v>
      </c>
      <c r="CY51" s="17">
        <v>0</v>
      </c>
      <c r="CZ51" s="17">
        <v>0</v>
      </c>
      <c r="DA51" s="17">
        <v>0</v>
      </c>
      <c r="DB51" s="15"/>
      <c r="DC51" s="15"/>
      <c r="DD51" s="15"/>
      <c r="DE51" s="15"/>
      <c r="DF51" s="15"/>
      <c r="DG51" s="15"/>
      <c r="DH51" s="15"/>
    </row>
    <row r="52" spans="1:112" ht="40.5" thickBot="1">
      <c r="A52" s="18" t="b">
        <v>1</v>
      </c>
      <c r="B52" s="18" t="b">
        <v>1</v>
      </c>
      <c r="C52" s="15"/>
      <c r="D52" s="15"/>
      <c r="E52" s="17">
        <v>653481</v>
      </c>
      <c r="F52" s="17">
        <v>0</v>
      </c>
      <c r="G52" s="17">
        <v>0</v>
      </c>
      <c r="H52" s="17">
        <v>0</v>
      </c>
      <c r="I52" s="17">
        <v>0</v>
      </c>
      <c r="J52" s="15">
        <v>0</v>
      </c>
      <c r="K52" s="17">
        <v>0</v>
      </c>
      <c r="L52" s="17">
        <v>3</v>
      </c>
      <c r="M52" s="15">
        <v>1.5</v>
      </c>
      <c r="N52" s="15"/>
      <c r="O52" s="17">
        <v>0</v>
      </c>
      <c r="P52" s="15" t="s">
        <v>4409</v>
      </c>
      <c r="Q52" s="15">
        <v>0</v>
      </c>
      <c r="R52" s="17">
        <v>52</v>
      </c>
      <c r="S52" s="18" t="b">
        <v>0</v>
      </c>
      <c r="T52" s="15"/>
      <c r="U52" s="15"/>
      <c r="V52" s="17">
        <v>50</v>
      </c>
      <c r="W52" s="15" t="s">
        <v>4410</v>
      </c>
      <c r="X52" s="15">
        <v>1</v>
      </c>
      <c r="Y52" s="18" t="b">
        <v>0</v>
      </c>
      <c r="Z52" s="15" t="s">
        <v>4411</v>
      </c>
      <c r="AA52" s="15">
        <v>0.1</v>
      </c>
      <c r="AB52" s="18" t="b">
        <v>0</v>
      </c>
      <c r="AC52" s="15"/>
      <c r="AD52" s="15" t="s">
        <v>519</v>
      </c>
      <c r="AE52" s="17">
        <v>2</v>
      </c>
      <c r="AF52" s="17">
        <v>7</v>
      </c>
      <c r="AG52" s="17">
        <v>3</v>
      </c>
      <c r="AH52" s="17">
        <v>0</v>
      </c>
      <c r="AI52" s="17">
        <v>0</v>
      </c>
      <c r="AJ52" s="17">
        <v>0</v>
      </c>
      <c r="AK52" s="17">
        <v>0</v>
      </c>
      <c r="AL52" s="15">
        <v>0</v>
      </c>
      <c r="AM52" s="15">
        <v>0.6</v>
      </c>
      <c r="AN52" s="15" t="s">
        <v>4412</v>
      </c>
      <c r="AO52" s="15"/>
      <c r="AP52" s="15"/>
      <c r="AQ52" s="15"/>
      <c r="AR52" s="15"/>
      <c r="AS52" s="18" t="b">
        <v>0</v>
      </c>
      <c r="AT52" s="15" t="s">
        <v>4413</v>
      </c>
      <c r="AU52" s="17">
        <v>47</v>
      </c>
      <c r="AV52" s="17">
        <v>0</v>
      </c>
      <c r="AW52" s="17">
        <v>0</v>
      </c>
      <c r="AX52" s="17">
        <v>0</v>
      </c>
      <c r="AY52" s="17">
        <v>2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11</v>
      </c>
      <c r="BH52" s="15">
        <v>3.2</v>
      </c>
      <c r="BI52" s="15">
        <v>3.5</v>
      </c>
      <c r="BJ52" s="15">
        <v>10</v>
      </c>
      <c r="BK52" s="15">
        <v>1.5</v>
      </c>
      <c r="BL52" s="17">
        <v>0</v>
      </c>
      <c r="BM52" s="17">
        <v>0</v>
      </c>
      <c r="BN52" s="17">
        <v>0</v>
      </c>
      <c r="BO52" s="17">
        <v>0</v>
      </c>
      <c r="BP52" s="17">
        <v>0</v>
      </c>
      <c r="BQ52" s="15">
        <v>0.05</v>
      </c>
      <c r="BR52" s="15">
        <v>0.05</v>
      </c>
      <c r="BS52" s="15">
        <v>0.1</v>
      </c>
      <c r="BT52" s="15">
        <v>1.87</v>
      </c>
      <c r="BU52" s="15"/>
      <c r="BV52" s="15"/>
      <c r="BW52" s="15"/>
      <c r="BX52" s="15"/>
      <c r="BY52" s="15"/>
      <c r="BZ52" s="15"/>
      <c r="CA52" s="15"/>
      <c r="CB52" s="15"/>
      <c r="CC52" s="17">
        <v>384</v>
      </c>
      <c r="CD52" s="17">
        <v>179</v>
      </c>
      <c r="CE52" s="17">
        <v>358</v>
      </c>
      <c r="CF52" s="17">
        <v>177</v>
      </c>
      <c r="CG52" s="17">
        <v>329</v>
      </c>
      <c r="CH52" s="17">
        <v>168</v>
      </c>
      <c r="CI52" s="17">
        <v>380</v>
      </c>
      <c r="CJ52" s="17">
        <v>179</v>
      </c>
      <c r="CK52" s="17">
        <v>0.1</v>
      </c>
      <c r="CL52" s="17">
        <v>0</v>
      </c>
      <c r="CM52" s="17">
        <v>0.1</v>
      </c>
      <c r="CN52" s="17">
        <v>0.2</v>
      </c>
      <c r="CO52" s="17">
        <v>3.58</v>
      </c>
      <c r="CP52" s="17">
        <v>3.83</v>
      </c>
      <c r="CQ52" s="17">
        <v>365</v>
      </c>
      <c r="CR52" s="17">
        <v>219</v>
      </c>
      <c r="CS52" s="17">
        <v>343</v>
      </c>
      <c r="CT52" s="17">
        <v>113</v>
      </c>
      <c r="CU52" s="17">
        <v>385</v>
      </c>
      <c r="CV52" s="17">
        <v>181</v>
      </c>
      <c r="CW52" s="17">
        <v>495</v>
      </c>
      <c r="CX52" s="17">
        <v>203</v>
      </c>
      <c r="CY52" s="17">
        <v>0</v>
      </c>
      <c r="CZ52" s="17">
        <v>0</v>
      </c>
      <c r="DA52" s="17">
        <v>0</v>
      </c>
      <c r="DB52" s="15"/>
      <c r="DC52" s="15"/>
      <c r="DD52" s="15"/>
      <c r="DE52" s="15"/>
      <c r="DF52" s="15"/>
      <c r="DG52" s="15"/>
      <c r="DH52" s="15"/>
    </row>
    <row r="53" spans="1:112" ht="17.25" thickBot="1">
      <c r="A53" s="18" t="b">
        <v>1</v>
      </c>
      <c r="B53" s="18" t="b">
        <v>1</v>
      </c>
      <c r="C53" s="15"/>
      <c r="D53" s="15"/>
      <c r="E53" s="17">
        <v>614071</v>
      </c>
      <c r="F53" s="17">
        <v>0</v>
      </c>
      <c r="G53" s="17">
        <v>0</v>
      </c>
      <c r="H53" s="17">
        <v>0</v>
      </c>
      <c r="I53" s="17">
        <v>0</v>
      </c>
      <c r="J53" s="15">
        <v>0</v>
      </c>
      <c r="K53" s="17">
        <v>0</v>
      </c>
      <c r="L53" s="17">
        <v>3</v>
      </c>
      <c r="M53" s="15">
        <v>2.1</v>
      </c>
      <c r="N53" s="15"/>
      <c r="O53" s="17">
        <v>0</v>
      </c>
      <c r="P53" s="15" t="s">
        <v>5131</v>
      </c>
      <c r="Q53" s="15">
        <v>0</v>
      </c>
      <c r="R53" s="17">
        <v>53</v>
      </c>
      <c r="S53" s="18" t="b">
        <v>0</v>
      </c>
      <c r="T53" s="15"/>
      <c r="U53" s="15"/>
      <c r="V53" s="17">
        <v>60</v>
      </c>
      <c r="W53" s="15" t="s">
        <v>5132</v>
      </c>
      <c r="X53" s="15">
        <v>0</v>
      </c>
      <c r="Y53" s="18" t="b">
        <v>0</v>
      </c>
      <c r="Z53" s="15" t="s">
        <v>5133</v>
      </c>
      <c r="AA53" s="15">
        <v>3.9</v>
      </c>
      <c r="AB53" s="18" t="b">
        <v>0</v>
      </c>
      <c r="AC53" s="15"/>
      <c r="AD53" s="15" t="s">
        <v>519</v>
      </c>
      <c r="AE53" s="17">
        <v>2</v>
      </c>
      <c r="AF53" s="17">
        <v>7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5">
        <v>0</v>
      </c>
      <c r="AM53" s="15">
        <v>0</v>
      </c>
      <c r="AN53" s="15" t="s">
        <v>5133</v>
      </c>
      <c r="AO53" s="15"/>
      <c r="AP53" s="15"/>
      <c r="AQ53" s="15"/>
      <c r="AR53" s="15"/>
      <c r="AS53" s="18" t="b">
        <v>0</v>
      </c>
      <c r="AT53" s="15" t="s">
        <v>5134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5">
        <v>0</v>
      </c>
      <c r="BI53" s="15">
        <v>0</v>
      </c>
      <c r="BJ53" s="15">
        <v>0</v>
      </c>
      <c r="BK53" s="15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5">
        <v>0</v>
      </c>
      <c r="BR53" s="15">
        <v>0</v>
      </c>
      <c r="BS53" s="15">
        <v>0</v>
      </c>
      <c r="BT53" s="15">
        <v>0</v>
      </c>
      <c r="BU53" s="15"/>
      <c r="BV53" s="15"/>
      <c r="BW53" s="15"/>
      <c r="BX53" s="15"/>
      <c r="BY53" s="15"/>
      <c r="BZ53" s="15"/>
      <c r="CA53" s="15"/>
      <c r="CB53" s="15"/>
      <c r="CC53" s="17">
        <v>553</v>
      </c>
      <c r="CD53" s="17">
        <v>242</v>
      </c>
      <c r="CE53" s="17">
        <v>553</v>
      </c>
      <c r="CF53" s="17">
        <v>242</v>
      </c>
      <c r="CG53" s="17">
        <v>553</v>
      </c>
      <c r="CH53" s="17">
        <v>242</v>
      </c>
      <c r="CI53" s="17">
        <v>553</v>
      </c>
      <c r="CJ53" s="17">
        <v>242</v>
      </c>
      <c r="CK53" s="17">
        <v>0</v>
      </c>
      <c r="CL53" s="17">
        <v>0</v>
      </c>
      <c r="CM53" s="17">
        <v>0</v>
      </c>
      <c r="CN53" s="17">
        <v>0</v>
      </c>
      <c r="CO53" s="17">
        <v>0</v>
      </c>
      <c r="CP53" s="17">
        <v>0</v>
      </c>
      <c r="CQ53" s="17">
        <v>109</v>
      </c>
      <c r="CR53" s="17">
        <v>72</v>
      </c>
      <c r="CS53" s="17">
        <v>503</v>
      </c>
      <c r="CT53" s="17">
        <v>207</v>
      </c>
      <c r="CU53" s="17">
        <v>553</v>
      </c>
      <c r="CV53" s="17">
        <v>242</v>
      </c>
      <c r="CW53" s="17">
        <v>89</v>
      </c>
      <c r="CX53" s="17">
        <v>30</v>
      </c>
      <c r="CY53" s="17">
        <v>0</v>
      </c>
      <c r="CZ53" s="17">
        <v>0</v>
      </c>
      <c r="DA53" s="17">
        <v>0</v>
      </c>
      <c r="DB53" s="15"/>
      <c r="DC53" s="15"/>
      <c r="DD53" s="15"/>
      <c r="DE53" s="15"/>
      <c r="DF53" s="15"/>
      <c r="DG53" s="15"/>
      <c r="DH53" s="15"/>
    </row>
    <row r="54" spans="1:112" ht="17.25" thickBot="1">
      <c r="A54" s="18" t="b">
        <v>1</v>
      </c>
      <c r="B54" s="18" t="b">
        <v>1</v>
      </c>
      <c r="C54" s="15"/>
      <c r="D54" s="15"/>
      <c r="E54" s="17">
        <v>448089</v>
      </c>
      <c r="F54" s="17">
        <v>0</v>
      </c>
      <c r="G54" s="17">
        <v>0</v>
      </c>
      <c r="H54" s="17">
        <v>0</v>
      </c>
      <c r="I54" s="17">
        <v>0</v>
      </c>
      <c r="J54" s="15">
        <v>0</v>
      </c>
      <c r="K54" s="17">
        <v>0</v>
      </c>
      <c r="L54" s="17">
        <v>3</v>
      </c>
      <c r="M54" s="15">
        <v>2</v>
      </c>
      <c r="N54" s="15"/>
      <c r="O54" s="17">
        <v>0</v>
      </c>
      <c r="P54" s="15" t="s">
        <v>5135</v>
      </c>
      <c r="Q54" s="15">
        <v>0</v>
      </c>
      <c r="R54" s="17">
        <v>54</v>
      </c>
      <c r="S54" s="18" t="b">
        <v>0</v>
      </c>
      <c r="T54" s="15"/>
      <c r="U54" s="15"/>
      <c r="V54" s="17">
        <v>55</v>
      </c>
      <c r="W54" s="15" t="s">
        <v>1038</v>
      </c>
      <c r="X54" s="15">
        <v>3</v>
      </c>
      <c r="Y54" s="18" t="b">
        <v>0</v>
      </c>
      <c r="Z54" s="15" t="s">
        <v>406</v>
      </c>
      <c r="AA54" s="15">
        <v>0.3</v>
      </c>
      <c r="AB54" s="18" t="b">
        <v>0</v>
      </c>
      <c r="AC54" s="15"/>
      <c r="AD54" s="15" t="s">
        <v>519</v>
      </c>
      <c r="AE54" s="17">
        <v>2</v>
      </c>
      <c r="AF54" s="17">
        <v>7</v>
      </c>
      <c r="AG54" s="17">
        <v>85</v>
      </c>
      <c r="AH54" s="17">
        <v>0</v>
      </c>
      <c r="AI54" s="17">
        <v>0</v>
      </c>
      <c r="AJ54" s="17">
        <v>0</v>
      </c>
      <c r="AK54" s="17">
        <v>0</v>
      </c>
      <c r="AL54" s="15">
        <v>0</v>
      </c>
      <c r="AM54" s="15">
        <v>15.5</v>
      </c>
      <c r="AN54" s="15" t="s">
        <v>406</v>
      </c>
      <c r="AO54" s="15"/>
      <c r="AP54" s="15"/>
      <c r="AQ54" s="15"/>
      <c r="AR54" s="15"/>
      <c r="AS54" s="18" t="b">
        <v>0</v>
      </c>
      <c r="AT54" s="15" t="s">
        <v>3228</v>
      </c>
      <c r="AU54" s="17">
        <v>2207</v>
      </c>
      <c r="AV54" s="17">
        <v>1</v>
      </c>
      <c r="AW54" s="17">
        <v>1</v>
      </c>
      <c r="AX54" s="17">
        <v>4</v>
      </c>
      <c r="AY54" s="17">
        <v>41</v>
      </c>
      <c r="AZ54" s="17">
        <v>0</v>
      </c>
      <c r="BA54" s="17">
        <v>0</v>
      </c>
      <c r="BB54" s="17">
        <v>0</v>
      </c>
      <c r="BC54" s="17">
        <v>9</v>
      </c>
      <c r="BD54" s="17">
        <v>0</v>
      </c>
      <c r="BE54" s="17">
        <v>0</v>
      </c>
      <c r="BF54" s="17">
        <v>4</v>
      </c>
      <c r="BG54" s="17">
        <v>421</v>
      </c>
      <c r="BH54" s="15">
        <v>486.6</v>
      </c>
      <c r="BI54" s="15">
        <v>353.4</v>
      </c>
      <c r="BJ54" s="15">
        <v>176</v>
      </c>
      <c r="BK54" s="15">
        <v>102</v>
      </c>
      <c r="BL54" s="17">
        <v>0</v>
      </c>
      <c r="BM54" s="17">
        <v>0</v>
      </c>
      <c r="BN54" s="17">
        <v>0</v>
      </c>
      <c r="BO54" s="17">
        <v>0</v>
      </c>
      <c r="BP54" s="17">
        <v>25</v>
      </c>
      <c r="BQ54" s="15">
        <v>1.1499999999999999</v>
      </c>
      <c r="BR54" s="15">
        <v>1.34</v>
      </c>
      <c r="BS54" s="15">
        <v>2.4900000000000002</v>
      </c>
      <c r="BT54" s="15">
        <v>48.6</v>
      </c>
      <c r="BU54" s="15"/>
      <c r="BV54" s="15"/>
      <c r="BW54" s="15"/>
      <c r="BX54" s="15"/>
      <c r="BY54" s="15"/>
      <c r="BZ54" s="15"/>
      <c r="CA54" s="15"/>
      <c r="CB54" s="15"/>
      <c r="CC54" s="17">
        <v>117</v>
      </c>
      <c r="CD54" s="17">
        <v>41</v>
      </c>
      <c r="CE54" s="17">
        <v>96</v>
      </c>
      <c r="CF54" s="17">
        <v>70</v>
      </c>
      <c r="CG54" s="17">
        <v>177</v>
      </c>
      <c r="CH54" s="17">
        <v>96</v>
      </c>
      <c r="CI54" s="17">
        <v>125</v>
      </c>
      <c r="CJ54" s="17">
        <v>71</v>
      </c>
      <c r="CK54" s="17">
        <v>0.05</v>
      </c>
      <c r="CL54" s="17">
        <v>0</v>
      </c>
      <c r="CM54" s="17">
        <v>0.05</v>
      </c>
      <c r="CN54" s="17">
        <v>0.1</v>
      </c>
      <c r="CO54" s="17">
        <v>1.98</v>
      </c>
      <c r="CP54" s="17">
        <v>1.67</v>
      </c>
      <c r="CQ54" s="17">
        <v>163</v>
      </c>
      <c r="CR54" s="17">
        <v>103</v>
      </c>
      <c r="CS54" s="17">
        <v>400</v>
      </c>
      <c r="CT54" s="17">
        <v>146</v>
      </c>
      <c r="CU54" s="17">
        <v>173</v>
      </c>
      <c r="CV54" s="17">
        <v>66</v>
      </c>
      <c r="CW54" s="17">
        <v>306</v>
      </c>
      <c r="CX54" s="17">
        <v>104</v>
      </c>
      <c r="CY54" s="17">
        <v>1.02</v>
      </c>
      <c r="CZ54" s="17">
        <v>0.16</v>
      </c>
      <c r="DA54" s="17">
        <v>0</v>
      </c>
      <c r="DB54" s="15"/>
      <c r="DC54" s="15"/>
      <c r="DD54" s="15"/>
      <c r="DE54" s="15"/>
      <c r="DF54" s="15"/>
      <c r="DG54" s="15"/>
      <c r="DH54" s="15"/>
    </row>
    <row r="55" spans="1:112" ht="17.25" thickBot="1">
      <c r="A55" s="18" t="b">
        <v>1</v>
      </c>
      <c r="B55" s="18" t="b">
        <v>1</v>
      </c>
      <c r="C55" s="15"/>
      <c r="D55" s="15"/>
      <c r="E55" s="17">
        <v>178301</v>
      </c>
      <c r="F55" s="17">
        <v>0</v>
      </c>
      <c r="G55" s="17">
        <v>0</v>
      </c>
      <c r="H55" s="17">
        <v>0</v>
      </c>
      <c r="I55" s="17">
        <v>0</v>
      </c>
      <c r="J55" s="15">
        <v>0</v>
      </c>
      <c r="K55" s="17">
        <v>0</v>
      </c>
      <c r="L55" s="17">
        <v>4</v>
      </c>
      <c r="M55" s="15">
        <v>2.5</v>
      </c>
      <c r="N55" s="15"/>
      <c r="O55" s="17">
        <v>0</v>
      </c>
      <c r="P55" s="15" t="s">
        <v>570</v>
      </c>
      <c r="Q55" s="15">
        <v>0</v>
      </c>
      <c r="R55" s="17">
        <v>55</v>
      </c>
      <c r="S55" s="18" t="b">
        <v>0</v>
      </c>
      <c r="T55" s="15"/>
      <c r="U55" s="15"/>
      <c r="V55" s="17">
        <v>80</v>
      </c>
      <c r="W55" s="15" t="s">
        <v>571</v>
      </c>
      <c r="X55" s="15">
        <v>4.5</v>
      </c>
      <c r="Y55" s="18" t="b">
        <v>0</v>
      </c>
      <c r="Z55" s="15" t="s">
        <v>264</v>
      </c>
      <c r="AA55" s="15">
        <v>14.1</v>
      </c>
      <c r="AB55" s="18" t="b">
        <v>0</v>
      </c>
      <c r="AC55" s="15"/>
      <c r="AD55" s="15" t="s">
        <v>519</v>
      </c>
      <c r="AE55" s="17">
        <v>2</v>
      </c>
      <c r="AF55" s="17">
        <v>7</v>
      </c>
      <c r="AG55" s="17">
        <v>167</v>
      </c>
      <c r="AH55" s="17">
        <v>0</v>
      </c>
      <c r="AI55" s="17">
        <v>0</v>
      </c>
      <c r="AJ55" s="17">
        <v>0</v>
      </c>
      <c r="AK55" s="17">
        <v>0</v>
      </c>
      <c r="AL55" s="15">
        <v>0</v>
      </c>
      <c r="AM55" s="15">
        <v>20.9</v>
      </c>
      <c r="AN55" s="15" t="s">
        <v>264</v>
      </c>
      <c r="AO55" s="15"/>
      <c r="AP55" s="15"/>
      <c r="AQ55" s="15"/>
      <c r="AR55" s="15"/>
      <c r="AS55" s="18" t="b">
        <v>0</v>
      </c>
      <c r="AT55" s="15" t="s">
        <v>2195</v>
      </c>
      <c r="AU55" s="17">
        <v>2833</v>
      </c>
      <c r="AV55" s="17">
        <v>16</v>
      </c>
      <c r="AW55" s="17">
        <v>4</v>
      </c>
      <c r="AX55" s="17">
        <v>9</v>
      </c>
      <c r="AY55" s="17">
        <v>38</v>
      </c>
      <c r="AZ55" s="17">
        <v>0</v>
      </c>
      <c r="BA55" s="17">
        <v>0</v>
      </c>
      <c r="BB55" s="17">
        <v>0</v>
      </c>
      <c r="BC55" s="17">
        <v>4</v>
      </c>
      <c r="BD55" s="17">
        <v>0</v>
      </c>
      <c r="BE55" s="17">
        <v>0</v>
      </c>
      <c r="BF55" s="17">
        <v>26</v>
      </c>
      <c r="BG55" s="17">
        <v>623</v>
      </c>
      <c r="BH55" s="15">
        <v>720.2</v>
      </c>
      <c r="BI55" s="15">
        <v>330.9</v>
      </c>
      <c r="BJ55" s="15">
        <v>1206</v>
      </c>
      <c r="BK55" s="15">
        <v>225.2</v>
      </c>
      <c r="BL55" s="17">
        <v>0</v>
      </c>
      <c r="BM55" s="17">
        <v>0</v>
      </c>
      <c r="BN55" s="17">
        <v>0</v>
      </c>
      <c r="BO55" s="17">
        <v>0</v>
      </c>
      <c r="BP55" s="17">
        <v>33</v>
      </c>
      <c r="BQ55" s="15">
        <v>15.4</v>
      </c>
      <c r="BR55" s="15">
        <v>1.18</v>
      </c>
      <c r="BS55" s="15">
        <v>16.579999999999998</v>
      </c>
      <c r="BT55" s="15">
        <v>43.39</v>
      </c>
      <c r="BU55" s="15"/>
      <c r="BV55" s="15"/>
      <c r="BW55" s="15"/>
      <c r="BX55" s="15"/>
      <c r="BY55" s="17">
        <v>2</v>
      </c>
      <c r="BZ55" s="15"/>
      <c r="CA55" s="15"/>
      <c r="CB55" s="15"/>
      <c r="CC55" s="17">
        <v>42</v>
      </c>
      <c r="CD55" s="17">
        <v>4</v>
      </c>
      <c r="CE55" s="17">
        <v>107</v>
      </c>
      <c r="CF55" s="17">
        <v>5</v>
      </c>
      <c r="CG55" s="17">
        <v>2</v>
      </c>
      <c r="CH55" s="17">
        <v>2</v>
      </c>
      <c r="CI55" s="17">
        <v>11</v>
      </c>
      <c r="CJ55" s="17">
        <v>3</v>
      </c>
      <c r="CK55" s="17">
        <v>0.49</v>
      </c>
      <c r="CL55" s="17">
        <v>0</v>
      </c>
      <c r="CM55" s="17">
        <v>0.04</v>
      </c>
      <c r="CN55" s="17">
        <v>0.53</v>
      </c>
      <c r="CO55" s="17">
        <v>1.38</v>
      </c>
      <c r="CP55" s="17">
        <v>1.21</v>
      </c>
      <c r="CQ55" s="17">
        <v>7</v>
      </c>
      <c r="CR55" s="17">
        <v>3</v>
      </c>
      <c r="CS55" s="17">
        <v>547</v>
      </c>
      <c r="CT55" s="17">
        <v>65</v>
      </c>
      <c r="CU55" s="17">
        <v>29</v>
      </c>
      <c r="CV55" s="17">
        <v>5</v>
      </c>
      <c r="CW55" s="17">
        <v>29</v>
      </c>
      <c r="CX55" s="17">
        <v>7</v>
      </c>
      <c r="CY55" s="17">
        <v>1.05</v>
      </c>
      <c r="CZ55" s="17">
        <v>0.28999999999999998</v>
      </c>
      <c r="DA55" s="17">
        <v>0</v>
      </c>
      <c r="DB55" s="15"/>
      <c r="DC55" s="15"/>
      <c r="DD55" s="15"/>
      <c r="DE55" s="15"/>
      <c r="DF55" s="15"/>
      <c r="DG55" s="15"/>
      <c r="DH55" s="15"/>
    </row>
    <row r="56" spans="1:112" ht="66" thickBot="1">
      <c r="A56" s="18" t="b">
        <v>1</v>
      </c>
      <c r="B56" s="18" t="b">
        <v>1</v>
      </c>
      <c r="C56" s="17">
        <v>0</v>
      </c>
      <c r="D56" s="15"/>
      <c r="E56" s="17">
        <v>173879</v>
      </c>
      <c r="F56" s="17">
        <v>0</v>
      </c>
      <c r="G56" s="17">
        <v>0</v>
      </c>
      <c r="H56" s="17">
        <v>0</v>
      </c>
      <c r="I56" s="17">
        <v>0</v>
      </c>
      <c r="J56" s="15">
        <v>0</v>
      </c>
      <c r="K56" s="17">
        <v>0</v>
      </c>
      <c r="L56" s="17">
        <v>4</v>
      </c>
      <c r="M56" s="15">
        <v>0</v>
      </c>
      <c r="N56" s="15"/>
      <c r="O56" s="17">
        <v>0</v>
      </c>
      <c r="P56" s="15" t="s">
        <v>4603</v>
      </c>
      <c r="Q56" s="15">
        <v>0</v>
      </c>
      <c r="R56" s="17">
        <v>56</v>
      </c>
      <c r="S56" s="18" t="b">
        <v>0</v>
      </c>
      <c r="T56" s="15" t="s">
        <v>5136</v>
      </c>
      <c r="U56" s="15" t="s">
        <v>5137</v>
      </c>
      <c r="V56" s="17">
        <v>55</v>
      </c>
      <c r="W56" s="15" t="s">
        <v>4604</v>
      </c>
      <c r="X56" s="15">
        <v>1.9</v>
      </c>
      <c r="Y56" s="18" t="b">
        <v>0</v>
      </c>
      <c r="Z56" s="15" t="s">
        <v>4605</v>
      </c>
      <c r="AA56" s="15">
        <v>0</v>
      </c>
      <c r="AB56" s="18" t="b">
        <v>0</v>
      </c>
      <c r="AC56" s="15"/>
      <c r="AD56" s="15" t="s">
        <v>543</v>
      </c>
      <c r="AE56" s="17">
        <v>2</v>
      </c>
      <c r="AF56" s="17">
        <v>7</v>
      </c>
      <c r="AG56" s="17">
        <v>23</v>
      </c>
      <c r="AH56" s="17">
        <v>0</v>
      </c>
      <c r="AI56" s="17">
        <v>0</v>
      </c>
      <c r="AJ56" s="17">
        <v>0</v>
      </c>
      <c r="AK56" s="17">
        <v>0</v>
      </c>
      <c r="AL56" s="15">
        <v>0</v>
      </c>
      <c r="AM56" s="15">
        <v>4.2</v>
      </c>
      <c r="AN56" s="15" t="s">
        <v>4605</v>
      </c>
      <c r="AO56" s="15"/>
      <c r="AP56" s="15"/>
      <c r="AQ56" s="15"/>
      <c r="AR56" s="15"/>
      <c r="AS56" s="18" t="b">
        <v>0</v>
      </c>
      <c r="AT56" s="15" t="s">
        <v>4606</v>
      </c>
      <c r="AU56" s="17">
        <v>278</v>
      </c>
      <c r="AV56" s="17">
        <v>2</v>
      </c>
      <c r="AW56" s="17">
        <v>0</v>
      </c>
      <c r="AX56" s="17">
        <v>0</v>
      </c>
      <c r="AY56" s="17">
        <v>8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2</v>
      </c>
      <c r="BG56" s="17">
        <v>93</v>
      </c>
      <c r="BH56" s="15">
        <v>87.2</v>
      </c>
      <c r="BI56" s="15">
        <v>49.2</v>
      </c>
      <c r="BJ56" s="15">
        <v>136</v>
      </c>
      <c r="BK56" s="15">
        <v>27.1</v>
      </c>
      <c r="BL56" s="17">
        <v>0</v>
      </c>
      <c r="BM56" s="17">
        <v>0</v>
      </c>
      <c r="BN56" s="17">
        <v>0</v>
      </c>
      <c r="BO56" s="17">
        <v>0</v>
      </c>
      <c r="BP56" s="17">
        <v>2</v>
      </c>
      <c r="BQ56" s="15">
        <v>2.0499999999999998</v>
      </c>
      <c r="BR56" s="15">
        <v>0.36</v>
      </c>
      <c r="BS56" s="15">
        <v>2.41</v>
      </c>
      <c r="BT56" s="15">
        <v>5.12</v>
      </c>
      <c r="BU56" s="15"/>
      <c r="BV56" s="15"/>
      <c r="BW56" s="15"/>
      <c r="BX56" s="15"/>
      <c r="BY56" s="15"/>
      <c r="BZ56" s="15"/>
      <c r="CA56" s="15"/>
      <c r="CB56" s="15"/>
      <c r="CC56" s="17">
        <v>311</v>
      </c>
      <c r="CD56" s="17">
        <v>34</v>
      </c>
      <c r="CE56" s="17">
        <v>286</v>
      </c>
      <c r="CF56" s="17">
        <v>34</v>
      </c>
      <c r="CG56" s="17">
        <v>200</v>
      </c>
      <c r="CH56" s="17">
        <v>36</v>
      </c>
      <c r="CI56" s="17">
        <v>297</v>
      </c>
      <c r="CJ56" s="17">
        <v>35</v>
      </c>
      <c r="CK56" s="17">
        <v>0.66</v>
      </c>
      <c r="CL56" s="17">
        <v>0</v>
      </c>
      <c r="CM56" s="17">
        <v>0.12</v>
      </c>
      <c r="CN56" s="17">
        <v>0.78</v>
      </c>
      <c r="CO56" s="17">
        <v>1.66</v>
      </c>
      <c r="CP56" s="17">
        <v>2.59</v>
      </c>
      <c r="CQ56" s="17">
        <v>121</v>
      </c>
      <c r="CR56" s="17">
        <v>30</v>
      </c>
      <c r="CS56" s="17">
        <v>358</v>
      </c>
      <c r="CT56" s="17">
        <v>27</v>
      </c>
      <c r="CU56" s="17">
        <v>292</v>
      </c>
      <c r="CV56" s="17">
        <v>29</v>
      </c>
      <c r="CW56" s="17">
        <v>531</v>
      </c>
      <c r="CX56" s="17">
        <v>67</v>
      </c>
      <c r="CY56" s="17">
        <v>0.65</v>
      </c>
      <c r="CZ56" s="17">
        <v>0</v>
      </c>
      <c r="DA56" s="17">
        <v>0</v>
      </c>
      <c r="DB56" s="15"/>
      <c r="DC56" s="15"/>
      <c r="DD56" s="15"/>
      <c r="DE56" s="15"/>
      <c r="DF56" s="15"/>
      <c r="DG56" s="15"/>
      <c r="DH56" s="15"/>
    </row>
    <row r="57" spans="1:112" ht="27.75" thickBot="1">
      <c r="A57" s="18" t="b">
        <v>1</v>
      </c>
      <c r="B57" s="18" t="b">
        <v>1</v>
      </c>
      <c r="C57" s="15"/>
      <c r="D57" s="15"/>
      <c r="E57" s="17">
        <v>493105</v>
      </c>
      <c r="F57" s="17">
        <v>0</v>
      </c>
      <c r="G57" s="17">
        <v>0</v>
      </c>
      <c r="H57" s="17">
        <v>0</v>
      </c>
      <c r="I57" s="17">
        <v>0</v>
      </c>
      <c r="J57" s="15">
        <v>0</v>
      </c>
      <c r="K57" s="17">
        <v>0</v>
      </c>
      <c r="L57" s="17">
        <v>3</v>
      </c>
      <c r="M57" s="15">
        <v>2.1</v>
      </c>
      <c r="N57" s="15"/>
      <c r="O57" s="17">
        <v>0</v>
      </c>
      <c r="P57" s="15" t="s">
        <v>885</v>
      </c>
      <c r="Q57" s="15">
        <v>0</v>
      </c>
      <c r="R57" s="17">
        <v>160</v>
      </c>
      <c r="S57" s="18" t="b">
        <v>0</v>
      </c>
      <c r="T57" s="15"/>
      <c r="U57" s="15"/>
      <c r="V57" s="17">
        <v>60</v>
      </c>
      <c r="W57" s="15" t="s">
        <v>886</v>
      </c>
      <c r="X57" s="15">
        <v>2.2999999999999998</v>
      </c>
      <c r="Y57" s="18" t="b">
        <v>0</v>
      </c>
      <c r="Z57" s="15" t="s">
        <v>2880</v>
      </c>
      <c r="AA57" s="15">
        <v>0.9</v>
      </c>
      <c r="AB57" s="18" t="b">
        <v>0</v>
      </c>
      <c r="AC57" s="15"/>
      <c r="AD57" s="15" t="s">
        <v>519</v>
      </c>
      <c r="AE57" s="17">
        <v>2</v>
      </c>
      <c r="AF57" s="17">
        <v>7</v>
      </c>
      <c r="AG57" s="17">
        <v>56</v>
      </c>
      <c r="AH57" s="17">
        <v>0</v>
      </c>
      <c r="AI57" s="17">
        <v>0</v>
      </c>
      <c r="AJ57" s="17">
        <v>0</v>
      </c>
      <c r="AK57" s="17">
        <v>0</v>
      </c>
      <c r="AL57" s="15">
        <v>0</v>
      </c>
      <c r="AM57" s="15">
        <v>9.3000000000000007</v>
      </c>
      <c r="AN57" s="15" t="s">
        <v>303</v>
      </c>
      <c r="AO57" s="15"/>
      <c r="AP57" s="15"/>
      <c r="AQ57" s="68">
        <v>46226</v>
      </c>
      <c r="AR57" s="15"/>
      <c r="AS57" s="18" t="b">
        <v>0</v>
      </c>
      <c r="AT57" s="15" t="s">
        <v>2881</v>
      </c>
      <c r="AU57" s="17">
        <v>1261</v>
      </c>
      <c r="AV57" s="17">
        <v>1</v>
      </c>
      <c r="AW57" s="17">
        <v>4</v>
      </c>
      <c r="AX57" s="17">
        <v>4</v>
      </c>
      <c r="AY57" s="17">
        <v>20</v>
      </c>
      <c r="AZ57" s="17">
        <v>0</v>
      </c>
      <c r="BA57" s="17">
        <v>0</v>
      </c>
      <c r="BB57" s="17">
        <v>0</v>
      </c>
      <c r="BC57" s="17">
        <v>2</v>
      </c>
      <c r="BD57" s="17">
        <v>0</v>
      </c>
      <c r="BE57" s="17">
        <v>0</v>
      </c>
      <c r="BF57" s="17">
        <v>3</v>
      </c>
      <c r="BG57" s="17">
        <v>222</v>
      </c>
      <c r="BH57" s="15">
        <v>211.4</v>
      </c>
      <c r="BI57" s="15">
        <v>405.3</v>
      </c>
      <c r="BJ57" s="15">
        <v>399</v>
      </c>
      <c r="BK57" s="15">
        <v>100.5</v>
      </c>
      <c r="BL57" s="17">
        <v>0</v>
      </c>
      <c r="BM57" s="17">
        <v>0</v>
      </c>
      <c r="BN57" s="17">
        <v>0</v>
      </c>
      <c r="BO57" s="17">
        <v>0</v>
      </c>
      <c r="BP57" s="17">
        <v>14</v>
      </c>
      <c r="BQ57" s="15">
        <v>3.44</v>
      </c>
      <c r="BR57" s="15">
        <v>3.68</v>
      </c>
      <c r="BS57" s="15">
        <v>7.12</v>
      </c>
      <c r="BT57" s="15">
        <v>20.52</v>
      </c>
      <c r="BU57" s="15"/>
      <c r="BV57" s="15"/>
      <c r="BW57" s="15"/>
      <c r="BX57" s="15"/>
      <c r="BY57" s="15"/>
      <c r="BZ57" s="15"/>
      <c r="CA57" s="15"/>
      <c r="CB57" s="15"/>
      <c r="CC57" s="17">
        <v>243</v>
      </c>
      <c r="CD57" s="17">
        <v>109</v>
      </c>
      <c r="CE57" s="17">
        <v>73</v>
      </c>
      <c r="CF57" s="17">
        <v>55</v>
      </c>
      <c r="CG57" s="17">
        <v>66</v>
      </c>
      <c r="CH57" s="17">
        <v>39</v>
      </c>
      <c r="CI57" s="17">
        <v>127</v>
      </c>
      <c r="CJ57" s="17">
        <v>73</v>
      </c>
      <c r="CK57" s="17">
        <v>0.25</v>
      </c>
      <c r="CL57" s="17">
        <v>0</v>
      </c>
      <c r="CM57" s="17">
        <v>0.26</v>
      </c>
      <c r="CN57" s="17">
        <v>0.51</v>
      </c>
      <c r="CO57" s="17">
        <v>1.46</v>
      </c>
      <c r="CP57" s="17">
        <v>1.43</v>
      </c>
      <c r="CQ57" s="17">
        <v>95</v>
      </c>
      <c r="CR57" s="17">
        <v>60</v>
      </c>
      <c r="CS57" s="17">
        <v>489</v>
      </c>
      <c r="CT57" s="17">
        <v>195</v>
      </c>
      <c r="CU57" s="17">
        <v>260</v>
      </c>
      <c r="CV57" s="17">
        <v>108</v>
      </c>
      <c r="CW57" s="17">
        <v>204</v>
      </c>
      <c r="CX57" s="17">
        <v>67</v>
      </c>
      <c r="CY57" s="17">
        <v>1</v>
      </c>
      <c r="CZ57" s="17">
        <v>0.28999999999999998</v>
      </c>
      <c r="DA57" s="17">
        <v>0</v>
      </c>
      <c r="DB57" s="15"/>
      <c r="DC57" s="15"/>
      <c r="DD57" s="15"/>
      <c r="DE57" s="15"/>
      <c r="DF57" s="15"/>
      <c r="DG57" s="15"/>
      <c r="DH57" s="15"/>
    </row>
    <row r="58" spans="1:112" ht="17.25" thickBot="1">
      <c r="A58" s="18" t="b">
        <v>1</v>
      </c>
      <c r="B58" s="18" t="b">
        <v>1</v>
      </c>
      <c r="C58" s="15"/>
      <c r="D58" s="15"/>
      <c r="E58" s="17">
        <v>457569</v>
      </c>
      <c r="F58" s="17">
        <v>0</v>
      </c>
      <c r="G58" s="17">
        <v>0</v>
      </c>
      <c r="H58" s="17">
        <v>0</v>
      </c>
      <c r="I58" s="17">
        <v>0</v>
      </c>
      <c r="J58" s="15">
        <v>0</v>
      </c>
      <c r="K58" s="17">
        <v>0</v>
      </c>
      <c r="L58" s="17">
        <v>1</v>
      </c>
      <c r="M58" s="15">
        <v>2</v>
      </c>
      <c r="N58" s="15"/>
      <c r="O58" s="17">
        <v>0</v>
      </c>
      <c r="P58" s="15" t="s">
        <v>1428</v>
      </c>
      <c r="Q58" s="15">
        <v>0</v>
      </c>
      <c r="R58" s="17">
        <v>57</v>
      </c>
      <c r="S58" s="18" t="b">
        <v>0</v>
      </c>
      <c r="T58" s="15"/>
      <c r="U58" s="15"/>
      <c r="V58" s="17">
        <v>45</v>
      </c>
      <c r="W58" s="15" t="s">
        <v>1334</v>
      </c>
      <c r="X58" s="15">
        <v>3.3</v>
      </c>
      <c r="Y58" s="18" t="b">
        <v>0</v>
      </c>
      <c r="Z58" s="15" t="s">
        <v>1429</v>
      </c>
      <c r="AA58" s="15">
        <v>3.9</v>
      </c>
      <c r="AB58" s="18" t="b">
        <v>0</v>
      </c>
      <c r="AC58" s="15"/>
      <c r="AD58" s="15" t="s">
        <v>519</v>
      </c>
      <c r="AE58" s="17">
        <v>3</v>
      </c>
      <c r="AF58" s="17">
        <v>91</v>
      </c>
      <c r="AG58" s="17">
        <v>124</v>
      </c>
      <c r="AH58" s="17">
        <v>0</v>
      </c>
      <c r="AI58" s="17">
        <v>0</v>
      </c>
      <c r="AJ58" s="17">
        <v>0</v>
      </c>
      <c r="AK58" s="17">
        <v>0</v>
      </c>
      <c r="AL58" s="15">
        <v>0</v>
      </c>
      <c r="AM58" s="15">
        <v>27.6</v>
      </c>
      <c r="AN58" s="15" t="s">
        <v>1429</v>
      </c>
      <c r="AO58" s="15"/>
      <c r="AP58" s="15"/>
      <c r="AQ58" s="15"/>
      <c r="AR58" s="15"/>
      <c r="AS58" s="18" t="b">
        <v>0</v>
      </c>
      <c r="AT58" s="15" t="s">
        <v>2326</v>
      </c>
      <c r="AU58" s="17">
        <v>3420</v>
      </c>
      <c r="AV58" s="17">
        <v>0</v>
      </c>
      <c r="AW58" s="17">
        <v>0</v>
      </c>
      <c r="AX58" s="17">
        <v>11</v>
      </c>
      <c r="AY58" s="17">
        <v>54</v>
      </c>
      <c r="AZ58" s="17">
        <v>1</v>
      </c>
      <c r="BA58" s="17">
        <v>0</v>
      </c>
      <c r="BB58" s="17">
        <v>0</v>
      </c>
      <c r="BC58" s="17">
        <v>3</v>
      </c>
      <c r="BD58" s="17">
        <v>0</v>
      </c>
      <c r="BE58" s="17">
        <v>109</v>
      </c>
      <c r="BF58" s="17">
        <v>5</v>
      </c>
      <c r="BG58" s="17">
        <v>512</v>
      </c>
      <c r="BH58" s="15">
        <v>822.6</v>
      </c>
      <c r="BI58" s="15">
        <v>0</v>
      </c>
      <c r="BJ58" s="15">
        <v>0</v>
      </c>
      <c r="BK58" s="15">
        <v>82.4</v>
      </c>
      <c r="BL58" s="17">
        <v>0</v>
      </c>
      <c r="BM58" s="17">
        <v>0</v>
      </c>
      <c r="BN58" s="17">
        <v>0</v>
      </c>
      <c r="BO58" s="17">
        <v>0</v>
      </c>
      <c r="BP58" s="17">
        <v>38</v>
      </c>
      <c r="BQ58" s="15">
        <v>0</v>
      </c>
      <c r="BR58" s="15">
        <v>0</v>
      </c>
      <c r="BS58" s="15">
        <v>0</v>
      </c>
      <c r="BT58" s="15">
        <v>56.72</v>
      </c>
      <c r="BU58" s="15"/>
      <c r="BV58" s="15"/>
      <c r="BW58" s="15"/>
      <c r="BX58" s="15"/>
      <c r="BY58" s="15"/>
      <c r="BZ58" s="15"/>
      <c r="CA58" s="15"/>
      <c r="CB58" s="15"/>
      <c r="CC58" s="17">
        <v>26</v>
      </c>
      <c r="CD58" s="17">
        <v>7</v>
      </c>
      <c r="CE58" s="17">
        <v>456</v>
      </c>
      <c r="CF58" s="17">
        <v>46</v>
      </c>
      <c r="CG58" s="17">
        <v>442</v>
      </c>
      <c r="CH58" s="17">
        <v>39</v>
      </c>
      <c r="CI58" s="17">
        <v>167</v>
      </c>
      <c r="CJ58" s="17">
        <v>8</v>
      </c>
      <c r="CK58" s="17">
        <v>0</v>
      </c>
      <c r="CL58" s="17">
        <v>2.87</v>
      </c>
      <c r="CM58" s="17">
        <v>0</v>
      </c>
      <c r="CN58" s="17">
        <v>0</v>
      </c>
      <c r="CO58" s="17">
        <v>1.49</v>
      </c>
      <c r="CP58" s="17">
        <v>1.42</v>
      </c>
      <c r="CQ58" s="17">
        <v>433</v>
      </c>
      <c r="CR58" s="17">
        <v>33</v>
      </c>
      <c r="CS58" s="17">
        <v>132</v>
      </c>
      <c r="CT58" s="17">
        <v>35</v>
      </c>
      <c r="CU58" s="17">
        <v>126</v>
      </c>
      <c r="CV58" s="17">
        <v>16</v>
      </c>
      <c r="CW58" s="17">
        <v>90</v>
      </c>
      <c r="CX58" s="17">
        <v>15</v>
      </c>
      <c r="CY58" s="17">
        <v>1</v>
      </c>
      <c r="CZ58" s="17">
        <v>0.28999999999999998</v>
      </c>
      <c r="DA58" s="17">
        <v>0</v>
      </c>
      <c r="DB58" s="15"/>
      <c r="DC58" s="15"/>
      <c r="DD58" s="15"/>
      <c r="DE58" s="15"/>
      <c r="DF58" s="15"/>
      <c r="DG58" s="15"/>
      <c r="DH58" s="15"/>
    </row>
    <row r="59" spans="1:112" ht="17.25" thickBot="1">
      <c r="A59" s="18" t="b">
        <v>1</v>
      </c>
      <c r="B59" s="18" t="b">
        <v>1</v>
      </c>
      <c r="C59" s="15"/>
      <c r="D59" s="15"/>
      <c r="E59" s="17">
        <v>40383</v>
      </c>
      <c r="F59" s="17">
        <v>0</v>
      </c>
      <c r="G59" s="17">
        <v>0</v>
      </c>
      <c r="H59" s="17">
        <v>0</v>
      </c>
      <c r="I59" s="17">
        <v>0</v>
      </c>
      <c r="J59" s="15">
        <v>0</v>
      </c>
      <c r="K59" s="17">
        <v>0</v>
      </c>
      <c r="L59" s="17">
        <v>1</v>
      </c>
      <c r="M59" s="15">
        <v>1</v>
      </c>
      <c r="N59" s="15"/>
      <c r="O59" s="17">
        <v>0</v>
      </c>
      <c r="P59" s="15" t="s">
        <v>370</v>
      </c>
      <c r="Q59" s="15">
        <v>0</v>
      </c>
      <c r="R59" s="17">
        <v>58</v>
      </c>
      <c r="S59" s="18" t="b">
        <v>0</v>
      </c>
      <c r="T59" s="15"/>
      <c r="U59" s="15"/>
      <c r="V59" s="17">
        <v>40</v>
      </c>
      <c r="W59" s="15" t="s">
        <v>4360</v>
      </c>
      <c r="X59" s="15">
        <v>0</v>
      </c>
      <c r="Y59" s="18" t="b">
        <v>0</v>
      </c>
      <c r="Z59" s="15" t="s">
        <v>4361</v>
      </c>
      <c r="AA59" s="15">
        <v>3.4</v>
      </c>
      <c r="AB59" s="18" t="b">
        <v>0</v>
      </c>
      <c r="AC59" s="15"/>
      <c r="AD59" s="15" t="s">
        <v>519</v>
      </c>
      <c r="AE59" s="17">
        <v>3</v>
      </c>
      <c r="AF59" s="17">
        <v>91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5">
        <v>0</v>
      </c>
      <c r="AM59" s="15">
        <v>0</v>
      </c>
      <c r="AN59" s="15" t="s">
        <v>4361</v>
      </c>
      <c r="AO59" s="15"/>
      <c r="AP59" s="15"/>
      <c r="AQ59" s="15"/>
      <c r="AR59" s="15"/>
      <c r="AS59" s="18" t="b">
        <v>0</v>
      </c>
      <c r="AT59" s="15" t="s">
        <v>4362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5">
        <v>0</v>
      </c>
      <c r="BI59" s="15">
        <v>0</v>
      </c>
      <c r="BJ59" s="15">
        <v>0</v>
      </c>
      <c r="BK59" s="15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0</v>
      </c>
      <c r="BQ59" s="15">
        <v>0</v>
      </c>
      <c r="BR59" s="15">
        <v>0</v>
      </c>
      <c r="BS59" s="15">
        <v>0</v>
      </c>
      <c r="BT59" s="15">
        <v>0</v>
      </c>
      <c r="BU59" s="15"/>
      <c r="BV59" s="15"/>
      <c r="BW59" s="15"/>
      <c r="BX59" s="15"/>
      <c r="BY59" s="15"/>
      <c r="BZ59" s="15"/>
      <c r="CA59" s="15"/>
      <c r="CB59" s="15"/>
      <c r="CC59" s="17">
        <v>396</v>
      </c>
      <c r="CD59" s="17">
        <v>33</v>
      </c>
      <c r="CE59" s="17">
        <v>379</v>
      </c>
      <c r="CF59" s="17">
        <v>15</v>
      </c>
      <c r="CG59" s="17">
        <v>360</v>
      </c>
      <c r="CH59" s="17">
        <v>6</v>
      </c>
      <c r="CI59" s="17">
        <v>398</v>
      </c>
      <c r="CJ59" s="17">
        <v>33</v>
      </c>
      <c r="CK59" s="17">
        <v>0</v>
      </c>
      <c r="CL59" s="17">
        <v>0</v>
      </c>
      <c r="CM59" s="17">
        <v>0</v>
      </c>
      <c r="CN59" s="17">
        <v>0</v>
      </c>
      <c r="CO59" s="17">
        <v>0</v>
      </c>
      <c r="CP59" s="17">
        <v>0</v>
      </c>
      <c r="CQ59" s="17">
        <v>493</v>
      </c>
      <c r="CR59" s="17">
        <v>42</v>
      </c>
      <c r="CS59" s="17">
        <v>2</v>
      </c>
      <c r="CT59" s="17">
        <v>2</v>
      </c>
      <c r="CU59" s="17">
        <v>402</v>
      </c>
      <c r="CV59" s="17">
        <v>33</v>
      </c>
      <c r="CW59" s="17">
        <v>97</v>
      </c>
      <c r="CX59" s="17">
        <v>16</v>
      </c>
      <c r="CY59" s="17">
        <v>0</v>
      </c>
      <c r="CZ59" s="17">
        <v>0</v>
      </c>
      <c r="DA59" s="17">
        <v>0</v>
      </c>
      <c r="DB59" s="15"/>
      <c r="DC59" s="15"/>
      <c r="DD59" s="15"/>
      <c r="DE59" s="15"/>
      <c r="DF59" s="15"/>
      <c r="DG59" s="15"/>
      <c r="DH59" s="15"/>
    </row>
    <row r="60" spans="1:112" ht="17.25" thickBot="1">
      <c r="A60" s="18" t="b">
        <v>1</v>
      </c>
      <c r="B60" s="18" t="b">
        <v>1</v>
      </c>
      <c r="C60" s="15"/>
      <c r="D60" s="15"/>
      <c r="E60" s="17">
        <v>444172</v>
      </c>
      <c r="F60" s="17">
        <v>0</v>
      </c>
      <c r="G60" s="17">
        <v>0</v>
      </c>
      <c r="H60" s="17">
        <v>0</v>
      </c>
      <c r="I60" s="17">
        <v>0</v>
      </c>
      <c r="J60" s="15">
        <v>0</v>
      </c>
      <c r="K60" s="17">
        <v>0</v>
      </c>
      <c r="L60" s="17">
        <v>1</v>
      </c>
      <c r="M60" s="15">
        <v>1</v>
      </c>
      <c r="N60" s="15"/>
      <c r="O60" s="17">
        <v>0</v>
      </c>
      <c r="P60" s="15" t="s">
        <v>615</v>
      </c>
      <c r="Q60" s="15">
        <v>0</v>
      </c>
      <c r="R60" s="17">
        <v>59</v>
      </c>
      <c r="S60" s="18" t="b">
        <v>0</v>
      </c>
      <c r="T60" s="15"/>
      <c r="U60" s="15"/>
      <c r="V60" s="17">
        <v>40</v>
      </c>
      <c r="W60" s="15" t="s">
        <v>1619</v>
      </c>
      <c r="X60" s="15">
        <v>0</v>
      </c>
      <c r="Y60" s="18" t="b">
        <v>0</v>
      </c>
      <c r="Z60" s="15" t="s">
        <v>351</v>
      </c>
      <c r="AA60" s="15">
        <v>0.2</v>
      </c>
      <c r="AB60" s="18" t="b">
        <v>0</v>
      </c>
      <c r="AC60" s="15"/>
      <c r="AD60" s="15" t="s">
        <v>519</v>
      </c>
      <c r="AE60" s="17">
        <v>3</v>
      </c>
      <c r="AF60" s="17">
        <v>91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5">
        <v>0</v>
      </c>
      <c r="AM60" s="15">
        <v>0</v>
      </c>
      <c r="AN60" s="15" t="s">
        <v>351</v>
      </c>
      <c r="AO60" s="15"/>
      <c r="AP60" s="15"/>
      <c r="AQ60" s="15"/>
      <c r="AR60" s="15"/>
      <c r="AS60" s="18" t="b">
        <v>0</v>
      </c>
      <c r="AT60" s="15" t="s">
        <v>2327</v>
      </c>
      <c r="AU60" s="17">
        <v>0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5">
        <v>0</v>
      </c>
      <c r="BI60" s="15">
        <v>0</v>
      </c>
      <c r="BJ60" s="15">
        <v>0</v>
      </c>
      <c r="BK60" s="15">
        <v>0</v>
      </c>
      <c r="BL60" s="17">
        <v>0</v>
      </c>
      <c r="BM60" s="17">
        <v>0</v>
      </c>
      <c r="BN60" s="17">
        <v>0</v>
      </c>
      <c r="BO60" s="17">
        <v>0</v>
      </c>
      <c r="BP60" s="17">
        <v>0</v>
      </c>
      <c r="BQ60" s="15">
        <v>0</v>
      </c>
      <c r="BR60" s="15">
        <v>0</v>
      </c>
      <c r="BS60" s="15">
        <v>0</v>
      </c>
      <c r="BT60" s="15">
        <v>0</v>
      </c>
      <c r="BU60" s="15"/>
      <c r="BV60" s="15"/>
      <c r="BW60" s="15"/>
      <c r="BX60" s="15"/>
      <c r="BY60" s="15"/>
      <c r="BZ60" s="15"/>
      <c r="CA60" s="15"/>
      <c r="CB60" s="15"/>
      <c r="CC60" s="17">
        <v>423</v>
      </c>
      <c r="CD60" s="17">
        <v>43</v>
      </c>
      <c r="CE60" s="17">
        <v>408</v>
      </c>
      <c r="CF60" s="17">
        <v>27</v>
      </c>
      <c r="CG60" s="17">
        <v>389</v>
      </c>
      <c r="CH60" s="17">
        <v>18</v>
      </c>
      <c r="CI60" s="17">
        <v>425</v>
      </c>
      <c r="CJ60" s="17">
        <v>43</v>
      </c>
      <c r="CK60" s="17">
        <v>0</v>
      </c>
      <c r="CL60" s="17">
        <v>0</v>
      </c>
      <c r="CM60" s="17">
        <v>0</v>
      </c>
      <c r="CN60" s="17">
        <v>0</v>
      </c>
      <c r="CO60" s="17">
        <v>0</v>
      </c>
      <c r="CP60" s="17">
        <v>0</v>
      </c>
      <c r="CQ60" s="17">
        <v>526</v>
      </c>
      <c r="CR60" s="17">
        <v>54</v>
      </c>
      <c r="CS60" s="17">
        <v>35</v>
      </c>
      <c r="CT60" s="17">
        <v>14</v>
      </c>
      <c r="CU60" s="17">
        <v>429</v>
      </c>
      <c r="CV60" s="17">
        <v>43</v>
      </c>
      <c r="CW60" s="17">
        <v>343</v>
      </c>
      <c r="CX60" s="17">
        <v>40</v>
      </c>
      <c r="CY60" s="17">
        <v>0</v>
      </c>
      <c r="CZ60" s="17">
        <v>0</v>
      </c>
      <c r="DA60" s="17">
        <v>0</v>
      </c>
      <c r="DB60" s="15"/>
      <c r="DC60" s="15"/>
      <c r="DD60" s="15"/>
      <c r="DE60" s="15"/>
      <c r="DF60" s="15"/>
      <c r="DG60" s="15"/>
      <c r="DH60" s="15"/>
    </row>
    <row r="61" spans="1:112" ht="17.25" thickBot="1">
      <c r="A61" s="18" t="b">
        <v>1</v>
      </c>
      <c r="B61" s="18" t="b">
        <v>1</v>
      </c>
      <c r="C61" s="15"/>
      <c r="D61" s="15"/>
      <c r="E61" s="17">
        <v>463981</v>
      </c>
      <c r="F61" s="17">
        <v>0</v>
      </c>
      <c r="G61" s="17">
        <v>0</v>
      </c>
      <c r="H61" s="17">
        <v>0</v>
      </c>
      <c r="I61" s="17">
        <v>0</v>
      </c>
      <c r="J61" s="15">
        <v>0</v>
      </c>
      <c r="K61" s="17">
        <v>0</v>
      </c>
      <c r="L61" s="17">
        <v>2</v>
      </c>
      <c r="M61" s="15">
        <v>2.5</v>
      </c>
      <c r="N61" s="15"/>
      <c r="O61" s="17">
        <v>0</v>
      </c>
      <c r="P61" s="15" t="s">
        <v>279</v>
      </c>
      <c r="Q61" s="15">
        <v>0</v>
      </c>
      <c r="R61" s="17">
        <v>60</v>
      </c>
      <c r="S61" s="18" t="b">
        <v>0</v>
      </c>
      <c r="T61" s="15"/>
      <c r="U61" s="15"/>
      <c r="V61" s="17">
        <v>55</v>
      </c>
      <c r="W61" s="15" t="s">
        <v>618</v>
      </c>
      <c r="X61" s="15">
        <v>3.8</v>
      </c>
      <c r="Y61" s="18" t="b">
        <v>0</v>
      </c>
      <c r="Z61" s="15" t="s">
        <v>389</v>
      </c>
      <c r="AA61" s="15">
        <v>1.7</v>
      </c>
      <c r="AB61" s="18" t="b">
        <v>0</v>
      </c>
      <c r="AC61" s="15"/>
      <c r="AD61" s="15" t="s">
        <v>519</v>
      </c>
      <c r="AE61" s="17">
        <v>3</v>
      </c>
      <c r="AF61" s="17">
        <v>91</v>
      </c>
      <c r="AG61" s="17">
        <v>110</v>
      </c>
      <c r="AH61" s="17">
        <v>0</v>
      </c>
      <c r="AI61" s="17">
        <v>0</v>
      </c>
      <c r="AJ61" s="17">
        <v>0</v>
      </c>
      <c r="AK61" s="17">
        <v>0</v>
      </c>
      <c r="AL61" s="15">
        <v>0</v>
      </c>
      <c r="AM61" s="15">
        <v>20</v>
      </c>
      <c r="AN61" s="15" t="s">
        <v>389</v>
      </c>
      <c r="AO61" s="15"/>
      <c r="AP61" s="15"/>
      <c r="AQ61" s="15"/>
      <c r="AR61" s="15"/>
      <c r="AS61" s="18" t="b">
        <v>0</v>
      </c>
      <c r="AT61" s="15" t="s">
        <v>2342</v>
      </c>
      <c r="AU61" s="17">
        <v>2102</v>
      </c>
      <c r="AV61" s="17">
        <v>0</v>
      </c>
      <c r="AW61" s="17">
        <v>3</v>
      </c>
      <c r="AX61" s="17">
        <v>8</v>
      </c>
      <c r="AY61" s="17">
        <v>24</v>
      </c>
      <c r="AZ61" s="17">
        <v>2</v>
      </c>
      <c r="BA61" s="17">
        <v>0</v>
      </c>
      <c r="BB61" s="17">
        <v>0</v>
      </c>
      <c r="BC61" s="17">
        <v>5</v>
      </c>
      <c r="BD61" s="17">
        <v>0</v>
      </c>
      <c r="BE61" s="17">
        <v>0</v>
      </c>
      <c r="BF61" s="17">
        <v>4</v>
      </c>
      <c r="BG61" s="17">
        <v>386</v>
      </c>
      <c r="BH61" s="15">
        <v>579.4</v>
      </c>
      <c r="BI61" s="15">
        <v>161.69999999999999</v>
      </c>
      <c r="BJ61" s="15">
        <v>119</v>
      </c>
      <c r="BK61" s="15">
        <v>86.3</v>
      </c>
      <c r="BL61" s="17">
        <v>0</v>
      </c>
      <c r="BM61" s="17">
        <v>0</v>
      </c>
      <c r="BN61" s="17">
        <v>0</v>
      </c>
      <c r="BO61" s="17">
        <v>0</v>
      </c>
      <c r="BP61" s="17">
        <v>22</v>
      </c>
      <c r="BQ61" s="15">
        <v>0.89</v>
      </c>
      <c r="BR61" s="15">
        <v>1.1599999999999999</v>
      </c>
      <c r="BS61" s="15">
        <v>2.04</v>
      </c>
      <c r="BT61" s="15">
        <v>33.42</v>
      </c>
      <c r="BU61" s="15"/>
      <c r="BV61" s="15"/>
      <c r="BW61" s="15"/>
      <c r="BX61" s="15"/>
      <c r="BY61" s="15"/>
      <c r="BZ61" s="15"/>
      <c r="CA61" s="15"/>
      <c r="CB61" s="15"/>
      <c r="CC61" s="17">
        <v>83</v>
      </c>
      <c r="CD61" s="17">
        <v>35</v>
      </c>
      <c r="CE61" s="17">
        <v>189</v>
      </c>
      <c r="CF61" s="17">
        <v>48</v>
      </c>
      <c r="CG61" s="17">
        <v>218</v>
      </c>
      <c r="CH61" s="17">
        <v>63</v>
      </c>
      <c r="CI61" s="17">
        <v>157</v>
      </c>
      <c r="CJ61" s="17">
        <v>53</v>
      </c>
      <c r="CK61" s="17">
        <v>0.04</v>
      </c>
      <c r="CL61" s="17">
        <v>0</v>
      </c>
      <c r="CM61" s="17">
        <v>0.05</v>
      </c>
      <c r="CN61" s="17">
        <v>0.09</v>
      </c>
      <c r="CO61" s="17">
        <v>1.43</v>
      </c>
      <c r="CP61" s="17">
        <v>1.03</v>
      </c>
      <c r="CQ61" s="17">
        <v>170</v>
      </c>
      <c r="CR61" s="17">
        <v>23</v>
      </c>
      <c r="CS61" s="17">
        <v>407</v>
      </c>
      <c r="CT61" s="17">
        <v>165</v>
      </c>
      <c r="CU61" s="17">
        <v>73</v>
      </c>
      <c r="CV61" s="17">
        <v>28</v>
      </c>
      <c r="CW61" s="17">
        <v>149</v>
      </c>
      <c r="CX61" s="17">
        <v>58</v>
      </c>
      <c r="CY61" s="17">
        <v>0.94</v>
      </c>
      <c r="CZ61" s="17">
        <v>0.34</v>
      </c>
      <c r="DA61" s="17">
        <v>0</v>
      </c>
      <c r="DB61" s="15"/>
      <c r="DC61" s="15"/>
      <c r="DD61" s="15"/>
      <c r="DE61" s="15"/>
      <c r="DF61" s="15"/>
      <c r="DG61" s="15"/>
      <c r="DH61" s="15"/>
    </row>
    <row r="62" spans="1:112" ht="17.25" thickBot="1">
      <c r="A62" s="18" t="b">
        <v>1</v>
      </c>
      <c r="B62" s="18" t="b">
        <v>1</v>
      </c>
      <c r="C62" s="15"/>
      <c r="D62" s="15"/>
      <c r="E62" s="17">
        <v>494521</v>
      </c>
      <c r="F62" s="17">
        <v>0</v>
      </c>
      <c r="G62" s="17">
        <v>0</v>
      </c>
      <c r="H62" s="17">
        <v>0</v>
      </c>
      <c r="I62" s="17">
        <v>0</v>
      </c>
      <c r="J62" s="15">
        <v>0</v>
      </c>
      <c r="K62" s="17">
        <v>0</v>
      </c>
      <c r="L62" s="17">
        <v>2</v>
      </c>
      <c r="M62" s="15">
        <v>2.5</v>
      </c>
      <c r="N62" s="15"/>
      <c r="O62" s="17">
        <v>0</v>
      </c>
      <c r="P62" s="15" t="s">
        <v>2334</v>
      </c>
      <c r="Q62" s="15">
        <v>0</v>
      </c>
      <c r="R62" s="17">
        <v>61</v>
      </c>
      <c r="S62" s="18" t="b">
        <v>0</v>
      </c>
      <c r="T62" s="15"/>
      <c r="U62" s="15"/>
      <c r="V62" s="17">
        <v>55</v>
      </c>
      <c r="W62" s="15" t="s">
        <v>2335</v>
      </c>
      <c r="X62" s="15">
        <v>4.3</v>
      </c>
      <c r="Y62" s="18" t="b">
        <v>0</v>
      </c>
      <c r="Z62" s="15" t="s">
        <v>2336</v>
      </c>
      <c r="AA62" s="15">
        <v>5.2</v>
      </c>
      <c r="AB62" s="18" t="b">
        <v>0</v>
      </c>
      <c r="AC62" s="15"/>
      <c r="AD62" s="15" t="s">
        <v>519</v>
      </c>
      <c r="AE62" s="17">
        <v>3</v>
      </c>
      <c r="AF62" s="17">
        <v>91</v>
      </c>
      <c r="AG62" s="17">
        <v>165</v>
      </c>
      <c r="AH62" s="17">
        <v>0</v>
      </c>
      <c r="AI62" s="17">
        <v>0</v>
      </c>
      <c r="AJ62" s="17">
        <v>0</v>
      </c>
      <c r="AK62" s="17">
        <v>0</v>
      </c>
      <c r="AL62" s="15">
        <v>0</v>
      </c>
      <c r="AM62" s="15">
        <v>30</v>
      </c>
      <c r="AN62" s="15" t="s">
        <v>2336</v>
      </c>
      <c r="AO62" s="15"/>
      <c r="AP62" s="15"/>
      <c r="AQ62" s="15"/>
      <c r="AR62" s="15"/>
      <c r="AS62" s="18" t="b">
        <v>0</v>
      </c>
      <c r="AT62" s="15" t="s">
        <v>2337</v>
      </c>
      <c r="AU62" s="17">
        <v>3378</v>
      </c>
      <c r="AV62" s="17">
        <v>1</v>
      </c>
      <c r="AW62" s="17">
        <v>6</v>
      </c>
      <c r="AX62" s="17">
        <v>11</v>
      </c>
      <c r="AY62" s="17">
        <v>51</v>
      </c>
      <c r="AZ62" s="17">
        <v>0</v>
      </c>
      <c r="BA62" s="17">
        <v>0</v>
      </c>
      <c r="BB62" s="17">
        <v>0</v>
      </c>
      <c r="BC62" s="17">
        <v>5</v>
      </c>
      <c r="BD62" s="17">
        <v>0</v>
      </c>
      <c r="BE62" s="17">
        <v>0</v>
      </c>
      <c r="BF62" s="17">
        <v>19</v>
      </c>
      <c r="BG62" s="17">
        <v>607</v>
      </c>
      <c r="BH62" s="15">
        <v>857</v>
      </c>
      <c r="BI62" s="15">
        <v>574.20000000000005</v>
      </c>
      <c r="BJ62" s="15">
        <v>194</v>
      </c>
      <c r="BK62" s="15">
        <v>162.6</v>
      </c>
      <c r="BL62" s="17">
        <v>0</v>
      </c>
      <c r="BM62" s="17">
        <v>0</v>
      </c>
      <c r="BN62" s="17">
        <v>0</v>
      </c>
      <c r="BO62" s="17">
        <v>0</v>
      </c>
      <c r="BP62" s="17">
        <v>38</v>
      </c>
      <c r="BQ62" s="15">
        <v>1.35</v>
      </c>
      <c r="BR62" s="15">
        <v>3.07</v>
      </c>
      <c r="BS62" s="15">
        <v>4.42</v>
      </c>
      <c r="BT62" s="15">
        <v>54.42</v>
      </c>
      <c r="BU62" s="15"/>
      <c r="BV62" s="15"/>
      <c r="BW62" s="15"/>
      <c r="BX62" s="15"/>
      <c r="BY62" s="15"/>
      <c r="BZ62" s="15"/>
      <c r="CA62" s="15"/>
      <c r="CB62" s="15"/>
      <c r="CC62" s="17">
        <v>19</v>
      </c>
      <c r="CD62" s="17">
        <v>7</v>
      </c>
      <c r="CE62" s="17">
        <v>37</v>
      </c>
      <c r="CF62" s="17">
        <v>2</v>
      </c>
      <c r="CG62" s="17">
        <v>160</v>
      </c>
      <c r="CH62" s="17">
        <v>43</v>
      </c>
      <c r="CI62" s="17">
        <v>43</v>
      </c>
      <c r="CJ62" s="17">
        <v>7</v>
      </c>
      <c r="CK62" s="17">
        <v>0.04</v>
      </c>
      <c r="CL62" s="17">
        <v>0</v>
      </c>
      <c r="CM62" s="17">
        <v>0.08</v>
      </c>
      <c r="CN62" s="17">
        <v>0.12</v>
      </c>
      <c r="CO62" s="17">
        <v>1.45</v>
      </c>
      <c r="CP62" s="17">
        <v>1.36</v>
      </c>
      <c r="CQ62" s="17">
        <v>185</v>
      </c>
      <c r="CR62" s="17">
        <v>27</v>
      </c>
      <c r="CS62" s="17">
        <v>422</v>
      </c>
      <c r="CT62" s="17">
        <v>169</v>
      </c>
      <c r="CU62" s="17">
        <v>39</v>
      </c>
      <c r="CV62" s="17">
        <v>15</v>
      </c>
      <c r="CW62" s="17">
        <v>74</v>
      </c>
      <c r="CX62" s="17">
        <v>30</v>
      </c>
      <c r="CY62" s="17">
        <v>1.01</v>
      </c>
      <c r="CZ62" s="17">
        <v>0.28999999999999998</v>
      </c>
      <c r="DA62" s="17">
        <v>0</v>
      </c>
      <c r="DB62" s="15"/>
      <c r="DC62" s="15"/>
      <c r="DD62" s="15"/>
      <c r="DE62" s="15"/>
      <c r="DF62" s="15"/>
      <c r="DG62" s="15"/>
      <c r="DH62" s="15"/>
    </row>
    <row r="63" spans="1:112" ht="17.25" thickBot="1">
      <c r="A63" s="18" t="b">
        <v>1</v>
      </c>
      <c r="B63" s="18" t="b">
        <v>1</v>
      </c>
      <c r="C63" s="15"/>
      <c r="D63" s="15"/>
      <c r="E63" s="17">
        <v>242882</v>
      </c>
      <c r="F63" s="17">
        <v>0</v>
      </c>
      <c r="G63" s="17">
        <v>0</v>
      </c>
      <c r="H63" s="17">
        <v>0</v>
      </c>
      <c r="I63" s="17">
        <v>0</v>
      </c>
      <c r="J63" s="15">
        <v>0</v>
      </c>
      <c r="K63" s="17">
        <v>0</v>
      </c>
      <c r="L63" s="17">
        <v>2</v>
      </c>
      <c r="M63" s="15">
        <v>2.2000000000000002</v>
      </c>
      <c r="N63" s="15"/>
      <c r="O63" s="17">
        <v>0</v>
      </c>
      <c r="P63" s="15" t="s">
        <v>3556</v>
      </c>
      <c r="Q63" s="15">
        <v>0</v>
      </c>
      <c r="R63" s="17">
        <v>62</v>
      </c>
      <c r="S63" s="18" t="b">
        <v>0</v>
      </c>
      <c r="T63" s="15"/>
      <c r="U63" s="15"/>
      <c r="V63" s="17">
        <v>50</v>
      </c>
      <c r="W63" s="15" t="s">
        <v>3557</v>
      </c>
      <c r="X63" s="15">
        <v>2.6</v>
      </c>
      <c r="Y63" s="18" t="b">
        <v>0</v>
      </c>
      <c r="Z63" s="15" t="s">
        <v>3558</v>
      </c>
      <c r="AA63" s="15">
        <v>0.2</v>
      </c>
      <c r="AB63" s="18" t="b">
        <v>0</v>
      </c>
      <c r="AC63" s="15"/>
      <c r="AD63" s="15" t="s">
        <v>519</v>
      </c>
      <c r="AE63" s="17">
        <v>3</v>
      </c>
      <c r="AF63" s="17">
        <v>91</v>
      </c>
      <c r="AG63" s="17">
        <v>46</v>
      </c>
      <c r="AH63" s="17">
        <v>0</v>
      </c>
      <c r="AI63" s="17">
        <v>0</v>
      </c>
      <c r="AJ63" s="17">
        <v>0</v>
      </c>
      <c r="AK63" s="17">
        <v>0</v>
      </c>
      <c r="AL63" s="15">
        <v>0</v>
      </c>
      <c r="AM63" s="15">
        <v>9.1999999999999993</v>
      </c>
      <c r="AN63" s="15" t="s">
        <v>3558</v>
      </c>
      <c r="AO63" s="15"/>
      <c r="AP63" s="15"/>
      <c r="AQ63" s="15"/>
      <c r="AR63" s="15"/>
      <c r="AS63" s="18" t="b">
        <v>0</v>
      </c>
      <c r="AT63" s="15" t="s">
        <v>3559</v>
      </c>
      <c r="AU63" s="17">
        <v>1275</v>
      </c>
      <c r="AV63" s="17">
        <v>0</v>
      </c>
      <c r="AW63" s="17">
        <v>0</v>
      </c>
      <c r="AX63" s="17">
        <v>4</v>
      </c>
      <c r="AY63" s="17">
        <v>27</v>
      </c>
      <c r="AZ63" s="17">
        <v>0</v>
      </c>
      <c r="BA63" s="17">
        <v>0</v>
      </c>
      <c r="BB63" s="17">
        <v>0</v>
      </c>
      <c r="BC63" s="17">
        <v>1</v>
      </c>
      <c r="BD63" s="17">
        <v>0</v>
      </c>
      <c r="BE63" s="17">
        <v>0</v>
      </c>
      <c r="BF63" s="17">
        <v>2</v>
      </c>
      <c r="BG63" s="17">
        <v>164</v>
      </c>
      <c r="BH63" s="15">
        <v>267</v>
      </c>
      <c r="BI63" s="15">
        <v>54.3</v>
      </c>
      <c r="BJ63" s="15">
        <v>22</v>
      </c>
      <c r="BK63" s="15">
        <v>34.4</v>
      </c>
      <c r="BL63" s="17">
        <v>0</v>
      </c>
      <c r="BM63" s="17">
        <v>0</v>
      </c>
      <c r="BN63" s="17">
        <v>0</v>
      </c>
      <c r="BO63" s="17">
        <v>0</v>
      </c>
      <c r="BP63" s="17">
        <v>15</v>
      </c>
      <c r="BQ63" s="15">
        <v>0.02</v>
      </c>
      <c r="BR63" s="15">
        <v>0.19</v>
      </c>
      <c r="BS63" s="15">
        <v>0.21</v>
      </c>
      <c r="BT63" s="15">
        <v>22.47</v>
      </c>
      <c r="BU63" s="15"/>
      <c r="BV63" s="15"/>
      <c r="BW63" s="15"/>
      <c r="BX63" s="15"/>
      <c r="BY63" s="15"/>
      <c r="BZ63" s="15"/>
      <c r="CA63" s="15"/>
      <c r="CB63" s="15"/>
      <c r="CC63" s="17">
        <v>217</v>
      </c>
      <c r="CD63" s="17">
        <v>83</v>
      </c>
      <c r="CE63" s="17">
        <v>280</v>
      </c>
      <c r="CF63" s="17">
        <v>95</v>
      </c>
      <c r="CG63" s="17">
        <v>308</v>
      </c>
      <c r="CH63" s="17">
        <v>107</v>
      </c>
      <c r="CI63" s="17">
        <v>279</v>
      </c>
      <c r="CJ63" s="17">
        <v>91</v>
      </c>
      <c r="CK63" s="17">
        <v>0</v>
      </c>
      <c r="CL63" s="17">
        <v>0</v>
      </c>
      <c r="CM63" s="17">
        <v>0.01</v>
      </c>
      <c r="CN63" s="17">
        <v>0.01</v>
      </c>
      <c r="CO63" s="17">
        <v>1.59</v>
      </c>
      <c r="CP63" s="17">
        <v>1.91</v>
      </c>
      <c r="CQ63" s="17">
        <v>277</v>
      </c>
      <c r="CR63" s="17">
        <v>50</v>
      </c>
      <c r="CS63" s="17">
        <v>255</v>
      </c>
      <c r="CT63" s="17">
        <v>129</v>
      </c>
      <c r="CU63" s="17">
        <v>224</v>
      </c>
      <c r="CV63" s="17">
        <v>91</v>
      </c>
      <c r="CW63" s="17">
        <v>367</v>
      </c>
      <c r="CX63" s="17">
        <v>130</v>
      </c>
      <c r="CY63" s="17">
        <v>1.06</v>
      </c>
      <c r="CZ63" s="17">
        <v>0.28000000000000003</v>
      </c>
      <c r="DA63" s="17">
        <v>0</v>
      </c>
      <c r="DB63" s="15"/>
      <c r="DC63" s="15"/>
      <c r="DD63" s="15"/>
      <c r="DE63" s="15"/>
      <c r="DF63" s="15"/>
      <c r="DG63" s="15"/>
      <c r="DH63" s="15"/>
    </row>
    <row r="64" spans="1:112" ht="27.75" thickBot="1">
      <c r="A64" s="18" t="b">
        <v>1</v>
      </c>
      <c r="B64" s="18" t="b">
        <v>1</v>
      </c>
      <c r="C64" s="15"/>
      <c r="D64" s="15"/>
      <c r="E64" s="17">
        <v>620487</v>
      </c>
      <c r="F64" s="17">
        <v>0</v>
      </c>
      <c r="G64" s="17">
        <v>0</v>
      </c>
      <c r="H64" s="17">
        <v>0</v>
      </c>
      <c r="I64" s="17">
        <v>0</v>
      </c>
      <c r="J64" s="15">
        <v>0</v>
      </c>
      <c r="K64" s="17">
        <v>0</v>
      </c>
      <c r="L64" s="17">
        <v>2</v>
      </c>
      <c r="M64" s="15">
        <v>2.2000000000000002</v>
      </c>
      <c r="N64" s="15"/>
      <c r="O64" s="17">
        <v>0</v>
      </c>
      <c r="P64" s="15" t="s">
        <v>3818</v>
      </c>
      <c r="Q64" s="15">
        <v>0</v>
      </c>
      <c r="R64" s="17">
        <v>63</v>
      </c>
      <c r="S64" s="18" t="b">
        <v>0</v>
      </c>
      <c r="T64" s="15"/>
      <c r="U64" s="15"/>
      <c r="V64" s="17">
        <v>50</v>
      </c>
      <c r="W64" s="15" t="s">
        <v>3819</v>
      </c>
      <c r="X64" s="15">
        <v>2.7</v>
      </c>
      <c r="Y64" s="18" t="b">
        <v>0</v>
      </c>
      <c r="Z64" s="15" t="s">
        <v>3820</v>
      </c>
      <c r="AA64" s="15">
        <v>0.1</v>
      </c>
      <c r="AB64" s="18" t="b">
        <v>0</v>
      </c>
      <c r="AC64" s="15"/>
      <c r="AD64" s="15" t="s">
        <v>519</v>
      </c>
      <c r="AE64" s="17">
        <v>3</v>
      </c>
      <c r="AF64" s="17">
        <v>91</v>
      </c>
      <c r="AG64" s="17">
        <v>19</v>
      </c>
      <c r="AH64" s="17">
        <v>0</v>
      </c>
      <c r="AI64" s="17">
        <v>0</v>
      </c>
      <c r="AJ64" s="17">
        <v>0</v>
      </c>
      <c r="AK64" s="17">
        <v>0</v>
      </c>
      <c r="AL64" s="15">
        <v>0</v>
      </c>
      <c r="AM64" s="15">
        <v>3.8</v>
      </c>
      <c r="AN64" s="15" t="s">
        <v>3821</v>
      </c>
      <c r="AO64" s="15"/>
      <c r="AP64" s="15"/>
      <c r="AQ64" s="15"/>
      <c r="AR64" s="15"/>
      <c r="AS64" s="18" t="b">
        <v>0</v>
      </c>
      <c r="AT64" s="15" t="s">
        <v>3822</v>
      </c>
      <c r="AU64" s="17">
        <v>367</v>
      </c>
      <c r="AV64" s="17">
        <v>0</v>
      </c>
      <c r="AW64" s="17">
        <v>0</v>
      </c>
      <c r="AX64" s="17">
        <v>1</v>
      </c>
      <c r="AY64" s="17">
        <v>6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63</v>
      </c>
      <c r="BH64" s="15">
        <v>98.4</v>
      </c>
      <c r="BI64" s="15">
        <v>13.9</v>
      </c>
      <c r="BJ64" s="15">
        <v>10</v>
      </c>
      <c r="BK64" s="15">
        <v>12.2</v>
      </c>
      <c r="BL64" s="17">
        <v>0</v>
      </c>
      <c r="BM64" s="17">
        <v>0</v>
      </c>
      <c r="BN64" s="17">
        <v>0</v>
      </c>
      <c r="BO64" s="17">
        <v>0</v>
      </c>
      <c r="BP64" s="17">
        <v>4</v>
      </c>
      <c r="BQ64" s="15">
        <v>0.15</v>
      </c>
      <c r="BR64" s="15">
        <v>0.19</v>
      </c>
      <c r="BS64" s="15">
        <v>0.34</v>
      </c>
      <c r="BT64" s="15">
        <v>4.42</v>
      </c>
      <c r="BU64" s="15"/>
      <c r="BV64" s="15"/>
      <c r="BW64" s="15"/>
      <c r="BX64" s="15"/>
      <c r="BY64" s="15"/>
      <c r="BZ64" s="15"/>
      <c r="CA64" s="15"/>
      <c r="CB64" s="15"/>
      <c r="CC64" s="17">
        <v>306</v>
      </c>
      <c r="CD64" s="17">
        <v>111</v>
      </c>
      <c r="CE64" s="17">
        <v>331</v>
      </c>
      <c r="CF64" s="17">
        <v>117</v>
      </c>
      <c r="CG64" s="17">
        <v>328</v>
      </c>
      <c r="CH64" s="17">
        <v>118</v>
      </c>
      <c r="CI64" s="17">
        <v>330</v>
      </c>
      <c r="CJ64" s="17">
        <v>114</v>
      </c>
      <c r="CK64" s="17">
        <v>0.04</v>
      </c>
      <c r="CL64" s="17">
        <v>0</v>
      </c>
      <c r="CM64" s="17">
        <v>0.05</v>
      </c>
      <c r="CN64" s="17">
        <v>0.09</v>
      </c>
      <c r="CO64" s="17">
        <v>1.08</v>
      </c>
      <c r="CP64" s="17">
        <v>1.47</v>
      </c>
      <c r="CQ64" s="17">
        <v>361</v>
      </c>
      <c r="CR64" s="17">
        <v>72</v>
      </c>
      <c r="CS64" s="17">
        <v>339</v>
      </c>
      <c r="CT64" s="17">
        <v>151</v>
      </c>
      <c r="CU64" s="17">
        <v>207</v>
      </c>
      <c r="CV64" s="17">
        <v>85</v>
      </c>
      <c r="CW64" s="17">
        <v>471</v>
      </c>
      <c r="CX64" s="17">
        <v>162</v>
      </c>
      <c r="CY64" s="17">
        <v>0.98</v>
      </c>
      <c r="CZ64" s="17">
        <v>0.25</v>
      </c>
      <c r="DA64" s="17">
        <v>0</v>
      </c>
      <c r="DB64" s="15"/>
      <c r="DC64" s="15"/>
      <c r="DD64" s="15"/>
      <c r="DE64" s="15"/>
      <c r="DF64" s="15"/>
      <c r="DG64" s="15"/>
      <c r="DH64" s="15"/>
    </row>
    <row r="65" spans="1:112" ht="17.25" thickBot="1">
      <c r="A65" s="18" t="b">
        <v>1</v>
      </c>
      <c r="B65" s="18" t="b">
        <v>1</v>
      </c>
      <c r="C65" s="15"/>
      <c r="D65" s="15"/>
      <c r="E65" s="17">
        <v>54469</v>
      </c>
      <c r="F65" s="17">
        <v>0</v>
      </c>
      <c r="G65" s="17">
        <v>0</v>
      </c>
      <c r="H65" s="17">
        <v>0</v>
      </c>
      <c r="I65" s="17">
        <v>0</v>
      </c>
      <c r="J65" s="15">
        <v>0</v>
      </c>
      <c r="K65" s="17">
        <v>0</v>
      </c>
      <c r="L65" s="17">
        <v>2</v>
      </c>
      <c r="M65" s="15">
        <v>1.7</v>
      </c>
      <c r="N65" s="15"/>
      <c r="O65" s="17">
        <v>0</v>
      </c>
      <c r="P65" s="15" t="s">
        <v>592</v>
      </c>
      <c r="Q65" s="15">
        <v>0</v>
      </c>
      <c r="R65" s="17">
        <v>64</v>
      </c>
      <c r="S65" s="18" t="b">
        <v>0</v>
      </c>
      <c r="T65" s="15"/>
      <c r="U65" s="15"/>
      <c r="V65" s="17">
        <v>45</v>
      </c>
      <c r="W65" s="15" t="s">
        <v>593</v>
      </c>
      <c r="X65" s="15">
        <v>2.6</v>
      </c>
      <c r="Y65" s="18" t="b">
        <v>0</v>
      </c>
      <c r="Z65" s="15" t="s">
        <v>346</v>
      </c>
      <c r="AA65" s="15">
        <v>0.1</v>
      </c>
      <c r="AB65" s="18" t="b">
        <v>0</v>
      </c>
      <c r="AC65" s="15"/>
      <c r="AD65" s="15" t="s">
        <v>519</v>
      </c>
      <c r="AE65" s="17">
        <v>3</v>
      </c>
      <c r="AF65" s="17">
        <v>91</v>
      </c>
      <c r="AG65" s="17">
        <v>58</v>
      </c>
      <c r="AH65" s="17">
        <v>0</v>
      </c>
      <c r="AI65" s="17">
        <v>0</v>
      </c>
      <c r="AJ65" s="17">
        <v>0</v>
      </c>
      <c r="AK65" s="17">
        <v>0</v>
      </c>
      <c r="AL65" s="15">
        <v>0</v>
      </c>
      <c r="AM65" s="15">
        <v>12.9</v>
      </c>
      <c r="AN65" s="15" t="s">
        <v>346</v>
      </c>
      <c r="AO65" s="15"/>
      <c r="AP65" s="15"/>
      <c r="AQ65" s="15"/>
      <c r="AR65" s="15"/>
      <c r="AS65" s="18" t="b">
        <v>0</v>
      </c>
      <c r="AT65" s="15" t="s">
        <v>2333</v>
      </c>
      <c r="AU65" s="17">
        <v>1073</v>
      </c>
      <c r="AV65" s="17">
        <v>0</v>
      </c>
      <c r="AW65" s="17">
        <v>2</v>
      </c>
      <c r="AX65" s="17">
        <v>6</v>
      </c>
      <c r="AY65" s="17">
        <v>16</v>
      </c>
      <c r="AZ65" s="17">
        <v>0</v>
      </c>
      <c r="BA65" s="17">
        <v>0</v>
      </c>
      <c r="BB65" s="17">
        <v>0</v>
      </c>
      <c r="BC65" s="17">
        <v>3</v>
      </c>
      <c r="BD65" s="17">
        <v>0</v>
      </c>
      <c r="BE65" s="17">
        <v>0</v>
      </c>
      <c r="BF65" s="17">
        <v>4</v>
      </c>
      <c r="BG65" s="17">
        <v>185</v>
      </c>
      <c r="BH65" s="15">
        <v>176.2</v>
      </c>
      <c r="BI65" s="15">
        <v>76.599999999999994</v>
      </c>
      <c r="BJ65" s="15">
        <v>18</v>
      </c>
      <c r="BK65" s="15">
        <v>27.1</v>
      </c>
      <c r="BL65" s="17">
        <v>0</v>
      </c>
      <c r="BM65" s="17">
        <v>0</v>
      </c>
      <c r="BN65" s="17">
        <v>0</v>
      </c>
      <c r="BO65" s="17">
        <v>0</v>
      </c>
      <c r="BP65" s="17">
        <v>14</v>
      </c>
      <c r="BQ65" s="15">
        <v>0</v>
      </c>
      <c r="BR65" s="15">
        <v>0.23</v>
      </c>
      <c r="BS65" s="15">
        <v>0.23</v>
      </c>
      <c r="BT65" s="15">
        <v>18.18</v>
      </c>
      <c r="BU65" s="15"/>
      <c r="BV65" s="15"/>
      <c r="BW65" s="15"/>
      <c r="BX65" s="15"/>
      <c r="BY65" s="15"/>
      <c r="BZ65" s="15"/>
      <c r="CA65" s="15"/>
      <c r="CB65" s="15"/>
      <c r="CC65" s="17">
        <v>259</v>
      </c>
      <c r="CD65" s="17">
        <v>97</v>
      </c>
      <c r="CE65" s="17">
        <v>260</v>
      </c>
      <c r="CF65" s="17">
        <v>87</v>
      </c>
      <c r="CG65" s="17">
        <v>314</v>
      </c>
      <c r="CH65" s="17">
        <v>112</v>
      </c>
      <c r="CI65" s="17">
        <v>296</v>
      </c>
      <c r="CJ65" s="17">
        <v>100</v>
      </c>
      <c r="CK65" s="17">
        <v>0</v>
      </c>
      <c r="CL65" s="17">
        <v>0</v>
      </c>
      <c r="CM65" s="17">
        <v>0.02</v>
      </c>
      <c r="CN65" s="17">
        <v>0.02</v>
      </c>
      <c r="CO65" s="17">
        <v>1.52</v>
      </c>
      <c r="CP65" s="17">
        <v>1.34</v>
      </c>
      <c r="CQ65" s="17">
        <v>369</v>
      </c>
      <c r="CR65" s="17">
        <v>74</v>
      </c>
      <c r="CS65" s="17">
        <v>68</v>
      </c>
      <c r="CT65" s="17">
        <v>48</v>
      </c>
      <c r="CU65" s="17">
        <v>217</v>
      </c>
      <c r="CV65" s="17">
        <v>86</v>
      </c>
      <c r="CW65" s="17">
        <v>407</v>
      </c>
      <c r="CX65" s="17">
        <v>145</v>
      </c>
      <c r="CY65" s="17">
        <v>1.17</v>
      </c>
      <c r="CZ65" s="17">
        <v>0.5</v>
      </c>
      <c r="DA65" s="17">
        <v>0</v>
      </c>
      <c r="DB65" s="15"/>
      <c r="DC65" s="15"/>
      <c r="DD65" s="15"/>
      <c r="DE65" s="15"/>
      <c r="DF65" s="15"/>
      <c r="DG65" s="15"/>
      <c r="DH65" s="15"/>
    </row>
    <row r="66" spans="1:112" ht="27.75" thickBot="1">
      <c r="A66" s="18" t="b">
        <v>1</v>
      </c>
      <c r="B66" s="18" t="b">
        <v>1</v>
      </c>
      <c r="C66" s="15"/>
      <c r="D66" s="15"/>
      <c r="E66" s="17">
        <v>436893</v>
      </c>
      <c r="F66" s="17">
        <v>0</v>
      </c>
      <c r="G66" s="17">
        <v>0</v>
      </c>
      <c r="H66" s="17">
        <v>0</v>
      </c>
      <c r="I66" s="17">
        <v>0</v>
      </c>
      <c r="J66" s="15">
        <v>0</v>
      </c>
      <c r="K66" s="17">
        <v>0</v>
      </c>
      <c r="L66" s="17">
        <v>2</v>
      </c>
      <c r="M66" s="15">
        <v>1.7</v>
      </c>
      <c r="N66" s="15"/>
      <c r="O66" s="17">
        <v>0</v>
      </c>
      <c r="P66" s="15" t="s">
        <v>855</v>
      </c>
      <c r="Q66" s="15">
        <v>0</v>
      </c>
      <c r="R66" s="17">
        <v>65</v>
      </c>
      <c r="S66" s="18" t="b">
        <v>0</v>
      </c>
      <c r="T66" s="15"/>
      <c r="U66" s="15"/>
      <c r="V66" s="17">
        <v>45</v>
      </c>
      <c r="W66" s="15" t="s">
        <v>1616</v>
      </c>
      <c r="X66" s="15">
        <v>0</v>
      </c>
      <c r="Y66" s="18" t="b">
        <v>0</v>
      </c>
      <c r="Z66" s="15" t="s">
        <v>1617</v>
      </c>
      <c r="AA66" s="15">
        <v>0.1</v>
      </c>
      <c r="AB66" s="18" t="b">
        <v>0</v>
      </c>
      <c r="AC66" s="15"/>
      <c r="AD66" s="15" t="s">
        <v>519</v>
      </c>
      <c r="AE66" s="17">
        <v>3</v>
      </c>
      <c r="AF66" s="17">
        <v>91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5">
        <v>0</v>
      </c>
      <c r="AM66" s="15">
        <v>0</v>
      </c>
      <c r="AN66" s="15" t="s">
        <v>1618</v>
      </c>
      <c r="AO66" s="15"/>
      <c r="AP66" s="15"/>
      <c r="AQ66" s="15"/>
      <c r="AR66" s="15"/>
      <c r="AS66" s="18" t="b">
        <v>0</v>
      </c>
      <c r="AT66" s="15" t="s">
        <v>2343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5">
        <v>0</v>
      </c>
      <c r="BI66" s="15">
        <v>0</v>
      </c>
      <c r="BJ66" s="15">
        <v>0</v>
      </c>
      <c r="BK66" s="15">
        <v>0</v>
      </c>
      <c r="BL66" s="17">
        <v>0</v>
      </c>
      <c r="BM66" s="17">
        <v>0</v>
      </c>
      <c r="BN66" s="17">
        <v>0</v>
      </c>
      <c r="BO66" s="17">
        <v>0</v>
      </c>
      <c r="BP66" s="17">
        <v>0</v>
      </c>
      <c r="BQ66" s="15">
        <v>0</v>
      </c>
      <c r="BR66" s="15">
        <v>0</v>
      </c>
      <c r="BS66" s="15">
        <v>0</v>
      </c>
      <c r="BT66" s="15">
        <v>0</v>
      </c>
      <c r="BU66" s="15"/>
      <c r="BV66" s="15"/>
      <c r="BW66" s="15"/>
      <c r="BX66" s="15"/>
      <c r="BY66" s="15"/>
      <c r="BZ66" s="15"/>
      <c r="CA66" s="15"/>
      <c r="CB66" s="15"/>
      <c r="CC66" s="17">
        <v>462</v>
      </c>
      <c r="CD66" s="17">
        <v>173</v>
      </c>
      <c r="CE66" s="17">
        <v>454</v>
      </c>
      <c r="CF66" s="17">
        <v>173</v>
      </c>
      <c r="CG66" s="17">
        <v>439</v>
      </c>
      <c r="CH66" s="17">
        <v>172</v>
      </c>
      <c r="CI66" s="17">
        <v>464</v>
      </c>
      <c r="CJ66" s="17">
        <v>173</v>
      </c>
      <c r="CK66" s="17">
        <v>0</v>
      </c>
      <c r="CL66" s="17">
        <v>0</v>
      </c>
      <c r="CM66" s="17">
        <v>0</v>
      </c>
      <c r="CN66" s="17">
        <v>0</v>
      </c>
      <c r="CO66" s="17">
        <v>0</v>
      </c>
      <c r="CP66" s="17">
        <v>0</v>
      </c>
      <c r="CQ66" s="17">
        <v>428</v>
      </c>
      <c r="CR66" s="17">
        <v>113</v>
      </c>
      <c r="CS66" s="17">
        <v>127</v>
      </c>
      <c r="CT66" s="17">
        <v>87</v>
      </c>
      <c r="CU66" s="17">
        <v>467</v>
      </c>
      <c r="CV66" s="17">
        <v>173</v>
      </c>
      <c r="CW66" s="17">
        <v>429</v>
      </c>
      <c r="CX66" s="17">
        <v>151</v>
      </c>
      <c r="CY66" s="17">
        <v>0</v>
      </c>
      <c r="CZ66" s="17">
        <v>0</v>
      </c>
      <c r="DA66" s="17">
        <v>0</v>
      </c>
      <c r="DB66" s="15"/>
      <c r="DC66" s="15"/>
      <c r="DD66" s="15"/>
      <c r="DE66" s="15"/>
      <c r="DF66" s="15"/>
      <c r="DG66" s="15"/>
      <c r="DH66" s="15"/>
    </row>
    <row r="67" spans="1:112" ht="27.75" thickBot="1">
      <c r="A67" s="18" t="b">
        <v>1</v>
      </c>
      <c r="B67" s="18" t="b">
        <v>1</v>
      </c>
      <c r="C67" s="15"/>
      <c r="D67" s="15"/>
      <c r="E67" s="17">
        <v>575901</v>
      </c>
      <c r="F67" s="17">
        <v>0</v>
      </c>
      <c r="G67" s="17">
        <v>0</v>
      </c>
      <c r="H67" s="17">
        <v>0</v>
      </c>
      <c r="I67" s="17">
        <v>0</v>
      </c>
      <c r="J67" s="15">
        <v>0</v>
      </c>
      <c r="K67" s="17">
        <v>0</v>
      </c>
      <c r="L67" s="17">
        <v>2</v>
      </c>
      <c r="M67" s="15">
        <v>1</v>
      </c>
      <c r="N67" s="15"/>
      <c r="O67" s="17">
        <v>0</v>
      </c>
      <c r="P67" s="15" t="s">
        <v>685</v>
      </c>
      <c r="Q67" s="15">
        <v>0</v>
      </c>
      <c r="R67" s="17">
        <v>66</v>
      </c>
      <c r="S67" s="18" t="b">
        <v>0</v>
      </c>
      <c r="T67" s="15"/>
      <c r="U67" s="15"/>
      <c r="V67" s="17">
        <v>40</v>
      </c>
      <c r="W67" s="15" t="s">
        <v>1950</v>
      </c>
      <c r="X67" s="15">
        <v>1</v>
      </c>
      <c r="Y67" s="18" t="b">
        <v>0</v>
      </c>
      <c r="Z67" s="15" t="s">
        <v>2345</v>
      </c>
      <c r="AA67" s="15">
        <v>0.6</v>
      </c>
      <c r="AB67" s="18" t="b">
        <v>0</v>
      </c>
      <c r="AC67" s="15"/>
      <c r="AD67" s="15" t="s">
        <v>519</v>
      </c>
      <c r="AE67" s="17">
        <v>3</v>
      </c>
      <c r="AF67" s="17">
        <v>91</v>
      </c>
      <c r="AG67" s="17">
        <v>3</v>
      </c>
      <c r="AH67" s="17">
        <v>0</v>
      </c>
      <c r="AI67" s="17">
        <v>0</v>
      </c>
      <c r="AJ67" s="17">
        <v>0</v>
      </c>
      <c r="AK67" s="17">
        <v>0</v>
      </c>
      <c r="AL67" s="15">
        <v>0</v>
      </c>
      <c r="AM67" s="15">
        <v>0.8</v>
      </c>
      <c r="AN67" s="15" t="s">
        <v>1800</v>
      </c>
      <c r="AO67" s="15"/>
      <c r="AP67" s="15"/>
      <c r="AQ67" s="15"/>
      <c r="AR67" s="15"/>
      <c r="AS67" s="18" t="b">
        <v>0</v>
      </c>
      <c r="AT67" s="15" t="s">
        <v>2346</v>
      </c>
      <c r="AU67" s="17">
        <v>34</v>
      </c>
      <c r="AV67" s="17">
        <v>0</v>
      </c>
      <c r="AW67" s="17">
        <v>0</v>
      </c>
      <c r="AX67" s="17">
        <v>0</v>
      </c>
      <c r="AY67" s="17">
        <v>2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2</v>
      </c>
      <c r="BH67" s="15">
        <v>1.8</v>
      </c>
      <c r="BI67" s="15">
        <v>2.5</v>
      </c>
      <c r="BJ67" s="15">
        <v>2</v>
      </c>
      <c r="BK67" s="15">
        <v>0.6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5">
        <v>0</v>
      </c>
      <c r="BR67" s="15">
        <v>0</v>
      </c>
      <c r="BS67" s="15">
        <v>0</v>
      </c>
      <c r="BT67" s="15">
        <v>1.62</v>
      </c>
      <c r="BU67" s="15"/>
      <c r="BV67" s="15"/>
      <c r="BW67" s="15"/>
      <c r="BX67" s="15"/>
      <c r="BY67" s="15"/>
      <c r="BZ67" s="15"/>
      <c r="CA67" s="15"/>
      <c r="CB67" s="15"/>
      <c r="CC67" s="17">
        <v>388</v>
      </c>
      <c r="CD67" s="17">
        <v>132</v>
      </c>
      <c r="CE67" s="17">
        <v>362</v>
      </c>
      <c r="CF67" s="17">
        <v>127</v>
      </c>
      <c r="CG67" s="17">
        <v>347</v>
      </c>
      <c r="CH67" s="17">
        <v>125</v>
      </c>
      <c r="CI67" s="17">
        <v>387</v>
      </c>
      <c r="CJ67" s="17">
        <v>131</v>
      </c>
      <c r="CK67" s="17">
        <v>0</v>
      </c>
      <c r="CL67" s="17">
        <v>0</v>
      </c>
      <c r="CM67" s="17">
        <v>0</v>
      </c>
      <c r="CN67" s="17">
        <v>0</v>
      </c>
      <c r="CO67" s="17">
        <v>4.29</v>
      </c>
      <c r="CP67" s="17">
        <v>5.29</v>
      </c>
      <c r="CQ67" s="17">
        <v>549</v>
      </c>
      <c r="CR67" s="17">
        <v>176</v>
      </c>
      <c r="CS67" s="17">
        <v>58</v>
      </c>
      <c r="CT67" s="17">
        <v>39</v>
      </c>
      <c r="CU67" s="17">
        <v>360</v>
      </c>
      <c r="CV67" s="17">
        <v>125</v>
      </c>
      <c r="CW67" s="17">
        <v>246</v>
      </c>
      <c r="CX67" s="17">
        <v>88</v>
      </c>
      <c r="CY67" s="17">
        <v>0</v>
      </c>
      <c r="CZ67" s="17">
        <v>0</v>
      </c>
      <c r="DA67" s="17">
        <v>0</v>
      </c>
      <c r="DB67" s="15"/>
      <c r="DC67" s="15"/>
      <c r="DD67" s="15"/>
      <c r="DE67" s="15"/>
      <c r="DF67" s="15"/>
      <c r="DG67" s="15"/>
      <c r="DH67" s="15"/>
    </row>
    <row r="68" spans="1:112" ht="27.75" thickBot="1">
      <c r="A68" s="18" t="b">
        <v>1</v>
      </c>
      <c r="B68" s="18" t="b">
        <v>1</v>
      </c>
      <c r="C68" s="15"/>
      <c r="D68" s="15"/>
      <c r="E68" s="17">
        <v>499604</v>
      </c>
      <c r="F68" s="17">
        <v>0</v>
      </c>
      <c r="G68" s="17">
        <v>0</v>
      </c>
      <c r="H68" s="17">
        <v>0</v>
      </c>
      <c r="I68" s="17">
        <v>0</v>
      </c>
      <c r="J68" s="15">
        <v>0</v>
      </c>
      <c r="K68" s="17">
        <v>0</v>
      </c>
      <c r="L68" s="17">
        <v>3</v>
      </c>
      <c r="M68" s="15">
        <v>2.2999999999999998</v>
      </c>
      <c r="N68" s="15"/>
      <c r="O68" s="17">
        <v>0</v>
      </c>
      <c r="P68" s="15" t="s">
        <v>4618</v>
      </c>
      <c r="Q68" s="15">
        <v>0</v>
      </c>
      <c r="R68" s="17">
        <v>67</v>
      </c>
      <c r="S68" s="18" t="b">
        <v>0</v>
      </c>
      <c r="T68" s="15"/>
      <c r="U68" s="15"/>
      <c r="V68" s="17">
        <v>65</v>
      </c>
      <c r="W68" s="15" t="s">
        <v>4619</v>
      </c>
      <c r="X68" s="15">
        <v>4.5</v>
      </c>
      <c r="Y68" s="18" t="b">
        <v>0</v>
      </c>
      <c r="Z68" s="15" t="s">
        <v>4620</v>
      </c>
      <c r="AA68" s="15">
        <v>4.2</v>
      </c>
      <c r="AB68" s="18" t="b">
        <v>0</v>
      </c>
      <c r="AC68" s="15"/>
      <c r="AD68" s="15" t="s">
        <v>519</v>
      </c>
      <c r="AE68" s="17">
        <v>3</v>
      </c>
      <c r="AF68" s="17">
        <v>91</v>
      </c>
      <c r="AG68" s="17">
        <v>67</v>
      </c>
      <c r="AH68" s="17">
        <v>0</v>
      </c>
      <c r="AI68" s="17">
        <v>0</v>
      </c>
      <c r="AJ68" s="17">
        <v>0</v>
      </c>
      <c r="AK68" s="17">
        <v>0</v>
      </c>
      <c r="AL68" s="15">
        <v>0</v>
      </c>
      <c r="AM68" s="15">
        <v>10.3</v>
      </c>
      <c r="AN68" s="15" t="s">
        <v>998</v>
      </c>
      <c r="AO68" s="15"/>
      <c r="AP68" s="15"/>
      <c r="AQ68" s="15"/>
      <c r="AR68" s="15"/>
      <c r="AS68" s="18" t="b">
        <v>0</v>
      </c>
      <c r="AT68" s="15" t="s">
        <v>4621</v>
      </c>
      <c r="AU68" s="17">
        <v>1110</v>
      </c>
      <c r="AV68" s="17">
        <v>5</v>
      </c>
      <c r="AW68" s="17">
        <v>2</v>
      </c>
      <c r="AX68" s="17">
        <v>6</v>
      </c>
      <c r="AY68" s="17">
        <v>10</v>
      </c>
      <c r="AZ68" s="17">
        <v>0</v>
      </c>
      <c r="BA68" s="17">
        <v>0</v>
      </c>
      <c r="BB68" s="17">
        <v>0</v>
      </c>
      <c r="BC68" s="17">
        <v>1</v>
      </c>
      <c r="BD68" s="17">
        <v>0</v>
      </c>
      <c r="BE68" s="17">
        <v>0</v>
      </c>
      <c r="BF68" s="17">
        <v>3</v>
      </c>
      <c r="BG68" s="17">
        <v>238</v>
      </c>
      <c r="BH68" s="15">
        <v>277.60000000000002</v>
      </c>
      <c r="BI68" s="15">
        <v>211.9</v>
      </c>
      <c r="BJ68" s="15">
        <v>263</v>
      </c>
      <c r="BK68" s="15">
        <v>75.3</v>
      </c>
      <c r="BL68" s="17">
        <v>0</v>
      </c>
      <c r="BM68" s="17">
        <v>0</v>
      </c>
      <c r="BN68" s="17">
        <v>0</v>
      </c>
      <c r="BO68" s="17">
        <v>0</v>
      </c>
      <c r="BP68" s="17">
        <v>13</v>
      </c>
      <c r="BQ68" s="15">
        <v>2.67</v>
      </c>
      <c r="BR68" s="15">
        <v>1.84</v>
      </c>
      <c r="BS68" s="15">
        <v>4.51</v>
      </c>
      <c r="BT68" s="15">
        <v>19.14</v>
      </c>
      <c r="BU68" s="15"/>
      <c r="BV68" s="15"/>
      <c r="BW68" s="15"/>
      <c r="BX68" s="15"/>
      <c r="BY68" s="15"/>
      <c r="BZ68" s="15"/>
      <c r="CA68" s="15"/>
      <c r="CB68" s="15"/>
      <c r="CC68" s="17">
        <v>213</v>
      </c>
      <c r="CD68" s="17">
        <v>94</v>
      </c>
      <c r="CE68" s="17">
        <v>157</v>
      </c>
      <c r="CF68" s="17">
        <v>105</v>
      </c>
      <c r="CG68" s="17">
        <v>112</v>
      </c>
      <c r="CH68" s="17">
        <v>65</v>
      </c>
      <c r="CI68" s="17">
        <v>182</v>
      </c>
      <c r="CJ68" s="17">
        <v>90</v>
      </c>
      <c r="CK68" s="17">
        <v>0.22</v>
      </c>
      <c r="CL68" s="17">
        <v>0</v>
      </c>
      <c r="CM68" s="17">
        <v>0.15</v>
      </c>
      <c r="CN68" s="17">
        <v>0.37</v>
      </c>
      <c r="CO68" s="17">
        <v>1.55</v>
      </c>
      <c r="CP68" s="17">
        <v>0.81</v>
      </c>
      <c r="CQ68" s="17">
        <v>50</v>
      </c>
      <c r="CR68" s="17">
        <v>35</v>
      </c>
      <c r="CS68" s="17">
        <v>523</v>
      </c>
      <c r="CT68" s="17">
        <v>223</v>
      </c>
      <c r="CU68" s="17">
        <v>27</v>
      </c>
      <c r="CV68" s="17">
        <v>12</v>
      </c>
      <c r="CW68" s="17">
        <v>84</v>
      </c>
      <c r="CX68" s="17">
        <v>27</v>
      </c>
      <c r="CY68" s="17">
        <v>1.05</v>
      </c>
      <c r="CZ68" s="17">
        <v>0.49</v>
      </c>
      <c r="DA68" s="17">
        <v>0</v>
      </c>
      <c r="DB68" s="15"/>
      <c r="DC68" s="15"/>
      <c r="DD68" s="15"/>
      <c r="DE68" s="15"/>
      <c r="DF68" s="15"/>
      <c r="DG68" s="15"/>
      <c r="DH68" s="15"/>
    </row>
    <row r="69" spans="1:112" ht="17.25" thickBot="1">
      <c r="A69" s="18" t="b">
        <v>1</v>
      </c>
      <c r="B69" s="18" t="b">
        <v>1</v>
      </c>
      <c r="C69" s="15"/>
      <c r="D69" s="15"/>
      <c r="E69" s="17">
        <v>201658</v>
      </c>
      <c r="F69" s="17">
        <v>0</v>
      </c>
      <c r="G69" s="17">
        <v>0</v>
      </c>
      <c r="H69" s="17">
        <v>0</v>
      </c>
      <c r="I69" s="17">
        <v>0</v>
      </c>
      <c r="J69" s="15">
        <v>0</v>
      </c>
      <c r="K69" s="17">
        <v>0</v>
      </c>
      <c r="L69" s="17">
        <v>3</v>
      </c>
      <c r="M69" s="15">
        <v>2.1</v>
      </c>
      <c r="N69" s="15"/>
      <c r="O69" s="17">
        <v>0</v>
      </c>
      <c r="P69" s="15" t="s">
        <v>551</v>
      </c>
      <c r="Q69" s="15">
        <v>0</v>
      </c>
      <c r="R69" s="17">
        <v>68</v>
      </c>
      <c r="S69" s="18" t="b">
        <v>0</v>
      </c>
      <c r="T69" s="15"/>
      <c r="U69" s="15"/>
      <c r="V69" s="17">
        <v>60</v>
      </c>
      <c r="W69" s="15" t="s">
        <v>617</v>
      </c>
      <c r="X69" s="15">
        <v>4</v>
      </c>
      <c r="Y69" s="18" t="b">
        <v>0</v>
      </c>
      <c r="Z69" s="15" t="s">
        <v>321</v>
      </c>
      <c r="AA69" s="15">
        <v>1.7</v>
      </c>
      <c r="AB69" s="18" t="b">
        <v>0</v>
      </c>
      <c r="AC69" s="15"/>
      <c r="AD69" s="15" t="s">
        <v>519</v>
      </c>
      <c r="AE69" s="17">
        <v>3</v>
      </c>
      <c r="AF69" s="17">
        <v>91</v>
      </c>
      <c r="AG69" s="17">
        <v>137</v>
      </c>
      <c r="AH69" s="17">
        <v>0</v>
      </c>
      <c r="AI69" s="17">
        <v>0</v>
      </c>
      <c r="AJ69" s="17">
        <v>0</v>
      </c>
      <c r="AK69" s="17">
        <v>0</v>
      </c>
      <c r="AL69" s="15">
        <v>0</v>
      </c>
      <c r="AM69" s="15">
        <v>22.8</v>
      </c>
      <c r="AN69" s="15" t="s">
        <v>321</v>
      </c>
      <c r="AO69" s="15"/>
      <c r="AP69" s="15"/>
      <c r="AQ69" s="15"/>
      <c r="AR69" s="15"/>
      <c r="AS69" s="18" t="b">
        <v>0</v>
      </c>
      <c r="AT69" s="15" t="s">
        <v>2350</v>
      </c>
      <c r="AU69" s="17">
        <v>2732</v>
      </c>
      <c r="AV69" s="17">
        <v>7</v>
      </c>
      <c r="AW69" s="17">
        <v>4</v>
      </c>
      <c r="AX69" s="17">
        <v>11</v>
      </c>
      <c r="AY69" s="17">
        <v>44</v>
      </c>
      <c r="AZ69" s="17">
        <v>0</v>
      </c>
      <c r="BA69" s="17">
        <v>0</v>
      </c>
      <c r="BB69" s="17">
        <v>0</v>
      </c>
      <c r="BC69" s="17">
        <v>6</v>
      </c>
      <c r="BD69" s="17">
        <v>0</v>
      </c>
      <c r="BE69" s="17">
        <v>0</v>
      </c>
      <c r="BF69" s="17">
        <v>14</v>
      </c>
      <c r="BG69" s="17">
        <v>552</v>
      </c>
      <c r="BH69" s="15">
        <v>656.8</v>
      </c>
      <c r="BI69" s="15">
        <v>816.6</v>
      </c>
      <c r="BJ69" s="15">
        <v>605</v>
      </c>
      <c r="BK69" s="15">
        <v>207.9</v>
      </c>
      <c r="BL69" s="17">
        <v>0</v>
      </c>
      <c r="BM69" s="17">
        <v>0</v>
      </c>
      <c r="BN69" s="17">
        <v>0</v>
      </c>
      <c r="BO69" s="17">
        <v>0</v>
      </c>
      <c r="BP69" s="17">
        <v>31</v>
      </c>
      <c r="BQ69" s="15">
        <v>9.06</v>
      </c>
      <c r="BR69" s="15">
        <v>4.5999999999999996</v>
      </c>
      <c r="BS69" s="15">
        <v>13.66</v>
      </c>
      <c r="BT69" s="15">
        <v>41.06</v>
      </c>
      <c r="BU69" s="17">
        <v>6</v>
      </c>
      <c r="BV69" s="15"/>
      <c r="BW69" s="17">
        <v>1</v>
      </c>
      <c r="BX69" s="15"/>
      <c r="BY69" s="17">
        <v>3</v>
      </c>
      <c r="BZ69" s="15"/>
      <c r="CA69" s="15"/>
      <c r="CB69" s="15"/>
      <c r="CC69" s="17">
        <v>60</v>
      </c>
      <c r="CD69" s="17">
        <v>17</v>
      </c>
      <c r="CE69" s="17">
        <v>15</v>
      </c>
      <c r="CF69" s="17">
        <v>14</v>
      </c>
      <c r="CG69" s="17">
        <v>30</v>
      </c>
      <c r="CH69" s="17">
        <v>16</v>
      </c>
      <c r="CI69" s="17">
        <v>19</v>
      </c>
      <c r="CJ69" s="17">
        <v>15</v>
      </c>
      <c r="CK69" s="17">
        <v>0.3</v>
      </c>
      <c r="CL69" s="17">
        <v>0</v>
      </c>
      <c r="CM69" s="17">
        <v>0.15</v>
      </c>
      <c r="CN69" s="17">
        <v>0.45</v>
      </c>
      <c r="CO69" s="17">
        <v>1.35</v>
      </c>
      <c r="CP69" s="17">
        <v>1.45</v>
      </c>
      <c r="CQ69" s="17">
        <v>66</v>
      </c>
      <c r="CR69" s="17">
        <v>44</v>
      </c>
      <c r="CS69" s="17">
        <v>460</v>
      </c>
      <c r="CT69" s="17">
        <v>179</v>
      </c>
      <c r="CU69" s="17">
        <v>57</v>
      </c>
      <c r="CV69" s="17">
        <v>24</v>
      </c>
      <c r="CW69" s="17">
        <v>151</v>
      </c>
      <c r="CX69" s="17">
        <v>46</v>
      </c>
      <c r="CY69" s="17">
        <v>1.02</v>
      </c>
      <c r="CZ69" s="17">
        <v>0.36</v>
      </c>
      <c r="DA69" s="17">
        <v>0</v>
      </c>
      <c r="DB69" s="15"/>
      <c r="DC69" s="15"/>
      <c r="DD69" s="15"/>
      <c r="DE69" s="15"/>
      <c r="DF69" s="15"/>
      <c r="DG69" s="15"/>
      <c r="DH69" s="15"/>
    </row>
    <row r="70" spans="1:112" ht="17.25" thickBot="1">
      <c r="A70" s="18" t="b">
        <v>1</v>
      </c>
      <c r="B70" s="18" t="b">
        <v>1</v>
      </c>
      <c r="C70" s="15"/>
      <c r="D70" s="15"/>
      <c r="E70" s="17">
        <v>503139</v>
      </c>
      <c r="F70" s="17">
        <v>0</v>
      </c>
      <c r="G70" s="17">
        <v>0</v>
      </c>
      <c r="H70" s="17">
        <v>0</v>
      </c>
      <c r="I70" s="17">
        <v>0</v>
      </c>
      <c r="J70" s="15">
        <v>0</v>
      </c>
      <c r="K70" s="17">
        <v>0</v>
      </c>
      <c r="L70" s="17">
        <v>3</v>
      </c>
      <c r="M70" s="15">
        <v>2.1</v>
      </c>
      <c r="N70" s="15"/>
      <c r="O70" s="17">
        <v>0</v>
      </c>
      <c r="P70" s="15" t="s">
        <v>764</v>
      </c>
      <c r="Q70" s="15">
        <v>0</v>
      </c>
      <c r="R70" s="17">
        <v>69</v>
      </c>
      <c r="S70" s="18" t="b">
        <v>0</v>
      </c>
      <c r="T70" s="15"/>
      <c r="U70" s="15"/>
      <c r="V70" s="17">
        <v>60</v>
      </c>
      <c r="W70" s="15" t="s">
        <v>1215</v>
      </c>
      <c r="X70" s="15">
        <v>3.7</v>
      </c>
      <c r="Y70" s="18" t="b">
        <v>0</v>
      </c>
      <c r="Z70" s="15" t="s">
        <v>860</v>
      </c>
      <c r="AA70" s="15">
        <v>1.6</v>
      </c>
      <c r="AB70" s="18" t="b">
        <v>0</v>
      </c>
      <c r="AC70" s="15"/>
      <c r="AD70" s="15" t="s">
        <v>519</v>
      </c>
      <c r="AE70" s="17">
        <v>3</v>
      </c>
      <c r="AF70" s="17">
        <v>91</v>
      </c>
      <c r="AG70" s="17">
        <v>136</v>
      </c>
      <c r="AH70" s="17">
        <v>0</v>
      </c>
      <c r="AI70" s="17">
        <v>0</v>
      </c>
      <c r="AJ70" s="17">
        <v>0</v>
      </c>
      <c r="AK70" s="17">
        <v>0</v>
      </c>
      <c r="AL70" s="15">
        <v>0</v>
      </c>
      <c r="AM70" s="15">
        <v>22.7</v>
      </c>
      <c r="AN70" s="15" t="s">
        <v>860</v>
      </c>
      <c r="AO70" s="15"/>
      <c r="AP70" s="15"/>
      <c r="AQ70" s="15"/>
      <c r="AR70" s="15"/>
      <c r="AS70" s="18" t="b">
        <v>0</v>
      </c>
      <c r="AT70" s="15" t="s">
        <v>2356</v>
      </c>
      <c r="AU70" s="17">
        <v>2848</v>
      </c>
      <c r="AV70" s="17">
        <v>3</v>
      </c>
      <c r="AW70" s="17">
        <v>2</v>
      </c>
      <c r="AX70" s="17">
        <v>11</v>
      </c>
      <c r="AY70" s="17">
        <v>41</v>
      </c>
      <c r="AZ70" s="17">
        <v>0</v>
      </c>
      <c r="BA70" s="17">
        <v>0</v>
      </c>
      <c r="BB70" s="17">
        <v>0</v>
      </c>
      <c r="BC70" s="17">
        <v>5</v>
      </c>
      <c r="BD70" s="17">
        <v>0</v>
      </c>
      <c r="BE70" s="17">
        <v>0</v>
      </c>
      <c r="BF70" s="17">
        <v>9</v>
      </c>
      <c r="BG70" s="17">
        <v>603</v>
      </c>
      <c r="BH70" s="15">
        <v>597.20000000000005</v>
      </c>
      <c r="BI70" s="15">
        <v>482</v>
      </c>
      <c r="BJ70" s="15">
        <v>314</v>
      </c>
      <c r="BK70" s="15">
        <v>139</v>
      </c>
      <c r="BL70" s="17">
        <v>0</v>
      </c>
      <c r="BM70" s="17">
        <v>0</v>
      </c>
      <c r="BN70" s="17">
        <v>0</v>
      </c>
      <c r="BO70" s="17">
        <v>0</v>
      </c>
      <c r="BP70" s="17">
        <v>34</v>
      </c>
      <c r="BQ70" s="15">
        <v>3.8</v>
      </c>
      <c r="BR70" s="15">
        <v>2.94</v>
      </c>
      <c r="BS70" s="15">
        <v>6.74</v>
      </c>
      <c r="BT70" s="15">
        <v>47.02</v>
      </c>
      <c r="BU70" s="17">
        <v>7</v>
      </c>
      <c r="BV70" s="15"/>
      <c r="BW70" s="17">
        <v>4</v>
      </c>
      <c r="BX70" s="15"/>
      <c r="BY70" s="15"/>
      <c r="BZ70" s="15"/>
      <c r="CA70" s="15"/>
      <c r="CB70" s="15"/>
      <c r="CC70" s="17">
        <v>77</v>
      </c>
      <c r="CD70" s="17">
        <v>25</v>
      </c>
      <c r="CE70" s="17">
        <v>53</v>
      </c>
      <c r="CF70" s="17">
        <v>46</v>
      </c>
      <c r="CG70" s="17">
        <v>91</v>
      </c>
      <c r="CH70" s="17">
        <v>57</v>
      </c>
      <c r="CI70" s="17">
        <v>63</v>
      </c>
      <c r="CJ70" s="17">
        <v>41</v>
      </c>
      <c r="CK70" s="17">
        <v>0.12</v>
      </c>
      <c r="CL70" s="17">
        <v>0</v>
      </c>
      <c r="CM70" s="17">
        <v>0.09</v>
      </c>
      <c r="CN70" s="17">
        <v>0.21</v>
      </c>
      <c r="CO70" s="17">
        <v>1.49</v>
      </c>
      <c r="CP70" s="17">
        <v>1.3</v>
      </c>
      <c r="CQ70" s="17">
        <v>98</v>
      </c>
      <c r="CR70" s="17">
        <v>63</v>
      </c>
      <c r="CS70" s="17">
        <v>492</v>
      </c>
      <c r="CT70" s="17">
        <v>198</v>
      </c>
      <c r="CU70" s="17">
        <v>81</v>
      </c>
      <c r="CV70" s="17">
        <v>35</v>
      </c>
      <c r="CW70" s="17">
        <v>152</v>
      </c>
      <c r="CX70" s="17">
        <v>47</v>
      </c>
      <c r="CY70" s="17">
        <v>1.07</v>
      </c>
      <c r="CZ70" s="17">
        <v>0.35</v>
      </c>
      <c r="DA70" s="17">
        <v>0</v>
      </c>
      <c r="DB70" s="15"/>
      <c r="DC70" s="15"/>
      <c r="DD70" s="15"/>
      <c r="DE70" s="15"/>
      <c r="DF70" s="15"/>
      <c r="DG70" s="15"/>
      <c r="DH70" s="15"/>
    </row>
    <row r="71" spans="1:112" ht="17.25" thickBot="1">
      <c r="A71" s="18" t="b">
        <v>1</v>
      </c>
      <c r="B71" s="18" t="b">
        <v>1</v>
      </c>
      <c r="C71" s="15"/>
      <c r="D71" s="15"/>
      <c r="E71" s="17">
        <v>222683</v>
      </c>
      <c r="F71" s="17">
        <v>0</v>
      </c>
      <c r="G71" s="17">
        <v>0</v>
      </c>
      <c r="H71" s="17">
        <v>0</v>
      </c>
      <c r="I71" s="17">
        <v>0</v>
      </c>
      <c r="J71" s="15">
        <v>0</v>
      </c>
      <c r="K71" s="17">
        <v>0</v>
      </c>
      <c r="L71" s="17">
        <v>3</v>
      </c>
      <c r="M71" s="15">
        <v>2.1</v>
      </c>
      <c r="N71" s="15"/>
      <c r="O71" s="17">
        <v>0</v>
      </c>
      <c r="P71" s="15" t="s">
        <v>332</v>
      </c>
      <c r="Q71" s="15">
        <v>0</v>
      </c>
      <c r="R71" s="17">
        <v>70</v>
      </c>
      <c r="S71" s="18" t="b">
        <v>0</v>
      </c>
      <c r="T71" s="15"/>
      <c r="U71" s="15"/>
      <c r="V71" s="17">
        <v>60</v>
      </c>
      <c r="W71" s="15" t="s">
        <v>1115</v>
      </c>
      <c r="X71" s="15">
        <v>2</v>
      </c>
      <c r="Y71" s="18" t="b">
        <v>0</v>
      </c>
      <c r="Z71" s="15" t="s">
        <v>1116</v>
      </c>
      <c r="AA71" s="15">
        <v>0.8</v>
      </c>
      <c r="AB71" s="18" t="b">
        <v>0</v>
      </c>
      <c r="AC71" s="15"/>
      <c r="AD71" s="15" t="s">
        <v>519</v>
      </c>
      <c r="AE71" s="17">
        <v>3</v>
      </c>
      <c r="AF71" s="17">
        <v>91</v>
      </c>
      <c r="AG71" s="17">
        <v>41</v>
      </c>
      <c r="AH71" s="17">
        <v>0</v>
      </c>
      <c r="AI71" s="17">
        <v>0</v>
      </c>
      <c r="AJ71" s="17">
        <v>0</v>
      </c>
      <c r="AK71" s="17">
        <v>0</v>
      </c>
      <c r="AL71" s="15">
        <v>0</v>
      </c>
      <c r="AM71" s="15">
        <v>6.8</v>
      </c>
      <c r="AN71" s="15" t="s">
        <v>1116</v>
      </c>
      <c r="AO71" s="15"/>
      <c r="AP71" s="15"/>
      <c r="AQ71" s="15"/>
      <c r="AR71" s="15"/>
      <c r="AS71" s="18" t="b">
        <v>0</v>
      </c>
      <c r="AT71" s="15" t="s">
        <v>2347</v>
      </c>
      <c r="AU71" s="17">
        <v>945</v>
      </c>
      <c r="AV71" s="17">
        <v>2</v>
      </c>
      <c r="AW71" s="17">
        <v>0</v>
      </c>
      <c r="AX71" s="17">
        <v>4</v>
      </c>
      <c r="AY71" s="17">
        <v>19</v>
      </c>
      <c r="AZ71" s="17">
        <v>0</v>
      </c>
      <c r="BA71" s="17">
        <v>0</v>
      </c>
      <c r="BB71" s="17">
        <v>0</v>
      </c>
      <c r="BC71" s="17">
        <v>5</v>
      </c>
      <c r="BD71" s="17">
        <v>0</v>
      </c>
      <c r="BE71" s="17">
        <v>0</v>
      </c>
      <c r="BF71" s="17">
        <v>3</v>
      </c>
      <c r="BG71" s="17">
        <v>147</v>
      </c>
      <c r="BH71" s="15">
        <v>148</v>
      </c>
      <c r="BI71" s="15">
        <v>305.10000000000002</v>
      </c>
      <c r="BJ71" s="15">
        <v>135</v>
      </c>
      <c r="BK71" s="15">
        <v>58.8</v>
      </c>
      <c r="BL71" s="17">
        <v>0</v>
      </c>
      <c r="BM71" s="17">
        <v>0</v>
      </c>
      <c r="BN71" s="17">
        <v>0</v>
      </c>
      <c r="BO71" s="17">
        <v>0</v>
      </c>
      <c r="BP71" s="17">
        <v>10</v>
      </c>
      <c r="BQ71" s="15">
        <v>2.31</v>
      </c>
      <c r="BR71" s="15">
        <v>1.55</v>
      </c>
      <c r="BS71" s="15">
        <v>3.86</v>
      </c>
      <c r="BT71" s="15">
        <v>17.96</v>
      </c>
      <c r="BU71" s="15"/>
      <c r="BV71" s="15"/>
      <c r="BW71" s="17">
        <v>2</v>
      </c>
      <c r="BX71" s="15"/>
      <c r="BY71" s="17">
        <v>2</v>
      </c>
      <c r="BZ71" s="15"/>
      <c r="CA71" s="15"/>
      <c r="CB71" s="15"/>
      <c r="CC71" s="17">
        <v>276</v>
      </c>
      <c r="CD71" s="17">
        <v>127</v>
      </c>
      <c r="CE71" s="17">
        <v>124</v>
      </c>
      <c r="CF71" s="17">
        <v>86</v>
      </c>
      <c r="CG71" s="17">
        <v>202</v>
      </c>
      <c r="CH71" s="17">
        <v>112</v>
      </c>
      <c r="CI71" s="17">
        <v>224</v>
      </c>
      <c r="CJ71" s="17">
        <v>114</v>
      </c>
      <c r="CK71" s="17">
        <v>0.22</v>
      </c>
      <c r="CL71" s="17">
        <v>0</v>
      </c>
      <c r="CM71" s="17">
        <v>0.15</v>
      </c>
      <c r="CN71" s="17">
        <v>0.37</v>
      </c>
      <c r="CO71" s="17">
        <v>1.71</v>
      </c>
      <c r="CP71" s="17">
        <v>1.81</v>
      </c>
      <c r="CQ71" s="17">
        <v>74</v>
      </c>
      <c r="CR71" s="17">
        <v>47</v>
      </c>
      <c r="CS71" s="17">
        <v>468</v>
      </c>
      <c r="CT71" s="17">
        <v>182</v>
      </c>
      <c r="CU71" s="17">
        <v>290</v>
      </c>
      <c r="CV71" s="17">
        <v>124</v>
      </c>
      <c r="CW71" s="17">
        <v>216</v>
      </c>
      <c r="CX71" s="17">
        <v>72</v>
      </c>
      <c r="CY71" s="17">
        <v>0.95</v>
      </c>
      <c r="CZ71" s="17">
        <v>0.38</v>
      </c>
      <c r="DA71" s="17">
        <v>0</v>
      </c>
      <c r="DB71" s="15"/>
      <c r="DC71" s="15"/>
      <c r="DD71" s="15"/>
      <c r="DE71" s="15"/>
      <c r="DF71" s="15"/>
      <c r="DG71" s="15"/>
      <c r="DH71" s="15"/>
    </row>
    <row r="72" spans="1:112" ht="17.25" thickBot="1">
      <c r="A72" s="18" t="b">
        <v>1</v>
      </c>
      <c r="B72" s="18" t="b">
        <v>1</v>
      </c>
      <c r="C72" s="15"/>
      <c r="D72" s="15"/>
      <c r="E72" s="17">
        <v>155408</v>
      </c>
      <c r="F72" s="17">
        <v>0</v>
      </c>
      <c r="G72" s="17">
        <v>0</v>
      </c>
      <c r="H72" s="17">
        <v>0</v>
      </c>
      <c r="I72" s="17">
        <v>0</v>
      </c>
      <c r="J72" s="15">
        <v>0</v>
      </c>
      <c r="K72" s="17">
        <v>0</v>
      </c>
      <c r="L72" s="17">
        <v>3</v>
      </c>
      <c r="M72" s="15">
        <v>1.5</v>
      </c>
      <c r="N72" s="15"/>
      <c r="O72" s="17">
        <v>0</v>
      </c>
      <c r="P72" s="15" t="s">
        <v>296</v>
      </c>
      <c r="Q72" s="15">
        <v>0</v>
      </c>
      <c r="R72" s="17">
        <v>71</v>
      </c>
      <c r="S72" s="18" t="b">
        <v>0</v>
      </c>
      <c r="T72" s="15"/>
      <c r="U72" s="15"/>
      <c r="V72" s="17">
        <v>50</v>
      </c>
      <c r="W72" s="15" t="s">
        <v>603</v>
      </c>
      <c r="X72" s="15">
        <v>2.2000000000000002</v>
      </c>
      <c r="Y72" s="18" t="b">
        <v>0</v>
      </c>
      <c r="Z72" s="15" t="s">
        <v>361</v>
      </c>
      <c r="AA72" s="15">
        <v>0.1</v>
      </c>
      <c r="AB72" s="18" t="b">
        <v>0</v>
      </c>
      <c r="AC72" s="15"/>
      <c r="AD72" s="15" t="s">
        <v>519</v>
      </c>
      <c r="AE72" s="17">
        <v>3</v>
      </c>
      <c r="AF72" s="17">
        <v>91</v>
      </c>
      <c r="AG72" s="17">
        <v>40</v>
      </c>
      <c r="AH72" s="17">
        <v>0</v>
      </c>
      <c r="AI72" s="17">
        <v>0</v>
      </c>
      <c r="AJ72" s="17">
        <v>0</v>
      </c>
      <c r="AK72" s="17">
        <v>0</v>
      </c>
      <c r="AL72" s="15">
        <v>0</v>
      </c>
      <c r="AM72" s="15">
        <v>8</v>
      </c>
      <c r="AN72" s="15" t="s">
        <v>361</v>
      </c>
      <c r="AO72" s="15"/>
      <c r="AP72" s="15"/>
      <c r="AQ72" s="15"/>
      <c r="AR72" s="15"/>
      <c r="AS72" s="18" t="b">
        <v>0</v>
      </c>
      <c r="AT72" s="15" t="s">
        <v>2354</v>
      </c>
      <c r="AU72" s="17">
        <v>872</v>
      </c>
      <c r="AV72" s="17">
        <v>0</v>
      </c>
      <c r="AW72" s="17">
        <v>1</v>
      </c>
      <c r="AX72" s="17">
        <v>1</v>
      </c>
      <c r="AY72" s="17">
        <v>19</v>
      </c>
      <c r="AZ72" s="17">
        <v>0</v>
      </c>
      <c r="BA72" s="17">
        <v>0</v>
      </c>
      <c r="BB72" s="17">
        <v>0</v>
      </c>
      <c r="BC72" s="17">
        <v>1</v>
      </c>
      <c r="BD72" s="17">
        <v>1</v>
      </c>
      <c r="BE72" s="17">
        <v>0</v>
      </c>
      <c r="BF72" s="17">
        <v>0</v>
      </c>
      <c r="BG72" s="17">
        <v>190</v>
      </c>
      <c r="BH72" s="15">
        <v>206.8</v>
      </c>
      <c r="BI72" s="15">
        <v>183.8</v>
      </c>
      <c r="BJ72" s="15">
        <v>12</v>
      </c>
      <c r="BK72" s="15">
        <v>40.6</v>
      </c>
      <c r="BL72" s="17">
        <v>0</v>
      </c>
      <c r="BM72" s="17">
        <v>0</v>
      </c>
      <c r="BN72" s="17">
        <v>0</v>
      </c>
      <c r="BO72" s="17">
        <v>0</v>
      </c>
      <c r="BP72" s="17">
        <v>8</v>
      </c>
      <c r="BQ72" s="15">
        <v>7.0000000000000007E-2</v>
      </c>
      <c r="BR72" s="15">
        <v>0.52</v>
      </c>
      <c r="BS72" s="15">
        <v>0.59</v>
      </c>
      <c r="BT72" s="15">
        <v>14</v>
      </c>
      <c r="BU72" s="17">
        <v>8</v>
      </c>
      <c r="BV72" s="15"/>
      <c r="BW72" s="15"/>
      <c r="BX72" s="15"/>
      <c r="BY72" s="15"/>
      <c r="BZ72" s="15"/>
      <c r="CA72" s="15"/>
      <c r="CB72" s="15"/>
      <c r="CC72" s="17">
        <v>247</v>
      </c>
      <c r="CD72" s="17">
        <v>111</v>
      </c>
      <c r="CE72" s="17">
        <v>181</v>
      </c>
      <c r="CF72" s="17">
        <v>120</v>
      </c>
      <c r="CG72" s="17">
        <v>324</v>
      </c>
      <c r="CH72" s="17">
        <v>165</v>
      </c>
      <c r="CI72" s="17">
        <v>269</v>
      </c>
      <c r="CJ72" s="17">
        <v>131</v>
      </c>
      <c r="CK72" s="17">
        <v>0.01</v>
      </c>
      <c r="CL72" s="17">
        <v>0</v>
      </c>
      <c r="CM72" s="17">
        <v>0.05</v>
      </c>
      <c r="CN72" s="17">
        <v>0.06</v>
      </c>
      <c r="CO72" s="17">
        <v>1.44</v>
      </c>
      <c r="CP72" s="17">
        <v>1.96</v>
      </c>
      <c r="CQ72" s="17">
        <v>231</v>
      </c>
      <c r="CR72" s="17">
        <v>140</v>
      </c>
      <c r="CS72" s="17">
        <v>209</v>
      </c>
      <c r="CT72" s="17">
        <v>34</v>
      </c>
      <c r="CU72" s="17">
        <v>266</v>
      </c>
      <c r="CV72" s="17">
        <v>111</v>
      </c>
      <c r="CW72" s="17">
        <v>415</v>
      </c>
      <c r="CX72" s="17">
        <v>156</v>
      </c>
      <c r="CY72" s="17">
        <v>0.83</v>
      </c>
      <c r="CZ72" s="17">
        <v>0.1</v>
      </c>
      <c r="DA72" s="17">
        <v>0</v>
      </c>
      <c r="DB72" s="15"/>
      <c r="DC72" s="15"/>
      <c r="DD72" s="15"/>
      <c r="DE72" s="15"/>
      <c r="DF72" s="15"/>
      <c r="DG72" s="15"/>
      <c r="DH72" s="15"/>
    </row>
    <row r="73" spans="1:112" ht="27.75" thickBot="1">
      <c r="A73" s="18" t="b">
        <v>1</v>
      </c>
      <c r="B73" s="18" t="b">
        <v>1</v>
      </c>
      <c r="C73" s="15"/>
      <c r="D73" s="15"/>
      <c r="E73" s="17">
        <v>496208</v>
      </c>
      <c r="F73" s="17">
        <v>0</v>
      </c>
      <c r="G73" s="17">
        <v>0</v>
      </c>
      <c r="H73" s="17">
        <v>0</v>
      </c>
      <c r="I73" s="17">
        <v>0</v>
      </c>
      <c r="J73" s="15">
        <v>0</v>
      </c>
      <c r="K73" s="17">
        <v>0</v>
      </c>
      <c r="L73" s="17">
        <v>3</v>
      </c>
      <c r="M73" s="15">
        <v>1.5</v>
      </c>
      <c r="N73" s="15"/>
      <c r="O73" s="17">
        <v>0</v>
      </c>
      <c r="P73" s="15" t="s">
        <v>604</v>
      </c>
      <c r="Q73" s="15">
        <v>0</v>
      </c>
      <c r="R73" s="17">
        <v>72</v>
      </c>
      <c r="S73" s="18" t="b">
        <v>0</v>
      </c>
      <c r="T73" s="15"/>
      <c r="U73" s="15"/>
      <c r="V73" s="17">
        <v>50</v>
      </c>
      <c r="W73" s="15" t="s">
        <v>1231</v>
      </c>
      <c r="X73" s="15">
        <v>1.4</v>
      </c>
      <c r="Y73" s="18" t="b">
        <v>0</v>
      </c>
      <c r="Z73" s="15" t="s">
        <v>3555</v>
      </c>
      <c r="AA73" s="15">
        <v>0.1</v>
      </c>
      <c r="AB73" s="18" t="b">
        <v>0</v>
      </c>
      <c r="AC73" s="15"/>
      <c r="AD73" s="15" t="s">
        <v>519</v>
      </c>
      <c r="AE73" s="17">
        <v>3</v>
      </c>
      <c r="AF73" s="17">
        <v>91</v>
      </c>
      <c r="AG73" s="17">
        <v>11</v>
      </c>
      <c r="AH73" s="17">
        <v>0</v>
      </c>
      <c r="AI73" s="17">
        <v>0</v>
      </c>
      <c r="AJ73" s="17">
        <v>0</v>
      </c>
      <c r="AK73" s="17">
        <v>0</v>
      </c>
      <c r="AL73" s="15">
        <v>0</v>
      </c>
      <c r="AM73" s="15">
        <v>2.2000000000000002</v>
      </c>
      <c r="AN73" s="15" t="s">
        <v>3555</v>
      </c>
      <c r="AO73" s="15"/>
      <c r="AP73" s="15"/>
      <c r="AQ73" s="15"/>
      <c r="AR73" s="15"/>
      <c r="AS73" s="18" t="b">
        <v>0</v>
      </c>
      <c r="AT73" s="15" t="s">
        <v>2798</v>
      </c>
      <c r="AU73" s="17">
        <v>105</v>
      </c>
      <c r="AV73" s="17">
        <v>0</v>
      </c>
      <c r="AW73" s="17">
        <v>1</v>
      </c>
      <c r="AX73" s="17">
        <v>0</v>
      </c>
      <c r="AY73" s="17">
        <v>1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33</v>
      </c>
      <c r="BH73" s="15">
        <v>32.4</v>
      </c>
      <c r="BI73" s="15">
        <v>17.8</v>
      </c>
      <c r="BJ73" s="15">
        <v>39</v>
      </c>
      <c r="BK73" s="15">
        <v>8.9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5">
        <v>0.26</v>
      </c>
      <c r="BR73" s="15">
        <v>0.13</v>
      </c>
      <c r="BS73" s="15">
        <v>0.39</v>
      </c>
      <c r="BT73" s="15">
        <v>4.74</v>
      </c>
      <c r="BU73" s="15"/>
      <c r="BV73" s="15"/>
      <c r="BW73" s="15"/>
      <c r="BX73" s="15"/>
      <c r="BY73" s="15"/>
      <c r="BZ73" s="15"/>
      <c r="CA73" s="15"/>
      <c r="CB73" s="15"/>
      <c r="CC73" s="17">
        <v>347</v>
      </c>
      <c r="CD73" s="17">
        <v>160</v>
      </c>
      <c r="CE73" s="17">
        <v>326</v>
      </c>
      <c r="CF73" s="17">
        <v>167</v>
      </c>
      <c r="CG73" s="17">
        <v>286</v>
      </c>
      <c r="CH73" s="17">
        <v>150</v>
      </c>
      <c r="CI73" s="17">
        <v>341</v>
      </c>
      <c r="CJ73" s="17">
        <v>161</v>
      </c>
      <c r="CK73" s="17">
        <v>0.22</v>
      </c>
      <c r="CL73" s="17">
        <v>0</v>
      </c>
      <c r="CM73" s="17">
        <v>0.11</v>
      </c>
      <c r="CN73" s="17">
        <v>0.33</v>
      </c>
      <c r="CO73" s="17">
        <v>4.0599999999999996</v>
      </c>
      <c r="CP73" s="17">
        <v>0.86</v>
      </c>
      <c r="CQ73" s="17">
        <v>320</v>
      </c>
      <c r="CR73" s="17">
        <v>186</v>
      </c>
      <c r="CS73" s="17">
        <v>298</v>
      </c>
      <c r="CT73" s="17">
        <v>80</v>
      </c>
      <c r="CU73" s="17">
        <v>337</v>
      </c>
      <c r="CV73" s="17">
        <v>151</v>
      </c>
      <c r="CW73" s="17">
        <v>393</v>
      </c>
      <c r="CX73" s="17">
        <v>147</v>
      </c>
      <c r="CY73" s="17">
        <v>0</v>
      </c>
      <c r="CZ73" s="17">
        <v>0</v>
      </c>
      <c r="DA73" s="17">
        <v>0</v>
      </c>
      <c r="DB73" s="15"/>
      <c r="DC73" s="15"/>
      <c r="DD73" s="15"/>
      <c r="DE73" s="15"/>
      <c r="DF73" s="15"/>
      <c r="DG73" s="15"/>
      <c r="DH73" s="15"/>
    </row>
    <row r="74" spans="1:112" ht="17.25" thickBot="1">
      <c r="A74" s="18" t="b">
        <v>1</v>
      </c>
      <c r="B74" s="18" t="b">
        <v>1</v>
      </c>
      <c r="C74" s="15"/>
      <c r="D74" s="15"/>
      <c r="E74" s="17">
        <v>200785</v>
      </c>
      <c r="F74" s="17">
        <v>0</v>
      </c>
      <c r="G74" s="17">
        <v>0</v>
      </c>
      <c r="H74" s="17">
        <v>0</v>
      </c>
      <c r="I74" s="17">
        <v>0</v>
      </c>
      <c r="J74" s="15">
        <v>0</v>
      </c>
      <c r="K74" s="17">
        <v>0</v>
      </c>
      <c r="L74" s="17">
        <v>3</v>
      </c>
      <c r="M74" s="15">
        <v>1.5</v>
      </c>
      <c r="N74" s="15"/>
      <c r="O74" s="17">
        <v>0</v>
      </c>
      <c r="P74" s="15" t="s">
        <v>1226</v>
      </c>
      <c r="Q74" s="15">
        <v>0</v>
      </c>
      <c r="R74" s="17">
        <v>73</v>
      </c>
      <c r="S74" s="18" t="b">
        <v>0</v>
      </c>
      <c r="T74" s="15"/>
      <c r="U74" s="15"/>
      <c r="V74" s="17">
        <v>50</v>
      </c>
      <c r="W74" s="15" t="s">
        <v>1317</v>
      </c>
      <c r="X74" s="15">
        <v>3.1</v>
      </c>
      <c r="Y74" s="18" t="b">
        <v>0</v>
      </c>
      <c r="Z74" s="15" t="s">
        <v>1318</v>
      </c>
      <c r="AA74" s="15">
        <v>0.7</v>
      </c>
      <c r="AB74" s="18" t="b">
        <v>0</v>
      </c>
      <c r="AC74" s="15"/>
      <c r="AD74" s="15" t="s">
        <v>519</v>
      </c>
      <c r="AE74" s="17">
        <v>3</v>
      </c>
      <c r="AF74" s="17">
        <v>91</v>
      </c>
      <c r="AG74" s="17">
        <v>77</v>
      </c>
      <c r="AH74" s="17">
        <v>0</v>
      </c>
      <c r="AI74" s="17">
        <v>0</v>
      </c>
      <c r="AJ74" s="17">
        <v>0</v>
      </c>
      <c r="AK74" s="17">
        <v>0</v>
      </c>
      <c r="AL74" s="15">
        <v>0</v>
      </c>
      <c r="AM74" s="15">
        <v>15.4</v>
      </c>
      <c r="AN74" s="15" t="s">
        <v>1318</v>
      </c>
      <c r="AO74" s="15"/>
      <c r="AP74" s="15"/>
      <c r="AQ74" s="15"/>
      <c r="AR74" s="15"/>
      <c r="AS74" s="18" t="b">
        <v>0</v>
      </c>
      <c r="AT74" s="15" t="s">
        <v>2351</v>
      </c>
      <c r="AU74" s="17">
        <v>1769</v>
      </c>
      <c r="AV74" s="17">
        <v>2</v>
      </c>
      <c r="AW74" s="17">
        <v>2</v>
      </c>
      <c r="AX74" s="17">
        <v>7</v>
      </c>
      <c r="AY74" s="17">
        <v>28</v>
      </c>
      <c r="AZ74" s="17">
        <v>0</v>
      </c>
      <c r="BA74" s="17">
        <v>0</v>
      </c>
      <c r="BB74" s="17">
        <v>0</v>
      </c>
      <c r="BC74" s="17">
        <v>8</v>
      </c>
      <c r="BD74" s="17">
        <v>0</v>
      </c>
      <c r="BE74" s="17">
        <v>0</v>
      </c>
      <c r="BF74" s="17">
        <v>3</v>
      </c>
      <c r="BG74" s="17">
        <v>346</v>
      </c>
      <c r="BH74" s="15">
        <v>387</v>
      </c>
      <c r="BI74" s="15">
        <v>158.19999999999999</v>
      </c>
      <c r="BJ74" s="15">
        <v>115</v>
      </c>
      <c r="BK74" s="15">
        <v>66.3</v>
      </c>
      <c r="BL74" s="17">
        <v>0</v>
      </c>
      <c r="BM74" s="17">
        <v>0</v>
      </c>
      <c r="BN74" s="17">
        <v>0</v>
      </c>
      <c r="BO74" s="17">
        <v>0</v>
      </c>
      <c r="BP74" s="17">
        <v>21</v>
      </c>
      <c r="BQ74" s="15">
        <v>0.63</v>
      </c>
      <c r="BR74" s="15">
        <v>0.63</v>
      </c>
      <c r="BS74" s="15">
        <v>1.26</v>
      </c>
      <c r="BT74" s="15">
        <v>27.18</v>
      </c>
      <c r="BU74" s="15"/>
      <c r="BV74" s="15"/>
      <c r="BW74" s="15"/>
      <c r="BX74" s="15"/>
      <c r="BY74" s="15"/>
      <c r="BZ74" s="15"/>
      <c r="CA74" s="15"/>
      <c r="CB74" s="15"/>
      <c r="CC74" s="17">
        <v>157</v>
      </c>
      <c r="CD74" s="17">
        <v>62</v>
      </c>
      <c r="CE74" s="17">
        <v>197</v>
      </c>
      <c r="CF74" s="17">
        <v>126</v>
      </c>
      <c r="CG74" s="17">
        <v>223</v>
      </c>
      <c r="CH74" s="17">
        <v>121</v>
      </c>
      <c r="CI74" s="17">
        <v>208</v>
      </c>
      <c r="CJ74" s="17">
        <v>105</v>
      </c>
      <c r="CK74" s="17">
        <v>0.03</v>
      </c>
      <c r="CL74" s="17">
        <v>0</v>
      </c>
      <c r="CM74" s="17">
        <v>0.03</v>
      </c>
      <c r="CN74" s="17">
        <v>0.06</v>
      </c>
      <c r="CO74" s="17">
        <v>1.38</v>
      </c>
      <c r="CP74" s="17">
        <v>1.42</v>
      </c>
      <c r="CQ74" s="17">
        <v>244</v>
      </c>
      <c r="CR74" s="17">
        <v>149</v>
      </c>
      <c r="CS74" s="17">
        <v>222</v>
      </c>
      <c r="CT74" s="17">
        <v>43</v>
      </c>
      <c r="CU74" s="17">
        <v>158</v>
      </c>
      <c r="CV74" s="17">
        <v>60</v>
      </c>
      <c r="CW74" s="17">
        <v>235</v>
      </c>
      <c r="CX74" s="17">
        <v>79</v>
      </c>
      <c r="CY74" s="17">
        <v>1.07</v>
      </c>
      <c r="CZ74" s="17">
        <v>0.36</v>
      </c>
      <c r="DA74" s="17">
        <v>0</v>
      </c>
      <c r="DB74" s="15"/>
      <c r="DC74" s="15"/>
      <c r="DD74" s="15"/>
      <c r="DE74" s="15"/>
      <c r="DF74" s="15"/>
      <c r="DG74" s="15"/>
      <c r="DH74" s="15"/>
    </row>
    <row r="75" spans="1:112" ht="17.25" thickBot="1">
      <c r="A75" s="18" t="b">
        <v>1</v>
      </c>
      <c r="B75" s="18" t="b">
        <v>1</v>
      </c>
      <c r="C75" s="15"/>
      <c r="D75" s="15"/>
      <c r="E75" s="17">
        <v>111317</v>
      </c>
      <c r="F75" s="17">
        <v>0</v>
      </c>
      <c r="G75" s="17">
        <v>0</v>
      </c>
      <c r="H75" s="17">
        <v>0</v>
      </c>
      <c r="I75" s="17">
        <v>0</v>
      </c>
      <c r="J75" s="15">
        <v>0</v>
      </c>
      <c r="K75" s="17">
        <v>0</v>
      </c>
      <c r="L75" s="17">
        <v>3</v>
      </c>
      <c r="M75" s="15">
        <v>1.5</v>
      </c>
      <c r="N75" s="15"/>
      <c r="O75" s="17">
        <v>0</v>
      </c>
      <c r="P75" s="15" t="s">
        <v>595</v>
      </c>
      <c r="Q75" s="15">
        <v>0</v>
      </c>
      <c r="R75" s="17">
        <v>74</v>
      </c>
      <c r="S75" s="18" t="b">
        <v>0</v>
      </c>
      <c r="T75" s="15"/>
      <c r="U75" s="15"/>
      <c r="V75" s="17">
        <v>50</v>
      </c>
      <c r="W75" s="15" t="s">
        <v>596</v>
      </c>
      <c r="X75" s="15">
        <v>1.9</v>
      </c>
      <c r="Y75" s="18" t="b">
        <v>0</v>
      </c>
      <c r="Z75" s="15" t="s">
        <v>390</v>
      </c>
      <c r="AA75" s="15">
        <v>0.2</v>
      </c>
      <c r="AB75" s="18" t="b">
        <v>0</v>
      </c>
      <c r="AC75" s="15"/>
      <c r="AD75" s="15" t="s">
        <v>519</v>
      </c>
      <c r="AE75" s="17">
        <v>3</v>
      </c>
      <c r="AF75" s="17">
        <v>91</v>
      </c>
      <c r="AG75" s="17">
        <v>59</v>
      </c>
      <c r="AH75" s="17">
        <v>0</v>
      </c>
      <c r="AI75" s="17">
        <v>0</v>
      </c>
      <c r="AJ75" s="17">
        <v>0</v>
      </c>
      <c r="AK75" s="17">
        <v>0</v>
      </c>
      <c r="AL75" s="15">
        <v>0</v>
      </c>
      <c r="AM75" s="15">
        <v>11.8</v>
      </c>
      <c r="AN75" s="15" t="s">
        <v>390</v>
      </c>
      <c r="AO75" s="15"/>
      <c r="AP75" s="15"/>
      <c r="AQ75" s="15"/>
      <c r="AR75" s="15"/>
      <c r="AS75" s="18" t="b">
        <v>0</v>
      </c>
      <c r="AT75" s="15" t="s">
        <v>2352</v>
      </c>
      <c r="AU75" s="17">
        <v>1188</v>
      </c>
      <c r="AV75" s="17">
        <v>1</v>
      </c>
      <c r="AW75" s="17">
        <v>3</v>
      </c>
      <c r="AX75" s="17">
        <v>5</v>
      </c>
      <c r="AY75" s="17">
        <v>20</v>
      </c>
      <c r="AZ75" s="17">
        <v>0</v>
      </c>
      <c r="BA75" s="17">
        <v>0</v>
      </c>
      <c r="BB75" s="17">
        <v>0</v>
      </c>
      <c r="BC75" s="17">
        <v>7</v>
      </c>
      <c r="BD75" s="17">
        <v>0</v>
      </c>
      <c r="BE75" s="17">
        <v>0</v>
      </c>
      <c r="BF75" s="17">
        <v>4</v>
      </c>
      <c r="BG75" s="17">
        <v>215</v>
      </c>
      <c r="BH75" s="15">
        <v>236.2</v>
      </c>
      <c r="BI75" s="15">
        <v>384.5</v>
      </c>
      <c r="BJ75" s="15">
        <v>434</v>
      </c>
      <c r="BK75" s="15">
        <v>104.1</v>
      </c>
      <c r="BL75" s="17">
        <v>0</v>
      </c>
      <c r="BM75" s="17">
        <v>0</v>
      </c>
      <c r="BN75" s="17">
        <v>0</v>
      </c>
      <c r="BO75" s="17">
        <v>0</v>
      </c>
      <c r="BP75" s="17">
        <v>13</v>
      </c>
      <c r="BQ75" s="15">
        <v>5.81</v>
      </c>
      <c r="BR75" s="15">
        <v>3.4</v>
      </c>
      <c r="BS75" s="15">
        <v>9.2100000000000009</v>
      </c>
      <c r="BT75" s="15">
        <v>20.25</v>
      </c>
      <c r="BU75" s="17">
        <v>9</v>
      </c>
      <c r="BV75" s="15"/>
      <c r="BW75" s="17">
        <v>3</v>
      </c>
      <c r="BX75" s="15"/>
      <c r="BY75" s="15"/>
      <c r="BZ75" s="15"/>
      <c r="CA75" s="15"/>
      <c r="CB75" s="15"/>
      <c r="CC75" s="17">
        <v>230</v>
      </c>
      <c r="CD75" s="17">
        <v>102</v>
      </c>
      <c r="CE75" s="17">
        <v>87</v>
      </c>
      <c r="CF75" s="17">
        <v>65</v>
      </c>
      <c r="CG75" s="17">
        <v>53</v>
      </c>
      <c r="CH75" s="17">
        <v>32</v>
      </c>
      <c r="CI75" s="17">
        <v>121</v>
      </c>
      <c r="CJ75" s="17">
        <v>69</v>
      </c>
      <c r="CK75" s="17">
        <v>0.44</v>
      </c>
      <c r="CL75" s="17">
        <v>0</v>
      </c>
      <c r="CM75" s="17">
        <v>0.26</v>
      </c>
      <c r="CN75" s="17">
        <v>0.7</v>
      </c>
      <c r="CO75" s="17">
        <v>1.53</v>
      </c>
      <c r="CP75" s="17">
        <v>1.52</v>
      </c>
      <c r="CQ75" s="17">
        <v>223</v>
      </c>
      <c r="CR75" s="17">
        <v>135</v>
      </c>
      <c r="CS75" s="17">
        <v>201</v>
      </c>
      <c r="CT75" s="17">
        <v>29</v>
      </c>
      <c r="CU75" s="17">
        <v>291</v>
      </c>
      <c r="CV75" s="17">
        <v>125</v>
      </c>
      <c r="CW75" s="17">
        <v>360</v>
      </c>
      <c r="CX75" s="17">
        <v>133</v>
      </c>
      <c r="CY75" s="17">
        <v>0.98</v>
      </c>
      <c r="CZ75" s="17">
        <v>0.38</v>
      </c>
      <c r="DA75" s="17">
        <v>0</v>
      </c>
      <c r="DB75" s="15"/>
      <c r="DC75" s="15"/>
      <c r="DD75" s="15"/>
      <c r="DE75" s="15"/>
      <c r="DF75" s="15"/>
      <c r="DG75" s="15"/>
      <c r="DH75" s="15"/>
    </row>
    <row r="76" spans="1:112" ht="17.25" thickBot="1">
      <c r="A76" s="18" t="b">
        <v>1</v>
      </c>
      <c r="B76" s="18" t="b">
        <v>1</v>
      </c>
      <c r="C76" s="15"/>
      <c r="D76" s="15"/>
      <c r="E76" s="17">
        <v>158499</v>
      </c>
      <c r="F76" s="17">
        <v>0</v>
      </c>
      <c r="G76" s="17">
        <v>0</v>
      </c>
      <c r="H76" s="17">
        <v>0</v>
      </c>
      <c r="I76" s="17">
        <v>0</v>
      </c>
      <c r="J76" s="15">
        <v>0</v>
      </c>
      <c r="K76" s="17">
        <v>0</v>
      </c>
      <c r="L76" s="17">
        <v>3</v>
      </c>
      <c r="M76" s="15">
        <v>1.5</v>
      </c>
      <c r="N76" s="15"/>
      <c r="O76" s="17">
        <v>0</v>
      </c>
      <c r="P76" s="15" t="s">
        <v>594</v>
      </c>
      <c r="Q76" s="15">
        <v>0</v>
      </c>
      <c r="R76" s="17">
        <v>75</v>
      </c>
      <c r="S76" s="18" t="b">
        <v>0</v>
      </c>
      <c r="T76" s="15"/>
      <c r="U76" s="15"/>
      <c r="V76" s="17">
        <v>50</v>
      </c>
      <c r="W76" s="15" t="s">
        <v>605</v>
      </c>
      <c r="X76" s="15">
        <v>1.8</v>
      </c>
      <c r="Y76" s="18" t="b">
        <v>0</v>
      </c>
      <c r="Z76" s="15" t="s">
        <v>341</v>
      </c>
      <c r="AA76" s="15">
        <v>0.2</v>
      </c>
      <c r="AB76" s="18" t="b">
        <v>0</v>
      </c>
      <c r="AC76" s="15"/>
      <c r="AD76" s="15" t="s">
        <v>519</v>
      </c>
      <c r="AE76" s="17">
        <v>3</v>
      </c>
      <c r="AF76" s="17">
        <v>91</v>
      </c>
      <c r="AG76" s="17">
        <v>47</v>
      </c>
      <c r="AH76" s="17">
        <v>0</v>
      </c>
      <c r="AI76" s="17">
        <v>0</v>
      </c>
      <c r="AJ76" s="17">
        <v>0</v>
      </c>
      <c r="AK76" s="17">
        <v>0</v>
      </c>
      <c r="AL76" s="15">
        <v>0</v>
      </c>
      <c r="AM76" s="15">
        <v>9.4</v>
      </c>
      <c r="AN76" s="15" t="s">
        <v>341</v>
      </c>
      <c r="AO76" s="15"/>
      <c r="AP76" s="15"/>
      <c r="AQ76" s="15"/>
      <c r="AR76" s="15"/>
      <c r="AS76" s="18" t="b">
        <v>0</v>
      </c>
      <c r="AT76" s="15" t="s">
        <v>2353</v>
      </c>
      <c r="AU76" s="17">
        <v>978</v>
      </c>
      <c r="AV76" s="17">
        <v>2</v>
      </c>
      <c r="AW76" s="17">
        <v>1</v>
      </c>
      <c r="AX76" s="17">
        <v>3</v>
      </c>
      <c r="AY76" s="17">
        <v>14</v>
      </c>
      <c r="AZ76" s="17">
        <v>0</v>
      </c>
      <c r="BA76" s="17">
        <v>0</v>
      </c>
      <c r="BB76" s="17">
        <v>0</v>
      </c>
      <c r="BC76" s="17">
        <v>3</v>
      </c>
      <c r="BD76" s="17">
        <v>1</v>
      </c>
      <c r="BE76" s="17">
        <v>0</v>
      </c>
      <c r="BF76" s="17">
        <v>2</v>
      </c>
      <c r="BG76" s="17">
        <v>214</v>
      </c>
      <c r="BH76" s="15">
        <v>226.6</v>
      </c>
      <c r="BI76" s="15">
        <v>197</v>
      </c>
      <c r="BJ76" s="15">
        <v>220</v>
      </c>
      <c r="BK76" s="15">
        <v>64.7</v>
      </c>
      <c r="BL76" s="17">
        <v>0</v>
      </c>
      <c r="BM76" s="17">
        <v>0</v>
      </c>
      <c r="BN76" s="17">
        <v>0</v>
      </c>
      <c r="BO76" s="17">
        <v>0</v>
      </c>
      <c r="BP76" s="17">
        <v>9</v>
      </c>
      <c r="BQ76" s="15">
        <v>1.81</v>
      </c>
      <c r="BR76" s="15">
        <v>0.79</v>
      </c>
      <c r="BS76" s="15">
        <v>2.6</v>
      </c>
      <c r="BT76" s="15">
        <v>19.14</v>
      </c>
      <c r="BU76" s="17">
        <v>10</v>
      </c>
      <c r="BV76" s="15"/>
      <c r="BW76" s="15"/>
      <c r="BX76" s="15"/>
      <c r="BY76" s="15"/>
      <c r="BZ76" s="15"/>
      <c r="CA76" s="15"/>
      <c r="CB76" s="15"/>
      <c r="CC76" s="17">
        <v>235</v>
      </c>
      <c r="CD76" s="17">
        <v>105</v>
      </c>
      <c r="CE76" s="17">
        <v>173</v>
      </c>
      <c r="CF76" s="17">
        <v>115</v>
      </c>
      <c r="CG76" s="17">
        <v>138</v>
      </c>
      <c r="CH76" s="17">
        <v>78</v>
      </c>
      <c r="CI76" s="17">
        <v>210</v>
      </c>
      <c r="CJ76" s="17">
        <v>107</v>
      </c>
      <c r="CK76" s="17">
        <v>0.17</v>
      </c>
      <c r="CL76" s="17">
        <v>0</v>
      </c>
      <c r="CM76" s="17">
        <v>7.0000000000000007E-2</v>
      </c>
      <c r="CN76" s="17">
        <v>0.24</v>
      </c>
      <c r="CO76" s="17">
        <v>1.76</v>
      </c>
      <c r="CP76" s="17">
        <v>1.29</v>
      </c>
      <c r="CQ76" s="17">
        <v>232</v>
      </c>
      <c r="CR76" s="17">
        <v>141</v>
      </c>
      <c r="CS76" s="17">
        <v>210</v>
      </c>
      <c r="CT76" s="17">
        <v>35</v>
      </c>
      <c r="CU76" s="17">
        <v>302</v>
      </c>
      <c r="CV76" s="17">
        <v>131</v>
      </c>
      <c r="CW76" s="17">
        <v>361</v>
      </c>
      <c r="CX76" s="17">
        <v>134</v>
      </c>
      <c r="CY76" s="17">
        <v>0.83</v>
      </c>
      <c r="CZ76" s="17">
        <v>0.28000000000000003</v>
      </c>
      <c r="DA76" s="17">
        <v>0</v>
      </c>
      <c r="DB76" s="15"/>
      <c r="DC76" s="15"/>
      <c r="DD76" s="15"/>
      <c r="DE76" s="15"/>
      <c r="DF76" s="15"/>
      <c r="DG76" s="15"/>
      <c r="DH76" s="15"/>
    </row>
    <row r="77" spans="1:112" ht="17.25" thickBot="1">
      <c r="A77" s="18" t="b">
        <v>1</v>
      </c>
      <c r="B77" s="18" t="b">
        <v>1</v>
      </c>
      <c r="C77" s="15"/>
      <c r="D77" s="15"/>
      <c r="E77" s="17">
        <v>614574</v>
      </c>
      <c r="F77" s="17">
        <v>0</v>
      </c>
      <c r="G77" s="17">
        <v>0</v>
      </c>
      <c r="H77" s="17">
        <v>0</v>
      </c>
      <c r="I77" s="17">
        <v>0</v>
      </c>
      <c r="J77" s="15">
        <v>0</v>
      </c>
      <c r="K77" s="17">
        <v>0</v>
      </c>
      <c r="L77" s="17">
        <v>3</v>
      </c>
      <c r="M77" s="15">
        <v>1.5</v>
      </c>
      <c r="N77" s="15"/>
      <c r="O77" s="17">
        <v>0</v>
      </c>
      <c r="P77" s="15" t="s">
        <v>764</v>
      </c>
      <c r="Q77" s="15">
        <v>0</v>
      </c>
      <c r="R77" s="17">
        <v>76</v>
      </c>
      <c r="S77" s="18" t="b">
        <v>0</v>
      </c>
      <c r="T77" s="15"/>
      <c r="U77" s="15"/>
      <c r="V77" s="17">
        <v>50</v>
      </c>
      <c r="W77" s="15" t="s">
        <v>4549</v>
      </c>
      <c r="X77" s="15">
        <v>0.9</v>
      </c>
      <c r="Y77" s="18" t="b">
        <v>0</v>
      </c>
      <c r="Z77" s="15" t="s">
        <v>4550</v>
      </c>
      <c r="AA77" s="15">
        <v>0</v>
      </c>
      <c r="AB77" s="18" t="b">
        <v>0</v>
      </c>
      <c r="AC77" s="15"/>
      <c r="AD77" s="15" t="s">
        <v>519</v>
      </c>
      <c r="AE77" s="17">
        <v>3</v>
      </c>
      <c r="AF77" s="17">
        <v>91</v>
      </c>
      <c r="AG77" s="17">
        <v>8</v>
      </c>
      <c r="AH77" s="17">
        <v>0</v>
      </c>
      <c r="AI77" s="17">
        <v>0</v>
      </c>
      <c r="AJ77" s="17">
        <v>0</v>
      </c>
      <c r="AK77" s="17">
        <v>0</v>
      </c>
      <c r="AL77" s="15">
        <v>0</v>
      </c>
      <c r="AM77" s="15">
        <v>1.6</v>
      </c>
      <c r="AN77" s="15" t="s">
        <v>4551</v>
      </c>
      <c r="AO77" s="15"/>
      <c r="AP77" s="15"/>
      <c r="AQ77" s="15"/>
      <c r="AR77" s="15"/>
      <c r="AS77" s="18" t="b">
        <v>0</v>
      </c>
      <c r="AT77" s="15" t="s">
        <v>4552</v>
      </c>
      <c r="AU77" s="17">
        <v>135</v>
      </c>
      <c r="AV77" s="17">
        <v>0</v>
      </c>
      <c r="AW77" s="17">
        <v>0</v>
      </c>
      <c r="AX77" s="17">
        <v>0</v>
      </c>
      <c r="AY77" s="17">
        <v>3</v>
      </c>
      <c r="AZ77" s="17">
        <v>0</v>
      </c>
      <c r="BA77" s="17">
        <v>0</v>
      </c>
      <c r="BB77" s="17">
        <v>0</v>
      </c>
      <c r="BC77" s="17">
        <v>1</v>
      </c>
      <c r="BD77" s="17">
        <v>0</v>
      </c>
      <c r="BE77" s="17">
        <v>0</v>
      </c>
      <c r="BF77" s="17">
        <v>0</v>
      </c>
      <c r="BG77" s="17">
        <v>32</v>
      </c>
      <c r="BH77" s="15">
        <v>18.600000000000001</v>
      </c>
      <c r="BI77" s="15">
        <v>60.2</v>
      </c>
      <c r="BJ77" s="15">
        <v>18</v>
      </c>
      <c r="BK77" s="15">
        <v>9.6</v>
      </c>
      <c r="BL77" s="17">
        <v>0</v>
      </c>
      <c r="BM77" s="17">
        <v>0</v>
      </c>
      <c r="BN77" s="17">
        <v>0</v>
      </c>
      <c r="BO77" s="17">
        <v>0</v>
      </c>
      <c r="BP77" s="17">
        <v>2</v>
      </c>
      <c r="BQ77" s="15">
        <v>0.11</v>
      </c>
      <c r="BR77" s="15">
        <v>0.33</v>
      </c>
      <c r="BS77" s="15">
        <v>0.44</v>
      </c>
      <c r="BT77" s="15">
        <v>4.9000000000000004</v>
      </c>
      <c r="BU77" s="15"/>
      <c r="BV77" s="15"/>
      <c r="BW77" s="15"/>
      <c r="BX77" s="15"/>
      <c r="BY77" s="15"/>
      <c r="BZ77" s="15"/>
      <c r="CA77" s="15"/>
      <c r="CB77" s="15"/>
      <c r="CC77" s="17">
        <v>359</v>
      </c>
      <c r="CD77" s="17">
        <v>166</v>
      </c>
      <c r="CE77" s="17">
        <v>276</v>
      </c>
      <c r="CF77" s="17">
        <v>151</v>
      </c>
      <c r="CG77" s="17">
        <v>315</v>
      </c>
      <c r="CH77" s="17">
        <v>160</v>
      </c>
      <c r="CI77" s="17">
        <v>339</v>
      </c>
      <c r="CJ77" s="17">
        <v>159</v>
      </c>
      <c r="CK77" s="17">
        <v>7.0000000000000007E-2</v>
      </c>
      <c r="CL77" s="17">
        <v>0</v>
      </c>
      <c r="CM77" s="17">
        <v>0.22</v>
      </c>
      <c r="CN77" s="17">
        <v>0.28999999999999998</v>
      </c>
      <c r="CO77" s="17">
        <v>3.27</v>
      </c>
      <c r="CP77" s="17">
        <v>2</v>
      </c>
      <c r="CQ77" s="17">
        <v>360</v>
      </c>
      <c r="CR77" s="17">
        <v>216</v>
      </c>
      <c r="CS77" s="17">
        <v>338</v>
      </c>
      <c r="CT77" s="17">
        <v>110</v>
      </c>
      <c r="CU77" s="17">
        <v>394</v>
      </c>
      <c r="CV77" s="17">
        <v>185</v>
      </c>
      <c r="CW77" s="17">
        <v>519</v>
      </c>
      <c r="CX77" s="17">
        <v>216</v>
      </c>
      <c r="CY77" s="17">
        <v>1.33</v>
      </c>
      <c r="CZ77" s="17">
        <v>0</v>
      </c>
      <c r="DA77" s="17">
        <v>0</v>
      </c>
      <c r="DB77" s="15"/>
      <c r="DC77" s="15"/>
      <c r="DD77" s="15"/>
      <c r="DE77" s="15"/>
      <c r="DF77" s="15"/>
      <c r="DG77" s="15"/>
      <c r="DH77" s="15"/>
    </row>
    <row r="78" spans="1:112" ht="17.25" thickBot="1">
      <c r="A78" s="18" t="b">
        <v>1</v>
      </c>
      <c r="B78" s="18" t="b">
        <v>1</v>
      </c>
      <c r="C78" s="15"/>
      <c r="D78" s="15"/>
      <c r="E78" s="17">
        <v>489888</v>
      </c>
      <c r="F78" s="17">
        <v>0</v>
      </c>
      <c r="G78" s="17">
        <v>0</v>
      </c>
      <c r="H78" s="17">
        <v>0</v>
      </c>
      <c r="I78" s="17">
        <v>0</v>
      </c>
      <c r="J78" s="15">
        <v>0</v>
      </c>
      <c r="K78" s="17">
        <v>0</v>
      </c>
      <c r="L78" s="17">
        <v>3</v>
      </c>
      <c r="M78" s="15">
        <v>1.5</v>
      </c>
      <c r="N78" s="15"/>
      <c r="O78" s="17">
        <v>0</v>
      </c>
      <c r="P78" s="15" t="s">
        <v>3564</v>
      </c>
      <c r="Q78" s="15">
        <v>0</v>
      </c>
      <c r="R78" s="17">
        <v>77</v>
      </c>
      <c r="S78" s="18" t="b">
        <v>0</v>
      </c>
      <c r="T78" s="15"/>
      <c r="U78" s="15"/>
      <c r="V78" s="17">
        <v>50</v>
      </c>
      <c r="W78" s="15" t="s">
        <v>3565</v>
      </c>
      <c r="X78" s="15">
        <v>2.2000000000000002</v>
      </c>
      <c r="Y78" s="18" t="b">
        <v>0</v>
      </c>
      <c r="Z78" s="15" t="s">
        <v>3566</v>
      </c>
      <c r="AA78" s="15">
        <v>0.2</v>
      </c>
      <c r="AB78" s="18" t="b">
        <v>0</v>
      </c>
      <c r="AC78" s="15"/>
      <c r="AD78" s="15" t="s">
        <v>519</v>
      </c>
      <c r="AE78" s="17">
        <v>3</v>
      </c>
      <c r="AF78" s="17">
        <v>91</v>
      </c>
      <c r="AG78" s="17">
        <v>67</v>
      </c>
      <c r="AH78" s="17">
        <v>0</v>
      </c>
      <c r="AI78" s="17">
        <v>0</v>
      </c>
      <c r="AJ78" s="17">
        <v>0</v>
      </c>
      <c r="AK78" s="17">
        <v>0</v>
      </c>
      <c r="AL78" s="15">
        <v>0</v>
      </c>
      <c r="AM78" s="15">
        <v>13.4</v>
      </c>
      <c r="AN78" s="15" t="s">
        <v>3566</v>
      </c>
      <c r="AO78" s="15"/>
      <c r="AP78" s="15"/>
      <c r="AQ78" s="15"/>
      <c r="AR78" s="15"/>
      <c r="AS78" s="18" t="b">
        <v>0</v>
      </c>
      <c r="AT78" s="15" t="s">
        <v>3567</v>
      </c>
      <c r="AU78" s="17">
        <v>1074</v>
      </c>
      <c r="AV78" s="17">
        <v>3</v>
      </c>
      <c r="AW78" s="17">
        <v>2</v>
      </c>
      <c r="AX78" s="17">
        <v>3</v>
      </c>
      <c r="AY78" s="17">
        <v>17</v>
      </c>
      <c r="AZ78" s="17">
        <v>0</v>
      </c>
      <c r="BA78" s="17">
        <v>0</v>
      </c>
      <c r="BB78" s="17">
        <v>0</v>
      </c>
      <c r="BC78" s="17">
        <v>2</v>
      </c>
      <c r="BD78" s="17">
        <v>0</v>
      </c>
      <c r="BE78" s="17">
        <v>0</v>
      </c>
      <c r="BF78" s="17">
        <v>4</v>
      </c>
      <c r="BG78" s="17">
        <v>241</v>
      </c>
      <c r="BH78" s="15">
        <v>272.60000000000002</v>
      </c>
      <c r="BI78" s="15">
        <v>235.9</v>
      </c>
      <c r="BJ78" s="15">
        <v>260</v>
      </c>
      <c r="BK78" s="15">
        <v>76.099999999999994</v>
      </c>
      <c r="BL78" s="17">
        <v>0</v>
      </c>
      <c r="BM78" s="17">
        <v>0</v>
      </c>
      <c r="BN78" s="17">
        <v>0</v>
      </c>
      <c r="BO78" s="17">
        <v>0</v>
      </c>
      <c r="BP78" s="17">
        <v>10</v>
      </c>
      <c r="BQ78" s="15">
        <v>2.6</v>
      </c>
      <c r="BR78" s="15">
        <v>1.62</v>
      </c>
      <c r="BS78" s="15">
        <v>4.22</v>
      </c>
      <c r="BT78" s="15">
        <v>18.22</v>
      </c>
      <c r="BU78" s="15"/>
      <c r="BV78" s="15"/>
      <c r="BW78" s="15"/>
      <c r="BX78" s="15"/>
      <c r="BY78" s="15"/>
      <c r="BZ78" s="15"/>
      <c r="CA78" s="15"/>
      <c r="CB78" s="15"/>
      <c r="CC78" s="17">
        <v>216</v>
      </c>
      <c r="CD78" s="17">
        <v>95</v>
      </c>
      <c r="CE78" s="17">
        <v>145</v>
      </c>
      <c r="CF78" s="17">
        <v>98</v>
      </c>
      <c r="CG78" s="17">
        <v>113</v>
      </c>
      <c r="CH78" s="17">
        <v>66</v>
      </c>
      <c r="CI78" s="17">
        <v>180</v>
      </c>
      <c r="CJ78" s="17">
        <v>88</v>
      </c>
      <c r="CK78" s="17">
        <v>0.22</v>
      </c>
      <c r="CL78" s="17">
        <v>0</v>
      </c>
      <c r="CM78" s="17">
        <v>0.14000000000000001</v>
      </c>
      <c r="CN78" s="17">
        <v>0.36</v>
      </c>
      <c r="CO78" s="17">
        <v>1.53</v>
      </c>
      <c r="CP78" s="17">
        <v>1.42</v>
      </c>
      <c r="CQ78" s="17">
        <v>312</v>
      </c>
      <c r="CR78" s="17">
        <v>181</v>
      </c>
      <c r="CS78" s="17">
        <v>290</v>
      </c>
      <c r="CT78" s="17">
        <v>75</v>
      </c>
      <c r="CU78" s="17">
        <v>269</v>
      </c>
      <c r="CV78" s="17">
        <v>114</v>
      </c>
      <c r="CW78" s="17">
        <v>342</v>
      </c>
      <c r="CX78" s="17">
        <v>125</v>
      </c>
      <c r="CY78" s="17">
        <v>0.84</v>
      </c>
      <c r="CZ78" s="17">
        <v>0.25</v>
      </c>
      <c r="DA78" s="17">
        <v>0</v>
      </c>
      <c r="DB78" s="15"/>
      <c r="DC78" s="15"/>
      <c r="DD78" s="15"/>
      <c r="DE78" s="15"/>
      <c r="DF78" s="15"/>
      <c r="DG78" s="15"/>
      <c r="DH78" s="15"/>
    </row>
    <row r="79" spans="1:112" ht="17.25" thickBot="1">
      <c r="A79" s="18" t="b">
        <v>1</v>
      </c>
      <c r="B79" s="18" t="b">
        <v>1</v>
      </c>
      <c r="C79" s="15"/>
      <c r="D79" s="15"/>
      <c r="E79" s="17">
        <v>560262</v>
      </c>
      <c r="F79" s="17">
        <v>0</v>
      </c>
      <c r="G79" s="17">
        <v>0</v>
      </c>
      <c r="H79" s="17">
        <v>0</v>
      </c>
      <c r="I79" s="17">
        <v>0</v>
      </c>
      <c r="J79" s="15">
        <v>0</v>
      </c>
      <c r="K79" s="17">
        <v>0</v>
      </c>
      <c r="L79" s="17">
        <v>3</v>
      </c>
      <c r="M79" s="15">
        <v>2.6</v>
      </c>
      <c r="N79" s="15"/>
      <c r="O79" s="17">
        <v>0</v>
      </c>
      <c r="P79" s="15" t="s">
        <v>4121</v>
      </c>
      <c r="Q79" s="15">
        <v>0</v>
      </c>
      <c r="R79" s="17">
        <v>78</v>
      </c>
      <c r="S79" s="18" t="b">
        <v>0</v>
      </c>
      <c r="T79" s="15"/>
      <c r="U79" s="15"/>
      <c r="V79" s="17">
        <v>75</v>
      </c>
      <c r="W79" s="15" t="s">
        <v>2367</v>
      </c>
      <c r="X79" s="15">
        <v>3.4</v>
      </c>
      <c r="Y79" s="18" t="b">
        <v>0</v>
      </c>
      <c r="Z79" s="15" t="s">
        <v>2368</v>
      </c>
      <c r="AA79" s="15">
        <v>17.3</v>
      </c>
      <c r="AB79" s="18" t="b">
        <v>0</v>
      </c>
      <c r="AC79" s="15"/>
      <c r="AD79" s="15" t="s">
        <v>519</v>
      </c>
      <c r="AE79" s="17">
        <v>3</v>
      </c>
      <c r="AF79" s="17">
        <v>91</v>
      </c>
      <c r="AG79" s="17">
        <v>113</v>
      </c>
      <c r="AH79" s="17">
        <v>0</v>
      </c>
      <c r="AI79" s="17">
        <v>0</v>
      </c>
      <c r="AJ79" s="17">
        <v>0</v>
      </c>
      <c r="AK79" s="17">
        <v>0</v>
      </c>
      <c r="AL79" s="15">
        <v>0</v>
      </c>
      <c r="AM79" s="15">
        <v>15.1</v>
      </c>
      <c r="AN79" s="15" t="s">
        <v>2369</v>
      </c>
      <c r="AO79" s="15"/>
      <c r="AP79" s="15"/>
      <c r="AQ79" s="15"/>
      <c r="AR79" s="15"/>
      <c r="AS79" s="18" t="b">
        <v>0</v>
      </c>
      <c r="AT79" s="15" t="s">
        <v>2370</v>
      </c>
      <c r="AU79" s="17">
        <v>1663</v>
      </c>
      <c r="AV79" s="17">
        <v>13</v>
      </c>
      <c r="AW79" s="17">
        <v>0</v>
      </c>
      <c r="AX79" s="17">
        <v>10</v>
      </c>
      <c r="AY79" s="17">
        <v>21</v>
      </c>
      <c r="AZ79" s="17">
        <v>0</v>
      </c>
      <c r="BA79" s="17">
        <v>0</v>
      </c>
      <c r="BB79" s="17">
        <v>0</v>
      </c>
      <c r="BC79" s="17">
        <v>5</v>
      </c>
      <c r="BD79" s="17">
        <v>0</v>
      </c>
      <c r="BE79" s="17">
        <v>0</v>
      </c>
      <c r="BF79" s="17">
        <v>13</v>
      </c>
      <c r="BG79" s="17">
        <v>480</v>
      </c>
      <c r="BH79" s="15">
        <v>532.20000000000005</v>
      </c>
      <c r="BI79" s="15">
        <v>306.89999999999998</v>
      </c>
      <c r="BJ79" s="15">
        <v>563</v>
      </c>
      <c r="BK79" s="15">
        <v>139.9</v>
      </c>
      <c r="BL79" s="17">
        <v>0</v>
      </c>
      <c r="BM79" s="17">
        <v>0</v>
      </c>
      <c r="BN79" s="17">
        <v>0</v>
      </c>
      <c r="BO79" s="17">
        <v>0</v>
      </c>
      <c r="BP79" s="17">
        <v>21</v>
      </c>
      <c r="BQ79" s="15">
        <v>8.31</v>
      </c>
      <c r="BR79" s="15">
        <v>1.51</v>
      </c>
      <c r="BS79" s="15">
        <v>9.82</v>
      </c>
      <c r="BT79" s="15">
        <v>25.91</v>
      </c>
      <c r="BU79" s="15"/>
      <c r="BV79" s="15"/>
      <c r="BW79" s="15"/>
      <c r="BX79" s="15"/>
      <c r="BY79" s="17">
        <v>1</v>
      </c>
      <c r="BZ79" s="15"/>
      <c r="CA79" s="15"/>
      <c r="CB79" s="15"/>
      <c r="CC79" s="17">
        <v>103</v>
      </c>
      <c r="CD79" s="17">
        <v>33</v>
      </c>
      <c r="CE79" s="17">
        <v>122</v>
      </c>
      <c r="CF79" s="17">
        <v>84</v>
      </c>
      <c r="CG79" s="17">
        <v>37</v>
      </c>
      <c r="CH79" s="17">
        <v>22</v>
      </c>
      <c r="CI79" s="17">
        <v>60</v>
      </c>
      <c r="CJ79" s="17">
        <v>39</v>
      </c>
      <c r="CK79" s="17">
        <v>0.45</v>
      </c>
      <c r="CL79" s="17">
        <v>0</v>
      </c>
      <c r="CM79" s="17">
        <v>0.08</v>
      </c>
      <c r="CN79" s="17">
        <v>0.53</v>
      </c>
      <c r="CO79" s="17">
        <v>1.4</v>
      </c>
      <c r="CP79" s="17">
        <v>1.1399999999999999</v>
      </c>
      <c r="CQ79" s="17">
        <v>22</v>
      </c>
      <c r="CR79" s="17">
        <v>13</v>
      </c>
      <c r="CS79" s="17">
        <v>546</v>
      </c>
      <c r="CT79" s="17">
        <v>239</v>
      </c>
      <c r="CU79" s="17">
        <v>123</v>
      </c>
      <c r="CV79" s="17">
        <v>51</v>
      </c>
      <c r="CW79" s="17">
        <v>20</v>
      </c>
      <c r="CX79" s="17">
        <v>7</v>
      </c>
      <c r="CY79" s="17">
        <v>1.1399999999999999</v>
      </c>
      <c r="CZ79" s="17">
        <v>0.54</v>
      </c>
      <c r="DA79" s="17">
        <v>0</v>
      </c>
      <c r="DB79" s="15"/>
      <c r="DC79" s="15"/>
      <c r="DD79" s="15"/>
      <c r="DE79" s="15"/>
      <c r="DF79" s="15"/>
      <c r="DG79" s="15"/>
      <c r="DH79" s="15"/>
    </row>
    <row r="80" spans="1:112" ht="27.75" thickBot="1">
      <c r="A80" s="18" t="b">
        <v>1</v>
      </c>
      <c r="B80" s="18" t="b">
        <v>1</v>
      </c>
      <c r="C80" s="15"/>
      <c r="D80" s="15"/>
      <c r="E80" s="17">
        <v>444102</v>
      </c>
      <c r="F80" s="17">
        <v>0</v>
      </c>
      <c r="G80" s="17">
        <v>0</v>
      </c>
      <c r="H80" s="17">
        <v>0</v>
      </c>
      <c r="I80" s="17">
        <v>0</v>
      </c>
      <c r="J80" s="15">
        <v>0</v>
      </c>
      <c r="K80" s="17">
        <v>0</v>
      </c>
      <c r="L80" s="17">
        <v>4</v>
      </c>
      <c r="M80" s="15">
        <v>2</v>
      </c>
      <c r="N80" s="15"/>
      <c r="O80" s="17">
        <v>0</v>
      </c>
      <c r="P80" s="15" t="s">
        <v>1679</v>
      </c>
      <c r="Q80" s="15">
        <v>0</v>
      </c>
      <c r="R80" s="17">
        <v>79</v>
      </c>
      <c r="S80" s="18" t="b">
        <v>0</v>
      </c>
      <c r="T80" s="15"/>
      <c r="U80" s="15"/>
      <c r="V80" s="17">
        <v>60</v>
      </c>
      <c r="W80" s="15" t="s">
        <v>1680</v>
      </c>
      <c r="X80" s="15">
        <v>3.2</v>
      </c>
      <c r="Y80" s="18" t="b">
        <v>0</v>
      </c>
      <c r="Z80" s="15" t="s">
        <v>1681</v>
      </c>
      <c r="AA80" s="15">
        <v>2</v>
      </c>
      <c r="AB80" s="18" t="b">
        <v>0</v>
      </c>
      <c r="AC80" s="15"/>
      <c r="AD80" s="15" t="s">
        <v>519</v>
      </c>
      <c r="AE80" s="17">
        <v>3</v>
      </c>
      <c r="AF80" s="17">
        <v>91</v>
      </c>
      <c r="AG80" s="17">
        <v>115</v>
      </c>
      <c r="AH80" s="17">
        <v>0</v>
      </c>
      <c r="AI80" s="17">
        <v>0</v>
      </c>
      <c r="AJ80" s="17">
        <v>0</v>
      </c>
      <c r="AK80" s="17">
        <v>0</v>
      </c>
      <c r="AL80" s="15">
        <v>0</v>
      </c>
      <c r="AM80" s="15">
        <v>19.2</v>
      </c>
      <c r="AN80" s="15" t="s">
        <v>1682</v>
      </c>
      <c r="AO80" s="15"/>
      <c r="AP80" s="15"/>
      <c r="AQ80" s="15"/>
      <c r="AR80" s="15"/>
      <c r="AS80" s="18" t="b">
        <v>0</v>
      </c>
      <c r="AT80" s="15" t="s">
        <v>2364</v>
      </c>
      <c r="AU80" s="17">
        <v>2741</v>
      </c>
      <c r="AV80" s="17">
        <v>6</v>
      </c>
      <c r="AW80" s="17">
        <v>7</v>
      </c>
      <c r="AX80" s="17">
        <v>11</v>
      </c>
      <c r="AY80" s="17">
        <v>40</v>
      </c>
      <c r="AZ80" s="17">
        <v>0</v>
      </c>
      <c r="BA80" s="17">
        <v>0</v>
      </c>
      <c r="BB80" s="17">
        <v>0</v>
      </c>
      <c r="BC80" s="17">
        <v>2</v>
      </c>
      <c r="BD80" s="17">
        <v>0</v>
      </c>
      <c r="BE80" s="17">
        <v>0</v>
      </c>
      <c r="BF80" s="17">
        <v>6</v>
      </c>
      <c r="BG80" s="17">
        <v>412</v>
      </c>
      <c r="BH80" s="15">
        <v>350.6</v>
      </c>
      <c r="BI80" s="15">
        <v>397.9</v>
      </c>
      <c r="BJ80" s="15">
        <v>809</v>
      </c>
      <c r="BK80" s="15">
        <v>155.5</v>
      </c>
      <c r="BL80" s="17">
        <v>0</v>
      </c>
      <c r="BM80" s="17">
        <v>0</v>
      </c>
      <c r="BN80" s="17">
        <v>0</v>
      </c>
      <c r="BO80" s="17">
        <v>0</v>
      </c>
      <c r="BP80" s="17">
        <v>32</v>
      </c>
      <c r="BQ80" s="15">
        <v>10.64</v>
      </c>
      <c r="BR80" s="15">
        <v>1.48</v>
      </c>
      <c r="BS80" s="15">
        <v>12.12</v>
      </c>
      <c r="BT80" s="15">
        <v>39.020000000000003</v>
      </c>
      <c r="BU80" s="15"/>
      <c r="BV80" s="15"/>
      <c r="BW80" s="15"/>
      <c r="BX80" s="15"/>
      <c r="BY80" s="15"/>
      <c r="BZ80" s="15"/>
      <c r="CA80" s="15"/>
      <c r="CB80" s="15"/>
      <c r="CC80" s="17">
        <v>171</v>
      </c>
      <c r="CD80" s="17">
        <v>15</v>
      </c>
      <c r="CE80" s="17">
        <v>78</v>
      </c>
      <c r="CF80" s="17">
        <v>2</v>
      </c>
      <c r="CG80" s="17">
        <v>14</v>
      </c>
      <c r="CH80" s="17">
        <v>7</v>
      </c>
      <c r="CI80" s="17">
        <v>48</v>
      </c>
      <c r="CJ80" s="17">
        <v>10</v>
      </c>
      <c r="CK80" s="17">
        <v>0.35</v>
      </c>
      <c r="CL80" s="17">
        <v>0</v>
      </c>
      <c r="CM80" s="17">
        <v>0.05</v>
      </c>
      <c r="CN80" s="17">
        <v>0.4</v>
      </c>
      <c r="CO80" s="17">
        <v>1.28</v>
      </c>
      <c r="CP80" s="17">
        <v>1.31</v>
      </c>
      <c r="CQ80" s="17">
        <v>84</v>
      </c>
      <c r="CR80" s="17">
        <v>22</v>
      </c>
      <c r="CS80" s="17">
        <v>478</v>
      </c>
      <c r="CT80" s="17">
        <v>52</v>
      </c>
      <c r="CU80" s="17">
        <v>152</v>
      </c>
      <c r="CV80" s="17">
        <v>13</v>
      </c>
      <c r="CW80" s="17">
        <v>134</v>
      </c>
      <c r="CX80" s="17">
        <v>22</v>
      </c>
      <c r="CY80" s="17">
        <v>1.05</v>
      </c>
      <c r="CZ80" s="17">
        <v>0.36</v>
      </c>
      <c r="DA80" s="17">
        <v>0</v>
      </c>
      <c r="DB80" s="15"/>
      <c r="DC80" s="15"/>
      <c r="DD80" s="15"/>
      <c r="DE80" s="15"/>
      <c r="DF80" s="15"/>
      <c r="DG80" s="15"/>
      <c r="DH80" s="15"/>
    </row>
    <row r="81" spans="1:112" ht="17.25" thickBot="1">
      <c r="A81" s="18" t="b">
        <v>1</v>
      </c>
      <c r="B81" s="18" t="b">
        <v>1</v>
      </c>
      <c r="C81" s="15"/>
      <c r="D81" s="15"/>
      <c r="E81" s="17">
        <v>168636</v>
      </c>
      <c r="F81" s="17">
        <v>0</v>
      </c>
      <c r="G81" s="17">
        <v>0</v>
      </c>
      <c r="H81" s="17">
        <v>0</v>
      </c>
      <c r="I81" s="17">
        <v>0</v>
      </c>
      <c r="J81" s="15">
        <v>0</v>
      </c>
      <c r="K81" s="17">
        <v>0</v>
      </c>
      <c r="L81" s="17">
        <v>4</v>
      </c>
      <c r="M81" s="15">
        <v>1.8</v>
      </c>
      <c r="N81" s="15"/>
      <c r="O81" s="17">
        <v>0</v>
      </c>
      <c r="P81" s="15" t="s">
        <v>1449</v>
      </c>
      <c r="Q81" s="15">
        <v>0</v>
      </c>
      <c r="R81" s="17">
        <v>80</v>
      </c>
      <c r="S81" s="18" t="b">
        <v>0</v>
      </c>
      <c r="T81" s="15"/>
      <c r="U81" s="15"/>
      <c r="V81" s="17">
        <v>55</v>
      </c>
      <c r="W81" s="15" t="s">
        <v>1450</v>
      </c>
      <c r="X81" s="15">
        <v>1.2</v>
      </c>
      <c r="Y81" s="18" t="b">
        <v>0</v>
      </c>
      <c r="Z81" s="15" t="s">
        <v>1451</v>
      </c>
      <c r="AA81" s="15">
        <v>0.2</v>
      </c>
      <c r="AB81" s="18" t="b">
        <v>0</v>
      </c>
      <c r="AC81" s="15"/>
      <c r="AD81" s="15" t="s">
        <v>519</v>
      </c>
      <c r="AE81" s="17">
        <v>3</v>
      </c>
      <c r="AF81" s="17">
        <v>91</v>
      </c>
      <c r="AG81" s="17">
        <v>27</v>
      </c>
      <c r="AH81" s="17">
        <v>0</v>
      </c>
      <c r="AI81" s="17">
        <v>0</v>
      </c>
      <c r="AJ81" s="17">
        <v>0</v>
      </c>
      <c r="AK81" s="17">
        <v>0</v>
      </c>
      <c r="AL81" s="15">
        <v>0</v>
      </c>
      <c r="AM81" s="15">
        <v>4.9000000000000004</v>
      </c>
      <c r="AN81" s="15" t="s">
        <v>1452</v>
      </c>
      <c r="AO81" s="15"/>
      <c r="AP81" s="15"/>
      <c r="AQ81" s="15"/>
      <c r="AR81" s="15"/>
      <c r="AS81" s="18" t="b">
        <v>0</v>
      </c>
      <c r="AT81" s="15" t="s">
        <v>2365</v>
      </c>
      <c r="AU81" s="17">
        <v>214</v>
      </c>
      <c r="AV81" s="17">
        <v>1</v>
      </c>
      <c r="AW81" s="17">
        <v>0</v>
      </c>
      <c r="AX81" s="17">
        <v>0</v>
      </c>
      <c r="AY81" s="17">
        <v>3</v>
      </c>
      <c r="AZ81" s="17">
        <v>0</v>
      </c>
      <c r="BA81" s="17">
        <v>0</v>
      </c>
      <c r="BB81" s="17">
        <v>0</v>
      </c>
      <c r="BC81" s="17">
        <v>1</v>
      </c>
      <c r="BD81" s="17">
        <v>0</v>
      </c>
      <c r="BE81" s="17">
        <v>0</v>
      </c>
      <c r="BF81" s="17">
        <v>1</v>
      </c>
      <c r="BG81" s="17">
        <v>83</v>
      </c>
      <c r="BH81" s="15">
        <v>70.2</v>
      </c>
      <c r="BI81" s="15">
        <v>25</v>
      </c>
      <c r="BJ81" s="15">
        <v>104</v>
      </c>
      <c r="BK81" s="15">
        <v>19.100000000000001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5">
        <v>2</v>
      </c>
      <c r="BR81" s="15">
        <v>7.0000000000000007E-2</v>
      </c>
      <c r="BS81" s="15">
        <v>2.0699999999999998</v>
      </c>
      <c r="BT81" s="15">
        <v>6.16</v>
      </c>
      <c r="BU81" s="15"/>
      <c r="BV81" s="15"/>
      <c r="BW81" s="17">
        <v>5</v>
      </c>
      <c r="BX81" s="15"/>
      <c r="BY81" s="15"/>
      <c r="BZ81" s="15"/>
      <c r="CA81" s="15"/>
      <c r="CB81" s="15"/>
      <c r="CC81" s="17">
        <v>322</v>
      </c>
      <c r="CD81" s="17">
        <v>35</v>
      </c>
      <c r="CE81" s="17">
        <v>315</v>
      </c>
      <c r="CF81" s="17">
        <v>40</v>
      </c>
      <c r="CG81" s="17">
        <v>229</v>
      </c>
      <c r="CH81" s="17">
        <v>38</v>
      </c>
      <c r="CI81" s="17">
        <v>311</v>
      </c>
      <c r="CJ81" s="17">
        <v>37</v>
      </c>
      <c r="CK81" s="17">
        <v>0.84</v>
      </c>
      <c r="CL81" s="17">
        <v>0</v>
      </c>
      <c r="CM81" s="17">
        <v>0.03</v>
      </c>
      <c r="CN81" s="17">
        <v>0.87</v>
      </c>
      <c r="CO81" s="17">
        <v>2.59</v>
      </c>
      <c r="CP81" s="17">
        <v>1.26</v>
      </c>
      <c r="CQ81" s="17">
        <v>118</v>
      </c>
      <c r="CR81" s="17">
        <v>28</v>
      </c>
      <c r="CS81" s="17">
        <v>355</v>
      </c>
      <c r="CT81" s="17">
        <v>25</v>
      </c>
      <c r="CU81" s="17">
        <v>350</v>
      </c>
      <c r="CV81" s="17">
        <v>40</v>
      </c>
      <c r="CW81" s="17">
        <v>335</v>
      </c>
      <c r="CX81" s="17">
        <v>59</v>
      </c>
      <c r="CY81" s="17">
        <v>0</v>
      </c>
      <c r="CZ81" s="17">
        <v>0</v>
      </c>
      <c r="DA81" s="17">
        <v>0</v>
      </c>
      <c r="DB81" s="15"/>
      <c r="DC81" s="15"/>
      <c r="DD81" s="15"/>
      <c r="DE81" s="15"/>
      <c r="DF81" s="15"/>
      <c r="DG81" s="15"/>
      <c r="DH81" s="15"/>
    </row>
    <row r="82" spans="1:112" ht="17.25" thickBot="1">
      <c r="A82" s="18" t="b">
        <v>1</v>
      </c>
      <c r="B82" s="18" t="b">
        <v>1</v>
      </c>
      <c r="C82" s="15"/>
      <c r="D82" s="15"/>
      <c r="E82" s="17">
        <v>561245</v>
      </c>
      <c r="F82" s="17">
        <v>0</v>
      </c>
      <c r="G82" s="17">
        <v>0</v>
      </c>
      <c r="H82" s="17">
        <v>0</v>
      </c>
      <c r="I82" s="17">
        <v>0</v>
      </c>
      <c r="J82" s="15">
        <v>0</v>
      </c>
      <c r="K82" s="17">
        <v>0</v>
      </c>
      <c r="L82" s="17">
        <v>4</v>
      </c>
      <c r="M82" s="15">
        <v>2</v>
      </c>
      <c r="N82" s="15"/>
      <c r="O82" s="17">
        <v>0</v>
      </c>
      <c r="P82" s="15" t="s">
        <v>5138</v>
      </c>
      <c r="Q82" s="15">
        <v>0</v>
      </c>
      <c r="R82" s="17">
        <v>81</v>
      </c>
      <c r="S82" s="18" t="b">
        <v>0</v>
      </c>
      <c r="T82" s="15"/>
      <c r="U82" s="15"/>
      <c r="V82" s="17">
        <v>60</v>
      </c>
      <c r="W82" s="15" t="s">
        <v>5139</v>
      </c>
      <c r="X82" s="15">
        <v>0</v>
      </c>
      <c r="Y82" s="18" t="b">
        <v>0</v>
      </c>
      <c r="Z82" s="15" t="s">
        <v>1672</v>
      </c>
      <c r="AA82" s="15">
        <v>0.3</v>
      </c>
      <c r="AB82" s="18" t="b">
        <v>0</v>
      </c>
      <c r="AC82" s="15"/>
      <c r="AD82" s="15" t="s">
        <v>519</v>
      </c>
      <c r="AE82" s="17">
        <v>3</v>
      </c>
      <c r="AF82" s="17">
        <v>91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5">
        <v>0</v>
      </c>
      <c r="AM82" s="15">
        <v>0</v>
      </c>
      <c r="AN82" s="15" t="s">
        <v>1672</v>
      </c>
      <c r="AO82" s="15"/>
      <c r="AP82" s="15"/>
      <c r="AQ82" s="15"/>
      <c r="AR82" s="15"/>
      <c r="AS82" s="18" t="b">
        <v>0</v>
      </c>
      <c r="AT82" s="15" t="s">
        <v>5140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5">
        <v>0</v>
      </c>
      <c r="BI82" s="15">
        <v>0</v>
      </c>
      <c r="BJ82" s="15">
        <v>0</v>
      </c>
      <c r="BK82" s="15">
        <v>0</v>
      </c>
      <c r="BL82" s="17">
        <v>0</v>
      </c>
      <c r="BM82" s="17">
        <v>0</v>
      </c>
      <c r="BN82" s="17">
        <v>0</v>
      </c>
      <c r="BO82" s="17">
        <v>0</v>
      </c>
      <c r="BP82" s="17">
        <v>0</v>
      </c>
      <c r="BQ82" s="15">
        <v>0</v>
      </c>
      <c r="BR82" s="15">
        <v>0</v>
      </c>
      <c r="BS82" s="15">
        <v>0</v>
      </c>
      <c r="BT82" s="15">
        <v>0</v>
      </c>
      <c r="BU82" s="15"/>
      <c r="BV82" s="15"/>
      <c r="BW82" s="15"/>
      <c r="BX82" s="15"/>
      <c r="BY82" s="15"/>
      <c r="BZ82" s="15"/>
      <c r="CA82" s="15"/>
      <c r="CB82" s="15"/>
      <c r="CC82" s="17">
        <v>551</v>
      </c>
      <c r="CD82" s="17">
        <v>67</v>
      </c>
      <c r="CE82" s="17">
        <v>551</v>
      </c>
      <c r="CF82" s="17">
        <v>67</v>
      </c>
      <c r="CG82" s="17">
        <v>551</v>
      </c>
      <c r="CH82" s="17">
        <v>67</v>
      </c>
      <c r="CI82" s="17">
        <v>551</v>
      </c>
      <c r="CJ82" s="17">
        <v>67</v>
      </c>
      <c r="CK82" s="17">
        <v>0</v>
      </c>
      <c r="CL82" s="17">
        <v>0</v>
      </c>
      <c r="CM82" s="17">
        <v>0</v>
      </c>
      <c r="CN82" s="17">
        <v>0</v>
      </c>
      <c r="CO82" s="17">
        <v>0</v>
      </c>
      <c r="CP82" s="17">
        <v>0</v>
      </c>
      <c r="CQ82" s="17">
        <v>104</v>
      </c>
      <c r="CR82" s="17">
        <v>26</v>
      </c>
      <c r="CS82" s="17">
        <v>498</v>
      </c>
      <c r="CT82" s="17">
        <v>56</v>
      </c>
      <c r="CU82" s="17">
        <v>551</v>
      </c>
      <c r="CV82" s="17">
        <v>67</v>
      </c>
      <c r="CW82" s="17">
        <v>328</v>
      </c>
      <c r="CX82" s="17">
        <v>58</v>
      </c>
      <c r="CY82" s="17">
        <v>0</v>
      </c>
      <c r="CZ82" s="17">
        <v>0</v>
      </c>
      <c r="DA82" s="17">
        <v>0</v>
      </c>
      <c r="DB82" s="15"/>
      <c r="DC82" s="15"/>
      <c r="DD82" s="15"/>
      <c r="DE82" s="15"/>
      <c r="DF82" s="15"/>
      <c r="DG82" s="15"/>
      <c r="DH82" s="15"/>
    </row>
    <row r="83" spans="1:112" ht="17.25" thickBot="1">
      <c r="A83" s="18" t="b">
        <v>1</v>
      </c>
      <c r="B83" s="18" t="b">
        <v>1</v>
      </c>
      <c r="C83" s="15"/>
      <c r="D83" s="15"/>
      <c r="E83" s="17">
        <v>200720</v>
      </c>
      <c r="F83" s="17">
        <v>0</v>
      </c>
      <c r="G83" s="17">
        <v>0</v>
      </c>
      <c r="H83" s="17">
        <v>0</v>
      </c>
      <c r="I83" s="17">
        <v>0</v>
      </c>
      <c r="J83" s="15">
        <v>0</v>
      </c>
      <c r="K83" s="17">
        <v>0</v>
      </c>
      <c r="L83" s="17">
        <v>1</v>
      </c>
      <c r="M83" s="15">
        <v>2.6</v>
      </c>
      <c r="N83" s="15"/>
      <c r="O83" s="17">
        <v>0</v>
      </c>
      <c r="P83" s="15" t="s">
        <v>2371</v>
      </c>
      <c r="Q83" s="15">
        <v>0</v>
      </c>
      <c r="R83" s="17">
        <v>82</v>
      </c>
      <c r="S83" s="18" t="b">
        <v>0</v>
      </c>
      <c r="T83" s="15"/>
      <c r="U83" s="15"/>
      <c r="V83" s="17">
        <v>50</v>
      </c>
      <c r="W83" s="15" t="s">
        <v>820</v>
      </c>
      <c r="X83" s="15">
        <v>3.9</v>
      </c>
      <c r="Y83" s="18" t="b">
        <v>0</v>
      </c>
      <c r="Z83" s="15" t="s">
        <v>397</v>
      </c>
      <c r="AA83" s="15">
        <v>5.8</v>
      </c>
      <c r="AB83" s="18" t="b">
        <v>0</v>
      </c>
      <c r="AC83" s="15"/>
      <c r="AD83" s="15" t="s">
        <v>519</v>
      </c>
      <c r="AE83" s="17">
        <v>4</v>
      </c>
      <c r="AF83" s="17">
        <v>94</v>
      </c>
      <c r="AG83" s="17">
        <v>143</v>
      </c>
      <c r="AH83" s="17">
        <v>0</v>
      </c>
      <c r="AI83" s="17">
        <v>0</v>
      </c>
      <c r="AJ83" s="17">
        <v>0</v>
      </c>
      <c r="AK83" s="17">
        <v>0</v>
      </c>
      <c r="AL83" s="15">
        <v>0</v>
      </c>
      <c r="AM83" s="15">
        <v>28.6</v>
      </c>
      <c r="AN83" s="15" t="s">
        <v>397</v>
      </c>
      <c r="AO83" s="15"/>
      <c r="AP83" s="15"/>
      <c r="AQ83" s="15"/>
      <c r="AR83" s="15"/>
      <c r="AS83" s="18" t="b">
        <v>0</v>
      </c>
      <c r="AT83" s="15" t="s">
        <v>2372</v>
      </c>
      <c r="AU83" s="17">
        <v>3330</v>
      </c>
      <c r="AV83" s="17">
        <v>0</v>
      </c>
      <c r="AW83" s="17">
        <v>0</v>
      </c>
      <c r="AX83" s="17">
        <v>10</v>
      </c>
      <c r="AY83" s="17">
        <v>49</v>
      </c>
      <c r="AZ83" s="17">
        <v>0</v>
      </c>
      <c r="BA83" s="17">
        <v>3</v>
      </c>
      <c r="BB83" s="17">
        <v>0</v>
      </c>
      <c r="BC83" s="17">
        <v>1</v>
      </c>
      <c r="BD83" s="17">
        <v>0</v>
      </c>
      <c r="BE83" s="17">
        <v>109</v>
      </c>
      <c r="BF83" s="17">
        <v>11</v>
      </c>
      <c r="BG83" s="17">
        <v>570</v>
      </c>
      <c r="BH83" s="15">
        <v>913.8</v>
      </c>
      <c r="BI83" s="15">
        <v>23</v>
      </c>
      <c r="BJ83" s="15">
        <v>0</v>
      </c>
      <c r="BK83" s="15">
        <v>93.8</v>
      </c>
      <c r="BL83" s="17">
        <v>0</v>
      </c>
      <c r="BM83" s="17">
        <v>0</v>
      </c>
      <c r="BN83" s="17">
        <v>0</v>
      </c>
      <c r="BO83" s="17">
        <v>0</v>
      </c>
      <c r="BP83" s="17">
        <v>37</v>
      </c>
      <c r="BQ83" s="15">
        <v>0</v>
      </c>
      <c r="BR83" s="15">
        <v>0.22</v>
      </c>
      <c r="BS83" s="15">
        <v>0.22</v>
      </c>
      <c r="BT83" s="15">
        <v>53.48</v>
      </c>
      <c r="BU83" s="15"/>
      <c r="BV83" s="15"/>
      <c r="BW83" s="15"/>
      <c r="BX83" s="15"/>
      <c r="BY83" s="15"/>
      <c r="BZ83" s="15"/>
      <c r="CA83" s="15"/>
      <c r="CB83" s="15"/>
      <c r="CC83" s="17">
        <v>12</v>
      </c>
      <c r="CD83" s="17">
        <v>3</v>
      </c>
      <c r="CE83" s="17">
        <v>320</v>
      </c>
      <c r="CF83" s="17">
        <v>5</v>
      </c>
      <c r="CG83" s="17">
        <v>487</v>
      </c>
      <c r="CH83" s="17">
        <v>51</v>
      </c>
      <c r="CI83" s="17">
        <v>143</v>
      </c>
      <c r="CJ83" s="17">
        <v>3</v>
      </c>
      <c r="CK83" s="17">
        <v>0</v>
      </c>
      <c r="CL83" s="17">
        <v>2.95</v>
      </c>
      <c r="CM83" s="17">
        <v>0.01</v>
      </c>
      <c r="CN83" s="17">
        <v>0.01</v>
      </c>
      <c r="CO83" s="17">
        <v>1.45</v>
      </c>
      <c r="CP83" s="17">
        <v>1.32</v>
      </c>
      <c r="CQ83" s="17">
        <v>243</v>
      </c>
      <c r="CR83" s="17">
        <v>10</v>
      </c>
      <c r="CS83" s="17">
        <v>221</v>
      </c>
      <c r="CT83" s="17">
        <v>48</v>
      </c>
      <c r="CU83" s="17">
        <v>64</v>
      </c>
      <c r="CV83" s="17">
        <v>5</v>
      </c>
      <c r="CW83" s="17">
        <v>69</v>
      </c>
      <c r="CX83" s="17">
        <v>11</v>
      </c>
      <c r="CY83" s="17">
        <v>1</v>
      </c>
      <c r="CZ83" s="17">
        <v>0.27</v>
      </c>
      <c r="DA83" s="17">
        <v>0</v>
      </c>
      <c r="DB83" s="15"/>
      <c r="DC83" s="15"/>
      <c r="DD83" s="15"/>
      <c r="DE83" s="15"/>
      <c r="DF83" s="15"/>
      <c r="DG83" s="15"/>
      <c r="DH83" s="15"/>
    </row>
    <row r="84" spans="1:112" ht="27.75" thickBot="1">
      <c r="A84" s="18" t="b">
        <v>1</v>
      </c>
      <c r="B84" s="18" t="b">
        <v>1</v>
      </c>
      <c r="C84" s="15"/>
      <c r="D84" s="15"/>
      <c r="E84" s="17">
        <v>507433</v>
      </c>
      <c r="F84" s="17">
        <v>0</v>
      </c>
      <c r="G84" s="17">
        <v>0</v>
      </c>
      <c r="H84" s="17">
        <v>0</v>
      </c>
      <c r="I84" s="17">
        <v>0</v>
      </c>
      <c r="J84" s="15">
        <v>0</v>
      </c>
      <c r="K84" s="17">
        <v>0</v>
      </c>
      <c r="L84" s="17">
        <v>1</v>
      </c>
      <c r="M84" s="15">
        <v>2</v>
      </c>
      <c r="N84" s="15"/>
      <c r="O84" s="17">
        <v>0</v>
      </c>
      <c r="P84" s="15" t="s">
        <v>2382</v>
      </c>
      <c r="Q84" s="15">
        <v>0</v>
      </c>
      <c r="R84" s="17">
        <v>83</v>
      </c>
      <c r="S84" s="18" t="b">
        <v>0</v>
      </c>
      <c r="T84" s="15"/>
      <c r="U84" s="15"/>
      <c r="V84" s="17">
        <v>45</v>
      </c>
      <c r="W84" s="15" t="s">
        <v>1442</v>
      </c>
      <c r="X84" s="15">
        <v>1</v>
      </c>
      <c r="Y84" s="18" t="b">
        <v>0</v>
      </c>
      <c r="Z84" s="15" t="s">
        <v>1443</v>
      </c>
      <c r="AA84" s="15">
        <v>0.1</v>
      </c>
      <c r="AB84" s="18" t="b">
        <v>0</v>
      </c>
      <c r="AC84" s="15"/>
      <c r="AD84" s="15" t="s">
        <v>519</v>
      </c>
      <c r="AE84" s="17">
        <v>4</v>
      </c>
      <c r="AF84" s="17">
        <v>94</v>
      </c>
      <c r="AG84" s="17">
        <v>1</v>
      </c>
      <c r="AH84" s="17">
        <v>0</v>
      </c>
      <c r="AI84" s="17">
        <v>0</v>
      </c>
      <c r="AJ84" s="17">
        <v>0</v>
      </c>
      <c r="AK84" s="17">
        <v>0</v>
      </c>
      <c r="AL84" s="15">
        <v>0</v>
      </c>
      <c r="AM84" s="15">
        <v>0.2</v>
      </c>
      <c r="AN84" s="15" t="s">
        <v>1443</v>
      </c>
      <c r="AO84" s="15"/>
      <c r="AP84" s="15"/>
      <c r="AQ84" s="15"/>
      <c r="AR84" s="15"/>
      <c r="AS84" s="18" t="b">
        <v>0</v>
      </c>
      <c r="AT84" s="15" t="s">
        <v>2383</v>
      </c>
      <c r="AU84" s="17">
        <v>90</v>
      </c>
      <c r="AV84" s="17">
        <v>0</v>
      </c>
      <c r="AW84" s="17">
        <v>0</v>
      </c>
      <c r="AX84" s="17">
        <v>0</v>
      </c>
      <c r="AY84" s="17">
        <v>3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1</v>
      </c>
      <c r="BF84" s="17">
        <v>0</v>
      </c>
      <c r="BG84" s="17">
        <v>1</v>
      </c>
      <c r="BH84" s="15">
        <v>13</v>
      </c>
      <c r="BI84" s="15">
        <v>0</v>
      </c>
      <c r="BJ84" s="15">
        <v>0</v>
      </c>
      <c r="BK84" s="15">
        <v>1.3</v>
      </c>
      <c r="BL84" s="17">
        <v>0</v>
      </c>
      <c r="BM84" s="17">
        <v>0</v>
      </c>
      <c r="BN84" s="17">
        <v>0</v>
      </c>
      <c r="BO84" s="17">
        <v>0</v>
      </c>
      <c r="BP84" s="17">
        <v>1</v>
      </c>
      <c r="BQ84" s="15">
        <v>0</v>
      </c>
      <c r="BR84" s="15">
        <v>0</v>
      </c>
      <c r="BS84" s="15">
        <v>0</v>
      </c>
      <c r="BT84" s="15">
        <v>0.97</v>
      </c>
      <c r="BU84" s="15"/>
      <c r="BV84" s="15"/>
      <c r="BW84" s="15"/>
      <c r="BX84" s="15"/>
      <c r="BY84" s="15"/>
      <c r="BZ84" s="15"/>
      <c r="CA84" s="15"/>
      <c r="CB84" s="15"/>
      <c r="CC84" s="17">
        <v>365</v>
      </c>
      <c r="CD84" s="17">
        <v>31</v>
      </c>
      <c r="CE84" s="17">
        <v>466</v>
      </c>
      <c r="CF84" s="17">
        <v>49</v>
      </c>
      <c r="CG84" s="17">
        <v>454</v>
      </c>
      <c r="CH84" s="17">
        <v>43</v>
      </c>
      <c r="CI84" s="17">
        <v>383</v>
      </c>
      <c r="CJ84" s="17">
        <v>31</v>
      </c>
      <c r="CK84" s="17">
        <v>0</v>
      </c>
      <c r="CL84" s="17">
        <v>1</v>
      </c>
      <c r="CM84" s="17">
        <v>0</v>
      </c>
      <c r="CN84" s="17">
        <v>0</v>
      </c>
      <c r="CO84" s="17">
        <v>0.97</v>
      </c>
      <c r="CP84" s="17">
        <v>3</v>
      </c>
      <c r="CQ84" s="17">
        <v>454</v>
      </c>
      <c r="CR84" s="17">
        <v>37</v>
      </c>
      <c r="CS84" s="17">
        <v>153</v>
      </c>
      <c r="CT84" s="17">
        <v>39</v>
      </c>
      <c r="CU84" s="17">
        <v>364</v>
      </c>
      <c r="CV84" s="17">
        <v>31</v>
      </c>
      <c r="CW84" s="17">
        <v>404</v>
      </c>
      <c r="CX84" s="17">
        <v>47</v>
      </c>
      <c r="CY84" s="17">
        <v>1</v>
      </c>
      <c r="CZ84" s="17">
        <v>0</v>
      </c>
      <c r="DA84" s="17">
        <v>0</v>
      </c>
      <c r="DB84" s="15"/>
      <c r="DC84" s="15"/>
      <c r="DD84" s="15"/>
      <c r="DE84" s="15"/>
      <c r="DF84" s="15"/>
      <c r="DG84" s="15"/>
      <c r="DH84" s="15"/>
    </row>
    <row r="85" spans="1:112" ht="17.25" thickBot="1">
      <c r="A85" s="18" t="b">
        <v>1</v>
      </c>
      <c r="B85" s="18" t="b">
        <v>1</v>
      </c>
      <c r="C85" s="15"/>
      <c r="D85" s="15"/>
      <c r="E85" s="17">
        <v>432830</v>
      </c>
      <c r="F85" s="17">
        <v>0</v>
      </c>
      <c r="G85" s="17">
        <v>0</v>
      </c>
      <c r="H85" s="17">
        <v>0</v>
      </c>
      <c r="I85" s="17">
        <v>0</v>
      </c>
      <c r="J85" s="15">
        <v>0</v>
      </c>
      <c r="K85" s="17">
        <v>0</v>
      </c>
      <c r="L85" s="17">
        <v>2</v>
      </c>
      <c r="M85" s="15">
        <v>2.5</v>
      </c>
      <c r="N85" s="15"/>
      <c r="O85" s="17">
        <v>0</v>
      </c>
      <c r="P85" s="15" t="s">
        <v>560</v>
      </c>
      <c r="Q85" s="15">
        <v>0</v>
      </c>
      <c r="R85" s="17">
        <v>84</v>
      </c>
      <c r="S85" s="18" t="b">
        <v>0</v>
      </c>
      <c r="T85" s="15"/>
      <c r="U85" s="15"/>
      <c r="V85" s="17">
        <v>55</v>
      </c>
      <c r="W85" s="15" t="s">
        <v>1002</v>
      </c>
      <c r="X85" s="15">
        <v>3.7</v>
      </c>
      <c r="Y85" s="18" t="b">
        <v>0</v>
      </c>
      <c r="Z85" s="15" t="s">
        <v>298</v>
      </c>
      <c r="AA85" s="15">
        <v>2.2999999999999998</v>
      </c>
      <c r="AB85" s="18" t="b">
        <v>0</v>
      </c>
      <c r="AC85" s="15"/>
      <c r="AD85" s="15" t="s">
        <v>519</v>
      </c>
      <c r="AE85" s="17">
        <v>4</v>
      </c>
      <c r="AF85" s="17">
        <v>94</v>
      </c>
      <c r="AG85" s="17">
        <v>129</v>
      </c>
      <c r="AH85" s="17">
        <v>0</v>
      </c>
      <c r="AI85" s="17">
        <v>0</v>
      </c>
      <c r="AJ85" s="17">
        <v>0</v>
      </c>
      <c r="AK85" s="17">
        <v>0</v>
      </c>
      <c r="AL85" s="15">
        <v>0</v>
      </c>
      <c r="AM85" s="15">
        <v>23.5</v>
      </c>
      <c r="AN85" s="15" t="s">
        <v>298</v>
      </c>
      <c r="AO85" s="15"/>
      <c r="AP85" s="15"/>
      <c r="AQ85" s="15"/>
      <c r="AR85" s="15"/>
      <c r="AS85" s="18" t="b">
        <v>0</v>
      </c>
      <c r="AT85" s="15" t="s">
        <v>2384</v>
      </c>
      <c r="AU85" s="17">
        <v>2971</v>
      </c>
      <c r="AV85" s="17">
        <v>1</v>
      </c>
      <c r="AW85" s="17">
        <v>2</v>
      </c>
      <c r="AX85" s="17">
        <v>9</v>
      </c>
      <c r="AY85" s="17">
        <v>44</v>
      </c>
      <c r="AZ85" s="17">
        <v>1</v>
      </c>
      <c r="BA85" s="17">
        <v>0</v>
      </c>
      <c r="BB85" s="17">
        <v>0</v>
      </c>
      <c r="BC85" s="17">
        <v>7</v>
      </c>
      <c r="BD85" s="17">
        <v>0</v>
      </c>
      <c r="BE85" s="17">
        <v>0</v>
      </c>
      <c r="BF85" s="17">
        <v>7</v>
      </c>
      <c r="BG85" s="17">
        <v>450</v>
      </c>
      <c r="BH85" s="15">
        <v>848.6</v>
      </c>
      <c r="BI85" s="15">
        <v>143.80000000000001</v>
      </c>
      <c r="BJ85" s="15">
        <v>325</v>
      </c>
      <c r="BK85" s="15">
        <v>131.9</v>
      </c>
      <c r="BL85" s="17">
        <v>0</v>
      </c>
      <c r="BM85" s="17">
        <v>0</v>
      </c>
      <c r="BN85" s="17">
        <v>0</v>
      </c>
      <c r="BO85" s="17">
        <v>0</v>
      </c>
      <c r="BP85" s="17">
        <v>32</v>
      </c>
      <c r="BQ85" s="15">
        <v>2.2400000000000002</v>
      </c>
      <c r="BR85" s="15">
        <v>1.71</v>
      </c>
      <c r="BS85" s="15">
        <v>3.95</v>
      </c>
      <c r="BT85" s="15">
        <v>47.52</v>
      </c>
      <c r="BU85" s="15"/>
      <c r="BV85" s="15"/>
      <c r="BW85" s="15"/>
      <c r="BX85" s="15"/>
      <c r="BY85" s="15"/>
      <c r="BZ85" s="15"/>
      <c r="CA85" s="15"/>
      <c r="CB85" s="15"/>
      <c r="CC85" s="17">
        <v>20</v>
      </c>
      <c r="CD85" s="17">
        <v>8</v>
      </c>
      <c r="CE85" s="17">
        <v>206</v>
      </c>
      <c r="CF85" s="17">
        <v>54</v>
      </c>
      <c r="CG85" s="17">
        <v>86</v>
      </c>
      <c r="CH85" s="17">
        <v>10</v>
      </c>
      <c r="CI85" s="17">
        <v>73</v>
      </c>
      <c r="CJ85" s="17">
        <v>16</v>
      </c>
      <c r="CK85" s="17">
        <v>7.0000000000000007E-2</v>
      </c>
      <c r="CL85" s="17">
        <v>0</v>
      </c>
      <c r="CM85" s="17">
        <v>0.05</v>
      </c>
      <c r="CN85" s="17">
        <v>0.12</v>
      </c>
      <c r="CO85" s="17">
        <v>1.44</v>
      </c>
      <c r="CP85" s="17">
        <v>1.33</v>
      </c>
      <c r="CQ85" s="17">
        <v>155</v>
      </c>
      <c r="CR85" s="17">
        <v>19</v>
      </c>
      <c r="CS85" s="17">
        <v>392</v>
      </c>
      <c r="CT85" s="17">
        <v>161</v>
      </c>
      <c r="CU85" s="17">
        <v>79</v>
      </c>
      <c r="CV85" s="17">
        <v>32</v>
      </c>
      <c r="CW85" s="17">
        <v>122</v>
      </c>
      <c r="CX85" s="17">
        <v>46</v>
      </c>
      <c r="CY85" s="17">
        <v>0.97</v>
      </c>
      <c r="CZ85" s="17">
        <v>0.27</v>
      </c>
      <c r="DA85" s="17">
        <v>0</v>
      </c>
      <c r="DB85" s="15"/>
      <c r="DC85" s="15"/>
      <c r="DD85" s="15"/>
      <c r="DE85" s="15"/>
      <c r="DF85" s="15"/>
      <c r="DG85" s="15"/>
      <c r="DH85" s="15"/>
    </row>
    <row r="86" spans="1:112" ht="27.75" thickBot="1">
      <c r="A86" s="18" t="b">
        <v>1</v>
      </c>
      <c r="B86" s="18" t="b">
        <v>1</v>
      </c>
      <c r="C86" s="15"/>
      <c r="D86" s="15"/>
      <c r="E86" s="17">
        <v>444765</v>
      </c>
      <c r="F86" s="17">
        <v>0</v>
      </c>
      <c r="G86" s="17">
        <v>0</v>
      </c>
      <c r="H86" s="17">
        <v>0</v>
      </c>
      <c r="I86" s="17">
        <v>0</v>
      </c>
      <c r="J86" s="15">
        <v>0</v>
      </c>
      <c r="K86" s="17">
        <v>0</v>
      </c>
      <c r="L86" s="17">
        <v>2</v>
      </c>
      <c r="M86" s="15">
        <v>2.2000000000000002</v>
      </c>
      <c r="N86" s="15"/>
      <c r="O86" s="17">
        <v>0</v>
      </c>
      <c r="P86" s="15" t="s">
        <v>833</v>
      </c>
      <c r="Q86" s="15">
        <v>0</v>
      </c>
      <c r="R86" s="17">
        <v>85</v>
      </c>
      <c r="S86" s="18" t="b">
        <v>0</v>
      </c>
      <c r="T86" s="15"/>
      <c r="U86" s="15"/>
      <c r="V86" s="17">
        <v>50</v>
      </c>
      <c r="W86" s="15" t="s">
        <v>834</v>
      </c>
      <c r="X86" s="15">
        <v>3.5</v>
      </c>
      <c r="Y86" s="18" t="b">
        <v>0</v>
      </c>
      <c r="Z86" s="15" t="s">
        <v>835</v>
      </c>
      <c r="AA86" s="15">
        <v>0.7</v>
      </c>
      <c r="AB86" s="18" t="b">
        <v>0</v>
      </c>
      <c r="AC86" s="15"/>
      <c r="AD86" s="15" t="s">
        <v>519</v>
      </c>
      <c r="AE86" s="17">
        <v>4</v>
      </c>
      <c r="AF86" s="17">
        <v>94</v>
      </c>
      <c r="AG86" s="17">
        <v>113</v>
      </c>
      <c r="AH86" s="17">
        <v>0</v>
      </c>
      <c r="AI86" s="17">
        <v>0</v>
      </c>
      <c r="AJ86" s="17">
        <v>0</v>
      </c>
      <c r="AK86" s="17">
        <v>0</v>
      </c>
      <c r="AL86" s="15">
        <v>0</v>
      </c>
      <c r="AM86" s="15">
        <v>22.6</v>
      </c>
      <c r="AN86" s="15" t="s">
        <v>398</v>
      </c>
      <c r="AO86" s="15"/>
      <c r="AP86" s="15"/>
      <c r="AQ86" s="15"/>
      <c r="AR86" s="15"/>
      <c r="AS86" s="18" t="b">
        <v>0</v>
      </c>
      <c r="AT86" s="15" t="s">
        <v>2391</v>
      </c>
      <c r="AU86" s="17">
        <v>2761</v>
      </c>
      <c r="AV86" s="17">
        <v>0</v>
      </c>
      <c r="AW86" s="17">
        <v>3</v>
      </c>
      <c r="AX86" s="17">
        <v>8</v>
      </c>
      <c r="AY86" s="17">
        <v>41</v>
      </c>
      <c r="AZ86" s="17">
        <v>0</v>
      </c>
      <c r="BA86" s="17">
        <v>0</v>
      </c>
      <c r="BB86" s="17">
        <v>0</v>
      </c>
      <c r="BC86" s="17">
        <v>2</v>
      </c>
      <c r="BD86" s="17">
        <v>0</v>
      </c>
      <c r="BE86" s="17">
        <v>0</v>
      </c>
      <c r="BF86" s="17">
        <v>3</v>
      </c>
      <c r="BG86" s="17">
        <v>435</v>
      </c>
      <c r="BH86" s="15">
        <v>659</v>
      </c>
      <c r="BI86" s="15">
        <v>98</v>
      </c>
      <c r="BJ86" s="15">
        <v>305</v>
      </c>
      <c r="BK86" s="15">
        <v>106.3</v>
      </c>
      <c r="BL86" s="17">
        <v>0</v>
      </c>
      <c r="BM86" s="17">
        <v>0</v>
      </c>
      <c r="BN86" s="17">
        <v>0</v>
      </c>
      <c r="BO86" s="17">
        <v>0</v>
      </c>
      <c r="BP86" s="17">
        <v>30</v>
      </c>
      <c r="BQ86" s="15">
        <v>3.36</v>
      </c>
      <c r="BR86" s="15">
        <v>1.45</v>
      </c>
      <c r="BS86" s="15">
        <v>4.8099999999999996</v>
      </c>
      <c r="BT86" s="15">
        <v>41.59</v>
      </c>
      <c r="BU86" s="15"/>
      <c r="BV86" s="15"/>
      <c r="BW86" s="15"/>
      <c r="BX86" s="15"/>
      <c r="BY86" s="15"/>
      <c r="BZ86" s="15"/>
      <c r="CA86" s="15"/>
      <c r="CB86" s="15"/>
      <c r="CC86" s="17">
        <v>58</v>
      </c>
      <c r="CD86" s="17">
        <v>25</v>
      </c>
      <c r="CE86" s="17">
        <v>239</v>
      </c>
      <c r="CF86" s="17">
        <v>76</v>
      </c>
      <c r="CG86" s="17">
        <v>97</v>
      </c>
      <c r="CH86" s="17">
        <v>13</v>
      </c>
      <c r="CI86" s="17">
        <v>115</v>
      </c>
      <c r="CJ86" s="17">
        <v>34</v>
      </c>
      <c r="CK86" s="17">
        <v>0.11</v>
      </c>
      <c r="CL86" s="17">
        <v>0</v>
      </c>
      <c r="CM86" s="17">
        <v>0.05</v>
      </c>
      <c r="CN86" s="17">
        <v>0.16</v>
      </c>
      <c r="CO86" s="17">
        <v>1.36</v>
      </c>
      <c r="CP86" s="17">
        <v>1.34</v>
      </c>
      <c r="CQ86" s="17">
        <v>290</v>
      </c>
      <c r="CR86" s="17">
        <v>55</v>
      </c>
      <c r="CS86" s="17">
        <v>268</v>
      </c>
      <c r="CT86" s="17">
        <v>134</v>
      </c>
      <c r="CU86" s="17">
        <v>103</v>
      </c>
      <c r="CV86" s="17">
        <v>42</v>
      </c>
      <c r="CW86" s="17">
        <v>222</v>
      </c>
      <c r="CX86" s="17">
        <v>79</v>
      </c>
      <c r="CY86" s="17">
        <v>0.98</v>
      </c>
      <c r="CZ86" s="17">
        <v>0.26</v>
      </c>
      <c r="DA86" s="17">
        <v>0</v>
      </c>
      <c r="DB86" s="15"/>
      <c r="DC86" s="15"/>
      <c r="DD86" s="15"/>
      <c r="DE86" s="15"/>
      <c r="DF86" s="15"/>
      <c r="DG86" s="15"/>
      <c r="DH86" s="15"/>
    </row>
    <row r="87" spans="1:112" ht="27.75" thickBot="1">
      <c r="A87" s="18" t="b">
        <v>1</v>
      </c>
      <c r="B87" s="18" t="b">
        <v>1</v>
      </c>
      <c r="C87" s="15"/>
      <c r="D87" s="15"/>
      <c r="E87" s="17">
        <v>249231</v>
      </c>
      <c r="F87" s="17">
        <v>0</v>
      </c>
      <c r="G87" s="17">
        <v>0</v>
      </c>
      <c r="H87" s="17">
        <v>0</v>
      </c>
      <c r="I87" s="17">
        <v>0</v>
      </c>
      <c r="J87" s="15">
        <v>0</v>
      </c>
      <c r="K87" s="17">
        <v>0</v>
      </c>
      <c r="L87" s="17">
        <v>3</v>
      </c>
      <c r="M87" s="15">
        <v>2</v>
      </c>
      <c r="N87" s="15"/>
      <c r="O87" s="17">
        <v>0</v>
      </c>
      <c r="P87" s="15" t="s">
        <v>403</v>
      </c>
      <c r="Q87" s="15">
        <v>0</v>
      </c>
      <c r="R87" s="17">
        <v>86</v>
      </c>
      <c r="S87" s="18" t="b">
        <v>0</v>
      </c>
      <c r="T87" s="15"/>
      <c r="U87" s="15"/>
      <c r="V87" s="17">
        <v>55</v>
      </c>
      <c r="W87" s="15" t="s">
        <v>652</v>
      </c>
      <c r="X87" s="15">
        <v>3.2</v>
      </c>
      <c r="Y87" s="18" t="b">
        <v>0</v>
      </c>
      <c r="Z87" s="15" t="s">
        <v>350</v>
      </c>
      <c r="AA87" s="15">
        <v>0.8</v>
      </c>
      <c r="AB87" s="18" t="b">
        <v>0</v>
      </c>
      <c r="AC87" s="15"/>
      <c r="AD87" s="15" t="s">
        <v>519</v>
      </c>
      <c r="AE87" s="17">
        <v>4</v>
      </c>
      <c r="AF87" s="17">
        <v>94</v>
      </c>
      <c r="AG87" s="17">
        <v>115</v>
      </c>
      <c r="AH87" s="17">
        <v>0</v>
      </c>
      <c r="AI87" s="17">
        <v>0</v>
      </c>
      <c r="AJ87" s="17">
        <v>0</v>
      </c>
      <c r="AK87" s="17">
        <v>0</v>
      </c>
      <c r="AL87" s="15">
        <v>0</v>
      </c>
      <c r="AM87" s="15">
        <v>20.9</v>
      </c>
      <c r="AN87" s="15" t="s">
        <v>350</v>
      </c>
      <c r="AO87" s="15"/>
      <c r="AP87" s="15"/>
      <c r="AQ87" s="15"/>
      <c r="AR87" s="15"/>
      <c r="AS87" s="18" t="b">
        <v>0</v>
      </c>
      <c r="AT87" s="15" t="s">
        <v>2385</v>
      </c>
      <c r="AU87" s="17">
        <v>1960</v>
      </c>
      <c r="AV87" s="17">
        <v>3</v>
      </c>
      <c r="AW87" s="17">
        <v>4</v>
      </c>
      <c r="AX87" s="17">
        <v>9</v>
      </c>
      <c r="AY87" s="17">
        <v>32</v>
      </c>
      <c r="AZ87" s="17">
        <v>0</v>
      </c>
      <c r="BA87" s="17">
        <v>0</v>
      </c>
      <c r="BB87" s="17">
        <v>0</v>
      </c>
      <c r="BC87" s="17">
        <v>1</v>
      </c>
      <c r="BD87" s="17">
        <v>0</v>
      </c>
      <c r="BE87" s="17">
        <v>0</v>
      </c>
      <c r="BF87" s="17">
        <v>5</v>
      </c>
      <c r="BG87" s="17">
        <v>356</v>
      </c>
      <c r="BH87" s="15">
        <v>378.2</v>
      </c>
      <c r="BI87" s="15">
        <v>332.2</v>
      </c>
      <c r="BJ87" s="15">
        <v>353</v>
      </c>
      <c r="BK87" s="15">
        <v>106.4</v>
      </c>
      <c r="BL87" s="17">
        <v>0</v>
      </c>
      <c r="BM87" s="17">
        <v>0</v>
      </c>
      <c r="BN87" s="17">
        <v>0</v>
      </c>
      <c r="BO87" s="17">
        <v>0</v>
      </c>
      <c r="BP87" s="17">
        <v>22</v>
      </c>
      <c r="BQ87" s="15">
        <v>3.01</v>
      </c>
      <c r="BR87" s="15">
        <v>2.5099999999999998</v>
      </c>
      <c r="BS87" s="15">
        <v>5.52</v>
      </c>
      <c r="BT87" s="15">
        <v>33.74</v>
      </c>
      <c r="BU87" s="15"/>
      <c r="BV87" s="15"/>
      <c r="BW87" s="17">
        <v>1</v>
      </c>
      <c r="BX87" s="15"/>
      <c r="BY87" s="15"/>
      <c r="BZ87" s="15"/>
      <c r="CA87" s="15"/>
      <c r="CB87" s="15"/>
      <c r="CC87" s="17">
        <v>159</v>
      </c>
      <c r="CD87" s="17">
        <v>63</v>
      </c>
      <c r="CE87" s="17">
        <v>106</v>
      </c>
      <c r="CF87" s="17">
        <v>76</v>
      </c>
      <c r="CG87" s="17">
        <v>75</v>
      </c>
      <c r="CH87" s="17">
        <v>46</v>
      </c>
      <c r="CI87" s="17">
        <v>114</v>
      </c>
      <c r="CJ87" s="17">
        <v>64</v>
      </c>
      <c r="CK87" s="17">
        <v>0.14000000000000001</v>
      </c>
      <c r="CL87" s="17">
        <v>0</v>
      </c>
      <c r="CM87" s="17">
        <v>0.12</v>
      </c>
      <c r="CN87" s="17">
        <v>0.26</v>
      </c>
      <c r="CO87" s="17">
        <v>1.55</v>
      </c>
      <c r="CP87" s="17">
        <v>1.47</v>
      </c>
      <c r="CQ87" s="17">
        <v>151</v>
      </c>
      <c r="CR87" s="17">
        <v>94</v>
      </c>
      <c r="CS87" s="17">
        <v>388</v>
      </c>
      <c r="CT87" s="17">
        <v>137</v>
      </c>
      <c r="CU87" s="17">
        <v>148</v>
      </c>
      <c r="CV87" s="17">
        <v>58</v>
      </c>
      <c r="CW87" s="17">
        <v>215</v>
      </c>
      <c r="CX87" s="17">
        <v>71</v>
      </c>
      <c r="CY87" s="17">
        <v>1.01</v>
      </c>
      <c r="CZ87" s="17">
        <v>0.41</v>
      </c>
      <c r="DA87" s="17">
        <v>0</v>
      </c>
      <c r="DB87" s="15"/>
      <c r="DC87" s="15"/>
      <c r="DD87" s="15"/>
      <c r="DE87" s="15"/>
      <c r="DF87" s="15"/>
      <c r="DG87" s="15"/>
      <c r="DH87" s="15"/>
    </row>
    <row r="88" spans="1:112" ht="17.25" thickBot="1">
      <c r="A88" s="18" t="b">
        <v>1</v>
      </c>
      <c r="B88" s="18" t="b">
        <v>1</v>
      </c>
      <c r="C88" s="15"/>
      <c r="D88" s="15"/>
      <c r="E88" s="17">
        <v>191866</v>
      </c>
      <c r="F88" s="17">
        <v>0</v>
      </c>
      <c r="G88" s="17">
        <v>0</v>
      </c>
      <c r="H88" s="17">
        <v>0</v>
      </c>
      <c r="I88" s="17">
        <v>0</v>
      </c>
      <c r="J88" s="15">
        <v>0</v>
      </c>
      <c r="K88" s="17">
        <v>0</v>
      </c>
      <c r="L88" s="17">
        <v>2</v>
      </c>
      <c r="M88" s="15">
        <v>1.7</v>
      </c>
      <c r="N88" s="15"/>
      <c r="O88" s="17">
        <v>0</v>
      </c>
      <c r="P88" s="15" t="s">
        <v>633</v>
      </c>
      <c r="Q88" s="15">
        <v>0</v>
      </c>
      <c r="R88" s="17">
        <v>87</v>
      </c>
      <c r="S88" s="18" t="b">
        <v>0</v>
      </c>
      <c r="T88" s="15"/>
      <c r="U88" s="15"/>
      <c r="V88" s="17">
        <v>45</v>
      </c>
      <c r="W88" s="15" t="s">
        <v>634</v>
      </c>
      <c r="X88" s="15">
        <v>2.8</v>
      </c>
      <c r="Y88" s="18" t="b">
        <v>0</v>
      </c>
      <c r="Z88" s="15" t="s">
        <v>288</v>
      </c>
      <c r="AA88" s="15">
        <v>0.5</v>
      </c>
      <c r="AB88" s="18" t="b">
        <v>0</v>
      </c>
      <c r="AC88" s="15"/>
      <c r="AD88" s="15" t="s">
        <v>519</v>
      </c>
      <c r="AE88" s="17">
        <v>4</v>
      </c>
      <c r="AF88" s="17">
        <v>94</v>
      </c>
      <c r="AG88" s="17">
        <v>76</v>
      </c>
      <c r="AH88" s="17">
        <v>0</v>
      </c>
      <c r="AI88" s="17">
        <v>0</v>
      </c>
      <c r="AJ88" s="17">
        <v>0</v>
      </c>
      <c r="AK88" s="17">
        <v>0</v>
      </c>
      <c r="AL88" s="15">
        <v>0</v>
      </c>
      <c r="AM88" s="15">
        <v>16.899999999999999</v>
      </c>
      <c r="AN88" s="15" t="s">
        <v>288</v>
      </c>
      <c r="AO88" s="15"/>
      <c r="AP88" s="15"/>
      <c r="AQ88" s="15"/>
      <c r="AR88" s="15"/>
      <c r="AS88" s="18" t="b">
        <v>0</v>
      </c>
      <c r="AT88" s="15" t="s">
        <v>2386</v>
      </c>
      <c r="AU88" s="17">
        <v>1805</v>
      </c>
      <c r="AV88" s="17">
        <v>0</v>
      </c>
      <c r="AW88" s="17">
        <v>2</v>
      </c>
      <c r="AX88" s="17">
        <v>5</v>
      </c>
      <c r="AY88" s="17">
        <v>32</v>
      </c>
      <c r="AZ88" s="17">
        <v>0</v>
      </c>
      <c r="BA88" s="17">
        <v>0</v>
      </c>
      <c r="BB88" s="17">
        <v>0</v>
      </c>
      <c r="BC88" s="17">
        <v>4</v>
      </c>
      <c r="BD88" s="17">
        <v>0</v>
      </c>
      <c r="BE88" s="17">
        <v>0</v>
      </c>
      <c r="BF88" s="17">
        <v>1</v>
      </c>
      <c r="BG88" s="17">
        <v>211</v>
      </c>
      <c r="BH88" s="15">
        <v>401.4</v>
      </c>
      <c r="BI88" s="15">
        <v>59.1</v>
      </c>
      <c r="BJ88" s="15">
        <v>165</v>
      </c>
      <c r="BK88" s="15">
        <v>62.7</v>
      </c>
      <c r="BL88" s="17">
        <v>0</v>
      </c>
      <c r="BM88" s="17">
        <v>0</v>
      </c>
      <c r="BN88" s="17">
        <v>0</v>
      </c>
      <c r="BO88" s="17">
        <v>0</v>
      </c>
      <c r="BP88" s="17">
        <v>20</v>
      </c>
      <c r="BQ88" s="15">
        <v>0.69</v>
      </c>
      <c r="BR88" s="15">
        <v>0.73</v>
      </c>
      <c r="BS88" s="15">
        <v>1.42</v>
      </c>
      <c r="BT88" s="15">
        <v>31.51</v>
      </c>
      <c r="BU88" s="15"/>
      <c r="BV88" s="15"/>
      <c r="BW88" s="15"/>
      <c r="BX88" s="15"/>
      <c r="BY88" s="15"/>
      <c r="BZ88" s="15"/>
      <c r="CA88" s="15"/>
      <c r="CB88" s="15"/>
      <c r="CC88" s="17">
        <v>152</v>
      </c>
      <c r="CD88" s="17">
        <v>62</v>
      </c>
      <c r="CE88" s="17">
        <v>278</v>
      </c>
      <c r="CF88" s="17">
        <v>94</v>
      </c>
      <c r="CG88" s="17">
        <v>182</v>
      </c>
      <c r="CH88" s="17">
        <v>49</v>
      </c>
      <c r="CI88" s="17">
        <v>216</v>
      </c>
      <c r="CJ88" s="17">
        <v>70</v>
      </c>
      <c r="CK88" s="17">
        <v>0.03</v>
      </c>
      <c r="CL88" s="17">
        <v>0</v>
      </c>
      <c r="CM88" s="17">
        <v>0.04</v>
      </c>
      <c r="CN88" s="17">
        <v>7.0000000000000007E-2</v>
      </c>
      <c r="CO88" s="17">
        <v>1.57</v>
      </c>
      <c r="CP88" s="17">
        <v>1.6</v>
      </c>
      <c r="CQ88" s="17">
        <v>398</v>
      </c>
      <c r="CR88" s="17">
        <v>88</v>
      </c>
      <c r="CS88" s="17">
        <v>97</v>
      </c>
      <c r="CT88" s="17">
        <v>62</v>
      </c>
      <c r="CU88" s="17">
        <v>189</v>
      </c>
      <c r="CV88" s="17">
        <v>77</v>
      </c>
      <c r="CW88" s="17">
        <v>255</v>
      </c>
      <c r="CX88" s="17">
        <v>94</v>
      </c>
      <c r="CY88" s="17">
        <v>1</v>
      </c>
      <c r="CZ88" s="17">
        <v>0.25</v>
      </c>
      <c r="DA88" s="17">
        <v>0</v>
      </c>
      <c r="DB88" s="15"/>
      <c r="DC88" s="15"/>
      <c r="DD88" s="15"/>
      <c r="DE88" s="15"/>
      <c r="DF88" s="15"/>
      <c r="DG88" s="15"/>
      <c r="DH88" s="15"/>
    </row>
    <row r="89" spans="1:112" ht="17.25" thickBot="1">
      <c r="A89" s="18" t="b">
        <v>1</v>
      </c>
      <c r="B89" s="18" t="b">
        <v>1</v>
      </c>
      <c r="C89" s="15"/>
      <c r="D89" s="15"/>
      <c r="E89" s="17">
        <v>607464</v>
      </c>
      <c r="F89" s="17">
        <v>0</v>
      </c>
      <c r="G89" s="17">
        <v>0</v>
      </c>
      <c r="H89" s="17">
        <v>0</v>
      </c>
      <c r="I89" s="17">
        <v>0</v>
      </c>
      <c r="J89" s="15">
        <v>0</v>
      </c>
      <c r="K89" s="17">
        <v>0</v>
      </c>
      <c r="L89" s="17">
        <v>2</v>
      </c>
      <c r="M89" s="15">
        <v>1.7</v>
      </c>
      <c r="N89" s="15"/>
      <c r="O89" s="17">
        <v>0</v>
      </c>
      <c r="P89" s="15" t="s">
        <v>626</v>
      </c>
      <c r="Q89" s="15">
        <v>0</v>
      </c>
      <c r="R89" s="17">
        <v>88</v>
      </c>
      <c r="S89" s="18" t="b">
        <v>0</v>
      </c>
      <c r="T89" s="15"/>
      <c r="U89" s="15"/>
      <c r="V89" s="17">
        <v>45</v>
      </c>
      <c r="W89" s="15" t="s">
        <v>2002</v>
      </c>
      <c r="X89" s="15">
        <v>3.1</v>
      </c>
      <c r="Y89" s="18" t="b">
        <v>0</v>
      </c>
      <c r="Z89" s="15" t="s">
        <v>2003</v>
      </c>
      <c r="AA89" s="15">
        <v>5.6</v>
      </c>
      <c r="AB89" s="18" t="b">
        <v>0</v>
      </c>
      <c r="AC89" s="15"/>
      <c r="AD89" s="15" t="s">
        <v>519</v>
      </c>
      <c r="AE89" s="17">
        <v>4</v>
      </c>
      <c r="AF89" s="17">
        <v>94</v>
      </c>
      <c r="AG89" s="17">
        <v>113</v>
      </c>
      <c r="AH89" s="17">
        <v>0</v>
      </c>
      <c r="AI89" s="17">
        <v>0</v>
      </c>
      <c r="AJ89" s="17">
        <v>0</v>
      </c>
      <c r="AK89" s="17">
        <v>0</v>
      </c>
      <c r="AL89" s="15">
        <v>0</v>
      </c>
      <c r="AM89" s="15">
        <v>25.1</v>
      </c>
      <c r="AN89" s="15" t="s">
        <v>2003</v>
      </c>
      <c r="AO89" s="15"/>
      <c r="AP89" s="15"/>
      <c r="AQ89" s="15"/>
      <c r="AR89" s="15"/>
      <c r="AS89" s="18" t="b">
        <v>0</v>
      </c>
      <c r="AT89" s="15" t="s">
        <v>2388</v>
      </c>
      <c r="AU89" s="17">
        <v>3258</v>
      </c>
      <c r="AV89" s="17">
        <v>1</v>
      </c>
      <c r="AW89" s="17">
        <v>2</v>
      </c>
      <c r="AX89" s="17">
        <v>10</v>
      </c>
      <c r="AY89" s="17">
        <v>49</v>
      </c>
      <c r="AZ89" s="17">
        <v>1</v>
      </c>
      <c r="BA89" s="17">
        <v>0</v>
      </c>
      <c r="BB89" s="17">
        <v>0</v>
      </c>
      <c r="BC89" s="17">
        <v>8</v>
      </c>
      <c r="BD89" s="17">
        <v>0</v>
      </c>
      <c r="BE89" s="17">
        <v>0</v>
      </c>
      <c r="BF89" s="17">
        <v>9</v>
      </c>
      <c r="BG89" s="17">
        <v>494</v>
      </c>
      <c r="BH89" s="15">
        <v>613.79999999999995</v>
      </c>
      <c r="BI89" s="15">
        <v>470.2</v>
      </c>
      <c r="BJ89" s="15">
        <v>130</v>
      </c>
      <c r="BK89" s="15">
        <v>121.7</v>
      </c>
      <c r="BL89" s="17">
        <v>0</v>
      </c>
      <c r="BM89" s="17">
        <v>0</v>
      </c>
      <c r="BN89" s="17">
        <v>0</v>
      </c>
      <c r="BO89" s="17">
        <v>0</v>
      </c>
      <c r="BP89" s="17">
        <v>37</v>
      </c>
      <c r="BQ89" s="15">
        <v>1.28</v>
      </c>
      <c r="BR89" s="15">
        <v>2.89</v>
      </c>
      <c r="BS89" s="15">
        <v>4.17</v>
      </c>
      <c r="BT89" s="15">
        <v>52.65</v>
      </c>
      <c r="BU89" s="15"/>
      <c r="BV89" s="15"/>
      <c r="BW89" s="15"/>
      <c r="BX89" s="15"/>
      <c r="BY89" s="15"/>
      <c r="BZ89" s="15"/>
      <c r="CA89" s="15"/>
      <c r="CB89" s="15"/>
      <c r="CC89" s="17">
        <v>71</v>
      </c>
      <c r="CD89" s="17">
        <v>30</v>
      </c>
      <c r="CE89" s="17">
        <v>55</v>
      </c>
      <c r="CF89" s="17">
        <v>8</v>
      </c>
      <c r="CG89" s="17">
        <v>207</v>
      </c>
      <c r="CH89" s="17">
        <v>57</v>
      </c>
      <c r="CI89" s="17">
        <v>84</v>
      </c>
      <c r="CJ89" s="17">
        <v>21</v>
      </c>
      <c r="CK89" s="17">
        <v>0.04</v>
      </c>
      <c r="CL89" s="17">
        <v>0</v>
      </c>
      <c r="CM89" s="17">
        <v>0.08</v>
      </c>
      <c r="CN89" s="17">
        <v>0.12</v>
      </c>
      <c r="CO89" s="17">
        <v>1.45</v>
      </c>
      <c r="CP89" s="17">
        <v>1.35</v>
      </c>
      <c r="CQ89" s="17">
        <v>485</v>
      </c>
      <c r="CR89" s="17">
        <v>136</v>
      </c>
      <c r="CS89" s="17">
        <v>184</v>
      </c>
      <c r="CT89" s="17">
        <v>110</v>
      </c>
      <c r="CU89" s="17">
        <v>157</v>
      </c>
      <c r="CV89" s="17">
        <v>64</v>
      </c>
      <c r="CW89" s="17">
        <v>71</v>
      </c>
      <c r="CX89" s="17">
        <v>28</v>
      </c>
      <c r="CY89" s="17">
        <v>1.02</v>
      </c>
      <c r="CZ89" s="17">
        <v>0.28000000000000003</v>
      </c>
      <c r="DA89" s="17">
        <v>0</v>
      </c>
      <c r="DB89" s="15"/>
      <c r="DC89" s="15"/>
      <c r="DD89" s="15"/>
      <c r="DE89" s="15"/>
      <c r="DF89" s="15"/>
      <c r="DG89" s="15"/>
      <c r="DH89" s="15"/>
    </row>
    <row r="90" spans="1:112" ht="17.25" thickBot="1">
      <c r="A90" s="18" t="b">
        <v>1</v>
      </c>
      <c r="B90" s="18" t="b">
        <v>1</v>
      </c>
      <c r="C90" s="15"/>
      <c r="D90" s="15"/>
      <c r="E90" s="17">
        <v>194010</v>
      </c>
      <c r="F90" s="17">
        <v>0</v>
      </c>
      <c r="G90" s="17">
        <v>0</v>
      </c>
      <c r="H90" s="17">
        <v>0</v>
      </c>
      <c r="I90" s="17">
        <v>0</v>
      </c>
      <c r="J90" s="15">
        <v>0</v>
      </c>
      <c r="K90" s="17">
        <v>0</v>
      </c>
      <c r="L90" s="17">
        <v>2</v>
      </c>
      <c r="M90" s="15">
        <v>1.7</v>
      </c>
      <c r="N90" s="15"/>
      <c r="O90" s="17">
        <v>0</v>
      </c>
      <c r="P90" s="15" t="s">
        <v>635</v>
      </c>
      <c r="Q90" s="15">
        <v>0</v>
      </c>
      <c r="R90" s="17">
        <v>89</v>
      </c>
      <c r="S90" s="18" t="b">
        <v>0</v>
      </c>
      <c r="T90" s="15"/>
      <c r="U90" s="15"/>
      <c r="V90" s="17">
        <v>45</v>
      </c>
      <c r="W90" s="15" t="s">
        <v>636</v>
      </c>
      <c r="X90" s="15">
        <v>2.1</v>
      </c>
      <c r="Y90" s="18" t="b">
        <v>0</v>
      </c>
      <c r="Z90" s="15" t="s">
        <v>283</v>
      </c>
      <c r="AA90" s="15">
        <v>0.2</v>
      </c>
      <c r="AB90" s="18" t="b">
        <v>0</v>
      </c>
      <c r="AC90" s="15"/>
      <c r="AD90" s="15" t="s">
        <v>519</v>
      </c>
      <c r="AE90" s="17">
        <v>4</v>
      </c>
      <c r="AF90" s="17">
        <v>94</v>
      </c>
      <c r="AG90" s="17">
        <v>52</v>
      </c>
      <c r="AH90" s="17">
        <v>0</v>
      </c>
      <c r="AI90" s="17">
        <v>0</v>
      </c>
      <c r="AJ90" s="17">
        <v>0</v>
      </c>
      <c r="AK90" s="17">
        <v>0</v>
      </c>
      <c r="AL90" s="15">
        <v>0</v>
      </c>
      <c r="AM90" s="15">
        <v>11.6</v>
      </c>
      <c r="AN90" s="15" t="s">
        <v>283</v>
      </c>
      <c r="AO90" s="15"/>
      <c r="AP90" s="15"/>
      <c r="AQ90" s="15"/>
      <c r="AR90" s="15"/>
      <c r="AS90" s="18" t="b">
        <v>0</v>
      </c>
      <c r="AT90" s="15" t="s">
        <v>2387</v>
      </c>
      <c r="AU90" s="17">
        <v>1322</v>
      </c>
      <c r="AV90" s="17">
        <v>0</v>
      </c>
      <c r="AW90" s="17">
        <v>2</v>
      </c>
      <c r="AX90" s="17">
        <v>4</v>
      </c>
      <c r="AY90" s="17">
        <v>22</v>
      </c>
      <c r="AZ90" s="17">
        <v>0</v>
      </c>
      <c r="BA90" s="17">
        <v>0</v>
      </c>
      <c r="BB90" s="17">
        <v>0</v>
      </c>
      <c r="BC90" s="17">
        <v>2</v>
      </c>
      <c r="BD90" s="17">
        <v>0</v>
      </c>
      <c r="BE90" s="17">
        <v>0</v>
      </c>
      <c r="BF90" s="17">
        <v>0</v>
      </c>
      <c r="BG90" s="17">
        <v>144</v>
      </c>
      <c r="BH90" s="15">
        <v>151.6</v>
      </c>
      <c r="BI90" s="15">
        <v>82</v>
      </c>
      <c r="BJ90" s="15">
        <v>35</v>
      </c>
      <c r="BK90" s="15">
        <v>26.9</v>
      </c>
      <c r="BL90" s="17">
        <v>0</v>
      </c>
      <c r="BM90" s="17">
        <v>0</v>
      </c>
      <c r="BN90" s="17">
        <v>0</v>
      </c>
      <c r="BO90" s="17">
        <v>0</v>
      </c>
      <c r="BP90" s="17">
        <v>14</v>
      </c>
      <c r="BQ90" s="15">
        <v>0.18</v>
      </c>
      <c r="BR90" s="15">
        <v>0.54</v>
      </c>
      <c r="BS90" s="15">
        <v>0.72</v>
      </c>
      <c r="BT90" s="15">
        <v>23.91</v>
      </c>
      <c r="BU90" s="15"/>
      <c r="BV90" s="15"/>
      <c r="BW90" s="15"/>
      <c r="BX90" s="15"/>
      <c r="BY90" s="15"/>
      <c r="BZ90" s="15"/>
      <c r="CA90" s="15"/>
      <c r="CB90" s="15"/>
      <c r="CC90" s="17">
        <v>275</v>
      </c>
      <c r="CD90" s="17">
        <v>102</v>
      </c>
      <c r="CE90" s="17">
        <v>254</v>
      </c>
      <c r="CF90" s="17">
        <v>84</v>
      </c>
      <c r="CG90" s="17">
        <v>292</v>
      </c>
      <c r="CH90" s="17">
        <v>98</v>
      </c>
      <c r="CI90" s="17">
        <v>299</v>
      </c>
      <c r="CJ90" s="17">
        <v>101</v>
      </c>
      <c r="CK90" s="17">
        <v>0.01</v>
      </c>
      <c r="CL90" s="17">
        <v>0</v>
      </c>
      <c r="CM90" s="17">
        <v>0.04</v>
      </c>
      <c r="CN90" s="17">
        <v>0.05</v>
      </c>
      <c r="CO90" s="17">
        <v>1.63</v>
      </c>
      <c r="CP90" s="17">
        <v>1.5</v>
      </c>
      <c r="CQ90" s="17">
        <v>399</v>
      </c>
      <c r="CR90" s="17">
        <v>89</v>
      </c>
      <c r="CS90" s="17">
        <v>98</v>
      </c>
      <c r="CT90" s="17">
        <v>63</v>
      </c>
      <c r="CU90" s="17">
        <v>274</v>
      </c>
      <c r="CV90" s="17">
        <v>104</v>
      </c>
      <c r="CW90" s="17">
        <v>347</v>
      </c>
      <c r="CX90" s="17">
        <v>121</v>
      </c>
      <c r="CY90" s="17">
        <v>0.95</v>
      </c>
      <c r="CZ90" s="17">
        <v>0.27</v>
      </c>
      <c r="DA90" s="17">
        <v>0</v>
      </c>
      <c r="DB90" s="15"/>
      <c r="DC90" s="15"/>
      <c r="DD90" s="15"/>
      <c r="DE90" s="15"/>
      <c r="DF90" s="15"/>
      <c r="DG90" s="15"/>
      <c r="DH90" s="15"/>
    </row>
    <row r="91" spans="1:112" ht="17.25" thickBot="1">
      <c r="A91" s="18" t="b">
        <v>1</v>
      </c>
      <c r="B91" s="18" t="b">
        <v>1</v>
      </c>
      <c r="C91" s="15"/>
      <c r="D91" s="15"/>
      <c r="E91" s="17">
        <v>472713</v>
      </c>
      <c r="F91" s="17">
        <v>0</v>
      </c>
      <c r="G91" s="17">
        <v>0</v>
      </c>
      <c r="H91" s="17">
        <v>0</v>
      </c>
      <c r="I91" s="17">
        <v>0</v>
      </c>
      <c r="J91" s="15">
        <v>0</v>
      </c>
      <c r="K91" s="17">
        <v>0</v>
      </c>
      <c r="L91" s="17">
        <v>2</v>
      </c>
      <c r="M91" s="15">
        <v>1.7</v>
      </c>
      <c r="N91" s="15"/>
      <c r="O91" s="17">
        <v>0</v>
      </c>
      <c r="P91" s="15" t="s">
        <v>535</v>
      </c>
      <c r="Q91" s="15">
        <v>0</v>
      </c>
      <c r="R91" s="17">
        <v>90</v>
      </c>
      <c r="S91" s="18" t="b">
        <v>0</v>
      </c>
      <c r="T91" s="15"/>
      <c r="U91" s="15"/>
      <c r="V91" s="17">
        <v>45</v>
      </c>
      <c r="W91" s="15" t="s">
        <v>651</v>
      </c>
      <c r="X91" s="15">
        <v>1.8</v>
      </c>
      <c r="Y91" s="18" t="b">
        <v>0</v>
      </c>
      <c r="Z91" s="15" t="s">
        <v>373</v>
      </c>
      <c r="AA91" s="15">
        <v>0.1</v>
      </c>
      <c r="AB91" s="18" t="b">
        <v>0</v>
      </c>
      <c r="AC91" s="15"/>
      <c r="AD91" s="15" t="s">
        <v>519</v>
      </c>
      <c r="AE91" s="17">
        <v>4</v>
      </c>
      <c r="AF91" s="17">
        <v>94</v>
      </c>
      <c r="AG91" s="17">
        <v>37</v>
      </c>
      <c r="AH91" s="17">
        <v>0</v>
      </c>
      <c r="AI91" s="17">
        <v>0</v>
      </c>
      <c r="AJ91" s="17">
        <v>0</v>
      </c>
      <c r="AK91" s="17">
        <v>0</v>
      </c>
      <c r="AL91" s="15">
        <v>0</v>
      </c>
      <c r="AM91" s="15">
        <v>8.1999999999999993</v>
      </c>
      <c r="AN91" s="15" t="s">
        <v>373</v>
      </c>
      <c r="AO91" s="15"/>
      <c r="AP91" s="15"/>
      <c r="AQ91" s="15"/>
      <c r="AR91" s="15"/>
      <c r="AS91" s="18" t="b">
        <v>0</v>
      </c>
      <c r="AT91" s="15" t="s">
        <v>2394</v>
      </c>
      <c r="AU91" s="17">
        <v>679</v>
      </c>
      <c r="AV91" s="17">
        <v>0</v>
      </c>
      <c r="AW91" s="17">
        <v>0</v>
      </c>
      <c r="AX91" s="17">
        <v>2</v>
      </c>
      <c r="AY91" s="17">
        <v>9</v>
      </c>
      <c r="AZ91" s="17">
        <v>0</v>
      </c>
      <c r="BA91" s="17">
        <v>0</v>
      </c>
      <c r="BB91" s="17">
        <v>0</v>
      </c>
      <c r="BC91" s="17">
        <v>1</v>
      </c>
      <c r="BD91" s="17">
        <v>0</v>
      </c>
      <c r="BE91" s="17">
        <v>0</v>
      </c>
      <c r="BF91" s="17">
        <v>0</v>
      </c>
      <c r="BG91" s="17">
        <v>105</v>
      </c>
      <c r="BH91" s="15">
        <v>101.4</v>
      </c>
      <c r="BI91" s="15">
        <v>17.100000000000001</v>
      </c>
      <c r="BJ91" s="15">
        <v>43</v>
      </c>
      <c r="BK91" s="15">
        <v>16</v>
      </c>
      <c r="BL91" s="17">
        <v>0</v>
      </c>
      <c r="BM91" s="17">
        <v>0</v>
      </c>
      <c r="BN91" s="17">
        <v>0</v>
      </c>
      <c r="BO91" s="17">
        <v>0</v>
      </c>
      <c r="BP91" s="17">
        <v>8</v>
      </c>
      <c r="BQ91" s="15">
        <v>0.44</v>
      </c>
      <c r="BR91" s="15">
        <v>0.17</v>
      </c>
      <c r="BS91" s="15">
        <v>0.61</v>
      </c>
      <c r="BT91" s="15">
        <v>9.0299999999999994</v>
      </c>
      <c r="BU91" s="15"/>
      <c r="BV91" s="15"/>
      <c r="BW91" s="15"/>
      <c r="BX91" s="15"/>
      <c r="BY91" s="15"/>
      <c r="BZ91" s="15"/>
      <c r="CA91" s="15"/>
      <c r="CB91" s="15"/>
      <c r="CC91" s="17">
        <v>304</v>
      </c>
      <c r="CD91" s="17">
        <v>109</v>
      </c>
      <c r="CE91" s="17">
        <v>328</v>
      </c>
      <c r="CF91" s="17">
        <v>114</v>
      </c>
      <c r="CG91" s="17">
        <v>281</v>
      </c>
      <c r="CH91" s="17">
        <v>91</v>
      </c>
      <c r="CI91" s="17">
        <v>320</v>
      </c>
      <c r="CJ91" s="17">
        <v>109</v>
      </c>
      <c r="CK91" s="17">
        <v>0.06</v>
      </c>
      <c r="CL91" s="17">
        <v>0</v>
      </c>
      <c r="CM91" s="17">
        <v>0.02</v>
      </c>
      <c r="CN91" s="17">
        <v>0.08</v>
      </c>
      <c r="CO91" s="17">
        <v>1.2</v>
      </c>
      <c r="CP91" s="17">
        <v>1.19</v>
      </c>
      <c r="CQ91" s="17">
        <v>439</v>
      </c>
      <c r="CR91" s="17">
        <v>119</v>
      </c>
      <c r="CS91" s="17">
        <v>138</v>
      </c>
      <c r="CT91" s="17">
        <v>93</v>
      </c>
      <c r="CU91" s="17">
        <v>301</v>
      </c>
      <c r="CV91" s="17">
        <v>112</v>
      </c>
      <c r="CW91" s="17">
        <v>460</v>
      </c>
      <c r="CX91" s="17">
        <v>159</v>
      </c>
      <c r="CY91" s="17">
        <v>1.06</v>
      </c>
      <c r="CZ91" s="17">
        <v>0.27</v>
      </c>
      <c r="DA91" s="17">
        <v>0</v>
      </c>
      <c r="DB91" s="15"/>
      <c r="DC91" s="15"/>
      <c r="DD91" s="15"/>
      <c r="DE91" s="15"/>
      <c r="DF91" s="15"/>
      <c r="DG91" s="15"/>
      <c r="DH91" s="15"/>
    </row>
    <row r="92" spans="1:112" ht="17.25" thickBot="1">
      <c r="A92" s="18" t="b">
        <v>1</v>
      </c>
      <c r="B92" s="18" t="b">
        <v>1</v>
      </c>
      <c r="C92" s="15"/>
      <c r="D92" s="15"/>
      <c r="E92" s="17">
        <v>231065</v>
      </c>
      <c r="F92" s="17">
        <v>0</v>
      </c>
      <c r="G92" s="17">
        <v>0</v>
      </c>
      <c r="H92" s="17">
        <v>0</v>
      </c>
      <c r="I92" s="17">
        <v>0</v>
      </c>
      <c r="J92" s="15">
        <v>0</v>
      </c>
      <c r="K92" s="17">
        <v>0</v>
      </c>
      <c r="L92" s="17">
        <v>2</v>
      </c>
      <c r="M92" s="15">
        <v>1.7</v>
      </c>
      <c r="N92" s="15"/>
      <c r="O92" s="17">
        <v>0</v>
      </c>
      <c r="P92" s="15" t="s">
        <v>558</v>
      </c>
      <c r="Q92" s="15">
        <v>0</v>
      </c>
      <c r="R92" s="17">
        <v>91</v>
      </c>
      <c r="S92" s="18" t="b">
        <v>0</v>
      </c>
      <c r="T92" s="15"/>
      <c r="U92" s="15"/>
      <c r="V92" s="17">
        <v>45</v>
      </c>
      <c r="W92" s="15" t="s">
        <v>646</v>
      </c>
      <c r="X92" s="15">
        <v>3.5</v>
      </c>
      <c r="Y92" s="18" t="b">
        <v>0</v>
      </c>
      <c r="Z92" s="15" t="s">
        <v>249</v>
      </c>
      <c r="AA92" s="15">
        <v>0.1</v>
      </c>
      <c r="AB92" s="18" t="b">
        <v>0</v>
      </c>
      <c r="AC92" s="15"/>
      <c r="AD92" s="15" t="s">
        <v>519</v>
      </c>
      <c r="AE92" s="17">
        <v>4</v>
      </c>
      <c r="AF92" s="17">
        <v>94</v>
      </c>
      <c r="AG92" s="17">
        <v>14</v>
      </c>
      <c r="AH92" s="17">
        <v>0</v>
      </c>
      <c r="AI92" s="17">
        <v>0</v>
      </c>
      <c r="AJ92" s="17">
        <v>0</v>
      </c>
      <c r="AK92" s="17">
        <v>0</v>
      </c>
      <c r="AL92" s="15">
        <v>0</v>
      </c>
      <c r="AM92" s="15">
        <v>3.1</v>
      </c>
      <c r="AN92" s="15" t="s">
        <v>249</v>
      </c>
      <c r="AO92" s="15"/>
      <c r="AP92" s="15"/>
      <c r="AQ92" s="15"/>
      <c r="AR92" s="15"/>
      <c r="AS92" s="18" t="b">
        <v>0</v>
      </c>
      <c r="AT92" s="15" t="s">
        <v>2389</v>
      </c>
      <c r="AU92" s="17">
        <v>318</v>
      </c>
      <c r="AV92" s="17">
        <v>0</v>
      </c>
      <c r="AW92" s="17">
        <v>0</v>
      </c>
      <c r="AX92" s="17">
        <v>1</v>
      </c>
      <c r="AY92" s="17">
        <v>5</v>
      </c>
      <c r="AZ92" s="17">
        <v>1</v>
      </c>
      <c r="BA92" s="17">
        <v>0</v>
      </c>
      <c r="BB92" s="17">
        <v>0</v>
      </c>
      <c r="BC92" s="17">
        <v>1</v>
      </c>
      <c r="BD92" s="17">
        <v>0</v>
      </c>
      <c r="BE92" s="17">
        <v>0</v>
      </c>
      <c r="BF92" s="17">
        <v>2</v>
      </c>
      <c r="BG92" s="17">
        <v>53</v>
      </c>
      <c r="BH92" s="15">
        <v>88.6</v>
      </c>
      <c r="BI92" s="15">
        <v>1.2</v>
      </c>
      <c r="BJ92" s="15">
        <v>33</v>
      </c>
      <c r="BK92" s="15">
        <v>12.3</v>
      </c>
      <c r="BL92" s="17">
        <v>0</v>
      </c>
      <c r="BM92" s="17">
        <v>0</v>
      </c>
      <c r="BN92" s="17">
        <v>0</v>
      </c>
      <c r="BO92" s="17">
        <v>0</v>
      </c>
      <c r="BP92" s="17">
        <v>4</v>
      </c>
      <c r="BQ92" s="15">
        <v>0.01</v>
      </c>
      <c r="BR92" s="15">
        <v>0.06</v>
      </c>
      <c r="BS92" s="15">
        <v>7.0000000000000007E-2</v>
      </c>
      <c r="BT92" s="15">
        <v>3.7</v>
      </c>
      <c r="BU92" s="15"/>
      <c r="BV92" s="15"/>
      <c r="BW92" s="15"/>
      <c r="BX92" s="15"/>
      <c r="BY92" s="15"/>
      <c r="BZ92" s="15"/>
      <c r="CA92" s="15"/>
      <c r="CB92" s="15"/>
      <c r="CC92" s="17">
        <v>310</v>
      </c>
      <c r="CD92" s="17">
        <v>113</v>
      </c>
      <c r="CE92" s="17">
        <v>370</v>
      </c>
      <c r="CF92" s="17">
        <v>129</v>
      </c>
      <c r="CG92" s="17">
        <v>295</v>
      </c>
      <c r="CH92" s="17">
        <v>99</v>
      </c>
      <c r="CI92" s="17">
        <v>328</v>
      </c>
      <c r="CJ92" s="17">
        <v>112</v>
      </c>
      <c r="CK92" s="17">
        <v>0</v>
      </c>
      <c r="CL92" s="17">
        <v>0</v>
      </c>
      <c r="CM92" s="17">
        <v>0.02</v>
      </c>
      <c r="CN92" s="17">
        <v>0.02</v>
      </c>
      <c r="CO92" s="17">
        <v>1.05</v>
      </c>
      <c r="CP92" s="17">
        <v>1.42</v>
      </c>
      <c r="CQ92" s="17">
        <v>414</v>
      </c>
      <c r="CR92" s="17">
        <v>101</v>
      </c>
      <c r="CS92" s="17">
        <v>113</v>
      </c>
      <c r="CT92" s="17">
        <v>75</v>
      </c>
      <c r="CU92" s="17">
        <v>99</v>
      </c>
      <c r="CV92" s="17">
        <v>39</v>
      </c>
      <c r="CW92" s="17">
        <v>436</v>
      </c>
      <c r="CX92" s="17">
        <v>153</v>
      </c>
      <c r="CY92" s="17">
        <v>1.1299999999999999</v>
      </c>
      <c r="CZ92" s="17">
        <v>0.28000000000000003</v>
      </c>
      <c r="DA92" s="17">
        <v>0</v>
      </c>
      <c r="DB92" s="15"/>
      <c r="DC92" s="15"/>
      <c r="DD92" s="15"/>
      <c r="DE92" s="15"/>
      <c r="DF92" s="15"/>
      <c r="DG92" s="15"/>
      <c r="DH92" s="15"/>
    </row>
    <row r="93" spans="1:112" ht="17.25" thickBot="1">
      <c r="A93" s="18" t="b">
        <v>1</v>
      </c>
      <c r="B93" s="18" t="b">
        <v>1</v>
      </c>
      <c r="C93" s="15"/>
      <c r="D93" s="15"/>
      <c r="E93" s="17">
        <v>570241</v>
      </c>
      <c r="F93" s="17">
        <v>0</v>
      </c>
      <c r="G93" s="17">
        <v>0</v>
      </c>
      <c r="H93" s="17">
        <v>0</v>
      </c>
      <c r="I93" s="17">
        <v>0</v>
      </c>
      <c r="J93" s="15">
        <v>0</v>
      </c>
      <c r="K93" s="17">
        <v>0</v>
      </c>
      <c r="L93" s="17">
        <v>2</v>
      </c>
      <c r="M93" s="15">
        <v>1.7</v>
      </c>
      <c r="N93" s="15"/>
      <c r="O93" s="17">
        <v>0</v>
      </c>
      <c r="P93" s="15" t="s">
        <v>1403</v>
      </c>
      <c r="Q93" s="15">
        <v>0</v>
      </c>
      <c r="R93" s="17">
        <v>92</v>
      </c>
      <c r="S93" s="18" t="b">
        <v>0</v>
      </c>
      <c r="T93" s="15"/>
      <c r="U93" s="15"/>
      <c r="V93" s="17">
        <v>45</v>
      </c>
      <c r="W93" s="15" t="s">
        <v>1402</v>
      </c>
      <c r="X93" s="15">
        <v>0</v>
      </c>
      <c r="Y93" s="18" t="b">
        <v>0</v>
      </c>
      <c r="Z93" s="15" t="s">
        <v>1488</v>
      </c>
      <c r="AA93" s="15">
        <v>0.1</v>
      </c>
      <c r="AB93" s="18" t="b">
        <v>0</v>
      </c>
      <c r="AC93" s="15"/>
      <c r="AD93" s="15" t="s">
        <v>519</v>
      </c>
      <c r="AE93" s="17">
        <v>4</v>
      </c>
      <c r="AF93" s="17">
        <v>94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5">
        <v>0</v>
      </c>
      <c r="AM93" s="15">
        <v>0</v>
      </c>
      <c r="AN93" s="15" t="s">
        <v>1488</v>
      </c>
      <c r="AO93" s="15"/>
      <c r="AP93" s="15"/>
      <c r="AQ93" s="15"/>
      <c r="AR93" s="15"/>
      <c r="AS93" s="18" t="b">
        <v>0</v>
      </c>
      <c r="AT93" s="15" t="s">
        <v>2395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5">
        <v>0</v>
      </c>
      <c r="BI93" s="15">
        <v>0</v>
      </c>
      <c r="BJ93" s="15">
        <v>0</v>
      </c>
      <c r="BK93" s="15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5">
        <v>0</v>
      </c>
      <c r="BR93" s="15">
        <v>0</v>
      </c>
      <c r="BS93" s="15">
        <v>0</v>
      </c>
      <c r="BT93" s="15">
        <v>0</v>
      </c>
      <c r="BU93" s="15"/>
      <c r="BV93" s="15"/>
      <c r="BW93" s="15"/>
      <c r="BX93" s="15"/>
      <c r="BY93" s="15"/>
      <c r="BZ93" s="15"/>
      <c r="CA93" s="15"/>
      <c r="CB93" s="15"/>
      <c r="CC93" s="17">
        <v>482</v>
      </c>
      <c r="CD93" s="17">
        <v>177</v>
      </c>
      <c r="CE93" s="17">
        <v>478</v>
      </c>
      <c r="CF93" s="17">
        <v>177</v>
      </c>
      <c r="CG93" s="17">
        <v>469</v>
      </c>
      <c r="CH93" s="17">
        <v>177</v>
      </c>
      <c r="CI93" s="17">
        <v>484</v>
      </c>
      <c r="CJ93" s="17">
        <v>177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472</v>
      </c>
      <c r="CR93" s="17">
        <v>130</v>
      </c>
      <c r="CS93" s="17">
        <v>171</v>
      </c>
      <c r="CT93" s="17">
        <v>104</v>
      </c>
      <c r="CU93" s="17">
        <v>486</v>
      </c>
      <c r="CV93" s="17">
        <v>177</v>
      </c>
      <c r="CW93" s="17">
        <v>503</v>
      </c>
      <c r="CX93" s="17">
        <v>172</v>
      </c>
      <c r="CY93" s="17">
        <v>0</v>
      </c>
      <c r="CZ93" s="17">
        <v>0</v>
      </c>
      <c r="DA93" s="17">
        <v>0</v>
      </c>
      <c r="DB93" s="15"/>
      <c r="DC93" s="15"/>
      <c r="DD93" s="15"/>
      <c r="DE93" s="15"/>
      <c r="DF93" s="15"/>
      <c r="DG93" s="15"/>
      <c r="DH93" s="15"/>
    </row>
    <row r="94" spans="1:112" ht="17.25" thickBot="1">
      <c r="A94" s="18" t="b">
        <v>1</v>
      </c>
      <c r="B94" s="18" t="b">
        <v>1</v>
      </c>
      <c r="C94" s="15"/>
      <c r="D94" s="15"/>
      <c r="E94" s="17">
        <v>513086</v>
      </c>
      <c r="F94" s="17">
        <v>0</v>
      </c>
      <c r="G94" s="17">
        <v>0</v>
      </c>
      <c r="H94" s="17">
        <v>0</v>
      </c>
      <c r="I94" s="17">
        <v>0</v>
      </c>
      <c r="J94" s="15">
        <v>0</v>
      </c>
      <c r="K94" s="17">
        <v>0</v>
      </c>
      <c r="L94" s="17">
        <v>2</v>
      </c>
      <c r="M94" s="15">
        <v>1.7</v>
      </c>
      <c r="N94" s="15"/>
      <c r="O94" s="17">
        <v>0</v>
      </c>
      <c r="P94" s="15" t="s">
        <v>5141</v>
      </c>
      <c r="Q94" s="15">
        <v>0</v>
      </c>
      <c r="R94" s="17">
        <v>93</v>
      </c>
      <c r="S94" s="18" t="b">
        <v>0</v>
      </c>
      <c r="T94" s="15"/>
      <c r="U94" s="15"/>
      <c r="V94" s="17">
        <v>45</v>
      </c>
      <c r="W94" s="15" t="s">
        <v>5142</v>
      </c>
      <c r="X94" s="15">
        <v>0</v>
      </c>
      <c r="Y94" s="18" t="b">
        <v>0</v>
      </c>
      <c r="Z94" s="15" t="s">
        <v>5143</v>
      </c>
      <c r="AA94" s="15">
        <v>0.1</v>
      </c>
      <c r="AB94" s="18" t="b">
        <v>0</v>
      </c>
      <c r="AC94" s="15"/>
      <c r="AD94" s="15" t="s">
        <v>519</v>
      </c>
      <c r="AE94" s="17">
        <v>4</v>
      </c>
      <c r="AF94" s="17">
        <v>94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5">
        <v>0</v>
      </c>
      <c r="AM94" s="15">
        <v>0</v>
      </c>
      <c r="AN94" s="15" t="s">
        <v>5143</v>
      </c>
      <c r="AO94" s="15"/>
      <c r="AP94" s="15"/>
      <c r="AQ94" s="15"/>
      <c r="AR94" s="15"/>
      <c r="AS94" s="18" t="b">
        <v>0</v>
      </c>
      <c r="AT94" s="15" t="s">
        <v>5144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5">
        <v>0</v>
      </c>
      <c r="BI94" s="15">
        <v>0</v>
      </c>
      <c r="BJ94" s="15">
        <v>0</v>
      </c>
      <c r="BK94" s="15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5">
        <v>0</v>
      </c>
      <c r="BR94" s="15">
        <v>0</v>
      </c>
      <c r="BS94" s="15">
        <v>0</v>
      </c>
      <c r="BT94" s="15">
        <v>0</v>
      </c>
      <c r="BU94" s="15"/>
      <c r="BV94" s="15"/>
      <c r="BW94" s="15"/>
      <c r="BX94" s="15"/>
      <c r="BY94" s="15"/>
      <c r="BZ94" s="15"/>
      <c r="CA94" s="15"/>
      <c r="CB94" s="15"/>
      <c r="CC94" s="17">
        <v>472</v>
      </c>
      <c r="CD94" s="17">
        <v>175</v>
      </c>
      <c r="CE94" s="17">
        <v>467</v>
      </c>
      <c r="CF94" s="17">
        <v>175</v>
      </c>
      <c r="CG94" s="17">
        <v>455</v>
      </c>
      <c r="CH94" s="17">
        <v>174</v>
      </c>
      <c r="CI94" s="17">
        <v>474</v>
      </c>
      <c r="CJ94" s="17">
        <v>175</v>
      </c>
      <c r="CK94" s="17">
        <v>0</v>
      </c>
      <c r="CL94" s="17">
        <v>0</v>
      </c>
      <c r="CM94" s="17">
        <v>0</v>
      </c>
      <c r="CN94" s="17">
        <v>0</v>
      </c>
      <c r="CO94" s="17">
        <v>0</v>
      </c>
      <c r="CP94" s="17">
        <v>0</v>
      </c>
      <c r="CQ94" s="17">
        <v>455</v>
      </c>
      <c r="CR94" s="17">
        <v>124</v>
      </c>
      <c r="CS94" s="17">
        <v>154</v>
      </c>
      <c r="CT94" s="17">
        <v>98</v>
      </c>
      <c r="CU94" s="17">
        <v>477</v>
      </c>
      <c r="CV94" s="17">
        <v>175</v>
      </c>
      <c r="CW94" s="17">
        <v>405</v>
      </c>
      <c r="CX94" s="17">
        <v>144</v>
      </c>
      <c r="CY94" s="17">
        <v>0</v>
      </c>
      <c r="CZ94" s="17">
        <v>0</v>
      </c>
      <c r="DA94" s="17">
        <v>0</v>
      </c>
      <c r="DB94" s="15"/>
      <c r="DC94" s="15"/>
      <c r="DD94" s="15"/>
      <c r="DE94" s="15"/>
      <c r="DF94" s="15"/>
      <c r="DG94" s="15"/>
      <c r="DH94" s="15"/>
    </row>
    <row r="95" spans="1:112" ht="17.25" thickBot="1">
      <c r="A95" s="18" t="b">
        <v>1</v>
      </c>
      <c r="B95" s="18" t="b">
        <v>1</v>
      </c>
      <c r="C95" s="15"/>
      <c r="D95" s="15"/>
      <c r="E95" s="17">
        <v>513418</v>
      </c>
      <c r="F95" s="17">
        <v>0</v>
      </c>
      <c r="G95" s="17">
        <v>0</v>
      </c>
      <c r="H95" s="17">
        <v>0</v>
      </c>
      <c r="I95" s="17">
        <v>0</v>
      </c>
      <c r="J95" s="15">
        <v>0</v>
      </c>
      <c r="K95" s="17">
        <v>0</v>
      </c>
      <c r="L95" s="17">
        <v>3</v>
      </c>
      <c r="M95" s="15">
        <v>2.1</v>
      </c>
      <c r="N95" s="15"/>
      <c r="O95" s="17">
        <v>0</v>
      </c>
      <c r="P95" s="15" t="s">
        <v>655</v>
      </c>
      <c r="Q95" s="15">
        <v>0</v>
      </c>
      <c r="R95" s="17">
        <v>94</v>
      </c>
      <c r="S95" s="18" t="b">
        <v>0</v>
      </c>
      <c r="T95" s="15"/>
      <c r="U95" s="15"/>
      <c r="V95" s="17">
        <v>60</v>
      </c>
      <c r="W95" s="15" t="s">
        <v>656</v>
      </c>
      <c r="X95" s="15">
        <v>3.6</v>
      </c>
      <c r="Y95" s="18" t="b">
        <v>0</v>
      </c>
      <c r="Z95" s="15" t="s">
        <v>657</v>
      </c>
      <c r="AA95" s="15">
        <v>2.4</v>
      </c>
      <c r="AB95" s="18" t="b">
        <v>0</v>
      </c>
      <c r="AC95" s="15"/>
      <c r="AD95" s="15" t="s">
        <v>519</v>
      </c>
      <c r="AE95" s="17">
        <v>4</v>
      </c>
      <c r="AF95" s="17">
        <v>94</v>
      </c>
      <c r="AG95" s="17">
        <v>125</v>
      </c>
      <c r="AH95" s="17">
        <v>0</v>
      </c>
      <c r="AI95" s="17">
        <v>0</v>
      </c>
      <c r="AJ95" s="17">
        <v>0</v>
      </c>
      <c r="AK95" s="17">
        <v>0</v>
      </c>
      <c r="AL95" s="15">
        <v>0</v>
      </c>
      <c r="AM95" s="15">
        <v>20.8</v>
      </c>
      <c r="AN95" s="15" t="s">
        <v>657</v>
      </c>
      <c r="AO95" s="15"/>
      <c r="AP95" s="15"/>
      <c r="AQ95" s="15"/>
      <c r="AR95" s="15"/>
      <c r="AS95" s="18" t="b">
        <v>0</v>
      </c>
      <c r="AT95" s="15" t="s">
        <v>2398</v>
      </c>
      <c r="AU95" s="17">
        <v>2744</v>
      </c>
      <c r="AV95" s="17">
        <v>8</v>
      </c>
      <c r="AW95" s="17">
        <v>5</v>
      </c>
      <c r="AX95" s="17">
        <v>11</v>
      </c>
      <c r="AY95" s="17">
        <v>34</v>
      </c>
      <c r="AZ95" s="17">
        <v>0</v>
      </c>
      <c r="BA95" s="17">
        <v>0</v>
      </c>
      <c r="BB95" s="17">
        <v>1</v>
      </c>
      <c r="BC95" s="17">
        <v>6</v>
      </c>
      <c r="BD95" s="17">
        <v>1</v>
      </c>
      <c r="BE95" s="17">
        <v>0</v>
      </c>
      <c r="BF95" s="17">
        <v>5</v>
      </c>
      <c r="BG95" s="17">
        <v>385</v>
      </c>
      <c r="BH95" s="15">
        <v>536.79999999999995</v>
      </c>
      <c r="BI95" s="15">
        <v>380.1</v>
      </c>
      <c r="BJ95" s="15">
        <v>821</v>
      </c>
      <c r="BK95" s="15">
        <v>172.8</v>
      </c>
      <c r="BL95" s="17">
        <v>0</v>
      </c>
      <c r="BM95" s="17">
        <v>0</v>
      </c>
      <c r="BN95" s="17">
        <v>0</v>
      </c>
      <c r="BO95" s="17">
        <v>0</v>
      </c>
      <c r="BP95" s="17">
        <v>32</v>
      </c>
      <c r="BQ95" s="15">
        <v>12.08</v>
      </c>
      <c r="BR95" s="15">
        <v>2.0499999999999998</v>
      </c>
      <c r="BS95" s="15">
        <v>14.13</v>
      </c>
      <c r="BT95" s="15">
        <v>40.049999999999997</v>
      </c>
      <c r="BU95" s="15"/>
      <c r="BV95" s="15"/>
      <c r="BW95" s="15"/>
      <c r="BX95" s="15"/>
      <c r="BY95" s="17">
        <v>2</v>
      </c>
      <c r="BZ95" s="15"/>
      <c r="CA95" s="15"/>
      <c r="CB95" s="15"/>
      <c r="CC95" s="17">
        <v>100</v>
      </c>
      <c r="CD95" s="17">
        <v>31</v>
      </c>
      <c r="CE95" s="17">
        <v>89</v>
      </c>
      <c r="CF95" s="17">
        <v>66</v>
      </c>
      <c r="CG95" s="17">
        <v>12</v>
      </c>
      <c r="CH95" s="17">
        <v>7</v>
      </c>
      <c r="CI95" s="17">
        <v>33</v>
      </c>
      <c r="CJ95" s="17">
        <v>25</v>
      </c>
      <c r="CK95" s="17">
        <v>0.4</v>
      </c>
      <c r="CL95" s="17">
        <v>0</v>
      </c>
      <c r="CM95" s="17">
        <v>7.0000000000000007E-2</v>
      </c>
      <c r="CN95" s="17">
        <v>0.47</v>
      </c>
      <c r="CO95" s="17">
        <v>1.31</v>
      </c>
      <c r="CP95" s="17">
        <v>1.1200000000000001</v>
      </c>
      <c r="CQ95" s="17">
        <v>100</v>
      </c>
      <c r="CR95" s="17">
        <v>65</v>
      </c>
      <c r="CS95" s="17">
        <v>494</v>
      </c>
      <c r="CT95" s="17">
        <v>200</v>
      </c>
      <c r="CU95" s="17">
        <v>94</v>
      </c>
      <c r="CV95" s="17">
        <v>40</v>
      </c>
      <c r="CW95" s="17">
        <v>119</v>
      </c>
      <c r="CX95" s="17">
        <v>38</v>
      </c>
      <c r="CY95" s="17">
        <v>1.05</v>
      </c>
      <c r="CZ95" s="17">
        <v>0.36</v>
      </c>
      <c r="DA95" s="17">
        <v>0</v>
      </c>
      <c r="DB95" s="15"/>
      <c r="DC95" s="15"/>
      <c r="DD95" s="15"/>
      <c r="DE95" s="15"/>
      <c r="DF95" s="15"/>
      <c r="DG95" s="15"/>
      <c r="DH95" s="15"/>
    </row>
    <row r="96" spans="1:112" ht="17.25" thickBot="1">
      <c r="A96" s="18" t="b">
        <v>1</v>
      </c>
      <c r="B96" s="18" t="b">
        <v>1</v>
      </c>
      <c r="C96" s="15"/>
      <c r="D96" s="15"/>
      <c r="E96" s="17">
        <v>533463</v>
      </c>
      <c r="F96" s="17">
        <v>0</v>
      </c>
      <c r="G96" s="17">
        <v>0</v>
      </c>
      <c r="H96" s="17">
        <v>0</v>
      </c>
      <c r="I96" s="17">
        <v>0</v>
      </c>
      <c r="J96" s="15">
        <v>0</v>
      </c>
      <c r="K96" s="17">
        <v>0</v>
      </c>
      <c r="L96" s="17">
        <v>3</v>
      </c>
      <c r="M96" s="15">
        <v>2.2999999999999998</v>
      </c>
      <c r="N96" s="15"/>
      <c r="O96" s="17">
        <v>0</v>
      </c>
      <c r="P96" s="15" t="s">
        <v>627</v>
      </c>
      <c r="Q96" s="15">
        <v>0</v>
      </c>
      <c r="R96" s="17">
        <v>95</v>
      </c>
      <c r="S96" s="18" t="b">
        <v>0</v>
      </c>
      <c r="T96" s="15"/>
      <c r="U96" s="15"/>
      <c r="V96" s="17">
        <v>65</v>
      </c>
      <c r="W96" s="15" t="s">
        <v>628</v>
      </c>
      <c r="X96" s="15">
        <v>4.2</v>
      </c>
      <c r="Y96" s="18" t="b">
        <v>0</v>
      </c>
      <c r="Z96" s="15" t="s">
        <v>629</v>
      </c>
      <c r="AA96" s="15">
        <v>1.8</v>
      </c>
      <c r="AB96" s="18" t="b">
        <v>0</v>
      </c>
      <c r="AC96" s="15"/>
      <c r="AD96" s="15" t="s">
        <v>519</v>
      </c>
      <c r="AE96" s="17">
        <v>4</v>
      </c>
      <c r="AF96" s="17">
        <v>94</v>
      </c>
      <c r="AG96" s="17">
        <v>136</v>
      </c>
      <c r="AH96" s="17">
        <v>0</v>
      </c>
      <c r="AI96" s="17">
        <v>0</v>
      </c>
      <c r="AJ96" s="17">
        <v>0</v>
      </c>
      <c r="AK96" s="17">
        <v>0</v>
      </c>
      <c r="AL96" s="15">
        <v>0</v>
      </c>
      <c r="AM96" s="15">
        <v>20.9</v>
      </c>
      <c r="AN96" s="15" t="s">
        <v>1117</v>
      </c>
      <c r="AO96" s="15"/>
      <c r="AP96" s="15"/>
      <c r="AQ96" s="15"/>
      <c r="AR96" s="15"/>
      <c r="AS96" s="18" t="b">
        <v>0</v>
      </c>
      <c r="AT96" s="15" t="s">
        <v>2349</v>
      </c>
      <c r="AU96" s="17">
        <v>2271</v>
      </c>
      <c r="AV96" s="17">
        <v>7</v>
      </c>
      <c r="AW96" s="17">
        <v>8</v>
      </c>
      <c r="AX96" s="17">
        <v>6</v>
      </c>
      <c r="AY96" s="17">
        <v>35</v>
      </c>
      <c r="AZ96" s="17">
        <v>0</v>
      </c>
      <c r="BA96" s="17">
        <v>0</v>
      </c>
      <c r="BB96" s="17">
        <v>0</v>
      </c>
      <c r="BC96" s="17">
        <v>5</v>
      </c>
      <c r="BD96" s="17">
        <v>0</v>
      </c>
      <c r="BE96" s="17">
        <v>0</v>
      </c>
      <c r="BF96" s="17">
        <v>16</v>
      </c>
      <c r="BG96" s="17">
        <v>429</v>
      </c>
      <c r="BH96" s="15">
        <v>509.8</v>
      </c>
      <c r="BI96" s="15">
        <v>422.8</v>
      </c>
      <c r="BJ96" s="15">
        <v>702</v>
      </c>
      <c r="BK96" s="15">
        <v>162.80000000000001</v>
      </c>
      <c r="BL96" s="17">
        <v>0</v>
      </c>
      <c r="BM96" s="17">
        <v>0</v>
      </c>
      <c r="BN96" s="17">
        <v>0</v>
      </c>
      <c r="BO96" s="17">
        <v>0</v>
      </c>
      <c r="BP96" s="17">
        <v>25</v>
      </c>
      <c r="BQ96" s="15">
        <v>7.94</v>
      </c>
      <c r="BR96" s="15">
        <v>4.12</v>
      </c>
      <c r="BS96" s="15">
        <v>12.06</v>
      </c>
      <c r="BT96" s="15">
        <v>34.75</v>
      </c>
      <c r="BU96" s="17">
        <v>8</v>
      </c>
      <c r="BV96" s="15"/>
      <c r="BW96" s="15"/>
      <c r="BX96" s="15"/>
      <c r="BY96" s="15"/>
      <c r="BZ96" s="15"/>
      <c r="CA96" s="15"/>
      <c r="CB96" s="15"/>
      <c r="CC96" s="17">
        <v>112</v>
      </c>
      <c r="CD96" s="17">
        <v>38</v>
      </c>
      <c r="CE96" s="17">
        <v>65</v>
      </c>
      <c r="CF96" s="17">
        <v>50</v>
      </c>
      <c r="CG96" s="17">
        <v>23</v>
      </c>
      <c r="CH96" s="17">
        <v>10</v>
      </c>
      <c r="CI96" s="17">
        <v>42</v>
      </c>
      <c r="CJ96" s="17">
        <v>29</v>
      </c>
      <c r="CK96" s="17">
        <v>0.31</v>
      </c>
      <c r="CL96" s="17">
        <v>0</v>
      </c>
      <c r="CM96" s="17">
        <v>0.16</v>
      </c>
      <c r="CN96" s="17">
        <v>0.47</v>
      </c>
      <c r="CO96" s="17">
        <v>1.38</v>
      </c>
      <c r="CP96" s="17">
        <v>1.39</v>
      </c>
      <c r="CQ96" s="17">
        <v>53</v>
      </c>
      <c r="CR96" s="17">
        <v>37</v>
      </c>
      <c r="CS96" s="17">
        <v>526</v>
      </c>
      <c r="CT96" s="17">
        <v>225</v>
      </c>
      <c r="CU96" s="17">
        <v>44</v>
      </c>
      <c r="CV96" s="17">
        <v>20</v>
      </c>
      <c r="CW96" s="17">
        <v>142</v>
      </c>
      <c r="CX96" s="17">
        <v>43</v>
      </c>
      <c r="CY96" s="17">
        <v>0.99</v>
      </c>
      <c r="CZ96" s="17">
        <v>0.24</v>
      </c>
      <c r="DA96" s="17">
        <v>0</v>
      </c>
      <c r="DB96" s="15"/>
      <c r="DC96" s="15"/>
      <c r="DD96" s="15"/>
      <c r="DE96" s="15"/>
      <c r="DF96" s="15"/>
      <c r="DG96" s="15"/>
      <c r="DH96" s="15"/>
    </row>
    <row r="97" spans="1:112" ht="27.75" thickBot="1">
      <c r="A97" s="18" t="b">
        <v>1</v>
      </c>
      <c r="B97" s="18" t="b">
        <v>1</v>
      </c>
      <c r="C97" s="15"/>
      <c r="D97" s="15"/>
      <c r="E97" s="17">
        <v>440089</v>
      </c>
      <c r="F97" s="17">
        <v>0</v>
      </c>
      <c r="G97" s="17">
        <v>0</v>
      </c>
      <c r="H97" s="17">
        <v>0</v>
      </c>
      <c r="I97" s="17">
        <v>0</v>
      </c>
      <c r="J97" s="15">
        <v>0</v>
      </c>
      <c r="K97" s="17">
        <v>0</v>
      </c>
      <c r="L97" s="17">
        <v>3</v>
      </c>
      <c r="M97" s="15">
        <v>2</v>
      </c>
      <c r="N97" s="15"/>
      <c r="O97" s="17">
        <v>0</v>
      </c>
      <c r="P97" s="15" t="s">
        <v>653</v>
      </c>
      <c r="Q97" s="15">
        <v>0</v>
      </c>
      <c r="R97" s="17">
        <v>96</v>
      </c>
      <c r="S97" s="18" t="b">
        <v>0</v>
      </c>
      <c r="T97" s="15"/>
      <c r="U97" s="15"/>
      <c r="V97" s="17">
        <v>55</v>
      </c>
      <c r="W97" s="15" t="s">
        <v>654</v>
      </c>
      <c r="X97" s="15">
        <v>3.4</v>
      </c>
      <c r="Y97" s="18" t="b">
        <v>0</v>
      </c>
      <c r="Z97" s="15" t="s">
        <v>374</v>
      </c>
      <c r="AA97" s="15">
        <v>0.7</v>
      </c>
      <c r="AB97" s="18" t="b">
        <v>0</v>
      </c>
      <c r="AC97" s="15"/>
      <c r="AD97" s="15" t="s">
        <v>519</v>
      </c>
      <c r="AE97" s="17">
        <v>4</v>
      </c>
      <c r="AF97" s="17">
        <v>94</v>
      </c>
      <c r="AG97" s="17">
        <v>113</v>
      </c>
      <c r="AH97" s="17">
        <v>0</v>
      </c>
      <c r="AI97" s="17">
        <v>0</v>
      </c>
      <c r="AJ97" s="17">
        <v>0</v>
      </c>
      <c r="AK97" s="17">
        <v>0</v>
      </c>
      <c r="AL97" s="15">
        <v>0</v>
      </c>
      <c r="AM97" s="15">
        <v>20.5</v>
      </c>
      <c r="AN97" s="15" t="s">
        <v>374</v>
      </c>
      <c r="AO97" s="15"/>
      <c r="AP97" s="15"/>
      <c r="AQ97" s="15"/>
      <c r="AR97" s="15"/>
      <c r="AS97" s="18" t="b">
        <v>0</v>
      </c>
      <c r="AT97" s="15" t="s">
        <v>2399</v>
      </c>
      <c r="AU97" s="17">
        <v>2046</v>
      </c>
      <c r="AV97" s="17">
        <v>4</v>
      </c>
      <c r="AW97" s="17">
        <v>4</v>
      </c>
      <c r="AX97" s="17">
        <v>5</v>
      </c>
      <c r="AY97" s="17">
        <v>32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9</v>
      </c>
      <c r="BG97" s="17">
        <v>467</v>
      </c>
      <c r="BH97" s="15">
        <v>530.6</v>
      </c>
      <c r="BI97" s="15">
        <v>691.3</v>
      </c>
      <c r="BJ97" s="15">
        <v>326</v>
      </c>
      <c r="BK97" s="15">
        <v>155</v>
      </c>
      <c r="BL97" s="17">
        <v>0</v>
      </c>
      <c r="BM97" s="17">
        <v>0</v>
      </c>
      <c r="BN97" s="17">
        <v>0</v>
      </c>
      <c r="BO97" s="17">
        <v>0</v>
      </c>
      <c r="BP97" s="17">
        <v>24</v>
      </c>
      <c r="BQ97" s="15">
        <v>2.61</v>
      </c>
      <c r="BR97" s="15">
        <v>5.43</v>
      </c>
      <c r="BS97" s="15">
        <v>8.0399999999999991</v>
      </c>
      <c r="BT97" s="15">
        <v>31.55</v>
      </c>
      <c r="BU97" s="17">
        <v>6</v>
      </c>
      <c r="BV97" s="15"/>
      <c r="BW97" s="17">
        <v>3</v>
      </c>
      <c r="BX97" s="15"/>
      <c r="BY97" s="15"/>
      <c r="BZ97" s="15"/>
      <c r="CA97" s="15"/>
      <c r="CB97" s="15"/>
      <c r="CC97" s="17">
        <v>106</v>
      </c>
      <c r="CD97" s="17">
        <v>34</v>
      </c>
      <c r="CE97" s="17">
        <v>26</v>
      </c>
      <c r="CF97" s="17">
        <v>25</v>
      </c>
      <c r="CG97" s="17">
        <v>85</v>
      </c>
      <c r="CH97" s="17">
        <v>53</v>
      </c>
      <c r="CI97" s="17">
        <v>49</v>
      </c>
      <c r="CJ97" s="17">
        <v>31</v>
      </c>
      <c r="CK97" s="17">
        <v>0.11</v>
      </c>
      <c r="CL97" s="17">
        <v>0</v>
      </c>
      <c r="CM97" s="17">
        <v>0.24</v>
      </c>
      <c r="CN97" s="17">
        <v>0.35</v>
      </c>
      <c r="CO97" s="17">
        <v>1.39</v>
      </c>
      <c r="CP97" s="17">
        <v>1.41</v>
      </c>
      <c r="CQ97" s="17">
        <v>159</v>
      </c>
      <c r="CR97" s="17">
        <v>100</v>
      </c>
      <c r="CS97" s="17">
        <v>396</v>
      </c>
      <c r="CT97" s="17">
        <v>143</v>
      </c>
      <c r="CU97" s="17">
        <v>116</v>
      </c>
      <c r="CV97" s="17">
        <v>46</v>
      </c>
      <c r="CW97" s="17">
        <v>223</v>
      </c>
      <c r="CX97" s="17">
        <v>75</v>
      </c>
      <c r="CY97" s="17">
        <v>1.06</v>
      </c>
      <c r="CZ97" s="17">
        <v>0.22</v>
      </c>
      <c r="DA97" s="17">
        <v>0</v>
      </c>
      <c r="DB97" s="15"/>
      <c r="DC97" s="15"/>
      <c r="DD97" s="15"/>
      <c r="DE97" s="15"/>
      <c r="DF97" s="15"/>
      <c r="DG97" s="15"/>
      <c r="DH97" s="15"/>
    </row>
    <row r="98" spans="1:112" ht="17.25" thickBot="1">
      <c r="A98" s="18" t="b">
        <v>1</v>
      </c>
      <c r="B98" s="18" t="b">
        <v>1</v>
      </c>
      <c r="C98" s="15"/>
      <c r="D98" s="15"/>
      <c r="E98" s="17">
        <v>207283</v>
      </c>
      <c r="F98" s="17">
        <v>0</v>
      </c>
      <c r="G98" s="17">
        <v>0</v>
      </c>
      <c r="H98" s="17">
        <v>0</v>
      </c>
      <c r="I98" s="17">
        <v>0</v>
      </c>
      <c r="J98" s="15">
        <v>0</v>
      </c>
      <c r="K98" s="17">
        <v>0</v>
      </c>
      <c r="L98" s="17">
        <v>3</v>
      </c>
      <c r="M98" s="15">
        <v>2</v>
      </c>
      <c r="N98" s="15"/>
      <c r="O98" s="17">
        <v>0</v>
      </c>
      <c r="P98" s="15" t="s">
        <v>639</v>
      </c>
      <c r="Q98" s="15">
        <v>0</v>
      </c>
      <c r="R98" s="17">
        <v>97</v>
      </c>
      <c r="S98" s="18" t="b">
        <v>0</v>
      </c>
      <c r="T98" s="15"/>
      <c r="U98" s="15"/>
      <c r="V98" s="17">
        <v>55</v>
      </c>
      <c r="W98" s="15" t="s">
        <v>640</v>
      </c>
      <c r="X98" s="15">
        <v>2.7</v>
      </c>
      <c r="Y98" s="18" t="b">
        <v>0</v>
      </c>
      <c r="Z98" s="15" t="s">
        <v>278</v>
      </c>
      <c r="AA98" s="15">
        <v>0.1</v>
      </c>
      <c r="AB98" s="18" t="b">
        <v>0</v>
      </c>
      <c r="AC98" s="15"/>
      <c r="AD98" s="15" t="s">
        <v>519</v>
      </c>
      <c r="AE98" s="17">
        <v>4</v>
      </c>
      <c r="AF98" s="17">
        <v>94</v>
      </c>
      <c r="AG98" s="17">
        <v>98</v>
      </c>
      <c r="AH98" s="17">
        <v>0</v>
      </c>
      <c r="AI98" s="17">
        <v>0</v>
      </c>
      <c r="AJ98" s="17">
        <v>0</v>
      </c>
      <c r="AK98" s="17">
        <v>0</v>
      </c>
      <c r="AL98" s="15">
        <v>0</v>
      </c>
      <c r="AM98" s="15">
        <v>17.8</v>
      </c>
      <c r="AN98" s="15" t="s">
        <v>278</v>
      </c>
      <c r="AO98" s="15"/>
      <c r="AP98" s="15"/>
      <c r="AQ98" s="15"/>
      <c r="AR98" s="15"/>
      <c r="AS98" s="18" t="b">
        <v>0</v>
      </c>
      <c r="AT98" s="15" t="s">
        <v>2408</v>
      </c>
      <c r="AU98" s="17">
        <v>2239</v>
      </c>
      <c r="AV98" s="17">
        <v>3</v>
      </c>
      <c r="AW98" s="17">
        <v>2</v>
      </c>
      <c r="AX98" s="17">
        <v>9</v>
      </c>
      <c r="AY98" s="17">
        <v>33</v>
      </c>
      <c r="AZ98" s="17">
        <v>0</v>
      </c>
      <c r="BA98" s="17">
        <v>0</v>
      </c>
      <c r="BB98" s="17">
        <v>0</v>
      </c>
      <c r="BC98" s="17">
        <v>3</v>
      </c>
      <c r="BD98" s="17">
        <v>0</v>
      </c>
      <c r="BE98" s="17">
        <v>0</v>
      </c>
      <c r="BF98" s="17">
        <v>1</v>
      </c>
      <c r="BG98" s="17">
        <v>465</v>
      </c>
      <c r="BH98" s="15">
        <v>435.6</v>
      </c>
      <c r="BI98" s="15">
        <v>632.70000000000005</v>
      </c>
      <c r="BJ98" s="15">
        <v>201</v>
      </c>
      <c r="BK98" s="15">
        <v>126.9</v>
      </c>
      <c r="BL98" s="17">
        <v>0</v>
      </c>
      <c r="BM98" s="17">
        <v>0</v>
      </c>
      <c r="BN98" s="17">
        <v>0</v>
      </c>
      <c r="BO98" s="17">
        <v>0</v>
      </c>
      <c r="BP98" s="17">
        <v>26</v>
      </c>
      <c r="BQ98" s="15">
        <v>2.21</v>
      </c>
      <c r="BR98" s="15">
        <v>6.06</v>
      </c>
      <c r="BS98" s="15">
        <v>8.27</v>
      </c>
      <c r="BT98" s="15">
        <v>35.72</v>
      </c>
      <c r="BU98" s="17">
        <v>5</v>
      </c>
      <c r="BV98" s="15"/>
      <c r="BW98" s="17">
        <v>2</v>
      </c>
      <c r="BX98" s="15"/>
      <c r="BY98" s="17">
        <v>3</v>
      </c>
      <c r="BZ98" s="15"/>
      <c r="CA98" s="15"/>
      <c r="CB98" s="15"/>
      <c r="CC98" s="17">
        <v>140</v>
      </c>
      <c r="CD98" s="17">
        <v>52</v>
      </c>
      <c r="CE98" s="17">
        <v>29</v>
      </c>
      <c r="CF98" s="17">
        <v>28</v>
      </c>
      <c r="CG98" s="17">
        <v>155</v>
      </c>
      <c r="CH98" s="17">
        <v>84</v>
      </c>
      <c r="CI98" s="17">
        <v>77</v>
      </c>
      <c r="CJ98" s="17">
        <v>48</v>
      </c>
      <c r="CK98" s="17">
        <v>0.09</v>
      </c>
      <c r="CL98" s="17">
        <v>0</v>
      </c>
      <c r="CM98" s="17">
        <v>0.24</v>
      </c>
      <c r="CN98" s="17">
        <v>0.33</v>
      </c>
      <c r="CO98" s="17">
        <v>1.44</v>
      </c>
      <c r="CP98" s="17">
        <v>1.33</v>
      </c>
      <c r="CQ98" s="17">
        <v>135</v>
      </c>
      <c r="CR98" s="17">
        <v>84</v>
      </c>
      <c r="CS98" s="17">
        <v>372</v>
      </c>
      <c r="CT98" s="17">
        <v>127</v>
      </c>
      <c r="CU98" s="17">
        <v>209</v>
      </c>
      <c r="CV98" s="17">
        <v>81</v>
      </c>
      <c r="CW98" s="17">
        <v>410</v>
      </c>
      <c r="CX98" s="17">
        <v>154</v>
      </c>
      <c r="CY98" s="17">
        <v>1.05</v>
      </c>
      <c r="CZ98" s="17">
        <v>0.36</v>
      </c>
      <c r="DA98" s="17">
        <v>0</v>
      </c>
      <c r="DB98" s="15"/>
      <c r="DC98" s="15"/>
      <c r="DD98" s="15"/>
      <c r="DE98" s="15"/>
      <c r="DF98" s="15"/>
      <c r="DG98" s="15"/>
      <c r="DH98" s="15"/>
    </row>
    <row r="99" spans="1:112" ht="17.25" thickBot="1">
      <c r="A99" s="18" t="b">
        <v>1</v>
      </c>
      <c r="B99" s="18" t="b">
        <v>1</v>
      </c>
      <c r="C99" s="15"/>
      <c r="D99" s="15"/>
      <c r="E99" s="17">
        <v>204580</v>
      </c>
      <c r="F99" s="17">
        <v>0</v>
      </c>
      <c r="G99" s="17">
        <v>0</v>
      </c>
      <c r="H99" s="17">
        <v>0</v>
      </c>
      <c r="I99" s="17">
        <v>0</v>
      </c>
      <c r="J99" s="15">
        <v>0</v>
      </c>
      <c r="K99" s="17">
        <v>0</v>
      </c>
      <c r="L99" s="17">
        <v>3</v>
      </c>
      <c r="M99" s="15">
        <v>1.5</v>
      </c>
      <c r="N99" s="15"/>
      <c r="O99" s="17">
        <v>0</v>
      </c>
      <c r="P99" s="15" t="s">
        <v>637</v>
      </c>
      <c r="Q99" s="15">
        <v>0</v>
      </c>
      <c r="R99" s="17">
        <v>98</v>
      </c>
      <c r="S99" s="18" t="b">
        <v>0</v>
      </c>
      <c r="T99" s="15"/>
      <c r="U99" s="15"/>
      <c r="V99" s="17">
        <v>50</v>
      </c>
      <c r="W99" s="15" t="s">
        <v>638</v>
      </c>
      <c r="X99" s="15">
        <v>3</v>
      </c>
      <c r="Y99" s="18" t="b">
        <v>0</v>
      </c>
      <c r="Z99" s="15" t="s">
        <v>300</v>
      </c>
      <c r="AA99" s="15">
        <v>0.1</v>
      </c>
      <c r="AB99" s="18" t="b">
        <v>0</v>
      </c>
      <c r="AC99" s="15"/>
      <c r="AD99" s="15" t="s">
        <v>519</v>
      </c>
      <c r="AE99" s="17">
        <v>4</v>
      </c>
      <c r="AF99" s="17">
        <v>94</v>
      </c>
      <c r="AG99" s="17">
        <v>74</v>
      </c>
      <c r="AH99" s="17">
        <v>0</v>
      </c>
      <c r="AI99" s="17">
        <v>0</v>
      </c>
      <c r="AJ99" s="17">
        <v>0</v>
      </c>
      <c r="AK99" s="17">
        <v>0</v>
      </c>
      <c r="AL99" s="15">
        <v>0</v>
      </c>
      <c r="AM99" s="15">
        <v>14.8</v>
      </c>
      <c r="AN99" s="15" t="s">
        <v>300</v>
      </c>
      <c r="AO99" s="15"/>
      <c r="AP99" s="15"/>
      <c r="AQ99" s="15"/>
      <c r="AR99" s="15"/>
      <c r="AS99" s="18" t="b">
        <v>0</v>
      </c>
      <c r="AT99" s="15" t="s">
        <v>2407</v>
      </c>
      <c r="AU99" s="17">
        <v>1434</v>
      </c>
      <c r="AV99" s="17">
        <v>1</v>
      </c>
      <c r="AW99" s="17">
        <v>4</v>
      </c>
      <c r="AX99" s="17">
        <v>5</v>
      </c>
      <c r="AY99" s="17">
        <v>21</v>
      </c>
      <c r="AZ99" s="17">
        <v>0</v>
      </c>
      <c r="BA99" s="17">
        <v>0</v>
      </c>
      <c r="BB99" s="17">
        <v>0</v>
      </c>
      <c r="BC99" s="17">
        <v>8</v>
      </c>
      <c r="BD99" s="17">
        <v>0</v>
      </c>
      <c r="BE99" s="17">
        <v>0</v>
      </c>
      <c r="BF99" s="17">
        <v>6</v>
      </c>
      <c r="BG99" s="17">
        <v>334</v>
      </c>
      <c r="BH99" s="15">
        <v>350.4</v>
      </c>
      <c r="BI99" s="15">
        <v>351.8</v>
      </c>
      <c r="BJ99" s="15">
        <v>97</v>
      </c>
      <c r="BK99" s="15">
        <v>79</v>
      </c>
      <c r="BL99" s="17">
        <v>0</v>
      </c>
      <c r="BM99" s="17">
        <v>0</v>
      </c>
      <c r="BN99" s="17">
        <v>0</v>
      </c>
      <c r="BO99" s="17">
        <v>0</v>
      </c>
      <c r="BP99" s="17">
        <v>15</v>
      </c>
      <c r="BQ99" s="15">
        <v>0.82</v>
      </c>
      <c r="BR99" s="15">
        <v>2.27</v>
      </c>
      <c r="BS99" s="15">
        <v>3.09</v>
      </c>
      <c r="BT99" s="15">
        <v>26.62</v>
      </c>
      <c r="BU99" s="17">
        <v>7</v>
      </c>
      <c r="BV99" s="15"/>
      <c r="BW99" s="15"/>
      <c r="BX99" s="15"/>
      <c r="BY99" s="15"/>
      <c r="BZ99" s="15"/>
      <c r="CA99" s="15"/>
      <c r="CB99" s="15"/>
      <c r="CC99" s="17">
        <v>172</v>
      </c>
      <c r="CD99" s="17">
        <v>69</v>
      </c>
      <c r="CE99" s="17">
        <v>99</v>
      </c>
      <c r="CF99" s="17">
        <v>72</v>
      </c>
      <c r="CG99" s="17">
        <v>234</v>
      </c>
      <c r="CH99" s="17">
        <v>126</v>
      </c>
      <c r="CI99" s="17">
        <v>176</v>
      </c>
      <c r="CJ99" s="17">
        <v>85</v>
      </c>
      <c r="CK99" s="17">
        <v>0.05</v>
      </c>
      <c r="CL99" s="17">
        <v>0</v>
      </c>
      <c r="CM99" s="17">
        <v>0.14000000000000001</v>
      </c>
      <c r="CN99" s="17">
        <v>0.19</v>
      </c>
      <c r="CO99" s="17">
        <v>1.67</v>
      </c>
      <c r="CP99" s="17">
        <v>1.32</v>
      </c>
      <c r="CQ99" s="17">
        <v>247</v>
      </c>
      <c r="CR99" s="17">
        <v>151</v>
      </c>
      <c r="CS99" s="17">
        <v>225</v>
      </c>
      <c r="CT99" s="17">
        <v>45</v>
      </c>
      <c r="CU99" s="17">
        <v>169</v>
      </c>
      <c r="CV99" s="17">
        <v>63</v>
      </c>
      <c r="CW99" s="17">
        <v>406</v>
      </c>
      <c r="CX99" s="17">
        <v>152</v>
      </c>
      <c r="CY99" s="17">
        <v>0.94</v>
      </c>
      <c r="CZ99" s="17">
        <v>0.31</v>
      </c>
      <c r="DA99" s="17">
        <v>0</v>
      </c>
      <c r="DB99" s="15"/>
      <c r="DC99" s="15"/>
      <c r="DD99" s="15"/>
      <c r="DE99" s="15"/>
      <c r="DF99" s="15"/>
      <c r="DG99" s="15"/>
      <c r="DH99" s="15"/>
    </row>
    <row r="100" spans="1:112" ht="409.6" thickBot="1">
      <c r="A100" s="18" t="b">
        <v>1</v>
      </c>
      <c r="B100" s="18" t="b">
        <v>1</v>
      </c>
      <c r="C100" s="17">
        <v>75</v>
      </c>
      <c r="D100" s="15"/>
      <c r="E100" s="17">
        <v>543295</v>
      </c>
      <c r="F100" s="17">
        <v>0</v>
      </c>
      <c r="G100" s="17">
        <v>0</v>
      </c>
      <c r="H100" s="17">
        <v>0</v>
      </c>
      <c r="I100" s="17">
        <v>0</v>
      </c>
      <c r="J100" s="15">
        <v>0</v>
      </c>
      <c r="K100" s="17">
        <v>0</v>
      </c>
      <c r="L100" s="17">
        <v>3</v>
      </c>
      <c r="M100" s="15">
        <v>1.1000000000000001</v>
      </c>
      <c r="N100" s="15"/>
      <c r="O100" s="17">
        <v>0</v>
      </c>
      <c r="P100" s="15" t="s">
        <v>2400</v>
      </c>
      <c r="Q100" s="15">
        <v>0</v>
      </c>
      <c r="R100" s="17">
        <v>99</v>
      </c>
      <c r="S100" s="18" t="b">
        <v>0</v>
      </c>
      <c r="T100" s="15" t="s">
        <v>5127</v>
      </c>
      <c r="U100" s="15" t="s">
        <v>5145</v>
      </c>
      <c r="V100" s="17">
        <v>50</v>
      </c>
      <c r="W100" s="15" t="s">
        <v>2401</v>
      </c>
      <c r="X100" s="15">
        <v>1</v>
      </c>
      <c r="Y100" s="18" t="b">
        <v>0</v>
      </c>
      <c r="Z100" s="15" t="s">
        <v>2402</v>
      </c>
      <c r="AA100" s="15">
        <v>0</v>
      </c>
      <c r="AB100" s="18" t="b">
        <v>0</v>
      </c>
      <c r="AC100" s="15"/>
      <c r="AD100" s="15" t="s">
        <v>1606</v>
      </c>
      <c r="AE100" s="17">
        <v>4</v>
      </c>
      <c r="AF100" s="17">
        <v>94</v>
      </c>
      <c r="AG100" s="17">
        <v>1</v>
      </c>
      <c r="AH100" s="17">
        <v>0</v>
      </c>
      <c r="AI100" s="17">
        <v>0</v>
      </c>
      <c r="AJ100" s="17">
        <v>0</v>
      </c>
      <c r="AK100" s="17">
        <v>0</v>
      </c>
      <c r="AL100" s="15">
        <v>0</v>
      </c>
      <c r="AM100" s="15">
        <v>0.2</v>
      </c>
      <c r="AN100" s="15" t="s">
        <v>2402</v>
      </c>
      <c r="AO100" s="15"/>
      <c r="AP100" s="15"/>
      <c r="AQ100" s="15"/>
      <c r="AR100" s="15"/>
      <c r="AS100" s="18" t="b">
        <v>0</v>
      </c>
      <c r="AT100" s="15" t="s">
        <v>2403</v>
      </c>
      <c r="AU100" s="17">
        <v>45</v>
      </c>
      <c r="AV100" s="17">
        <v>0</v>
      </c>
      <c r="AW100" s="17">
        <v>0</v>
      </c>
      <c r="AX100" s="17">
        <v>0</v>
      </c>
      <c r="AY100" s="17">
        <v>3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5</v>
      </c>
      <c r="BH100" s="15">
        <v>4</v>
      </c>
      <c r="BI100" s="15">
        <v>1.8</v>
      </c>
      <c r="BJ100" s="15">
        <v>0</v>
      </c>
      <c r="BK100" s="15">
        <v>0.6</v>
      </c>
      <c r="BL100" s="17">
        <v>0</v>
      </c>
      <c r="BM100" s="17">
        <v>0</v>
      </c>
      <c r="BN100" s="17">
        <v>0</v>
      </c>
      <c r="BO100" s="17">
        <v>0</v>
      </c>
      <c r="BP100" s="17">
        <v>1</v>
      </c>
      <c r="BQ100" s="15">
        <v>0</v>
      </c>
      <c r="BR100" s="15">
        <v>0.01</v>
      </c>
      <c r="BS100" s="15">
        <v>0.01</v>
      </c>
      <c r="BT100" s="15">
        <v>1.49</v>
      </c>
      <c r="BU100" s="15"/>
      <c r="BV100" s="15"/>
      <c r="BW100" s="15"/>
      <c r="BX100" s="15"/>
      <c r="BY100" s="15"/>
      <c r="BZ100" s="15"/>
      <c r="CA100" s="15"/>
      <c r="CB100" s="113" t="s">
        <v>5146</v>
      </c>
      <c r="CC100" s="17">
        <v>380</v>
      </c>
      <c r="CD100" s="17">
        <v>176</v>
      </c>
      <c r="CE100" s="17">
        <v>368</v>
      </c>
      <c r="CF100" s="17">
        <v>184</v>
      </c>
      <c r="CG100" s="17">
        <v>526</v>
      </c>
      <c r="CH100" s="17">
        <v>226</v>
      </c>
      <c r="CI100" s="17">
        <v>388</v>
      </c>
      <c r="CJ100" s="17">
        <v>182</v>
      </c>
      <c r="CK100" s="17">
        <v>0</v>
      </c>
      <c r="CL100" s="17">
        <v>0</v>
      </c>
      <c r="CM100" s="17">
        <v>0.02</v>
      </c>
      <c r="CN100" s="17">
        <v>0.02</v>
      </c>
      <c r="CO100" s="17">
        <v>2.98</v>
      </c>
      <c r="CP100" s="17">
        <v>6</v>
      </c>
      <c r="CQ100" s="17">
        <v>345</v>
      </c>
      <c r="CR100" s="17">
        <v>205</v>
      </c>
      <c r="CS100" s="17">
        <v>323</v>
      </c>
      <c r="CT100" s="17">
        <v>99</v>
      </c>
      <c r="CU100" s="17">
        <v>380</v>
      </c>
      <c r="CV100" s="17">
        <v>176</v>
      </c>
      <c r="CW100" s="17">
        <v>556</v>
      </c>
      <c r="CX100" s="17">
        <v>245</v>
      </c>
      <c r="CY100" s="17">
        <v>2</v>
      </c>
      <c r="CZ100" s="17">
        <v>0</v>
      </c>
      <c r="DA100" s="17">
        <v>0</v>
      </c>
      <c r="DB100" s="15"/>
      <c r="DC100" s="15"/>
      <c r="DD100" s="15"/>
      <c r="DE100" s="15"/>
      <c r="DF100" s="15"/>
      <c r="DG100" s="15"/>
      <c r="DH100" s="15"/>
    </row>
    <row r="101" spans="1:112" ht="409.6" thickBot="1">
      <c r="A101" s="18" t="b">
        <v>1</v>
      </c>
      <c r="B101" s="18" t="b">
        <v>1</v>
      </c>
      <c r="C101" s="17">
        <v>0</v>
      </c>
      <c r="D101" s="15"/>
      <c r="E101" s="17">
        <v>244858</v>
      </c>
      <c r="F101" s="17">
        <v>0</v>
      </c>
      <c r="G101" s="17">
        <v>0</v>
      </c>
      <c r="H101" s="17">
        <v>0</v>
      </c>
      <c r="I101" s="17">
        <v>0</v>
      </c>
      <c r="J101" s="15">
        <v>0</v>
      </c>
      <c r="K101" s="17">
        <v>0</v>
      </c>
      <c r="L101" s="17">
        <v>3</v>
      </c>
      <c r="M101" s="15">
        <v>0</v>
      </c>
      <c r="N101" s="15"/>
      <c r="O101" s="17">
        <v>0</v>
      </c>
      <c r="P101" s="15" t="s">
        <v>546</v>
      </c>
      <c r="Q101" s="15">
        <v>0</v>
      </c>
      <c r="R101" s="17">
        <v>100</v>
      </c>
      <c r="S101" s="18" t="b">
        <v>0</v>
      </c>
      <c r="T101" s="15" t="s">
        <v>1607</v>
      </c>
      <c r="U101" s="15" t="s">
        <v>5147</v>
      </c>
      <c r="V101" s="17">
        <v>50</v>
      </c>
      <c r="W101" s="15" t="s">
        <v>1527</v>
      </c>
      <c r="X101" s="15">
        <v>2.2000000000000002</v>
      </c>
      <c r="Y101" s="18" t="b">
        <v>0</v>
      </c>
      <c r="Z101" s="15" t="s">
        <v>1528</v>
      </c>
      <c r="AA101" s="15">
        <v>0</v>
      </c>
      <c r="AB101" s="18" t="b">
        <v>0</v>
      </c>
      <c r="AC101" s="15"/>
      <c r="AD101" s="15" t="s">
        <v>543</v>
      </c>
      <c r="AE101" s="17">
        <v>4</v>
      </c>
      <c r="AF101" s="17">
        <v>94</v>
      </c>
      <c r="AG101" s="17">
        <v>13</v>
      </c>
      <c r="AH101" s="17">
        <v>0</v>
      </c>
      <c r="AI101" s="17">
        <v>0</v>
      </c>
      <c r="AJ101" s="17">
        <v>0</v>
      </c>
      <c r="AK101" s="17">
        <v>0</v>
      </c>
      <c r="AL101" s="15">
        <v>0</v>
      </c>
      <c r="AM101" s="15">
        <v>2.6</v>
      </c>
      <c r="AN101" s="15" t="s">
        <v>1529</v>
      </c>
      <c r="AO101" s="15"/>
      <c r="AP101" s="15"/>
      <c r="AQ101" s="15"/>
      <c r="AR101" s="15"/>
      <c r="AS101" s="18" t="b">
        <v>0</v>
      </c>
      <c r="AT101" s="15" t="s">
        <v>2404</v>
      </c>
      <c r="AU101" s="17">
        <v>100</v>
      </c>
      <c r="AV101" s="17">
        <v>1</v>
      </c>
      <c r="AW101" s="17">
        <v>0</v>
      </c>
      <c r="AX101" s="17">
        <v>0</v>
      </c>
      <c r="AY101" s="17">
        <v>4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1</v>
      </c>
      <c r="BG101" s="17">
        <v>42</v>
      </c>
      <c r="BH101" s="15">
        <v>39</v>
      </c>
      <c r="BI101" s="15">
        <v>6.5</v>
      </c>
      <c r="BJ101" s="15">
        <v>36</v>
      </c>
      <c r="BK101" s="15">
        <v>8.1</v>
      </c>
      <c r="BL101" s="17">
        <v>0</v>
      </c>
      <c r="BM101" s="17">
        <v>0</v>
      </c>
      <c r="BN101" s="17">
        <v>0</v>
      </c>
      <c r="BO101" s="17">
        <v>0</v>
      </c>
      <c r="BP101" s="17">
        <v>1</v>
      </c>
      <c r="BQ101" s="15">
        <v>0.7</v>
      </c>
      <c r="BR101" s="15">
        <v>0.03</v>
      </c>
      <c r="BS101" s="15">
        <v>0.73</v>
      </c>
      <c r="BT101" s="15">
        <v>2.08</v>
      </c>
      <c r="BU101" s="15"/>
      <c r="BV101" s="15"/>
      <c r="BW101" s="15"/>
      <c r="BX101" s="15"/>
      <c r="BY101" s="15"/>
      <c r="BZ101" s="15"/>
      <c r="CA101" s="15"/>
      <c r="CB101" s="113" t="s">
        <v>5146</v>
      </c>
      <c r="CC101" s="17">
        <v>343</v>
      </c>
      <c r="CD101" s="17">
        <v>158</v>
      </c>
      <c r="CE101" s="17">
        <v>349</v>
      </c>
      <c r="CF101" s="17">
        <v>173</v>
      </c>
      <c r="CG101" s="17">
        <v>291</v>
      </c>
      <c r="CH101" s="17">
        <v>152</v>
      </c>
      <c r="CI101" s="17">
        <v>345</v>
      </c>
      <c r="CJ101" s="17">
        <v>162</v>
      </c>
      <c r="CK101" s="17">
        <v>0.63</v>
      </c>
      <c r="CL101" s="17">
        <v>0</v>
      </c>
      <c r="CM101" s="17">
        <v>0.03</v>
      </c>
      <c r="CN101" s="17">
        <v>0.66</v>
      </c>
      <c r="CO101" s="17">
        <v>1.87</v>
      </c>
      <c r="CP101" s="17">
        <v>3.6</v>
      </c>
      <c r="CQ101" s="17">
        <v>278</v>
      </c>
      <c r="CR101" s="17">
        <v>166</v>
      </c>
      <c r="CS101" s="17">
        <v>256</v>
      </c>
      <c r="CT101" s="17">
        <v>60</v>
      </c>
      <c r="CU101" s="17">
        <v>268</v>
      </c>
      <c r="CV101" s="17">
        <v>113</v>
      </c>
      <c r="CW101" s="17">
        <v>553</v>
      </c>
      <c r="CX101" s="17">
        <v>243</v>
      </c>
      <c r="CY101" s="17">
        <v>0.9</v>
      </c>
      <c r="CZ101" s="17">
        <v>0</v>
      </c>
      <c r="DA101" s="17">
        <v>0</v>
      </c>
      <c r="DB101" s="15"/>
      <c r="DC101" s="15"/>
      <c r="DD101" s="15"/>
      <c r="DE101" s="15"/>
      <c r="DF101" s="15"/>
      <c r="DG101" s="15"/>
      <c r="DH101" s="15"/>
    </row>
    <row r="102" spans="1:112" ht="66" thickBot="1">
      <c r="A102" s="18" t="b">
        <v>1</v>
      </c>
      <c r="B102" s="18" t="b">
        <v>1</v>
      </c>
      <c r="C102" s="17">
        <v>75</v>
      </c>
      <c r="D102" s="15"/>
      <c r="E102" s="17">
        <v>56979</v>
      </c>
      <c r="F102" s="17">
        <v>0</v>
      </c>
      <c r="G102" s="17">
        <v>0</v>
      </c>
      <c r="H102" s="17">
        <v>0</v>
      </c>
      <c r="I102" s="17">
        <v>0</v>
      </c>
      <c r="J102" s="15">
        <v>0</v>
      </c>
      <c r="K102" s="17">
        <v>0</v>
      </c>
      <c r="L102" s="17">
        <v>3</v>
      </c>
      <c r="M102" s="15">
        <v>1.1000000000000001</v>
      </c>
      <c r="N102" s="15"/>
      <c r="O102" s="17">
        <v>0</v>
      </c>
      <c r="P102" s="15" t="s">
        <v>614</v>
      </c>
      <c r="Q102" s="15">
        <v>0</v>
      </c>
      <c r="R102" s="17">
        <v>101</v>
      </c>
      <c r="S102" s="18" t="b">
        <v>0</v>
      </c>
      <c r="T102" s="15" t="s">
        <v>5148</v>
      </c>
      <c r="U102" s="15" t="s">
        <v>5149</v>
      </c>
      <c r="V102" s="17">
        <v>50</v>
      </c>
      <c r="W102" s="15" t="s">
        <v>2405</v>
      </c>
      <c r="X102" s="15">
        <v>2.4</v>
      </c>
      <c r="Y102" s="18" t="b">
        <v>0</v>
      </c>
      <c r="Z102" s="15" t="s">
        <v>250</v>
      </c>
      <c r="AA102" s="15">
        <v>0</v>
      </c>
      <c r="AB102" s="18" t="b">
        <v>0</v>
      </c>
      <c r="AC102" s="15"/>
      <c r="AD102" s="15" t="s">
        <v>1606</v>
      </c>
      <c r="AE102" s="17">
        <v>4</v>
      </c>
      <c r="AF102" s="17">
        <v>94</v>
      </c>
      <c r="AG102" s="17">
        <v>76</v>
      </c>
      <c r="AH102" s="17">
        <v>0</v>
      </c>
      <c r="AI102" s="17">
        <v>0</v>
      </c>
      <c r="AJ102" s="17">
        <v>0</v>
      </c>
      <c r="AK102" s="17">
        <v>0</v>
      </c>
      <c r="AL102" s="15">
        <v>0</v>
      </c>
      <c r="AM102" s="15">
        <v>15.2</v>
      </c>
      <c r="AN102" s="15" t="s">
        <v>250</v>
      </c>
      <c r="AO102" s="15"/>
      <c r="AP102" s="15"/>
      <c r="AQ102" s="15"/>
      <c r="AR102" s="15"/>
      <c r="AS102" s="18" t="b">
        <v>0</v>
      </c>
      <c r="AT102" s="15" t="s">
        <v>2406</v>
      </c>
      <c r="AU102" s="17">
        <v>1911</v>
      </c>
      <c r="AV102" s="17">
        <v>1</v>
      </c>
      <c r="AW102" s="17">
        <v>3</v>
      </c>
      <c r="AX102" s="17">
        <v>6</v>
      </c>
      <c r="AY102" s="17">
        <v>28</v>
      </c>
      <c r="AZ102" s="17">
        <v>0</v>
      </c>
      <c r="BA102" s="17">
        <v>0</v>
      </c>
      <c r="BB102" s="17">
        <v>0</v>
      </c>
      <c r="BC102" s="17">
        <v>6</v>
      </c>
      <c r="BD102" s="17">
        <v>0</v>
      </c>
      <c r="BE102" s="17">
        <v>0</v>
      </c>
      <c r="BF102" s="17">
        <v>5</v>
      </c>
      <c r="BG102" s="17">
        <v>343</v>
      </c>
      <c r="BH102" s="15">
        <v>336.6</v>
      </c>
      <c r="BI102" s="15">
        <v>358.3</v>
      </c>
      <c r="BJ102" s="15">
        <v>49</v>
      </c>
      <c r="BK102" s="15">
        <v>74.400000000000006</v>
      </c>
      <c r="BL102" s="17">
        <v>0</v>
      </c>
      <c r="BM102" s="17">
        <v>0</v>
      </c>
      <c r="BN102" s="17">
        <v>0</v>
      </c>
      <c r="BO102" s="17">
        <v>0</v>
      </c>
      <c r="BP102" s="17">
        <v>22</v>
      </c>
      <c r="BQ102" s="15">
        <v>0.33</v>
      </c>
      <c r="BR102" s="15">
        <v>2.31</v>
      </c>
      <c r="BS102" s="15">
        <v>2.64</v>
      </c>
      <c r="BT102" s="15">
        <v>28.16</v>
      </c>
      <c r="BU102" s="15"/>
      <c r="BV102" s="15"/>
      <c r="BW102" s="15"/>
      <c r="BX102" s="15"/>
      <c r="BY102" s="15"/>
      <c r="BZ102" s="15"/>
      <c r="CA102" s="15"/>
      <c r="CB102" s="15"/>
      <c r="CC102" s="17">
        <v>181</v>
      </c>
      <c r="CD102" s="17">
        <v>75</v>
      </c>
      <c r="CE102" s="17">
        <v>95</v>
      </c>
      <c r="CF102" s="17">
        <v>69</v>
      </c>
      <c r="CG102" s="17">
        <v>277</v>
      </c>
      <c r="CH102" s="17">
        <v>147</v>
      </c>
      <c r="CI102" s="17">
        <v>184</v>
      </c>
      <c r="CJ102" s="17">
        <v>92</v>
      </c>
      <c r="CK102" s="17">
        <v>0.02</v>
      </c>
      <c r="CL102" s="17">
        <v>0</v>
      </c>
      <c r="CM102" s="17">
        <v>0.11</v>
      </c>
      <c r="CN102" s="17">
        <v>0.13</v>
      </c>
      <c r="CO102" s="17">
        <v>1.33</v>
      </c>
      <c r="CP102" s="17">
        <v>1.32</v>
      </c>
      <c r="CQ102" s="17">
        <v>213</v>
      </c>
      <c r="CR102" s="17">
        <v>132</v>
      </c>
      <c r="CS102" s="17">
        <v>191</v>
      </c>
      <c r="CT102" s="17">
        <v>26</v>
      </c>
      <c r="CU102" s="17">
        <v>243</v>
      </c>
      <c r="CV102" s="17">
        <v>96</v>
      </c>
      <c r="CW102" s="17">
        <v>538</v>
      </c>
      <c r="CX102" s="17">
        <v>232</v>
      </c>
      <c r="CY102" s="17">
        <v>1.04</v>
      </c>
      <c r="CZ102" s="17">
        <v>0.28000000000000003</v>
      </c>
      <c r="DA102" s="17">
        <v>0</v>
      </c>
      <c r="DB102" s="15"/>
      <c r="DC102" s="15"/>
      <c r="DD102" s="15"/>
      <c r="DE102" s="15"/>
      <c r="DF102" s="15"/>
      <c r="DG102" s="15"/>
      <c r="DH102" s="15"/>
    </row>
    <row r="103" spans="1:112" ht="17.25" thickBot="1">
      <c r="A103" s="18" t="b">
        <v>1</v>
      </c>
      <c r="B103" s="18" t="b">
        <v>1</v>
      </c>
      <c r="C103" s="15"/>
      <c r="D103" s="15"/>
      <c r="E103" s="17">
        <v>508395</v>
      </c>
      <c r="F103" s="17">
        <v>0</v>
      </c>
      <c r="G103" s="17">
        <v>0</v>
      </c>
      <c r="H103" s="17">
        <v>0</v>
      </c>
      <c r="I103" s="17">
        <v>0</v>
      </c>
      <c r="J103" s="15">
        <v>0</v>
      </c>
      <c r="K103" s="17">
        <v>0</v>
      </c>
      <c r="L103" s="17">
        <v>3</v>
      </c>
      <c r="M103" s="15">
        <v>1.5</v>
      </c>
      <c r="N103" s="15"/>
      <c r="O103" s="17">
        <v>0</v>
      </c>
      <c r="P103" s="15" t="s">
        <v>1493</v>
      </c>
      <c r="Q103" s="15">
        <v>0</v>
      </c>
      <c r="R103" s="17">
        <v>102</v>
      </c>
      <c r="S103" s="18" t="b">
        <v>0</v>
      </c>
      <c r="T103" s="15"/>
      <c r="U103" s="15"/>
      <c r="V103" s="17">
        <v>50</v>
      </c>
      <c r="W103" s="15" t="s">
        <v>1122</v>
      </c>
      <c r="X103" s="15">
        <v>2.8</v>
      </c>
      <c r="Y103" s="18" t="b">
        <v>0</v>
      </c>
      <c r="Z103" s="15" t="s">
        <v>1413</v>
      </c>
      <c r="AA103" s="15">
        <v>1.3</v>
      </c>
      <c r="AB103" s="18" t="b">
        <v>0</v>
      </c>
      <c r="AC103" s="15"/>
      <c r="AD103" s="15" t="s">
        <v>519</v>
      </c>
      <c r="AE103" s="17">
        <v>4</v>
      </c>
      <c r="AF103" s="17">
        <v>94</v>
      </c>
      <c r="AG103" s="17">
        <v>104</v>
      </c>
      <c r="AH103" s="17">
        <v>0</v>
      </c>
      <c r="AI103" s="17">
        <v>0</v>
      </c>
      <c r="AJ103" s="17">
        <v>0</v>
      </c>
      <c r="AK103" s="17">
        <v>0</v>
      </c>
      <c r="AL103" s="15">
        <v>0</v>
      </c>
      <c r="AM103" s="15">
        <v>20.8</v>
      </c>
      <c r="AN103" s="15" t="s">
        <v>1413</v>
      </c>
      <c r="AO103" s="15"/>
      <c r="AP103" s="15"/>
      <c r="AQ103" s="15"/>
      <c r="AR103" s="15"/>
      <c r="AS103" s="18" t="b">
        <v>0</v>
      </c>
      <c r="AT103" s="15" t="s">
        <v>2411</v>
      </c>
      <c r="AU103" s="17">
        <v>2652</v>
      </c>
      <c r="AV103" s="17">
        <v>1</v>
      </c>
      <c r="AW103" s="17">
        <v>3</v>
      </c>
      <c r="AX103" s="17">
        <v>8</v>
      </c>
      <c r="AY103" s="17">
        <v>42</v>
      </c>
      <c r="AZ103" s="17">
        <v>0</v>
      </c>
      <c r="BA103" s="17">
        <v>0</v>
      </c>
      <c r="BB103" s="17">
        <v>0</v>
      </c>
      <c r="BC103" s="17">
        <v>7</v>
      </c>
      <c r="BD103" s="17">
        <v>0</v>
      </c>
      <c r="BE103" s="17">
        <v>0</v>
      </c>
      <c r="BF103" s="17">
        <v>1</v>
      </c>
      <c r="BG103" s="17">
        <v>448</v>
      </c>
      <c r="BH103" s="15">
        <v>445</v>
      </c>
      <c r="BI103" s="15">
        <v>273</v>
      </c>
      <c r="BJ103" s="15">
        <v>117</v>
      </c>
      <c r="BK103" s="15">
        <v>83.4</v>
      </c>
      <c r="BL103" s="17">
        <v>0</v>
      </c>
      <c r="BM103" s="17">
        <v>0</v>
      </c>
      <c r="BN103" s="17">
        <v>0</v>
      </c>
      <c r="BO103" s="17">
        <v>0</v>
      </c>
      <c r="BP103" s="17">
        <v>30</v>
      </c>
      <c r="BQ103" s="15">
        <v>1.22</v>
      </c>
      <c r="BR103" s="15">
        <v>1.39</v>
      </c>
      <c r="BS103" s="15">
        <v>2.61</v>
      </c>
      <c r="BT103" s="15">
        <v>40.31</v>
      </c>
      <c r="BU103" s="15"/>
      <c r="BV103" s="15"/>
      <c r="BW103" s="15"/>
      <c r="BX103" s="15"/>
      <c r="BY103" s="15"/>
      <c r="BZ103" s="15"/>
      <c r="CA103" s="15"/>
      <c r="CB103" s="15"/>
      <c r="CC103" s="17">
        <v>132</v>
      </c>
      <c r="CD103" s="17">
        <v>47</v>
      </c>
      <c r="CE103" s="17">
        <v>132</v>
      </c>
      <c r="CF103" s="17">
        <v>90</v>
      </c>
      <c r="CG103" s="17">
        <v>219</v>
      </c>
      <c r="CH103" s="17">
        <v>119</v>
      </c>
      <c r="CI103" s="17">
        <v>166</v>
      </c>
      <c r="CJ103" s="17">
        <v>81</v>
      </c>
      <c r="CK103" s="17">
        <v>0.04</v>
      </c>
      <c r="CL103" s="17">
        <v>0</v>
      </c>
      <c r="CM103" s="17">
        <v>0.05</v>
      </c>
      <c r="CN103" s="17">
        <v>0.09</v>
      </c>
      <c r="CO103" s="17">
        <v>1.37</v>
      </c>
      <c r="CP103" s="17">
        <v>1.43</v>
      </c>
      <c r="CQ103" s="17">
        <v>328</v>
      </c>
      <c r="CR103" s="17">
        <v>191</v>
      </c>
      <c r="CS103" s="17">
        <v>306</v>
      </c>
      <c r="CT103" s="17">
        <v>85</v>
      </c>
      <c r="CU103" s="17">
        <v>196</v>
      </c>
      <c r="CV103" s="17">
        <v>73</v>
      </c>
      <c r="CW103" s="17">
        <v>169</v>
      </c>
      <c r="CX103" s="17">
        <v>53</v>
      </c>
      <c r="CY103" s="17">
        <v>1.02</v>
      </c>
      <c r="CZ103" s="17">
        <v>0.27</v>
      </c>
      <c r="DA103" s="17">
        <v>0</v>
      </c>
      <c r="DB103" s="15"/>
      <c r="DC103" s="15"/>
      <c r="DD103" s="15"/>
      <c r="DE103" s="15"/>
      <c r="DF103" s="15"/>
      <c r="DG103" s="15"/>
      <c r="DH103" s="15"/>
    </row>
    <row r="104" spans="1:112" ht="17.25" thickBot="1">
      <c r="A104" s="18" t="b">
        <v>1</v>
      </c>
      <c r="B104" s="18" t="b">
        <v>1</v>
      </c>
      <c r="C104" s="15"/>
      <c r="D104" s="15"/>
      <c r="E104" s="17">
        <v>183656</v>
      </c>
      <c r="F104" s="17">
        <v>0</v>
      </c>
      <c r="G104" s="17">
        <v>0</v>
      </c>
      <c r="H104" s="17">
        <v>0</v>
      </c>
      <c r="I104" s="17">
        <v>0</v>
      </c>
      <c r="J104" s="15">
        <v>0</v>
      </c>
      <c r="K104" s="17">
        <v>0</v>
      </c>
      <c r="L104" s="17">
        <v>3</v>
      </c>
      <c r="M104" s="15">
        <v>1.5</v>
      </c>
      <c r="N104" s="15"/>
      <c r="O104" s="17">
        <v>0</v>
      </c>
      <c r="P104" s="15" t="s">
        <v>632</v>
      </c>
      <c r="Q104" s="15">
        <v>0</v>
      </c>
      <c r="R104" s="17">
        <v>103</v>
      </c>
      <c r="S104" s="18" t="b">
        <v>0</v>
      </c>
      <c r="T104" s="15"/>
      <c r="U104" s="15"/>
      <c r="V104" s="17">
        <v>50</v>
      </c>
      <c r="W104" s="15" t="s">
        <v>4103</v>
      </c>
      <c r="X104" s="15">
        <v>1</v>
      </c>
      <c r="Y104" s="18" t="b">
        <v>0</v>
      </c>
      <c r="Z104" s="15" t="s">
        <v>4104</v>
      </c>
      <c r="AA104" s="15">
        <v>0</v>
      </c>
      <c r="AB104" s="18" t="b">
        <v>0</v>
      </c>
      <c r="AC104" s="15"/>
      <c r="AD104" s="15" t="s">
        <v>519</v>
      </c>
      <c r="AE104" s="17">
        <v>4</v>
      </c>
      <c r="AF104" s="17">
        <v>94</v>
      </c>
      <c r="AG104" s="17">
        <v>2</v>
      </c>
      <c r="AH104" s="17">
        <v>0</v>
      </c>
      <c r="AI104" s="17">
        <v>0</v>
      </c>
      <c r="AJ104" s="17">
        <v>0</v>
      </c>
      <c r="AK104" s="17">
        <v>0</v>
      </c>
      <c r="AL104" s="15">
        <v>0</v>
      </c>
      <c r="AM104" s="15">
        <v>0.4</v>
      </c>
      <c r="AN104" s="15" t="s">
        <v>4104</v>
      </c>
      <c r="AO104" s="15"/>
      <c r="AP104" s="15"/>
      <c r="AQ104" s="15"/>
      <c r="AR104" s="15"/>
      <c r="AS104" s="18" t="b">
        <v>0</v>
      </c>
      <c r="AT104" s="15" t="s">
        <v>4105</v>
      </c>
      <c r="AU104" s="17">
        <v>2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5</v>
      </c>
      <c r="BH104" s="15">
        <v>0.4</v>
      </c>
      <c r="BI104" s="15">
        <v>11.3</v>
      </c>
      <c r="BJ104" s="15">
        <v>4</v>
      </c>
      <c r="BK104" s="15">
        <v>1.6</v>
      </c>
      <c r="BL104" s="17">
        <v>0</v>
      </c>
      <c r="BM104" s="17">
        <v>0</v>
      </c>
      <c r="BN104" s="17">
        <v>0</v>
      </c>
      <c r="BO104" s="17">
        <v>0</v>
      </c>
      <c r="BP104" s="17">
        <v>0</v>
      </c>
      <c r="BQ104" s="15">
        <v>0.08</v>
      </c>
      <c r="BR104" s="15">
        <v>0</v>
      </c>
      <c r="BS104" s="15">
        <v>0.08</v>
      </c>
      <c r="BT104" s="15">
        <v>0.05</v>
      </c>
      <c r="BU104" s="15"/>
      <c r="BV104" s="15"/>
      <c r="BW104" s="15"/>
      <c r="BX104" s="15"/>
      <c r="BY104" s="15"/>
      <c r="BZ104" s="15"/>
      <c r="CA104" s="15"/>
      <c r="CB104" s="15"/>
      <c r="CC104" s="17">
        <v>394</v>
      </c>
      <c r="CD104" s="17">
        <v>185</v>
      </c>
      <c r="CE104" s="17">
        <v>336</v>
      </c>
      <c r="CF104" s="17">
        <v>171</v>
      </c>
      <c r="CG104" s="17">
        <v>342</v>
      </c>
      <c r="CH104" s="17">
        <v>174</v>
      </c>
      <c r="CI104" s="17">
        <v>377</v>
      </c>
      <c r="CJ104" s="17">
        <v>176</v>
      </c>
      <c r="CK104" s="17">
        <v>3.6</v>
      </c>
      <c r="CL104" s="17">
        <v>0</v>
      </c>
      <c r="CM104" s="17">
        <v>0</v>
      </c>
      <c r="CN104" s="17">
        <v>3.6</v>
      </c>
      <c r="CO104" s="17">
        <v>2.25</v>
      </c>
      <c r="CP104" s="17">
        <v>0</v>
      </c>
      <c r="CQ104" s="17">
        <v>240</v>
      </c>
      <c r="CR104" s="17">
        <v>146</v>
      </c>
      <c r="CS104" s="17">
        <v>218</v>
      </c>
      <c r="CT104" s="17">
        <v>40</v>
      </c>
      <c r="CU104" s="17">
        <v>378</v>
      </c>
      <c r="CV104" s="17">
        <v>174</v>
      </c>
      <c r="CW104" s="17">
        <v>509</v>
      </c>
      <c r="CX104" s="17">
        <v>210</v>
      </c>
      <c r="CY104" s="17">
        <v>0</v>
      </c>
      <c r="CZ104" s="17">
        <v>0</v>
      </c>
      <c r="DA104" s="17">
        <v>0</v>
      </c>
      <c r="DB104" s="15"/>
      <c r="DC104" s="15"/>
      <c r="DD104" s="15"/>
      <c r="DE104" s="15"/>
      <c r="DF104" s="15"/>
      <c r="DG104" s="15"/>
      <c r="DH104" s="15"/>
    </row>
    <row r="105" spans="1:112" ht="17.25" thickBot="1">
      <c r="A105" s="18" t="b">
        <v>1</v>
      </c>
      <c r="B105" s="18" t="b">
        <v>1</v>
      </c>
      <c r="C105" s="15"/>
      <c r="D105" s="15"/>
      <c r="E105" s="17">
        <v>444180</v>
      </c>
      <c r="F105" s="17">
        <v>0</v>
      </c>
      <c r="G105" s="17">
        <v>0</v>
      </c>
      <c r="H105" s="17">
        <v>0</v>
      </c>
      <c r="I105" s="17">
        <v>0</v>
      </c>
      <c r="J105" s="15">
        <v>0</v>
      </c>
      <c r="K105" s="17">
        <v>0</v>
      </c>
      <c r="L105" s="17">
        <v>3</v>
      </c>
      <c r="M105" s="15">
        <v>2.1</v>
      </c>
      <c r="N105" s="15"/>
      <c r="O105" s="17">
        <v>0</v>
      </c>
      <c r="P105" s="15" t="s">
        <v>612</v>
      </c>
      <c r="Q105" s="15">
        <v>0</v>
      </c>
      <c r="R105" s="17">
        <v>105</v>
      </c>
      <c r="S105" s="18" t="b">
        <v>0</v>
      </c>
      <c r="T105" s="15"/>
      <c r="U105" s="15"/>
      <c r="V105" s="17">
        <v>60</v>
      </c>
      <c r="W105" s="15" t="s">
        <v>613</v>
      </c>
      <c r="X105" s="15">
        <v>0</v>
      </c>
      <c r="Y105" s="18" t="b">
        <v>0</v>
      </c>
      <c r="Z105" s="15" t="s">
        <v>256</v>
      </c>
      <c r="AA105" s="15">
        <v>0.3</v>
      </c>
      <c r="AB105" s="18" t="b">
        <v>0</v>
      </c>
      <c r="AC105" s="15"/>
      <c r="AD105" s="15" t="s">
        <v>519</v>
      </c>
      <c r="AE105" s="17">
        <v>4</v>
      </c>
      <c r="AF105" s="17">
        <v>94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5">
        <v>0</v>
      </c>
      <c r="AM105" s="15">
        <v>0</v>
      </c>
      <c r="AN105" s="15" t="s">
        <v>256</v>
      </c>
      <c r="AO105" s="15"/>
      <c r="AP105" s="15"/>
      <c r="AQ105" s="15"/>
      <c r="AR105" s="15"/>
      <c r="AS105" s="18" t="b">
        <v>0</v>
      </c>
      <c r="AT105" s="15" t="s">
        <v>2259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5">
        <v>0</v>
      </c>
      <c r="BI105" s="15">
        <v>0</v>
      </c>
      <c r="BJ105" s="15">
        <v>0</v>
      </c>
      <c r="BK105" s="15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5">
        <v>0</v>
      </c>
      <c r="BR105" s="15">
        <v>0</v>
      </c>
      <c r="BS105" s="15">
        <v>0</v>
      </c>
      <c r="BT105" s="15">
        <v>0</v>
      </c>
      <c r="BU105" s="15"/>
      <c r="BV105" s="15"/>
      <c r="BW105" s="15"/>
      <c r="BX105" s="15"/>
      <c r="BY105" s="15"/>
      <c r="BZ105" s="15"/>
      <c r="CA105" s="15"/>
      <c r="CB105" s="15"/>
      <c r="CC105" s="17">
        <v>550</v>
      </c>
      <c r="CD105" s="17">
        <v>240</v>
      </c>
      <c r="CE105" s="17">
        <v>550</v>
      </c>
      <c r="CF105" s="17">
        <v>240</v>
      </c>
      <c r="CG105" s="17">
        <v>550</v>
      </c>
      <c r="CH105" s="17">
        <v>240</v>
      </c>
      <c r="CI105" s="17">
        <v>550</v>
      </c>
      <c r="CJ105" s="17">
        <v>240</v>
      </c>
      <c r="CK105" s="17">
        <v>0</v>
      </c>
      <c r="CL105" s="17">
        <v>0</v>
      </c>
      <c r="CM105" s="17">
        <v>0</v>
      </c>
      <c r="CN105" s="17">
        <v>0</v>
      </c>
      <c r="CO105" s="17">
        <v>0</v>
      </c>
      <c r="CP105" s="17">
        <v>0</v>
      </c>
      <c r="CQ105" s="17">
        <v>85</v>
      </c>
      <c r="CR105" s="17">
        <v>54</v>
      </c>
      <c r="CS105" s="17">
        <v>479</v>
      </c>
      <c r="CT105" s="17">
        <v>189</v>
      </c>
      <c r="CU105" s="17">
        <v>550</v>
      </c>
      <c r="CV105" s="17">
        <v>240</v>
      </c>
      <c r="CW105" s="17">
        <v>316</v>
      </c>
      <c r="CX105" s="17">
        <v>111</v>
      </c>
      <c r="CY105" s="17">
        <v>0</v>
      </c>
      <c r="CZ105" s="17">
        <v>0</v>
      </c>
      <c r="DA105" s="17">
        <v>0</v>
      </c>
      <c r="DB105" s="15"/>
      <c r="DC105" s="15"/>
      <c r="DD105" s="15"/>
      <c r="DE105" s="15"/>
      <c r="DF105" s="15"/>
      <c r="DG105" s="15"/>
      <c r="DH105" s="15"/>
    </row>
    <row r="106" spans="1:112" ht="40.5" thickBot="1">
      <c r="A106" s="18" t="b">
        <v>1</v>
      </c>
      <c r="B106" s="18" t="b">
        <v>1</v>
      </c>
      <c r="C106" s="15"/>
      <c r="D106" s="15"/>
      <c r="E106" s="17">
        <v>502500</v>
      </c>
      <c r="F106" s="17">
        <v>0</v>
      </c>
      <c r="G106" s="17">
        <v>0</v>
      </c>
      <c r="H106" s="17">
        <v>0</v>
      </c>
      <c r="I106" s="17">
        <v>0</v>
      </c>
      <c r="J106" s="15">
        <v>0</v>
      </c>
      <c r="K106" s="17">
        <v>0</v>
      </c>
      <c r="L106" s="17">
        <v>4</v>
      </c>
      <c r="M106" s="15">
        <v>2.5</v>
      </c>
      <c r="N106" s="15"/>
      <c r="O106" s="17">
        <v>0</v>
      </c>
      <c r="P106" s="15" t="s">
        <v>1490</v>
      </c>
      <c r="Q106" s="15">
        <v>0</v>
      </c>
      <c r="R106" s="17">
        <v>106</v>
      </c>
      <c r="S106" s="18" t="b">
        <v>0</v>
      </c>
      <c r="T106" s="15"/>
      <c r="U106" s="15"/>
      <c r="V106" s="17">
        <v>80</v>
      </c>
      <c r="W106" s="15" t="s">
        <v>1491</v>
      </c>
      <c r="X106" s="15">
        <v>4.8</v>
      </c>
      <c r="Y106" s="18" t="b">
        <v>0</v>
      </c>
      <c r="Z106" s="15" t="s">
        <v>1492</v>
      </c>
      <c r="AA106" s="15">
        <v>18.899999999999999</v>
      </c>
      <c r="AB106" s="18" t="b">
        <v>0</v>
      </c>
      <c r="AC106" s="15"/>
      <c r="AD106" s="15" t="s">
        <v>519</v>
      </c>
      <c r="AE106" s="17">
        <v>4</v>
      </c>
      <c r="AF106" s="17">
        <v>94</v>
      </c>
      <c r="AG106" s="17">
        <v>181</v>
      </c>
      <c r="AH106" s="17">
        <v>0</v>
      </c>
      <c r="AI106" s="17">
        <v>0</v>
      </c>
      <c r="AJ106" s="17">
        <v>0</v>
      </c>
      <c r="AK106" s="17">
        <v>0</v>
      </c>
      <c r="AL106" s="15">
        <v>0</v>
      </c>
      <c r="AM106" s="15">
        <v>22.6</v>
      </c>
      <c r="AN106" s="15" t="s">
        <v>362</v>
      </c>
      <c r="AO106" s="15"/>
      <c r="AP106" s="15"/>
      <c r="AQ106" s="15"/>
      <c r="AR106" s="15"/>
      <c r="AS106" s="18" t="b">
        <v>0</v>
      </c>
      <c r="AT106" s="15" t="s">
        <v>2421</v>
      </c>
      <c r="AU106" s="17">
        <v>3282</v>
      </c>
      <c r="AV106" s="17">
        <v>22</v>
      </c>
      <c r="AW106" s="17">
        <v>1</v>
      </c>
      <c r="AX106" s="17">
        <v>10</v>
      </c>
      <c r="AY106" s="17">
        <v>50</v>
      </c>
      <c r="AZ106" s="17">
        <v>0</v>
      </c>
      <c r="BA106" s="17">
        <v>0</v>
      </c>
      <c r="BB106" s="17">
        <v>1</v>
      </c>
      <c r="BC106" s="17">
        <v>7</v>
      </c>
      <c r="BD106" s="17">
        <v>0</v>
      </c>
      <c r="BE106" s="17">
        <v>0</v>
      </c>
      <c r="BF106" s="17">
        <v>22</v>
      </c>
      <c r="BG106" s="17">
        <v>710</v>
      </c>
      <c r="BH106" s="15">
        <v>1019.4</v>
      </c>
      <c r="BI106" s="15">
        <v>382.5</v>
      </c>
      <c r="BJ106" s="15">
        <v>1170</v>
      </c>
      <c r="BK106" s="15">
        <v>256.89999999999998</v>
      </c>
      <c r="BL106" s="17">
        <v>0</v>
      </c>
      <c r="BM106" s="17">
        <v>0</v>
      </c>
      <c r="BN106" s="17">
        <v>0</v>
      </c>
      <c r="BO106" s="17">
        <v>0</v>
      </c>
      <c r="BP106" s="17">
        <v>37</v>
      </c>
      <c r="BQ106" s="15">
        <v>20.6</v>
      </c>
      <c r="BR106" s="15">
        <v>1.83</v>
      </c>
      <c r="BS106" s="15">
        <v>22.43</v>
      </c>
      <c r="BT106" s="15">
        <v>53.17</v>
      </c>
      <c r="BU106" s="15"/>
      <c r="BV106" s="15"/>
      <c r="BW106" s="15"/>
      <c r="BX106" s="15"/>
      <c r="BY106" s="17">
        <v>1</v>
      </c>
      <c r="BZ106" s="15"/>
      <c r="CA106" s="15"/>
      <c r="CB106" s="15"/>
      <c r="CC106" s="17">
        <v>5</v>
      </c>
      <c r="CD106" s="17">
        <v>2</v>
      </c>
      <c r="CE106" s="17">
        <v>88</v>
      </c>
      <c r="CF106" s="17">
        <v>3</v>
      </c>
      <c r="CG106" s="17">
        <v>3</v>
      </c>
      <c r="CH106" s="17">
        <v>3</v>
      </c>
      <c r="CI106" s="17">
        <v>6</v>
      </c>
      <c r="CJ106" s="17">
        <v>2</v>
      </c>
      <c r="CK106" s="17">
        <v>0.56000000000000005</v>
      </c>
      <c r="CL106" s="17">
        <v>0</v>
      </c>
      <c r="CM106" s="17">
        <v>0.05</v>
      </c>
      <c r="CN106" s="17">
        <v>0.61</v>
      </c>
      <c r="CO106" s="17">
        <v>1.46</v>
      </c>
      <c r="CP106" s="17">
        <v>1.37</v>
      </c>
      <c r="CQ106" s="17">
        <v>12</v>
      </c>
      <c r="CR106" s="17">
        <v>4</v>
      </c>
      <c r="CS106" s="17">
        <v>552</v>
      </c>
      <c r="CT106" s="17">
        <v>66</v>
      </c>
      <c r="CU106" s="17">
        <v>15</v>
      </c>
      <c r="CV106" s="17">
        <v>3</v>
      </c>
      <c r="CW106" s="17">
        <v>17</v>
      </c>
      <c r="CX106" s="17">
        <v>4</v>
      </c>
      <c r="CY106" s="17">
        <v>1.01</v>
      </c>
      <c r="CZ106" s="17">
        <v>0.27</v>
      </c>
      <c r="DA106" s="17">
        <v>0</v>
      </c>
      <c r="DB106" s="15"/>
      <c r="DC106" s="15"/>
      <c r="DD106" s="15"/>
      <c r="DE106" s="15"/>
      <c r="DF106" s="15"/>
      <c r="DG106" s="15"/>
      <c r="DH106" s="15"/>
    </row>
    <row r="107" spans="1:112" ht="17.25" thickBot="1">
      <c r="A107" s="18" t="b">
        <v>1</v>
      </c>
      <c r="B107" s="18" t="b">
        <v>1</v>
      </c>
      <c r="C107" s="15"/>
      <c r="D107" s="15"/>
      <c r="E107" s="17">
        <v>593174</v>
      </c>
      <c r="F107" s="17">
        <v>0</v>
      </c>
      <c r="G107" s="17">
        <v>0</v>
      </c>
      <c r="H107" s="17">
        <v>0</v>
      </c>
      <c r="I107" s="17">
        <v>0</v>
      </c>
      <c r="J107" s="15">
        <v>0</v>
      </c>
      <c r="K107" s="17">
        <v>0</v>
      </c>
      <c r="L107" s="17">
        <v>4</v>
      </c>
      <c r="M107" s="15">
        <v>1</v>
      </c>
      <c r="N107" s="15"/>
      <c r="O107" s="17">
        <v>0</v>
      </c>
      <c r="P107" s="15" t="s">
        <v>4469</v>
      </c>
      <c r="Q107" s="15">
        <v>0</v>
      </c>
      <c r="R107" s="17">
        <v>107</v>
      </c>
      <c r="S107" s="18" t="b">
        <v>0</v>
      </c>
      <c r="T107" s="15"/>
      <c r="U107" s="15"/>
      <c r="V107" s="17">
        <v>45</v>
      </c>
      <c r="W107" s="15" t="s">
        <v>4470</v>
      </c>
      <c r="X107" s="15">
        <v>1</v>
      </c>
      <c r="Y107" s="18" t="b">
        <v>0</v>
      </c>
      <c r="Z107" s="15" t="s">
        <v>4471</v>
      </c>
      <c r="AA107" s="15">
        <v>1</v>
      </c>
      <c r="AB107" s="18" t="b">
        <v>0</v>
      </c>
      <c r="AC107" s="15"/>
      <c r="AD107" s="15" t="s">
        <v>519</v>
      </c>
      <c r="AE107" s="17">
        <v>4</v>
      </c>
      <c r="AF107" s="17">
        <v>94</v>
      </c>
      <c r="AG107" s="17">
        <v>1</v>
      </c>
      <c r="AH107" s="17">
        <v>0</v>
      </c>
      <c r="AI107" s="17">
        <v>0</v>
      </c>
      <c r="AJ107" s="17">
        <v>0</v>
      </c>
      <c r="AK107" s="17">
        <v>0</v>
      </c>
      <c r="AL107" s="15">
        <v>0</v>
      </c>
      <c r="AM107" s="15">
        <v>0.2</v>
      </c>
      <c r="AN107" s="15" t="s">
        <v>4471</v>
      </c>
      <c r="AO107" s="15"/>
      <c r="AP107" s="15"/>
      <c r="AQ107" s="15"/>
      <c r="AR107" s="15"/>
      <c r="AS107" s="18" t="b">
        <v>0</v>
      </c>
      <c r="AT107" s="15" t="s">
        <v>4472</v>
      </c>
      <c r="AU107" s="17">
        <v>1</v>
      </c>
      <c r="AV107" s="17">
        <v>0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7">
        <v>2</v>
      </c>
      <c r="BH107" s="15">
        <v>0</v>
      </c>
      <c r="BI107" s="15">
        <v>0</v>
      </c>
      <c r="BJ107" s="15">
        <v>0</v>
      </c>
      <c r="BK107" s="15">
        <v>0</v>
      </c>
      <c r="BL107" s="17">
        <v>0</v>
      </c>
      <c r="BM107" s="17">
        <v>0</v>
      </c>
      <c r="BN107" s="17">
        <v>0</v>
      </c>
      <c r="BO107" s="17">
        <v>0</v>
      </c>
      <c r="BP107" s="17">
        <v>0</v>
      </c>
      <c r="BQ107" s="15">
        <v>0</v>
      </c>
      <c r="BR107" s="15">
        <v>0</v>
      </c>
      <c r="BS107" s="15">
        <v>0</v>
      </c>
      <c r="BT107" s="15">
        <v>0.02</v>
      </c>
      <c r="BU107" s="15"/>
      <c r="BV107" s="15"/>
      <c r="BW107" s="15"/>
      <c r="BX107" s="15"/>
      <c r="BY107" s="15"/>
      <c r="BZ107" s="15"/>
      <c r="CA107" s="15"/>
      <c r="CB107" s="15"/>
      <c r="CC107" s="17">
        <v>484</v>
      </c>
      <c r="CD107" s="17">
        <v>52</v>
      </c>
      <c r="CE107" s="17">
        <v>479</v>
      </c>
      <c r="CF107" s="17">
        <v>52</v>
      </c>
      <c r="CG107" s="17">
        <v>471</v>
      </c>
      <c r="CH107" s="17">
        <v>53</v>
      </c>
      <c r="CI107" s="17">
        <v>485</v>
      </c>
      <c r="CJ107" s="17">
        <v>53</v>
      </c>
      <c r="CK107" s="17">
        <v>0</v>
      </c>
      <c r="CL107" s="17">
        <v>0</v>
      </c>
      <c r="CM107" s="17">
        <v>0</v>
      </c>
      <c r="CN107" s="17">
        <v>0</v>
      </c>
      <c r="CO107" s="17">
        <v>1.8</v>
      </c>
      <c r="CP107" s="17">
        <v>0</v>
      </c>
      <c r="CQ107" s="17">
        <v>480</v>
      </c>
      <c r="CR107" s="17">
        <v>65</v>
      </c>
      <c r="CS107" s="17">
        <v>179</v>
      </c>
      <c r="CT107" s="17">
        <v>9</v>
      </c>
      <c r="CU107" s="17">
        <v>373</v>
      </c>
      <c r="CV107" s="17">
        <v>44</v>
      </c>
      <c r="CW107" s="17">
        <v>194</v>
      </c>
      <c r="CX107" s="17">
        <v>34</v>
      </c>
      <c r="CY107" s="17">
        <v>0</v>
      </c>
      <c r="CZ107" s="17">
        <v>0</v>
      </c>
      <c r="DA107" s="17">
        <v>0</v>
      </c>
      <c r="DB107" s="15"/>
      <c r="DC107" s="15"/>
      <c r="DD107" s="15"/>
      <c r="DE107" s="15"/>
      <c r="DF107" s="15"/>
      <c r="DG107" s="15"/>
      <c r="DH107" s="15"/>
    </row>
    <row r="108" spans="1:112" ht="17.25" thickBot="1">
      <c r="A108" s="18" t="b">
        <v>1</v>
      </c>
      <c r="B108" s="18" t="b">
        <v>1</v>
      </c>
      <c r="C108" s="15"/>
      <c r="D108" s="15"/>
      <c r="E108" s="17">
        <v>75115</v>
      </c>
      <c r="F108" s="17">
        <v>0</v>
      </c>
      <c r="G108" s="17">
        <v>0</v>
      </c>
      <c r="H108" s="17">
        <v>0</v>
      </c>
      <c r="I108" s="17">
        <v>0</v>
      </c>
      <c r="J108" s="15">
        <v>0</v>
      </c>
      <c r="K108" s="17">
        <v>0</v>
      </c>
      <c r="L108" s="17">
        <v>4</v>
      </c>
      <c r="M108" s="15">
        <v>1.8</v>
      </c>
      <c r="N108" s="15"/>
      <c r="O108" s="17">
        <v>0</v>
      </c>
      <c r="P108" s="15" t="s">
        <v>710</v>
      </c>
      <c r="Q108" s="15">
        <v>0</v>
      </c>
      <c r="R108" s="17">
        <v>108</v>
      </c>
      <c r="S108" s="18" t="b">
        <v>0</v>
      </c>
      <c r="T108" s="15"/>
      <c r="U108" s="15"/>
      <c r="V108" s="17">
        <v>55</v>
      </c>
      <c r="W108" s="15" t="s">
        <v>3399</v>
      </c>
      <c r="X108" s="15">
        <v>0</v>
      </c>
      <c r="Y108" s="18" t="b">
        <v>0</v>
      </c>
      <c r="Z108" s="15" t="s">
        <v>280</v>
      </c>
      <c r="AA108" s="15">
        <v>0.4</v>
      </c>
      <c r="AB108" s="18" t="b">
        <v>0</v>
      </c>
      <c r="AC108" s="15"/>
      <c r="AD108" s="15" t="s">
        <v>519</v>
      </c>
      <c r="AE108" s="17">
        <v>4</v>
      </c>
      <c r="AF108" s="17">
        <v>94</v>
      </c>
      <c r="AG108" s="17">
        <v>0</v>
      </c>
      <c r="AH108" s="17">
        <v>0</v>
      </c>
      <c r="AI108" s="17">
        <v>0</v>
      </c>
      <c r="AJ108" s="17">
        <v>0</v>
      </c>
      <c r="AK108" s="17">
        <v>0</v>
      </c>
      <c r="AL108" s="15">
        <v>0</v>
      </c>
      <c r="AM108" s="15">
        <v>0</v>
      </c>
      <c r="AN108" s="15" t="s">
        <v>280</v>
      </c>
      <c r="AO108" s="15"/>
      <c r="AP108" s="15"/>
      <c r="AQ108" s="15"/>
      <c r="AR108" s="15"/>
      <c r="AS108" s="18" t="b">
        <v>0</v>
      </c>
      <c r="AT108" s="15" t="s">
        <v>3400</v>
      </c>
      <c r="AU108" s="17">
        <v>0</v>
      </c>
      <c r="AV108" s="17">
        <v>0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5">
        <v>0</v>
      </c>
      <c r="BI108" s="15">
        <v>0</v>
      </c>
      <c r="BJ108" s="15">
        <v>0</v>
      </c>
      <c r="BK108" s="15">
        <v>0</v>
      </c>
      <c r="BL108" s="17">
        <v>0</v>
      </c>
      <c r="BM108" s="17">
        <v>0</v>
      </c>
      <c r="BN108" s="17">
        <v>0</v>
      </c>
      <c r="BO108" s="17">
        <v>0</v>
      </c>
      <c r="BP108" s="17">
        <v>0</v>
      </c>
      <c r="BQ108" s="15">
        <v>0</v>
      </c>
      <c r="BR108" s="15">
        <v>0</v>
      </c>
      <c r="BS108" s="15">
        <v>0</v>
      </c>
      <c r="BT108" s="15">
        <v>0</v>
      </c>
      <c r="BU108" s="15"/>
      <c r="BV108" s="15"/>
      <c r="BW108" s="15"/>
      <c r="BX108" s="15"/>
      <c r="BY108" s="15"/>
      <c r="BZ108" s="15"/>
      <c r="CA108" s="15"/>
      <c r="CB108" s="15"/>
      <c r="CC108" s="17">
        <v>536</v>
      </c>
      <c r="CD108" s="17">
        <v>63</v>
      </c>
      <c r="CE108" s="17">
        <v>536</v>
      </c>
      <c r="CF108" s="17">
        <v>63</v>
      </c>
      <c r="CG108" s="17">
        <v>534</v>
      </c>
      <c r="CH108" s="17">
        <v>63</v>
      </c>
      <c r="CI108" s="17">
        <v>536</v>
      </c>
      <c r="CJ108" s="17">
        <v>63</v>
      </c>
      <c r="CK108" s="17">
        <v>0</v>
      </c>
      <c r="CL108" s="17">
        <v>0</v>
      </c>
      <c r="CM108" s="17">
        <v>0</v>
      </c>
      <c r="CN108" s="17">
        <v>0</v>
      </c>
      <c r="CO108" s="17">
        <v>0</v>
      </c>
      <c r="CP108" s="17">
        <v>0</v>
      </c>
      <c r="CQ108" s="17">
        <v>111</v>
      </c>
      <c r="CR108" s="17">
        <v>27</v>
      </c>
      <c r="CS108" s="17">
        <v>348</v>
      </c>
      <c r="CT108" s="17">
        <v>24</v>
      </c>
      <c r="CU108" s="17">
        <v>536</v>
      </c>
      <c r="CV108" s="17">
        <v>63</v>
      </c>
      <c r="CW108" s="17">
        <v>287</v>
      </c>
      <c r="CX108" s="17">
        <v>53</v>
      </c>
      <c r="CY108" s="17">
        <v>0</v>
      </c>
      <c r="CZ108" s="17">
        <v>0</v>
      </c>
      <c r="DA108" s="17">
        <v>0</v>
      </c>
      <c r="DB108" s="15"/>
      <c r="DC108" s="15"/>
      <c r="DD108" s="15"/>
      <c r="DE108" s="15"/>
      <c r="DF108" s="15"/>
      <c r="DG108" s="15"/>
      <c r="DH108" s="15"/>
    </row>
    <row r="109" spans="1:112" ht="27.75" thickBot="1">
      <c r="A109" s="18" t="b">
        <v>1</v>
      </c>
      <c r="B109" s="18" t="b">
        <v>1</v>
      </c>
      <c r="C109" s="15"/>
      <c r="D109" s="15"/>
      <c r="E109" s="17">
        <v>489639</v>
      </c>
      <c r="F109" s="17">
        <v>0</v>
      </c>
      <c r="G109" s="17">
        <v>0</v>
      </c>
      <c r="H109" s="17">
        <v>0</v>
      </c>
      <c r="I109" s="17">
        <v>0</v>
      </c>
      <c r="J109" s="15">
        <v>0</v>
      </c>
      <c r="K109" s="17">
        <v>0</v>
      </c>
      <c r="L109" s="17">
        <v>1</v>
      </c>
      <c r="M109" s="15">
        <v>2</v>
      </c>
      <c r="N109" s="15"/>
      <c r="O109" s="17">
        <v>0</v>
      </c>
      <c r="P109" s="15" t="s">
        <v>1130</v>
      </c>
      <c r="Q109" s="15">
        <v>0</v>
      </c>
      <c r="R109" s="17">
        <v>109</v>
      </c>
      <c r="S109" s="18" t="b">
        <v>0</v>
      </c>
      <c r="T109" s="15"/>
      <c r="U109" s="15"/>
      <c r="V109" s="17">
        <v>45</v>
      </c>
      <c r="W109" s="15" t="s">
        <v>1131</v>
      </c>
      <c r="X109" s="15">
        <v>3.4</v>
      </c>
      <c r="Y109" s="18" t="b">
        <v>0</v>
      </c>
      <c r="Z109" s="15" t="s">
        <v>1132</v>
      </c>
      <c r="AA109" s="15">
        <v>16</v>
      </c>
      <c r="AB109" s="18" t="b">
        <v>0</v>
      </c>
      <c r="AC109" s="15"/>
      <c r="AD109" s="15" t="s">
        <v>519</v>
      </c>
      <c r="AE109" s="17">
        <v>5</v>
      </c>
      <c r="AF109" s="17">
        <v>36</v>
      </c>
      <c r="AG109" s="17">
        <v>130</v>
      </c>
      <c r="AH109" s="17">
        <v>0</v>
      </c>
      <c r="AI109" s="17">
        <v>0</v>
      </c>
      <c r="AJ109" s="17">
        <v>0</v>
      </c>
      <c r="AK109" s="17">
        <v>0</v>
      </c>
      <c r="AL109" s="15">
        <v>0</v>
      </c>
      <c r="AM109" s="15">
        <v>28.9</v>
      </c>
      <c r="AN109" s="15" t="s">
        <v>1132</v>
      </c>
      <c r="AO109" s="15"/>
      <c r="AP109" s="15"/>
      <c r="AQ109" s="15"/>
      <c r="AR109" s="15"/>
      <c r="AS109" s="18" t="b">
        <v>0</v>
      </c>
      <c r="AT109" s="15" t="s">
        <v>2424</v>
      </c>
      <c r="AU109" s="17">
        <v>3420</v>
      </c>
      <c r="AV109" s="17">
        <v>0</v>
      </c>
      <c r="AW109" s="17">
        <v>0</v>
      </c>
      <c r="AX109" s="17">
        <v>10</v>
      </c>
      <c r="AY109" s="17">
        <v>46</v>
      </c>
      <c r="AZ109" s="17">
        <v>1</v>
      </c>
      <c r="BA109" s="17">
        <v>1</v>
      </c>
      <c r="BB109" s="17">
        <v>0</v>
      </c>
      <c r="BC109" s="17">
        <v>3</v>
      </c>
      <c r="BD109" s="17">
        <v>0</v>
      </c>
      <c r="BE109" s="17">
        <v>106</v>
      </c>
      <c r="BF109" s="17">
        <v>6</v>
      </c>
      <c r="BG109" s="17">
        <v>616</v>
      </c>
      <c r="BH109" s="15">
        <v>935</v>
      </c>
      <c r="BI109" s="15">
        <v>10</v>
      </c>
      <c r="BJ109" s="15">
        <v>0</v>
      </c>
      <c r="BK109" s="15">
        <v>94.7</v>
      </c>
      <c r="BL109" s="17">
        <v>0</v>
      </c>
      <c r="BM109" s="17">
        <v>0</v>
      </c>
      <c r="BN109" s="17">
        <v>0</v>
      </c>
      <c r="BO109" s="17">
        <v>0</v>
      </c>
      <c r="BP109" s="17">
        <v>38</v>
      </c>
      <c r="BQ109" s="15">
        <v>0</v>
      </c>
      <c r="BR109" s="15">
        <v>0.06</v>
      </c>
      <c r="BS109" s="15">
        <v>0.06</v>
      </c>
      <c r="BT109" s="15">
        <v>49.06</v>
      </c>
      <c r="BU109" s="15"/>
      <c r="BV109" s="15"/>
      <c r="BW109" s="15"/>
      <c r="BX109" s="15"/>
      <c r="BY109" s="15"/>
      <c r="BZ109" s="15"/>
      <c r="CA109" s="15"/>
      <c r="CB109" s="15"/>
      <c r="CC109" s="17">
        <v>9</v>
      </c>
      <c r="CD109" s="17">
        <v>2</v>
      </c>
      <c r="CE109" s="17">
        <v>341</v>
      </c>
      <c r="CF109" s="17">
        <v>10</v>
      </c>
      <c r="CG109" s="17">
        <v>448</v>
      </c>
      <c r="CH109" s="17">
        <v>42</v>
      </c>
      <c r="CI109" s="17">
        <v>141</v>
      </c>
      <c r="CJ109" s="17">
        <v>2</v>
      </c>
      <c r="CK109" s="17">
        <v>0</v>
      </c>
      <c r="CL109" s="17">
        <v>2.79</v>
      </c>
      <c r="CM109" s="17">
        <v>0</v>
      </c>
      <c r="CN109" s="17">
        <v>0</v>
      </c>
      <c r="CO109" s="17">
        <v>1.29</v>
      </c>
      <c r="CP109" s="17">
        <v>1.21</v>
      </c>
      <c r="CQ109" s="17">
        <v>445</v>
      </c>
      <c r="CR109" s="17">
        <v>36</v>
      </c>
      <c r="CS109" s="17">
        <v>144</v>
      </c>
      <c r="CT109" s="17">
        <v>38</v>
      </c>
      <c r="CU109" s="17">
        <v>109</v>
      </c>
      <c r="CV109" s="17">
        <v>12</v>
      </c>
      <c r="CW109" s="17">
        <v>23</v>
      </c>
      <c r="CX109" s="17">
        <v>4</v>
      </c>
      <c r="CY109" s="17">
        <v>1</v>
      </c>
      <c r="CZ109" s="17">
        <v>0.26</v>
      </c>
      <c r="DA109" s="17">
        <v>0</v>
      </c>
      <c r="DB109" s="15"/>
      <c r="DC109" s="15"/>
      <c r="DD109" s="15"/>
      <c r="DE109" s="15"/>
      <c r="DF109" s="15"/>
      <c r="DG109" s="15"/>
      <c r="DH109" s="15"/>
    </row>
    <row r="110" spans="1:112" ht="17.25" thickBot="1">
      <c r="A110" s="18" t="b">
        <v>1</v>
      </c>
      <c r="B110" s="18" t="b">
        <v>1</v>
      </c>
      <c r="C110" s="15"/>
      <c r="D110" s="15"/>
      <c r="E110" s="17">
        <v>472739</v>
      </c>
      <c r="F110" s="17">
        <v>0</v>
      </c>
      <c r="G110" s="17">
        <v>0</v>
      </c>
      <c r="H110" s="17">
        <v>0</v>
      </c>
      <c r="I110" s="17">
        <v>0</v>
      </c>
      <c r="J110" s="15">
        <v>0</v>
      </c>
      <c r="K110" s="17">
        <v>0</v>
      </c>
      <c r="L110" s="17">
        <v>1</v>
      </c>
      <c r="M110" s="15">
        <v>2</v>
      </c>
      <c r="N110" s="15"/>
      <c r="O110" s="17">
        <v>0</v>
      </c>
      <c r="P110" s="15" t="s">
        <v>1683</v>
      </c>
      <c r="Q110" s="15">
        <v>0</v>
      </c>
      <c r="R110" s="17">
        <v>110</v>
      </c>
      <c r="S110" s="18" t="b">
        <v>0</v>
      </c>
      <c r="T110" s="15"/>
      <c r="U110" s="15"/>
      <c r="V110" s="17">
        <v>45</v>
      </c>
      <c r="W110" s="15" t="s">
        <v>1684</v>
      </c>
      <c r="X110" s="15">
        <v>0</v>
      </c>
      <c r="Y110" s="18" t="b">
        <v>0</v>
      </c>
      <c r="Z110" s="15" t="s">
        <v>1685</v>
      </c>
      <c r="AA110" s="15">
        <v>0.4</v>
      </c>
      <c r="AB110" s="18" t="b">
        <v>0</v>
      </c>
      <c r="AC110" s="15"/>
      <c r="AD110" s="15" t="s">
        <v>519</v>
      </c>
      <c r="AE110" s="17">
        <v>5</v>
      </c>
      <c r="AF110" s="17">
        <v>36</v>
      </c>
      <c r="AG110" s="17">
        <v>0</v>
      </c>
      <c r="AH110" s="17">
        <v>0</v>
      </c>
      <c r="AI110" s="17">
        <v>0</v>
      </c>
      <c r="AJ110" s="17">
        <v>0</v>
      </c>
      <c r="AK110" s="17">
        <v>0</v>
      </c>
      <c r="AL110" s="15">
        <v>0</v>
      </c>
      <c r="AM110" s="15">
        <v>0</v>
      </c>
      <c r="AN110" s="15" t="s">
        <v>1685</v>
      </c>
      <c r="AO110" s="15"/>
      <c r="AP110" s="15"/>
      <c r="AQ110" s="15"/>
      <c r="AR110" s="15"/>
      <c r="AS110" s="18" t="b">
        <v>0</v>
      </c>
      <c r="AT110" s="15" t="s">
        <v>2428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5">
        <v>0</v>
      </c>
      <c r="BI110" s="15">
        <v>0</v>
      </c>
      <c r="BJ110" s="15">
        <v>0</v>
      </c>
      <c r="BK110" s="15">
        <v>0</v>
      </c>
      <c r="BL110" s="17">
        <v>0</v>
      </c>
      <c r="BM110" s="17">
        <v>0</v>
      </c>
      <c r="BN110" s="17">
        <v>0</v>
      </c>
      <c r="BO110" s="17">
        <v>0</v>
      </c>
      <c r="BP110" s="17">
        <v>0</v>
      </c>
      <c r="BQ110" s="15">
        <v>0</v>
      </c>
      <c r="BR110" s="15">
        <v>0</v>
      </c>
      <c r="BS110" s="15">
        <v>0</v>
      </c>
      <c r="BT110" s="15">
        <v>0</v>
      </c>
      <c r="BU110" s="15"/>
      <c r="BV110" s="15"/>
      <c r="BW110" s="15"/>
      <c r="BX110" s="15"/>
      <c r="BY110" s="15"/>
      <c r="BZ110" s="15"/>
      <c r="CA110" s="15"/>
      <c r="CB110" s="15"/>
      <c r="CC110" s="17">
        <v>467</v>
      </c>
      <c r="CD110" s="17">
        <v>56</v>
      </c>
      <c r="CE110" s="17">
        <v>460</v>
      </c>
      <c r="CF110" s="17">
        <v>47</v>
      </c>
      <c r="CG110" s="17">
        <v>446</v>
      </c>
      <c r="CH110" s="17">
        <v>40</v>
      </c>
      <c r="CI110" s="17">
        <v>469</v>
      </c>
      <c r="CJ110" s="17">
        <v>56</v>
      </c>
      <c r="CK110" s="17">
        <v>0</v>
      </c>
      <c r="CL110" s="17">
        <v>0</v>
      </c>
      <c r="CM110" s="17">
        <v>0</v>
      </c>
      <c r="CN110" s="17">
        <v>0</v>
      </c>
      <c r="CO110" s="17">
        <v>0</v>
      </c>
      <c r="CP110" s="17">
        <v>0</v>
      </c>
      <c r="CQ110" s="17">
        <v>440</v>
      </c>
      <c r="CR110" s="17">
        <v>34</v>
      </c>
      <c r="CS110" s="17">
        <v>139</v>
      </c>
      <c r="CT110" s="17">
        <v>36</v>
      </c>
      <c r="CU110" s="17">
        <v>472</v>
      </c>
      <c r="CV110" s="17">
        <v>56</v>
      </c>
      <c r="CW110" s="17">
        <v>279</v>
      </c>
      <c r="CX110" s="17">
        <v>35</v>
      </c>
      <c r="CY110" s="17">
        <v>0</v>
      </c>
      <c r="CZ110" s="17">
        <v>0</v>
      </c>
      <c r="DA110" s="17">
        <v>0</v>
      </c>
      <c r="DB110" s="15"/>
      <c r="DC110" s="15"/>
      <c r="DD110" s="15"/>
      <c r="DE110" s="15"/>
      <c r="DF110" s="15"/>
      <c r="DG110" s="15"/>
      <c r="DH110" s="15"/>
    </row>
    <row r="111" spans="1:112" ht="17.25" thickBot="1">
      <c r="A111" s="18" t="b">
        <v>1</v>
      </c>
      <c r="B111" s="18" t="b">
        <v>1</v>
      </c>
      <c r="C111" s="15"/>
      <c r="D111" s="15"/>
      <c r="E111" s="17">
        <v>49262</v>
      </c>
      <c r="F111" s="17">
        <v>0</v>
      </c>
      <c r="G111" s="17">
        <v>0</v>
      </c>
      <c r="H111" s="17">
        <v>0</v>
      </c>
      <c r="I111" s="17">
        <v>0</v>
      </c>
      <c r="J111" s="15">
        <v>0</v>
      </c>
      <c r="K111" s="17">
        <v>0</v>
      </c>
      <c r="L111" s="17">
        <v>1</v>
      </c>
      <c r="M111" s="15">
        <v>1</v>
      </c>
      <c r="N111" s="15"/>
      <c r="O111" s="17">
        <v>0</v>
      </c>
      <c r="P111" s="15" t="s">
        <v>658</v>
      </c>
      <c r="Q111" s="15">
        <v>0</v>
      </c>
      <c r="R111" s="17">
        <v>111</v>
      </c>
      <c r="S111" s="18" t="b">
        <v>0</v>
      </c>
      <c r="T111" s="15"/>
      <c r="U111" s="15"/>
      <c r="V111" s="17">
        <v>40</v>
      </c>
      <c r="W111" s="15" t="s">
        <v>659</v>
      </c>
      <c r="X111" s="15">
        <v>0</v>
      </c>
      <c r="Y111" s="18" t="b">
        <v>0</v>
      </c>
      <c r="Z111" s="15" t="s">
        <v>388</v>
      </c>
      <c r="AA111" s="15">
        <v>6.1</v>
      </c>
      <c r="AB111" s="18" t="b">
        <v>0</v>
      </c>
      <c r="AC111" s="15"/>
      <c r="AD111" s="15" t="s">
        <v>519</v>
      </c>
      <c r="AE111" s="17">
        <v>5</v>
      </c>
      <c r="AF111" s="17">
        <v>36</v>
      </c>
      <c r="AG111" s="17">
        <v>0</v>
      </c>
      <c r="AH111" s="17">
        <v>0</v>
      </c>
      <c r="AI111" s="17">
        <v>0</v>
      </c>
      <c r="AJ111" s="17">
        <v>0</v>
      </c>
      <c r="AK111" s="17">
        <v>0</v>
      </c>
      <c r="AL111" s="15">
        <v>0</v>
      </c>
      <c r="AM111" s="15">
        <v>0</v>
      </c>
      <c r="AN111" s="15" t="s">
        <v>388</v>
      </c>
      <c r="AO111" s="15"/>
      <c r="AP111" s="15"/>
      <c r="AQ111" s="15"/>
      <c r="AR111" s="15"/>
      <c r="AS111" s="18" t="b">
        <v>0</v>
      </c>
      <c r="AT111" s="15" t="s">
        <v>2423</v>
      </c>
      <c r="AU111" s="17">
        <v>0</v>
      </c>
      <c r="AV111" s="17">
        <v>0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7">
        <v>0</v>
      </c>
      <c r="BH111" s="15">
        <v>0</v>
      </c>
      <c r="BI111" s="15">
        <v>0</v>
      </c>
      <c r="BJ111" s="15">
        <v>0</v>
      </c>
      <c r="BK111" s="15">
        <v>0</v>
      </c>
      <c r="BL111" s="17">
        <v>0</v>
      </c>
      <c r="BM111" s="17">
        <v>0</v>
      </c>
      <c r="BN111" s="17">
        <v>0</v>
      </c>
      <c r="BO111" s="17">
        <v>0</v>
      </c>
      <c r="BP111" s="17">
        <v>0</v>
      </c>
      <c r="BQ111" s="15">
        <v>0</v>
      </c>
      <c r="BR111" s="15">
        <v>0</v>
      </c>
      <c r="BS111" s="15">
        <v>0</v>
      </c>
      <c r="BT111" s="15">
        <v>0</v>
      </c>
      <c r="BU111" s="15"/>
      <c r="BV111" s="15"/>
      <c r="BW111" s="15"/>
      <c r="BX111" s="15"/>
      <c r="BY111" s="15"/>
      <c r="BZ111" s="15"/>
      <c r="CA111" s="15"/>
      <c r="CB111" s="15"/>
      <c r="CC111" s="17">
        <v>397</v>
      </c>
      <c r="CD111" s="17">
        <v>34</v>
      </c>
      <c r="CE111" s="17">
        <v>380</v>
      </c>
      <c r="CF111" s="17">
        <v>16</v>
      </c>
      <c r="CG111" s="17">
        <v>361</v>
      </c>
      <c r="CH111" s="17">
        <v>7</v>
      </c>
      <c r="CI111" s="17">
        <v>399</v>
      </c>
      <c r="CJ111" s="17">
        <v>34</v>
      </c>
      <c r="CK111" s="17">
        <v>0</v>
      </c>
      <c r="CL111" s="17">
        <v>0</v>
      </c>
      <c r="CM111" s="17">
        <v>0</v>
      </c>
      <c r="CN111" s="17">
        <v>0</v>
      </c>
      <c r="CO111" s="17">
        <v>0</v>
      </c>
      <c r="CP111" s="17">
        <v>0</v>
      </c>
      <c r="CQ111" s="17">
        <v>494</v>
      </c>
      <c r="CR111" s="17">
        <v>43</v>
      </c>
      <c r="CS111" s="17">
        <v>3</v>
      </c>
      <c r="CT111" s="17">
        <v>3</v>
      </c>
      <c r="CU111" s="17">
        <v>403</v>
      </c>
      <c r="CV111" s="17">
        <v>34</v>
      </c>
      <c r="CW111" s="17">
        <v>67</v>
      </c>
      <c r="CX111" s="17">
        <v>10</v>
      </c>
      <c r="CY111" s="17">
        <v>0</v>
      </c>
      <c r="CZ111" s="17">
        <v>0</v>
      </c>
      <c r="DA111" s="17">
        <v>0</v>
      </c>
      <c r="DB111" s="15"/>
      <c r="DC111" s="15"/>
      <c r="DD111" s="15"/>
      <c r="DE111" s="15"/>
      <c r="DF111" s="15"/>
      <c r="DG111" s="15"/>
      <c r="DH111" s="15"/>
    </row>
    <row r="112" spans="1:112" ht="17.25" thickBot="1">
      <c r="A112" s="18" t="b">
        <v>1</v>
      </c>
      <c r="B112" s="18" t="b">
        <v>1</v>
      </c>
      <c r="C112" s="15"/>
      <c r="D112" s="15"/>
      <c r="E112" s="17">
        <v>231416</v>
      </c>
      <c r="F112" s="17">
        <v>0</v>
      </c>
      <c r="G112" s="17">
        <v>0</v>
      </c>
      <c r="H112" s="17">
        <v>0</v>
      </c>
      <c r="I112" s="17">
        <v>0</v>
      </c>
      <c r="J112" s="15">
        <v>0</v>
      </c>
      <c r="K112" s="17">
        <v>0</v>
      </c>
      <c r="L112" s="17">
        <v>2</v>
      </c>
      <c r="M112" s="15">
        <v>1.7</v>
      </c>
      <c r="N112" s="15"/>
      <c r="O112" s="17">
        <v>0</v>
      </c>
      <c r="P112" s="15" t="s">
        <v>1767</v>
      </c>
      <c r="Q112" s="15">
        <v>0</v>
      </c>
      <c r="R112" s="17">
        <v>113</v>
      </c>
      <c r="S112" s="18" t="b">
        <v>0</v>
      </c>
      <c r="T112" s="15"/>
      <c r="U112" s="15"/>
      <c r="V112" s="17">
        <v>45</v>
      </c>
      <c r="W112" s="15" t="s">
        <v>1768</v>
      </c>
      <c r="X112" s="15">
        <v>3.2</v>
      </c>
      <c r="Y112" s="18" t="b">
        <v>0</v>
      </c>
      <c r="Z112" s="15" t="s">
        <v>2447</v>
      </c>
      <c r="AA112" s="15">
        <v>2.9</v>
      </c>
      <c r="AB112" s="18" t="b">
        <v>0</v>
      </c>
      <c r="AC112" s="15"/>
      <c r="AD112" s="15" t="s">
        <v>519</v>
      </c>
      <c r="AE112" s="17">
        <v>5</v>
      </c>
      <c r="AF112" s="17">
        <v>36</v>
      </c>
      <c r="AG112" s="17">
        <v>118</v>
      </c>
      <c r="AH112" s="17">
        <v>0</v>
      </c>
      <c r="AI112" s="17">
        <v>0</v>
      </c>
      <c r="AJ112" s="17">
        <v>0</v>
      </c>
      <c r="AK112" s="17">
        <v>0</v>
      </c>
      <c r="AL112" s="15">
        <v>0</v>
      </c>
      <c r="AM112" s="15">
        <v>26.2</v>
      </c>
      <c r="AN112" s="15" t="s">
        <v>1769</v>
      </c>
      <c r="AO112" s="15"/>
      <c r="AP112" s="15"/>
      <c r="AQ112" s="15"/>
      <c r="AR112" s="15"/>
      <c r="AS112" s="18" t="b">
        <v>0</v>
      </c>
      <c r="AT112" s="15" t="s">
        <v>2448</v>
      </c>
      <c r="AU112" s="17">
        <v>3130</v>
      </c>
      <c r="AV112" s="17">
        <v>1</v>
      </c>
      <c r="AW112" s="17">
        <v>2</v>
      </c>
      <c r="AX112" s="17">
        <v>10</v>
      </c>
      <c r="AY112" s="17">
        <v>41</v>
      </c>
      <c r="AZ112" s="17">
        <v>0</v>
      </c>
      <c r="BA112" s="17">
        <v>0</v>
      </c>
      <c r="BB112" s="17">
        <v>0</v>
      </c>
      <c r="BC112" s="17">
        <v>6</v>
      </c>
      <c r="BD112" s="17">
        <v>0</v>
      </c>
      <c r="BE112" s="17">
        <v>0</v>
      </c>
      <c r="BF112" s="17">
        <v>7</v>
      </c>
      <c r="BG112" s="17">
        <v>514</v>
      </c>
      <c r="BH112" s="15">
        <v>505</v>
      </c>
      <c r="BI112" s="15">
        <v>444.8</v>
      </c>
      <c r="BJ112" s="15">
        <v>284</v>
      </c>
      <c r="BK112" s="15">
        <v>123.7</v>
      </c>
      <c r="BL112" s="17">
        <v>0</v>
      </c>
      <c r="BM112" s="17">
        <v>0</v>
      </c>
      <c r="BN112" s="17">
        <v>0</v>
      </c>
      <c r="BO112" s="17">
        <v>0</v>
      </c>
      <c r="BP112" s="17">
        <v>34</v>
      </c>
      <c r="BQ112" s="15">
        <v>2.06</v>
      </c>
      <c r="BR112" s="15">
        <v>3.31</v>
      </c>
      <c r="BS112" s="15">
        <v>5.37</v>
      </c>
      <c r="BT112" s="15">
        <v>44.61</v>
      </c>
      <c r="BU112" s="17">
        <v>7</v>
      </c>
      <c r="BV112" s="15"/>
      <c r="BW112" s="15"/>
      <c r="BX112" s="15"/>
      <c r="BY112" s="15"/>
      <c r="BZ112" s="15"/>
      <c r="CA112" s="15"/>
      <c r="CB112" s="15"/>
      <c r="CC112" s="17">
        <v>113</v>
      </c>
      <c r="CD112" s="17">
        <v>48</v>
      </c>
      <c r="CE112" s="17">
        <v>62</v>
      </c>
      <c r="CF112" s="17">
        <v>13</v>
      </c>
      <c r="CG112" s="17">
        <v>104</v>
      </c>
      <c r="CH112" s="17">
        <v>17</v>
      </c>
      <c r="CI112" s="17">
        <v>83</v>
      </c>
      <c r="CJ112" s="17">
        <v>20</v>
      </c>
      <c r="CK112" s="17">
        <v>0.06</v>
      </c>
      <c r="CL112" s="17">
        <v>0</v>
      </c>
      <c r="CM112" s="17">
        <v>0.1</v>
      </c>
      <c r="CN112" s="17">
        <v>0.16</v>
      </c>
      <c r="CO112" s="17">
        <v>1.28</v>
      </c>
      <c r="CP112" s="17">
        <v>1.18</v>
      </c>
      <c r="CQ112" s="17">
        <v>415</v>
      </c>
      <c r="CR112" s="17">
        <v>102</v>
      </c>
      <c r="CS112" s="17">
        <v>114</v>
      </c>
      <c r="CT112" s="17">
        <v>76</v>
      </c>
      <c r="CU112" s="17">
        <v>141</v>
      </c>
      <c r="CV112" s="17">
        <v>55</v>
      </c>
      <c r="CW112" s="17">
        <v>107</v>
      </c>
      <c r="CX112" s="17">
        <v>38</v>
      </c>
      <c r="CY112" s="17">
        <v>0.98</v>
      </c>
      <c r="CZ112" s="17">
        <v>0.28999999999999998</v>
      </c>
      <c r="DA112" s="17">
        <v>0</v>
      </c>
      <c r="DB112" s="15"/>
      <c r="DC112" s="15"/>
      <c r="DD112" s="15"/>
      <c r="DE112" s="15"/>
      <c r="DF112" s="15"/>
      <c r="DG112" s="15"/>
      <c r="DH112" s="15"/>
    </row>
    <row r="113" spans="1:112" ht="17.25" thickBot="1">
      <c r="A113" s="18" t="b">
        <v>1</v>
      </c>
      <c r="B113" s="18" t="b">
        <v>1</v>
      </c>
      <c r="C113" s="15"/>
      <c r="D113" s="15"/>
      <c r="E113" s="17">
        <v>204120</v>
      </c>
      <c r="F113" s="17">
        <v>0</v>
      </c>
      <c r="G113" s="17">
        <v>0</v>
      </c>
      <c r="H113" s="17">
        <v>0</v>
      </c>
      <c r="I113" s="17">
        <v>0</v>
      </c>
      <c r="J113" s="15">
        <v>0</v>
      </c>
      <c r="K113" s="17">
        <v>0</v>
      </c>
      <c r="L113" s="17">
        <v>2</v>
      </c>
      <c r="M113" s="15">
        <v>1.7</v>
      </c>
      <c r="N113" s="15"/>
      <c r="O113" s="17">
        <v>0</v>
      </c>
      <c r="P113" s="15" t="s">
        <v>2433</v>
      </c>
      <c r="Q113" s="15">
        <v>0</v>
      </c>
      <c r="R113" s="17">
        <v>114</v>
      </c>
      <c r="S113" s="18" t="b">
        <v>0</v>
      </c>
      <c r="T113" s="15"/>
      <c r="U113" s="15"/>
      <c r="V113" s="17">
        <v>45</v>
      </c>
      <c r="W113" s="15" t="s">
        <v>2434</v>
      </c>
      <c r="X113" s="15">
        <v>3.2</v>
      </c>
      <c r="Y113" s="18" t="b">
        <v>0</v>
      </c>
      <c r="Z113" s="15" t="s">
        <v>2435</v>
      </c>
      <c r="AA113" s="15">
        <v>0.1</v>
      </c>
      <c r="AB113" s="18" t="b">
        <v>0</v>
      </c>
      <c r="AC113" s="15"/>
      <c r="AD113" s="15" t="s">
        <v>519</v>
      </c>
      <c r="AE113" s="17">
        <v>5</v>
      </c>
      <c r="AF113" s="17">
        <v>36</v>
      </c>
      <c r="AG113" s="17">
        <v>39</v>
      </c>
      <c r="AH113" s="17">
        <v>0</v>
      </c>
      <c r="AI113" s="17">
        <v>0</v>
      </c>
      <c r="AJ113" s="17">
        <v>0</v>
      </c>
      <c r="AK113" s="17">
        <v>0</v>
      </c>
      <c r="AL113" s="15">
        <v>0</v>
      </c>
      <c r="AM113" s="15">
        <v>8.6999999999999993</v>
      </c>
      <c r="AN113" s="15" t="s">
        <v>2435</v>
      </c>
      <c r="AO113" s="15"/>
      <c r="AP113" s="15"/>
      <c r="AQ113" s="15"/>
      <c r="AR113" s="15"/>
      <c r="AS113" s="18" t="b">
        <v>0</v>
      </c>
      <c r="AT113" s="15" t="s">
        <v>2436</v>
      </c>
      <c r="AU113" s="17">
        <v>799</v>
      </c>
      <c r="AV113" s="17">
        <v>0</v>
      </c>
      <c r="AW113" s="17">
        <v>1</v>
      </c>
      <c r="AX113" s="17">
        <v>3</v>
      </c>
      <c r="AY113" s="17">
        <v>10</v>
      </c>
      <c r="AZ113" s="17">
        <v>0</v>
      </c>
      <c r="BA113" s="17">
        <v>0</v>
      </c>
      <c r="BB113" s="17">
        <v>0</v>
      </c>
      <c r="BC113" s="17">
        <v>2</v>
      </c>
      <c r="BD113" s="17">
        <v>0</v>
      </c>
      <c r="BE113" s="17">
        <v>0</v>
      </c>
      <c r="BF113" s="17">
        <v>4</v>
      </c>
      <c r="BG113" s="17">
        <v>171</v>
      </c>
      <c r="BH113" s="15">
        <v>215.6</v>
      </c>
      <c r="BI113" s="15">
        <v>82.2</v>
      </c>
      <c r="BJ113" s="15">
        <v>12</v>
      </c>
      <c r="BK113" s="15">
        <v>31.1</v>
      </c>
      <c r="BL113" s="17">
        <v>0</v>
      </c>
      <c r="BM113" s="17">
        <v>0</v>
      </c>
      <c r="BN113" s="17">
        <v>0</v>
      </c>
      <c r="BO113" s="17">
        <v>0</v>
      </c>
      <c r="BP113" s="17">
        <v>9</v>
      </c>
      <c r="BQ113" s="15">
        <v>0.05</v>
      </c>
      <c r="BR113" s="15">
        <v>0.47</v>
      </c>
      <c r="BS113" s="15">
        <v>0.52</v>
      </c>
      <c r="BT113" s="15">
        <v>10.87</v>
      </c>
      <c r="BU113" s="15"/>
      <c r="BV113" s="15"/>
      <c r="BW113" s="15"/>
      <c r="BX113" s="15"/>
      <c r="BY113" s="15"/>
      <c r="BZ113" s="15"/>
      <c r="CA113" s="15"/>
      <c r="CB113" s="15"/>
      <c r="CC113" s="17">
        <v>242</v>
      </c>
      <c r="CD113" s="17">
        <v>92</v>
      </c>
      <c r="CE113" s="17">
        <v>253</v>
      </c>
      <c r="CF113" s="17">
        <v>83</v>
      </c>
      <c r="CG113" s="17">
        <v>323</v>
      </c>
      <c r="CH113" s="17">
        <v>116</v>
      </c>
      <c r="CI113" s="17">
        <v>287</v>
      </c>
      <c r="CJ113" s="17">
        <v>96</v>
      </c>
      <c r="CK113" s="17">
        <v>0.01</v>
      </c>
      <c r="CL113" s="17">
        <v>0</v>
      </c>
      <c r="CM113" s="17">
        <v>0.05</v>
      </c>
      <c r="CN113" s="17">
        <v>0.06</v>
      </c>
      <c r="CO113" s="17">
        <v>1.22</v>
      </c>
      <c r="CP113" s="17">
        <v>1.1299999999999999</v>
      </c>
      <c r="CQ113" s="17">
        <v>403</v>
      </c>
      <c r="CR113" s="17">
        <v>92</v>
      </c>
      <c r="CS113" s="17">
        <v>102</v>
      </c>
      <c r="CT113" s="17">
        <v>66</v>
      </c>
      <c r="CU113" s="17">
        <v>139</v>
      </c>
      <c r="CV113" s="17">
        <v>53</v>
      </c>
      <c r="CW113" s="17">
        <v>399</v>
      </c>
      <c r="CX113" s="17">
        <v>143</v>
      </c>
      <c r="CY113" s="17">
        <v>1.01</v>
      </c>
      <c r="CZ113" s="17">
        <v>0.34</v>
      </c>
      <c r="DA113" s="17">
        <v>0</v>
      </c>
      <c r="DB113" s="15"/>
      <c r="DC113" s="15"/>
      <c r="DD113" s="15"/>
      <c r="DE113" s="15"/>
      <c r="DF113" s="15"/>
      <c r="DG113" s="15"/>
      <c r="DH113" s="15"/>
    </row>
    <row r="114" spans="1:112" ht="17.25" thickBot="1">
      <c r="A114" s="18" t="b">
        <v>1</v>
      </c>
      <c r="B114" s="18" t="b">
        <v>1</v>
      </c>
      <c r="C114" s="15"/>
      <c r="D114" s="15"/>
      <c r="E114" s="17">
        <v>465730</v>
      </c>
      <c r="F114" s="17">
        <v>0</v>
      </c>
      <c r="G114" s="17">
        <v>0</v>
      </c>
      <c r="H114" s="17">
        <v>0</v>
      </c>
      <c r="I114" s="17">
        <v>0</v>
      </c>
      <c r="J114" s="15">
        <v>0</v>
      </c>
      <c r="K114" s="17">
        <v>0</v>
      </c>
      <c r="L114" s="17">
        <v>2</v>
      </c>
      <c r="M114" s="15">
        <v>1.7</v>
      </c>
      <c r="N114" s="15"/>
      <c r="O114" s="17">
        <v>0</v>
      </c>
      <c r="P114" s="15" t="s">
        <v>2440</v>
      </c>
      <c r="Q114" s="15">
        <v>0</v>
      </c>
      <c r="R114" s="17">
        <v>115</v>
      </c>
      <c r="S114" s="18" t="b">
        <v>0</v>
      </c>
      <c r="T114" s="15"/>
      <c r="U114" s="15"/>
      <c r="V114" s="17">
        <v>45</v>
      </c>
      <c r="W114" s="15" t="s">
        <v>2441</v>
      </c>
      <c r="X114" s="15">
        <v>2.8</v>
      </c>
      <c r="Y114" s="18" t="b">
        <v>0</v>
      </c>
      <c r="Z114" s="15" t="s">
        <v>2442</v>
      </c>
      <c r="AA114" s="15">
        <v>2.4</v>
      </c>
      <c r="AB114" s="18" t="b">
        <v>0</v>
      </c>
      <c r="AC114" s="15"/>
      <c r="AD114" s="15" t="s">
        <v>519</v>
      </c>
      <c r="AE114" s="17">
        <v>5</v>
      </c>
      <c r="AF114" s="17">
        <v>36</v>
      </c>
      <c r="AG114" s="17">
        <v>84</v>
      </c>
      <c r="AH114" s="17">
        <v>0</v>
      </c>
      <c r="AI114" s="17">
        <v>0</v>
      </c>
      <c r="AJ114" s="17">
        <v>0</v>
      </c>
      <c r="AK114" s="17">
        <v>0</v>
      </c>
      <c r="AL114" s="15">
        <v>0</v>
      </c>
      <c r="AM114" s="15">
        <v>18.7</v>
      </c>
      <c r="AN114" s="15" t="s">
        <v>2442</v>
      </c>
      <c r="AO114" s="15"/>
      <c r="AP114" s="15"/>
      <c r="AQ114" s="15"/>
      <c r="AR114" s="15"/>
      <c r="AS114" s="18" t="b">
        <v>0</v>
      </c>
      <c r="AT114" s="15" t="s">
        <v>2443</v>
      </c>
      <c r="AU114" s="17">
        <v>1404</v>
      </c>
      <c r="AV114" s="17">
        <v>2</v>
      </c>
      <c r="AW114" s="17">
        <v>3</v>
      </c>
      <c r="AX114" s="17">
        <v>5</v>
      </c>
      <c r="AY114" s="17">
        <v>23</v>
      </c>
      <c r="AZ114" s="17">
        <v>0</v>
      </c>
      <c r="BA114" s="17">
        <v>0</v>
      </c>
      <c r="BB114" s="17">
        <v>0</v>
      </c>
      <c r="BC114" s="17">
        <v>2</v>
      </c>
      <c r="BD114" s="17">
        <v>0</v>
      </c>
      <c r="BE114" s="17">
        <v>0</v>
      </c>
      <c r="BF114" s="17">
        <v>9</v>
      </c>
      <c r="BG114" s="17">
        <v>318</v>
      </c>
      <c r="BH114" s="15">
        <v>327.8</v>
      </c>
      <c r="BI114" s="15">
        <v>516.6</v>
      </c>
      <c r="BJ114" s="15">
        <v>154</v>
      </c>
      <c r="BK114" s="15">
        <v>99.9</v>
      </c>
      <c r="BL114" s="17">
        <v>0</v>
      </c>
      <c r="BM114" s="17">
        <v>0</v>
      </c>
      <c r="BN114" s="17">
        <v>0</v>
      </c>
      <c r="BO114" s="17">
        <v>0</v>
      </c>
      <c r="BP114" s="17">
        <v>17</v>
      </c>
      <c r="BQ114" s="15">
        <v>1.66</v>
      </c>
      <c r="BR114" s="15">
        <v>4.08</v>
      </c>
      <c r="BS114" s="15">
        <v>5.74</v>
      </c>
      <c r="BT114" s="15">
        <v>24.09</v>
      </c>
      <c r="BU114" s="15"/>
      <c r="BV114" s="15"/>
      <c r="BW114" s="17">
        <v>4</v>
      </c>
      <c r="BX114" s="15"/>
      <c r="BY114" s="15"/>
      <c r="BZ114" s="15"/>
      <c r="CA114" s="15"/>
      <c r="CB114" s="15"/>
      <c r="CC114" s="17">
        <v>187</v>
      </c>
      <c r="CD114" s="17">
        <v>72</v>
      </c>
      <c r="CE114" s="17">
        <v>47</v>
      </c>
      <c r="CF114" s="17">
        <v>5</v>
      </c>
      <c r="CG114" s="17">
        <v>193</v>
      </c>
      <c r="CH114" s="17">
        <v>52</v>
      </c>
      <c r="CI114" s="17">
        <v>129</v>
      </c>
      <c r="CJ114" s="17">
        <v>38</v>
      </c>
      <c r="CK114" s="17">
        <v>0.11</v>
      </c>
      <c r="CL114" s="17">
        <v>0</v>
      </c>
      <c r="CM114" s="17">
        <v>0.26</v>
      </c>
      <c r="CN114" s="17">
        <v>0.37</v>
      </c>
      <c r="CO114" s="17">
        <v>1.54</v>
      </c>
      <c r="CP114" s="17">
        <v>1.47</v>
      </c>
      <c r="CQ114" s="17">
        <v>436</v>
      </c>
      <c r="CR114" s="17">
        <v>117</v>
      </c>
      <c r="CS114" s="17">
        <v>135</v>
      </c>
      <c r="CT114" s="17">
        <v>91</v>
      </c>
      <c r="CU114" s="17">
        <v>191</v>
      </c>
      <c r="CV114" s="17">
        <v>79</v>
      </c>
      <c r="CW114" s="17">
        <v>120</v>
      </c>
      <c r="CX114" s="17">
        <v>45</v>
      </c>
      <c r="CY114" s="17">
        <v>1.0900000000000001</v>
      </c>
      <c r="CZ114" s="17">
        <v>0.32</v>
      </c>
      <c r="DA114" s="17">
        <v>0</v>
      </c>
      <c r="DB114" s="15"/>
      <c r="DC114" s="15"/>
      <c r="DD114" s="15"/>
      <c r="DE114" s="15"/>
      <c r="DF114" s="15"/>
      <c r="DG114" s="15"/>
      <c r="DH114" s="15"/>
    </row>
    <row r="115" spans="1:112" ht="17.25" thickBot="1">
      <c r="A115" s="18" t="b">
        <v>1</v>
      </c>
      <c r="B115" s="18" t="b">
        <v>1</v>
      </c>
      <c r="C115" s="15"/>
      <c r="D115" s="15"/>
      <c r="E115" s="17">
        <v>83299</v>
      </c>
      <c r="F115" s="17">
        <v>0</v>
      </c>
      <c r="G115" s="17">
        <v>0</v>
      </c>
      <c r="H115" s="17">
        <v>0</v>
      </c>
      <c r="I115" s="17">
        <v>0</v>
      </c>
      <c r="J115" s="15">
        <v>0</v>
      </c>
      <c r="K115" s="17">
        <v>0</v>
      </c>
      <c r="L115" s="17">
        <v>2</v>
      </c>
      <c r="M115" s="15">
        <v>1.7</v>
      </c>
      <c r="N115" s="15"/>
      <c r="O115" s="17">
        <v>0</v>
      </c>
      <c r="P115" s="15" t="s">
        <v>296</v>
      </c>
      <c r="Q115" s="15">
        <v>0</v>
      </c>
      <c r="R115" s="17">
        <v>116</v>
      </c>
      <c r="S115" s="18" t="b">
        <v>0</v>
      </c>
      <c r="T115" s="15"/>
      <c r="U115" s="15"/>
      <c r="V115" s="17">
        <v>45</v>
      </c>
      <c r="W115" s="15" t="s">
        <v>663</v>
      </c>
      <c r="X115" s="15">
        <v>3</v>
      </c>
      <c r="Y115" s="18" t="b">
        <v>0</v>
      </c>
      <c r="Z115" s="15" t="s">
        <v>284</v>
      </c>
      <c r="AA115" s="15">
        <v>0.7</v>
      </c>
      <c r="AB115" s="18" t="b">
        <v>0</v>
      </c>
      <c r="AC115" s="15"/>
      <c r="AD115" s="15" t="s">
        <v>519</v>
      </c>
      <c r="AE115" s="17">
        <v>5</v>
      </c>
      <c r="AF115" s="17">
        <v>36</v>
      </c>
      <c r="AG115" s="17">
        <v>100</v>
      </c>
      <c r="AH115" s="17">
        <v>0</v>
      </c>
      <c r="AI115" s="17">
        <v>0</v>
      </c>
      <c r="AJ115" s="17">
        <v>0</v>
      </c>
      <c r="AK115" s="17">
        <v>0</v>
      </c>
      <c r="AL115" s="15">
        <v>0</v>
      </c>
      <c r="AM115" s="15">
        <v>22.2</v>
      </c>
      <c r="AN115" s="15" t="s">
        <v>284</v>
      </c>
      <c r="AO115" s="15"/>
      <c r="AP115" s="15"/>
      <c r="AQ115" s="15"/>
      <c r="AR115" s="15"/>
      <c r="AS115" s="18" t="b">
        <v>0</v>
      </c>
      <c r="AT115" s="15" t="s">
        <v>2444</v>
      </c>
      <c r="AU115" s="17">
        <v>2837</v>
      </c>
      <c r="AV115" s="17">
        <v>1</v>
      </c>
      <c r="AW115" s="17">
        <v>1</v>
      </c>
      <c r="AX115" s="17">
        <v>7</v>
      </c>
      <c r="AY115" s="17">
        <v>40</v>
      </c>
      <c r="AZ115" s="17">
        <v>0</v>
      </c>
      <c r="BA115" s="17">
        <v>0</v>
      </c>
      <c r="BB115" s="17">
        <v>0</v>
      </c>
      <c r="BC115" s="17">
        <v>10</v>
      </c>
      <c r="BD115" s="17">
        <v>0</v>
      </c>
      <c r="BE115" s="17">
        <v>0</v>
      </c>
      <c r="BF115" s="17">
        <v>5</v>
      </c>
      <c r="BG115" s="17">
        <v>443</v>
      </c>
      <c r="BH115" s="15">
        <v>649.6</v>
      </c>
      <c r="BI115" s="15">
        <v>125.5</v>
      </c>
      <c r="BJ115" s="15">
        <v>210</v>
      </c>
      <c r="BK115" s="15">
        <v>98.7</v>
      </c>
      <c r="BL115" s="17">
        <v>0</v>
      </c>
      <c r="BM115" s="17">
        <v>0</v>
      </c>
      <c r="BN115" s="17">
        <v>0</v>
      </c>
      <c r="BO115" s="17">
        <v>0</v>
      </c>
      <c r="BP115" s="17">
        <v>31</v>
      </c>
      <c r="BQ115" s="15">
        <v>1.83</v>
      </c>
      <c r="BR115" s="15">
        <v>0.56000000000000005</v>
      </c>
      <c r="BS115" s="15">
        <v>2.39</v>
      </c>
      <c r="BT115" s="15">
        <v>41.9</v>
      </c>
      <c r="BU115" s="15"/>
      <c r="BV115" s="15"/>
      <c r="BW115" s="17">
        <v>3</v>
      </c>
      <c r="BX115" s="15"/>
      <c r="BY115" s="15"/>
      <c r="BZ115" s="15"/>
      <c r="CA115" s="15"/>
      <c r="CB115" s="15"/>
      <c r="CC115" s="17">
        <v>63</v>
      </c>
      <c r="CD115" s="17">
        <v>27</v>
      </c>
      <c r="CE115" s="17">
        <v>221</v>
      </c>
      <c r="CF115" s="17">
        <v>62</v>
      </c>
      <c r="CG115" s="17">
        <v>144</v>
      </c>
      <c r="CH115" s="17">
        <v>33</v>
      </c>
      <c r="CI115" s="17">
        <v>133</v>
      </c>
      <c r="CJ115" s="17">
        <v>42</v>
      </c>
      <c r="CK115" s="17">
        <v>0.06</v>
      </c>
      <c r="CL115" s="17">
        <v>0</v>
      </c>
      <c r="CM115" s="17">
        <v>0.02</v>
      </c>
      <c r="CN115" s="17">
        <v>0.08</v>
      </c>
      <c r="CO115" s="17">
        <v>1.33</v>
      </c>
      <c r="CP115" s="17">
        <v>1.27</v>
      </c>
      <c r="CQ115" s="17">
        <v>374</v>
      </c>
      <c r="CR115" s="17">
        <v>75</v>
      </c>
      <c r="CS115" s="17">
        <v>73</v>
      </c>
      <c r="CT115" s="17">
        <v>49</v>
      </c>
      <c r="CU115" s="17">
        <v>164</v>
      </c>
      <c r="CV115" s="17">
        <v>67</v>
      </c>
      <c r="CW115" s="17">
        <v>233</v>
      </c>
      <c r="CX115" s="17">
        <v>83</v>
      </c>
      <c r="CY115" s="17">
        <v>0.98</v>
      </c>
      <c r="CZ115" s="17">
        <v>0.22</v>
      </c>
      <c r="DA115" s="17">
        <v>0</v>
      </c>
      <c r="DB115" s="15"/>
      <c r="DC115" s="15"/>
      <c r="DD115" s="15"/>
      <c r="DE115" s="15"/>
      <c r="DF115" s="15"/>
      <c r="DG115" s="15"/>
      <c r="DH115" s="15"/>
    </row>
    <row r="116" spans="1:112" ht="17.25" thickBot="1">
      <c r="A116" s="18" t="b">
        <v>1</v>
      </c>
      <c r="B116" s="18" t="b">
        <v>1</v>
      </c>
      <c r="C116" s="15"/>
      <c r="D116" s="15"/>
      <c r="E116" s="17">
        <v>550090</v>
      </c>
      <c r="F116" s="17">
        <v>0</v>
      </c>
      <c r="G116" s="17">
        <v>0</v>
      </c>
      <c r="H116" s="17">
        <v>0</v>
      </c>
      <c r="I116" s="17">
        <v>0</v>
      </c>
      <c r="J116" s="15">
        <v>0</v>
      </c>
      <c r="K116" s="17">
        <v>0</v>
      </c>
      <c r="L116" s="17">
        <v>2</v>
      </c>
      <c r="M116" s="15">
        <v>1.7</v>
      </c>
      <c r="N116" s="15"/>
      <c r="O116" s="17">
        <v>0</v>
      </c>
      <c r="P116" s="15" t="s">
        <v>1955</v>
      </c>
      <c r="Q116" s="15">
        <v>0</v>
      </c>
      <c r="R116" s="17">
        <v>117</v>
      </c>
      <c r="S116" s="18" t="b">
        <v>0</v>
      </c>
      <c r="T116" s="15"/>
      <c r="U116" s="15"/>
      <c r="V116" s="17">
        <v>45</v>
      </c>
      <c r="W116" s="15" t="s">
        <v>2437</v>
      </c>
      <c r="X116" s="15">
        <v>2</v>
      </c>
      <c r="Y116" s="18" t="b">
        <v>0</v>
      </c>
      <c r="Z116" s="15" t="s">
        <v>2438</v>
      </c>
      <c r="AA116" s="15">
        <v>0.1</v>
      </c>
      <c r="AB116" s="18" t="b">
        <v>0</v>
      </c>
      <c r="AC116" s="15"/>
      <c r="AD116" s="15" t="s">
        <v>519</v>
      </c>
      <c r="AE116" s="17">
        <v>5</v>
      </c>
      <c r="AF116" s="17">
        <v>36</v>
      </c>
      <c r="AG116" s="17">
        <v>10</v>
      </c>
      <c r="AH116" s="17">
        <v>0</v>
      </c>
      <c r="AI116" s="17">
        <v>0</v>
      </c>
      <c r="AJ116" s="17">
        <v>0</v>
      </c>
      <c r="AK116" s="17">
        <v>0</v>
      </c>
      <c r="AL116" s="15">
        <v>0</v>
      </c>
      <c r="AM116" s="15">
        <v>2.2000000000000002</v>
      </c>
      <c r="AN116" s="15" t="s">
        <v>2438</v>
      </c>
      <c r="AO116" s="15"/>
      <c r="AP116" s="15"/>
      <c r="AQ116" s="15"/>
      <c r="AR116" s="15"/>
      <c r="AS116" s="18" t="b">
        <v>0</v>
      </c>
      <c r="AT116" s="15" t="s">
        <v>2439</v>
      </c>
      <c r="AU116" s="17">
        <v>193</v>
      </c>
      <c r="AV116" s="17">
        <v>0</v>
      </c>
      <c r="AW116" s="17">
        <v>0</v>
      </c>
      <c r="AX116" s="17">
        <v>1</v>
      </c>
      <c r="AY116" s="17">
        <v>3</v>
      </c>
      <c r="AZ116" s="17">
        <v>0</v>
      </c>
      <c r="BA116" s="17">
        <v>0</v>
      </c>
      <c r="BB116" s="17">
        <v>0</v>
      </c>
      <c r="BC116" s="17">
        <v>2</v>
      </c>
      <c r="BD116" s="17">
        <v>0</v>
      </c>
      <c r="BE116" s="17">
        <v>0</v>
      </c>
      <c r="BF116" s="17">
        <v>0</v>
      </c>
      <c r="BG116" s="17">
        <v>32</v>
      </c>
      <c r="BH116" s="15">
        <v>42.4</v>
      </c>
      <c r="BI116" s="15">
        <v>3.7</v>
      </c>
      <c r="BJ116" s="15">
        <v>2</v>
      </c>
      <c r="BK116" s="15">
        <v>4.8</v>
      </c>
      <c r="BL116" s="17">
        <v>0</v>
      </c>
      <c r="BM116" s="17">
        <v>0</v>
      </c>
      <c r="BN116" s="17">
        <v>0</v>
      </c>
      <c r="BO116" s="17">
        <v>0</v>
      </c>
      <c r="BP116" s="17">
        <v>2</v>
      </c>
      <c r="BQ116" s="15">
        <v>0</v>
      </c>
      <c r="BR116" s="15">
        <v>0.01</v>
      </c>
      <c r="BS116" s="15">
        <v>0.01</v>
      </c>
      <c r="BT116" s="15">
        <v>4.5199999999999996</v>
      </c>
      <c r="BU116" s="15"/>
      <c r="BV116" s="15"/>
      <c r="BW116" s="15"/>
      <c r="BX116" s="15"/>
      <c r="BY116" s="15"/>
      <c r="BZ116" s="15"/>
      <c r="CA116" s="15"/>
      <c r="CB116" s="15"/>
      <c r="CC116" s="17">
        <v>341</v>
      </c>
      <c r="CD116" s="17">
        <v>119</v>
      </c>
      <c r="CE116" s="17">
        <v>357</v>
      </c>
      <c r="CF116" s="17">
        <v>125</v>
      </c>
      <c r="CG116" s="17">
        <v>352</v>
      </c>
      <c r="CH116" s="17">
        <v>128</v>
      </c>
      <c r="CI116" s="17">
        <v>359</v>
      </c>
      <c r="CJ116" s="17">
        <v>123</v>
      </c>
      <c r="CK116" s="17">
        <v>0</v>
      </c>
      <c r="CL116" s="17">
        <v>0</v>
      </c>
      <c r="CM116" s="17">
        <v>0</v>
      </c>
      <c r="CN116" s="17">
        <v>0</v>
      </c>
      <c r="CO116" s="17">
        <v>2.11</v>
      </c>
      <c r="CP116" s="17">
        <v>1.4</v>
      </c>
      <c r="CQ116" s="17">
        <v>464</v>
      </c>
      <c r="CR116" s="17">
        <v>128</v>
      </c>
      <c r="CS116" s="17">
        <v>163</v>
      </c>
      <c r="CT116" s="17">
        <v>102</v>
      </c>
      <c r="CU116" s="17">
        <v>283</v>
      </c>
      <c r="CV116" s="17">
        <v>108</v>
      </c>
      <c r="CW116" s="17">
        <v>504</v>
      </c>
      <c r="CX116" s="17">
        <v>173</v>
      </c>
      <c r="CY116" s="17">
        <v>0.93</v>
      </c>
      <c r="CZ116" s="17">
        <v>0.47</v>
      </c>
      <c r="DA116" s="17">
        <v>0</v>
      </c>
      <c r="DB116" s="15"/>
      <c r="DC116" s="15"/>
      <c r="DD116" s="15"/>
      <c r="DE116" s="15"/>
      <c r="DF116" s="15"/>
      <c r="DG116" s="15"/>
      <c r="DH116" s="15"/>
    </row>
    <row r="117" spans="1:112" ht="40.5" thickBot="1">
      <c r="A117" s="18" t="b">
        <v>1</v>
      </c>
      <c r="B117" s="18" t="b">
        <v>1</v>
      </c>
      <c r="C117" s="15"/>
      <c r="D117" s="15"/>
      <c r="E117" s="17">
        <v>223434</v>
      </c>
      <c r="F117" s="17">
        <v>0</v>
      </c>
      <c r="G117" s="17">
        <v>0</v>
      </c>
      <c r="H117" s="17">
        <v>0</v>
      </c>
      <c r="I117" s="17">
        <v>0</v>
      </c>
      <c r="J117" s="15">
        <v>0</v>
      </c>
      <c r="K117" s="17">
        <v>0</v>
      </c>
      <c r="L117" s="17">
        <v>2</v>
      </c>
      <c r="M117" s="15">
        <v>1.7</v>
      </c>
      <c r="N117" s="15"/>
      <c r="O117" s="17">
        <v>0</v>
      </c>
      <c r="P117" s="15" t="s">
        <v>1133</v>
      </c>
      <c r="Q117" s="15">
        <v>0</v>
      </c>
      <c r="R117" s="17">
        <v>118</v>
      </c>
      <c r="S117" s="18" t="b">
        <v>0</v>
      </c>
      <c r="T117" s="15"/>
      <c r="U117" s="15"/>
      <c r="V117" s="17">
        <v>45</v>
      </c>
      <c r="W117" s="15" t="s">
        <v>1134</v>
      </c>
      <c r="X117" s="15">
        <v>1.5</v>
      </c>
      <c r="Y117" s="18" t="b">
        <v>0</v>
      </c>
      <c r="Z117" s="15" t="s">
        <v>1135</v>
      </c>
      <c r="AA117" s="15">
        <v>0.1</v>
      </c>
      <c r="AB117" s="18" t="b">
        <v>0</v>
      </c>
      <c r="AC117" s="15"/>
      <c r="AD117" s="15" t="s">
        <v>519</v>
      </c>
      <c r="AE117" s="17">
        <v>5</v>
      </c>
      <c r="AF117" s="17">
        <v>36</v>
      </c>
      <c r="AG117" s="17">
        <v>6</v>
      </c>
      <c r="AH117" s="17">
        <v>0</v>
      </c>
      <c r="AI117" s="17">
        <v>0</v>
      </c>
      <c r="AJ117" s="17">
        <v>0</v>
      </c>
      <c r="AK117" s="17">
        <v>0</v>
      </c>
      <c r="AL117" s="15">
        <v>0</v>
      </c>
      <c r="AM117" s="15">
        <v>1.3</v>
      </c>
      <c r="AN117" s="15" t="s">
        <v>1136</v>
      </c>
      <c r="AO117" s="15"/>
      <c r="AP117" s="15"/>
      <c r="AQ117" s="15"/>
      <c r="AR117" s="15"/>
      <c r="AS117" s="18" t="b">
        <v>0</v>
      </c>
      <c r="AT117" s="15" t="s">
        <v>2449</v>
      </c>
      <c r="AU117" s="17">
        <v>103</v>
      </c>
      <c r="AV117" s="17">
        <v>0</v>
      </c>
      <c r="AW117" s="17">
        <v>0</v>
      </c>
      <c r="AX117" s="17">
        <v>0</v>
      </c>
      <c r="AY117" s="17">
        <v>3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10</v>
      </c>
      <c r="BH117" s="15">
        <v>25.8</v>
      </c>
      <c r="BI117" s="15">
        <v>10.6</v>
      </c>
      <c r="BJ117" s="15">
        <v>0</v>
      </c>
      <c r="BK117" s="15">
        <v>3.6</v>
      </c>
      <c r="BL117" s="17">
        <v>0</v>
      </c>
      <c r="BM117" s="17">
        <v>0</v>
      </c>
      <c r="BN117" s="17">
        <v>0</v>
      </c>
      <c r="BO117" s="17">
        <v>0</v>
      </c>
      <c r="BP117" s="17">
        <v>1</v>
      </c>
      <c r="BQ117" s="15">
        <v>0</v>
      </c>
      <c r="BR117" s="15">
        <v>0</v>
      </c>
      <c r="BS117" s="15">
        <v>0</v>
      </c>
      <c r="BT117" s="15">
        <v>4.66</v>
      </c>
      <c r="BU117" s="15"/>
      <c r="BV117" s="15"/>
      <c r="BW117" s="15"/>
      <c r="BX117" s="15"/>
      <c r="BY117" s="15"/>
      <c r="BZ117" s="15"/>
      <c r="CA117" s="15"/>
      <c r="CB117" s="15"/>
      <c r="CC117" s="17">
        <v>351</v>
      </c>
      <c r="CD117" s="17">
        <v>122</v>
      </c>
      <c r="CE117" s="17">
        <v>337</v>
      </c>
      <c r="CF117" s="17">
        <v>118</v>
      </c>
      <c r="CG117" s="17">
        <v>435</v>
      </c>
      <c r="CH117" s="17">
        <v>170</v>
      </c>
      <c r="CI117" s="17">
        <v>365</v>
      </c>
      <c r="CJ117" s="17">
        <v>125</v>
      </c>
      <c r="CK117" s="17">
        <v>0</v>
      </c>
      <c r="CL117" s="17">
        <v>0</v>
      </c>
      <c r="CM117" s="17">
        <v>0</v>
      </c>
      <c r="CN117" s="17">
        <v>0</v>
      </c>
      <c r="CO117" s="17">
        <v>4.07</v>
      </c>
      <c r="CP117" s="17">
        <v>2.62</v>
      </c>
      <c r="CQ117" s="17">
        <v>410</v>
      </c>
      <c r="CR117" s="17">
        <v>97</v>
      </c>
      <c r="CS117" s="17">
        <v>109</v>
      </c>
      <c r="CT117" s="17">
        <v>71</v>
      </c>
      <c r="CU117" s="17">
        <v>329</v>
      </c>
      <c r="CV117" s="17">
        <v>118</v>
      </c>
      <c r="CW117" s="17">
        <v>463</v>
      </c>
      <c r="CX117" s="17">
        <v>160</v>
      </c>
      <c r="CY117" s="17">
        <v>0.87</v>
      </c>
      <c r="CZ117" s="17">
        <v>0</v>
      </c>
      <c r="DA117" s="17">
        <v>0</v>
      </c>
      <c r="DB117" s="15"/>
      <c r="DC117" s="15"/>
      <c r="DD117" s="15"/>
      <c r="DE117" s="15"/>
      <c r="DF117" s="15"/>
      <c r="DG117" s="15"/>
      <c r="DH117" s="15"/>
    </row>
    <row r="118" spans="1:112" ht="27.75" thickBot="1">
      <c r="A118" s="18" t="b">
        <v>1</v>
      </c>
      <c r="B118" s="18" t="b">
        <v>1</v>
      </c>
      <c r="C118" s="15"/>
      <c r="D118" s="15"/>
      <c r="E118" s="17">
        <v>451490</v>
      </c>
      <c r="F118" s="17">
        <v>0</v>
      </c>
      <c r="G118" s="17">
        <v>0</v>
      </c>
      <c r="H118" s="17">
        <v>0</v>
      </c>
      <c r="I118" s="17">
        <v>0</v>
      </c>
      <c r="J118" s="15">
        <v>0</v>
      </c>
      <c r="K118" s="17">
        <v>0</v>
      </c>
      <c r="L118" s="17">
        <v>2</v>
      </c>
      <c r="M118" s="15">
        <v>1.7</v>
      </c>
      <c r="N118" s="15"/>
      <c r="O118" s="17">
        <v>0</v>
      </c>
      <c r="P118" s="15" t="s">
        <v>1127</v>
      </c>
      <c r="Q118" s="15">
        <v>0</v>
      </c>
      <c r="R118" s="17">
        <v>119</v>
      </c>
      <c r="S118" s="18" t="b">
        <v>0</v>
      </c>
      <c r="T118" s="15"/>
      <c r="U118" s="15"/>
      <c r="V118" s="17">
        <v>45</v>
      </c>
      <c r="W118" s="15" t="s">
        <v>5150</v>
      </c>
      <c r="X118" s="15">
        <v>0</v>
      </c>
      <c r="Y118" s="18" t="b">
        <v>0</v>
      </c>
      <c r="Z118" s="15" t="s">
        <v>5151</v>
      </c>
      <c r="AA118" s="15">
        <v>0.1</v>
      </c>
      <c r="AB118" s="18" t="b">
        <v>0</v>
      </c>
      <c r="AC118" s="15"/>
      <c r="AD118" s="15" t="s">
        <v>519</v>
      </c>
      <c r="AE118" s="17">
        <v>5</v>
      </c>
      <c r="AF118" s="17">
        <v>36</v>
      </c>
      <c r="AG118" s="17">
        <v>0</v>
      </c>
      <c r="AH118" s="17">
        <v>0</v>
      </c>
      <c r="AI118" s="17">
        <v>0</v>
      </c>
      <c r="AJ118" s="17">
        <v>0</v>
      </c>
      <c r="AK118" s="17">
        <v>0</v>
      </c>
      <c r="AL118" s="15">
        <v>0</v>
      </c>
      <c r="AM118" s="15">
        <v>0</v>
      </c>
      <c r="AN118" s="15" t="s">
        <v>5152</v>
      </c>
      <c r="AO118" s="15"/>
      <c r="AP118" s="15"/>
      <c r="AQ118" s="15"/>
      <c r="AR118" s="15"/>
      <c r="AS118" s="18" t="b">
        <v>0</v>
      </c>
      <c r="AT118" s="15" t="s">
        <v>5153</v>
      </c>
      <c r="AU118" s="17">
        <v>0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5">
        <v>0</v>
      </c>
      <c r="BI118" s="15">
        <v>0</v>
      </c>
      <c r="BJ118" s="15">
        <v>0</v>
      </c>
      <c r="BK118" s="15">
        <v>0</v>
      </c>
      <c r="BL118" s="17">
        <v>0</v>
      </c>
      <c r="BM118" s="17">
        <v>0</v>
      </c>
      <c r="BN118" s="17">
        <v>0</v>
      </c>
      <c r="BO118" s="17">
        <v>0</v>
      </c>
      <c r="BP118" s="17">
        <v>0</v>
      </c>
      <c r="BQ118" s="15">
        <v>0</v>
      </c>
      <c r="BR118" s="15">
        <v>0</v>
      </c>
      <c r="BS118" s="15">
        <v>0</v>
      </c>
      <c r="BT118" s="15">
        <v>0</v>
      </c>
      <c r="BU118" s="15"/>
      <c r="BV118" s="15"/>
      <c r="BW118" s="15"/>
      <c r="BX118" s="15"/>
      <c r="BY118" s="15"/>
      <c r="BZ118" s="15"/>
      <c r="CA118" s="15"/>
      <c r="CB118" s="15"/>
      <c r="CC118" s="17">
        <v>463</v>
      </c>
      <c r="CD118" s="17">
        <v>174</v>
      </c>
      <c r="CE118" s="17">
        <v>455</v>
      </c>
      <c r="CF118" s="17">
        <v>174</v>
      </c>
      <c r="CG118" s="17">
        <v>441</v>
      </c>
      <c r="CH118" s="17">
        <v>173</v>
      </c>
      <c r="CI118" s="17">
        <v>465</v>
      </c>
      <c r="CJ118" s="17">
        <v>174</v>
      </c>
      <c r="CK118" s="17">
        <v>0</v>
      </c>
      <c r="CL118" s="17">
        <v>0</v>
      </c>
      <c r="CM118" s="17">
        <v>0</v>
      </c>
      <c r="CN118" s="17">
        <v>0</v>
      </c>
      <c r="CO118" s="17">
        <v>0</v>
      </c>
      <c r="CP118" s="17">
        <v>0</v>
      </c>
      <c r="CQ118" s="17">
        <v>432</v>
      </c>
      <c r="CR118" s="17">
        <v>116</v>
      </c>
      <c r="CS118" s="17">
        <v>131</v>
      </c>
      <c r="CT118" s="17">
        <v>90</v>
      </c>
      <c r="CU118" s="17">
        <v>468</v>
      </c>
      <c r="CV118" s="17">
        <v>174</v>
      </c>
      <c r="CW118" s="17">
        <v>496</v>
      </c>
      <c r="CX118" s="17">
        <v>168</v>
      </c>
      <c r="CY118" s="17">
        <v>0</v>
      </c>
      <c r="CZ118" s="17">
        <v>0</v>
      </c>
      <c r="DA118" s="17">
        <v>0</v>
      </c>
      <c r="DB118" s="15"/>
      <c r="DC118" s="15"/>
      <c r="DD118" s="15"/>
      <c r="DE118" s="15"/>
      <c r="DF118" s="15"/>
      <c r="DG118" s="15"/>
      <c r="DH118" s="15"/>
    </row>
    <row r="119" spans="1:112" ht="17.25" thickBot="1">
      <c r="A119" s="18" t="b">
        <v>1</v>
      </c>
      <c r="B119" s="18" t="b">
        <v>1</v>
      </c>
      <c r="C119" s="15"/>
      <c r="D119" s="15"/>
      <c r="E119" s="17">
        <v>454490</v>
      </c>
      <c r="F119" s="17">
        <v>0</v>
      </c>
      <c r="G119" s="17">
        <v>0</v>
      </c>
      <c r="H119" s="17">
        <v>0</v>
      </c>
      <c r="I119" s="17">
        <v>0</v>
      </c>
      <c r="J119" s="15">
        <v>0</v>
      </c>
      <c r="K119" s="17">
        <v>0</v>
      </c>
      <c r="L119" s="17">
        <v>2</v>
      </c>
      <c r="M119" s="15">
        <v>2.2000000000000002</v>
      </c>
      <c r="N119" s="15"/>
      <c r="O119" s="17">
        <v>0</v>
      </c>
      <c r="P119" s="15" t="s">
        <v>626</v>
      </c>
      <c r="Q119" s="15">
        <v>0</v>
      </c>
      <c r="R119" s="17">
        <v>120</v>
      </c>
      <c r="S119" s="18" t="b">
        <v>0</v>
      </c>
      <c r="T119" s="15"/>
      <c r="U119" s="15"/>
      <c r="V119" s="17">
        <v>50</v>
      </c>
      <c r="W119" s="15" t="s">
        <v>5154</v>
      </c>
      <c r="X119" s="15">
        <v>0</v>
      </c>
      <c r="Y119" s="18" t="b">
        <v>0</v>
      </c>
      <c r="Z119" s="15" t="s">
        <v>5155</v>
      </c>
      <c r="AA119" s="15">
        <v>0.1</v>
      </c>
      <c r="AB119" s="18" t="b">
        <v>0</v>
      </c>
      <c r="AC119" s="15"/>
      <c r="AD119" s="15" t="s">
        <v>519</v>
      </c>
      <c r="AE119" s="17">
        <v>5</v>
      </c>
      <c r="AF119" s="17">
        <v>36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5">
        <v>0</v>
      </c>
      <c r="AM119" s="15">
        <v>0</v>
      </c>
      <c r="AN119" s="15" t="s">
        <v>5155</v>
      </c>
      <c r="AO119" s="15"/>
      <c r="AP119" s="15"/>
      <c r="AQ119" s="15"/>
      <c r="AR119" s="15"/>
      <c r="AS119" s="18" t="b">
        <v>0</v>
      </c>
      <c r="AT119" s="15" t="s">
        <v>5156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5">
        <v>0</v>
      </c>
      <c r="BI119" s="15">
        <v>0</v>
      </c>
      <c r="BJ119" s="15">
        <v>0</v>
      </c>
      <c r="BK119" s="15">
        <v>0</v>
      </c>
      <c r="BL119" s="17">
        <v>0</v>
      </c>
      <c r="BM119" s="17">
        <v>0</v>
      </c>
      <c r="BN119" s="17">
        <v>0</v>
      </c>
      <c r="BO119" s="17">
        <v>0</v>
      </c>
      <c r="BP119" s="17">
        <v>0</v>
      </c>
      <c r="BQ119" s="15">
        <v>0</v>
      </c>
      <c r="BR119" s="15">
        <v>0</v>
      </c>
      <c r="BS119" s="15">
        <v>0</v>
      </c>
      <c r="BT119" s="15">
        <v>0</v>
      </c>
      <c r="BU119" s="15"/>
      <c r="BV119" s="15"/>
      <c r="BW119" s="15"/>
      <c r="BX119" s="15"/>
      <c r="BY119" s="15"/>
      <c r="BZ119" s="15"/>
      <c r="CA119" s="15"/>
      <c r="CB119" s="15"/>
      <c r="CC119" s="17">
        <v>512</v>
      </c>
      <c r="CD119" s="17">
        <v>180</v>
      </c>
      <c r="CE119" s="17">
        <v>510</v>
      </c>
      <c r="CF119" s="17">
        <v>180</v>
      </c>
      <c r="CG119" s="17">
        <v>507</v>
      </c>
      <c r="CH119" s="17">
        <v>180</v>
      </c>
      <c r="CI119" s="17">
        <v>512</v>
      </c>
      <c r="CJ119" s="17">
        <v>180</v>
      </c>
      <c r="CK119" s="17">
        <v>0</v>
      </c>
      <c r="CL119" s="17">
        <v>0</v>
      </c>
      <c r="CM119" s="17">
        <v>0</v>
      </c>
      <c r="CN119" s="17">
        <v>0</v>
      </c>
      <c r="CO119" s="17">
        <v>0</v>
      </c>
      <c r="CP119" s="17">
        <v>0</v>
      </c>
      <c r="CQ119" s="17">
        <v>294</v>
      </c>
      <c r="CR119" s="17">
        <v>56</v>
      </c>
      <c r="CS119" s="17">
        <v>272</v>
      </c>
      <c r="CT119" s="17">
        <v>135</v>
      </c>
      <c r="CU119" s="17">
        <v>512</v>
      </c>
      <c r="CV119" s="17">
        <v>180</v>
      </c>
      <c r="CW119" s="17">
        <v>482</v>
      </c>
      <c r="CX119" s="17">
        <v>165</v>
      </c>
      <c r="CY119" s="17">
        <v>0</v>
      </c>
      <c r="CZ119" s="17">
        <v>0</v>
      </c>
      <c r="DA119" s="17">
        <v>0</v>
      </c>
      <c r="DB119" s="15"/>
      <c r="DC119" s="15"/>
      <c r="DD119" s="15"/>
      <c r="DE119" s="15"/>
      <c r="DF119" s="15"/>
      <c r="DG119" s="15"/>
      <c r="DH119" s="15"/>
    </row>
    <row r="120" spans="1:112" ht="17.25" thickBot="1">
      <c r="A120" s="18" t="b">
        <v>1</v>
      </c>
      <c r="B120" s="18" t="b">
        <v>1</v>
      </c>
      <c r="C120" s="15"/>
      <c r="D120" s="15"/>
      <c r="E120" s="17">
        <v>451340</v>
      </c>
      <c r="F120" s="17">
        <v>0</v>
      </c>
      <c r="G120" s="17">
        <v>0</v>
      </c>
      <c r="H120" s="17">
        <v>0</v>
      </c>
      <c r="I120" s="17">
        <v>0</v>
      </c>
      <c r="J120" s="15">
        <v>0</v>
      </c>
      <c r="K120" s="17">
        <v>0</v>
      </c>
      <c r="L120" s="17">
        <v>3</v>
      </c>
      <c r="M120" s="15">
        <v>2.1</v>
      </c>
      <c r="N120" s="15"/>
      <c r="O120" s="17">
        <v>0</v>
      </c>
      <c r="P120" s="15" t="s">
        <v>222</v>
      </c>
      <c r="Q120" s="15">
        <v>0</v>
      </c>
      <c r="R120" s="17">
        <v>121</v>
      </c>
      <c r="S120" s="18" t="b">
        <v>0</v>
      </c>
      <c r="T120" s="15"/>
      <c r="U120" s="15"/>
      <c r="V120" s="17">
        <v>60</v>
      </c>
      <c r="W120" s="15" t="s">
        <v>684</v>
      </c>
      <c r="X120" s="15">
        <v>2.5</v>
      </c>
      <c r="Y120" s="18" t="b">
        <v>0</v>
      </c>
      <c r="Z120" s="15" t="s">
        <v>683</v>
      </c>
      <c r="AA120" s="15">
        <v>0.9</v>
      </c>
      <c r="AB120" s="18" t="b">
        <v>0</v>
      </c>
      <c r="AC120" s="15"/>
      <c r="AD120" s="15" t="s">
        <v>519</v>
      </c>
      <c r="AE120" s="17">
        <v>5</v>
      </c>
      <c r="AF120" s="17">
        <v>36</v>
      </c>
      <c r="AG120" s="17">
        <v>62</v>
      </c>
      <c r="AH120" s="17">
        <v>0</v>
      </c>
      <c r="AI120" s="17">
        <v>0</v>
      </c>
      <c r="AJ120" s="17">
        <v>0</v>
      </c>
      <c r="AK120" s="17">
        <v>0</v>
      </c>
      <c r="AL120" s="15">
        <v>0</v>
      </c>
      <c r="AM120" s="15">
        <v>10.3</v>
      </c>
      <c r="AN120" s="15" t="s">
        <v>222</v>
      </c>
      <c r="AO120" s="15"/>
      <c r="AP120" s="15"/>
      <c r="AQ120" s="15"/>
      <c r="AR120" s="15"/>
      <c r="AS120" s="18" t="b">
        <v>0</v>
      </c>
      <c r="AT120" s="15" t="s">
        <v>2457</v>
      </c>
      <c r="AU120" s="17">
        <v>1714</v>
      </c>
      <c r="AV120" s="17">
        <v>3</v>
      </c>
      <c r="AW120" s="17">
        <v>1</v>
      </c>
      <c r="AX120" s="17">
        <v>5</v>
      </c>
      <c r="AY120" s="17">
        <v>20</v>
      </c>
      <c r="AZ120" s="17">
        <v>0</v>
      </c>
      <c r="BA120" s="17">
        <v>0</v>
      </c>
      <c r="BB120" s="17">
        <v>0</v>
      </c>
      <c r="BC120" s="17">
        <v>5</v>
      </c>
      <c r="BD120" s="17">
        <v>0</v>
      </c>
      <c r="BE120" s="17">
        <v>0</v>
      </c>
      <c r="BF120" s="17">
        <v>2</v>
      </c>
      <c r="BG120" s="17">
        <v>247</v>
      </c>
      <c r="BH120" s="15">
        <v>288.39999999999998</v>
      </c>
      <c r="BI120" s="15">
        <v>422.3</v>
      </c>
      <c r="BJ120" s="15">
        <v>416</v>
      </c>
      <c r="BK120" s="15">
        <v>112.3</v>
      </c>
      <c r="BL120" s="17">
        <v>0</v>
      </c>
      <c r="BM120" s="17">
        <v>0</v>
      </c>
      <c r="BN120" s="17">
        <v>0</v>
      </c>
      <c r="BO120" s="17">
        <v>0</v>
      </c>
      <c r="BP120" s="17">
        <v>19</v>
      </c>
      <c r="BQ120" s="15">
        <v>4.04</v>
      </c>
      <c r="BR120" s="15">
        <v>2.74</v>
      </c>
      <c r="BS120" s="15">
        <v>6.78</v>
      </c>
      <c r="BT120" s="15">
        <v>23.76</v>
      </c>
      <c r="BU120" s="15"/>
      <c r="BV120" s="15"/>
      <c r="BW120" s="15"/>
      <c r="BX120" s="15"/>
      <c r="BY120" s="15"/>
      <c r="BZ120" s="15"/>
      <c r="CA120" s="15"/>
      <c r="CB120" s="15"/>
      <c r="CC120" s="17">
        <v>208</v>
      </c>
      <c r="CD120" s="17">
        <v>92</v>
      </c>
      <c r="CE120" s="17">
        <v>66</v>
      </c>
      <c r="CF120" s="17">
        <v>51</v>
      </c>
      <c r="CG120" s="17">
        <v>59</v>
      </c>
      <c r="CH120" s="17">
        <v>35</v>
      </c>
      <c r="CI120" s="17">
        <v>103</v>
      </c>
      <c r="CJ120" s="17">
        <v>60</v>
      </c>
      <c r="CK120" s="17">
        <v>0.21</v>
      </c>
      <c r="CL120" s="17">
        <v>0</v>
      </c>
      <c r="CM120" s="17">
        <v>0.14000000000000001</v>
      </c>
      <c r="CN120" s="17">
        <v>0.35</v>
      </c>
      <c r="CO120" s="17">
        <v>1.25</v>
      </c>
      <c r="CP120" s="17">
        <v>1.05</v>
      </c>
      <c r="CQ120" s="17">
        <v>87</v>
      </c>
      <c r="CR120" s="17">
        <v>56</v>
      </c>
      <c r="CS120" s="17">
        <v>481</v>
      </c>
      <c r="CT120" s="17">
        <v>191</v>
      </c>
      <c r="CU120" s="17">
        <v>240</v>
      </c>
      <c r="CV120" s="17">
        <v>94</v>
      </c>
      <c r="CW120" s="17">
        <v>201</v>
      </c>
      <c r="CX120" s="17">
        <v>66</v>
      </c>
      <c r="CY120" s="17">
        <v>1</v>
      </c>
      <c r="CZ120" s="17">
        <v>0.26</v>
      </c>
      <c r="DA120" s="17">
        <v>0</v>
      </c>
      <c r="DB120" s="15"/>
      <c r="DC120" s="15"/>
      <c r="DD120" s="15"/>
      <c r="DE120" s="15"/>
      <c r="DF120" s="15"/>
      <c r="DG120" s="15"/>
      <c r="DH120" s="15"/>
    </row>
    <row r="121" spans="1:112" ht="17.25" thickBot="1">
      <c r="A121" s="18" t="b">
        <v>1</v>
      </c>
      <c r="B121" s="18" t="b">
        <v>1</v>
      </c>
      <c r="C121" s="15"/>
      <c r="D121" s="15"/>
      <c r="E121" s="17">
        <v>592031</v>
      </c>
      <c r="F121" s="17">
        <v>0</v>
      </c>
      <c r="G121" s="17">
        <v>0</v>
      </c>
      <c r="H121" s="17">
        <v>0</v>
      </c>
      <c r="I121" s="17">
        <v>0</v>
      </c>
      <c r="J121" s="15">
        <v>0</v>
      </c>
      <c r="K121" s="17">
        <v>0</v>
      </c>
      <c r="L121" s="17">
        <v>3</v>
      </c>
      <c r="M121" s="15">
        <v>2.1</v>
      </c>
      <c r="N121" s="15"/>
      <c r="O121" s="17">
        <v>0</v>
      </c>
      <c r="P121" s="15" t="s">
        <v>1497</v>
      </c>
      <c r="Q121" s="15">
        <v>0</v>
      </c>
      <c r="R121" s="17">
        <v>122</v>
      </c>
      <c r="S121" s="18" t="b">
        <v>0</v>
      </c>
      <c r="T121" s="15"/>
      <c r="U121" s="15"/>
      <c r="V121" s="17">
        <v>60</v>
      </c>
      <c r="W121" s="15" t="s">
        <v>1498</v>
      </c>
      <c r="X121" s="15">
        <v>3.4</v>
      </c>
      <c r="Y121" s="18" t="b">
        <v>0</v>
      </c>
      <c r="Z121" s="15" t="s">
        <v>1499</v>
      </c>
      <c r="AA121" s="15">
        <v>0.8</v>
      </c>
      <c r="AB121" s="18" t="b">
        <v>0</v>
      </c>
      <c r="AC121" s="15"/>
      <c r="AD121" s="15" t="s">
        <v>519</v>
      </c>
      <c r="AE121" s="17">
        <v>5</v>
      </c>
      <c r="AF121" s="17">
        <v>36</v>
      </c>
      <c r="AG121" s="17">
        <v>117</v>
      </c>
      <c r="AH121" s="17">
        <v>0</v>
      </c>
      <c r="AI121" s="17">
        <v>0</v>
      </c>
      <c r="AJ121" s="17">
        <v>0</v>
      </c>
      <c r="AK121" s="17">
        <v>0</v>
      </c>
      <c r="AL121" s="15">
        <v>0</v>
      </c>
      <c r="AM121" s="15">
        <v>19.5</v>
      </c>
      <c r="AN121" s="15" t="s">
        <v>1499</v>
      </c>
      <c r="AO121" s="15"/>
      <c r="AP121" s="15"/>
      <c r="AQ121" s="15"/>
      <c r="AR121" s="15"/>
      <c r="AS121" s="18" t="b">
        <v>0</v>
      </c>
      <c r="AT121" s="15" t="s">
        <v>2460</v>
      </c>
      <c r="AU121" s="17">
        <v>2389</v>
      </c>
      <c r="AV121" s="17">
        <v>3</v>
      </c>
      <c r="AW121" s="17">
        <v>8</v>
      </c>
      <c r="AX121" s="17">
        <v>11</v>
      </c>
      <c r="AY121" s="17">
        <v>33</v>
      </c>
      <c r="AZ121" s="17">
        <v>0</v>
      </c>
      <c r="BA121" s="17">
        <v>0</v>
      </c>
      <c r="BB121" s="17">
        <v>0</v>
      </c>
      <c r="BC121" s="17">
        <v>3</v>
      </c>
      <c r="BD121" s="17">
        <v>0</v>
      </c>
      <c r="BE121" s="17">
        <v>0</v>
      </c>
      <c r="BF121" s="17">
        <v>9</v>
      </c>
      <c r="BG121" s="17">
        <v>466</v>
      </c>
      <c r="BH121" s="15">
        <v>491.8</v>
      </c>
      <c r="BI121" s="15">
        <v>691.4</v>
      </c>
      <c r="BJ121" s="15">
        <v>617</v>
      </c>
      <c r="BK121" s="15">
        <v>180.3</v>
      </c>
      <c r="BL121" s="17">
        <v>0</v>
      </c>
      <c r="BM121" s="17">
        <v>0</v>
      </c>
      <c r="BN121" s="17">
        <v>0</v>
      </c>
      <c r="BO121" s="17">
        <v>0</v>
      </c>
      <c r="BP121" s="17">
        <v>26</v>
      </c>
      <c r="BQ121" s="15">
        <v>3.81</v>
      </c>
      <c r="BR121" s="15">
        <v>5.0599999999999996</v>
      </c>
      <c r="BS121" s="15">
        <v>8.8699999999999992</v>
      </c>
      <c r="BT121" s="15">
        <v>34.090000000000003</v>
      </c>
      <c r="BU121" s="17">
        <v>6</v>
      </c>
      <c r="BV121" s="15"/>
      <c r="BW121" s="15"/>
      <c r="BX121" s="15"/>
      <c r="BY121" s="15"/>
      <c r="BZ121" s="15"/>
      <c r="CA121" s="15"/>
      <c r="CB121" s="15"/>
      <c r="CC121" s="17">
        <v>116</v>
      </c>
      <c r="CD121" s="17">
        <v>40</v>
      </c>
      <c r="CE121" s="17">
        <v>25</v>
      </c>
      <c r="CF121" s="17">
        <v>24</v>
      </c>
      <c r="CG121" s="17">
        <v>28</v>
      </c>
      <c r="CH121" s="17">
        <v>14</v>
      </c>
      <c r="CI121" s="17">
        <v>30</v>
      </c>
      <c r="CJ121" s="17">
        <v>24</v>
      </c>
      <c r="CK121" s="17">
        <v>0.14000000000000001</v>
      </c>
      <c r="CL121" s="17">
        <v>0</v>
      </c>
      <c r="CM121" s="17">
        <v>0.19</v>
      </c>
      <c r="CN121" s="17">
        <v>0.33</v>
      </c>
      <c r="CO121" s="17">
        <v>1.28</v>
      </c>
      <c r="CP121" s="17">
        <v>1.24</v>
      </c>
      <c r="CQ121" s="17">
        <v>105</v>
      </c>
      <c r="CR121" s="17">
        <v>68</v>
      </c>
      <c r="CS121" s="17">
        <v>499</v>
      </c>
      <c r="CT121" s="17">
        <v>203</v>
      </c>
      <c r="CU121" s="17">
        <v>121</v>
      </c>
      <c r="CV121" s="17">
        <v>49</v>
      </c>
      <c r="CW121" s="17">
        <v>218</v>
      </c>
      <c r="CX121" s="17">
        <v>74</v>
      </c>
      <c r="CY121" s="17">
        <v>0.98</v>
      </c>
      <c r="CZ121" s="17">
        <v>0.41</v>
      </c>
      <c r="DA121" s="17">
        <v>0</v>
      </c>
      <c r="DB121" s="15"/>
      <c r="DC121" s="15"/>
      <c r="DD121" s="15"/>
      <c r="DE121" s="15"/>
      <c r="DF121" s="15"/>
      <c r="DG121" s="15"/>
      <c r="DH121" s="15"/>
    </row>
    <row r="122" spans="1:112" ht="27.75" thickBot="1">
      <c r="A122" s="18" t="b">
        <v>1</v>
      </c>
      <c r="B122" s="18" t="b">
        <v>1</v>
      </c>
      <c r="C122" s="15"/>
      <c r="D122" s="15"/>
      <c r="E122" s="17">
        <v>532529</v>
      </c>
      <c r="F122" s="17">
        <v>0</v>
      </c>
      <c r="G122" s="17">
        <v>0</v>
      </c>
      <c r="H122" s="17">
        <v>0</v>
      </c>
      <c r="I122" s="17">
        <v>0</v>
      </c>
      <c r="J122" s="15">
        <v>0</v>
      </c>
      <c r="K122" s="17">
        <v>0</v>
      </c>
      <c r="L122" s="17">
        <v>3</v>
      </c>
      <c r="M122" s="15">
        <v>2.1</v>
      </c>
      <c r="N122" s="15"/>
      <c r="O122" s="17">
        <v>0</v>
      </c>
      <c r="P122" s="15" t="s">
        <v>600</v>
      </c>
      <c r="Q122" s="15">
        <v>0</v>
      </c>
      <c r="R122" s="17">
        <v>123</v>
      </c>
      <c r="S122" s="18" t="b">
        <v>0</v>
      </c>
      <c r="T122" s="15"/>
      <c r="U122" s="15"/>
      <c r="V122" s="17">
        <v>60</v>
      </c>
      <c r="W122" s="15" t="s">
        <v>1216</v>
      </c>
      <c r="X122" s="15">
        <v>3.4</v>
      </c>
      <c r="Y122" s="18" t="b">
        <v>0</v>
      </c>
      <c r="Z122" s="15" t="s">
        <v>1217</v>
      </c>
      <c r="AA122" s="15">
        <v>0.4</v>
      </c>
      <c r="AB122" s="18" t="b">
        <v>0</v>
      </c>
      <c r="AC122" s="15"/>
      <c r="AD122" s="15" t="s">
        <v>519</v>
      </c>
      <c r="AE122" s="17">
        <v>5</v>
      </c>
      <c r="AF122" s="17">
        <v>36</v>
      </c>
      <c r="AG122" s="17">
        <v>91</v>
      </c>
      <c r="AH122" s="17">
        <v>0</v>
      </c>
      <c r="AI122" s="17">
        <v>0</v>
      </c>
      <c r="AJ122" s="17">
        <v>0</v>
      </c>
      <c r="AK122" s="17">
        <v>0</v>
      </c>
      <c r="AL122" s="15">
        <v>0</v>
      </c>
      <c r="AM122" s="15">
        <v>15.2</v>
      </c>
      <c r="AN122" s="15" t="s">
        <v>1217</v>
      </c>
      <c r="AO122" s="15"/>
      <c r="AP122" s="15"/>
      <c r="AQ122" s="15"/>
      <c r="AR122" s="15"/>
      <c r="AS122" s="18" t="b">
        <v>0</v>
      </c>
      <c r="AT122" s="15" t="s">
        <v>2464</v>
      </c>
      <c r="AU122" s="17">
        <v>1736</v>
      </c>
      <c r="AV122" s="17">
        <v>4</v>
      </c>
      <c r="AW122" s="17">
        <v>5</v>
      </c>
      <c r="AX122" s="17">
        <v>7</v>
      </c>
      <c r="AY122" s="17">
        <v>23</v>
      </c>
      <c r="AZ122" s="17">
        <v>1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2</v>
      </c>
      <c r="BG122" s="17">
        <v>317</v>
      </c>
      <c r="BH122" s="15">
        <v>312.60000000000002</v>
      </c>
      <c r="BI122" s="15">
        <v>228</v>
      </c>
      <c r="BJ122" s="15">
        <v>412</v>
      </c>
      <c r="BK122" s="15">
        <v>94.8</v>
      </c>
      <c r="BL122" s="17">
        <v>0</v>
      </c>
      <c r="BM122" s="17">
        <v>0</v>
      </c>
      <c r="BN122" s="17">
        <v>0</v>
      </c>
      <c r="BO122" s="17">
        <v>0</v>
      </c>
      <c r="BP122" s="17">
        <v>20</v>
      </c>
      <c r="BQ122" s="15">
        <v>4.9400000000000004</v>
      </c>
      <c r="BR122" s="15">
        <v>2.34</v>
      </c>
      <c r="BS122" s="15">
        <v>7.28</v>
      </c>
      <c r="BT122" s="15">
        <v>27.83</v>
      </c>
      <c r="BU122" s="15"/>
      <c r="BV122" s="15"/>
      <c r="BW122" s="15"/>
      <c r="BX122" s="15"/>
      <c r="BY122" s="15"/>
      <c r="BZ122" s="15"/>
      <c r="CA122" s="15"/>
      <c r="CB122" s="15"/>
      <c r="CC122" s="17">
        <v>195</v>
      </c>
      <c r="CD122" s="17">
        <v>84</v>
      </c>
      <c r="CE122" s="17">
        <v>149</v>
      </c>
      <c r="CF122" s="17">
        <v>101</v>
      </c>
      <c r="CG122" s="17">
        <v>60</v>
      </c>
      <c r="CH122" s="17">
        <v>36</v>
      </c>
      <c r="CI122" s="17">
        <v>140</v>
      </c>
      <c r="CJ122" s="17">
        <v>75</v>
      </c>
      <c r="CK122" s="17">
        <v>0.26</v>
      </c>
      <c r="CL122" s="17">
        <v>0</v>
      </c>
      <c r="CM122" s="17">
        <v>0.12</v>
      </c>
      <c r="CN122" s="17">
        <v>0.38</v>
      </c>
      <c r="CO122" s="17">
        <v>1.44</v>
      </c>
      <c r="CP122" s="17">
        <v>1.19</v>
      </c>
      <c r="CQ122" s="17">
        <v>101</v>
      </c>
      <c r="CR122" s="17">
        <v>66</v>
      </c>
      <c r="CS122" s="17">
        <v>495</v>
      </c>
      <c r="CT122" s="17">
        <v>201</v>
      </c>
      <c r="CU122" s="17">
        <v>120</v>
      </c>
      <c r="CV122" s="17">
        <v>48</v>
      </c>
      <c r="CW122" s="17">
        <v>294</v>
      </c>
      <c r="CX122" s="17">
        <v>95</v>
      </c>
      <c r="CY122" s="17">
        <v>1.04</v>
      </c>
      <c r="CZ122" s="17">
        <v>0.36</v>
      </c>
      <c r="DA122" s="17">
        <v>0</v>
      </c>
      <c r="DB122" s="15"/>
      <c r="DC122" s="15"/>
      <c r="DD122" s="15"/>
      <c r="DE122" s="15"/>
      <c r="DF122" s="15"/>
      <c r="DG122" s="15"/>
      <c r="DH122" s="15"/>
    </row>
    <row r="123" spans="1:112" ht="17.25" thickBot="1">
      <c r="A123" s="18" t="b">
        <v>1</v>
      </c>
      <c r="B123" s="18" t="b">
        <v>1</v>
      </c>
      <c r="C123" s="15"/>
      <c r="D123" s="15"/>
      <c r="E123" s="17">
        <v>60307</v>
      </c>
      <c r="F123" s="17">
        <v>0</v>
      </c>
      <c r="G123" s="17">
        <v>0</v>
      </c>
      <c r="H123" s="17">
        <v>0</v>
      </c>
      <c r="I123" s="17">
        <v>0</v>
      </c>
      <c r="J123" s="15">
        <v>0</v>
      </c>
      <c r="K123" s="17">
        <v>0</v>
      </c>
      <c r="L123" s="17">
        <v>3</v>
      </c>
      <c r="M123" s="15">
        <v>2</v>
      </c>
      <c r="N123" s="15"/>
      <c r="O123" s="17">
        <v>0</v>
      </c>
      <c r="P123" s="15" t="s">
        <v>662</v>
      </c>
      <c r="Q123" s="15">
        <v>0</v>
      </c>
      <c r="R123" s="17">
        <v>124</v>
      </c>
      <c r="S123" s="18" t="b">
        <v>0</v>
      </c>
      <c r="T123" s="15"/>
      <c r="U123" s="15"/>
      <c r="V123" s="17">
        <v>55</v>
      </c>
      <c r="W123" s="15" t="s">
        <v>4365</v>
      </c>
      <c r="X123" s="15">
        <v>4.0999999999999996</v>
      </c>
      <c r="Y123" s="18" t="b">
        <v>0</v>
      </c>
      <c r="Z123" s="15" t="s">
        <v>4366</v>
      </c>
      <c r="AA123" s="15">
        <v>1.8</v>
      </c>
      <c r="AB123" s="18" t="b">
        <v>0</v>
      </c>
      <c r="AC123" s="15"/>
      <c r="AD123" s="15" t="s">
        <v>519</v>
      </c>
      <c r="AE123" s="17">
        <v>5</v>
      </c>
      <c r="AF123" s="17">
        <v>36</v>
      </c>
      <c r="AG123" s="17">
        <v>78</v>
      </c>
      <c r="AH123" s="17">
        <v>0</v>
      </c>
      <c r="AI123" s="17">
        <v>0</v>
      </c>
      <c r="AJ123" s="17">
        <v>0</v>
      </c>
      <c r="AK123" s="17">
        <v>0</v>
      </c>
      <c r="AL123" s="15">
        <v>0</v>
      </c>
      <c r="AM123" s="15">
        <v>14.2</v>
      </c>
      <c r="AN123" s="15" t="s">
        <v>4366</v>
      </c>
      <c r="AO123" s="15"/>
      <c r="AP123" s="15"/>
      <c r="AQ123" s="15"/>
      <c r="AR123" s="15"/>
      <c r="AS123" s="18" t="b">
        <v>0</v>
      </c>
      <c r="AT123" s="15" t="s">
        <v>4367</v>
      </c>
      <c r="AU123" s="17">
        <v>1636</v>
      </c>
      <c r="AV123" s="17">
        <v>1</v>
      </c>
      <c r="AW123" s="17">
        <v>6</v>
      </c>
      <c r="AX123" s="17">
        <v>6</v>
      </c>
      <c r="AY123" s="17">
        <v>17</v>
      </c>
      <c r="AZ123" s="17">
        <v>0</v>
      </c>
      <c r="BA123" s="17">
        <v>0</v>
      </c>
      <c r="BB123" s="17">
        <v>0</v>
      </c>
      <c r="BC123" s="17">
        <v>2</v>
      </c>
      <c r="BD123" s="17">
        <v>0</v>
      </c>
      <c r="BE123" s="17">
        <v>0</v>
      </c>
      <c r="BF123" s="17">
        <v>10</v>
      </c>
      <c r="BG123" s="17">
        <v>389</v>
      </c>
      <c r="BH123" s="15">
        <v>397.2</v>
      </c>
      <c r="BI123" s="15">
        <v>668.2</v>
      </c>
      <c r="BJ123" s="15">
        <v>220</v>
      </c>
      <c r="BK123" s="15">
        <v>128.5</v>
      </c>
      <c r="BL123" s="17">
        <v>0</v>
      </c>
      <c r="BM123" s="17">
        <v>0</v>
      </c>
      <c r="BN123" s="17">
        <v>0</v>
      </c>
      <c r="BO123" s="17">
        <v>0</v>
      </c>
      <c r="BP123" s="17">
        <v>18</v>
      </c>
      <c r="BQ123" s="15">
        <v>1.39</v>
      </c>
      <c r="BR123" s="15">
        <v>3.95</v>
      </c>
      <c r="BS123" s="15">
        <v>5.34</v>
      </c>
      <c r="BT123" s="15">
        <v>20.36</v>
      </c>
      <c r="BU123" s="17">
        <v>5</v>
      </c>
      <c r="BV123" s="15"/>
      <c r="BW123" s="15"/>
      <c r="BX123" s="15"/>
      <c r="BY123" s="15"/>
      <c r="BZ123" s="15"/>
      <c r="CA123" s="15"/>
      <c r="CB123" s="15"/>
      <c r="CC123" s="17">
        <v>155</v>
      </c>
      <c r="CD123" s="17">
        <v>60</v>
      </c>
      <c r="CE123" s="17">
        <v>27</v>
      </c>
      <c r="CF123" s="17">
        <v>26</v>
      </c>
      <c r="CG123" s="17">
        <v>139</v>
      </c>
      <c r="CH123" s="17">
        <v>79</v>
      </c>
      <c r="CI123" s="17">
        <v>76</v>
      </c>
      <c r="CJ123" s="17">
        <v>47</v>
      </c>
      <c r="CK123" s="17">
        <v>0.08</v>
      </c>
      <c r="CL123" s="17">
        <v>0</v>
      </c>
      <c r="CM123" s="17">
        <v>0.22</v>
      </c>
      <c r="CN123" s="17">
        <v>0.3</v>
      </c>
      <c r="CO123" s="17">
        <v>1.1200000000000001</v>
      </c>
      <c r="CP123" s="17">
        <v>0.94</v>
      </c>
      <c r="CQ123" s="17">
        <v>110</v>
      </c>
      <c r="CR123" s="17">
        <v>73</v>
      </c>
      <c r="CS123" s="17">
        <v>347</v>
      </c>
      <c r="CT123" s="17">
        <v>116</v>
      </c>
      <c r="CU123" s="17">
        <v>46</v>
      </c>
      <c r="CV123" s="17">
        <v>21</v>
      </c>
      <c r="CW123" s="17">
        <v>145</v>
      </c>
      <c r="CX123" s="17">
        <v>45</v>
      </c>
      <c r="CY123" s="17">
        <v>0.99</v>
      </c>
      <c r="CZ123" s="17">
        <v>0.33</v>
      </c>
      <c r="DA123" s="17">
        <v>0</v>
      </c>
      <c r="DB123" s="15"/>
      <c r="DC123" s="15"/>
      <c r="DD123" s="15"/>
      <c r="DE123" s="15"/>
      <c r="DF123" s="15"/>
      <c r="DG123" s="15"/>
      <c r="DH123" s="15"/>
    </row>
    <row r="124" spans="1:112" ht="17.25" thickBot="1">
      <c r="A124" s="18" t="b">
        <v>1</v>
      </c>
      <c r="B124" s="18" t="b">
        <v>1</v>
      </c>
      <c r="C124" s="15"/>
      <c r="D124" s="15"/>
      <c r="E124" s="17">
        <v>463067</v>
      </c>
      <c r="F124" s="17">
        <v>0</v>
      </c>
      <c r="G124" s="17">
        <v>0</v>
      </c>
      <c r="H124" s="17">
        <v>0</v>
      </c>
      <c r="I124" s="17">
        <v>0</v>
      </c>
      <c r="J124" s="15">
        <v>0</v>
      </c>
      <c r="K124" s="17">
        <v>0</v>
      </c>
      <c r="L124" s="17">
        <v>4</v>
      </c>
      <c r="M124" s="15">
        <v>1.8</v>
      </c>
      <c r="N124" s="15"/>
      <c r="O124" s="17">
        <v>0</v>
      </c>
      <c r="P124" s="15" t="s">
        <v>1686</v>
      </c>
      <c r="Q124" s="15">
        <v>0</v>
      </c>
      <c r="R124" s="17">
        <v>125</v>
      </c>
      <c r="S124" s="18" t="b">
        <v>0</v>
      </c>
      <c r="T124" s="15"/>
      <c r="U124" s="15"/>
      <c r="V124" s="17">
        <v>55</v>
      </c>
      <c r="W124" s="15" t="s">
        <v>1687</v>
      </c>
      <c r="X124" s="15">
        <v>2.7</v>
      </c>
      <c r="Y124" s="18" t="b">
        <v>0</v>
      </c>
      <c r="Z124" s="15" t="s">
        <v>1688</v>
      </c>
      <c r="AA124" s="15">
        <v>0.9</v>
      </c>
      <c r="AB124" s="18" t="b">
        <v>0</v>
      </c>
      <c r="AC124" s="15"/>
      <c r="AD124" s="15" t="s">
        <v>519</v>
      </c>
      <c r="AE124" s="17">
        <v>5</v>
      </c>
      <c r="AF124" s="17">
        <v>36</v>
      </c>
      <c r="AG124" s="17">
        <v>87</v>
      </c>
      <c r="AH124" s="17">
        <v>0</v>
      </c>
      <c r="AI124" s="17">
        <v>0</v>
      </c>
      <c r="AJ124" s="17">
        <v>0</v>
      </c>
      <c r="AK124" s="17">
        <v>0</v>
      </c>
      <c r="AL124" s="15">
        <v>0</v>
      </c>
      <c r="AM124" s="15">
        <v>15.8</v>
      </c>
      <c r="AN124" s="15" t="s">
        <v>1686</v>
      </c>
      <c r="AO124" s="15"/>
      <c r="AP124" s="15"/>
      <c r="AQ124" s="15"/>
      <c r="AR124" s="15"/>
      <c r="AS124" s="18" t="b">
        <v>0</v>
      </c>
      <c r="AT124" s="15" t="s">
        <v>2458</v>
      </c>
      <c r="AU124" s="17">
        <v>1776</v>
      </c>
      <c r="AV124" s="17">
        <v>3</v>
      </c>
      <c r="AW124" s="17">
        <v>5</v>
      </c>
      <c r="AX124" s="17">
        <v>7</v>
      </c>
      <c r="AY124" s="17">
        <v>20</v>
      </c>
      <c r="AZ124" s="17">
        <v>1</v>
      </c>
      <c r="BA124" s="17">
        <v>0</v>
      </c>
      <c r="BB124" s="17">
        <v>0</v>
      </c>
      <c r="BC124" s="17">
        <v>2</v>
      </c>
      <c r="BD124" s="17">
        <v>0</v>
      </c>
      <c r="BE124" s="17">
        <v>0</v>
      </c>
      <c r="BF124" s="17">
        <v>2</v>
      </c>
      <c r="BG124" s="17">
        <v>290</v>
      </c>
      <c r="BH124" s="15">
        <v>338.6</v>
      </c>
      <c r="BI124" s="15">
        <v>349.5</v>
      </c>
      <c r="BJ124" s="15">
        <v>448</v>
      </c>
      <c r="BK124" s="15">
        <v>113.5</v>
      </c>
      <c r="BL124" s="17">
        <v>0</v>
      </c>
      <c r="BM124" s="17">
        <v>0</v>
      </c>
      <c r="BN124" s="17">
        <v>0</v>
      </c>
      <c r="BO124" s="17">
        <v>0</v>
      </c>
      <c r="BP124" s="17">
        <v>20</v>
      </c>
      <c r="BQ124" s="15">
        <v>2.9</v>
      </c>
      <c r="BR124" s="15">
        <v>2.9</v>
      </c>
      <c r="BS124" s="15">
        <v>5.8</v>
      </c>
      <c r="BT124" s="15">
        <v>21.59</v>
      </c>
      <c r="BU124" s="15"/>
      <c r="BV124" s="15"/>
      <c r="BW124" s="15"/>
      <c r="BX124" s="15"/>
      <c r="BY124" s="15"/>
      <c r="BZ124" s="15"/>
      <c r="CA124" s="15"/>
      <c r="CB124" s="15"/>
      <c r="CC124" s="17">
        <v>179</v>
      </c>
      <c r="CD124" s="17">
        <v>17</v>
      </c>
      <c r="CE124" s="17">
        <v>101</v>
      </c>
      <c r="CF124" s="17">
        <v>4</v>
      </c>
      <c r="CG124" s="17">
        <v>48</v>
      </c>
      <c r="CH124" s="17">
        <v>18</v>
      </c>
      <c r="CI124" s="17">
        <v>99</v>
      </c>
      <c r="CJ124" s="17">
        <v>16</v>
      </c>
      <c r="CK124" s="17">
        <v>0.15</v>
      </c>
      <c r="CL124" s="17">
        <v>0</v>
      </c>
      <c r="CM124" s="17">
        <v>0.15</v>
      </c>
      <c r="CN124" s="17">
        <v>0.3</v>
      </c>
      <c r="CO124" s="17">
        <v>1.0900000000000001</v>
      </c>
      <c r="CP124" s="17">
        <v>1.01</v>
      </c>
      <c r="CQ124" s="17">
        <v>169</v>
      </c>
      <c r="CR124" s="17">
        <v>39</v>
      </c>
      <c r="CS124" s="17">
        <v>406</v>
      </c>
      <c r="CT124" s="17">
        <v>36</v>
      </c>
      <c r="CU124" s="17">
        <v>211</v>
      </c>
      <c r="CV124" s="17">
        <v>20</v>
      </c>
      <c r="CW124" s="17">
        <v>202</v>
      </c>
      <c r="CX124" s="17">
        <v>35</v>
      </c>
      <c r="CY124" s="17">
        <v>1.01</v>
      </c>
      <c r="CZ124" s="17">
        <v>0.35</v>
      </c>
      <c r="DA124" s="17">
        <v>0</v>
      </c>
      <c r="DB124" s="15"/>
      <c r="DC124" s="15"/>
      <c r="DD124" s="15"/>
      <c r="DE124" s="15"/>
      <c r="DF124" s="15"/>
      <c r="DG124" s="15"/>
      <c r="DH124" s="15"/>
    </row>
    <row r="125" spans="1:112" ht="17.25" thickBot="1">
      <c r="A125" s="18" t="b">
        <v>1</v>
      </c>
      <c r="B125" s="18" t="b">
        <v>1</v>
      </c>
      <c r="C125" s="15"/>
      <c r="D125" s="15"/>
      <c r="E125" s="17">
        <v>219249</v>
      </c>
      <c r="F125" s="17">
        <v>0</v>
      </c>
      <c r="G125" s="17">
        <v>0</v>
      </c>
      <c r="H125" s="17">
        <v>0</v>
      </c>
      <c r="I125" s="17">
        <v>0</v>
      </c>
      <c r="J125" s="15">
        <v>0</v>
      </c>
      <c r="K125" s="17">
        <v>0</v>
      </c>
      <c r="L125" s="17">
        <v>3</v>
      </c>
      <c r="M125" s="15">
        <v>2</v>
      </c>
      <c r="N125" s="15"/>
      <c r="O125" s="17">
        <v>0</v>
      </c>
      <c r="P125" s="15" t="s">
        <v>544</v>
      </c>
      <c r="Q125" s="15">
        <v>0</v>
      </c>
      <c r="R125" s="17">
        <v>126</v>
      </c>
      <c r="S125" s="18" t="b">
        <v>0</v>
      </c>
      <c r="T125" s="15"/>
      <c r="U125" s="15"/>
      <c r="V125" s="17">
        <v>55</v>
      </c>
      <c r="W125" s="15" t="s">
        <v>1770</v>
      </c>
      <c r="X125" s="15">
        <v>2.7</v>
      </c>
      <c r="Y125" s="18" t="b">
        <v>0</v>
      </c>
      <c r="Z125" s="15" t="s">
        <v>1771</v>
      </c>
      <c r="AA125" s="15">
        <v>0.1</v>
      </c>
      <c r="AB125" s="18" t="b">
        <v>0</v>
      </c>
      <c r="AC125" s="15"/>
      <c r="AD125" s="15" t="s">
        <v>519</v>
      </c>
      <c r="AE125" s="17">
        <v>5</v>
      </c>
      <c r="AF125" s="17">
        <v>36</v>
      </c>
      <c r="AG125" s="17">
        <v>16</v>
      </c>
      <c r="AH125" s="17">
        <v>0</v>
      </c>
      <c r="AI125" s="17">
        <v>0</v>
      </c>
      <c r="AJ125" s="17">
        <v>0</v>
      </c>
      <c r="AK125" s="17">
        <v>0</v>
      </c>
      <c r="AL125" s="15">
        <v>0</v>
      </c>
      <c r="AM125" s="15">
        <v>2.9</v>
      </c>
      <c r="AN125" s="15" t="s">
        <v>1771</v>
      </c>
      <c r="AO125" s="15"/>
      <c r="AP125" s="15"/>
      <c r="AQ125" s="15"/>
      <c r="AR125" s="15"/>
      <c r="AS125" s="18" t="b">
        <v>0</v>
      </c>
      <c r="AT125" s="15" t="s">
        <v>2465</v>
      </c>
      <c r="AU125" s="17">
        <v>202</v>
      </c>
      <c r="AV125" s="17">
        <v>1</v>
      </c>
      <c r="AW125" s="17">
        <v>0</v>
      </c>
      <c r="AX125" s="17">
        <v>1</v>
      </c>
      <c r="AY125" s="17">
        <v>3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2</v>
      </c>
      <c r="BG125" s="17">
        <v>48</v>
      </c>
      <c r="BH125" s="15">
        <v>65.400000000000006</v>
      </c>
      <c r="BI125" s="15">
        <v>67.7</v>
      </c>
      <c r="BJ125" s="15">
        <v>63</v>
      </c>
      <c r="BK125" s="15">
        <v>19.600000000000001</v>
      </c>
      <c r="BL125" s="17">
        <v>0</v>
      </c>
      <c r="BM125" s="17">
        <v>0</v>
      </c>
      <c r="BN125" s="17">
        <v>0</v>
      </c>
      <c r="BO125" s="17">
        <v>0</v>
      </c>
      <c r="BP125" s="17">
        <v>2</v>
      </c>
      <c r="BQ125" s="15">
        <v>1.21</v>
      </c>
      <c r="BR125" s="15">
        <v>0.18</v>
      </c>
      <c r="BS125" s="15">
        <v>1.39</v>
      </c>
      <c r="BT125" s="15">
        <v>2.5299999999999998</v>
      </c>
      <c r="BU125" s="15"/>
      <c r="BV125" s="15"/>
      <c r="BW125" s="15"/>
      <c r="BX125" s="15"/>
      <c r="BY125" s="17">
        <v>2</v>
      </c>
      <c r="BZ125" s="15"/>
      <c r="CA125" s="15"/>
      <c r="CB125" s="15"/>
      <c r="CC125" s="17">
        <v>328</v>
      </c>
      <c r="CD125" s="17">
        <v>147</v>
      </c>
      <c r="CE125" s="17">
        <v>265</v>
      </c>
      <c r="CF125" s="17">
        <v>147</v>
      </c>
      <c r="CG125" s="17">
        <v>267</v>
      </c>
      <c r="CH125" s="17">
        <v>143</v>
      </c>
      <c r="CI125" s="17">
        <v>310</v>
      </c>
      <c r="CJ125" s="17">
        <v>148</v>
      </c>
      <c r="CK125" s="17">
        <v>0.54</v>
      </c>
      <c r="CL125" s="17">
        <v>0</v>
      </c>
      <c r="CM125" s="17">
        <v>0.08</v>
      </c>
      <c r="CN125" s="17">
        <v>0.62</v>
      </c>
      <c r="CO125" s="17">
        <v>1.1299999999999999</v>
      </c>
      <c r="CP125" s="17">
        <v>1.34</v>
      </c>
      <c r="CQ125" s="17">
        <v>140</v>
      </c>
      <c r="CR125" s="17">
        <v>87</v>
      </c>
      <c r="CS125" s="17">
        <v>377</v>
      </c>
      <c r="CT125" s="17">
        <v>130</v>
      </c>
      <c r="CU125" s="17">
        <v>210</v>
      </c>
      <c r="CV125" s="17">
        <v>82</v>
      </c>
      <c r="CW125" s="17">
        <v>464</v>
      </c>
      <c r="CX125" s="17">
        <v>185</v>
      </c>
      <c r="CY125" s="17">
        <v>0.89</v>
      </c>
      <c r="CZ125" s="17">
        <v>0.45</v>
      </c>
      <c r="DA125" s="17">
        <v>0</v>
      </c>
      <c r="DB125" s="15"/>
      <c r="DC125" s="15"/>
      <c r="DD125" s="15"/>
      <c r="DE125" s="15"/>
      <c r="DF125" s="15"/>
      <c r="DG125" s="15"/>
      <c r="DH125" s="15"/>
    </row>
    <row r="126" spans="1:112" ht="27.75" thickBot="1">
      <c r="A126" s="18" t="b">
        <v>1</v>
      </c>
      <c r="B126" s="18" t="b">
        <v>1</v>
      </c>
      <c r="C126" s="15"/>
      <c r="D126" s="15"/>
      <c r="E126" s="17">
        <v>514254</v>
      </c>
      <c r="F126" s="17">
        <v>0</v>
      </c>
      <c r="G126" s="17">
        <v>0</v>
      </c>
      <c r="H126" s="17">
        <v>0</v>
      </c>
      <c r="I126" s="17">
        <v>0</v>
      </c>
      <c r="J126" s="15">
        <v>0</v>
      </c>
      <c r="K126" s="17">
        <v>0</v>
      </c>
      <c r="L126" s="17">
        <v>3</v>
      </c>
      <c r="M126" s="15">
        <v>1.5</v>
      </c>
      <c r="N126" s="15"/>
      <c r="O126" s="17">
        <v>0</v>
      </c>
      <c r="P126" s="15" t="s">
        <v>1955</v>
      </c>
      <c r="Q126" s="15">
        <v>0</v>
      </c>
      <c r="R126" s="17">
        <v>127</v>
      </c>
      <c r="S126" s="18" t="b">
        <v>0</v>
      </c>
      <c r="T126" s="15"/>
      <c r="U126" s="15"/>
      <c r="V126" s="17">
        <v>50</v>
      </c>
      <c r="W126" s="15" t="s">
        <v>1956</v>
      </c>
      <c r="X126" s="15">
        <v>3</v>
      </c>
      <c r="Y126" s="18" t="b">
        <v>0</v>
      </c>
      <c r="Z126" s="15" t="s">
        <v>2473</v>
      </c>
      <c r="AA126" s="15">
        <v>1.9</v>
      </c>
      <c r="AB126" s="18" t="b">
        <v>0</v>
      </c>
      <c r="AC126" s="15"/>
      <c r="AD126" s="15" t="s">
        <v>519</v>
      </c>
      <c r="AE126" s="17">
        <v>5</v>
      </c>
      <c r="AF126" s="17">
        <v>36</v>
      </c>
      <c r="AG126" s="17">
        <v>97</v>
      </c>
      <c r="AH126" s="17">
        <v>0</v>
      </c>
      <c r="AI126" s="17">
        <v>0</v>
      </c>
      <c r="AJ126" s="17">
        <v>0</v>
      </c>
      <c r="AK126" s="17">
        <v>0</v>
      </c>
      <c r="AL126" s="15">
        <v>0</v>
      </c>
      <c r="AM126" s="15">
        <v>19.399999999999999</v>
      </c>
      <c r="AN126" s="15" t="s">
        <v>270</v>
      </c>
      <c r="AO126" s="15"/>
      <c r="AP126" s="15"/>
      <c r="AQ126" s="15"/>
      <c r="AR126" s="15"/>
      <c r="AS126" s="18" t="b">
        <v>0</v>
      </c>
      <c r="AT126" s="15" t="s">
        <v>2474</v>
      </c>
      <c r="AU126" s="17">
        <v>2117</v>
      </c>
      <c r="AV126" s="17">
        <v>5</v>
      </c>
      <c r="AW126" s="17">
        <v>1</v>
      </c>
      <c r="AX126" s="17">
        <v>8</v>
      </c>
      <c r="AY126" s="17">
        <v>29</v>
      </c>
      <c r="AZ126" s="17">
        <v>0</v>
      </c>
      <c r="BA126" s="17">
        <v>0</v>
      </c>
      <c r="BB126" s="17">
        <v>0</v>
      </c>
      <c r="BC126" s="17">
        <v>9</v>
      </c>
      <c r="BD126" s="17">
        <v>0</v>
      </c>
      <c r="BE126" s="17">
        <v>0</v>
      </c>
      <c r="BF126" s="17">
        <v>9</v>
      </c>
      <c r="BG126" s="17">
        <v>361</v>
      </c>
      <c r="BH126" s="15">
        <v>438.2</v>
      </c>
      <c r="BI126" s="15">
        <v>319.7</v>
      </c>
      <c r="BJ126" s="15">
        <v>432</v>
      </c>
      <c r="BK126" s="15">
        <v>119</v>
      </c>
      <c r="BL126" s="17">
        <v>0</v>
      </c>
      <c r="BM126" s="17">
        <v>0</v>
      </c>
      <c r="BN126" s="17">
        <v>0</v>
      </c>
      <c r="BO126" s="17">
        <v>0</v>
      </c>
      <c r="BP126" s="17">
        <v>26</v>
      </c>
      <c r="BQ126" s="15">
        <v>6.24</v>
      </c>
      <c r="BR126" s="15">
        <v>1.72</v>
      </c>
      <c r="BS126" s="15">
        <v>7.96</v>
      </c>
      <c r="BT126" s="15">
        <v>29.35</v>
      </c>
      <c r="BU126" s="15"/>
      <c r="BV126" s="15"/>
      <c r="BW126" s="17">
        <v>5</v>
      </c>
      <c r="BX126" s="15"/>
      <c r="BY126" s="15"/>
      <c r="BZ126" s="15"/>
      <c r="CA126" s="15"/>
      <c r="CB126" s="15"/>
      <c r="CC126" s="17">
        <v>136</v>
      </c>
      <c r="CD126" s="17">
        <v>49</v>
      </c>
      <c r="CE126" s="17">
        <v>112</v>
      </c>
      <c r="CF126" s="17">
        <v>80</v>
      </c>
      <c r="CG126" s="17">
        <v>55</v>
      </c>
      <c r="CH126" s="17">
        <v>33</v>
      </c>
      <c r="CI126" s="17">
        <v>91</v>
      </c>
      <c r="CJ126" s="17">
        <v>53</v>
      </c>
      <c r="CK126" s="17">
        <v>0.27</v>
      </c>
      <c r="CL126" s="17">
        <v>0</v>
      </c>
      <c r="CM126" s="17">
        <v>7.0000000000000007E-2</v>
      </c>
      <c r="CN126" s="17">
        <v>0.34</v>
      </c>
      <c r="CO126" s="17">
        <v>1.25</v>
      </c>
      <c r="CP126" s="17">
        <v>1.23</v>
      </c>
      <c r="CQ126" s="17">
        <v>332</v>
      </c>
      <c r="CR126" s="17">
        <v>193</v>
      </c>
      <c r="CS126" s="17">
        <v>310</v>
      </c>
      <c r="CT126" s="17">
        <v>87</v>
      </c>
      <c r="CU126" s="17">
        <v>171</v>
      </c>
      <c r="CV126" s="17">
        <v>65</v>
      </c>
      <c r="CW126" s="17">
        <v>137</v>
      </c>
      <c r="CX126" s="17">
        <v>41</v>
      </c>
      <c r="CY126" s="17">
        <v>1.1100000000000001</v>
      </c>
      <c r="CZ126" s="17">
        <v>0.34</v>
      </c>
      <c r="DA126" s="17">
        <v>0</v>
      </c>
      <c r="DB126" s="15"/>
      <c r="DC126" s="15"/>
      <c r="DD126" s="15"/>
      <c r="DE126" s="15"/>
      <c r="DF126" s="15"/>
      <c r="DG126" s="15"/>
      <c r="DH126" s="15"/>
    </row>
    <row r="127" spans="1:112" ht="27.75" thickBot="1">
      <c r="A127" s="18" t="b">
        <v>1</v>
      </c>
      <c r="B127" s="18" t="b">
        <v>1</v>
      </c>
      <c r="C127" s="15"/>
      <c r="D127" s="15"/>
      <c r="E127" s="17">
        <v>536916</v>
      </c>
      <c r="F127" s="17">
        <v>0</v>
      </c>
      <c r="G127" s="17">
        <v>0</v>
      </c>
      <c r="H127" s="17">
        <v>0</v>
      </c>
      <c r="I127" s="17">
        <v>0</v>
      </c>
      <c r="J127" s="15">
        <v>0</v>
      </c>
      <c r="K127" s="17">
        <v>0</v>
      </c>
      <c r="L127" s="17">
        <v>3</v>
      </c>
      <c r="M127" s="15">
        <v>1.5</v>
      </c>
      <c r="N127" s="15"/>
      <c r="O127" s="17">
        <v>0</v>
      </c>
      <c r="P127" s="15" t="s">
        <v>697</v>
      </c>
      <c r="Q127" s="15">
        <v>0</v>
      </c>
      <c r="R127" s="17">
        <v>128</v>
      </c>
      <c r="S127" s="18" t="b">
        <v>0</v>
      </c>
      <c r="T127" s="15"/>
      <c r="U127" s="15"/>
      <c r="V127" s="17">
        <v>50</v>
      </c>
      <c r="W127" s="15" t="s">
        <v>698</v>
      </c>
      <c r="X127" s="15">
        <v>0.8</v>
      </c>
      <c r="Y127" s="18" t="b">
        <v>0</v>
      </c>
      <c r="Z127" s="15" t="s">
        <v>699</v>
      </c>
      <c r="AA127" s="15">
        <v>0.1</v>
      </c>
      <c r="AB127" s="18" t="b">
        <v>0</v>
      </c>
      <c r="AC127" s="15"/>
      <c r="AD127" s="15" t="s">
        <v>519</v>
      </c>
      <c r="AE127" s="17">
        <v>5</v>
      </c>
      <c r="AF127" s="17">
        <v>36</v>
      </c>
      <c r="AG127" s="17">
        <v>3</v>
      </c>
      <c r="AH127" s="17">
        <v>0</v>
      </c>
      <c r="AI127" s="17">
        <v>0</v>
      </c>
      <c r="AJ127" s="17">
        <v>0</v>
      </c>
      <c r="AK127" s="17">
        <v>0</v>
      </c>
      <c r="AL127" s="15">
        <v>0</v>
      </c>
      <c r="AM127" s="15">
        <v>0.6</v>
      </c>
      <c r="AN127" s="15" t="s">
        <v>699</v>
      </c>
      <c r="AO127" s="15"/>
      <c r="AP127" s="15"/>
      <c r="AQ127" s="15"/>
      <c r="AR127" s="15"/>
      <c r="AS127" s="18" t="b">
        <v>0</v>
      </c>
      <c r="AT127" s="15" t="s">
        <v>2472</v>
      </c>
      <c r="AU127" s="17">
        <v>81</v>
      </c>
      <c r="AV127" s="17">
        <v>0</v>
      </c>
      <c r="AW127" s="17">
        <v>0</v>
      </c>
      <c r="AX127" s="17">
        <v>0</v>
      </c>
      <c r="AY127" s="17">
        <v>4</v>
      </c>
      <c r="AZ127" s="17">
        <v>0</v>
      </c>
      <c r="BA127" s="17">
        <v>0</v>
      </c>
      <c r="BB127" s="17">
        <v>0</v>
      </c>
      <c r="BC127" s="17">
        <v>1</v>
      </c>
      <c r="BD127" s="17">
        <v>0</v>
      </c>
      <c r="BE127" s="17">
        <v>0</v>
      </c>
      <c r="BF127" s="17">
        <v>0</v>
      </c>
      <c r="BG127" s="17">
        <v>9</v>
      </c>
      <c r="BH127" s="15">
        <v>13.2</v>
      </c>
      <c r="BI127" s="15">
        <v>40</v>
      </c>
      <c r="BJ127" s="15">
        <v>21</v>
      </c>
      <c r="BK127" s="15">
        <v>7.4</v>
      </c>
      <c r="BL127" s="17">
        <v>0</v>
      </c>
      <c r="BM127" s="17">
        <v>0</v>
      </c>
      <c r="BN127" s="17">
        <v>0</v>
      </c>
      <c r="BO127" s="17">
        <v>0</v>
      </c>
      <c r="BP127" s="17">
        <v>1</v>
      </c>
      <c r="BQ127" s="15">
        <v>0.06</v>
      </c>
      <c r="BR127" s="15">
        <v>0.28000000000000003</v>
      </c>
      <c r="BS127" s="15">
        <v>0.34</v>
      </c>
      <c r="BT127" s="15">
        <v>2.5099999999999998</v>
      </c>
      <c r="BU127" s="15"/>
      <c r="BV127" s="15"/>
      <c r="BW127" s="15"/>
      <c r="BX127" s="15"/>
      <c r="BY127" s="15"/>
      <c r="BZ127" s="15"/>
      <c r="CA127" s="15"/>
      <c r="CB127" s="15"/>
      <c r="CC127" s="17">
        <v>363</v>
      </c>
      <c r="CD127" s="17">
        <v>167</v>
      </c>
      <c r="CE127" s="17">
        <v>298</v>
      </c>
      <c r="CF127" s="17">
        <v>159</v>
      </c>
      <c r="CG127" s="17">
        <v>309</v>
      </c>
      <c r="CH127" s="17">
        <v>159</v>
      </c>
      <c r="CI127" s="17">
        <v>351</v>
      </c>
      <c r="CJ127" s="17">
        <v>164</v>
      </c>
      <c r="CK127" s="17">
        <v>7.0000000000000007E-2</v>
      </c>
      <c r="CL127" s="17">
        <v>0</v>
      </c>
      <c r="CM127" s="17">
        <v>0.31</v>
      </c>
      <c r="CN127" s="17">
        <v>0.38</v>
      </c>
      <c r="CO127" s="17">
        <v>2.79</v>
      </c>
      <c r="CP127" s="17">
        <v>4.4400000000000004</v>
      </c>
      <c r="CQ127" s="17">
        <v>343</v>
      </c>
      <c r="CR127" s="17">
        <v>203</v>
      </c>
      <c r="CS127" s="17">
        <v>321</v>
      </c>
      <c r="CT127" s="17">
        <v>97</v>
      </c>
      <c r="CU127" s="17">
        <v>397</v>
      </c>
      <c r="CV127" s="17">
        <v>186</v>
      </c>
      <c r="CW127" s="17">
        <v>466</v>
      </c>
      <c r="CX127" s="17">
        <v>187</v>
      </c>
      <c r="CY127" s="17">
        <v>1.1100000000000001</v>
      </c>
      <c r="CZ127" s="17">
        <v>0</v>
      </c>
      <c r="DA127" s="17">
        <v>0</v>
      </c>
      <c r="DB127" s="15"/>
      <c r="DC127" s="15"/>
      <c r="DD127" s="15"/>
      <c r="DE127" s="15"/>
      <c r="DF127" s="15"/>
      <c r="DG127" s="15"/>
      <c r="DH127" s="15"/>
    </row>
    <row r="128" spans="1:112" ht="17.25" thickBot="1">
      <c r="A128" s="18" t="b">
        <v>1</v>
      </c>
      <c r="B128" s="18" t="b">
        <v>1</v>
      </c>
      <c r="C128" s="15"/>
      <c r="D128" s="15"/>
      <c r="E128" s="17">
        <v>509416</v>
      </c>
      <c r="F128" s="17">
        <v>0</v>
      </c>
      <c r="G128" s="17">
        <v>0</v>
      </c>
      <c r="H128" s="17">
        <v>0</v>
      </c>
      <c r="I128" s="17">
        <v>0</v>
      </c>
      <c r="J128" s="15">
        <v>0</v>
      </c>
      <c r="K128" s="17">
        <v>0</v>
      </c>
      <c r="L128" s="17">
        <v>3</v>
      </c>
      <c r="M128" s="15">
        <v>2</v>
      </c>
      <c r="N128" s="15"/>
      <c r="O128" s="17">
        <v>0</v>
      </c>
      <c r="P128" s="15" t="s">
        <v>1625</v>
      </c>
      <c r="Q128" s="15">
        <v>0</v>
      </c>
      <c r="R128" s="17">
        <v>129</v>
      </c>
      <c r="S128" s="18" t="b">
        <v>0</v>
      </c>
      <c r="T128" s="15"/>
      <c r="U128" s="15"/>
      <c r="V128" s="17">
        <v>55</v>
      </c>
      <c r="W128" s="15" t="s">
        <v>1626</v>
      </c>
      <c r="X128" s="15">
        <v>3.4</v>
      </c>
      <c r="Y128" s="18" t="b">
        <v>0</v>
      </c>
      <c r="Z128" s="15" t="s">
        <v>1627</v>
      </c>
      <c r="AA128" s="15">
        <v>0.6</v>
      </c>
      <c r="AB128" s="18" t="b">
        <v>0</v>
      </c>
      <c r="AC128" s="15"/>
      <c r="AD128" s="15" t="s">
        <v>519</v>
      </c>
      <c r="AE128" s="17">
        <v>5</v>
      </c>
      <c r="AF128" s="17">
        <v>36</v>
      </c>
      <c r="AG128" s="17">
        <v>98</v>
      </c>
      <c r="AH128" s="17">
        <v>0</v>
      </c>
      <c r="AI128" s="17">
        <v>0</v>
      </c>
      <c r="AJ128" s="17">
        <v>0</v>
      </c>
      <c r="AK128" s="17">
        <v>0</v>
      </c>
      <c r="AL128" s="15">
        <v>0</v>
      </c>
      <c r="AM128" s="15">
        <v>17.8</v>
      </c>
      <c r="AN128" s="15" t="s">
        <v>1627</v>
      </c>
      <c r="AO128" s="15"/>
      <c r="AP128" s="15"/>
      <c r="AQ128" s="15"/>
      <c r="AR128" s="15"/>
      <c r="AS128" s="18" t="b">
        <v>0</v>
      </c>
      <c r="AT128" s="15" t="s">
        <v>2470</v>
      </c>
      <c r="AU128" s="17">
        <v>1921</v>
      </c>
      <c r="AV128" s="17">
        <v>3</v>
      </c>
      <c r="AW128" s="17">
        <v>4</v>
      </c>
      <c r="AX128" s="17">
        <v>6</v>
      </c>
      <c r="AY128" s="17">
        <v>24</v>
      </c>
      <c r="AZ128" s="17">
        <v>0</v>
      </c>
      <c r="BA128" s="17">
        <v>0</v>
      </c>
      <c r="BB128" s="17">
        <v>0</v>
      </c>
      <c r="BC128" s="17">
        <v>1</v>
      </c>
      <c r="BD128" s="17">
        <v>0</v>
      </c>
      <c r="BE128" s="17">
        <v>0</v>
      </c>
      <c r="BF128" s="17">
        <v>7</v>
      </c>
      <c r="BG128" s="17">
        <v>406</v>
      </c>
      <c r="BH128" s="15">
        <v>359.8</v>
      </c>
      <c r="BI128" s="15">
        <v>251.3</v>
      </c>
      <c r="BJ128" s="15">
        <v>231</v>
      </c>
      <c r="BK128" s="15">
        <v>84.5</v>
      </c>
      <c r="BL128" s="17">
        <v>0</v>
      </c>
      <c r="BM128" s="17">
        <v>0</v>
      </c>
      <c r="BN128" s="17">
        <v>0</v>
      </c>
      <c r="BO128" s="17">
        <v>0</v>
      </c>
      <c r="BP128" s="17">
        <v>20</v>
      </c>
      <c r="BQ128" s="15">
        <v>2.7</v>
      </c>
      <c r="BR128" s="15">
        <v>1.1499999999999999</v>
      </c>
      <c r="BS128" s="15">
        <v>3.85</v>
      </c>
      <c r="BT128" s="15">
        <v>26.85</v>
      </c>
      <c r="BU128" s="17">
        <v>8</v>
      </c>
      <c r="BV128" s="15"/>
      <c r="BW128" s="17">
        <v>2</v>
      </c>
      <c r="BX128" s="15"/>
      <c r="BY128" s="15"/>
      <c r="BZ128" s="15"/>
      <c r="CA128" s="15"/>
      <c r="CB128" s="15"/>
      <c r="CC128" s="17">
        <v>169</v>
      </c>
      <c r="CD128" s="17">
        <v>67</v>
      </c>
      <c r="CE128" s="17">
        <v>137</v>
      </c>
      <c r="CF128" s="17">
        <v>94</v>
      </c>
      <c r="CG128" s="17">
        <v>131</v>
      </c>
      <c r="CH128" s="17">
        <v>75</v>
      </c>
      <c r="CI128" s="17">
        <v>163</v>
      </c>
      <c r="CJ128" s="17">
        <v>80</v>
      </c>
      <c r="CK128" s="17">
        <v>0.13</v>
      </c>
      <c r="CL128" s="17">
        <v>0</v>
      </c>
      <c r="CM128" s="17">
        <v>0.05</v>
      </c>
      <c r="CN128" s="17">
        <v>0.18</v>
      </c>
      <c r="CO128" s="17">
        <v>1.26</v>
      </c>
      <c r="CP128" s="17">
        <v>1.1200000000000001</v>
      </c>
      <c r="CQ128" s="17">
        <v>192</v>
      </c>
      <c r="CR128" s="17">
        <v>119</v>
      </c>
      <c r="CS128" s="17">
        <v>429</v>
      </c>
      <c r="CT128" s="17">
        <v>162</v>
      </c>
      <c r="CU128" s="17">
        <v>118</v>
      </c>
      <c r="CV128" s="17">
        <v>47</v>
      </c>
      <c r="CW128" s="17">
        <v>244</v>
      </c>
      <c r="CX128" s="17">
        <v>84</v>
      </c>
      <c r="CY128" s="17">
        <v>0.94</v>
      </c>
      <c r="CZ128" s="17">
        <v>0.28000000000000003</v>
      </c>
      <c r="DA128" s="17">
        <v>0</v>
      </c>
      <c r="DB128" s="15"/>
      <c r="DC128" s="15"/>
      <c r="DD128" s="15"/>
      <c r="DE128" s="15"/>
      <c r="DF128" s="15"/>
      <c r="DG128" s="15"/>
      <c r="DH128" s="15"/>
    </row>
    <row r="129" spans="1:112" ht="17.25" thickBot="1">
      <c r="A129" s="18" t="b">
        <v>1</v>
      </c>
      <c r="B129" s="18" t="b">
        <v>1</v>
      </c>
      <c r="C129" s="15"/>
      <c r="D129" s="15"/>
      <c r="E129" s="17">
        <v>467779</v>
      </c>
      <c r="F129" s="17">
        <v>0</v>
      </c>
      <c r="G129" s="17">
        <v>0</v>
      </c>
      <c r="H129" s="17">
        <v>0</v>
      </c>
      <c r="I129" s="17">
        <v>0</v>
      </c>
      <c r="J129" s="15">
        <v>0</v>
      </c>
      <c r="K129" s="17">
        <v>0</v>
      </c>
      <c r="L129" s="17">
        <v>2</v>
      </c>
      <c r="M129" s="15">
        <v>2.2000000000000002</v>
      </c>
      <c r="N129" s="15"/>
      <c r="O129" s="17">
        <v>0</v>
      </c>
      <c r="P129" s="15" t="s">
        <v>1500</v>
      </c>
      <c r="Q129" s="15">
        <v>0</v>
      </c>
      <c r="R129" s="17">
        <v>130</v>
      </c>
      <c r="S129" s="18" t="b">
        <v>0</v>
      </c>
      <c r="T129" s="15"/>
      <c r="U129" s="15"/>
      <c r="V129" s="17">
        <v>50</v>
      </c>
      <c r="W129" s="15" t="s">
        <v>1501</v>
      </c>
      <c r="X129" s="15">
        <v>3.6</v>
      </c>
      <c r="Y129" s="18" t="b">
        <v>0</v>
      </c>
      <c r="Z129" s="15" t="s">
        <v>1502</v>
      </c>
      <c r="AA129" s="15">
        <v>0.5</v>
      </c>
      <c r="AB129" s="18" t="b">
        <v>0</v>
      </c>
      <c r="AC129" s="15"/>
      <c r="AD129" s="15" t="s">
        <v>519</v>
      </c>
      <c r="AE129" s="17">
        <v>5</v>
      </c>
      <c r="AF129" s="17">
        <v>36</v>
      </c>
      <c r="AG129" s="17">
        <v>94</v>
      </c>
      <c r="AH129" s="17">
        <v>0</v>
      </c>
      <c r="AI129" s="17">
        <v>0</v>
      </c>
      <c r="AJ129" s="17">
        <v>0</v>
      </c>
      <c r="AK129" s="17">
        <v>0</v>
      </c>
      <c r="AL129" s="15">
        <v>0</v>
      </c>
      <c r="AM129" s="15">
        <v>18.8</v>
      </c>
      <c r="AN129" s="15" t="s">
        <v>1502</v>
      </c>
      <c r="AO129" s="15"/>
      <c r="AP129" s="15"/>
      <c r="AQ129" s="15"/>
      <c r="AR129" s="15"/>
      <c r="AS129" s="18" t="b">
        <v>0</v>
      </c>
      <c r="AT129" s="15" t="s">
        <v>2480</v>
      </c>
      <c r="AU129" s="17">
        <v>1901</v>
      </c>
      <c r="AV129" s="17">
        <v>2</v>
      </c>
      <c r="AW129" s="17">
        <v>4</v>
      </c>
      <c r="AX129" s="17">
        <v>6</v>
      </c>
      <c r="AY129" s="17">
        <v>26</v>
      </c>
      <c r="AZ129" s="17">
        <v>0</v>
      </c>
      <c r="BA129" s="17">
        <v>0</v>
      </c>
      <c r="BB129" s="17">
        <v>0</v>
      </c>
      <c r="BC129" s="17">
        <v>8</v>
      </c>
      <c r="BD129" s="17">
        <v>0</v>
      </c>
      <c r="BE129" s="17">
        <v>0</v>
      </c>
      <c r="BF129" s="17">
        <v>6</v>
      </c>
      <c r="BG129" s="17">
        <v>398</v>
      </c>
      <c r="BH129" s="15">
        <v>477</v>
      </c>
      <c r="BI129" s="15">
        <v>291.10000000000002</v>
      </c>
      <c r="BJ129" s="15">
        <v>209</v>
      </c>
      <c r="BK129" s="15">
        <v>97.7</v>
      </c>
      <c r="BL129" s="17">
        <v>0</v>
      </c>
      <c r="BM129" s="17">
        <v>0</v>
      </c>
      <c r="BN129" s="17">
        <v>0</v>
      </c>
      <c r="BO129" s="17">
        <v>0</v>
      </c>
      <c r="BP129" s="17">
        <v>23</v>
      </c>
      <c r="BQ129" s="15">
        <v>1.92</v>
      </c>
      <c r="BR129" s="15">
        <v>1.86</v>
      </c>
      <c r="BS129" s="15">
        <v>3.78</v>
      </c>
      <c r="BT129" s="15">
        <v>23.95</v>
      </c>
      <c r="BU129" s="15"/>
      <c r="BV129" s="15"/>
      <c r="BW129" s="15"/>
      <c r="BX129" s="15"/>
      <c r="BY129" s="15"/>
      <c r="BZ129" s="15"/>
      <c r="CA129" s="15"/>
      <c r="CB129" s="15"/>
      <c r="CC129" s="17">
        <v>122</v>
      </c>
      <c r="CD129" s="17">
        <v>50</v>
      </c>
      <c r="CE129" s="17">
        <v>128</v>
      </c>
      <c r="CF129" s="17">
        <v>31</v>
      </c>
      <c r="CG129" s="17">
        <v>146</v>
      </c>
      <c r="CH129" s="17">
        <v>34</v>
      </c>
      <c r="CI129" s="17">
        <v>136</v>
      </c>
      <c r="CJ129" s="17">
        <v>44</v>
      </c>
      <c r="CK129" s="17">
        <v>0.09</v>
      </c>
      <c r="CL129" s="17">
        <v>0</v>
      </c>
      <c r="CM129" s="17">
        <v>0.09</v>
      </c>
      <c r="CN129" s="17">
        <v>0.18</v>
      </c>
      <c r="CO129" s="17">
        <v>1.1299999999999999</v>
      </c>
      <c r="CP129" s="17">
        <v>1.23</v>
      </c>
      <c r="CQ129" s="17">
        <v>301</v>
      </c>
      <c r="CR129" s="17">
        <v>59</v>
      </c>
      <c r="CS129" s="17">
        <v>279</v>
      </c>
      <c r="CT129" s="17">
        <v>138</v>
      </c>
      <c r="CU129" s="17">
        <v>89</v>
      </c>
      <c r="CV129" s="17">
        <v>36</v>
      </c>
      <c r="CW129" s="17">
        <v>271</v>
      </c>
      <c r="CX129" s="17">
        <v>100</v>
      </c>
      <c r="CY129" s="17">
        <v>1.0900000000000001</v>
      </c>
      <c r="CZ129" s="17">
        <v>0.28000000000000003</v>
      </c>
      <c r="DA129" s="17">
        <v>0</v>
      </c>
      <c r="DB129" s="15"/>
      <c r="DC129" s="15"/>
      <c r="DD129" s="15"/>
      <c r="DE129" s="15"/>
      <c r="DF129" s="15"/>
      <c r="DG129" s="15"/>
      <c r="DH129" s="15"/>
    </row>
    <row r="130" spans="1:112" ht="17.25" thickBot="1">
      <c r="A130" s="18" t="b">
        <v>1</v>
      </c>
      <c r="B130" s="18" t="b">
        <v>1</v>
      </c>
      <c r="C130" s="15"/>
      <c r="D130" s="15"/>
      <c r="E130" s="17">
        <v>535301</v>
      </c>
      <c r="F130" s="17">
        <v>0</v>
      </c>
      <c r="G130" s="17">
        <v>0</v>
      </c>
      <c r="H130" s="17">
        <v>0</v>
      </c>
      <c r="I130" s="17">
        <v>0</v>
      </c>
      <c r="J130" s="15">
        <v>0</v>
      </c>
      <c r="K130" s="17">
        <v>0</v>
      </c>
      <c r="L130" s="17">
        <v>3</v>
      </c>
      <c r="M130" s="15">
        <v>1.5</v>
      </c>
      <c r="N130" s="15"/>
      <c r="O130" s="17">
        <v>0</v>
      </c>
      <c r="P130" s="15" t="s">
        <v>345</v>
      </c>
      <c r="Q130" s="15">
        <v>0</v>
      </c>
      <c r="R130" s="17">
        <v>131</v>
      </c>
      <c r="S130" s="18" t="b">
        <v>0</v>
      </c>
      <c r="T130" s="15"/>
      <c r="U130" s="15"/>
      <c r="V130" s="17">
        <v>50</v>
      </c>
      <c r="W130" s="15" t="s">
        <v>1332</v>
      </c>
      <c r="X130" s="15">
        <v>1.8</v>
      </c>
      <c r="Y130" s="18" t="b">
        <v>0</v>
      </c>
      <c r="Z130" s="15" t="s">
        <v>1333</v>
      </c>
      <c r="AA130" s="15">
        <v>0.6</v>
      </c>
      <c r="AB130" s="18" t="b">
        <v>0</v>
      </c>
      <c r="AC130" s="15"/>
      <c r="AD130" s="15" t="s">
        <v>519</v>
      </c>
      <c r="AE130" s="17">
        <v>5</v>
      </c>
      <c r="AF130" s="17">
        <v>36</v>
      </c>
      <c r="AG130" s="17">
        <v>56</v>
      </c>
      <c r="AH130" s="17">
        <v>0</v>
      </c>
      <c r="AI130" s="17">
        <v>0</v>
      </c>
      <c r="AJ130" s="17">
        <v>0</v>
      </c>
      <c r="AK130" s="17">
        <v>0</v>
      </c>
      <c r="AL130" s="15">
        <v>0</v>
      </c>
      <c r="AM130" s="15">
        <v>11.2</v>
      </c>
      <c r="AN130" s="15" t="s">
        <v>1333</v>
      </c>
      <c r="AO130" s="15"/>
      <c r="AP130" s="15"/>
      <c r="AQ130" s="15"/>
      <c r="AR130" s="15"/>
      <c r="AS130" s="18" t="b">
        <v>0</v>
      </c>
      <c r="AT130" s="15" t="s">
        <v>2471</v>
      </c>
      <c r="AU130" s="17">
        <v>1646</v>
      </c>
      <c r="AV130" s="17">
        <v>0</v>
      </c>
      <c r="AW130" s="17">
        <v>0</v>
      </c>
      <c r="AX130" s="17">
        <v>7</v>
      </c>
      <c r="AY130" s="17">
        <v>19</v>
      </c>
      <c r="AZ130" s="17">
        <v>0</v>
      </c>
      <c r="BA130" s="17">
        <v>0</v>
      </c>
      <c r="BB130" s="17">
        <v>0</v>
      </c>
      <c r="BC130" s="17">
        <v>5</v>
      </c>
      <c r="BD130" s="17">
        <v>0</v>
      </c>
      <c r="BE130" s="17">
        <v>0</v>
      </c>
      <c r="BF130" s="17">
        <v>0</v>
      </c>
      <c r="BG130" s="17">
        <v>231</v>
      </c>
      <c r="BH130" s="15">
        <v>166.8</v>
      </c>
      <c r="BI130" s="15">
        <v>156.30000000000001</v>
      </c>
      <c r="BJ130" s="15">
        <v>44</v>
      </c>
      <c r="BK130" s="15">
        <v>36.799999999999997</v>
      </c>
      <c r="BL130" s="17">
        <v>0</v>
      </c>
      <c r="BM130" s="17">
        <v>0</v>
      </c>
      <c r="BN130" s="17">
        <v>0</v>
      </c>
      <c r="BO130" s="17">
        <v>0</v>
      </c>
      <c r="BP130" s="17">
        <v>23</v>
      </c>
      <c r="BQ130" s="15">
        <v>0.78</v>
      </c>
      <c r="BR130" s="15">
        <v>0.72</v>
      </c>
      <c r="BS130" s="15">
        <v>1.5</v>
      </c>
      <c r="BT130" s="15">
        <v>20.399999999999999</v>
      </c>
      <c r="BU130" s="15"/>
      <c r="BV130" s="15"/>
      <c r="BW130" s="15"/>
      <c r="BX130" s="15"/>
      <c r="BY130" s="15"/>
      <c r="BZ130" s="15"/>
      <c r="CA130" s="15"/>
      <c r="CB130" s="15"/>
      <c r="CC130" s="17">
        <v>264</v>
      </c>
      <c r="CD130" s="17">
        <v>120</v>
      </c>
      <c r="CE130" s="17">
        <v>198</v>
      </c>
      <c r="CF130" s="17">
        <v>127</v>
      </c>
      <c r="CG130" s="17">
        <v>279</v>
      </c>
      <c r="CH130" s="17">
        <v>149</v>
      </c>
      <c r="CI130" s="17">
        <v>275</v>
      </c>
      <c r="CJ130" s="17">
        <v>133</v>
      </c>
      <c r="CK130" s="17">
        <v>0.04</v>
      </c>
      <c r="CL130" s="17">
        <v>0</v>
      </c>
      <c r="CM130" s="17">
        <v>0.04</v>
      </c>
      <c r="CN130" s="17">
        <v>0.08</v>
      </c>
      <c r="CO130" s="17">
        <v>1.1200000000000001</v>
      </c>
      <c r="CP130" s="17">
        <v>1.04</v>
      </c>
      <c r="CQ130" s="17">
        <v>338</v>
      </c>
      <c r="CR130" s="17">
        <v>198</v>
      </c>
      <c r="CS130" s="17">
        <v>316</v>
      </c>
      <c r="CT130" s="17">
        <v>92</v>
      </c>
      <c r="CU130" s="17">
        <v>305</v>
      </c>
      <c r="CV130" s="17">
        <v>133</v>
      </c>
      <c r="CW130" s="17">
        <v>247</v>
      </c>
      <c r="CX130" s="17">
        <v>85</v>
      </c>
      <c r="CY130" s="17">
        <v>1.26</v>
      </c>
      <c r="CZ130" s="17">
        <v>0.38</v>
      </c>
      <c r="DA130" s="17">
        <v>0</v>
      </c>
      <c r="DB130" s="15"/>
      <c r="DC130" s="15"/>
      <c r="DD130" s="15"/>
      <c r="DE130" s="15"/>
      <c r="DF130" s="15"/>
      <c r="DG130" s="15"/>
      <c r="DH130" s="15"/>
    </row>
    <row r="131" spans="1:112" ht="17.25" thickBot="1">
      <c r="A131" s="18" t="b">
        <v>1</v>
      </c>
      <c r="B131" s="18" t="b">
        <v>1</v>
      </c>
      <c r="C131" s="15"/>
      <c r="D131" s="15"/>
      <c r="E131" s="17">
        <v>597320</v>
      </c>
      <c r="F131" s="17">
        <v>0</v>
      </c>
      <c r="G131" s="17">
        <v>0</v>
      </c>
      <c r="H131" s="17">
        <v>0</v>
      </c>
      <c r="I131" s="17">
        <v>0</v>
      </c>
      <c r="J131" s="15">
        <v>0</v>
      </c>
      <c r="K131" s="17">
        <v>0</v>
      </c>
      <c r="L131" s="17">
        <v>3</v>
      </c>
      <c r="M131" s="15">
        <v>1</v>
      </c>
      <c r="N131" s="15"/>
      <c r="O131" s="17">
        <v>0</v>
      </c>
      <c r="P131" s="15" t="s">
        <v>789</v>
      </c>
      <c r="Q131" s="15">
        <v>0</v>
      </c>
      <c r="R131" s="17">
        <v>132</v>
      </c>
      <c r="S131" s="18" t="b">
        <v>0</v>
      </c>
      <c r="T131" s="15"/>
      <c r="U131" s="15"/>
      <c r="V131" s="17">
        <v>45</v>
      </c>
      <c r="W131" s="15" t="s">
        <v>4418</v>
      </c>
      <c r="X131" s="15">
        <v>1.3</v>
      </c>
      <c r="Y131" s="18" t="b">
        <v>0</v>
      </c>
      <c r="Z131" s="15" t="s">
        <v>4419</v>
      </c>
      <c r="AA131" s="15">
        <v>0.3</v>
      </c>
      <c r="AB131" s="18" t="b">
        <v>0</v>
      </c>
      <c r="AC131" s="15"/>
      <c r="AD131" s="15" t="s">
        <v>519</v>
      </c>
      <c r="AE131" s="17">
        <v>5</v>
      </c>
      <c r="AF131" s="17">
        <v>36</v>
      </c>
      <c r="AG131" s="17">
        <v>4</v>
      </c>
      <c r="AH131" s="17">
        <v>0</v>
      </c>
      <c r="AI131" s="17">
        <v>0</v>
      </c>
      <c r="AJ131" s="17">
        <v>0</v>
      </c>
      <c r="AK131" s="17">
        <v>0</v>
      </c>
      <c r="AL131" s="15">
        <v>0</v>
      </c>
      <c r="AM131" s="15">
        <v>0.9</v>
      </c>
      <c r="AN131" s="15" t="s">
        <v>4419</v>
      </c>
      <c r="AO131" s="15"/>
      <c r="AP131" s="15"/>
      <c r="AQ131" s="15"/>
      <c r="AR131" s="15"/>
      <c r="AS131" s="18" t="b">
        <v>0</v>
      </c>
      <c r="AT131" s="15" t="s">
        <v>4420</v>
      </c>
      <c r="AU131" s="17">
        <v>92</v>
      </c>
      <c r="AV131" s="17">
        <v>0</v>
      </c>
      <c r="AW131" s="17">
        <v>0</v>
      </c>
      <c r="AX131" s="17">
        <v>0</v>
      </c>
      <c r="AY131" s="17">
        <v>2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11</v>
      </c>
      <c r="BH131" s="15">
        <v>10.199999999999999</v>
      </c>
      <c r="BI131" s="15">
        <v>5.0999999999999996</v>
      </c>
      <c r="BJ131" s="15">
        <v>2</v>
      </c>
      <c r="BK131" s="15">
        <v>1.8</v>
      </c>
      <c r="BL131" s="17">
        <v>0</v>
      </c>
      <c r="BM131" s="17">
        <v>0</v>
      </c>
      <c r="BN131" s="17">
        <v>0</v>
      </c>
      <c r="BO131" s="17">
        <v>0</v>
      </c>
      <c r="BP131" s="17">
        <v>1</v>
      </c>
      <c r="BQ131" s="15">
        <v>0</v>
      </c>
      <c r="BR131" s="15">
        <v>0.03</v>
      </c>
      <c r="BS131" s="15">
        <v>0.03</v>
      </c>
      <c r="BT131" s="15">
        <v>1.04</v>
      </c>
      <c r="BU131" s="15"/>
      <c r="BV131" s="15"/>
      <c r="BW131" s="15"/>
      <c r="BX131" s="15"/>
      <c r="BY131" s="15"/>
      <c r="BZ131" s="15"/>
      <c r="CA131" s="15"/>
      <c r="CB131" s="15"/>
      <c r="CC131" s="17">
        <v>371</v>
      </c>
      <c r="CD131" s="17">
        <v>170</v>
      </c>
      <c r="CE131" s="17">
        <v>354</v>
      </c>
      <c r="CF131" s="17">
        <v>175</v>
      </c>
      <c r="CG131" s="17">
        <v>354</v>
      </c>
      <c r="CH131" s="17">
        <v>180</v>
      </c>
      <c r="CI131" s="17">
        <v>374</v>
      </c>
      <c r="CJ131" s="17">
        <v>173</v>
      </c>
      <c r="CK131" s="17">
        <v>0</v>
      </c>
      <c r="CL131" s="17">
        <v>0</v>
      </c>
      <c r="CM131" s="17">
        <v>0.03</v>
      </c>
      <c r="CN131" s="17">
        <v>0.03</v>
      </c>
      <c r="CO131" s="17">
        <v>1.02</v>
      </c>
      <c r="CP131" s="17">
        <v>1.96</v>
      </c>
      <c r="CQ131" s="17">
        <v>482</v>
      </c>
      <c r="CR131" s="17">
        <v>242</v>
      </c>
      <c r="CS131" s="17">
        <v>181</v>
      </c>
      <c r="CT131" s="17">
        <v>21</v>
      </c>
      <c r="CU131" s="17">
        <v>343</v>
      </c>
      <c r="CV131" s="17">
        <v>156</v>
      </c>
      <c r="CW131" s="17">
        <v>314</v>
      </c>
      <c r="CX131" s="17">
        <v>110</v>
      </c>
      <c r="CY131" s="17">
        <v>0.98</v>
      </c>
      <c r="CZ131" s="17">
        <v>0</v>
      </c>
      <c r="DA131" s="17">
        <v>0</v>
      </c>
      <c r="DB131" s="15"/>
      <c r="DC131" s="15"/>
      <c r="DD131" s="15"/>
      <c r="DE131" s="15"/>
      <c r="DF131" s="15"/>
      <c r="DG131" s="15"/>
      <c r="DH131" s="15"/>
    </row>
    <row r="132" spans="1:112" ht="17.25" thickBot="1">
      <c r="A132" s="18" t="b">
        <v>1</v>
      </c>
      <c r="B132" s="18" t="b">
        <v>1</v>
      </c>
      <c r="C132" s="15"/>
      <c r="D132" s="15"/>
      <c r="E132" s="17">
        <v>549074</v>
      </c>
      <c r="F132" s="17">
        <v>0</v>
      </c>
      <c r="G132" s="17">
        <v>0</v>
      </c>
      <c r="H132" s="17">
        <v>0</v>
      </c>
      <c r="I132" s="17">
        <v>0</v>
      </c>
      <c r="J132" s="15">
        <v>0</v>
      </c>
      <c r="K132" s="17">
        <v>0</v>
      </c>
      <c r="L132" s="17">
        <v>3</v>
      </c>
      <c r="M132" s="15">
        <v>1.5</v>
      </c>
      <c r="N132" s="15"/>
      <c r="O132" s="17">
        <v>0</v>
      </c>
      <c r="P132" s="15" t="s">
        <v>766</v>
      </c>
      <c r="Q132" s="15">
        <v>0</v>
      </c>
      <c r="R132" s="17">
        <v>133</v>
      </c>
      <c r="S132" s="18" t="b">
        <v>0</v>
      </c>
      <c r="T132" s="15"/>
      <c r="U132" s="15"/>
      <c r="V132" s="17">
        <v>50</v>
      </c>
      <c r="W132" s="15" t="s">
        <v>2477</v>
      </c>
      <c r="X132" s="15">
        <v>0.8</v>
      </c>
      <c r="Y132" s="18" t="b">
        <v>0</v>
      </c>
      <c r="Z132" s="15" t="s">
        <v>2478</v>
      </c>
      <c r="AA132" s="15">
        <v>0</v>
      </c>
      <c r="AB132" s="18" t="b">
        <v>0</v>
      </c>
      <c r="AC132" s="15"/>
      <c r="AD132" s="15" t="s">
        <v>519</v>
      </c>
      <c r="AE132" s="17">
        <v>5</v>
      </c>
      <c r="AF132" s="17">
        <v>36</v>
      </c>
      <c r="AG132" s="17">
        <v>5</v>
      </c>
      <c r="AH132" s="17">
        <v>0</v>
      </c>
      <c r="AI132" s="17">
        <v>0</v>
      </c>
      <c r="AJ132" s="17">
        <v>0</v>
      </c>
      <c r="AK132" s="17">
        <v>0</v>
      </c>
      <c r="AL132" s="15">
        <v>0</v>
      </c>
      <c r="AM132" s="15">
        <v>1</v>
      </c>
      <c r="AN132" s="15" t="s">
        <v>2478</v>
      </c>
      <c r="AO132" s="15"/>
      <c r="AP132" s="15"/>
      <c r="AQ132" s="15"/>
      <c r="AR132" s="15"/>
      <c r="AS132" s="18" t="b">
        <v>0</v>
      </c>
      <c r="AT132" s="15" t="s">
        <v>2479</v>
      </c>
      <c r="AU132" s="17">
        <v>57</v>
      </c>
      <c r="AV132" s="17">
        <v>0</v>
      </c>
      <c r="AW132" s="17">
        <v>0</v>
      </c>
      <c r="AX132" s="17">
        <v>0</v>
      </c>
      <c r="AY132" s="17">
        <v>2</v>
      </c>
      <c r="AZ132" s="17">
        <v>0</v>
      </c>
      <c r="BA132" s="17">
        <v>0</v>
      </c>
      <c r="BB132" s="17">
        <v>0</v>
      </c>
      <c r="BC132" s="17">
        <v>1</v>
      </c>
      <c r="BD132" s="17">
        <v>0</v>
      </c>
      <c r="BE132" s="17">
        <v>0</v>
      </c>
      <c r="BF132" s="17">
        <v>0</v>
      </c>
      <c r="BG132" s="17">
        <v>15</v>
      </c>
      <c r="BH132" s="15">
        <v>6</v>
      </c>
      <c r="BI132" s="15">
        <v>2.4</v>
      </c>
      <c r="BJ132" s="15">
        <v>7</v>
      </c>
      <c r="BK132" s="15">
        <v>1.6</v>
      </c>
      <c r="BL132" s="17">
        <v>0</v>
      </c>
      <c r="BM132" s="17">
        <v>0</v>
      </c>
      <c r="BN132" s="17">
        <v>0</v>
      </c>
      <c r="BO132" s="17">
        <v>0</v>
      </c>
      <c r="BP132" s="17">
        <v>0</v>
      </c>
      <c r="BQ132" s="15">
        <v>0.04</v>
      </c>
      <c r="BR132" s="15">
        <v>0.03</v>
      </c>
      <c r="BS132" s="15">
        <v>7.0000000000000007E-2</v>
      </c>
      <c r="BT132" s="15">
        <v>1.72</v>
      </c>
      <c r="BU132" s="15"/>
      <c r="BV132" s="15"/>
      <c r="BW132" s="15"/>
      <c r="BX132" s="15"/>
      <c r="BY132" s="15"/>
      <c r="BZ132" s="15"/>
      <c r="CA132" s="15"/>
      <c r="CB132" s="15"/>
      <c r="CC132" s="17">
        <v>376</v>
      </c>
      <c r="CD132" s="17">
        <v>173</v>
      </c>
      <c r="CE132" s="17">
        <v>364</v>
      </c>
      <c r="CF132" s="17">
        <v>180</v>
      </c>
      <c r="CG132" s="17">
        <v>334</v>
      </c>
      <c r="CH132" s="17">
        <v>169</v>
      </c>
      <c r="CI132" s="17">
        <v>378</v>
      </c>
      <c r="CJ132" s="17">
        <v>177</v>
      </c>
      <c r="CK132" s="17">
        <v>0.06</v>
      </c>
      <c r="CL132" s="17">
        <v>0</v>
      </c>
      <c r="CM132" s="17">
        <v>0.05</v>
      </c>
      <c r="CN132" s="17">
        <v>0.11</v>
      </c>
      <c r="CO132" s="17">
        <v>2.72</v>
      </c>
      <c r="CP132" s="17">
        <v>3.16</v>
      </c>
      <c r="CQ132" s="17">
        <v>348</v>
      </c>
      <c r="CR132" s="17">
        <v>208</v>
      </c>
      <c r="CS132" s="17">
        <v>326</v>
      </c>
      <c r="CT132" s="17">
        <v>102</v>
      </c>
      <c r="CU132" s="17">
        <v>398</v>
      </c>
      <c r="CV132" s="17">
        <v>187</v>
      </c>
      <c r="CW132" s="17">
        <v>518</v>
      </c>
      <c r="CX132" s="17">
        <v>215</v>
      </c>
      <c r="CY132" s="17">
        <v>0</v>
      </c>
      <c r="CZ132" s="17">
        <v>0</v>
      </c>
      <c r="DA132" s="17">
        <v>0</v>
      </c>
      <c r="DB132" s="15"/>
      <c r="DC132" s="15"/>
      <c r="DD132" s="15"/>
      <c r="DE132" s="15"/>
      <c r="DF132" s="15"/>
      <c r="DG132" s="15"/>
      <c r="DH132" s="15"/>
    </row>
    <row r="133" spans="1:112" ht="17.25" thickBot="1">
      <c r="A133" s="18" t="b">
        <v>1</v>
      </c>
      <c r="B133" s="18" t="b">
        <v>1</v>
      </c>
      <c r="C133" s="15"/>
      <c r="D133" s="15"/>
      <c r="E133" s="17">
        <v>556637</v>
      </c>
      <c r="F133" s="17">
        <v>0</v>
      </c>
      <c r="G133" s="17">
        <v>0</v>
      </c>
      <c r="H133" s="17">
        <v>0</v>
      </c>
      <c r="I133" s="17">
        <v>0</v>
      </c>
      <c r="J133" s="15">
        <v>0</v>
      </c>
      <c r="K133" s="17">
        <v>0</v>
      </c>
      <c r="L133" s="17">
        <v>3</v>
      </c>
      <c r="M133" s="15">
        <v>1</v>
      </c>
      <c r="N133" s="15"/>
      <c r="O133" s="17">
        <v>0</v>
      </c>
      <c r="P133" s="15" t="s">
        <v>4080</v>
      </c>
      <c r="Q133" s="15">
        <v>0</v>
      </c>
      <c r="R133" s="17">
        <v>134</v>
      </c>
      <c r="S133" s="18" t="b">
        <v>0</v>
      </c>
      <c r="T133" s="15"/>
      <c r="U133" s="15"/>
      <c r="V133" s="17">
        <v>45</v>
      </c>
      <c r="W133" s="15" t="s">
        <v>4081</v>
      </c>
      <c r="X133" s="15">
        <v>1</v>
      </c>
      <c r="Y133" s="18" t="b">
        <v>0</v>
      </c>
      <c r="Z133" s="15" t="s">
        <v>4082</v>
      </c>
      <c r="AA133" s="15">
        <v>0.2</v>
      </c>
      <c r="AB133" s="18" t="b">
        <v>0</v>
      </c>
      <c r="AC133" s="15"/>
      <c r="AD133" s="15" t="s">
        <v>519</v>
      </c>
      <c r="AE133" s="17">
        <v>5</v>
      </c>
      <c r="AF133" s="17">
        <v>36</v>
      </c>
      <c r="AG133" s="17">
        <v>1</v>
      </c>
      <c r="AH133" s="17">
        <v>0</v>
      </c>
      <c r="AI133" s="17">
        <v>0</v>
      </c>
      <c r="AJ133" s="17">
        <v>0</v>
      </c>
      <c r="AK133" s="17">
        <v>0</v>
      </c>
      <c r="AL133" s="15">
        <v>0</v>
      </c>
      <c r="AM133" s="15">
        <v>0.2</v>
      </c>
      <c r="AN133" s="15" t="s">
        <v>4082</v>
      </c>
      <c r="AO133" s="15"/>
      <c r="AP133" s="15"/>
      <c r="AQ133" s="15"/>
      <c r="AR133" s="15"/>
      <c r="AS133" s="18" t="b">
        <v>0</v>
      </c>
      <c r="AT133" s="15" t="s">
        <v>4083</v>
      </c>
      <c r="AU133" s="17">
        <v>1</v>
      </c>
      <c r="AV133" s="17">
        <v>0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7">
        <v>3</v>
      </c>
      <c r="BH133" s="15">
        <v>0</v>
      </c>
      <c r="BI133" s="15">
        <v>0</v>
      </c>
      <c r="BJ133" s="15">
        <v>0</v>
      </c>
      <c r="BK133" s="15">
        <v>0</v>
      </c>
      <c r="BL133" s="17">
        <v>0</v>
      </c>
      <c r="BM133" s="17">
        <v>0</v>
      </c>
      <c r="BN133" s="17">
        <v>0</v>
      </c>
      <c r="BO133" s="17">
        <v>0</v>
      </c>
      <c r="BP133" s="17">
        <v>0</v>
      </c>
      <c r="BQ133" s="15">
        <v>0</v>
      </c>
      <c r="BR133" s="15">
        <v>0</v>
      </c>
      <c r="BS133" s="15">
        <v>0</v>
      </c>
      <c r="BT133" s="15">
        <v>0</v>
      </c>
      <c r="BU133" s="15"/>
      <c r="BV133" s="15"/>
      <c r="BW133" s="15"/>
      <c r="BX133" s="15"/>
      <c r="BY133" s="15"/>
      <c r="BZ133" s="15"/>
      <c r="CA133" s="15"/>
      <c r="CB133" s="15"/>
      <c r="CC133" s="17">
        <v>479</v>
      </c>
      <c r="CD133" s="17">
        <v>196</v>
      </c>
      <c r="CE133" s="17">
        <v>475</v>
      </c>
      <c r="CF133" s="17">
        <v>198</v>
      </c>
      <c r="CG133" s="17">
        <v>465</v>
      </c>
      <c r="CH133" s="17">
        <v>194</v>
      </c>
      <c r="CI133" s="17">
        <v>481</v>
      </c>
      <c r="CJ133" s="17">
        <v>197</v>
      </c>
      <c r="CK133" s="17">
        <v>0</v>
      </c>
      <c r="CL133" s="17">
        <v>0</v>
      </c>
      <c r="CM133" s="17">
        <v>0</v>
      </c>
      <c r="CN133" s="17">
        <v>0</v>
      </c>
      <c r="CO133" s="17">
        <v>0</v>
      </c>
      <c r="CP133" s="17">
        <v>0</v>
      </c>
      <c r="CQ133" s="17">
        <v>468</v>
      </c>
      <c r="CR133" s="17">
        <v>238</v>
      </c>
      <c r="CS133" s="17">
        <v>167</v>
      </c>
      <c r="CT133" s="17">
        <v>17</v>
      </c>
      <c r="CU133" s="17">
        <v>367</v>
      </c>
      <c r="CV133" s="17">
        <v>167</v>
      </c>
      <c r="CW133" s="17">
        <v>378</v>
      </c>
      <c r="CX133" s="17">
        <v>141</v>
      </c>
      <c r="CY133" s="17">
        <v>0</v>
      </c>
      <c r="CZ133" s="17">
        <v>0</v>
      </c>
      <c r="DA133" s="17">
        <v>0</v>
      </c>
      <c r="DB133" s="15"/>
      <c r="DC133" s="15"/>
      <c r="DD133" s="15"/>
      <c r="DE133" s="15"/>
      <c r="DF133" s="15"/>
      <c r="DG133" s="15"/>
      <c r="DH133" s="15"/>
    </row>
    <row r="134" spans="1:112" ht="17.25" thickBot="1">
      <c r="A134" s="18" t="b">
        <v>1</v>
      </c>
      <c r="B134" s="18" t="b">
        <v>1</v>
      </c>
      <c r="C134" s="15"/>
      <c r="D134" s="15"/>
      <c r="E134" s="17">
        <v>700308</v>
      </c>
      <c r="F134" s="17">
        <v>0</v>
      </c>
      <c r="G134" s="17">
        <v>0</v>
      </c>
      <c r="H134" s="17">
        <v>0</v>
      </c>
      <c r="I134" s="17">
        <v>0</v>
      </c>
      <c r="J134" s="15">
        <v>0</v>
      </c>
      <c r="K134" s="17">
        <v>0</v>
      </c>
      <c r="L134" s="17">
        <v>3</v>
      </c>
      <c r="M134" s="15">
        <v>1.5</v>
      </c>
      <c r="N134" s="15"/>
      <c r="O134" s="17">
        <v>0</v>
      </c>
      <c r="P134" s="15" t="s">
        <v>5157</v>
      </c>
      <c r="Q134" s="15">
        <v>0</v>
      </c>
      <c r="R134" s="17">
        <v>135</v>
      </c>
      <c r="S134" s="18" t="b">
        <v>0</v>
      </c>
      <c r="T134" s="15"/>
      <c r="U134" s="15"/>
      <c r="V134" s="17">
        <v>50</v>
      </c>
      <c r="W134" s="15" t="s">
        <v>5158</v>
      </c>
      <c r="X134" s="15">
        <v>0</v>
      </c>
      <c r="Y134" s="18" t="b">
        <v>0</v>
      </c>
      <c r="Z134" s="15" t="s">
        <v>5159</v>
      </c>
      <c r="AA134" s="15">
        <v>0.1</v>
      </c>
      <c r="AB134" s="18" t="b">
        <v>0</v>
      </c>
      <c r="AC134" s="15"/>
      <c r="AD134" s="15" t="s">
        <v>519</v>
      </c>
      <c r="AE134" s="17">
        <v>5</v>
      </c>
      <c r="AF134" s="17">
        <v>36</v>
      </c>
      <c r="AG134" s="17">
        <v>0</v>
      </c>
      <c r="AH134" s="17">
        <v>0</v>
      </c>
      <c r="AI134" s="17">
        <v>0</v>
      </c>
      <c r="AJ134" s="17">
        <v>0</v>
      </c>
      <c r="AK134" s="17">
        <v>0</v>
      </c>
      <c r="AL134" s="15">
        <v>0</v>
      </c>
      <c r="AM134" s="15">
        <v>0</v>
      </c>
      <c r="AN134" s="15" t="s">
        <v>5159</v>
      </c>
      <c r="AO134" s="15"/>
      <c r="AP134" s="15"/>
      <c r="AQ134" s="15"/>
      <c r="AR134" s="15"/>
      <c r="AS134" s="18" t="b">
        <v>0</v>
      </c>
      <c r="AT134" s="15" t="s">
        <v>5160</v>
      </c>
      <c r="AU134" s="17">
        <v>0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7">
        <v>0</v>
      </c>
      <c r="BH134" s="15">
        <v>0</v>
      </c>
      <c r="BI134" s="15">
        <v>0</v>
      </c>
      <c r="BJ134" s="15">
        <v>0</v>
      </c>
      <c r="BK134" s="15">
        <v>0</v>
      </c>
      <c r="BL134" s="17">
        <v>0</v>
      </c>
      <c r="BM134" s="17">
        <v>0</v>
      </c>
      <c r="BN134" s="17">
        <v>0</v>
      </c>
      <c r="BO134" s="17">
        <v>0</v>
      </c>
      <c r="BP134" s="17">
        <v>0</v>
      </c>
      <c r="BQ134" s="15">
        <v>0</v>
      </c>
      <c r="BR134" s="15">
        <v>0</v>
      </c>
      <c r="BS134" s="15">
        <v>0</v>
      </c>
      <c r="BT134" s="15">
        <v>0</v>
      </c>
      <c r="BU134" s="15"/>
      <c r="BV134" s="15"/>
      <c r="BW134" s="15"/>
      <c r="BX134" s="15"/>
      <c r="BY134" s="15"/>
      <c r="BZ134" s="15"/>
      <c r="CA134" s="15"/>
      <c r="CB134" s="15"/>
      <c r="CC134" s="17">
        <v>535</v>
      </c>
      <c r="CD134" s="17">
        <v>230</v>
      </c>
      <c r="CE134" s="17">
        <v>535</v>
      </c>
      <c r="CF134" s="17">
        <v>230</v>
      </c>
      <c r="CG134" s="17">
        <v>533</v>
      </c>
      <c r="CH134" s="17">
        <v>230</v>
      </c>
      <c r="CI134" s="17">
        <v>535</v>
      </c>
      <c r="CJ134" s="17">
        <v>230</v>
      </c>
      <c r="CK134" s="17">
        <v>0</v>
      </c>
      <c r="CL134" s="17">
        <v>0</v>
      </c>
      <c r="CM134" s="17">
        <v>0</v>
      </c>
      <c r="CN134" s="17">
        <v>0</v>
      </c>
      <c r="CO134" s="17">
        <v>0</v>
      </c>
      <c r="CP134" s="17">
        <v>0</v>
      </c>
      <c r="CQ134" s="17">
        <v>368</v>
      </c>
      <c r="CR134" s="17">
        <v>221</v>
      </c>
      <c r="CS134" s="17">
        <v>346</v>
      </c>
      <c r="CT134" s="17">
        <v>115</v>
      </c>
      <c r="CU134" s="17">
        <v>535</v>
      </c>
      <c r="CV134" s="17">
        <v>230</v>
      </c>
      <c r="CW134" s="17">
        <v>455</v>
      </c>
      <c r="CX134" s="17">
        <v>180</v>
      </c>
      <c r="CY134" s="17">
        <v>0</v>
      </c>
      <c r="CZ134" s="17">
        <v>0</v>
      </c>
      <c r="DA134" s="17">
        <v>0</v>
      </c>
      <c r="DB134" s="15"/>
      <c r="DC134" s="15"/>
      <c r="DD134" s="15"/>
      <c r="DE134" s="15"/>
      <c r="DF134" s="15"/>
      <c r="DG134" s="15"/>
      <c r="DH134" s="15"/>
    </row>
    <row r="135" spans="1:112" ht="17.25" thickBot="1">
      <c r="A135" s="18" t="b">
        <v>1</v>
      </c>
      <c r="B135" s="18" t="b">
        <v>1</v>
      </c>
      <c r="C135" s="15"/>
      <c r="D135" s="15"/>
      <c r="E135" s="17">
        <v>50175</v>
      </c>
      <c r="F135" s="17">
        <v>0</v>
      </c>
      <c r="G135" s="17">
        <v>0</v>
      </c>
      <c r="H135" s="17">
        <v>0</v>
      </c>
      <c r="I135" s="17">
        <v>0</v>
      </c>
      <c r="J135" s="15">
        <v>0</v>
      </c>
      <c r="K135" s="17">
        <v>0</v>
      </c>
      <c r="L135" s="17">
        <v>4</v>
      </c>
      <c r="M135" s="15">
        <v>2</v>
      </c>
      <c r="N135" s="15"/>
      <c r="O135" s="17">
        <v>0</v>
      </c>
      <c r="P135" s="15" t="s">
        <v>660</v>
      </c>
      <c r="Q135" s="15">
        <v>0</v>
      </c>
      <c r="R135" s="17">
        <v>136</v>
      </c>
      <c r="S135" s="18" t="b">
        <v>0</v>
      </c>
      <c r="T135" s="15"/>
      <c r="U135" s="15"/>
      <c r="V135" s="17">
        <v>60</v>
      </c>
      <c r="W135" s="15" t="s">
        <v>661</v>
      </c>
      <c r="X135" s="15">
        <v>3.4</v>
      </c>
      <c r="Y135" s="18" t="b">
        <v>0</v>
      </c>
      <c r="Z135" s="15" t="s">
        <v>312</v>
      </c>
      <c r="AA135" s="15">
        <v>3.1</v>
      </c>
      <c r="AB135" s="18" t="b">
        <v>0</v>
      </c>
      <c r="AC135" s="15"/>
      <c r="AD135" s="15" t="s">
        <v>519</v>
      </c>
      <c r="AE135" s="17">
        <v>5</v>
      </c>
      <c r="AF135" s="17">
        <v>36</v>
      </c>
      <c r="AG135" s="17">
        <v>126</v>
      </c>
      <c r="AH135" s="17">
        <v>0</v>
      </c>
      <c r="AI135" s="17">
        <v>0</v>
      </c>
      <c r="AJ135" s="17">
        <v>0</v>
      </c>
      <c r="AK135" s="17">
        <v>0</v>
      </c>
      <c r="AL135" s="15">
        <v>0</v>
      </c>
      <c r="AM135" s="15">
        <v>21</v>
      </c>
      <c r="AN135" s="15" t="s">
        <v>312</v>
      </c>
      <c r="AO135" s="15"/>
      <c r="AP135" s="15"/>
      <c r="AQ135" s="15"/>
      <c r="AR135" s="15"/>
      <c r="AS135" s="18" t="b">
        <v>0</v>
      </c>
      <c r="AT135" s="15" t="s">
        <v>2489</v>
      </c>
      <c r="AU135" s="17">
        <v>2249</v>
      </c>
      <c r="AV135" s="17">
        <v>13</v>
      </c>
      <c r="AW135" s="17">
        <v>1</v>
      </c>
      <c r="AX135" s="17">
        <v>10</v>
      </c>
      <c r="AY135" s="17">
        <v>28</v>
      </c>
      <c r="AZ135" s="17">
        <v>0</v>
      </c>
      <c r="BA135" s="17">
        <v>0</v>
      </c>
      <c r="BB135" s="17">
        <v>2</v>
      </c>
      <c r="BC135" s="17">
        <v>5</v>
      </c>
      <c r="BD135" s="17">
        <v>0</v>
      </c>
      <c r="BE135" s="17">
        <v>0</v>
      </c>
      <c r="BF135" s="17">
        <v>18</v>
      </c>
      <c r="BG135" s="17">
        <v>511</v>
      </c>
      <c r="BH135" s="15">
        <v>578.79999999999995</v>
      </c>
      <c r="BI135" s="15">
        <v>309.7</v>
      </c>
      <c r="BJ135" s="15">
        <v>803</v>
      </c>
      <c r="BK135" s="15">
        <v>168.2</v>
      </c>
      <c r="BL135" s="17">
        <v>0</v>
      </c>
      <c r="BM135" s="17">
        <v>0</v>
      </c>
      <c r="BN135" s="17">
        <v>0</v>
      </c>
      <c r="BO135" s="17">
        <v>0</v>
      </c>
      <c r="BP135" s="17">
        <v>26</v>
      </c>
      <c r="BQ135" s="15">
        <v>12.36</v>
      </c>
      <c r="BR135" s="15">
        <v>1.4</v>
      </c>
      <c r="BS135" s="15">
        <v>13.76</v>
      </c>
      <c r="BT135" s="15">
        <v>31.68</v>
      </c>
      <c r="BU135" s="15"/>
      <c r="BV135" s="15"/>
      <c r="BW135" s="17">
        <v>1</v>
      </c>
      <c r="BX135" s="15"/>
      <c r="BY135" s="17">
        <v>1</v>
      </c>
      <c r="BZ135" s="15"/>
      <c r="CA135" s="15"/>
      <c r="CB135" s="15"/>
      <c r="CC135" s="17">
        <v>84</v>
      </c>
      <c r="CD135" s="17">
        <v>7</v>
      </c>
      <c r="CE135" s="17">
        <v>119</v>
      </c>
      <c r="CF135" s="17">
        <v>9</v>
      </c>
      <c r="CG135" s="17">
        <v>15</v>
      </c>
      <c r="CH135" s="17">
        <v>8</v>
      </c>
      <c r="CI135" s="17">
        <v>35</v>
      </c>
      <c r="CJ135" s="17">
        <v>6</v>
      </c>
      <c r="CK135" s="17">
        <v>0.49</v>
      </c>
      <c r="CL135" s="17">
        <v>0</v>
      </c>
      <c r="CM135" s="17">
        <v>0.06</v>
      </c>
      <c r="CN135" s="17">
        <v>0.55000000000000004</v>
      </c>
      <c r="CO135" s="17">
        <v>1.27</v>
      </c>
      <c r="CP135" s="17">
        <v>1.1200000000000001</v>
      </c>
      <c r="CQ135" s="17">
        <v>57</v>
      </c>
      <c r="CR135" s="17">
        <v>13</v>
      </c>
      <c r="CS135" s="17">
        <v>451</v>
      </c>
      <c r="CT135" s="17">
        <v>43</v>
      </c>
      <c r="CU135" s="17">
        <v>119</v>
      </c>
      <c r="CV135" s="17">
        <v>11</v>
      </c>
      <c r="CW135" s="17">
        <v>101</v>
      </c>
      <c r="CX135" s="17">
        <v>15</v>
      </c>
      <c r="CY135" s="17">
        <v>1.04</v>
      </c>
      <c r="CZ135" s="17">
        <v>0.4</v>
      </c>
      <c r="DA135" s="17">
        <v>0</v>
      </c>
      <c r="DB135" s="15"/>
      <c r="DC135" s="15"/>
      <c r="DD135" s="15"/>
      <c r="DE135" s="15"/>
      <c r="DF135" s="15"/>
      <c r="DG135" s="15"/>
      <c r="DH135" s="15"/>
    </row>
    <row r="136" spans="1:112" ht="409.6" thickBot="1">
      <c r="A136" s="18" t="b">
        <v>1</v>
      </c>
      <c r="B136" s="18" t="b">
        <v>1</v>
      </c>
      <c r="C136" s="17">
        <v>75</v>
      </c>
      <c r="D136" s="15"/>
      <c r="E136" s="17">
        <v>608181</v>
      </c>
      <c r="F136" s="17">
        <v>0</v>
      </c>
      <c r="G136" s="17">
        <v>0</v>
      </c>
      <c r="H136" s="17">
        <v>0</v>
      </c>
      <c r="I136" s="17">
        <v>0</v>
      </c>
      <c r="J136" s="15">
        <v>0</v>
      </c>
      <c r="K136" s="17">
        <v>0</v>
      </c>
      <c r="L136" s="17">
        <v>4</v>
      </c>
      <c r="M136" s="15">
        <v>1.3</v>
      </c>
      <c r="N136" s="15"/>
      <c r="O136" s="17">
        <v>0</v>
      </c>
      <c r="P136" s="15" t="s">
        <v>2491</v>
      </c>
      <c r="Q136" s="15">
        <v>0</v>
      </c>
      <c r="R136" s="17">
        <v>137</v>
      </c>
      <c r="S136" s="18" t="b">
        <v>0</v>
      </c>
      <c r="T136" s="15" t="s">
        <v>5127</v>
      </c>
      <c r="U136" s="15" t="s">
        <v>5161</v>
      </c>
      <c r="V136" s="17">
        <v>55</v>
      </c>
      <c r="W136" s="15" t="s">
        <v>2492</v>
      </c>
      <c r="X136" s="15">
        <v>1.8</v>
      </c>
      <c r="Y136" s="18" t="b">
        <v>0</v>
      </c>
      <c r="Z136" s="15" t="s">
        <v>2493</v>
      </c>
      <c r="AA136" s="15">
        <v>0.1</v>
      </c>
      <c r="AB136" s="18" t="b">
        <v>0</v>
      </c>
      <c r="AC136" s="15"/>
      <c r="AD136" s="15" t="s">
        <v>1606</v>
      </c>
      <c r="AE136" s="17">
        <v>5</v>
      </c>
      <c r="AF136" s="17">
        <v>36</v>
      </c>
      <c r="AG136" s="17">
        <v>16</v>
      </c>
      <c r="AH136" s="17">
        <v>0</v>
      </c>
      <c r="AI136" s="17">
        <v>0</v>
      </c>
      <c r="AJ136" s="17">
        <v>0</v>
      </c>
      <c r="AK136" s="17">
        <v>0</v>
      </c>
      <c r="AL136" s="15">
        <v>0</v>
      </c>
      <c r="AM136" s="15">
        <v>2.9</v>
      </c>
      <c r="AN136" s="15" t="s">
        <v>2493</v>
      </c>
      <c r="AO136" s="15"/>
      <c r="AP136" s="15"/>
      <c r="AQ136" s="15"/>
      <c r="AR136" s="15"/>
      <c r="AS136" s="18" t="b">
        <v>0</v>
      </c>
      <c r="AT136" s="15" t="s">
        <v>2494</v>
      </c>
      <c r="AU136" s="17">
        <v>132</v>
      </c>
      <c r="AV136" s="17">
        <v>1</v>
      </c>
      <c r="AW136" s="17">
        <v>1</v>
      </c>
      <c r="AX136" s="17">
        <v>0</v>
      </c>
      <c r="AY136" s="17">
        <v>2</v>
      </c>
      <c r="AZ136" s="17">
        <v>0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  <c r="BG136" s="17">
        <v>55</v>
      </c>
      <c r="BH136" s="15">
        <v>66.599999999999994</v>
      </c>
      <c r="BI136" s="15">
        <v>65.7</v>
      </c>
      <c r="BJ136" s="15">
        <v>44</v>
      </c>
      <c r="BK136" s="15">
        <v>17.7</v>
      </c>
      <c r="BL136" s="17">
        <v>0</v>
      </c>
      <c r="BM136" s="17">
        <v>0</v>
      </c>
      <c r="BN136" s="17">
        <v>0</v>
      </c>
      <c r="BO136" s="17">
        <v>0</v>
      </c>
      <c r="BP136" s="17">
        <v>1</v>
      </c>
      <c r="BQ136" s="15">
        <v>0.44</v>
      </c>
      <c r="BR136" s="15">
        <v>0.11</v>
      </c>
      <c r="BS136" s="15">
        <v>0.55000000000000004</v>
      </c>
      <c r="BT136" s="15">
        <v>2.59</v>
      </c>
      <c r="BU136" s="15"/>
      <c r="BV136" s="15"/>
      <c r="BW136" s="15"/>
      <c r="BX136" s="15"/>
      <c r="BY136" s="15"/>
      <c r="BZ136" s="15"/>
      <c r="CA136" s="15"/>
      <c r="CB136" s="113" t="s">
        <v>5162</v>
      </c>
      <c r="CC136" s="17">
        <v>325</v>
      </c>
      <c r="CD136" s="17">
        <v>37</v>
      </c>
      <c r="CE136" s="17">
        <v>268</v>
      </c>
      <c r="CF136" s="17">
        <v>32</v>
      </c>
      <c r="CG136" s="17">
        <v>280</v>
      </c>
      <c r="CH136" s="17">
        <v>41</v>
      </c>
      <c r="CI136" s="17">
        <v>314</v>
      </c>
      <c r="CJ136" s="17">
        <v>38</v>
      </c>
      <c r="CK136" s="17">
        <v>0.3</v>
      </c>
      <c r="CL136" s="17">
        <v>0</v>
      </c>
      <c r="CM136" s="17">
        <v>0.08</v>
      </c>
      <c r="CN136" s="17">
        <v>0.38</v>
      </c>
      <c r="CO136" s="17">
        <v>1.77</v>
      </c>
      <c r="CP136" s="17">
        <v>1.36</v>
      </c>
      <c r="CQ136" s="17">
        <v>209</v>
      </c>
      <c r="CR136" s="17">
        <v>44</v>
      </c>
      <c r="CS136" s="17">
        <v>446</v>
      </c>
      <c r="CT136" s="17">
        <v>41</v>
      </c>
      <c r="CU136" s="17">
        <v>309</v>
      </c>
      <c r="CV136" s="17">
        <v>32</v>
      </c>
      <c r="CW136" s="17">
        <v>401</v>
      </c>
      <c r="CX136" s="17">
        <v>62</v>
      </c>
      <c r="CY136" s="17">
        <v>0.68</v>
      </c>
      <c r="CZ136" s="17">
        <v>0</v>
      </c>
      <c r="DA136" s="17">
        <v>0</v>
      </c>
      <c r="DB136" s="15"/>
      <c r="DC136" s="15"/>
      <c r="DD136" s="15"/>
      <c r="DE136" s="15"/>
      <c r="DF136" s="15"/>
      <c r="DG136" s="15"/>
      <c r="DH136" s="15"/>
    </row>
    <row r="137" spans="1:112" ht="27.75" thickBot="1">
      <c r="A137" s="18" t="b">
        <v>1</v>
      </c>
      <c r="B137" s="18" t="b">
        <v>1</v>
      </c>
      <c r="C137" s="15"/>
      <c r="D137" s="15"/>
      <c r="E137" s="17">
        <v>647850</v>
      </c>
      <c r="F137" s="17">
        <v>0</v>
      </c>
      <c r="G137" s="17">
        <v>0</v>
      </c>
      <c r="H137" s="17">
        <v>0</v>
      </c>
      <c r="I137" s="17">
        <v>0</v>
      </c>
      <c r="J137" s="15">
        <v>0</v>
      </c>
      <c r="K137" s="17">
        <v>0</v>
      </c>
      <c r="L137" s="17">
        <v>4</v>
      </c>
      <c r="M137" s="15">
        <v>1.8</v>
      </c>
      <c r="N137" s="15"/>
      <c r="O137" s="17">
        <v>0</v>
      </c>
      <c r="P137" s="15" t="s">
        <v>2495</v>
      </c>
      <c r="Q137" s="15">
        <v>0</v>
      </c>
      <c r="R137" s="17">
        <v>138</v>
      </c>
      <c r="S137" s="18" t="b">
        <v>0</v>
      </c>
      <c r="T137" s="15"/>
      <c r="U137" s="15"/>
      <c r="V137" s="17">
        <v>55</v>
      </c>
      <c r="W137" s="15" t="s">
        <v>2496</v>
      </c>
      <c r="X137" s="15">
        <v>1.7</v>
      </c>
      <c r="Y137" s="18" t="b">
        <v>0</v>
      </c>
      <c r="Z137" s="15" t="s">
        <v>2497</v>
      </c>
      <c r="AA137" s="15">
        <v>0.3</v>
      </c>
      <c r="AB137" s="18" t="b">
        <v>0</v>
      </c>
      <c r="AC137" s="15"/>
      <c r="AD137" s="15" t="s">
        <v>519</v>
      </c>
      <c r="AE137" s="17">
        <v>5</v>
      </c>
      <c r="AF137" s="17">
        <v>36</v>
      </c>
      <c r="AG137" s="17">
        <v>35</v>
      </c>
      <c r="AH137" s="17">
        <v>0</v>
      </c>
      <c r="AI137" s="17">
        <v>0</v>
      </c>
      <c r="AJ137" s="17">
        <v>0</v>
      </c>
      <c r="AK137" s="17">
        <v>0</v>
      </c>
      <c r="AL137" s="15">
        <v>0</v>
      </c>
      <c r="AM137" s="15">
        <v>6.4</v>
      </c>
      <c r="AN137" s="15" t="s">
        <v>2497</v>
      </c>
      <c r="AO137" s="15"/>
      <c r="AP137" s="15"/>
      <c r="AQ137" s="15"/>
      <c r="AR137" s="15"/>
      <c r="AS137" s="18" t="b">
        <v>0</v>
      </c>
      <c r="AT137" s="15" t="s">
        <v>2498</v>
      </c>
      <c r="AU137" s="17">
        <v>351</v>
      </c>
      <c r="AV137" s="17">
        <v>2</v>
      </c>
      <c r="AW137" s="17">
        <v>1</v>
      </c>
      <c r="AX137" s="17">
        <v>1</v>
      </c>
      <c r="AY137" s="17">
        <v>9</v>
      </c>
      <c r="AZ137" s="17">
        <v>0</v>
      </c>
      <c r="BA137" s="17">
        <v>0</v>
      </c>
      <c r="BB137" s="17">
        <v>0</v>
      </c>
      <c r="BC137" s="17">
        <v>2</v>
      </c>
      <c r="BD137" s="17">
        <v>0</v>
      </c>
      <c r="BE137" s="17">
        <v>0</v>
      </c>
      <c r="BF137" s="17">
        <v>3</v>
      </c>
      <c r="BG137" s="17">
        <v>140</v>
      </c>
      <c r="BH137" s="15">
        <v>143.6</v>
      </c>
      <c r="BI137" s="15">
        <v>126.5</v>
      </c>
      <c r="BJ137" s="15">
        <v>255</v>
      </c>
      <c r="BK137" s="15">
        <v>52.4</v>
      </c>
      <c r="BL137" s="17">
        <v>0</v>
      </c>
      <c r="BM137" s="17">
        <v>0</v>
      </c>
      <c r="BN137" s="17">
        <v>0</v>
      </c>
      <c r="BO137" s="17">
        <v>0</v>
      </c>
      <c r="BP137" s="17">
        <v>2</v>
      </c>
      <c r="BQ137" s="15">
        <v>2.12</v>
      </c>
      <c r="BR137" s="15">
        <v>0.54</v>
      </c>
      <c r="BS137" s="15">
        <v>2.66</v>
      </c>
      <c r="BT137" s="15">
        <v>6.04</v>
      </c>
      <c r="BU137" s="15"/>
      <c r="BV137" s="15"/>
      <c r="BW137" s="15"/>
      <c r="BX137" s="15"/>
      <c r="BY137" s="15"/>
      <c r="BZ137" s="15"/>
      <c r="CA137" s="15"/>
      <c r="CB137" s="15"/>
      <c r="CC137" s="17">
        <v>279</v>
      </c>
      <c r="CD137" s="17">
        <v>29</v>
      </c>
      <c r="CE137" s="17">
        <v>220</v>
      </c>
      <c r="CF137" s="17">
        <v>24</v>
      </c>
      <c r="CG137" s="17">
        <v>114</v>
      </c>
      <c r="CH137" s="17">
        <v>29</v>
      </c>
      <c r="CI137" s="17">
        <v>240</v>
      </c>
      <c r="CJ137" s="17">
        <v>26</v>
      </c>
      <c r="CK137" s="17">
        <v>0.54</v>
      </c>
      <c r="CL137" s="17">
        <v>0</v>
      </c>
      <c r="CM137" s="17">
        <v>0.14000000000000001</v>
      </c>
      <c r="CN137" s="17">
        <v>0.68</v>
      </c>
      <c r="CO137" s="17">
        <v>1.55</v>
      </c>
      <c r="CP137" s="17">
        <v>2.31</v>
      </c>
      <c r="CQ137" s="17">
        <v>212</v>
      </c>
      <c r="CR137" s="17">
        <v>45</v>
      </c>
      <c r="CS137" s="17">
        <v>449</v>
      </c>
      <c r="CT137" s="17">
        <v>42</v>
      </c>
      <c r="CU137" s="17">
        <v>318</v>
      </c>
      <c r="CV137" s="17">
        <v>34</v>
      </c>
      <c r="CW137" s="17">
        <v>319</v>
      </c>
      <c r="CX137" s="17">
        <v>56</v>
      </c>
      <c r="CY137" s="17">
        <v>0.51</v>
      </c>
      <c r="CZ137" s="17">
        <v>0.26</v>
      </c>
      <c r="DA137" s="17">
        <v>0</v>
      </c>
      <c r="DB137" s="15"/>
      <c r="DC137" s="15"/>
      <c r="DD137" s="15"/>
      <c r="DE137" s="15"/>
      <c r="DF137" s="15"/>
      <c r="DG137" s="15"/>
      <c r="DH137" s="15"/>
    </row>
    <row r="138" spans="1:112" ht="66" thickBot="1">
      <c r="A138" s="18" t="b">
        <v>1</v>
      </c>
      <c r="B138" s="18" t="b">
        <v>1</v>
      </c>
      <c r="C138" s="17">
        <v>0</v>
      </c>
      <c r="D138" s="15"/>
      <c r="E138" s="17">
        <v>487117</v>
      </c>
      <c r="F138" s="17">
        <v>0</v>
      </c>
      <c r="G138" s="17">
        <v>0</v>
      </c>
      <c r="H138" s="17">
        <v>0</v>
      </c>
      <c r="I138" s="17">
        <v>0</v>
      </c>
      <c r="J138" s="15">
        <v>0</v>
      </c>
      <c r="K138" s="17">
        <v>0</v>
      </c>
      <c r="L138" s="17">
        <v>4</v>
      </c>
      <c r="M138" s="15">
        <v>0</v>
      </c>
      <c r="N138" s="15"/>
      <c r="O138" s="17">
        <v>0</v>
      </c>
      <c r="P138" s="15" t="s">
        <v>694</v>
      </c>
      <c r="Q138" s="15">
        <v>0</v>
      </c>
      <c r="R138" s="17">
        <v>139</v>
      </c>
      <c r="S138" s="18" t="b">
        <v>0</v>
      </c>
      <c r="T138" s="15" t="s">
        <v>5163</v>
      </c>
      <c r="U138" s="15" t="s">
        <v>5164</v>
      </c>
      <c r="V138" s="17">
        <v>50</v>
      </c>
      <c r="W138" s="15" t="s">
        <v>695</v>
      </c>
      <c r="X138" s="15">
        <v>0</v>
      </c>
      <c r="Y138" s="18" t="b">
        <v>0</v>
      </c>
      <c r="Z138" s="15" t="s">
        <v>402</v>
      </c>
      <c r="AA138" s="15">
        <v>0</v>
      </c>
      <c r="AB138" s="18" t="b">
        <v>0</v>
      </c>
      <c r="AC138" s="15"/>
      <c r="AD138" s="15" t="s">
        <v>543</v>
      </c>
      <c r="AE138" s="17">
        <v>5</v>
      </c>
      <c r="AF138" s="17">
        <v>36</v>
      </c>
      <c r="AG138" s="17">
        <v>0</v>
      </c>
      <c r="AH138" s="17">
        <v>0</v>
      </c>
      <c r="AI138" s="17">
        <v>0</v>
      </c>
      <c r="AJ138" s="17">
        <v>0</v>
      </c>
      <c r="AK138" s="17">
        <v>0</v>
      </c>
      <c r="AL138" s="15">
        <v>0</v>
      </c>
      <c r="AM138" s="15">
        <v>0</v>
      </c>
      <c r="AN138" s="15" t="s">
        <v>402</v>
      </c>
      <c r="AO138" s="15"/>
      <c r="AP138" s="15"/>
      <c r="AQ138" s="15"/>
      <c r="AR138" s="15"/>
      <c r="AS138" s="18" t="b">
        <v>0</v>
      </c>
      <c r="AT138" s="15" t="s">
        <v>2490</v>
      </c>
      <c r="AU138" s="17">
        <v>0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5">
        <v>0</v>
      </c>
      <c r="BI138" s="15">
        <v>0</v>
      </c>
      <c r="BJ138" s="15">
        <v>0</v>
      </c>
      <c r="BK138" s="15">
        <v>0</v>
      </c>
      <c r="BL138" s="17">
        <v>0</v>
      </c>
      <c r="BM138" s="17">
        <v>0</v>
      </c>
      <c r="BN138" s="17">
        <v>0</v>
      </c>
      <c r="BO138" s="17">
        <v>0</v>
      </c>
      <c r="BP138" s="17">
        <v>0</v>
      </c>
      <c r="BQ138" s="15">
        <v>0</v>
      </c>
      <c r="BR138" s="15">
        <v>0</v>
      </c>
      <c r="BS138" s="15">
        <v>0</v>
      </c>
      <c r="BT138" s="15">
        <v>0</v>
      </c>
      <c r="BU138" s="15"/>
      <c r="BV138" s="15"/>
      <c r="BW138" s="15"/>
      <c r="BX138" s="15"/>
      <c r="BY138" s="15"/>
      <c r="BZ138" s="15"/>
      <c r="CA138" s="15"/>
      <c r="CB138" s="15"/>
      <c r="CC138" s="17">
        <v>517</v>
      </c>
      <c r="CD138" s="17">
        <v>60</v>
      </c>
      <c r="CE138" s="17">
        <v>516</v>
      </c>
      <c r="CF138" s="17">
        <v>60</v>
      </c>
      <c r="CG138" s="17">
        <v>512</v>
      </c>
      <c r="CH138" s="17">
        <v>60</v>
      </c>
      <c r="CI138" s="17">
        <v>517</v>
      </c>
      <c r="CJ138" s="17">
        <v>60</v>
      </c>
      <c r="CK138" s="17">
        <v>0</v>
      </c>
      <c r="CL138" s="17">
        <v>0</v>
      </c>
      <c r="CM138" s="17">
        <v>0</v>
      </c>
      <c r="CN138" s="17">
        <v>0</v>
      </c>
      <c r="CO138" s="17">
        <v>0</v>
      </c>
      <c r="CP138" s="17">
        <v>0</v>
      </c>
      <c r="CQ138" s="17">
        <v>309</v>
      </c>
      <c r="CR138" s="17">
        <v>52</v>
      </c>
      <c r="CS138" s="17">
        <v>287</v>
      </c>
      <c r="CT138" s="17">
        <v>19</v>
      </c>
      <c r="CU138" s="17">
        <v>517</v>
      </c>
      <c r="CV138" s="17">
        <v>60</v>
      </c>
      <c r="CW138" s="17">
        <v>526</v>
      </c>
      <c r="CX138" s="17">
        <v>66</v>
      </c>
      <c r="CY138" s="17">
        <v>0</v>
      </c>
      <c r="CZ138" s="17">
        <v>0</v>
      </c>
      <c r="DA138" s="17">
        <v>0</v>
      </c>
      <c r="DB138" s="15"/>
      <c r="DC138" s="15"/>
      <c r="DD138" s="15"/>
      <c r="DE138" s="15"/>
      <c r="DF138" s="15"/>
      <c r="DG138" s="15"/>
      <c r="DH138" s="15"/>
    </row>
    <row r="139" spans="1:112" ht="17.25" thickBot="1">
      <c r="A139" s="18" t="b">
        <v>1</v>
      </c>
      <c r="B139" s="18" t="b">
        <v>1</v>
      </c>
      <c r="C139" s="15"/>
      <c r="D139" s="15"/>
      <c r="E139" s="17">
        <v>222694</v>
      </c>
      <c r="F139" s="17">
        <v>0</v>
      </c>
      <c r="G139" s="17">
        <v>0</v>
      </c>
      <c r="H139" s="17">
        <v>0</v>
      </c>
      <c r="I139" s="17">
        <v>0</v>
      </c>
      <c r="J139" s="15">
        <v>0</v>
      </c>
      <c r="K139" s="17">
        <v>0</v>
      </c>
      <c r="L139" s="17">
        <v>2</v>
      </c>
      <c r="M139" s="15">
        <v>2.2000000000000002</v>
      </c>
      <c r="N139" s="15"/>
      <c r="O139" s="17">
        <v>0</v>
      </c>
      <c r="P139" s="15" t="s">
        <v>662</v>
      </c>
      <c r="Q139" s="15">
        <v>0</v>
      </c>
      <c r="R139" s="17">
        <v>328</v>
      </c>
      <c r="S139" s="18" t="b">
        <v>0</v>
      </c>
      <c r="T139" s="15"/>
      <c r="U139" s="15"/>
      <c r="V139" s="17">
        <v>50</v>
      </c>
      <c r="W139" s="15" t="s">
        <v>2679</v>
      </c>
      <c r="X139" s="15">
        <v>3.2</v>
      </c>
      <c r="Y139" s="18" t="b">
        <v>0</v>
      </c>
      <c r="Z139" s="15" t="s">
        <v>2680</v>
      </c>
      <c r="AA139" s="15">
        <v>0.6</v>
      </c>
      <c r="AB139" s="18" t="b">
        <v>0</v>
      </c>
      <c r="AC139" s="15"/>
      <c r="AD139" s="15" t="s">
        <v>519</v>
      </c>
      <c r="AE139" s="17">
        <v>5</v>
      </c>
      <c r="AF139" s="17">
        <v>36</v>
      </c>
      <c r="AG139" s="17">
        <v>108</v>
      </c>
      <c r="AH139" s="17">
        <v>0</v>
      </c>
      <c r="AI139" s="17">
        <v>0</v>
      </c>
      <c r="AJ139" s="17">
        <v>0</v>
      </c>
      <c r="AK139" s="17">
        <v>0</v>
      </c>
      <c r="AL139" s="15">
        <v>0</v>
      </c>
      <c r="AM139" s="15">
        <v>21.6</v>
      </c>
      <c r="AN139" s="15" t="s">
        <v>2680</v>
      </c>
      <c r="AO139" s="15"/>
      <c r="AP139" s="15"/>
      <c r="AQ139" s="15"/>
      <c r="AR139" s="15"/>
      <c r="AS139" s="18" t="b">
        <v>0</v>
      </c>
      <c r="AT139" s="15" t="s">
        <v>2681</v>
      </c>
      <c r="AU139" s="17">
        <v>2935</v>
      </c>
      <c r="AV139" s="17">
        <v>0</v>
      </c>
      <c r="AW139" s="17">
        <v>1</v>
      </c>
      <c r="AX139" s="17">
        <v>7</v>
      </c>
      <c r="AY139" s="17">
        <v>48</v>
      </c>
      <c r="AZ139" s="17">
        <v>0</v>
      </c>
      <c r="BA139" s="17">
        <v>0</v>
      </c>
      <c r="BB139" s="17">
        <v>0</v>
      </c>
      <c r="BC139" s="17">
        <v>5</v>
      </c>
      <c r="BD139" s="17">
        <v>0</v>
      </c>
      <c r="BE139" s="17">
        <v>0</v>
      </c>
      <c r="BF139" s="17">
        <v>4</v>
      </c>
      <c r="BG139" s="17">
        <v>412</v>
      </c>
      <c r="BH139" s="15">
        <v>697.4</v>
      </c>
      <c r="BI139" s="15">
        <v>161.5</v>
      </c>
      <c r="BJ139" s="15">
        <v>272</v>
      </c>
      <c r="BK139" s="15">
        <v>113.1</v>
      </c>
      <c r="BL139" s="17">
        <v>0</v>
      </c>
      <c r="BM139" s="17">
        <v>0</v>
      </c>
      <c r="BN139" s="17">
        <v>0</v>
      </c>
      <c r="BO139" s="17">
        <v>0</v>
      </c>
      <c r="BP139" s="17">
        <v>33</v>
      </c>
      <c r="BQ139" s="15">
        <v>3.06</v>
      </c>
      <c r="BR139" s="15">
        <v>0.76</v>
      </c>
      <c r="BS139" s="15">
        <v>3.82</v>
      </c>
      <c r="BT139" s="15">
        <v>42.92</v>
      </c>
      <c r="BU139" s="15"/>
      <c r="BV139" s="15"/>
      <c r="BW139" s="15"/>
      <c r="BX139" s="15"/>
      <c r="BY139" s="15"/>
      <c r="BZ139" s="15"/>
      <c r="CA139" s="15"/>
      <c r="CB139" s="15"/>
      <c r="CC139" s="17">
        <v>47</v>
      </c>
      <c r="CD139" s="17">
        <v>19</v>
      </c>
      <c r="CE139" s="17">
        <v>190</v>
      </c>
      <c r="CF139" s="17">
        <v>49</v>
      </c>
      <c r="CG139" s="17">
        <v>109</v>
      </c>
      <c r="CH139" s="17">
        <v>19</v>
      </c>
      <c r="CI139" s="17">
        <v>101</v>
      </c>
      <c r="CJ139" s="17">
        <v>27</v>
      </c>
      <c r="CK139" s="17">
        <v>0.09</v>
      </c>
      <c r="CL139" s="17">
        <v>0</v>
      </c>
      <c r="CM139" s="17">
        <v>0.02</v>
      </c>
      <c r="CN139" s="17">
        <v>0.11</v>
      </c>
      <c r="CO139" s="17">
        <v>1.32</v>
      </c>
      <c r="CP139" s="17">
        <v>1.47</v>
      </c>
      <c r="CQ139" s="17">
        <v>265</v>
      </c>
      <c r="CR139" s="17">
        <v>48</v>
      </c>
      <c r="CS139" s="17">
        <v>243</v>
      </c>
      <c r="CT139" s="17">
        <v>127</v>
      </c>
      <c r="CU139" s="17">
        <v>146</v>
      </c>
      <c r="CV139" s="17">
        <v>58</v>
      </c>
      <c r="CW139" s="17">
        <v>253</v>
      </c>
      <c r="CX139" s="17">
        <v>92</v>
      </c>
      <c r="CY139" s="17">
        <v>1.01</v>
      </c>
      <c r="CZ139" s="17">
        <v>0.21</v>
      </c>
      <c r="DA139" s="17">
        <v>0</v>
      </c>
      <c r="DB139" s="15"/>
      <c r="DC139" s="15"/>
      <c r="DD139" s="15"/>
      <c r="DE139" s="15"/>
      <c r="DF139" s="15"/>
      <c r="DG139" s="15"/>
      <c r="DH139" s="15"/>
    </row>
    <row r="140" spans="1:112" ht="17.25" thickBot="1">
      <c r="A140" s="18" t="b">
        <v>1</v>
      </c>
      <c r="B140" s="18" t="b">
        <v>1</v>
      </c>
      <c r="C140" s="15"/>
      <c r="D140" s="15"/>
      <c r="E140" s="17">
        <v>610799</v>
      </c>
      <c r="F140" s="17">
        <v>0</v>
      </c>
      <c r="G140" s="17">
        <v>0</v>
      </c>
      <c r="H140" s="17">
        <v>0</v>
      </c>
      <c r="I140" s="17">
        <v>0</v>
      </c>
      <c r="J140" s="15">
        <v>0</v>
      </c>
      <c r="K140" s="17">
        <v>0</v>
      </c>
      <c r="L140" s="17">
        <v>2</v>
      </c>
      <c r="M140" s="15">
        <v>2.2000000000000002</v>
      </c>
      <c r="N140" s="15"/>
      <c r="O140" s="17">
        <v>0</v>
      </c>
      <c r="P140" s="15" t="s">
        <v>3135</v>
      </c>
      <c r="Q140" s="15">
        <v>0</v>
      </c>
      <c r="R140" s="17">
        <v>504</v>
      </c>
      <c r="S140" s="18" t="b">
        <v>0</v>
      </c>
      <c r="T140" s="15"/>
      <c r="U140" s="15"/>
      <c r="V140" s="17">
        <v>50</v>
      </c>
      <c r="W140" s="15" t="s">
        <v>3136</v>
      </c>
      <c r="X140" s="15">
        <v>0</v>
      </c>
      <c r="Y140" s="18" t="b">
        <v>0</v>
      </c>
      <c r="Z140" s="15" t="s">
        <v>3137</v>
      </c>
      <c r="AA140" s="15">
        <v>2.2000000000000002</v>
      </c>
      <c r="AB140" s="18" t="b">
        <v>0</v>
      </c>
      <c r="AC140" s="15"/>
      <c r="AD140" s="15" t="s">
        <v>519</v>
      </c>
      <c r="AE140" s="17">
        <v>5</v>
      </c>
      <c r="AF140" s="17">
        <v>36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5">
        <v>0</v>
      </c>
      <c r="AM140" s="15">
        <v>0</v>
      </c>
      <c r="AN140" s="15" t="s">
        <v>3138</v>
      </c>
      <c r="AO140" s="15"/>
      <c r="AP140" s="15"/>
      <c r="AQ140" s="15"/>
      <c r="AR140" s="15"/>
      <c r="AS140" s="18" t="b">
        <v>0</v>
      </c>
      <c r="AT140" s="15" t="s">
        <v>3139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5">
        <v>0</v>
      </c>
      <c r="BI140" s="15">
        <v>0</v>
      </c>
      <c r="BJ140" s="15">
        <v>0</v>
      </c>
      <c r="BK140" s="15">
        <v>0</v>
      </c>
      <c r="BL140" s="17">
        <v>0</v>
      </c>
      <c r="BM140" s="17">
        <v>0</v>
      </c>
      <c r="BN140" s="17">
        <v>0</v>
      </c>
      <c r="BO140" s="17">
        <v>0</v>
      </c>
      <c r="BP140" s="17">
        <v>0</v>
      </c>
      <c r="BQ140" s="15">
        <v>0</v>
      </c>
      <c r="BR140" s="15">
        <v>0</v>
      </c>
      <c r="BS140" s="15">
        <v>0</v>
      </c>
      <c r="BT140" s="15">
        <v>0</v>
      </c>
      <c r="BU140" s="15"/>
      <c r="BV140" s="15"/>
      <c r="BW140" s="15"/>
      <c r="BX140" s="15"/>
      <c r="BY140" s="15"/>
      <c r="BZ140" s="15"/>
      <c r="CA140" s="15"/>
      <c r="CB140" s="15"/>
      <c r="CC140" s="17">
        <v>532</v>
      </c>
      <c r="CD140" s="17">
        <v>183</v>
      </c>
      <c r="CE140" s="17">
        <v>532</v>
      </c>
      <c r="CF140" s="17">
        <v>183</v>
      </c>
      <c r="CG140" s="17">
        <v>530</v>
      </c>
      <c r="CH140" s="17">
        <v>183</v>
      </c>
      <c r="CI140" s="17">
        <v>532</v>
      </c>
      <c r="CJ140" s="17">
        <v>183</v>
      </c>
      <c r="CK140" s="17">
        <v>0</v>
      </c>
      <c r="CL140" s="17">
        <v>0</v>
      </c>
      <c r="CM140" s="17">
        <v>0</v>
      </c>
      <c r="CN140" s="17">
        <v>0</v>
      </c>
      <c r="CO140" s="17">
        <v>0</v>
      </c>
      <c r="CP140" s="17">
        <v>0</v>
      </c>
      <c r="CQ140" s="17">
        <v>359</v>
      </c>
      <c r="CR140" s="17">
        <v>71</v>
      </c>
      <c r="CS140" s="17">
        <v>337</v>
      </c>
      <c r="CT140" s="17">
        <v>150</v>
      </c>
      <c r="CU140" s="17">
        <v>532</v>
      </c>
      <c r="CV140" s="17">
        <v>183</v>
      </c>
      <c r="CW140" s="17">
        <v>129</v>
      </c>
      <c r="CX140" s="17">
        <v>51</v>
      </c>
      <c r="CY140" s="17">
        <v>0</v>
      </c>
      <c r="CZ140" s="17">
        <v>0</v>
      </c>
      <c r="DA140" s="17">
        <v>0</v>
      </c>
      <c r="DB140" s="15"/>
      <c r="DC140" s="15"/>
      <c r="DD140" s="15"/>
      <c r="DE140" s="15"/>
      <c r="DF140" s="15"/>
      <c r="DG140" s="15"/>
      <c r="DH140" s="15"/>
    </row>
    <row r="141" spans="1:112" ht="17.25" thickBot="1">
      <c r="A141" s="18" t="b">
        <v>1</v>
      </c>
      <c r="B141" s="18" t="b">
        <v>1</v>
      </c>
      <c r="C141" s="15"/>
      <c r="D141" s="15"/>
      <c r="E141" s="17">
        <v>244850</v>
      </c>
      <c r="F141" s="17">
        <v>0</v>
      </c>
      <c r="G141" s="17">
        <v>0</v>
      </c>
      <c r="H141" s="17">
        <v>0</v>
      </c>
      <c r="I141" s="17">
        <v>0</v>
      </c>
      <c r="J141" s="15">
        <v>0</v>
      </c>
      <c r="K141" s="17">
        <v>0</v>
      </c>
      <c r="L141" s="17">
        <v>3</v>
      </c>
      <c r="M141" s="15">
        <v>2.6</v>
      </c>
      <c r="N141" s="15"/>
      <c r="O141" s="17">
        <v>0</v>
      </c>
      <c r="P141" s="15" t="s">
        <v>565</v>
      </c>
      <c r="Q141" s="15">
        <v>0</v>
      </c>
      <c r="R141" s="17">
        <v>40</v>
      </c>
      <c r="S141" s="18" t="b">
        <v>0</v>
      </c>
      <c r="T141" s="15"/>
      <c r="U141" s="15"/>
      <c r="V141" s="17">
        <v>75</v>
      </c>
      <c r="W141" s="15" t="s">
        <v>1447</v>
      </c>
      <c r="X141" s="15">
        <v>4.5999999999999996</v>
      </c>
      <c r="Y141" s="18" t="b">
        <v>0</v>
      </c>
      <c r="Z141" s="15" t="s">
        <v>1448</v>
      </c>
      <c r="AA141" s="15">
        <v>36.200000000000003</v>
      </c>
      <c r="AB141" s="18" t="b">
        <v>0</v>
      </c>
      <c r="AC141" s="15"/>
      <c r="AD141" s="15" t="s">
        <v>519</v>
      </c>
      <c r="AE141" s="17">
        <v>6</v>
      </c>
      <c r="AF141" s="17">
        <v>8</v>
      </c>
      <c r="AG141" s="17">
        <v>169</v>
      </c>
      <c r="AH141" s="17">
        <v>0</v>
      </c>
      <c r="AI141" s="17">
        <v>0</v>
      </c>
      <c r="AJ141" s="17">
        <v>0</v>
      </c>
      <c r="AK141" s="17">
        <v>0</v>
      </c>
      <c r="AL141" s="15">
        <v>0</v>
      </c>
      <c r="AM141" s="15">
        <v>22.5</v>
      </c>
      <c r="AN141" s="15" t="s">
        <v>1448</v>
      </c>
      <c r="AO141" s="15"/>
      <c r="AP141" s="15"/>
      <c r="AQ141" s="15"/>
      <c r="AR141" s="15"/>
      <c r="AS141" s="18" t="b">
        <v>0</v>
      </c>
      <c r="AT141" s="15" t="s">
        <v>2175</v>
      </c>
      <c r="AU141" s="17">
        <v>3280</v>
      </c>
      <c r="AV141" s="17">
        <v>10</v>
      </c>
      <c r="AW141" s="17">
        <v>8</v>
      </c>
      <c r="AX141" s="17">
        <v>9</v>
      </c>
      <c r="AY141" s="17">
        <v>48</v>
      </c>
      <c r="AZ141" s="17">
        <v>0</v>
      </c>
      <c r="BA141" s="17">
        <v>0</v>
      </c>
      <c r="BB141" s="17">
        <v>0</v>
      </c>
      <c r="BC141" s="17">
        <v>7</v>
      </c>
      <c r="BD141" s="17">
        <v>0</v>
      </c>
      <c r="BE141" s="17">
        <v>0</v>
      </c>
      <c r="BF141" s="17">
        <v>17</v>
      </c>
      <c r="BG141" s="17">
        <v>605</v>
      </c>
      <c r="BH141" s="15">
        <v>746.2</v>
      </c>
      <c r="BI141" s="15">
        <v>706.2</v>
      </c>
      <c r="BJ141" s="15">
        <v>871</v>
      </c>
      <c r="BK141" s="15">
        <v>232</v>
      </c>
      <c r="BL141" s="17">
        <v>0</v>
      </c>
      <c r="BM141" s="17">
        <v>0</v>
      </c>
      <c r="BN141" s="17">
        <v>0</v>
      </c>
      <c r="BO141" s="17">
        <v>0</v>
      </c>
      <c r="BP141" s="17">
        <v>37</v>
      </c>
      <c r="BQ141" s="15">
        <v>6.84</v>
      </c>
      <c r="BR141" s="15">
        <v>4.32</v>
      </c>
      <c r="BS141" s="15">
        <v>11.16</v>
      </c>
      <c r="BT141" s="15">
        <v>51.55</v>
      </c>
      <c r="BU141" s="15"/>
      <c r="BV141" s="15"/>
      <c r="BW141" s="15"/>
      <c r="BX141" s="15"/>
      <c r="BY141" s="15"/>
      <c r="BZ141" s="15"/>
      <c r="CA141" s="15"/>
      <c r="CB141" s="15"/>
      <c r="CC141" s="17">
        <v>37</v>
      </c>
      <c r="CD141" s="17">
        <v>10</v>
      </c>
      <c r="CE141" s="17">
        <v>24</v>
      </c>
      <c r="CF141" s="17">
        <v>23</v>
      </c>
      <c r="CG141" s="17">
        <v>8</v>
      </c>
      <c r="CH141" s="17">
        <v>3</v>
      </c>
      <c r="CI141" s="17">
        <v>8</v>
      </c>
      <c r="CJ141" s="17">
        <v>6</v>
      </c>
      <c r="CK141" s="17">
        <v>0.19</v>
      </c>
      <c r="CL141" s="17">
        <v>0</v>
      </c>
      <c r="CM141" s="17">
        <v>0.12</v>
      </c>
      <c r="CN141" s="17">
        <v>0.31</v>
      </c>
      <c r="CO141" s="17">
        <v>1.41</v>
      </c>
      <c r="CP141" s="17">
        <v>1.32</v>
      </c>
      <c r="CQ141" s="17">
        <v>16</v>
      </c>
      <c r="CR141" s="17">
        <v>9</v>
      </c>
      <c r="CS141" s="17">
        <v>540</v>
      </c>
      <c r="CT141" s="17">
        <v>235</v>
      </c>
      <c r="CU141" s="17">
        <v>25</v>
      </c>
      <c r="CV141" s="17">
        <v>11</v>
      </c>
      <c r="CW141" s="17">
        <v>5</v>
      </c>
      <c r="CX141" s="17">
        <v>3</v>
      </c>
      <c r="CY141" s="17">
        <v>1.02</v>
      </c>
      <c r="CZ141" s="17">
        <v>0.25</v>
      </c>
      <c r="DA141" s="17">
        <v>0</v>
      </c>
      <c r="DB141" s="15"/>
      <c r="DC141" s="15"/>
      <c r="DD141" s="15"/>
      <c r="DE141" s="15"/>
      <c r="DF141" s="15"/>
      <c r="DG141" s="15"/>
      <c r="DH141" s="15"/>
    </row>
    <row r="142" spans="1:112" ht="27.75" thickBot="1">
      <c r="A142" s="18" t="b">
        <v>1</v>
      </c>
      <c r="B142" s="18" t="b">
        <v>1</v>
      </c>
      <c r="C142" s="15"/>
      <c r="D142" s="15"/>
      <c r="E142" s="17">
        <v>215059</v>
      </c>
      <c r="F142" s="17">
        <v>0</v>
      </c>
      <c r="G142" s="17">
        <v>0</v>
      </c>
      <c r="H142" s="17">
        <v>0</v>
      </c>
      <c r="I142" s="17">
        <v>0</v>
      </c>
      <c r="J142" s="15">
        <v>0</v>
      </c>
      <c r="K142" s="17">
        <v>0</v>
      </c>
      <c r="L142" s="17">
        <v>1</v>
      </c>
      <c r="M142" s="15">
        <v>2.6</v>
      </c>
      <c r="N142" s="15"/>
      <c r="O142" s="17">
        <v>0</v>
      </c>
      <c r="P142" s="15" t="s">
        <v>669</v>
      </c>
      <c r="Q142" s="15">
        <v>0</v>
      </c>
      <c r="R142" s="17">
        <v>140</v>
      </c>
      <c r="S142" s="18" t="b">
        <v>0</v>
      </c>
      <c r="T142" s="15"/>
      <c r="U142" s="15"/>
      <c r="V142" s="17">
        <v>50</v>
      </c>
      <c r="W142" s="15" t="s">
        <v>670</v>
      </c>
      <c r="X142" s="15">
        <v>3.2</v>
      </c>
      <c r="Y142" s="18" t="b">
        <v>0</v>
      </c>
      <c r="Z142" s="15" t="s">
        <v>2499</v>
      </c>
      <c r="AA142" s="15">
        <v>2</v>
      </c>
      <c r="AB142" s="18" t="b">
        <v>0</v>
      </c>
      <c r="AC142" s="15"/>
      <c r="AD142" s="15" t="s">
        <v>519</v>
      </c>
      <c r="AE142" s="17">
        <v>6</v>
      </c>
      <c r="AF142" s="17">
        <v>8</v>
      </c>
      <c r="AG142" s="17">
        <v>113</v>
      </c>
      <c r="AH142" s="17">
        <v>0</v>
      </c>
      <c r="AI142" s="17">
        <v>0</v>
      </c>
      <c r="AJ142" s="17">
        <v>0</v>
      </c>
      <c r="AK142" s="17">
        <v>0</v>
      </c>
      <c r="AL142" s="15">
        <v>0</v>
      </c>
      <c r="AM142" s="15">
        <v>22.6</v>
      </c>
      <c r="AN142" s="15" t="s">
        <v>246</v>
      </c>
      <c r="AO142" s="15"/>
      <c r="AP142" s="15"/>
      <c r="AQ142" s="15"/>
      <c r="AR142" s="15"/>
      <c r="AS142" s="18" t="b">
        <v>0</v>
      </c>
      <c r="AT142" s="15" t="s">
        <v>2500</v>
      </c>
      <c r="AU142" s="17">
        <v>3040</v>
      </c>
      <c r="AV142" s="17">
        <v>0</v>
      </c>
      <c r="AW142" s="17">
        <v>1</v>
      </c>
      <c r="AX142" s="17">
        <v>9</v>
      </c>
      <c r="AY142" s="17">
        <v>49</v>
      </c>
      <c r="AZ142" s="17">
        <v>0</v>
      </c>
      <c r="BA142" s="17">
        <v>0</v>
      </c>
      <c r="BB142" s="17">
        <v>0</v>
      </c>
      <c r="BC142" s="17">
        <v>3</v>
      </c>
      <c r="BD142" s="17">
        <v>1</v>
      </c>
      <c r="BE142" s="17">
        <v>98</v>
      </c>
      <c r="BF142" s="17">
        <v>7</v>
      </c>
      <c r="BG142" s="17">
        <v>509</v>
      </c>
      <c r="BH142" s="15">
        <v>822.2</v>
      </c>
      <c r="BI142" s="15">
        <v>50</v>
      </c>
      <c r="BJ142" s="15">
        <v>0</v>
      </c>
      <c r="BK142" s="15">
        <v>86.7</v>
      </c>
      <c r="BL142" s="17">
        <v>0</v>
      </c>
      <c r="BM142" s="17">
        <v>0</v>
      </c>
      <c r="BN142" s="17">
        <v>0</v>
      </c>
      <c r="BO142" s="17">
        <v>0</v>
      </c>
      <c r="BP142" s="17">
        <v>35</v>
      </c>
      <c r="BQ142" s="15">
        <v>0</v>
      </c>
      <c r="BR142" s="15">
        <v>0.04</v>
      </c>
      <c r="BS142" s="15">
        <v>0.04</v>
      </c>
      <c r="BT142" s="15">
        <v>48.64</v>
      </c>
      <c r="BU142" s="15"/>
      <c r="BV142" s="15"/>
      <c r="BW142" s="15"/>
      <c r="BX142" s="15"/>
      <c r="BY142" s="15"/>
      <c r="BZ142" s="15"/>
      <c r="CA142" s="15"/>
      <c r="CB142" s="15"/>
      <c r="CC142" s="17">
        <v>27</v>
      </c>
      <c r="CD142" s="17">
        <v>8</v>
      </c>
      <c r="CE142" s="17">
        <v>282</v>
      </c>
      <c r="CF142" s="17">
        <v>1</v>
      </c>
      <c r="CG142" s="17">
        <v>492</v>
      </c>
      <c r="CH142" s="17">
        <v>52</v>
      </c>
      <c r="CI142" s="17">
        <v>156</v>
      </c>
      <c r="CJ142" s="17">
        <v>6</v>
      </c>
      <c r="CK142" s="17">
        <v>0</v>
      </c>
      <c r="CL142" s="17">
        <v>2.9</v>
      </c>
      <c r="CM142" s="17">
        <v>0</v>
      </c>
      <c r="CN142" s="17">
        <v>0</v>
      </c>
      <c r="CO142" s="17">
        <v>1.44</v>
      </c>
      <c r="CP142" s="17">
        <v>1.45</v>
      </c>
      <c r="CQ142" s="17">
        <v>256</v>
      </c>
      <c r="CR142" s="17">
        <v>11</v>
      </c>
      <c r="CS142" s="17">
        <v>234</v>
      </c>
      <c r="CT142" s="17">
        <v>49</v>
      </c>
      <c r="CU142" s="17">
        <v>145</v>
      </c>
      <c r="CV142" s="17">
        <v>19</v>
      </c>
      <c r="CW142" s="17">
        <v>132</v>
      </c>
      <c r="CX142" s="17">
        <v>20</v>
      </c>
      <c r="CY142" s="17">
        <v>1.04</v>
      </c>
      <c r="CZ142" s="17">
        <v>0.27</v>
      </c>
      <c r="DA142" s="17">
        <v>0</v>
      </c>
      <c r="DB142" s="15"/>
      <c r="DC142" s="15"/>
      <c r="DD142" s="15"/>
      <c r="DE142" s="15"/>
      <c r="DF142" s="15"/>
      <c r="DG142" s="15"/>
      <c r="DH142" s="15"/>
    </row>
    <row r="143" spans="1:112" ht="17.25" thickBot="1">
      <c r="A143" s="18" t="b">
        <v>1</v>
      </c>
      <c r="B143" s="18" t="b">
        <v>1</v>
      </c>
      <c r="C143" s="15"/>
      <c r="D143" s="15"/>
      <c r="E143" s="17">
        <v>508479</v>
      </c>
      <c r="F143" s="17">
        <v>0</v>
      </c>
      <c r="G143" s="17">
        <v>0</v>
      </c>
      <c r="H143" s="17">
        <v>0</v>
      </c>
      <c r="I143" s="17">
        <v>0</v>
      </c>
      <c r="J143" s="15">
        <v>0</v>
      </c>
      <c r="K143" s="17">
        <v>0</v>
      </c>
      <c r="L143" s="17">
        <v>1</v>
      </c>
      <c r="M143" s="15">
        <v>2.6</v>
      </c>
      <c r="N143" s="15"/>
      <c r="O143" s="17">
        <v>0</v>
      </c>
      <c r="P143" s="15" t="s">
        <v>1294</v>
      </c>
      <c r="Q143" s="15">
        <v>0</v>
      </c>
      <c r="R143" s="17">
        <v>141</v>
      </c>
      <c r="S143" s="18" t="b">
        <v>0</v>
      </c>
      <c r="T143" s="15"/>
      <c r="U143" s="15"/>
      <c r="V143" s="17">
        <v>50</v>
      </c>
      <c r="W143" s="15" t="s">
        <v>1630</v>
      </c>
      <c r="X143" s="15">
        <v>1.8</v>
      </c>
      <c r="Y143" s="18" t="b">
        <v>0</v>
      </c>
      <c r="Z143" s="15" t="s">
        <v>2501</v>
      </c>
      <c r="AA143" s="15">
        <v>0.2</v>
      </c>
      <c r="AB143" s="18" t="b">
        <v>0</v>
      </c>
      <c r="AC143" s="15"/>
      <c r="AD143" s="15" t="s">
        <v>519</v>
      </c>
      <c r="AE143" s="17">
        <v>6</v>
      </c>
      <c r="AF143" s="17">
        <v>8</v>
      </c>
      <c r="AG143" s="17">
        <v>9</v>
      </c>
      <c r="AH143" s="17">
        <v>0</v>
      </c>
      <c r="AI143" s="17">
        <v>0</v>
      </c>
      <c r="AJ143" s="17">
        <v>0</v>
      </c>
      <c r="AK143" s="17">
        <v>0</v>
      </c>
      <c r="AL143" s="15">
        <v>0</v>
      </c>
      <c r="AM143" s="15">
        <v>1.8</v>
      </c>
      <c r="AN143" s="15" t="s">
        <v>2501</v>
      </c>
      <c r="AO143" s="15"/>
      <c r="AP143" s="15"/>
      <c r="AQ143" s="15"/>
      <c r="AR143" s="15"/>
      <c r="AS143" s="18" t="b">
        <v>0</v>
      </c>
      <c r="AT143" s="15" t="s">
        <v>2502</v>
      </c>
      <c r="AU143" s="17">
        <v>378</v>
      </c>
      <c r="AV143" s="17">
        <v>0</v>
      </c>
      <c r="AW143" s="17">
        <v>0</v>
      </c>
      <c r="AX143" s="17">
        <v>0</v>
      </c>
      <c r="AY143" s="17">
        <v>5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8</v>
      </c>
      <c r="BF143" s="17">
        <v>0</v>
      </c>
      <c r="BG143" s="17">
        <v>50</v>
      </c>
      <c r="BH143" s="15">
        <v>79.8</v>
      </c>
      <c r="BI143" s="15">
        <v>0</v>
      </c>
      <c r="BJ143" s="15">
        <v>0</v>
      </c>
      <c r="BK143" s="15">
        <v>7.9</v>
      </c>
      <c r="BL143" s="17">
        <v>0</v>
      </c>
      <c r="BM143" s="17">
        <v>0</v>
      </c>
      <c r="BN143" s="17">
        <v>0</v>
      </c>
      <c r="BO143" s="17">
        <v>0</v>
      </c>
      <c r="BP143" s="17">
        <v>3</v>
      </c>
      <c r="BQ143" s="15">
        <v>0</v>
      </c>
      <c r="BR143" s="15">
        <v>0</v>
      </c>
      <c r="BS143" s="15">
        <v>0</v>
      </c>
      <c r="BT143" s="15">
        <v>4.12</v>
      </c>
      <c r="BU143" s="15"/>
      <c r="BV143" s="15"/>
      <c r="BW143" s="15"/>
      <c r="BX143" s="15"/>
      <c r="BY143" s="15"/>
      <c r="BZ143" s="15"/>
      <c r="CA143" s="15"/>
      <c r="CB143" s="15"/>
      <c r="CC143" s="17">
        <v>316</v>
      </c>
      <c r="CD143" s="17">
        <v>26</v>
      </c>
      <c r="CE143" s="17">
        <v>523</v>
      </c>
      <c r="CF143" s="17">
        <v>60</v>
      </c>
      <c r="CG143" s="17">
        <v>520</v>
      </c>
      <c r="CH143" s="17">
        <v>58</v>
      </c>
      <c r="CI143" s="17">
        <v>348</v>
      </c>
      <c r="CJ143" s="17">
        <v>26</v>
      </c>
      <c r="CK143" s="17">
        <v>0</v>
      </c>
      <c r="CL143" s="17">
        <v>1.9</v>
      </c>
      <c r="CM143" s="17">
        <v>0</v>
      </c>
      <c r="CN143" s="17">
        <v>0</v>
      </c>
      <c r="CO143" s="17">
        <v>0.98</v>
      </c>
      <c r="CP143" s="17">
        <v>1.19</v>
      </c>
      <c r="CQ143" s="17">
        <v>329</v>
      </c>
      <c r="CR143" s="17">
        <v>18</v>
      </c>
      <c r="CS143" s="17">
        <v>307</v>
      </c>
      <c r="CT143" s="17">
        <v>56</v>
      </c>
      <c r="CU143" s="17">
        <v>304</v>
      </c>
      <c r="CV143" s="17">
        <v>30</v>
      </c>
      <c r="CW143" s="17">
        <v>379</v>
      </c>
      <c r="CX143" s="17">
        <v>44</v>
      </c>
      <c r="CY143" s="17">
        <v>0.71</v>
      </c>
      <c r="CZ143" s="17">
        <v>0</v>
      </c>
      <c r="DA143" s="17">
        <v>0</v>
      </c>
      <c r="DB143" s="15"/>
      <c r="DC143" s="15"/>
      <c r="DD143" s="15"/>
      <c r="DE143" s="15"/>
      <c r="DF143" s="15"/>
      <c r="DG143" s="15"/>
      <c r="DH143" s="15"/>
    </row>
    <row r="144" spans="1:112" ht="17.25" thickBot="1">
      <c r="A144" s="18" t="b">
        <v>1</v>
      </c>
      <c r="B144" s="18" t="b">
        <v>1</v>
      </c>
      <c r="C144" s="15"/>
      <c r="D144" s="15"/>
      <c r="E144" s="17">
        <v>225796</v>
      </c>
      <c r="F144" s="17">
        <v>0</v>
      </c>
      <c r="G144" s="17">
        <v>0</v>
      </c>
      <c r="H144" s="17">
        <v>0</v>
      </c>
      <c r="I144" s="17">
        <v>0</v>
      </c>
      <c r="J144" s="15">
        <v>0</v>
      </c>
      <c r="K144" s="17">
        <v>0</v>
      </c>
      <c r="L144" s="17">
        <v>2</v>
      </c>
      <c r="M144" s="15">
        <v>2.5</v>
      </c>
      <c r="N144" s="15"/>
      <c r="O144" s="17">
        <v>0</v>
      </c>
      <c r="P144" s="15" t="s">
        <v>714</v>
      </c>
      <c r="Q144" s="15">
        <v>0</v>
      </c>
      <c r="R144" s="17">
        <v>142</v>
      </c>
      <c r="S144" s="18" t="b">
        <v>0</v>
      </c>
      <c r="T144" s="15"/>
      <c r="U144" s="15"/>
      <c r="V144" s="17">
        <v>55</v>
      </c>
      <c r="W144" s="15" t="s">
        <v>715</v>
      </c>
      <c r="X144" s="15">
        <v>4</v>
      </c>
      <c r="Y144" s="18" t="b">
        <v>0</v>
      </c>
      <c r="Z144" s="15" t="s">
        <v>279</v>
      </c>
      <c r="AA144" s="15">
        <v>8.1</v>
      </c>
      <c r="AB144" s="18" t="b">
        <v>0</v>
      </c>
      <c r="AC144" s="15"/>
      <c r="AD144" s="15" t="s">
        <v>519</v>
      </c>
      <c r="AE144" s="17">
        <v>6</v>
      </c>
      <c r="AF144" s="17">
        <v>8</v>
      </c>
      <c r="AG144" s="17">
        <v>115</v>
      </c>
      <c r="AH144" s="17">
        <v>0</v>
      </c>
      <c r="AI144" s="17">
        <v>0</v>
      </c>
      <c r="AJ144" s="17">
        <v>0</v>
      </c>
      <c r="AK144" s="17">
        <v>0</v>
      </c>
      <c r="AL144" s="15">
        <v>0</v>
      </c>
      <c r="AM144" s="15">
        <v>20.9</v>
      </c>
      <c r="AN144" s="15" t="s">
        <v>279</v>
      </c>
      <c r="AO144" s="15"/>
      <c r="AP144" s="15"/>
      <c r="AQ144" s="15"/>
      <c r="AR144" s="15"/>
      <c r="AS144" s="18" t="b">
        <v>0</v>
      </c>
      <c r="AT144" s="15" t="s">
        <v>2511</v>
      </c>
      <c r="AU144" s="17">
        <v>1957</v>
      </c>
      <c r="AV144" s="17">
        <v>2</v>
      </c>
      <c r="AW144" s="17">
        <v>6</v>
      </c>
      <c r="AX144" s="17">
        <v>8</v>
      </c>
      <c r="AY144" s="17">
        <v>20</v>
      </c>
      <c r="AZ144" s="17">
        <v>0</v>
      </c>
      <c r="BA144" s="17">
        <v>0</v>
      </c>
      <c r="BB144" s="17">
        <v>0</v>
      </c>
      <c r="BC144" s="17">
        <v>4</v>
      </c>
      <c r="BD144" s="17">
        <v>0</v>
      </c>
      <c r="BE144" s="17">
        <v>0</v>
      </c>
      <c r="BF144" s="17">
        <v>11</v>
      </c>
      <c r="BG144" s="17">
        <v>493</v>
      </c>
      <c r="BH144" s="15">
        <v>459</v>
      </c>
      <c r="BI144" s="15">
        <v>483.7</v>
      </c>
      <c r="BJ144" s="15">
        <v>116</v>
      </c>
      <c r="BK144" s="15">
        <v>106.1</v>
      </c>
      <c r="BL144" s="17">
        <v>0</v>
      </c>
      <c r="BM144" s="17">
        <v>0</v>
      </c>
      <c r="BN144" s="17">
        <v>0</v>
      </c>
      <c r="BO144" s="17">
        <v>0</v>
      </c>
      <c r="BP144" s="17">
        <v>20</v>
      </c>
      <c r="BQ144" s="15">
        <v>1.04</v>
      </c>
      <c r="BR144" s="15">
        <v>3.2</v>
      </c>
      <c r="BS144" s="15">
        <v>4.24</v>
      </c>
      <c r="BT144" s="15">
        <v>28.75</v>
      </c>
      <c r="BU144" s="17">
        <v>5</v>
      </c>
      <c r="BV144" s="15"/>
      <c r="BW144" s="17">
        <v>1</v>
      </c>
      <c r="BX144" s="15"/>
      <c r="BY144" s="15"/>
      <c r="BZ144" s="15"/>
      <c r="CA144" s="15"/>
      <c r="CB144" s="15"/>
      <c r="CC144" s="17">
        <v>128</v>
      </c>
      <c r="CD144" s="17">
        <v>53</v>
      </c>
      <c r="CE144" s="17">
        <v>52</v>
      </c>
      <c r="CF144" s="17">
        <v>7</v>
      </c>
      <c r="CG144" s="17">
        <v>221</v>
      </c>
      <c r="CH144" s="17">
        <v>64</v>
      </c>
      <c r="CI144" s="17">
        <v>116</v>
      </c>
      <c r="CJ144" s="17">
        <v>35</v>
      </c>
      <c r="CK144" s="17">
        <v>0.05</v>
      </c>
      <c r="CL144" s="17">
        <v>0</v>
      </c>
      <c r="CM144" s="17">
        <v>0.15</v>
      </c>
      <c r="CN144" s="17">
        <v>0.2</v>
      </c>
      <c r="CO144" s="17">
        <v>1.32</v>
      </c>
      <c r="CP144" s="17">
        <v>0.92</v>
      </c>
      <c r="CQ144" s="17">
        <v>142</v>
      </c>
      <c r="CR144" s="17">
        <v>16</v>
      </c>
      <c r="CS144" s="17">
        <v>379</v>
      </c>
      <c r="CT144" s="17">
        <v>158</v>
      </c>
      <c r="CU144" s="17">
        <v>56</v>
      </c>
      <c r="CV144" s="17">
        <v>23</v>
      </c>
      <c r="CW144" s="17">
        <v>55</v>
      </c>
      <c r="CX144" s="17">
        <v>21</v>
      </c>
      <c r="CY144" s="17">
        <v>0.92</v>
      </c>
      <c r="CZ144" s="17">
        <v>0.37</v>
      </c>
      <c r="DA144" s="17">
        <v>0</v>
      </c>
      <c r="DB144" s="15"/>
      <c r="DC144" s="15"/>
      <c r="DD144" s="15"/>
      <c r="DE144" s="15"/>
      <c r="DF144" s="15"/>
      <c r="DG144" s="15"/>
      <c r="DH144" s="15"/>
    </row>
    <row r="145" spans="1:112" ht="17.25" thickBot="1">
      <c r="A145" s="18" t="b">
        <v>1</v>
      </c>
      <c r="B145" s="18" t="b">
        <v>1</v>
      </c>
      <c r="C145" s="15"/>
      <c r="D145" s="15"/>
      <c r="E145" s="17">
        <v>180736</v>
      </c>
      <c r="F145" s="17">
        <v>0</v>
      </c>
      <c r="G145" s="17">
        <v>0</v>
      </c>
      <c r="H145" s="17">
        <v>0</v>
      </c>
      <c r="I145" s="17">
        <v>0</v>
      </c>
      <c r="J145" s="15">
        <v>0</v>
      </c>
      <c r="K145" s="17">
        <v>0</v>
      </c>
      <c r="L145" s="17">
        <v>2</v>
      </c>
      <c r="M145" s="15">
        <v>2.5</v>
      </c>
      <c r="N145" s="15"/>
      <c r="O145" s="17">
        <v>0</v>
      </c>
      <c r="P145" s="15" t="s">
        <v>706</v>
      </c>
      <c r="Q145" s="15">
        <v>0</v>
      </c>
      <c r="R145" s="17">
        <v>143</v>
      </c>
      <c r="S145" s="18" t="b">
        <v>0</v>
      </c>
      <c r="T145" s="15"/>
      <c r="U145" s="15"/>
      <c r="V145" s="17">
        <v>55</v>
      </c>
      <c r="W145" s="15" t="s">
        <v>707</v>
      </c>
      <c r="X145" s="15">
        <v>4</v>
      </c>
      <c r="Y145" s="18" t="b">
        <v>0</v>
      </c>
      <c r="Z145" s="15" t="s">
        <v>307</v>
      </c>
      <c r="AA145" s="15">
        <v>2.2000000000000002</v>
      </c>
      <c r="AB145" s="18" t="b">
        <v>0</v>
      </c>
      <c r="AC145" s="15"/>
      <c r="AD145" s="15" t="s">
        <v>519</v>
      </c>
      <c r="AE145" s="17">
        <v>6</v>
      </c>
      <c r="AF145" s="17">
        <v>8</v>
      </c>
      <c r="AG145" s="17">
        <v>136</v>
      </c>
      <c r="AH145" s="17">
        <v>0</v>
      </c>
      <c r="AI145" s="17">
        <v>0</v>
      </c>
      <c r="AJ145" s="17">
        <v>0</v>
      </c>
      <c r="AK145" s="17">
        <v>0</v>
      </c>
      <c r="AL145" s="15">
        <v>0</v>
      </c>
      <c r="AM145" s="15">
        <v>24.7</v>
      </c>
      <c r="AN145" s="15" t="s">
        <v>307</v>
      </c>
      <c r="AO145" s="15"/>
      <c r="AP145" s="15"/>
      <c r="AQ145" s="15"/>
      <c r="AR145" s="15"/>
      <c r="AS145" s="18" t="b">
        <v>0</v>
      </c>
      <c r="AT145" s="15" t="s">
        <v>2512</v>
      </c>
      <c r="AU145" s="17">
        <v>2780</v>
      </c>
      <c r="AV145" s="17">
        <v>3</v>
      </c>
      <c r="AW145" s="17">
        <v>1</v>
      </c>
      <c r="AX145" s="17">
        <v>9</v>
      </c>
      <c r="AY145" s="17">
        <v>40</v>
      </c>
      <c r="AZ145" s="17">
        <v>0</v>
      </c>
      <c r="BA145" s="17">
        <v>0</v>
      </c>
      <c r="BB145" s="17">
        <v>0</v>
      </c>
      <c r="BC145" s="17">
        <v>3</v>
      </c>
      <c r="BD145" s="17">
        <v>1</v>
      </c>
      <c r="BE145" s="17">
        <v>0</v>
      </c>
      <c r="BF145" s="17">
        <v>7</v>
      </c>
      <c r="BG145" s="17">
        <v>516</v>
      </c>
      <c r="BH145" s="15">
        <v>719.2</v>
      </c>
      <c r="BI145" s="15">
        <v>111.2</v>
      </c>
      <c r="BJ145" s="15">
        <v>160</v>
      </c>
      <c r="BK145" s="15">
        <v>99.1</v>
      </c>
      <c r="BL145" s="17">
        <v>0</v>
      </c>
      <c r="BM145" s="17">
        <v>0</v>
      </c>
      <c r="BN145" s="17">
        <v>0</v>
      </c>
      <c r="BO145" s="17">
        <v>0</v>
      </c>
      <c r="BP145" s="17">
        <v>31</v>
      </c>
      <c r="BQ145" s="15">
        <v>1.44</v>
      </c>
      <c r="BR145" s="15">
        <v>1.03</v>
      </c>
      <c r="BS145" s="15">
        <v>2.4700000000000002</v>
      </c>
      <c r="BT145" s="15">
        <v>40.83</v>
      </c>
      <c r="BU145" s="15"/>
      <c r="BV145" s="15"/>
      <c r="BW145" s="15"/>
      <c r="BX145" s="15"/>
      <c r="BY145" s="15"/>
      <c r="BZ145" s="15"/>
      <c r="CA145" s="15"/>
      <c r="CB145" s="15"/>
      <c r="CC145" s="17">
        <v>43</v>
      </c>
      <c r="CD145" s="17">
        <v>17</v>
      </c>
      <c r="CE145" s="17">
        <v>231</v>
      </c>
      <c r="CF145" s="17">
        <v>70</v>
      </c>
      <c r="CG145" s="17">
        <v>188</v>
      </c>
      <c r="CH145" s="17">
        <v>50</v>
      </c>
      <c r="CI145" s="17">
        <v>132</v>
      </c>
      <c r="CJ145" s="17">
        <v>41</v>
      </c>
      <c r="CK145" s="17">
        <v>0.05</v>
      </c>
      <c r="CL145" s="17">
        <v>0</v>
      </c>
      <c r="CM145" s="17">
        <v>0.03</v>
      </c>
      <c r="CN145" s="17">
        <v>0.08</v>
      </c>
      <c r="CO145" s="17">
        <v>1.32</v>
      </c>
      <c r="CP145" s="17">
        <v>1.29</v>
      </c>
      <c r="CQ145" s="17">
        <v>124</v>
      </c>
      <c r="CR145" s="17">
        <v>12</v>
      </c>
      <c r="CS145" s="17">
        <v>361</v>
      </c>
      <c r="CT145" s="17">
        <v>154</v>
      </c>
      <c r="CU145" s="17">
        <v>54</v>
      </c>
      <c r="CV145" s="17">
        <v>22</v>
      </c>
      <c r="CW145" s="17">
        <v>128</v>
      </c>
      <c r="CX145" s="17">
        <v>50</v>
      </c>
      <c r="CY145" s="17">
        <v>1</v>
      </c>
      <c r="CZ145" s="17">
        <v>0.28999999999999998</v>
      </c>
      <c r="DA145" s="17">
        <v>0</v>
      </c>
      <c r="DB145" s="15"/>
      <c r="DC145" s="15"/>
      <c r="DD145" s="15"/>
      <c r="DE145" s="15"/>
      <c r="DF145" s="15"/>
      <c r="DG145" s="15"/>
      <c r="DH145" s="15"/>
    </row>
    <row r="146" spans="1:112" ht="17.25" thickBot="1">
      <c r="A146" s="18" t="b">
        <v>1</v>
      </c>
      <c r="B146" s="18" t="b">
        <v>1</v>
      </c>
      <c r="C146" s="15"/>
      <c r="D146" s="15"/>
      <c r="E146" s="17">
        <v>482609</v>
      </c>
      <c r="F146" s="17">
        <v>0</v>
      </c>
      <c r="G146" s="17">
        <v>0</v>
      </c>
      <c r="H146" s="17">
        <v>0</v>
      </c>
      <c r="I146" s="17">
        <v>0</v>
      </c>
      <c r="J146" s="15">
        <v>0</v>
      </c>
      <c r="K146" s="17">
        <v>0</v>
      </c>
      <c r="L146" s="17">
        <v>2</v>
      </c>
      <c r="M146" s="15">
        <v>2.2000000000000002</v>
      </c>
      <c r="N146" s="15"/>
      <c r="O146" s="17">
        <v>0</v>
      </c>
      <c r="P146" s="15" t="s">
        <v>1138</v>
      </c>
      <c r="Q146" s="15">
        <v>0</v>
      </c>
      <c r="R146" s="17">
        <v>144</v>
      </c>
      <c r="S146" s="18" t="b">
        <v>0</v>
      </c>
      <c r="T146" s="15"/>
      <c r="U146" s="15"/>
      <c r="V146" s="17">
        <v>50</v>
      </c>
      <c r="W146" s="15" t="s">
        <v>1139</v>
      </c>
      <c r="X146" s="15">
        <v>2.8</v>
      </c>
      <c r="Y146" s="18" t="b">
        <v>0</v>
      </c>
      <c r="Z146" s="15" t="s">
        <v>1140</v>
      </c>
      <c r="AA146" s="15">
        <v>1.2</v>
      </c>
      <c r="AB146" s="18" t="b">
        <v>0</v>
      </c>
      <c r="AC146" s="15"/>
      <c r="AD146" s="15" t="s">
        <v>519</v>
      </c>
      <c r="AE146" s="17">
        <v>6</v>
      </c>
      <c r="AF146" s="17">
        <v>8</v>
      </c>
      <c r="AG146" s="17">
        <v>96</v>
      </c>
      <c r="AH146" s="17">
        <v>0</v>
      </c>
      <c r="AI146" s="17">
        <v>0</v>
      </c>
      <c r="AJ146" s="17">
        <v>0</v>
      </c>
      <c r="AK146" s="17">
        <v>0</v>
      </c>
      <c r="AL146" s="15">
        <v>0</v>
      </c>
      <c r="AM146" s="15">
        <v>19.2</v>
      </c>
      <c r="AN146" s="15" t="s">
        <v>1140</v>
      </c>
      <c r="AO146" s="15"/>
      <c r="AP146" s="15"/>
      <c r="AQ146" s="15"/>
      <c r="AR146" s="15"/>
      <c r="AS146" s="18" t="b">
        <v>0</v>
      </c>
      <c r="AT146" s="15" t="s">
        <v>2515</v>
      </c>
      <c r="AU146" s="17">
        <v>2255</v>
      </c>
      <c r="AV146" s="17">
        <v>2</v>
      </c>
      <c r="AW146" s="17">
        <v>3</v>
      </c>
      <c r="AX146" s="17">
        <v>7</v>
      </c>
      <c r="AY146" s="17">
        <v>36</v>
      </c>
      <c r="AZ146" s="17">
        <v>1</v>
      </c>
      <c r="BA146" s="17">
        <v>0</v>
      </c>
      <c r="BB146" s="17">
        <v>0</v>
      </c>
      <c r="BC146" s="17">
        <v>3</v>
      </c>
      <c r="BD146" s="17">
        <v>1</v>
      </c>
      <c r="BE146" s="17">
        <v>0</v>
      </c>
      <c r="BF146" s="17">
        <v>7</v>
      </c>
      <c r="BG146" s="17">
        <v>406</v>
      </c>
      <c r="BH146" s="15">
        <v>443.6</v>
      </c>
      <c r="BI146" s="15">
        <v>448.5</v>
      </c>
      <c r="BJ146" s="15">
        <v>205</v>
      </c>
      <c r="BK146" s="15">
        <v>109.8</v>
      </c>
      <c r="BL146" s="17">
        <v>0</v>
      </c>
      <c r="BM146" s="17">
        <v>0</v>
      </c>
      <c r="BN146" s="17">
        <v>0</v>
      </c>
      <c r="BO146" s="17">
        <v>0</v>
      </c>
      <c r="BP146" s="17">
        <v>26</v>
      </c>
      <c r="BQ146" s="15">
        <v>1.56</v>
      </c>
      <c r="BR146" s="15">
        <v>2.97</v>
      </c>
      <c r="BS146" s="15">
        <v>4.53</v>
      </c>
      <c r="BT146" s="15">
        <v>37.130000000000003</v>
      </c>
      <c r="BU146" s="15"/>
      <c r="BV146" s="15"/>
      <c r="BW146" s="15"/>
      <c r="BX146" s="15"/>
      <c r="BY146" s="15"/>
      <c r="BZ146" s="15"/>
      <c r="CA146" s="15"/>
      <c r="CB146" s="15"/>
      <c r="CC146" s="17">
        <v>133</v>
      </c>
      <c r="CD146" s="17">
        <v>55</v>
      </c>
      <c r="CE146" s="17">
        <v>61</v>
      </c>
      <c r="CF146" s="17">
        <v>12</v>
      </c>
      <c r="CG146" s="17">
        <v>149</v>
      </c>
      <c r="CH146" s="17">
        <v>37</v>
      </c>
      <c r="CI146" s="17">
        <v>106</v>
      </c>
      <c r="CJ146" s="17">
        <v>29</v>
      </c>
      <c r="CK146" s="17">
        <v>0.06</v>
      </c>
      <c r="CL146" s="17">
        <v>0</v>
      </c>
      <c r="CM146" s="17">
        <v>0.12</v>
      </c>
      <c r="CN146" s="17">
        <v>0.18</v>
      </c>
      <c r="CO146" s="17">
        <v>1.48</v>
      </c>
      <c r="CP146" s="17">
        <v>1.44</v>
      </c>
      <c r="CQ146" s="17">
        <v>306</v>
      </c>
      <c r="CR146" s="17">
        <v>61</v>
      </c>
      <c r="CS146" s="17">
        <v>284</v>
      </c>
      <c r="CT146" s="17">
        <v>140</v>
      </c>
      <c r="CU146" s="17">
        <v>194</v>
      </c>
      <c r="CV146" s="17">
        <v>82</v>
      </c>
      <c r="CW146" s="17">
        <v>183</v>
      </c>
      <c r="CX146" s="17">
        <v>67</v>
      </c>
      <c r="CY146" s="17">
        <v>1.04</v>
      </c>
      <c r="CZ146" s="17">
        <v>0.28000000000000003</v>
      </c>
      <c r="DA146" s="17">
        <v>0</v>
      </c>
      <c r="DB146" s="15"/>
      <c r="DC146" s="15"/>
      <c r="DD146" s="15"/>
      <c r="DE146" s="15"/>
      <c r="DF146" s="15"/>
      <c r="DG146" s="15"/>
      <c r="DH146" s="15"/>
    </row>
    <row r="147" spans="1:112" ht="40.5" thickBot="1">
      <c r="A147" s="18" t="b">
        <v>1</v>
      </c>
      <c r="B147" s="18" t="b">
        <v>1</v>
      </c>
      <c r="C147" s="17">
        <v>0</v>
      </c>
      <c r="D147" s="15"/>
      <c r="E147" s="17">
        <v>444463</v>
      </c>
      <c r="F147" s="17">
        <v>0</v>
      </c>
      <c r="G147" s="17">
        <v>0</v>
      </c>
      <c r="H147" s="17">
        <v>0</v>
      </c>
      <c r="I147" s="17">
        <v>0</v>
      </c>
      <c r="J147" s="15">
        <v>0</v>
      </c>
      <c r="K147" s="17">
        <v>0</v>
      </c>
      <c r="L147" s="17">
        <v>2</v>
      </c>
      <c r="M147" s="15">
        <v>0</v>
      </c>
      <c r="N147" s="15"/>
      <c r="O147" s="17">
        <v>0</v>
      </c>
      <c r="P147" s="15" t="s">
        <v>717</v>
      </c>
      <c r="Q147" s="15">
        <v>0</v>
      </c>
      <c r="R147" s="17">
        <v>145</v>
      </c>
      <c r="S147" s="18" t="b">
        <v>0</v>
      </c>
      <c r="T147" s="15" t="s">
        <v>5165</v>
      </c>
      <c r="U147" s="15" t="s">
        <v>5166</v>
      </c>
      <c r="V147" s="17">
        <v>50</v>
      </c>
      <c r="W147" s="15" t="s">
        <v>718</v>
      </c>
      <c r="X147" s="15">
        <v>2.6</v>
      </c>
      <c r="Y147" s="18" t="b">
        <v>0</v>
      </c>
      <c r="Z147" s="15" t="s">
        <v>369</v>
      </c>
      <c r="AA147" s="15">
        <v>0</v>
      </c>
      <c r="AB147" s="18" t="b">
        <v>0</v>
      </c>
      <c r="AC147" s="15"/>
      <c r="AD147" s="15" t="s">
        <v>1056</v>
      </c>
      <c r="AE147" s="17">
        <v>6</v>
      </c>
      <c r="AF147" s="17">
        <v>8</v>
      </c>
      <c r="AG147" s="17">
        <v>65</v>
      </c>
      <c r="AH147" s="17">
        <v>0</v>
      </c>
      <c r="AI147" s="17">
        <v>0</v>
      </c>
      <c r="AJ147" s="17">
        <v>0</v>
      </c>
      <c r="AK147" s="17">
        <v>0</v>
      </c>
      <c r="AL147" s="15">
        <v>0</v>
      </c>
      <c r="AM147" s="15">
        <v>13</v>
      </c>
      <c r="AN147" s="15" t="s">
        <v>369</v>
      </c>
      <c r="AO147" s="15"/>
      <c r="AP147" s="15"/>
      <c r="AQ147" s="15"/>
      <c r="AR147" s="15"/>
      <c r="AS147" s="18" t="b">
        <v>0</v>
      </c>
      <c r="AT147" s="15" t="s">
        <v>2518</v>
      </c>
      <c r="AU147" s="17">
        <v>1718</v>
      </c>
      <c r="AV147" s="17">
        <v>0</v>
      </c>
      <c r="AW147" s="17">
        <v>2</v>
      </c>
      <c r="AX147" s="17">
        <v>4</v>
      </c>
      <c r="AY147" s="17">
        <v>25</v>
      </c>
      <c r="AZ147" s="17">
        <v>0</v>
      </c>
      <c r="BA147" s="17">
        <v>0</v>
      </c>
      <c r="BB147" s="17">
        <v>0</v>
      </c>
      <c r="BC147" s="17">
        <v>5</v>
      </c>
      <c r="BD147" s="17">
        <v>2</v>
      </c>
      <c r="BE147" s="17">
        <v>0</v>
      </c>
      <c r="BF147" s="17">
        <v>3</v>
      </c>
      <c r="BG147" s="17">
        <v>288</v>
      </c>
      <c r="BH147" s="15">
        <v>463.6</v>
      </c>
      <c r="BI147" s="15">
        <v>65.599999999999994</v>
      </c>
      <c r="BJ147" s="15">
        <v>74</v>
      </c>
      <c r="BK147" s="15">
        <v>60.4</v>
      </c>
      <c r="BL147" s="17">
        <v>0</v>
      </c>
      <c r="BM147" s="17">
        <v>0</v>
      </c>
      <c r="BN147" s="17">
        <v>0</v>
      </c>
      <c r="BO147" s="17">
        <v>0</v>
      </c>
      <c r="BP147" s="17">
        <v>20</v>
      </c>
      <c r="BQ147" s="15">
        <v>0.72</v>
      </c>
      <c r="BR147" s="15">
        <v>0.6</v>
      </c>
      <c r="BS147" s="15">
        <v>1.32</v>
      </c>
      <c r="BT147" s="15">
        <v>25.81</v>
      </c>
      <c r="BU147" s="15"/>
      <c r="BV147" s="15"/>
      <c r="BW147" s="15"/>
      <c r="BX147" s="15"/>
      <c r="BY147" s="15"/>
      <c r="BZ147" s="15"/>
      <c r="CA147" s="15"/>
      <c r="CB147" s="15"/>
      <c r="CC147" s="17">
        <v>126</v>
      </c>
      <c r="CD147" s="17">
        <v>52</v>
      </c>
      <c r="CE147" s="17">
        <v>269</v>
      </c>
      <c r="CF147" s="17">
        <v>89</v>
      </c>
      <c r="CG147" s="17">
        <v>256</v>
      </c>
      <c r="CH147" s="17">
        <v>81</v>
      </c>
      <c r="CI147" s="17">
        <v>221</v>
      </c>
      <c r="CJ147" s="17">
        <v>71</v>
      </c>
      <c r="CK147" s="17">
        <v>0.04</v>
      </c>
      <c r="CL147" s="17">
        <v>0</v>
      </c>
      <c r="CM147" s="17">
        <v>0.03</v>
      </c>
      <c r="CN147" s="17">
        <v>7.0000000000000007E-2</v>
      </c>
      <c r="CO147" s="17">
        <v>1.35</v>
      </c>
      <c r="CP147" s="17">
        <v>1.31</v>
      </c>
      <c r="CQ147" s="17">
        <v>289</v>
      </c>
      <c r="CR147" s="17">
        <v>54</v>
      </c>
      <c r="CS147" s="17">
        <v>267</v>
      </c>
      <c r="CT147" s="17">
        <v>133</v>
      </c>
      <c r="CU147" s="17">
        <v>225</v>
      </c>
      <c r="CV147" s="17">
        <v>92</v>
      </c>
      <c r="CW147" s="17">
        <v>550</v>
      </c>
      <c r="CX147" s="17">
        <v>183</v>
      </c>
      <c r="CY147" s="17">
        <v>1.05</v>
      </c>
      <c r="CZ147" s="17">
        <v>0.21</v>
      </c>
      <c r="DA147" s="17">
        <v>0</v>
      </c>
      <c r="DB147" s="15"/>
      <c r="DC147" s="15"/>
      <c r="DD147" s="15"/>
      <c r="DE147" s="15"/>
      <c r="DF147" s="15"/>
      <c r="DG147" s="15"/>
      <c r="DH147" s="15"/>
    </row>
    <row r="148" spans="1:112" ht="27.75" thickBot="1">
      <c r="A148" s="18" t="b">
        <v>1</v>
      </c>
      <c r="B148" s="18" t="b">
        <v>1</v>
      </c>
      <c r="C148" s="15"/>
      <c r="D148" s="15"/>
      <c r="E148" s="17">
        <v>242880</v>
      </c>
      <c r="F148" s="17">
        <v>0</v>
      </c>
      <c r="G148" s="17">
        <v>0</v>
      </c>
      <c r="H148" s="17">
        <v>0</v>
      </c>
      <c r="I148" s="17">
        <v>0</v>
      </c>
      <c r="J148" s="15">
        <v>0</v>
      </c>
      <c r="K148" s="17">
        <v>0</v>
      </c>
      <c r="L148" s="17">
        <v>2</v>
      </c>
      <c r="M148" s="15">
        <v>1.7</v>
      </c>
      <c r="N148" s="15"/>
      <c r="O148" s="17">
        <v>0</v>
      </c>
      <c r="P148" s="15" t="s">
        <v>724</v>
      </c>
      <c r="Q148" s="15">
        <v>0</v>
      </c>
      <c r="R148" s="17">
        <v>146</v>
      </c>
      <c r="S148" s="18" t="b">
        <v>0</v>
      </c>
      <c r="T148" s="15"/>
      <c r="U148" s="15"/>
      <c r="V148" s="17">
        <v>45</v>
      </c>
      <c r="W148" s="15" t="s">
        <v>725</v>
      </c>
      <c r="X148" s="15">
        <v>0.9</v>
      </c>
      <c r="Y148" s="18" t="b">
        <v>0</v>
      </c>
      <c r="Z148" s="15" t="s">
        <v>2516</v>
      </c>
      <c r="AA148" s="15">
        <v>0.1</v>
      </c>
      <c r="AB148" s="18" t="b">
        <v>0</v>
      </c>
      <c r="AC148" s="15"/>
      <c r="AD148" s="15" t="s">
        <v>519</v>
      </c>
      <c r="AE148" s="17">
        <v>6</v>
      </c>
      <c r="AF148" s="17">
        <v>8</v>
      </c>
      <c r="AG148" s="17">
        <v>7</v>
      </c>
      <c r="AH148" s="17">
        <v>0</v>
      </c>
      <c r="AI148" s="17">
        <v>0</v>
      </c>
      <c r="AJ148" s="17">
        <v>0</v>
      </c>
      <c r="AK148" s="17">
        <v>0</v>
      </c>
      <c r="AL148" s="15">
        <v>0</v>
      </c>
      <c r="AM148" s="15">
        <v>1.6</v>
      </c>
      <c r="AN148" s="15" t="s">
        <v>1137</v>
      </c>
      <c r="AO148" s="15"/>
      <c r="AP148" s="15"/>
      <c r="AQ148" s="15"/>
      <c r="AR148" s="15"/>
      <c r="AS148" s="18" t="b">
        <v>0</v>
      </c>
      <c r="AT148" s="15" t="s">
        <v>2517</v>
      </c>
      <c r="AU148" s="17">
        <v>470</v>
      </c>
      <c r="AV148" s="17">
        <v>0</v>
      </c>
      <c r="AW148" s="17">
        <v>0</v>
      </c>
      <c r="AX148" s="17">
        <v>0</v>
      </c>
      <c r="AY148" s="17">
        <v>10</v>
      </c>
      <c r="AZ148" s="17">
        <v>0</v>
      </c>
      <c r="BA148" s="17">
        <v>0</v>
      </c>
      <c r="BB148" s="17">
        <v>0</v>
      </c>
      <c r="BC148" s="17">
        <v>2</v>
      </c>
      <c r="BD148" s="17">
        <v>0</v>
      </c>
      <c r="BE148" s="17">
        <v>0</v>
      </c>
      <c r="BF148" s="17">
        <v>0</v>
      </c>
      <c r="BG148" s="17">
        <v>48</v>
      </c>
      <c r="BH148" s="15">
        <v>102.8</v>
      </c>
      <c r="BI148" s="15">
        <v>7.9</v>
      </c>
      <c r="BJ148" s="15">
        <v>2</v>
      </c>
      <c r="BK148" s="15">
        <v>11.4</v>
      </c>
      <c r="BL148" s="17">
        <v>0</v>
      </c>
      <c r="BM148" s="17">
        <v>0</v>
      </c>
      <c r="BN148" s="17">
        <v>0</v>
      </c>
      <c r="BO148" s="17">
        <v>0</v>
      </c>
      <c r="BP148" s="17">
        <v>6</v>
      </c>
      <c r="BQ148" s="15">
        <v>0</v>
      </c>
      <c r="BR148" s="15">
        <v>0.06</v>
      </c>
      <c r="BS148" s="15">
        <v>0.06</v>
      </c>
      <c r="BT148" s="15">
        <v>7.41</v>
      </c>
      <c r="BU148" s="15"/>
      <c r="BV148" s="15"/>
      <c r="BW148" s="15"/>
      <c r="BX148" s="15"/>
      <c r="BY148" s="15"/>
      <c r="BZ148" s="15"/>
      <c r="CA148" s="15"/>
      <c r="CB148" s="15"/>
      <c r="CC148" s="17">
        <v>302</v>
      </c>
      <c r="CD148" s="17">
        <v>108</v>
      </c>
      <c r="CE148" s="17">
        <v>346</v>
      </c>
      <c r="CF148" s="17">
        <v>120</v>
      </c>
      <c r="CG148" s="17">
        <v>349</v>
      </c>
      <c r="CH148" s="17">
        <v>127</v>
      </c>
      <c r="CI148" s="17">
        <v>334</v>
      </c>
      <c r="CJ148" s="17">
        <v>115</v>
      </c>
      <c r="CK148" s="17">
        <v>0</v>
      </c>
      <c r="CL148" s="17">
        <v>0</v>
      </c>
      <c r="CM148" s="17">
        <v>0.01</v>
      </c>
      <c r="CN148" s="17">
        <v>0.01</v>
      </c>
      <c r="CO148" s="17">
        <v>1.42</v>
      </c>
      <c r="CP148" s="17">
        <v>1.91</v>
      </c>
      <c r="CQ148" s="17">
        <v>420</v>
      </c>
      <c r="CR148" s="17">
        <v>106</v>
      </c>
      <c r="CS148" s="17">
        <v>119</v>
      </c>
      <c r="CT148" s="17">
        <v>80</v>
      </c>
      <c r="CU148" s="17">
        <v>391</v>
      </c>
      <c r="CV148" s="17">
        <v>130</v>
      </c>
      <c r="CW148" s="17">
        <v>494</v>
      </c>
      <c r="CX148" s="17">
        <v>167</v>
      </c>
      <c r="CY148" s="17">
        <v>1.1499999999999999</v>
      </c>
      <c r="CZ148" s="17">
        <v>0</v>
      </c>
      <c r="DA148" s="17">
        <v>0</v>
      </c>
      <c r="DB148" s="15"/>
      <c r="DC148" s="15"/>
      <c r="DD148" s="15"/>
      <c r="DE148" s="15"/>
      <c r="DF148" s="15"/>
      <c r="DG148" s="15"/>
      <c r="DH148" s="15"/>
    </row>
    <row r="149" spans="1:112" ht="17.25" thickBot="1">
      <c r="A149" s="18" t="b">
        <v>1</v>
      </c>
      <c r="B149" s="18" t="b">
        <v>1</v>
      </c>
      <c r="C149" s="15"/>
      <c r="D149" s="15"/>
      <c r="E149" s="17">
        <v>109646</v>
      </c>
      <c r="F149" s="17">
        <v>0</v>
      </c>
      <c r="G149" s="17">
        <v>0</v>
      </c>
      <c r="H149" s="17">
        <v>0</v>
      </c>
      <c r="I149" s="17">
        <v>0</v>
      </c>
      <c r="J149" s="15">
        <v>0</v>
      </c>
      <c r="K149" s="17">
        <v>0</v>
      </c>
      <c r="L149" s="17">
        <v>2</v>
      </c>
      <c r="M149" s="15">
        <v>1.7</v>
      </c>
      <c r="N149" s="15"/>
      <c r="O149" s="17">
        <v>0</v>
      </c>
      <c r="P149" s="15" t="s">
        <v>339</v>
      </c>
      <c r="Q149" s="15">
        <v>0</v>
      </c>
      <c r="R149" s="17">
        <v>147</v>
      </c>
      <c r="S149" s="18" t="b">
        <v>0</v>
      </c>
      <c r="T149" s="15"/>
      <c r="U149" s="15"/>
      <c r="V149" s="17">
        <v>45</v>
      </c>
      <c r="W149" s="15" t="s">
        <v>787</v>
      </c>
      <c r="X149" s="15">
        <v>2.1</v>
      </c>
      <c r="Y149" s="18" t="b">
        <v>0</v>
      </c>
      <c r="Z149" s="15" t="s">
        <v>340</v>
      </c>
      <c r="AA149" s="15">
        <v>0.2</v>
      </c>
      <c r="AB149" s="18" t="b">
        <v>0</v>
      </c>
      <c r="AC149" s="15"/>
      <c r="AD149" s="15" t="s">
        <v>519</v>
      </c>
      <c r="AE149" s="17">
        <v>6</v>
      </c>
      <c r="AF149" s="17">
        <v>8</v>
      </c>
      <c r="AG149" s="17">
        <v>34</v>
      </c>
      <c r="AH149" s="17">
        <v>0</v>
      </c>
      <c r="AI149" s="17">
        <v>0</v>
      </c>
      <c r="AJ149" s="17">
        <v>0</v>
      </c>
      <c r="AK149" s="17">
        <v>0</v>
      </c>
      <c r="AL149" s="15">
        <v>0</v>
      </c>
      <c r="AM149" s="15">
        <v>7.6</v>
      </c>
      <c r="AN149" s="15" t="s">
        <v>339</v>
      </c>
      <c r="AO149" s="15"/>
      <c r="AP149" s="15"/>
      <c r="AQ149" s="15"/>
      <c r="AR149" s="15"/>
      <c r="AS149" s="18" t="b">
        <v>0</v>
      </c>
      <c r="AT149" s="15" t="s">
        <v>2522</v>
      </c>
      <c r="AU149" s="17">
        <v>788</v>
      </c>
      <c r="AV149" s="17">
        <v>0</v>
      </c>
      <c r="AW149" s="17">
        <v>0</v>
      </c>
      <c r="AX149" s="17">
        <v>2</v>
      </c>
      <c r="AY149" s="17">
        <v>14</v>
      </c>
      <c r="AZ149" s="17">
        <v>0</v>
      </c>
      <c r="BA149" s="17">
        <v>0</v>
      </c>
      <c r="BB149" s="17">
        <v>0</v>
      </c>
      <c r="BC149" s="17">
        <v>2</v>
      </c>
      <c r="BD149" s="17">
        <v>0</v>
      </c>
      <c r="BE149" s="17">
        <v>0</v>
      </c>
      <c r="BF149" s="17">
        <v>2</v>
      </c>
      <c r="BG149" s="17">
        <v>130</v>
      </c>
      <c r="BH149" s="15">
        <v>240.4</v>
      </c>
      <c r="BI149" s="15">
        <v>33.299999999999997</v>
      </c>
      <c r="BJ149" s="15">
        <v>19</v>
      </c>
      <c r="BK149" s="15">
        <v>29.3</v>
      </c>
      <c r="BL149" s="17">
        <v>0</v>
      </c>
      <c r="BM149" s="17">
        <v>0</v>
      </c>
      <c r="BN149" s="17">
        <v>0</v>
      </c>
      <c r="BO149" s="17">
        <v>0</v>
      </c>
      <c r="BP149" s="17">
        <v>8</v>
      </c>
      <c r="BQ149" s="15">
        <v>0.11</v>
      </c>
      <c r="BR149" s="15">
        <v>0.4</v>
      </c>
      <c r="BS149" s="15">
        <v>0.5</v>
      </c>
      <c r="BT149" s="15">
        <v>13.25</v>
      </c>
      <c r="BU149" s="15"/>
      <c r="BV149" s="15"/>
      <c r="BW149" s="15"/>
      <c r="BX149" s="15"/>
      <c r="BY149" s="15"/>
      <c r="BZ149" s="15"/>
      <c r="CA149" s="15"/>
      <c r="CB149" s="15"/>
      <c r="CC149" s="17">
        <v>226</v>
      </c>
      <c r="CD149" s="17">
        <v>85</v>
      </c>
      <c r="CE149" s="17">
        <v>305</v>
      </c>
      <c r="CF149" s="17">
        <v>104</v>
      </c>
      <c r="CG149" s="17">
        <v>311</v>
      </c>
      <c r="CH149" s="17">
        <v>109</v>
      </c>
      <c r="CI149" s="17">
        <v>290</v>
      </c>
      <c r="CJ149" s="17">
        <v>97</v>
      </c>
      <c r="CK149" s="17">
        <v>0.01</v>
      </c>
      <c r="CL149" s="17">
        <v>0</v>
      </c>
      <c r="CM149" s="17">
        <v>0.05</v>
      </c>
      <c r="CN149" s="17">
        <v>0.06</v>
      </c>
      <c r="CO149" s="17">
        <v>1.51</v>
      </c>
      <c r="CP149" s="17">
        <v>1.6</v>
      </c>
      <c r="CQ149" s="17">
        <v>382</v>
      </c>
      <c r="CR149" s="17">
        <v>79</v>
      </c>
      <c r="CS149" s="17">
        <v>81</v>
      </c>
      <c r="CT149" s="17">
        <v>53</v>
      </c>
      <c r="CU149" s="17">
        <v>272</v>
      </c>
      <c r="CV149" s="17">
        <v>103</v>
      </c>
      <c r="CW149" s="17">
        <v>375</v>
      </c>
      <c r="CX149" s="17">
        <v>133</v>
      </c>
      <c r="CY149" s="17">
        <v>0.91</v>
      </c>
      <c r="CZ149" s="17">
        <v>0.23</v>
      </c>
      <c r="DA149" s="17">
        <v>0</v>
      </c>
      <c r="DB149" s="15"/>
      <c r="DC149" s="15"/>
      <c r="DD149" s="15"/>
      <c r="DE149" s="15"/>
      <c r="DF149" s="15"/>
      <c r="DG149" s="15"/>
      <c r="DH149" s="15"/>
    </row>
    <row r="150" spans="1:112" ht="17.25" thickBot="1">
      <c r="A150" s="18" t="b">
        <v>1</v>
      </c>
      <c r="B150" s="18" t="b">
        <v>1</v>
      </c>
      <c r="C150" s="15"/>
      <c r="D150" s="15"/>
      <c r="E150" s="17">
        <v>551210</v>
      </c>
      <c r="F150" s="17">
        <v>0</v>
      </c>
      <c r="G150" s="17">
        <v>0</v>
      </c>
      <c r="H150" s="17">
        <v>0</v>
      </c>
      <c r="I150" s="17">
        <v>0</v>
      </c>
      <c r="J150" s="15">
        <v>0</v>
      </c>
      <c r="K150" s="17">
        <v>0</v>
      </c>
      <c r="L150" s="17">
        <v>2</v>
      </c>
      <c r="M150" s="15">
        <v>1.7</v>
      </c>
      <c r="N150" s="15"/>
      <c r="O150" s="17">
        <v>0</v>
      </c>
      <c r="P150" s="15" t="s">
        <v>3299</v>
      </c>
      <c r="Q150" s="15">
        <v>0</v>
      </c>
      <c r="R150" s="17">
        <v>148</v>
      </c>
      <c r="S150" s="18" t="b">
        <v>0</v>
      </c>
      <c r="T150" s="15"/>
      <c r="U150" s="15"/>
      <c r="V150" s="17">
        <v>45</v>
      </c>
      <c r="W150" s="15" t="s">
        <v>3300</v>
      </c>
      <c r="X150" s="15">
        <v>0.9</v>
      </c>
      <c r="Y150" s="18" t="b">
        <v>0</v>
      </c>
      <c r="Z150" s="15" t="s">
        <v>3301</v>
      </c>
      <c r="AA150" s="15">
        <v>1</v>
      </c>
      <c r="AB150" s="18" t="b">
        <v>0</v>
      </c>
      <c r="AC150" s="15"/>
      <c r="AD150" s="15" t="s">
        <v>519</v>
      </c>
      <c r="AE150" s="17">
        <v>6</v>
      </c>
      <c r="AF150" s="17">
        <v>8</v>
      </c>
      <c r="AG150" s="17">
        <v>19</v>
      </c>
      <c r="AH150" s="17">
        <v>0</v>
      </c>
      <c r="AI150" s="17">
        <v>0</v>
      </c>
      <c r="AJ150" s="17">
        <v>0</v>
      </c>
      <c r="AK150" s="17">
        <v>0</v>
      </c>
      <c r="AL150" s="15">
        <v>0</v>
      </c>
      <c r="AM150" s="15">
        <v>4.2</v>
      </c>
      <c r="AN150" s="15" t="s">
        <v>3301</v>
      </c>
      <c r="AO150" s="15"/>
      <c r="AP150" s="15"/>
      <c r="AQ150" s="15"/>
      <c r="AR150" s="15"/>
      <c r="AS150" s="18" t="b">
        <v>0</v>
      </c>
      <c r="AT150" s="15" t="s">
        <v>3302</v>
      </c>
      <c r="AU150" s="17">
        <v>1139</v>
      </c>
      <c r="AV150" s="17">
        <v>0</v>
      </c>
      <c r="AW150" s="17">
        <v>0</v>
      </c>
      <c r="AX150" s="17">
        <v>0</v>
      </c>
      <c r="AY150" s="17">
        <v>27</v>
      </c>
      <c r="AZ150" s="17">
        <v>0</v>
      </c>
      <c r="BA150" s="17">
        <v>0</v>
      </c>
      <c r="BB150" s="17">
        <v>0</v>
      </c>
      <c r="BC150" s="17">
        <v>7</v>
      </c>
      <c r="BD150" s="17">
        <v>0</v>
      </c>
      <c r="BE150" s="17">
        <v>0</v>
      </c>
      <c r="BF150" s="17">
        <v>0</v>
      </c>
      <c r="BG150" s="17">
        <v>93</v>
      </c>
      <c r="BH150" s="15">
        <v>233.2</v>
      </c>
      <c r="BI150" s="15">
        <v>114.9</v>
      </c>
      <c r="BJ150" s="15">
        <v>36</v>
      </c>
      <c r="BK150" s="15">
        <v>38.4</v>
      </c>
      <c r="BL150" s="17">
        <v>0</v>
      </c>
      <c r="BM150" s="17">
        <v>0</v>
      </c>
      <c r="BN150" s="17">
        <v>0</v>
      </c>
      <c r="BO150" s="17">
        <v>0</v>
      </c>
      <c r="BP150" s="17">
        <v>12</v>
      </c>
      <c r="BQ150" s="15">
        <v>0.3</v>
      </c>
      <c r="BR150" s="15">
        <v>0.61</v>
      </c>
      <c r="BS150" s="15">
        <v>0.91</v>
      </c>
      <c r="BT150" s="15">
        <v>18.5</v>
      </c>
      <c r="BU150" s="15"/>
      <c r="BV150" s="15"/>
      <c r="BW150" s="15"/>
      <c r="BX150" s="15"/>
      <c r="BY150" s="15"/>
      <c r="BZ150" s="15"/>
      <c r="CA150" s="15"/>
      <c r="CB150" s="15"/>
      <c r="CC150" s="17">
        <v>232</v>
      </c>
      <c r="CD150" s="17">
        <v>88</v>
      </c>
      <c r="CE150" s="17">
        <v>227</v>
      </c>
      <c r="CF150" s="17">
        <v>66</v>
      </c>
      <c r="CG150" s="17">
        <v>290</v>
      </c>
      <c r="CH150" s="17">
        <v>97</v>
      </c>
      <c r="CI150" s="17">
        <v>270</v>
      </c>
      <c r="CJ150" s="17">
        <v>89</v>
      </c>
      <c r="CK150" s="17">
        <v>0.02</v>
      </c>
      <c r="CL150" s="17">
        <v>0</v>
      </c>
      <c r="CM150" s="17">
        <v>0.05</v>
      </c>
      <c r="CN150" s="17">
        <v>7.0000000000000007E-2</v>
      </c>
      <c r="CO150" s="17">
        <v>1.46</v>
      </c>
      <c r="CP150" s="17">
        <v>2.13</v>
      </c>
      <c r="CQ150" s="17">
        <v>465</v>
      </c>
      <c r="CR150" s="17">
        <v>129</v>
      </c>
      <c r="CS150" s="17">
        <v>164</v>
      </c>
      <c r="CT150" s="17">
        <v>103</v>
      </c>
      <c r="CU150" s="17">
        <v>392</v>
      </c>
      <c r="CV150" s="17">
        <v>131</v>
      </c>
      <c r="CW150" s="17">
        <v>190</v>
      </c>
      <c r="CX150" s="17">
        <v>69</v>
      </c>
      <c r="CY150" s="17">
        <v>0.95</v>
      </c>
      <c r="CZ150" s="17">
        <v>0</v>
      </c>
      <c r="DA150" s="17">
        <v>0</v>
      </c>
      <c r="DB150" s="15"/>
      <c r="DC150" s="15"/>
      <c r="DD150" s="15"/>
      <c r="DE150" s="15"/>
      <c r="DF150" s="15"/>
      <c r="DG150" s="15"/>
      <c r="DH150" s="15"/>
    </row>
    <row r="151" spans="1:112" ht="27.75" thickBot="1">
      <c r="A151" s="18" t="b">
        <v>1</v>
      </c>
      <c r="B151" s="18" t="b">
        <v>1</v>
      </c>
      <c r="C151" s="15"/>
      <c r="D151" s="15"/>
      <c r="E151" s="17">
        <v>460028</v>
      </c>
      <c r="F151" s="17">
        <v>0</v>
      </c>
      <c r="G151" s="17">
        <v>0</v>
      </c>
      <c r="H151" s="17">
        <v>0</v>
      </c>
      <c r="I151" s="17">
        <v>0</v>
      </c>
      <c r="J151" s="15">
        <v>0</v>
      </c>
      <c r="K151" s="17">
        <v>0</v>
      </c>
      <c r="L151" s="17">
        <v>2</v>
      </c>
      <c r="M151" s="15">
        <v>2.2000000000000002</v>
      </c>
      <c r="N151" s="15"/>
      <c r="O151" s="17">
        <v>0</v>
      </c>
      <c r="P151" s="15" t="s">
        <v>690</v>
      </c>
      <c r="Q151" s="15">
        <v>0</v>
      </c>
      <c r="R151" s="17">
        <v>149</v>
      </c>
      <c r="S151" s="18" t="b">
        <v>0</v>
      </c>
      <c r="T151" s="15"/>
      <c r="U151" s="15"/>
      <c r="V151" s="17">
        <v>50</v>
      </c>
      <c r="W151" s="15" t="s">
        <v>691</v>
      </c>
      <c r="X151" s="15">
        <v>2.7</v>
      </c>
      <c r="Y151" s="18" t="b">
        <v>0</v>
      </c>
      <c r="Z151" s="15" t="s">
        <v>2513</v>
      </c>
      <c r="AA151" s="15">
        <v>2.2000000000000002</v>
      </c>
      <c r="AB151" s="18" t="b">
        <v>0</v>
      </c>
      <c r="AC151" s="15"/>
      <c r="AD151" s="15" t="s">
        <v>519</v>
      </c>
      <c r="AE151" s="17">
        <v>6</v>
      </c>
      <c r="AF151" s="17">
        <v>8</v>
      </c>
      <c r="AG151" s="17">
        <v>8</v>
      </c>
      <c r="AH151" s="17">
        <v>0</v>
      </c>
      <c r="AI151" s="17">
        <v>0</v>
      </c>
      <c r="AJ151" s="17">
        <v>0</v>
      </c>
      <c r="AK151" s="17">
        <v>0</v>
      </c>
      <c r="AL151" s="15">
        <v>0</v>
      </c>
      <c r="AM151" s="15">
        <v>1.6</v>
      </c>
      <c r="AN151" s="15" t="s">
        <v>274</v>
      </c>
      <c r="AO151" s="15"/>
      <c r="AP151" s="15"/>
      <c r="AQ151" s="15"/>
      <c r="AR151" s="15"/>
      <c r="AS151" s="18" t="b">
        <v>0</v>
      </c>
      <c r="AT151" s="15" t="s">
        <v>2514</v>
      </c>
      <c r="AU151" s="17">
        <v>225</v>
      </c>
      <c r="AV151" s="17">
        <v>0</v>
      </c>
      <c r="AW151" s="17">
        <v>0</v>
      </c>
      <c r="AX151" s="17">
        <v>0</v>
      </c>
      <c r="AY151" s="17">
        <v>4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30</v>
      </c>
      <c r="BH151" s="15">
        <v>66</v>
      </c>
      <c r="BI151" s="15">
        <v>7.6</v>
      </c>
      <c r="BJ151" s="15">
        <v>6</v>
      </c>
      <c r="BK151" s="15">
        <v>8</v>
      </c>
      <c r="BL151" s="17">
        <v>0</v>
      </c>
      <c r="BM151" s="17">
        <v>0</v>
      </c>
      <c r="BN151" s="17">
        <v>0</v>
      </c>
      <c r="BO151" s="17">
        <v>0</v>
      </c>
      <c r="BP151" s="17">
        <v>2</v>
      </c>
      <c r="BQ151" s="15">
        <v>0</v>
      </c>
      <c r="BR151" s="15">
        <v>0.12</v>
      </c>
      <c r="BS151" s="15">
        <v>0.12</v>
      </c>
      <c r="BT151" s="15">
        <v>3.36</v>
      </c>
      <c r="BU151" s="15"/>
      <c r="BV151" s="15"/>
      <c r="BW151" s="15"/>
      <c r="BX151" s="15"/>
      <c r="BY151" s="15"/>
      <c r="BZ151" s="15"/>
      <c r="CA151" s="15"/>
      <c r="CB151" s="15"/>
      <c r="CC151" s="17">
        <v>326</v>
      </c>
      <c r="CD151" s="17">
        <v>116</v>
      </c>
      <c r="CE151" s="17">
        <v>347</v>
      </c>
      <c r="CF151" s="17">
        <v>121</v>
      </c>
      <c r="CG151" s="17">
        <v>336</v>
      </c>
      <c r="CH151" s="17">
        <v>122</v>
      </c>
      <c r="CI151" s="17">
        <v>347</v>
      </c>
      <c r="CJ151" s="17">
        <v>118</v>
      </c>
      <c r="CK151" s="17">
        <v>0</v>
      </c>
      <c r="CL151" s="17">
        <v>0</v>
      </c>
      <c r="CM151" s="17">
        <v>0.05</v>
      </c>
      <c r="CN151" s="17">
        <v>0.05</v>
      </c>
      <c r="CO151" s="17">
        <v>1.34</v>
      </c>
      <c r="CP151" s="17">
        <v>1.6</v>
      </c>
      <c r="CQ151" s="17">
        <v>295</v>
      </c>
      <c r="CR151" s="17">
        <v>57</v>
      </c>
      <c r="CS151" s="17">
        <v>273</v>
      </c>
      <c r="CT151" s="17">
        <v>136</v>
      </c>
      <c r="CU151" s="17">
        <v>205</v>
      </c>
      <c r="CV151" s="17">
        <v>84</v>
      </c>
      <c r="CW151" s="17">
        <v>127</v>
      </c>
      <c r="CX151" s="17">
        <v>49</v>
      </c>
      <c r="CY151" s="17">
        <v>0.8</v>
      </c>
      <c r="CZ151" s="17">
        <v>0</v>
      </c>
      <c r="DA151" s="17">
        <v>0</v>
      </c>
      <c r="DB151" s="15"/>
      <c r="DC151" s="15"/>
      <c r="DD151" s="15"/>
      <c r="DE151" s="15"/>
      <c r="DF151" s="15"/>
      <c r="DG151" s="15"/>
      <c r="DH151" s="15"/>
    </row>
    <row r="152" spans="1:112" ht="17.25" thickBot="1">
      <c r="A152" s="18" t="b">
        <v>1</v>
      </c>
      <c r="B152" s="18" t="b">
        <v>1</v>
      </c>
      <c r="C152" s="15"/>
      <c r="D152" s="15"/>
      <c r="E152" s="17">
        <v>574458</v>
      </c>
      <c r="F152" s="17">
        <v>0</v>
      </c>
      <c r="G152" s="17">
        <v>0</v>
      </c>
      <c r="H152" s="17">
        <v>0</v>
      </c>
      <c r="I152" s="17">
        <v>0</v>
      </c>
      <c r="J152" s="15">
        <v>0</v>
      </c>
      <c r="K152" s="17">
        <v>0</v>
      </c>
      <c r="L152" s="17">
        <v>2</v>
      </c>
      <c r="M152" s="15">
        <v>1.7</v>
      </c>
      <c r="N152" s="15"/>
      <c r="O152" s="17">
        <v>0</v>
      </c>
      <c r="P152" s="15" t="s">
        <v>2519</v>
      </c>
      <c r="Q152" s="15">
        <v>0</v>
      </c>
      <c r="R152" s="17">
        <v>150</v>
      </c>
      <c r="S152" s="18" t="b">
        <v>0</v>
      </c>
      <c r="T152" s="15"/>
      <c r="U152" s="15"/>
      <c r="V152" s="17">
        <v>45</v>
      </c>
      <c r="W152" s="15" t="s">
        <v>2520</v>
      </c>
      <c r="X152" s="15">
        <v>1</v>
      </c>
      <c r="Y152" s="18" t="b">
        <v>0</v>
      </c>
      <c r="Z152" s="15" t="s">
        <v>409</v>
      </c>
      <c r="AA152" s="15">
        <v>0.1</v>
      </c>
      <c r="AB152" s="18" t="b">
        <v>0</v>
      </c>
      <c r="AC152" s="15"/>
      <c r="AD152" s="15" t="s">
        <v>519</v>
      </c>
      <c r="AE152" s="17">
        <v>6</v>
      </c>
      <c r="AF152" s="17">
        <v>8</v>
      </c>
      <c r="AG152" s="17">
        <v>3</v>
      </c>
      <c r="AH152" s="17">
        <v>0</v>
      </c>
      <c r="AI152" s="17">
        <v>0</v>
      </c>
      <c r="AJ152" s="17">
        <v>0</v>
      </c>
      <c r="AK152" s="17">
        <v>0</v>
      </c>
      <c r="AL152" s="15">
        <v>0</v>
      </c>
      <c r="AM152" s="15">
        <v>0.7</v>
      </c>
      <c r="AN152" s="15" t="s">
        <v>1146</v>
      </c>
      <c r="AO152" s="15"/>
      <c r="AP152" s="15"/>
      <c r="AQ152" s="15"/>
      <c r="AR152" s="15"/>
      <c r="AS152" s="18" t="b">
        <v>0</v>
      </c>
      <c r="AT152" s="15" t="s">
        <v>2521</v>
      </c>
      <c r="AU152" s="17">
        <v>100</v>
      </c>
      <c r="AV152" s="17">
        <v>0</v>
      </c>
      <c r="AW152" s="17">
        <v>0</v>
      </c>
      <c r="AX152" s="17">
        <v>0</v>
      </c>
      <c r="AY152" s="17">
        <v>3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4</v>
      </c>
      <c r="BH152" s="15">
        <v>6.4</v>
      </c>
      <c r="BI152" s="15">
        <v>0.1</v>
      </c>
      <c r="BJ152" s="15">
        <v>7</v>
      </c>
      <c r="BK152" s="15">
        <v>1.3</v>
      </c>
      <c r="BL152" s="17">
        <v>0</v>
      </c>
      <c r="BM152" s="17">
        <v>0</v>
      </c>
      <c r="BN152" s="17">
        <v>0</v>
      </c>
      <c r="BO152" s="17">
        <v>0</v>
      </c>
      <c r="BP152" s="17">
        <v>1</v>
      </c>
      <c r="BQ152" s="15">
        <v>0.35</v>
      </c>
      <c r="BR152" s="15">
        <v>0</v>
      </c>
      <c r="BS152" s="15">
        <v>0.35</v>
      </c>
      <c r="BT152" s="15">
        <v>1.63</v>
      </c>
      <c r="BU152" s="15"/>
      <c r="BV152" s="15"/>
      <c r="BW152" s="15"/>
      <c r="BX152" s="15"/>
      <c r="BY152" s="15"/>
      <c r="BZ152" s="15"/>
      <c r="CA152" s="15"/>
      <c r="CB152" s="15"/>
      <c r="CC152" s="17">
        <v>375</v>
      </c>
      <c r="CD152" s="17">
        <v>130</v>
      </c>
      <c r="CE152" s="17">
        <v>376</v>
      </c>
      <c r="CF152" s="17">
        <v>132</v>
      </c>
      <c r="CG152" s="17">
        <v>333</v>
      </c>
      <c r="CH152" s="17">
        <v>121</v>
      </c>
      <c r="CI152" s="17">
        <v>384</v>
      </c>
      <c r="CJ152" s="17">
        <v>130</v>
      </c>
      <c r="CK152" s="17">
        <v>0.32</v>
      </c>
      <c r="CL152" s="17">
        <v>0</v>
      </c>
      <c r="CM152" s="17">
        <v>0</v>
      </c>
      <c r="CN152" s="17">
        <v>0.32</v>
      </c>
      <c r="CO152" s="17">
        <v>1.47</v>
      </c>
      <c r="CP152" s="17">
        <v>2.7</v>
      </c>
      <c r="CQ152" s="17">
        <v>473</v>
      </c>
      <c r="CR152" s="17">
        <v>131</v>
      </c>
      <c r="CS152" s="17">
        <v>172</v>
      </c>
      <c r="CT152" s="17">
        <v>105</v>
      </c>
      <c r="CU152" s="17">
        <v>369</v>
      </c>
      <c r="CV152" s="17">
        <v>128</v>
      </c>
      <c r="CW152" s="17">
        <v>468</v>
      </c>
      <c r="CX152" s="17">
        <v>161</v>
      </c>
      <c r="CY152" s="17">
        <v>0.9</v>
      </c>
      <c r="CZ152" s="17">
        <v>0</v>
      </c>
      <c r="DA152" s="17">
        <v>0</v>
      </c>
      <c r="DB152" s="15"/>
      <c r="DC152" s="15"/>
      <c r="DD152" s="15"/>
      <c r="DE152" s="15"/>
      <c r="DF152" s="15"/>
      <c r="DG152" s="15"/>
      <c r="DH152" s="15"/>
    </row>
    <row r="153" spans="1:112" ht="27.75" thickBot="1">
      <c r="A153" s="18" t="b">
        <v>1</v>
      </c>
      <c r="B153" s="18" t="b">
        <v>1</v>
      </c>
      <c r="C153" s="15"/>
      <c r="D153" s="15"/>
      <c r="E153" s="17">
        <v>577016</v>
      </c>
      <c r="F153" s="17">
        <v>0</v>
      </c>
      <c r="G153" s="17">
        <v>0</v>
      </c>
      <c r="H153" s="17">
        <v>0</v>
      </c>
      <c r="I153" s="17">
        <v>0</v>
      </c>
      <c r="J153" s="15">
        <v>0</v>
      </c>
      <c r="K153" s="17">
        <v>0</v>
      </c>
      <c r="L153" s="17">
        <v>2</v>
      </c>
      <c r="M153" s="15">
        <v>1.7</v>
      </c>
      <c r="N153" s="15"/>
      <c r="O153" s="17">
        <v>0</v>
      </c>
      <c r="P153" s="15" t="s">
        <v>632</v>
      </c>
      <c r="Q153" s="15">
        <v>0</v>
      </c>
      <c r="R153" s="17">
        <v>151</v>
      </c>
      <c r="S153" s="18" t="b">
        <v>0</v>
      </c>
      <c r="T153" s="15"/>
      <c r="U153" s="15"/>
      <c r="V153" s="17">
        <v>45</v>
      </c>
      <c r="W153" s="15" t="s">
        <v>1924</v>
      </c>
      <c r="X153" s="15">
        <v>2.2999999999999998</v>
      </c>
      <c r="Y153" s="18" t="b">
        <v>0</v>
      </c>
      <c r="Z153" s="15" t="s">
        <v>1925</v>
      </c>
      <c r="AA153" s="15">
        <v>0.2</v>
      </c>
      <c r="AB153" s="18" t="b">
        <v>0</v>
      </c>
      <c r="AC153" s="15"/>
      <c r="AD153" s="15" t="s">
        <v>519</v>
      </c>
      <c r="AE153" s="17">
        <v>6</v>
      </c>
      <c r="AF153" s="17">
        <v>8</v>
      </c>
      <c r="AG153" s="17">
        <v>39</v>
      </c>
      <c r="AH153" s="17">
        <v>0</v>
      </c>
      <c r="AI153" s="17">
        <v>0</v>
      </c>
      <c r="AJ153" s="17">
        <v>0</v>
      </c>
      <c r="AK153" s="17">
        <v>0</v>
      </c>
      <c r="AL153" s="15">
        <v>0</v>
      </c>
      <c r="AM153" s="15">
        <v>8.6999999999999993</v>
      </c>
      <c r="AN153" s="15" t="s">
        <v>1925</v>
      </c>
      <c r="AO153" s="15"/>
      <c r="AP153" s="15"/>
      <c r="AQ153" s="15"/>
      <c r="AR153" s="15"/>
      <c r="AS153" s="18" t="b">
        <v>0</v>
      </c>
      <c r="AT153" s="15" t="s">
        <v>2523</v>
      </c>
      <c r="AU153" s="17">
        <v>657</v>
      </c>
      <c r="AV153" s="17">
        <v>1</v>
      </c>
      <c r="AW153" s="17">
        <v>0</v>
      </c>
      <c r="AX153" s="17">
        <v>2</v>
      </c>
      <c r="AY153" s="17">
        <v>13</v>
      </c>
      <c r="AZ153" s="17">
        <v>0</v>
      </c>
      <c r="BA153" s="17">
        <v>0</v>
      </c>
      <c r="BB153" s="17">
        <v>0</v>
      </c>
      <c r="BC153" s="17">
        <v>1</v>
      </c>
      <c r="BD153" s="17">
        <v>0</v>
      </c>
      <c r="BE153" s="17">
        <v>0</v>
      </c>
      <c r="BF153" s="17">
        <v>5</v>
      </c>
      <c r="BG153" s="17">
        <v>118</v>
      </c>
      <c r="BH153" s="15">
        <v>132.6</v>
      </c>
      <c r="BI153" s="15">
        <v>40.9</v>
      </c>
      <c r="BJ153" s="15">
        <v>70</v>
      </c>
      <c r="BK153" s="15">
        <v>24.4</v>
      </c>
      <c r="BL153" s="17">
        <v>0</v>
      </c>
      <c r="BM153" s="17">
        <v>0</v>
      </c>
      <c r="BN153" s="17">
        <v>0</v>
      </c>
      <c r="BO153" s="17">
        <v>0</v>
      </c>
      <c r="BP153" s="17">
        <v>8</v>
      </c>
      <c r="BQ153" s="15">
        <v>0.62</v>
      </c>
      <c r="BR153" s="15">
        <v>0.13</v>
      </c>
      <c r="BS153" s="15">
        <v>0.75</v>
      </c>
      <c r="BT153" s="15">
        <v>15.66</v>
      </c>
      <c r="BU153" s="15"/>
      <c r="BV153" s="15"/>
      <c r="BW153" s="15"/>
      <c r="BX153" s="15"/>
      <c r="BY153" s="15"/>
      <c r="BZ153" s="15"/>
      <c r="CA153" s="15"/>
      <c r="CB153" s="15"/>
      <c r="CC153" s="17">
        <v>289</v>
      </c>
      <c r="CD153" s="17">
        <v>104</v>
      </c>
      <c r="CE153" s="17">
        <v>296</v>
      </c>
      <c r="CF153" s="17">
        <v>101</v>
      </c>
      <c r="CG153" s="17">
        <v>261</v>
      </c>
      <c r="CH153" s="17">
        <v>84</v>
      </c>
      <c r="CI153" s="17">
        <v>302</v>
      </c>
      <c r="CJ153" s="17">
        <v>102</v>
      </c>
      <c r="CK153" s="17">
        <v>0.08</v>
      </c>
      <c r="CL153" s="17">
        <v>0</v>
      </c>
      <c r="CM153" s="17">
        <v>0.02</v>
      </c>
      <c r="CN153" s="17">
        <v>0.1</v>
      </c>
      <c r="CO153" s="17">
        <v>2.15</v>
      </c>
      <c r="CP153" s="17">
        <v>1.78</v>
      </c>
      <c r="CQ153" s="17">
        <v>476</v>
      </c>
      <c r="CR153" s="17">
        <v>133</v>
      </c>
      <c r="CS153" s="17">
        <v>175</v>
      </c>
      <c r="CT153" s="17">
        <v>107</v>
      </c>
      <c r="CU153" s="17">
        <v>255</v>
      </c>
      <c r="CV153" s="17">
        <v>100</v>
      </c>
      <c r="CW153" s="17">
        <v>336</v>
      </c>
      <c r="CX153" s="17">
        <v>116</v>
      </c>
      <c r="CY153" s="17">
        <v>1.1000000000000001</v>
      </c>
      <c r="CZ153" s="17">
        <v>0.27</v>
      </c>
      <c r="DA153" s="17">
        <v>0</v>
      </c>
      <c r="DB153" s="15"/>
      <c r="DC153" s="15"/>
      <c r="DD153" s="15"/>
      <c r="DE153" s="15"/>
      <c r="DF153" s="15"/>
      <c r="DG153" s="15"/>
      <c r="DH153" s="15"/>
    </row>
    <row r="154" spans="1:112" ht="17.25" thickBot="1">
      <c r="A154" s="18" t="b">
        <v>1</v>
      </c>
      <c r="B154" s="18" t="b">
        <v>1</v>
      </c>
      <c r="C154" s="15"/>
      <c r="D154" s="15"/>
      <c r="E154" s="17">
        <v>620109</v>
      </c>
      <c r="F154" s="17">
        <v>0</v>
      </c>
      <c r="G154" s="17">
        <v>0</v>
      </c>
      <c r="H154" s="17">
        <v>0</v>
      </c>
      <c r="I154" s="17">
        <v>0</v>
      </c>
      <c r="J154" s="15">
        <v>0</v>
      </c>
      <c r="K154" s="17">
        <v>0</v>
      </c>
      <c r="L154" s="17">
        <v>2</v>
      </c>
      <c r="M154" s="15">
        <v>2.5</v>
      </c>
      <c r="N154" s="15"/>
      <c r="O154" s="17">
        <v>0</v>
      </c>
      <c r="P154" s="15" t="s">
        <v>2017</v>
      </c>
      <c r="Q154" s="15">
        <v>0</v>
      </c>
      <c r="R154" s="17">
        <v>152</v>
      </c>
      <c r="S154" s="18" t="b">
        <v>0</v>
      </c>
      <c r="T154" s="15"/>
      <c r="U154" s="15"/>
      <c r="V154" s="17">
        <v>55</v>
      </c>
      <c r="W154" s="15" t="s">
        <v>5167</v>
      </c>
      <c r="X154" s="15">
        <v>0</v>
      </c>
      <c r="Y154" s="18" t="b">
        <v>0</v>
      </c>
      <c r="Z154" s="15" t="s">
        <v>5168</v>
      </c>
      <c r="AA154" s="15">
        <v>1.8</v>
      </c>
      <c r="AB154" s="18" t="b">
        <v>0</v>
      </c>
      <c r="AC154" s="15"/>
      <c r="AD154" s="15" t="s">
        <v>519</v>
      </c>
      <c r="AE154" s="17">
        <v>6</v>
      </c>
      <c r="AF154" s="17">
        <v>8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5">
        <v>0</v>
      </c>
      <c r="AM154" s="15">
        <v>0</v>
      </c>
      <c r="AN154" s="15" t="s">
        <v>5168</v>
      </c>
      <c r="AO154" s="15"/>
      <c r="AP154" s="15"/>
      <c r="AQ154" s="15"/>
      <c r="AR154" s="15"/>
      <c r="AS154" s="18" t="b">
        <v>0</v>
      </c>
      <c r="AT154" s="15" t="s">
        <v>5169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5">
        <v>0</v>
      </c>
      <c r="BI154" s="15">
        <v>0</v>
      </c>
      <c r="BJ154" s="15">
        <v>0</v>
      </c>
      <c r="BK154" s="15">
        <v>0</v>
      </c>
      <c r="BL154" s="17">
        <v>0</v>
      </c>
      <c r="BM154" s="17">
        <v>0</v>
      </c>
      <c r="BN154" s="17">
        <v>0</v>
      </c>
      <c r="BO154" s="17">
        <v>0</v>
      </c>
      <c r="BP154" s="17">
        <v>0</v>
      </c>
      <c r="BQ154" s="15">
        <v>0</v>
      </c>
      <c r="BR154" s="15">
        <v>0</v>
      </c>
      <c r="BS154" s="15">
        <v>0</v>
      </c>
      <c r="BT154" s="15">
        <v>0</v>
      </c>
      <c r="BU154" s="15"/>
      <c r="BV154" s="15"/>
      <c r="BW154" s="15"/>
      <c r="BX154" s="15"/>
      <c r="BY154" s="15"/>
      <c r="BZ154" s="15"/>
      <c r="CA154" s="15"/>
      <c r="CB154" s="15"/>
      <c r="CC154" s="17">
        <v>549</v>
      </c>
      <c r="CD154" s="17">
        <v>184</v>
      </c>
      <c r="CE154" s="17">
        <v>549</v>
      </c>
      <c r="CF154" s="17">
        <v>184</v>
      </c>
      <c r="CG154" s="17">
        <v>548</v>
      </c>
      <c r="CH154" s="17">
        <v>184</v>
      </c>
      <c r="CI154" s="17">
        <v>549</v>
      </c>
      <c r="CJ154" s="17">
        <v>184</v>
      </c>
      <c r="CK154" s="17">
        <v>0</v>
      </c>
      <c r="CL154" s="17">
        <v>0</v>
      </c>
      <c r="CM154" s="17">
        <v>0</v>
      </c>
      <c r="CN154" s="17">
        <v>0</v>
      </c>
      <c r="CO154" s="17">
        <v>0</v>
      </c>
      <c r="CP154" s="17">
        <v>0</v>
      </c>
      <c r="CQ154" s="17">
        <v>211</v>
      </c>
      <c r="CR154" s="17">
        <v>32</v>
      </c>
      <c r="CS154" s="17">
        <v>448</v>
      </c>
      <c r="CT154" s="17">
        <v>174</v>
      </c>
      <c r="CU154" s="17">
        <v>549</v>
      </c>
      <c r="CV154" s="17">
        <v>184</v>
      </c>
      <c r="CW154" s="17">
        <v>141</v>
      </c>
      <c r="CX154" s="17">
        <v>56</v>
      </c>
      <c r="CY154" s="17">
        <v>0</v>
      </c>
      <c r="CZ154" s="17">
        <v>0</v>
      </c>
      <c r="DA154" s="17">
        <v>0</v>
      </c>
      <c r="DB154" s="15"/>
      <c r="DC154" s="15"/>
      <c r="DD154" s="15"/>
      <c r="DE154" s="15"/>
      <c r="DF154" s="15"/>
      <c r="DG154" s="15"/>
      <c r="DH154" s="15"/>
    </row>
    <row r="155" spans="1:112" ht="17.25" thickBot="1">
      <c r="A155" s="18" t="b">
        <v>1</v>
      </c>
      <c r="B155" s="18" t="b">
        <v>1</v>
      </c>
      <c r="C155" s="15"/>
      <c r="D155" s="15"/>
      <c r="E155" s="17">
        <v>220362</v>
      </c>
      <c r="F155" s="17">
        <v>0</v>
      </c>
      <c r="G155" s="17">
        <v>0</v>
      </c>
      <c r="H155" s="17">
        <v>0</v>
      </c>
      <c r="I155" s="17">
        <v>0</v>
      </c>
      <c r="J155" s="15">
        <v>0</v>
      </c>
      <c r="K155" s="17">
        <v>0</v>
      </c>
      <c r="L155" s="17">
        <v>2</v>
      </c>
      <c r="M155" s="15">
        <v>1.7</v>
      </c>
      <c r="N155" s="15"/>
      <c r="O155" s="17">
        <v>0</v>
      </c>
      <c r="P155" s="15" t="s">
        <v>1201</v>
      </c>
      <c r="Q155" s="15">
        <v>0</v>
      </c>
      <c r="R155" s="17">
        <v>153</v>
      </c>
      <c r="S155" s="18" t="b">
        <v>0</v>
      </c>
      <c r="T155" s="15"/>
      <c r="U155" s="15"/>
      <c r="V155" s="17">
        <v>45</v>
      </c>
      <c r="W155" s="15" t="s">
        <v>4729</v>
      </c>
      <c r="X155" s="15">
        <v>0</v>
      </c>
      <c r="Y155" s="18" t="b">
        <v>0</v>
      </c>
      <c r="Z155" s="15" t="s">
        <v>4730</v>
      </c>
      <c r="AA155" s="15">
        <v>0.1</v>
      </c>
      <c r="AB155" s="18" t="b">
        <v>0</v>
      </c>
      <c r="AC155" s="15"/>
      <c r="AD155" s="15" t="s">
        <v>519</v>
      </c>
      <c r="AE155" s="17">
        <v>6</v>
      </c>
      <c r="AF155" s="17">
        <v>8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5">
        <v>0</v>
      </c>
      <c r="AM155" s="15">
        <v>0</v>
      </c>
      <c r="AN155" s="15" t="s">
        <v>4730</v>
      </c>
      <c r="AO155" s="15"/>
      <c r="AP155" s="15"/>
      <c r="AQ155" s="15"/>
      <c r="AR155" s="15"/>
      <c r="AS155" s="18" t="b">
        <v>0</v>
      </c>
      <c r="AT155" s="15" t="s">
        <v>4731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5">
        <v>0</v>
      </c>
      <c r="BI155" s="15">
        <v>0</v>
      </c>
      <c r="BJ155" s="15">
        <v>0</v>
      </c>
      <c r="BK155" s="15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5">
        <v>0</v>
      </c>
      <c r="BR155" s="15">
        <v>0</v>
      </c>
      <c r="BS155" s="15">
        <v>0</v>
      </c>
      <c r="BT155" s="15">
        <v>0</v>
      </c>
      <c r="BU155" s="15"/>
      <c r="BV155" s="15"/>
      <c r="BW155" s="15"/>
      <c r="BX155" s="15"/>
      <c r="BY155" s="15"/>
      <c r="BZ155" s="15"/>
      <c r="CA155" s="15"/>
      <c r="CB155" s="15"/>
      <c r="CC155" s="17">
        <v>458</v>
      </c>
      <c r="CD155" s="17">
        <v>171</v>
      </c>
      <c r="CE155" s="17">
        <v>449</v>
      </c>
      <c r="CF155" s="17">
        <v>171</v>
      </c>
      <c r="CG155" s="17">
        <v>433</v>
      </c>
      <c r="CH155" s="17">
        <v>169</v>
      </c>
      <c r="CI155" s="17">
        <v>460</v>
      </c>
      <c r="CJ155" s="17">
        <v>171</v>
      </c>
      <c r="CK155" s="17">
        <v>0</v>
      </c>
      <c r="CL155" s="17">
        <v>0</v>
      </c>
      <c r="CM155" s="17">
        <v>0</v>
      </c>
      <c r="CN155" s="17">
        <v>0</v>
      </c>
      <c r="CO155" s="17">
        <v>0</v>
      </c>
      <c r="CP155" s="17">
        <v>0</v>
      </c>
      <c r="CQ155" s="17">
        <v>407</v>
      </c>
      <c r="CR155" s="17">
        <v>95</v>
      </c>
      <c r="CS155" s="17">
        <v>106</v>
      </c>
      <c r="CT155" s="17">
        <v>69</v>
      </c>
      <c r="CU155" s="17">
        <v>463</v>
      </c>
      <c r="CV155" s="17">
        <v>171</v>
      </c>
      <c r="CW155" s="17">
        <v>459</v>
      </c>
      <c r="CX155" s="17">
        <v>158</v>
      </c>
      <c r="CY155" s="17">
        <v>0</v>
      </c>
      <c r="CZ155" s="17">
        <v>0</v>
      </c>
      <c r="DA155" s="17">
        <v>0</v>
      </c>
      <c r="DB155" s="15"/>
      <c r="DC155" s="15"/>
      <c r="DD155" s="15"/>
      <c r="DE155" s="15"/>
      <c r="DF155" s="15"/>
      <c r="DG155" s="15"/>
      <c r="DH155" s="15"/>
    </row>
    <row r="156" spans="1:112" ht="17.25" thickBot="1">
      <c r="A156" s="18" t="b">
        <v>1</v>
      </c>
      <c r="B156" s="18" t="b">
        <v>1</v>
      </c>
      <c r="C156" s="15"/>
      <c r="D156" s="15"/>
      <c r="E156" s="17">
        <v>244851</v>
      </c>
      <c r="F156" s="17">
        <v>0</v>
      </c>
      <c r="G156" s="17">
        <v>0</v>
      </c>
      <c r="H156" s="17">
        <v>0</v>
      </c>
      <c r="I156" s="17">
        <v>0</v>
      </c>
      <c r="J156" s="15">
        <v>0</v>
      </c>
      <c r="K156" s="17">
        <v>0</v>
      </c>
      <c r="L156" s="17">
        <v>3</v>
      </c>
      <c r="M156" s="15">
        <v>3.2</v>
      </c>
      <c r="N156" s="15"/>
      <c r="O156" s="17">
        <v>0</v>
      </c>
      <c r="P156" s="15" t="s">
        <v>850</v>
      </c>
      <c r="Q156" s="15">
        <v>0</v>
      </c>
      <c r="R156" s="17">
        <v>154</v>
      </c>
      <c r="S156" s="18" t="b">
        <v>0</v>
      </c>
      <c r="T156" s="15"/>
      <c r="U156" s="15"/>
      <c r="V156" s="17">
        <v>95</v>
      </c>
      <c r="W156" s="15" t="s">
        <v>851</v>
      </c>
      <c r="X156" s="15">
        <v>4.4000000000000004</v>
      </c>
      <c r="Y156" s="18" t="b">
        <v>0</v>
      </c>
      <c r="Z156" s="15" t="s">
        <v>421</v>
      </c>
      <c r="AA156" s="15">
        <v>13.4</v>
      </c>
      <c r="AB156" s="18" t="b">
        <v>0</v>
      </c>
      <c r="AC156" s="15"/>
      <c r="AD156" s="15" t="s">
        <v>519</v>
      </c>
      <c r="AE156" s="17">
        <v>6</v>
      </c>
      <c r="AF156" s="17">
        <v>8</v>
      </c>
      <c r="AG156" s="17">
        <v>114</v>
      </c>
      <c r="AH156" s="17">
        <v>0</v>
      </c>
      <c r="AI156" s="17">
        <v>0</v>
      </c>
      <c r="AJ156" s="17">
        <v>0</v>
      </c>
      <c r="AK156" s="17">
        <v>0</v>
      </c>
      <c r="AL156" s="15">
        <v>0</v>
      </c>
      <c r="AM156" s="15">
        <v>12</v>
      </c>
      <c r="AN156" s="15" t="s">
        <v>421</v>
      </c>
      <c r="AO156" s="15"/>
      <c r="AP156" s="15"/>
      <c r="AQ156" s="15"/>
      <c r="AR156" s="15"/>
      <c r="AS156" s="18" t="b">
        <v>0</v>
      </c>
      <c r="AT156" s="15" t="s">
        <v>2526</v>
      </c>
      <c r="AU156" s="17">
        <v>1954</v>
      </c>
      <c r="AV156" s="17">
        <v>10</v>
      </c>
      <c r="AW156" s="17">
        <v>2</v>
      </c>
      <c r="AX156" s="17">
        <v>3</v>
      </c>
      <c r="AY156" s="17">
        <v>33</v>
      </c>
      <c r="AZ156" s="17">
        <v>0</v>
      </c>
      <c r="BA156" s="17">
        <v>0</v>
      </c>
      <c r="BB156" s="17">
        <v>1</v>
      </c>
      <c r="BC156" s="17">
        <v>5</v>
      </c>
      <c r="BD156" s="17">
        <v>0</v>
      </c>
      <c r="BE156" s="17">
        <v>0</v>
      </c>
      <c r="BF156" s="17">
        <v>11</v>
      </c>
      <c r="BG156" s="17">
        <v>430</v>
      </c>
      <c r="BH156" s="15">
        <v>536.6</v>
      </c>
      <c r="BI156" s="15">
        <v>393.6</v>
      </c>
      <c r="BJ156" s="15">
        <v>547</v>
      </c>
      <c r="BK156" s="15">
        <v>147.69999999999999</v>
      </c>
      <c r="BL156" s="17">
        <v>0</v>
      </c>
      <c r="BM156" s="17">
        <v>0</v>
      </c>
      <c r="BN156" s="17">
        <v>0</v>
      </c>
      <c r="BO156" s="17">
        <v>0</v>
      </c>
      <c r="BP156" s="17">
        <v>24</v>
      </c>
      <c r="BQ156" s="15">
        <v>10.55</v>
      </c>
      <c r="BR156" s="15">
        <v>2.4900000000000002</v>
      </c>
      <c r="BS156" s="15">
        <v>13.04</v>
      </c>
      <c r="BT156" s="15">
        <v>31.13</v>
      </c>
      <c r="BU156" s="15"/>
      <c r="BV156" s="15"/>
      <c r="BW156" s="17">
        <v>3</v>
      </c>
      <c r="BX156" s="15"/>
      <c r="BY156" s="17">
        <v>1</v>
      </c>
      <c r="BZ156" s="15"/>
      <c r="CA156" s="15"/>
      <c r="CB156" s="15"/>
      <c r="CC156" s="17">
        <v>101</v>
      </c>
      <c r="CD156" s="17">
        <v>32</v>
      </c>
      <c r="CE156" s="17">
        <v>83</v>
      </c>
      <c r="CF156" s="17">
        <v>61</v>
      </c>
      <c r="CG156" s="17">
        <v>39</v>
      </c>
      <c r="CH156" s="17">
        <v>23</v>
      </c>
      <c r="CI156" s="17">
        <v>52</v>
      </c>
      <c r="CJ156" s="17">
        <v>32</v>
      </c>
      <c r="CK156" s="17">
        <v>0.49</v>
      </c>
      <c r="CL156" s="17">
        <v>0</v>
      </c>
      <c r="CM156" s="17">
        <v>0.11</v>
      </c>
      <c r="CN156" s="17">
        <v>0.6</v>
      </c>
      <c r="CO156" s="17">
        <v>1.43</v>
      </c>
      <c r="CP156" s="17">
        <v>1.52</v>
      </c>
      <c r="CQ156" s="17">
        <v>4</v>
      </c>
      <c r="CR156" s="17">
        <v>3</v>
      </c>
      <c r="CS156" s="17">
        <v>556</v>
      </c>
      <c r="CT156" s="17">
        <v>245</v>
      </c>
      <c r="CU156" s="17">
        <v>37</v>
      </c>
      <c r="CV156" s="17">
        <v>16</v>
      </c>
      <c r="CW156" s="17">
        <v>36</v>
      </c>
      <c r="CX156" s="17">
        <v>11</v>
      </c>
      <c r="CY156" s="17">
        <v>1.1100000000000001</v>
      </c>
      <c r="CZ156" s="17">
        <v>0.14000000000000001</v>
      </c>
      <c r="DA156" s="17">
        <v>0</v>
      </c>
      <c r="DB156" s="15"/>
      <c r="DC156" s="15"/>
      <c r="DD156" s="15"/>
      <c r="DE156" s="15"/>
      <c r="DF156" s="15"/>
      <c r="DG156" s="15"/>
      <c r="DH156" s="15"/>
    </row>
    <row r="157" spans="1:112" ht="17.25" thickBot="1">
      <c r="A157" s="18" t="b">
        <v>1</v>
      </c>
      <c r="B157" s="18" t="b">
        <v>1</v>
      </c>
      <c r="C157" s="15"/>
      <c r="D157" s="15"/>
      <c r="E157" s="17">
        <v>448047</v>
      </c>
      <c r="F157" s="17">
        <v>0</v>
      </c>
      <c r="G157" s="17">
        <v>0</v>
      </c>
      <c r="H157" s="17">
        <v>0</v>
      </c>
      <c r="I157" s="17">
        <v>0</v>
      </c>
      <c r="J157" s="15">
        <v>0</v>
      </c>
      <c r="K157" s="17">
        <v>0</v>
      </c>
      <c r="L157" s="17">
        <v>3</v>
      </c>
      <c r="M157" s="15">
        <v>2.4</v>
      </c>
      <c r="N157" s="15"/>
      <c r="O157" s="17">
        <v>0</v>
      </c>
      <c r="P157" s="15" t="s">
        <v>1027</v>
      </c>
      <c r="Q157" s="15">
        <v>0</v>
      </c>
      <c r="R157" s="17">
        <v>155</v>
      </c>
      <c r="S157" s="18" t="b">
        <v>0</v>
      </c>
      <c r="T157" s="15"/>
      <c r="U157" s="15"/>
      <c r="V157" s="17">
        <v>70</v>
      </c>
      <c r="W157" s="15" t="s">
        <v>1028</v>
      </c>
      <c r="X157" s="15">
        <v>4.4000000000000004</v>
      </c>
      <c r="Y157" s="18" t="b">
        <v>0</v>
      </c>
      <c r="Z157" s="15" t="s">
        <v>420</v>
      </c>
      <c r="AA157" s="15">
        <v>5.2</v>
      </c>
      <c r="AB157" s="18" t="b">
        <v>0</v>
      </c>
      <c r="AC157" s="15"/>
      <c r="AD157" s="15" t="s">
        <v>519</v>
      </c>
      <c r="AE157" s="17">
        <v>6</v>
      </c>
      <c r="AF157" s="17">
        <v>8</v>
      </c>
      <c r="AG157" s="17">
        <v>157</v>
      </c>
      <c r="AH157" s="17">
        <v>0</v>
      </c>
      <c r="AI157" s="17">
        <v>0</v>
      </c>
      <c r="AJ157" s="17">
        <v>0</v>
      </c>
      <c r="AK157" s="17">
        <v>0</v>
      </c>
      <c r="AL157" s="15">
        <v>0</v>
      </c>
      <c r="AM157" s="15">
        <v>22.4</v>
      </c>
      <c r="AN157" s="15" t="s">
        <v>1027</v>
      </c>
      <c r="AO157" s="15"/>
      <c r="AP157" s="15"/>
      <c r="AQ157" s="15"/>
      <c r="AR157" s="15"/>
      <c r="AS157" s="18" t="b">
        <v>0</v>
      </c>
      <c r="AT157" s="15" t="s">
        <v>2528</v>
      </c>
      <c r="AU157" s="17">
        <v>3114</v>
      </c>
      <c r="AV157" s="17">
        <v>10</v>
      </c>
      <c r="AW157" s="17">
        <v>5</v>
      </c>
      <c r="AX157" s="17">
        <v>8</v>
      </c>
      <c r="AY157" s="17">
        <v>46</v>
      </c>
      <c r="AZ157" s="17">
        <v>0</v>
      </c>
      <c r="BA157" s="17">
        <v>0</v>
      </c>
      <c r="BB157" s="17">
        <v>0</v>
      </c>
      <c r="BC157" s="17">
        <v>10</v>
      </c>
      <c r="BD157" s="17">
        <v>0</v>
      </c>
      <c r="BE157" s="17">
        <v>0</v>
      </c>
      <c r="BF157" s="17">
        <v>19</v>
      </c>
      <c r="BG157" s="17">
        <v>700</v>
      </c>
      <c r="BH157" s="15">
        <v>835.6</v>
      </c>
      <c r="BI157" s="15">
        <v>1063.2</v>
      </c>
      <c r="BJ157" s="15">
        <v>747</v>
      </c>
      <c r="BK157" s="15">
        <v>264.60000000000002</v>
      </c>
      <c r="BL157" s="17">
        <v>0</v>
      </c>
      <c r="BM157" s="17">
        <v>0</v>
      </c>
      <c r="BN157" s="17">
        <v>0</v>
      </c>
      <c r="BO157" s="17">
        <v>0</v>
      </c>
      <c r="BP157" s="17">
        <v>35</v>
      </c>
      <c r="BQ157" s="15">
        <v>11.26</v>
      </c>
      <c r="BR157" s="15">
        <v>7.26</v>
      </c>
      <c r="BS157" s="15">
        <v>18.52</v>
      </c>
      <c r="BT157" s="15">
        <v>44.89</v>
      </c>
      <c r="BU157" s="17">
        <v>7</v>
      </c>
      <c r="BV157" s="15"/>
      <c r="BW157" s="17">
        <v>2</v>
      </c>
      <c r="BX157" s="15"/>
      <c r="BY157" s="17">
        <v>2</v>
      </c>
      <c r="BZ157" s="15"/>
      <c r="CA157" s="15"/>
      <c r="CB157" s="15"/>
      <c r="CC157" s="17">
        <v>23</v>
      </c>
      <c r="CD157" s="17">
        <v>7</v>
      </c>
      <c r="CE157" s="17">
        <v>3</v>
      </c>
      <c r="CF157" s="17">
        <v>3</v>
      </c>
      <c r="CG157" s="17">
        <v>20</v>
      </c>
      <c r="CH157" s="17">
        <v>9</v>
      </c>
      <c r="CI157" s="17">
        <v>3</v>
      </c>
      <c r="CJ157" s="17">
        <v>2</v>
      </c>
      <c r="CK157" s="17">
        <v>0.33</v>
      </c>
      <c r="CL157" s="17">
        <v>0</v>
      </c>
      <c r="CM157" s="17">
        <v>0.21</v>
      </c>
      <c r="CN157" s="17">
        <v>0.54</v>
      </c>
      <c r="CO157" s="17">
        <v>1.3</v>
      </c>
      <c r="CP157" s="17">
        <v>1.33</v>
      </c>
      <c r="CQ157" s="17">
        <v>29</v>
      </c>
      <c r="CR157" s="17">
        <v>19</v>
      </c>
      <c r="CS157" s="17">
        <v>535</v>
      </c>
      <c r="CT157" s="17">
        <v>233</v>
      </c>
      <c r="CU157" s="17">
        <v>36</v>
      </c>
      <c r="CV157" s="17">
        <v>15</v>
      </c>
      <c r="CW157" s="17">
        <v>75</v>
      </c>
      <c r="CX157" s="17">
        <v>24</v>
      </c>
      <c r="CY157" s="17">
        <v>1.01</v>
      </c>
      <c r="CZ157" s="17">
        <v>0.23</v>
      </c>
      <c r="DA157" s="17">
        <v>0</v>
      </c>
      <c r="DB157" s="15"/>
      <c r="DC157" s="15"/>
      <c r="DD157" s="15"/>
      <c r="DE157" s="15"/>
      <c r="DF157" s="15"/>
      <c r="DG157" s="15"/>
      <c r="DH157" s="15"/>
    </row>
    <row r="158" spans="1:112" ht="27.75" thickBot="1">
      <c r="A158" s="18" t="b">
        <v>1</v>
      </c>
      <c r="B158" s="18" t="b">
        <v>1</v>
      </c>
      <c r="C158" s="15"/>
      <c r="D158" s="15"/>
      <c r="E158" s="17">
        <v>247632</v>
      </c>
      <c r="F158" s="17">
        <v>0</v>
      </c>
      <c r="G158" s="17">
        <v>0</v>
      </c>
      <c r="H158" s="17">
        <v>0</v>
      </c>
      <c r="I158" s="17">
        <v>0</v>
      </c>
      <c r="J158" s="15">
        <v>0</v>
      </c>
      <c r="K158" s="17">
        <v>0</v>
      </c>
      <c r="L158" s="17">
        <v>3</v>
      </c>
      <c r="M158" s="15">
        <v>2.2999999999999998</v>
      </c>
      <c r="N158" s="15"/>
      <c r="O158" s="17">
        <v>0</v>
      </c>
      <c r="P158" s="15" t="s">
        <v>995</v>
      </c>
      <c r="Q158" s="15">
        <v>0</v>
      </c>
      <c r="R158" s="17">
        <v>156</v>
      </c>
      <c r="S158" s="18" t="b">
        <v>0</v>
      </c>
      <c r="T158" s="15"/>
      <c r="U158" s="15"/>
      <c r="V158" s="17">
        <v>65</v>
      </c>
      <c r="W158" s="15" t="s">
        <v>996</v>
      </c>
      <c r="X158" s="15">
        <v>3.7</v>
      </c>
      <c r="Y158" s="18" t="b">
        <v>0</v>
      </c>
      <c r="Z158" s="15" t="s">
        <v>997</v>
      </c>
      <c r="AA158" s="15">
        <v>1.2</v>
      </c>
      <c r="AB158" s="18" t="b">
        <v>0</v>
      </c>
      <c r="AC158" s="15"/>
      <c r="AD158" s="15" t="s">
        <v>519</v>
      </c>
      <c r="AE158" s="17">
        <v>6</v>
      </c>
      <c r="AF158" s="17">
        <v>8</v>
      </c>
      <c r="AG158" s="17">
        <v>125</v>
      </c>
      <c r="AH158" s="17">
        <v>0</v>
      </c>
      <c r="AI158" s="17">
        <v>0</v>
      </c>
      <c r="AJ158" s="17">
        <v>0</v>
      </c>
      <c r="AK158" s="17">
        <v>0</v>
      </c>
      <c r="AL158" s="15">
        <v>0</v>
      </c>
      <c r="AM158" s="15">
        <v>19.2</v>
      </c>
      <c r="AN158" s="15" t="s">
        <v>159</v>
      </c>
      <c r="AO158" s="15"/>
      <c r="AP158" s="15"/>
      <c r="AQ158" s="15"/>
      <c r="AR158" s="15"/>
      <c r="AS158" s="18" t="b">
        <v>0</v>
      </c>
      <c r="AT158" s="15" t="s">
        <v>2527</v>
      </c>
      <c r="AU158" s="17">
        <v>2629</v>
      </c>
      <c r="AV158" s="17">
        <v>5</v>
      </c>
      <c r="AW158" s="17">
        <v>7</v>
      </c>
      <c r="AX158" s="17">
        <v>11</v>
      </c>
      <c r="AY158" s="17">
        <v>33</v>
      </c>
      <c r="AZ158" s="17">
        <v>0</v>
      </c>
      <c r="BA158" s="17">
        <v>0</v>
      </c>
      <c r="BB158" s="17">
        <v>0</v>
      </c>
      <c r="BC158" s="17">
        <v>2</v>
      </c>
      <c r="BD158" s="17">
        <v>1</v>
      </c>
      <c r="BE158" s="17">
        <v>0</v>
      </c>
      <c r="BF158" s="17">
        <v>9</v>
      </c>
      <c r="BG158" s="17">
        <v>543</v>
      </c>
      <c r="BH158" s="15">
        <v>523</v>
      </c>
      <c r="BI158" s="15">
        <v>836.2</v>
      </c>
      <c r="BJ158" s="15">
        <v>505</v>
      </c>
      <c r="BK158" s="15">
        <v>186.7</v>
      </c>
      <c r="BL158" s="17">
        <v>0</v>
      </c>
      <c r="BM158" s="17">
        <v>0</v>
      </c>
      <c r="BN158" s="17">
        <v>0</v>
      </c>
      <c r="BO158" s="17">
        <v>0</v>
      </c>
      <c r="BP158" s="17">
        <v>30</v>
      </c>
      <c r="BQ158" s="15">
        <v>4.59</v>
      </c>
      <c r="BR158" s="15">
        <v>6.84</v>
      </c>
      <c r="BS158" s="15">
        <v>11.43</v>
      </c>
      <c r="BT158" s="15">
        <v>37.54</v>
      </c>
      <c r="BU158" s="17">
        <v>6</v>
      </c>
      <c r="BV158" s="15"/>
      <c r="BW158" s="17">
        <v>4</v>
      </c>
      <c r="BX158" s="15"/>
      <c r="BY158" s="15"/>
      <c r="BZ158" s="15"/>
      <c r="CA158" s="15"/>
      <c r="CB158" s="15"/>
      <c r="CC158" s="17">
        <v>110</v>
      </c>
      <c r="CD158" s="17">
        <v>36</v>
      </c>
      <c r="CE158" s="17">
        <v>14</v>
      </c>
      <c r="CF158" s="17">
        <v>13</v>
      </c>
      <c r="CG158" s="17">
        <v>41</v>
      </c>
      <c r="CH158" s="17">
        <v>25</v>
      </c>
      <c r="CI158" s="17">
        <v>29</v>
      </c>
      <c r="CJ158" s="17">
        <v>23</v>
      </c>
      <c r="CK158" s="17">
        <v>0.16</v>
      </c>
      <c r="CL158" s="17">
        <v>0</v>
      </c>
      <c r="CM158" s="17">
        <v>0.23</v>
      </c>
      <c r="CN158" s="17">
        <v>0.39</v>
      </c>
      <c r="CO158" s="17">
        <v>1.29</v>
      </c>
      <c r="CP158" s="17">
        <v>1.1299999999999999</v>
      </c>
      <c r="CQ158" s="17">
        <v>42</v>
      </c>
      <c r="CR158" s="17">
        <v>29</v>
      </c>
      <c r="CS158" s="17">
        <v>515</v>
      </c>
      <c r="CT158" s="17">
        <v>217</v>
      </c>
      <c r="CU158" s="17">
        <v>83</v>
      </c>
      <c r="CV158" s="17">
        <v>37</v>
      </c>
      <c r="CW158" s="17">
        <v>181</v>
      </c>
      <c r="CX158" s="17">
        <v>59</v>
      </c>
      <c r="CY158" s="17">
        <v>1.03</v>
      </c>
      <c r="CZ158" s="17">
        <v>0.38</v>
      </c>
      <c r="DA158" s="17">
        <v>0</v>
      </c>
      <c r="DB158" s="15"/>
      <c r="DC158" s="15"/>
      <c r="DD158" s="15"/>
      <c r="DE158" s="15"/>
      <c r="DF158" s="15"/>
      <c r="DG158" s="15"/>
      <c r="DH158" s="15"/>
    </row>
    <row r="159" spans="1:112" ht="40.5" thickBot="1">
      <c r="A159" s="18" t="b">
        <v>1</v>
      </c>
      <c r="B159" s="18" t="b">
        <v>1</v>
      </c>
      <c r="C159" s="15"/>
      <c r="D159" s="15"/>
      <c r="E159" s="17">
        <v>624773</v>
      </c>
      <c r="F159" s="17">
        <v>0</v>
      </c>
      <c r="G159" s="17">
        <v>0</v>
      </c>
      <c r="H159" s="17">
        <v>0</v>
      </c>
      <c r="I159" s="17">
        <v>0</v>
      </c>
      <c r="J159" s="15">
        <v>0</v>
      </c>
      <c r="K159" s="17">
        <v>0</v>
      </c>
      <c r="L159" s="17">
        <v>3</v>
      </c>
      <c r="M159" s="15">
        <v>2.2999999999999998</v>
      </c>
      <c r="N159" s="15"/>
      <c r="O159" s="17">
        <v>0</v>
      </c>
      <c r="P159" s="15" t="s">
        <v>2529</v>
      </c>
      <c r="Q159" s="15">
        <v>0</v>
      </c>
      <c r="R159" s="17">
        <v>157</v>
      </c>
      <c r="S159" s="18" t="b">
        <v>0</v>
      </c>
      <c r="T159" s="15"/>
      <c r="U159" s="15"/>
      <c r="V159" s="17">
        <v>65</v>
      </c>
      <c r="W159" s="15" t="s">
        <v>2530</v>
      </c>
      <c r="X159" s="15">
        <v>2.6</v>
      </c>
      <c r="Y159" s="18" t="b">
        <v>0</v>
      </c>
      <c r="Z159" s="15" t="s">
        <v>2531</v>
      </c>
      <c r="AA159" s="15">
        <v>1.5</v>
      </c>
      <c r="AB159" s="18" t="b">
        <v>0</v>
      </c>
      <c r="AC159" s="15"/>
      <c r="AD159" s="15" t="s">
        <v>519</v>
      </c>
      <c r="AE159" s="17">
        <v>6</v>
      </c>
      <c r="AF159" s="17">
        <v>8</v>
      </c>
      <c r="AG159" s="17">
        <v>58</v>
      </c>
      <c r="AH159" s="17">
        <v>0</v>
      </c>
      <c r="AI159" s="17">
        <v>0</v>
      </c>
      <c r="AJ159" s="17">
        <v>0</v>
      </c>
      <c r="AK159" s="17">
        <v>0</v>
      </c>
      <c r="AL159" s="15">
        <v>0</v>
      </c>
      <c r="AM159" s="15">
        <v>8.9</v>
      </c>
      <c r="AN159" s="15" t="s">
        <v>2529</v>
      </c>
      <c r="AO159" s="15"/>
      <c r="AP159" s="15"/>
      <c r="AQ159" s="15"/>
      <c r="AR159" s="15"/>
      <c r="AS159" s="18" t="b">
        <v>0</v>
      </c>
      <c r="AT159" s="15" t="s">
        <v>2532</v>
      </c>
      <c r="AU159" s="17">
        <v>839</v>
      </c>
      <c r="AV159" s="17">
        <v>2</v>
      </c>
      <c r="AW159" s="17">
        <v>5</v>
      </c>
      <c r="AX159" s="17">
        <v>4</v>
      </c>
      <c r="AY159" s="17">
        <v>11</v>
      </c>
      <c r="AZ159" s="17">
        <v>0</v>
      </c>
      <c r="BA159" s="17">
        <v>0</v>
      </c>
      <c r="BB159" s="17">
        <v>0</v>
      </c>
      <c r="BC159" s="17">
        <v>4</v>
      </c>
      <c r="BD159" s="17">
        <v>0</v>
      </c>
      <c r="BE159" s="17">
        <v>0</v>
      </c>
      <c r="BF159" s="17">
        <v>4</v>
      </c>
      <c r="BG159" s="17">
        <v>172</v>
      </c>
      <c r="BH159" s="15">
        <v>183.4</v>
      </c>
      <c r="BI159" s="15">
        <v>230.9</v>
      </c>
      <c r="BJ159" s="15">
        <v>314</v>
      </c>
      <c r="BK159" s="15">
        <v>72.599999999999994</v>
      </c>
      <c r="BL159" s="17">
        <v>0</v>
      </c>
      <c r="BM159" s="17">
        <v>0</v>
      </c>
      <c r="BN159" s="17">
        <v>0</v>
      </c>
      <c r="BO159" s="17">
        <v>0</v>
      </c>
      <c r="BP159" s="17">
        <v>12</v>
      </c>
      <c r="BQ159" s="15">
        <v>2.91</v>
      </c>
      <c r="BR159" s="15">
        <v>2.14</v>
      </c>
      <c r="BS159" s="15">
        <v>5.05</v>
      </c>
      <c r="BT159" s="15">
        <v>10.29</v>
      </c>
      <c r="BU159" s="17">
        <v>8</v>
      </c>
      <c r="BV159" s="15"/>
      <c r="BW159" s="15"/>
      <c r="BX159" s="15"/>
      <c r="BY159" s="17">
        <v>3</v>
      </c>
      <c r="BZ159" s="15"/>
      <c r="CA159" s="15"/>
      <c r="CB159" s="15"/>
      <c r="CC159" s="17">
        <v>257</v>
      </c>
      <c r="CD159" s="17">
        <v>117</v>
      </c>
      <c r="CE159" s="17">
        <v>148</v>
      </c>
      <c r="CF159" s="17">
        <v>100</v>
      </c>
      <c r="CG159" s="17">
        <v>92</v>
      </c>
      <c r="CH159" s="17">
        <v>58</v>
      </c>
      <c r="CI159" s="17">
        <v>192</v>
      </c>
      <c r="CJ159" s="17">
        <v>97</v>
      </c>
      <c r="CK159" s="17">
        <v>0.31</v>
      </c>
      <c r="CL159" s="17">
        <v>0</v>
      </c>
      <c r="CM159" s="17">
        <v>0.23</v>
      </c>
      <c r="CN159" s="17">
        <v>0.54</v>
      </c>
      <c r="CO159" s="17">
        <v>1.1000000000000001</v>
      </c>
      <c r="CP159" s="17">
        <v>1.18</v>
      </c>
      <c r="CQ159" s="17">
        <v>55</v>
      </c>
      <c r="CR159" s="17">
        <v>39</v>
      </c>
      <c r="CS159" s="17">
        <v>528</v>
      </c>
      <c r="CT159" s="17">
        <v>227</v>
      </c>
      <c r="CU159" s="17">
        <v>229</v>
      </c>
      <c r="CV159" s="17">
        <v>89</v>
      </c>
      <c r="CW159" s="17">
        <v>165</v>
      </c>
      <c r="CX159" s="17">
        <v>50</v>
      </c>
      <c r="CY159" s="17">
        <v>1.29</v>
      </c>
      <c r="CZ159" s="17">
        <v>0.43</v>
      </c>
      <c r="DA159" s="17">
        <v>0</v>
      </c>
      <c r="DB159" s="15"/>
      <c r="DC159" s="15"/>
      <c r="DD159" s="15"/>
      <c r="DE159" s="15"/>
      <c r="DF159" s="15"/>
      <c r="DG159" s="15"/>
      <c r="DH159" s="15"/>
    </row>
    <row r="160" spans="1:112" ht="27.75" thickBot="1">
      <c r="A160" s="18" t="b">
        <v>1</v>
      </c>
      <c r="B160" s="18" t="b">
        <v>1</v>
      </c>
      <c r="C160" s="15"/>
      <c r="D160" s="15"/>
      <c r="E160" s="17">
        <v>463936</v>
      </c>
      <c r="F160" s="17">
        <v>0</v>
      </c>
      <c r="G160" s="17">
        <v>0</v>
      </c>
      <c r="H160" s="17">
        <v>0</v>
      </c>
      <c r="I160" s="17">
        <v>0</v>
      </c>
      <c r="J160" s="15">
        <v>0</v>
      </c>
      <c r="K160" s="17">
        <v>0</v>
      </c>
      <c r="L160" s="17">
        <v>3</v>
      </c>
      <c r="M160" s="15">
        <v>2.1</v>
      </c>
      <c r="N160" s="15"/>
      <c r="O160" s="17">
        <v>0</v>
      </c>
      <c r="P160" s="15" t="s">
        <v>1398</v>
      </c>
      <c r="Q160" s="15">
        <v>0</v>
      </c>
      <c r="R160" s="17">
        <v>158</v>
      </c>
      <c r="S160" s="18" t="b">
        <v>0</v>
      </c>
      <c r="T160" s="15"/>
      <c r="U160" s="15"/>
      <c r="V160" s="17">
        <v>60</v>
      </c>
      <c r="W160" s="15" t="s">
        <v>2533</v>
      </c>
      <c r="X160" s="15">
        <v>1.6</v>
      </c>
      <c r="Y160" s="18" t="b">
        <v>0</v>
      </c>
      <c r="Z160" s="15" t="s">
        <v>2534</v>
      </c>
      <c r="AA160" s="15">
        <v>0</v>
      </c>
      <c r="AB160" s="18" t="b">
        <v>0</v>
      </c>
      <c r="AC160" s="15"/>
      <c r="AD160" s="15" t="s">
        <v>519</v>
      </c>
      <c r="AE160" s="17">
        <v>6</v>
      </c>
      <c r="AF160" s="17">
        <v>8</v>
      </c>
      <c r="AG160" s="17">
        <v>25</v>
      </c>
      <c r="AH160" s="17">
        <v>0</v>
      </c>
      <c r="AI160" s="17">
        <v>0</v>
      </c>
      <c r="AJ160" s="17">
        <v>0</v>
      </c>
      <c r="AK160" s="17">
        <v>0</v>
      </c>
      <c r="AL160" s="15">
        <v>0</v>
      </c>
      <c r="AM160" s="15">
        <v>4.2</v>
      </c>
      <c r="AN160" s="15" t="s">
        <v>2535</v>
      </c>
      <c r="AO160" s="15"/>
      <c r="AP160" s="15"/>
      <c r="AQ160" s="15"/>
      <c r="AR160" s="15"/>
      <c r="AS160" s="18" t="b">
        <v>0</v>
      </c>
      <c r="AT160" s="15" t="s">
        <v>2536</v>
      </c>
      <c r="AU160" s="17">
        <v>486</v>
      </c>
      <c r="AV160" s="17">
        <v>0</v>
      </c>
      <c r="AW160" s="17">
        <v>2</v>
      </c>
      <c r="AX160" s="17">
        <v>1</v>
      </c>
      <c r="AY160" s="17">
        <v>7</v>
      </c>
      <c r="AZ160" s="17">
        <v>0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0</v>
      </c>
      <c r="BG160" s="17">
        <v>99</v>
      </c>
      <c r="BH160" s="15">
        <v>93</v>
      </c>
      <c r="BI160" s="15">
        <v>130.4</v>
      </c>
      <c r="BJ160" s="15">
        <v>91</v>
      </c>
      <c r="BK160" s="15">
        <v>31.3</v>
      </c>
      <c r="BL160" s="17">
        <v>0</v>
      </c>
      <c r="BM160" s="17">
        <v>0</v>
      </c>
      <c r="BN160" s="17">
        <v>0</v>
      </c>
      <c r="BO160" s="17">
        <v>0</v>
      </c>
      <c r="BP160" s="17">
        <v>5</v>
      </c>
      <c r="BQ160" s="15">
        <v>0.81</v>
      </c>
      <c r="BR160" s="15">
        <v>0.94</v>
      </c>
      <c r="BS160" s="15">
        <v>1.75</v>
      </c>
      <c r="BT160" s="15">
        <v>8.89</v>
      </c>
      <c r="BU160" s="15"/>
      <c r="BV160" s="15"/>
      <c r="BW160" s="15"/>
      <c r="BX160" s="15"/>
      <c r="BY160" s="15"/>
      <c r="BZ160" s="15"/>
      <c r="CA160" s="15"/>
      <c r="CB160" s="15"/>
      <c r="CC160" s="17">
        <v>309</v>
      </c>
      <c r="CD160" s="17">
        <v>140</v>
      </c>
      <c r="CE160" s="17">
        <v>216</v>
      </c>
      <c r="CF160" s="17">
        <v>134</v>
      </c>
      <c r="CG160" s="17">
        <v>242</v>
      </c>
      <c r="CH160" s="17">
        <v>130</v>
      </c>
      <c r="CI160" s="17">
        <v>285</v>
      </c>
      <c r="CJ160" s="17">
        <v>138</v>
      </c>
      <c r="CK160" s="17">
        <v>0.15</v>
      </c>
      <c r="CL160" s="17">
        <v>0</v>
      </c>
      <c r="CM160" s="17">
        <v>0.17</v>
      </c>
      <c r="CN160" s="17">
        <v>0.32</v>
      </c>
      <c r="CO160" s="17">
        <v>1.65</v>
      </c>
      <c r="CP160" s="17">
        <v>1.3</v>
      </c>
      <c r="CQ160" s="17">
        <v>89</v>
      </c>
      <c r="CR160" s="17">
        <v>57</v>
      </c>
      <c r="CS160" s="17">
        <v>483</v>
      </c>
      <c r="CT160" s="17">
        <v>192</v>
      </c>
      <c r="CU160" s="17">
        <v>327</v>
      </c>
      <c r="CV160" s="17">
        <v>144</v>
      </c>
      <c r="CW160" s="17">
        <v>505</v>
      </c>
      <c r="CX160" s="17">
        <v>207</v>
      </c>
      <c r="CY160" s="17">
        <v>0.93</v>
      </c>
      <c r="CZ160" s="17">
        <v>0.19</v>
      </c>
      <c r="DA160" s="17">
        <v>0</v>
      </c>
      <c r="DB160" s="15"/>
      <c r="DC160" s="15"/>
      <c r="DD160" s="15"/>
      <c r="DE160" s="15"/>
      <c r="DF160" s="15"/>
      <c r="DG160" s="15"/>
      <c r="DH160" s="15"/>
    </row>
    <row r="161" spans="1:112" ht="27.75" thickBot="1">
      <c r="A161" s="18" t="b">
        <v>1</v>
      </c>
      <c r="B161" s="18" t="b">
        <v>1</v>
      </c>
      <c r="C161" s="15"/>
      <c r="D161" s="15"/>
      <c r="E161" s="17">
        <v>486672</v>
      </c>
      <c r="F161" s="17">
        <v>0</v>
      </c>
      <c r="G161" s="17">
        <v>0</v>
      </c>
      <c r="H161" s="17">
        <v>0</v>
      </c>
      <c r="I161" s="17">
        <v>0</v>
      </c>
      <c r="J161" s="15">
        <v>0</v>
      </c>
      <c r="K161" s="17">
        <v>0</v>
      </c>
      <c r="L161" s="17">
        <v>3</v>
      </c>
      <c r="M161" s="15">
        <v>2</v>
      </c>
      <c r="N161" s="15"/>
      <c r="O161" s="17">
        <v>0</v>
      </c>
      <c r="P161" s="15" t="s">
        <v>680</v>
      </c>
      <c r="Q161" s="15">
        <v>0</v>
      </c>
      <c r="R161" s="17">
        <v>159</v>
      </c>
      <c r="S161" s="18" t="b">
        <v>0</v>
      </c>
      <c r="T161" s="15"/>
      <c r="U161" s="15"/>
      <c r="V161" s="17">
        <v>55</v>
      </c>
      <c r="W161" s="15" t="s">
        <v>681</v>
      </c>
      <c r="X161" s="15">
        <v>3.3</v>
      </c>
      <c r="Y161" s="18" t="b">
        <v>0</v>
      </c>
      <c r="Z161" s="15" t="s">
        <v>682</v>
      </c>
      <c r="AA161" s="15">
        <v>3.6</v>
      </c>
      <c r="AB161" s="18" t="b">
        <v>0</v>
      </c>
      <c r="AC161" s="15"/>
      <c r="AD161" s="15" t="s">
        <v>519</v>
      </c>
      <c r="AE161" s="17">
        <v>6</v>
      </c>
      <c r="AF161" s="17">
        <v>8</v>
      </c>
      <c r="AG161" s="17">
        <v>110</v>
      </c>
      <c r="AH161" s="17">
        <v>0</v>
      </c>
      <c r="AI161" s="17">
        <v>0</v>
      </c>
      <c r="AJ161" s="17">
        <v>0</v>
      </c>
      <c r="AK161" s="17">
        <v>0</v>
      </c>
      <c r="AL161" s="15">
        <v>0</v>
      </c>
      <c r="AM161" s="15">
        <v>20</v>
      </c>
      <c r="AN161" s="15" t="s">
        <v>352</v>
      </c>
      <c r="AO161" s="15"/>
      <c r="AP161" s="15"/>
      <c r="AQ161" s="15"/>
      <c r="AR161" s="15"/>
      <c r="AS161" s="18" t="b">
        <v>0</v>
      </c>
      <c r="AT161" s="15" t="s">
        <v>2538</v>
      </c>
      <c r="AU161" s="17">
        <v>2796</v>
      </c>
      <c r="AV161" s="17">
        <v>3</v>
      </c>
      <c r="AW161" s="17">
        <v>1</v>
      </c>
      <c r="AX161" s="17">
        <v>6</v>
      </c>
      <c r="AY161" s="17">
        <v>47</v>
      </c>
      <c r="AZ161" s="17">
        <v>0</v>
      </c>
      <c r="BA161" s="17">
        <v>0</v>
      </c>
      <c r="BB161" s="17">
        <v>0</v>
      </c>
      <c r="BC161" s="17">
        <v>11</v>
      </c>
      <c r="BD161" s="17">
        <v>1</v>
      </c>
      <c r="BE161" s="17">
        <v>0</v>
      </c>
      <c r="BF161" s="17">
        <v>10</v>
      </c>
      <c r="BG161" s="17">
        <v>580</v>
      </c>
      <c r="BH161" s="15">
        <v>562.4</v>
      </c>
      <c r="BI161" s="15">
        <v>403.1</v>
      </c>
      <c r="BJ161" s="15">
        <v>128</v>
      </c>
      <c r="BK161" s="15">
        <v>109.2</v>
      </c>
      <c r="BL161" s="17">
        <v>0</v>
      </c>
      <c r="BM161" s="17">
        <v>0</v>
      </c>
      <c r="BN161" s="17">
        <v>0</v>
      </c>
      <c r="BO161" s="17">
        <v>0</v>
      </c>
      <c r="BP161" s="17">
        <v>32</v>
      </c>
      <c r="BQ161" s="15">
        <v>1.45</v>
      </c>
      <c r="BR161" s="15">
        <v>2.38</v>
      </c>
      <c r="BS161" s="15">
        <v>3.83</v>
      </c>
      <c r="BT161" s="15">
        <v>42.54</v>
      </c>
      <c r="BU161" s="15"/>
      <c r="BV161" s="15"/>
      <c r="BW161" s="15"/>
      <c r="BX161" s="15"/>
      <c r="BY161" s="15"/>
      <c r="BZ161" s="15"/>
      <c r="CA161" s="15"/>
      <c r="CB161" s="15"/>
      <c r="CC161" s="17">
        <v>88</v>
      </c>
      <c r="CD161" s="17">
        <v>28</v>
      </c>
      <c r="CE161" s="17">
        <v>75</v>
      </c>
      <c r="CF161" s="17">
        <v>57</v>
      </c>
      <c r="CG161" s="17">
        <v>208</v>
      </c>
      <c r="CH161" s="17">
        <v>115</v>
      </c>
      <c r="CI161" s="17">
        <v>107</v>
      </c>
      <c r="CJ161" s="17">
        <v>62</v>
      </c>
      <c r="CK161" s="17">
        <v>0.05</v>
      </c>
      <c r="CL161" s="17">
        <v>0</v>
      </c>
      <c r="CM161" s="17">
        <v>0.08</v>
      </c>
      <c r="CN161" s="17">
        <v>0.13</v>
      </c>
      <c r="CO161" s="17">
        <v>1.37</v>
      </c>
      <c r="CP161" s="17">
        <v>1.51</v>
      </c>
      <c r="CQ161" s="17">
        <v>183</v>
      </c>
      <c r="CR161" s="17">
        <v>112</v>
      </c>
      <c r="CS161" s="17">
        <v>420</v>
      </c>
      <c r="CT161" s="17">
        <v>155</v>
      </c>
      <c r="CU161" s="17">
        <v>131</v>
      </c>
      <c r="CV161" s="17">
        <v>53</v>
      </c>
      <c r="CW161" s="17">
        <v>92</v>
      </c>
      <c r="CX161" s="17">
        <v>31</v>
      </c>
      <c r="CY161" s="17">
        <v>1.03</v>
      </c>
      <c r="CZ161" s="17">
        <v>0.19</v>
      </c>
      <c r="DA161" s="17">
        <v>0</v>
      </c>
      <c r="DB161" s="15"/>
      <c r="DC161" s="15"/>
      <c r="DD161" s="15"/>
      <c r="DE161" s="15"/>
      <c r="DF161" s="15"/>
      <c r="DG161" s="15"/>
      <c r="DH161" s="15"/>
    </row>
    <row r="162" spans="1:112" ht="17.25" thickBot="1">
      <c r="A162" s="18" t="b">
        <v>1</v>
      </c>
      <c r="B162" s="18" t="b">
        <v>1</v>
      </c>
      <c r="C162" s="15"/>
      <c r="D162" s="15"/>
      <c r="E162" s="17">
        <v>514356</v>
      </c>
      <c r="F162" s="17">
        <v>0</v>
      </c>
      <c r="G162" s="17">
        <v>0</v>
      </c>
      <c r="H162" s="17">
        <v>0</v>
      </c>
      <c r="I162" s="17">
        <v>0</v>
      </c>
      <c r="J162" s="15">
        <v>0</v>
      </c>
      <c r="K162" s="17">
        <v>0</v>
      </c>
      <c r="L162" s="17">
        <v>3</v>
      </c>
      <c r="M162" s="15">
        <v>1.5</v>
      </c>
      <c r="N162" s="15"/>
      <c r="O162" s="17">
        <v>0</v>
      </c>
      <c r="P162" s="15" t="s">
        <v>1297</v>
      </c>
      <c r="Q162" s="15">
        <v>0</v>
      </c>
      <c r="R162" s="17">
        <v>161</v>
      </c>
      <c r="S162" s="18" t="b">
        <v>0</v>
      </c>
      <c r="T162" s="15"/>
      <c r="U162" s="15"/>
      <c r="V162" s="17">
        <v>50</v>
      </c>
      <c r="W162" s="15" t="s">
        <v>1298</v>
      </c>
      <c r="X162" s="15">
        <v>1.1000000000000001</v>
      </c>
      <c r="Y162" s="18" t="b">
        <v>0</v>
      </c>
      <c r="Z162" s="15" t="s">
        <v>1299</v>
      </c>
      <c r="AA162" s="15">
        <v>0.1</v>
      </c>
      <c r="AB162" s="18" t="b">
        <v>0</v>
      </c>
      <c r="AC162" s="15"/>
      <c r="AD162" s="15" t="s">
        <v>519</v>
      </c>
      <c r="AE162" s="17">
        <v>6</v>
      </c>
      <c r="AF162" s="17">
        <v>8</v>
      </c>
      <c r="AG162" s="17">
        <v>13</v>
      </c>
      <c r="AH162" s="17">
        <v>0</v>
      </c>
      <c r="AI162" s="17">
        <v>0</v>
      </c>
      <c r="AJ162" s="17">
        <v>0</v>
      </c>
      <c r="AK162" s="17">
        <v>0</v>
      </c>
      <c r="AL162" s="15">
        <v>0</v>
      </c>
      <c r="AM162" s="15">
        <v>2.6</v>
      </c>
      <c r="AN162" s="15" t="s">
        <v>1299</v>
      </c>
      <c r="AO162" s="15"/>
      <c r="AP162" s="15"/>
      <c r="AQ162" s="15"/>
      <c r="AR162" s="15"/>
      <c r="AS162" s="18" t="b">
        <v>0</v>
      </c>
      <c r="AT162" s="15" t="s">
        <v>2541</v>
      </c>
      <c r="AU162" s="17">
        <v>374</v>
      </c>
      <c r="AV162" s="17">
        <v>0</v>
      </c>
      <c r="AW162" s="17">
        <v>0</v>
      </c>
      <c r="AX162" s="17">
        <v>0</v>
      </c>
      <c r="AY162" s="17">
        <v>10</v>
      </c>
      <c r="AZ162" s="17">
        <v>0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</v>
      </c>
      <c r="BG162" s="17">
        <v>81</v>
      </c>
      <c r="BH162" s="15">
        <v>34.4</v>
      </c>
      <c r="BI162" s="15">
        <v>46.6</v>
      </c>
      <c r="BJ162" s="15">
        <v>14</v>
      </c>
      <c r="BK162" s="15">
        <v>9.5</v>
      </c>
      <c r="BL162" s="17">
        <v>0</v>
      </c>
      <c r="BM162" s="17">
        <v>0</v>
      </c>
      <c r="BN162" s="17">
        <v>0</v>
      </c>
      <c r="BO162" s="17">
        <v>0</v>
      </c>
      <c r="BP162" s="17">
        <v>4</v>
      </c>
      <c r="BQ162" s="15">
        <v>0.21</v>
      </c>
      <c r="BR162" s="15">
        <v>0.55000000000000004</v>
      </c>
      <c r="BS162" s="15">
        <v>0.76</v>
      </c>
      <c r="BT162" s="15">
        <v>8.5299999999999994</v>
      </c>
      <c r="BU162" s="15"/>
      <c r="BV162" s="15"/>
      <c r="BW162" s="15"/>
      <c r="BX162" s="15"/>
      <c r="BY162" s="15"/>
      <c r="BZ162" s="15"/>
      <c r="CA162" s="15"/>
      <c r="CB162" s="15"/>
      <c r="CC162" s="17">
        <v>344</v>
      </c>
      <c r="CD162" s="17">
        <v>159</v>
      </c>
      <c r="CE162" s="17">
        <v>292</v>
      </c>
      <c r="CF162" s="17">
        <v>156</v>
      </c>
      <c r="CG162" s="17">
        <v>321</v>
      </c>
      <c r="CH162" s="17">
        <v>163</v>
      </c>
      <c r="CI162" s="17">
        <v>340</v>
      </c>
      <c r="CJ162" s="17">
        <v>160</v>
      </c>
      <c r="CK162" s="17">
        <v>0.05</v>
      </c>
      <c r="CL162" s="17">
        <v>0</v>
      </c>
      <c r="CM162" s="17">
        <v>0.13</v>
      </c>
      <c r="CN162" s="17">
        <v>0.18</v>
      </c>
      <c r="CO162" s="17">
        <v>2.0499999999999998</v>
      </c>
      <c r="CP162" s="17">
        <v>2.41</v>
      </c>
      <c r="CQ162" s="17">
        <v>333</v>
      </c>
      <c r="CR162" s="17">
        <v>194</v>
      </c>
      <c r="CS162" s="17">
        <v>311</v>
      </c>
      <c r="CT162" s="17">
        <v>88</v>
      </c>
      <c r="CU162" s="17">
        <v>354</v>
      </c>
      <c r="CV162" s="17">
        <v>163</v>
      </c>
      <c r="CW162" s="17">
        <v>497</v>
      </c>
      <c r="CX162" s="17">
        <v>204</v>
      </c>
      <c r="CY162" s="17">
        <v>0.96</v>
      </c>
      <c r="CZ162" s="17">
        <v>0</v>
      </c>
      <c r="DA162" s="17">
        <v>0</v>
      </c>
      <c r="DB162" s="15"/>
      <c r="DC162" s="15"/>
      <c r="DD162" s="15"/>
      <c r="DE162" s="15"/>
      <c r="DF162" s="15"/>
      <c r="DG162" s="15"/>
      <c r="DH162" s="15"/>
    </row>
    <row r="163" spans="1:112" ht="27.75" thickBot="1">
      <c r="A163" s="18" t="b">
        <v>1</v>
      </c>
      <c r="B163" s="18" t="b">
        <v>1</v>
      </c>
      <c r="C163" s="15"/>
      <c r="D163" s="15"/>
      <c r="E163" s="17">
        <v>491007</v>
      </c>
      <c r="F163" s="17">
        <v>0</v>
      </c>
      <c r="G163" s="17">
        <v>0</v>
      </c>
      <c r="H163" s="17">
        <v>0</v>
      </c>
      <c r="I163" s="17">
        <v>0</v>
      </c>
      <c r="J163" s="15">
        <v>0</v>
      </c>
      <c r="K163" s="17">
        <v>0</v>
      </c>
      <c r="L163" s="17">
        <v>3</v>
      </c>
      <c r="M163" s="15">
        <v>1</v>
      </c>
      <c r="N163" s="15"/>
      <c r="O163" s="17">
        <v>0</v>
      </c>
      <c r="P163" s="15" t="s">
        <v>2545</v>
      </c>
      <c r="Q163" s="15">
        <v>0</v>
      </c>
      <c r="R163" s="17">
        <v>163</v>
      </c>
      <c r="S163" s="18" t="b">
        <v>0</v>
      </c>
      <c r="T163" s="15"/>
      <c r="U163" s="15"/>
      <c r="V163" s="17">
        <v>45</v>
      </c>
      <c r="W163" s="15" t="s">
        <v>2546</v>
      </c>
      <c r="X163" s="15">
        <v>0.3</v>
      </c>
      <c r="Y163" s="18" t="b">
        <v>0</v>
      </c>
      <c r="Z163" s="15" t="s">
        <v>2547</v>
      </c>
      <c r="AA163" s="15">
        <v>0.2</v>
      </c>
      <c r="AB163" s="18" t="b">
        <v>0</v>
      </c>
      <c r="AC163" s="15"/>
      <c r="AD163" s="15" t="s">
        <v>519</v>
      </c>
      <c r="AE163" s="17">
        <v>6</v>
      </c>
      <c r="AF163" s="17">
        <v>8</v>
      </c>
      <c r="AG163" s="17">
        <v>1</v>
      </c>
      <c r="AH163" s="17">
        <v>0</v>
      </c>
      <c r="AI163" s="17">
        <v>0</v>
      </c>
      <c r="AJ163" s="17">
        <v>0</v>
      </c>
      <c r="AK163" s="17">
        <v>0</v>
      </c>
      <c r="AL163" s="15">
        <v>0</v>
      </c>
      <c r="AM163" s="15">
        <v>0.2</v>
      </c>
      <c r="AN163" s="15" t="s">
        <v>2548</v>
      </c>
      <c r="AO163" s="15"/>
      <c r="AP163" s="15"/>
      <c r="AQ163" s="15"/>
      <c r="AR163" s="15"/>
      <c r="AS163" s="18" t="b">
        <v>0</v>
      </c>
      <c r="AT163" s="15" t="s">
        <v>2549</v>
      </c>
      <c r="AU163" s="17">
        <v>26</v>
      </c>
      <c r="AV163" s="17">
        <v>0</v>
      </c>
      <c r="AW163" s="17">
        <v>0</v>
      </c>
      <c r="AX163" s="17">
        <v>0</v>
      </c>
      <c r="AY163" s="17">
        <v>1</v>
      </c>
      <c r="AZ163" s="17">
        <v>0</v>
      </c>
      <c r="BA163" s="17">
        <v>0</v>
      </c>
      <c r="BB163" s="17">
        <v>0</v>
      </c>
      <c r="BC163" s="17">
        <v>2</v>
      </c>
      <c r="BD163" s="17">
        <v>0</v>
      </c>
      <c r="BE163" s="17">
        <v>0</v>
      </c>
      <c r="BF163" s="17">
        <v>0</v>
      </c>
      <c r="BG163" s="17">
        <v>7</v>
      </c>
      <c r="BH163" s="15">
        <v>11.4</v>
      </c>
      <c r="BI163" s="15">
        <v>2.1</v>
      </c>
      <c r="BJ163" s="15">
        <v>2</v>
      </c>
      <c r="BK163" s="15">
        <v>1.6</v>
      </c>
      <c r="BL163" s="17">
        <v>0</v>
      </c>
      <c r="BM163" s="17">
        <v>0</v>
      </c>
      <c r="BN163" s="17">
        <v>0</v>
      </c>
      <c r="BO163" s="17">
        <v>0</v>
      </c>
      <c r="BP163" s="17">
        <v>0</v>
      </c>
      <c r="BQ163" s="15">
        <v>0</v>
      </c>
      <c r="BR163" s="15">
        <v>0.01</v>
      </c>
      <c r="BS163" s="15">
        <v>0.01</v>
      </c>
      <c r="BT163" s="15">
        <v>0.55000000000000004</v>
      </c>
      <c r="BU163" s="15"/>
      <c r="BV163" s="15"/>
      <c r="BW163" s="15"/>
      <c r="BX163" s="15"/>
      <c r="BY163" s="15"/>
      <c r="BZ163" s="15"/>
      <c r="CA163" s="15"/>
      <c r="CB163" s="15"/>
      <c r="CC163" s="17">
        <v>369</v>
      </c>
      <c r="CD163" s="17">
        <v>169</v>
      </c>
      <c r="CE163" s="17">
        <v>365</v>
      </c>
      <c r="CF163" s="17">
        <v>181</v>
      </c>
      <c r="CG163" s="17">
        <v>351</v>
      </c>
      <c r="CH163" s="17">
        <v>178</v>
      </c>
      <c r="CI163" s="17">
        <v>376</v>
      </c>
      <c r="CJ163" s="17">
        <v>175</v>
      </c>
      <c r="CK163" s="17">
        <v>0</v>
      </c>
      <c r="CL163" s="17">
        <v>0</v>
      </c>
      <c r="CM163" s="17">
        <v>0.03</v>
      </c>
      <c r="CN163" s="17">
        <v>0.03</v>
      </c>
      <c r="CO163" s="17">
        <v>1.9</v>
      </c>
      <c r="CP163" s="17">
        <v>3.46</v>
      </c>
      <c r="CQ163" s="17">
        <v>447</v>
      </c>
      <c r="CR163" s="17">
        <v>232</v>
      </c>
      <c r="CS163" s="17">
        <v>146</v>
      </c>
      <c r="CT163" s="17">
        <v>11</v>
      </c>
      <c r="CU163" s="17">
        <v>400</v>
      </c>
      <c r="CV163" s="17">
        <v>188</v>
      </c>
      <c r="CW163" s="17">
        <v>338</v>
      </c>
      <c r="CX163" s="17">
        <v>123</v>
      </c>
      <c r="CY163" s="17">
        <v>0</v>
      </c>
      <c r="CZ163" s="17">
        <v>0</v>
      </c>
      <c r="DA163" s="17">
        <v>0</v>
      </c>
      <c r="DB163" s="15"/>
      <c r="DC163" s="15"/>
      <c r="DD163" s="15"/>
      <c r="DE163" s="15"/>
      <c r="DF163" s="15"/>
      <c r="DG163" s="15"/>
      <c r="DH163" s="15"/>
    </row>
    <row r="164" spans="1:112" ht="17.25" thickBot="1">
      <c r="A164" s="18" t="b">
        <v>1</v>
      </c>
      <c r="B164" s="18" t="b">
        <v>1</v>
      </c>
      <c r="C164" s="15"/>
      <c r="D164" s="15"/>
      <c r="E164" s="17">
        <v>593117</v>
      </c>
      <c r="F164" s="17">
        <v>0</v>
      </c>
      <c r="G164" s="17">
        <v>0</v>
      </c>
      <c r="H164" s="17">
        <v>0</v>
      </c>
      <c r="I164" s="17">
        <v>0</v>
      </c>
      <c r="J164" s="15">
        <v>0</v>
      </c>
      <c r="K164" s="17">
        <v>0</v>
      </c>
      <c r="L164" s="17">
        <v>3</v>
      </c>
      <c r="M164" s="15">
        <v>2</v>
      </c>
      <c r="N164" s="15"/>
      <c r="O164" s="17">
        <v>0</v>
      </c>
      <c r="P164" s="15" t="s">
        <v>5170</v>
      </c>
      <c r="Q164" s="15">
        <v>0</v>
      </c>
      <c r="R164" s="17">
        <v>164</v>
      </c>
      <c r="S164" s="18" t="b">
        <v>0</v>
      </c>
      <c r="T164" s="15"/>
      <c r="U164" s="15"/>
      <c r="V164" s="17">
        <v>55</v>
      </c>
      <c r="W164" s="15" t="s">
        <v>5171</v>
      </c>
      <c r="X164" s="15">
        <v>0</v>
      </c>
      <c r="Y164" s="18" t="b">
        <v>0</v>
      </c>
      <c r="Z164" s="15" t="s">
        <v>5172</v>
      </c>
      <c r="AA164" s="15">
        <v>0.1</v>
      </c>
      <c r="AB164" s="18" t="b">
        <v>0</v>
      </c>
      <c r="AC164" s="15"/>
      <c r="AD164" s="15" t="s">
        <v>519</v>
      </c>
      <c r="AE164" s="17">
        <v>6</v>
      </c>
      <c r="AF164" s="17">
        <v>8</v>
      </c>
      <c r="AG164" s="17">
        <v>0</v>
      </c>
      <c r="AH164" s="17">
        <v>0</v>
      </c>
      <c r="AI164" s="17">
        <v>0</v>
      </c>
      <c r="AJ164" s="17">
        <v>0</v>
      </c>
      <c r="AK164" s="17">
        <v>0</v>
      </c>
      <c r="AL164" s="15">
        <v>0</v>
      </c>
      <c r="AM164" s="15">
        <v>0</v>
      </c>
      <c r="AN164" s="15" t="s">
        <v>5172</v>
      </c>
      <c r="AO164" s="15"/>
      <c r="AP164" s="15"/>
      <c r="AQ164" s="15"/>
      <c r="AR164" s="15"/>
      <c r="AS164" s="18" t="b">
        <v>0</v>
      </c>
      <c r="AT164" s="15" t="s">
        <v>5173</v>
      </c>
      <c r="AU164" s="17">
        <v>0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0</v>
      </c>
      <c r="BG164" s="17">
        <v>0</v>
      </c>
      <c r="BH164" s="15">
        <v>0</v>
      </c>
      <c r="BI164" s="15">
        <v>0</v>
      </c>
      <c r="BJ164" s="15">
        <v>0</v>
      </c>
      <c r="BK164" s="15">
        <v>0</v>
      </c>
      <c r="BL164" s="17">
        <v>0</v>
      </c>
      <c r="BM164" s="17">
        <v>0</v>
      </c>
      <c r="BN164" s="17">
        <v>0</v>
      </c>
      <c r="BO164" s="17">
        <v>0</v>
      </c>
      <c r="BP164" s="17">
        <v>0</v>
      </c>
      <c r="BQ164" s="15">
        <v>0</v>
      </c>
      <c r="BR164" s="15">
        <v>0</v>
      </c>
      <c r="BS164" s="15">
        <v>0</v>
      </c>
      <c r="BT164" s="15">
        <v>0</v>
      </c>
      <c r="BU164" s="15"/>
      <c r="BV164" s="15"/>
      <c r="BW164" s="15"/>
      <c r="BX164" s="15"/>
      <c r="BY164" s="15"/>
      <c r="BZ164" s="15"/>
      <c r="CA164" s="15"/>
      <c r="CB164" s="15"/>
      <c r="CC164" s="17">
        <v>548</v>
      </c>
      <c r="CD164" s="17">
        <v>239</v>
      </c>
      <c r="CE164" s="17">
        <v>548</v>
      </c>
      <c r="CF164" s="17">
        <v>239</v>
      </c>
      <c r="CG164" s="17">
        <v>547</v>
      </c>
      <c r="CH164" s="17">
        <v>239</v>
      </c>
      <c r="CI164" s="17">
        <v>548</v>
      </c>
      <c r="CJ164" s="17">
        <v>239</v>
      </c>
      <c r="CK164" s="17">
        <v>0</v>
      </c>
      <c r="CL164" s="17">
        <v>0</v>
      </c>
      <c r="CM164" s="17">
        <v>0</v>
      </c>
      <c r="CN164" s="17">
        <v>0</v>
      </c>
      <c r="CO164" s="17">
        <v>0</v>
      </c>
      <c r="CP164" s="17">
        <v>0</v>
      </c>
      <c r="CQ164" s="17">
        <v>208</v>
      </c>
      <c r="CR164" s="17">
        <v>130</v>
      </c>
      <c r="CS164" s="17">
        <v>445</v>
      </c>
      <c r="CT164" s="17">
        <v>173</v>
      </c>
      <c r="CU164" s="17">
        <v>548</v>
      </c>
      <c r="CV164" s="17">
        <v>239</v>
      </c>
      <c r="CW164" s="17">
        <v>426</v>
      </c>
      <c r="CX164" s="17">
        <v>164</v>
      </c>
      <c r="CY164" s="17">
        <v>0</v>
      </c>
      <c r="CZ164" s="17">
        <v>0</v>
      </c>
      <c r="DA164" s="17">
        <v>0</v>
      </c>
      <c r="DB164" s="15"/>
      <c r="DC164" s="15"/>
      <c r="DD164" s="15"/>
      <c r="DE164" s="15"/>
      <c r="DF164" s="15"/>
      <c r="DG164" s="15"/>
      <c r="DH164" s="15"/>
    </row>
    <row r="165" spans="1:112" ht="27.75" thickBot="1">
      <c r="A165" s="18" t="b">
        <v>1</v>
      </c>
      <c r="B165" s="18" t="b">
        <v>1</v>
      </c>
      <c r="C165" s="15"/>
      <c r="D165" s="15"/>
      <c r="E165" s="17">
        <v>475168</v>
      </c>
      <c r="F165" s="17">
        <v>0</v>
      </c>
      <c r="G165" s="17">
        <v>0</v>
      </c>
      <c r="H165" s="17">
        <v>0</v>
      </c>
      <c r="I165" s="17">
        <v>0</v>
      </c>
      <c r="J165" s="15">
        <v>0</v>
      </c>
      <c r="K165" s="17">
        <v>0</v>
      </c>
      <c r="L165" s="17">
        <v>4</v>
      </c>
      <c r="M165" s="15">
        <v>2.2999999999999998</v>
      </c>
      <c r="N165" s="15"/>
      <c r="O165" s="17">
        <v>0</v>
      </c>
      <c r="P165" s="15" t="s">
        <v>1127</v>
      </c>
      <c r="Q165" s="15">
        <v>0</v>
      </c>
      <c r="R165" s="17">
        <v>165</v>
      </c>
      <c r="S165" s="18" t="b">
        <v>0</v>
      </c>
      <c r="T165" s="15"/>
      <c r="U165" s="15"/>
      <c r="V165" s="17">
        <v>75</v>
      </c>
      <c r="W165" s="15" t="s">
        <v>1128</v>
      </c>
      <c r="X165" s="15">
        <v>5.0999999999999996</v>
      </c>
      <c r="Y165" s="18" t="b">
        <v>0</v>
      </c>
      <c r="Z165" s="15" t="s">
        <v>1129</v>
      </c>
      <c r="AA165" s="15">
        <v>46</v>
      </c>
      <c r="AB165" s="18" t="b">
        <v>0</v>
      </c>
      <c r="AC165" s="15"/>
      <c r="AD165" s="15" t="s">
        <v>519</v>
      </c>
      <c r="AE165" s="17">
        <v>6</v>
      </c>
      <c r="AF165" s="17">
        <v>8</v>
      </c>
      <c r="AG165" s="17">
        <v>177</v>
      </c>
      <c r="AH165" s="17">
        <v>0</v>
      </c>
      <c r="AI165" s="17">
        <v>0</v>
      </c>
      <c r="AJ165" s="17">
        <v>0</v>
      </c>
      <c r="AK165" s="17">
        <v>0</v>
      </c>
      <c r="AL165" s="15">
        <v>0</v>
      </c>
      <c r="AM165" s="15">
        <v>23.6</v>
      </c>
      <c r="AN165" s="15" t="s">
        <v>1127</v>
      </c>
      <c r="AO165" s="15"/>
      <c r="AP165" s="15"/>
      <c r="AQ165" s="15"/>
      <c r="AR165" s="15"/>
      <c r="AS165" s="18" t="b">
        <v>0</v>
      </c>
      <c r="AT165" s="15" t="s">
        <v>2555</v>
      </c>
      <c r="AU165" s="17">
        <v>2658</v>
      </c>
      <c r="AV165" s="17">
        <v>15</v>
      </c>
      <c r="AW165" s="17">
        <v>9</v>
      </c>
      <c r="AX165" s="17">
        <v>10</v>
      </c>
      <c r="AY165" s="17">
        <v>36</v>
      </c>
      <c r="AZ165" s="17">
        <v>0</v>
      </c>
      <c r="BA165" s="17">
        <v>0</v>
      </c>
      <c r="BB165" s="17">
        <v>0</v>
      </c>
      <c r="BC165" s="17">
        <v>5</v>
      </c>
      <c r="BD165" s="17">
        <v>0</v>
      </c>
      <c r="BE165" s="17">
        <v>0</v>
      </c>
      <c r="BF165" s="17">
        <v>30</v>
      </c>
      <c r="BG165" s="17">
        <v>715</v>
      </c>
      <c r="BH165" s="15">
        <v>758.4</v>
      </c>
      <c r="BI165" s="15">
        <v>456.6</v>
      </c>
      <c r="BJ165" s="15">
        <v>909</v>
      </c>
      <c r="BK165" s="15">
        <v>212.1</v>
      </c>
      <c r="BL165" s="17">
        <v>0</v>
      </c>
      <c r="BM165" s="17">
        <v>0</v>
      </c>
      <c r="BN165" s="17">
        <v>0</v>
      </c>
      <c r="BO165" s="17">
        <v>0</v>
      </c>
      <c r="BP165" s="17">
        <v>31</v>
      </c>
      <c r="BQ165" s="15">
        <v>14.91</v>
      </c>
      <c r="BR165" s="15">
        <v>1.96</v>
      </c>
      <c r="BS165" s="15">
        <v>16.87</v>
      </c>
      <c r="BT165" s="15">
        <v>37.25</v>
      </c>
      <c r="BU165" s="15"/>
      <c r="BV165" s="15"/>
      <c r="BW165" s="15"/>
      <c r="BX165" s="15"/>
      <c r="BY165" s="15"/>
      <c r="BZ165" s="15"/>
      <c r="CA165" s="15"/>
      <c r="CB165" s="15"/>
      <c r="CC165" s="17">
        <v>35</v>
      </c>
      <c r="CD165" s="17">
        <v>3</v>
      </c>
      <c r="CE165" s="17">
        <v>59</v>
      </c>
      <c r="CF165" s="17">
        <v>1</v>
      </c>
      <c r="CG165" s="17">
        <v>6</v>
      </c>
      <c r="CH165" s="17">
        <v>5</v>
      </c>
      <c r="CI165" s="17">
        <v>15</v>
      </c>
      <c r="CJ165" s="17">
        <v>4</v>
      </c>
      <c r="CK165" s="17">
        <v>0.5</v>
      </c>
      <c r="CL165" s="17">
        <v>0</v>
      </c>
      <c r="CM165" s="17">
        <v>7.0000000000000007E-2</v>
      </c>
      <c r="CN165" s="17">
        <v>0.56999999999999995</v>
      </c>
      <c r="CO165" s="17">
        <v>1.26</v>
      </c>
      <c r="CP165" s="17">
        <v>1.22</v>
      </c>
      <c r="CQ165" s="17">
        <v>19</v>
      </c>
      <c r="CR165" s="17">
        <v>7</v>
      </c>
      <c r="CS165" s="17">
        <v>543</v>
      </c>
      <c r="CT165" s="17">
        <v>63</v>
      </c>
      <c r="CU165" s="17">
        <v>10</v>
      </c>
      <c r="CV165" s="17">
        <v>2</v>
      </c>
      <c r="CW165" s="17">
        <v>3</v>
      </c>
      <c r="CX165" s="17">
        <v>2</v>
      </c>
      <c r="CY165" s="17">
        <v>1.05</v>
      </c>
      <c r="CZ165" s="17">
        <v>0.34</v>
      </c>
      <c r="DA165" s="17">
        <v>0</v>
      </c>
      <c r="DB165" s="15"/>
      <c r="DC165" s="15"/>
      <c r="DD165" s="15"/>
      <c r="DE165" s="15"/>
      <c r="DF165" s="15"/>
      <c r="DG165" s="15"/>
      <c r="DH165" s="15"/>
    </row>
    <row r="166" spans="1:112" ht="17.25" thickBot="1">
      <c r="A166" s="18" t="b">
        <v>1</v>
      </c>
      <c r="B166" s="18" t="b">
        <v>1</v>
      </c>
      <c r="C166" s="15"/>
      <c r="D166" s="15"/>
      <c r="E166" s="17">
        <v>517052</v>
      </c>
      <c r="F166" s="17">
        <v>0</v>
      </c>
      <c r="G166" s="17">
        <v>0</v>
      </c>
      <c r="H166" s="17">
        <v>0</v>
      </c>
      <c r="I166" s="17">
        <v>0</v>
      </c>
      <c r="J166" s="15">
        <v>0</v>
      </c>
      <c r="K166" s="17">
        <v>0</v>
      </c>
      <c r="L166" s="17">
        <v>4</v>
      </c>
      <c r="M166" s="15">
        <v>2.1</v>
      </c>
      <c r="N166" s="15"/>
      <c r="O166" s="17">
        <v>0</v>
      </c>
      <c r="P166" s="15" t="s">
        <v>526</v>
      </c>
      <c r="Q166" s="15">
        <v>0</v>
      </c>
      <c r="R166" s="17">
        <v>166</v>
      </c>
      <c r="S166" s="18" t="b">
        <v>0</v>
      </c>
      <c r="T166" s="15"/>
      <c r="U166" s="15"/>
      <c r="V166" s="17">
        <v>65</v>
      </c>
      <c r="W166" s="15" t="s">
        <v>1141</v>
      </c>
      <c r="X166" s="15">
        <v>0</v>
      </c>
      <c r="Y166" s="18" t="b">
        <v>0</v>
      </c>
      <c r="Z166" s="15" t="s">
        <v>1003</v>
      </c>
      <c r="AA166" s="15">
        <v>0.4</v>
      </c>
      <c r="AB166" s="18" t="b">
        <v>0</v>
      </c>
      <c r="AC166" s="15"/>
      <c r="AD166" s="15" t="s">
        <v>519</v>
      </c>
      <c r="AE166" s="17">
        <v>6</v>
      </c>
      <c r="AF166" s="17">
        <v>8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5">
        <v>0</v>
      </c>
      <c r="AM166" s="15">
        <v>0</v>
      </c>
      <c r="AN166" s="15" t="s">
        <v>1142</v>
      </c>
      <c r="AO166" s="15"/>
      <c r="AP166" s="15"/>
      <c r="AQ166" s="15"/>
      <c r="AR166" s="15"/>
      <c r="AS166" s="18" t="b">
        <v>0</v>
      </c>
      <c r="AT166" s="15" t="s">
        <v>2557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5">
        <v>0</v>
      </c>
      <c r="BI166" s="15">
        <v>0</v>
      </c>
      <c r="BJ166" s="15">
        <v>0</v>
      </c>
      <c r="BK166" s="15">
        <v>0</v>
      </c>
      <c r="BL166" s="17">
        <v>0</v>
      </c>
      <c r="BM166" s="17">
        <v>0</v>
      </c>
      <c r="BN166" s="17">
        <v>0</v>
      </c>
      <c r="BO166" s="17">
        <v>0</v>
      </c>
      <c r="BP166" s="17">
        <v>0</v>
      </c>
      <c r="BQ166" s="15">
        <v>0</v>
      </c>
      <c r="BR166" s="15">
        <v>0</v>
      </c>
      <c r="BS166" s="15">
        <v>0</v>
      </c>
      <c r="BT166" s="15">
        <v>0</v>
      </c>
      <c r="BU166" s="15"/>
      <c r="BV166" s="15"/>
      <c r="BW166" s="15"/>
      <c r="BX166" s="15"/>
      <c r="BY166" s="15"/>
      <c r="BZ166" s="15"/>
      <c r="CA166" s="15"/>
      <c r="CB166" s="15"/>
      <c r="CC166" s="17">
        <v>556</v>
      </c>
      <c r="CD166" s="17">
        <v>68</v>
      </c>
      <c r="CE166" s="17">
        <v>556</v>
      </c>
      <c r="CF166" s="17">
        <v>68</v>
      </c>
      <c r="CG166" s="17">
        <v>556</v>
      </c>
      <c r="CH166" s="17">
        <v>68</v>
      </c>
      <c r="CI166" s="17">
        <v>556</v>
      </c>
      <c r="CJ166" s="17">
        <v>68</v>
      </c>
      <c r="CK166" s="17">
        <v>0</v>
      </c>
      <c r="CL166" s="17">
        <v>0</v>
      </c>
      <c r="CM166" s="17">
        <v>0</v>
      </c>
      <c r="CN166" s="17">
        <v>0</v>
      </c>
      <c r="CO166" s="17">
        <v>0</v>
      </c>
      <c r="CP166" s="17">
        <v>0</v>
      </c>
      <c r="CQ166" s="17">
        <v>52</v>
      </c>
      <c r="CR166" s="17">
        <v>12</v>
      </c>
      <c r="CS166" s="17">
        <v>525</v>
      </c>
      <c r="CT166" s="17">
        <v>58</v>
      </c>
      <c r="CU166" s="17">
        <v>556</v>
      </c>
      <c r="CV166" s="17">
        <v>68</v>
      </c>
      <c r="CW166" s="17">
        <v>284</v>
      </c>
      <c r="CX166" s="17">
        <v>51</v>
      </c>
      <c r="CY166" s="17">
        <v>0</v>
      </c>
      <c r="CZ166" s="17">
        <v>0</v>
      </c>
      <c r="DA166" s="17">
        <v>0</v>
      </c>
      <c r="DB166" s="15"/>
      <c r="DC166" s="15"/>
      <c r="DD166" s="15"/>
      <c r="DE166" s="15"/>
      <c r="DF166" s="15"/>
      <c r="DG166" s="15"/>
      <c r="DH166" s="15"/>
    </row>
    <row r="167" spans="1:112" ht="17.25" thickBot="1">
      <c r="A167" s="18" t="b">
        <v>1</v>
      </c>
      <c r="B167" s="18" t="b">
        <v>1</v>
      </c>
      <c r="C167" s="15"/>
      <c r="D167" s="15"/>
      <c r="E167" s="17">
        <v>463034</v>
      </c>
      <c r="F167" s="17">
        <v>0</v>
      </c>
      <c r="G167" s="17">
        <v>0</v>
      </c>
      <c r="H167" s="17">
        <v>0</v>
      </c>
      <c r="I167" s="17">
        <v>0</v>
      </c>
      <c r="J167" s="15">
        <v>0</v>
      </c>
      <c r="K167" s="17">
        <v>0</v>
      </c>
      <c r="L167" s="17">
        <v>4</v>
      </c>
      <c r="M167" s="15">
        <v>1.8</v>
      </c>
      <c r="N167" s="15"/>
      <c r="O167" s="17">
        <v>0</v>
      </c>
      <c r="P167" s="15" t="s">
        <v>1520</v>
      </c>
      <c r="Q167" s="15">
        <v>0</v>
      </c>
      <c r="R167" s="17">
        <v>167</v>
      </c>
      <c r="S167" s="18" t="b">
        <v>0</v>
      </c>
      <c r="T167" s="15"/>
      <c r="U167" s="15"/>
      <c r="V167" s="17">
        <v>55</v>
      </c>
      <c r="W167" s="15" t="s">
        <v>1521</v>
      </c>
      <c r="X167" s="15">
        <v>1.6</v>
      </c>
      <c r="Y167" s="18" t="b">
        <v>0</v>
      </c>
      <c r="Z167" s="15" t="s">
        <v>1522</v>
      </c>
      <c r="AA167" s="15">
        <v>0.5</v>
      </c>
      <c r="AB167" s="18" t="b">
        <v>0</v>
      </c>
      <c r="AC167" s="15"/>
      <c r="AD167" s="15" t="s">
        <v>519</v>
      </c>
      <c r="AE167" s="17">
        <v>6</v>
      </c>
      <c r="AF167" s="17">
        <v>8</v>
      </c>
      <c r="AG167" s="17">
        <v>45</v>
      </c>
      <c r="AH167" s="17">
        <v>0</v>
      </c>
      <c r="AI167" s="17">
        <v>0</v>
      </c>
      <c r="AJ167" s="17">
        <v>0</v>
      </c>
      <c r="AK167" s="17">
        <v>0</v>
      </c>
      <c r="AL167" s="15">
        <v>0</v>
      </c>
      <c r="AM167" s="15">
        <v>8.1999999999999993</v>
      </c>
      <c r="AN167" s="15" t="s">
        <v>1522</v>
      </c>
      <c r="AO167" s="15"/>
      <c r="AP167" s="15"/>
      <c r="AQ167" s="15"/>
      <c r="AR167" s="15"/>
      <c r="AS167" s="18" t="b">
        <v>0</v>
      </c>
      <c r="AT167" s="15" t="s">
        <v>2556</v>
      </c>
      <c r="AU167" s="17">
        <v>1092</v>
      </c>
      <c r="AV167" s="17">
        <v>1</v>
      </c>
      <c r="AW167" s="17">
        <v>2</v>
      </c>
      <c r="AX167" s="17">
        <v>2</v>
      </c>
      <c r="AY167" s="17">
        <v>18</v>
      </c>
      <c r="AZ167" s="17">
        <v>0</v>
      </c>
      <c r="BA167" s="17">
        <v>0</v>
      </c>
      <c r="BB167" s="17">
        <v>0</v>
      </c>
      <c r="BC167" s="17">
        <v>4</v>
      </c>
      <c r="BD167" s="17">
        <v>0</v>
      </c>
      <c r="BE167" s="17">
        <v>0</v>
      </c>
      <c r="BF167" s="17">
        <v>1</v>
      </c>
      <c r="BG167" s="17">
        <v>123</v>
      </c>
      <c r="BH167" s="15">
        <v>67.8</v>
      </c>
      <c r="BI167" s="15">
        <v>73.7</v>
      </c>
      <c r="BJ167" s="15">
        <v>349</v>
      </c>
      <c r="BK167" s="15">
        <v>47.3</v>
      </c>
      <c r="BL167" s="17">
        <v>0</v>
      </c>
      <c r="BM167" s="17">
        <v>0</v>
      </c>
      <c r="BN167" s="17">
        <v>0</v>
      </c>
      <c r="BO167" s="17">
        <v>0</v>
      </c>
      <c r="BP167" s="17">
        <v>12</v>
      </c>
      <c r="BQ167" s="15">
        <v>4.54</v>
      </c>
      <c r="BR167" s="15">
        <v>0.23</v>
      </c>
      <c r="BS167" s="15">
        <v>4.76</v>
      </c>
      <c r="BT167" s="15">
        <v>16.670000000000002</v>
      </c>
      <c r="BU167" s="15"/>
      <c r="BV167" s="15"/>
      <c r="BW167" s="15"/>
      <c r="BX167" s="15"/>
      <c r="BY167" s="17">
        <v>4</v>
      </c>
      <c r="BZ167" s="15"/>
      <c r="CA167" s="15"/>
      <c r="CB167" s="15"/>
      <c r="CC167" s="17">
        <v>323</v>
      </c>
      <c r="CD167" s="17">
        <v>36</v>
      </c>
      <c r="CE167" s="17">
        <v>263</v>
      </c>
      <c r="CF167" s="17">
        <v>31</v>
      </c>
      <c r="CG167" s="17">
        <v>77</v>
      </c>
      <c r="CH167" s="17">
        <v>22</v>
      </c>
      <c r="CI167" s="17">
        <v>254</v>
      </c>
      <c r="CJ167" s="17">
        <v>32</v>
      </c>
      <c r="CK167" s="17">
        <v>0.37</v>
      </c>
      <c r="CL167" s="17">
        <v>0</v>
      </c>
      <c r="CM167" s="17">
        <v>0.02</v>
      </c>
      <c r="CN167" s="17">
        <v>0.39</v>
      </c>
      <c r="CO167" s="17">
        <v>1.37</v>
      </c>
      <c r="CP167" s="17">
        <v>1.48</v>
      </c>
      <c r="CQ167" s="17">
        <v>168</v>
      </c>
      <c r="CR167" s="17">
        <v>38</v>
      </c>
      <c r="CS167" s="17">
        <v>405</v>
      </c>
      <c r="CT167" s="17">
        <v>35</v>
      </c>
      <c r="CU167" s="17">
        <v>326</v>
      </c>
      <c r="CV167" s="17">
        <v>36</v>
      </c>
      <c r="CW167" s="17">
        <v>261</v>
      </c>
      <c r="CX167" s="17">
        <v>47</v>
      </c>
      <c r="CY167" s="17">
        <v>0.99</v>
      </c>
      <c r="CZ167" s="17">
        <v>0.16</v>
      </c>
      <c r="DA167" s="17">
        <v>0</v>
      </c>
      <c r="DB167" s="15"/>
      <c r="DC167" s="15"/>
      <c r="DD167" s="15"/>
      <c r="DE167" s="15"/>
      <c r="DF167" s="15"/>
      <c r="DG167" s="15"/>
      <c r="DH167" s="15"/>
    </row>
    <row r="168" spans="1:112" ht="17.25" thickBot="1">
      <c r="A168" s="18" t="b">
        <v>1</v>
      </c>
      <c r="B168" s="18" t="b">
        <v>1</v>
      </c>
      <c r="C168" s="15"/>
      <c r="D168" s="15"/>
      <c r="E168" s="17">
        <v>499309</v>
      </c>
      <c r="F168" s="17">
        <v>0</v>
      </c>
      <c r="G168" s="17">
        <v>0</v>
      </c>
      <c r="H168" s="17">
        <v>0</v>
      </c>
      <c r="I168" s="17">
        <v>0</v>
      </c>
      <c r="J168" s="15">
        <v>0</v>
      </c>
      <c r="K168" s="17">
        <v>0</v>
      </c>
      <c r="L168" s="17">
        <v>4</v>
      </c>
      <c r="M168" s="15">
        <v>1.4</v>
      </c>
      <c r="N168" s="15"/>
      <c r="O168" s="17">
        <v>0</v>
      </c>
      <c r="P168" s="15" t="s">
        <v>700</v>
      </c>
      <c r="Q168" s="15">
        <v>0</v>
      </c>
      <c r="R168" s="17">
        <v>168</v>
      </c>
      <c r="S168" s="18" t="b">
        <v>0</v>
      </c>
      <c r="T168" s="15"/>
      <c r="U168" s="15"/>
      <c r="V168" s="17">
        <v>50</v>
      </c>
      <c r="W168" s="15" t="s">
        <v>1506</v>
      </c>
      <c r="X168" s="15">
        <v>1.3</v>
      </c>
      <c r="Y168" s="18" t="b">
        <v>0</v>
      </c>
      <c r="Z168" s="15" t="s">
        <v>1507</v>
      </c>
      <c r="AA168" s="15">
        <v>0.5</v>
      </c>
      <c r="AB168" s="18" t="b">
        <v>0</v>
      </c>
      <c r="AC168" s="15"/>
      <c r="AD168" s="15" t="s">
        <v>519</v>
      </c>
      <c r="AE168" s="17">
        <v>6</v>
      </c>
      <c r="AF168" s="17">
        <v>8</v>
      </c>
      <c r="AG168" s="17">
        <v>13</v>
      </c>
      <c r="AH168" s="17">
        <v>0</v>
      </c>
      <c r="AI168" s="17">
        <v>0</v>
      </c>
      <c r="AJ168" s="17">
        <v>0</v>
      </c>
      <c r="AK168" s="17">
        <v>0</v>
      </c>
      <c r="AL168" s="15">
        <v>0</v>
      </c>
      <c r="AM168" s="15">
        <v>2.6</v>
      </c>
      <c r="AN168" s="15" t="s">
        <v>1508</v>
      </c>
      <c r="AO168" s="15"/>
      <c r="AP168" s="15"/>
      <c r="AQ168" s="15"/>
      <c r="AR168" s="15"/>
      <c r="AS168" s="18" t="b">
        <v>0</v>
      </c>
      <c r="AT168" s="15" t="s">
        <v>2558</v>
      </c>
      <c r="AU168" s="17">
        <v>265</v>
      </c>
      <c r="AV168" s="17">
        <v>0</v>
      </c>
      <c r="AW168" s="17">
        <v>1</v>
      </c>
      <c r="AX168" s="17">
        <v>0</v>
      </c>
      <c r="AY168" s="17">
        <v>3</v>
      </c>
      <c r="AZ168" s="17">
        <v>0</v>
      </c>
      <c r="BA168" s="17">
        <v>0</v>
      </c>
      <c r="BB168" s="17">
        <v>0</v>
      </c>
      <c r="BC168" s="17">
        <v>1</v>
      </c>
      <c r="BD168" s="17">
        <v>0</v>
      </c>
      <c r="BE168" s="17">
        <v>0</v>
      </c>
      <c r="BF168" s="17">
        <v>0</v>
      </c>
      <c r="BG168" s="17">
        <v>19</v>
      </c>
      <c r="BH168" s="15">
        <v>24.6</v>
      </c>
      <c r="BI168" s="15">
        <v>40.1</v>
      </c>
      <c r="BJ168" s="15">
        <v>86</v>
      </c>
      <c r="BK168" s="15">
        <v>13.1</v>
      </c>
      <c r="BL168" s="17">
        <v>0</v>
      </c>
      <c r="BM168" s="17">
        <v>0</v>
      </c>
      <c r="BN168" s="17">
        <v>0</v>
      </c>
      <c r="BO168" s="17">
        <v>0</v>
      </c>
      <c r="BP168" s="17">
        <v>1</v>
      </c>
      <c r="BQ168" s="15">
        <v>1.54</v>
      </c>
      <c r="BR168" s="15">
        <v>0.28999999999999998</v>
      </c>
      <c r="BS168" s="15">
        <v>1.83</v>
      </c>
      <c r="BT168" s="15">
        <v>5.89</v>
      </c>
      <c r="BU168" s="15"/>
      <c r="BV168" s="15"/>
      <c r="BW168" s="15"/>
      <c r="BX168" s="15"/>
      <c r="BY168" s="15"/>
      <c r="BZ168" s="15"/>
      <c r="CA168" s="15"/>
      <c r="CB168" s="15"/>
      <c r="CC168" s="17">
        <v>353</v>
      </c>
      <c r="CD168" s="17">
        <v>39</v>
      </c>
      <c r="CE168" s="17">
        <v>297</v>
      </c>
      <c r="CF168" s="17">
        <v>36</v>
      </c>
      <c r="CG168" s="17">
        <v>247</v>
      </c>
      <c r="CH168" s="17">
        <v>39</v>
      </c>
      <c r="CI168" s="17">
        <v>325</v>
      </c>
      <c r="CJ168" s="17">
        <v>40</v>
      </c>
      <c r="CK168" s="17">
        <v>0.52</v>
      </c>
      <c r="CL168" s="17">
        <v>0</v>
      </c>
      <c r="CM168" s="17">
        <v>0.1</v>
      </c>
      <c r="CN168" s="17">
        <v>0.62</v>
      </c>
      <c r="CO168" s="17">
        <v>2</v>
      </c>
      <c r="CP168" s="17">
        <v>1.02</v>
      </c>
      <c r="CQ168" s="17">
        <v>322</v>
      </c>
      <c r="CR168" s="17">
        <v>53</v>
      </c>
      <c r="CS168" s="17">
        <v>300</v>
      </c>
      <c r="CT168" s="17">
        <v>20</v>
      </c>
      <c r="CU168" s="17">
        <v>344</v>
      </c>
      <c r="CV168" s="17">
        <v>38</v>
      </c>
      <c r="CW168" s="17">
        <v>267</v>
      </c>
      <c r="CX168" s="17">
        <v>48</v>
      </c>
      <c r="CY168" s="17">
        <v>0.34</v>
      </c>
      <c r="CZ168" s="17">
        <v>0</v>
      </c>
      <c r="DA168" s="17">
        <v>0</v>
      </c>
      <c r="DB168" s="15"/>
      <c r="DC168" s="15"/>
      <c r="DD168" s="15"/>
      <c r="DE168" s="15"/>
      <c r="DF168" s="15"/>
      <c r="DG168" s="15"/>
      <c r="DH168" s="15"/>
    </row>
    <row r="169" spans="1:112" ht="17.25" thickBot="1">
      <c r="A169" s="18" t="b">
        <v>1</v>
      </c>
      <c r="B169" s="18" t="b">
        <v>1</v>
      </c>
      <c r="C169" s="15"/>
      <c r="D169" s="15"/>
      <c r="E169" s="17">
        <v>567119</v>
      </c>
      <c r="F169" s="17">
        <v>0</v>
      </c>
      <c r="G169" s="17">
        <v>0</v>
      </c>
      <c r="H169" s="17">
        <v>0</v>
      </c>
      <c r="I169" s="17">
        <v>0</v>
      </c>
      <c r="J169" s="15">
        <v>0</v>
      </c>
      <c r="K169" s="17">
        <v>0</v>
      </c>
      <c r="L169" s="17">
        <v>4</v>
      </c>
      <c r="M169" s="15">
        <v>1</v>
      </c>
      <c r="N169" s="15"/>
      <c r="O169" s="17">
        <v>0</v>
      </c>
      <c r="P169" s="15" t="s">
        <v>5066</v>
      </c>
      <c r="Q169" s="15">
        <v>0</v>
      </c>
      <c r="R169" s="17">
        <v>169</v>
      </c>
      <c r="S169" s="18" t="b">
        <v>0</v>
      </c>
      <c r="T169" s="15"/>
      <c r="U169" s="15"/>
      <c r="V169" s="17">
        <v>45</v>
      </c>
      <c r="W169" s="15" t="s">
        <v>5067</v>
      </c>
      <c r="X169" s="15">
        <v>1</v>
      </c>
      <c r="Y169" s="18" t="b">
        <v>0</v>
      </c>
      <c r="Z169" s="15" t="s">
        <v>5068</v>
      </c>
      <c r="AA169" s="15">
        <v>0.4</v>
      </c>
      <c r="AB169" s="18" t="b">
        <v>0</v>
      </c>
      <c r="AC169" s="15"/>
      <c r="AD169" s="15" t="s">
        <v>519</v>
      </c>
      <c r="AE169" s="17">
        <v>6</v>
      </c>
      <c r="AF169" s="17">
        <v>8</v>
      </c>
      <c r="AG169" s="17">
        <v>1</v>
      </c>
      <c r="AH169" s="17">
        <v>0</v>
      </c>
      <c r="AI169" s="17">
        <v>0</v>
      </c>
      <c r="AJ169" s="17">
        <v>0</v>
      </c>
      <c r="AK169" s="17">
        <v>0</v>
      </c>
      <c r="AL169" s="15">
        <v>0</v>
      </c>
      <c r="AM169" s="15">
        <v>0.2</v>
      </c>
      <c r="AN169" s="15" t="s">
        <v>5068</v>
      </c>
      <c r="AO169" s="15"/>
      <c r="AP169" s="15"/>
      <c r="AQ169" s="15"/>
      <c r="AR169" s="15"/>
      <c r="AS169" s="18" t="b">
        <v>0</v>
      </c>
      <c r="AT169" s="15" t="s">
        <v>5069</v>
      </c>
      <c r="AU169" s="17">
        <v>1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3</v>
      </c>
      <c r="BH169" s="15">
        <v>2</v>
      </c>
      <c r="BI169" s="15">
        <v>0.3</v>
      </c>
      <c r="BJ169" s="15">
        <v>0</v>
      </c>
      <c r="BK169" s="15">
        <v>0.2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5">
        <v>0</v>
      </c>
      <c r="BR169" s="15">
        <v>0</v>
      </c>
      <c r="BS169" s="15">
        <v>0</v>
      </c>
      <c r="BT169" s="15">
        <v>0.05</v>
      </c>
      <c r="BU169" s="15"/>
      <c r="BV169" s="15"/>
      <c r="BW169" s="15"/>
      <c r="BX169" s="15"/>
      <c r="BY169" s="15"/>
      <c r="BZ169" s="15"/>
      <c r="CA169" s="15"/>
      <c r="CB169" s="15"/>
      <c r="CC169" s="17">
        <v>387</v>
      </c>
      <c r="CD169" s="17">
        <v>44</v>
      </c>
      <c r="CE169" s="17">
        <v>374</v>
      </c>
      <c r="CF169" s="17">
        <v>45</v>
      </c>
      <c r="CG169" s="17">
        <v>468</v>
      </c>
      <c r="CH169" s="17">
        <v>52</v>
      </c>
      <c r="CI169" s="17">
        <v>395</v>
      </c>
      <c r="CJ169" s="17">
        <v>46</v>
      </c>
      <c r="CK169" s="17">
        <v>0</v>
      </c>
      <c r="CL169" s="17">
        <v>0</v>
      </c>
      <c r="CM169" s="17">
        <v>0</v>
      </c>
      <c r="CN169" s="17">
        <v>0</v>
      </c>
      <c r="CO169" s="17">
        <v>4.5</v>
      </c>
      <c r="CP169" s="17">
        <v>0</v>
      </c>
      <c r="CQ169" s="17">
        <v>471</v>
      </c>
      <c r="CR169" s="17">
        <v>64</v>
      </c>
      <c r="CS169" s="17">
        <v>170</v>
      </c>
      <c r="CT169" s="17">
        <v>8</v>
      </c>
      <c r="CU169" s="17">
        <v>368</v>
      </c>
      <c r="CV169" s="17">
        <v>43</v>
      </c>
      <c r="CW169" s="17">
        <v>293</v>
      </c>
      <c r="CX169" s="17">
        <v>54</v>
      </c>
      <c r="CY169" s="17">
        <v>0</v>
      </c>
      <c r="CZ169" s="17">
        <v>0</v>
      </c>
      <c r="DA169" s="17">
        <v>0</v>
      </c>
      <c r="DB169" s="15"/>
      <c r="DC169" s="15"/>
      <c r="DD169" s="15"/>
      <c r="DE169" s="15"/>
      <c r="DF169" s="15"/>
      <c r="DG169" s="15"/>
      <c r="DH169" s="15"/>
    </row>
    <row r="170" spans="1:112" ht="17.25" thickBot="1">
      <c r="A170" s="18" t="b">
        <v>1</v>
      </c>
      <c r="B170" s="18" t="b">
        <v>1</v>
      </c>
      <c r="C170" s="15"/>
      <c r="D170" s="15"/>
      <c r="E170" s="17">
        <v>503037</v>
      </c>
      <c r="F170" s="17">
        <v>0</v>
      </c>
      <c r="G170" s="17">
        <v>0</v>
      </c>
      <c r="H170" s="17">
        <v>0</v>
      </c>
      <c r="I170" s="17">
        <v>0</v>
      </c>
      <c r="J170" s="15">
        <v>0</v>
      </c>
      <c r="K170" s="17">
        <v>0</v>
      </c>
      <c r="L170" s="17">
        <v>4</v>
      </c>
      <c r="M170" s="15">
        <v>1.4</v>
      </c>
      <c r="N170" s="15"/>
      <c r="O170" s="17">
        <v>0</v>
      </c>
      <c r="P170" s="15" t="s">
        <v>946</v>
      </c>
      <c r="Q170" s="15">
        <v>0</v>
      </c>
      <c r="R170" s="17">
        <v>170</v>
      </c>
      <c r="S170" s="18" t="b">
        <v>0</v>
      </c>
      <c r="T170" s="15"/>
      <c r="U170" s="15"/>
      <c r="V170" s="17">
        <v>50</v>
      </c>
      <c r="W170" s="15" t="s">
        <v>5174</v>
      </c>
      <c r="X170" s="15">
        <v>0</v>
      </c>
      <c r="Y170" s="18" t="b">
        <v>0</v>
      </c>
      <c r="Z170" s="15" t="s">
        <v>5175</v>
      </c>
      <c r="AA170" s="15">
        <v>0.6</v>
      </c>
      <c r="AB170" s="18" t="b">
        <v>0</v>
      </c>
      <c r="AC170" s="15"/>
      <c r="AD170" s="15" t="s">
        <v>519</v>
      </c>
      <c r="AE170" s="17">
        <v>6</v>
      </c>
      <c r="AF170" s="17">
        <v>8</v>
      </c>
      <c r="AG170" s="17">
        <v>0</v>
      </c>
      <c r="AH170" s="17">
        <v>0</v>
      </c>
      <c r="AI170" s="17">
        <v>0</v>
      </c>
      <c r="AJ170" s="17">
        <v>0</v>
      </c>
      <c r="AK170" s="17">
        <v>0</v>
      </c>
      <c r="AL170" s="15">
        <v>0</v>
      </c>
      <c r="AM170" s="15">
        <v>0</v>
      </c>
      <c r="AN170" s="15" t="s">
        <v>5175</v>
      </c>
      <c r="AO170" s="15"/>
      <c r="AP170" s="15"/>
      <c r="AQ170" s="15"/>
      <c r="AR170" s="15"/>
      <c r="AS170" s="18" t="b">
        <v>0</v>
      </c>
      <c r="AT170" s="15" t="s">
        <v>5176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0</v>
      </c>
      <c r="BB170" s="17">
        <v>0</v>
      </c>
      <c r="BC170" s="17">
        <v>0</v>
      </c>
      <c r="BD170" s="17">
        <v>0</v>
      </c>
      <c r="BE170" s="17">
        <v>0</v>
      </c>
      <c r="BF170" s="17">
        <v>0</v>
      </c>
      <c r="BG170" s="17">
        <v>0</v>
      </c>
      <c r="BH170" s="15">
        <v>0</v>
      </c>
      <c r="BI170" s="15">
        <v>0</v>
      </c>
      <c r="BJ170" s="15">
        <v>0</v>
      </c>
      <c r="BK170" s="15">
        <v>0</v>
      </c>
      <c r="BL170" s="17">
        <v>0</v>
      </c>
      <c r="BM170" s="17">
        <v>0</v>
      </c>
      <c r="BN170" s="17">
        <v>0</v>
      </c>
      <c r="BO170" s="17">
        <v>0</v>
      </c>
      <c r="BP170" s="17">
        <v>0</v>
      </c>
      <c r="BQ170" s="15">
        <v>0</v>
      </c>
      <c r="BR170" s="15">
        <v>0</v>
      </c>
      <c r="BS170" s="15">
        <v>0</v>
      </c>
      <c r="BT170" s="15">
        <v>0</v>
      </c>
      <c r="BU170" s="15"/>
      <c r="BV170" s="15"/>
      <c r="BW170" s="15"/>
      <c r="BX170" s="15"/>
      <c r="BY170" s="15"/>
      <c r="BZ170" s="15"/>
      <c r="CA170" s="15"/>
      <c r="CB170" s="15"/>
      <c r="CC170" s="17">
        <v>523</v>
      </c>
      <c r="CD170" s="17">
        <v>61</v>
      </c>
      <c r="CE170" s="17">
        <v>522</v>
      </c>
      <c r="CF170" s="17">
        <v>61</v>
      </c>
      <c r="CG170" s="17">
        <v>519</v>
      </c>
      <c r="CH170" s="17">
        <v>61</v>
      </c>
      <c r="CI170" s="17">
        <v>523</v>
      </c>
      <c r="CJ170" s="17">
        <v>61</v>
      </c>
      <c r="CK170" s="17">
        <v>0</v>
      </c>
      <c r="CL170" s="17">
        <v>0</v>
      </c>
      <c r="CM170" s="17">
        <v>0</v>
      </c>
      <c r="CN170" s="17">
        <v>0</v>
      </c>
      <c r="CO170" s="17">
        <v>0</v>
      </c>
      <c r="CP170" s="17">
        <v>0</v>
      </c>
      <c r="CQ170" s="17">
        <v>327</v>
      </c>
      <c r="CR170" s="17">
        <v>54</v>
      </c>
      <c r="CS170" s="17">
        <v>305</v>
      </c>
      <c r="CT170" s="17">
        <v>21</v>
      </c>
      <c r="CU170" s="17">
        <v>523</v>
      </c>
      <c r="CV170" s="17">
        <v>61</v>
      </c>
      <c r="CW170" s="17">
        <v>250</v>
      </c>
      <c r="CX170" s="17">
        <v>43</v>
      </c>
      <c r="CY170" s="17">
        <v>0</v>
      </c>
      <c r="CZ170" s="17">
        <v>0</v>
      </c>
      <c r="DA170" s="17">
        <v>0</v>
      </c>
      <c r="DB170" s="15"/>
      <c r="DC170" s="15"/>
      <c r="DD170" s="15"/>
      <c r="DE170" s="15"/>
      <c r="DF170" s="15"/>
      <c r="DG170" s="15"/>
      <c r="DH170" s="15"/>
    </row>
    <row r="171" spans="1:112" ht="17.25" thickBot="1">
      <c r="A171" s="18" t="b">
        <v>1</v>
      </c>
      <c r="B171" s="18" t="b">
        <v>1</v>
      </c>
      <c r="C171" s="15"/>
      <c r="D171" s="15"/>
      <c r="E171" s="17">
        <v>428580</v>
      </c>
      <c r="F171" s="17">
        <v>0</v>
      </c>
      <c r="G171" s="17">
        <v>0</v>
      </c>
      <c r="H171" s="17">
        <v>0</v>
      </c>
      <c r="I171" s="17">
        <v>0</v>
      </c>
      <c r="J171" s="15">
        <v>0</v>
      </c>
      <c r="K171" s="17">
        <v>0</v>
      </c>
      <c r="L171" s="17">
        <v>3</v>
      </c>
      <c r="M171" s="15">
        <v>1.5</v>
      </c>
      <c r="N171" s="15"/>
      <c r="O171" s="17">
        <v>0</v>
      </c>
      <c r="P171" s="15" t="s">
        <v>647</v>
      </c>
      <c r="Q171" s="15">
        <v>0</v>
      </c>
      <c r="R171" s="17">
        <v>104</v>
      </c>
      <c r="S171" s="18" t="b">
        <v>0</v>
      </c>
      <c r="T171" s="15"/>
      <c r="U171" s="15"/>
      <c r="V171" s="17">
        <v>50</v>
      </c>
      <c r="W171" s="15" t="s">
        <v>648</v>
      </c>
      <c r="X171" s="15">
        <v>2</v>
      </c>
      <c r="Y171" s="18" t="b">
        <v>0</v>
      </c>
      <c r="Z171" s="15" t="s">
        <v>366</v>
      </c>
      <c r="AA171" s="15">
        <v>0.2</v>
      </c>
      <c r="AB171" s="18" t="b">
        <v>0</v>
      </c>
      <c r="AC171" s="15"/>
      <c r="AD171" s="15" t="s">
        <v>519</v>
      </c>
      <c r="AE171" s="17">
        <v>7</v>
      </c>
      <c r="AF171" s="17">
        <v>9</v>
      </c>
      <c r="AG171" s="17">
        <v>12</v>
      </c>
      <c r="AH171" s="17">
        <v>0</v>
      </c>
      <c r="AI171" s="17">
        <v>0</v>
      </c>
      <c r="AJ171" s="17">
        <v>0</v>
      </c>
      <c r="AK171" s="17">
        <v>0</v>
      </c>
      <c r="AL171" s="15">
        <v>0</v>
      </c>
      <c r="AM171" s="15">
        <v>2.4</v>
      </c>
      <c r="AN171" s="15" t="s">
        <v>366</v>
      </c>
      <c r="AO171" s="15"/>
      <c r="AP171" s="15"/>
      <c r="AQ171" s="15"/>
      <c r="AR171" s="15"/>
      <c r="AS171" s="18" t="b">
        <v>0</v>
      </c>
      <c r="AT171" s="15" t="s">
        <v>2410</v>
      </c>
      <c r="AU171" s="17">
        <v>88</v>
      </c>
      <c r="AV171" s="17">
        <v>0</v>
      </c>
      <c r="AW171" s="17">
        <v>2</v>
      </c>
      <c r="AX171" s="17">
        <v>0</v>
      </c>
      <c r="AY171" s="17">
        <v>2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41</v>
      </c>
      <c r="BH171" s="15">
        <v>28.4</v>
      </c>
      <c r="BI171" s="15">
        <v>13.6</v>
      </c>
      <c r="BJ171" s="15">
        <v>4</v>
      </c>
      <c r="BK171" s="15">
        <v>4.5999999999999996</v>
      </c>
      <c r="BL171" s="17">
        <v>0</v>
      </c>
      <c r="BM171" s="17">
        <v>0</v>
      </c>
      <c r="BN171" s="17">
        <v>0</v>
      </c>
      <c r="BO171" s="17">
        <v>0</v>
      </c>
      <c r="BP171" s="17">
        <v>0</v>
      </c>
      <c r="BQ171" s="15">
        <v>0</v>
      </c>
      <c r="BR171" s="15">
        <v>0.36</v>
      </c>
      <c r="BS171" s="15">
        <v>0.36</v>
      </c>
      <c r="BT171" s="15">
        <v>2.02</v>
      </c>
      <c r="BU171" s="15"/>
      <c r="BV171" s="15"/>
      <c r="BW171" s="15"/>
      <c r="BX171" s="15"/>
      <c r="BY171" s="15"/>
      <c r="BZ171" s="15"/>
      <c r="CA171" s="15"/>
      <c r="CB171" s="15"/>
      <c r="CC171" s="17">
        <v>350</v>
      </c>
      <c r="CD171" s="17">
        <v>163</v>
      </c>
      <c r="CE171" s="17">
        <v>332</v>
      </c>
      <c r="CF171" s="17">
        <v>168</v>
      </c>
      <c r="CG171" s="17">
        <v>343</v>
      </c>
      <c r="CH171" s="17">
        <v>175</v>
      </c>
      <c r="CI171" s="17">
        <v>361</v>
      </c>
      <c r="CJ171" s="17">
        <v>168</v>
      </c>
      <c r="CK171" s="17">
        <v>0</v>
      </c>
      <c r="CL171" s="17">
        <v>0</v>
      </c>
      <c r="CM171" s="17">
        <v>0.37</v>
      </c>
      <c r="CN171" s="17">
        <v>0.37</v>
      </c>
      <c r="CO171" s="17">
        <v>2.0699999999999998</v>
      </c>
      <c r="CP171" s="17">
        <v>2.0499999999999998</v>
      </c>
      <c r="CQ171" s="17">
        <v>282</v>
      </c>
      <c r="CR171" s="17">
        <v>169</v>
      </c>
      <c r="CS171" s="17">
        <v>260</v>
      </c>
      <c r="CT171" s="17">
        <v>63</v>
      </c>
      <c r="CU171" s="17">
        <v>286</v>
      </c>
      <c r="CV171" s="17">
        <v>121</v>
      </c>
      <c r="CW171" s="17">
        <v>351</v>
      </c>
      <c r="CX171" s="17">
        <v>130</v>
      </c>
      <c r="CY171" s="17">
        <v>0</v>
      </c>
      <c r="CZ171" s="17">
        <v>0</v>
      </c>
      <c r="DA171" s="17">
        <v>0</v>
      </c>
      <c r="DB171" s="15"/>
      <c r="DC171" s="15"/>
      <c r="DD171" s="15"/>
      <c r="DE171" s="15"/>
      <c r="DF171" s="15"/>
      <c r="DG171" s="15"/>
      <c r="DH171" s="15"/>
    </row>
    <row r="172" spans="1:112" ht="17.25" thickBot="1">
      <c r="A172" s="18" t="b">
        <v>1</v>
      </c>
      <c r="B172" s="18" t="b">
        <v>1</v>
      </c>
      <c r="C172" s="15"/>
      <c r="D172" s="15"/>
      <c r="E172" s="17">
        <v>484389</v>
      </c>
      <c r="F172" s="17">
        <v>0</v>
      </c>
      <c r="G172" s="17">
        <v>0</v>
      </c>
      <c r="H172" s="17">
        <v>0</v>
      </c>
      <c r="I172" s="17">
        <v>0</v>
      </c>
      <c r="J172" s="15">
        <v>0</v>
      </c>
      <c r="K172" s="17">
        <v>0</v>
      </c>
      <c r="L172" s="17">
        <v>1</v>
      </c>
      <c r="M172" s="15">
        <v>1</v>
      </c>
      <c r="N172" s="15"/>
      <c r="O172" s="17">
        <v>0</v>
      </c>
      <c r="P172" s="15" t="s">
        <v>945</v>
      </c>
      <c r="Q172" s="15">
        <v>0</v>
      </c>
      <c r="R172" s="17">
        <v>171</v>
      </c>
      <c r="S172" s="18" t="b">
        <v>0</v>
      </c>
      <c r="T172" s="15"/>
      <c r="U172" s="15"/>
      <c r="V172" s="17">
        <v>40</v>
      </c>
      <c r="W172" s="15" t="s">
        <v>5177</v>
      </c>
      <c r="X172" s="15">
        <v>0</v>
      </c>
      <c r="Y172" s="18" t="b">
        <v>0</v>
      </c>
      <c r="Z172" s="15" t="s">
        <v>5178</v>
      </c>
      <c r="AA172" s="15">
        <v>4.0999999999999996</v>
      </c>
      <c r="AB172" s="18" t="b">
        <v>0</v>
      </c>
      <c r="AC172" s="15"/>
      <c r="AD172" s="15" t="s">
        <v>519</v>
      </c>
      <c r="AE172" s="17">
        <v>7</v>
      </c>
      <c r="AF172" s="17">
        <v>9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5">
        <v>0</v>
      </c>
      <c r="AM172" s="15">
        <v>0</v>
      </c>
      <c r="AN172" s="15" t="s">
        <v>5178</v>
      </c>
      <c r="AO172" s="15"/>
      <c r="AP172" s="15"/>
      <c r="AQ172" s="15"/>
      <c r="AR172" s="15"/>
      <c r="AS172" s="18" t="b">
        <v>0</v>
      </c>
      <c r="AT172" s="15" t="s">
        <v>5179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5">
        <v>0</v>
      </c>
      <c r="BI172" s="15">
        <v>0</v>
      </c>
      <c r="BJ172" s="15">
        <v>0</v>
      </c>
      <c r="BK172" s="15">
        <v>0</v>
      </c>
      <c r="BL172" s="17">
        <v>0</v>
      </c>
      <c r="BM172" s="17">
        <v>0</v>
      </c>
      <c r="BN172" s="17">
        <v>0</v>
      </c>
      <c r="BO172" s="17">
        <v>0</v>
      </c>
      <c r="BP172" s="17">
        <v>0</v>
      </c>
      <c r="BQ172" s="15">
        <v>0</v>
      </c>
      <c r="BR172" s="15">
        <v>0</v>
      </c>
      <c r="BS172" s="15">
        <v>0</v>
      </c>
      <c r="BT172" s="15">
        <v>0</v>
      </c>
      <c r="BU172" s="15"/>
      <c r="BV172" s="15"/>
      <c r="BW172" s="15"/>
      <c r="BX172" s="15"/>
      <c r="BY172" s="15"/>
      <c r="BZ172" s="15"/>
      <c r="CA172" s="15"/>
      <c r="CB172" s="15"/>
      <c r="CC172" s="17">
        <v>433</v>
      </c>
      <c r="CD172" s="17">
        <v>46</v>
      </c>
      <c r="CE172" s="17">
        <v>418</v>
      </c>
      <c r="CF172" s="17">
        <v>30</v>
      </c>
      <c r="CG172" s="17">
        <v>399</v>
      </c>
      <c r="CH172" s="17">
        <v>21</v>
      </c>
      <c r="CI172" s="17">
        <v>435</v>
      </c>
      <c r="CJ172" s="17">
        <v>46</v>
      </c>
      <c r="CK172" s="17">
        <v>0</v>
      </c>
      <c r="CL172" s="17">
        <v>0</v>
      </c>
      <c r="CM172" s="17">
        <v>0</v>
      </c>
      <c r="CN172" s="17">
        <v>0</v>
      </c>
      <c r="CO172" s="17">
        <v>0</v>
      </c>
      <c r="CP172" s="17">
        <v>0</v>
      </c>
      <c r="CQ172" s="17">
        <v>536</v>
      </c>
      <c r="CR172" s="17">
        <v>57</v>
      </c>
      <c r="CS172" s="17">
        <v>45</v>
      </c>
      <c r="CT172" s="17">
        <v>17</v>
      </c>
      <c r="CU172" s="17">
        <v>439</v>
      </c>
      <c r="CV172" s="17">
        <v>46</v>
      </c>
      <c r="CW172" s="17">
        <v>85</v>
      </c>
      <c r="CX172" s="17">
        <v>13</v>
      </c>
      <c r="CY172" s="17">
        <v>0</v>
      </c>
      <c r="CZ172" s="17">
        <v>0</v>
      </c>
      <c r="DA172" s="17">
        <v>0</v>
      </c>
      <c r="DB172" s="15"/>
      <c r="DC172" s="15"/>
      <c r="DD172" s="15"/>
      <c r="DE172" s="15"/>
      <c r="DF172" s="15"/>
      <c r="DG172" s="15"/>
      <c r="DH172" s="15"/>
    </row>
    <row r="173" spans="1:112" ht="17.25" thickBot="1">
      <c r="A173" s="18" t="b">
        <v>1</v>
      </c>
      <c r="B173" s="18" t="b">
        <v>1</v>
      </c>
      <c r="C173" s="15"/>
      <c r="D173" s="15"/>
      <c r="E173" s="17">
        <v>110690</v>
      </c>
      <c r="F173" s="17">
        <v>0</v>
      </c>
      <c r="G173" s="17">
        <v>0</v>
      </c>
      <c r="H173" s="17">
        <v>0</v>
      </c>
      <c r="I173" s="17">
        <v>0</v>
      </c>
      <c r="J173" s="15">
        <v>0</v>
      </c>
      <c r="K173" s="17">
        <v>0</v>
      </c>
      <c r="L173" s="17">
        <v>1</v>
      </c>
      <c r="M173" s="15">
        <v>2</v>
      </c>
      <c r="N173" s="15"/>
      <c r="O173" s="17">
        <v>0</v>
      </c>
      <c r="P173" s="15" t="s">
        <v>604</v>
      </c>
      <c r="Q173" s="15">
        <v>0</v>
      </c>
      <c r="R173" s="17">
        <v>172</v>
      </c>
      <c r="S173" s="18" t="b">
        <v>0</v>
      </c>
      <c r="T173" s="15"/>
      <c r="U173" s="15"/>
      <c r="V173" s="17">
        <v>45</v>
      </c>
      <c r="W173" s="15" t="s">
        <v>5180</v>
      </c>
      <c r="X173" s="15">
        <v>0</v>
      </c>
      <c r="Y173" s="18" t="b">
        <v>0</v>
      </c>
      <c r="Z173" s="15" t="s">
        <v>280</v>
      </c>
      <c r="AA173" s="15">
        <v>0.9</v>
      </c>
      <c r="AB173" s="18" t="b">
        <v>0</v>
      </c>
      <c r="AC173" s="15"/>
      <c r="AD173" s="15" t="s">
        <v>519</v>
      </c>
      <c r="AE173" s="17">
        <v>7</v>
      </c>
      <c r="AF173" s="17">
        <v>9</v>
      </c>
      <c r="AG173" s="17">
        <v>0</v>
      </c>
      <c r="AH173" s="17">
        <v>0</v>
      </c>
      <c r="AI173" s="17">
        <v>0</v>
      </c>
      <c r="AJ173" s="17">
        <v>0</v>
      </c>
      <c r="AK173" s="17">
        <v>0</v>
      </c>
      <c r="AL173" s="15">
        <v>0</v>
      </c>
      <c r="AM173" s="15">
        <v>0</v>
      </c>
      <c r="AN173" s="15" t="s">
        <v>280</v>
      </c>
      <c r="AO173" s="15"/>
      <c r="AP173" s="15"/>
      <c r="AQ173" s="15"/>
      <c r="AR173" s="15"/>
      <c r="AS173" s="18" t="b">
        <v>0</v>
      </c>
      <c r="AT173" s="15" t="s">
        <v>5181</v>
      </c>
      <c r="AU173" s="17">
        <v>0</v>
      </c>
      <c r="AV173" s="17">
        <v>0</v>
      </c>
      <c r="AW173" s="17">
        <v>0</v>
      </c>
      <c r="AX173" s="17">
        <v>0</v>
      </c>
      <c r="AY173" s="17">
        <v>0</v>
      </c>
      <c r="AZ173" s="17">
        <v>0</v>
      </c>
      <c r="BA173" s="17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0</v>
      </c>
      <c r="BG173" s="17">
        <v>0</v>
      </c>
      <c r="BH173" s="15">
        <v>0</v>
      </c>
      <c r="BI173" s="15">
        <v>0</v>
      </c>
      <c r="BJ173" s="15">
        <v>0</v>
      </c>
      <c r="BK173" s="15">
        <v>0</v>
      </c>
      <c r="BL173" s="17">
        <v>0</v>
      </c>
      <c r="BM173" s="17">
        <v>0</v>
      </c>
      <c r="BN173" s="17">
        <v>0</v>
      </c>
      <c r="BO173" s="17">
        <v>0</v>
      </c>
      <c r="BP173" s="17">
        <v>0</v>
      </c>
      <c r="BQ173" s="15">
        <v>0</v>
      </c>
      <c r="BR173" s="15">
        <v>0</v>
      </c>
      <c r="BS173" s="15">
        <v>0</v>
      </c>
      <c r="BT173" s="15">
        <v>0</v>
      </c>
      <c r="BU173" s="15"/>
      <c r="BV173" s="15"/>
      <c r="BW173" s="15"/>
      <c r="BX173" s="15"/>
      <c r="BY173" s="15"/>
      <c r="BZ173" s="15"/>
      <c r="CA173" s="15"/>
      <c r="CB173" s="15"/>
      <c r="CC173" s="17">
        <v>454</v>
      </c>
      <c r="CD173" s="17">
        <v>53</v>
      </c>
      <c r="CE173" s="17">
        <v>443</v>
      </c>
      <c r="CF173" s="17">
        <v>40</v>
      </c>
      <c r="CG173" s="17">
        <v>426</v>
      </c>
      <c r="CH173" s="17">
        <v>31</v>
      </c>
      <c r="CI173" s="17">
        <v>456</v>
      </c>
      <c r="CJ173" s="17">
        <v>53</v>
      </c>
      <c r="CK173" s="17">
        <v>0</v>
      </c>
      <c r="CL173" s="17">
        <v>0</v>
      </c>
      <c r="CM173" s="17">
        <v>0</v>
      </c>
      <c r="CN173" s="17">
        <v>0</v>
      </c>
      <c r="CO173" s="17">
        <v>0</v>
      </c>
      <c r="CP173" s="17">
        <v>0</v>
      </c>
      <c r="CQ173" s="17">
        <v>383</v>
      </c>
      <c r="CR173" s="17">
        <v>25</v>
      </c>
      <c r="CS173" s="17">
        <v>82</v>
      </c>
      <c r="CT173" s="17">
        <v>27</v>
      </c>
      <c r="CU173" s="17">
        <v>459</v>
      </c>
      <c r="CV173" s="17">
        <v>53</v>
      </c>
      <c r="CW173" s="17">
        <v>203</v>
      </c>
      <c r="CX173" s="17">
        <v>31</v>
      </c>
      <c r="CY173" s="17">
        <v>0</v>
      </c>
      <c r="CZ173" s="17">
        <v>0</v>
      </c>
      <c r="DA173" s="17">
        <v>0</v>
      </c>
      <c r="DB173" s="15"/>
      <c r="DC173" s="15"/>
      <c r="DD173" s="15"/>
      <c r="DE173" s="15"/>
      <c r="DF173" s="15"/>
      <c r="DG173" s="15"/>
      <c r="DH173" s="15"/>
    </row>
    <row r="174" spans="1:112" ht="17.25" thickBot="1">
      <c r="A174" s="18" t="b">
        <v>1</v>
      </c>
      <c r="B174" s="18" t="b">
        <v>1</v>
      </c>
      <c r="C174" s="15"/>
      <c r="D174" s="15"/>
      <c r="E174" s="17">
        <v>461102</v>
      </c>
      <c r="F174" s="17">
        <v>0</v>
      </c>
      <c r="G174" s="17">
        <v>0</v>
      </c>
      <c r="H174" s="17">
        <v>0</v>
      </c>
      <c r="I174" s="17">
        <v>0</v>
      </c>
      <c r="J174" s="15">
        <v>0</v>
      </c>
      <c r="K174" s="17">
        <v>0</v>
      </c>
      <c r="L174" s="17">
        <v>2</v>
      </c>
      <c r="M174" s="15">
        <v>1</v>
      </c>
      <c r="N174" s="15"/>
      <c r="O174" s="17">
        <v>0</v>
      </c>
      <c r="P174" s="15" t="s">
        <v>5182</v>
      </c>
      <c r="Q174" s="15">
        <v>0</v>
      </c>
      <c r="R174" s="17">
        <v>173</v>
      </c>
      <c r="S174" s="18" t="b">
        <v>0</v>
      </c>
      <c r="T174" s="15"/>
      <c r="U174" s="15"/>
      <c r="V174" s="17">
        <v>40</v>
      </c>
      <c r="W174" s="15" t="s">
        <v>5183</v>
      </c>
      <c r="X174" s="15">
        <v>0</v>
      </c>
      <c r="Y174" s="18" t="b">
        <v>0</v>
      </c>
      <c r="Z174" s="15" t="s">
        <v>5184</v>
      </c>
      <c r="AA174" s="15">
        <v>4.8</v>
      </c>
      <c r="AB174" s="18" t="b">
        <v>0</v>
      </c>
      <c r="AC174" s="15"/>
      <c r="AD174" s="15" t="s">
        <v>519</v>
      </c>
      <c r="AE174" s="17">
        <v>7</v>
      </c>
      <c r="AF174" s="17">
        <v>9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5">
        <v>0</v>
      </c>
      <c r="AM174" s="15">
        <v>0</v>
      </c>
      <c r="AN174" s="15" t="s">
        <v>5184</v>
      </c>
      <c r="AO174" s="15"/>
      <c r="AP174" s="15"/>
      <c r="AQ174" s="15"/>
      <c r="AR174" s="15"/>
      <c r="AS174" s="18" t="b">
        <v>0</v>
      </c>
      <c r="AT174" s="15" t="s">
        <v>5185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5">
        <v>0</v>
      </c>
      <c r="BI174" s="15">
        <v>0</v>
      </c>
      <c r="BJ174" s="15">
        <v>0</v>
      </c>
      <c r="BK174" s="15">
        <v>0</v>
      </c>
      <c r="BL174" s="17">
        <v>0</v>
      </c>
      <c r="BM174" s="17">
        <v>0</v>
      </c>
      <c r="BN174" s="17">
        <v>0</v>
      </c>
      <c r="BO174" s="17">
        <v>0</v>
      </c>
      <c r="BP174" s="17">
        <v>0</v>
      </c>
      <c r="BQ174" s="15">
        <v>0</v>
      </c>
      <c r="BR174" s="15">
        <v>0</v>
      </c>
      <c r="BS174" s="15">
        <v>0</v>
      </c>
      <c r="BT174" s="15">
        <v>0</v>
      </c>
      <c r="BU174" s="15"/>
      <c r="BV174" s="15"/>
      <c r="BW174" s="15"/>
      <c r="BX174" s="15"/>
      <c r="BY174" s="15"/>
      <c r="BZ174" s="15"/>
      <c r="CA174" s="15"/>
      <c r="CB174" s="15"/>
      <c r="CC174" s="17">
        <v>429</v>
      </c>
      <c r="CD174" s="17">
        <v>155</v>
      </c>
      <c r="CE174" s="17">
        <v>414</v>
      </c>
      <c r="CF174" s="17">
        <v>154</v>
      </c>
      <c r="CG174" s="17">
        <v>395</v>
      </c>
      <c r="CH174" s="17">
        <v>150</v>
      </c>
      <c r="CI174" s="17">
        <v>431</v>
      </c>
      <c r="CJ174" s="17">
        <v>155</v>
      </c>
      <c r="CK174" s="17">
        <v>0</v>
      </c>
      <c r="CL174" s="17">
        <v>0</v>
      </c>
      <c r="CM174" s="17">
        <v>0</v>
      </c>
      <c r="CN174" s="17">
        <v>0</v>
      </c>
      <c r="CO174" s="17">
        <v>0</v>
      </c>
      <c r="CP174" s="17">
        <v>0</v>
      </c>
      <c r="CQ174" s="17">
        <v>532</v>
      </c>
      <c r="CR174" s="17">
        <v>163</v>
      </c>
      <c r="CS174" s="17">
        <v>41</v>
      </c>
      <c r="CT174" s="17">
        <v>26</v>
      </c>
      <c r="CU174" s="17">
        <v>435</v>
      </c>
      <c r="CV174" s="17">
        <v>156</v>
      </c>
      <c r="CW174" s="17">
        <v>79</v>
      </c>
      <c r="CX174" s="17">
        <v>31</v>
      </c>
      <c r="CY174" s="17">
        <v>0</v>
      </c>
      <c r="CZ174" s="17">
        <v>0</v>
      </c>
      <c r="DA174" s="17">
        <v>0</v>
      </c>
      <c r="DB174" s="15"/>
      <c r="DC174" s="15"/>
      <c r="DD174" s="15"/>
      <c r="DE174" s="15"/>
      <c r="DF174" s="15"/>
      <c r="DG174" s="15"/>
      <c r="DH174" s="15"/>
    </row>
    <row r="175" spans="1:112" ht="17.25" thickBot="1">
      <c r="A175" s="18" t="b">
        <v>1</v>
      </c>
      <c r="B175" s="18" t="b">
        <v>1</v>
      </c>
      <c r="C175" s="15"/>
      <c r="D175" s="15"/>
      <c r="E175" s="17">
        <v>436761</v>
      </c>
      <c r="F175" s="17">
        <v>0</v>
      </c>
      <c r="G175" s="17">
        <v>0</v>
      </c>
      <c r="H175" s="17">
        <v>0</v>
      </c>
      <c r="I175" s="17">
        <v>0</v>
      </c>
      <c r="J175" s="15">
        <v>0</v>
      </c>
      <c r="K175" s="17">
        <v>0</v>
      </c>
      <c r="L175" s="17">
        <v>2</v>
      </c>
      <c r="M175" s="15">
        <v>1</v>
      </c>
      <c r="N175" s="15"/>
      <c r="O175" s="17">
        <v>0</v>
      </c>
      <c r="P175" s="15" t="s">
        <v>1520</v>
      </c>
      <c r="Q175" s="15">
        <v>0</v>
      </c>
      <c r="R175" s="17">
        <v>174</v>
      </c>
      <c r="S175" s="18" t="b">
        <v>0</v>
      </c>
      <c r="T175" s="15"/>
      <c r="U175" s="15"/>
      <c r="V175" s="17">
        <v>40</v>
      </c>
      <c r="W175" s="15" t="s">
        <v>5186</v>
      </c>
      <c r="X175" s="15">
        <v>0</v>
      </c>
      <c r="Y175" s="18" t="b">
        <v>0</v>
      </c>
      <c r="Z175" s="15" t="s">
        <v>5187</v>
      </c>
      <c r="AA175" s="15">
        <v>0.4</v>
      </c>
      <c r="AB175" s="18" t="b">
        <v>0</v>
      </c>
      <c r="AC175" s="15"/>
      <c r="AD175" s="15" t="s">
        <v>519</v>
      </c>
      <c r="AE175" s="17">
        <v>7</v>
      </c>
      <c r="AF175" s="17">
        <v>9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5">
        <v>0</v>
      </c>
      <c r="AM175" s="15">
        <v>0</v>
      </c>
      <c r="AN175" s="15" t="s">
        <v>5187</v>
      </c>
      <c r="AO175" s="15"/>
      <c r="AP175" s="15"/>
      <c r="AQ175" s="15"/>
      <c r="AR175" s="15"/>
      <c r="AS175" s="18" t="b">
        <v>0</v>
      </c>
      <c r="AT175" s="15" t="s">
        <v>5188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5">
        <v>0</v>
      </c>
      <c r="BI175" s="15">
        <v>0</v>
      </c>
      <c r="BJ175" s="15">
        <v>0</v>
      </c>
      <c r="BK175" s="15">
        <v>0</v>
      </c>
      <c r="BL175" s="17">
        <v>0</v>
      </c>
      <c r="BM175" s="17">
        <v>0</v>
      </c>
      <c r="BN175" s="17">
        <v>0</v>
      </c>
      <c r="BO175" s="17">
        <v>0</v>
      </c>
      <c r="BP175" s="17">
        <v>0</v>
      </c>
      <c r="BQ175" s="15">
        <v>0</v>
      </c>
      <c r="BR175" s="15">
        <v>0</v>
      </c>
      <c r="BS175" s="15">
        <v>0</v>
      </c>
      <c r="BT175" s="15">
        <v>0</v>
      </c>
      <c r="BU175" s="15"/>
      <c r="BV175" s="15"/>
      <c r="BW175" s="15"/>
      <c r="BX175" s="15"/>
      <c r="BY175" s="15"/>
      <c r="BZ175" s="15"/>
      <c r="CA175" s="15"/>
      <c r="CB175" s="15"/>
      <c r="CC175" s="17">
        <v>422</v>
      </c>
      <c r="CD175" s="17">
        <v>150</v>
      </c>
      <c r="CE175" s="17">
        <v>407</v>
      </c>
      <c r="CF175" s="17">
        <v>149</v>
      </c>
      <c r="CG175" s="17">
        <v>388</v>
      </c>
      <c r="CH175" s="17">
        <v>145</v>
      </c>
      <c r="CI175" s="17">
        <v>424</v>
      </c>
      <c r="CJ175" s="17">
        <v>150</v>
      </c>
      <c r="CK175" s="17">
        <v>0</v>
      </c>
      <c r="CL175" s="17">
        <v>0</v>
      </c>
      <c r="CM175" s="17">
        <v>0</v>
      </c>
      <c r="CN175" s="17">
        <v>0</v>
      </c>
      <c r="CO175" s="17">
        <v>0</v>
      </c>
      <c r="CP175" s="17">
        <v>0</v>
      </c>
      <c r="CQ175" s="17">
        <v>525</v>
      </c>
      <c r="CR175" s="17">
        <v>158</v>
      </c>
      <c r="CS175" s="17">
        <v>34</v>
      </c>
      <c r="CT175" s="17">
        <v>21</v>
      </c>
      <c r="CU175" s="17">
        <v>428</v>
      </c>
      <c r="CV175" s="17">
        <v>151</v>
      </c>
      <c r="CW175" s="17">
        <v>280</v>
      </c>
      <c r="CX175" s="17">
        <v>104</v>
      </c>
      <c r="CY175" s="17">
        <v>0</v>
      </c>
      <c r="CZ175" s="17">
        <v>0</v>
      </c>
      <c r="DA175" s="17">
        <v>0</v>
      </c>
      <c r="DB175" s="15"/>
      <c r="DC175" s="15"/>
      <c r="DD175" s="15"/>
      <c r="DE175" s="15"/>
      <c r="DF175" s="15"/>
      <c r="DG175" s="15"/>
      <c r="DH175" s="15"/>
    </row>
    <row r="176" spans="1:112" ht="17.25" thickBot="1">
      <c r="A176" s="18" t="b">
        <v>1</v>
      </c>
      <c r="B176" s="18" t="b">
        <v>1</v>
      </c>
      <c r="C176" s="15"/>
      <c r="D176" s="15"/>
      <c r="E176" s="17">
        <v>451284</v>
      </c>
      <c r="F176" s="17">
        <v>0</v>
      </c>
      <c r="G176" s="17">
        <v>0</v>
      </c>
      <c r="H176" s="17">
        <v>0</v>
      </c>
      <c r="I176" s="17">
        <v>0</v>
      </c>
      <c r="J176" s="15">
        <v>0</v>
      </c>
      <c r="K176" s="17">
        <v>0</v>
      </c>
      <c r="L176" s="17">
        <v>2</v>
      </c>
      <c r="M176" s="15">
        <v>1</v>
      </c>
      <c r="N176" s="15"/>
      <c r="O176" s="17">
        <v>0</v>
      </c>
      <c r="P176" s="15" t="s">
        <v>3043</v>
      </c>
      <c r="Q176" s="15">
        <v>0</v>
      </c>
      <c r="R176" s="17">
        <v>175</v>
      </c>
      <c r="S176" s="18" t="b">
        <v>0</v>
      </c>
      <c r="T176" s="15"/>
      <c r="U176" s="15"/>
      <c r="V176" s="17">
        <v>40</v>
      </c>
      <c r="W176" s="15" t="s">
        <v>5189</v>
      </c>
      <c r="X176" s="15">
        <v>0</v>
      </c>
      <c r="Y176" s="18" t="b">
        <v>0</v>
      </c>
      <c r="Z176" s="15" t="s">
        <v>5190</v>
      </c>
      <c r="AA176" s="15">
        <v>16.2</v>
      </c>
      <c r="AB176" s="18" t="b">
        <v>0</v>
      </c>
      <c r="AC176" s="15"/>
      <c r="AD176" s="15" t="s">
        <v>519</v>
      </c>
      <c r="AE176" s="17">
        <v>7</v>
      </c>
      <c r="AF176" s="17">
        <v>9</v>
      </c>
      <c r="AG176" s="17">
        <v>0</v>
      </c>
      <c r="AH176" s="17">
        <v>0</v>
      </c>
      <c r="AI176" s="17">
        <v>0</v>
      </c>
      <c r="AJ176" s="17">
        <v>0</v>
      </c>
      <c r="AK176" s="17">
        <v>0</v>
      </c>
      <c r="AL176" s="15">
        <v>0</v>
      </c>
      <c r="AM176" s="15">
        <v>0</v>
      </c>
      <c r="AN176" s="15" t="s">
        <v>5190</v>
      </c>
      <c r="AO176" s="15"/>
      <c r="AP176" s="15"/>
      <c r="AQ176" s="15"/>
      <c r="AR176" s="15"/>
      <c r="AS176" s="18" t="b">
        <v>0</v>
      </c>
      <c r="AT176" s="15" t="s">
        <v>5191</v>
      </c>
      <c r="AU176" s="17">
        <v>0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7">
        <v>0</v>
      </c>
      <c r="BH176" s="15">
        <v>0</v>
      </c>
      <c r="BI176" s="15">
        <v>0</v>
      </c>
      <c r="BJ176" s="15">
        <v>0</v>
      </c>
      <c r="BK176" s="15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5">
        <v>0</v>
      </c>
      <c r="BR176" s="15">
        <v>0</v>
      </c>
      <c r="BS176" s="15">
        <v>0</v>
      </c>
      <c r="BT176" s="15">
        <v>0</v>
      </c>
      <c r="BU176" s="15"/>
      <c r="BV176" s="15"/>
      <c r="BW176" s="15"/>
      <c r="BX176" s="15"/>
      <c r="BY176" s="15"/>
      <c r="BZ176" s="15"/>
      <c r="CA176" s="15"/>
      <c r="CB176" s="15"/>
      <c r="CC176" s="17">
        <v>427</v>
      </c>
      <c r="CD176" s="17">
        <v>153</v>
      </c>
      <c r="CE176" s="17">
        <v>412</v>
      </c>
      <c r="CF176" s="17">
        <v>152</v>
      </c>
      <c r="CG176" s="17">
        <v>393</v>
      </c>
      <c r="CH176" s="17">
        <v>148</v>
      </c>
      <c r="CI176" s="17">
        <v>429</v>
      </c>
      <c r="CJ176" s="17">
        <v>153</v>
      </c>
      <c r="CK176" s="17">
        <v>0</v>
      </c>
      <c r="CL176" s="17">
        <v>0</v>
      </c>
      <c r="CM176" s="17">
        <v>0</v>
      </c>
      <c r="CN176" s="17">
        <v>0</v>
      </c>
      <c r="CO176" s="17">
        <v>0</v>
      </c>
      <c r="CP176" s="17">
        <v>0</v>
      </c>
      <c r="CQ176" s="17">
        <v>530</v>
      </c>
      <c r="CR176" s="17">
        <v>161</v>
      </c>
      <c r="CS176" s="17">
        <v>39</v>
      </c>
      <c r="CT176" s="17">
        <v>24</v>
      </c>
      <c r="CU176" s="17">
        <v>433</v>
      </c>
      <c r="CV176" s="17">
        <v>154</v>
      </c>
      <c r="CW176" s="17">
        <v>22</v>
      </c>
      <c r="CX176" s="17">
        <v>7</v>
      </c>
      <c r="CY176" s="17">
        <v>0</v>
      </c>
      <c r="CZ176" s="17">
        <v>0</v>
      </c>
      <c r="DA176" s="17">
        <v>0</v>
      </c>
      <c r="DB176" s="15"/>
      <c r="DC176" s="15"/>
      <c r="DD176" s="15"/>
      <c r="DE176" s="15"/>
      <c r="DF176" s="15"/>
      <c r="DG176" s="15"/>
      <c r="DH176" s="15"/>
    </row>
    <row r="177" spans="1:112" ht="17.25" thickBot="1">
      <c r="A177" s="18" t="b">
        <v>1</v>
      </c>
      <c r="B177" s="18" t="b">
        <v>1</v>
      </c>
      <c r="C177" s="15"/>
      <c r="D177" s="15"/>
      <c r="E177" s="17">
        <v>173878</v>
      </c>
      <c r="F177" s="17">
        <v>0</v>
      </c>
      <c r="G177" s="17">
        <v>0</v>
      </c>
      <c r="H177" s="17">
        <v>0</v>
      </c>
      <c r="I177" s="17">
        <v>0</v>
      </c>
      <c r="J177" s="15">
        <v>0</v>
      </c>
      <c r="K177" s="17">
        <v>0</v>
      </c>
      <c r="L177" s="17">
        <v>2</v>
      </c>
      <c r="M177" s="15">
        <v>1</v>
      </c>
      <c r="N177" s="15"/>
      <c r="O177" s="17">
        <v>0</v>
      </c>
      <c r="P177" s="15" t="s">
        <v>797</v>
      </c>
      <c r="Q177" s="15">
        <v>0</v>
      </c>
      <c r="R177" s="17">
        <v>176</v>
      </c>
      <c r="S177" s="18" t="b">
        <v>0</v>
      </c>
      <c r="T177" s="15"/>
      <c r="U177" s="15"/>
      <c r="V177" s="17">
        <v>40</v>
      </c>
      <c r="W177" s="15" t="s">
        <v>5192</v>
      </c>
      <c r="X177" s="15">
        <v>0</v>
      </c>
      <c r="Y177" s="18" t="b">
        <v>0</v>
      </c>
      <c r="Z177" s="15" t="s">
        <v>4104</v>
      </c>
      <c r="AA177" s="15">
        <v>0.6</v>
      </c>
      <c r="AB177" s="18" t="b">
        <v>0</v>
      </c>
      <c r="AC177" s="15"/>
      <c r="AD177" s="15" t="s">
        <v>519</v>
      </c>
      <c r="AE177" s="17">
        <v>7</v>
      </c>
      <c r="AF177" s="17">
        <v>9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5">
        <v>0</v>
      </c>
      <c r="AM177" s="15">
        <v>0</v>
      </c>
      <c r="AN177" s="15" t="s">
        <v>4104</v>
      </c>
      <c r="AO177" s="15"/>
      <c r="AP177" s="15"/>
      <c r="AQ177" s="15"/>
      <c r="AR177" s="15"/>
      <c r="AS177" s="18" t="b">
        <v>0</v>
      </c>
      <c r="AT177" s="15" t="s">
        <v>5193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5">
        <v>0</v>
      </c>
      <c r="BI177" s="15">
        <v>0</v>
      </c>
      <c r="BJ177" s="15">
        <v>0</v>
      </c>
      <c r="BK177" s="15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5">
        <v>0</v>
      </c>
      <c r="BR177" s="15">
        <v>0</v>
      </c>
      <c r="BS177" s="15">
        <v>0</v>
      </c>
      <c r="BT177" s="15">
        <v>0</v>
      </c>
      <c r="BU177" s="15"/>
      <c r="BV177" s="15"/>
      <c r="BW177" s="15"/>
      <c r="BX177" s="15"/>
      <c r="BY177" s="15"/>
      <c r="BZ177" s="15"/>
      <c r="CA177" s="15"/>
      <c r="CB177" s="15"/>
      <c r="CC177" s="17">
        <v>408</v>
      </c>
      <c r="CD177" s="17">
        <v>139</v>
      </c>
      <c r="CE177" s="17">
        <v>393</v>
      </c>
      <c r="CF177" s="17">
        <v>138</v>
      </c>
      <c r="CG177" s="17">
        <v>374</v>
      </c>
      <c r="CH177" s="17">
        <v>134</v>
      </c>
      <c r="CI177" s="17">
        <v>410</v>
      </c>
      <c r="CJ177" s="17">
        <v>139</v>
      </c>
      <c r="CK177" s="17">
        <v>0</v>
      </c>
      <c r="CL177" s="17">
        <v>0</v>
      </c>
      <c r="CM177" s="17">
        <v>0</v>
      </c>
      <c r="CN177" s="17">
        <v>0</v>
      </c>
      <c r="CO177" s="17">
        <v>0</v>
      </c>
      <c r="CP177" s="17">
        <v>0</v>
      </c>
      <c r="CQ177" s="17">
        <v>510</v>
      </c>
      <c r="CR177" s="17">
        <v>146</v>
      </c>
      <c r="CS177" s="17">
        <v>19</v>
      </c>
      <c r="CT177" s="17">
        <v>9</v>
      </c>
      <c r="CU177" s="17">
        <v>414</v>
      </c>
      <c r="CV177" s="17">
        <v>140</v>
      </c>
      <c r="CW177" s="17">
        <v>252</v>
      </c>
      <c r="CX177" s="17">
        <v>91</v>
      </c>
      <c r="CY177" s="17">
        <v>0</v>
      </c>
      <c r="CZ177" s="17">
        <v>0</v>
      </c>
      <c r="DA177" s="17">
        <v>0</v>
      </c>
      <c r="DB177" s="15"/>
      <c r="DC177" s="15"/>
      <c r="DD177" s="15"/>
      <c r="DE177" s="15"/>
      <c r="DF177" s="15"/>
      <c r="DG177" s="15"/>
      <c r="DH177" s="15"/>
    </row>
    <row r="178" spans="1:112" ht="27.75" thickBot="1">
      <c r="A178" s="18" t="b">
        <v>1</v>
      </c>
      <c r="B178" s="18" t="b">
        <v>1</v>
      </c>
      <c r="C178" s="15"/>
      <c r="D178" s="15"/>
      <c r="E178" s="17">
        <v>465390</v>
      </c>
      <c r="F178" s="17">
        <v>0</v>
      </c>
      <c r="G178" s="17">
        <v>0</v>
      </c>
      <c r="H178" s="17">
        <v>0</v>
      </c>
      <c r="I178" s="17">
        <v>0</v>
      </c>
      <c r="J178" s="15">
        <v>0</v>
      </c>
      <c r="K178" s="17">
        <v>0</v>
      </c>
      <c r="L178" s="17">
        <v>2</v>
      </c>
      <c r="M178" s="15">
        <v>1</v>
      </c>
      <c r="N178" s="15"/>
      <c r="O178" s="17">
        <v>0</v>
      </c>
      <c r="P178" s="15" t="s">
        <v>5194</v>
      </c>
      <c r="Q178" s="15">
        <v>0</v>
      </c>
      <c r="R178" s="17">
        <v>177</v>
      </c>
      <c r="S178" s="18" t="b">
        <v>0</v>
      </c>
      <c r="T178" s="15"/>
      <c r="U178" s="15"/>
      <c r="V178" s="17">
        <v>40</v>
      </c>
      <c r="W178" s="15" t="s">
        <v>5195</v>
      </c>
      <c r="X178" s="15">
        <v>0</v>
      </c>
      <c r="Y178" s="18" t="b">
        <v>0</v>
      </c>
      <c r="Z178" s="15" t="s">
        <v>5196</v>
      </c>
      <c r="AA178" s="15">
        <v>0.2</v>
      </c>
      <c r="AB178" s="18" t="b">
        <v>0</v>
      </c>
      <c r="AC178" s="15"/>
      <c r="AD178" s="15" t="s">
        <v>519</v>
      </c>
      <c r="AE178" s="17">
        <v>7</v>
      </c>
      <c r="AF178" s="17">
        <v>9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5">
        <v>0</v>
      </c>
      <c r="AM178" s="15">
        <v>0</v>
      </c>
      <c r="AN178" s="15" t="s">
        <v>5196</v>
      </c>
      <c r="AO178" s="15"/>
      <c r="AP178" s="15"/>
      <c r="AQ178" s="15"/>
      <c r="AR178" s="15"/>
      <c r="AS178" s="18" t="b">
        <v>0</v>
      </c>
      <c r="AT178" s="15" t="s">
        <v>5197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5">
        <v>0</v>
      </c>
      <c r="BI178" s="15">
        <v>0</v>
      </c>
      <c r="BJ178" s="15">
        <v>0</v>
      </c>
      <c r="BK178" s="15">
        <v>0</v>
      </c>
      <c r="BL178" s="17">
        <v>0</v>
      </c>
      <c r="BM178" s="17">
        <v>0</v>
      </c>
      <c r="BN178" s="17">
        <v>0</v>
      </c>
      <c r="BO178" s="17">
        <v>0</v>
      </c>
      <c r="BP178" s="17">
        <v>0</v>
      </c>
      <c r="BQ178" s="15">
        <v>0</v>
      </c>
      <c r="BR178" s="15">
        <v>0</v>
      </c>
      <c r="BS178" s="15">
        <v>0</v>
      </c>
      <c r="BT178" s="15">
        <v>0</v>
      </c>
      <c r="BU178" s="15"/>
      <c r="BV178" s="15"/>
      <c r="BW178" s="15"/>
      <c r="BX178" s="15"/>
      <c r="BY178" s="15"/>
      <c r="BZ178" s="15"/>
      <c r="CA178" s="15"/>
      <c r="CB178" s="15"/>
      <c r="CC178" s="17">
        <v>431</v>
      </c>
      <c r="CD178" s="17">
        <v>156</v>
      </c>
      <c r="CE178" s="17">
        <v>416</v>
      </c>
      <c r="CF178" s="17">
        <v>155</v>
      </c>
      <c r="CG178" s="17">
        <v>397</v>
      </c>
      <c r="CH178" s="17">
        <v>151</v>
      </c>
      <c r="CI178" s="17">
        <v>433</v>
      </c>
      <c r="CJ178" s="17">
        <v>156</v>
      </c>
      <c r="CK178" s="17">
        <v>0</v>
      </c>
      <c r="CL178" s="17">
        <v>0</v>
      </c>
      <c r="CM178" s="17">
        <v>0</v>
      </c>
      <c r="CN178" s="17">
        <v>0</v>
      </c>
      <c r="CO178" s="17">
        <v>0</v>
      </c>
      <c r="CP178" s="17">
        <v>0</v>
      </c>
      <c r="CQ178" s="17">
        <v>534</v>
      </c>
      <c r="CR178" s="17">
        <v>164</v>
      </c>
      <c r="CS178" s="17">
        <v>43</v>
      </c>
      <c r="CT178" s="17">
        <v>27</v>
      </c>
      <c r="CU178" s="17">
        <v>437</v>
      </c>
      <c r="CV178" s="17">
        <v>157</v>
      </c>
      <c r="CW178" s="17">
        <v>389</v>
      </c>
      <c r="CX178" s="17">
        <v>139</v>
      </c>
      <c r="CY178" s="17">
        <v>0</v>
      </c>
      <c r="CZ178" s="17">
        <v>0</v>
      </c>
      <c r="DA178" s="17">
        <v>0</v>
      </c>
      <c r="DB178" s="15"/>
      <c r="DC178" s="15"/>
      <c r="DD178" s="15"/>
      <c r="DE178" s="15"/>
      <c r="DF178" s="15"/>
      <c r="DG178" s="15"/>
      <c r="DH178" s="15"/>
    </row>
    <row r="179" spans="1:112" ht="17.25" thickBot="1">
      <c r="A179" s="18" t="b">
        <v>1</v>
      </c>
      <c r="B179" s="18" t="b">
        <v>1</v>
      </c>
      <c r="C179" s="15"/>
      <c r="D179" s="15"/>
      <c r="E179" s="17">
        <v>80178</v>
      </c>
      <c r="F179" s="17">
        <v>0</v>
      </c>
      <c r="G179" s="17">
        <v>0</v>
      </c>
      <c r="H179" s="17">
        <v>0</v>
      </c>
      <c r="I179" s="17">
        <v>0</v>
      </c>
      <c r="J179" s="15">
        <v>0</v>
      </c>
      <c r="K179" s="17">
        <v>0</v>
      </c>
      <c r="L179" s="17">
        <v>2</v>
      </c>
      <c r="M179" s="15">
        <v>1</v>
      </c>
      <c r="N179" s="15"/>
      <c r="O179" s="17">
        <v>0</v>
      </c>
      <c r="P179" s="15" t="s">
        <v>1633</v>
      </c>
      <c r="Q179" s="15">
        <v>0</v>
      </c>
      <c r="R179" s="17">
        <v>178</v>
      </c>
      <c r="S179" s="18" t="b">
        <v>0</v>
      </c>
      <c r="T179" s="15"/>
      <c r="U179" s="15"/>
      <c r="V179" s="17">
        <v>40</v>
      </c>
      <c r="W179" s="15" t="s">
        <v>5198</v>
      </c>
      <c r="X179" s="15">
        <v>0</v>
      </c>
      <c r="Y179" s="18" t="b">
        <v>0</v>
      </c>
      <c r="Z179" s="15" t="s">
        <v>5199</v>
      </c>
      <c r="AA179" s="15">
        <v>0.2</v>
      </c>
      <c r="AB179" s="18" t="b">
        <v>0</v>
      </c>
      <c r="AC179" s="15"/>
      <c r="AD179" s="15" t="s">
        <v>519</v>
      </c>
      <c r="AE179" s="17">
        <v>7</v>
      </c>
      <c r="AF179" s="17">
        <v>9</v>
      </c>
      <c r="AG179" s="17">
        <v>0</v>
      </c>
      <c r="AH179" s="17">
        <v>0</v>
      </c>
      <c r="AI179" s="17">
        <v>0</v>
      </c>
      <c r="AJ179" s="17">
        <v>0</v>
      </c>
      <c r="AK179" s="17">
        <v>0</v>
      </c>
      <c r="AL179" s="15">
        <v>0</v>
      </c>
      <c r="AM179" s="15">
        <v>0</v>
      </c>
      <c r="AN179" s="15" t="s">
        <v>5199</v>
      </c>
      <c r="AO179" s="15"/>
      <c r="AP179" s="15"/>
      <c r="AQ179" s="15"/>
      <c r="AR179" s="15"/>
      <c r="AS179" s="18" t="b">
        <v>0</v>
      </c>
      <c r="AT179" s="15" t="s">
        <v>5200</v>
      </c>
      <c r="AU179" s="17">
        <v>0</v>
      </c>
      <c r="AV179" s="17">
        <v>0</v>
      </c>
      <c r="AW179" s="17">
        <v>0</v>
      </c>
      <c r="AX179" s="17">
        <v>0</v>
      </c>
      <c r="AY179" s="17">
        <v>0</v>
      </c>
      <c r="AZ179" s="17">
        <v>0</v>
      </c>
      <c r="BA179" s="17">
        <v>0</v>
      </c>
      <c r="BB179" s="17">
        <v>0</v>
      </c>
      <c r="BC179" s="17">
        <v>0</v>
      </c>
      <c r="BD179" s="17">
        <v>0</v>
      </c>
      <c r="BE179" s="17">
        <v>0</v>
      </c>
      <c r="BF179" s="17">
        <v>0</v>
      </c>
      <c r="BG179" s="17">
        <v>0</v>
      </c>
      <c r="BH179" s="15">
        <v>0</v>
      </c>
      <c r="BI179" s="15">
        <v>0</v>
      </c>
      <c r="BJ179" s="15">
        <v>0</v>
      </c>
      <c r="BK179" s="15">
        <v>0</v>
      </c>
      <c r="BL179" s="17">
        <v>0</v>
      </c>
      <c r="BM179" s="17">
        <v>0</v>
      </c>
      <c r="BN179" s="17">
        <v>0</v>
      </c>
      <c r="BO179" s="17">
        <v>0</v>
      </c>
      <c r="BP179" s="17">
        <v>0</v>
      </c>
      <c r="BQ179" s="15">
        <v>0</v>
      </c>
      <c r="BR179" s="15">
        <v>0</v>
      </c>
      <c r="BS179" s="15">
        <v>0</v>
      </c>
      <c r="BT179" s="15">
        <v>0</v>
      </c>
      <c r="BU179" s="15"/>
      <c r="BV179" s="15"/>
      <c r="BW179" s="15"/>
      <c r="BX179" s="15"/>
      <c r="BY179" s="15"/>
      <c r="BZ179" s="15"/>
      <c r="CA179" s="15"/>
      <c r="CB179" s="15"/>
      <c r="CC179" s="17">
        <v>399</v>
      </c>
      <c r="CD179" s="17">
        <v>134</v>
      </c>
      <c r="CE179" s="17">
        <v>383</v>
      </c>
      <c r="CF179" s="17">
        <v>133</v>
      </c>
      <c r="CG179" s="17">
        <v>364</v>
      </c>
      <c r="CH179" s="17">
        <v>129</v>
      </c>
      <c r="CI179" s="17">
        <v>401</v>
      </c>
      <c r="CJ179" s="17">
        <v>134</v>
      </c>
      <c r="CK179" s="17">
        <v>0</v>
      </c>
      <c r="CL179" s="17">
        <v>0</v>
      </c>
      <c r="CM179" s="17">
        <v>0</v>
      </c>
      <c r="CN179" s="17">
        <v>0</v>
      </c>
      <c r="CO179" s="17">
        <v>0</v>
      </c>
      <c r="CP179" s="17">
        <v>0</v>
      </c>
      <c r="CQ179" s="17">
        <v>497</v>
      </c>
      <c r="CR179" s="17">
        <v>138</v>
      </c>
      <c r="CS179" s="17">
        <v>6</v>
      </c>
      <c r="CT179" s="17">
        <v>1</v>
      </c>
      <c r="CU179" s="17">
        <v>405</v>
      </c>
      <c r="CV179" s="17">
        <v>135</v>
      </c>
      <c r="CW179" s="17">
        <v>384</v>
      </c>
      <c r="CX179" s="17">
        <v>136</v>
      </c>
      <c r="CY179" s="17">
        <v>0</v>
      </c>
      <c r="CZ179" s="17">
        <v>0</v>
      </c>
      <c r="DA179" s="17">
        <v>0</v>
      </c>
      <c r="DB179" s="15"/>
      <c r="DC179" s="15"/>
      <c r="DD179" s="15"/>
      <c r="DE179" s="15"/>
      <c r="DF179" s="15"/>
      <c r="DG179" s="15"/>
      <c r="DH179" s="15"/>
    </row>
    <row r="180" spans="1:112" ht="27.75" thickBot="1">
      <c r="A180" s="18" t="b">
        <v>1</v>
      </c>
      <c r="B180" s="18" t="b">
        <v>1</v>
      </c>
      <c r="C180" s="15"/>
      <c r="D180" s="15"/>
      <c r="E180" s="17">
        <v>204813</v>
      </c>
      <c r="F180" s="17">
        <v>0</v>
      </c>
      <c r="G180" s="17">
        <v>0</v>
      </c>
      <c r="H180" s="17">
        <v>0</v>
      </c>
      <c r="I180" s="17">
        <v>0</v>
      </c>
      <c r="J180" s="15">
        <v>0</v>
      </c>
      <c r="K180" s="17">
        <v>0</v>
      </c>
      <c r="L180" s="17">
        <v>2</v>
      </c>
      <c r="M180" s="15">
        <v>1</v>
      </c>
      <c r="N180" s="15"/>
      <c r="O180" s="17">
        <v>0</v>
      </c>
      <c r="P180" s="15" t="s">
        <v>5201</v>
      </c>
      <c r="Q180" s="15">
        <v>0</v>
      </c>
      <c r="R180" s="17">
        <v>179</v>
      </c>
      <c r="S180" s="18" t="b">
        <v>0</v>
      </c>
      <c r="T180" s="15"/>
      <c r="U180" s="15"/>
      <c r="V180" s="17">
        <v>40</v>
      </c>
      <c r="W180" s="15" t="s">
        <v>5202</v>
      </c>
      <c r="X180" s="15">
        <v>0</v>
      </c>
      <c r="Y180" s="18" t="b">
        <v>0</v>
      </c>
      <c r="Z180" s="15" t="s">
        <v>5203</v>
      </c>
      <c r="AA180" s="15">
        <v>0.2</v>
      </c>
      <c r="AB180" s="18" t="b">
        <v>0</v>
      </c>
      <c r="AC180" s="15"/>
      <c r="AD180" s="15" t="s">
        <v>519</v>
      </c>
      <c r="AE180" s="17">
        <v>7</v>
      </c>
      <c r="AF180" s="17">
        <v>9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5">
        <v>0</v>
      </c>
      <c r="AM180" s="15">
        <v>0</v>
      </c>
      <c r="AN180" s="15" t="s">
        <v>5203</v>
      </c>
      <c r="AO180" s="15"/>
      <c r="AP180" s="15"/>
      <c r="AQ180" s="15"/>
      <c r="AR180" s="15"/>
      <c r="AS180" s="18" t="b">
        <v>0</v>
      </c>
      <c r="AT180" s="15" t="s">
        <v>5204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5">
        <v>0</v>
      </c>
      <c r="BI180" s="15">
        <v>0</v>
      </c>
      <c r="BJ180" s="15">
        <v>0</v>
      </c>
      <c r="BK180" s="15">
        <v>0</v>
      </c>
      <c r="BL180" s="17">
        <v>0</v>
      </c>
      <c r="BM180" s="17">
        <v>0</v>
      </c>
      <c r="BN180" s="17">
        <v>0</v>
      </c>
      <c r="BO180" s="17">
        <v>0</v>
      </c>
      <c r="BP180" s="17">
        <v>0</v>
      </c>
      <c r="BQ180" s="15">
        <v>0</v>
      </c>
      <c r="BR180" s="15">
        <v>0</v>
      </c>
      <c r="BS180" s="15">
        <v>0</v>
      </c>
      <c r="BT180" s="15">
        <v>0</v>
      </c>
      <c r="BU180" s="15"/>
      <c r="BV180" s="15"/>
      <c r="BW180" s="15"/>
      <c r="BX180" s="15"/>
      <c r="BY180" s="15"/>
      <c r="BZ180" s="15"/>
      <c r="CA180" s="15"/>
      <c r="CB180" s="15"/>
      <c r="CC180" s="17">
        <v>412</v>
      </c>
      <c r="CD180" s="17">
        <v>143</v>
      </c>
      <c r="CE180" s="17">
        <v>397</v>
      </c>
      <c r="CF180" s="17">
        <v>142</v>
      </c>
      <c r="CG180" s="17">
        <v>378</v>
      </c>
      <c r="CH180" s="17">
        <v>138</v>
      </c>
      <c r="CI180" s="17">
        <v>414</v>
      </c>
      <c r="CJ180" s="17">
        <v>143</v>
      </c>
      <c r="CK180" s="17">
        <v>0</v>
      </c>
      <c r="CL180" s="17">
        <v>0</v>
      </c>
      <c r="CM180" s="17">
        <v>0</v>
      </c>
      <c r="CN180" s="17">
        <v>0</v>
      </c>
      <c r="CO180" s="17">
        <v>0</v>
      </c>
      <c r="CP180" s="17">
        <v>0</v>
      </c>
      <c r="CQ180" s="17">
        <v>514</v>
      </c>
      <c r="CR180" s="17">
        <v>150</v>
      </c>
      <c r="CS180" s="17">
        <v>23</v>
      </c>
      <c r="CT180" s="17">
        <v>13</v>
      </c>
      <c r="CU180" s="17">
        <v>418</v>
      </c>
      <c r="CV180" s="17">
        <v>144</v>
      </c>
      <c r="CW180" s="17">
        <v>386</v>
      </c>
      <c r="CX180" s="17">
        <v>137</v>
      </c>
      <c r="CY180" s="17">
        <v>0</v>
      </c>
      <c r="CZ180" s="17">
        <v>0</v>
      </c>
      <c r="DA180" s="17">
        <v>0</v>
      </c>
      <c r="DB180" s="15"/>
      <c r="DC180" s="15"/>
      <c r="DD180" s="15"/>
      <c r="DE180" s="15"/>
      <c r="DF180" s="15"/>
      <c r="DG180" s="15"/>
      <c r="DH180" s="15"/>
    </row>
    <row r="181" spans="1:112" ht="27.75" thickBot="1">
      <c r="A181" s="18" t="b">
        <v>1</v>
      </c>
      <c r="B181" s="18" t="b">
        <v>1</v>
      </c>
      <c r="C181" s="15"/>
      <c r="D181" s="15"/>
      <c r="E181" s="17">
        <v>220583</v>
      </c>
      <c r="F181" s="17">
        <v>0</v>
      </c>
      <c r="G181" s="17">
        <v>0</v>
      </c>
      <c r="H181" s="17">
        <v>0</v>
      </c>
      <c r="I181" s="17">
        <v>0</v>
      </c>
      <c r="J181" s="15">
        <v>0</v>
      </c>
      <c r="K181" s="17">
        <v>0</v>
      </c>
      <c r="L181" s="17">
        <v>2</v>
      </c>
      <c r="M181" s="15">
        <v>1</v>
      </c>
      <c r="N181" s="15"/>
      <c r="O181" s="17">
        <v>0</v>
      </c>
      <c r="P181" s="15" t="s">
        <v>755</v>
      </c>
      <c r="Q181" s="15">
        <v>0</v>
      </c>
      <c r="R181" s="17">
        <v>180</v>
      </c>
      <c r="S181" s="18" t="b">
        <v>0</v>
      </c>
      <c r="T181" s="15"/>
      <c r="U181" s="15"/>
      <c r="V181" s="17">
        <v>40</v>
      </c>
      <c r="W181" s="15" t="s">
        <v>5205</v>
      </c>
      <c r="X181" s="15">
        <v>0</v>
      </c>
      <c r="Y181" s="18" t="b">
        <v>0</v>
      </c>
      <c r="Z181" s="15" t="s">
        <v>5206</v>
      </c>
      <c r="AA181" s="15">
        <v>0.3</v>
      </c>
      <c r="AB181" s="18" t="b">
        <v>0</v>
      </c>
      <c r="AC181" s="15"/>
      <c r="AD181" s="15" t="s">
        <v>519</v>
      </c>
      <c r="AE181" s="17">
        <v>7</v>
      </c>
      <c r="AF181" s="17">
        <v>9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5">
        <v>0</v>
      </c>
      <c r="AM181" s="15">
        <v>0</v>
      </c>
      <c r="AN181" s="15" t="s">
        <v>5206</v>
      </c>
      <c r="AO181" s="15"/>
      <c r="AP181" s="15"/>
      <c r="AQ181" s="15"/>
      <c r="AR181" s="15"/>
      <c r="AS181" s="18" t="b">
        <v>0</v>
      </c>
      <c r="AT181" s="15" t="s">
        <v>5207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5">
        <v>0</v>
      </c>
      <c r="BI181" s="15">
        <v>0</v>
      </c>
      <c r="BJ181" s="15">
        <v>0</v>
      </c>
      <c r="BK181" s="15">
        <v>0</v>
      </c>
      <c r="BL181" s="17">
        <v>0</v>
      </c>
      <c r="BM181" s="17">
        <v>0</v>
      </c>
      <c r="BN181" s="17">
        <v>0</v>
      </c>
      <c r="BO181" s="17">
        <v>0</v>
      </c>
      <c r="BP181" s="17">
        <v>0</v>
      </c>
      <c r="BQ181" s="15">
        <v>0</v>
      </c>
      <c r="BR181" s="15">
        <v>0</v>
      </c>
      <c r="BS181" s="15">
        <v>0</v>
      </c>
      <c r="BT181" s="15">
        <v>0</v>
      </c>
      <c r="BU181" s="15"/>
      <c r="BV181" s="15"/>
      <c r="BW181" s="15"/>
      <c r="BX181" s="15"/>
      <c r="BY181" s="15"/>
      <c r="BZ181" s="15"/>
      <c r="CA181" s="15"/>
      <c r="CB181" s="15"/>
      <c r="CC181" s="17">
        <v>416</v>
      </c>
      <c r="CD181" s="17">
        <v>146</v>
      </c>
      <c r="CE181" s="17">
        <v>401</v>
      </c>
      <c r="CF181" s="17">
        <v>145</v>
      </c>
      <c r="CG181" s="17">
        <v>382</v>
      </c>
      <c r="CH181" s="17">
        <v>141</v>
      </c>
      <c r="CI181" s="17">
        <v>418</v>
      </c>
      <c r="CJ181" s="17">
        <v>146</v>
      </c>
      <c r="CK181" s="17">
        <v>0</v>
      </c>
      <c r="CL181" s="17">
        <v>0</v>
      </c>
      <c r="CM181" s="17">
        <v>0</v>
      </c>
      <c r="CN181" s="17">
        <v>0</v>
      </c>
      <c r="CO181" s="17">
        <v>0</v>
      </c>
      <c r="CP181" s="17">
        <v>0</v>
      </c>
      <c r="CQ181" s="17">
        <v>519</v>
      </c>
      <c r="CR181" s="17">
        <v>154</v>
      </c>
      <c r="CS181" s="17">
        <v>28</v>
      </c>
      <c r="CT181" s="17">
        <v>17</v>
      </c>
      <c r="CU181" s="17">
        <v>422</v>
      </c>
      <c r="CV181" s="17">
        <v>147</v>
      </c>
      <c r="CW181" s="17">
        <v>312</v>
      </c>
      <c r="CX181" s="17">
        <v>113</v>
      </c>
      <c r="CY181" s="17">
        <v>0</v>
      </c>
      <c r="CZ181" s="17">
        <v>0</v>
      </c>
      <c r="DA181" s="17">
        <v>0</v>
      </c>
      <c r="DB181" s="15"/>
      <c r="DC181" s="15"/>
      <c r="DD181" s="15"/>
      <c r="DE181" s="15"/>
      <c r="DF181" s="15"/>
      <c r="DG181" s="15"/>
      <c r="DH181" s="15"/>
    </row>
    <row r="182" spans="1:112" ht="17.25" thickBot="1">
      <c r="A182" s="18" t="b">
        <v>1</v>
      </c>
      <c r="B182" s="18" t="b">
        <v>1</v>
      </c>
      <c r="C182" s="15"/>
      <c r="D182" s="15"/>
      <c r="E182" s="17">
        <v>577411</v>
      </c>
      <c r="F182" s="17">
        <v>0</v>
      </c>
      <c r="G182" s="17">
        <v>0</v>
      </c>
      <c r="H182" s="17">
        <v>0</v>
      </c>
      <c r="I182" s="17">
        <v>0</v>
      </c>
      <c r="J182" s="15">
        <v>0</v>
      </c>
      <c r="K182" s="17">
        <v>0</v>
      </c>
      <c r="L182" s="17">
        <v>2</v>
      </c>
      <c r="M182" s="15">
        <v>1</v>
      </c>
      <c r="N182" s="15"/>
      <c r="O182" s="17">
        <v>0</v>
      </c>
      <c r="P182" s="15" t="s">
        <v>5208</v>
      </c>
      <c r="Q182" s="15">
        <v>0</v>
      </c>
      <c r="R182" s="17">
        <v>181</v>
      </c>
      <c r="S182" s="18" t="b">
        <v>0</v>
      </c>
      <c r="T182" s="15"/>
      <c r="U182" s="15"/>
      <c r="V182" s="17">
        <v>40</v>
      </c>
      <c r="W182" s="15" t="s">
        <v>5209</v>
      </c>
      <c r="X182" s="15">
        <v>0</v>
      </c>
      <c r="Y182" s="18" t="b">
        <v>0</v>
      </c>
      <c r="Z182" s="15" t="s">
        <v>5210</v>
      </c>
      <c r="AA182" s="15">
        <v>0.1</v>
      </c>
      <c r="AB182" s="18" t="b">
        <v>0</v>
      </c>
      <c r="AC182" s="15"/>
      <c r="AD182" s="15" t="s">
        <v>519</v>
      </c>
      <c r="AE182" s="17">
        <v>7</v>
      </c>
      <c r="AF182" s="17">
        <v>9</v>
      </c>
      <c r="AG182" s="17">
        <v>0</v>
      </c>
      <c r="AH182" s="17">
        <v>0</v>
      </c>
      <c r="AI182" s="17">
        <v>0</v>
      </c>
      <c r="AJ182" s="17">
        <v>0</v>
      </c>
      <c r="AK182" s="17">
        <v>0</v>
      </c>
      <c r="AL182" s="15">
        <v>0</v>
      </c>
      <c r="AM182" s="15">
        <v>0</v>
      </c>
      <c r="AN182" s="15" t="s">
        <v>5210</v>
      </c>
      <c r="AO182" s="15"/>
      <c r="AP182" s="15"/>
      <c r="AQ182" s="15"/>
      <c r="AR182" s="15"/>
      <c r="AS182" s="18" t="b">
        <v>0</v>
      </c>
      <c r="AT182" s="15" t="s">
        <v>5211</v>
      </c>
      <c r="AU182" s="17">
        <v>0</v>
      </c>
      <c r="AV182" s="17">
        <v>0</v>
      </c>
      <c r="AW182" s="17">
        <v>0</v>
      </c>
      <c r="AX182" s="17">
        <v>0</v>
      </c>
      <c r="AY182" s="17">
        <v>0</v>
      </c>
      <c r="AZ182" s="17">
        <v>0</v>
      </c>
      <c r="BA182" s="17">
        <v>0</v>
      </c>
      <c r="BB182" s="17">
        <v>0</v>
      </c>
      <c r="BC182" s="17">
        <v>0</v>
      </c>
      <c r="BD182" s="17">
        <v>0</v>
      </c>
      <c r="BE182" s="17">
        <v>0</v>
      </c>
      <c r="BF182" s="17">
        <v>0</v>
      </c>
      <c r="BG182" s="17">
        <v>0</v>
      </c>
      <c r="BH182" s="15">
        <v>0</v>
      </c>
      <c r="BI182" s="15">
        <v>0</v>
      </c>
      <c r="BJ182" s="15">
        <v>0</v>
      </c>
      <c r="BK182" s="15">
        <v>0</v>
      </c>
      <c r="BL182" s="17">
        <v>0</v>
      </c>
      <c r="BM182" s="17">
        <v>0</v>
      </c>
      <c r="BN182" s="17">
        <v>0</v>
      </c>
      <c r="BO182" s="17">
        <v>0</v>
      </c>
      <c r="BP182" s="17">
        <v>0</v>
      </c>
      <c r="BQ182" s="15">
        <v>0</v>
      </c>
      <c r="BR182" s="15">
        <v>0</v>
      </c>
      <c r="BS182" s="15">
        <v>0</v>
      </c>
      <c r="BT182" s="15">
        <v>0</v>
      </c>
      <c r="BU182" s="15"/>
      <c r="BV182" s="15"/>
      <c r="BW182" s="15"/>
      <c r="BX182" s="15"/>
      <c r="BY182" s="15"/>
      <c r="BZ182" s="15"/>
      <c r="CA182" s="15"/>
      <c r="CB182" s="15"/>
      <c r="CC182" s="17">
        <v>443</v>
      </c>
      <c r="CD182" s="17">
        <v>165</v>
      </c>
      <c r="CE182" s="17">
        <v>429</v>
      </c>
      <c r="CF182" s="17">
        <v>165</v>
      </c>
      <c r="CG182" s="17">
        <v>411</v>
      </c>
      <c r="CH182" s="17">
        <v>162</v>
      </c>
      <c r="CI182" s="17">
        <v>445</v>
      </c>
      <c r="CJ182" s="17">
        <v>165</v>
      </c>
      <c r="CK182" s="17">
        <v>0</v>
      </c>
      <c r="CL182" s="17">
        <v>0</v>
      </c>
      <c r="CM182" s="17">
        <v>0</v>
      </c>
      <c r="CN182" s="17">
        <v>0</v>
      </c>
      <c r="CO182" s="17">
        <v>0</v>
      </c>
      <c r="CP182" s="17">
        <v>0</v>
      </c>
      <c r="CQ182" s="17">
        <v>550</v>
      </c>
      <c r="CR182" s="17">
        <v>177</v>
      </c>
      <c r="CS182" s="17">
        <v>59</v>
      </c>
      <c r="CT182" s="17">
        <v>40</v>
      </c>
      <c r="CU182" s="17">
        <v>448</v>
      </c>
      <c r="CV182" s="17">
        <v>165</v>
      </c>
      <c r="CW182" s="17">
        <v>447</v>
      </c>
      <c r="CX182" s="17">
        <v>155</v>
      </c>
      <c r="CY182" s="17">
        <v>0</v>
      </c>
      <c r="CZ182" s="17">
        <v>0</v>
      </c>
      <c r="DA182" s="17">
        <v>0</v>
      </c>
      <c r="DB182" s="15"/>
      <c r="DC182" s="15"/>
      <c r="DD182" s="15"/>
      <c r="DE182" s="15"/>
      <c r="DF182" s="15"/>
      <c r="DG182" s="15"/>
      <c r="DH182" s="15"/>
    </row>
    <row r="183" spans="1:112" ht="17.25" thickBot="1">
      <c r="A183" s="18" t="b">
        <v>1</v>
      </c>
      <c r="B183" s="18" t="b">
        <v>1</v>
      </c>
      <c r="C183" s="15"/>
      <c r="D183" s="15"/>
      <c r="E183" s="17">
        <v>539142</v>
      </c>
      <c r="F183" s="17">
        <v>0</v>
      </c>
      <c r="G183" s="17">
        <v>0</v>
      </c>
      <c r="H183" s="17">
        <v>0</v>
      </c>
      <c r="I183" s="17">
        <v>0</v>
      </c>
      <c r="J183" s="15">
        <v>0</v>
      </c>
      <c r="K183" s="17">
        <v>0</v>
      </c>
      <c r="L183" s="17">
        <v>2</v>
      </c>
      <c r="M183" s="15">
        <v>1</v>
      </c>
      <c r="N183" s="15"/>
      <c r="O183" s="17">
        <v>0</v>
      </c>
      <c r="P183" s="15" t="s">
        <v>5212</v>
      </c>
      <c r="Q183" s="15">
        <v>0</v>
      </c>
      <c r="R183" s="17">
        <v>182</v>
      </c>
      <c r="S183" s="18" t="b">
        <v>0</v>
      </c>
      <c r="T183" s="15"/>
      <c r="U183" s="15"/>
      <c r="V183" s="17">
        <v>40</v>
      </c>
      <c r="W183" s="15" t="s">
        <v>5213</v>
      </c>
      <c r="X183" s="15">
        <v>0</v>
      </c>
      <c r="Y183" s="18" t="b">
        <v>0</v>
      </c>
      <c r="Z183" s="15" t="s">
        <v>5214</v>
      </c>
      <c r="AA183" s="15">
        <v>0.6</v>
      </c>
      <c r="AB183" s="18" t="b">
        <v>0</v>
      </c>
      <c r="AC183" s="15"/>
      <c r="AD183" s="15" t="s">
        <v>519</v>
      </c>
      <c r="AE183" s="17">
        <v>7</v>
      </c>
      <c r="AF183" s="17">
        <v>9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5">
        <v>0</v>
      </c>
      <c r="AM183" s="15">
        <v>0</v>
      </c>
      <c r="AN183" s="15" t="s">
        <v>5214</v>
      </c>
      <c r="AO183" s="15"/>
      <c r="AP183" s="15"/>
      <c r="AQ183" s="15"/>
      <c r="AR183" s="15"/>
      <c r="AS183" s="18" t="b">
        <v>0</v>
      </c>
      <c r="AT183" s="15" t="s">
        <v>5215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5">
        <v>0</v>
      </c>
      <c r="BI183" s="15">
        <v>0</v>
      </c>
      <c r="BJ183" s="15">
        <v>0</v>
      </c>
      <c r="BK183" s="15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5">
        <v>0</v>
      </c>
      <c r="BR183" s="15">
        <v>0</v>
      </c>
      <c r="BS183" s="15">
        <v>0</v>
      </c>
      <c r="BT183" s="15">
        <v>0</v>
      </c>
      <c r="BU183" s="15"/>
      <c r="BV183" s="15"/>
      <c r="BW183" s="15"/>
      <c r="BX183" s="15"/>
      <c r="BY183" s="15"/>
      <c r="BZ183" s="15"/>
      <c r="CA183" s="15"/>
      <c r="CB183" s="15"/>
      <c r="CC183" s="17">
        <v>442</v>
      </c>
      <c r="CD183" s="17">
        <v>164</v>
      </c>
      <c r="CE183" s="17">
        <v>427</v>
      </c>
      <c r="CF183" s="17">
        <v>163</v>
      </c>
      <c r="CG183" s="17">
        <v>408</v>
      </c>
      <c r="CH183" s="17">
        <v>159</v>
      </c>
      <c r="CI183" s="17">
        <v>444</v>
      </c>
      <c r="CJ183" s="17">
        <v>164</v>
      </c>
      <c r="CK183" s="17">
        <v>0</v>
      </c>
      <c r="CL183" s="17">
        <v>0</v>
      </c>
      <c r="CM183" s="17">
        <v>0</v>
      </c>
      <c r="CN183" s="17">
        <v>0</v>
      </c>
      <c r="CO183" s="17">
        <v>0</v>
      </c>
      <c r="CP183" s="17">
        <v>0</v>
      </c>
      <c r="CQ183" s="17">
        <v>545</v>
      </c>
      <c r="CR183" s="17">
        <v>172</v>
      </c>
      <c r="CS183" s="17">
        <v>54</v>
      </c>
      <c r="CT183" s="17">
        <v>35</v>
      </c>
      <c r="CU183" s="17">
        <v>447</v>
      </c>
      <c r="CV183" s="17">
        <v>164</v>
      </c>
      <c r="CW183" s="17">
        <v>254</v>
      </c>
      <c r="CX183" s="17">
        <v>93</v>
      </c>
      <c r="CY183" s="17">
        <v>0</v>
      </c>
      <c r="CZ183" s="17">
        <v>0</v>
      </c>
      <c r="DA183" s="17">
        <v>0</v>
      </c>
      <c r="DB183" s="15"/>
      <c r="DC183" s="15"/>
      <c r="DD183" s="15"/>
      <c r="DE183" s="15"/>
      <c r="DF183" s="15"/>
      <c r="DG183" s="15"/>
      <c r="DH183" s="15"/>
    </row>
    <row r="184" spans="1:112" ht="66" thickBot="1">
      <c r="A184" s="18" t="b">
        <v>1</v>
      </c>
      <c r="B184" s="18" t="b">
        <v>1</v>
      </c>
      <c r="C184" s="17">
        <v>75</v>
      </c>
      <c r="D184" s="15"/>
      <c r="E184" s="17">
        <v>480457</v>
      </c>
      <c r="F184" s="17">
        <v>0</v>
      </c>
      <c r="G184" s="17">
        <v>0</v>
      </c>
      <c r="H184" s="17">
        <v>0</v>
      </c>
      <c r="I184" s="17">
        <v>0</v>
      </c>
      <c r="J184" s="15">
        <v>0</v>
      </c>
      <c r="K184" s="17">
        <v>0</v>
      </c>
      <c r="L184" s="17">
        <v>3</v>
      </c>
      <c r="M184" s="15">
        <v>1.1000000000000001</v>
      </c>
      <c r="N184" s="15"/>
      <c r="O184" s="17">
        <v>0</v>
      </c>
      <c r="P184" s="15" t="s">
        <v>600</v>
      </c>
      <c r="Q184" s="15">
        <v>0</v>
      </c>
      <c r="R184" s="17">
        <v>183</v>
      </c>
      <c r="S184" s="18" t="b">
        <v>0</v>
      </c>
      <c r="T184" s="15" t="s">
        <v>5216</v>
      </c>
      <c r="U184" s="15" t="s">
        <v>5217</v>
      </c>
      <c r="V184" s="17">
        <v>50</v>
      </c>
      <c r="W184" s="15" t="s">
        <v>5218</v>
      </c>
      <c r="X184" s="15">
        <v>0</v>
      </c>
      <c r="Y184" s="18" t="b">
        <v>0</v>
      </c>
      <c r="Z184" s="15" t="s">
        <v>5219</v>
      </c>
      <c r="AA184" s="15">
        <v>0.3</v>
      </c>
      <c r="AB184" s="18" t="b">
        <v>0</v>
      </c>
      <c r="AC184" s="15"/>
      <c r="AD184" s="15" t="s">
        <v>1606</v>
      </c>
      <c r="AE184" s="17">
        <v>7</v>
      </c>
      <c r="AF184" s="17">
        <v>9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5">
        <v>0</v>
      </c>
      <c r="AM184" s="15">
        <v>0</v>
      </c>
      <c r="AN184" s="15" t="s">
        <v>5219</v>
      </c>
      <c r="AO184" s="15"/>
      <c r="AP184" s="15"/>
      <c r="AQ184" s="15"/>
      <c r="AR184" s="15"/>
      <c r="AS184" s="18" t="b">
        <v>0</v>
      </c>
      <c r="AT184" s="15" t="s">
        <v>5220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5">
        <v>0</v>
      </c>
      <c r="BI184" s="15">
        <v>0</v>
      </c>
      <c r="BJ184" s="15">
        <v>0</v>
      </c>
      <c r="BK184" s="15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5">
        <v>0</v>
      </c>
      <c r="BR184" s="15">
        <v>0</v>
      </c>
      <c r="BS184" s="15">
        <v>0</v>
      </c>
      <c r="BT184" s="15">
        <v>0</v>
      </c>
      <c r="BU184" s="17">
        <v>5</v>
      </c>
      <c r="BV184" s="15"/>
      <c r="BW184" s="17">
        <v>1</v>
      </c>
      <c r="BX184" s="15"/>
      <c r="BY184" s="15"/>
      <c r="BZ184" s="15"/>
      <c r="CA184" s="15"/>
      <c r="CB184" s="15"/>
      <c r="CC184" s="17">
        <v>516</v>
      </c>
      <c r="CD184" s="17">
        <v>217</v>
      </c>
      <c r="CE184" s="17">
        <v>515</v>
      </c>
      <c r="CF184" s="17">
        <v>217</v>
      </c>
      <c r="CG184" s="17">
        <v>511</v>
      </c>
      <c r="CH184" s="17">
        <v>216</v>
      </c>
      <c r="CI184" s="17">
        <v>516</v>
      </c>
      <c r="CJ184" s="17">
        <v>217</v>
      </c>
      <c r="CK184" s="17">
        <v>0</v>
      </c>
      <c r="CL184" s="17">
        <v>0</v>
      </c>
      <c r="CM184" s="17">
        <v>0</v>
      </c>
      <c r="CN184" s="17">
        <v>0</v>
      </c>
      <c r="CO184" s="17">
        <v>0</v>
      </c>
      <c r="CP184" s="17">
        <v>0</v>
      </c>
      <c r="CQ184" s="17">
        <v>304</v>
      </c>
      <c r="CR184" s="17">
        <v>177</v>
      </c>
      <c r="CS184" s="17">
        <v>282</v>
      </c>
      <c r="CT184" s="17">
        <v>71</v>
      </c>
      <c r="CU184" s="17">
        <v>516</v>
      </c>
      <c r="CV184" s="17">
        <v>217</v>
      </c>
      <c r="CW184" s="17">
        <v>305</v>
      </c>
      <c r="CX184" s="17">
        <v>103</v>
      </c>
      <c r="CY184" s="17">
        <v>0</v>
      </c>
      <c r="CZ184" s="17">
        <v>0</v>
      </c>
      <c r="DA184" s="17">
        <v>0</v>
      </c>
      <c r="DB184" s="15"/>
      <c r="DC184" s="15"/>
      <c r="DD184" s="15"/>
      <c r="DE184" s="15"/>
      <c r="DF184" s="15"/>
      <c r="DG184" s="15"/>
      <c r="DH184" s="15"/>
    </row>
    <row r="185" spans="1:112" ht="17.25" thickBot="1">
      <c r="A185" s="18" t="b">
        <v>1</v>
      </c>
      <c r="B185" s="18" t="b">
        <v>1</v>
      </c>
      <c r="C185" s="15"/>
      <c r="D185" s="15"/>
      <c r="E185" s="17">
        <v>168144</v>
      </c>
      <c r="F185" s="17">
        <v>0</v>
      </c>
      <c r="G185" s="17">
        <v>0</v>
      </c>
      <c r="H185" s="17">
        <v>0</v>
      </c>
      <c r="I185" s="17">
        <v>0</v>
      </c>
      <c r="J185" s="15">
        <v>0</v>
      </c>
      <c r="K185" s="17">
        <v>0</v>
      </c>
      <c r="L185" s="17">
        <v>3</v>
      </c>
      <c r="M185" s="15">
        <v>1.5</v>
      </c>
      <c r="N185" s="15"/>
      <c r="O185" s="17">
        <v>0</v>
      </c>
      <c r="P185" s="15" t="s">
        <v>544</v>
      </c>
      <c r="Q185" s="15">
        <v>0</v>
      </c>
      <c r="R185" s="17">
        <v>184</v>
      </c>
      <c r="S185" s="18" t="b">
        <v>0</v>
      </c>
      <c r="T185" s="15"/>
      <c r="U185" s="15"/>
      <c r="V185" s="17">
        <v>50</v>
      </c>
      <c r="W185" s="15" t="s">
        <v>5221</v>
      </c>
      <c r="X185" s="15">
        <v>0</v>
      </c>
      <c r="Y185" s="18" t="b">
        <v>0</v>
      </c>
      <c r="Z185" s="15" t="s">
        <v>5222</v>
      </c>
      <c r="AA185" s="15">
        <v>0.3</v>
      </c>
      <c r="AB185" s="18" t="b">
        <v>0</v>
      </c>
      <c r="AC185" s="15"/>
      <c r="AD185" s="15" t="s">
        <v>519</v>
      </c>
      <c r="AE185" s="17">
        <v>7</v>
      </c>
      <c r="AF185" s="17">
        <v>9</v>
      </c>
      <c r="AG185" s="17">
        <v>0</v>
      </c>
      <c r="AH185" s="17">
        <v>0</v>
      </c>
      <c r="AI185" s="17">
        <v>0</v>
      </c>
      <c r="AJ185" s="17">
        <v>0</v>
      </c>
      <c r="AK185" s="17">
        <v>0</v>
      </c>
      <c r="AL185" s="15">
        <v>0</v>
      </c>
      <c r="AM185" s="15">
        <v>0</v>
      </c>
      <c r="AN185" s="15" t="s">
        <v>5222</v>
      </c>
      <c r="AO185" s="15"/>
      <c r="AP185" s="15"/>
      <c r="AQ185" s="15"/>
      <c r="AR185" s="15"/>
      <c r="AS185" s="18" t="b">
        <v>0</v>
      </c>
      <c r="AT185" s="15" t="s">
        <v>5223</v>
      </c>
      <c r="AU185" s="17">
        <v>0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0</v>
      </c>
      <c r="BH185" s="15">
        <v>0</v>
      </c>
      <c r="BI185" s="15">
        <v>0</v>
      </c>
      <c r="BJ185" s="15">
        <v>0</v>
      </c>
      <c r="BK185" s="15">
        <v>0</v>
      </c>
      <c r="BL185" s="17">
        <v>0</v>
      </c>
      <c r="BM185" s="17">
        <v>0</v>
      </c>
      <c r="BN185" s="17">
        <v>0</v>
      </c>
      <c r="BO185" s="17">
        <v>0</v>
      </c>
      <c r="BP185" s="17">
        <v>0</v>
      </c>
      <c r="BQ185" s="15">
        <v>0</v>
      </c>
      <c r="BR185" s="15">
        <v>0</v>
      </c>
      <c r="BS185" s="15">
        <v>0</v>
      </c>
      <c r="BT185" s="15">
        <v>0</v>
      </c>
      <c r="BU185" s="17">
        <v>4</v>
      </c>
      <c r="BV185" s="15"/>
      <c r="BW185" s="15"/>
      <c r="BX185" s="15"/>
      <c r="BY185" s="17">
        <v>3</v>
      </c>
      <c r="BZ185" s="15"/>
      <c r="CA185" s="15"/>
      <c r="CB185" s="15"/>
      <c r="CC185" s="17">
        <v>494</v>
      </c>
      <c r="CD185" s="17">
        <v>203</v>
      </c>
      <c r="CE185" s="17">
        <v>490</v>
      </c>
      <c r="CF185" s="17">
        <v>203</v>
      </c>
      <c r="CG185" s="17">
        <v>484</v>
      </c>
      <c r="CH185" s="17">
        <v>202</v>
      </c>
      <c r="CI185" s="17">
        <v>494</v>
      </c>
      <c r="CJ185" s="17">
        <v>203</v>
      </c>
      <c r="CK185" s="17">
        <v>0</v>
      </c>
      <c r="CL185" s="17">
        <v>0</v>
      </c>
      <c r="CM185" s="17">
        <v>0</v>
      </c>
      <c r="CN185" s="17">
        <v>0</v>
      </c>
      <c r="CO185" s="17">
        <v>0</v>
      </c>
      <c r="CP185" s="17">
        <v>0</v>
      </c>
      <c r="CQ185" s="17">
        <v>234</v>
      </c>
      <c r="CR185" s="17">
        <v>143</v>
      </c>
      <c r="CS185" s="17">
        <v>212</v>
      </c>
      <c r="CT185" s="17">
        <v>37</v>
      </c>
      <c r="CU185" s="17">
        <v>494</v>
      </c>
      <c r="CV185" s="17">
        <v>203</v>
      </c>
      <c r="CW185" s="17">
        <v>321</v>
      </c>
      <c r="CX185" s="17">
        <v>114</v>
      </c>
      <c r="CY185" s="17">
        <v>0</v>
      </c>
      <c r="CZ185" s="17">
        <v>0</v>
      </c>
      <c r="DA185" s="17">
        <v>0</v>
      </c>
      <c r="DB185" s="15"/>
      <c r="DC185" s="15"/>
      <c r="DD185" s="15"/>
      <c r="DE185" s="15"/>
      <c r="DF185" s="15"/>
      <c r="DG185" s="15"/>
      <c r="DH185" s="15"/>
    </row>
    <row r="186" spans="1:112" ht="17.25" thickBot="1">
      <c r="A186" s="18" t="b">
        <v>1</v>
      </c>
      <c r="B186" s="18" t="b">
        <v>1</v>
      </c>
      <c r="C186" s="15"/>
      <c r="D186" s="15"/>
      <c r="E186" s="17">
        <v>501459</v>
      </c>
      <c r="F186" s="17">
        <v>0</v>
      </c>
      <c r="G186" s="17">
        <v>0</v>
      </c>
      <c r="H186" s="17">
        <v>0</v>
      </c>
      <c r="I186" s="17">
        <v>0</v>
      </c>
      <c r="J186" s="15">
        <v>0</v>
      </c>
      <c r="K186" s="17">
        <v>0</v>
      </c>
      <c r="L186" s="17">
        <v>3</v>
      </c>
      <c r="M186" s="15">
        <v>1.5</v>
      </c>
      <c r="N186" s="15"/>
      <c r="O186" s="17">
        <v>0</v>
      </c>
      <c r="P186" s="15" t="s">
        <v>5224</v>
      </c>
      <c r="Q186" s="15">
        <v>0</v>
      </c>
      <c r="R186" s="17">
        <v>185</v>
      </c>
      <c r="S186" s="18" t="b">
        <v>0</v>
      </c>
      <c r="T186" s="15"/>
      <c r="U186" s="15"/>
      <c r="V186" s="17">
        <v>50</v>
      </c>
      <c r="W186" s="15" t="s">
        <v>5225</v>
      </c>
      <c r="X186" s="15">
        <v>0</v>
      </c>
      <c r="Y186" s="18" t="b">
        <v>0</v>
      </c>
      <c r="Z186" s="15" t="s">
        <v>5226</v>
      </c>
      <c r="AA186" s="15">
        <v>0.2</v>
      </c>
      <c r="AB186" s="18" t="b">
        <v>0</v>
      </c>
      <c r="AC186" s="15"/>
      <c r="AD186" s="15" t="s">
        <v>519</v>
      </c>
      <c r="AE186" s="17">
        <v>7</v>
      </c>
      <c r="AF186" s="17">
        <v>9</v>
      </c>
      <c r="AG186" s="17">
        <v>0</v>
      </c>
      <c r="AH186" s="17">
        <v>0</v>
      </c>
      <c r="AI186" s="17">
        <v>0</v>
      </c>
      <c r="AJ186" s="17">
        <v>0</v>
      </c>
      <c r="AK186" s="17">
        <v>0</v>
      </c>
      <c r="AL186" s="15">
        <v>0</v>
      </c>
      <c r="AM186" s="15">
        <v>0</v>
      </c>
      <c r="AN186" s="15" t="s">
        <v>5226</v>
      </c>
      <c r="AO186" s="15"/>
      <c r="AP186" s="15"/>
      <c r="AQ186" s="15"/>
      <c r="AR186" s="15"/>
      <c r="AS186" s="18" t="b">
        <v>0</v>
      </c>
      <c r="AT186" s="15" t="s">
        <v>5227</v>
      </c>
      <c r="AU186" s="17">
        <v>0</v>
      </c>
      <c r="AV186" s="17">
        <v>0</v>
      </c>
      <c r="AW186" s="17">
        <v>0</v>
      </c>
      <c r="AX186" s="17">
        <v>0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0</v>
      </c>
      <c r="BG186" s="17">
        <v>0</v>
      </c>
      <c r="BH186" s="15">
        <v>0</v>
      </c>
      <c r="BI186" s="15">
        <v>0</v>
      </c>
      <c r="BJ186" s="15">
        <v>0</v>
      </c>
      <c r="BK186" s="15">
        <v>0</v>
      </c>
      <c r="BL186" s="17">
        <v>0</v>
      </c>
      <c r="BM186" s="17">
        <v>0</v>
      </c>
      <c r="BN186" s="17">
        <v>0</v>
      </c>
      <c r="BO186" s="17">
        <v>0</v>
      </c>
      <c r="BP186" s="17">
        <v>0</v>
      </c>
      <c r="BQ186" s="15">
        <v>0</v>
      </c>
      <c r="BR186" s="15">
        <v>0</v>
      </c>
      <c r="BS186" s="15">
        <v>0</v>
      </c>
      <c r="BT186" s="15">
        <v>0</v>
      </c>
      <c r="BU186" s="15"/>
      <c r="BV186" s="15"/>
      <c r="BW186" s="15"/>
      <c r="BX186" s="15"/>
      <c r="BY186" s="15"/>
      <c r="BZ186" s="15"/>
      <c r="CA186" s="15"/>
      <c r="CB186" s="15"/>
      <c r="CC186" s="17">
        <v>522</v>
      </c>
      <c r="CD186" s="17">
        <v>222</v>
      </c>
      <c r="CE186" s="17">
        <v>521</v>
      </c>
      <c r="CF186" s="17">
        <v>222</v>
      </c>
      <c r="CG186" s="17">
        <v>518</v>
      </c>
      <c r="CH186" s="17">
        <v>221</v>
      </c>
      <c r="CI186" s="17">
        <v>522</v>
      </c>
      <c r="CJ186" s="17">
        <v>222</v>
      </c>
      <c r="CK186" s="17">
        <v>0</v>
      </c>
      <c r="CL186" s="17">
        <v>0</v>
      </c>
      <c r="CM186" s="17">
        <v>0</v>
      </c>
      <c r="CN186" s="17">
        <v>0</v>
      </c>
      <c r="CO186" s="17">
        <v>0</v>
      </c>
      <c r="CP186" s="17">
        <v>0</v>
      </c>
      <c r="CQ186" s="17">
        <v>325</v>
      </c>
      <c r="CR186" s="17">
        <v>189</v>
      </c>
      <c r="CS186" s="17">
        <v>303</v>
      </c>
      <c r="CT186" s="17">
        <v>83</v>
      </c>
      <c r="CU186" s="17">
        <v>522</v>
      </c>
      <c r="CV186" s="17">
        <v>222</v>
      </c>
      <c r="CW186" s="17">
        <v>372</v>
      </c>
      <c r="CX186" s="17">
        <v>138</v>
      </c>
      <c r="CY186" s="17">
        <v>0</v>
      </c>
      <c r="CZ186" s="17">
        <v>0</v>
      </c>
      <c r="DA186" s="17">
        <v>0</v>
      </c>
      <c r="DB186" s="15"/>
      <c r="DC186" s="15"/>
      <c r="DD186" s="15"/>
      <c r="DE186" s="15"/>
      <c r="DF186" s="15"/>
      <c r="DG186" s="15"/>
      <c r="DH186" s="15"/>
    </row>
    <row r="187" spans="1:112" ht="27.75" thickBot="1">
      <c r="A187" s="18" t="b">
        <v>1</v>
      </c>
      <c r="B187" s="18" t="b">
        <v>1</v>
      </c>
      <c r="C187" s="15"/>
      <c r="D187" s="15"/>
      <c r="E187" s="17">
        <v>241293</v>
      </c>
      <c r="F187" s="17">
        <v>0</v>
      </c>
      <c r="G187" s="17">
        <v>0</v>
      </c>
      <c r="H187" s="17">
        <v>0</v>
      </c>
      <c r="I187" s="17">
        <v>0</v>
      </c>
      <c r="J187" s="15">
        <v>0</v>
      </c>
      <c r="K187" s="17">
        <v>0</v>
      </c>
      <c r="L187" s="17">
        <v>3</v>
      </c>
      <c r="M187" s="15">
        <v>2</v>
      </c>
      <c r="N187" s="15"/>
      <c r="O187" s="17">
        <v>0</v>
      </c>
      <c r="P187" s="15" t="s">
        <v>5228</v>
      </c>
      <c r="Q187" s="15">
        <v>0</v>
      </c>
      <c r="R187" s="17">
        <v>186</v>
      </c>
      <c r="S187" s="18" t="b">
        <v>0</v>
      </c>
      <c r="T187" s="15"/>
      <c r="U187" s="15"/>
      <c r="V187" s="17">
        <v>55</v>
      </c>
      <c r="W187" s="15" t="s">
        <v>5229</v>
      </c>
      <c r="X187" s="15">
        <v>0</v>
      </c>
      <c r="Y187" s="18" t="b">
        <v>0</v>
      </c>
      <c r="Z187" s="15" t="s">
        <v>5230</v>
      </c>
      <c r="AA187" s="15">
        <v>0.4</v>
      </c>
      <c r="AB187" s="18" t="b">
        <v>0</v>
      </c>
      <c r="AC187" s="15"/>
      <c r="AD187" s="15" t="s">
        <v>519</v>
      </c>
      <c r="AE187" s="17">
        <v>7</v>
      </c>
      <c r="AF187" s="17">
        <v>9</v>
      </c>
      <c r="AG187" s="17">
        <v>0</v>
      </c>
      <c r="AH187" s="17">
        <v>0</v>
      </c>
      <c r="AI187" s="17">
        <v>0</v>
      </c>
      <c r="AJ187" s="17">
        <v>0</v>
      </c>
      <c r="AK187" s="17">
        <v>0</v>
      </c>
      <c r="AL187" s="15">
        <v>0</v>
      </c>
      <c r="AM187" s="15">
        <v>0</v>
      </c>
      <c r="AN187" s="15" t="s">
        <v>5230</v>
      </c>
      <c r="AO187" s="15"/>
      <c r="AP187" s="15"/>
      <c r="AQ187" s="15"/>
      <c r="AR187" s="15"/>
      <c r="AS187" s="18" t="b">
        <v>0</v>
      </c>
      <c r="AT187" s="15" t="s">
        <v>5231</v>
      </c>
      <c r="AU187" s="17">
        <v>0</v>
      </c>
      <c r="AV187" s="17">
        <v>0</v>
      </c>
      <c r="AW187" s="17">
        <v>0</v>
      </c>
      <c r="AX187" s="17">
        <v>0</v>
      </c>
      <c r="AY187" s="17">
        <v>0</v>
      </c>
      <c r="AZ187" s="17">
        <v>0</v>
      </c>
      <c r="BA187" s="17">
        <v>0</v>
      </c>
      <c r="BB187" s="17">
        <v>0</v>
      </c>
      <c r="BC187" s="17">
        <v>0</v>
      </c>
      <c r="BD187" s="17">
        <v>0</v>
      </c>
      <c r="BE187" s="17">
        <v>0</v>
      </c>
      <c r="BF187" s="17">
        <v>0</v>
      </c>
      <c r="BG187" s="17">
        <v>0</v>
      </c>
      <c r="BH187" s="15">
        <v>0</v>
      </c>
      <c r="BI187" s="15">
        <v>0</v>
      </c>
      <c r="BJ187" s="15">
        <v>0</v>
      </c>
      <c r="BK187" s="15">
        <v>0</v>
      </c>
      <c r="BL187" s="17">
        <v>0</v>
      </c>
      <c r="BM187" s="17">
        <v>0</v>
      </c>
      <c r="BN187" s="17">
        <v>0</v>
      </c>
      <c r="BO187" s="17">
        <v>0</v>
      </c>
      <c r="BP187" s="17">
        <v>0</v>
      </c>
      <c r="BQ187" s="15">
        <v>0</v>
      </c>
      <c r="BR187" s="15">
        <v>0</v>
      </c>
      <c r="BS187" s="15">
        <v>0</v>
      </c>
      <c r="BT187" s="15">
        <v>0</v>
      </c>
      <c r="BU187" s="15"/>
      <c r="BV187" s="15"/>
      <c r="BW187" s="15"/>
      <c r="BX187" s="15"/>
      <c r="BY187" s="15"/>
      <c r="BZ187" s="15"/>
      <c r="CA187" s="15"/>
      <c r="CB187" s="15"/>
      <c r="CC187" s="17">
        <v>540</v>
      </c>
      <c r="CD187" s="17">
        <v>232</v>
      </c>
      <c r="CE187" s="17">
        <v>540</v>
      </c>
      <c r="CF187" s="17">
        <v>232</v>
      </c>
      <c r="CG187" s="17">
        <v>539</v>
      </c>
      <c r="CH187" s="17">
        <v>232</v>
      </c>
      <c r="CI187" s="17">
        <v>540</v>
      </c>
      <c r="CJ187" s="17">
        <v>232</v>
      </c>
      <c r="CK187" s="17">
        <v>0</v>
      </c>
      <c r="CL187" s="17">
        <v>0</v>
      </c>
      <c r="CM187" s="17">
        <v>0</v>
      </c>
      <c r="CN187" s="17">
        <v>0</v>
      </c>
      <c r="CO187" s="17">
        <v>0</v>
      </c>
      <c r="CP187" s="17">
        <v>0</v>
      </c>
      <c r="CQ187" s="17">
        <v>146</v>
      </c>
      <c r="CR187" s="17">
        <v>91</v>
      </c>
      <c r="CS187" s="17">
        <v>383</v>
      </c>
      <c r="CT187" s="17">
        <v>134</v>
      </c>
      <c r="CU187" s="17">
        <v>540</v>
      </c>
      <c r="CV187" s="17">
        <v>232</v>
      </c>
      <c r="CW187" s="17">
        <v>295</v>
      </c>
      <c r="CX187" s="17">
        <v>96</v>
      </c>
      <c r="CY187" s="17">
        <v>0</v>
      </c>
      <c r="CZ187" s="17">
        <v>0</v>
      </c>
      <c r="DA187" s="17">
        <v>0</v>
      </c>
      <c r="DB187" s="15"/>
      <c r="DC187" s="15"/>
      <c r="DD187" s="15"/>
      <c r="DE187" s="15"/>
      <c r="DF187" s="15"/>
      <c r="DG187" s="15"/>
      <c r="DH187" s="15"/>
    </row>
    <row r="188" spans="1:112" ht="17.25" thickBot="1">
      <c r="A188" s="18" t="b">
        <v>1</v>
      </c>
      <c r="B188" s="18" t="b">
        <v>1</v>
      </c>
      <c r="C188" s="15"/>
      <c r="D188" s="15"/>
      <c r="E188" s="17">
        <v>439668</v>
      </c>
      <c r="F188" s="17">
        <v>0</v>
      </c>
      <c r="G188" s="17">
        <v>0</v>
      </c>
      <c r="H188" s="17">
        <v>0</v>
      </c>
      <c r="I188" s="17">
        <v>0</v>
      </c>
      <c r="J188" s="15">
        <v>0</v>
      </c>
      <c r="K188" s="17">
        <v>0</v>
      </c>
      <c r="L188" s="17">
        <v>3</v>
      </c>
      <c r="M188" s="15">
        <v>1.5</v>
      </c>
      <c r="N188" s="15"/>
      <c r="O188" s="17">
        <v>0</v>
      </c>
      <c r="P188" s="15" t="s">
        <v>632</v>
      </c>
      <c r="Q188" s="15">
        <v>0</v>
      </c>
      <c r="R188" s="17">
        <v>187</v>
      </c>
      <c r="S188" s="18" t="b">
        <v>0</v>
      </c>
      <c r="T188" s="15"/>
      <c r="U188" s="15"/>
      <c r="V188" s="17">
        <v>50</v>
      </c>
      <c r="W188" s="15" t="s">
        <v>5232</v>
      </c>
      <c r="X188" s="15">
        <v>0</v>
      </c>
      <c r="Y188" s="18" t="b">
        <v>0</v>
      </c>
      <c r="Z188" s="15" t="s">
        <v>5233</v>
      </c>
      <c r="AA188" s="15">
        <v>0.1</v>
      </c>
      <c r="AB188" s="18" t="b">
        <v>0</v>
      </c>
      <c r="AC188" s="15"/>
      <c r="AD188" s="15" t="s">
        <v>519</v>
      </c>
      <c r="AE188" s="17">
        <v>7</v>
      </c>
      <c r="AF188" s="17">
        <v>9</v>
      </c>
      <c r="AG188" s="17">
        <v>0</v>
      </c>
      <c r="AH188" s="17">
        <v>0</v>
      </c>
      <c r="AI188" s="17">
        <v>0</v>
      </c>
      <c r="AJ188" s="17">
        <v>0</v>
      </c>
      <c r="AK188" s="17">
        <v>0</v>
      </c>
      <c r="AL188" s="15">
        <v>0</v>
      </c>
      <c r="AM188" s="15">
        <v>0</v>
      </c>
      <c r="AN188" s="15" t="s">
        <v>5233</v>
      </c>
      <c r="AO188" s="15"/>
      <c r="AP188" s="15"/>
      <c r="AQ188" s="15"/>
      <c r="AR188" s="15"/>
      <c r="AS188" s="18" t="b">
        <v>0</v>
      </c>
      <c r="AT188" s="15" t="s">
        <v>5234</v>
      </c>
      <c r="AU188" s="17">
        <v>0</v>
      </c>
      <c r="AV188" s="17">
        <v>0</v>
      </c>
      <c r="AW188" s="17">
        <v>0</v>
      </c>
      <c r="AX188" s="17">
        <v>0</v>
      </c>
      <c r="AY188" s="17">
        <v>0</v>
      </c>
      <c r="AZ188" s="17">
        <v>0</v>
      </c>
      <c r="BA188" s="17">
        <v>0</v>
      </c>
      <c r="BB188" s="17">
        <v>0</v>
      </c>
      <c r="BC188" s="17">
        <v>0</v>
      </c>
      <c r="BD188" s="17">
        <v>0</v>
      </c>
      <c r="BE188" s="17">
        <v>0</v>
      </c>
      <c r="BF188" s="17">
        <v>0</v>
      </c>
      <c r="BG188" s="17">
        <v>0</v>
      </c>
      <c r="BH188" s="15">
        <v>0</v>
      </c>
      <c r="BI188" s="15">
        <v>0</v>
      </c>
      <c r="BJ188" s="15">
        <v>0</v>
      </c>
      <c r="BK188" s="15">
        <v>0</v>
      </c>
      <c r="BL188" s="17">
        <v>0</v>
      </c>
      <c r="BM188" s="17">
        <v>0</v>
      </c>
      <c r="BN188" s="17">
        <v>0</v>
      </c>
      <c r="BO188" s="17">
        <v>0</v>
      </c>
      <c r="BP188" s="17">
        <v>0</v>
      </c>
      <c r="BQ188" s="15">
        <v>0</v>
      </c>
      <c r="BR188" s="15">
        <v>0</v>
      </c>
      <c r="BS188" s="15">
        <v>0</v>
      </c>
      <c r="BT188" s="15">
        <v>0</v>
      </c>
      <c r="BU188" s="15"/>
      <c r="BV188" s="15"/>
      <c r="BW188" s="15"/>
      <c r="BX188" s="15"/>
      <c r="BY188" s="15"/>
      <c r="BZ188" s="15"/>
      <c r="CA188" s="15"/>
      <c r="CB188" s="15"/>
      <c r="CC188" s="17">
        <v>510</v>
      </c>
      <c r="CD188" s="17">
        <v>213</v>
      </c>
      <c r="CE188" s="17">
        <v>507</v>
      </c>
      <c r="CF188" s="17">
        <v>213</v>
      </c>
      <c r="CG188" s="17">
        <v>504</v>
      </c>
      <c r="CH188" s="17">
        <v>212</v>
      </c>
      <c r="CI188" s="17">
        <v>510</v>
      </c>
      <c r="CJ188" s="17">
        <v>213</v>
      </c>
      <c r="CK188" s="17">
        <v>0</v>
      </c>
      <c r="CL188" s="17">
        <v>0</v>
      </c>
      <c r="CM188" s="17">
        <v>0</v>
      </c>
      <c r="CN188" s="17">
        <v>0</v>
      </c>
      <c r="CO188" s="17">
        <v>0</v>
      </c>
      <c r="CP188" s="17">
        <v>0</v>
      </c>
      <c r="CQ188" s="17">
        <v>287</v>
      </c>
      <c r="CR188" s="17">
        <v>171</v>
      </c>
      <c r="CS188" s="17">
        <v>265</v>
      </c>
      <c r="CT188" s="17">
        <v>65</v>
      </c>
      <c r="CU188" s="17">
        <v>510</v>
      </c>
      <c r="CV188" s="17">
        <v>213</v>
      </c>
      <c r="CW188" s="17">
        <v>467</v>
      </c>
      <c r="CX188" s="17">
        <v>188</v>
      </c>
      <c r="CY188" s="17">
        <v>0</v>
      </c>
      <c r="CZ188" s="17">
        <v>0</v>
      </c>
      <c r="DA188" s="17">
        <v>0</v>
      </c>
      <c r="DB188" s="15"/>
      <c r="DC188" s="15"/>
      <c r="DD188" s="15"/>
      <c r="DE188" s="15"/>
      <c r="DF188" s="15"/>
      <c r="DG188" s="15"/>
      <c r="DH188" s="15"/>
    </row>
    <row r="189" spans="1:112" ht="17.25" thickBot="1">
      <c r="A189" s="18" t="b">
        <v>1</v>
      </c>
      <c r="B189" s="18" t="b">
        <v>1</v>
      </c>
      <c r="C189" s="15"/>
      <c r="D189" s="15"/>
      <c r="E189" s="17">
        <v>226965</v>
      </c>
      <c r="F189" s="17">
        <v>0</v>
      </c>
      <c r="G189" s="17">
        <v>0</v>
      </c>
      <c r="H189" s="17">
        <v>0</v>
      </c>
      <c r="I189" s="17">
        <v>0</v>
      </c>
      <c r="J189" s="15">
        <v>0</v>
      </c>
      <c r="K189" s="17">
        <v>0</v>
      </c>
      <c r="L189" s="17">
        <v>3</v>
      </c>
      <c r="M189" s="15">
        <v>2</v>
      </c>
      <c r="N189" s="15"/>
      <c r="O189" s="17">
        <v>0</v>
      </c>
      <c r="P189" s="15" t="s">
        <v>3737</v>
      </c>
      <c r="Q189" s="15">
        <v>0</v>
      </c>
      <c r="R189" s="17">
        <v>188</v>
      </c>
      <c r="S189" s="18" t="b">
        <v>0</v>
      </c>
      <c r="T189" s="15"/>
      <c r="U189" s="15"/>
      <c r="V189" s="17">
        <v>55</v>
      </c>
      <c r="W189" s="15" t="s">
        <v>5235</v>
      </c>
      <c r="X189" s="15">
        <v>0</v>
      </c>
      <c r="Y189" s="18" t="b">
        <v>0</v>
      </c>
      <c r="Z189" s="15" t="s">
        <v>5236</v>
      </c>
      <c r="AA189" s="15">
        <v>0.2</v>
      </c>
      <c r="AB189" s="18" t="b">
        <v>0</v>
      </c>
      <c r="AC189" s="15"/>
      <c r="AD189" s="15" t="s">
        <v>519</v>
      </c>
      <c r="AE189" s="17">
        <v>7</v>
      </c>
      <c r="AF189" s="17">
        <v>9</v>
      </c>
      <c r="AG189" s="17">
        <v>0</v>
      </c>
      <c r="AH189" s="17">
        <v>0</v>
      </c>
      <c r="AI189" s="17">
        <v>0</v>
      </c>
      <c r="AJ189" s="17">
        <v>0</v>
      </c>
      <c r="AK189" s="17">
        <v>0</v>
      </c>
      <c r="AL189" s="15">
        <v>0</v>
      </c>
      <c r="AM189" s="15">
        <v>0</v>
      </c>
      <c r="AN189" s="15" t="s">
        <v>5236</v>
      </c>
      <c r="AO189" s="15"/>
      <c r="AP189" s="15"/>
      <c r="AQ189" s="15"/>
      <c r="AR189" s="15"/>
      <c r="AS189" s="18" t="b">
        <v>0</v>
      </c>
      <c r="AT189" s="15" t="s">
        <v>5237</v>
      </c>
      <c r="AU189" s="17">
        <v>0</v>
      </c>
      <c r="AV189" s="17">
        <v>0</v>
      </c>
      <c r="AW189" s="17">
        <v>0</v>
      </c>
      <c r="AX189" s="17">
        <v>0</v>
      </c>
      <c r="AY189" s="17">
        <v>0</v>
      </c>
      <c r="AZ189" s="17">
        <v>0</v>
      </c>
      <c r="BA189" s="17">
        <v>0</v>
      </c>
      <c r="BB189" s="17">
        <v>0</v>
      </c>
      <c r="BC189" s="17">
        <v>0</v>
      </c>
      <c r="BD189" s="17">
        <v>0</v>
      </c>
      <c r="BE189" s="17">
        <v>0</v>
      </c>
      <c r="BF189" s="17">
        <v>0</v>
      </c>
      <c r="BG189" s="17">
        <v>0</v>
      </c>
      <c r="BH189" s="15">
        <v>0</v>
      </c>
      <c r="BI189" s="15">
        <v>0</v>
      </c>
      <c r="BJ189" s="15">
        <v>0</v>
      </c>
      <c r="BK189" s="15">
        <v>0</v>
      </c>
      <c r="BL189" s="17">
        <v>0</v>
      </c>
      <c r="BM189" s="17">
        <v>0</v>
      </c>
      <c r="BN189" s="17">
        <v>0</v>
      </c>
      <c r="BO189" s="17">
        <v>0</v>
      </c>
      <c r="BP189" s="17">
        <v>0</v>
      </c>
      <c r="BQ189" s="15">
        <v>0</v>
      </c>
      <c r="BR189" s="15">
        <v>0</v>
      </c>
      <c r="BS189" s="15">
        <v>0</v>
      </c>
      <c r="BT189" s="15">
        <v>0</v>
      </c>
      <c r="BU189" s="17">
        <v>6</v>
      </c>
      <c r="BV189" s="15"/>
      <c r="BW189" s="17">
        <v>2</v>
      </c>
      <c r="BX189" s="15"/>
      <c r="BY189" s="17">
        <v>2</v>
      </c>
      <c r="BZ189" s="15"/>
      <c r="CA189" s="15"/>
      <c r="CB189" s="15"/>
      <c r="CC189" s="17">
        <v>539</v>
      </c>
      <c r="CD189" s="17">
        <v>231</v>
      </c>
      <c r="CE189" s="17">
        <v>539</v>
      </c>
      <c r="CF189" s="17">
        <v>231</v>
      </c>
      <c r="CG189" s="17">
        <v>538</v>
      </c>
      <c r="CH189" s="17">
        <v>231</v>
      </c>
      <c r="CI189" s="17">
        <v>539</v>
      </c>
      <c r="CJ189" s="17">
        <v>231</v>
      </c>
      <c r="CK189" s="17">
        <v>0</v>
      </c>
      <c r="CL189" s="17">
        <v>0</v>
      </c>
      <c r="CM189" s="17">
        <v>0</v>
      </c>
      <c r="CN189" s="17">
        <v>0</v>
      </c>
      <c r="CO189" s="17">
        <v>0</v>
      </c>
      <c r="CP189" s="17">
        <v>0</v>
      </c>
      <c r="CQ189" s="17">
        <v>143</v>
      </c>
      <c r="CR189" s="17">
        <v>89</v>
      </c>
      <c r="CS189" s="17">
        <v>380</v>
      </c>
      <c r="CT189" s="17">
        <v>132</v>
      </c>
      <c r="CU189" s="17">
        <v>539</v>
      </c>
      <c r="CV189" s="17">
        <v>231</v>
      </c>
      <c r="CW189" s="17">
        <v>349</v>
      </c>
      <c r="CX189" s="17">
        <v>128</v>
      </c>
      <c r="CY189" s="17">
        <v>0</v>
      </c>
      <c r="CZ189" s="17">
        <v>0</v>
      </c>
      <c r="DA189" s="17">
        <v>0</v>
      </c>
      <c r="DB189" s="15"/>
      <c r="DC189" s="15"/>
      <c r="DD189" s="15"/>
      <c r="DE189" s="15"/>
      <c r="DF189" s="15"/>
      <c r="DG189" s="15"/>
      <c r="DH189" s="15"/>
    </row>
    <row r="190" spans="1:112" ht="17.25" thickBot="1">
      <c r="A190" s="18" t="b">
        <v>1</v>
      </c>
      <c r="B190" s="18" t="b">
        <v>1</v>
      </c>
      <c r="C190" s="15"/>
      <c r="D190" s="15"/>
      <c r="E190" s="17">
        <v>684268</v>
      </c>
      <c r="F190" s="17">
        <v>0</v>
      </c>
      <c r="G190" s="17">
        <v>0</v>
      </c>
      <c r="H190" s="17">
        <v>0</v>
      </c>
      <c r="I190" s="17">
        <v>0</v>
      </c>
      <c r="J190" s="15">
        <v>0</v>
      </c>
      <c r="K190" s="17">
        <v>0</v>
      </c>
      <c r="L190" s="17">
        <v>3</v>
      </c>
      <c r="M190" s="15">
        <v>1</v>
      </c>
      <c r="N190" s="15"/>
      <c r="O190" s="17">
        <v>0</v>
      </c>
      <c r="P190" s="15" t="s">
        <v>1047</v>
      </c>
      <c r="Q190" s="15">
        <v>0</v>
      </c>
      <c r="R190" s="17">
        <v>189</v>
      </c>
      <c r="S190" s="18" t="b">
        <v>0</v>
      </c>
      <c r="T190" s="15"/>
      <c r="U190" s="15"/>
      <c r="V190" s="17">
        <v>45</v>
      </c>
      <c r="W190" s="15" t="s">
        <v>5238</v>
      </c>
      <c r="X190" s="15">
        <v>0</v>
      </c>
      <c r="Y190" s="18" t="b">
        <v>0</v>
      </c>
      <c r="Z190" s="15" t="s">
        <v>5239</v>
      </c>
      <c r="AA190" s="15">
        <v>0.3</v>
      </c>
      <c r="AB190" s="18" t="b">
        <v>0</v>
      </c>
      <c r="AC190" s="15"/>
      <c r="AD190" s="15" t="s">
        <v>519</v>
      </c>
      <c r="AE190" s="17">
        <v>7</v>
      </c>
      <c r="AF190" s="17">
        <v>9</v>
      </c>
      <c r="AG190" s="17">
        <v>0</v>
      </c>
      <c r="AH190" s="17">
        <v>0</v>
      </c>
      <c r="AI190" s="17">
        <v>0</v>
      </c>
      <c r="AJ190" s="17">
        <v>0</v>
      </c>
      <c r="AK190" s="17">
        <v>0</v>
      </c>
      <c r="AL190" s="15">
        <v>0</v>
      </c>
      <c r="AM190" s="15">
        <v>0</v>
      </c>
      <c r="AN190" s="15" t="s">
        <v>5239</v>
      </c>
      <c r="AO190" s="15"/>
      <c r="AP190" s="15"/>
      <c r="AQ190" s="15"/>
      <c r="AR190" s="15"/>
      <c r="AS190" s="18" t="b">
        <v>0</v>
      </c>
      <c r="AT190" s="15" t="s">
        <v>5240</v>
      </c>
      <c r="AU190" s="17">
        <v>0</v>
      </c>
      <c r="AV190" s="17">
        <v>0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5">
        <v>0</v>
      </c>
      <c r="BI190" s="15">
        <v>0</v>
      </c>
      <c r="BJ190" s="15">
        <v>0</v>
      </c>
      <c r="BK190" s="15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5">
        <v>0</v>
      </c>
      <c r="BR190" s="15">
        <v>0</v>
      </c>
      <c r="BS190" s="15">
        <v>0</v>
      </c>
      <c r="BT190" s="15">
        <v>0</v>
      </c>
      <c r="BU190" s="15"/>
      <c r="BV190" s="15"/>
      <c r="BW190" s="15"/>
      <c r="BX190" s="15"/>
      <c r="BY190" s="15"/>
      <c r="BZ190" s="15"/>
      <c r="CA190" s="15"/>
      <c r="CB190" s="15"/>
      <c r="CC190" s="17">
        <v>490</v>
      </c>
      <c r="CD190" s="17">
        <v>200</v>
      </c>
      <c r="CE190" s="17">
        <v>484</v>
      </c>
      <c r="CF190" s="17">
        <v>200</v>
      </c>
      <c r="CG190" s="17">
        <v>477</v>
      </c>
      <c r="CH190" s="17">
        <v>199</v>
      </c>
      <c r="CI190" s="17">
        <v>490</v>
      </c>
      <c r="CJ190" s="17">
        <v>200</v>
      </c>
      <c r="CK190" s="17">
        <v>0</v>
      </c>
      <c r="CL190" s="17">
        <v>0</v>
      </c>
      <c r="CM190" s="17">
        <v>0</v>
      </c>
      <c r="CN190" s="17">
        <v>0</v>
      </c>
      <c r="CO190" s="17">
        <v>0</v>
      </c>
      <c r="CP190" s="17">
        <v>0</v>
      </c>
      <c r="CQ190" s="17">
        <v>491</v>
      </c>
      <c r="CR190" s="17">
        <v>246</v>
      </c>
      <c r="CS190" s="17">
        <v>190</v>
      </c>
      <c r="CT190" s="17">
        <v>25</v>
      </c>
      <c r="CU190" s="17">
        <v>490</v>
      </c>
      <c r="CV190" s="17">
        <v>200</v>
      </c>
      <c r="CW190" s="17">
        <v>311</v>
      </c>
      <c r="CX190" s="17">
        <v>108</v>
      </c>
      <c r="CY190" s="17">
        <v>0</v>
      </c>
      <c r="CZ190" s="17">
        <v>0</v>
      </c>
      <c r="DA190" s="17">
        <v>0</v>
      </c>
      <c r="DB190" s="15"/>
      <c r="DC190" s="15"/>
      <c r="DD190" s="15"/>
      <c r="DE190" s="15"/>
      <c r="DF190" s="15"/>
      <c r="DG190" s="15"/>
      <c r="DH190" s="15"/>
    </row>
    <row r="191" spans="1:112" ht="17.25" thickBot="1">
      <c r="A191" s="18" t="b">
        <v>1</v>
      </c>
      <c r="B191" s="18" t="b">
        <v>1</v>
      </c>
      <c r="C191" s="15"/>
      <c r="D191" s="15"/>
      <c r="E191" s="17">
        <v>469272</v>
      </c>
      <c r="F191" s="17">
        <v>0</v>
      </c>
      <c r="G191" s="17">
        <v>0</v>
      </c>
      <c r="H191" s="17">
        <v>0</v>
      </c>
      <c r="I191" s="17">
        <v>0</v>
      </c>
      <c r="J191" s="15">
        <v>0</v>
      </c>
      <c r="K191" s="17">
        <v>0</v>
      </c>
      <c r="L191" s="17">
        <v>3</v>
      </c>
      <c r="M191" s="15">
        <v>2</v>
      </c>
      <c r="N191" s="15"/>
      <c r="O191" s="17">
        <v>0</v>
      </c>
      <c r="P191" s="15" t="s">
        <v>2288</v>
      </c>
      <c r="Q191" s="15">
        <v>0</v>
      </c>
      <c r="R191" s="17">
        <v>190</v>
      </c>
      <c r="S191" s="18" t="b">
        <v>0</v>
      </c>
      <c r="T191" s="15"/>
      <c r="U191" s="15"/>
      <c r="V191" s="17">
        <v>55</v>
      </c>
      <c r="W191" s="15" t="s">
        <v>2289</v>
      </c>
      <c r="X191" s="15">
        <v>0</v>
      </c>
      <c r="Y191" s="18" t="b">
        <v>0</v>
      </c>
      <c r="Z191" s="15" t="s">
        <v>2290</v>
      </c>
      <c r="AA191" s="15">
        <v>0.1</v>
      </c>
      <c r="AB191" s="18" t="b">
        <v>0</v>
      </c>
      <c r="AC191" s="15"/>
      <c r="AD191" s="15" t="s">
        <v>519</v>
      </c>
      <c r="AE191" s="17">
        <v>7</v>
      </c>
      <c r="AF191" s="17">
        <v>9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5">
        <v>0</v>
      </c>
      <c r="AM191" s="15">
        <v>0</v>
      </c>
      <c r="AN191" s="15" t="s">
        <v>2290</v>
      </c>
      <c r="AO191" s="15"/>
      <c r="AP191" s="15"/>
      <c r="AQ191" s="15"/>
      <c r="AR191" s="15"/>
      <c r="AS191" s="18" t="b">
        <v>0</v>
      </c>
      <c r="AT191" s="15" t="s">
        <v>2291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5">
        <v>0</v>
      </c>
      <c r="BI191" s="15">
        <v>0</v>
      </c>
      <c r="BJ191" s="15">
        <v>0</v>
      </c>
      <c r="BK191" s="15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5">
        <v>0</v>
      </c>
      <c r="BR191" s="15">
        <v>0</v>
      </c>
      <c r="BS191" s="15">
        <v>0</v>
      </c>
      <c r="BT191" s="15">
        <v>0</v>
      </c>
      <c r="BU191" s="15"/>
      <c r="BV191" s="15"/>
      <c r="BW191" s="15"/>
      <c r="BX191" s="15"/>
      <c r="BY191" s="15"/>
      <c r="BZ191" s="15"/>
      <c r="CA191" s="15"/>
      <c r="CB191" s="15"/>
      <c r="CC191" s="17">
        <v>544</v>
      </c>
      <c r="CD191" s="17">
        <v>236</v>
      </c>
      <c r="CE191" s="17">
        <v>544</v>
      </c>
      <c r="CF191" s="17">
        <v>236</v>
      </c>
      <c r="CG191" s="17">
        <v>543</v>
      </c>
      <c r="CH191" s="17">
        <v>236</v>
      </c>
      <c r="CI191" s="17">
        <v>544</v>
      </c>
      <c r="CJ191" s="17">
        <v>236</v>
      </c>
      <c r="CK191" s="17">
        <v>0</v>
      </c>
      <c r="CL191" s="17">
        <v>0</v>
      </c>
      <c r="CM191" s="17">
        <v>0</v>
      </c>
      <c r="CN191" s="17">
        <v>0</v>
      </c>
      <c r="CO191" s="17">
        <v>0</v>
      </c>
      <c r="CP191" s="17">
        <v>0</v>
      </c>
      <c r="CQ191" s="17">
        <v>174</v>
      </c>
      <c r="CR191" s="17">
        <v>106</v>
      </c>
      <c r="CS191" s="17">
        <v>411</v>
      </c>
      <c r="CT191" s="17">
        <v>149</v>
      </c>
      <c r="CU191" s="17">
        <v>544</v>
      </c>
      <c r="CV191" s="17">
        <v>236</v>
      </c>
      <c r="CW191" s="17">
        <v>432</v>
      </c>
      <c r="CX191" s="17">
        <v>165</v>
      </c>
      <c r="CY191" s="17">
        <v>0</v>
      </c>
      <c r="CZ191" s="17">
        <v>0</v>
      </c>
      <c r="DA191" s="17">
        <v>0</v>
      </c>
      <c r="DB191" s="15"/>
      <c r="DC191" s="15"/>
      <c r="DD191" s="15"/>
      <c r="DE191" s="15"/>
      <c r="DF191" s="15"/>
      <c r="DG191" s="15"/>
      <c r="DH191" s="15"/>
    </row>
    <row r="192" spans="1:112" ht="27.75" thickBot="1">
      <c r="A192" s="18" t="b">
        <v>1</v>
      </c>
      <c r="B192" s="18" t="b">
        <v>1</v>
      </c>
      <c r="C192" s="15"/>
      <c r="D192" s="15"/>
      <c r="E192" s="17">
        <v>492498</v>
      </c>
      <c r="F192" s="17">
        <v>0</v>
      </c>
      <c r="G192" s="17">
        <v>0</v>
      </c>
      <c r="H192" s="17">
        <v>0</v>
      </c>
      <c r="I192" s="17">
        <v>0</v>
      </c>
      <c r="J192" s="15">
        <v>0</v>
      </c>
      <c r="K192" s="17">
        <v>0</v>
      </c>
      <c r="L192" s="17">
        <v>3</v>
      </c>
      <c r="M192" s="15">
        <v>1</v>
      </c>
      <c r="N192" s="15"/>
      <c r="O192" s="17">
        <v>0</v>
      </c>
      <c r="P192" s="15" t="s">
        <v>5241</v>
      </c>
      <c r="Q192" s="15">
        <v>0</v>
      </c>
      <c r="R192" s="17">
        <v>191</v>
      </c>
      <c r="S192" s="18" t="b">
        <v>0</v>
      </c>
      <c r="T192" s="15"/>
      <c r="U192" s="15"/>
      <c r="V192" s="17">
        <v>45</v>
      </c>
      <c r="W192" s="15" t="s">
        <v>5242</v>
      </c>
      <c r="X192" s="15">
        <v>0</v>
      </c>
      <c r="Y192" s="18" t="b">
        <v>0</v>
      </c>
      <c r="Z192" s="15" t="s">
        <v>5243</v>
      </c>
      <c r="AA192" s="15">
        <v>0.2</v>
      </c>
      <c r="AB192" s="18" t="b">
        <v>0</v>
      </c>
      <c r="AC192" s="15"/>
      <c r="AD192" s="15" t="s">
        <v>519</v>
      </c>
      <c r="AE192" s="17">
        <v>7</v>
      </c>
      <c r="AF192" s="17">
        <v>9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5">
        <v>0</v>
      </c>
      <c r="AM192" s="15">
        <v>0</v>
      </c>
      <c r="AN192" s="16" t="s">
        <v>5243</v>
      </c>
      <c r="AO192" s="15"/>
      <c r="AP192" s="15"/>
      <c r="AQ192" s="15"/>
      <c r="AR192" s="15"/>
      <c r="AS192" s="18" t="b">
        <v>0</v>
      </c>
      <c r="AT192" s="15" t="s">
        <v>5244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5">
        <v>0</v>
      </c>
      <c r="BI192" s="15">
        <v>0</v>
      </c>
      <c r="BJ192" s="15">
        <v>0</v>
      </c>
      <c r="BK192" s="15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5">
        <v>0</v>
      </c>
      <c r="BR192" s="15">
        <v>0</v>
      </c>
      <c r="BS192" s="15">
        <v>0</v>
      </c>
      <c r="BT192" s="15">
        <v>0</v>
      </c>
      <c r="BU192" s="15"/>
      <c r="BV192" s="15"/>
      <c r="BW192" s="15"/>
      <c r="BX192" s="15"/>
      <c r="BY192" s="15"/>
      <c r="BZ192" s="15"/>
      <c r="CA192" s="15"/>
      <c r="CB192" s="15"/>
      <c r="CC192" s="17">
        <v>469</v>
      </c>
      <c r="CD192" s="17">
        <v>194</v>
      </c>
      <c r="CE192" s="17">
        <v>463</v>
      </c>
      <c r="CF192" s="17">
        <v>196</v>
      </c>
      <c r="CG192" s="17">
        <v>450</v>
      </c>
      <c r="CH192" s="17">
        <v>190</v>
      </c>
      <c r="CI192" s="17">
        <v>471</v>
      </c>
      <c r="CJ192" s="17">
        <v>195</v>
      </c>
      <c r="CK192" s="17">
        <v>0</v>
      </c>
      <c r="CL192" s="17">
        <v>0</v>
      </c>
      <c r="CM192" s="17">
        <v>0</v>
      </c>
      <c r="CN192" s="17">
        <v>0</v>
      </c>
      <c r="CO192" s="17">
        <v>0</v>
      </c>
      <c r="CP192" s="17">
        <v>0</v>
      </c>
      <c r="CQ192" s="17">
        <v>449</v>
      </c>
      <c r="CR192" s="17">
        <v>234</v>
      </c>
      <c r="CS192" s="17">
        <v>148</v>
      </c>
      <c r="CT192" s="17">
        <v>13</v>
      </c>
      <c r="CU192" s="17">
        <v>474</v>
      </c>
      <c r="CV192" s="17">
        <v>197</v>
      </c>
      <c r="CW192" s="17">
        <v>332</v>
      </c>
      <c r="CX192" s="17">
        <v>120</v>
      </c>
      <c r="CY192" s="17">
        <v>0</v>
      </c>
      <c r="CZ192" s="17">
        <v>0</v>
      </c>
      <c r="DA192" s="17">
        <v>0</v>
      </c>
      <c r="DB192" s="15"/>
      <c r="DC192" s="15"/>
      <c r="DD192" s="15"/>
      <c r="DE192" s="15"/>
      <c r="DF192" s="15"/>
      <c r="DG192" s="15"/>
      <c r="DH192" s="15"/>
    </row>
    <row r="193" spans="1:112" ht="17.25" thickBot="1">
      <c r="A193" s="18" t="b">
        <v>1</v>
      </c>
      <c r="B193" s="18" t="b">
        <v>1</v>
      </c>
      <c r="C193" s="15"/>
      <c r="D193" s="15"/>
      <c r="E193" s="17">
        <v>629397</v>
      </c>
      <c r="F193" s="17">
        <v>0</v>
      </c>
      <c r="G193" s="17">
        <v>0</v>
      </c>
      <c r="H193" s="17">
        <v>0</v>
      </c>
      <c r="I193" s="17">
        <v>0</v>
      </c>
      <c r="J193" s="15">
        <v>0</v>
      </c>
      <c r="K193" s="17">
        <v>0</v>
      </c>
      <c r="L193" s="17">
        <v>3</v>
      </c>
      <c r="M193" s="15">
        <v>1</v>
      </c>
      <c r="N193" s="15"/>
      <c r="O193" s="17">
        <v>0</v>
      </c>
      <c r="P193" s="15" t="s">
        <v>5194</v>
      </c>
      <c r="Q193" s="15">
        <v>0</v>
      </c>
      <c r="R193" s="17">
        <v>192</v>
      </c>
      <c r="S193" s="18" t="b">
        <v>0</v>
      </c>
      <c r="T193" s="15"/>
      <c r="U193" s="15"/>
      <c r="V193" s="17">
        <v>45</v>
      </c>
      <c r="W193" s="15" t="s">
        <v>5245</v>
      </c>
      <c r="X193" s="15">
        <v>0</v>
      </c>
      <c r="Y193" s="18" t="b">
        <v>0</v>
      </c>
      <c r="Z193" s="15" t="s">
        <v>5246</v>
      </c>
      <c r="AA193" s="15">
        <v>0.7</v>
      </c>
      <c r="AB193" s="18" t="b">
        <v>0</v>
      </c>
      <c r="AC193" s="15"/>
      <c r="AD193" s="15" t="s">
        <v>519</v>
      </c>
      <c r="AE193" s="17">
        <v>7</v>
      </c>
      <c r="AF193" s="17">
        <v>9</v>
      </c>
      <c r="AG193" s="17">
        <v>0</v>
      </c>
      <c r="AH193" s="17">
        <v>0</v>
      </c>
      <c r="AI193" s="17">
        <v>0</v>
      </c>
      <c r="AJ193" s="17">
        <v>0</v>
      </c>
      <c r="AK193" s="17">
        <v>0</v>
      </c>
      <c r="AL193" s="15">
        <v>0</v>
      </c>
      <c r="AM193" s="15">
        <v>0</v>
      </c>
      <c r="AN193" s="15" t="s">
        <v>5246</v>
      </c>
      <c r="AO193" s="15"/>
      <c r="AP193" s="15"/>
      <c r="AQ193" s="15"/>
      <c r="AR193" s="15"/>
      <c r="AS193" s="18" t="b">
        <v>0</v>
      </c>
      <c r="AT193" s="15" t="s">
        <v>5247</v>
      </c>
      <c r="AU193" s="17">
        <v>0</v>
      </c>
      <c r="AV193" s="17">
        <v>0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5">
        <v>0</v>
      </c>
      <c r="BI193" s="15">
        <v>0</v>
      </c>
      <c r="BJ193" s="15">
        <v>0</v>
      </c>
      <c r="BK193" s="15">
        <v>0</v>
      </c>
      <c r="BL193" s="17">
        <v>0</v>
      </c>
      <c r="BM193" s="17">
        <v>0</v>
      </c>
      <c r="BN193" s="17">
        <v>0</v>
      </c>
      <c r="BO193" s="17">
        <v>0</v>
      </c>
      <c r="BP193" s="17">
        <v>0</v>
      </c>
      <c r="BQ193" s="15">
        <v>0</v>
      </c>
      <c r="BR193" s="15">
        <v>0</v>
      </c>
      <c r="BS193" s="15">
        <v>0</v>
      </c>
      <c r="BT193" s="15">
        <v>0</v>
      </c>
      <c r="BU193" s="15"/>
      <c r="BV193" s="15"/>
      <c r="BW193" s="15"/>
      <c r="BX193" s="15"/>
      <c r="BY193" s="15"/>
      <c r="BZ193" s="15"/>
      <c r="CA193" s="15"/>
      <c r="CB193" s="15"/>
      <c r="CC193" s="17">
        <v>488</v>
      </c>
      <c r="CD193" s="17">
        <v>198</v>
      </c>
      <c r="CE193" s="17">
        <v>483</v>
      </c>
      <c r="CF193" s="17">
        <v>199</v>
      </c>
      <c r="CG193" s="17">
        <v>474</v>
      </c>
      <c r="CH193" s="17">
        <v>196</v>
      </c>
      <c r="CI193" s="17">
        <v>488</v>
      </c>
      <c r="CJ193" s="17">
        <v>198</v>
      </c>
      <c r="CK193" s="17">
        <v>0</v>
      </c>
      <c r="CL193" s="17">
        <v>0</v>
      </c>
      <c r="CM193" s="17">
        <v>0</v>
      </c>
      <c r="CN193" s="17">
        <v>0</v>
      </c>
      <c r="CO193" s="17">
        <v>0</v>
      </c>
      <c r="CP193" s="17">
        <v>0</v>
      </c>
      <c r="CQ193" s="17">
        <v>487</v>
      </c>
      <c r="CR193" s="17">
        <v>243</v>
      </c>
      <c r="CS193" s="17">
        <v>186</v>
      </c>
      <c r="CT193" s="17">
        <v>22</v>
      </c>
      <c r="CU193" s="17">
        <v>489</v>
      </c>
      <c r="CV193" s="17">
        <v>199</v>
      </c>
      <c r="CW193" s="17">
        <v>228</v>
      </c>
      <c r="CX193" s="17">
        <v>77</v>
      </c>
      <c r="CY193" s="17">
        <v>0</v>
      </c>
      <c r="CZ193" s="17">
        <v>0</v>
      </c>
      <c r="DA193" s="17">
        <v>0</v>
      </c>
      <c r="DB193" s="15"/>
      <c r="DC193" s="15"/>
      <c r="DD193" s="15"/>
      <c r="DE193" s="15"/>
      <c r="DF193" s="15"/>
      <c r="DG193" s="15"/>
      <c r="DH193" s="15"/>
    </row>
    <row r="194" spans="1:112" ht="17.25" thickBot="1">
      <c r="A194" s="18" t="b">
        <v>1</v>
      </c>
      <c r="B194" s="18" t="b">
        <v>1</v>
      </c>
      <c r="C194" s="15"/>
      <c r="D194" s="15"/>
      <c r="E194" s="17">
        <v>176412</v>
      </c>
      <c r="F194" s="17">
        <v>0</v>
      </c>
      <c r="G194" s="17">
        <v>0</v>
      </c>
      <c r="H194" s="17">
        <v>0</v>
      </c>
      <c r="I194" s="17">
        <v>0</v>
      </c>
      <c r="J194" s="15">
        <v>0</v>
      </c>
      <c r="K194" s="17">
        <v>0</v>
      </c>
      <c r="L194" s="17">
        <v>4</v>
      </c>
      <c r="M194" s="15">
        <v>1.8</v>
      </c>
      <c r="N194" s="15"/>
      <c r="O194" s="17">
        <v>0</v>
      </c>
      <c r="P194" s="15" t="s">
        <v>5248</v>
      </c>
      <c r="Q194" s="15">
        <v>0</v>
      </c>
      <c r="R194" s="17">
        <v>193</v>
      </c>
      <c r="S194" s="18" t="b">
        <v>0</v>
      </c>
      <c r="T194" s="15"/>
      <c r="U194" s="15"/>
      <c r="V194" s="17">
        <v>55</v>
      </c>
      <c r="W194" s="15" t="s">
        <v>5249</v>
      </c>
      <c r="X194" s="15">
        <v>0</v>
      </c>
      <c r="Y194" s="18" t="b">
        <v>0</v>
      </c>
      <c r="Z194" s="15" t="s">
        <v>3545</v>
      </c>
      <c r="AA194" s="15">
        <v>2.1</v>
      </c>
      <c r="AB194" s="18" t="b">
        <v>0</v>
      </c>
      <c r="AC194" s="15"/>
      <c r="AD194" s="15" t="s">
        <v>519</v>
      </c>
      <c r="AE194" s="17">
        <v>7</v>
      </c>
      <c r="AF194" s="17">
        <v>9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5">
        <v>0</v>
      </c>
      <c r="AM194" s="15">
        <v>0</v>
      </c>
      <c r="AN194" s="15" t="s">
        <v>3545</v>
      </c>
      <c r="AO194" s="15"/>
      <c r="AP194" s="15"/>
      <c r="AQ194" s="15"/>
      <c r="AR194" s="15"/>
      <c r="AS194" s="18" t="b">
        <v>0</v>
      </c>
      <c r="AT194" s="15" t="s">
        <v>5250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5">
        <v>0</v>
      </c>
      <c r="BI194" s="15">
        <v>0</v>
      </c>
      <c r="BJ194" s="15">
        <v>0</v>
      </c>
      <c r="BK194" s="15">
        <v>0</v>
      </c>
      <c r="BL194" s="17">
        <v>0</v>
      </c>
      <c r="BM194" s="17">
        <v>0</v>
      </c>
      <c r="BN194" s="17">
        <v>0</v>
      </c>
      <c r="BO194" s="17">
        <v>0</v>
      </c>
      <c r="BP194" s="17">
        <v>0</v>
      </c>
      <c r="BQ194" s="15">
        <v>0</v>
      </c>
      <c r="BR194" s="15">
        <v>0</v>
      </c>
      <c r="BS194" s="15">
        <v>0</v>
      </c>
      <c r="BT194" s="15">
        <v>0</v>
      </c>
      <c r="BU194" s="15"/>
      <c r="BV194" s="15"/>
      <c r="BW194" s="15"/>
      <c r="BX194" s="15"/>
      <c r="BY194" s="17">
        <v>1</v>
      </c>
      <c r="BZ194" s="15"/>
      <c r="CA194" s="15"/>
      <c r="CB194" s="15"/>
      <c r="CC194" s="17">
        <v>538</v>
      </c>
      <c r="CD194" s="17">
        <v>65</v>
      </c>
      <c r="CE194" s="17">
        <v>538</v>
      </c>
      <c r="CF194" s="17">
        <v>65</v>
      </c>
      <c r="CG194" s="17">
        <v>537</v>
      </c>
      <c r="CH194" s="17">
        <v>65</v>
      </c>
      <c r="CI194" s="17">
        <v>538</v>
      </c>
      <c r="CJ194" s="17">
        <v>65</v>
      </c>
      <c r="CK194" s="17">
        <v>0</v>
      </c>
      <c r="CL194" s="17">
        <v>0</v>
      </c>
      <c r="CM194" s="17">
        <v>0</v>
      </c>
      <c r="CN194" s="17">
        <v>0</v>
      </c>
      <c r="CO194" s="17">
        <v>0</v>
      </c>
      <c r="CP194" s="17">
        <v>0</v>
      </c>
      <c r="CQ194" s="17">
        <v>123</v>
      </c>
      <c r="CR194" s="17">
        <v>32</v>
      </c>
      <c r="CS194" s="17">
        <v>360</v>
      </c>
      <c r="CT194" s="17">
        <v>29</v>
      </c>
      <c r="CU194" s="17">
        <v>538</v>
      </c>
      <c r="CV194" s="17">
        <v>65</v>
      </c>
      <c r="CW194" s="17">
        <v>131</v>
      </c>
      <c r="CX194" s="17">
        <v>21</v>
      </c>
      <c r="CY194" s="17">
        <v>0</v>
      </c>
      <c r="CZ194" s="17">
        <v>0</v>
      </c>
      <c r="DA194" s="17">
        <v>0</v>
      </c>
      <c r="DB194" s="15"/>
      <c r="DC194" s="15"/>
      <c r="DD194" s="15"/>
      <c r="DE194" s="15"/>
      <c r="DF194" s="15"/>
      <c r="DG194" s="15"/>
      <c r="DH194" s="15"/>
    </row>
    <row r="195" spans="1:112" ht="27.75" thickBot="1">
      <c r="A195" s="18" t="b">
        <v>1</v>
      </c>
      <c r="B195" s="18" t="b">
        <v>1</v>
      </c>
      <c r="C195" s="15"/>
      <c r="D195" s="15"/>
      <c r="E195" s="17">
        <v>230730</v>
      </c>
      <c r="F195" s="17">
        <v>0</v>
      </c>
      <c r="G195" s="17">
        <v>0</v>
      </c>
      <c r="H195" s="17">
        <v>0</v>
      </c>
      <c r="I195" s="17">
        <v>0</v>
      </c>
      <c r="J195" s="15">
        <v>0</v>
      </c>
      <c r="K195" s="17">
        <v>0</v>
      </c>
      <c r="L195" s="17">
        <v>4</v>
      </c>
      <c r="M195" s="15">
        <v>1.4</v>
      </c>
      <c r="N195" s="15"/>
      <c r="O195" s="17">
        <v>0</v>
      </c>
      <c r="P195" s="15" t="s">
        <v>877</v>
      </c>
      <c r="Q195" s="15">
        <v>0</v>
      </c>
      <c r="R195" s="17">
        <v>194</v>
      </c>
      <c r="S195" s="18" t="b">
        <v>0</v>
      </c>
      <c r="T195" s="15"/>
      <c r="U195" s="15"/>
      <c r="V195" s="17">
        <v>50</v>
      </c>
      <c r="W195" s="15" t="s">
        <v>5251</v>
      </c>
      <c r="X195" s="15">
        <v>0</v>
      </c>
      <c r="Y195" s="18" t="b">
        <v>0</v>
      </c>
      <c r="Z195" s="15" t="s">
        <v>5252</v>
      </c>
      <c r="AA195" s="15">
        <v>1</v>
      </c>
      <c r="AB195" s="18" t="b">
        <v>0</v>
      </c>
      <c r="AC195" s="15"/>
      <c r="AD195" s="15" t="s">
        <v>519</v>
      </c>
      <c r="AE195" s="17">
        <v>7</v>
      </c>
      <c r="AF195" s="17">
        <v>9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5">
        <v>0</v>
      </c>
      <c r="AM195" s="15">
        <v>0</v>
      </c>
      <c r="AN195" s="15" t="s">
        <v>5252</v>
      </c>
      <c r="AO195" s="15"/>
      <c r="AP195" s="15"/>
      <c r="AQ195" s="15"/>
      <c r="AR195" s="15"/>
      <c r="AS195" s="18" t="b">
        <v>0</v>
      </c>
      <c r="AT195" s="15" t="s">
        <v>5253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5">
        <v>0</v>
      </c>
      <c r="BI195" s="15">
        <v>0</v>
      </c>
      <c r="BJ195" s="15">
        <v>0</v>
      </c>
      <c r="BK195" s="15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0</v>
      </c>
      <c r="BQ195" s="15">
        <v>0</v>
      </c>
      <c r="BR195" s="15">
        <v>0</v>
      </c>
      <c r="BS195" s="15">
        <v>0</v>
      </c>
      <c r="BT195" s="15">
        <v>0</v>
      </c>
      <c r="BU195" s="15"/>
      <c r="BV195" s="15"/>
      <c r="BW195" s="15"/>
      <c r="BX195" s="15"/>
      <c r="BY195" s="17">
        <v>4</v>
      </c>
      <c r="BZ195" s="15"/>
      <c r="CA195" s="15"/>
      <c r="CB195" s="15"/>
      <c r="CC195" s="17">
        <v>504</v>
      </c>
      <c r="CD195" s="17">
        <v>58</v>
      </c>
      <c r="CE195" s="17">
        <v>500</v>
      </c>
      <c r="CF195" s="17">
        <v>58</v>
      </c>
      <c r="CG195" s="17">
        <v>497</v>
      </c>
      <c r="CH195" s="17">
        <v>58</v>
      </c>
      <c r="CI195" s="17">
        <v>504</v>
      </c>
      <c r="CJ195" s="17">
        <v>58</v>
      </c>
      <c r="CK195" s="17">
        <v>0</v>
      </c>
      <c r="CL195" s="17">
        <v>0</v>
      </c>
      <c r="CM195" s="17">
        <v>0</v>
      </c>
      <c r="CN195" s="17">
        <v>0</v>
      </c>
      <c r="CO195" s="17">
        <v>0</v>
      </c>
      <c r="CP195" s="17">
        <v>0</v>
      </c>
      <c r="CQ195" s="17">
        <v>270</v>
      </c>
      <c r="CR195" s="17">
        <v>49</v>
      </c>
      <c r="CS195" s="17">
        <v>248</v>
      </c>
      <c r="CT195" s="17">
        <v>16</v>
      </c>
      <c r="CU195" s="17">
        <v>504</v>
      </c>
      <c r="CV195" s="17">
        <v>58</v>
      </c>
      <c r="CW195" s="17">
        <v>192</v>
      </c>
      <c r="CX195" s="17">
        <v>33</v>
      </c>
      <c r="CY195" s="17">
        <v>0</v>
      </c>
      <c r="CZ195" s="17">
        <v>0</v>
      </c>
      <c r="DA195" s="17">
        <v>0</v>
      </c>
      <c r="DB195" s="15"/>
      <c r="DC195" s="15"/>
      <c r="DD195" s="15"/>
      <c r="DE195" s="15"/>
      <c r="DF195" s="15"/>
      <c r="DG195" s="15"/>
      <c r="DH195" s="15"/>
    </row>
    <row r="196" spans="1:112" ht="17.25" thickBot="1">
      <c r="A196" s="18" t="b">
        <v>1</v>
      </c>
      <c r="B196" s="18" t="b">
        <v>1</v>
      </c>
      <c r="C196" s="15"/>
      <c r="D196" s="15"/>
      <c r="E196" s="17">
        <v>218997</v>
      </c>
      <c r="F196" s="17">
        <v>0</v>
      </c>
      <c r="G196" s="17">
        <v>0</v>
      </c>
      <c r="H196" s="17">
        <v>0</v>
      </c>
      <c r="I196" s="17">
        <v>0</v>
      </c>
      <c r="J196" s="15">
        <v>0</v>
      </c>
      <c r="K196" s="17">
        <v>0</v>
      </c>
      <c r="L196" s="17">
        <v>4</v>
      </c>
      <c r="M196" s="15">
        <v>1.4</v>
      </c>
      <c r="N196" s="15"/>
      <c r="O196" s="17">
        <v>0</v>
      </c>
      <c r="P196" s="15" t="s">
        <v>5254</v>
      </c>
      <c r="Q196" s="15">
        <v>0</v>
      </c>
      <c r="R196" s="17">
        <v>195</v>
      </c>
      <c r="S196" s="18" t="b">
        <v>0</v>
      </c>
      <c r="T196" s="15"/>
      <c r="U196" s="15"/>
      <c r="V196" s="17">
        <v>50</v>
      </c>
      <c r="W196" s="15" t="s">
        <v>5255</v>
      </c>
      <c r="X196" s="15">
        <v>0</v>
      </c>
      <c r="Y196" s="18" t="b">
        <v>0</v>
      </c>
      <c r="Z196" s="15" t="s">
        <v>5256</v>
      </c>
      <c r="AA196" s="15">
        <v>0.8</v>
      </c>
      <c r="AB196" s="18" t="b">
        <v>0</v>
      </c>
      <c r="AC196" s="15"/>
      <c r="AD196" s="15" t="s">
        <v>519</v>
      </c>
      <c r="AE196" s="17">
        <v>7</v>
      </c>
      <c r="AF196" s="17">
        <v>9</v>
      </c>
      <c r="AG196" s="17">
        <v>0</v>
      </c>
      <c r="AH196" s="17">
        <v>0</v>
      </c>
      <c r="AI196" s="17">
        <v>0</v>
      </c>
      <c r="AJ196" s="17">
        <v>0</v>
      </c>
      <c r="AK196" s="17">
        <v>0</v>
      </c>
      <c r="AL196" s="15">
        <v>0</v>
      </c>
      <c r="AM196" s="15">
        <v>0</v>
      </c>
      <c r="AN196" s="15" t="s">
        <v>5256</v>
      </c>
      <c r="AO196" s="15"/>
      <c r="AP196" s="15"/>
      <c r="AQ196" s="15"/>
      <c r="AR196" s="15"/>
      <c r="AS196" s="18" t="b">
        <v>0</v>
      </c>
      <c r="AT196" s="15" t="s">
        <v>5257</v>
      </c>
      <c r="AU196" s="17">
        <v>0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0</v>
      </c>
      <c r="BH196" s="15">
        <v>0</v>
      </c>
      <c r="BI196" s="15">
        <v>0</v>
      </c>
      <c r="BJ196" s="15">
        <v>0</v>
      </c>
      <c r="BK196" s="15">
        <v>0</v>
      </c>
      <c r="BL196" s="17">
        <v>0</v>
      </c>
      <c r="BM196" s="17">
        <v>0</v>
      </c>
      <c r="BN196" s="17">
        <v>0</v>
      </c>
      <c r="BO196" s="17">
        <v>0</v>
      </c>
      <c r="BP196" s="17">
        <v>0</v>
      </c>
      <c r="BQ196" s="15">
        <v>0</v>
      </c>
      <c r="BR196" s="15">
        <v>0</v>
      </c>
      <c r="BS196" s="15">
        <v>0</v>
      </c>
      <c r="BT196" s="15">
        <v>0</v>
      </c>
      <c r="BU196" s="15"/>
      <c r="BV196" s="15"/>
      <c r="BW196" s="15"/>
      <c r="BX196" s="15"/>
      <c r="BY196" s="15"/>
      <c r="BZ196" s="15"/>
      <c r="CA196" s="15"/>
      <c r="CB196" s="15"/>
      <c r="CC196" s="17">
        <v>500</v>
      </c>
      <c r="CD196" s="17">
        <v>56</v>
      </c>
      <c r="CE196" s="17">
        <v>496</v>
      </c>
      <c r="CF196" s="17">
        <v>56</v>
      </c>
      <c r="CG196" s="17">
        <v>493</v>
      </c>
      <c r="CH196" s="17">
        <v>56</v>
      </c>
      <c r="CI196" s="17">
        <v>500</v>
      </c>
      <c r="CJ196" s="17">
        <v>56</v>
      </c>
      <c r="CK196" s="17">
        <v>0</v>
      </c>
      <c r="CL196" s="17">
        <v>0</v>
      </c>
      <c r="CM196" s="17">
        <v>0</v>
      </c>
      <c r="CN196" s="17">
        <v>0</v>
      </c>
      <c r="CO196" s="17">
        <v>0</v>
      </c>
      <c r="CP196" s="17">
        <v>0</v>
      </c>
      <c r="CQ196" s="17">
        <v>259</v>
      </c>
      <c r="CR196" s="17">
        <v>47</v>
      </c>
      <c r="CS196" s="17">
        <v>237</v>
      </c>
      <c r="CT196" s="17">
        <v>14</v>
      </c>
      <c r="CU196" s="17">
        <v>500</v>
      </c>
      <c r="CV196" s="17">
        <v>56</v>
      </c>
      <c r="CW196" s="17">
        <v>211</v>
      </c>
      <c r="CX196" s="17">
        <v>37</v>
      </c>
      <c r="CY196" s="17">
        <v>0</v>
      </c>
      <c r="CZ196" s="17">
        <v>0</v>
      </c>
      <c r="DA196" s="17">
        <v>0</v>
      </c>
      <c r="DB196" s="15"/>
      <c r="DC196" s="15"/>
      <c r="DD196" s="15"/>
      <c r="DE196" s="15"/>
      <c r="DF196" s="15"/>
      <c r="DG196" s="15"/>
      <c r="DH196" s="15"/>
    </row>
    <row r="197" spans="1:112" ht="17.25" thickBot="1">
      <c r="A197" s="18" t="b">
        <v>1</v>
      </c>
      <c r="B197" s="18" t="b">
        <v>1</v>
      </c>
      <c r="C197" s="15"/>
      <c r="D197" s="15"/>
      <c r="E197" s="17">
        <v>551262</v>
      </c>
      <c r="F197" s="17">
        <v>0</v>
      </c>
      <c r="G197" s="17">
        <v>0</v>
      </c>
      <c r="H197" s="17">
        <v>0</v>
      </c>
      <c r="I197" s="17">
        <v>0</v>
      </c>
      <c r="J197" s="15">
        <v>0</v>
      </c>
      <c r="K197" s="17">
        <v>0</v>
      </c>
      <c r="L197" s="17">
        <v>4</v>
      </c>
      <c r="M197" s="15">
        <v>1.4</v>
      </c>
      <c r="N197" s="15"/>
      <c r="O197" s="17">
        <v>0</v>
      </c>
      <c r="P197" s="15" t="s">
        <v>5258</v>
      </c>
      <c r="Q197" s="15">
        <v>0</v>
      </c>
      <c r="R197" s="17">
        <v>196</v>
      </c>
      <c r="S197" s="18" t="b">
        <v>0</v>
      </c>
      <c r="T197" s="15"/>
      <c r="U197" s="15"/>
      <c r="V197" s="17">
        <v>50</v>
      </c>
      <c r="W197" s="15" t="s">
        <v>5259</v>
      </c>
      <c r="X197" s="15">
        <v>0</v>
      </c>
      <c r="Y197" s="18" t="b">
        <v>0</v>
      </c>
      <c r="Z197" s="15" t="s">
        <v>5260</v>
      </c>
      <c r="AA197" s="15">
        <v>0.1</v>
      </c>
      <c r="AB197" s="18" t="b">
        <v>0</v>
      </c>
      <c r="AC197" s="15"/>
      <c r="AD197" s="15" t="s">
        <v>519</v>
      </c>
      <c r="AE197" s="17">
        <v>7</v>
      </c>
      <c r="AF197" s="17">
        <v>9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5">
        <v>0</v>
      </c>
      <c r="AM197" s="15">
        <v>0</v>
      </c>
      <c r="AN197" s="15" t="s">
        <v>5260</v>
      </c>
      <c r="AO197" s="15"/>
      <c r="AP197" s="15"/>
      <c r="AQ197" s="15"/>
      <c r="AR197" s="15"/>
      <c r="AS197" s="18" t="b">
        <v>0</v>
      </c>
      <c r="AT197" s="15" t="s">
        <v>5261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5">
        <v>0</v>
      </c>
      <c r="BI197" s="15">
        <v>0</v>
      </c>
      <c r="BJ197" s="15">
        <v>0</v>
      </c>
      <c r="BK197" s="15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5">
        <v>0</v>
      </c>
      <c r="BR197" s="15">
        <v>0</v>
      </c>
      <c r="BS197" s="15">
        <v>0</v>
      </c>
      <c r="BT197" s="15">
        <v>0</v>
      </c>
      <c r="BU197" s="15"/>
      <c r="BV197" s="15"/>
      <c r="BW197" s="15"/>
      <c r="BX197" s="15"/>
      <c r="BY197" s="15"/>
      <c r="BZ197" s="15"/>
      <c r="CA197" s="15"/>
      <c r="CB197" s="15"/>
      <c r="CC197" s="17">
        <v>529</v>
      </c>
      <c r="CD197" s="17">
        <v>62</v>
      </c>
      <c r="CE197" s="17">
        <v>529</v>
      </c>
      <c r="CF197" s="17">
        <v>62</v>
      </c>
      <c r="CG197" s="17">
        <v>527</v>
      </c>
      <c r="CH197" s="17">
        <v>62</v>
      </c>
      <c r="CI197" s="17">
        <v>529</v>
      </c>
      <c r="CJ197" s="17">
        <v>62</v>
      </c>
      <c r="CK197" s="17">
        <v>0</v>
      </c>
      <c r="CL197" s="17">
        <v>0</v>
      </c>
      <c r="CM197" s="17">
        <v>0</v>
      </c>
      <c r="CN197" s="17">
        <v>0</v>
      </c>
      <c r="CO197" s="17">
        <v>0</v>
      </c>
      <c r="CP197" s="17">
        <v>0</v>
      </c>
      <c r="CQ197" s="17">
        <v>350</v>
      </c>
      <c r="CR197" s="17">
        <v>55</v>
      </c>
      <c r="CS197" s="17">
        <v>328</v>
      </c>
      <c r="CT197" s="17">
        <v>22</v>
      </c>
      <c r="CU197" s="17">
        <v>529</v>
      </c>
      <c r="CV197" s="17">
        <v>62</v>
      </c>
      <c r="CW197" s="17">
        <v>423</v>
      </c>
      <c r="CX197" s="17">
        <v>64</v>
      </c>
      <c r="CY197" s="17">
        <v>0</v>
      </c>
      <c r="CZ197" s="17">
        <v>0</v>
      </c>
      <c r="DA197" s="17">
        <v>0</v>
      </c>
      <c r="DB197" s="15"/>
      <c r="DC197" s="15"/>
      <c r="DD197" s="15"/>
      <c r="DE197" s="15"/>
      <c r="DF197" s="15"/>
      <c r="DG197" s="15"/>
      <c r="DH197" s="15"/>
    </row>
    <row r="198" spans="1:112" ht="17.25" thickBot="1">
      <c r="A198" s="18" t="b">
        <v>1</v>
      </c>
      <c r="B198" s="18" t="b">
        <v>1</v>
      </c>
      <c r="C198" s="15"/>
      <c r="D198" s="15"/>
      <c r="E198" s="17">
        <v>549653</v>
      </c>
      <c r="F198" s="17">
        <v>0</v>
      </c>
      <c r="G198" s="17">
        <v>0</v>
      </c>
      <c r="H198" s="17">
        <v>0</v>
      </c>
      <c r="I198" s="17">
        <v>0</v>
      </c>
      <c r="J198" s="15">
        <v>0</v>
      </c>
      <c r="K198" s="17">
        <v>0</v>
      </c>
      <c r="L198" s="17">
        <v>4</v>
      </c>
      <c r="M198" s="15">
        <v>1</v>
      </c>
      <c r="N198" s="15"/>
      <c r="O198" s="17">
        <v>0</v>
      </c>
      <c r="P198" s="15" t="s">
        <v>5262</v>
      </c>
      <c r="Q198" s="15">
        <v>0</v>
      </c>
      <c r="R198" s="17">
        <v>197</v>
      </c>
      <c r="S198" s="18" t="b">
        <v>0</v>
      </c>
      <c r="T198" s="15"/>
      <c r="U198" s="15"/>
      <c r="V198" s="17">
        <v>45</v>
      </c>
      <c r="W198" s="15" t="s">
        <v>5263</v>
      </c>
      <c r="X198" s="15">
        <v>0</v>
      </c>
      <c r="Y198" s="18" t="b">
        <v>0</v>
      </c>
      <c r="Z198" s="15" t="s">
        <v>5264</v>
      </c>
      <c r="AA198" s="15">
        <v>1.9</v>
      </c>
      <c r="AB198" s="18" t="b">
        <v>0</v>
      </c>
      <c r="AC198" s="15"/>
      <c r="AD198" s="15" t="s">
        <v>519</v>
      </c>
      <c r="AE198" s="17">
        <v>7</v>
      </c>
      <c r="AF198" s="17">
        <v>9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5">
        <v>0</v>
      </c>
      <c r="AM198" s="15">
        <v>0</v>
      </c>
      <c r="AN198" s="15" t="s">
        <v>5264</v>
      </c>
      <c r="AO198" s="15"/>
      <c r="AP198" s="15"/>
      <c r="AQ198" s="15"/>
      <c r="AR198" s="15"/>
      <c r="AS198" s="18" t="b">
        <v>0</v>
      </c>
      <c r="AT198" s="15" t="s">
        <v>5265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5">
        <v>0</v>
      </c>
      <c r="BI198" s="15">
        <v>0</v>
      </c>
      <c r="BJ198" s="15">
        <v>0</v>
      </c>
      <c r="BK198" s="15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5">
        <v>0</v>
      </c>
      <c r="BR198" s="15">
        <v>0</v>
      </c>
      <c r="BS198" s="15">
        <v>0</v>
      </c>
      <c r="BT198" s="15">
        <v>0</v>
      </c>
      <c r="BU198" s="15"/>
      <c r="BV198" s="15"/>
      <c r="BW198" s="15"/>
      <c r="BX198" s="15"/>
      <c r="BY198" s="15"/>
      <c r="BZ198" s="15"/>
      <c r="CA198" s="15"/>
      <c r="CB198" s="15"/>
      <c r="CC198" s="17">
        <v>476</v>
      </c>
      <c r="CD198" s="17">
        <v>49</v>
      </c>
      <c r="CE198" s="17">
        <v>472</v>
      </c>
      <c r="CF198" s="17">
        <v>49</v>
      </c>
      <c r="CG198" s="17">
        <v>462</v>
      </c>
      <c r="CH198" s="17">
        <v>49</v>
      </c>
      <c r="CI198" s="17">
        <v>478</v>
      </c>
      <c r="CJ198" s="17">
        <v>50</v>
      </c>
      <c r="CK198" s="17">
        <v>0</v>
      </c>
      <c r="CL198" s="17">
        <v>0</v>
      </c>
      <c r="CM198" s="17">
        <v>0</v>
      </c>
      <c r="CN198" s="17">
        <v>0</v>
      </c>
      <c r="CO198" s="17">
        <v>0</v>
      </c>
      <c r="CP198" s="17">
        <v>0</v>
      </c>
      <c r="CQ198" s="17">
        <v>463</v>
      </c>
      <c r="CR198" s="17">
        <v>61</v>
      </c>
      <c r="CS198" s="17">
        <v>162</v>
      </c>
      <c r="CT198" s="17">
        <v>5</v>
      </c>
      <c r="CU198" s="17">
        <v>481</v>
      </c>
      <c r="CV198" s="17">
        <v>51</v>
      </c>
      <c r="CW198" s="17">
        <v>136</v>
      </c>
      <c r="CX198" s="17">
        <v>23</v>
      </c>
      <c r="CY198" s="17">
        <v>0</v>
      </c>
      <c r="CZ198" s="17">
        <v>0</v>
      </c>
      <c r="DA198" s="17">
        <v>0</v>
      </c>
      <c r="DB198" s="15"/>
      <c r="DC198" s="15"/>
      <c r="DD198" s="15"/>
      <c r="DE198" s="15"/>
      <c r="DF198" s="15"/>
      <c r="DG198" s="15"/>
      <c r="DH198" s="15"/>
    </row>
    <row r="199" spans="1:112" ht="17.25" thickBot="1">
      <c r="A199" s="18" t="b">
        <v>1</v>
      </c>
      <c r="B199" s="18" t="b">
        <v>1</v>
      </c>
      <c r="C199" s="15"/>
      <c r="D199" s="15"/>
      <c r="E199" s="17">
        <v>172649</v>
      </c>
      <c r="F199" s="17">
        <v>0</v>
      </c>
      <c r="G199" s="17">
        <v>0</v>
      </c>
      <c r="H199" s="17">
        <v>0</v>
      </c>
      <c r="I199" s="17">
        <v>0</v>
      </c>
      <c r="J199" s="15">
        <v>0</v>
      </c>
      <c r="K199" s="17">
        <v>0</v>
      </c>
      <c r="L199" s="17">
        <v>1</v>
      </c>
      <c r="M199" s="15">
        <v>2.6</v>
      </c>
      <c r="N199" s="15"/>
      <c r="O199" s="17">
        <v>0</v>
      </c>
      <c r="P199" s="15" t="s">
        <v>937</v>
      </c>
      <c r="Q199" s="15">
        <v>0</v>
      </c>
      <c r="R199" s="17">
        <v>198</v>
      </c>
      <c r="S199" s="18" t="b">
        <v>0</v>
      </c>
      <c r="T199" s="15"/>
      <c r="U199" s="15"/>
      <c r="V199" s="17">
        <v>50</v>
      </c>
      <c r="W199" s="15" t="s">
        <v>938</v>
      </c>
      <c r="X199" s="15">
        <v>3.5</v>
      </c>
      <c r="Y199" s="18" t="b">
        <v>0</v>
      </c>
      <c r="Z199" s="15" t="s">
        <v>250</v>
      </c>
      <c r="AA199" s="15">
        <v>3.1</v>
      </c>
      <c r="AB199" s="18" t="b">
        <v>0</v>
      </c>
      <c r="AC199" s="15"/>
      <c r="AD199" s="15" t="s">
        <v>519</v>
      </c>
      <c r="AE199" s="17">
        <v>8</v>
      </c>
      <c r="AF199" s="17">
        <v>31</v>
      </c>
      <c r="AG199" s="17">
        <v>131</v>
      </c>
      <c r="AH199" s="17">
        <v>0</v>
      </c>
      <c r="AI199" s="17">
        <v>0</v>
      </c>
      <c r="AJ199" s="17">
        <v>0</v>
      </c>
      <c r="AK199" s="17">
        <v>0</v>
      </c>
      <c r="AL199" s="15">
        <v>0</v>
      </c>
      <c r="AM199" s="15">
        <v>26.2</v>
      </c>
      <c r="AN199" s="15" t="s">
        <v>250</v>
      </c>
      <c r="AO199" s="15"/>
      <c r="AP199" s="15"/>
      <c r="AQ199" s="15"/>
      <c r="AR199" s="15"/>
      <c r="AS199" s="18" t="b">
        <v>0</v>
      </c>
      <c r="AT199" s="15" t="s">
        <v>2559</v>
      </c>
      <c r="AU199" s="17">
        <v>3330</v>
      </c>
      <c r="AV199" s="17">
        <v>0</v>
      </c>
      <c r="AW199" s="17">
        <v>0</v>
      </c>
      <c r="AX199" s="17">
        <v>11</v>
      </c>
      <c r="AY199" s="17">
        <v>51</v>
      </c>
      <c r="AZ199" s="17">
        <v>0</v>
      </c>
      <c r="BA199" s="17">
        <v>1</v>
      </c>
      <c r="BB199" s="17">
        <v>0</v>
      </c>
      <c r="BC199" s="17">
        <v>5</v>
      </c>
      <c r="BD199" s="17">
        <v>0</v>
      </c>
      <c r="BE199" s="17">
        <v>106</v>
      </c>
      <c r="BF199" s="17">
        <v>7</v>
      </c>
      <c r="BG199" s="17">
        <v>538</v>
      </c>
      <c r="BH199" s="15">
        <v>837.8</v>
      </c>
      <c r="BI199" s="15">
        <v>10</v>
      </c>
      <c r="BJ199" s="15">
        <v>0</v>
      </c>
      <c r="BK199" s="15">
        <v>84.7</v>
      </c>
      <c r="BL199" s="17">
        <v>0</v>
      </c>
      <c r="BM199" s="17">
        <v>0</v>
      </c>
      <c r="BN199" s="17">
        <v>0</v>
      </c>
      <c r="BO199" s="17">
        <v>0</v>
      </c>
      <c r="BP199" s="17">
        <v>37</v>
      </c>
      <c r="BQ199" s="15">
        <v>0</v>
      </c>
      <c r="BR199" s="15">
        <v>0.11</v>
      </c>
      <c r="BS199" s="15">
        <v>0.11</v>
      </c>
      <c r="BT199" s="15">
        <v>51.4</v>
      </c>
      <c r="BU199" s="15"/>
      <c r="BV199" s="15"/>
      <c r="BW199" s="15"/>
      <c r="BX199" s="15"/>
      <c r="BY199" s="15"/>
      <c r="BZ199" s="15"/>
      <c r="CA199" s="15"/>
      <c r="CB199" s="15"/>
      <c r="CC199" s="17">
        <v>22</v>
      </c>
      <c r="CD199" s="17">
        <v>6</v>
      </c>
      <c r="CE199" s="17">
        <v>343</v>
      </c>
      <c r="CF199" s="17">
        <v>12</v>
      </c>
      <c r="CG199" s="17">
        <v>486</v>
      </c>
      <c r="CH199" s="17">
        <v>50</v>
      </c>
      <c r="CI199" s="17">
        <v>160</v>
      </c>
      <c r="CJ199" s="17">
        <v>7</v>
      </c>
      <c r="CK199" s="17">
        <v>0</v>
      </c>
      <c r="CL199" s="17">
        <v>2.86</v>
      </c>
      <c r="CM199" s="17">
        <v>0</v>
      </c>
      <c r="CN199" s="17">
        <v>0</v>
      </c>
      <c r="CO199" s="17">
        <v>1.39</v>
      </c>
      <c r="CP199" s="17">
        <v>1.38</v>
      </c>
      <c r="CQ199" s="17">
        <v>237</v>
      </c>
      <c r="CR199" s="17">
        <v>9</v>
      </c>
      <c r="CS199" s="17">
        <v>215</v>
      </c>
      <c r="CT199" s="17">
        <v>47</v>
      </c>
      <c r="CU199" s="17">
        <v>100</v>
      </c>
      <c r="CV199" s="17">
        <v>10</v>
      </c>
      <c r="CW199" s="17">
        <v>100</v>
      </c>
      <c r="CX199" s="17">
        <v>18</v>
      </c>
      <c r="CY199" s="17">
        <v>1</v>
      </c>
      <c r="CZ199" s="17">
        <v>0.3</v>
      </c>
      <c r="DA199" s="17">
        <v>0</v>
      </c>
      <c r="DB199" s="15"/>
      <c r="DC199" s="15"/>
      <c r="DD199" s="15"/>
      <c r="DE199" s="15"/>
      <c r="DF199" s="15"/>
      <c r="DG199" s="15"/>
      <c r="DH199" s="15"/>
    </row>
    <row r="200" spans="1:112" ht="17.25" thickBot="1">
      <c r="A200" s="18" t="b">
        <v>1</v>
      </c>
      <c r="B200" s="18" t="b">
        <v>1</v>
      </c>
      <c r="C200" s="15"/>
      <c r="D200" s="15"/>
      <c r="E200" s="17">
        <v>121709</v>
      </c>
      <c r="F200" s="17">
        <v>0</v>
      </c>
      <c r="G200" s="17">
        <v>0</v>
      </c>
      <c r="H200" s="17">
        <v>0</v>
      </c>
      <c r="I200" s="17">
        <v>0</v>
      </c>
      <c r="J200" s="15">
        <v>0</v>
      </c>
      <c r="K200" s="17">
        <v>0</v>
      </c>
      <c r="L200" s="17">
        <v>1</v>
      </c>
      <c r="M200" s="15">
        <v>2</v>
      </c>
      <c r="N200" s="15"/>
      <c r="O200" s="17">
        <v>0</v>
      </c>
      <c r="P200" s="15" t="s">
        <v>2560</v>
      </c>
      <c r="Q200" s="15">
        <v>0</v>
      </c>
      <c r="R200" s="17">
        <v>199</v>
      </c>
      <c r="S200" s="18" t="b">
        <v>0</v>
      </c>
      <c r="T200" s="15"/>
      <c r="U200" s="15"/>
      <c r="V200" s="17">
        <v>45</v>
      </c>
      <c r="W200" s="15" t="s">
        <v>2561</v>
      </c>
      <c r="X200" s="15">
        <v>7</v>
      </c>
      <c r="Y200" s="18" t="b">
        <v>0</v>
      </c>
      <c r="Z200" s="15" t="s">
        <v>2562</v>
      </c>
      <c r="AA200" s="15">
        <v>0.1</v>
      </c>
      <c r="AB200" s="18" t="b">
        <v>0</v>
      </c>
      <c r="AC200" s="15"/>
      <c r="AD200" s="15" t="s">
        <v>519</v>
      </c>
      <c r="AE200" s="17">
        <v>8</v>
      </c>
      <c r="AF200" s="17">
        <v>31</v>
      </c>
      <c r="AG200" s="17">
        <v>7</v>
      </c>
      <c r="AH200" s="17">
        <v>0</v>
      </c>
      <c r="AI200" s="17">
        <v>0</v>
      </c>
      <c r="AJ200" s="17">
        <v>0</v>
      </c>
      <c r="AK200" s="17">
        <v>0</v>
      </c>
      <c r="AL200" s="15">
        <v>0</v>
      </c>
      <c r="AM200" s="15">
        <v>1.6</v>
      </c>
      <c r="AN200" s="15" t="s">
        <v>2563</v>
      </c>
      <c r="AO200" s="15"/>
      <c r="AP200" s="15"/>
      <c r="AQ200" s="15"/>
      <c r="AR200" s="15"/>
      <c r="AS200" s="18" t="b">
        <v>0</v>
      </c>
      <c r="AT200" s="15" t="s">
        <v>2564</v>
      </c>
      <c r="AU200" s="17">
        <v>90</v>
      </c>
      <c r="AV200" s="17">
        <v>0</v>
      </c>
      <c r="AW200" s="17">
        <v>0</v>
      </c>
      <c r="AX200" s="17">
        <v>1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3</v>
      </c>
      <c r="BF200" s="17">
        <v>0</v>
      </c>
      <c r="BG200" s="17">
        <v>29</v>
      </c>
      <c r="BH200" s="15">
        <v>22.8</v>
      </c>
      <c r="BI200" s="15">
        <v>0</v>
      </c>
      <c r="BJ200" s="15">
        <v>0</v>
      </c>
      <c r="BK200" s="15">
        <v>2.2999999999999998</v>
      </c>
      <c r="BL200" s="17">
        <v>0</v>
      </c>
      <c r="BM200" s="17">
        <v>0</v>
      </c>
      <c r="BN200" s="17">
        <v>0</v>
      </c>
      <c r="BO200" s="17">
        <v>0</v>
      </c>
      <c r="BP200" s="17">
        <v>1</v>
      </c>
      <c r="BQ200" s="15">
        <v>0</v>
      </c>
      <c r="BR200" s="15">
        <v>0</v>
      </c>
      <c r="BS200" s="15">
        <v>0</v>
      </c>
      <c r="BT200" s="15">
        <v>1.1200000000000001</v>
      </c>
      <c r="BU200" s="15"/>
      <c r="BV200" s="15"/>
      <c r="BW200" s="15"/>
      <c r="BX200" s="15"/>
      <c r="BY200" s="15"/>
      <c r="BZ200" s="15"/>
      <c r="CA200" s="15"/>
      <c r="CB200" s="15"/>
      <c r="CC200" s="17">
        <v>355</v>
      </c>
      <c r="CD200" s="17">
        <v>29</v>
      </c>
      <c r="CE200" s="17">
        <v>444</v>
      </c>
      <c r="CF200" s="17">
        <v>41</v>
      </c>
      <c r="CG200" s="17">
        <v>427</v>
      </c>
      <c r="CH200" s="17">
        <v>32</v>
      </c>
      <c r="CI200" s="17">
        <v>370</v>
      </c>
      <c r="CJ200" s="17">
        <v>29</v>
      </c>
      <c r="CK200" s="17">
        <v>0</v>
      </c>
      <c r="CL200" s="17">
        <v>3</v>
      </c>
      <c r="CM200" s="17">
        <v>0</v>
      </c>
      <c r="CN200" s="17">
        <v>0</v>
      </c>
      <c r="CO200" s="17">
        <v>1.1200000000000001</v>
      </c>
      <c r="CP200" s="17">
        <v>0</v>
      </c>
      <c r="CQ200" s="17">
        <v>384</v>
      </c>
      <c r="CR200" s="17">
        <v>26</v>
      </c>
      <c r="CS200" s="17">
        <v>83</v>
      </c>
      <c r="CT200" s="17">
        <v>28</v>
      </c>
      <c r="CU200" s="17">
        <v>1</v>
      </c>
      <c r="CV200" s="17">
        <v>1</v>
      </c>
      <c r="CW200" s="17">
        <v>443</v>
      </c>
      <c r="CX200" s="17">
        <v>54</v>
      </c>
      <c r="CY200" s="17">
        <v>1</v>
      </c>
      <c r="CZ200" s="17">
        <v>1</v>
      </c>
      <c r="DA200" s="17">
        <v>0</v>
      </c>
      <c r="DB200" s="15"/>
      <c r="DC200" s="15"/>
      <c r="DD200" s="15"/>
      <c r="DE200" s="15"/>
      <c r="DF200" s="15"/>
      <c r="DG200" s="15"/>
      <c r="DH200" s="15"/>
    </row>
    <row r="201" spans="1:112" ht="17.25" thickBot="1">
      <c r="A201" s="18" t="b">
        <v>1</v>
      </c>
      <c r="B201" s="18" t="b">
        <v>1</v>
      </c>
      <c r="C201" s="15"/>
      <c r="D201" s="15"/>
      <c r="E201" s="17">
        <v>437499</v>
      </c>
      <c r="F201" s="17">
        <v>0</v>
      </c>
      <c r="G201" s="17">
        <v>0</v>
      </c>
      <c r="H201" s="17">
        <v>0</v>
      </c>
      <c r="I201" s="17">
        <v>0</v>
      </c>
      <c r="J201" s="15">
        <v>0</v>
      </c>
      <c r="K201" s="17">
        <v>0</v>
      </c>
      <c r="L201" s="17">
        <v>2</v>
      </c>
      <c r="M201" s="15">
        <v>2.8</v>
      </c>
      <c r="N201" s="15"/>
      <c r="O201" s="17">
        <v>0</v>
      </c>
      <c r="P201" s="15" t="s">
        <v>1783</v>
      </c>
      <c r="Q201" s="15">
        <v>0</v>
      </c>
      <c r="R201" s="17">
        <v>200</v>
      </c>
      <c r="S201" s="18" t="b">
        <v>0</v>
      </c>
      <c r="T201" s="15"/>
      <c r="U201" s="15"/>
      <c r="V201" s="17">
        <v>60</v>
      </c>
      <c r="W201" s="15" t="s">
        <v>1784</v>
      </c>
      <c r="X201" s="15">
        <v>4.4000000000000004</v>
      </c>
      <c r="Y201" s="18" t="b">
        <v>0</v>
      </c>
      <c r="Z201" s="15" t="s">
        <v>1785</v>
      </c>
      <c r="AA201" s="15">
        <v>13.4</v>
      </c>
      <c r="AB201" s="18" t="b">
        <v>0</v>
      </c>
      <c r="AC201" s="15"/>
      <c r="AD201" s="15" t="s">
        <v>519</v>
      </c>
      <c r="AE201" s="17">
        <v>8</v>
      </c>
      <c r="AF201" s="17">
        <v>31</v>
      </c>
      <c r="AG201" s="17">
        <v>154</v>
      </c>
      <c r="AH201" s="17">
        <v>0</v>
      </c>
      <c r="AI201" s="17">
        <v>0</v>
      </c>
      <c r="AJ201" s="17">
        <v>0</v>
      </c>
      <c r="AK201" s="17">
        <v>0</v>
      </c>
      <c r="AL201" s="15">
        <v>0</v>
      </c>
      <c r="AM201" s="15">
        <v>25.7</v>
      </c>
      <c r="AN201" s="15" t="s">
        <v>1785</v>
      </c>
      <c r="AO201" s="15"/>
      <c r="AP201" s="15"/>
      <c r="AQ201" s="15"/>
      <c r="AR201" s="15"/>
      <c r="AS201" s="18" t="b">
        <v>0</v>
      </c>
      <c r="AT201" s="15" t="s">
        <v>2568</v>
      </c>
      <c r="AU201" s="17">
        <v>3085</v>
      </c>
      <c r="AV201" s="17">
        <v>1</v>
      </c>
      <c r="AW201" s="17">
        <v>2</v>
      </c>
      <c r="AX201" s="17">
        <v>11</v>
      </c>
      <c r="AY201" s="17">
        <v>47</v>
      </c>
      <c r="AZ201" s="17">
        <v>0</v>
      </c>
      <c r="BA201" s="17">
        <v>0</v>
      </c>
      <c r="BB201" s="17">
        <v>0</v>
      </c>
      <c r="BC201" s="17">
        <v>4</v>
      </c>
      <c r="BD201" s="17">
        <v>1</v>
      </c>
      <c r="BE201" s="17">
        <v>0</v>
      </c>
      <c r="BF201" s="17">
        <v>11</v>
      </c>
      <c r="BG201" s="17">
        <v>529</v>
      </c>
      <c r="BH201" s="15">
        <v>822</v>
      </c>
      <c r="BI201" s="15">
        <v>106.4</v>
      </c>
      <c r="BJ201" s="15">
        <v>316</v>
      </c>
      <c r="BK201" s="15">
        <v>124.3</v>
      </c>
      <c r="BL201" s="17">
        <v>0</v>
      </c>
      <c r="BM201" s="17">
        <v>0</v>
      </c>
      <c r="BN201" s="17">
        <v>0</v>
      </c>
      <c r="BO201" s="17">
        <v>0</v>
      </c>
      <c r="BP201" s="17">
        <v>35</v>
      </c>
      <c r="BQ201" s="15">
        <v>2.4500000000000002</v>
      </c>
      <c r="BR201" s="15">
        <v>0.83</v>
      </c>
      <c r="BS201" s="15">
        <v>3.28</v>
      </c>
      <c r="BT201" s="15">
        <v>44.04</v>
      </c>
      <c r="BU201" s="15"/>
      <c r="BV201" s="15"/>
      <c r="BW201" s="15"/>
      <c r="BX201" s="15"/>
      <c r="BY201" s="15"/>
      <c r="BZ201" s="15"/>
      <c r="CA201" s="15"/>
      <c r="CB201" s="15"/>
      <c r="CC201" s="17">
        <v>28</v>
      </c>
      <c r="CD201" s="17">
        <v>10</v>
      </c>
      <c r="CE201" s="17">
        <v>236</v>
      </c>
      <c r="CF201" s="17">
        <v>74</v>
      </c>
      <c r="CG201" s="17">
        <v>89</v>
      </c>
      <c r="CH201" s="17">
        <v>11</v>
      </c>
      <c r="CI201" s="17">
        <v>82</v>
      </c>
      <c r="CJ201" s="17">
        <v>19</v>
      </c>
      <c r="CK201" s="17">
        <v>7.0000000000000007E-2</v>
      </c>
      <c r="CL201" s="17">
        <v>0</v>
      </c>
      <c r="CM201" s="17">
        <v>0.02</v>
      </c>
      <c r="CN201" s="17">
        <v>0.09</v>
      </c>
      <c r="CO201" s="17">
        <v>1.28</v>
      </c>
      <c r="CP201" s="17">
        <v>1.37</v>
      </c>
      <c r="CQ201" s="17">
        <v>80</v>
      </c>
      <c r="CR201" s="17">
        <v>8</v>
      </c>
      <c r="CS201" s="17">
        <v>474</v>
      </c>
      <c r="CT201" s="17">
        <v>178</v>
      </c>
      <c r="CU201" s="17">
        <v>33</v>
      </c>
      <c r="CV201" s="17">
        <v>12</v>
      </c>
      <c r="CW201" s="17">
        <v>34</v>
      </c>
      <c r="CX201" s="17">
        <v>13</v>
      </c>
      <c r="CY201" s="17">
        <v>1.02</v>
      </c>
      <c r="CZ201" s="17">
        <v>0.32</v>
      </c>
      <c r="DA201" s="17">
        <v>0</v>
      </c>
      <c r="DB201" s="15"/>
      <c r="DC201" s="15"/>
      <c r="DD201" s="15"/>
      <c r="DE201" s="15"/>
      <c r="DF201" s="15"/>
      <c r="DG201" s="15"/>
      <c r="DH201" s="15"/>
    </row>
    <row r="202" spans="1:112" ht="27.75" thickBot="1">
      <c r="A202" s="18" t="b">
        <v>1</v>
      </c>
      <c r="B202" s="18" t="b">
        <v>1</v>
      </c>
      <c r="C202" s="15"/>
      <c r="D202" s="15"/>
      <c r="E202" s="17">
        <v>247348</v>
      </c>
      <c r="F202" s="17">
        <v>0</v>
      </c>
      <c r="G202" s="17">
        <v>0</v>
      </c>
      <c r="H202" s="17">
        <v>0</v>
      </c>
      <c r="I202" s="17">
        <v>0</v>
      </c>
      <c r="J202" s="15">
        <v>0</v>
      </c>
      <c r="K202" s="17">
        <v>0</v>
      </c>
      <c r="L202" s="17">
        <v>2</v>
      </c>
      <c r="M202" s="15">
        <v>2.5</v>
      </c>
      <c r="N202" s="15"/>
      <c r="O202" s="17">
        <v>0</v>
      </c>
      <c r="P202" s="15" t="s">
        <v>625</v>
      </c>
      <c r="Q202" s="15">
        <v>0</v>
      </c>
      <c r="R202" s="17">
        <v>201</v>
      </c>
      <c r="S202" s="18" t="b">
        <v>0</v>
      </c>
      <c r="T202" s="15"/>
      <c r="U202" s="15"/>
      <c r="V202" s="17">
        <v>55</v>
      </c>
      <c r="W202" s="15" t="s">
        <v>1444</v>
      </c>
      <c r="X202" s="15">
        <v>4.7</v>
      </c>
      <c r="Y202" s="18" t="b">
        <v>0</v>
      </c>
      <c r="Z202" s="15" t="s">
        <v>2566</v>
      </c>
      <c r="AA202" s="15">
        <v>13.6</v>
      </c>
      <c r="AB202" s="18" t="b">
        <v>0</v>
      </c>
      <c r="AC202" s="15"/>
      <c r="AD202" s="15" t="s">
        <v>519</v>
      </c>
      <c r="AE202" s="17">
        <v>8</v>
      </c>
      <c r="AF202" s="17">
        <v>31</v>
      </c>
      <c r="AG202" s="17">
        <v>136</v>
      </c>
      <c r="AH202" s="17">
        <v>0</v>
      </c>
      <c r="AI202" s="17">
        <v>0</v>
      </c>
      <c r="AJ202" s="17">
        <v>0</v>
      </c>
      <c r="AK202" s="17">
        <v>0</v>
      </c>
      <c r="AL202" s="15">
        <v>0</v>
      </c>
      <c r="AM202" s="15">
        <v>24.7</v>
      </c>
      <c r="AN202" s="15" t="s">
        <v>1445</v>
      </c>
      <c r="AO202" s="15"/>
      <c r="AP202" s="15"/>
      <c r="AQ202" s="15"/>
      <c r="AR202" s="15"/>
      <c r="AS202" s="18" t="b">
        <v>0</v>
      </c>
      <c r="AT202" s="15" t="s">
        <v>2567</v>
      </c>
      <c r="AU202" s="17">
        <v>2400</v>
      </c>
      <c r="AV202" s="17">
        <v>4</v>
      </c>
      <c r="AW202" s="17">
        <v>4</v>
      </c>
      <c r="AX202" s="17">
        <v>10</v>
      </c>
      <c r="AY202" s="17">
        <v>33</v>
      </c>
      <c r="AZ202" s="17">
        <v>0</v>
      </c>
      <c r="BA202" s="17">
        <v>0</v>
      </c>
      <c r="BB202" s="17">
        <v>0</v>
      </c>
      <c r="BC202" s="17">
        <v>7</v>
      </c>
      <c r="BD202" s="17">
        <v>0</v>
      </c>
      <c r="BE202" s="17">
        <v>0</v>
      </c>
      <c r="BF202" s="17">
        <v>9</v>
      </c>
      <c r="BG202" s="17">
        <v>469</v>
      </c>
      <c r="BH202" s="15">
        <v>595</v>
      </c>
      <c r="BI202" s="15">
        <v>396.6</v>
      </c>
      <c r="BJ202" s="15">
        <v>404</v>
      </c>
      <c r="BK202" s="15">
        <v>139.5</v>
      </c>
      <c r="BL202" s="17">
        <v>0</v>
      </c>
      <c r="BM202" s="17">
        <v>0</v>
      </c>
      <c r="BN202" s="17">
        <v>0</v>
      </c>
      <c r="BO202" s="17">
        <v>0</v>
      </c>
      <c r="BP202" s="17">
        <v>29</v>
      </c>
      <c r="BQ202" s="15">
        <v>2.4500000000000002</v>
      </c>
      <c r="BR202" s="15">
        <v>3.94</v>
      </c>
      <c r="BS202" s="15">
        <v>6.39</v>
      </c>
      <c r="BT202" s="15">
        <v>34.28</v>
      </c>
      <c r="BU202" s="15"/>
      <c r="BV202" s="15"/>
      <c r="BW202" s="15"/>
      <c r="BX202" s="15"/>
      <c r="BY202" s="15"/>
      <c r="BZ202" s="15"/>
      <c r="CA202" s="15"/>
      <c r="CB202" s="15"/>
      <c r="CC202" s="17">
        <v>79</v>
      </c>
      <c r="CD202" s="17">
        <v>33</v>
      </c>
      <c r="CE202" s="17">
        <v>79</v>
      </c>
      <c r="CF202" s="17">
        <v>19</v>
      </c>
      <c r="CG202" s="17">
        <v>63</v>
      </c>
      <c r="CH202" s="17">
        <v>5</v>
      </c>
      <c r="CI202" s="17">
        <v>62</v>
      </c>
      <c r="CJ202" s="17">
        <v>10</v>
      </c>
      <c r="CK202" s="17">
        <v>0.09</v>
      </c>
      <c r="CL202" s="17">
        <v>0</v>
      </c>
      <c r="CM202" s="17">
        <v>0.15</v>
      </c>
      <c r="CN202" s="17">
        <v>0.24</v>
      </c>
      <c r="CO202" s="17">
        <v>1.29</v>
      </c>
      <c r="CP202" s="17">
        <v>1.24</v>
      </c>
      <c r="CQ202" s="17">
        <v>150</v>
      </c>
      <c r="CR202" s="17">
        <v>18</v>
      </c>
      <c r="CS202" s="17">
        <v>387</v>
      </c>
      <c r="CT202" s="17">
        <v>160</v>
      </c>
      <c r="CU202" s="17">
        <v>17</v>
      </c>
      <c r="CV202" s="17">
        <v>5</v>
      </c>
      <c r="CW202" s="17">
        <v>33</v>
      </c>
      <c r="CX202" s="17">
        <v>12</v>
      </c>
      <c r="CY202" s="17">
        <v>1.0900000000000001</v>
      </c>
      <c r="CZ202" s="17">
        <v>0.38</v>
      </c>
      <c r="DA202" s="17">
        <v>0</v>
      </c>
      <c r="DB202" s="15"/>
      <c r="DC202" s="15"/>
      <c r="DD202" s="15"/>
      <c r="DE202" s="15"/>
      <c r="DF202" s="15"/>
      <c r="DG202" s="15"/>
      <c r="DH202" s="15"/>
    </row>
    <row r="203" spans="1:112" ht="17.25" thickBot="1">
      <c r="A203" s="18" t="b">
        <v>1</v>
      </c>
      <c r="B203" s="18" t="b">
        <v>1</v>
      </c>
      <c r="C203" s="15"/>
      <c r="D203" s="15"/>
      <c r="E203" s="17">
        <v>427623</v>
      </c>
      <c r="F203" s="17">
        <v>0</v>
      </c>
      <c r="G203" s="17">
        <v>0</v>
      </c>
      <c r="H203" s="17">
        <v>0</v>
      </c>
      <c r="I203" s="17">
        <v>0</v>
      </c>
      <c r="J203" s="15">
        <v>0</v>
      </c>
      <c r="K203" s="17">
        <v>0</v>
      </c>
      <c r="L203" s="17">
        <v>2</v>
      </c>
      <c r="M203" s="15">
        <v>2.2000000000000002</v>
      </c>
      <c r="N203" s="15"/>
      <c r="O203" s="17">
        <v>0</v>
      </c>
      <c r="P203" s="15" t="s">
        <v>608</v>
      </c>
      <c r="Q203" s="15">
        <v>0</v>
      </c>
      <c r="R203" s="17">
        <v>202</v>
      </c>
      <c r="S203" s="18" t="b">
        <v>0</v>
      </c>
      <c r="T203" s="15"/>
      <c r="U203" s="15"/>
      <c r="V203" s="17">
        <v>50</v>
      </c>
      <c r="W203" s="15" t="s">
        <v>759</v>
      </c>
      <c r="X203" s="15">
        <v>3.9</v>
      </c>
      <c r="Y203" s="18" t="b">
        <v>0</v>
      </c>
      <c r="Z203" s="15" t="s">
        <v>294</v>
      </c>
      <c r="AA203" s="15">
        <v>0.9</v>
      </c>
      <c r="AB203" s="18" t="b">
        <v>0</v>
      </c>
      <c r="AC203" s="15"/>
      <c r="AD203" s="15" t="s">
        <v>519</v>
      </c>
      <c r="AE203" s="17">
        <v>8</v>
      </c>
      <c r="AF203" s="17">
        <v>31</v>
      </c>
      <c r="AG203" s="17">
        <v>128</v>
      </c>
      <c r="AH203" s="17">
        <v>0</v>
      </c>
      <c r="AI203" s="17">
        <v>0</v>
      </c>
      <c r="AJ203" s="17">
        <v>0</v>
      </c>
      <c r="AK203" s="17">
        <v>0</v>
      </c>
      <c r="AL203" s="15">
        <v>0</v>
      </c>
      <c r="AM203" s="15">
        <v>25.6</v>
      </c>
      <c r="AN203" s="15" t="s">
        <v>294</v>
      </c>
      <c r="AO203" s="15"/>
      <c r="AP203" s="15"/>
      <c r="AQ203" s="15"/>
      <c r="AR203" s="15"/>
      <c r="AS203" s="18" t="b">
        <v>0</v>
      </c>
      <c r="AT203" s="15" t="s">
        <v>2574</v>
      </c>
      <c r="AU203" s="17">
        <v>2825</v>
      </c>
      <c r="AV203" s="17">
        <v>1</v>
      </c>
      <c r="AW203" s="17">
        <v>0</v>
      </c>
      <c r="AX203" s="17">
        <v>11</v>
      </c>
      <c r="AY203" s="17">
        <v>42</v>
      </c>
      <c r="AZ203" s="17">
        <v>0</v>
      </c>
      <c r="BA203" s="17">
        <v>0</v>
      </c>
      <c r="BB203" s="17">
        <v>0</v>
      </c>
      <c r="BC203" s="17">
        <v>4</v>
      </c>
      <c r="BD203" s="17">
        <v>0</v>
      </c>
      <c r="BE203" s="17">
        <v>0</v>
      </c>
      <c r="BF203" s="17">
        <v>5</v>
      </c>
      <c r="BG203" s="17">
        <v>453</v>
      </c>
      <c r="BH203" s="15">
        <v>727.2</v>
      </c>
      <c r="BI203" s="15">
        <v>159.6</v>
      </c>
      <c r="BJ203" s="15">
        <v>185</v>
      </c>
      <c r="BK203" s="15">
        <v>107.6</v>
      </c>
      <c r="BL203" s="17">
        <v>0</v>
      </c>
      <c r="BM203" s="17">
        <v>0</v>
      </c>
      <c r="BN203" s="17">
        <v>0</v>
      </c>
      <c r="BO203" s="17">
        <v>0</v>
      </c>
      <c r="BP203" s="17">
        <v>31</v>
      </c>
      <c r="BQ203" s="15">
        <v>2.42</v>
      </c>
      <c r="BR203" s="15">
        <v>1.56</v>
      </c>
      <c r="BS203" s="15">
        <v>3.98</v>
      </c>
      <c r="BT203" s="15">
        <v>41.19</v>
      </c>
      <c r="BU203" s="15"/>
      <c r="BV203" s="15"/>
      <c r="BW203" s="15"/>
      <c r="BX203" s="15"/>
      <c r="BY203" s="15"/>
      <c r="BZ203" s="15"/>
      <c r="CA203" s="15"/>
      <c r="CB203" s="15"/>
      <c r="CC203" s="17">
        <v>40</v>
      </c>
      <c r="CD203" s="17">
        <v>16</v>
      </c>
      <c r="CE203" s="17">
        <v>196</v>
      </c>
      <c r="CF203" s="17">
        <v>51</v>
      </c>
      <c r="CG203" s="17">
        <v>167</v>
      </c>
      <c r="CH203" s="17">
        <v>47</v>
      </c>
      <c r="CI203" s="17">
        <v>109</v>
      </c>
      <c r="CJ203" s="17">
        <v>31</v>
      </c>
      <c r="CK203" s="17">
        <v>0.08</v>
      </c>
      <c r="CL203" s="17">
        <v>0</v>
      </c>
      <c r="CM203" s="17">
        <v>0.05</v>
      </c>
      <c r="CN203" s="17">
        <v>0.13</v>
      </c>
      <c r="CO203" s="17">
        <v>1.31</v>
      </c>
      <c r="CP203" s="17">
        <v>1.34</v>
      </c>
      <c r="CQ203" s="17">
        <v>281</v>
      </c>
      <c r="CR203" s="17">
        <v>51</v>
      </c>
      <c r="CS203" s="17">
        <v>259</v>
      </c>
      <c r="CT203" s="17">
        <v>130</v>
      </c>
      <c r="CU203" s="17">
        <v>65</v>
      </c>
      <c r="CV203" s="17">
        <v>25</v>
      </c>
      <c r="CW203" s="17">
        <v>207</v>
      </c>
      <c r="CX203" s="17">
        <v>73</v>
      </c>
      <c r="CY203" s="17">
        <v>0.99</v>
      </c>
      <c r="CZ203" s="17">
        <v>0.35</v>
      </c>
      <c r="DA203" s="17">
        <v>0</v>
      </c>
      <c r="DB203" s="15"/>
      <c r="DC203" s="15"/>
      <c r="DD203" s="15"/>
      <c r="DE203" s="15"/>
      <c r="DF203" s="15"/>
      <c r="DG203" s="15"/>
      <c r="DH203" s="15"/>
    </row>
    <row r="204" spans="1:112" ht="17.25" thickBot="1">
      <c r="A204" s="18" t="b">
        <v>1</v>
      </c>
      <c r="B204" s="18" t="b">
        <v>1</v>
      </c>
      <c r="C204" s="15"/>
      <c r="D204" s="15"/>
      <c r="E204" s="17">
        <v>651426</v>
      </c>
      <c r="F204" s="17">
        <v>0</v>
      </c>
      <c r="G204" s="17">
        <v>0</v>
      </c>
      <c r="H204" s="17">
        <v>0</v>
      </c>
      <c r="I204" s="17">
        <v>0</v>
      </c>
      <c r="J204" s="15">
        <v>0</v>
      </c>
      <c r="K204" s="17">
        <v>0</v>
      </c>
      <c r="L204" s="17">
        <v>2</v>
      </c>
      <c r="M204" s="15">
        <v>2.2000000000000002</v>
      </c>
      <c r="N204" s="15"/>
      <c r="O204" s="17">
        <v>0</v>
      </c>
      <c r="P204" s="15" t="s">
        <v>3836</v>
      </c>
      <c r="Q204" s="15">
        <v>0</v>
      </c>
      <c r="R204" s="17">
        <v>203</v>
      </c>
      <c r="S204" s="18" t="b">
        <v>0</v>
      </c>
      <c r="T204" s="15"/>
      <c r="U204" s="15"/>
      <c r="V204" s="17">
        <v>50</v>
      </c>
      <c r="W204" s="15" t="s">
        <v>3837</v>
      </c>
      <c r="X204" s="15">
        <v>3.6</v>
      </c>
      <c r="Y204" s="18" t="b">
        <v>0</v>
      </c>
      <c r="Z204" s="15" t="s">
        <v>3838</v>
      </c>
      <c r="AA204" s="15">
        <v>0.3</v>
      </c>
      <c r="AB204" s="18" t="b">
        <v>0</v>
      </c>
      <c r="AC204" s="15"/>
      <c r="AD204" s="15" t="s">
        <v>519</v>
      </c>
      <c r="AE204" s="17">
        <v>8</v>
      </c>
      <c r="AF204" s="17">
        <v>31</v>
      </c>
      <c r="AG204" s="17">
        <v>72</v>
      </c>
      <c r="AH204" s="17">
        <v>0</v>
      </c>
      <c r="AI204" s="17">
        <v>0</v>
      </c>
      <c r="AJ204" s="17">
        <v>0</v>
      </c>
      <c r="AK204" s="17">
        <v>0</v>
      </c>
      <c r="AL204" s="15">
        <v>0</v>
      </c>
      <c r="AM204" s="15">
        <v>14.4</v>
      </c>
      <c r="AN204" s="15" t="s">
        <v>3838</v>
      </c>
      <c r="AO204" s="15"/>
      <c r="AP204" s="15"/>
      <c r="AQ204" s="15"/>
      <c r="AR204" s="15"/>
      <c r="AS204" s="18" t="b">
        <v>0</v>
      </c>
      <c r="AT204" s="15" t="s">
        <v>3839</v>
      </c>
      <c r="AU204" s="17">
        <v>1331</v>
      </c>
      <c r="AV204" s="17">
        <v>0</v>
      </c>
      <c r="AW204" s="17">
        <v>0</v>
      </c>
      <c r="AX204" s="17">
        <v>5</v>
      </c>
      <c r="AY204" s="17">
        <v>23</v>
      </c>
      <c r="AZ204" s="17">
        <v>0</v>
      </c>
      <c r="BA204" s="17">
        <v>0</v>
      </c>
      <c r="BB204" s="17">
        <v>0</v>
      </c>
      <c r="BC204" s="17">
        <v>3</v>
      </c>
      <c r="BD204" s="17">
        <v>0</v>
      </c>
      <c r="BE204" s="17">
        <v>0</v>
      </c>
      <c r="BF204" s="17">
        <v>9</v>
      </c>
      <c r="BG204" s="17">
        <v>216</v>
      </c>
      <c r="BH204" s="15">
        <v>362.4</v>
      </c>
      <c r="BI204" s="15">
        <v>63.8</v>
      </c>
      <c r="BJ204" s="15">
        <v>56</v>
      </c>
      <c r="BK204" s="15">
        <v>48.1</v>
      </c>
      <c r="BL204" s="17">
        <v>0</v>
      </c>
      <c r="BM204" s="17">
        <v>0</v>
      </c>
      <c r="BN204" s="17">
        <v>0</v>
      </c>
      <c r="BO204" s="17">
        <v>0</v>
      </c>
      <c r="BP204" s="17">
        <v>14</v>
      </c>
      <c r="BQ204" s="15">
        <v>1.48</v>
      </c>
      <c r="BR204" s="15">
        <v>0.33</v>
      </c>
      <c r="BS204" s="15">
        <v>1.81</v>
      </c>
      <c r="BT204" s="15">
        <v>23.84</v>
      </c>
      <c r="BU204" s="15"/>
      <c r="BV204" s="15"/>
      <c r="BW204" s="15"/>
      <c r="BX204" s="15"/>
      <c r="BY204" s="15"/>
      <c r="BZ204" s="15"/>
      <c r="CA204" s="15"/>
      <c r="CB204" s="15"/>
      <c r="CC204" s="17">
        <v>168</v>
      </c>
      <c r="CD204" s="17">
        <v>70</v>
      </c>
      <c r="CE204" s="17">
        <v>271</v>
      </c>
      <c r="CF204" s="17">
        <v>90</v>
      </c>
      <c r="CG204" s="17">
        <v>272</v>
      </c>
      <c r="CH204" s="17">
        <v>87</v>
      </c>
      <c r="CI204" s="17">
        <v>248</v>
      </c>
      <c r="CJ204" s="17">
        <v>80</v>
      </c>
      <c r="CK204" s="17">
        <v>0.1</v>
      </c>
      <c r="CL204" s="17">
        <v>0</v>
      </c>
      <c r="CM204" s="17">
        <v>0.02</v>
      </c>
      <c r="CN204" s="17">
        <v>0.12</v>
      </c>
      <c r="CO204" s="17">
        <v>1.61</v>
      </c>
      <c r="CP204" s="17">
        <v>1.56</v>
      </c>
      <c r="CQ204" s="17">
        <v>364</v>
      </c>
      <c r="CR204" s="17">
        <v>73</v>
      </c>
      <c r="CS204" s="17">
        <v>342</v>
      </c>
      <c r="CT204" s="17">
        <v>152</v>
      </c>
      <c r="CU204" s="17">
        <v>90</v>
      </c>
      <c r="CV204" s="17">
        <v>37</v>
      </c>
      <c r="CW204" s="17">
        <v>303</v>
      </c>
      <c r="CX204" s="17">
        <v>112</v>
      </c>
      <c r="CY204" s="17">
        <v>0.95</v>
      </c>
      <c r="CZ204" s="17">
        <v>0.34</v>
      </c>
      <c r="DA204" s="17">
        <v>0</v>
      </c>
      <c r="DB204" s="15"/>
      <c r="DC204" s="15"/>
      <c r="DD204" s="15"/>
      <c r="DE204" s="15"/>
      <c r="DF204" s="15"/>
      <c r="DG204" s="15"/>
      <c r="DH204" s="15"/>
    </row>
    <row r="205" spans="1:112" ht="17.25" thickBot="1">
      <c r="A205" s="18" t="b">
        <v>1</v>
      </c>
      <c r="B205" s="18" t="b">
        <v>1</v>
      </c>
      <c r="C205" s="15"/>
      <c r="D205" s="15"/>
      <c r="E205" s="17">
        <v>244723</v>
      </c>
      <c r="F205" s="17">
        <v>0</v>
      </c>
      <c r="G205" s="17">
        <v>0</v>
      </c>
      <c r="H205" s="17">
        <v>0</v>
      </c>
      <c r="I205" s="17">
        <v>0</v>
      </c>
      <c r="J205" s="15">
        <v>0</v>
      </c>
      <c r="K205" s="17">
        <v>0</v>
      </c>
      <c r="L205" s="17">
        <v>2</v>
      </c>
      <c r="M205" s="15">
        <v>1.7</v>
      </c>
      <c r="N205" s="15"/>
      <c r="O205" s="17">
        <v>0</v>
      </c>
      <c r="P205" s="15" t="s">
        <v>747</v>
      </c>
      <c r="Q205" s="15">
        <v>0</v>
      </c>
      <c r="R205" s="17">
        <v>204</v>
      </c>
      <c r="S205" s="18" t="b">
        <v>0</v>
      </c>
      <c r="T205" s="15"/>
      <c r="U205" s="15"/>
      <c r="V205" s="17">
        <v>45</v>
      </c>
      <c r="W205" s="15" t="s">
        <v>748</v>
      </c>
      <c r="X205" s="15">
        <v>3.6</v>
      </c>
      <c r="Y205" s="18" t="b">
        <v>0</v>
      </c>
      <c r="Z205" s="15" t="s">
        <v>311</v>
      </c>
      <c r="AA205" s="15">
        <v>7.3</v>
      </c>
      <c r="AB205" s="18" t="b">
        <v>0</v>
      </c>
      <c r="AC205" s="15"/>
      <c r="AD205" s="15" t="s">
        <v>519</v>
      </c>
      <c r="AE205" s="17">
        <v>8</v>
      </c>
      <c r="AF205" s="17">
        <v>31</v>
      </c>
      <c r="AG205" s="17">
        <v>135</v>
      </c>
      <c r="AH205" s="17">
        <v>0</v>
      </c>
      <c r="AI205" s="17">
        <v>0</v>
      </c>
      <c r="AJ205" s="17">
        <v>0</v>
      </c>
      <c r="AK205" s="17">
        <v>0</v>
      </c>
      <c r="AL205" s="15">
        <v>0</v>
      </c>
      <c r="AM205" s="15">
        <v>30</v>
      </c>
      <c r="AN205" s="15" t="s">
        <v>311</v>
      </c>
      <c r="AO205" s="15"/>
      <c r="AP205" s="15"/>
      <c r="AQ205" s="15"/>
      <c r="AR205" s="15"/>
      <c r="AS205" s="18" t="b">
        <v>0</v>
      </c>
      <c r="AT205" s="15" t="s">
        <v>2569</v>
      </c>
      <c r="AU205" s="17">
        <v>3253</v>
      </c>
      <c r="AV205" s="17">
        <v>1</v>
      </c>
      <c r="AW205" s="17">
        <v>3</v>
      </c>
      <c r="AX205" s="17">
        <v>12</v>
      </c>
      <c r="AY205" s="17">
        <v>47</v>
      </c>
      <c r="AZ205" s="17">
        <v>0</v>
      </c>
      <c r="BA205" s="17">
        <v>0</v>
      </c>
      <c r="BB205" s="17">
        <v>0</v>
      </c>
      <c r="BC205" s="17">
        <v>6</v>
      </c>
      <c r="BD205" s="17">
        <v>0</v>
      </c>
      <c r="BE205" s="17">
        <v>0</v>
      </c>
      <c r="BF205" s="17">
        <v>8</v>
      </c>
      <c r="BG205" s="17">
        <v>498</v>
      </c>
      <c r="BH205" s="15">
        <v>649</v>
      </c>
      <c r="BI205" s="15">
        <v>467.3</v>
      </c>
      <c r="BJ205" s="15">
        <v>241</v>
      </c>
      <c r="BK205" s="15">
        <v>136</v>
      </c>
      <c r="BL205" s="17">
        <v>0</v>
      </c>
      <c r="BM205" s="17">
        <v>0</v>
      </c>
      <c r="BN205" s="17">
        <v>0</v>
      </c>
      <c r="BO205" s="17">
        <v>0</v>
      </c>
      <c r="BP205" s="17">
        <v>36</v>
      </c>
      <c r="BQ205" s="15">
        <v>1.59</v>
      </c>
      <c r="BR205" s="15">
        <v>2.5299999999999998</v>
      </c>
      <c r="BS205" s="15">
        <v>4.12</v>
      </c>
      <c r="BT205" s="15">
        <v>49.78</v>
      </c>
      <c r="BU205" s="15"/>
      <c r="BV205" s="15"/>
      <c r="BW205" s="15"/>
      <c r="BX205" s="15"/>
      <c r="BY205" s="15"/>
      <c r="BZ205" s="15"/>
      <c r="CA205" s="15"/>
      <c r="CB205" s="15"/>
      <c r="CC205" s="17">
        <v>64</v>
      </c>
      <c r="CD205" s="17">
        <v>28</v>
      </c>
      <c r="CE205" s="17">
        <v>56</v>
      </c>
      <c r="CF205" s="17">
        <v>9</v>
      </c>
      <c r="CG205" s="17">
        <v>124</v>
      </c>
      <c r="CH205" s="17">
        <v>24</v>
      </c>
      <c r="CI205" s="17">
        <v>70</v>
      </c>
      <c r="CJ205" s="17">
        <v>14</v>
      </c>
      <c r="CK205" s="17">
        <v>0.04</v>
      </c>
      <c r="CL205" s="17">
        <v>0</v>
      </c>
      <c r="CM205" s="17">
        <v>7.0000000000000007E-2</v>
      </c>
      <c r="CN205" s="17">
        <v>0.11</v>
      </c>
      <c r="CO205" s="17">
        <v>1.38</v>
      </c>
      <c r="CP205" s="17">
        <v>1.3</v>
      </c>
      <c r="CQ205" s="17">
        <v>424</v>
      </c>
      <c r="CR205" s="17">
        <v>109</v>
      </c>
      <c r="CS205" s="17">
        <v>123</v>
      </c>
      <c r="CT205" s="17">
        <v>83</v>
      </c>
      <c r="CU205" s="17">
        <v>85</v>
      </c>
      <c r="CV205" s="17">
        <v>33</v>
      </c>
      <c r="CW205" s="17">
        <v>58</v>
      </c>
      <c r="CX205" s="17">
        <v>22</v>
      </c>
      <c r="CY205" s="17">
        <v>1</v>
      </c>
      <c r="CZ205" s="17">
        <v>0.33</v>
      </c>
      <c r="DA205" s="17">
        <v>0</v>
      </c>
      <c r="DB205" s="15"/>
      <c r="DC205" s="15"/>
      <c r="DD205" s="15"/>
      <c r="DE205" s="15"/>
      <c r="DF205" s="15"/>
      <c r="DG205" s="15"/>
      <c r="DH205" s="15"/>
    </row>
    <row r="206" spans="1:112" ht="17.25" thickBot="1">
      <c r="A206" s="18" t="b">
        <v>1</v>
      </c>
      <c r="B206" s="18" t="b">
        <v>1</v>
      </c>
      <c r="C206" s="15"/>
      <c r="D206" s="15"/>
      <c r="E206" s="17">
        <v>218364</v>
      </c>
      <c r="F206" s="17">
        <v>0</v>
      </c>
      <c r="G206" s="17">
        <v>0</v>
      </c>
      <c r="H206" s="17">
        <v>0</v>
      </c>
      <c r="I206" s="17">
        <v>0</v>
      </c>
      <c r="J206" s="15">
        <v>0</v>
      </c>
      <c r="K206" s="17">
        <v>0</v>
      </c>
      <c r="L206" s="17">
        <v>2</v>
      </c>
      <c r="M206" s="15">
        <v>1.7</v>
      </c>
      <c r="N206" s="15"/>
      <c r="O206" s="17">
        <v>0</v>
      </c>
      <c r="P206" s="15" t="s">
        <v>2570</v>
      </c>
      <c r="Q206" s="15">
        <v>0</v>
      </c>
      <c r="R206" s="17">
        <v>205</v>
      </c>
      <c r="S206" s="18" t="b">
        <v>0</v>
      </c>
      <c r="T206" s="15"/>
      <c r="U206" s="15"/>
      <c r="V206" s="17">
        <v>45</v>
      </c>
      <c r="W206" s="15" t="s">
        <v>2571</v>
      </c>
      <c r="X206" s="15">
        <v>0.9</v>
      </c>
      <c r="Y206" s="18" t="b">
        <v>0</v>
      </c>
      <c r="Z206" s="15" t="s">
        <v>1695</v>
      </c>
      <c r="AA206" s="15">
        <v>0.1</v>
      </c>
      <c r="AB206" s="18" t="b">
        <v>0</v>
      </c>
      <c r="AC206" s="15"/>
      <c r="AD206" s="15" t="s">
        <v>519</v>
      </c>
      <c r="AE206" s="17">
        <v>8</v>
      </c>
      <c r="AF206" s="17">
        <v>31</v>
      </c>
      <c r="AG206" s="17">
        <v>6</v>
      </c>
      <c r="AH206" s="17">
        <v>0</v>
      </c>
      <c r="AI206" s="17">
        <v>0</v>
      </c>
      <c r="AJ206" s="17">
        <v>0</v>
      </c>
      <c r="AK206" s="17">
        <v>0</v>
      </c>
      <c r="AL206" s="15">
        <v>0</v>
      </c>
      <c r="AM206" s="15">
        <v>1.3</v>
      </c>
      <c r="AN206" s="15" t="s">
        <v>1695</v>
      </c>
      <c r="AO206" s="15"/>
      <c r="AP206" s="15"/>
      <c r="AQ206" s="15"/>
      <c r="AR206" s="15"/>
      <c r="AS206" s="18" t="b">
        <v>0</v>
      </c>
      <c r="AT206" s="15" t="s">
        <v>2572</v>
      </c>
      <c r="AU206" s="17">
        <v>99</v>
      </c>
      <c r="AV206" s="17">
        <v>0</v>
      </c>
      <c r="AW206" s="17">
        <v>0</v>
      </c>
      <c r="AX206" s="17">
        <v>0</v>
      </c>
      <c r="AY206" s="17">
        <v>2</v>
      </c>
      <c r="AZ206" s="17">
        <v>0</v>
      </c>
      <c r="BA206" s="17">
        <v>0</v>
      </c>
      <c r="BB206" s="17">
        <v>0</v>
      </c>
      <c r="BC206" s="17">
        <v>1</v>
      </c>
      <c r="BD206" s="17">
        <v>0</v>
      </c>
      <c r="BE206" s="17">
        <v>0</v>
      </c>
      <c r="BF206" s="17">
        <v>0</v>
      </c>
      <c r="BG206" s="17">
        <v>9</v>
      </c>
      <c r="BH206" s="15">
        <v>12.6</v>
      </c>
      <c r="BI206" s="15">
        <v>24.1</v>
      </c>
      <c r="BJ206" s="15">
        <v>8</v>
      </c>
      <c r="BK206" s="15">
        <v>4.5</v>
      </c>
      <c r="BL206" s="17">
        <v>0</v>
      </c>
      <c r="BM206" s="17">
        <v>0</v>
      </c>
      <c r="BN206" s="17">
        <v>0</v>
      </c>
      <c r="BO206" s="17">
        <v>0</v>
      </c>
      <c r="BP206" s="17">
        <v>0</v>
      </c>
      <c r="BQ206" s="15">
        <v>0.04</v>
      </c>
      <c r="BR206" s="15">
        <v>7.0000000000000007E-2</v>
      </c>
      <c r="BS206" s="15">
        <v>0.11</v>
      </c>
      <c r="BT206" s="15">
        <v>0.9</v>
      </c>
      <c r="BU206" s="15"/>
      <c r="BV206" s="15"/>
      <c r="BW206" s="15"/>
      <c r="BX206" s="15"/>
      <c r="BY206" s="15"/>
      <c r="BZ206" s="15"/>
      <c r="CA206" s="15"/>
      <c r="CB206" s="15"/>
      <c r="CC206" s="17">
        <v>367</v>
      </c>
      <c r="CD206" s="17">
        <v>128</v>
      </c>
      <c r="CE206" s="17">
        <v>317</v>
      </c>
      <c r="CF206" s="17">
        <v>110</v>
      </c>
      <c r="CG206" s="17">
        <v>330</v>
      </c>
      <c r="CH206" s="17">
        <v>119</v>
      </c>
      <c r="CI206" s="17">
        <v>362</v>
      </c>
      <c r="CJ206" s="17">
        <v>124</v>
      </c>
      <c r="CK206" s="17">
        <v>0.04</v>
      </c>
      <c r="CL206" s="17">
        <v>0</v>
      </c>
      <c r="CM206" s="17">
        <v>0.06</v>
      </c>
      <c r="CN206" s="17">
        <v>0.1</v>
      </c>
      <c r="CO206" s="17">
        <v>0.82</v>
      </c>
      <c r="CP206" s="17">
        <v>1.82</v>
      </c>
      <c r="CQ206" s="17">
        <v>406</v>
      </c>
      <c r="CR206" s="17">
        <v>94</v>
      </c>
      <c r="CS206" s="17">
        <v>105</v>
      </c>
      <c r="CT206" s="17">
        <v>68</v>
      </c>
      <c r="CU206" s="17">
        <v>390</v>
      </c>
      <c r="CV206" s="17">
        <v>129</v>
      </c>
      <c r="CW206" s="17">
        <v>500</v>
      </c>
      <c r="CX206" s="17">
        <v>170</v>
      </c>
      <c r="CY206" s="17">
        <v>0</v>
      </c>
      <c r="CZ206" s="17">
        <v>0</v>
      </c>
      <c r="DA206" s="17">
        <v>0</v>
      </c>
      <c r="DB206" s="15"/>
      <c r="DC206" s="15"/>
      <c r="DD206" s="15"/>
      <c r="DE206" s="15"/>
      <c r="DF206" s="15"/>
      <c r="DG206" s="15"/>
      <c r="DH206" s="15"/>
    </row>
    <row r="207" spans="1:112" ht="27.75" thickBot="1">
      <c r="A207" s="18" t="b">
        <v>1</v>
      </c>
      <c r="B207" s="18" t="b">
        <v>1</v>
      </c>
      <c r="C207" s="15"/>
      <c r="D207" s="15"/>
      <c r="E207" s="17">
        <v>515621</v>
      </c>
      <c r="F207" s="17">
        <v>0</v>
      </c>
      <c r="G207" s="17">
        <v>0</v>
      </c>
      <c r="H207" s="17">
        <v>0</v>
      </c>
      <c r="I207" s="17">
        <v>0</v>
      </c>
      <c r="J207" s="15">
        <v>0</v>
      </c>
      <c r="K207" s="17">
        <v>0</v>
      </c>
      <c r="L207" s="17">
        <v>2</v>
      </c>
      <c r="M207" s="15">
        <v>1.7</v>
      </c>
      <c r="N207" s="15"/>
      <c r="O207" s="17">
        <v>0</v>
      </c>
      <c r="P207" s="15" t="s">
        <v>1510</v>
      </c>
      <c r="Q207" s="15">
        <v>0</v>
      </c>
      <c r="R207" s="17">
        <v>206</v>
      </c>
      <c r="S207" s="18" t="b">
        <v>0</v>
      </c>
      <c r="T207" s="15"/>
      <c r="U207" s="15"/>
      <c r="V207" s="17">
        <v>45</v>
      </c>
      <c r="W207" s="15" t="s">
        <v>1511</v>
      </c>
      <c r="X207" s="15">
        <v>2.2000000000000002</v>
      </c>
      <c r="Y207" s="18" t="b">
        <v>0</v>
      </c>
      <c r="Z207" s="15" t="s">
        <v>1512</v>
      </c>
      <c r="AA207" s="15">
        <v>0.1</v>
      </c>
      <c r="AB207" s="18" t="b">
        <v>0</v>
      </c>
      <c r="AC207" s="15"/>
      <c r="AD207" s="15" t="s">
        <v>519</v>
      </c>
      <c r="AE207" s="17">
        <v>8</v>
      </c>
      <c r="AF207" s="17">
        <v>31</v>
      </c>
      <c r="AG207" s="17">
        <v>20</v>
      </c>
      <c r="AH207" s="17">
        <v>0</v>
      </c>
      <c r="AI207" s="17">
        <v>0</v>
      </c>
      <c r="AJ207" s="17">
        <v>0</v>
      </c>
      <c r="AK207" s="17">
        <v>0</v>
      </c>
      <c r="AL207" s="15">
        <v>0</v>
      </c>
      <c r="AM207" s="15">
        <v>4.4000000000000004</v>
      </c>
      <c r="AN207" s="15" t="s">
        <v>1513</v>
      </c>
      <c r="AO207" s="15"/>
      <c r="AP207" s="15"/>
      <c r="AQ207" s="15"/>
      <c r="AR207" s="15"/>
      <c r="AS207" s="18" t="b">
        <v>0</v>
      </c>
      <c r="AT207" s="15" t="s">
        <v>2575</v>
      </c>
      <c r="AU207" s="17">
        <v>550</v>
      </c>
      <c r="AV207" s="17">
        <v>0</v>
      </c>
      <c r="AW207" s="17">
        <v>1</v>
      </c>
      <c r="AX207" s="17">
        <v>1</v>
      </c>
      <c r="AY207" s="17">
        <v>8</v>
      </c>
      <c r="AZ207" s="17">
        <v>0</v>
      </c>
      <c r="BA207" s="17">
        <v>0</v>
      </c>
      <c r="BB207" s="17">
        <v>0</v>
      </c>
      <c r="BC207" s="17">
        <v>2</v>
      </c>
      <c r="BD207" s="17">
        <v>0</v>
      </c>
      <c r="BE207" s="17">
        <v>0</v>
      </c>
      <c r="BF207" s="17">
        <v>0</v>
      </c>
      <c r="BG207" s="17">
        <v>84</v>
      </c>
      <c r="BH207" s="15">
        <v>117.8</v>
      </c>
      <c r="BI207" s="15">
        <v>23.9</v>
      </c>
      <c r="BJ207" s="15">
        <v>41</v>
      </c>
      <c r="BK207" s="15">
        <v>18.3</v>
      </c>
      <c r="BL207" s="17">
        <v>0</v>
      </c>
      <c r="BM207" s="17">
        <v>0</v>
      </c>
      <c r="BN207" s="17">
        <v>0</v>
      </c>
      <c r="BO207" s="17">
        <v>0</v>
      </c>
      <c r="BP207" s="17">
        <v>6</v>
      </c>
      <c r="BQ207" s="15">
        <v>0.33</v>
      </c>
      <c r="BR207" s="15">
        <v>0.13</v>
      </c>
      <c r="BS207" s="15">
        <v>0.46</v>
      </c>
      <c r="BT207" s="15">
        <v>9.09</v>
      </c>
      <c r="BU207" s="15"/>
      <c r="BV207" s="15"/>
      <c r="BW207" s="15"/>
      <c r="BX207" s="15"/>
      <c r="BY207" s="15"/>
      <c r="BZ207" s="15"/>
      <c r="CA207" s="15"/>
      <c r="CB207" s="15"/>
      <c r="CC207" s="17">
        <v>296</v>
      </c>
      <c r="CD207" s="17">
        <v>106</v>
      </c>
      <c r="CE207" s="17">
        <v>318</v>
      </c>
      <c r="CF207" s="17">
        <v>111</v>
      </c>
      <c r="CG207" s="17">
        <v>283</v>
      </c>
      <c r="CH207" s="17">
        <v>93</v>
      </c>
      <c r="CI207" s="17">
        <v>312</v>
      </c>
      <c r="CJ207" s="17">
        <v>107</v>
      </c>
      <c r="CK207" s="17">
        <v>0.05</v>
      </c>
      <c r="CL207" s="17">
        <v>0</v>
      </c>
      <c r="CM207" s="17">
        <v>0.02</v>
      </c>
      <c r="CN207" s="17">
        <v>7.0000000000000007E-2</v>
      </c>
      <c r="CO207" s="17">
        <v>1.49</v>
      </c>
      <c r="CP207" s="17">
        <v>1.31</v>
      </c>
      <c r="CQ207" s="17">
        <v>457</v>
      </c>
      <c r="CR207" s="17">
        <v>125</v>
      </c>
      <c r="CS207" s="17">
        <v>156</v>
      </c>
      <c r="CT207" s="17">
        <v>99</v>
      </c>
      <c r="CU207" s="17">
        <v>264</v>
      </c>
      <c r="CV207" s="17">
        <v>102</v>
      </c>
      <c r="CW207" s="17">
        <v>434</v>
      </c>
      <c r="CX207" s="17">
        <v>152</v>
      </c>
      <c r="CY207" s="17">
        <v>0.98</v>
      </c>
      <c r="CZ207" s="17">
        <v>0.16</v>
      </c>
      <c r="DA207" s="17">
        <v>0</v>
      </c>
      <c r="DB207" s="15"/>
      <c r="DC207" s="15"/>
      <c r="DD207" s="15"/>
      <c r="DE207" s="15"/>
      <c r="DF207" s="15"/>
      <c r="DG207" s="15"/>
      <c r="DH207" s="15"/>
    </row>
    <row r="208" spans="1:112" ht="17.25" thickBot="1">
      <c r="A208" s="18" t="b">
        <v>1</v>
      </c>
      <c r="B208" s="18" t="b">
        <v>1</v>
      </c>
      <c r="C208" s="15"/>
      <c r="D208" s="15"/>
      <c r="E208" s="17">
        <v>242313</v>
      </c>
      <c r="F208" s="17">
        <v>0</v>
      </c>
      <c r="G208" s="17">
        <v>0</v>
      </c>
      <c r="H208" s="17">
        <v>0</v>
      </c>
      <c r="I208" s="17">
        <v>0</v>
      </c>
      <c r="J208" s="15">
        <v>0</v>
      </c>
      <c r="K208" s="17">
        <v>0</v>
      </c>
      <c r="L208" s="17">
        <v>2</v>
      </c>
      <c r="M208" s="15">
        <v>1.7</v>
      </c>
      <c r="N208" s="15"/>
      <c r="O208" s="17">
        <v>0</v>
      </c>
      <c r="P208" s="15" t="s">
        <v>1156</v>
      </c>
      <c r="Q208" s="15">
        <v>0</v>
      </c>
      <c r="R208" s="17">
        <v>207</v>
      </c>
      <c r="S208" s="18" t="b">
        <v>0</v>
      </c>
      <c r="T208" s="15"/>
      <c r="U208" s="15"/>
      <c r="V208" s="17">
        <v>45</v>
      </c>
      <c r="W208" s="15" t="s">
        <v>5266</v>
      </c>
      <c r="X208" s="15">
        <v>0</v>
      </c>
      <c r="Y208" s="18" t="b">
        <v>0</v>
      </c>
      <c r="Z208" s="15" t="s">
        <v>5267</v>
      </c>
      <c r="AA208" s="15">
        <v>0.1</v>
      </c>
      <c r="AB208" s="18" t="b">
        <v>0</v>
      </c>
      <c r="AC208" s="15"/>
      <c r="AD208" s="15" t="s">
        <v>519</v>
      </c>
      <c r="AE208" s="17">
        <v>8</v>
      </c>
      <c r="AF208" s="17">
        <v>31</v>
      </c>
      <c r="AG208" s="17">
        <v>0</v>
      </c>
      <c r="AH208" s="17">
        <v>0</v>
      </c>
      <c r="AI208" s="17">
        <v>0</v>
      </c>
      <c r="AJ208" s="17">
        <v>0</v>
      </c>
      <c r="AK208" s="17">
        <v>0</v>
      </c>
      <c r="AL208" s="15">
        <v>0</v>
      </c>
      <c r="AM208" s="15">
        <v>0</v>
      </c>
      <c r="AN208" s="15" t="s">
        <v>5267</v>
      </c>
      <c r="AO208" s="15"/>
      <c r="AP208" s="15"/>
      <c r="AQ208" s="15"/>
      <c r="AR208" s="15"/>
      <c r="AS208" s="18" t="b">
        <v>0</v>
      </c>
      <c r="AT208" s="15" t="s">
        <v>5268</v>
      </c>
      <c r="AU208" s="17">
        <v>0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7">
        <v>0</v>
      </c>
      <c r="BH208" s="15">
        <v>0</v>
      </c>
      <c r="BI208" s="15">
        <v>0</v>
      </c>
      <c r="BJ208" s="15">
        <v>0</v>
      </c>
      <c r="BK208" s="15">
        <v>0</v>
      </c>
      <c r="BL208" s="17">
        <v>0</v>
      </c>
      <c r="BM208" s="17">
        <v>0</v>
      </c>
      <c r="BN208" s="17">
        <v>0</v>
      </c>
      <c r="BO208" s="17">
        <v>0</v>
      </c>
      <c r="BP208" s="17">
        <v>0</v>
      </c>
      <c r="BQ208" s="15">
        <v>0</v>
      </c>
      <c r="BR208" s="15">
        <v>0</v>
      </c>
      <c r="BS208" s="15">
        <v>0</v>
      </c>
      <c r="BT208" s="15">
        <v>0</v>
      </c>
      <c r="BU208" s="15"/>
      <c r="BV208" s="15"/>
      <c r="BW208" s="15"/>
      <c r="BX208" s="15"/>
      <c r="BY208" s="15"/>
      <c r="BZ208" s="15"/>
      <c r="CA208" s="15"/>
      <c r="CB208" s="15"/>
      <c r="CC208" s="17">
        <v>460</v>
      </c>
      <c r="CD208" s="17">
        <v>172</v>
      </c>
      <c r="CE208" s="17">
        <v>452</v>
      </c>
      <c r="CF208" s="17">
        <v>172</v>
      </c>
      <c r="CG208" s="17">
        <v>437</v>
      </c>
      <c r="CH208" s="17">
        <v>171</v>
      </c>
      <c r="CI208" s="17">
        <v>462</v>
      </c>
      <c r="CJ208" s="17">
        <v>172</v>
      </c>
      <c r="CK208" s="17">
        <v>0</v>
      </c>
      <c r="CL208" s="17">
        <v>0</v>
      </c>
      <c r="CM208" s="17">
        <v>0</v>
      </c>
      <c r="CN208" s="17">
        <v>0</v>
      </c>
      <c r="CO208" s="17">
        <v>0</v>
      </c>
      <c r="CP208" s="17">
        <v>0</v>
      </c>
      <c r="CQ208" s="17">
        <v>419</v>
      </c>
      <c r="CR208" s="17">
        <v>105</v>
      </c>
      <c r="CS208" s="17">
        <v>118</v>
      </c>
      <c r="CT208" s="17">
        <v>79</v>
      </c>
      <c r="CU208" s="17">
        <v>465</v>
      </c>
      <c r="CV208" s="17">
        <v>172</v>
      </c>
      <c r="CW208" s="17">
        <v>395</v>
      </c>
      <c r="CX208" s="17">
        <v>141</v>
      </c>
      <c r="CY208" s="17">
        <v>0</v>
      </c>
      <c r="CZ208" s="17">
        <v>0</v>
      </c>
      <c r="DA208" s="17">
        <v>0</v>
      </c>
      <c r="DB208" s="15"/>
      <c r="DC208" s="15"/>
      <c r="DD208" s="15"/>
      <c r="DE208" s="15"/>
      <c r="DF208" s="15"/>
      <c r="DG208" s="15"/>
      <c r="DH208" s="15"/>
    </row>
    <row r="209" spans="1:112" ht="17.25" thickBot="1">
      <c r="A209" s="18" t="b">
        <v>1</v>
      </c>
      <c r="B209" s="18" t="b">
        <v>1</v>
      </c>
      <c r="C209" s="15"/>
      <c r="D209" s="15"/>
      <c r="E209" s="17">
        <v>232185</v>
      </c>
      <c r="F209" s="17">
        <v>0</v>
      </c>
      <c r="G209" s="17">
        <v>0</v>
      </c>
      <c r="H209" s="17">
        <v>0</v>
      </c>
      <c r="I209" s="17">
        <v>0</v>
      </c>
      <c r="J209" s="15">
        <v>0</v>
      </c>
      <c r="K209" s="17">
        <v>0</v>
      </c>
      <c r="L209" s="17">
        <v>3</v>
      </c>
      <c r="M209" s="15">
        <v>2.2999999999999998</v>
      </c>
      <c r="N209" s="15"/>
      <c r="O209" s="17">
        <v>0</v>
      </c>
      <c r="P209" s="15" t="s">
        <v>1631</v>
      </c>
      <c r="Q209" s="15">
        <v>0</v>
      </c>
      <c r="R209" s="17">
        <v>208</v>
      </c>
      <c r="S209" s="18" t="b">
        <v>0</v>
      </c>
      <c r="T209" s="15"/>
      <c r="U209" s="15"/>
      <c r="V209" s="17">
        <v>65</v>
      </c>
      <c r="W209" s="15" t="s">
        <v>1632</v>
      </c>
      <c r="X209" s="15">
        <v>4.2</v>
      </c>
      <c r="Y209" s="18" t="b">
        <v>0</v>
      </c>
      <c r="Z209" s="15" t="s">
        <v>409</v>
      </c>
      <c r="AA209" s="15">
        <v>10.199999999999999</v>
      </c>
      <c r="AB209" s="18" t="b">
        <v>0</v>
      </c>
      <c r="AC209" s="15"/>
      <c r="AD209" s="15" t="s">
        <v>519</v>
      </c>
      <c r="AE209" s="17">
        <v>8</v>
      </c>
      <c r="AF209" s="17">
        <v>31</v>
      </c>
      <c r="AG209" s="17">
        <v>117</v>
      </c>
      <c r="AH209" s="17">
        <v>0</v>
      </c>
      <c r="AI209" s="17">
        <v>0</v>
      </c>
      <c r="AJ209" s="17">
        <v>0</v>
      </c>
      <c r="AK209" s="17">
        <v>0</v>
      </c>
      <c r="AL209" s="15">
        <v>0</v>
      </c>
      <c r="AM209" s="15">
        <v>18</v>
      </c>
      <c r="AN209" s="15" t="s">
        <v>409</v>
      </c>
      <c r="AO209" s="15"/>
      <c r="AP209" s="15"/>
      <c r="AQ209" s="15"/>
      <c r="AR209" s="15"/>
      <c r="AS209" s="18" t="b">
        <v>0</v>
      </c>
      <c r="AT209" s="15" t="s">
        <v>2580</v>
      </c>
      <c r="AU209" s="17">
        <v>2173</v>
      </c>
      <c r="AV209" s="17">
        <v>9</v>
      </c>
      <c r="AW209" s="17">
        <v>2</v>
      </c>
      <c r="AX209" s="17">
        <v>9</v>
      </c>
      <c r="AY209" s="17">
        <v>29</v>
      </c>
      <c r="AZ209" s="17">
        <v>0</v>
      </c>
      <c r="BA209" s="17">
        <v>0</v>
      </c>
      <c r="BB209" s="17">
        <v>0</v>
      </c>
      <c r="BC209" s="17">
        <v>2</v>
      </c>
      <c r="BD209" s="17">
        <v>0</v>
      </c>
      <c r="BE209" s="17">
        <v>0</v>
      </c>
      <c r="BF209" s="17">
        <v>9</v>
      </c>
      <c r="BG209" s="17">
        <v>359</v>
      </c>
      <c r="BH209" s="15">
        <v>479.8</v>
      </c>
      <c r="BI209" s="15">
        <v>269.39999999999998</v>
      </c>
      <c r="BJ209" s="15">
        <v>601</v>
      </c>
      <c r="BK209" s="15">
        <v>135.1</v>
      </c>
      <c r="BL209" s="17">
        <v>0</v>
      </c>
      <c r="BM209" s="17">
        <v>0</v>
      </c>
      <c r="BN209" s="17">
        <v>0</v>
      </c>
      <c r="BO209" s="17">
        <v>0</v>
      </c>
      <c r="BP209" s="17">
        <v>24</v>
      </c>
      <c r="BQ209" s="15">
        <v>10.93</v>
      </c>
      <c r="BR209" s="15">
        <v>1.17</v>
      </c>
      <c r="BS209" s="15">
        <v>12.09</v>
      </c>
      <c r="BT209" s="15">
        <v>31.25</v>
      </c>
      <c r="BU209" s="15"/>
      <c r="BV209" s="15"/>
      <c r="BW209" s="15"/>
      <c r="BX209" s="15"/>
      <c r="BY209" s="17">
        <v>2</v>
      </c>
      <c r="BZ209" s="15"/>
      <c r="CA209" s="15"/>
      <c r="CB209" s="15"/>
      <c r="CC209" s="17">
        <v>121</v>
      </c>
      <c r="CD209" s="17">
        <v>43</v>
      </c>
      <c r="CE209" s="17">
        <v>134</v>
      </c>
      <c r="CF209" s="17">
        <v>91</v>
      </c>
      <c r="CG209" s="17">
        <v>32</v>
      </c>
      <c r="CH209" s="17">
        <v>18</v>
      </c>
      <c r="CI209" s="17">
        <v>71</v>
      </c>
      <c r="CJ209" s="17">
        <v>44</v>
      </c>
      <c r="CK209" s="17">
        <v>0.45</v>
      </c>
      <c r="CL209" s="17">
        <v>0</v>
      </c>
      <c r="CM209" s="17">
        <v>0.05</v>
      </c>
      <c r="CN209" s="17">
        <v>0.5</v>
      </c>
      <c r="CO209" s="17">
        <v>1.29</v>
      </c>
      <c r="CP209" s="17">
        <v>1.2</v>
      </c>
      <c r="CQ209" s="17">
        <v>40</v>
      </c>
      <c r="CR209" s="17">
        <v>27</v>
      </c>
      <c r="CS209" s="17">
        <v>513</v>
      </c>
      <c r="CT209" s="17">
        <v>215</v>
      </c>
      <c r="CU209" s="17">
        <v>43</v>
      </c>
      <c r="CV209" s="17">
        <v>19</v>
      </c>
      <c r="CW209" s="17">
        <v>48</v>
      </c>
      <c r="CX209" s="17">
        <v>17</v>
      </c>
      <c r="CY209" s="17">
        <v>0.99</v>
      </c>
      <c r="CZ209" s="17">
        <v>0.37</v>
      </c>
      <c r="DA209" s="17">
        <v>0</v>
      </c>
      <c r="DB209" s="15"/>
      <c r="DC209" s="15"/>
      <c r="DD209" s="15"/>
      <c r="DE209" s="15"/>
      <c r="DF209" s="15"/>
      <c r="DG209" s="15"/>
      <c r="DH209" s="15"/>
    </row>
    <row r="210" spans="1:112" ht="17.25" thickBot="1">
      <c r="A210" s="18" t="b">
        <v>1</v>
      </c>
      <c r="B210" s="18" t="b">
        <v>1</v>
      </c>
      <c r="C210" s="15"/>
      <c r="D210" s="15"/>
      <c r="E210" s="17">
        <v>242898</v>
      </c>
      <c r="F210" s="17">
        <v>0</v>
      </c>
      <c r="G210" s="17">
        <v>0</v>
      </c>
      <c r="H210" s="17">
        <v>0</v>
      </c>
      <c r="I210" s="17">
        <v>0</v>
      </c>
      <c r="J210" s="15">
        <v>0</v>
      </c>
      <c r="K210" s="17">
        <v>0</v>
      </c>
      <c r="L210" s="17">
        <v>3</v>
      </c>
      <c r="M210" s="15">
        <v>2.1</v>
      </c>
      <c r="N210" s="15"/>
      <c r="O210" s="17">
        <v>0</v>
      </c>
      <c r="P210" s="15" t="s">
        <v>933</v>
      </c>
      <c r="Q210" s="15">
        <v>0</v>
      </c>
      <c r="R210" s="17">
        <v>209</v>
      </c>
      <c r="S210" s="18" t="b">
        <v>0</v>
      </c>
      <c r="T210" s="15"/>
      <c r="U210" s="15"/>
      <c r="V210" s="17">
        <v>60</v>
      </c>
      <c r="W210" s="15" t="s">
        <v>934</v>
      </c>
      <c r="X210" s="15">
        <v>1.9</v>
      </c>
      <c r="Y210" s="18" t="b">
        <v>0</v>
      </c>
      <c r="Z210" s="15" t="s">
        <v>265</v>
      </c>
      <c r="AA210" s="15">
        <v>0.2</v>
      </c>
      <c r="AB210" s="18" t="b">
        <v>0</v>
      </c>
      <c r="AC210" s="15"/>
      <c r="AD210" s="15" t="s">
        <v>519</v>
      </c>
      <c r="AE210" s="17">
        <v>8</v>
      </c>
      <c r="AF210" s="17">
        <v>31</v>
      </c>
      <c r="AG210" s="17">
        <v>65</v>
      </c>
      <c r="AH210" s="17">
        <v>0</v>
      </c>
      <c r="AI210" s="17">
        <v>0</v>
      </c>
      <c r="AJ210" s="17">
        <v>0</v>
      </c>
      <c r="AK210" s="17">
        <v>0</v>
      </c>
      <c r="AL210" s="15">
        <v>0</v>
      </c>
      <c r="AM210" s="15">
        <v>10.8</v>
      </c>
      <c r="AN210" s="15" t="s">
        <v>265</v>
      </c>
      <c r="AO210" s="15"/>
      <c r="AP210" s="15"/>
      <c r="AQ210" s="15"/>
      <c r="AR210" s="15"/>
      <c r="AS210" s="18" t="b">
        <v>0</v>
      </c>
      <c r="AT210" s="15" t="s">
        <v>3141</v>
      </c>
      <c r="AU210" s="17">
        <v>1710</v>
      </c>
      <c r="AV210" s="17">
        <v>2</v>
      </c>
      <c r="AW210" s="17">
        <v>1</v>
      </c>
      <c r="AX210" s="17">
        <v>6</v>
      </c>
      <c r="AY210" s="17">
        <v>24</v>
      </c>
      <c r="AZ210" s="17">
        <v>0</v>
      </c>
      <c r="BA210" s="17">
        <v>0</v>
      </c>
      <c r="BB210" s="17">
        <v>0</v>
      </c>
      <c r="BC210" s="17">
        <v>6</v>
      </c>
      <c r="BD210" s="17">
        <v>0</v>
      </c>
      <c r="BE210" s="17">
        <v>0</v>
      </c>
      <c r="BF210" s="17">
        <v>2</v>
      </c>
      <c r="BG210" s="17">
        <v>217</v>
      </c>
      <c r="BH210" s="15">
        <v>223.4</v>
      </c>
      <c r="BI210" s="15">
        <v>311.10000000000002</v>
      </c>
      <c r="BJ210" s="15">
        <v>230</v>
      </c>
      <c r="BK210" s="15">
        <v>75.8</v>
      </c>
      <c r="BL210" s="17">
        <v>0</v>
      </c>
      <c r="BM210" s="17">
        <v>0</v>
      </c>
      <c r="BN210" s="17">
        <v>0</v>
      </c>
      <c r="BO210" s="17">
        <v>0</v>
      </c>
      <c r="BP210" s="17">
        <v>19</v>
      </c>
      <c r="BQ210" s="15">
        <v>2.4500000000000002</v>
      </c>
      <c r="BR210" s="15">
        <v>1.31</v>
      </c>
      <c r="BS210" s="15">
        <v>3.76</v>
      </c>
      <c r="BT210" s="15">
        <v>28.29</v>
      </c>
      <c r="BU210" s="15"/>
      <c r="BV210" s="15"/>
      <c r="BW210" s="17">
        <v>2</v>
      </c>
      <c r="BX210" s="15"/>
      <c r="BY210" s="15"/>
      <c r="BZ210" s="15"/>
      <c r="CA210" s="15"/>
      <c r="CB210" s="15"/>
      <c r="CC210" s="17">
        <v>237</v>
      </c>
      <c r="CD210" s="17">
        <v>107</v>
      </c>
      <c r="CE210" s="17">
        <v>118</v>
      </c>
      <c r="CF210" s="17">
        <v>82</v>
      </c>
      <c r="CG210" s="17">
        <v>132</v>
      </c>
      <c r="CH210" s="17">
        <v>76</v>
      </c>
      <c r="CI210" s="17">
        <v>181</v>
      </c>
      <c r="CJ210" s="17">
        <v>89</v>
      </c>
      <c r="CK210" s="17">
        <v>0.13</v>
      </c>
      <c r="CL210" s="17">
        <v>0</v>
      </c>
      <c r="CM210" s="17">
        <v>7.0000000000000007E-2</v>
      </c>
      <c r="CN210" s="17">
        <v>0.2</v>
      </c>
      <c r="CO210" s="17">
        <v>1.49</v>
      </c>
      <c r="CP210" s="17">
        <v>1.26</v>
      </c>
      <c r="CQ210" s="17">
        <v>76</v>
      </c>
      <c r="CR210" s="17">
        <v>49</v>
      </c>
      <c r="CS210" s="17">
        <v>470</v>
      </c>
      <c r="CT210" s="17">
        <v>184</v>
      </c>
      <c r="CU210" s="17">
        <v>297</v>
      </c>
      <c r="CV210" s="17">
        <v>129</v>
      </c>
      <c r="CW210" s="17">
        <v>377</v>
      </c>
      <c r="CX210" s="17">
        <v>140</v>
      </c>
      <c r="CY210" s="17">
        <v>1</v>
      </c>
      <c r="CZ210" s="17">
        <v>0.32</v>
      </c>
      <c r="DA210" s="17">
        <v>0</v>
      </c>
      <c r="DB210" s="15"/>
      <c r="DC210" s="15"/>
      <c r="DD210" s="15"/>
      <c r="DE210" s="15"/>
      <c r="DF210" s="15"/>
      <c r="DG210" s="15"/>
      <c r="DH210" s="15"/>
    </row>
    <row r="211" spans="1:112" ht="409.6" thickBot="1">
      <c r="A211" s="18" t="b">
        <v>1</v>
      </c>
      <c r="B211" s="18" t="b">
        <v>1</v>
      </c>
      <c r="C211" s="17">
        <v>75</v>
      </c>
      <c r="D211" s="15"/>
      <c r="E211" s="17">
        <v>496221</v>
      </c>
      <c r="F211" s="17">
        <v>0</v>
      </c>
      <c r="G211" s="17">
        <v>0</v>
      </c>
      <c r="H211" s="17">
        <v>0</v>
      </c>
      <c r="I211" s="17">
        <v>0</v>
      </c>
      <c r="J211" s="15">
        <v>0</v>
      </c>
      <c r="K211" s="17">
        <v>0</v>
      </c>
      <c r="L211" s="17">
        <v>3</v>
      </c>
      <c r="M211" s="15">
        <v>1.5</v>
      </c>
      <c r="N211" s="15"/>
      <c r="O211" s="17">
        <v>0</v>
      </c>
      <c r="P211" s="15" t="s">
        <v>592</v>
      </c>
      <c r="Q211" s="15">
        <v>0</v>
      </c>
      <c r="R211" s="17">
        <v>210</v>
      </c>
      <c r="S211" s="18" t="b">
        <v>0</v>
      </c>
      <c r="T211" s="15" t="s">
        <v>5269</v>
      </c>
      <c r="U211" s="15" t="s">
        <v>5270</v>
      </c>
      <c r="V211" s="17">
        <v>55</v>
      </c>
      <c r="W211" s="15" t="s">
        <v>1453</v>
      </c>
      <c r="X211" s="15">
        <v>3.3</v>
      </c>
      <c r="Y211" s="18" t="b">
        <v>0</v>
      </c>
      <c r="Z211" s="15" t="s">
        <v>1454</v>
      </c>
      <c r="AA211" s="15">
        <v>0.2</v>
      </c>
      <c r="AB211" s="18" t="b">
        <v>0</v>
      </c>
      <c r="AC211" s="15"/>
      <c r="AD211" s="15" t="s">
        <v>1606</v>
      </c>
      <c r="AE211" s="17">
        <v>8</v>
      </c>
      <c r="AF211" s="17">
        <v>31</v>
      </c>
      <c r="AG211" s="17">
        <v>112</v>
      </c>
      <c r="AH211" s="17">
        <v>0</v>
      </c>
      <c r="AI211" s="17">
        <v>0</v>
      </c>
      <c r="AJ211" s="17">
        <v>0</v>
      </c>
      <c r="AK211" s="17">
        <v>0</v>
      </c>
      <c r="AL211" s="15">
        <v>0</v>
      </c>
      <c r="AM211" s="15">
        <v>20.399999999999999</v>
      </c>
      <c r="AN211" s="15" t="s">
        <v>1454</v>
      </c>
      <c r="AO211" s="15"/>
      <c r="AP211" s="15"/>
      <c r="AQ211" s="15"/>
      <c r="AR211" s="15"/>
      <c r="AS211" s="18" t="b">
        <v>0</v>
      </c>
      <c r="AT211" s="15" t="s">
        <v>2586</v>
      </c>
      <c r="AU211" s="17">
        <v>2552</v>
      </c>
      <c r="AV211" s="17">
        <v>1</v>
      </c>
      <c r="AW211" s="17">
        <v>6</v>
      </c>
      <c r="AX211" s="17">
        <v>8</v>
      </c>
      <c r="AY211" s="17">
        <v>43</v>
      </c>
      <c r="AZ211" s="17">
        <v>0</v>
      </c>
      <c r="BA211" s="17">
        <v>0</v>
      </c>
      <c r="BB211" s="17">
        <v>0</v>
      </c>
      <c r="BC211" s="17">
        <v>4</v>
      </c>
      <c r="BD211" s="17">
        <v>1</v>
      </c>
      <c r="BE211" s="17">
        <v>0</v>
      </c>
      <c r="BF211" s="17">
        <v>8</v>
      </c>
      <c r="BG211" s="17">
        <v>511</v>
      </c>
      <c r="BH211" s="15">
        <v>494.4</v>
      </c>
      <c r="BI211" s="15">
        <v>720</v>
      </c>
      <c r="BJ211" s="15">
        <v>180</v>
      </c>
      <c r="BK211" s="15">
        <v>139.6</v>
      </c>
      <c r="BL211" s="17">
        <v>0</v>
      </c>
      <c r="BM211" s="17">
        <v>0</v>
      </c>
      <c r="BN211" s="17">
        <v>0</v>
      </c>
      <c r="BO211" s="17">
        <v>0</v>
      </c>
      <c r="BP211" s="17">
        <v>29</v>
      </c>
      <c r="BQ211" s="15">
        <v>1.52</v>
      </c>
      <c r="BR211" s="15">
        <v>7.47</v>
      </c>
      <c r="BS211" s="15">
        <v>8.98</v>
      </c>
      <c r="BT211" s="15">
        <v>39.08</v>
      </c>
      <c r="BU211" s="17">
        <v>5</v>
      </c>
      <c r="BV211" s="15"/>
      <c r="BW211" s="15"/>
      <c r="BX211" s="15"/>
      <c r="BY211" s="15"/>
      <c r="BZ211" s="15"/>
      <c r="CA211" s="15"/>
      <c r="CB211" s="113" t="s">
        <v>5271</v>
      </c>
      <c r="CC211" s="17">
        <v>115</v>
      </c>
      <c r="CD211" s="17">
        <v>39</v>
      </c>
      <c r="CE211" s="17">
        <v>21</v>
      </c>
      <c r="CF211" s="17">
        <v>20</v>
      </c>
      <c r="CG211" s="17">
        <v>174</v>
      </c>
      <c r="CH211" s="17">
        <v>93</v>
      </c>
      <c r="CI211" s="17">
        <v>61</v>
      </c>
      <c r="CJ211" s="17">
        <v>40</v>
      </c>
      <c r="CK211" s="17">
        <v>0.05</v>
      </c>
      <c r="CL211" s="17">
        <v>0</v>
      </c>
      <c r="CM211" s="17">
        <v>0.26</v>
      </c>
      <c r="CN211" s="17">
        <v>0.31</v>
      </c>
      <c r="CO211" s="17">
        <v>1.38</v>
      </c>
      <c r="CP211" s="17">
        <v>1.52</v>
      </c>
      <c r="CQ211" s="17">
        <v>186</v>
      </c>
      <c r="CR211" s="17">
        <v>114</v>
      </c>
      <c r="CS211" s="17">
        <v>423</v>
      </c>
      <c r="CT211" s="17">
        <v>157</v>
      </c>
      <c r="CU211" s="17">
        <v>132</v>
      </c>
      <c r="CV211" s="17">
        <v>54</v>
      </c>
      <c r="CW211" s="17">
        <v>339</v>
      </c>
      <c r="CX211" s="17">
        <v>124</v>
      </c>
      <c r="CY211" s="17">
        <v>1.02</v>
      </c>
      <c r="CZ211" s="17">
        <v>0.28000000000000003</v>
      </c>
      <c r="DA211" s="17">
        <v>0</v>
      </c>
      <c r="DB211" s="15"/>
      <c r="DC211" s="15"/>
      <c r="DD211" s="15"/>
      <c r="DE211" s="15"/>
      <c r="DF211" s="15"/>
      <c r="DG211" s="15"/>
      <c r="DH211" s="15"/>
    </row>
    <row r="212" spans="1:112" ht="27.75" thickBot="1">
      <c r="A212" s="18" t="b">
        <v>1</v>
      </c>
      <c r="B212" s="18" t="b">
        <v>1</v>
      </c>
      <c r="C212" s="15"/>
      <c r="D212" s="15"/>
      <c r="E212" s="17">
        <v>488024</v>
      </c>
      <c r="F212" s="17">
        <v>0</v>
      </c>
      <c r="G212" s="17">
        <v>0</v>
      </c>
      <c r="H212" s="17">
        <v>0</v>
      </c>
      <c r="I212" s="17">
        <v>0</v>
      </c>
      <c r="J212" s="15">
        <v>0</v>
      </c>
      <c r="K212" s="17">
        <v>0</v>
      </c>
      <c r="L212" s="17">
        <v>3</v>
      </c>
      <c r="M212" s="15">
        <v>2</v>
      </c>
      <c r="N212" s="15"/>
      <c r="O212" s="17">
        <v>0</v>
      </c>
      <c r="P212" s="15" t="s">
        <v>3745</v>
      </c>
      <c r="Q212" s="15">
        <v>0</v>
      </c>
      <c r="R212" s="17">
        <v>211</v>
      </c>
      <c r="S212" s="18" t="b">
        <v>0</v>
      </c>
      <c r="T212" s="15"/>
      <c r="U212" s="15"/>
      <c r="V212" s="17">
        <v>55</v>
      </c>
      <c r="W212" s="15" t="s">
        <v>3746</v>
      </c>
      <c r="X212" s="15">
        <v>2.2999999999999998</v>
      </c>
      <c r="Y212" s="18" t="b">
        <v>0</v>
      </c>
      <c r="Z212" s="15" t="s">
        <v>3747</v>
      </c>
      <c r="AA212" s="15">
        <v>0.2</v>
      </c>
      <c r="AB212" s="18" t="b">
        <v>0</v>
      </c>
      <c r="AC212" s="15"/>
      <c r="AD212" s="15" t="s">
        <v>519</v>
      </c>
      <c r="AE212" s="17">
        <v>8</v>
      </c>
      <c r="AF212" s="17">
        <v>31</v>
      </c>
      <c r="AG212" s="17">
        <v>77</v>
      </c>
      <c r="AH212" s="17">
        <v>0</v>
      </c>
      <c r="AI212" s="17">
        <v>0</v>
      </c>
      <c r="AJ212" s="17">
        <v>0</v>
      </c>
      <c r="AK212" s="17">
        <v>0</v>
      </c>
      <c r="AL212" s="15">
        <v>0</v>
      </c>
      <c r="AM212" s="15">
        <v>14</v>
      </c>
      <c r="AN212" s="15" t="s">
        <v>3748</v>
      </c>
      <c r="AO212" s="15"/>
      <c r="AP212" s="15"/>
      <c r="AQ212" s="15"/>
      <c r="AR212" s="15"/>
      <c r="AS212" s="18" t="b">
        <v>0</v>
      </c>
      <c r="AT212" s="15" t="s">
        <v>3749</v>
      </c>
      <c r="AU212" s="17">
        <v>2074</v>
      </c>
      <c r="AV212" s="17">
        <v>2</v>
      </c>
      <c r="AW212" s="17">
        <v>2</v>
      </c>
      <c r="AX212" s="17">
        <v>7</v>
      </c>
      <c r="AY212" s="17">
        <v>28</v>
      </c>
      <c r="AZ212" s="17">
        <v>0</v>
      </c>
      <c r="BA212" s="17">
        <v>0</v>
      </c>
      <c r="BB212" s="17">
        <v>0</v>
      </c>
      <c r="BC212" s="17">
        <v>4</v>
      </c>
      <c r="BD212" s="17">
        <v>0</v>
      </c>
      <c r="BE212" s="17">
        <v>0</v>
      </c>
      <c r="BF212" s="17">
        <v>3</v>
      </c>
      <c r="BG212" s="17">
        <v>331</v>
      </c>
      <c r="BH212" s="15">
        <v>325.8</v>
      </c>
      <c r="BI212" s="15">
        <v>718.4</v>
      </c>
      <c r="BJ212" s="15">
        <v>371</v>
      </c>
      <c r="BK212" s="15">
        <v>141.4</v>
      </c>
      <c r="BL212" s="17">
        <v>0</v>
      </c>
      <c r="BM212" s="17">
        <v>0</v>
      </c>
      <c r="BN212" s="17">
        <v>0</v>
      </c>
      <c r="BO212" s="17">
        <v>0</v>
      </c>
      <c r="BP212" s="17">
        <v>26</v>
      </c>
      <c r="BQ212" s="15">
        <v>4.53</v>
      </c>
      <c r="BR212" s="15">
        <v>6.12</v>
      </c>
      <c r="BS212" s="15">
        <v>10.65</v>
      </c>
      <c r="BT212" s="15">
        <v>30.01</v>
      </c>
      <c r="BU212" s="17">
        <v>6</v>
      </c>
      <c r="BV212" s="15"/>
      <c r="BW212" s="17">
        <v>1</v>
      </c>
      <c r="BX212" s="15"/>
      <c r="BY212" s="15"/>
      <c r="BZ212" s="15"/>
      <c r="CA212" s="15"/>
      <c r="CB212" s="15"/>
      <c r="CC212" s="17">
        <v>189</v>
      </c>
      <c r="CD212" s="17">
        <v>80</v>
      </c>
      <c r="CE212" s="17">
        <v>22</v>
      </c>
      <c r="CF212" s="17">
        <v>21</v>
      </c>
      <c r="CG212" s="17">
        <v>71</v>
      </c>
      <c r="CH212" s="17">
        <v>43</v>
      </c>
      <c r="CI212" s="17">
        <v>57</v>
      </c>
      <c r="CJ212" s="17">
        <v>36</v>
      </c>
      <c r="CK212" s="17">
        <v>0.2</v>
      </c>
      <c r="CL212" s="17">
        <v>0</v>
      </c>
      <c r="CM212" s="17">
        <v>0.27</v>
      </c>
      <c r="CN212" s="17">
        <v>0.47</v>
      </c>
      <c r="CO212" s="17">
        <v>1.3</v>
      </c>
      <c r="CP212" s="17">
        <v>1.22</v>
      </c>
      <c r="CQ212" s="17">
        <v>184</v>
      </c>
      <c r="CR212" s="17">
        <v>113</v>
      </c>
      <c r="CS212" s="17">
        <v>421</v>
      </c>
      <c r="CT212" s="17">
        <v>156</v>
      </c>
      <c r="CU212" s="17">
        <v>259</v>
      </c>
      <c r="CV212" s="17">
        <v>107</v>
      </c>
      <c r="CW212" s="17">
        <v>334</v>
      </c>
      <c r="CX212" s="17">
        <v>122</v>
      </c>
      <c r="CY212" s="17">
        <v>1.1299999999999999</v>
      </c>
      <c r="CZ212" s="17">
        <v>0.3</v>
      </c>
      <c r="DA212" s="17">
        <v>0</v>
      </c>
      <c r="DB212" s="15"/>
      <c r="DC212" s="15"/>
      <c r="DD212" s="15"/>
      <c r="DE212" s="15"/>
      <c r="DF212" s="15"/>
      <c r="DG212" s="15"/>
      <c r="DH212" s="15"/>
    </row>
    <row r="213" spans="1:112" ht="17.25" thickBot="1">
      <c r="A213" s="18" t="b">
        <v>1</v>
      </c>
      <c r="B213" s="18" t="b">
        <v>1</v>
      </c>
      <c r="C213" s="15"/>
      <c r="D213" s="15"/>
      <c r="E213" s="17">
        <v>108413</v>
      </c>
      <c r="F213" s="17">
        <v>0</v>
      </c>
      <c r="G213" s="17">
        <v>0</v>
      </c>
      <c r="H213" s="17">
        <v>0</v>
      </c>
      <c r="I213" s="17">
        <v>0</v>
      </c>
      <c r="J213" s="15">
        <v>0</v>
      </c>
      <c r="K213" s="17">
        <v>0</v>
      </c>
      <c r="L213" s="17">
        <v>3</v>
      </c>
      <c r="M213" s="15">
        <v>1</v>
      </c>
      <c r="N213" s="15"/>
      <c r="O213" s="17">
        <v>0</v>
      </c>
      <c r="P213" s="15" t="s">
        <v>615</v>
      </c>
      <c r="Q213" s="15">
        <v>0</v>
      </c>
      <c r="R213" s="17">
        <v>212</v>
      </c>
      <c r="S213" s="18" t="b">
        <v>0</v>
      </c>
      <c r="T213" s="15"/>
      <c r="U213" s="15"/>
      <c r="V213" s="17">
        <v>45</v>
      </c>
      <c r="W213" s="15" t="s">
        <v>737</v>
      </c>
      <c r="X213" s="15">
        <v>1.5</v>
      </c>
      <c r="Y213" s="18" t="b">
        <v>0</v>
      </c>
      <c r="Z213" s="15" t="s">
        <v>372</v>
      </c>
      <c r="AA213" s="15">
        <v>9.1</v>
      </c>
      <c r="AB213" s="18" t="b">
        <v>0</v>
      </c>
      <c r="AC213" s="15"/>
      <c r="AD213" s="15" t="s">
        <v>519</v>
      </c>
      <c r="AE213" s="17">
        <v>8</v>
      </c>
      <c r="AF213" s="17">
        <v>31</v>
      </c>
      <c r="AG213" s="17">
        <v>45</v>
      </c>
      <c r="AH213" s="17">
        <v>0</v>
      </c>
      <c r="AI213" s="17">
        <v>0</v>
      </c>
      <c r="AJ213" s="17">
        <v>0</v>
      </c>
      <c r="AK213" s="17">
        <v>0</v>
      </c>
      <c r="AL213" s="15">
        <v>0</v>
      </c>
      <c r="AM213" s="15">
        <v>10</v>
      </c>
      <c r="AN213" s="15" t="s">
        <v>372</v>
      </c>
      <c r="AO213" s="15"/>
      <c r="AP213" s="15"/>
      <c r="AQ213" s="15"/>
      <c r="AR213" s="15"/>
      <c r="AS213" s="18" t="b">
        <v>0</v>
      </c>
      <c r="AT213" s="15" t="s">
        <v>2583</v>
      </c>
      <c r="AU213" s="17">
        <v>1560</v>
      </c>
      <c r="AV213" s="17">
        <v>0</v>
      </c>
      <c r="AW213" s="17">
        <v>1</v>
      </c>
      <c r="AX213" s="17">
        <v>5</v>
      </c>
      <c r="AY213" s="17">
        <v>18</v>
      </c>
      <c r="AZ213" s="17">
        <v>0</v>
      </c>
      <c r="BA213" s="17">
        <v>0</v>
      </c>
      <c r="BB213" s="17">
        <v>0</v>
      </c>
      <c r="BC213" s="17">
        <v>7</v>
      </c>
      <c r="BD213" s="17">
        <v>0</v>
      </c>
      <c r="BE213" s="17">
        <v>0</v>
      </c>
      <c r="BF213" s="17">
        <v>0</v>
      </c>
      <c r="BG213" s="17">
        <v>217</v>
      </c>
      <c r="BH213" s="15">
        <v>198</v>
      </c>
      <c r="BI213" s="15">
        <v>322.89999999999998</v>
      </c>
      <c r="BJ213" s="15">
        <v>90</v>
      </c>
      <c r="BK213" s="15">
        <v>60.9</v>
      </c>
      <c r="BL213" s="17">
        <v>0</v>
      </c>
      <c r="BM213" s="17">
        <v>0</v>
      </c>
      <c r="BN213" s="17">
        <v>0</v>
      </c>
      <c r="BO213" s="17">
        <v>0</v>
      </c>
      <c r="BP213" s="17">
        <v>19</v>
      </c>
      <c r="BQ213" s="15">
        <v>1.1100000000000001</v>
      </c>
      <c r="BR213" s="15">
        <v>1.94</v>
      </c>
      <c r="BS213" s="15">
        <v>3.05</v>
      </c>
      <c r="BT213" s="15">
        <v>25.35</v>
      </c>
      <c r="BU213" s="17">
        <v>7</v>
      </c>
      <c r="BV213" s="15"/>
      <c r="BW213" s="15"/>
      <c r="BX213" s="15"/>
      <c r="BY213" s="15"/>
      <c r="BZ213" s="15"/>
      <c r="CA213" s="15"/>
      <c r="CB213" s="15"/>
      <c r="CC213" s="17">
        <v>253</v>
      </c>
      <c r="CD213" s="17">
        <v>115</v>
      </c>
      <c r="CE213" s="17">
        <v>110</v>
      </c>
      <c r="CF213" s="17">
        <v>79</v>
      </c>
      <c r="CG213" s="17">
        <v>243</v>
      </c>
      <c r="CH213" s="17">
        <v>131</v>
      </c>
      <c r="CI213" s="17">
        <v>220</v>
      </c>
      <c r="CJ213" s="17">
        <v>111</v>
      </c>
      <c r="CK213" s="17">
        <v>0.06</v>
      </c>
      <c r="CL213" s="17">
        <v>0</v>
      </c>
      <c r="CM213" s="17">
        <v>0.11</v>
      </c>
      <c r="CN213" s="17">
        <v>0.17</v>
      </c>
      <c r="CO213" s="17">
        <v>1.46</v>
      </c>
      <c r="CP213" s="17">
        <v>1.04</v>
      </c>
      <c r="CQ213" s="17">
        <v>380</v>
      </c>
      <c r="CR213" s="17">
        <v>223</v>
      </c>
      <c r="CS213" s="17">
        <v>79</v>
      </c>
      <c r="CT213" s="17">
        <v>2</v>
      </c>
      <c r="CU213" s="17">
        <v>328</v>
      </c>
      <c r="CV213" s="17">
        <v>145</v>
      </c>
      <c r="CW213" s="17">
        <v>50</v>
      </c>
      <c r="CX213" s="17">
        <v>18</v>
      </c>
      <c r="CY213" s="17">
        <v>1.1000000000000001</v>
      </c>
      <c r="CZ213" s="17">
        <v>0.28999999999999998</v>
      </c>
      <c r="DA213" s="17">
        <v>0</v>
      </c>
      <c r="DB213" s="15"/>
      <c r="DC213" s="15"/>
      <c r="DD213" s="15"/>
      <c r="DE213" s="15"/>
      <c r="DF213" s="15"/>
      <c r="DG213" s="15"/>
      <c r="DH213" s="15"/>
    </row>
    <row r="214" spans="1:112" ht="27.75" thickBot="1">
      <c r="A214" s="18" t="b">
        <v>1</v>
      </c>
      <c r="B214" s="18" t="b">
        <v>1</v>
      </c>
      <c r="C214" s="15"/>
      <c r="D214" s="15"/>
      <c r="E214" s="17">
        <v>152551</v>
      </c>
      <c r="F214" s="17">
        <v>0</v>
      </c>
      <c r="G214" s="17">
        <v>0</v>
      </c>
      <c r="H214" s="17">
        <v>0</v>
      </c>
      <c r="I214" s="17">
        <v>0</v>
      </c>
      <c r="J214" s="15">
        <v>0</v>
      </c>
      <c r="K214" s="17">
        <v>0</v>
      </c>
      <c r="L214" s="17">
        <v>3</v>
      </c>
      <c r="M214" s="15">
        <v>1.5</v>
      </c>
      <c r="N214" s="15"/>
      <c r="O214" s="17">
        <v>0</v>
      </c>
      <c r="P214" s="15" t="s">
        <v>597</v>
      </c>
      <c r="Q214" s="15">
        <v>0</v>
      </c>
      <c r="R214" s="17">
        <v>213</v>
      </c>
      <c r="S214" s="18" t="b">
        <v>0</v>
      </c>
      <c r="T214" s="15"/>
      <c r="U214" s="15"/>
      <c r="V214" s="17">
        <v>50</v>
      </c>
      <c r="W214" s="15" t="s">
        <v>598</v>
      </c>
      <c r="X214" s="15">
        <v>2.2000000000000002</v>
      </c>
      <c r="Y214" s="18" t="b">
        <v>0</v>
      </c>
      <c r="Z214" s="15" t="s">
        <v>599</v>
      </c>
      <c r="AA214" s="15">
        <v>0.1</v>
      </c>
      <c r="AB214" s="18" t="b">
        <v>0</v>
      </c>
      <c r="AC214" s="15"/>
      <c r="AD214" s="15" t="s">
        <v>519</v>
      </c>
      <c r="AE214" s="17">
        <v>8</v>
      </c>
      <c r="AF214" s="17">
        <v>31</v>
      </c>
      <c r="AG214" s="17">
        <v>69</v>
      </c>
      <c r="AH214" s="17">
        <v>0</v>
      </c>
      <c r="AI214" s="17">
        <v>0</v>
      </c>
      <c r="AJ214" s="17">
        <v>0</v>
      </c>
      <c r="AK214" s="17">
        <v>0</v>
      </c>
      <c r="AL214" s="15">
        <v>0</v>
      </c>
      <c r="AM214" s="15">
        <v>13.8</v>
      </c>
      <c r="AN214" s="15" t="s">
        <v>349</v>
      </c>
      <c r="AO214" s="15"/>
      <c r="AP214" s="15"/>
      <c r="AQ214" s="15"/>
      <c r="AR214" s="15"/>
      <c r="AS214" s="18" t="b">
        <v>0</v>
      </c>
      <c r="AT214" s="15" t="s">
        <v>2585</v>
      </c>
      <c r="AU214" s="17">
        <v>1722</v>
      </c>
      <c r="AV214" s="17">
        <v>0</v>
      </c>
      <c r="AW214" s="17">
        <v>5</v>
      </c>
      <c r="AX214" s="17">
        <v>7</v>
      </c>
      <c r="AY214" s="17">
        <v>25</v>
      </c>
      <c r="AZ214" s="17">
        <v>2</v>
      </c>
      <c r="BA214" s="17">
        <v>0</v>
      </c>
      <c r="BB214" s="17">
        <v>0</v>
      </c>
      <c r="BC214" s="17">
        <v>7</v>
      </c>
      <c r="BD214" s="17">
        <v>0</v>
      </c>
      <c r="BE214" s="17">
        <v>0</v>
      </c>
      <c r="BF214" s="17">
        <v>3</v>
      </c>
      <c r="BG214" s="17">
        <v>296</v>
      </c>
      <c r="BH214" s="15">
        <v>287.60000000000002</v>
      </c>
      <c r="BI214" s="15">
        <v>207.2</v>
      </c>
      <c r="BJ214" s="15">
        <v>233</v>
      </c>
      <c r="BK214" s="15">
        <v>72.5</v>
      </c>
      <c r="BL214" s="17">
        <v>0</v>
      </c>
      <c r="BM214" s="17">
        <v>0</v>
      </c>
      <c r="BN214" s="17">
        <v>0</v>
      </c>
      <c r="BO214" s="17">
        <v>0</v>
      </c>
      <c r="BP214" s="17">
        <v>18</v>
      </c>
      <c r="BQ214" s="15">
        <v>1.84</v>
      </c>
      <c r="BR214" s="15">
        <v>1.48</v>
      </c>
      <c r="BS214" s="15">
        <v>3.32</v>
      </c>
      <c r="BT214" s="15">
        <v>25.11</v>
      </c>
      <c r="BU214" s="15"/>
      <c r="BV214" s="15"/>
      <c r="BW214" s="15"/>
      <c r="BX214" s="15"/>
      <c r="BY214" s="15"/>
      <c r="BZ214" s="15"/>
      <c r="CA214" s="15"/>
      <c r="CB214" s="15"/>
      <c r="CC214" s="17">
        <v>209</v>
      </c>
      <c r="CD214" s="17">
        <v>93</v>
      </c>
      <c r="CE214" s="17">
        <v>161</v>
      </c>
      <c r="CF214" s="17">
        <v>107</v>
      </c>
      <c r="CG214" s="17">
        <v>129</v>
      </c>
      <c r="CH214" s="17">
        <v>74</v>
      </c>
      <c r="CI214" s="17">
        <v>193</v>
      </c>
      <c r="CJ214" s="17">
        <v>98</v>
      </c>
      <c r="CK214" s="17">
        <v>0.1</v>
      </c>
      <c r="CL214" s="17">
        <v>0</v>
      </c>
      <c r="CM214" s="17">
        <v>0.08</v>
      </c>
      <c r="CN214" s="17">
        <v>0.18</v>
      </c>
      <c r="CO214" s="17">
        <v>1.31</v>
      </c>
      <c r="CP214" s="17">
        <v>1.31</v>
      </c>
      <c r="CQ214" s="17">
        <v>229</v>
      </c>
      <c r="CR214" s="17">
        <v>138</v>
      </c>
      <c r="CS214" s="17">
        <v>207</v>
      </c>
      <c r="CT214" s="17">
        <v>32</v>
      </c>
      <c r="CU214" s="17">
        <v>265</v>
      </c>
      <c r="CV214" s="17">
        <v>110</v>
      </c>
      <c r="CW214" s="17">
        <v>425</v>
      </c>
      <c r="CX214" s="17">
        <v>163</v>
      </c>
      <c r="CY214" s="17">
        <v>0.94</v>
      </c>
      <c r="CZ214" s="17">
        <v>0.37</v>
      </c>
      <c r="DA214" s="17">
        <v>0</v>
      </c>
      <c r="DB214" s="15"/>
      <c r="DC214" s="15"/>
      <c r="DD214" s="15"/>
      <c r="DE214" s="15"/>
      <c r="DF214" s="15"/>
      <c r="DG214" s="15"/>
      <c r="DH214" s="15"/>
    </row>
    <row r="215" spans="1:112" ht="17.25" thickBot="1">
      <c r="A215" s="18" t="b">
        <v>1</v>
      </c>
      <c r="B215" s="18" t="b">
        <v>1</v>
      </c>
      <c r="C215" s="15"/>
      <c r="D215" s="15"/>
      <c r="E215" s="17">
        <v>209400</v>
      </c>
      <c r="F215" s="17">
        <v>0</v>
      </c>
      <c r="G215" s="17">
        <v>0</v>
      </c>
      <c r="H215" s="17">
        <v>0</v>
      </c>
      <c r="I215" s="17">
        <v>0</v>
      </c>
      <c r="J215" s="15">
        <v>0</v>
      </c>
      <c r="K215" s="17">
        <v>0</v>
      </c>
      <c r="L215" s="17">
        <v>3</v>
      </c>
      <c r="M215" s="15">
        <v>1.5</v>
      </c>
      <c r="N215" s="15"/>
      <c r="O215" s="17">
        <v>0</v>
      </c>
      <c r="P215" s="15" t="s">
        <v>1514</v>
      </c>
      <c r="Q215" s="15">
        <v>0</v>
      </c>
      <c r="R215" s="17">
        <v>214</v>
      </c>
      <c r="S215" s="18" t="b">
        <v>0</v>
      </c>
      <c r="T215" s="15"/>
      <c r="U215" s="15"/>
      <c r="V215" s="17">
        <v>50</v>
      </c>
      <c r="W215" s="15" t="s">
        <v>1515</v>
      </c>
      <c r="X215" s="15">
        <v>2.4</v>
      </c>
      <c r="Y215" s="18" t="b">
        <v>0</v>
      </c>
      <c r="Z215" s="15" t="s">
        <v>1516</v>
      </c>
      <c r="AA215" s="15">
        <v>0.3</v>
      </c>
      <c r="AB215" s="18" t="b">
        <v>0</v>
      </c>
      <c r="AC215" s="15"/>
      <c r="AD215" s="15" t="s">
        <v>519</v>
      </c>
      <c r="AE215" s="17">
        <v>8</v>
      </c>
      <c r="AF215" s="17">
        <v>31</v>
      </c>
      <c r="AG215" s="17">
        <v>67</v>
      </c>
      <c r="AH215" s="17">
        <v>0</v>
      </c>
      <c r="AI215" s="17">
        <v>0</v>
      </c>
      <c r="AJ215" s="17">
        <v>0</v>
      </c>
      <c r="AK215" s="17">
        <v>0</v>
      </c>
      <c r="AL215" s="15">
        <v>0</v>
      </c>
      <c r="AM215" s="15">
        <v>13.4</v>
      </c>
      <c r="AN215" s="15" t="s">
        <v>1516</v>
      </c>
      <c r="AO215" s="15"/>
      <c r="AP215" s="15"/>
      <c r="AQ215" s="15"/>
      <c r="AR215" s="15"/>
      <c r="AS215" s="18" t="b">
        <v>0</v>
      </c>
      <c r="AT215" s="15" t="s">
        <v>2584</v>
      </c>
      <c r="AU215" s="17">
        <v>1899</v>
      </c>
      <c r="AV215" s="17">
        <v>0</v>
      </c>
      <c r="AW215" s="17">
        <v>2</v>
      </c>
      <c r="AX215" s="17">
        <v>6</v>
      </c>
      <c r="AY215" s="17">
        <v>28</v>
      </c>
      <c r="AZ215" s="17">
        <v>0</v>
      </c>
      <c r="BA215" s="17">
        <v>0</v>
      </c>
      <c r="BB215" s="17">
        <v>0</v>
      </c>
      <c r="BC215" s="17">
        <v>3</v>
      </c>
      <c r="BD215" s="17">
        <v>0</v>
      </c>
      <c r="BE215" s="17">
        <v>0</v>
      </c>
      <c r="BF215" s="17">
        <v>0</v>
      </c>
      <c r="BG215" s="17">
        <v>331</v>
      </c>
      <c r="BH215" s="15">
        <v>239.2</v>
      </c>
      <c r="BI215" s="15">
        <v>350.1</v>
      </c>
      <c r="BJ215" s="15">
        <v>155</v>
      </c>
      <c r="BK215" s="15">
        <v>74.5</v>
      </c>
      <c r="BL215" s="17">
        <v>0</v>
      </c>
      <c r="BM215" s="17">
        <v>0</v>
      </c>
      <c r="BN215" s="17">
        <v>0</v>
      </c>
      <c r="BO215" s="17">
        <v>0</v>
      </c>
      <c r="BP215" s="17">
        <v>22</v>
      </c>
      <c r="BQ215" s="15">
        <v>1.64</v>
      </c>
      <c r="BR215" s="15">
        <v>3.24</v>
      </c>
      <c r="BS215" s="15">
        <v>4.88</v>
      </c>
      <c r="BT215" s="15">
        <v>26.04</v>
      </c>
      <c r="BU215" s="17">
        <v>8</v>
      </c>
      <c r="BV215" s="15"/>
      <c r="BW215" s="15"/>
      <c r="BX215" s="15"/>
      <c r="BY215" s="15"/>
      <c r="BZ215" s="15"/>
      <c r="CA215" s="15"/>
      <c r="CB215" s="15"/>
      <c r="CC215" s="17">
        <v>228</v>
      </c>
      <c r="CD215" s="17">
        <v>100</v>
      </c>
      <c r="CE215" s="17">
        <v>100</v>
      </c>
      <c r="CF215" s="17">
        <v>73</v>
      </c>
      <c r="CG215" s="17">
        <v>192</v>
      </c>
      <c r="CH215" s="17">
        <v>106</v>
      </c>
      <c r="CI215" s="17">
        <v>183</v>
      </c>
      <c r="CJ215" s="17">
        <v>91</v>
      </c>
      <c r="CK215" s="17">
        <v>0.08</v>
      </c>
      <c r="CL215" s="17">
        <v>0</v>
      </c>
      <c r="CM215" s="17">
        <v>0.15</v>
      </c>
      <c r="CN215" s="17">
        <v>0.23</v>
      </c>
      <c r="CO215" s="17">
        <v>1.23</v>
      </c>
      <c r="CP215" s="17">
        <v>1.33</v>
      </c>
      <c r="CQ215" s="17">
        <v>251</v>
      </c>
      <c r="CR215" s="17">
        <v>154</v>
      </c>
      <c r="CS215" s="17">
        <v>229</v>
      </c>
      <c r="CT215" s="17">
        <v>48</v>
      </c>
      <c r="CU215" s="17">
        <v>245</v>
      </c>
      <c r="CV215" s="17">
        <v>98</v>
      </c>
      <c r="CW215" s="17">
        <v>313</v>
      </c>
      <c r="CX215" s="17">
        <v>109</v>
      </c>
      <c r="CY215" s="17">
        <v>1.04</v>
      </c>
      <c r="CZ215" s="17">
        <v>0.28000000000000003</v>
      </c>
      <c r="DA215" s="17">
        <v>0</v>
      </c>
      <c r="DB215" s="15"/>
      <c r="DC215" s="15"/>
      <c r="DD215" s="15"/>
      <c r="DE215" s="15"/>
      <c r="DF215" s="15"/>
      <c r="DG215" s="15"/>
      <c r="DH215" s="15"/>
    </row>
    <row r="216" spans="1:112" ht="17.25" thickBot="1">
      <c r="A216" s="18" t="b">
        <v>1</v>
      </c>
      <c r="B216" s="18" t="b">
        <v>1</v>
      </c>
      <c r="C216" s="15"/>
      <c r="D216" s="15"/>
      <c r="E216" s="17">
        <v>489706</v>
      </c>
      <c r="F216" s="17">
        <v>0</v>
      </c>
      <c r="G216" s="17">
        <v>0</v>
      </c>
      <c r="H216" s="17">
        <v>0</v>
      </c>
      <c r="I216" s="17">
        <v>0</v>
      </c>
      <c r="J216" s="15">
        <v>0</v>
      </c>
      <c r="K216" s="17">
        <v>0</v>
      </c>
      <c r="L216" s="17">
        <v>3</v>
      </c>
      <c r="M216" s="15">
        <v>1.5</v>
      </c>
      <c r="N216" s="15"/>
      <c r="O216" s="17">
        <v>0</v>
      </c>
      <c r="P216" s="15" t="s">
        <v>332</v>
      </c>
      <c r="Q216" s="15">
        <v>0</v>
      </c>
      <c r="R216" s="17">
        <v>215</v>
      </c>
      <c r="S216" s="18" t="b">
        <v>0</v>
      </c>
      <c r="T216" s="15"/>
      <c r="U216" s="15"/>
      <c r="V216" s="17">
        <v>50</v>
      </c>
      <c r="W216" s="15" t="s">
        <v>1775</v>
      </c>
      <c r="X216" s="15">
        <v>1.7</v>
      </c>
      <c r="Y216" s="18" t="b">
        <v>0</v>
      </c>
      <c r="Z216" s="15" t="s">
        <v>1776</v>
      </c>
      <c r="AA216" s="15">
        <v>0</v>
      </c>
      <c r="AB216" s="18" t="b">
        <v>0</v>
      </c>
      <c r="AC216" s="15"/>
      <c r="AD216" s="15" t="s">
        <v>519</v>
      </c>
      <c r="AE216" s="17">
        <v>8</v>
      </c>
      <c r="AF216" s="17">
        <v>31</v>
      </c>
      <c r="AG216" s="17">
        <v>36</v>
      </c>
      <c r="AH216" s="17">
        <v>0</v>
      </c>
      <c r="AI216" s="17">
        <v>0</v>
      </c>
      <c r="AJ216" s="17">
        <v>0</v>
      </c>
      <c r="AK216" s="17">
        <v>0</v>
      </c>
      <c r="AL216" s="15">
        <v>0</v>
      </c>
      <c r="AM216" s="15">
        <v>7.2</v>
      </c>
      <c r="AN216" s="15" t="s">
        <v>1776</v>
      </c>
      <c r="AO216" s="15"/>
      <c r="AP216" s="15"/>
      <c r="AQ216" s="15"/>
      <c r="AR216" s="15"/>
      <c r="AS216" s="18" t="b">
        <v>0</v>
      </c>
      <c r="AT216" s="15" t="s">
        <v>2589</v>
      </c>
      <c r="AU216" s="17">
        <v>785</v>
      </c>
      <c r="AV216" s="17">
        <v>1</v>
      </c>
      <c r="AW216" s="17">
        <v>0</v>
      </c>
      <c r="AX216" s="17">
        <v>1</v>
      </c>
      <c r="AY216" s="17">
        <v>15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108</v>
      </c>
      <c r="BH216" s="15">
        <v>115</v>
      </c>
      <c r="BI216" s="15">
        <v>101.8</v>
      </c>
      <c r="BJ216" s="15">
        <v>168</v>
      </c>
      <c r="BK216" s="15">
        <v>38.4</v>
      </c>
      <c r="BL216" s="17">
        <v>0</v>
      </c>
      <c r="BM216" s="17">
        <v>0</v>
      </c>
      <c r="BN216" s="17">
        <v>0</v>
      </c>
      <c r="BO216" s="17">
        <v>0</v>
      </c>
      <c r="BP216" s="17">
        <v>7</v>
      </c>
      <c r="BQ216" s="15">
        <v>2.38</v>
      </c>
      <c r="BR216" s="15">
        <v>0.39</v>
      </c>
      <c r="BS216" s="15">
        <v>2.77</v>
      </c>
      <c r="BT216" s="15">
        <v>14.71</v>
      </c>
      <c r="BU216" s="15"/>
      <c r="BV216" s="15"/>
      <c r="BW216" s="17">
        <v>3</v>
      </c>
      <c r="BX216" s="15"/>
      <c r="BY216" s="17">
        <v>3</v>
      </c>
      <c r="BZ216" s="15"/>
      <c r="CA216" s="15"/>
      <c r="CB216" s="15"/>
      <c r="CC216" s="17">
        <v>297</v>
      </c>
      <c r="CD216" s="17">
        <v>136</v>
      </c>
      <c r="CE216" s="17">
        <v>238</v>
      </c>
      <c r="CF216" s="17">
        <v>139</v>
      </c>
      <c r="CG216" s="17">
        <v>179</v>
      </c>
      <c r="CH216" s="17">
        <v>97</v>
      </c>
      <c r="CI216" s="17">
        <v>271</v>
      </c>
      <c r="CJ216" s="17">
        <v>132</v>
      </c>
      <c r="CK216" s="17">
        <v>0.27</v>
      </c>
      <c r="CL216" s="17">
        <v>0</v>
      </c>
      <c r="CM216" s="17">
        <v>0.04</v>
      </c>
      <c r="CN216" s="17">
        <v>0.31</v>
      </c>
      <c r="CO216" s="17">
        <v>1.69</v>
      </c>
      <c r="CP216" s="17">
        <v>1.72</v>
      </c>
      <c r="CQ216" s="17">
        <v>311</v>
      </c>
      <c r="CR216" s="17">
        <v>180</v>
      </c>
      <c r="CS216" s="17">
        <v>289</v>
      </c>
      <c r="CT216" s="17">
        <v>74</v>
      </c>
      <c r="CU216" s="17">
        <v>315</v>
      </c>
      <c r="CV216" s="17">
        <v>138</v>
      </c>
      <c r="CW216" s="17">
        <v>522</v>
      </c>
      <c r="CX216" s="17">
        <v>219</v>
      </c>
      <c r="CY216" s="17">
        <v>0.8</v>
      </c>
      <c r="CZ216" s="17">
        <v>0.11</v>
      </c>
      <c r="DA216" s="17">
        <v>0</v>
      </c>
      <c r="DB216" s="15"/>
      <c r="DC216" s="15"/>
      <c r="DD216" s="15"/>
      <c r="DE216" s="15"/>
      <c r="DF216" s="15"/>
      <c r="DG216" s="15"/>
      <c r="DH216" s="15"/>
    </row>
    <row r="217" spans="1:112" ht="17.25" thickBot="1">
      <c r="A217" s="18" t="b">
        <v>1</v>
      </c>
      <c r="B217" s="18" t="b">
        <v>1</v>
      </c>
      <c r="C217" s="15"/>
      <c r="D217" s="15"/>
      <c r="E217" s="17">
        <v>606921</v>
      </c>
      <c r="F217" s="17">
        <v>0</v>
      </c>
      <c r="G217" s="17">
        <v>0</v>
      </c>
      <c r="H217" s="17">
        <v>0</v>
      </c>
      <c r="I217" s="17">
        <v>0</v>
      </c>
      <c r="J217" s="15">
        <v>0</v>
      </c>
      <c r="K217" s="17">
        <v>0</v>
      </c>
      <c r="L217" s="17">
        <v>3</v>
      </c>
      <c r="M217" s="15">
        <v>1.5</v>
      </c>
      <c r="N217" s="15"/>
      <c r="O217" s="17">
        <v>0</v>
      </c>
      <c r="P217" s="15" t="s">
        <v>1439</v>
      </c>
      <c r="Q217" s="15">
        <v>0</v>
      </c>
      <c r="R217" s="17">
        <v>216</v>
      </c>
      <c r="S217" s="18" t="b">
        <v>0</v>
      </c>
      <c r="T217" s="15"/>
      <c r="U217" s="15"/>
      <c r="V217" s="17">
        <v>50</v>
      </c>
      <c r="W217" s="15" t="s">
        <v>1985</v>
      </c>
      <c r="X217" s="15">
        <v>1</v>
      </c>
      <c r="Y217" s="18" t="b">
        <v>0</v>
      </c>
      <c r="Z217" s="15" t="s">
        <v>1986</v>
      </c>
      <c r="AA217" s="15">
        <v>0.1</v>
      </c>
      <c r="AB217" s="18" t="b">
        <v>0</v>
      </c>
      <c r="AC217" s="15"/>
      <c r="AD217" s="15" t="s">
        <v>519</v>
      </c>
      <c r="AE217" s="17">
        <v>8</v>
      </c>
      <c r="AF217" s="17">
        <v>31</v>
      </c>
      <c r="AG217" s="17">
        <v>4</v>
      </c>
      <c r="AH217" s="17">
        <v>0</v>
      </c>
      <c r="AI217" s="17">
        <v>0</v>
      </c>
      <c r="AJ217" s="17">
        <v>0</v>
      </c>
      <c r="AK217" s="17">
        <v>0</v>
      </c>
      <c r="AL217" s="15">
        <v>0</v>
      </c>
      <c r="AM217" s="15">
        <v>0.8</v>
      </c>
      <c r="AN217" s="15" t="s">
        <v>1986</v>
      </c>
      <c r="AO217" s="15"/>
      <c r="AP217" s="15"/>
      <c r="AQ217" s="15"/>
      <c r="AR217" s="15"/>
      <c r="AS217" s="18" t="b">
        <v>0</v>
      </c>
      <c r="AT217" s="15" t="s">
        <v>2582</v>
      </c>
      <c r="AU217" s="17">
        <v>40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12</v>
      </c>
      <c r="BH217" s="15">
        <v>6.8</v>
      </c>
      <c r="BI217" s="15">
        <v>2.7</v>
      </c>
      <c r="BJ217" s="15">
        <v>6</v>
      </c>
      <c r="BK217" s="15">
        <v>1.5</v>
      </c>
      <c r="BL217" s="17">
        <v>0</v>
      </c>
      <c r="BM217" s="17">
        <v>0</v>
      </c>
      <c r="BN217" s="17">
        <v>0</v>
      </c>
      <c r="BO217" s="17">
        <v>0</v>
      </c>
      <c r="BP217" s="17">
        <v>0</v>
      </c>
      <c r="BQ217" s="15">
        <v>0</v>
      </c>
      <c r="BR217" s="15">
        <v>0.04</v>
      </c>
      <c r="BS217" s="15">
        <v>0.04</v>
      </c>
      <c r="BT217" s="15">
        <v>1.74</v>
      </c>
      <c r="BU217" s="15"/>
      <c r="BV217" s="15"/>
      <c r="BW217" s="15"/>
      <c r="BX217" s="15"/>
      <c r="BY217" s="15"/>
      <c r="BZ217" s="15"/>
      <c r="CA217" s="15"/>
      <c r="CB217" s="15"/>
      <c r="CC217" s="17">
        <v>373</v>
      </c>
      <c r="CD217" s="17">
        <v>172</v>
      </c>
      <c r="CE217" s="17">
        <v>361</v>
      </c>
      <c r="CF217" s="17">
        <v>179</v>
      </c>
      <c r="CG217" s="17">
        <v>337</v>
      </c>
      <c r="CH217" s="17">
        <v>171</v>
      </c>
      <c r="CI217" s="17">
        <v>379</v>
      </c>
      <c r="CJ217" s="17">
        <v>178</v>
      </c>
      <c r="CK217" s="17">
        <v>0</v>
      </c>
      <c r="CL217" s="17">
        <v>0</v>
      </c>
      <c r="CM217" s="17">
        <v>0.09</v>
      </c>
      <c r="CN217" s="17">
        <v>0.09</v>
      </c>
      <c r="CO217" s="17">
        <v>3.92</v>
      </c>
      <c r="CP217" s="17">
        <v>0</v>
      </c>
      <c r="CQ217" s="17">
        <v>357</v>
      </c>
      <c r="CR217" s="17">
        <v>214</v>
      </c>
      <c r="CS217" s="17">
        <v>335</v>
      </c>
      <c r="CT217" s="17">
        <v>108</v>
      </c>
      <c r="CU217" s="17">
        <v>384</v>
      </c>
      <c r="CV217" s="17">
        <v>180</v>
      </c>
      <c r="CW217" s="17">
        <v>491</v>
      </c>
      <c r="CX217" s="17">
        <v>201</v>
      </c>
      <c r="CY217" s="17">
        <v>0</v>
      </c>
      <c r="CZ217" s="17">
        <v>0</v>
      </c>
      <c r="DA217" s="17">
        <v>0</v>
      </c>
      <c r="DB217" s="15"/>
      <c r="DC217" s="15"/>
      <c r="DD217" s="15"/>
      <c r="DE217" s="15"/>
      <c r="DF217" s="15"/>
      <c r="DG217" s="15"/>
      <c r="DH217" s="15"/>
    </row>
    <row r="218" spans="1:112" ht="27.75" thickBot="1">
      <c r="A218" s="18" t="b">
        <v>1</v>
      </c>
      <c r="B218" s="18" t="b">
        <v>1</v>
      </c>
      <c r="C218" s="15"/>
      <c r="D218" s="15"/>
      <c r="E218" s="17">
        <v>536694</v>
      </c>
      <c r="F218" s="17">
        <v>0</v>
      </c>
      <c r="G218" s="17">
        <v>0</v>
      </c>
      <c r="H218" s="17">
        <v>0</v>
      </c>
      <c r="I218" s="17">
        <v>0</v>
      </c>
      <c r="J218" s="15">
        <v>0</v>
      </c>
      <c r="K218" s="17">
        <v>0</v>
      </c>
      <c r="L218" s="17">
        <v>3</v>
      </c>
      <c r="M218" s="15">
        <v>1.5</v>
      </c>
      <c r="N218" s="15"/>
      <c r="O218" s="17">
        <v>0</v>
      </c>
      <c r="P218" s="15" t="s">
        <v>383</v>
      </c>
      <c r="Q218" s="15">
        <v>0</v>
      </c>
      <c r="R218" s="17">
        <v>217</v>
      </c>
      <c r="S218" s="18" t="b">
        <v>0</v>
      </c>
      <c r="T218" s="15"/>
      <c r="U218" s="15"/>
      <c r="V218" s="17">
        <v>50</v>
      </c>
      <c r="W218" s="15" t="s">
        <v>1202</v>
      </c>
      <c r="X218" s="15">
        <v>0</v>
      </c>
      <c r="Y218" s="18" t="b">
        <v>0</v>
      </c>
      <c r="Z218" s="15" t="s">
        <v>1203</v>
      </c>
      <c r="AA218" s="15">
        <v>0.1</v>
      </c>
      <c r="AB218" s="18" t="b">
        <v>0</v>
      </c>
      <c r="AC218" s="15"/>
      <c r="AD218" s="15" t="s">
        <v>519</v>
      </c>
      <c r="AE218" s="17">
        <v>8</v>
      </c>
      <c r="AF218" s="17">
        <v>31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5">
        <v>0</v>
      </c>
      <c r="AM218" s="15">
        <v>0</v>
      </c>
      <c r="AN218" s="15" t="s">
        <v>1517</v>
      </c>
      <c r="AO218" s="15"/>
      <c r="AP218" s="15"/>
      <c r="AQ218" s="15"/>
      <c r="AR218" s="15"/>
      <c r="AS218" s="18" t="b">
        <v>0</v>
      </c>
      <c r="AT218" s="15" t="s">
        <v>2593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5">
        <v>0</v>
      </c>
      <c r="BI218" s="15">
        <v>0</v>
      </c>
      <c r="BJ218" s="15">
        <v>0</v>
      </c>
      <c r="BK218" s="15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5">
        <v>0</v>
      </c>
      <c r="BR218" s="15">
        <v>0</v>
      </c>
      <c r="BS218" s="15">
        <v>0</v>
      </c>
      <c r="BT218" s="15">
        <v>0</v>
      </c>
      <c r="BU218" s="15"/>
      <c r="BV218" s="15"/>
      <c r="BW218" s="15"/>
      <c r="BX218" s="15"/>
      <c r="BY218" s="15"/>
      <c r="BZ218" s="15"/>
      <c r="CA218" s="15"/>
      <c r="CB218" s="15"/>
      <c r="CC218" s="17">
        <v>527</v>
      </c>
      <c r="CD218" s="17">
        <v>225</v>
      </c>
      <c r="CE218" s="17">
        <v>527</v>
      </c>
      <c r="CF218" s="17">
        <v>225</v>
      </c>
      <c r="CG218" s="17">
        <v>524</v>
      </c>
      <c r="CH218" s="17">
        <v>224</v>
      </c>
      <c r="CI218" s="17">
        <v>527</v>
      </c>
      <c r="CJ218" s="17">
        <v>225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342</v>
      </c>
      <c r="CR218" s="17">
        <v>202</v>
      </c>
      <c r="CS218" s="17">
        <v>320</v>
      </c>
      <c r="CT218" s="17">
        <v>96</v>
      </c>
      <c r="CU218" s="17">
        <v>527</v>
      </c>
      <c r="CV218" s="17">
        <v>225</v>
      </c>
      <c r="CW218" s="17">
        <v>441</v>
      </c>
      <c r="CX218" s="17">
        <v>171</v>
      </c>
      <c r="CY218" s="17">
        <v>0</v>
      </c>
      <c r="CZ218" s="17">
        <v>0</v>
      </c>
      <c r="DA218" s="17">
        <v>0</v>
      </c>
      <c r="DB218" s="15"/>
      <c r="DC218" s="15"/>
      <c r="DD218" s="15"/>
      <c r="DE218" s="15"/>
      <c r="DF218" s="15"/>
      <c r="DG218" s="15"/>
      <c r="DH218" s="15"/>
    </row>
    <row r="219" spans="1:112" ht="17.25" thickBot="1">
      <c r="A219" s="18" t="b">
        <v>1</v>
      </c>
      <c r="B219" s="18" t="b">
        <v>1</v>
      </c>
      <c r="C219" s="15"/>
      <c r="D219" s="15"/>
      <c r="E219" s="17">
        <v>438464</v>
      </c>
      <c r="F219" s="17">
        <v>0</v>
      </c>
      <c r="G219" s="17">
        <v>0</v>
      </c>
      <c r="H219" s="17">
        <v>0</v>
      </c>
      <c r="I219" s="17">
        <v>0</v>
      </c>
      <c r="J219" s="15">
        <v>0</v>
      </c>
      <c r="K219" s="17">
        <v>0</v>
      </c>
      <c r="L219" s="17">
        <v>3</v>
      </c>
      <c r="M219" s="15">
        <v>1.5</v>
      </c>
      <c r="N219" s="15"/>
      <c r="O219" s="17">
        <v>0</v>
      </c>
      <c r="P219" s="15" t="s">
        <v>756</v>
      </c>
      <c r="Q219" s="15">
        <v>0</v>
      </c>
      <c r="R219" s="17">
        <v>218</v>
      </c>
      <c r="S219" s="18" t="b">
        <v>0</v>
      </c>
      <c r="T219" s="15"/>
      <c r="U219" s="15"/>
      <c r="V219" s="17">
        <v>50</v>
      </c>
      <c r="W219" s="15" t="s">
        <v>757</v>
      </c>
      <c r="X219" s="15">
        <v>0</v>
      </c>
      <c r="Y219" s="18" t="b">
        <v>0</v>
      </c>
      <c r="Z219" s="15" t="s">
        <v>758</v>
      </c>
      <c r="AA219" s="15">
        <v>0.1</v>
      </c>
      <c r="AB219" s="18" t="b">
        <v>0</v>
      </c>
      <c r="AC219" s="15"/>
      <c r="AD219" s="15" t="s">
        <v>519</v>
      </c>
      <c r="AE219" s="17">
        <v>8</v>
      </c>
      <c r="AF219" s="17">
        <v>31</v>
      </c>
      <c r="AG219" s="17">
        <v>0</v>
      </c>
      <c r="AH219" s="17">
        <v>0</v>
      </c>
      <c r="AI219" s="17">
        <v>0</v>
      </c>
      <c r="AJ219" s="17">
        <v>0</v>
      </c>
      <c r="AK219" s="17">
        <v>0</v>
      </c>
      <c r="AL219" s="15">
        <v>0</v>
      </c>
      <c r="AM219" s="15">
        <v>0</v>
      </c>
      <c r="AN219" s="15" t="s">
        <v>758</v>
      </c>
      <c r="AO219" s="15"/>
      <c r="AP219" s="15"/>
      <c r="AQ219" s="15"/>
      <c r="AR219" s="15"/>
      <c r="AS219" s="18" t="b">
        <v>0</v>
      </c>
      <c r="AT219" s="15" t="s">
        <v>2581</v>
      </c>
      <c r="AU219" s="17">
        <v>0</v>
      </c>
      <c r="AV219" s="17">
        <v>0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7">
        <v>0</v>
      </c>
      <c r="BH219" s="15">
        <v>0</v>
      </c>
      <c r="BI219" s="15">
        <v>0</v>
      </c>
      <c r="BJ219" s="15">
        <v>0</v>
      </c>
      <c r="BK219" s="15">
        <v>0</v>
      </c>
      <c r="BL219" s="17">
        <v>0</v>
      </c>
      <c r="BM219" s="17">
        <v>0</v>
      </c>
      <c r="BN219" s="17">
        <v>0</v>
      </c>
      <c r="BO219" s="17">
        <v>0</v>
      </c>
      <c r="BP219" s="17">
        <v>0</v>
      </c>
      <c r="BQ219" s="15">
        <v>0</v>
      </c>
      <c r="BR219" s="15">
        <v>0</v>
      </c>
      <c r="BS219" s="15">
        <v>0</v>
      </c>
      <c r="BT219" s="15">
        <v>0</v>
      </c>
      <c r="BU219" s="15"/>
      <c r="BV219" s="15"/>
      <c r="BW219" s="15"/>
      <c r="BX219" s="15"/>
      <c r="BY219" s="15"/>
      <c r="BZ219" s="15"/>
      <c r="CA219" s="15"/>
      <c r="CB219" s="15"/>
      <c r="CC219" s="17">
        <v>509</v>
      </c>
      <c r="CD219" s="17">
        <v>212</v>
      </c>
      <c r="CE219" s="17">
        <v>506</v>
      </c>
      <c r="CF219" s="17">
        <v>212</v>
      </c>
      <c r="CG219" s="17">
        <v>503</v>
      </c>
      <c r="CH219" s="17">
        <v>211</v>
      </c>
      <c r="CI219" s="17">
        <v>509</v>
      </c>
      <c r="CJ219" s="17">
        <v>212</v>
      </c>
      <c r="CK219" s="17">
        <v>0</v>
      </c>
      <c r="CL219" s="17">
        <v>0</v>
      </c>
      <c r="CM219" s="17">
        <v>0</v>
      </c>
      <c r="CN219" s="17">
        <v>0</v>
      </c>
      <c r="CO219" s="17">
        <v>0</v>
      </c>
      <c r="CP219" s="17">
        <v>0</v>
      </c>
      <c r="CQ219" s="17">
        <v>286</v>
      </c>
      <c r="CR219" s="17">
        <v>170</v>
      </c>
      <c r="CS219" s="17">
        <v>264</v>
      </c>
      <c r="CT219" s="17">
        <v>64</v>
      </c>
      <c r="CU219" s="17">
        <v>509</v>
      </c>
      <c r="CV219" s="17">
        <v>212</v>
      </c>
      <c r="CW219" s="17">
        <v>479</v>
      </c>
      <c r="CX219" s="17">
        <v>193</v>
      </c>
      <c r="CY219" s="17">
        <v>0</v>
      </c>
      <c r="CZ219" s="17">
        <v>0</v>
      </c>
      <c r="DA219" s="17">
        <v>0</v>
      </c>
      <c r="DB219" s="15"/>
      <c r="DC219" s="15"/>
      <c r="DD219" s="15"/>
      <c r="DE219" s="15"/>
      <c r="DF219" s="15"/>
      <c r="DG219" s="15"/>
      <c r="DH219" s="15"/>
    </row>
    <row r="220" spans="1:112" ht="27.75" thickBot="1">
      <c r="A220" s="18" t="b">
        <v>1</v>
      </c>
      <c r="B220" s="18" t="b">
        <v>1</v>
      </c>
      <c r="C220" s="15"/>
      <c r="D220" s="15"/>
      <c r="E220" s="17">
        <v>450542</v>
      </c>
      <c r="F220" s="17">
        <v>0</v>
      </c>
      <c r="G220" s="17">
        <v>0</v>
      </c>
      <c r="H220" s="17">
        <v>0</v>
      </c>
      <c r="I220" s="17">
        <v>0</v>
      </c>
      <c r="J220" s="15">
        <v>0</v>
      </c>
      <c r="K220" s="17">
        <v>0</v>
      </c>
      <c r="L220" s="17">
        <v>3</v>
      </c>
      <c r="M220" s="15">
        <v>1.5</v>
      </c>
      <c r="N220" s="15"/>
      <c r="O220" s="17">
        <v>0</v>
      </c>
      <c r="P220" s="15" t="s">
        <v>1218</v>
      </c>
      <c r="Q220" s="15">
        <v>0</v>
      </c>
      <c r="R220" s="17">
        <v>219</v>
      </c>
      <c r="S220" s="18" t="b">
        <v>0</v>
      </c>
      <c r="T220" s="15"/>
      <c r="U220" s="15"/>
      <c r="V220" s="17">
        <v>50</v>
      </c>
      <c r="W220" s="15" t="s">
        <v>1219</v>
      </c>
      <c r="X220" s="15">
        <v>0</v>
      </c>
      <c r="Y220" s="18" t="b">
        <v>0</v>
      </c>
      <c r="Z220" s="15" t="s">
        <v>1220</v>
      </c>
      <c r="AA220" s="15">
        <v>0</v>
      </c>
      <c r="AB220" s="18" t="b">
        <v>0</v>
      </c>
      <c r="AC220" s="15"/>
      <c r="AD220" s="15" t="s">
        <v>519</v>
      </c>
      <c r="AE220" s="17">
        <v>8</v>
      </c>
      <c r="AF220" s="17">
        <v>31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5">
        <v>0</v>
      </c>
      <c r="AM220" s="15">
        <v>0</v>
      </c>
      <c r="AN220" s="15" t="s">
        <v>2591</v>
      </c>
      <c r="AO220" s="15"/>
      <c r="AP220" s="15"/>
      <c r="AQ220" s="15"/>
      <c r="AR220" s="15"/>
      <c r="AS220" s="18" t="b">
        <v>0</v>
      </c>
      <c r="AT220" s="15" t="s">
        <v>2592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5">
        <v>0</v>
      </c>
      <c r="BI220" s="15">
        <v>0</v>
      </c>
      <c r="BJ220" s="15">
        <v>0</v>
      </c>
      <c r="BK220" s="15">
        <v>0</v>
      </c>
      <c r="BL220" s="17">
        <v>0</v>
      </c>
      <c r="BM220" s="17">
        <v>0</v>
      </c>
      <c r="BN220" s="17">
        <v>0</v>
      </c>
      <c r="BO220" s="17">
        <v>0</v>
      </c>
      <c r="BP220" s="17">
        <v>0</v>
      </c>
      <c r="BQ220" s="15">
        <v>0</v>
      </c>
      <c r="BR220" s="15">
        <v>0</v>
      </c>
      <c r="BS220" s="15">
        <v>0</v>
      </c>
      <c r="BT220" s="15">
        <v>0</v>
      </c>
      <c r="BU220" s="15"/>
      <c r="BV220" s="15"/>
      <c r="BW220" s="15"/>
      <c r="BX220" s="15"/>
      <c r="BY220" s="15"/>
      <c r="BZ220" s="15"/>
      <c r="CA220" s="15"/>
      <c r="CB220" s="15"/>
      <c r="CC220" s="17">
        <v>511</v>
      </c>
      <c r="CD220" s="17">
        <v>214</v>
      </c>
      <c r="CE220" s="17">
        <v>509</v>
      </c>
      <c r="CF220" s="17">
        <v>214</v>
      </c>
      <c r="CG220" s="17">
        <v>506</v>
      </c>
      <c r="CH220" s="17">
        <v>213</v>
      </c>
      <c r="CI220" s="17">
        <v>511</v>
      </c>
      <c r="CJ220" s="17">
        <v>214</v>
      </c>
      <c r="CK220" s="17">
        <v>0</v>
      </c>
      <c r="CL220" s="17">
        <v>0</v>
      </c>
      <c r="CM220" s="17">
        <v>0</v>
      </c>
      <c r="CN220" s="17">
        <v>0</v>
      </c>
      <c r="CO220" s="17">
        <v>0</v>
      </c>
      <c r="CP220" s="17">
        <v>0</v>
      </c>
      <c r="CQ220" s="17">
        <v>293</v>
      </c>
      <c r="CR220" s="17">
        <v>173</v>
      </c>
      <c r="CS220" s="17">
        <v>271</v>
      </c>
      <c r="CT220" s="17">
        <v>67</v>
      </c>
      <c r="CU220" s="17">
        <v>511</v>
      </c>
      <c r="CV220" s="17">
        <v>214</v>
      </c>
      <c r="CW220" s="17">
        <v>534</v>
      </c>
      <c r="CX220" s="17">
        <v>228</v>
      </c>
      <c r="CY220" s="17">
        <v>0</v>
      </c>
      <c r="CZ220" s="17">
        <v>0</v>
      </c>
      <c r="DA220" s="17">
        <v>0</v>
      </c>
      <c r="DB220" s="15"/>
      <c r="DC220" s="15"/>
      <c r="DD220" s="15"/>
      <c r="DE220" s="15"/>
      <c r="DF220" s="15"/>
      <c r="DG220" s="15"/>
      <c r="DH220" s="15"/>
    </row>
    <row r="221" spans="1:112" ht="17.25" thickBot="1">
      <c r="A221" s="18" t="b">
        <v>1</v>
      </c>
      <c r="B221" s="18" t="b">
        <v>1</v>
      </c>
      <c r="C221" s="15"/>
      <c r="D221" s="15"/>
      <c r="E221" s="17">
        <v>590014</v>
      </c>
      <c r="F221" s="17">
        <v>0</v>
      </c>
      <c r="G221" s="17">
        <v>0</v>
      </c>
      <c r="H221" s="17">
        <v>0</v>
      </c>
      <c r="I221" s="17">
        <v>0</v>
      </c>
      <c r="J221" s="15">
        <v>0</v>
      </c>
      <c r="K221" s="17">
        <v>0</v>
      </c>
      <c r="L221" s="17">
        <v>2</v>
      </c>
      <c r="M221" s="15">
        <v>1.7</v>
      </c>
      <c r="N221" s="15"/>
      <c r="O221" s="17">
        <v>0</v>
      </c>
      <c r="P221" s="15" t="s">
        <v>3573</v>
      </c>
      <c r="Q221" s="15">
        <v>0</v>
      </c>
      <c r="R221" s="17">
        <v>220</v>
      </c>
      <c r="S221" s="18" t="b">
        <v>0</v>
      </c>
      <c r="T221" s="15"/>
      <c r="U221" s="15"/>
      <c r="V221" s="17">
        <v>45</v>
      </c>
      <c r="W221" s="15" t="s">
        <v>3574</v>
      </c>
      <c r="X221" s="15">
        <v>2</v>
      </c>
      <c r="Y221" s="18" t="b">
        <v>0</v>
      </c>
      <c r="Z221" s="15" t="s">
        <v>3575</v>
      </c>
      <c r="AA221" s="15">
        <v>0</v>
      </c>
      <c r="AB221" s="18" t="b">
        <v>0</v>
      </c>
      <c r="AC221" s="15"/>
      <c r="AD221" s="15" t="s">
        <v>519</v>
      </c>
      <c r="AE221" s="17">
        <v>8</v>
      </c>
      <c r="AF221" s="17">
        <v>31</v>
      </c>
      <c r="AG221" s="17">
        <v>2</v>
      </c>
      <c r="AH221" s="17">
        <v>0</v>
      </c>
      <c r="AI221" s="17">
        <v>0</v>
      </c>
      <c r="AJ221" s="17">
        <v>0</v>
      </c>
      <c r="AK221" s="17">
        <v>0</v>
      </c>
      <c r="AL221" s="15">
        <v>0</v>
      </c>
      <c r="AM221" s="15">
        <v>0.4</v>
      </c>
      <c r="AN221" s="15" t="s">
        <v>3575</v>
      </c>
      <c r="AO221" s="15"/>
      <c r="AP221" s="15"/>
      <c r="AQ221" s="15"/>
      <c r="AR221" s="15"/>
      <c r="AS221" s="18" t="b">
        <v>0</v>
      </c>
      <c r="AT221" s="15" t="s">
        <v>3576</v>
      </c>
      <c r="AU221" s="17">
        <v>90</v>
      </c>
      <c r="AV221" s="17">
        <v>0</v>
      </c>
      <c r="AW221" s="17">
        <v>0</v>
      </c>
      <c r="AX221" s="17">
        <v>0</v>
      </c>
      <c r="AY221" s="17">
        <v>2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21</v>
      </c>
      <c r="BH221" s="15">
        <v>15.2</v>
      </c>
      <c r="BI221" s="15">
        <v>30</v>
      </c>
      <c r="BJ221" s="15">
        <v>4</v>
      </c>
      <c r="BK221" s="15">
        <v>4.9000000000000004</v>
      </c>
      <c r="BL221" s="17">
        <v>0</v>
      </c>
      <c r="BM221" s="17">
        <v>0</v>
      </c>
      <c r="BN221" s="17">
        <v>0</v>
      </c>
      <c r="BO221" s="17">
        <v>0</v>
      </c>
      <c r="BP221" s="17">
        <v>1</v>
      </c>
      <c r="BQ221" s="15">
        <v>0.02</v>
      </c>
      <c r="BR221" s="15">
        <v>0.16</v>
      </c>
      <c r="BS221" s="15">
        <v>0.18</v>
      </c>
      <c r="BT221" s="15">
        <v>2.5299999999999998</v>
      </c>
      <c r="BU221" s="15"/>
      <c r="BV221" s="15"/>
      <c r="BW221" s="15"/>
      <c r="BX221" s="15"/>
      <c r="BY221" s="15"/>
      <c r="BZ221" s="15"/>
      <c r="CA221" s="15"/>
      <c r="CB221" s="15"/>
      <c r="CC221" s="17">
        <v>361</v>
      </c>
      <c r="CD221" s="17">
        <v>126</v>
      </c>
      <c r="CE221" s="17">
        <v>312</v>
      </c>
      <c r="CF221" s="17">
        <v>108</v>
      </c>
      <c r="CG221" s="17">
        <v>340</v>
      </c>
      <c r="CH221" s="17">
        <v>123</v>
      </c>
      <c r="CI221" s="17">
        <v>358</v>
      </c>
      <c r="CJ221" s="17">
        <v>122</v>
      </c>
      <c r="CK221" s="17">
        <v>0.02</v>
      </c>
      <c r="CL221" s="17">
        <v>0</v>
      </c>
      <c r="CM221" s="17">
        <v>0.16</v>
      </c>
      <c r="CN221" s="17">
        <v>0.18</v>
      </c>
      <c r="CO221" s="17">
        <v>2.5299999999999998</v>
      </c>
      <c r="CP221" s="17">
        <v>2</v>
      </c>
      <c r="CQ221" s="17">
        <v>478</v>
      </c>
      <c r="CR221" s="17">
        <v>134</v>
      </c>
      <c r="CS221" s="17">
        <v>177</v>
      </c>
      <c r="CT221" s="17">
        <v>108</v>
      </c>
      <c r="CU221" s="17">
        <v>284</v>
      </c>
      <c r="CV221" s="17">
        <v>109</v>
      </c>
      <c r="CW221" s="17">
        <v>507</v>
      </c>
      <c r="CX221" s="17">
        <v>174</v>
      </c>
      <c r="CY221" s="17">
        <v>1</v>
      </c>
      <c r="CZ221" s="17">
        <v>0</v>
      </c>
      <c r="DA221" s="17">
        <v>0</v>
      </c>
      <c r="DB221" s="15"/>
      <c r="DC221" s="15"/>
      <c r="DD221" s="15"/>
      <c r="DE221" s="15"/>
      <c r="DF221" s="15"/>
      <c r="DG221" s="15"/>
      <c r="DH221" s="15"/>
    </row>
    <row r="222" spans="1:112" ht="27.75" thickBot="1">
      <c r="A222" s="18" t="b">
        <v>1</v>
      </c>
      <c r="B222" s="18" t="b">
        <v>1</v>
      </c>
      <c r="C222" s="15"/>
      <c r="D222" s="15"/>
      <c r="E222" s="17">
        <v>672492</v>
      </c>
      <c r="F222" s="17">
        <v>0</v>
      </c>
      <c r="G222" s="17">
        <v>0</v>
      </c>
      <c r="H222" s="17">
        <v>0</v>
      </c>
      <c r="I222" s="17">
        <v>0</v>
      </c>
      <c r="J222" s="15">
        <v>0</v>
      </c>
      <c r="K222" s="17">
        <v>0</v>
      </c>
      <c r="L222" s="17">
        <v>3</v>
      </c>
      <c r="M222" s="15">
        <v>1</v>
      </c>
      <c r="N222" s="15"/>
      <c r="O222" s="17">
        <v>0</v>
      </c>
      <c r="P222" s="15" t="s">
        <v>4242</v>
      </c>
      <c r="Q222" s="15">
        <v>0</v>
      </c>
      <c r="R222" s="17">
        <v>221</v>
      </c>
      <c r="S222" s="18" t="b">
        <v>0</v>
      </c>
      <c r="T222" s="15"/>
      <c r="U222" s="15"/>
      <c r="V222" s="17">
        <v>45</v>
      </c>
      <c r="W222" s="15" t="s">
        <v>4243</v>
      </c>
      <c r="X222" s="15">
        <v>1</v>
      </c>
      <c r="Y222" s="18" t="b">
        <v>0</v>
      </c>
      <c r="Z222" s="15" t="s">
        <v>4244</v>
      </c>
      <c r="AA222" s="15">
        <v>0.1</v>
      </c>
      <c r="AB222" s="18" t="b">
        <v>0</v>
      </c>
      <c r="AC222" s="15"/>
      <c r="AD222" s="15" t="s">
        <v>519</v>
      </c>
      <c r="AE222" s="17">
        <v>8</v>
      </c>
      <c r="AF222" s="17">
        <v>31</v>
      </c>
      <c r="AG222" s="17">
        <v>2</v>
      </c>
      <c r="AH222" s="17">
        <v>0</v>
      </c>
      <c r="AI222" s="17">
        <v>0</v>
      </c>
      <c r="AJ222" s="17">
        <v>0</v>
      </c>
      <c r="AK222" s="17">
        <v>0</v>
      </c>
      <c r="AL222" s="15">
        <v>0</v>
      </c>
      <c r="AM222" s="15">
        <v>0.4</v>
      </c>
      <c r="AN222" s="15" t="s">
        <v>4244</v>
      </c>
      <c r="AO222" s="15"/>
      <c r="AP222" s="15"/>
      <c r="AQ222" s="15"/>
      <c r="AR222" s="15"/>
      <c r="AS222" s="18" t="b">
        <v>0</v>
      </c>
      <c r="AT222" s="15" t="s">
        <v>4245</v>
      </c>
      <c r="AU222" s="17">
        <v>7</v>
      </c>
      <c r="AV222" s="17">
        <v>0</v>
      </c>
      <c r="AW222" s="17">
        <v>0</v>
      </c>
      <c r="AX222" s="17">
        <v>0</v>
      </c>
      <c r="AY222" s="17">
        <v>1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7">
        <v>6</v>
      </c>
      <c r="BH222" s="15">
        <v>1.4</v>
      </c>
      <c r="BI222" s="15">
        <v>1</v>
      </c>
      <c r="BJ222" s="15">
        <v>0</v>
      </c>
      <c r="BK222" s="15">
        <v>0.3</v>
      </c>
      <c r="BL222" s="17">
        <v>0</v>
      </c>
      <c r="BM222" s="17">
        <v>0</v>
      </c>
      <c r="BN222" s="17">
        <v>0</v>
      </c>
      <c r="BO222" s="17">
        <v>0</v>
      </c>
      <c r="BP222" s="17">
        <v>0</v>
      </c>
      <c r="BQ222" s="15">
        <v>0</v>
      </c>
      <c r="BR222" s="15">
        <v>0</v>
      </c>
      <c r="BS222" s="15">
        <v>0</v>
      </c>
      <c r="BT222" s="15">
        <v>0.73</v>
      </c>
      <c r="BU222" s="15"/>
      <c r="BV222" s="15"/>
      <c r="BW222" s="15"/>
      <c r="BX222" s="15"/>
      <c r="BY222" s="15"/>
      <c r="BZ222" s="15"/>
      <c r="CA222" s="15"/>
      <c r="CB222" s="15"/>
      <c r="CC222" s="17">
        <v>389</v>
      </c>
      <c r="CD222" s="17">
        <v>182</v>
      </c>
      <c r="CE222" s="17">
        <v>371</v>
      </c>
      <c r="CF222" s="17">
        <v>186</v>
      </c>
      <c r="CG222" s="17">
        <v>476</v>
      </c>
      <c r="CH222" s="17">
        <v>198</v>
      </c>
      <c r="CI222" s="17">
        <v>393</v>
      </c>
      <c r="CJ222" s="17">
        <v>185</v>
      </c>
      <c r="CK222" s="17">
        <v>0</v>
      </c>
      <c r="CL222" s="17">
        <v>0</v>
      </c>
      <c r="CM222" s="17">
        <v>0</v>
      </c>
      <c r="CN222" s="17">
        <v>0</v>
      </c>
      <c r="CO222" s="17">
        <v>9.39</v>
      </c>
      <c r="CP222" s="17">
        <v>12.86</v>
      </c>
      <c r="CQ222" s="17">
        <v>490</v>
      </c>
      <c r="CR222" s="17">
        <v>245</v>
      </c>
      <c r="CS222" s="17">
        <v>189</v>
      </c>
      <c r="CT222" s="17">
        <v>24</v>
      </c>
      <c r="CU222" s="17">
        <v>376</v>
      </c>
      <c r="CV222" s="17">
        <v>172</v>
      </c>
      <c r="CW222" s="17">
        <v>450</v>
      </c>
      <c r="CX222" s="17">
        <v>176</v>
      </c>
      <c r="CY222" s="17">
        <v>0</v>
      </c>
      <c r="CZ222" s="17">
        <v>0</v>
      </c>
      <c r="DA222" s="17">
        <v>0</v>
      </c>
      <c r="DB222" s="15"/>
      <c r="DC222" s="15"/>
      <c r="DD222" s="15"/>
      <c r="DE222" s="15"/>
      <c r="DF222" s="15"/>
      <c r="DG222" s="15"/>
      <c r="DH222" s="15"/>
    </row>
    <row r="223" spans="1:112" ht="27.75" thickBot="1">
      <c r="A223" s="18" t="b">
        <v>1</v>
      </c>
      <c r="B223" s="18" t="b">
        <v>1</v>
      </c>
      <c r="C223" s="15"/>
      <c r="D223" s="15"/>
      <c r="E223" s="17">
        <v>247412</v>
      </c>
      <c r="F223" s="17">
        <v>0</v>
      </c>
      <c r="G223" s="17">
        <v>0</v>
      </c>
      <c r="H223" s="17">
        <v>0</v>
      </c>
      <c r="I223" s="17">
        <v>0</v>
      </c>
      <c r="J223" s="15">
        <v>0</v>
      </c>
      <c r="K223" s="17">
        <v>0</v>
      </c>
      <c r="L223" s="17">
        <v>4</v>
      </c>
      <c r="M223" s="15">
        <v>2</v>
      </c>
      <c r="N223" s="15"/>
      <c r="O223" s="17">
        <v>0</v>
      </c>
      <c r="P223" s="15" t="s">
        <v>1584</v>
      </c>
      <c r="Q223" s="15">
        <v>0</v>
      </c>
      <c r="R223" s="17">
        <v>222</v>
      </c>
      <c r="S223" s="18" t="b">
        <v>0</v>
      </c>
      <c r="T223" s="15"/>
      <c r="U223" s="15"/>
      <c r="V223" s="17">
        <v>60</v>
      </c>
      <c r="W223" s="15" t="s">
        <v>1585</v>
      </c>
      <c r="X223" s="15">
        <v>2.1</v>
      </c>
      <c r="Y223" s="18" t="b">
        <v>0</v>
      </c>
      <c r="Z223" s="15" t="s">
        <v>1586</v>
      </c>
      <c r="AA223" s="15">
        <v>0.7</v>
      </c>
      <c r="AB223" s="18" t="b">
        <v>0</v>
      </c>
      <c r="AC223" s="15"/>
      <c r="AD223" s="15" t="s">
        <v>519</v>
      </c>
      <c r="AE223" s="17">
        <v>8</v>
      </c>
      <c r="AF223" s="17">
        <v>31</v>
      </c>
      <c r="AG223" s="17">
        <v>75</v>
      </c>
      <c r="AH223" s="17">
        <v>0</v>
      </c>
      <c r="AI223" s="17">
        <v>0</v>
      </c>
      <c r="AJ223" s="17">
        <v>0</v>
      </c>
      <c r="AK223" s="17">
        <v>0</v>
      </c>
      <c r="AL223" s="15">
        <v>0</v>
      </c>
      <c r="AM223" s="15">
        <v>12.5</v>
      </c>
      <c r="AN223" s="15" t="s">
        <v>1586</v>
      </c>
      <c r="AO223" s="15"/>
      <c r="AP223" s="15"/>
      <c r="AQ223" s="15"/>
      <c r="AR223" s="15"/>
      <c r="AS223" s="18" t="b">
        <v>0</v>
      </c>
      <c r="AT223" s="15" t="s">
        <v>3237</v>
      </c>
      <c r="AU223" s="17">
        <v>2301</v>
      </c>
      <c r="AV223" s="17">
        <v>4</v>
      </c>
      <c r="AW223" s="17">
        <v>1</v>
      </c>
      <c r="AX223" s="17">
        <v>5</v>
      </c>
      <c r="AY223" s="17">
        <v>41</v>
      </c>
      <c r="AZ223" s="17">
        <v>0</v>
      </c>
      <c r="BA223" s="17">
        <v>0</v>
      </c>
      <c r="BB223" s="17">
        <v>1</v>
      </c>
      <c r="BC223" s="17">
        <v>4</v>
      </c>
      <c r="BD223" s="17">
        <v>0</v>
      </c>
      <c r="BE223" s="17">
        <v>0</v>
      </c>
      <c r="BF223" s="17">
        <v>3</v>
      </c>
      <c r="BG223" s="17">
        <v>215</v>
      </c>
      <c r="BH223" s="15">
        <v>265.2</v>
      </c>
      <c r="BI223" s="15">
        <v>203.1</v>
      </c>
      <c r="BJ223" s="15">
        <v>469</v>
      </c>
      <c r="BK223" s="15">
        <v>91.5</v>
      </c>
      <c r="BL223" s="17">
        <v>0</v>
      </c>
      <c r="BM223" s="17">
        <v>0</v>
      </c>
      <c r="BN223" s="17">
        <v>0</v>
      </c>
      <c r="BO223" s="17">
        <v>0</v>
      </c>
      <c r="BP223" s="17">
        <v>26</v>
      </c>
      <c r="BQ223" s="15">
        <v>5.3</v>
      </c>
      <c r="BR223" s="15">
        <v>1.1200000000000001</v>
      </c>
      <c r="BS223" s="15">
        <v>6.42</v>
      </c>
      <c r="BT223" s="15">
        <v>36.03</v>
      </c>
      <c r="BU223" s="15"/>
      <c r="BV223" s="15"/>
      <c r="BW223" s="15"/>
      <c r="BX223" s="15"/>
      <c r="BY223" s="15"/>
      <c r="BZ223" s="15"/>
      <c r="CA223" s="15"/>
      <c r="CB223" s="15"/>
      <c r="CC223" s="17">
        <v>218</v>
      </c>
      <c r="CD223" s="17">
        <v>20</v>
      </c>
      <c r="CE223" s="17">
        <v>165</v>
      </c>
      <c r="CF223" s="17">
        <v>15</v>
      </c>
      <c r="CG223" s="17">
        <v>46</v>
      </c>
      <c r="CH223" s="17">
        <v>17</v>
      </c>
      <c r="CI223" s="17">
        <v>147</v>
      </c>
      <c r="CJ223" s="17">
        <v>19</v>
      </c>
      <c r="CK223" s="17">
        <v>0.21</v>
      </c>
      <c r="CL223" s="17">
        <v>0</v>
      </c>
      <c r="CM223" s="17">
        <v>0.04</v>
      </c>
      <c r="CN223" s="17">
        <v>0.25</v>
      </c>
      <c r="CO223" s="17">
        <v>1.41</v>
      </c>
      <c r="CP223" s="17">
        <v>1.6</v>
      </c>
      <c r="CQ223" s="17">
        <v>77</v>
      </c>
      <c r="CR223" s="17">
        <v>20</v>
      </c>
      <c r="CS223" s="17">
        <v>471</v>
      </c>
      <c r="CT223" s="17">
        <v>50</v>
      </c>
      <c r="CU223" s="17">
        <v>280</v>
      </c>
      <c r="CV223" s="17">
        <v>28</v>
      </c>
      <c r="CW223" s="17">
        <v>225</v>
      </c>
      <c r="CX223" s="17">
        <v>38</v>
      </c>
      <c r="CY223" s="17">
        <v>1.02</v>
      </c>
      <c r="CZ223" s="17">
        <v>0.2</v>
      </c>
      <c r="DA223" s="17">
        <v>0</v>
      </c>
      <c r="DB223" s="15"/>
      <c r="DC223" s="15"/>
      <c r="DD223" s="15"/>
      <c r="DE223" s="15"/>
      <c r="DF223" s="15"/>
      <c r="DG223" s="15"/>
      <c r="DH223" s="15"/>
    </row>
    <row r="224" spans="1:112" ht="27.75" thickBot="1">
      <c r="A224" s="18" t="b">
        <v>1</v>
      </c>
      <c r="B224" s="18" t="b">
        <v>1</v>
      </c>
      <c r="C224" s="15"/>
      <c r="D224" s="15"/>
      <c r="E224" s="17">
        <v>231747</v>
      </c>
      <c r="F224" s="17">
        <v>0</v>
      </c>
      <c r="G224" s="17">
        <v>0</v>
      </c>
      <c r="H224" s="17">
        <v>0</v>
      </c>
      <c r="I224" s="17">
        <v>0</v>
      </c>
      <c r="J224" s="15">
        <v>0</v>
      </c>
      <c r="K224" s="17">
        <v>0</v>
      </c>
      <c r="L224" s="17">
        <v>4</v>
      </c>
      <c r="M224" s="15">
        <v>2.1</v>
      </c>
      <c r="N224" s="15"/>
      <c r="O224" s="17">
        <v>0</v>
      </c>
      <c r="P224" s="15" t="s">
        <v>743</v>
      </c>
      <c r="Q224" s="15">
        <v>0</v>
      </c>
      <c r="R224" s="17">
        <v>223</v>
      </c>
      <c r="S224" s="18" t="b">
        <v>0</v>
      </c>
      <c r="T224" s="15"/>
      <c r="U224" s="15"/>
      <c r="V224" s="17">
        <v>65</v>
      </c>
      <c r="W224" s="15" t="s">
        <v>744</v>
      </c>
      <c r="X224" s="15">
        <v>3.6</v>
      </c>
      <c r="Y224" s="18" t="b">
        <v>0</v>
      </c>
      <c r="Z224" s="15" t="s">
        <v>367</v>
      </c>
      <c r="AA224" s="15">
        <v>7.9</v>
      </c>
      <c r="AB224" s="18" t="b">
        <v>0</v>
      </c>
      <c r="AC224" s="15"/>
      <c r="AD224" s="15" t="s">
        <v>519</v>
      </c>
      <c r="AE224" s="17">
        <v>8</v>
      </c>
      <c r="AF224" s="17">
        <v>31</v>
      </c>
      <c r="AG224" s="17">
        <v>114</v>
      </c>
      <c r="AH224" s="17">
        <v>0</v>
      </c>
      <c r="AI224" s="17">
        <v>0</v>
      </c>
      <c r="AJ224" s="17">
        <v>0</v>
      </c>
      <c r="AK224" s="17">
        <v>0</v>
      </c>
      <c r="AL224" s="15">
        <v>0</v>
      </c>
      <c r="AM224" s="15">
        <v>17.5</v>
      </c>
      <c r="AN224" s="15" t="s">
        <v>367</v>
      </c>
      <c r="AO224" s="15"/>
      <c r="AP224" s="15"/>
      <c r="AQ224" s="15"/>
      <c r="AR224" s="15"/>
      <c r="AS224" s="18" t="b">
        <v>0</v>
      </c>
      <c r="AT224" s="15" t="s">
        <v>2598</v>
      </c>
      <c r="AU224" s="17">
        <v>2210</v>
      </c>
      <c r="AV224" s="17">
        <v>12</v>
      </c>
      <c r="AW224" s="17">
        <v>0</v>
      </c>
      <c r="AX224" s="17">
        <v>8</v>
      </c>
      <c r="AY224" s="17">
        <v>29</v>
      </c>
      <c r="AZ224" s="17">
        <v>0</v>
      </c>
      <c r="BA224" s="17">
        <v>0</v>
      </c>
      <c r="BB224" s="17">
        <v>0</v>
      </c>
      <c r="BC224" s="17">
        <v>2</v>
      </c>
      <c r="BD224" s="17">
        <v>0</v>
      </c>
      <c r="BE224" s="17">
        <v>0</v>
      </c>
      <c r="BF224" s="17">
        <v>13</v>
      </c>
      <c r="BG224" s="17">
        <v>397</v>
      </c>
      <c r="BH224" s="15">
        <v>567.20000000000005</v>
      </c>
      <c r="BI224" s="15">
        <v>160.6</v>
      </c>
      <c r="BJ224" s="15">
        <v>786</v>
      </c>
      <c r="BK224" s="15">
        <v>150.80000000000001</v>
      </c>
      <c r="BL224" s="17">
        <v>0</v>
      </c>
      <c r="BM224" s="17">
        <v>0</v>
      </c>
      <c r="BN224" s="17">
        <v>0</v>
      </c>
      <c r="BO224" s="17">
        <v>0</v>
      </c>
      <c r="BP224" s="17">
        <v>25</v>
      </c>
      <c r="BQ224" s="15">
        <v>14.42</v>
      </c>
      <c r="BR224" s="15">
        <v>1.32</v>
      </c>
      <c r="BS224" s="15">
        <v>15.74</v>
      </c>
      <c r="BT224" s="15">
        <v>31.77</v>
      </c>
      <c r="BU224" s="15"/>
      <c r="BV224" s="15"/>
      <c r="BW224" s="15"/>
      <c r="BX224" s="15"/>
      <c r="BY224" s="17">
        <v>1</v>
      </c>
      <c r="BZ224" s="15"/>
      <c r="CA224" s="15"/>
      <c r="CB224" s="15"/>
      <c r="CC224" s="17">
        <v>87</v>
      </c>
      <c r="CD224" s="17">
        <v>8</v>
      </c>
      <c r="CE224" s="17">
        <v>191</v>
      </c>
      <c r="CF224" s="17">
        <v>18</v>
      </c>
      <c r="CG224" s="17">
        <v>18</v>
      </c>
      <c r="CH224" s="17">
        <v>10</v>
      </c>
      <c r="CI224" s="17">
        <v>51</v>
      </c>
      <c r="CJ224" s="17">
        <v>11</v>
      </c>
      <c r="CK224" s="17">
        <v>0.59</v>
      </c>
      <c r="CL224" s="17">
        <v>0</v>
      </c>
      <c r="CM224" s="17">
        <v>0.05</v>
      </c>
      <c r="CN224" s="17">
        <v>0.64</v>
      </c>
      <c r="CO224" s="17">
        <v>1.29</v>
      </c>
      <c r="CP224" s="17">
        <v>1.18</v>
      </c>
      <c r="CQ224" s="17">
        <v>39</v>
      </c>
      <c r="CR224" s="17">
        <v>11</v>
      </c>
      <c r="CS224" s="17">
        <v>512</v>
      </c>
      <c r="CT224" s="17">
        <v>57</v>
      </c>
      <c r="CU224" s="17">
        <v>95</v>
      </c>
      <c r="CV224" s="17">
        <v>9</v>
      </c>
      <c r="CW224" s="17">
        <v>57</v>
      </c>
      <c r="CX224" s="17">
        <v>10</v>
      </c>
      <c r="CY224" s="17">
        <v>1.02</v>
      </c>
      <c r="CZ224" s="17">
        <v>0.33</v>
      </c>
      <c r="DA224" s="17">
        <v>0</v>
      </c>
      <c r="DB224" s="15"/>
      <c r="DC224" s="15"/>
      <c r="DD224" s="15"/>
      <c r="DE224" s="15"/>
      <c r="DF224" s="15"/>
      <c r="DG224" s="15"/>
      <c r="DH224" s="15"/>
    </row>
    <row r="225" spans="1:112" ht="17.25" thickBot="1">
      <c r="A225" s="18" t="b">
        <v>1</v>
      </c>
      <c r="B225" s="18" t="b">
        <v>1</v>
      </c>
      <c r="C225" s="15"/>
      <c r="D225" s="15"/>
      <c r="E225" s="17">
        <v>205533</v>
      </c>
      <c r="F225" s="17">
        <v>0</v>
      </c>
      <c r="G225" s="17">
        <v>0</v>
      </c>
      <c r="H225" s="17">
        <v>0</v>
      </c>
      <c r="I225" s="17">
        <v>0</v>
      </c>
      <c r="J225" s="15">
        <v>0</v>
      </c>
      <c r="K225" s="17">
        <v>0</v>
      </c>
      <c r="L225" s="17">
        <v>4</v>
      </c>
      <c r="M225" s="15">
        <v>1.8</v>
      </c>
      <c r="N225" s="15"/>
      <c r="O225" s="17">
        <v>0</v>
      </c>
      <c r="P225" s="15" t="s">
        <v>529</v>
      </c>
      <c r="Q225" s="15">
        <v>0</v>
      </c>
      <c r="R225" s="17">
        <v>224</v>
      </c>
      <c r="S225" s="18" t="b">
        <v>0</v>
      </c>
      <c r="T225" s="15"/>
      <c r="U225" s="15"/>
      <c r="V225" s="17">
        <v>55</v>
      </c>
      <c r="W225" s="15" t="s">
        <v>530</v>
      </c>
      <c r="X225" s="15">
        <v>1.9</v>
      </c>
      <c r="Y225" s="18" t="b">
        <v>0</v>
      </c>
      <c r="Z225" s="15" t="s">
        <v>220</v>
      </c>
      <c r="AA225" s="15">
        <v>0.4</v>
      </c>
      <c r="AB225" s="18" t="b">
        <v>0</v>
      </c>
      <c r="AC225" s="15"/>
      <c r="AD225" s="15" t="s">
        <v>519</v>
      </c>
      <c r="AE225" s="17">
        <v>8</v>
      </c>
      <c r="AF225" s="17">
        <v>31</v>
      </c>
      <c r="AG225" s="17">
        <v>23</v>
      </c>
      <c r="AH225" s="17">
        <v>0</v>
      </c>
      <c r="AI225" s="17">
        <v>0</v>
      </c>
      <c r="AJ225" s="17">
        <v>0</v>
      </c>
      <c r="AK225" s="17">
        <v>0</v>
      </c>
      <c r="AL225" s="15">
        <v>0</v>
      </c>
      <c r="AM225" s="15">
        <v>4.2</v>
      </c>
      <c r="AN225" s="15" t="s">
        <v>220</v>
      </c>
      <c r="AO225" s="15"/>
      <c r="AP225" s="15"/>
      <c r="AQ225" s="15"/>
      <c r="AR225" s="15"/>
      <c r="AS225" s="18" t="b">
        <v>0</v>
      </c>
      <c r="AT225" s="15" t="s">
        <v>2599</v>
      </c>
      <c r="AU225" s="17">
        <v>414</v>
      </c>
      <c r="AV225" s="17">
        <v>2</v>
      </c>
      <c r="AW225" s="17">
        <v>0</v>
      </c>
      <c r="AX225" s="17">
        <v>0</v>
      </c>
      <c r="AY225" s="17">
        <v>12</v>
      </c>
      <c r="AZ225" s="17">
        <v>0</v>
      </c>
      <c r="BA225" s="17">
        <v>0</v>
      </c>
      <c r="BB225" s="17">
        <v>0</v>
      </c>
      <c r="BC225" s="17">
        <v>2</v>
      </c>
      <c r="BD225" s="17">
        <v>0</v>
      </c>
      <c r="BE225" s="17">
        <v>0</v>
      </c>
      <c r="BF225" s="17">
        <v>3</v>
      </c>
      <c r="BG225" s="17">
        <v>100</v>
      </c>
      <c r="BH225" s="15">
        <v>120</v>
      </c>
      <c r="BI225" s="15">
        <v>84.6</v>
      </c>
      <c r="BJ225" s="15">
        <v>173</v>
      </c>
      <c r="BK225" s="15">
        <v>37.799999999999997</v>
      </c>
      <c r="BL225" s="17">
        <v>0</v>
      </c>
      <c r="BM225" s="17">
        <v>0</v>
      </c>
      <c r="BN225" s="17">
        <v>0</v>
      </c>
      <c r="BO225" s="17">
        <v>0</v>
      </c>
      <c r="BP225" s="17">
        <v>2</v>
      </c>
      <c r="BQ225" s="15">
        <v>1.77</v>
      </c>
      <c r="BR225" s="15">
        <v>0.46</v>
      </c>
      <c r="BS225" s="15">
        <v>2.23</v>
      </c>
      <c r="BT225" s="15">
        <v>9.49</v>
      </c>
      <c r="BU225" s="15"/>
      <c r="BV225" s="15"/>
      <c r="BW225" s="15"/>
      <c r="BX225" s="15"/>
      <c r="BY225" s="15"/>
      <c r="BZ225" s="15"/>
      <c r="CA225" s="15"/>
      <c r="CB225" s="15"/>
      <c r="CC225" s="17">
        <v>293</v>
      </c>
      <c r="CD225" s="17">
        <v>32</v>
      </c>
      <c r="CE225" s="17">
        <v>247</v>
      </c>
      <c r="CF225" s="17">
        <v>27</v>
      </c>
      <c r="CG225" s="17">
        <v>178</v>
      </c>
      <c r="CH225" s="17">
        <v>34</v>
      </c>
      <c r="CI225" s="17">
        <v>272</v>
      </c>
      <c r="CJ225" s="17">
        <v>33</v>
      </c>
      <c r="CK225" s="17">
        <v>0.38</v>
      </c>
      <c r="CL225" s="17">
        <v>0</v>
      </c>
      <c r="CM225" s="17">
        <v>0.1</v>
      </c>
      <c r="CN225" s="17">
        <v>0.48</v>
      </c>
      <c r="CO225" s="17">
        <v>2.06</v>
      </c>
      <c r="CP225" s="17">
        <v>2.61</v>
      </c>
      <c r="CQ225" s="17">
        <v>133</v>
      </c>
      <c r="CR225" s="17">
        <v>33</v>
      </c>
      <c r="CS225" s="17">
        <v>370</v>
      </c>
      <c r="CT225" s="17">
        <v>30</v>
      </c>
      <c r="CU225" s="17">
        <v>293</v>
      </c>
      <c r="CV225" s="17">
        <v>30</v>
      </c>
      <c r="CW225" s="17">
        <v>273</v>
      </c>
      <c r="CX225" s="17">
        <v>49</v>
      </c>
      <c r="CY225" s="17">
        <v>0.43</v>
      </c>
      <c r="CZ225" s="17">
        <v>0</v>
      </c>
      <c r="DA225" s="17">
        <v>0</v>
      </c>
      <c r="DB225" s="15"/>
      <c r="DC225" s="15"/>
      <c r="DD225" s="15"/>
      <c r="DE225" s="15"/>
      <c r="DF225" s="15"/>
      <c r="DG225" s="15"/>
      <c r="DH225" s="15"/>
    </row>
    <row r="226" spans="1:112" ht="40.5" thickBot="1">
      <c r="A226" s="18" t="b">
        <v>1</v>
      </c>
      <c r="B226" s="18" t="b">
        <v>0</v>
      </c>
      <c r="C226" s="17">
        <v>0</v>
      </c>
      <c r="D226" s="15"/>
      <c r="E226" s="17">
        <v>660392</v>
      </c>
      <c r="F226" s="17">
        <v>0</v>
      </c>
      <c r="G226" s="17">
        <v>0</v>
      </c>
      <c r="H226" s="17">
        <v>0</v>
      </c>
      <c r="I226" s="17">
        <v>0</v>
      </c>
      <c r="J226" s="15">
        <v>0</v>
      </c>
      <c r="K226" s="17">
        <v>0</v>
      </c>
      <c r="L226" s="17">
        <v>4</v>
      </c>
      <c r="M226" s="15">
        <v>0</v>
      </c>
      <c r="N226" s="15"/>
      <c r="O226" s="17">
        <v>0</v>
      </c>
      <c r="P226" s="15" t="s">
        <v>3840</v>
      </c>
      <c r="Q226" s="15">
        <v>0</v>
      </c>
      <c r="R226" s="17">
        <v>225</v>
      </c>
      <c r="S226" s="18" t="b">
        <v>0</v>
      </c>
      <c r="T226" s="15" t="s">
        <v>5272</v>
      </c>
      <c r="U226" s="15" t="s">
        <v>5273</v>
      </c>
      <c r="V226" s="17">
        <v>50</v>
      </c>
      <c r="W226" s="15" t="s">
        <v>3841</v>
      </c>
      <c r="X226" s="15">
        <v>1.2</v>
      </c>
      <c r="Y226" s="18" t="b">
        <v>0</v>
      </c>
      <c r="Z226" s="15" t="s">
        <v>3842</v>
      </c>
      <c r="AA226" s="15">
        <v>0</v>
      </c>
      <c r="AB226" s="18" t="b">
        <v>0</v>
      </c>
      <c r="AC226" s="15"/>
      <c r="AD226" s="15" t="s">
        <v>3257</v>
      </c>
      <c r="AE226" s="17">
        <v>8</v>
      </c>
      <c r="AF226" s="17">
        <v>31</v>
      </c>
      <c r="AG226" s="17">
        <v>17</v>
      </c>
      <c r="AH226" s="17">
        <v>0</v>
      </c>
      <c r="AI226" s="17">
        <v>0</v>
      </c>
      <c r="AJ226" s="17">
        <v>0</v>
      </c>
      <c r="AK226" s="17">
        <v>0</v>
      </c>
      <c r="AL226" s="15">
        <v>0</v>
      </c>
      <c r="AM226" s="15">
        <v>3.4</v>
      </c>
      <c r="AN226" s="15" t="s">
        <v>3842</v>
      </c>
      <c r="AO226" s="15"/>
      <c r="AP226" s="15"/>
      <c r="AQ226" s="15"/>
      <c r="AR226" s="15"/>
      <c r="AS226" s="18" t="b">
        <v>0</v>
      </c>
      <c r="AT226" s="15" t="s">
        <v>3843</v>
      </c>
      <c r="AU226" s="17">
        <v>159</v>
      </c>
      <c r="AV226" s="17">
        <v>0</v>
      </c>
      <c r="AW226" s="17">
        <v>1</v>
      </c>
      <c r="AX226" s="17">
        <v>0</v>
      </c>
      <c r="AY226" s="17">
        <v>4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42</v>
      </c>
      <c r="BH226" s="15">
        <v>13.2</v>
      </c>
      <c r="BI226" s="15">
        <v>7.1</v>
      </c>
      <c r="BJ226" s="15">
        <v>73</v>
      </c>
      <c r="BK226" s="15">
        <v>8.8000000000000007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5">
        <v>0.49</v>
      </c>
      <c r="BR226" s="15">
        <v>0.01</v>
      </c>
      <c r="BS226" s="15">
        <v>0.5</v>
      </c>
      <c r="BT226" s="15">
        <v>4.63</v>
      </c>
      <c r="BU226" s="15"/>
      <c r="BV226" s="15"/>
      <c r="BW226" s="15"/>
      <c r="BX226" s="15"/>
      <c r="BY226" s="15"/>
      <c r="BZ226" s="15"/>
      <c r="CA226" s="15"/>
      <c r="CB226" s="15"/>
      <c r="CC226" s="17">
        <v>364</v>
      </c>
      <c r="CD226" s="17">
        <v>41</v>
      </c>
      <c r="CE226" s="17">
        <v>348</v>
      </c>
      <c r="CF226" s="17">
        <v>43</v>
      </c>
      <c r="CG226" s="17">
        <v>257</v>
      </c>
      <c r="CH226" s="17">
        <v>40</v>
      </c>
      <c r="CI226" s="17">
        <v>343</v>
      </c>
      <c r="CJ226" s="17">
        <v>41</v>
      </c>
      <c r="CK226" s="17">
        <v>0.28000000000000003</v>
      </c>
      <c r="CL226" s="17">
        <v>0</v>
      </c>
      <c r="CM226" s="17">
        <v>0.01</v>
      </c>
      <c r="CN226" s="17">
        <v>0.28999999999999998</v>
      </c>
      <c r="CO226" s="17">
        <v>2.62</v>
      </c>
      <c r="CP226" s="17">
        <v>2.2599999999999998</v>
      </c>
      <c r="CQ226" s="17">
        <v>366</v>
      </c>
      <c r="CR226" s="17">
        <v>56</v>
      </c>
      <c r="CS226" s="17">
        <v>344</v>
      </c>
      <c r="CT226" s="17">
        <v>23</v>
      </c>
      <c r="CU226" s="17">
        <v>349</v>
      </c>
      <c r="CV226" s="17">
        <v>39</v>
      </c>
      <c r="CW226" s="17">
        <v>558</v>
      </c>
      <c r="CX226" s="17">
        <v>68</v>
      </c>
      <c r="CY226" s="17">
        <v>0</v>
      </c>
      <c r="CZ226" s="17">
        <v>0</v>
      </c>
      <c r="DA226" s="17">
        <v>0</v>
      </c>
      <c r="DB226" s="15"/>
      <c r="DC226" s="15"/>
      <c r="DD226" s="15"/>
      <c r="DE226" s="15"/>
      <c r="DF226" s="15"/>
      <c r="DG226" s="15"/>
      <c r="DH226" s="15"/>
    </row>
    <row r="227" spans="1:112" ht="17.25" thickBot="1">
      <c r="A227" s="18" t="b">
        <v>1</v>
      </c>
      <c r="B227" s="18" t="b">
        <v>1</v>
      </c>
      <c r="C227" s="15"/>
      <c r="D227" s="15"/>
      <c r="E227" s="17">
        <v>169593</v>
      </c>
      <c r="F227" s="17">
        <v>0</v>
      </c>
      <c r="G227" s="17">
        <v>0</v>
      </c>
      <c r="H227" s="17">
        <v>0</v>
      </c>
      <c r="I227" s="17">
        <v>0</v>
      </c>
      <c r="J227" s="15">
        <v>0</v>
      </c>
      <c r="K227" s="17">
        <v>0</v>
      </c>
      <c r="L227" s="17">
        <v>1</v>
      </c>
      <c r="M227" s="15">
        <v>1</v>
      </c>
      <c r="N227" s="15"/>
      <c r="O227" s="17">
        <v>0</v>
      </c>
      <c r="P227" s="15" t="s">
        <v>753</v>
      </c>
      <c r="Q227" s="15">
        <v>0</v>
      </c>
      <c r="R227" s="17">
        <v>555</v>
      </c>
      <c r="S227" s="18" t="b">
        <v>0</v>
      </c>
      <c r="T227" s="15"/>
      <c r="U227" s="15"/>
      <c r="V227" s="17">
        <v>40</v>
      </c>
      <c r="W227" s="15" t="s">
        <v>754</v>
      </c>
      <c r="X227" s="15">
        <v>0</v>
      </c>
      <c r="Y227" s="18" t="b">
        <v>0</v>
      </c>
      <c r="Z227" s="15" t="s">
        <v>401</v>
      </c>
      <c r="AA227" s="15">
        <v>1.6</v>
      </c>
      <c r="AB227" s="18" t="b">
        <v>0</v>
      </c>
      <c r="AC227" s="15"/>
      <c r="AD227" s="15" t="s">
        <v>519</v>
      </c>
      <c r="AE227" s="17">
        <v>8</v>
      </c>
      <c r="AF227" s="17">
        <v>31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5">
        <v>0</v>
      </c>
      <c r="AM227" s="15">
        <v>0</v>
      </c>
      <c r="AN227" s="15" t="s">
        <v>401</v>
      </c>
      <c r="AO227" s="15"/>
      <c r="AP227" s="17">
        <v>241</v>
      </c>
      <c r="AQ227" s="68">
        <v>44390</v>
      </c>
      <c r="AR227" s="68">
        <v>34375</v>
      </c>
      <c r="AS227" s="18" t="b">
        <v>0</v>
      </c>
      <c r="AT227" s="15" t="s">
        <v>2565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5">
        <v>0</v>
      </c>
      <c r="BI227" s="15">
        <v>0</v>
      </c>
      <c r="BJ227" s="15">
        <v>0</v>
      </c>
      <c r="BK227" s="15">
        <v>0</v>
      </c>
      <c r="BL227" s="17">
        <v>0</v>
      </c>
      <c r="BM227" s="17">
        <v>0</v>
      </c>
      <c r="BN227" s="17">
        <v>0</v>
      </c>
      <c r="BO227" s="17">
        <v>0</v>
      </c>
      <c r="BP227" s="17">
        <v>0</v>
      </c>
      <c r="BQ227" s="15">
        <v>0</v>
      </c>
      <c r="BR227" s="15">
        <v>0</v>
      </c>
      <c r="BS227" s="15">
        <v>0</v>
      </c>
      <c r="BT227" s="15">
        <v>0</v>
      </c>
      <c r="BU227" s="15"/>
      <c r="BV227" s="15"/>
      <c r="BW227" s="15"/>
      <c r="BX227" s="15"/>
      <c r="BY227" s="15"/>
      <c r="BZ227" s="15"/>
      <c r="CA227" s="15"/>
      <c r="CB227" s="15"/>
      <c r="CC227" s="17">
        <v>407</v>
      </c>
      <c r="CD227" s="17">
        <v>39</v>
      </c>
      <c r="CE227" s="17">
        <v>392</v>
      </c>
      <c r="CF227" s="17">
        <v>23</v>
      </c>
      <c r="CG227" s="17">
        <v>373</v>
      </c>
      <c r="CH227" s="17">
        <v>14</v>
      </c>
      <c r="CI227" s="17">
        <v>409</v>
      </c>
      <c r="CJ227" s="17">
        <v>39</v>
      </c>
      <c r="CK227" s="17">
        <v>0</v>
      </c>
      <c r="CL227" s="17">
        <v>0</v>
      </c>
      <c r="CM227" s="17">
        <v>0</v>
      </c>
      <c r="CN227" s="17">
        <v>0</v>
      </c>
      <c r="CO227" s="17">
        <v>0</v>
      </c>
      <c r="CP227" s="17">
        <v>0</v>
      </c>
      <c r="CQ227" s="17">
        <v>509</v>
      </c>
      <c r="CR227" s="17">
        <v>50</v>
      </c>
      <c r="CS227" s="17">
        <v>18</v>
      </c>
      <c r="CT227" s="17">
        <v>10</v>
      </c>
      <c r="CU227" s="17">
        <v>413</v>
      </c>
      <c r="CV227" s="17">
        <v>39</v>
      </c>
      <c r="CW227" s="17">
        <v>153</v>
      </c>
      <c r="CX227" s="17">
        <v>23</v>
      </c>
      <c r="CY227" s="17">
        <v>0</v>
      </c>
      <c r="CZ227" s="17">
        <v>0</v>
      </c>
      <c r="DA227" s="17">
        <v>0</v>
      </c>
      <c r="DB227" s="15"/>
      <c r="DC227" s="15"/>
      <c r="DD227" s="15"/>
      <c r="DE227" s="15"/>
      <c r="DF227" s="15"/>
      <c r="DG227" s="15"/>
      <c r="DH227" s="15"/>
    </row>
    <row r="228" spans="1:112" ht="17.25" thickBot="1">
      <c r="A228" s="18" t="b">
        <v>1</v>
      </c>
      <c r="B228" s="18" t="b">
        <v>1</v>
      </c>
      <c r="C228" s="15"/>
      <c r="D228" s="15"/>
      <c r="E228" s="17">
        <v>111234</v>
      </c>
      <c r="F228" s="17">
        <v>0</v>
      </c>
      <c r="G228" s="17">
        <v>0</v>
      </c>
      <c r="H228" s="17">
        <v>0</v>
      </c>
      <c r="I228" s="17">
        <v>0</v>
      </c>
      <c r="J228" s="15">
        <v>0</v>
      </c>
      <c r="K228" s="17">
        <v>0</v>
      </c>
      <c r="L228" s="17">
        <v>1</v>
      </c>
      <c r="M228" s="15">
        <v>3.3</v>
      </c>
      <c r="N228" s="15"/>
      <c r="O228" s="17">
        <v>0</v>
      </c>
      <c r="P228" s="15" t="s">
        <v>614</v>
      </c>
      <c r="Q228" s="15">
        <v>0</v>
      </c>
      <c r="R228" s="17">
        <v>226</v>
      </c>
      <c r="S228" s="18" t="b">
        <v>0</v>
      </c>
      <c r="T228" s="15"/>
      <c r="U228" s="15"/>
      <c r="V228" s="17">
        <v>55</v>
      </c>
      <c r="W228" s="15" t="s">
        <v>762</v>
      </c>
      <c r="X228" s="15">
        <v>3.6</v>
      </c>
      <c r="Y228" s="18" t="b">
        <v>0</v>
      </c>
      <c r="Z228" s="15" t="s">
        <v>313</v>
      </c>
      <c r="AA228" s="15">
        <v>9.6</v>
      </c>
      <c r="AB228" s="18" t="b">
        <v>0</v>
      </c>
      <c r="AC228" s="15"/>
      <c r="AD228" s="15" t="s">
        <v>519</v>
      </c>
      <c r="AE228" s="17">
        <v>9</v>
      </c>
      <c r="AF228" s="17">
        <v>11</v>
      </c>
      <c r="AG228" s="17">
        <v>135</v>
      </c>
      <c r="AH228" s="17">
        <v>0</v>
      </c>
      <c r="AI228" s="17">
        <v>0</v>
      </c>
      <c r="AJ228" s="17">
        <v>0</v>
      </c>
      <c r="AK228" s="17">
        <v>0</v>
      </c>
      <c r="AL228" s="15">
        <v>0</v>
      </c>
      <c r="AM228" s="15">
        <v>24.5</v>
      </c>
      <c r="AN228" s="15" t="s">
        <v>313</v>
      </c>
      <c r="AO228" s="15"/>
      <c r="AP228" s="15"/>
      <c r="AQ228" s="15"/>
      <c r="AR228" s="15"/>
      <c r="AS228" s="18" t="b">
        <v>0</v>
      </c>
      <c r="AT228" s="15" t="s">
        <v>2603</v>
      </c>
      <c r="AU228" s="17">
        <v>3420</v>
      </c>
      <c r="AV228" s="17">
        <v>0</v>
      </c>
      <c r="AW228" s="17">
        <v>0</v>
      </c>
      <c r="AX228" s="17">
        <v>11</v>
      </c>
      <c r="AY228" s="17">
        <v>50</v>
      </c>
      <c r="AZ228" s="17">
        <v>0</v>
      </c>
      <c r="BA228" s="17">
        <v>1</v>
      </c>
      <c r="BB228" s="17">
        <v>0</v>
      </c>
      <c r="BC228" s="17">
        <v>4</v>
      </c>
      <c r="BD228" s="17">
        <v>0</v>
      </c>
      <c r="BE228" s="17">
        <v>100</v>
      </c>
      <c r="BF228" s="17">
        <v>11</v>
      </c>
      <c r="BG228" s="17">
        <v>545</v>
      </c>
      <c r="BH228" s="15">
        <v>885.2</v>
      </c>
      <c r="BI228" s="15">
        <v>20.3</v>
      </c>
      <c r="BJ228" s="15">
        <v>2</v>
      </c>
      <c r="BK228" s="15">
        <v>90.8</v>
      </c>
      <c r="BL228" s="17">
        <v>0</v>
      </c>
      <c r="BM228" s="17">
        <v>0</v>
      </c>
      <c r="BN228" s="17">
        <v>0</v>
      </c>
      <c r="BO228" s="17">
        <v>0</v>
      </c>
      <c r="BP228" s="17">
        <v>38</v>
      </c>
      <c r="BQ228" s="15">
        <v>0</v>
      </c>
      <c r="BR228" s="15">
        <v>0.2</v>
      </c>
      <c r="BS228" s="15">
        <v>0.2</v>
      </c>
      <c r="BT228" s="15">
        <v>56.24</v>
      </c>
      <c r="BU228" s="15"/>
      <c r="BV228" s="15"/>
      <c r="BW228" s="15"/>
      <c r="BX228" s="15"/>
      <c r="BY228" s="15"/>
      <c r="BZ228" s="15"/>
      <c r="CA228" s="15"/>
      <c r="CB228" s="15"/>
      <c r="CC228" s="17">
        <v>15</v>
      </c>
      <c r="CD228" s="17">
        <v>4</v>
      </c>
      <c r="CE228" s="17">
        <v>323</v>
      </c>
      <c r="CF228" s="17">
        <v>6</v>
      </c>
      <c r="CG228" s="17">
        <v>357</v>
      </c>
      <c r="CH228" s="17">
        <v>3</v>
      </c>
      <c r="CI228" s="17">
        <v>149</v>
      </c>
      <c r="CJ228" s="17">
        <v>5</v>
      </c>
      <c r="CK228" s="17">
        <v>0</v>
      </c>
      <c r="CL228" s="17">
        <v>2.63</v>
      </c>
      <c r="CM228" s="17">
        <v>0.01</v>
      </c>
      <c r="CN228" s="17">
        <v>0.01</v>
      </c>
      <c r="CO228" s="17">
        <v>1.48</v>
      </c>
      <c r="CP228" s="17">
        <v>1.32</v>
      </c>
      <c r="CQ228" s="17">
        <v>114</v>
      </c>
      <c r="CR228" s="17">
        <v>2</v>
      </c>
      <c r="CS228" s="17">
        <v>351</v>
      </c>
      <c r="CT228" s="17">
        <v>57</v>
      </c>
      <c r="CU228" s="17">
        <v>92</v>
      </c>
      <c r="CV228" s="17">
        <v>9</v>
      </c>
      <c r="CW228" s="17">
        <v>49</v>
      </c>
      <c r="CX228" s="17">
        <v>7</v>
      </c>
      <c r="CY228" s="17">
        <v>1</v>
      </c>
      <c r="CZ228" s="17">
        <v>0.28999999999999998</v>
      </c>
      <c r="DA228" s="17">
        <v>0</v>
      </c>
      <c r="DB228" s="15"/>
      <c r="DC228" s="15"/>
      <c r="DD228" s="15"/>
      <c r="DE228" s="15"/>
      <c r="DF228" s="15"/>
      <c r="DG228" s="15"/>
      <c r="DH228" s="15"/>
    </row>
    <row r="229" spans="1:112" ht="17.25" thickBot="1">
      <c r="A229" s="18" t="b">
        <v>1</v>
      </c>
      <c r="B229" s="18" t="b">
        <v>1</v>
      </c>
      <c r="C229" s="15"/>
      <c r="D229" s="15"/>
      <c r="E229" s="17">
        <v>229600</v>
      </c>
      <c r="F229" s="17">
        <v>0</v>
      </c>
      <c r="G229" s="17">
        <v>0</v>
      </c>
      <c r="H229" s="17">
        <v>0</v>
      </c>
      <c r="I229" s="17">
        <v>0</v>
      </c>
      <c r="J229" s="15">
        <v>0</v>
      </c>
      <c r="K229" s="17">
        <v>0</v>
      </c>
      <c r="L229" s="17">
        <v>1</v>
      </c>
      <c r="M229" s="15">
        <v>2.6</v>
      </c>
      <c r="N229" s="15"/>
      <c r="O229" s="17">
        <v>0</v>
      </c>
      <c r="P229" s="15" t="s">
        <v>610</v>
      </c>
      <c r="Q229" s="15">
        <v>0</v>
      </c>
      <c r="R229" s="17">
        <v>227</v>
      </c>
      <c r="S229" s="18" t="b">
        <v>0</v>
      </c>
      <c r="T229" s="15"/>
      <c r="U229" s="15"/>
      <c r="V229" s="17">
        <v>50</v>
      </c>
      <c r="W229" s="15" t="s">
        <v>611</v>
      </c>
      <c r="X229" s="15">
        <v>0</v>
      </c>
      <c r="Y229" s="18" t="b">
        <v>0</v>
      </c>
      <c r="Z229" s="15" t="s">
        <v>335</v>
      </c>
      <c r="AA229" s="15">
        <v>0.1</v>
      </c>
      <c r="AB229" s="18" t="b">
        <v>0</v>
      </c>
      <c r="AC229" s="15"/>
      <c r="AD229" s="15" t="s">
        <v>519</v>
      </c>
      <c r="AE229" s="17">
        <v>9</v>
      </c>
      <c r="AF229" s="17">
        <v>11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5">
        <v>0</v>
      </c>
      <c r="AM229" s="15">
        <v>0</v>
      </c>
      <c r="AN229" s="15" t="s">
        <v>335</v>
      </c>
      <c r="AO229" s="15"/>
      <c r="AP229" s="15"/>
      <c r="AQ229" s="15"/>
      <c r="AR229" s="15"/>
      <c r="AS229" s="18" t="b">
        <v>0</v>
      </c>
      <c r="AT229" s="15" t="s">
        <v>2604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5">
        <v>0</v>
      </c>
      <c r="BI229" s="15">
        <v>0</v>
      </c>
      <c r="BJ229" s="15">
        <v>0</v>
      </c>
      <c r="BK229" s="15">
        <v>0</v>
      </c>
      <c r="BL229" s="17">
        <v>0</v>
      </c>
      <c r="BM229" s="17">
        <v>0</v>
      </c>
      <c r="BN229" s="17">
        <v>0</v>
      </c>
      <c r="BO229" s="17">
        <v>0</v>
      </c>
      <c r="BP229" s="17">
        <v>0</v>
      </c>
      <c r="BQ229" s="15">
        <v>0</v>
      </c>
      <c r="BR229" s="15">
        <v>0</v>
      </c>
      <c r="BS229" s="15">
        <v>0</v>
      </c>
      <c r="BT229" s="15">
        <v>0</v>
      </c>
      <c r="BU229" s="15"/>
      <c r="BV229" s="15"/>
      <c r="BW229" s="15"/>
      <c r="BX229" s="15"/>
      <c r="BY229" s="15"/>
      <c r="BZ229" s="15"/>
      <c r="CA229" s="15"/>
      <c r="CB229" s="15"/>
      <c r="CC229" s="17">
        <v>503</v>
      </c>
      <c r="CD229" s="17">
        <v>59</v>
      </c>
      <c r="CE229" s="17">
        <v>499</v>
      </c>
      <c r="CF229" s="17">
        <v>55</v>
      </c>
      <c r="CG229" s="17">
        <v>496</v>
      </c>
      <c r="CH229" s="17">
        <v>53</v>
      </c>
      <c r="CI229" s="17">
        <v>503</v>
      </c>
      <c r="CJ229" s="17">
        <v>59</v>
      </c>
      <c r="CK229" s="17">
        <v>0</v>
      </c>
      <c r="CL229" s="17">
        <v>0</v>
      </c>
      <c r="CM229" s="17">
        <v>0</v>
      </c>
      <c r="CN229" s="17">
        <v>0</v>
      </c>
      <c r="CO229" s="17">
        <v>0</v>
      </c>
      <c r="CP229" s="17">
        <v>0</v>
      </c>
      <c r="CQ229" s="17">
        <v>269</v>
      </c>
      <c r="CR229" s="17">
        <v>12</v>
      </c>
      <c r="CS229" s="17">
        <v>247</v>
      </c>
      <c r="CT229" s="17">
        <v>50</v>
      </c>
      <c r="CU229" s="17">
        <v>503</v>
      </c>
      <c r="CV229" s="17">
        <v>59</v>
      </c>
      <c r="CW229" s="17">
        <v>430</v>
      </c>
      <c r="CX229" s="17">
        <v>51</v>
      </c>
      <c r="CY229" s="17">
        <v>0</v>
      </c>
      <c r="CZ229" s="17">
        <v>0</v>
      </c>
      <c r="DA229" s="17">
        <v>0</v>
      </c>
      <c r="DB229" s="15"/>
      <c r="DC229" s="15"/>
      <c r="DD229" s="15"/>
      <c r="DE229" s="15"/>
      <c r="DF229" s="15"/>
      <c r="DG229" s="15"/>
      <c r="DH229" s="15"/>
    </row>
    <row r="230" spans="1:112" ht="17.25" thickBot="1">
      <c r="A230" s="18" t="b">
        <v>1</v>
      </c>
      <c r="B230" s="18" t="b">
        <v>1</v>
      </c>
      <c r="C230" s="15"/>
      <c r="D230" s="15"/>
      <c r="E230" s="17">
        <v>138001</v>
      </c>
      <c r="F230" s="17">
        <v>0</v>
      </c>
      <c r="G230" s="17">
        <v>0</v>
      </c>
      <c r="H230" s="17">
        <v>0</v>
      </c>
      <c r="I230" s="17">
        <v>0</v>
      </c>
      <c r="J230" s="15">
        <v>0</v>
      </c>
      <c r="K230" s="17">
        <v>0</v>
      </c>
      <c r="L230" s="17">
        <v>1</v>
      </c>
      <c r="M230" s="15">
        <v>2</v>
      </c>
      <c r="N230" s="15"/>
      <c r="O230" s="17">
        <v>0</v>
      </c>
      <c r="P230" s="15" t="s">
        <v>766</v>
      </c>
      <c r="Q230" s="15">
        <v>0</v>
      </c>
      <c r="R230" s="17">
        <v>228</v>
      </c>
      <c r="S230" s="18" t="b">
        <v>0</v>
      </c>
      <c r="T230" s="15"/>
      <c r="U230" s="15"/>
      <c r="V230" s="17">
        <v>45</v>
      </c>
      <c r="W230" s="15" t="s">
        <v>1197</v>
      </c>
      <c r="X230" s="15">
        <v>0</v>
      </c>
      <c r="Y230" s="18" t="b">
        <v>0</v>
      </c>
      <c r="Z230" s="15" t="s">
        <v>1198</v>
      </c>
      <c r="AA230" s="15">
        <v>0.1</v>
      </c>
      <c r="AB230" s="18" t="b">
        <v>0</v>
      </c>
      <c r="AC230" s="15"/>
      <c r="AD230" s="15" t="s">
        <v>519</v>
      </c>
      <c r="AE230" s="17">
        <v>9</v>
      </c>
      <c r="AF230" s="17">
        <v>11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5">
        <v>0</v>
      </c>
      <c r="AM230" s="15">
        <v>0</v>
      </c>
      <c r="AN230" s="15" t="s">
        <v>1198</v>
      </c>
      <c r="AO230" s="15"/>
      <c r="AP230" s="15"/>
      <c r="AQ230" s="15"/>
      <c r="AR230" s="15"/>
      <c r="AS230" s="18" t="b">
        <v>0</v>
      </c>
      <c r="AT230" s="15" t="s">
        <v>3205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5">
        <v>0</v>
      </c>
      <c r="BI230" s="15">
        <v>0</v>
      </c>
      <c r="BJ230" s="15">
        <v>0</v>
      </c>
      <c r="BK230" s="15">
        <v>0</v>
      </c>
      <c r="BL230" s="17">
        <v>0</v>
      </c>
      <c r="BM230" s="17">
        <v>0</v>
      </c>
      <c r="BN230" s="17">
        <v>0</v>
      </c>
      <c r="BO230" s="17">
        <v>0</v>
      </c>
      <c r="BP230" s="17">
        <v>0</v>
      </c>
      <c r="BQ230" s="15">
        <v>0</v>
      </c>
      <c r="BR230" s="15">
        <v>0</v>
      </c>
      <c r="BS230" s="15">
        <v>0</v>
      </c>
      <c r="BT230" s="15">
        <v>0</v>
      </c>
      <c r="BU230" s="15"/>
      <c r="BV230" s="15"/>
      <c r="BW230" s="15"/>
      <c r="BX230" s="15"/>
      <c r="BY230" s="15"/>
      <c r="BZ230" s="15"/>
      <c r="CA230" s="15"/>
      <c r="CB230" s="15"/>
      <c r="CC230" s="17">
        <v>456</v>
      </c>
      <c r="CD230" s="17">
        <v>55</v>
      </c>
      <c r="CE230" s="17">
        <v>446</v>
      </c>
      <c r="CF230" s="17">
        <v>43</v>
      </c>
      <c r="CG230" s="17">
        <v>429</v>
      </c>
      <c r="CH230" s="17">
        <v>34</v>
      </c>
      <c r="CI230" s="17">
        <v>458</v>
      </c>
      <c r="CJ230" s="17">
        <v>55</v>
      </c>
      <c r="CK230" s="17">
        <v>0</v>
      </c>
      <c r="CL230" s="17">
        <v>0</v>
      </c>
      <c r="CM230" s="17">
        <v>0</v>
      </c>
      <c r="CN230" s="17">
        <v>0</v>
      </c>
      <c r="CO230" s="17">
        <v>0</v>
      </c>
      <c r="CP230" s="17">
        <v>0</v>
      </c>
      <c r="CQ230" s="17">
        <v>387</v>
      </c>
      <c r="CR230" s="17">
        <v>28</v>
      </c>
      <c r="CS230" s="17">
        <v>86</v>
      </c>
      <c r="CT230" s="17">
        <v>30</v>
      </c>
      <c r="CU230" s="17">
        <v>461</v>
      </c>
      <c r="CV230" s="17">
        <v>55</v>
      </c>
      <c r="CW230" s="17">
        <v>476</v>
      </c>
      <c r="CX230" s="17">
        <v>58</v>
      </c>
      <c r="CY230" s="17">
        <v>0</v>
      </c>
      <c r="CZ230" s="17">
        <v>0</v>
      </c>
      <c r="DA230" s="17">
        <v>0</v>
      </c>
      <c r="DB230" s="15"/>
      <c r="DC230" s="15"/>
      <c r="DD230" s="15"/>
      <c r="DE230" s="15"/>
      <c r="DF230" s="15"/>
      <c r="DG230" s="15"/>
      <c r="DH230" s="15"/>
    </row>
    <row r="231" spans="1:112" ht="17.25" thickBot="1">
      <c r="A231" s="18" t="b">
        <v>1</v>
      </c>
      <c r="B231" s="18" t="b">
        <v>1</v>
      </c>
      <c r="C231" s="15"/>
      <c r="D231" s="15"/>
      <c r="E231" s="17">
        <v>17761</v>
      </c>
      <c r="F231" s="17">
        <v>0</v>
      </c>
      <c r="G231" s="17">
        <v>0</v>
      </c>
      <c r="H231" s="17">
        <v>0</v>
      </c>
      <c r="I231" s="17">
        <v>0</v>
      </c>
      <c r="J231" s="15">
        <v>0</v>
      </c>
      <c r="K231" s="17">
        <v>0</v>
      </c>
      <c r="L231" s="17">
        <v>2</v>
      </c>
      <c r="M231" s="15">
        <v>2.8</v>
      </c>
      <c r="N231" s="15"/>
      <c r="O231" s="17">
        <v>0</v>
      </c>
      <c r="P231" s="15" t="s">
        <v>279</v>
      </c>
      <c r="Q231" s="15">
        <v>0</v>
      </c>
      <c r="R231" s="17">
        <v>229</v>
      </c>
      <c r="S231" s="18" t="b">
        <v>0</v>
      </c>
      <c r="T231" s="15"/>
      <c r="U231" s="15"/>
      <c r="V231" s="17">
        <v>60</v>
      </c>
      <c r="W231" s="15" t="s">
        <v>773</v>
      </c>
      <c r="X231" s="15">
        <v>4.5999999999999996</v>
      </c>
      <c r="Y231" s="18" t="b">
        <v>0</v>
      </c>
      <c r="Z231" s="15" t="s">
        <v>336</v>
      </c>
      <c r="AA231" s="15">
        <v>11.7</v>
      </c>
      <c r="AB231" s="18" t="b">
        <v>0</v>
      </c>
      <c r="AC231" s="15"/>
      <c r="AD231" s="15" t="s">
        <v>519</v>
      </c>
      <c r="AE231" s="17">
        <v>9</v>
      </c>
      <c r="AF231" s="17">
        <v>11</v>
      </c>
      <c r="AG231" s="17">
        <v>170</v>
      </c>
      <c r="AH231" s="17">
        <v>0</v>
      </c>
      <c r="AI231" s="17">
        <v>0</v>
      </c>
      <c r="AJ231" s="17">
        <v>0</v>
      </c>
      <c r="AK231" s="17">
        <v>0</v>
      </c>
      <c r="AL231" s="15">
        <v>0</v>
      </c>
      <c r="AM231" s="15">
        <v>28.3</v>
      </c>
      <c r="AN231" s="15" t="s">
        <v>336</v>
      </c>
      <c r="AO231" s="15"/>
      <c r="AP231" s="15"/>
      <c r="AQ231" s="15"/>
      <c r="AR231" s="15"/>
      <c r="AS231" s="18" t="b">
        <v>0</v>
      </c>
      <c r="AT231" s="15" t="s">
        <v>2609</v>
      </c>
      <c r="AU231" s="17">
        <v>3330</v>
      </c>
      <c r="AV231" s="17">
        <v>2</v>
      </c>
      <c r="AW231" s="17">
        <v>3</v>
      </c>
      <c r="AX231" s="17">
        <v>11</v>
      </c>
      <c r="AY231" s="17">
        <v>48</v>
      </c>
      <c r="AZ231" s="17">
        <v>0</v>
      </c>
      <c r="BA231" s="17">
        <v>0</v>
      </c>
      <c r="BB231" s="17">
        <v>0</v>
      </c>
      <c r="BC231" s="17">
        <v>8</v>
      </c>
      <c r="BD231" s="17">
        <v>0</v>
      </c>
      <c r="BE231" s="17">
        <v>0</v>
      </c>
      <c r="BF231" s="17">
        <v>12</v>
      </c>
      <c r="BG231" s="17">
        <v>592</v>
      </c>
      <c r="BH231" s="15">
        <v>995.6</v>
      </c>
      <c r="BI231" s="15">
        <v>235.6</v>
      </c>
      <c r="BJ231" s="15">
        <v>422</v>
      </c>
      <c r="BK231" s="15">
        <v>165.7</v>
      </c>
      <c r="BL231" s="17">
        <v>0</v>
      </c>
      <c r="BM231" s="17">
        <v>0</v>
      </c>
      <c r="BN231" s="17">
        <v>0</v>
      </c>
      <c r="BO231" s="17">
        <v>0</v>
      </c>
      <c r="BP231" s="17">
        <v>37</v>
      </c>
      <c r="BQ231" s="15">
        <v>2.5299999999999998</v>
      </c>
      <c r="BR231" s="15">
        <v>2.1</v>
      </c>
      <c r="BS231" s="15">
        <v>4.63</v>
      </c>
      <c r="BT231" s="15">
        <v>53.54</v>
      </c>
      <c r="BU231" s="15"/>
      <c r="BV231" s="15"/>
      <c r="BW231" s="15"/>
      <c r="BX231" s="15"/>
      <c r="BY231" s="15"/>
      <c r="BZ231" s="15"/>
      <c r="CA231" s="15"/>
      <c r="CB231" s="15"/>
      <c r="CC231" s="17">
        <v>6</v>
      </c>
      <c r="CD231" s="17">
        <v>3</v>
      </c>
      <c r="CE231" s="17">
        <v>146</v>
      </c>
      <c r="CF231" s="17">
        <v>35</v>
      </c>
      <c r="CG231" s="17">
        <v>57</v>
      </c>
      <c r="CH231" s="17">
        <v>3</v>
      </c>
      <c r="CI231" s="17">
        <v>38</v>
      </c>
      <c r="CJ231" s="17">
        <v>5</v>
      </c>
      <c r="CK231" s="17">
        <v>7.0000000000000007E-2</v>
      </c>
      <c r="CL231" s="17">
        <v>0</v>
      </c>
      <c r="CM231" s="17">
        <v>0.06</v>
      </c>
      <c r="CN231" s="17">
        <v>0.13</v>
      </c>
      <c r="CO231" s="17">
        <v>1.45</v>
      </c>
      <c r="CP231" s="17">
        <v>1.3</v>
      </c>
      <c r="CQ231" s="17">
        <v>56</v>
      </c>
      <c r="CR231" s="17">
        <v>5</v>
      </c>
      <c r="CS231" s="17">
        <v>450</v>
      </c>
      <c r="CT231" s="17">
        <v>175</v>
      </c>
      <c r="CU231" s="17">
        <v>23</v>
      </c>
      <c r="CV231" s="17">
        <v>8</v>
      </c>
      <c r="CW231" s="17">
        <v>40</v>
      </c>
      <c r="CX231" s="17">
        <v>14</v>
      </c>
      <c r="CY231" s="17">
        <v>1</v>
      </c>
      <c r="CZ231" s="17">
        <v>0.3</v>
      </c>
      <c r="DA231" s="17">
        <v>0</v>
      </c>
      <c r="DB231" s="15"/>
      <c r="DC231" s="15"/>
      <c r="DD231" s="15"/>
      <c r="DE231" s="15"/>
      <c r="DF231" s="15"/>
      <c r="DG231" s="15"/>
      <c r="DH231" s="15"/>
    </row>
    <row r="232" spans="1:112" ht="27.75" thickBot="1">
      <c r="A232" s="18" t="b">
        <v>1</v>
      </c>
      <c r="B232" s="18" t="b">
        <v>1</v>
      </c>
      <c r="C232" s="15"/>
      <c r="D232" s="15"/>
      <c r="E232" s="17">
        <v>480455</v>
      </c>
      <c r="F232" s="17">
        <v>0</v>
      </c>
      <c r="G232" s="17">
        <v>0</v>
      </c>
      <c r="H232" s="17">
        <v>0</v>
      </c>
      <c r="I232" s="17">
        <v>0</v>
      </c>
      <c r="J232" s="15">
        <v>0</v>
      </c>
      <c r="K232" s="17">
        <v>0</v>
      </c>
      <c r="L232" s="17">
        <v>2</v>
      </c>
      <c r="M232" s="15">
        <v>2.5</v>
      </c>
      <c r="N232" s="15"/>
      <c r="O232" s="17">
        <v>0</v>
      </c>
      <c r="P232" s="15" t="s">
        <v>770</v>
      </c>
      <c r="Q232" s="15">
        <v>0</v>
      </c>
      <c r="R232" s="17">
        <v>230</v>
      </c>
      <c r="S232" s="18" t="b">
        <v>0</v>
      </c>
      <c r="T232" s="15"/>
      <c r="U232" s="15"/>
      <c r="V232" s="17">
        <v>55</v>
      </c>
      <c r="W232" s="15" t="s">
        <v>771</v>
      </c>
      <c r="X232" s="15">
        <v>3.2</v>
      </c>
      <c r="Y232" s="18" t="b">
        <v>0</v>
      </c>
      <c r="Z232" s="15" t="s">
        <v>405</v>
      </c>
      <c r="AA232" s="15">
        <v>2.2999999999999998</v>
      </c>
      <c r="AB232" s="18" t="b">
        <v>0</v>
      </c>
      <c r="AC232" s="15"/>
      <c r="AD232" s="15" t="s">
        <v>519</v>
      </c>
      <c r="AE232" s="17">
        <v>9</v>
      </c>
      <c r="AF232" s="17">
        <v>11</v>
      </c>
      <c r="AG232" s="17">
        <v>32</v>
      </c>
      <c r="AH232" s="17">
        <v>0</v>
      </c>
      <c r="AI232" s="17">
        <v>0</v>
      </c>
      <c r="AJ232" s="17">
        <v>0</v>
      </c>
      <c r="AK232" s="17">
        <v>0</v>
      </c>
      <c r="AL232" s="15">
        <v>0</v>
      </c>
      <c r="AM232" s="15">
        <v>5.8</v>
      </c>
      <c r="AN232" s="15" t="s">
        <v>405</v>
      </c>
      <c r="AO232" s="15"/>
      <c r="AP232" s="15"/>
      <c r="AQ232" s="15"/>
      <c r="AR232" s="15"/>
      <c r="AS232" s="18" t="b">
        <v>0</v>
      </c>
      <c r="AT232" s="15" t="s">
        <v>2608</v>
      </c>
      <c r="AU232" s="17">
        <v>678</v>
      </c>
      <c r="AV232" s="17">
        <v>1</v>
      </c>
      <c r="AW232" s="17">
        <v>1</v>
      </c>
      <c r="AX232" s="17">
        <v>1</v>
      </c>
      <c r="AY232" s="17">
        <v>9</v>
      </c>
      <c r="AZ232" s="17">
        <v>0</v>
      </c>
      <c r="BA232" s="17">
        <v>0</v>
      </c>
      <c r="BB232" s="17">
        <v>0</v>
      </c>
      <c r="BC232" s="17">
        <v>1</v>
      </c>
      <c r="BD232" s="17">
        <v>0</v>
      </c>
      <c r="BE232" s="17">
        <v>0</v>
      </c>
      <c r="BF232" s="17">
        <v>0</v>
      </c>
      <c r="BG232" s="17">
        <v>108</v>
      </c>
      <c r="BH232" s="15">
        <v>175</v>
      </c>
      <c r="BI232" s="15">
        <v>42.8</v>
      </c>
      <c r="BJ232" s="15">
        <v>75</v>
      </c>
      <c r="BK232" s="15">
        <v>29.3</v>
      </c>
      <c r="BL232" s="17">
        <v>0</v>
      </c>
      <c r="BM232" s="17">
        <v>0</v>
      </c>
      <c r="BN232" s="17">
        <v>0</v>
      </c>
      <c r="BO232" s="17">
        <v>0</v>
      </c>
      <c r="BP232" s="17">
        <v>7</v>
      </c>
      <c r="BQ232" s="15">
        <v>0.34</v>
      </c>
      <c r="BR232" s="15">
        <v>0.11</v>
      </c>
      <c r="BS232" s="15">
        <v>0.45</v>
      </c>
      <c r="BT232" s="15">
        <v>9.43</v>
      </c>
      <c r="BU232" s="15"/>
      <c r="BV232" s="15"/>
      <c r="BW232" s="15"/>
      <c r="BX232" s="15"/>
      <c r="BY232" s="15"/>
      <c r="BZ232" s="15"/>
      <c r="CA232" s="15"/>
      <c r="CB232" s="15"/>
      <c r="CC232" s="17">
        <v>261</v>
      </c>
      <c r="CD232" s="17">
        <v>98</v>
      </c>
      <c r="CE232" s="17">
        <v>295</v>
      </c>
      <c r="CF232" s="17">
        <v>100</v>
      </c>
      <c r="CG232" s="17">
        <v>255</v>
      </c>
      <c r="CH232" s="17">
        <v>80</v>
      </c>
      <c r="CI232" s="17">
        <v>291</v>
      </c>
      <c r="CJ232" s="17">
        <v>98</v>
      </c>
      <c r="CK232" s="17">
        <v>0.05</v>
      </c>
      <c r="CL232" s="17">
        <v>0</v>
      </c>
      <c r="CM232" s="17">
        <v>0.01</v>
      </c>
      <c r="CN232" s="17">
        <v>0.06</v>
      </c>
      <c r="CO232" s="17">
        <v>1.25</v>
      </c>
      <c r="CP232" s="17">
        <v>1.19</v>
      </c>
      <c r="CQ232" s="17">
        <v>178</v>
      </c>
      <c r="CR232" s="17">
        <v>26</v>
      </c>
      <c r="CS232" s="17">
        <v>415</v>
      </c>
      <c r="CT232" s="17">
        <v>168</v>
      </c>
      <c r="CU232" s="17">
        <v>149</v>
      </c>
      <c r="CV232" s="17">
        <v>59</v>
      </c>
      <c r="CW232" s="17">
        <v>125</v>
      </c>
      <c r="CX232" s="17">
        <v>48</v>
      </c>
      <c r="CY232" s="17">
        <v>0.93</v>
      </c>
      <c r="CZ232" s="17">
        <v>0.13</v>
      </c>
      <c r="DA232" s="17">
        <v>0</v>
      </c>
      <c r="DB232" s="15"/>
      <c r="DC232" s="15"/>
      <c r="DD232" s="15"/>
      <c r="DE232" s="15"/>
      <c r="DF232" s="15"/>
      <c r="DG232" s="15"/>
      <c r="DH232" s="15"/>
    </row>
    <row r="233" spans="1:112" ht="17.25" thickBot="1">
      <c r="A233" s="18" t="b">
        <v>1</v>
      </c>
      <c r="B233" s="18" t="b">
        <v>1</v>
      </c>
      <c r="C233" s="15"/>
      <c r="D233" s="15"/>
      <c r="E233" s="17">
        <v>106611</v>
      </c>
      <c r="F233" s="17">
        <v>0</v>
      </c>
      <c r="G233" s="17">
        <v>0</v>
      </c>
      <c r="H233" s="17">
        <v>0</v>
      </c>
      <c r="I233" s="17">
        <v>0</v>
      </c>
      <c r="J233" s="15">
        <v>0</v>
      </c>
      <c r="K233" s="17">
        <v>0</v>
      </c>
      <c r="L233" s="17">
        <v>2</v>
      </c>
      <c r="M233" s="15">
        <v>2.2000000000000002</v>
      </c>
      <c r="N233" s="15"/>
      <c r="O233" s="17">
        <v>0</v>
      </c>
      <c r="P233" s="15" t="s">
        <v>626</v>
      </c>
      <c r="Q233" s="15">
        <v>0</v>
      </c>
      <c r="R233" s="17">
        <v>231</v>
      </c>
      <c r="S233" s="18" t="b">
        <v>0</v>
      </c>
      <c r="T233" s="15"/>
      <c r="U233" s="15"/>
      <c r="V233" s="17">
        <v>50</v>
      </c>
      <c r="W233" s="15" t="s">
        <v>761</v>
      </c>
      <c r="X233" s="15">
        <v>4</v>
      </c>
      <c r="Y233" s="18" t="b">
        <v>0</v>
      </c>
      <c r="Z233" s="15" t="s">
        <v>403</v>
      </c>
      <c r="AA233" s="15">
        <v>1.5</v>
      </c>
      <c r="AB233" s="18" t="b">
        <v>0</v>
      </c>
      <c r="AC233" s="15"/>
      <c r="AD233" s="15" t="s">
        <v>519</v>
      </c>
      <c r="AE233" s="17">
        <v>9</v>
      </c>
      <c r="AF233" s="17">
        <v>11</v>
      </c>
      <c r="AG233" s="17">
        <v>131</v>
      </c>
      <c r="AH233" s="17">
        <v>0</v>
      </c>
      <c r="AI233" s="17">
        <v>0</v>
      </c>
      <c r="AJ233" s="17">
        <v>0</v>
      </c>
      <c r="AK233" s="17">
        <v>0</v>
      </c>
      <c r="AL233" s="15">
        <v>0</v>
      </c>
      <c r="AM233" s="15">
        <v>26.2</v>
      </c>
      <c r="AN233" s="15" t="s">
        <v>403</v>
      </c>
      <c r="AO233" s="15"/>
      <c r="AP233" s="15"/>
      <c r="AQ233" s="15"/>
      <c r="AR233" s="15"/>
      <c r="AS233" s="18" t="b">
        <v>0</v>
      </c>
      <c r="AT233" s="15" t="s">
        <v>2613</v>
      </c>
      <c r="AU233" s="17">
        <v>2588</v>
      </c>
      <c r="AV233" s="17">
        <v>3</v>
      </c>
      <c r="AW233" s="17">
        <v>1</v>
      </c>
      <c r="AX233" s="17">
        <v>7</v>
      </c>
      <c r="AY233" s="17">
        <v>42</v>
      </c>
      <c r="AZ233" s="17">
        <v>0</v>
      </c>
      <c r="BA233" s="17">
        <v>0</v>
      </c>
      <c r="BB233" s="17">
        <v>0</v>
      </c>
      <c r="BC233" s="17">
        <v>1</v>
      </c>
      <c r="BD233" s="17">
        <v>1</v>
      </c>
      <c r="BE233" s="17">
        <v>0</v>
      </c>
      <c r="BF233" s="17">
        <v>8</v>
      </c>
      <c r="BG233" s="17">
        <v>404</v>
      </c>
      <c r="BH233" s="15">
        <v>770.4</v>
      </c>
      <c r="BI233" s="15">
        <v>47.4</v>
      </c>
      <c r="BJ233" s="15">
        <v>299</v>
      </c>
      <c r="BK233" s="15">
        <v>111.7</v>
      </c>
      <c r="BL233" s="17">
        <v>0</v>
      </c>
      <c r="BM233" s="17">
        <v>0</v>
      </c>
      <c r="BN233" s="17">
        <v>0</v>
      </c>
      <c r="BO233" s="17">
        <v>0</v>
      </c>
      <c r="BP233" s="17">
        <v>29</v>
      </c>
      <c r="BQ233" s="15">
        <v>2.2999999999999998</v>
      </c>
      <c r="BR233" s="15">
        <v>0.49</v>
      </c>
      <c r="BS233" s="15">
        <v>2.79</v>
      </c>
      <c r="BT233" s="15">
        <v>44.52</v>
      </c>
      <c r="BU233" s="15"/>
      <c r="BV233" s="15"/>
      <c r="BW233" s="15"/>
      <c r="BX233" s="15"/>
      <c r="BY233" s="15"/>
      <c r="BZ233" s="15"/>
      <c r="CA233" s="15"/>
      <c r="CB233" s="15"/>
      <c r="CC233" s="17">
        <v>33</v>
      </c>
      <c r="CD233" s="17">
        <v>13</v>
      </c>
      <c r="CE233" s="17">
        <v>288</v>
      </c>
      <c r="CF233" s="17">
        <v>97</v>
      </c>
      <c r="CG233" s="17">
        <v>99</v>
      </c>
      <c r="CH233" s="17">
        <v>14</v>
      </c>
      <c r="CI233" s="17">
        <v>104</v>
      </c>
      <c r="CJ233" s="17">
        <v>28</v>
      </c>
      <c r="CK233" s="17">
        <v>0.08</v>
      </c>
      <c r="CL233" s="17">
        <v>0</v>
      </c>
      <c r="CM233" s="17">
        <v>0.02</v>
      </c>
      <c r="CN233" s="17">
        <v>0.1</v>
      </c>
      <c r="CO233" s="17">
        <v>1.55</v>
      </c>
      <c r="CP233" s="17">
        <v>1.46</v>
      </c>
      <c r="CQ233" s="17">
        <v>221</v>
      </c>
      <c r="CR233" s="17">
        <v>35</v>
      </c>
      <c r="CS233" s="17">
        <v>199</v>
      </c>
      <c r="CT233" s="17">
        <v>114</v>
      </c>
      <c r="CU233" s="17">
        <v>50</v>
      </c>
      <c r="CV233" s="17">
        <v>18</v>
      </c>
      <c r="CW233" s="17">
        <v>158</v>
      </c>
      <c r="CX233" s="17">
        <v>60</v>
      </c>
      <c r="CY233" s="17">
        <v>1.01</v>
      </c>
      <c r="CZ233" s="17">
        <v>0.24</v>
      </c>
      <c r="DA233" s="17">
        <v>0</v>
      </c>
      <c r="DB233" s="15"/>
      <c r="DC233" s="15"/>
      <c r="DD233" s="15"/>
      <c r="DE233" s="15"/>
      <c r="DF233" s="15"/>
      <c r="DG233" s="15"/>
      <c r="DH233" s="15"/>
    </row>
    <row r="234" spans="1:112" ht="17.25" thickBot="1">
      <c r="A234" s="18" t="b">
        <v>1</v>
      </c>
      <c r="B234" s="18" t="b">
        <v>1</v>
      </c>
      <c r="C234" s="15"/>
      <c r="D234" s="15"/>
      <c r="E234" s="17">
        <v>512462</v>
      </c>
      <c r="F234" s="17">
        <v>0</v>
      </c>
      <c r="G234" s="17">
        <v>0</v>
      </c>
      <c r="H234" s="17">
        <v>0</v>
      </c>
      <c r="I234" s="17">
        <v>0</v>
      </c>
      <c r="J234" s="15">
        <v>0</v>
      </c>
      <c r="K234" s="17">
        <v>0</v>
      </c>
      <c r="L234" s="17">
        <v>2</v>
      </c>
      <c r="M234" s="15">
        <v>2.2000000000000002</v>
      </c>
      <c r="N234" s="15"/>
      <c r="O234" s="17">
        <v>0</v>
      </c>
      <c r="P234" s="15" t="s">
        <v>1633</v>
      </c>
      <c r="Q234" s="15">
        <v>0</v>
      </c>
      <c r="R234" s="17">
        <v>232</v>
      </c>
      <c r="S234" s="18" t="b">
        <v>0</v>
      </c>
      <c r="T234" s="15"/>
      <c r="U234" s="15"/>
      <c r="V234" s="17">
        <v>50</v>
      </c>
      <c r="W234" s="15" t="s">
        <v>1634</v>
      </c>
      <c r="X234" s="15">
        <v>3.1</v>
      </c>
      <c r="Y234" s="18" t="b">
        <v>0</v>
      </c>
      <c r="Z234" s="15" t="s">
        <v>368</v>
      </c>
      <c r="AA234" s="15">
        <v>0.6</v>
      </c>
      <c r="AB234" s="18" t="b">
        <v>0</v>
      </c>
      <c r="AC234" s="15"/>
      <c r="AD234" s="15" t="s">
        <v>519</v>
      </c>
      <c r="AE234" s="17">
        <v>9</v>
      </c>
      <c r="AF234" s="17">
        <v>11</v>
      </c>
      <c r="AG234" s="17">
        <v>116</v>
      </c>
      <c r="AH234" s="17">
        <v>0</v>
      </c>
      <c r="AI234" s="17">
        <v>0</v>
      </c>
      <c r="AJ234" s="17">
        <v>0</v>
      </c>
      <c r="AK234" s="17">
        <v>0</v>
      </c>
      <c r="AL234" s="15">
        <v>0</v>
      </c>
      <c r="AM234" s="15">
        <v>23.2</v>
      </c>
      <c r="AN234" s="15" t="s">
        <v>368</v>
      </c>
      <c r="AO234" s="15"/>
      <c r="AP234" s="15"/>
      <c r="AQ234" s="15"/>
      <c r="AR234" s="15"/>
      <c r="AS234" s="18" t="b">
        <v>0</v>
      </c>
      <c r="AT234" s="15" t="s">
        <v>2611</v>
      </c>
      <c r="AU234" s="17">
        <v>3118</v>
      </c>
      <c r="AV234" s="17">
        <v>1</v>
      </c>
      <c r="AW234" s="17">
        <v>3</v>
      </c>
      <c r="AX234" s="17">
        <v>10</v>
      </c>
      <c r="AY234" s="17">
        <v>46</v>
      </c>
      <c r="AZ234" s="17">
        <v>0</v>
      </c>
      <c r="BA234" s="17">
        <v>0</v>
      </c>
      <c r="BB234" s="17">
        <v>0</v>
      </c>
      <c r="BC234" s="17">
        <v>6</v>
      </c>
      <c r="BD234" s="17">
        <v>1</v>
      </c>
      <c r="BE234" s="17">
        <v>0</v>
      </c>
      <c r="BF234" s="17">
        <v>2</v>
      </c>
      <c r="BG234" s="17">
        <v>368</v>
      </c>
      <c r="BH234" s="15">
        <v>582.79999999999995</v>
      </c>
      <c r="BI234" s="15">
        <v>282.89999999999998</v>
      </c>
      <c r="BJ234" s="15">
        <v>206</v>
      </c>
      <c r="BK234" s="15">
        <v>107.5</v>
      </c>
      <c r="BL234" s="17">
        <v>0</v>
      </c>
      <c r="BM234" s="17">
        <v>0</v>
      </c>
      <c r="BN234" s="17">
        <v>0</v>
      </c>
      <c r="BO234" s="17">
        <v>0</v>
      </c>
      <c r="BP234" s="17">
        <v>35</v>
      </c>
      <c r="BQ234" s="15">
        <v>1.67</v>
      </c>
      <c r="BR234" s="15">
        <v>1</v>
      </c>
      <c r="BS234" s="15">
        <v>2.67</v>
      </c>
      <c r="BT234" s="15">
        <v>53.49</v>
      </c>
      <c r="BU234" s="15"/>
      <c r="BV234" s="15"/>
      <c r="BW234" s="15"/>
      <c r="BX234" s="15"/>
      <c r="BY234" s="15"/>
      <c r="BZ234" s="15"/>
      <c r="CA234" s="15"/>
      <c r="CB234" s="15"/>
      <c r="CC234" s="17">
        <v>82</v>
      </c>
      <c r="CD234" s="17">
        <v>34</v>
      </c>
      <c r="CE234" s="17">
        <v>130</v>
      </c>
      <c r="CF234" s="17">
        <v>32</v>
      </c>
      <c r="CG234" s="17">
        <v>148</v>
      </c>
      <c r="CH234" s="17">
        <v>36</v>
      </c>
      <c r="CI234" s="17">
        <v>111</v>
      </c>
      <c r="CJ234" s="17">
        <v>32</v>
      </c>
      <c r="CK234" s="17">
        <v>0.05</v>
      </c>
      <c r="CL234" s="17">
        <v>0</v>
      </c>
      <c r="CM234" s="17">
        <v>0.03</v>
      </c>
      <c r="CN234" s="17">
        <v>0.08</v>
      </c>
      <c r="CO234" s="17">
        <v>1.54</v>
      </c>
      <c r="CP234" s="17">
        <v>1.33</v>
      </c>
      <c r="CQ234" s="17">
        <v>330</v>
      </c>
      <c r="CR234" s="17">
        <v>67</v>
      </c>
      <c r="CS234" s="17">
        <v>308</v>
      </c>
      <c r="CT234" s="17">
        <v>146</v>
      </c>
      <c r="CU234" s="17">
        <v>159</v>
      </c>
      <c r="CV234" s="17">
        <v>65</v>
      </c>
      <c r="CW234" s="17">
        <v>251</v>
      </c>
      <c r="CX234" s="17">
        <v>90</v>
      </c>
      <c r="CY234" s="17">
        <v>1.01</v>
      </c>
      <c r="CZ234" s="17">
        <v>0.28999999999999998</v>
      </c>
      <c r="DA234" s="17">
        <v>0</v>
      </c>
      <c r="DB234" s="15"/>
      <c r="DC234" s="15"/>
      <c r="DD234" s="15"/>
      <c r="DE234" s="15"/>
      <c r="DF234" s="15"/>
      <c r="DG234" s="15"/>
      <c r="DH234" s="15"/>
    </row>
    <row r="235" spans="1:112" ht="17.25" thickBot="1">
      <c r="A235" s="18" t="b">
        <v>1</v>
      </c>
      <c r="B235" s="18" t="b">
        <v>1</v>
      </c>
      <c r="C235" s="15"/>
      <c r="D235" s="15"/>
      <c r="E235" s="17">
        <v>224967</v>
      </c>
      <c r="F235" s="17">
        <v>0</v>
      </c>
      <c r="G235" s="17">
        <v>0</v>
      </c>
      <c r="H235" s="17">
        <v>0</v>
      </c>
      <c r="I235" s="17">
        <v>0</v>
      </c>
      <c r="J235" s="15">
        <v>0</v>
      </c>
      <c r="K235" s="17">
        <v>0</v>
      </c>
      <c r="L235" s="17">
        <v>2</v>
      </c>
      <c r="M235" s="15">
        <v>1.7</v>
      </c>
      <c r="N235" s="15"/>
      <c r="O235" s="17">
        <v>0</v>
      </c>
      <c r="P235" s="15" t="s">
        <v>767</v>
      </c>
      <c r="Q235" s="15">
        <v>0</v>
      </c>
      <c r="R235" s="17">
        <v>233</v>
      </c>
      <c r="S235" s="18" t="b">
        <v>0</v>
      </c>
      <c r="T235" s="15"/>
      <c r="U235" s="15"/>
      <c r="V235" s="17">
        <v>45</v>
      </c>
      <c r="W235" s="15" t="s">
        <v>768</v>
      </c>
      <c r="X235" s="15">
        <v>2.9</v>
      </c>
      <c r="Y235" s="18" t="b">
        <v>0</v>
      </c>
      <c r="Z235" s="15" t="s">
        <v>344</v>
      </c>
      <c r="AA235" s="15">
        <v>1.9</v>
      </c>
      <c r="AB235" s="18" t="b">
        <v>0</v>
      </c>
      <c r="AC235" s="15"/>
      <c r="AD235" s="15" t="s">
        <v>519</v>
      </c>
      <c r="AE235" s="17">
        <v>9</v>
      </c>
      <c r="AF235" s="17">
        <v>11</v>
      </c>
      <c r="AG235" s="17">
        <v>95</v>
      </c>
      <c r="AH235" s="17">
        <v>0</v>
      </c>
      <c r="AI235" s="17">
        <v>0</v>
      </c>
      <c r="AJ235" s="17">
        <v>0</v>
      </c>
      <c r="AK235" s="17">
        <v>0</v>
      </c>
      <c r="AL235" s="15">
        <v>0</v>
      </c>
      <c r="AM235" s="15">
        <v>21.1</v>
      </c>
      <c r="AN235" s="15" t="s">
        <v>344</v>
      </c>
      <c r="AO235" s="15"/>
      <c r="AP235" s="15"/>
      <c r="AQ235" s="15"/>
      <c r="AR235" s="15"/>
      <c r="AS235" s="18" t="b">
        <v>0</v>
      </c>
      <c r="AT235" s="15" t="s">
        <v>2610</v>
      </c>
      <c r="AU235" s="17">
        <v>2959</v>
      </c>
      <c r="AV235" s="17">
        <v>0</v>
      </c>
      <c r="AW235" s="17">
        <v>1</v>
      </c>
      <c r="AX235" s="17">
        <v>9</v>
      </c>
      <c r="AY235" s="17">
        <v>47</v>
      </c>
      <c r="AZ235" s="17">
        <v>1</v>
      </c>
      <c r="BA235" s="17">
        <v>0</v>
      </c>
      <c r="BB235" s="17">
        <v>0</v>
      </c>
      <c r="BC235" s="17">
        <v>6</v>
      </c>
      <c r="BD235" s="17">
        <v>0</v>
      </c>
      <c r="BE235" s="17">
        <v>0</v>
      </c>
      <c r="BF235" s="17">
        <v>2</v>
      </c>
      <c r="BG235" s="17">
        <v>350</v>
      </c>
      <c r="BH235" s="15">
        <v>559.20000000000005</v>
      </c>
      <c r="BI235" s="15">
        <v>394.1</v>
      </c>
      <c r="BJ235" s="15">
        <v>71</v>
      </c>
      <c r="BK235" s="15">
        <v>102.3</v>
      </c>
      <c r="BL235" s="17">
        <v>0</v>
      </c>
      <c r="BM235" s="17">
        <v>0</v>
      </c>
      <c r="BN235" s="17">
        <v>0</v>
      </c>
      <c r="BO235" s="17">
        <v>0</v>
      </c>
      <c r="BP235" s="17">
        <v>33</v>
      </c>
      <c r="BQ235" s="15">
        <v>0.28000000000000003</v>
      </c>
      <c r="BR235" s="15">
        <v>2.46</v>
      </c>
      <c r="BS235" s="15">
        <v>2.74</v>
      </c>
      <c r="BT235" s="15">
        <v>48.41</v>
      </c>
      <c r="BU235" s="15"/>
      <c r="BV235" s="15"/>
      <c r="BW235" s="15"/>
      <c r="BX235" s="15"/>
      <c r="BY235" s="15"/>
      <c r="BZ235" s="15"/>
      <c r="CA235" s="15"/>
      <c r="CB235" s="15"/>
      <c r="CC235" s="17">
        <v>91</v>
      </c>
      <c r="CD235" s="17">
        <v>40</v>
      </c>
      <c r="CE235" s="17">
        <v>81</v>
      </c>
      <c r="CF235" s="17">
        <v>20</v>
      </c>
      <c r="CG235" s="17">
        <v>260</v>
      </c>
      <c r="CH235" s="17">
        <v>83</v>
      </c>
      <c r="CI235" s="17">
        <v>124</v>
      </c>
      <c r="CJ235" s="17">
        <v>36</v>
      </c>
      <c r="CK235" s="17">
        <v>0.01</v>
      </c>
      <c r="CL235" s="17">
        <v>0</v>
      </c>
      <c r="CM235" s="17">
        <v>7.0000000000000007E-2</v>
      </c>
      <c r="CN235" s="17">
        <v>0.08</v>
      </c>
      <c r="CO235" s="17">
        <v>1.47</v>
      </c>
      <c r="CP235" s="17">
        <v>1.43</v>
      </c>
      <c r="CQ235" s="17">
        <v>411</v>
      </c>
      <c r="CR235" s="17">
        <v>98</v>
      </c>
      <c r="CS235" s="17">
        <v>110</v>
      </c>
      <c r="CT235" s="17">
        <v>72</v>
      </c>
      <c r="CU235" s="17">
        <v>181</v>
      </c>
      <c r="CV235" s="17">
        <v>75</v>
      </c>
      <c r="CW235" s="17">
        <v>135</v>
      </c>
      <c r="CX235" s="17">
        <v>53</v>
      </c>
      <c r="CY235" s="17">
        <v>1</v>
      </c>
      <c r="CZ235" s="17">
        <v>0.27</v>
      </c>
      <c r="DA235" s="17">
        <v>0</v>
      </c>
      <c r="DB235" s="15"/>
      <c r="DC235" s="15"/>
      <c r="DD235" s="15"/>
      <c r="DE235" s="15"/>
      <c r="DF235" s="15"/>
      <c r="DG235" s="15"/>
      <c r="DH235" s="15"/>
    </row>
    <row r="236" spans="1:112" ht="17.25" thickBot="1">
      <c r="A236" s="18" t="b">
        <v>1</v>
      </c>
      <c r="B236" s="18" t="b">
        <v>1</v>
      </c>
      <c r="C236" s="15"/>
      <c r="D236" s="15"/>
      <c r="E236" s="17">
        <v>243571</v>
      </c>
      <c r="F236" s="17">
        <v>0</v>
      </c>
      <c r="G236" s="17">
        <v>0</v>
      </c>
      <c r="H236" s="17">
        <v>0</v>
      </c>
      <c r="I236" s="17">
        <v>0</v>
      </c>
      <c r="J236" s="15">
        <v>0</v>
      </c>
      <c r="K236" s="17">
        <v>0</v>
      </c>
      <c r="L236" s="17">
        <v>2</v>
      </c>
      <c r="M236" s="15">
        <v>1.7</v>
      </c>
      <c r="N236" s="15"/>
      <c r="O236" s="17">
        <v>0</v>
      </c>
      <c r="P236" s="15" t="s">
        <v>560</v>
      </c>
      <c r="Q236" s="15">
        <v>0</v>
      </c>
      <c r="R236" s="17">
        <v>234</v>
      </c>
      <c r="S236" s="18" t="b">
        <v>0</v>
      </c>
      <c r="T236" s="15"/>
      <c r="U236" s="15"/>
      <c r="V236" s="17">
        <v>45</v>
      </c>
      <c r="W236" s="15" t="s">
        <v>772</v>
      </c>
      <c r="X236" s="15">
        <v>3.1</v>
      </c>
      <c r="Y236" s="18" t="b">
        <v>0</v>
      </c>
      <c r="Z236" s="15" t="s">
        <v>364</v>
      </c>
      <c r="AA236" s="15">
        <v>0.1</v>
      </c>
      <c r="AB236" s="18" t="b">
        <v>0</v>
      </c>
      <c r="AC236" s="15"/>
      <c r="AD236" s="15" t="s">
        <v>519</v>
      </c>
      <c r="AE236" s="17">
        <v>9</v>
      </c>
      <c r="AF236" s="17">
        <v>11</v>
      </c>
      <c r="AG236" s="17">
        <v>22</v>
      </c>
      <c r="AH236" s="17">
        <v>0</v>
      </c>
      <c r="AI236" s="17">
        <v>0</v>
      </c>
      <c r="AJ236" s="17">
        <v>0</v>
      </c>
      <c r="AK236" s="17">
        <v>0</v>
      </c>
      <c r="AL236" s="15">
        <v>0</v>
      </c>
      <c r="AM236" s="15">
        <v>4.9000000000000004</v>
      </c>
      <c r="AN236" s="15" t="s">
        <v>364</v>
      </c>
      <c r="AO236" s="15"/>
      <c r="AP236" s="15"/>
      <c r="AQ236" s="15"/>
      <c r="AR236" s="15"/>
      <c r="AS236" s="18" t="b">
        <v>0</v>
      </c>
      <c r="AT236" s="15" t="s">
        <v>2614</v>
      </c>
      <c r="AU236" s="17">
        <v>238</v>
      </c>
      <c r="AV236" s="17">
        <v>0</v>
      </c>
      <c r="AW236" s="17">
        <v>0</v>
      </c>
      <c r="AX236" s="17">
        <v>2</v>
      </c>
      <c r="AY236" s="17">
        <v>2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67</v>
      </c>
      <c r="BH236" s="15">
        <v>65.599999999999994</v>
      </c>
      <c r="BI236" s="15">
        <v>6.4</v>
      </c>
      <c r="BJ236" s="15">
        <v>17</v>
      </c>
      <c r="BK236" s="15">
        <v>8.8000000000000007</v>
      </c>
      <c r="BL236" s="17">
        <v>0</v>
      </c>
      <c r="BM236" s="17">
        <v>0</v>
      </c>
      <c r="BN236" s="17">
        <v>0</v>
      </c>
      <c r="BO236" s="17">
        <v>0</v>
      </c>
      <c r="BP236" s="17">
        <v>3</v>
      </c>
      <c r="BQ236" s="15">
        <v>0.03</v>
      </c>
      <c r="BR236" s="15">
        <v>0.04</v>
      </c>
      <c r="BS236" s="15">
        <v>7.0000000000000007E-2</v>
      </c>
      <c r="BT236" s="15">
        <v>3.67</v>
      </c>
      <c r="BU236" s="15"/>
      <c r="BV236" s="15"/>
      <c r="BW236" s="15"/>
      <c r="BX236" s="15"/>
      <c r="BY236" s="15"/>
      <c r="BZ236" s="15"/>
      <c r="CA236" s="15"/>
      <c r="CB236" s="15"/>
      <c r="CC236" s="17">
        <v>327</v>
      </c>
      <c r="CD236" s="17">
        <v>117</v>
      </c>
      <c r="CE236" s="17">
        <v>351</v>
      </c>
      <c r="CF236" s="17">
        <v>123</v>
      </c>
      <c r="CG236" s="17">
        <v>317</v>
      </c>
      <c r="CH236" s="17">
        <v>114</v>
      </c>
      <c r="CI236" s="17">
        <v>342</v>
      </c>
      <c r="CJ236" s="17">
        <v>117</v>
      </c>
      <c r="CK236" s="17">
        <v>0.01</v>
      </c>
      <c r="CL236" s="17">
        <v>0</v>
      </c>
      <c r="CM236" s="17">
        <v>0.02</v>
      </c>
      <c r="CN236" s="17">
        <v>0.03</v>
      </c>
      <c r="CO236" s="17">
        <v>1.39</v>
      </c>
      <c r="CP236" s="17">
        <v>0.76</v>
      </c>
      <c r="CQ236" s="17">
        <v>423</v>
      </c>
      <c r="CR236" s="17">
        <v>108</v>
      </c>
      <c r="CS236" s="17">
        <v>122</v>
      </c>
      <c r="CT236" s="17">
        <v>82</v>
      </c>
      <c r="CU236" s="17">
        <v>156</v>
      </c>
      <c r="CV236" s="17">
        <v>63</v>
      </c>
      <c r="CW236" s="17">
        <v>486</v>
      </c>
      <c r="CX236" s="17">
        <v>166</v>
      </c>
      <c r="CY236" s="17">
        <v>1.1299999999999999</v>
      </c>
      <c r="CZ236" s="17">
        <v>0.76</v>
      </c>
      <c r="DA236" s="17">
        <v>0</v>
      </c>
      <c r="DB236" s="15"/>
      <c r="DC236" s="15"/>
      <c r="DD236" s="15"/>
      <c r="DE236" s="15"/>
      <c r="DF236" s="15"/>
      <c r="DG236" s="15"/>
      <c r="DH236" s="15"/>
    </row>
    <row r="237" spans="1:112" ht="17.25" thickBot="1">
      <c r="A237" s="18" t="b">
        <v>1</v>
      </c>
      <c r="B237" s="18" t="b">
        <v>1</v>
      </c>
      <c r="C237" s="15"/>
      <c r="D237" s="15"/>
      <c r="E237" s="17">
        <v>499300</v>
      </c>
      <c r="F237" s="17">
        <v>0</v>
      </c>
      <c r="G237" s="17">
        <v>0</v>
      </c>
      <c r="H237" s="17">
        <v>0</v>
      </c>
      <c r="I237" s="17">
        <v>0</v>
      </c>
      <c r="J237" s="15">
        <v>0</v>
      </c>
      <c r="K237" s="17">
        <v>0</v>
      </c>
      <c r="L237" s="17">
        <v>2</v>
      </c>
      <c r="M237" s="15">
        <v>1</v>
      </c>
      <c r="N237" s="15"/>
      <c r="O237" s="17">
        <v>0</v>
      </c>
      <c r="P237" s="15" t="s">
        <v>592</v>
      </c>
      <c r="Q237" s="15">
        <v>0</v>
      </c>
      <c r="R237" s="17">
        <v>235</v>
      </c>
      <c r="S237" s="18" t="b">
        <v>0</v>
      </c>
      <c r="T237" s="15"/>
      <c r="U237" s="15"/>
      <c r="V237" s="17">
        <v>40</v>
      </c>
      <c r="W237" s="15" t="s">
        <v>3312</v>
      </c>
      <c r="X237" s="15">
        <v>0</v>
      </c>
      <c r="Y237" s="18" t="b">
        <v>0</v>
      </c>
      <c r="Z237" s="15" t="s">
        <v>3313</v>
      </c>
      <c r="AA237" s="15">
        <v>0.2</v>
      </c>
      <c r="AB237" s="18" t="b">
        <v>0</v>
      </c>
      <c r="AC237" s="15"/>
      <c r="AD237" s="15" t="s">
        <v>519</v>
      </c>
      <c r="AE237" s="17">
        <v>9</v>
      </c>
      <c r="AF237" s="17">
        <v>11</v>
      </c>
      <c r="AG237" s="17">
        <v>0</v>
      </c>
      <c r="AH237" s="17">
        <v>0</v>
      </c>
      <c r="AI237" s="17">
        <v>0</v>
      </c>
      <c r="AJ237" s="17">
        <v>0</v>
      </c>
      <c r="AK237" s="17">
        <v>0</v>
      </c>
      <c r="AL237" s="15">
        <v>0</v>
      </c>
      <c r="AM237" s="15">
        <v>0</v>
      </c>
      <c r="AN237" s="15" t="s">
        <v>3313</v>
      </c>
      <c r="AO237" s="15"/>
      <c r="AP237" s="15"/>
      <c r="AQ237" s="15"/>
      <c r="AR237" s="15"/>
      <c r="AS237" s="18" t="b">
        <v>0</v>
      </c>
      <c r="AT237" s="15" t="s">
        <v>3314</v>
      </c>
      <c r="AU237" s="17">
        <v>0</v>
      </c>
      <c r="AV237" s="17">
        <v>0</v>
      </c>
      <c r="AW237" s="17">
        <v>0</v>
      </c>
      <c r="AX237" s="17">
        <v>0</v>
      </c>
      <c r="AY237" s="17">
        <v>0</v>
      </c>
      <c r="AZ237" s="17">
        <v>0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0</v>
      </c>
      <c r="BG237" s="17">
        <v>0</v>
      </c>
      <c r="BH237" s="15">
        <v>0</v>
      </c>
      <c r="BI237" s="15">
        <v>0</v>
      </c>
      <c r="BJ237" s="15">
        <v>0</v>
      </c>
      <c r="BK237" s="15">
        <v>0</v>
      </c>
      <c r="BL237" s="17">
        <v>0</v>
      </c>
      <c r="BM237" s="17">
        <v>0</v>
      </c>
      <c r="BN237" s="17">
        <v>0</v>
      </c>
      <c r="BO237" s="17">
        <v>0</v>
      </c>
      <c r="BP237" s="17">
        <v>0</v>
      </c>
      <c r="BQ237" s="15">
        <v>0</v>
      </c>
      <c r="BR237" s="15">
        <v>0</v>
      </c>
      <c r="BS237" s="15">
        <v>0</v>
      </c>
      <c r="BT237" s="15">
        <v>0</v>
      </c>
      <c r="BU237" s="15"/>
      <c r="BV237" s="15"/>
      <c r="BW237" s="15"/>
      <c r="BX237" s="15"/>
      <c r="BY237" s="15"/>
      <c r="BZ237" s="15"/>
      <c r="CA237" s="15"/>
      <c r="CB237" s="15"/>
      <c r="CC237" s="17">
        <v>436</v>
      </c>
      <c r="CD237" s="17">
        <v>159</v>
      </c>
      <c r="CE237" s="17">
        <v>421</v>
      </c>
      <c r="CF237" s="17">
        <v>158</v>
      </c>
      <c r="CG237" s="17">
        <v>402</v>
      </c>
      <c r="CH237" s="17">
        <v>154</v>
      </c>
      <c r="CI237" s="17">
        <v>438</v>
      </c>
      <c r="CJ237" s="17">
        <v>159</v>
      </c>
      <c r="CK237" s="17">
        <v>0</v>
      </c>
      <c r="CL237" s="17">
        <v>0</v>
      </c>
      <c r="CM237" s="17">
        <v>0</v>
      </c>
      <c r="CN237" s="17">
        <v>0</v>
      </c>
      <c r="CO237" s="17">
        <v>0</v>
      </c>
      <c r="CP237" s="17">
        <v>0</v>
      </c>
      <c r="CQ237" s="17">
        <v>539</v>
      </c>
      <c r="CR237" s="17">
        <v>167</v>
      </c>
      <c r="CS237" s="17">
        <v>48</v>
      </c>
      <c r="CT237" s="17">
        <v>30</v>
      </c>
      <c r="CU237" s="17">
        <v>442</v>
      </c>
      <c r="CV237" s="17">
        <v>160</v>
      </c>
      <c r="CW237" s="17">
        <v>355</v>
      </c>
      <c r="CX237" s="17">
        <v>124</v>
      </c>
      <c r="CY237" s="17">
        <v>0</v>
      </c>
      <c r="CZ237" s="17">
        <v>0</v>
      </c>
      <c r="DA237" s="17">
        <v>0</v>
      </c>
      <c r="DB237" s="15"/>
      <c r="DC237" s="15"/>
      <c r="DD237" s="15"/>
      <c r="DE237" s="15"/>
      <c r="DF237" s="15"/>
      <c r="DG237" s="15"/>
      <c r="DH237" s="15"/>
    </row>
    <row r="238" spans="1:112" ht="27.75" thickBot="1">
      <c r="A238" s="18" t="b">
        <v>1</v>
      </c>
      <c r="B238" s="18" t="b">
        <v>1</v>
      </c>
      <c r="C238" s="15"/>
      <c r="D238" s="15"/>
      <c r="E238" s="17">
        <v>215413</v>
      </c>
      <c r="F238" s="17">
        <v>0</v>
      </c>
      <c r="G238" s="17">
        <v>0</v>
      </c>
      <c r="H238" s="17">
        <v>0</v>
      </c>
      <c r="I238" s="17">
        <v>0</v>
      </c>
      <c r="J238" s="15">
        <v>0</v>
      </c>
      <c r="K238" s="17">
        <v>0</v>
      </c>
      <c r="L238" s="17">
        <v>3</v>
      </c>
      <c r="M238" s="15">
        <v>2.2999999999999998</v>
      </c>
      <c r="N238" s="15"/>
      <c r="O238" s="17">
        <v>0</v>
      </c>
      <c r="P238" s="15" t="s">
        <v>1503</v>
      </c>
      <c r="Q238" s="15">
        <v>0</v>
      </c>
      <c r="R238" s="17">
        <v>236</v>
      </c>
      <c r="S238" s="18" t="b">
        <v>0</v>
      </c>
      <c r="T238" s="15"/>
      <c r="U238" s="15"/>
      <c r="V238" s="17">
        <v>65</v>
      </c>
      <c r="W238" s="15" t="s">
        <v>1504</v>
      </c>
      <c r="X238" s="15">
        <v>4.9000000000000004</v>
      </c>
      <c r="Y238" s="18" t="b">
        <v>0</v>
      </c>
      <c r="Z238" s="15" t="s">
        <v>1505</v>
      </c>
      <c r="AA238" s="15">
        <v>4.9000000000000004</v>
      </c>
      <c r="AB238" s="18" t="b">
        <v>0</v>
      </c>
      <c r="AC238" s="15"/>
      <c r="AD238" s="15" t="s">
        <v>519</v>
      </c>
      <c r="AE238" s="17">
        <v>9</v>
      </c>
      <c r="AF238" s="17">
        <v>11</v>
      </c>
      <c r="AG238" s="17">
        <v>151</v>
      </c>
      <c r="AH238" s="17">
        <v>0</v>
      </c>
      <c r="AI238" s="17">
        <v>0</v>
      </c>
      <c r="AJ238" s="17">
        <v>0</v>
      </c>
      <c r="AK238" s="17">
        <v>0</v>
      </c>
      <c r="AL238" s="15">
        <v>0</v>
      </c>
      <c r="AM238" s="15">
        <v>23.2</v>
      </c>
      <c r="AN238" s="15" t="s">
        <v>1505</v>
      </c>
      <c r="AO238" s="15"/>
      <c r="AP238" s="15"/>
      <c r="AQ238" s="15"/>
      <c r="AR238" s="15"/>
      <c r="AS238" s="18" t="b">
        <v>0</v>
      </c>
      <c r="AT238" s="15" t="s">
        <v>2539</v>
      </c>
      <c r="AU238" s="17">
        <v>2629</v>
      </c>
      <c r="AV238" s="17">
        <v>8</v>
      </c>
      <c r="AW238" s="17">
        <v>7</v>
      </c>
      <c r="AX238" s="17">
        <v>8</v>
      </c>
      <c r="AY238" s="17">
        <v>39</v>
      </c>
      <c r="AZ238" s="17">
        <v>0</v>
      </c>
      <c r="BA238" s="17">
        <v>0</v>
      </c>
      <c r="BB238" s="17">
        <v>0</v>
      </c>
      <c r="BC238" s="17">
        <v>6</v>
      </c>
      <c r="BD238" s="17">
        <v>0</v>
      </c>
      <c r="BE238" s="17">
        <v>0</v>
      </c>
      <c r="BF238" s="17">
        <v>18</v>
      </c>
      <c r="BG238" s="17">
        <v>598</v>
      </c>
      <c r="BH238" s="15">
        <v>619.4</v>
      </c>
      <c r="BI238" s="15">
        <v>601.1</v>
      </c>
      <c r="BJ238" s="15">
        <v>438</v>
      </c>
      <c r="BK238" s="15">
        <v>166</v>
      </c>
      <c r="BL238" s="17">
        <v>0</v>
      </c>
      <c r="BM238" s="17">
        <v>0</v>
      </c>
      <c r="BN238" s="17">
        <v>0</v>
      </c>
      <c r="BO238" s="17">
        <v>0</v>
      </c>
      <c r="BP238" s="17">
        <v>30</v>
      </c>
      <c r="BQ238" s="15">
        <v>4.3499999999999996</v>
      </c>
      <c r="BR238" s="15">
        <v>5.34</v>
      </c>
      <c r="BS238" s="15">
        <v>9.69</v>
      </c>
      <c r="BT238" s="15">
        <v>40.380000000000003</v>
      </c>
      <c r="BU238" s="17">
        <v>5</v>
      </c>
      <c r="BV238" s="15"/>
      <c r="BW238" s="15"/>
      <c r="BX238" s="15"/>
      <c r="BY238" s="15"/>
      <c r="BZ238" s="15"/>
      <c r="CA238" s="15"/>
      <c r="CB238" s="15"/>
      <c r="CC238" s="17">
        <v>70</v>
      </c>
      <c r="CD238" s="17">
        <v>21</v>
      </c>
      <c r="CE238" s="17">
        <v>34</v>
      </c>
      <c r="CF238" s="17">
        <v>33</v>
      </c>
      <c r="CG238" s="17">
        <v>50</v>
      </c>
      <c r="CH238" s="17">
        <v>29</v>
      </c>
      <c r="CI238" s="17">
        <v>37</v>
      </c>
      <c r="CJ238" s="17">
        <v>27</v>
      </c>
      <c r="CK238" s="17">
        <v>0.15</v>
      </c>
      <c r="CL238" s="17">
        <v>0</v>
      </c>
      <c r="CM238" s="17">
        <v>0.18</v>
      </c>
      <c r="CN238" s="17">
        <v>0.33</v>
      </c>
      <c r="CO238" s="17">
        <v>1.38</v>
      </c>
      <c r="CP238" s="17">
        <v>1.34</v>
      </c>
      <c r="CQ238" s="17">
        <v>37</v>
      </c>
      <c r="CR238" s="17">
        <v>25</v>
      </c>
      <c r="CS238" s="17">
        <v>510</v>
      </c>
      <c r="CT238" s="17">
        <v>213</v>
      </c>
      <c r="CU238" s="17">
        <v>14</v>
      </c>
      <c r="CV238" s="17">
        <v>7</v>
      </c>
      <c r="CW238" s="17">
        <v>78</v>
      </c>
      <c r="CX238" s="17">
        <v>26</v>
      </c>
      <c r="CY238" s="17">
        <v>1.03</v>
      </c>
      <c r="CZ238" s="17">
        <v>0.27</v>
      </c>
      <c r="DA238" s="17">
        <v>0</v>
      </c>
      <c r="DB238" s="15"/>
      <c r="DC238" s="15"/>
      <c r="DD238" s="15"/>
      <c r="DE238" s="15"/>
      <c r="DF238" s="15"/>
      <c r="DG238" s="15"/>
      <c r="DH238" s="15"/>
    </row>
    <row r="239" spans="1:112" ht="17.25" thickBot="1">
      <c r="A239" s="18" t="b">
        <v>1</v>
      </c>
      <c r="B239" s="18" t="b">
        <v>1</v>
      </c>
      <c r="C239" s="15"/>
      <c r="D239" s="15"/>
      <c r="E239" s="17">
        <v>440993</v>
      </c>
      <c r="F239" s="17">
        <v>0</v>
      </c>
      <c r="G239" s="17">
        <v>0</v>
      </c>
      <c r="H239" s="17">
        <v>0</v>
      </c>
      <c r="I239" s="17">
        <v>0</v>
      </c>
      <c r="J239" s="15">
        <v>0</v>
      </c>
      <c r="K239" s="17">
        <v>0</v>
      </c>
      <c r="L239" s="17">
        <v>3</v>
      </c>
      <c r="M239" s="15">
        <v>2.1</v>
      </c>
      <c r="N239" s="15"/>
      <c r="O239" s="17">
        <v>0</v>
      </c>
      <c r="P239" s="15" t="s">
        <v>1179</v>
      </c>
      <c r="Q239" s="15">
        <v>0</v>
      </c>
      <c r="R239" s="17">
        <v>237</v>
      </c>
      <c r="S239" s="18" t="b">
        <v>0</v>
      </c>
      <c r="T239" s="15"/>
      <c r="U239" s="15"/>
      <c r="V239" s="17">
        <v>60</v>
      </c>
      <c r="W239" s="15" t="s">
        <v>1180</v>
      </c>
      <c r="X239" s="15">
        <v>4</v>
      </c>
      <c r="Y239" s="18" t="b">
        <v>0</v>
      </c>
      <c r="Z239" s="15" t="s">
        <v>1181</v>
      </c>
      <c r="AA239" s="15">
        <v>18.7</v>
      </c>
      <c r="AB239" s="18" t="b">
        <v>0</v>
      </c>
      <c r="AC239" s="15"/>
      <c r="AD239" s="15" t="s">
        <v>519</v>
      </c>
      <c r="AE239" s="17">
        <v>9</v>
      </c>
      <c r="AF239" s="17">
        <v>11</v>
      </c>
      <c r="AG239" s="17">
        <v>128</v>
      </c>
      <c r="AH239" s="17">
        <v>0</v>
      </c>
      <c r="AI239" s="17">
        <v>0</v>
      </c>
      <c r="AJ239" s="17">
        <v>0</v>
      </c>
      <c r="AK239" s="17">
        <v>0</v>
      </c>
      <c r="AL239" s="15">
        <v>0</v>
      </c>
      <c r="AM239" s="15">
        <v>21.3</v>
      </c>
      <c r="AN239" s="15" t="s">
        <v>1181</v>
      </c>
      <c r="AO239" s="15"/>
      <c r="AP239" s="15"/>
      <c r="AQ239" s="15"/>
      <c r="AR239" s="15"/>
      <c r="AS239" s="18" t="b">
        <v>0</v>
      </c>
      <c r="AT239" s="15" t="s">
        <v>2619</v>
      </c>
      <c r="AU239" s="17">
        <v>2781</v>
      </c>
      <c r="AV239" s="17">
        <v>6</v>
      </c>
      <c r="AW239" s="17">
        <v>3</v>
      </c>
      <c r="AX239" s="17">
        <v>8</v>
      </c>
      <c r="AY239" s="17">
        <v>44</v>
      </c>
      <c r="AZ239" s="17">
        <v>0</v>
      </c>
      <c r="BA239" s="17">
        <v>0</v>
      </c>
      <c r="BB239" s="17">
        <v>0</v>
      </c>
      <c r="BC239" s="17">
        <v>2</v>
      </c>
      <c r="BD239" s="17">
        <v>0</v>
      </c>
      <c r="BE239" s="17">
        <v>0</v>
      </c>
      <c r="BF239" s="17">
        <v>7</v>
      </c>
      <c r="BG239" s="17">
        <v>540</v>
      </c>
      <c r="BH239" s="15">
        <v>605.79999999999995</v>
      </c>
      <c r="BI239" s="15">
        <v>479.2</v>
      </c>
      <c r="BJ239" s="15">
        <v>578</v>
      </c>
      <c r="BK239" s="15">
        <v>166.5</v>
      </c>
      <c r="BL239" s="17">
        <v>0</v>
      </c>
      <c r="BM239" s="17">
        <v>0</v>
      </c>
      <c r="BN239" s="17">
        <v>0</v>
      </c>
      <c r="BO239" s="17">
        <v>0</v>
      </c>
      <c r="BP239" s="17">
        <v>32</v>
      </c>
      <c r="BQ239" s="15">
        <v>6.68</v>
      </c>
      <c r="BR239" s="15">
        <v>4.41</v>
      </c>
      <c r="BS239" s="15">
        <v>11.09</v>
      </c>
      <c r="BT239" s="15">
        <v>42.68</v>
      </c>
      <c r="BU239" s="15"/>
      <c r="BV239" s="15"/>
      <c r="BW239" s="15"/>
      <c r="BX239" s="15"/>
      <c r="BY239" s="17">
        <v>1</v>
      </c>
      <c r="BZ239" s="15"/>
      <c r="CA239" s="15"/>
      <c r="CB239" s="15"/>
      <c r="CC239" s="17">
        <v>72</v>
      </c>
      <c r="CD239" s="17">
        <v>22</v>
      </c>
      <c r="CE239" s="17">
        <v>54</v>
      </c>
      <c r="CF239" s="17">
        <v>47</v>
      </c>
      <c r="CG239" s="17">
        <v>35</v>
      </c>
      <c r="CH239" s="17">
        <v>21</v>
      </c>
      <c r="CI239" s="17">
        <v>36</v>
      </c>
      <c r="CJ239" s="17">
        <v>26</v>
      </c>
      <c r="CK239" s="17">
        <v>0.22</v>
      </c>
      <c r="CL239" s="17">
        <v>0</v>
      </c>
      <c r="CM239" s="17">
        <v>0.14000000000000001</v>
      </c>
      <c r="CN239" s="17">
        <v>0.36</v>
      </c>
      <c r="CO239" s="17">
        <v>1.38</v>
      </c>
      <c r="CP239" s="17">
        <v>1.42</v>
      </c>
      <c r="CQ239" s="17">
        <v>81</v>
      </c>
      <c r="CR239" s="17">
        <v>52</v>
      </c>
      <c r="CS239" s="17">
        <v>475</v>
      </c>
      <c r="CT239" s="17">
        <v>187</v>
      </c>
      <c r="CU239" s="17">
        <v>58</v>
      </c>
      <c r="CV239" s="17">
        <v>25</v>
      </c>
      <c r="CW239" s="17">
        <v>18</v>
      </c>
      <c r="CX239" s="17">
        <v>6</v>
      </c>
      <c r="CY239" s="17">
        <v>1.04</v>
      </c>
      <c r="CZ239" s="17">
        <v>0.26</v>
      </c>
      <c r="DA239" s="17">
        <v>0</v>
      </c>
      <c r="DB239" s="15"/>
      <c r="DC239" s="15"/>
      <c r="DD239" s="15"/>
      <c r="DE239" s="15"/>
      <c r="DF239" s="15"/>
      <c r="DG239" s="15"/>
      <c r="DH239" s="15"/>
    </row>
    <row r="240" spans="1:112" ht="17.25" thickBot="1">
      <c r="A240" s="18" t="b">
        <v>1</v>
      </c>
      <c r="B240" s="18" t="b">
        <v>1</v>
      </c>
      <c r="C240" s="15"/>
      <c r="D240" s="15"/>
      <c r="E240" s="17">
        <v>232928</v>
      </c>
      <c r="F240" s="17">
        <v>0</v>
      </c>
      <c r="G240" s="17">
        <v>0</v>
      </c>
      <c r="H240" s="17">
        <v>0</v>
      </c>
      <c r="I240" s="17">
        <v>0</v>
      </c>
      <c r="J240" s="15">
        <v>0</v>
      </c>
      <c r="K240" s="17">
        <v>0</v>
      </c>
      <c r="L240" s="17">
        <v>3</v>
      </c>
      <c r="M240" s="15">
        <v>2.1</v>
      </c>
      <c r="N240" s="15"/>
      <c r="O240" s="17">
        <v>0</v>
      </c>
      <c r="P240" s="15" t="s">
        <v>279</v>
      </c>
      <c r="Q240" s="15">
        <v>0</v>
      </c>
      <c r="R240" s="17">
        <v>239</v>
      </c>
      <c r="S240" s="18" t="b">
        <v>0</v>
      </c>
      <c r="T240" s="15"/>
      <c r="U240" s="15"/>
      <c r="V240" s="17">
        <v>60</v>
      </c>
      <c r="W240" s="15" t="s">
        <v>777</v>
      </c>
      <c r="X240" s="15">
        <v>4.2</v>
      </c>
      <c r="Y240" s="18" t="b">
        <v>0</v>
      </c>
      <c r="Z240" s="15" t="s">
        <v>404</v>
      </c>
      <c r="AA240" s="15">
        <v>4</v>
      </c>
      <c r="AB240" s="18" t="b">
        <v>0</v>
      </c>
      <c r="AC240" s="15"/>
      <c r="AD240" s="15" t="s">
        <v>519</v>
      </c>
      <c r="AE240" s="17">
        <v>9</v>
      </c>
      <c r="AF240" s="17">
        <v>11</v>
      </c>
      <c r="AG240" s="17">
        <v>159</v>
      </c>
      <c r="AH240" s="17">
        <v>0</v>
      </c>
      <c r="AI240" s="17">
        <v>0</v>
      </c>
      <c r="AJ240" s="17">
        <v>0</v>
      </c>
      <c r="AK240" s="17">
        <v>0</v>
      </c>
      <c r="AL240" s="15">
        <v>0</v>
      </c>
      <c r="AM240" s="15">
        <v>26.5</v>
      </c>
      <c r="AN240" s="15" t="s">
        <v>404</v>
      </c>
      <c r="AO240" s="15"/>
      <c r="AP240" s="15"/>
      <c r="AQ240" s="15"/>
      <c r="AR240" s="15"/>
      <c r="AS240" s="18" t="b">
        <v>0</v>
      </c>
      <c r="AT240" s="15" t="s">
        <v>2624</v>
      </c>
      <c r="AU240" s="17">
        <v>3413</v>
      </c>
      <c r="AV240" s="17">
        <v>2</v>
      </c>
      <c r="AW240" s="17">
        <v>7</v>
      </c>
      <c r="AX240" s="17">
        <v>11</v>
      </c>
      <c r="AY240" s="17">
        <v>50</v>
      </c>
      <c r="AZ240" s="17">
        <v>0</v>
      </c>
      <c r="BA240" s="17">
        <v>0</v>
      </c>
      <c r="BB240" s="17">
        <v>0</v>
      </c>
      <c r="BC240" s="17">
        <v>12</v>
      </c>
      <c r="BD240" s="17">
        <v>0</v>
      </c>
      <c r="BE240" s="17">
        <v>0</v>
      </c>
      <c r="BF240" s="17">
        <v>13</v>
      </c>
      <c r="BG240" s="17">
        <v>818</v>
      </c>
      <c r="BH240" s="15">
        <v>887</v>
      </c>
      <c r="BI240" s="15">
        <v>958</v>
      </c>
      <c r="BJ240" s="15">
        <v>237</v>
      </c>
      <c r="BK240" s="15">
        <v>208.4</v>
      </c>
      <c r="BL240" s="17">
        <v>0</v>
      </c>
      <c r="BM240" s="17">
        <v>0</v>
      </c>
      <c r="BN240" s="17">
        <v>0</v>
      </c>
      <c r="BO240" s="17">
        <v>0</v>
      </c>
      <c r="BP240" s="17">
        <v>38</v>
      </c>
      <c r="BQ240" s="15">
        <v>2.1</v>
      </c>
      <c r="BR240" s="15">
        <v>6.18</v>
      </c>
      <c r="BS240" s="15">
        <v>8.2799999999999994</v>
      </c>
      <c r="BT240" s="15">
        <v>56.18</v>
      </c>
      <c r="BU240" s="17">
        <v>4</v>
      </c>
      <c r="BV240" s="15"/>
      <c r="BW240" s="17">
        <v>1</v>
      </c>
      <c r="BX240" s="15"/>
      <c r="BY240" s="17">
        <v>3</v>
      </c>
      <c r="BZ240" s="15"/>
      <c r="CA240" s="15"/>
      <c r="CB240" s="15"/>
      <c r="CC240" s="17">
        <v>14</v>
      </c>
      <c r="CD240" s="17">
        <v>4</v>
      </c>
      <c r="CE240" s="17">
        <v>7</v>
      </c>
      <c r="CF240" s="17">
        <v>7</v>
      </c>
      <c r="CG240" s="17">
        <v>125</v>
      </c>
      <c r="CH240" s="17">
        <v>71</v>
      </c>
      <c r="CI240" s="17">
        <v>17</v>
      </c>
      <c r="CJ240" s="17">
        <v>13</v>
      </c>
      <c r="CK240" s="17">
        <v>0.06</v>
      </c>
      <c r="CL240" s="17">
        <v>0</v>
      </c>
      <c r="CM240" s="17">
        <v>0.16</v>
      </c>
      <c r="CN240" s="17">
        <v>0.22</v>
      </c>
      <c r="CO240" s="17">
        <v>1.48</v>
      </c>
      <c r="CP240" s="17">
        <v>1.32</v>
      </c>
      <c r="CQ240" s="17">
        <v>75</v>
      </c>
      <c r="CR240" s="17">
        <v>48</v>
      </c>
      <c r="CS240" s="17">
        <v>469</v>
      </c>
      <c r="CT240" s="17">
        <v>183</v>
      </c>
      <c r="CU240" s="17">
        <v>42</v>
      </c>
      <c r="CV240" s="17">
        <v>18</v>
      </c>
      <c r="CW240" s="17">
        <v>87</v>
      </c>
      <c r="CX240" s="17">
        <v>29</v>
      </c>
      <c r="CY240" s="17">
        <v>1</v>
      </c>
      <c r="CZ240" s="17">
        <v>0.28999999999999998</v>
      </c>
      <c r="DA240" s="17">
        <v>0</v>
      </c>
      <c r="DB240" s="15"/>
      <c r="DC240" s="15"/>
      <c r="DD240" s="15"/>
      <c r="DE240" s="15"/>
      <c r="DF240" s="15"/>
      <c r="DG240" s="15"/>
      <c r="DH240" s="15"/>
    </row>
    <row r="241" spans="1:112" ht="27.75" thickBot="1">
      <c r="A241" s="18" t="b">
        <v>1</v>
      </c>
      <c r="B241" s="18" t="b">
        <v>1</v>
      </c>
      <c r="C241" s="15"/>
      <c r="D241" s="15"/>
      <c r="E241" s="17">
        <v>490094</v>
      </c>
      <c r="F241" s="17">
        <v>0</v>
      </c>
      <c r="G241" s="17">
        <v>0</v>
      </c>
      <c r="H241" s="17">
        <v>0</v>
      </c>
      <c r="I241" s="17">
        <v>0</v>
      </c>
      <c r="J241" s="15">
        <v>0</v>
      </c>
      <c r="K241" s="17">
        <v>0</v>
      </c>
      <c r="L241" s="17">
        <v>3</v>
      </c>
      <c r="M241" s="15">
        <v>1.5</v>
      </c>
      <c r="N241" s="15"/>
      <c r="O241" s="17">
        <v>0</v>
      </c>
      <c r="P241" s="15" t="s">
        <v>583</v>
      </c>
      <c r="Q241" s="15">
        <v>0</v>
      </c>
      <c r="R241" s="17">
        <v>240</v>
      </c>
      <c r="S241" s="18" t="b">
        <v>0</v>
      </c>
      <c r="T241" s="15"/>
      <c r="U241" s="15"/>
      <c r="V241" s="17">
        <v>50</v>
      </c>
      <c r="W241" s="15" t="s">
        <v>584</v>
      </c>
      <c r="X241" s="15">
        <v>2.2999999999999998</v>
      </c>
      <c r="Y241" s="18" t="b">
        <v>0</v>
      </c>
      <c r="Z241" s="15" t="s">
        <v>391</v>
      </c>
      <c r="AA241" s="15">
        <v>0.1</v>
      </c>
      <c r="AB241" s="18" t="b">
        <v>0</v>
      </c>
      <c r="AC241" s="15"/>
      <c r="AD241" s="15" t="s">
        <v>519</v>
      </c>
      <c r="AE241" s="17">
        <v>9</v>
      </c>
      <c r="AF241" s="17">
        <v>11</v>
      </c>
      <c r="AG241" s="17">
        <v>68</v>
      </c>
      <c r="AH241" s="17">
        <v>0</v>
      </c>
      <c r="AI241" s="17">
        <v>0</v>
      </c>
      <c r="AJ241" s="17">
        <v>0</v>
      </c>
      <c r="AK241" s="17">
        <v>0</v>
      </c>
      <c r="AL241" s="15">
        <v>0</v>
      </c>
      <c r="AM241" s="15">
        <v>13.6</v>
      </c>
      <c r="AN241" s="15" t="s">
        <v>391</v>
      </c>
      <c r="AO241" s="15"/>
      <c r="AP241" s="15"/>
      <c r="AQ241" s="15"/>
      <c r="AR241" s="15"/>
      <c r="AS241" s="18" t="b">
        <v>0</v>
      </c>
      <c r="AT241" s="15" t="s">
        <v>2625</v>
      </c>
      <c r="AU241" s="17">
        <v>1477</v>
      </c>
      <c r="AV241" s="17">
        <v>0</v>
      </c>
      <c r="AW241" s="17">
        <v>3</v>
      </c>
      <c r="AX241" s="17">
        <v>8</v>
      </c>
      <c r="AY241" s="17">
        <v>18</v>
      </c>
      <c r="AZ241" s="17">
        <v>0</v>
      </c>
      <c r="BA241" s="17">
        <v>0</v>
      </c>
      <c r="BB241" s="17">
        <v>0</v>
      </c>
      <c r="BC241" s="17">
        <v>9</v>
      </c>
      <c r="BD241" s="17">
        <v>0</v>
      </c>
      <c r="BE241" s="17">
        <v>0</v>
      </c>
      <c r="BF241" s="17">
        <v>1</v>
      </c>
      <c r="BG241" s="17">
        <v>225</v>
      </c>
      <c r="BH241" s="15">
        <v>255</v>
      </c>
      <c r="BI241" s="15">
        <v>125.2</v>
      </c>
      <c r="BJ241" s="15">
        <v>81</v>
      </c>
      <c r="BK241" s="15">
        <v>45.9</v>
      </c>
      <c r="BL241" s="17">
        <v>0</v>
      </c>
      <c r="BM241" s="17">
        <v>0</v>
      </c>
      <c r="BN241" s="17">
        <v>0</v>
      </c>
      <c r="BO241" s="17">
        <v>0</v>
      </c>
      <c r="BP241" s="17">
        <v>17</v>
      </c>
      <c r="BQ241" s="15">
        <v>0.54</v>
      </c>
      <c r="BR241" s="15">
        <v>0.71</v>
      </c>
      <c r="BS241" s="15">
        <v>1.25</v>
      </c>
      <c r="BT241" s="15">
        <v>24.64</v>
      </c>
      <c r="BU241" s="15"/>
      <c r="BV241" s="15"/>
      <c r="BW241" s="15"/>
      <c r="BX241" s="15"/>
      <c r="BY241" s="15"/>
      <c r="BZ241" s="15"/>
      <c r="CA241" s="15"/>
      <c r="CB241" s="15"/>
      <c r="CC241" s="17">
        <v>223</v>
      </c>
      <c r="CD241" s="17">
        <v>99</v>
      </c>
      <c r="CE241" s="17">
        <v>222</v>
      </c>
      <c r="CF241" s="17">
        <v>136</v>
      </c>
      <c r="CG241" s="17">
        <v>250</v>
      </c>
      <c r="CH241" s="17">
        <v>133</v>
      </c>
      <c r="CI241" s="17">
        <v>258</v>
      </c>
      <c r="CJ241" s="17">
        <v>125</v>
      </c>
      <c r="CK241" s="17">
        <v>0.03</v>
      </c>
      <c r="CL241" s="17">
        <v>0</v>
      </c>
      <c r="CM241" s="17">
        <v>0.04</v>
      </c>
      <c r="CN241" s="17">
        <v>7.0000000000000007E-2</v>
      </c>
      <c r="CO241" s="17">
        <v>1.5</v>
      </c>
      <c r="CP241" s="17">
        <v>1.1000000000000001</v>
      </c>
      <c r="CQ241" s="17">
        <v>313</v>
      </c>
      <c r="CR241" s="17">
        <v>182</v>
      </c>
      <c r="CS241" s="17">
        <v>291</v>
      </c>
      <c r="CT241" s="17">
        <v>76</v>
      </c>
      <c r="CU241" s="17">
        <v>256</v>
      </c>
      <c r="CV241" s="17">
        <v>105</v>
      </c>
      <c r="CW241" s="17">
        <v>477</v>
      </c>
      <c r="CX241" s="17">
        <v>191</v>
      </c>
      <c r="CY241" s="17">
        <v>1.04</v>
      </c>
      <c r="CZ241" s="17">
        <v>0.49</v>
      </c>
      <c r="DA241" s="17">
        <v>0</v>
      </c>
      <c r="DB241" s="15"/>
      <c r="DC241" s="15"/>
      <c r="DD241" s="15"/>
      <c r="DE241" s="15"/>
      <c r="DF241" s="15"/>
      <c r="DG241" s="15"/>
      <c r="DH241" s="15"/>
    </row>
    <row r="242" spans="1:112" ht="17.25" thickBot="1">
      <c r="A242" s="18" t="b">
        <v>1</v>
      </c>
      <c r="B242" s="18" t="b">
        <v>1</v>
      </c>
      <c r="C242" s="15"/>
      <c r="D242" s="15"/>
      <c r="E242" s="17">
        <v>433154</v>
      </c>
      <c r="F242" s="17">
        <v>0</v>
      </c>
      <c r="G242" s="17">
        <v>0</v>
      </c>
      <c r="H242" s="17">
        <v>0</v>
      </c>
      <c r="I242" s="17">
        <v>0</v>
      </c>
      <c r="J242" s="15">
        <v>0</v>
      </c>
      <c r="K242" s="17">
        <v>0</v>
      </c>
      <c r="L242" s="17">
        <v>3</v>
      </c>
      <c r="M242" s="15">
        <v>2</v>
      </c>
      <c r="N242" s="15"/>
      <c r="O242" s="17">
        <v>0</v>
      </c>
      <c r="P242" s="15" t="s">
        <v>775</v>
      </c>
      <c r="Q242" s="15">
        <v>0</v>
      </c>
      <c r="R242" s="17">
        <v>241</v>
      </c>
      <c r="S242" s="18" t="b">
        <v>0</v>
      </c>
      <c r="T242" s="15"/>
      <c r="U242" s="15"/>
      <c r="V242" s="17">
        <v>55</v>
      </c>
      <c r="W242" s="15" t="s">
        <v>776</v>
      </c>
      <c r="X242" s="15">
        <v>2.4</v>
      </c>
      <c r="Y242" s="18" t="b">
        <v>0</v>
      </c>
      <c r="Z242" s="15" t="s">
        <v>337</v>
      </c>
      <c r="AA242" s="15">
        <v>0.1</v>
      </c>
      <c r="AB242" s="18" t="b">
        <v>0</v>
      </c>
      <c r="AC242" s="15"/>
      <c r="AD242" s="15" t="s">
        <v>519</v>
      </c>
      <c r="AE242" s="17">
        <v>9</v>
      </c>
      <c r="AF242" s="17">
        <v>11</v>
      </c>
      <c r="AG242" s="17">
        <v>53</v>
      </c>
      <c r="AH242" s="17">
        <v>0</v>
      </c>
      <c r="AI242" s="17">
        <v>0</v>
      </c>
      <c r="AJ242" s="17">
        <v>0</v>
      </c>
      <c r="AK242" s="17">
        <v>0</v>
      </c>
      <c r="AL242" s="15">
        <v>0</v>
      </c>
      <c r="AM242" s="15">
        <v>9.6</v>
      </c>
      <c r="AN242" s="15" t="s">
        <v>337</v>
      </c>
      <c r="AO242" s="15"/>
      <c r="AP242" s="15"/>
      <c r="AQ242" s="15"/>
      <c r="AR242" s="15"/>
      <c r="AS242" s="18" t="b">
        <v>0</v>
      </c>
      <c r="AT242" s="15" t="s">
        <v>2620</v>
      </c>
      <c r="AU242" s="17">
        <v>1161</v>
      </c>
      <c r="AV242" s="17">
        <v>0</v>
      </c>
      <c r="AW242" s="17">
        <v>3</v>
      </c>
      <c r="AX242" s="17">
        <v>6</v>
      </c>
      <c r="AY242" s="17">
        <v>9</v>
      </c>
      <c r="AZ242" s="17">
        <v>0</v>
      </c>
      <c r="BA242" s="17">
        <v>0</v>
      </c>
      <c r="BB242" s="17">
        <v>0</v>
      </c>
      <c r="BC242" s="17">
        <v>1</v>
      </c>
      <c r="BD242" s="17">
        <v>0</v>
      </c>
      <c r="BE242" s="17">
        <v>0</v>
      </c>
      <c r="BF242" s="17">
        <v>1</v>
      </c>
      <c r="BG242" s="17">
        <v>186</v>
      </c>
      <c r="BH242" s="15">
        <v>140.6</v>
      </c>
      <c r="BI242" s="15">
        <v>242.4</v>
      </c>
      <c r="BJ242" s="15">
        <v>138</v>
      </c>
      <c r="BK242" s="15">
        <v>52.2</v>
      </c>
      <c r="BL242" s="17">
        <v>0</v>
      </c>
      <c r="BM242" s="17">
        <v>0</v>
      </c>
      <c r="BN242" s="17">
        <v>0</v>
      </c>
      <c r="BO242" s="17">
        <v>0</v>
      </c>
      <c r="BP242" s="17">
        <v>14</v>
      </c>
      <c r="BQ242" s="15">
        <v>1.37</v>
      </c>
      <c r="BR242" s="15">
        <v>1.91</v>
      </c>
      <c r="BS242" s="15">
        <v>3.28</v>
      </c>
      <c r="BT242" s="15">
        <v>18.8</v>
      </c>
      <c r="BU242" s="17">
        <v>6</v>
      </c>
      <c r="BV242" s="15"/>
      <c r="BW242" s="17">
        <v>2</v>
      </c>
      <c r="BX242" s="15"/>
      <c r="BY242" s="15"/>
      <c r="BZ242" s="15"/>
      <c r="CA242" s="15"/>
      <c r="CB242" s="15"/>
      <c r="CC242" s="17">
        <v>281</v>
      </c>
      <c r="CD242" s="17">
        <v>129</v>
      </c>
      <c r="CE242" s="17">
        <v>140</v>
      </c>
      <c r="CF242" s="17">
        <v>96</v>
      </c>
      <c r="CG242" s="17">
        <v>199</v>
      </c>
      <c r="CH242" s="17">
        <v>110</v>
      </c>
      <c r="CI242" s="17">
        <v>241</v>
      </c>
      <c r="CJ242" s="17">
        <v>123</v>
      </c>
      <c r="CK242" s="17">
        <v>0.11</v>
      </c>
      <c r="CL242" s="17">
        <v>0</v>
      </c>
      <c r="CM242" s="17">
        <v>0.15</v>
      </c>
      <c r="CN242" s="17">
        <v>0.26</v>
      </c>
      <c r="CO242" s="17">
        <v>1.46</v>
      </c>
      <c r="CP242" s="17">
        <v>0.7</v>
      </c>
      <c r="CQ242" s="17">
        <v>156</v>
      </c>
      <c r="CR242" s="17">
        <v>98</v>
      </c>
      <c r="CS242" s="17">
        <v>393</v>
      </c>
      <c r="CT242" s="17">
        <v>141</v>
      </c>
      <c r="CU242" s="17">
        <v>252</v>
      </c>
      <c r="CV242" s="17">
        <v>104</v>
      </c>
      <c r="CW242" s="17">
        <v>394</v>
      </c>
      <c r="CX242" s="17">
        <v>148</v>
      </c>
      <c r="CY242" s="17">
        <v>1.0900000000000001</v>
      </c>
      <c r="CZ242" s="17">
        <v>0.47</v>
      </c>
      <c r="DA242" s="17">
        <v>0</v>
      </c>
      <c r="DB242" s="15"/>
      <c r="DC242" s="15"/>
      <c r="DD242" s="15"/>
      <c r="DE242" s="15"/>
      <c r="DF242" s="15"/>
      <c r="DG242" s="15"/>
      <c r="DH242" s="15"/>
    </row>
    <row r="243" spans="1:112" ht="17.25" thickBot="1">
      <c r="A243" s="18" t="b">
        <v>1</v>
      </c>
      <c r="B243" s="18" t="b">
        <v>1</v>
      </c>
      <c r="C243" s="15"/>
      <c r="D243" s="15"/>
      <c r="E243" s="17">
        <v>550615</v>
      </c>
      <c r="F243" s="17">
        <v>0</v>
      </c>
      <c r="G243" s="17">
        <v>0</v>
      </c>
      <c r="H243" s="17">
        <v>0</v>
      </c>
      <c r="I243" s="17">
        <v>0</v>
      </c>
      <c r="J243" s="15">
        <v>0</v>
      </c>
      <c r="K243" s="17">
        <v>0</v>
      </c>
      <c r="L243" s="17">
        <v>3</v>
      </c>
      <c r="M243" s="15">
        <v>2</v>
      </c>
      <c r="N243" s="15"/>
      <c r="O243" s="17">
        <v>0</v>
      </c>
      <c r="P243" s="15" t="s">
        <v>1922</v>
      </c>
      <c r="Q243" s="15">
        <v>0</v>
      </c>
      <c r="R243" s="17">
        <v>242</v>
      </c>
      <c r="S243" s="18" t="b">
        <v>0</v>
      </c>
      <c r="T243" s="15"/>
      <c r="U243" s="15"/>
      <c r="V243" s="17">
        <v>55</v>
      </c>
      <c r="W243" s="15" t="s">
        <v>1923</v>
      </c>
      <c r="X243" s="15">
        <v>1.1000000000000001</v>
      </c>
      <c r="Y243" s="18" t="b">
        <v>0</v>
      </c>
      <c r="Z243" s="15" t="s">
        <v>1047</v>
      </c>
      <c r="AA243" s="15">
        <v>0.1</v>
      </c>
      <c r="AB243" s="18" t="b">
        <v>0</v>
      </c>
      <c r="AC243" s="15"/>
      <c r="AD243" s="15" t="s">
        <v>519</v>
      </c>
      <c r="AE243" s="17">
        <v>9</v>
      </c>
      <c r="AF243" s="17">
        <v>11</v>
      </c>
      <c r="AG243" s="17">
        <v>16</v>
      </c>
      <c r="AH243" s="17">
        <v>0</v>
      </c>
      <c r="AI243" s="17">
        <v>0</v>
      </c>
      <c r="AJ243" s="17">
        <v>0</v>
      </c>
      <c r="AK243" s="17">
        <v>0</v>
      </c>
      <c r="AL243" s="15">
        <v>0</v>
      </c>
      <c r="AM243" s="15">
        <v>2.9</v>
      </c>
      <c r="AN243" s="15" t="s">
        <v>1047</v>
      </c>
      <c r="AO243" s="15"/>
      <c r="AP243" s="15"/>
      <c r="AQ243" s="15"/>
      <c r="AR243" s="15"/>
      <c r="AS243" s="18" t="b">
        <v>0</v>
      </c>
      <c r="AT243" s="15" t="s">
        <v>2540</v>
      </c>
      <c r="AU243" s="17">
        <v>351</v>
      </c>
      <c r="AV243" s="17">
        <v>0</v>
      </c>
      <c r="AW243" s="17">
        <v>0</v>
      </c>
      <c r="AX243" s="17">
        <v>1</v>
      </c>
      <c r="AY243" s="17">
        <v>9</v>
      </c>
      <c r="AZ243" s="17">
        <v>0</v>
      </c>
      <c r="BA243" s="17">
        <v>0</v>
      </c>
      <c r="BB243" s="17">
        <v>0</v>
      </c>
      <c r="BC243" s="17">
        <v>2</v>
      </c>
      <c r="BD243" s="17">
        <v>0</v>
      </c>
      <c r="BE243" s="17">
        <v>0</v>
      </c>
      <c r="BF243" s="17">
        <v>0</v>
      </c>
      <c r="BG243" s="17">
        <v>55</v>
      </c>
      <c r="BH243" s="15">
        <v>44.2</v>
      </c>
      <c r="BI243" s="15">
        <v>66.2</v>
      </c>
      <c r="BJ243" s="15">
        <v>132</v>
      </c>
      <c r="BK243" s="15">
        <v>23.9</v>
      </c>
      <c r="BL243" s="17">
        <v>0</v>
      </c>
      <c r="BM243" s="17">
        <v>0</v>
      </c>
      <c r="BN243" s="17">
        <v>0</v>
      </c>
      <c r="BO243" s="17">
        <v>0</v>
      </c>
      <c r="BP243" s="17">
        <v>1</v>
      </c>
      <c r="BQ243" s="15">
        <v>0.64</v>
      </c>
      <c r="BR243" s="15">
        <v>1.19</v>
      </c>
      <c r="BS243" s="15">
        <v>1.83</v>
      </c>
      <c r="BT243" s="15">
        <v>6.49</v>
      </c>
      <c r="BU243" s="15"/>
      <c r="BV243" s="15"/>
      <c r="BW243" s="15"/>
      <c r="BX243" s="15"/>
      <c r="BY243" s="15"/>
      <c r="BZ243" s="15"/>
      <c r="CA243" s="15"/>
      <c r="CB243" s="15"/>
      <c r="CC243" s="17">
        <v>339</v>
      </c>
      <c r="CD243" s="17">
        <v>155</v>
      </c>
      <c r="CE243" s="17">
        <v>267</v>
      </c>
      <c r="CF243" s="17">
        <v>148</v>
      </c>
      <c r="CG243" s="17">
        <v>204</v>
      </c>
      <c r="CH243" s="17">
        <v>114</v>
      </c>
      <c r="CI243" s="17">
        <v>303</v>
      </c>
      <c r="CJ243" s="17">
        <v>145</v>
      </c>
      <c r="CK243" s="17">
        <v>0.16</v>
      </c>
      <c r="CL243" s="17">
        <v>0</v>
      </c>
      <c r="CM243" s="17">
        <v>0.31</v>
      </c>
      <c r="CN243" s="17">
        <v>0.47</v>
      </c>
      <c r="CO243" s="17">
        <v>1.66</v>
      </c>
      <c r="CP243" s="17">
        <v>2.31</v>
      </c>
      <c r="CQ243" s="17">
        <v>200</v>
      </c>
      <c r="CR243" s="17">
        <v>125</v>
      </c>
      <c r="CS243" s="17">
        <v>437</v>
      </c>
      <c r="CT243" s="17">
        <v>168</v>
      </c>
      <c r="CU243" s="17">
        <v>355</v>
      </c>
      <c r="CV243" s="17">
        <v>164</v>
      </c>
      <c r="CW243" s="17">
        <v>396</v>
      </c>
      <c r="CX243" s="17">
        <v>149</v>
      </c>
      <c r="CY243" s="17">
        <v>0.26</v>
      </c>
      <c r="CZ243" s="17">
        <v>0.26</v>
      </c>
      <c r="DA243" s="17">
        <v>0</v>
      </c>
      <c r="DB243" s="15"/>
      <c r="DC243" s="15"/>
      <c r="DD243" s="15"/>
      <c r="DE243" s="15"/>
      <c r="DF243" s="15"/>
      <c r="DG243" s="15"/>
      <c r="DH243" s="15"/>
    </row>
    <row r="244" spans="1:112" ht="27.75" thickBot="1">
      <c r="A244" s="18" t="b">
        <v>1</v>
      </c>
      <c r="B244" s="18" t="b">
        <v>1</v>
      </c>
      <c r="C244" s="15"/>
      <c r="D244" s="15"/>
      <c r="E244" s="17">
        <v>502697</v>
      </c>
      <c r="F244" s="17">
        <v>0</v>
      </c>
      <c r="G244" s="17">
        <v>0</v>
      </c>
      <c r="H244" s="17">
        <v>0</v>
      </c>
      <c r="I244" s="17">
        <v>0</v>
      </c>
      <c r="J244" s="15">
        <v>0</v>
      </c>
      <c r="K244" s="17">
        <v>0</v>
      </c>
      <c r="L244" s="17">
        <v>3</v>
      </c>
      <c r="M244" s="15">
        <v>1.5</v>
      </c>
      <c r="N244" s="15"/>
      <c r="O244" s="17">
        <v>0</v>
      </c>
      <c r="P244" s="15" t="s">
        <v>345</v>
      </c>
      <c r="Q244" s="15">
        <v>0</v>
      </c>
      <c r="R244" s="17">
        <v>243</v>
      </c>
      <c r="S244" s="18" t="b">
        <v>0</v>
      </c>
      <c r="T244" s="15"/>
      <c r="U244" s="15"/>
      <c r="V244" s="17">
        <v>50</v>
      </c>
      <c r="W244" s="15" t="s">
        <v>1559</v>
      </c>
      <c r="X244" s="15">
        <v>1.4</v>
      </c>
      <c r="Y244" s="18" t="b">
        <v>0</v>
      </c>
      <c r="Z244" s="15" t="s">
        <v>1560</v>
      </c>
      <c r="AA244" s="15">
        <v>0.1</v>
      </c>
      <c r="AB244" s="18" t="b">
        <v>0</v>
      </c>
      <c r="AC244" s="15"/>
      <c r="AD244" s="15" t="s">
        <v>519</v>
      </c>
      <c r="AE244" s="17">
        <v>9</v>
      </c>
      <c r="AF244" s="17">
        <v>11</v>
      </c>
      <c r="AG244" s="17">
        <v>29</v>
      </c>
      <c r="AH244" s="17">
        <v>0</v>
      </c>
      <c r="AI244" s="17">
        <v>0</v>
      </c>
      <c r="AJ244" s="17">
        <v>0</v>
      </c>
      <c r="AK244" s="17">
        <v>0</v>
      </c>
      <c r="AL244" s="15">
        <v>0</v>
      </c>
      <c r="AM244" s="15">
        <v>5.8</v>
      </c>
      <c r="AN244" s="15" t="s">
        <v>1561</v>
      </c>
      <c r="AO244" s="15"/>
      <c r="AP244" s="15"/>
      <c r="AQ244" s="15"/>
      <c r="AR244" s="15"/>
      <c r="AS244" s="18" t="b">
        <v>0</v>
      </c>
      <c r="AT244" s="15" t="s">
        <v>2621</v>
      </c>
      <c r="AU244" s="17">
        <v>679</v>
      </c>
      <c r="AV244" s="17">
        <v>0</v>
      </c>
      <c r="AW244" s="17">
        <v>1</v>
      </c>
      <c r="AX244" s="17">
        <v>3</v>
      </c>
      <c r="AY244" s="17">
        <v>10</v>
      </c>
      <c r="AZ244" s="17">
        <v>0</v>
      </c>
      <c r="BA244" s="17">
        <v>0</v>
      </c>
      <c r="BB244" s="17">
        <v>0</v>
      </c>
      <c r="BC244" s="17">
        <v>4</v>
      </c>
      <c r="BD244" s="17">
        <v>0</v>
      </c>
      <c r="BE244" s="17">
        <v>0</v>
      </c>
      <c r="BF244" s="17">
        <v>0</v>
      </c>
      <c r="BG244" s="17">
        <v>121</v>
      </c>
      <c r="BH244" s="15">
        <v>93.8</v>
      </c>
      <c r="BI244" s="15">
        <v>161.9</v>
      </c>
      <c r="BJ244" s="15">
        <v>162</v>
      </c>
      <c r="BK244" s="15">
        <v>41.8</v>
      </c>
      <c r="BL244" s="17">
        <v>0</v>
      </c>
      <c r="BM244" s="17">
        <v>0</v>
      </c>
      <c r="BN244" s="17">
        <v>0</v>
      </c>
      <c r="BO244" s="17">
        <v>0</v>
      </c>
      <c r="BP244" s="17">
        <v>6</v>
      </c>
      <c r="BQ244" s="15">
        <v>1.17</v>
      </c>
      <c r="BR244" s="15">
        <v>0.54</v>
      </c>
      <c r="BS244" s="15">
        <v>1.71</v>
      </c>
      <c r="BT244" s="15">
        <v>13.56</v>
      </c>
      <c r="BU244" s="15"/>
      <c r="BV244" s="15"/>
      <c r="BW244" s="15"/>
      <c r="BX244" s="15"/>
      <c r="BY244" s="15"/>
      <c r="BZ244" s="15"/>
      <c r="CA244" s="15"/>
      <c r="CB244" s="15"/>
      <c r="CC244" s="17">
        <v>308</v>
      </c>
      <c r="CD244" s="17">
        <v>139</v>
      </c>
      <c r="CE244" s="17">
        <v>188</v>
      </c>
      <c r="CF244" s="17">
        <v>124</v>
      </c>
      <c r="CG244" s="17">
        <v>186</v>
      </c>
      <c r="CH244" s="17">
        <v>102</v>
      </c>
      <c r="CI244" s="17">
        <v>266</v>
      </c>
      <c r="CJ244" s="17">
        <v>128</v>
      </c>
      <c r="CK244" s="17">
        <v>0.16</v>
      </c>
      <c r="CL244" s="17">
        <v>0</v>
      </c>
      <c r="CM244" s="17">
        <v>7.0000000000000007E-2</v>
      </c>
      <c r="CN244" s="17">
        <v>0.23</v>
      </c>
      <c r="CO244" s="17">
        <v>1.8</v>
      </c>
      <c r="CP244" s="17">
        <v>1.33</v>
      </c>
      <c r="CQ244" s="17">
        <v>326</v>
      </c>
      <c r="CR244" s="17">
        <v>190</v>
      </c>
      <c r="CS244" s="17">
        <v>304</v>
      </c>
      <c r="CT244" s="17">
        <v>84</v>
      </c>
      <c r="CU244" s="17">
        <v>338</v>
      </c>
      <c r="CV244" s="17">
        <v>152</v>
      </c>
      <c r="CW244" s="17">
        <v>456</v>
      </c>
      <c r="CX244" s="17">
        <v>181</v>
      </c>
      <c r="CY244" s="17">
        <v>0.8</v>
      </c>
      <c r="CZ244" s="17">
        <v>0.4</v>
      </c>
      <c r="DA244" s="17">
        <v>0</v>
      </c>
      <c r="DB244" s="15"/>
      <c r="DC244" s="15"/>
      <c r="DD244" s="15"/>
      <c r="DE244" s="15"/>
      <c r="DF244" s="15"/>
      <c r="DG244" s="15"/>
      <c r="DH244" s="15"/>
    </row>
    <row r="245" spans="1:112" ht="17.25" thickBot="1">
      <c r="A245" s="18" t="b">
        <v>1</v>
      </c>
      <c r="B245" s="18" t="b">
        <v>1</v>
      </c>
      <c r="C245" s="15"/>
      <c r="D245" s="15"/>
      <c r="E245" s="17">
        <v>609873</v>
      </c>
      <c r="F245" s="17">
        <v>0</v>
      </c>
      <c r="G245" s="17">
        <v>0</v>
      </c>
      <c r="H245" s="17">
        <v>0</v>
      </c>
      <c r="I245" s="17">
        <v>0</v>
      </c>
      <c r="J245" s="15">
        <v>0</v>
      </c>
      <c r="K245" s="17">
        <v>0</v>
      </c>
      <c r="L245" s="17">
        <v>3</v>
      </c>
      <c r="M245" s="15">
        <v>1.5</v>
      </c>
      <c r="N245" s="15"/>
      <c r="O245" s="17">
        <v>0</v>
      </c>
      <c r="P245" s="15" t="s">
        <v>295</v>
      </c>
      <c r="Q245" s="15">
        <v>0</v>
      </c>
      <c r="R245" s="17">
        <v>244</v>
      </c>
      <c r="S245" s="18" t="b">
        <v>0</v>
      </c>
      <c r="T245" s="15"/>
      <c r="U245" s="15"/>
      <c r="V245" s="17">
        <v>50</v>
      </c>
      <c r="W245" s="15" t="s">
        <v>1635</v>
      </c>
      <c r="X245" s="15">
        <v>1.6</v>
      </c>
      <c r="Y245" s="18" t="b">
        <v>0</v>
      </c>
      <c r="Z245" s="15" t="s">
        <v>1562</v>
      </c>
      <c r="AA245" s="15">
        <v>0.1</v>
      </c>
      <c r="AB245" s="18" t="b">
        <v>0</v>
      </c>
      <c r="AC245" s="15"/>
      <c r="AD245" s="15" t="s">
        <v>519</v>
      </c>
      <c r="AE245" s="17">
        <v>9</v>
      </c>
      <c r="AF245" s="17">
        <v>11</v>
      </c>
      <c r="AG245" s="17">
        <v>21</v>
      </c>
      <c r="AH245" s="17">
        <v>0</v>
      </c>
      <c r="AI245" s="17">
        <v>0</v>
      </c>
      <c r="AJ245" s="17">
        <v>0</v>
      </c>
      <c r="AK245" s="17">
        <v>0</v>
      </c>
      <c r="AL245" s="15">
        <v>0</v>
      </c>
      <c r="AM245" s="15">
        <v>4.2</v>
      </c>
      <c r="AN245" s="15" t="s">
        <v>1562</v>
      </c>
      <c r="AO245" s="15"/>
      <c r="AP245" s="15"/>
      <c r="AQ245" s="15"/>
      <c r="AR245" s="15"/>
      <c r="AS245" s="18" t="b">
        <v>0</v>
      </c>
      <c r="AT245" s="15" t="s">
        <v>2626</v>
      </c>
      <c r="AU245" s="17">
        <v>524</v>
      </c>
      <c r="AV245" s="17">
        <v>0</v>
      </c>
      <c r="AW245" s="17">
        <v>0</v>
      </c>
      <c r="AX245" s="17">
        <v>1</v>
      </c>
      <c r="AY245" s="17">
        <v>11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7">
        <v>84</v>
      </c>
      <c r="BH245" s="15">
        <v>60</v>
      </c>
      <c r="BI245" s="15">
        <v>69.7</v>
      </c>
      <c r="BJ245" s="15">
        <v>78</v>
      </c>
      <c r="BK245" s="15">
        <v>21</v>
      </c>
      <c r="BL245" s="17">
        <v>0</v>
      </c>
      <c r="BM245" s="17">
        <v>0</v>
      </c>
      <c r="BN245" s="17">
        <v>0</v>
      </c>
      <c r="BO245" s="17">
        <v>0</v>
      </c>
      <c r="BP245" s="17">
        <v>6</v>
      </c>
      <c r="BQ245" s="15">
        <v>0.79</v>
      </c>
      <c r="BR245" s="15">
        <v>0.22</v>
      </c>
      <c r="BS245" s="15">
        <v>1.01</v>
      </c>
      <c r="BT245" s="15">
        <v>10.93</v>
      </c>
      <c r="BU245" s="15"/>
      <c r="BV245" s="15"/>
      <c r="BW245" s="15"/>
      <c r="BX245" s="15"/>
      <c r="BY245" s="15"/>
      <c r="BZ245" s="15"/>
      <c r="CA245" s="15"/>
      <c r="CB245" s="15"/>
      <c r="CC245" s="17">
        <v>330</v>
      </c>
      <c r="CD245" s="17">
        <v>148</v>
      </c>
      <c r="CE245" s="17">
        <v>264</v>
      </c>
      <c r="CF245" s="17">
        <v>146</v>
      </c>
      <c r="CG245" s="17">
        <v>252</v>
      </c>
      <c r="CH245" s="17">
        <v>134</v>
      </c>
      <c r="CI245" s="17">
        <v>308</v>
      </c>
      <c r="CJ245" s="17">
        <v>146</v>
      </c>
      <c r="CK245" s="17">
        <v>0.14000000000000001</v>
      </c>
      <c r="CL245" s="17">
        <v>0</v>
      </c>
      <c r="CM245" s="17">
        <v>0.04</v>
      </c>
      <c r="CN245" s="17">
        <v>0.18</v>
      </c>
      <c r="CO245" s="17">
        <v>1.88</v>
      </c>
      <c r="CP245" s="17">
        <v>1.89</v>
      </c>
      <c r="CQ245" s="17">
        <v>358</v>
      </c>
      <c r="CR245" s="17">
        <v>215</v>
      </c>
      <c r="CS245" s="17">
        <v>336</v>
      </c>
      <c r="CT245" s="17">
        <v>109</v>
      </c>
      <c r="CU245" s="17">
        <v>324</v>
      </c>
      <c r="CV245" s="17">
        <v>142</v>
      </c>
      <c r="CW245" s="17">
        <v>488</v>
      </c>
      <c r="CX245" s="17">
        <v>198</v>
      </c>
      <c r="CY245" s="17">
        <v>1.03</v>
      </c>
      <c r="CZ245" s="17">
        <v>0.17</v>
      </c>
      <c r="DA245" s="17">
        <v>0</v>
      </c>
      <c r="DB245" s="15"/>
      <c r="DC245" s="15"/>
      <c r="DD245" s="15"/>
      <c r="DE245" s="15"/>
      <c r="DF245" s="15"/>
      <c r="DG245" s="15"/>
      <c r="DH245" s="15"/>
    </row>
    <row r="246" spans="1:112" ht="17.25" thickBot="1">
      <c r="A246" s="18" t="b">
        <v>1</v>
      </c>
      <c r="B246" s="18" t="b">
        <v>1</v>
      </c>
      <c r="C246" s="15"/>
      <c r="D246" s="15"/>
      <c r="E246" s="17">
        <v>496661</v>
      </c>
      <c r="F246" s="17">
        <v>0</v>
      </c>
      <c r="G246" s="17">
        <v>0</v>
      </c>
      <c r="H246" s="17">
        <v>0</v>
      </c>
      <c r="I246" s="17">
        <v>0</v>
      </c>
      <c r="J246" s="15">
        <v>0</v>
      </c>
      <c r="K246" s="17">
        <v>0</v>
      </c>
      <c r="L246" s="17">
        <v>3</v>
      </c>
      <c r="M246" s="15">
        <v>2</v>
      </c>
      <c r="N246" s="15"/>
      <c r="O246" s="17">
        <v>0</v>
      </c>
      <c r="P246" s="15" t="s">
        <v>1226</v>
      </c>
      <c r="Q246" s="15">
        <v>0</v>
      </c>
      <c r="R246" s="17">
        <v>245</v>
      </c>
      <c r="S246" s="18" t="b">
        <v>0</v>
      </c>
      <c r="T246" s="15"/>
      <c r="U246" s="15"/>
      <c r="V246" s="17">
        <v>55</v>
      </c>
      <c r="W246" s="15" t="s">
        <v>3697</v>
      </c>
      <c r="X246" s="15">
        <v>1.3</v>
      </c>
      <c r="Y246" s="18" t="b">
        <v>0</v>
      </c>
      <c r="Z246" s="15" t="s">
        <v>3698</v>
      </c>
      <c r="AA246" s="15">
        <v>0.1</v>
      </c>
      <c r="AB246" s="18" t="b">
        <v>0</v>
      </c>
      <c r="AC246" s="15"/>
      <c r="AD246" s="15" t="s">
        <v>519</v>
      </c>
      <c r="AE246" s="17">
        <v>9</v>
      </c>
      <c r="AF246" s="17">
        <v>11</v>
      </c>
      <c r="AG246" s="17">
        <v>18</v>
      </c>
      <c r="AH246" s="17">
        <v>0</v>
      </c>
      <c r="AI246" s="17">
        <v>0</v>
      </c>
      <c r="AJ246" s="17">
        <v>0</v>
      </c>
      <c r="AK246" s="17">
        <v>0</v>
      </c>
      <c r="AL246" s="15">
        <v>0</v>
      </c>
      <c r="AM246" s="15">
        <v>3.3</v>
      </c>
      <c r="AN246" s="15" t="s">
        <v>3698</v>
      </c>
      <c r="AO246" s="15"/>
      <c r="AP246" s="15"/>
      <c r="AQ246" s="15"/>
      <c r="AR246" s="15"/>
      <c r="AS246" s="18" t="b">
        <v>0</v>
      </c>
      <c r="AT246" s="15" t="s">
        <v>3699</v>
      </c>
      <c r="AU246" s="17">
        <v>349</v>
      </c>
      <c r="AV246" s="17">
        <v>0</v>
      </c>
      <c r="AW246" s="17">
        <v>0</v>
      </c>
      <c r="AX246" s="17">
        <v>2</v>
      </c>
      <c r="AY246" s="17">
        <v>2</v>
      </c>
      <c r="AZ246" s="17">
        <v>0</v>
      </c>
      <c r="BA246" s="17">
        <v>0</v>
      </c>
      <c r="BB246" s="17">
        <v>0</v>
      </c>
      <c r="BC246" s="17">
        <v>2</v>
      </c>
      <c r="BD246" s="17">
        <v>0</v>
      </c>
      <c r="BE246" s="17">
        <v>0</v>
      </c>
      <c r="BF246" s="17">
        <v>0</v>
      </c>
      <c r="BG246" s="17">
        <v>49</v>
      </c>
      <c r="BH246" s="15">
        <v>46</v>
      </c>
      <c r="BI246" s="15">
        <v>61</v>
      </c>
      <c r="BJ246" s="15">
        <v>32</v>
      </c>
      <c r="BK246" s="15">
        <v>13.6</v>
      </c>
      <c r="BL246" s="17">
        <v>0</v>
      </c>
      <c r="BM246" s="17">
        <v>0</v>
      </c>
      <c r="BN246" s="17">
        <v>0</v>
      </c>
      <c r="BO246" s="17">
        <v>0</v>
      </c>
      <c r="BP246" s="17">
        <v>4</v>
      </c>
      <c r="BQ246" s="15">
        <v>0.2</v>
      </c>
      <c r="BR246" s="15">
        <v>0.14000000000000001</v>
      </c>
      <c r="BS246" s="15">
        <v>0.34</v>
      </c>
      <c r="BT246" s="15">
        <v>6.65</v>
      </c>
      <c r="BU246" s="15"/>
      <c r="BV246" s="15"/>
      <c r="BW246" s="15"/>
      <c r="BX246" s="15"/>
      <c r="BY246" s="15"/>
      <c r="BZ246" s="15"/>
      <c r="CA246" s="15"/>
      <c r="CB246" s="15"/>
      <c r="CC246" s="17">
        <v>336</v>
      </c>
      <c r="CD246" s="17">
        <v>152</v>
      </c>
      <c r="CE246" s="17">
        <v>274</v>
      </c>
      <c r="CF246" s="17">
        <v>150</v>
      </c>
      <c r="CG246" s="17">
        <v>296</v>
      </c>
      <c r="CH246" s="17">
        <v>154</v>
      </c>
      <c r="CI246" s="17">
        <v>324</v>
      </c>
      <c r="CJ246" s="17">
        <v>153</v>
      </c>
      <c r="CK246" s="17">
        <v>0.05</v>
      </c>
      <c r="CL246" s="17">
        <v>0</v>
      </c>
      <c r="CM246" s="17">
        <v>0.04</v>
      </c>
      <c r="CN246" s="17">
        <v>0.09</v>
      </c>
      <c r="CO246" s="17">
        <v>1.71</v>
      </c>
      <c r="CP246" s="17">
        <v>0.52</v>
      </c>
      <c r="CQ246" s="17">
        <v>187</v>
      </c>
      <c r="CR246" s="17">
        <v>115</v>
      </c>
      <c r="CS246" s="17">
        <v>424</v>
      </c>
      <c r="CT246" s="17">
        <v>158</v>
      </c>
      <c r="CU246" s="17">
        <v>346</v>
      </c>
      <c r="CV246" s="17">
        <v>158</v>
      </c>
      <c r="CW246" s="17">
        <v>492</v>
      </c>
      <c r="CX246" s="17">
        <v>202</v>
      </c>
      <c r="CY246" s="17">
        <v>1.03</v>
      </c>
      <c r="CZ246" s="17">
        <v>0.52</v>
      </c>
      <c r="DA246" s="17">
        <v>0</v>
      </c>
      <c r="DB246" s="15"/>
      <c r="DC246" s="15"/>
      <c r="DD246" s="15"/>
      <c r="DE246" s="15"/>
      <c r="DF246" s="15"/>
      <c r="DG246" s="15"/>
      <c r="DH246" s="15"/>
    </row>
    <row r="247" spans="1:112" ht="17.25" thickBot="1">
      <c r="A247" s="18" t="b">
        <v>1</v>
      </c>
      <c r="B247" s="18" t="b">
        <v>1</v>
      </c>
      <c r="C247" s="15"/>
      <c r="D247" s="15"/>
      <c r="E247" s="17">
        <v>513466</v>
      </c>
      <c r="F247" s="17">
        <v>0</v>
      </c>
      <c r="G247" s="17">
        <v>0</v>
      </c>
      <c r="H247" s="17">
        <v>0</v>
      </c>
      <c r="I247" s="17">
        <v>0</v>
      </c>
      <c r="J247" s="15">
        <v>0</v>
      </c>
      <c r="K247" s="17">
        <v>0</v>
      </c>
      <c r="L247" s="17">
        <v>3</v>
      </c>
      <c r="M247" s="15">
        <v>1.5</v>
      </c>
      <c r="N247" s="15"/>
      <c r="O247" s="17">
        <v>0</v>
      </c>
      <c r="P247" s="15" t="s">
        <v>3851</v>
      </c>
      <c r="Q247" s="15">
        <v>0</v>
      </c>
      <c r="R247" s="17">
        <v>246</v>
      </c>
      <c r="S247" s="18" t="b">
        <v>0</v>
      </c>
      <c r="T247" s="15"/>
      <c r="U247" s="15"/>
      <c r="V247" s="17">
        <v>50</v>
      </c>
      <c r="W247" s="15" t="s">
        <v>3852</v>
      </c>
      <c r="X247" s="15">
        <v>2.2000000000000002</v>
      </c>
      <c r="Y247" s="18" t="b">
        <v>0</v>
      </c>
      <c r="Z247" s="15" t="s">
        <v>3853</v>
      </c>
      <c r="AA247" s="15">
        <v>0.1</v>
      </c>
      <c r="AB247" s="18" t="b">
        <v>0</v>
      </c>
      <c r="AC247" s="15"/>
      <c r="AD247" s="15" t="s">
        <v>519</v>
      </c>
      <c r="AE247" s="17">
        <v>9</v>
      </c>
      <c r="AF247" s="17">
        <v>11</v>
      </c>
      <c r="AG247" s="17">
        <v>36</v>
      </c>
      <c r="AH247" s="17">
        <v>0</v>
      </c>
      <c r="AI247" s="17">
        <v>0</v>
      </c>
      <c r="AJ247" s="17">
        <v>0</v>
      </c>
      <c r="AK247" s="17">
        <v>0</v>
      </c>
      <c r="AL247" s="15">
        <v>0</v>
      </c>
      <c r="AM247" s="15">
        <v>7.2</v>
      </c>
      <c r="AN247" s="15" t="s">
        <v>3853</v>
      </c>
      <c r="AO247" s="15"/>
      <c r="AP247" s="15"/>
      <c r="AQ247" s="15"/>
      <c r="AR247" s="15"/>
      <c r="AS247" s="18" t="b">
        <v>0</v>
      </c>
      <c r="AT247" s="15" t="s">
        <v>3854</v>
      </c>
      <c r="AU247" s="17">
        <v>675</v>
      </c>
      <c r="AV247" s="17">
        <v>1</v>
      </c>
      <c r="AW247" s="17">
        <v>1</v>
      </c>
      <c r="AX247" s="17">
        <v>2</v>
      </c>
      <c r="AY247" s="17">
        <v>13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2</v>
      </c>
      <c r="BG247" s="17">
        <v>98</v>
      </c>
      <c r="BH247" s="15">
        <v>113</v>
      </c>
      <c r="BI247" s="15">
        <v>87.4</v>
      </c>
      <c r="BJ247" s="15">
        <v>62</v>
      </c>
      <c r="BK247" s="15">
        <v>26.3</v>
      </c>
      <c r="BL247" s="17">
        <v>0</v>
      </c>
      <c r="BM247" s="17">
        <v>0</v>
      </c>
      <c r="BN247" s="17">
        <v>0</v>
      </c>
      <c r="BO247" s="17">
        <v>0</v>
      </c>
      <c r="BP247" s="17">
        <v>6</v>
      </c>
      <c r="BQ247" s="15">
        <v>0.67</v>
      </c>
      <c r="BR247" s="15">
        <v>0.35</v>
      </c>
      <c r="BS247" s="15">
        <v>1.02</v>
      </c>
      <c r="BT247" s="15">
        <v>13.31</v>
      </c>
      <c r="BU247" s="15"/>
      <c r="BV247" s="15"/>
      <c r="BW247" s="15"/>
      <c r="BX247" s="15"/>
      <c r="BY247" s="15"/>
      <c r="BZ247" s="15"/>
      <c r="CA247" s="15"/>
      <c r="CB247" s="15"/>
      <c r="CC247" s="17">
        <v>300</v>
      </c>
      <c r="CD247" s="17">
        <v>138</v>
      </c>
      <c r="CE247" s="17">
        <v>245</v>
      </c>
      <c r="CF247" s="17">
        <v>140</v>
      </c>
      <c r="CG247" s="17">
        <v>269</v>
      </c>
      <c r="CH247" s="17">
        <v>144</v>
      </c>
      <c r="CI247" s="17">
        <v>300</v>
      </c>
      <c r="CJ247" s="17">
        <v>144</v>
      </c>
      <c r="CK247" s="17">
        <v>0.09</v>
      </c>
      <c r="CL247" s="17">
        <v>0</v>
      </c>
      <c r="CM247" s="17">
        <v>0.05</v>
      </c>
      <c r="CN247" s="17">
        <v>0.14000000000000001</v>
      </c>
      <c r="CO247" s="17">
        <v>1.77</v>
      </c>
      <c r="CP247" s="17">
        <v>1.73</v>
      </c>
      <c r="CQ247" s="17">
        <v>331</v>
      </c>
      <c r="CR247" s="17">
        <v>192</v>
      </c>
      <c r="CS247" s="17">
        <v>309</v>
      </c>
      <c r="CT247" s="17">
        <v>86</v>
      </c>
      <c r="CU247" s="17">
        <v>270</v>
      </c>
      <c r="CV247" s="17">
        <v>115</v>
      </c>
      <c r="CW247" s="17">
        <v>483</v>
      </c>
      <c r="CX247" s="17">
        <v>195</v>
      </c>
      <c r="CY247" s="17">
        <v>0.8</v>
      </c>
      <c r="CZ247" s="17">
        <v>0.27</v>
      </c>
      <c r="DA247" s="17">
        <v>0</v>
      </c>
      <c r="DB247" s="15"/>
      <c r="DC247" s="15"/>
      <c r="DD247" s="15"/>
      <c r="DE247" s="15"/>
      <c r="DF247" s="15"/>
      <c r="DG247" s="15"/>
      <c r="DH247" s="15"/>
    </row>
    <row r="248" spans="1:112" ht="17.25" thickBot="1">
      <c r="A248" s="18" t="b">
        <v>1</v>
      </c>
      <c r="B248" s="18" t="b">
        <v>1</v>
      </c>
      <c r="C248" s="15"/>
      <c r="D248" s="15"/>
      <c r="E248" s="17">
        <v>244860</v>
      </c>
      <c r="F248" s="17">
        <v>0</v>
      </c>
      <c r="G248" s="17">
        <v>0</v>
      </c>
      <c r="H248" s="17">
        <v>0</v>
      </c>
      <c r="I248" s="17">
        <v>0</v>
      </c>
      <c r="J248" s="15">
        <v>0</v>
      </c>
      <c r="K248" s="17">
        <v>0</v>
      </c>
      <c r="L248" s="17">
        <v>3</v>
      </c>
      <c r="M248" s="15">
        <v>2</v>
      </c>
      <c r="N248" s="15"/>
      <c r="O248" s="17">
        <v>0</v>
      </c>
      <c r="P248" s="15" t="s">
        <v>1169</v>
      </c>
      <c r="Q248" s="15">
        <v>0</v>
      </c>
      <c r="R248" s="17">
        <v>247</v>
      </c>
      <c r="S248" s="18" t="b">
        <v>0</v>
      </c>
      <c r="T248" s="15"/>
      <c r="U248" s="15"/>
      <c r="V248" s="17">
        <v>55</v>
      </c>
      <c r="W248" s="15" t="s">
        <v>5274</v>
      </c>
      <c r="X248" s="15">
        <v>0</v>
      </c>
      <c r="Y248" s="18" t="b">
        <v>0</v>
      </c>
      <c r="Z248" s="15" t="s">
        <v>5275</v>
      </c>
      <c r="AA248" s="15">
        <v>0.4</v>
      </c>
      <c r="AB248" s="18" t="b">
        <v>0</v>
      </c>
      <c r="AC248" s="15"/>
      <c r="AD248" s="15" t="s">
        <v>519</v>
      </c>
      <c r="AE248" s="17">
        <v>9</v>
      </c>
      <c r="AF248" s="17">
        <v>11</v>
      </c>
      <c r="AG248" s="17">
        <v>0</v>
      </c>
      <c r="AH248" s="17">
        <v>0</v>
      </c>
      <c r="AI248" s="17">
        <v>0</v>
      </c>
      <c r="AJ248" s="17">
        <v>0</v>
      </c>
      <c r="AK248" s="17">
        <v>0</v>
      </c>
      <c r="AL248" s="15">
        <v>0</v>
      </c>
      <c r="AM248" s="15">
        <v>0</v>
      </c>
      <c r="AN248" s="15" t="s">
        <v>5275</v>
      </c>
      <c r="AO248" s="15"/>
      <c r="AP248" s="15"/>
      <c r="AQ248" s="15"/>
      <c r="AR248" s="15"/>
      <c r="AS248" s="18" t="b">
        <v>0</v>
      </c>
      <c r="AT248" s="15" t="s">
        <v>5276</v>
      </c>
      <c r="AU248" s="17">
        <v>0</v>
      </c>
      <c r="AV248" s="17">
        <v>0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5">
        <v>0</v>
      </c>
      <c r="BI248" s="15">
        <v>0</v>
      </c>
      <c r="BJ248" s="15">
        <v>0</v>
      </c>
      <c r="BK248" s="15">
        <v>0</v>
      </c>
      <c r="BL248" s="17">
        <v>0</v>
      </c>
      <c r="BM248" s="17">
        <v>0</v>
      </c>
      <c r="BN248" s="17">
        <v>0</v>
      </c>
      <c r="BO248" s="17">
        <v>0</v>
      </c>
      <c r="BP248" s="17">
        <v>0</v>
      </c>
      <c r="BQ248" s="15">
        <v>0</v>
      </c>
      <c r="BR248" s="15">
        <v>0</v>
      </c>
      <c r="BS248" s="15">
        <v>0</v>
      </c>
      <c r="BT248" s="15">
        <v>0</v>
      </c>
      <c r="BU248" s="15"/>
      <c r="BV248" s="15"/>
      <c r="BW248" s="15"/>
      <c r="BX248" s="15"/>
      <c r="BY248" s="15"/>
      <c r="BZ248" s="15"/>
      <c r="CA248" s="15"/>
      <c r="CB248" s="15"/>
      <c r="CC248" s="17">
        <v>541</v>
      </c>
      <c r="CD248" s="17">
        <v>233</v>
      </c>
      <c r="CE248" s="17">
        <v>541</v>
      </c>
      <c r="CF248" s="17">
        <v>233</v>
      </c>
      <c r="CG248" s="17">
        <v>540</v>
      </c>
      <c r="CH248" s="17">
        <v>233</v>
      </c>
      <c r="CI248" s="17">
        <v>541</v>
      </c>
      <c r="CJ248" s="17">
        <v>233</v>
      </c>
      <c r="CK248" s="17">
        <v>0</v>
      </c>
      <c r="CL248" s="17">
        <v>0</v>
      </c>
      <c r="CM248" s="17">
        <v>0</v>
      </c>
      <c r="CN248" s="17">
        <v>0</v>
      </c>
      <c r="CO248" s="17">
        <v>0</v>
      </c>
      <c r="CP248" s="17">
        <v>0</v>
      </c>
      <c r="CQ248" s="17">
        <v>149</v>
      </c>
      <c r="CR248" s="17">
        <v>93</v>
      </c>
      <c r="CS248" s="17">
        <v>386</v>
      </c>
      <c r="CT248" s="17">
        <v>136</v>
      </c>
      <c r="CU248" s="17">
        <v>541</v>
      </c>
      <c r="CV248" s="17">
        <v>233</v>
      </c>
      <c r="CW248" s="17">
        <v>299</v>
      </c>
      <c r="CX248" s="17">
        <v>100</v>
      </c>
      <c r="CY248" s="17">
        <v>0</v>
      </c>
      <c r="CZ248" s="17">
        <v>0</v>
      </c>
      <c r="DA248" s="17">
        <v>0</v>
      </c>
      <c r="DB248" s="15"/>
      <c r="DC248" s="15"/>
      <c r="DD248" s="15"/>
      <c r="DE248" s="15"/>
      <c r="DF248" s="15"/>
      <c r="DG248" s="15"/>
      <c r="DH248" s="15"/>
    </row>
    <row r="249" spans="1:112" ht="27.75" thickBot="1">
      <c r="A249" s="18" t="b">
        <v>1</v>
      </c>
      <c r="B249" s="18" t="b">
        <v>1</v>
      </c>
      <c r="C249" s="15"/>
      <c r="D249" s="15"/>
      <c r="E249" s="17">
        <v>486385</v>
      </c>
      <c r="F249" s="17">
        <v>0</v>
      </c>
      <c r="G249" s="17">
        <v>0</v>
      </c>
      <c r="H249" s="17">
        <v>0</v>
      </c>
      <c r="I249" s="17">
        <v>0</v>
      </c>
      <c r="J249" s="15">
        <v>0</v>
      </c>
      <c r="K249" s="17">
        <v>0</v>
      </c>
      <c r="L249" s="17">
        <v>4</v>
      </c>
      <c r="M249" s="15">
        <v>1.8</v>
      </c>
      <c r="N249" s="15"/>
      <c r="O249" s="17">
        <v>0</v>
      </c>
      <c r="P249" s="15" t="s">
        <v>1335</v>
      </c>
      <c r="Q249" s="15">
        <v>0</v>
      </c>
      <c r="R249" s="17">
        <v>248</v>
      </c>
      <c r="S249" s="18" t="b">
        <v>0</v>
      </c>
      <c r="T249" s="15"/>
      <c r="U249" s="15"/>
      <c r="V249" s="17">
        <v>55</v>
      </c>
      <c r="W249" s="15" t="s">
        <v>1336</v>
      </c>
      <c r="X249" s="15">
        <v>2.8</v>
      </c>
      <c r="Y249" s="18" t="b">
        <v>0</v>
      </c>
      <c r="Z249" s="15" t="s">
        <v>1337</v>
      </c>
      <c r="AA249" s="15">
        <v>3.4</v>
      </c>
      <c r="AB249" s="18" t="b">
        <v>0</v>
      </c>
      <c r="AC249" s="15"/>
      <c r="AD249" s="15" t="s">
        <v>519</v>
      </c>
      <c r="AE249" s="17">
        <v>9</v>
      </c>
      <c r="AF249" s="17">
        <v>11</v>
      </c>
      <c r="AG249" s="17">
        <v>104</v>
      </c>
      <c r="AH249" s="17">
        <v>0</v>
      </c>
      <c r="AI249" s="17">
        <v>0</v>
      </c>
      <c r="AJ249" s="17">
        <v>0</v>
      </c>
      <c r="AK249" s="17">
        <v>0</v>
      </c>
      <c r="AL249" s="15">
        <v>0</v>
      </c>
      <c r="AM249" s="15">
        <v>18.899999999999999</v>
      </c>
      <c r="AN249" s="15" t="s">
        <v>1338</v>
      </c>
      <c r="AO249" s="15"/>
      <c r="AP249" s="15"/>
      <c r="AQ249" s="15"/>
      <c r="AR249" s="15"/>
      <c r="AS249" s="18" t="b">
        <v>0</v>
      </c>
      <c r="AT249" s="15" t="s">
        <v>2635</v>
      </c>
      <c r="AU249" s="17">
        <v>1551</v>
      </c>
      <c r="AV249" s="17">
        <v>9</v>
      </c>
      <c r="AW249" s="17">
        <v>1</v>
      </c>
      <c r="AX249" s="17">
        <v>5</v>
      </c>
      <c r="AY249" s="17">
        <v>19</v>
      </c>
      <c r="AZ249" s="17">
        <v>0</v>
      </c>
      <c r="BA249" s="17">
        <v>0</v>
      </c>
      <c r="BB249" s="17">
        <v>0</v>
      </c>
      <c r="BC249" s="17">
        <v>3</v>
      </c>
      <c r="BD249" s="17">
        <v>0</v>
      </c>
      <c r="BE249" s="17">
        <v>0</v>
      </c>
      <c r="BF249" s="17">
        <v>15</v>
      </c>
      <c r="BG249" s="17">
        <v>343</v>
      </c>
      <c r="BH249" s="15">
        <v>445.8</v>
      </c>
      <c r="BI249" s="15">
        <v>159.80000000000001</v>
      </c>
      <c r="BJ249" s="15">
        <v>655</v>
      </c>
      <c r="BK249" s="15">
        <v>124.5</v>
      </c>
      <c r="BL249" s="17">
        <v>0</v>
      </c>
      <c r="BM249" s="17">
        <v>0</v>
      </c>
      <c r="BN249" s="17">
        <v>0</v>
      </c>
      <c r="BO249" s="17">
        <v>0</v>
      </c>
      <c r="BP249" s="17">
        <v>17</v>
      </c>
      <c r="BQ249" s="15">
        <v>8.9</v>
      </c>
      <c r="BR249" s="15">
        <v>0.23</v>
      </c>
      <c r="BS249" s="15">
        <v>9.1300000000000008</v>
      </c>
      <c r="BT249" s="15">
        <v>24.16</v>
      </c>
      <c r="BU249" s="15"/>
      <c r="BV249" s="15"/>
      <c r="BW249" s="15"/>
      <c r="BX249" s="15"/>
      <c r="BY249" s="17">
        <v>4</v>
      </c>
      <c r="BZ249" s="15"/>
      <c r="CA249" s="15"/>
      <c r="CB249" s="15"/>
      <c r="CC249" s="17">
        <v>131</v>
      </c>
      <c r="CD249" s="17">
        <v>13</v>
      </c>
      <c r="CE249" s="17">
        <v>194</v>
      </c>
      <c r="CF249" s="17">
        <v>19</v>
      </c>
      <c r="CG249" s="17">
        <v>26</v>
      </c>
      <c r="CH249" s="17">
        <v>14</v>
      </c>
      <c r="CI249" s="17">
        <v>81</v>
      </c>
      <c r="CJ249" s="17">
        <v>14</v>
      </c>
      <c r="CK249" s="17">
        <v>0.52</v>
      </c>
      <c r="CL249" s="17">
        <v>0</v>
      </c>
      <c r="CM249" s="17">
        <v>0.01</v>
      </c>
      <c r="CN249" s="17">
        <v>0.53</v>
      </c>
      <c r="CO249" s="17">
        <v>1.4</v>
      </c>
      <c r="CP249" s="17">
        <v>1.1000000000000001</v>
      </c>
      <c r="CQ249" s="17">
        <v>182</v>
      </c>
      <c r="CR249" s="17">
        <v>41</v>
      </c>
      <c r="CS249" s="17">
        <v>419</v>
      </c>
      <c r="CT249" s="17">
        <v>38</v>
      </c>
      <c r="CU249" s="17">
        <v>198</v>
      </c>
      <c r="CV249" s="17">
        <v>19</v>
      </c>
      <c r="CW249" s="17">
        <v>98</v>
      </c>
      <c r="CX249" s="17">
        <v>14</v>
      </c>
      <c r="CY249" s="17">
        <v>0.99</v>
      </c>
      <c r="CZ249" s="17">
        <v>0.28999999999999998</v>
      </c>
      <c r="DA249" s="17">
        <v>0</v>
      </c>
      <c r="DB249" s="15"/>
      <c r="DC249" s="15"/>
      <c r="DD249" s="15"/>
      <c r="DE249" s="15"/>
      <c r="DF249" s="15"/>
      <c r="DG249" s="15"/>
      <c r="DH249" s="15"/>
    </row>
    <row r="250" spans="1:112" ht="17.25" thickBot="1">
      <c r="A250" s="18" t="b">
        <v>1</v>
      </c>
      <c r="B250" s="18" t="b">
        <v>1</v>
      </c>
      <c r="C250" s="15"/>
      <c r="D250" s="15"/>
      <c r="E250" s="17">
        <v>586309</v>
      </c>
      <c r="F250" s="17">
        <v>0</v>
      </c>
      <c r="G250" s="17">
        <v>0</v>
      </c>
      <c r="H250" s="17">
        <v>0</v>
      </c>
      <c r="I250" s="17">
        <v>0</v>
      </c>
      <c r="J250" s="15">
        <v>0</v>
      </c>
      <c r="K250" s="17">
        <v>0</v>
      </c>
      <c r="L250" s="17">
        <v>4</v>
      </c>
      <c r="M250" s="15">
        <v>1.8</v>
      </c>
      <c r="N250" s="15"/>
      <c r="O250" s="17">
        <v>0</v>
      </c>
      <c r="P250" s="15" t="s">
        <v>2631</v>
      </c>
      <c r="Q250" s="15">
        <v>0</v>
      </c>
      <c r="R250" s="17">
        <v>249</v>
      </c>
      <c r="S250" s="18" t="b">
        <v>0</v>
      </c>
      <c r="T250" s="15"/>
      <c r="U250" s="15"/>
      <c r="V250" s="17">
        <v>55</v>
      </c>
      <c r="W250" s="15" t="s">
        <v>2632</v>
      </c>
      <c r="X250" s="15">
        <v>2.5</v>
      </c>
      <c r="Y250" s="18" t="b">
        <v>0</v>
      </c>
      <c r="Z250" s="15" t="s">
        <v>2633</v>
      </c>
      <c r="AA250" s="15">
        <v>1.1000000000000001</v>
      </c>
      <c r="AB250" s="18" t="b">
        <v>0</v>
      </c>
      <c r="AC250" s="15"/>
      <c r="AD250" s="15" t="s">
        <v>519</v>
      </c>
      <c r="AE250" s="17">
        <v>9</v>
      </c>
      <c r="AF250" s="17">
        <v>11</v>
      </c>
      <c r="AG250" s="17">
        <v>95</v>
      </c>
      <c r="AH250" s="17">
        <v>0</v>
      </c>
      <c r="AI250" s="17">
        <v>0</v>
      </c>
      <c r="AJ250" s="17">
        <v>0</v>
      </c>
      <c r="AK250" s="17">
        <v>0</v>
      </c>
      <c r="AL250" s="15">
        <v>0</v>
      </c>
      <c r="AM250" s="15">
        <v>17.3</v>
      </c>
      <c r="AN250" s="15" t="s">
        <v>2633</v>
      </c>
      <c r="AO250" s="15"/>
      <c r="AP250" s="15"/>
      <c r="AQ250" s="15"/>
      <c r="AR250" s="15"/>
      <c r="AS250" s="18" t="b">
        <v>0</v>
      </c>
      <c r="AT250" s="15" t="s">
        <v>2634</v>
      </c>
      <c r="AU250" s="17">
        <v>1898</v>
      </c>
      <c r="AV250" s="17">
        <v>8</v>
      </c>
      <c r="AW250" s="17">
        <v>0</v>
      </c>
      <c r="AX250" s="17">
        <v>7</v>
      </c>
      <c r="AY250" s="17">
        <v>34</v>
      </c>
      <c r="AZ250" s="17">
        <v>0</v>
      </c>
      <c r="BA250" s="17">
        <v>0</v>
      </c>
      <c r="BB250" s="17">
        <v>0</v>
      </c>
      <c r="BC250" s="17">
        <v>3</v>
      </c>
      <c r="BD250" s="17">
        <v>0</v>
      </c>
      <c r="BE250" s="17">
        <v>0</v>
      </c>
      <c r="BF250" s="17">
        <v>9</v>
      </c>
      <c r="BG250" s="17">
        <v>295</v>
      </c>
      <c r="BH250" s="15">
        <v>341</v>
      </c>
      <c r="BI250" s="15">
        <v>207.7</v>
      </c>
      <c r="BJ250" s="15">
        <v>501</v>
      </c>
      <c r="BK250" s="15">
        <v>102.5</v>
      </c>
      <c r="BL250" s="17">
        <v>0</v>
      </c>
      <c r="BM250" s="17">
        <v>0</v>
      </c>
      <c r="BN250" s="17">
        <v>0</v>
      </c>
      <c r="BO250" s="17">
        <v>0</v>
      </c>
      <c r="BP250" s="17">
        <v>21</v>
      </c>
      <c r="BQ250" s="15">
        <v>8.17</v>
      </c>
      <c r="BR250" s="15">
        <v>0.44</v>
      </c>
      <c r="BS250" s="15">
        <v>8.61</v>
      </c>
      <c r="BT250" s="15">
        <v>33.49</v>
      </c>
      <c r="BU250" s="15"/>
      <c r="BV250" s="15"/>
      <c r="BW250" s="15"/>
      <c r="BX250" s="15"/>
      <c r="BY250" s="17">
        <v>2</v>
      </c>
      <c r="BZ250" s="15"/>
      <c r="CA250" s="15"/>
      <c r="CB250" s="15"/>
      <c r="CC250" s="17">
        <v>177</v>
      </c>
      <c r="CD250" s="17">
        <v>16</v>
      </c>
      <c r="CE250" s="17">
        <v>160</v>
      </c>
      <c r="CF250" s="17">
        <v>14</v>
      </c>
      <c r="CG250" s="17">
        <v>42</v>
      </c>
      <c r="CH250" s="17">
        <v>16</v>
      </c>
      <c r="CI250" s="17">
        <v>123</v>
      </c>
      <c r="CJ250" s="17">
        <v>18</v>
      </c>
      <c r="CK250" s="17">
        <v>0.39</v>
      </c>
      <c r="CL250" s="17">
        <v>0</v>
      </c>
      <c r="CM250" s="17">
        <v>0.02</v>
      </c>
      <c r="CN250" s="17">
        <v>0.41</v>
      </c>
      <c r="CO250" s="17">
        <v>1.59</v>
      </c>
      <c r="CP250" s="17">
        <v>1.61</v>
      </c>
      <c r="CQ250" s="17">
        <v>207</v>
      </c>
      <c r="CR250" s="17">
        <v>43</v>
      </c>
      <c r="CS250" s="17">
        <v>444</v>
      </c>
      <c r="CT250" s="17">
        <v>40</v>
      </c>
      <c r="CU250" s="17">
        <v>238</v>
      </c>
      <c r="CV250" s="17">
        <v>25</v>
      </c>
      <c r="CW250" s="17">
        <v>186</v>
      </c>
      <c r="CX250" s="17">
        <v>32</v>
      </c>
      <c r="CY250" s="17">
        <v>1</v>
      </c>
      <c r="CZ250" s="17">
        <v>0.33</v>
      </c>
      <c r="DA250" s="17">
        <v>0</v>
      </c>
      <c r="DB250" s="15"/>
      <c r="DC250" s="15"/>
      <c r="DD250" s="15"/>
      <c r="DE250" s="15"/>
      <c r="DF250" s="15"/>
      <c r="DG250" s="15"/>
      <c r="DH250" s="15"/>
    </row>
    <row r="251" spans="1:112" ht="17.25" thickBot="1">
      <c r="A251" s="18" t="b">
        <v>1</v>
      </c>
      <c r="B251" s="18" t="b">
        <v>1</v>
      </c>
      <c r="C251" s="15"/>
      <c r="D251" s="15"/>
      <c r="E251" s="17">
        <v>80201</v>
      </c>
      <c r="F251" s="17">
        <v>0</v>
      </c>
      <c r="G251" s="17">
        <v>0</v>
      </c>
      <c r="H251" s="17">
        <v>0</v>
      </c>
      <c r="I251" s="17">
        <v>0</v>
      </c>
      <c r="J251" s="15">
        <v>0</v>
      </c>
      <c r="K251" s="17">
        <v>0</v>
      </c>
      <c r="L251" s="17">
        <v>1</v>
      </c>
      <c r="M251" s="15">
        <v>2</v>
      </c>
      <c r="N251" s="15"/>
      <c r="O251" s="17">
        <v>0</v>
      </c>
      <c r="P251" s="15" t="s">
        <v>784</v>
      </c>
      <c r="Q251" s="15">
        <v>0</v>
      </c>
      <c r="R251" s="17">
        <v>250</v>
      </c>
      <c r="S251" s="18" t="b">
        <v>0</v>
      </c>
      <c r="T251" s="15"/>
      <c r="U251" s="15"/>
      <c r="V251" s="17">
        <v>45</v>
      </c>
      <c r="W251" s="15" t="s">
        <v>785</v>
      </c>
      <c r="X251" s="15">
        <v>3.2</v>
      </c>
      <c r="Y251" s="18" t="b">
        <v>0</v>
      </c>
      <c r="Z251" s="15" t="s">
        <v>248</v>
      </c>
      <c r="AA251" s="15">
        <v>3.2</v>
      </c>
      <c r="AB251" s="18" t="b">
        <v>0</v>
      </c>
      <c r="AC251" s="15"/>
      <c r="AD251" s="15" t="s">
        <v>519</v>
      </c>
      <c r="AE251" s="17">
        <v>10</v>
      </c>
      <c r="AF251" s="17">
        <v>54</v>
      </c>
      <c r="AG251" s="17">
        <v>122</v>
      </c>
      <c r="AH251" s="17">
        <v>0</v>
      </c>
      <c r="AI251" s="17">
        <v>0</v>
      </c>
      <c r="AJ251" s="17">
        <v>0</v>
      </c>
      <c r="AK251" s="17">
        <v>0</v>
      </c>
      <c r="AL251" s="15">
        <v>0</v>
      </c>
      <c r="AM251" s="15">
        <v>27.1</v>
      </c>
      <c r="AN251" s="15" t="s">
        <v>248</v>
      </c>
      <c r="AO251" s="15"/>
      <c r="AP251" s="15"/>
      <c r="AQ251" s="15"/>
      <c r="AR251" s="15"/>
      <c r="AS251" s="18" t="b">
        <v>0</v>
      </c>
      <c r="AT251" s="15" t="s">
        <v>2639</v>
      </c>
      <c r="AU251" s="17">
        <v>3420</v>
      </c>
      <c r="AV251" s="17">
        <v>0</v>
      </c>
      <c r="AW251" s="17">
        <v>0</v>
      </c>
      <c r="AX251" s="17">
        <v>9</v>
      </c>
      <c r="AY251" s="17">
        <v>51</v>
      </c>
      <c r="AZ251" s="17">
        <v>1</v>
      </c>
      <c r="BA251" s="17">
        <v>0</v>
      </c>
      <c r="BB251" s="17">
        <v>0</v>
      </c>
      <c r="BC251" s="17">
        <v>3</v>
      </c>
      <c r="BD251" s="17">
        <v>0</v>
      </c>
      <c r="BE251" s="17">
        <v>98</v>
      </c>
      <c r="BF251" s="17">
        <v>8</v>
      </c>
      <c r="BG251" s="17">
        <v>556</v>
      </c>
      <c r="BH251" s="15">
        <v>816.2</v>
      </c>
      <c r="BI251" s="15">
        <v>0</v>
      </c>
      <c r="BJ251" s="15">
        <v>0</v>
      </c>
      <c r="BK251" s="15">
        <v>81.5</v>
      </c>
      <c r="BL251" s="17">
        <v>0</v>
      </c>
      <c r="BM251" s="17">
        <v>0</v>
      </c>
      <c r="BN251" s="17">
        <v>0</v>
      </c>
      <c r="BO251" s="17">
        <v>0</v>
      </c>
      <c r="BP251" s="17">
        <v>38</v>
      </c>
      <c r="BQ251" s="15">
        <v>0</v>
      </c>
      <c r="BR251" s="15">
        <v>0.02</v>
      </c>
      <c r="BS251" s="15">
        <v>0.02</v>
      </c>
      <c r="BT251" s="15">
        <v>52.73</v>
      </c>
      <c r="BU251" s="15"/>
      <c r="BV251" s="15"/>
      <c r="BW251" s="15"/>
      <c r="BX251" s="15"/>
      <c r="BY251" s="15"/>
      <c r="BZ251" s="15"/>
      <c r="CA251" s="15"/>
      <c r="CB251" s="15"/>
      <c r="CC251" s="17">
        <v>29</v>
      </c>
      <c r="CD251" s="17">
        <v>9</v>
      </c>
      <c r="CE251" s="17">
        <v>437</v>
      </c>
      <c r="CF251" s="17">
        <v>36</v>
      </c>
      <c r="CG251" s="17">
        <v>420</v>
      </c>
      <c r="CH251" s="17">
        <v>27</v>
      </c>
      <c r="CI251" s="17">
        <v>170</v>
      </c>
      <c r="CJ251" s="17">
        <v>9</v>
      </c>
      <c r="CK251" s="17">
        <v>0</v>
      </c>
      <c r="CL251" s="17">
        <v>2.58</v>
      </c>
      <c r="CM251" s="17">
        <v>0</v>
      </c>
      <c r="CN251" s="17">
        <v>0</v>
      </c>
      <c r="CO251" s="17">
        <v>1.39</v>
      </c>
      <c r="CP251" s="17">
        <v>1.34</v>
      </c>
      <c r="CQ251" s="17">
        <v>372</v>
      </c>
      <c r="CR251" s="17">
        <v>21</v>
      </c>
      <c r="CS251" s="17">
        <v>71</v>
      </c>
      <c r="CT251" s="17">
        <v>23</v>
      </c>
      <c r="CU251" s="17">
        <v>138</v>
      </c>
      <c r="CV251" s="17">
        <v>18</v>
      </c>
      <c r="CW251" s="17">
        <v>99</v>
      </c>
      <c r="CX251" s="17">
        <v>17</v>
      </c>
      <c r="CY251" s="17">
        <v>1</v>
      </c>
      <c r="CZ251" s="17">
        <v>0.24</v>
      </c>
      <c r="DA251" s="17">
        <v>0</v>
      </c>
      <c r="DB251" s="15"/>
      <c r="DC251" s="15"/>
      <c r="DD251" s="15"/>
      <c r="DE251" s="15"/>
      <c r="DF251" s="15"/>
      <c r="DG251" s="15"/>
      <c r="DH251" s="15"/>
    </row>
    <row r="252" spans="1:112" ht="17.25" thickBot="1">
      <c r="A252" s="18" t="b">
        <v>1</v>
      </c>
      <c r="B252" s="18" t="b">
        <v>1</v>
      </c>
      <c r="C252" s="15"/>
      <c r="D252" s="15"/>
      <c r="E252" s="17">
        <v>86873</v>
      </c>
      <c r="F252" s="17">
        <v>0</v>
      </c>
      <c r="G252" s="17">
        <v>0</v>
      </c>
      <c r="H252" s="17">
        <v>0</v>
      </c>
      <c r="I252" s="17">
        <v>0</v>
      </c>
      <c r="J252" s="15">
        <v>0</v>
      </c>
      <c r="K252" s="17">
        <v>0</v>
      </c>
      <c r="L252" s="17">
        <v>1</v>
      </c>
      <c r="M252" s="15">
        <v>1</v>
      </c>
      <c r="N252" s="15"/>
      <c r="O252" s="17">
        <v>0</v>
      </c>
      <c r="P252" s="15" t="s">
        <v>527</v>
      </c>
      <c r="Q252" s="15">
        <v>0</v>
      </c>
      <c r="R252" s="17">
        <v>251</v>
      </c>
      <c r="S252" s="18" t="b">
        <v>0</v>
      </c>
      <c r="T252" s="15"/>
      <c r="U252" s="15"/>
      <c r="V252" s="17">
        <v>40</v>
      </c>
      <c r="W252" s="15" t="s">
        <v>3317</v>
      </c>
      <c r="X252" s="15">
        <v>0</v>
      </c>
      <c r="Y252" s="18" t="b">
        <v>0</v>
      </c>
      <c r="Z252" s="15" t="s">
        <v>3318</v>
      </c>
      <c r="AA252" s="15">
        <v>1.8</v>
      </c>
      <c r="AB252" s="18" t="b">
        <v>0</v>
      </c>
      <c r="AC252" s="15"/>
      <c r="AD252" s="15" t="s">
        <v>519</v>
      </c>
      <c r="AE252" s="17">
        <v>10</v>
      </c>
      <c r="AF252" s="17">
        <v>54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5">
        <v>0</v>
      </c>
      <c r="AM252" s="15">
        <v>0</v>
      </c>
      <c r="AN252" s="15" t="s">
        <v>3318</v>
      </c>
      <c r="AO252" s="15"/>
      <c r="AP252" s="15"/>
      <c r="AQ252" s="15"/>
      <c r="AR252" s="15"/>
      <c r="AS252" s="18" t="b">
        <v>0</v>
      </c>
      <c r="AT252" s="15" t="s">
        <v>3319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5">
        <v>0</v>
      </c>
      <c r="BI252" s="15">
        <v>0</v>
      </c>
      <c r="BJ252" s="15">
        <v>0</v>
      </c>
      <c r="BK252" s="15">
        <v>0</v>
      </c>
      <c r="BL252" s="17">
        <v>0</v>
      </c>
      <c r="BM252" s="17">
        <v>0</v>
      </c>
      <c r="BN252" s="17">
        <v>0</v>
      </c>
      <c r="BO252" s="17">
        <v>0</v>
      </c>
      <c r="BP252" s="17">
        <v>0</v>
      </c>
      <c r="BQ252" s="15">
        <v>0</v>
      </c>
      <c r="BR252" s="15">
        <v>0</v>
      </c>
      <c r="BS252" s="15">
        <v>0</v>
      </c>
      <c r="BT252" s="15">
        <v>0</v>
      </c>
      <c r="BU252" s="15"/>
      <c r="BV252" s="15"/>
      <c r="BW252" s="15"/>
      <c r="BX252" s="15"/>
      <c r="BY252" s="15"/>
      <c r="BZ252" s="15"/>
      <c r="CA252" s="15"/>
      <c r="CB252" s="15"/>
      <c r="CC252" s="17">
        <v>400</v>
      </c>
      <c r="CD252" s="17">
        <v>36</v>
      </c>
      <c r="CE252" s="17">
        <v>384</v>
      </c>
      <c r="CF252" s="17">
        <v>19</v>
      </c>
      <c r="CG252" s="17">
        <v>365</v>
      </c>
      <c r="CH252" s="17">
        <v>10</v>
      </c>
      <c r="CI252" s="17">
        <v>402</v>
      </c>
      <c r="CJ252" s="17">
        <v>36</v>
      </c>
      <c r="CK252" s="17">
        <v>0</v>
      </c>
      <c r="CL252" s="17">
        <v>0</v>
      </c>
      <c r="CM252" s="17">
        <v>0</v>
      </c>
      <c r="CN252" s="17">
        <v>0</v>
      </c>
      <c r="CO252" s="17">
        <v>0</v>
      </c>
      <c r="CP252" s="17">
        <v>0</v>
      </c>
      <c r="CQ252" s="17">
        <v>498</v>
      </c>
      <c r="CR252" s="17">
        <v>46</v>
      </c>
      <c r="CS252" s="17">
        <v>7</v>
      </c>
      <c r="CT252" s="17">
        <v>6</v>
      </c>
      <c r="CU252" s="17">
        <v>406</v>
      </c>
      <c r="CV252" s="17">
        <v>36</v>
      </c>
      <c r="CW252" s="17">
        <v>148</v>
      </c>
      <c r="CX252" s="17">
        <v>22</v>
      </c>
      <c r="CY252" s="17">
        <v>0</v>
      </c>
      <c r="CZ252" s="17">
        <v>0</v>
      </c>
      <c r="DA252" s="17">
        <v>0</v>
      </c>
      <c r="DB252" s="15"/>
      <c r="DC252" s="15"/>
      <c r="DD252" s="15"/>
      <c r="DE252" s="15"/>
      <c r="DF252" s="15"/>
      <c r="DG252" s="15"/>
      <c r="DH252" s="15"/>
    </row>
    <row r="253" spans="1:112" ht="17.25" thickBot="1">
      <c r="A253" s="18" t="b">
        <v>1</v>
      </c>
      <c r="B253" s="18" t="b">
        <v>1</v>
      </c>
      <c r="C253" s="15"/>
      <c r="D253" s="15"/>
      <c r="E253" s="17">
        <v>505079</v>
      </c>
      <c r="F253" s="17">
        <v>0</v>
      </c>
      <c r="G253" s="17">
        <v>0</v>
      </c>
      <c r="H253" s="17">
        <v>0</v>
      </c>
      <c r="I253" s="17">
        <v>0</v>
      </c>
      <c r="J253" s="15">
        <v>0</v>
      </c>
      <c r="K253" s="17">
        <v>0</v>
      </c>
      <c r="L253" s="17">
        <v>1</v>
      </c>
      <c r="M253" s="15">
        <v>1</v>
      </c>
      <c r="N253" s="15"/>
      <c r="O253" s="17">
        <v>0</v>
      </c>
      <c r="P253" s="15" t="s">
        <v>963</v>
      </c>
      <c r="Q253" s="15">
        <v>0</v>
      </c>
      <c r="R253" s="17">
        <v>252</v>
      </c>
      <c r="S253" s="18" t="b">
        <v>0</v>
      </c>
      <c r="T253" s="15"/>
      <c r="U253" s="15"/>
      <c r="V253" s="17">
        <v>40</v>
      </c>
      <c r="W253" s="15" t="s">
        <v>4371</v>
      </c>
      <c r="X253" s="15">
        <v>0</v>
      </c>
      <c r="Y253" s="18" t="b">
        <v>0</v>
      </c>
      <c r="Z253" s="15" t="s">
        <v>4372</v>
      </c>
      <c r="AA253" s="15">
        <v>0.2</v>
      </c>
      <c r="AB253" s="18" t="b">
        <v>0</v>
      </c>
      <c r="AC253" s="15"/>
      <c r="AD253" s="15" t="s">
        <v>519</v>
      </c>
      <c r="AE253" s="17">
        <v>10</v>
      </c>
      <c r="AF253" s="17">
        <v>54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5">
        <v>0</v>
      </c>
      <c r="AM253" s="15">
        <v>0</v>
      </c>
      <c r="AN253" s="15" t="s">
        <v>4372</v>
      </c>
      <c r="AO253" s="15"/>
      <c r="AP253" s="15"/>
      <c r="AQ253" s="15"/>
      <c r="AR253" s="15"/>
      <c r="AS253" s="18" t="b">
        <v>0</v>
      </c>
      <c r="AT253" s="15" t="s">
        <v>4373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5">
        <v>0</v>
      </c>
      <c r="BI253" s="15">
        <v>0</v>
      </c>
      <c r="BJ253" s="15">
        <v>0</v>
      </c>
      <c r="BK253" s="15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5">
        <v>0</v>
      </c>
      <c r="BR253" s="15">
        <v>0</v>
      </c>
      <c r="BS253" s="15">
        <v>0</v>
      </c>
      <c r="BT253" s="15">
        <v>0</v>
      </c>
      <c r="BU253" s="15"/>
      <c r="BV253" s="15"/>
      <c r="BW253" s="15"/>
      <c r="BX253" s="15"/>
      <c r="BY253" s="15"/>
      <c r="BZ253" s="15"/>
      <c r="CA253" s="15"/>
      <c r="CB253" s="15"/>
      <c r="CC253" s="17">
        <v>439</v>
      </c>
      <c r="CD253" s="17">
        <v>48</v>
      </c>
      <c r="CE253" s="17">
        <v>424</v>
      </c>
      <c r="CF253" s="17">
        <v>32</v>
      </c>
      <c r="CG253" s="17">
        <v>405</v>
      </c>
      <c r="CH253" s="17">
        <v>23</v>
      </c>
      <c r="CI253" s="17">
        <v>441</v>
      </c>
      <c r="CJ253" s="17">
        <v>48</v>
      </c>
      <c r="CK253" s="17">
        <v>0</v>
      </c>
      <c r="CL253" s="17">
        <v>0</v>
      </c>
      <c r="CM253" s="17">
        <v>0</v>
      </c>
      <c r="CN253" s="17">
        <v>0</v>
      </c>
      <c r="CO253" s="17">
        <v>0</v>
      </c>
      <c r="CP253" s="17">
        <v>0</v>
      </c>
      <c r="CQ253" s="17">
        <v>542</v>
      </c>
      <c r="CR253" s="17">
        <v>59</v>
      </c>
      <c r="CS253" s="17">
        <v>51</v>
      </c>
      <c r="CT253" s="17">
        <v>19</v>
      </c>
      <c r="CU253" s="17">
        <v>444</v>
      </c>
      <c r="CV253" s="17">
        <v>48</v>
      </c>
      <c r="CW253" s="17">
        <v>385</v>
      </c>
      <c r="CX253" s="17">
        <v>45</v>
      </c>
      <c r="CY253" s="17">
        <v>0</v>
      </c>
      <c r="CZ253" s="17">
        <v>0</v>
      </c>
      <c r="DA253" s="17">
        <v>0</v>
      </c>
      <c r="DB253" s="15"/>
      <c r="DC253" s="15"/>
      <c r="DD253" s="15"/>
      <c r="DE253" s="15"/>
      <c r="DF253" s="15"/>
      <c r="DG253" s="15"/>
      <c r="DH253" s="15"/>
    </row>
    <row r="254" spans="1:112" ht="40.5" thickBot="1">
      <c r="A254" s="18" t="b">
        <v>1</v>
      </c>
      <c r="B254" s="18" t="b">
        <v>1</v>
      </c>
      <c r="C254" s="17">
        <v>0</v>
      </c>
      <c r="D254" s="15"/>
      <c r="E254" s="17">
        <v>174874</v>
      </c>
      <c r="F254" s="17">
        <v>0</v>
      </c>
      <c r="G254" s="17">
        <v>0</v>
      </c>
      <c r="H254" s="17">
        <v>0</v>
      </c>
      <c r="I254" s="17">
        <v>0</v>
      </c>
      <c r="J254" s="15">
        <v>0</v>
      </c>
      <c r="K254" s="17">
        <v>0</v>
      </c>
      <c r="L254" s="17">
        <v>2</v>
      </c>
      <c r="M254" s="15">
        <v>0</v>
      </c>
      <c r="N254" s="15"/>
      <c r="O254" s="17">
        <v>0</v>
      </c>
      <c r="P254" s="15" t="s">
        <v>738</v>
      </c>
      <c r="Q254" s="15">
        <v>0</v>
      </c>
      <c r="R254" s="17">
        <v>253</v>
      </c>
      <c r="S254" s="18" t="b">
        <v>0</v>
      </c>
      <c r="T254" s="15" t="s">
        <v>5017</v>
      </c>
      <c r="U254" s="15" t="s">
        <v>5277</v>
      </c>
      <c r="V254" s="17">
        <v>50</v>
      </c>
      <c r="W254" s="15" t="s">
        <v>739</v>
      </c>
      <c r="X254" s="15">
        <v>3.7</v>
      </c>
      <c r="Y254" s="18" t="b">
        <v>0</v>
      </c>
      <c r="Z254" s="15" t="s">
        <v>320</v>
      </c>
      <c r="AA254" s="15">
        <v>0.1</v>
      </c>
      <c r="AB254" s="18" t="b">
        <v>0</v>
      </c>
      <c r="AC254" s="15"/>
      <c r="AD254" s="15" t="s">
        <v>1056</v>
      </c>
      <c r="AE254" s="17">
        <v>10</v>
      </c>
      <c r="AF254" s="17">
        <v>54</v>
      </c>
      <c r="AG254" s="17">
        <v>123</v>
      </c>
      <c r="AH254" s="17">
        <v>0</v>
      </c>
      <c r="AI254" s="17">
        <v>0</v>
      </c>
      <c r="AJ254" s="17">
        <v>0</v>
      </c>
      <c r="AK254" s="17">
        <v>0</v>
      </c>
      <c r="AL254" s="15">
        <v>0</v>
      </c>
      <c r="AM254" s="15">
        <v>24.6</v>
      </c>
      <c r="AN254" s="15" t="s">
        <v>320</v>
      </c>
      <c r="AO254" s="15"/>
      <c r="AP254" s="15"/>
      <c r="AQ254" s="15"/>
      <c r="AR254" s="15"/>
      <c r="AS254" s="18" t="b">
        <v>0</v>
      </c>
      <c r="AT254" s="15" t="s">
        <v>2642</v>
      </c>
      <c r="AU254" s="17">
        <v>2882</v>
      </c>
      <c r="AV254" s="17">
        <v>0</v>
      </c>
      <c r="AW254" s="17">
        <v>1</v>
      </c>
      <c r="AX254" s="17">
        <v>8</v>
      </c>
      <c r="AY254" s="17">
        <v>45</v>
      </c>
      <c r="AZ254" s="17">
        <v>0</v>
      </c>
      <c r="BA254" s="17">
        <v>0</v>
      </c>
      <c r="BB254" s="17">
        <v>0</v>
      </c>
      <c r="BC254" s="17">
        <v>7</v>
      </c>
      <c r="BD254" s="17">
        <v>1</v>
      </c>
      <c r="BE254" s="17">
        <v>0</v>
      </c>
      <c r="BF254" s="17">
        <v>8</v>
      </c>
      <c r="BG254" s="17">
        <v>424</v>
      </c>
      <c r="BH254" s="15">
        <v>790.6</v>
      </c>
      <c r="BI254" s="15">
        <v>131</v>
      </c>
      <c r="BJ254" s="15">
        <v>148</v>
      </c>
      <c r="BK254" s="15">
        <v>107</v>
      </c>
      <c r="BL254" s="17">
        <v>0</v>
      </c>
      <c r="BM254" s="17">
        <v>0</v>
      </c>
      <c r="BN254" s="17">
        <v>0</v>
      </c>
      <c r="BO254" s="17">
        <v>0</v>
      </c>
      <c r="BP254" s="17">
        <v>33</v>
      </c>
      <c r="BQ254" s="15">
        <v>1.43</v>
      </c>
      <c r="BR254" s="15">
        <v>1.83</v>
      </c>
      <c r="BS254" s="15">
        <v>3.26</v>
      </c>
      <c r="BT254" s="15">
        <v>44.88</v>
      </c>
      <c r="BU254" s="15"/>
      <c r="BV254" s="15"/>
      <c r="BW254" s="15"/>
      <c r="BX254" s="15"/>
      <c r="BY254" s="15"/>
      <c r="BZ254" s="15"/>
      <c r="CA254" s="15"/>
      <c r="CB254" s="15"/>
      <c r="CC254" s="17">
        <v>31</v>
      </c>
      <c r="CD254" s="17">
        <v>12</v>
      </c>
      <c r="CE254" s="17">
        <v>215</v>
      </c>
      <c r="CF254" s="17">
        <v>59</v>
      </c>
      <c r="CG254" s="17">
        <v>195</v>
      </c>
      <c r="CH254" s="17">
        <v>53</v>
      </c>
      <c r="CI254" s="17">
        <v>112</v>
      </c>
      <c r="CJ254" s="17">
        <v>33</v>
      </c>
      <c r="CK254" s="17">
        <v>0.04</v>
      </c>
      <c r="CL254" s="17">
        <v>0</v>
      </c>
      <c r="CM254" s="17">
        <v>0.06</v>
      </c>
      <c r="CN254" s="17">
        <v>0.1</v>
      </c>
      <c r="CO254" s="17">
        <v>1.4</v>
      </c>
      <c r="CP254" s="17">
        <v>1.41</v>
      </c>
      <c r="CQ254" s="17">
        <v>238</v>
      </c>
      <c r="CR254" s="17">
        <v>39</v>
      </c>
      <c r="CS254" s="17">
        <v>216</v>
      </c>
      <c r="CT254" s="17">
        <v>118</v>
      </c>
      <c r="CU254" s="17">
        <v>78</v>
      </c>
      <c r="CV254" s="17">
        <v>31</v>
      </c>
      <c r="CW254" s="17">
        <v>398</v>
      </c>
      <c r="CX254" s="17">
        <v>142</v>
      </c>
      <c r="CY254" s="17">
        <v>1.03</v>
      </c>
      <c r="CZ254" s="17">
        <v>0.25</v>
      </c>
      <c r="DA254" s="17">
        <v>0</v>
      </c>
      <c r="DB254" s="15"/>
      <c r="DC254" s="15"/>
      <c r="DD254" s="15"/>
      <c r="DE254" s="15"/>
      <c r="DF254" s="15"/>
      <c r="DG254" s="15"/>
      <c r="DH254" s="15"/>
    </row>
    <row r="255" spans="1:112" ht="17.25" thickBot="1">
      <c r="A255" s="18" t="b">
        <v>1</v>
      </c>
      <c r="B255" s="18" t="b">
        <v>1</v>
      </c>
      <c r="C255" s="15"/>
      <c r="D255" s="15"/>
      <c r="E255" s="17">
        <v>169528</v>
      </c>
      <c r="F255" s="17">
        <v>0</v>
      </c>
      <c r="G255" s="17">
        <v>0</v>
      </c>
      <c r="H255" s="17">
        <v>0</v>
      </c>
      <c r="I255" s="17">
        <v>0</v>
      </c>
      <c r="J255" s="15">
        <v>0</v>
      </c>
      <c r="K255" s="17">
        <v>0</v>
      </c>
      <c r="L255" s="17">
        <v>2</v>
      </c>
      <c r="M255" s="15">
        <v>1.7</v>
      </c>
      <c r="N255" s="15"/>
      <c r="O255" s="17">
        <v>0</v>
      </c>
      <c r="P255" s="15" t="s">
        <v>793</v>
      </c>
      <c r="Q255" s="15">
        <v>0</v>
      </c>
      <c r="R255" s="17">
        <v>254</v>
      </c>
      <c r="S255" s="18" t="b">
        <v>0</v>
      </c>
      <c r="T255" s="15"/>
      <c r="U255" s="15"/>
      <c r="V255" s="17">
        <v>45</v>
      </c>
      <c r="W255" s="15" t="s">
        <v>794</v>
      </c>
      <c r="X255" s="15">
        <v>3</v>
      </c>
      <c r="Y255" s="18" t="b">
        <v>0</v>
      </c>
      <c r="Z255" s="15" t="s">
        <v>322</v>
      </c>
      <c r="AA255" s="15">
        <v>3.5</v>
      </c>
      <c r="AB255" s="18" t="b">
        <v>0</v>
      </c>
      <c r="AC255" s="15"/>
      <c r="AD255" s="15" t="s">
        <v>519</v>
      </c>
      <c r="AE255" s="17">
        <v>10</v>
      </c>
      <c r="AF255" s="17">
        <v>54</v>
      </c>
      <c r="AG255" s="17">
        <v>65</v>
      </c>
      <c r="AH255" s="17">
        <v>0</v>
      </c>
      <c r="AI255" s="17">
        <v>0</v>
      </c>
      <c r="AJ255" s="17">
        <v>0</v>
      </c>
      <c r="AK255" s="17">
        <v>0</v>
      </c>
      <c r="AL255" s="15">
        <v>0</v>
      </c>
      <c r="AM255" s="15">
        <v>14.4</v>
      </c>
      <c r="AN255" s="15" t="s">
        <v>322</v>
      </c>
      <c r="AO255" s="15"/>
      <c r="AP255" s="15"/>
      <c r="AQ255" s="15"/>
      <c r="AR255" s="15"/>
      <c r="AS255" s="18" t="b">
        <v>0</v>
      </c>
      <c r="AT255" s="15" t="s">
        <v>2641</v>
      </c>
      <c r="AU255" s="17">
        <v>1487</v>
      </c>
      <c r="AV255" s="17">
        <v>1</v>
      </c>
      <c r="AW255" s="17">
        <v>0</v>
      </c>
      <c r="AX255" s="17">
        <v>4</v>
      </c>
      <c r="AY255" s="17">
        <v>19</v>
      </c>
      <c r="AZ255" s="17">
        <v>0</v>
      </c>
      <c r="BA255" s="17">
        <v>0</v>
      </c>
      <c r="BB255" s="17">
        <v>0</v>
      </c>
      <c r="BC255" s="17">
        <v>5</v>
      </c>
      <c r="BD255" s="17">
        <v>0</v>
      </c>
      <c r="BE255" s="17">
        <v>0</v>
      </c>
      <c r="BF255" s="17">
        <v>7</v>
      </c>
      <c r="BG255" s="17">
        <v>280</v>
      </c>
      <c r="BH255" s="15">
        <v>375</v>
      </c>
      <c r="BI255" s="15">
        <v>334.6</v>
      </c>
      <c r="BJ255" s="15">
        <v>82</v>
      </c>
      <c r="BK255" s="15">
        <v>79.3</v>
      </c>
      <c r="BL255" s="17">
        <v>0</v>
      </c>
      <c r="BM255" s="17">
        <v>0</v>
      </c>
      <c r="BN255" s="17">
        <v>0</v>
      </c>
      <c r="BO255" s="17">
        <v>0</v>
      </c>
      <c r="BP255" s="17">
        <v>17</v>
      </c>
      <c r="BQ255" s="15">
        <v>1.07</v>
      </c>
      <c r="BR255" s="15">
        <v>1.58</v>
      </c>
      <c r="BS255" s="15">
        <v>2.65</v>
      </c>
      <c r="BT255" s="15">
        <v>24.12</v>
      </c>
      <c r="BU255" s="15"/>
      <c r="BV255" s="15"/>
      <c r="BW255" s="15"/>
      <c r="BX255" s="15"/>
      <c r="BY255" s="17">
        <v>1</v>
      </c>
      <c r="BZ255" s="15"/>
      <c r="CA255" s="15"/>
      <c r="CB255" s="15"/>
      <c r="CC255" s="17">
        <v>161</v>
      </c>
      <c r="CD255" s="17">
        <v>66</v>
      </c>
      <c r="CE255" s="17">
        <v>104</v>
      </c>
      <c r="CF255" s="17">
        <v>26</v>
      </c>
      <c r="CG255" s="17">
        <v>248</v>
      </c>
      <c r="CH255" s="17">
        <v>77</v>
      </c>
      <c r="CI255" s="17">
        <v>174</v>
      </c>
      <c r="CJ255" s="17">
        <v>61</v>
      </c>
      <c r="CK255" s="17">
        <v>0.06</v>
      </c>
      <c r="CL255" s="17">
        <v>0</v>
      </c>
      <c r="CM255" s="17">
        <v>0.1</v>
      </c>
      <c r="CN255" s="17">
        <v>0.16</v>
      </c>
      <c r="CO255" s="17">
        <v>1.46</v>
      </c>
      <c r="CP255" s="17">
        <v>1.1499999999999999</v>
      </c>
      <c r="CQ255" s="17">
        <v>393</v>
      </c>
      <c r="CR255" s="17">
        <v>85</v>
      </c>
      <c r="CS255" s="17">
        <v>92</v>
      </c>
      <c r="CT255" s="17">
        <v>59</v>
      </c>
      <c r="CU255" s="17">
        <v>166</v>
      </c>
      <c r="CV255" s="17">
        <v>69</v>
      </c>
      <c r="CW255" s="17">
        <v>93</v>
      </c>
      <c r="CX255" s="17">
        <v>35</v>
      </c>
      <c r="CY255" s="17">
        <v>1.03</v>
      </c>
      <c r="CZ255" s="17">
        <v>0.24</v>
      </c>
      <c r="DA255" s="17">
        <v>0</v>
      </c>
      <c r="DB255" s="15"/>
      <c r="DC255" s="15"/>
      <c r="DD255" s="15"/>
      <c r="DE255" s="15"/>
      <c r="DF255" s="15"/>
      <c r="DG255" s="15"/>
      <c r="DH255" s="15"/>
    </row>
    <row r="256" spans="1:112" ht="27.75" thickBot="1">
      <c r="A256" s="18" t="b">
        <v>1</v>
      </c>
      <c r="B256" s="18" t="b">
        <v>1</v>
      </c>
      <c r="C256" s="15"/>
      <c r="D256" s="15"/>
      <c r="E256" s="17">
        <v>246301</v>
      </c>
      <c r="F256" s="17">
        <v>0</v>
      </c>
      <c r="G256" s="17">
        <v>0</v>
      </c>
      <c r="H256" s="17">
        <v>0</v>
      </c>
      <c r="I256" s="17">
        <v>0</v>
      </c>
      <c r="J256" s="15">
        <v>0</v>
      </c>
      <c r="K256" s="17">
        <v>0</v>
      </c>
      <c r="L256" s="17">
        <v>2</v>
      </c>
      <c r="M256" s="15">
        <v>1.7</v>
      </c>
      <c r="N256" s="15"/>
      <c r="O256" s="17">
        <v>0</v>
      </c>
      <c r="P256" s="15" t="s">
        <v>1638</v>
      </c>
      <c r="Q256" s="15">
        <v>0</v>
      </c>
      <c r="R256" s="17">
        <v>255</v>
      </c>
      <c r="S256" s="18" t="b">
        <v>0</v>
      </c>
      <c r="T256" s="15"/>
      <c r="U256" s="15"/>
      <c r="V256" s="17">
        <v>45</v>
      </c>
      <c r="W256" s="15" t="s">
        <v>1639</v>
      </c>
      <c r="X256" s="15">
        <v>2.6</v>
      </c>
      <c r="Y256" s="18" t="b">
        <v>0</v>
      </c>
      <c r="Z256" s="15" t="s">
        <v>1640</v>
      </c>
      <c r="AA256" s="15">
        <v>0</v>
      </c>
      <c r="AB256" s="18" t="b">
        <v>0</v>
      </c>
      <c r="AC256" s="15"/>
      <c r="AD256" s="15" t="s">
        <v>519</v>
      </c>
      <c r="AE256" s="17">
        <v>10</v>
      </c>
      <c r="AF256" s="17">
        <v>54</v>
      </c>
      <c r="AG256" s="17">
        <v>39</v>
      </c>
      <c r="AH256" s="17">
        <v>0</v>
      </c>
      <c r="AI256" s="17">
        <v>0</v>
      </c>
      <c r="AJ256" s="17">
        <v>0</v>
      </c>
      <c r="AK256" s="17">
        <v>0</v>
      </c>
      <c r="AL256" s="15">
        <v>0</v>
      </c>
      <c r="AM256" s="15">
        <v>8.6999999999999993</v>
      </c>
      <c r="AN256" s="15" t="s">
        <v>1641</v>
      </c>
      <c r="AO256" s="15"/>
      <c r="AP256" s="15"/>
      <c r="AQ256" s="15"/>
      <c r="AR256" s="15"/>
      <c r="AS256" s="18" t="b">
        <v>0</v>
      </c>
      <c r="AT256" s="15" t="s">
        <v>2646</v>
      </c>
      <c r="AU256" s="17">
        <v>935</v>
      </c>
      <c r="AV256" s="17">
        <v>0</v>
      </c>
      <c r="AW256" s="17">
        <v>0</v>
      </c>
      <c r="AX256" s="17">
        <v>2</v>
      </c>
      <c r="AY256" s="17">
        <v>11</v>
      </c>
      <c r="AZ256" s="17">
        <v>0</v>
      </c>
      <c r="BA256" s="17">
        <v>0</v>
      </c>
      <c r="BB256" s="17">
        <v>0</v>
      </c>
      <c r="BC256" s="17">
        <v>6</v>
      </c>
      <c r="BD256" s="17">
        <v>0</v>
      </c>
      <c r="BE256" s="17">
        <v>0</v>
      </c>
      <c r="BF256" s="17">
        <v>1</v>
      </c>
      <c r="BG256" s="17">
        <v>155</v>
      </c>
      <c r="BH256" s="15">
        <v>249.6</v>
      </c>
      <c r="BI256" s="15">
        <v>47.2</v>
      </c>
      <c r="BJ256" s="15">
        <v>14</v>
      </c>
      <c r="BK256" s="15">
        <v>31.2</v>
      </c>
      <c r="BL256" s="17">
        <v>0</v>
      </c>
      <c r="BM256" s="17">
        <v>0</v>
      </c>
      <c r="BN256" s="17">
        <v>0</v>
      </c>
      <c r="BO256" s="17">
        <v>0</v>
      </c>
      <c r="BP256" s="17">
        <v>11</v>
      </c>
      <c r="BQ256" s="15">
        <v>0.05</v>
      </c>
      <c r="BR256" s="15">
        <v>0.53</v>
      </c>
      <c r="BS256" s="15">
        <v>0.57999999999999996</v>
      </c>
      <c r="BT256" s="15">
        <v>14.7</v>
      </c>
      <c r="BU256" s="15"/>
      <c r="BV256" s="15"/>
      <c r="BW256" s="15"/>
      <c r="BX256" s="15"/>
      <c r="BY256" s="15"/>
      <c r="BZ256" s="15"/>
      <c r="CA256" s="15"/>
      <c r="CB256" s="15"/>
      <c r="CC256" s="17">
        <v>224</v>
      </c>
      <c r="CD256" s="17">
        <v>84</v>
      </c>
      <c r="CE256" s="17">
        <v>289</v>
      </c>
      <c r="CF256" s="17">
        <v>98</v>
      </c>
      <c r="CG256" s="17">
        <v>320</v>
      </c>
      <c r="CH256" s="17">
        <v>115</v>
      </c>
      <c r="CI256" s="17">
        <v>286</v>
      </c>
      <c r="CJ256" s="17">
        <v>95</v>
      </c>
      <c r="CK256" s="17">
        <v>0</v>
      </c>
      <c r="CL256" s="17">
        <v>0</v>
      </c>
      <c r="CM256" s="17">
        <v>0.05</v>
      </c>
      <c r="CN256" s="17">
        <v>0.05</v>
      </c>
      <c r="CO256" s="17">
        <v>1.41</v>
      </c>
      <c r="CP256" s="17">
        <v>1.06</v>
      </c>
      <c r="CQ256" s="17">
        <v>426</v>
      </c>
      <c r="CR256" s="17">
        <v>111</v>
      </c>
      <c r="CS256" s="17">
        <v>125</v>
      </c>
      <c r="CT256" s="17">
        <v>85</v>
      </c>
      <c r="CU256" s="17">
        <v>220</v>
      </c>
      <c r="CV256" s="17">
        <v>89</v>
      </c>
      <c r="CW256" s="17">
        <v>511</v>
      </c>
      <c r="CX256" s="17">
        <v>175</v>
      </c>
      <c r="CY256" s="17">
        <v>1.06</v>
      </c>
      <c r="CZ256" s="17">
        <v>0.19</v>
      </c>
      <c r="DA256" s="17">
        <v>0</v>
      </c>
      <c r="DB256" s="15"/>
      <c r="DC256" s="15"/>
      <c r="DD256" s="15"/>
      <c r="DE256" s="15"/>
      <c r="DF256" s="15"/>
      <c r="DG256" s="15"/>
      <c r="DH256" s="15"/>
    </row>
    <row r="257" spans="1:112" ht="17.25" thickBot="1">
      <c r="A257" s="18" t="b">
        <v>1</v>
      </c>
      <c r="B257" s="18" t="b">
        <v>1</v>
      </c>
      <c r="C257" s="15"/>
      <c r="D257" s="15"/>
      <c r="E257" s="17">
        <v>167074</v>
      </c>
      <c r="F257" s="17">
        <v>0</v>
      </c>
      <c r="G257" s="17">
        <v>0</v>
      </c>
      <c r="H257" s="17">
        <v>0</v>
      </c>
      <c r="I257" s="17">
        <v>0</v>
      </c>
      <c r="J257" s="15">
        <v>0</v>
      </c>
      <c r="K257" s="17">
        <v>0</v>
      </c>
      <c r="L257" s="17">
        <v>2</v>
      </c>
      <c r="M257" s="15">
        <v>1.7</v>
      </c>
      <c r="N257" s="15"/>
      <c r="O257" s="17">
        <v>0</v>
      </c>
      <c r="P257" s="15" t="s">
        <v>791</v>
      </c>
      <c r="Q257" s="15">
        <v>0</v>
      </c>
      <c r="R257" s="17">
        <v>256</v>
      </c>
      <c r="S257" s="18" t="b">
        <v>0</v>
      </c>
      <c r="T257" s="15"/>
      <c r="U257" s="15"/>
      <c r="V257" s="17">
        <v>45</v>
      </c>
      <c r="W257" s="15" t="s">
        <v>792</v>
      </c>
      <c r="X257" s="15">
        <v>3.7</v>
      </c>
      <c r="Y257" s="18" t="b">
        <v>0</v>
      </c>
      <c r="Z257" s="15" t="s">
        <v>306</v>
      </c>
      <c r="AA257" s="15">
        <v>0.2</v>
      </c>
      <c r="AB257" s="18" t="b">
        <v>0</v>
      </c>
      <c r="AC257" s="15"/>
      <c r="AD257" s="15" t="s">
        <v>519</v>
      </c>
      <c r="AE257" s="17">
        <v>10</v>
      </c>
      <c r="AF257" s="17">
        <v>54</v>
      </c>
      <c r="AG257" s="17">
        <v>81</v>
      </c>
      <c r="AH257" s="17">
        <v>0</v>
      </c>
      <c r="AI257" s="17">
        <v>0</v>
      </c>
      <c r="AJ257" s="17">
        <v>0</v>
      </c>
      <c r="AK257" s="17">
        <v>0</v>
      </c>
      <c r="AL257" s="15">
        <v>0</v>
      </c>
      <c r="AM257" s="15">
        <v>18</v>
      </c>
      <c r="AN257" s="15" t="s">
        <v>306</v>
      </c>
      <c r="AO257" s="15"/>
      <c r="AP257" s="15"/>
      <c r="AQ257" s="15"/>
      <c r="AR257" s="15"/>
      <c r="AS257" s="18" t="b">
        <v>0</v>
      </c>
      <c r="AT257" s="15" t="s">
        <v>2647</v>
      </c>
      <c r="AU257" s="17">
        <v>1791</v>
      </c>
      <c r="AV257" s="17">
        <v>1</v>
      </c>
      <c r="AW257" s="17">
        <v>0</v>
      </c>
      <c r="AX257" s="17">
        <v>6</v>
      </c>
      <c r="AY257" s="17">
        <v>25</v>
      </c>
      <c r="AZ257" s="17">
        <v>0</v>
      </c>
      <c r="BA257" s="17">
        <v>0</v>
      </c>
      <c r="BB257" s="17">
        <v>0</v>
      </c>
      <c r="BC257" s="17">
        <v>2</v>
      </c>
      <c r="BD257" s="17">
        <v>0</v>
      </c>
      <c r="BE257" s="17">
        <v>0</v>
      </c>
      <c r="BF257" s="17">
        <v>5</v>
      </c>
      <c r="BG257" s="17">
        <v>318</v>
      </c>
      <c r="BH257" s="15">
        <v>416</v>
      </c>
      <c r="BI257" s="15">
        <v>214.1</v>
      </c>
      <c r="BJ257" s="15">
        <v>108</v>
      </c>
      <c r="BK257" s="15">
        <v>73.900000000000006</v>
      </c>
      <c r="BL257" s="17">
        <v>0</v>
      </c>
      <c r="BM257" s="17">
        <v>0</v>
      </c>
      <c r="BN257" s="17">
        <v>0</v>
      </c>
      <c r="BO257" s="17">
        <v>0</v>
      </c>
      <c r="BP257" s="17">
        <v>21</v>
      </c>
      <c r="BQ257" s="15">
        <v>0.92</v>
      </c>
      <c r="BR257" s="15">
        <v>1.46</v>
      </c>
      <c r="BS257" s="15">
        <v>2.38</v>
      </c>
      <c r="BT257" s="15">
        <v>25.79</v>
      </c>
      <c r="BU257" s="15"/>
      <c r="BV257" s="15"/>
      <c r="BW257" s="15"/>
      <c r="BX257" s="15"/>
      <c r="BY257" s="15"/>
      <c r="BZ257" s="15"/>
      <c r="CA257" s="15"/>
      <c r="CB257" s="15"/>
      <c r="CC257" s="17">
        <v>146</v>
      </c>
      <c r="CD257" s="17">
        <v>59</v>
      </c>
      <c r="CE257" s="17">
        <v>155</v>
      </c>
      <c r="CF257" s="17">
        <v>39</v>
      </c>
      <c r="CG257" s="17">
        <v>224</v>
      </c>
      <c r="CH257" s="17">
        <v>66</v>
      </c>
      <c r="CI257" s="17">
        <v>188</v>
      </c>
      <c r="CJ257" s="17">
        <v>64</v>
      </c>
      <c r="CK257" s="17">
        <v>0.05</v>
      </c>
      <c r="CL257" s="17">
        <v>0</v>
      </c>
      <c r="CM257" s="17">
        <v>7.0000000000000007E-2</v>
      </c>
      <c r="CN257" s="17">
        <v>0.12</v>
      </c>
      <c r="CO257" s="17">
        <v>1.3</v>
      </c>
      <c r="CP257" s="17">
        <v>1.26</v>
      </c>
      <c r="CQ257" s="17">
        <v>392</v>
      </c>
      <c r="CR257" s="17">
        <v>84</v>
      </c>
      <c r="CS257" s="17">
        <v>91</v>
      </c>
      <c r="CT257" s="17">
        <v>58</v>
      </c>
      <c r="CU257" s="17">
        <v>77</v>
      </c>
      <c r="CV257" s="17">
        <v>30</v>
      </c>
      <c r="CW257" s="17">
        <v>366</v>
      </c>
      <c r="CX257" s="17">
        <v>129</v>
      </c>
      <c r="CY257" s="17">
        <v>1.06</v>
      </c>
      <c r="CZ257" s="17">
        <v>0.3</v>
      </c>
      <c r="DA257" s="17">
        <v>0</v>
      </c>
      <c r="DB257" s="15"/>
      <c r="DC257" s="15"/>
      <c r="DD257" s="15"/>
      <c r="DE257" s="15"/>
      <c r="DF257" s="15"/>
      <c r="DG257" s="15"/>
      <c r="DH257" s="15"/>
    </row>
    <row r="258" spans="1:112" ht="17.25" thickBot="1">
      <c r="A258" s="18" t="b">
        <v>1</v>
      </c>
      <c r="B258" s="18" t="b">
        <v>1</v>
      </c>
      <c r="C258" s="15"/>
      <c r="D258" s="15"/>
      <c r="E258" s="17">
        <v>232892</v>
      </c>
      <c r="F258" s="17">
        <v>0</v>
      </c>
      <c r="G258" s="17">
        <v>0</v>
      </c>
      <c r="H258" s="17">
        <v>0</v>
      </c>
      <c r="I258" s="17">
        <v>0</v>
      </c>
      <c r="J258" s="15">
        <v>0</v>
      </c>
      <c r="K258" s="17">
        <v>0</v>
      </c>
      <c r="L258" s="17">
        <v>2</v>
      </c>
      <c r="M258" s="15">
        <v>1.7</v>
      </c>
      <c r="N258" s="15"/>
      <c r="O258" s="17">
        <v>0</v>
      </c>
      <c r="P258" s="15" t="s">
        <v>1204</v>
      </c>
      <c r="Q258" s="15">
        <v>0</v>
      </c>
      <c r="R258" s="17">
        <v>257</v>
      </c>
      <c r="S258" s="18" t="b">
        <v>0</v>
      </c>
      <c r="T258" s="15"/>
      <c r="U258" s="15"/>
      <c r="V258" s="17">
        <v>45</v>
      </c>
      <c r="W258" s="15" t="s">
        <v>1205</v>
      </c>
      <c r="X258" s="15">
        <v>3.4</v>
      </c>
      <c r="Y258" s="18" t="b">
        <v>0</v>
      </c>
      <c r="Z258" s="15" t="s">
        <v>1206</v>
      </c>
      <c r="AA258" s="15">
        <v>0.5</v>
      </c>
      <c r="AB258" s="18" t="b">
        <v>0</v>
      </c>
      <c r="AC258" s="15"/>
      <c r="AD258" s="15" t="s">
        <v>519</v>
      </c>
      <c r="AE258" s="17">
        <v>10</v>
      </c>
      <c r="AF258" s="17">
        <v>54</v>
      </c>
      <c r="AG258" s="17">
        <v>103</v>
      </c>
      <c r="AH258" s="17">
        <v>0</v>
      </c>
      <c r="AI258" s="17">
        <v>0</v>
      </c>
      <c r="AJ258" s="17">
        <v>0</v>
      </c>
      <c r="AK258" s="17">
        <v>0</v>
      </c>
      <c r="AL258" s="15">
        <v>0</v>
      </c>
      <c r="AM258" s="15">
        <v>22.9</v>
      </c>
      <c r="AN258" s="15" t="s">
        <v>1206</v>
      </c>
      <c r="AO258" s="15"/>
      <c r="AP258" s="15"/>
      <c r="AQ258" s="15"/>
      <c r="AR258" s="15"/>
      <c r="AS258" s="18" t="b">
        <v>0</v>
      </c>
      <c r="AT258" s="15" t="s">
        <v>2643</v>
      </c>
      <c r="AU258" s="17">
        <v>2532</v>
      </c>
      <c r="AV258" s="17">
        <v>1</v>
      </c>
      <c r="AW258" s="17">
        <v>1</v>
      </c>
      <c r="AX258" s="17">
        <v>7</v>
      </c>
      <c r="AY258" s="17">
        <v>40</v>
      </c>
      <c r="AZ258" s="17">
        <v>0</v>
      </c>
      <c r="BA258" s="17">
        <v>0</v>
      </c>
      <c r="BB258" s="17">
        <v>0</v>
      </c>
      <c r="BC258" s="17">
        <v>5</v>
      </c>
      <c r="BD258" s="17">
        <v>0</v>
      </c>
      <c r="BE258" s="17">
        <v>0</v>
      </c>
      <c r="BF258" s="17">
        <v>9</v>
      </c>
      <c r="BG258" s="17">
        <v>392</v>
      </c>
      <c r="BH258" s="15">
        <v>574</v>
      </c>
      <c r="BI258" s="15">
        <v>152.19999999999999</v>
      </c>
      <c r="BJ258" s="15">
        <v>115</v>
      </c>
      <c r="BK258" s="15">
        <v>84.5</v>
      </c>
      <c r="BL258" s="17">
        <v>0</v>
      </c>
      <c r="BM258" s="17">
        <v>0</v>
      </c>
      <c r="BN258" s="17">
        <v>0</v>
      </c>
      <c r="BO258" s="17">
        <v>0</v>
      </c>
      <c r="BP258" s="17">
        <v>28</v>
      </c>
      <c r="BQ258" s="15">
        <v>1.71</v>
      </c>
      <c r="BR258" s="15">
        <v>0.35</v>
      </c>
      <c r="BS258" s="15">
        <v>2.0499999999999998</v>
      </c>
      <c r="BT258" s="15">
        <v>38.01</v>
      </c>
      <c r="BU258" s="15"/>
      <c r="BV258" s="15"/>
      <c r="BW258" s="15"/>
      <c r="BX258" s="15"/>
      <c r="BY258" s="15"/>
      <c r="BZ258" s="15"/>
      <c r="CA258" s="15"/>
      <c r="CB258" s="15"/>
      <c r="CC258" s="17">
        <v>86</v>
      </c>
      <c r="CD258" s="17">
        <v>37</v>
      </c>
      <c r="CE258" s="17">
        <v>204</v>
      </c>
      <c r="CF258" s="17">
        <v>52</v>
      </c>
      <c r="CG258" s="17">
        <v>222</v>
      </c>
      <c r="CH258" s="17">
        <v>65</v>
      </c>
      <c r="CI258" s="17">
        <v>162</v>
      </c>
      <c r="CJ258" s="17">
        <v>56</v>
      </c>
      <c r="CK258" s="17">
        <v>0.06</v>
      </c>
      <c r="CL258" s="17">
        <v>0</v>
      </c>
      <c r="CM258" s="17">
        <v>0.01</v>
      </c>
      <c r="CN258" s="17">
        <v>7.0000000000000007E-2</v>
      </c>
      <c r="CO258" s="17">
        <v>1.35</v>
      </c>
      <c r="CP258" s="17">
        <v>1.42</v>
      </c>
      <c r="CQ258" s="17">
        <v>418</v>
      </c>
      <c r="CR258" s="17">
        <v>104</v>
      </c>
      <c r="CS258" s="17">
        <v>117</v>
      </c>
      <c r="CT258" s="17">
        <v>78</v>
      </c>
      <c r="CU258" s="17">
        <v>108</v>
      </c>
      <c r="CV258" s="17">
        <v>45</v>
      </c>
      <c r="CW258" s="17">
        <v>257</v>
      </c>
      <c r="CX258" s="17">
        <v>95</v>
      </c>
      <c r="CY258" s="17">
        <v>1</v>
      </c>
      <c r="CZ258" s="17">
        <v>0.25</v>
      </c>
      <c r="DA258" s="17">
        <v>0</v>
      </c>
      <c r="DB258" s="15"/>
      <c r="DC258" s="15"/>
      <c r="DD258" s="15"/>
      <c r="DE258" s="15"/>
      <c r="DF258" s="15"/>
      <c r="DG258" s="15"/>
      <c r="DH258" s="15"/>
    </row>
    <row r="259" spans="1:112" ht="17.25" thickBot="1">
      <c r="A259" s="18" t="b">
        <v>1</v>
      </c>
      <c r="B259" s="18" t="b">
        <v>1</v>
      </c>
      <c r="C259" s="15"/>
      <c r="D259" s="15"/>
      <c r="E259" s="17">
        <v>166477</v>
      </c>
      <c r="F259" s="17">
        <v>0</v>
      </c>
      <c r="G259" s="17">
        <v>0</v>
      </c>
      <c r="H259" s="17">
        <v>0</v>
      </c>
      <c r="I259" s="17">
        <v>0</v>
      </c>
      <c r="J259" s="15">
        <v>0</v>
      </c>
      <c r="K259" s="17">
        <v>0</v>
      </c>
      <c r="L259" s="17">
        <v>2</v>
      </c>
      <c r="M259" s="15">
        <v>1.7</v>
      </c>
      <c r="N259" s="15"/>
      <c r="O259" s="17">
        <v>0</v>
      </c>
      <c r="P259" s="15" t="s">
        <v>1339</v>
      </c>
      <c r="Q259" s="15">
        <v>0</v>
      </c>
      <c r="R259" s="17">
        <v>258</v>
      </c>
      <c r="S259" s="18" t="b">
        <v>0</v>
      </c>
      <c r="T259" s="15"/>
      <c r="U259" s="15"/>
      <c r="V259" s="17">
        <v>45</v>
      </c>
      <c r="W259" s="15" t="s">
        <v>1340</v>
      </c>
      <c r="X259" s="15">
        <v>2</v>
      </c>
      <c r="Y259" s="18" t="b">
        <v>0</v>
      </c>
      <c r="Z259" s="15" t="s">
        <v>1341</v>
      </c>
      <c r="AA259" s="15">
        <v>0.2</v>
      </c>
      <c r="AB259" s="18" t="b">
        <v>0</v>
      </c>
      <c r="AC259" s="15"/>
      <c r="AD259" s="15" t="s">
        <v>519</v>
      </c>
      <c r="AE259" s="17">
        <v>10</v>
      </c>
      <c r="AF259" s="17">
        <v>54</v>
      </c>
      <c r="AG259" s="17">
        <v>61</v>
      </c>
      <c r="AH259" s="17">
        <v>0</v>
      </c>
      <c r="AI259" s="17">
        <v>0</v>
      </c>
      <c r="AJ259" s="17">
        <v>0</v>
      </c>
      <c r="AK259" s="17">
        <v>0</v>
      </c>
      <c r="AL259" s="15">
        <v>0</v>
      </c>
      <c r="AM259" s="15">
        <v>13.6</v>
      </c>
      <c r="AN259" s="15" t="s">
        <v>1341</v>
      </c>
      <c r="AO259" s="15"/>
      <c r="AP259" s="15"/>
      <c r="AQ259" s="15"/>
      <c r="AR259" s="15"/>
      <c r="AS259" s="18" t="b">
        <v>0</v>
      </c>
      <c r="AT259" s="15" t="s">
        <v>2644</v>
      </c>
      <c r="AU259" s="17">
        <v>1838</v>
      </c>
      <c r="AV259" s="17">
        <v>0</v>
      </c>
      <c r="AW259" s="17">
        <v>2</v>
      </c>
      <c r="AX259" s="17">
        <v>3</v>
      </c>
      <c r="AY259" s="17">
        <v>31</v>
      </c>
      <c r="AZ259" s="17">
        <v>0</v>
      </c>
      <c r="BA259" s="17">
        <v>0</v>
      </c>
      <c r="BB259" s="17">
        <v>0</v>
      </c>
      <c r="BC259" s="17">
        <v>4</v>
      </c>
      <c r="BD259" s="17">
        <v>0</v>
      </c>
      <c r="BE259" s="17">
        <v>0</v>
      </c>
      <c r="BF259" s="17">
        <v>3</v>
      </c>
      <c r="BG259" s="17">
        <v>294</v>
      </c>
      <c r="BH259" s="15">
        <v>373</v>
      </c>
      <c r="BI259" s="15">
        <v>292.2</v>
      </c>
      <c r="BJ259" s="15">
        <v>195</v>
      </c>
      <c r="BK259" s="15">
        <v>86.2</v>
      </c>
      <c r="BL259" s="17">
        <v>0</v>
      </c>
      <c r="BM259" s="17">
        <v>0</v>
      </c>
      <c r="BN259" s="17">
        <v>0</v>
      </c>
      <c r="BO259" s="17">
        <v>0</v>
      </c>
      <c r="BP259" s="17">
        <v>20</v>
      </c>
      <c r="BQ259" s="15">
        <v>1.5</v>
      </c>
      <c r="BR259" s="15">
        <v>1.47</v>
      </c>
      <c r="BS259" s="15">
        <v>2.97</v>
      </c>
      <c r="BT259" s="15">
        <v>32.659999999999997</v>
      </c>
      <c r="BU259" s="15"/>
      <c r="BV259" s="15"/>
      <c r="BW259" s="15"/>
      <c r="BX259" s="15"/>
      <c r="BY259" s="15"/>
      <c r="BZ259" s="15"/>
      <c r="CA259" s="15"/>
      <c r="CB259" s="15"/>
      <c r="CC259" s="17">
        <v>163</v>
      </c>
      <c r="CD259" s="17">
        <v>67</v>
      </c>
      <c r="CE259" s="17">
        <v>127</v>
      </c>
      <c r="CF259" s="17">
        <v>30</v>
      </c>
      <c r="CG259" s="17">
        <v>159</v>
      </c>
      <c r="CH259" s="17">
        <v>42</v>
      </c>
      <c r="CI259" s="17">
        <v>158</v>
      </c>
      <c r="CJ259" s="17">
        <v>54</v>
      </c>
      <c r="CK259" s="17">
        <v>7.0000000000000007E-2</v>
      </c>
      <c r="CL259" s="17">
        <v>0</v>
      </c>
      <c r="CM259" s="17">
        <v>7.0000000000000007E-2</v>
      </c>
      <c r="CN259" s="17">
        <v>0.14000000000000001</v>
      </c>
      <c r="CO259" s="17">
        <v>1.6</v>
      </c>
      <c r="CP259" s="17">
        <v>1.52</v>
      </c>
      <c r="CQ259" s="17">
        <v>391</v>
      </c>
      <c r="CR259" s="17">
        <v>83</v>
      </c>
      <c r="CS259" s="17">
        <v>90</v>
      </c>
      <c r="CT259" s="17">
        <v>57</v>
      </c>
      <c r="CU259" s="17">
        <v>282</v>
      </c>
      <c r="CV259" s="17">
        <v>107</v>
      </c>
      <c r="CW259" s="17">
        <v>341</v>
      </c>
      <c r="CX259" s="17">
        <v>119</v>
      </c>
      <c r="CY259" s="17">
        <v>0.98</v>
      </c>
      <c r="CZ259" s="17">
        <v>0.15</v>
      </c>
      <c r="DA259" s="17">
        <v>0</v>
      </c>
      <c r="DB259" s="15"/>
      <c r="DC259" s="15"/>
      <c r="DD259" s="15"/>
      <c r="DE259" s="15"/>
      <c r="DF259" s="15"/>
      <c r="DG259" s="15"/>
      <c r="DH259" s="15"/>
    </row>
    <row r="260" spans="1:112" ht="17.25" thickBot="1">
      <c r="A260" s="18" t="b">
        <v>1</v>
      </c>
      <c r="B260" s="18" t="b">
        <v>1</v>
      </c>
      <c r="C260" s="15"/>
      <c r="D260" s="15"/>
      <c r="E260" s="17">
        <v>153133</v>
      </c>
      <c r="F260" s="17">
        <v>0</v>
      </c>
      <c r="G260" s="17">
        <v>0</v>
      </c>
      <c r="H260" s="17">
        <v>0</v>
      </c>
      <c r="I260" s="17">
        <v>0</v>
      </c>
      <c r="J260" s="15">
        <v>0</v>
      </c>
      <c r="K260" s="17">
        <v>0</v>
      </c>
      <c r="L260" s="17">
        <v>3</v>
      </c>
      <c r="M260" s="15">
        <v>2</v>
      </c>
      <c r="N260" s="15"/>
      <c r="O260" s="17">
        <v>0</v>
      </c>
      <c r="P260" s="15" t="s">
        <v>764</v>
      </c>
      <c r="Q260" s="15">
        <v>0</v>
      </c>
      <c r="R260" s="17">
        <v>261</v>
      </c>
      <c r="S260" s="18" t="b">
        <v>0</v>
      </c>
      <c r="T260" s="15"/>
      <c r="U260" s="15"/>
      <c r="V260" s="17">
        <v>55</v>
      </c>
      <c r="W260" s="15" t="s">
        <v>765</v>
      </c>
      <c r="X260" s="15">
        <v>3.6</v>
      </c>
      <c r="Y260" s="18" t="b">
        <v>0</v>
      </c>
      <c r="Z260" s="15" t="s">
        <v>310</v>
      </c>
      <c r="AA260" s="15">
        <v>0.9</v>
      </c>
      <c r="AB260" s="18" t="b">
        <v>0</v>
      </c>
      <c r="AC260" s="15"/>
      <c r="AD260" s="15" t="s">
        <v>519</v>
      </c>
      <c r="AE260" s="17">
        <v>10</v>
      </c>
      <c r="AF260" s="17">
        <v>54</v>
      </c>
      <c r="AG260" s="17">
        <v>103</v>
      </c>
      <c r="AH260" s="17">
        <v>0</v>
      </c>
      <c r="AI260" s="17">
        <v>0</v>
      </c>
      <c r="AJ260" s="17">
        <v>0</v>
      </c>
      <c r="AK260" s="17">
        <v>0</v>
      </c>
      <c r="AL260" s="15">
        <v>0</v>
      </c>
      <c r="AM260" s="15">
        <v>18.7</v>
      </c>
      <c r="AN260" s="15" t="s">
        <v>310</v>
      </c>
      <c r="AO260" s="15"/>
      <c r="AP260" s="15"/>
      <c r="AQ260" s="15"/>
      <c r="AR260" s="15"/>
      <c r="AS260" s="18" t="b">
        <v>0</v>
      </c>
      <c r="AT260" s="15" t="s">
        <v>2649</v>
      </c>
      <c r="AU260" s="17">
        <v>2420</v>
      </c>
      <c r="AV260" s="17">
        <v>4</v>
      </c>
      <c r="AW260" s="17">
        <v>3</v>
      </c>
      <c r="AX260" s="17">
        <v>5</v>
      </c>
      <c r="AY260" s="17">
        <v>40</v>
      </c>
      <c r="AZ260" s="17">
        <v>0</v>
      </c>
      <c r="BA260" s="17">
        <v>0</v>
      </c>
      <c r="BB260" s="17">
        <v>0</v>
      </c>
      <c r="BC260" s="17">
        <v>3</v>
      </c>
      <c r="BD260" s="17">
        <v>0</v>
      </c>
      <c r="BE260" s="17">
        <v>0</v>
      </c>
      <c r="BF260" s="17">
        <v>13</v>
      </c>
      <c r="BG260" s="17">
        <v>508</v>
      </c>
      <c r="BH260" s="15">
        <v>511.2</v>
      </c>
      <c r="BI260" s="15">
        <v>739.4</v>
      </c>
      <c r="BJ260" s="15">
        <v>343</v>
      </c>
      <c r="BK260" s="15">
        <v>159.4</v>
      </c>
      <c r="BL260" s="17">
        <v>0</v>
      </c>
      <c r="BM260" s="17">
        <v>0</v>
      </c>
      <c r="BN260" s="17">
        <v>0</v>
      </c>
      <c r="BO260" s="17">
        <v>0</v>
      </c>
      <c r="BP260" s="17">
        <v>29</v>
      </c>
      <c r="BQ260" s="15">
        <v>1.91</v>
      </c>
      <c r="BR260" s="15">
        <v>4.7</v>
      </c>
      <c r="BS260" s="15">
        <v>6.61</v>
      </c>
      <c r="BT260" s="15">
        <v>35.700000000000003</v>
      </c>
      <c r="BU260" s="17">
        <v>4</v>
      </c>
      <c r="BV260" s="15"/>
      <c r="BW260" s="17">
        <v>1</v>
      </c>
      <c r="BX260" s="15"/>
      <c r="BY260" s="17">
        <v>2</v>
      </c>
      <c r="BZ260" s="15"/>
      <c r="CA260" s="15"/>
      <c r="CB260" s="15"/>
      <c r="CC260" s="17">
        <v>111</v>
      </c>
      <c r="CD260" s="17">
        <v>37</v>
      </c>
      <c r="CE260" s="17">
        <v>20</v>
      </c>
      <c r="CF260" s="17">
        <v>19</v>
      </c>
      <c r="CG260" s="17">
        <v>79</v>
      </c>
      <c r="CH260" s="17">
        <v>48</v>
      </c>
      <c r="CI260" s="17">
        <v>45</v>
      </c>
      <c r="CJ260" s="17">
        <v>30</v>
      </c>
      <c r="CK260" s="17">
        <v>7.0000000000000007E-2</v>
      </c>
      <c r="CL260" s="17">
        <v>0</v>
      </c>
      <c r="CM260" s="17">
        <v>0.17</v>
      </c>
      <c r="CN260" s="17">
        <v>0.24</v>
      </c>
      <c r="CO260" s="17">
        <v>1.33</v>
      </c>
      <c r="CP260" s="17">
        <v>1.49</v>
      </c>
      <c r="CQ260" s="17">
        <v>117</v>
      </c>
      <c r="CR260" s="17">
        <v>77</v>
      </c>
      <c r="CS260" s="17">
        <v>354</v>
      </c>
      <c r="CT260" s="17">
        <v>120</v>
      </c>
      <c r="CU260" s="17">
        <v>93</v>
      </c>
      <c r="CV260" s="17">
        <v>39</v>
      </c>
      <c r="CW260" s="17">
        <v>206</v>
      </c>
      <c r="CX260" s="17">
        <v>68</v>
      </c>
      <c r="CY260" s="17">
        <v>1.08</v>
      </c>
      <c r="CZ260" s="17">
        <v>0.19</v>
      </c>
      <c r="DA260" s="17">
        <v>0</v>
      </c>
      <c r="DB260" s="15"/>
      <c r="DC260" s="15"/>
      <c r="DD260" s="15"/>
      <c r="DE260" s="15"/>
      <c r="DF260" s="15"/>
      <c r="DG260" s="15"/>
      <c r="DH260" s="15"/>
    </row>
    <row r="261" spans="1:112" ht="27.75" thickBot="1">
      <c r="A261" s="18" t="b">
        <v>1</v>
      </c>
      <c r="B261" s="18" t="b">
        <v>1</v>
      </c>
      <c r="C261" s="15"/>
      <c r="D261" s="15"/>
      <c r="E261" s="17">
        <v>209289</v>
      </c>
      <c r="F261" s="17">
        <v>0</v>
      </c>
      <c r="G261" s="17">
        <v>0</v>
      </c>
      <c r="H261" s="17">
        <v>0</v>
      </c>
      <c r="I261" s="17">
        <v>0</v>
      </c>
      <c r="J261" s="15">
        <v>0</v>
      </c>
      <c r="K261" s="17">
        <v>0</v>
      </c>
      <c r="L261" s="17">
        <v>3</v>
      </c>
      <c r="M261" s="15">
        <v>2</v>
      </c>
      <c r="N261" s="15"/>
      <c r="O261" s="17">
        <v>0</v>
      </c>
      <c r="P261" s="15" t="s">
        <v>531</v>
      </c>
      <c r="Q261" s="15">
        <v>0</v>
      </c>
      <c r="R261" s="17">
        <v>262</v>
      </c>
      <c r="S261" s="18" t="b">
        <v>0</v>
      </c>
      <c r="T261" s="15"/>
      <c r="U261" s="15"/>
      <c r="V261" s="17">
        <v>55</v>
      </c>
      <c r="W261" s="15" t="s">
        <v>532</v>
      </c>
      <c r="X261" s="15">
        <v>2.2000000000000002</v>
      </c>
      <c r="Y261" s="18" t="b">
        <v>0</v>
      </c>
      <c r="Z261" s="15" t="s">
        <v>415</v>
      </c>
      <c r="AA261" s="15">
        <v>0.4</v>
      </c>
      <c r="AB261" s="18" t="b">
        <v>0</v>
      </c>
      <c r="AC261" s="15"/>
      <c r="AD261" s="15" t="s">
        <v>519</v>
      </c>
      <c r="AE261" s="17">
        <v>10</v>
      </c>
      <c r="AF261" s="17">
        <v>54</v>
      </c>
      <c r="AG261" s="17">
        <v>80</v>
      </c>
      <c r="AH261" s="17">
        <v>0</v>
      </c>
      <c r="AI261" s="17">
        <v>0</v>
      </c>
      <c r="AJ261" s="17">
        <v>0</v>
      </c>
      <c r="AK261" s="17">
        <v>0</v>
      </c>
      <c r="AL261" s="15">
        <v>0</v>
      </c>
      <c r="AM261" s="15">
        <v>14.5</v>
      </c>
      <c r="AN261" s="15" t="s">
        <v>415</v>
      </c>
      <c r="AO261" s="15"/>
      <c r="AP261" s="15"/>
      <c r="AQ261" s="15"/>
      <c r="AR261" s="15"/>
      <c r="AS261" s="18" t="b">
        <v>0</v>
      </c>
      <c r="AT261" s="15" t="s">
        <v>2650</v>
      </c>
      <c r="AU261" s="17">
        <v>1909</v>
      </c>
      <c r="AV261" s="17">
        <v>3</v>
      </c>
      <c r="AW261" s="17">
        <v>1</v>
      </c>
      <c r="AX261" s="17">
        <v>6</v>
      </c>
      <c r="AY261" s="17">
        <v>27</v>
      </c>
      <c r="AZ261" s="17">
        <v>0</v>
      </c>
      <c r="BA261" s="17">
        <v>0</v>
      </c>
      <c r="BB261" s="17">
        <v>0</v>
      </c>
      <c r="BC261" s="17">
        <v>1</v>
      </c>
      <c r="BD261" s="17">
        <v>0</v>
      </c>
      <c r="BE261" s="17">
        <v>0</v>
      </c>
      <c r="BF261" s="17">
        <v>1</v>
      </c>
      <c r="BG261" s="17">
        <v>351</v>
      </c>
      <c r="BH261" s="15">
        <v>291.60000000000002</v>
      </c>
      <c r="BI261" s="15">
        <v>330</v>
      </c>
      <c r="BJ261" s="15">
        <v>404</v>
      </c>
      <c r="BK261" s="15">
        <v>102.6</v>
      </c>
      <c r="BL261" s="17">
        <v>0</v>
      </c>
      <c r="BM261" s="17">
        <v>0</v>
      </c>
      <c r="BN261" s="17">
        <v>0</v>
      </c>
      <c r="BO261" s="17">
        <v>0</v>
      </c>
      <c r="BP261" s="17">
        <v>22</v>
      </c>
      <c r="BQ261" s="15">
        <v>4.71</v>
      </c>
      <c r="BR261" s="15">
        <v>1.1200000000000001</v>
      </c>
      <c r="BS261" s="15">
        <v>5.83</v>
      </c>
      <c r="BT261" s="15">
        <v>31.27</v>
      </c>
      <c r="BU261" s="15"/>
      <c r="BV261" s="15"/>
      <c r="BW261" s="15"/>
      <c r="BX261" s="15"/>
      <c r="BY261" s="15"/>
      <c r="BZ261" s="15"/>
      <c r="CA261" s="15"/>
      <c r="CB261" s="15"/>
      <c r="CC261" s="17">
        <v>204</v>
      </c>
      <c r="CD261" s="17">
        <v>91</v>
      </c>
      <c r="CE261" s="17">
        <v>109</v>
      </c>
      <c r="CF261" s="17">
        <v>78</v>
      </c>
      <c r="CG261" s="17">
        <v>62</v>
      </c>
      <c r="CH261" s="17">
        <v>37</v>
      </c>
      <c r="CI261" s="17">
        <v>122</v>
      </c>
      <c r="CJ261" s="17">
        <v>70</v>
      </c>
      <c r="CK261" s="17">
        <v>0.22</v>
      </c>
      <c r="CL261" s="17">
        <v>0</v>
      </c>
      <c r="CM261" s="17">
        <v>0.05</v>
      </c>
      <c r="CN261" s="17">
        <v>0.27</v>
      </c>
      <c r="CO261" s="17">
        <v>1.47</v>
      </c>
      <c r="CP261" s="17">
        <v>1.27</v>
      </c>
      <c r="CQ261" s="17">
        <v>136</v>
      </c>
      <c r="CR261" s="17">
        <v>85</v>
      </c>
      <c r="CS261" s="17">
        <v>373</v>
      </c>
      <c r="CT261" s="17">
        <v>128</v>
      </c>
      <c r="CU261" s="17">
        <v>271</v>
      </c>
      <c r="CV261" s="17">
        <v>116</v>
      </c>
      <c r="CW261" s="17">
        <v>292</v>
      </c>
      <c r="CX261" s="17">
        <v>94</v>
      </c>
      <c r="CY261" s="17">
        <v>1.04</v>
      </c>
      <c r="CZ261" s="17">
        <v>0.28000000000000003</v>
      </c>
      <c r="DA261" s="17">
        <v>0</v>
      </c>
      <c r="DB261" s="15"/>
      <c r="DC261" s="15"/>
      <c r="DD261" s="15"/>
      <c r="DE261" s="15"/>
      <c r="DF261" s="15"/>
      <c r="DG261" s="15"/>
      <c r="DH261" s="15"/>
    </row>
    <row r="262" spans="1:112" ht="40.5" thickBot="1">
      <c r="A262" s="18" t="b">
        <v>1</v>
      </c>
      <c r="B262" s="18" t="b">
        <v>1</v>
      </c>
      <c r="C262" s="15"/>
      <c r="D262" s="15"/>
      <c r="E262" s="17">
        <v>560552</v>
      </c>
      <c r="F262" s="17">
        <v>0</v>
      </c>
      <c r="G262" s="17">
        <v>0</v>
      </c>
      <c r="H262" s="17">
        <v>0</v>
      </c>
      <c r="I262" s="17">
        <v>0</v>
      </c>
      <c r="J262" s="15">
        <v>0</v>
      </c>
      <c r="K262" s="17">
        <v>0</v>
      </c>
      <c r="L262" s="17">
        <v>3</v>
      </c>
      <c r="M262" s="15">
        <v>2</v>
      </c>
      <c r="N262" s="15"/>
      <c r="O262" s="17">
        <v>0</v>
      </c>
      <c r="P262" s="15" t="s">
        <v>655</v>
      </c>
      <c r="Q262" s="15">
        <v>0</v>
      </c>
      <c r="R262" s="17">
        <v>263</v>
      </c>
      <c r="S262" s="18" t="b">
        <v>0</v>
      </c>
      <c r="T262" s="15"/>
      <c r="U262" s="15"/>
      <c r="V262" s="17">
        <v>55</v>
      </c>
      <c r="W262" s="15" t="s">
        <v>3861</v>
      </c>
      <c r="X262" s="15">
        <v>1.9</v>
      </c>
      <c r="Y262" s="18" t="b">
        <v>0</v>
      </c>
      <c r="Z262" s="15" t="s">
        <v>3862</v>
      </c>
      <c r="AA262" s="15">
        <v>0.1</v>
      </c>
      <c r="AB262" s="18" t="b">
        <v>0</v>
      </c>
      <c r="AC262" s="15"/>
      <c r="AD262" s="15" t="s">
        <v>519</v>
      </c>
      <c r="AE262" s="17">
        <v>10</v>
      </c>
      <c r="AF262" s="17">
        <v>54</v>
      </c>
      <c r="AG262" s="17">
        <v>49</v>
      </c>
      <c r="AH262" s="17">
        <v>0</v>
      </c>
      <c r="AI262" s="17">
        <v>0</v>
      </c>
      <c r="AJ262" s="17">
        <v>0</v>
      </c>
      <c r="AK262" s="17">
        <v>0</v>
      </c>
      <c r="AL262" s="15">
        <v>0</v>
      </c>
      <c r="AM262" s="15">
        <v>8.9</v>
      </c>
      <c r="AN262" s="15" t="s">
        <v>655</v>
      </c>
      <c r="AO262" s="15"/>
      <c r="AP262" s="15"/>
      <c r="AQ262" s="15"/>
      <c r="AR262" s="15"/>
      <c r="AS262" s="18" t="b">
        <v>0</v>
      </c>
      <c r="AT262" s="15" t="s">
        <v>3863</v>
      </c>
      <c r="AU262" s="17">
        <v>1030</v>
      </c>
      <c r="AV262" s="17">
        <v>1</v>
      </c>
      <c r="AW262" s="17">
        <v>3</v>
      </c>
      <c r="AX262" s="17">
        <v>4</v>
      </c>
      <c r="AY262" s="17">
        <v>15</v>
      </c>
      <c r="AZ262" s="17">
        <v>0</v>
      </c>
      <c r="BA262" s="17">
        <v>0</v>
      </c>
      <c r="BB262" s="17">
        <v>0</v>
      </c>
      <c r="BC262" s="17">
        <v>1</v>
      </c>
      <c r="BD262" s="17">
        <v>0</v>
      </c>
      <c r="BE262" s="17">
        <v>0</v>
      </c>
      <c r="BF262" s="17">
        <v>0</v>
      </c>
      <c r="BG262" s="17">
        <v>183</v>
      </c>
      <c r="BH262" s="15">
        <v>216</v>
      </c>
      <c r="BI262" s="15">
        <v>246.6</v>
      </c>
      <c r="BJ262" s="15">
        <v>243</v>
      </c>
      <c r="BK262" s="15">
        <v>70.400000000000006</v>
      </c>
      <c r="BL262" s="17">
        <v>0</v>
      </c>
      <c r="BM262" s="17">
        <v>0</v>
      </c>
      <c r="BN262" s="17">
        <v>0</v>
      </c>
      <c r="BO262" s="17">
        <v>0</v>
      </c>
      <c r="BP262" s="17">
        <v>9</v>
      </c>
      <c r="BQ262" s="15">
        <v>1.21</v>
      </c>
      <c r="BR262" s="15">
        <v>1.47</v>
      </c>
      <c r="BS262" s="15">
        <v>2.68</v>
      </c>
      <c r="BT262" s="15">
        <v>14.57</v>
      </c>
      <c r="BU262" s="17">
        <v>6</v>
      </c>
      <c r="BV262" s="15"/>
      <c r="BW262" s="15"/>
      <c r="BX262" s="15"/>
      <c r="BY262" s="15"/>
      <c r="BZ262" s="15"/>
      <c r="CA262" s="15"/>
      <c r="CB262" s="15"/>
      <c r="CC262" s="17">
        <v>241</v>
      </c>
      <c r="CD262" s="17">
        <v>108</v>
      </c>
      <c r="CE262" s="17">
        <v>138</v>
      </c>
      <c r="CF262" s="17">
        <v>95</v>
      </c>
      <c r="CG262" s="17">
        <v>121</v>
      </c>
      <c r="CH262" s="17">
        <v>70</v>
      </c>
      <c r="CI262" s="17">
        <v>199</v>
      </c>
      <c r="CJ262" s="17">
        <v>99</v>
      </c>
      <c r="CK262" s="17">
        <v>0.11</v>
      </c>
      <c r="CL262" s="17">
        <v>0</v>
      </c>
      <c r="CM262" s="17">
        <v>0.13</v>
      </c>
      <c r="CN262" s="17">
        <v>0.24</v>
      </c>
      <c r="CO262" s="17">
        <v>1.27</v>
      </c>
      <c r="CP262" s="17">
        <v>1.31</v>
      </c>
      <c r="CQ262" s="17">
        <v>202</v>
      </c>
      <c r="CR262" s="17">
        <v>127</v>
      </c>
      <c r="CS262" s="17">
        <v>439</v>
      </c>
      <c r="CT262" s="17">
        <v>170</v>
      </c>
      <c r="CU262" s="17">
        <v>296</v>
      </c>
      <c r="CV262" s="17">
        <v>128</v>
      </c>
      <c r="CW262" s="17">
        <v>440</v>
      </c>
      <c r="CX262" s="17">
        <v>170</v>
      </c>
      <c r="CY262" s="17">
        <v>0.79</v>
      </c>
      <c r="CZ262" s="17">
        <v>0.35</v>
      </c>
      <c r="DA262" s="17">
        <v>0</v>
      </c>
      <c r="DB262" s="15"/>
      <c r="DC262" s="15"/>
      <c r="DD262" s="15"/>
      <c r="DE262" s="15"/>
      <c r="DF262" s="15"/>
      <c r="DG262" s="15"/>
      <c r="DH262" s="15"/>
    </row>
    <row r="263" spans="1:112" ht="17.25" thickBot="1">
      <c r="A263" s="18" t="b">
        <v>1</v>
      </c>
      <c r="B263" s="18" t="b">
        <v>1</v>
      </c>
      <c r="C263" s="15"/>
      <c r="D263" s="15"/>
      <c r="E263" s="17">
        <v>477555</v>
      </c>
      <c r="F263" s="17">
        <v>0</v>
      </c>
      <c r="G263" s="17">
        <v>0</v>
      </c>
      <c r="H263" s="17">
        <v>0</v>
      </c>
      <c r="I263" s="17">
        <v>0</v>
      </c>
      <c r="J263" s="15">
        <v>0</v>
      </c>
      <c r="K263" s="17">
        <v>0</v>
      </c>
      <c r="L263" s="17">
        <v>3</v>
      </c>
      <c r="M263" s="15">
        <v>2</v>
      </c>
      <c r="N263" s="15"/>
      <c r="O263" s="17">
        <v>0</v>
      </c>
      <c r="P263" s="15" t="s">
        <v>1156</v>
      </c>
      <c r="Q263" s="15">
        <v>0</v>
      </c>
      <c r="R263" s="17">
        <v>264</v>
      </c>
      <c r="S263" s="18" t="b">
        <v>0</v>
      </c>
      <c r="T263" s="15"/>
      <c r="U263" s="15"/>
      <c r="V263" s="17">
        <v>55</v>
      </c>
      <c r="W263" s="15" t="s">
        <v>1157</v>
      </c>
      <c r="X263" s="15">
        <v>1.8</v>
      </c>
      <c r="Y263" s="18" t="b">
        <v>0</v>
      </c>
      <c r="Z263" s="15" t="s">
        <v>1158</v>
      </c>
      <c r="AA263" s="15">
        <v>0.5</v>
      </c>
      <c r="AB263" s="18" t="b">
        <v>0</v>
      </c>
      <c r="AC263" s="15"/>
      <c r="AD263" s="15" t="s">
        <v>519</v>
      </c>
      <c r="AE263" s="17">
        <v>10</v>
      </c>
      <c r="AF263" s="17">
        <v>54</v>
      </c>
      <c r="AG263" s="17">
        <v>42</v>
      </c>
      <c r="AH263" s="17">
        <v>0</v>
      </c>
      <c r="AI263" s="17">
        <v>0</v>
      </c>
      <c r="AJ263" s="17">
        <v>0</v>
      </c>
      <c r="AK263" s="17">
        <v>0</v>
      </c>
      <c r="AL263" s="15">
        <v>0</v>
      </c>
      <c r="AM263" s="15">
        <v>7.6</v>
      </c>
      <c r="AN263" s="15" t="s">
        <v>1158</v>
      </c>
      <c r="AO263" s="15"/>
      <c r="AP263" s="15"/>
      <c r="AQ263" s="15"/>
      <c r="AR263" s="15"/>
      <c r="AS263" s="18" t="b">
        <v>0</v>
      </c>
      <c r="AT263" s="15" t="s">
        <v>2840</v>
      </c>
      <c r="AU263" s="17">
        <v>1030</v>
      </c>
      <c r="AV263" s="17">
        <v>0</v>
      </c>
      <c r="AW263" s="17">
        <v>2</v>
      </c>
      <c r="AX263" s="17">
        <v>4</v>
      </c>
      <c r="AY263" s="17">
        <v>13</v>
      </c>
      <c r="AZ263" s="17">
        <v>0</v>
      </c>
      <c r="BA263" s="17">
        <v>0</v>
      </c>
      <c r="BB263" s="17">
        <v>0</v>
      </c>
      <c r="BC263" s="17">
        <v>1</v>
      </c>
      <c r="BD263" s="17">
        <v>0</v>
      </c>
      <c r="BE263" s="17">
        <v>0</v>
      </c>
      <c r="BF263" s="17">
        <v>0</v>
      </c>
      <c r="BG263" s="17">
        <v>182</v>
      </c>
      <c r="BH263" s="15">
        <v>140.4</v>
      </c>
      <c r="BI263" s="15">
        <v>315.39999999999998</v>
      </c>
      <c r="BJ263" s="15">
        <v>205</v>
      </c>
      <c r="BK263" s="15">
        <v>66.400000000000006</v>
      </c>
      <c r="BL263" s="17">
        <v>0</v>
      </c>
      <c r="BM263" s="17">
        <v>0</v>
      </c>
      <c r="BN263" s="17">
        <v>0</v>
      </c>
      <c r="BO263" s="17">
        <v>0</v>
      </c>
      <c r="BP263" s="17">
        <v>11</v>
      </c>
      <c r="BQ263" s="15">
        <v>1.47</v>
      </c>
      <c r="BR263" s="15">
        <v>2.1</v>
      </c>
      <c r="BS263" s="15">
        <v>3.57</v>
      </c>
      <c r="BT263" s="15">
        <v>12.71</v>
      </c>
      <c r="BU263" s="15"/>
      <c r="BV263" s="15"/>
      <c r="BW263" s="15"/>
      <c r="BX263" s="15"/>
      <c r="BY263" s="15"/>
      <c r="BZ263" s="15"/>
      <c r="CA263" s="15"/>
      <c r="CB263" s="15"/>
      <c r="CC263" s="17">
        <v>282</v>
      </c>
      <c r="CD263" s="17">
        <v>130</v>
      </c>
      <c r="CE263" s="17">
        <v>114</v>
      </c>
      <c r="CF263" s="17">
        <v>81</v>
      </c>
      <c r="CG263" s="17">
        <v>150</v>
      </c>
      <c r="CH263" s="17">
        <v>81</v>
      </c>
      <c r="CI263" s="17">
        <v>207</v>
      </c>
      <c r="CJ263" s="17">
        <v>104</v>
      </c>
      <c r="CK263" s="17">
        <v>0.13</v>
      </c>
      <c r="CL263" s="17">
        <v>0</v>
      </c>
      <c r="CM263" s="17">
        <v>0.18</v>
      </c>
      <c r="CN263" s="17">
        <v>0.31</v>
      </c>
      <c r="CO263" s="17">
        <v>1.1100000000000001</v>
      </c>
      <c r="CP263" s="17">
        <v>1.1399999999999999</v>
      </c>
      <c r="CQ263" s="17">
        <v>177</v>
      </c>
      <c r="CR263" s="17">
        <v>108</v>
      </c>
      <c r="CS263" s="17">
        <v>414</v>
      </c>
      <c r="CT263" s="17">
        <v>151</v>
      </c>
      <c r="CU263" s="17">
        <v>308</v>
      </c>
      <c r="CV263" s="17">
        <v>134</v>
      </c>
      <c r="CW263" s="17">
        <v>263</v>
      </c>
      <c r="CX263" s="17">
        <v>87</v>
      </c>
      <c r="CY263" s="17">
        <v>0.96</v>
      </c>
      <c r="CZ263" s="17">
        <v>0.35</v>
      </c>
      <c r="DA263" s="17">
        <v>0</v>
      </c>
      <c r="DB263" s="15"/>
      <c r="DC263" s="15"/>
      <c r="DD263" s="15"/>
      <c r="DE263" s="15"/>
      <c r="DF263" s="15"/>
      <c r="DG263" s="15"/>
      <c r="DH263" s="15"/>
    </row>
    <row r="264" spans="1:112" ht="17.25" thickBot="1">
      <c r="A264" s="18" t="b">
        <v>1</v>
      </c>
      <c r="B264" s="18" t="b">
        <v>1</v>
      </c>
      <c r="C264" s="15"/>
      <c r="D264" s="15"/>
      <c r="E264" s="17">
        <v>207189</v>
      </c>
      <c r="F264" s="17">
        <v>0</v>
      </c>
      <c r="G264" s="17">
        <v>0</v>
      </c>
      <c r="H264" s="17">
        <v>0</v>
      </c>
      <c r="I264" s="17">
        <v>0</v>
      </c>
      <c r="J264" s="15">
        <v>0</v>
      </c>
      <c r="K264" s="17">
        <v>0</v>
      </c>
      <c r="L264" s="17">
        <v>3</v>
      </c>
      <c r="M264" s="15">
        <v>1.5</v>
      </c>
      <c r="N264" s="15"/>
      <c r="O264" s="17">
        <v>0</v>
      </c>
      <c r="P264" s="15" t="s">
        <v>1737</v>
      </c>
      <c r="Q264" s="15">
        <v>0</v>
      </c>
      <c r="R264" s="17">
        <v>265</v>
      </c>
      <c r="S264" s="18" t="b">
        <v>0</v>
      </c>
      <c r="T264" s="15"/>
      <c r="U264" s="15"/>
      <c r="V264" s="17">
        <v>50</v>
      </c>
      <c r="W264" s="15" t="s">
        <v>1738</v>
      </c>
      <c r="X264" s="15">
        <v>2.6</v>
      </c>
      <c r="Y264" s="18" t="b">
        <v>0</v>
      </c>
      <c r="Z264" s="15" t="s">
        <v>1739</v>
      </c>
      <c r="AA264" s="15">
        <v>0.5</v>
      </c>
      <c r="AB264" s="18" t="b">
        <v>0</v>
      </c>
      <c r="AC264" s="15"/>
      <c r="AD264" s="15" t="s">
        <v>519</v>
      </c>
      <c r="AE264" s="17">
        <v>10</v>
      </c>
      <c r="AF264" s="17">
        <v>54</v>
      </c>
      <c r="AG264" s="17">
        <v>91</v>
      </c>
      <c r="AH264" s="17">
        <v>0</v>
      </c>
      <c r="AI264" s="17">
        <v>0</v>
      </c>
      <c r="AJ264" s="17">
        <v>0</v>
      </c>
      <c r="AK264" s="17">
        <v>0</v>
      </c>
      <c r="AL264" s="15">
        <v>0</v>
      </c>
      <c r="AM264" s="15">
        <v>18.2</v>
      </c>
      <c r="AN264" s="15" t="s">
        <v>1739</v>
      </c>
      <c r="AO264" s="15"/>
      <c r="AP264" s="15"/>
      <c r="AQ264" s="15"/>
      <c r="AR264" s="15"/>
      <c r="AS264" s="18" t="b">
        <v>0</v>
      </c>
      <c r="AT264" s="15" t="s">
        <v>2656</v>
      </c>
      <c r="AU264" s="17">
        <v>2904</v>
      </c>
      <c r="AV264" s="17">
        <v>0</v>
      </c>
      <c r="AW264" s="17">
        <v>3</v>
      </c>
      <c r="AX264" s="17">
        <v>8</v>
      </c>
      <c r="AY264" s="17">
        <v>45</v>
      </c>
      <c r="AZ264" s="17">
        <v>1</v>
      </c>
      <c r="BA264" s="17">
        <v>0</v>
      </c>
      <c r="BB264" s="17">
        <v>0</v>
      </c>
      <c r="BC264" s="17">
        <v>5</v>
      </c>
      <c r="BD264" s="17">
        <v>0</v>
      </c>
      <c r="BE264" s="17">
        <v>0</v>
      </c>
      <c r="BF264" s="17">
        <v>3</v>
      </c>
      <c r="BG264" s="17">
        <v>503</v>
      </c>
      <c r="BH264" s="15">
        <v>437.8</v>
      </c>
      <c r="BI264" s="15">
        <v>365.1</v>
      </c>
      <c r="BJ264" s="15">
        <v>105</v>
      </c>
      <c r="BK264" s="15">
        <v>91</v>
      </c>
      <c r="BL264" s="17">
        <v>0</v>
      </c>
      <c r="BM264" s="17">
        <v>0</v>
      </c>
      <c r="BN264" s="17">
        <v>0</v>
      </c>
      <c r="BO264" s="17">
        <v>0</v>
      </c>
      <c r="BP264" s="17">
        <v>34</v>
      </c>
      <c r="BQ264" s="15">
        <v>1.54</v>
      </c>
      <c r="BR264" s="15">
        <v>1.5</v>
      </c>
      <c r="BS264" s="15">
        <v>3.04</v>
      </c>
      <c r="BT264" s="15">
        <v>43.09</v>
      </c>
      <c r="BU264" s="15"/>
      <c r="BV264" s="15"/>
      <c r="BW264" s="15"/>
      <c r="BX264" s="15"/>
      <c r="BY264" s="15"/>
      <c r="BZ264" s="15"/>
      <c r="CA264" s="15"/>
      <c r="CB264" s="15"/>
      <c r="CC264" s="17">
        <v>137</v>
      </c>
      <c r="CD264" s="17">
        <v>50</v>
      </c>
      <c r="CE264" s="17">
        <v>92</v>
      </c>
      <c r="CF264" s="17">
        <v>67</v>
      </c>
      <c r="CG264" s="17">
        <v>227</v>
      </c>
      <c r="CH264" s="17">
        <v>122</v>
      </c>
      <c r="CI264" s="17">
        <v>148</v>
      </c>
      <c r="CJ264" s="17">
        <v>77</v>
      </c>
      <c r="CK264" s="17">
        <v>0.05</v>
      </c>
      <c r="CL264" s="17">
        <v>0</v>
      </c>
      <c r="CM264" s="17">
        <v>0.05</v>
      </c>
      <c r="CN264" s="17">
        <v>0.1</v>
      </c>
      <c r="CO264" s="17">
        <v>1.34</v>
      </c>
      <c r="CP264" s="17">
        <v>1.39</v>
      </c>
      <c r="CQ264" s="17">
        <v>248</v>
      </c>
      <c r="CR264" s="17">
        <v>152</v>
      </c>
      <c r="CS264" s="17">
        <v>226</v>
      </c>
      <c r="CT264" s="17">
        <v>46</v>
      </c>
      <c r="CU264" s="17">
        <v>222</v>
      </c>
      <c r="CV264" s="17">
        <v>85</v>
      </c>
      <c r="CW264" s="17">
        <v>270</v>
      </c>
      <c r="CX264" s="17">
        <v>89</v>
      </c>
      <c r="CY264" s="17">
        <v>1.05</v>
      </c>
      <c r="CZ264" s="17">
        <v>0.25</v>
      </c>
      <c r="DA264" s="17">
        <v>0</v>
      </c>
      <c r="DB264" s="15"/>
      <c r="DC264" s="15"/>
      <c r="DD264" s="15"/>
      <c r="DE264" s="15"/>
      <c r="DF264" s="15"/>
      <c r="DG264" s="15"/>
      <c r="DH264" s="15"/>
    </row>
    <row r="265" spans="1:112" ht="17.25" thickBot="1">
      <c r="A265" s="18" t="b">
        <v>1</v>
      </c>
      <c r="B265" s="18" t="b">
        <v>1</v>
      </c>
      <c r="C265" s="15"/>
      <c r="D265" s="15"/>
      <c r="E265" s="17">
        <v>76357</v>
      </c>
      <c r="F265" s="17">
        <v>0</v>
      </c>
      <c r="G265" s="17">
        <v>0</v>
      </c>
      <c r="H265" s="17">
        <v>0</v>
      </c>
      <c r="I265" s="17">
        <v>0</v>
      </c>
      <c r="J265" s="15">
        <v>0</v>
      </c>
      <c r="K265" s="17">
        <v>0</v>
      </c>
      <c r="L265" s="17">
        <v>3</v>
      </c>
      <c r="M265" s="15">
        <v>1.5</v>
      </c>
      <c r="N265" s="15"/>
      <c r="O265" s="17">
        <v>0</v>
      </c>
      <c r="P265" s="15" t="s">
        <v>766</v>
      </c>
      <c r="Q265" s="15">
        <v>0</v>
      </c>
      <c r="R265" s="17">
        <v>266</v>
      </c>
      <c r="S265" s="18" t="b">
        <v>0</v>
      </c>
      <c r="T265" s="15"/>
      <c r="U265" s="15"/>
      <c r="V265" s="17">
        <v>50</v>
      </c>
      <c r="W265" s="15" t="s">
        <v>786</v>
      </c>
      <c r="X265" s="15">
        <v>1.7</v>
      </c>
      <c r="Y265" s="18" t="b">
        <v>0</v>
      </c>
      <c r="Z265" s="15" t="s">
        <v>315</v>
      </c>
      <c r="AA265" s="15">
        <v>0</v>
      </c>
      <c r="AB265" s="18" t="b">
        <v>0</v>
      </c>
      <c r="AC265" s="15"/>
      <c r="AD265" s="15" t="s">
        <v>519</v>
      </c>
      <c r="AE265" s="17">
        <v>10</v>
      </c>
      <c r="AF265" s="17">
        <v>54</v>
      </c>
      <c r="AG265" s="17">
        <v>41</v>
      </c>
      <c r="AH265" s="17">
        <v>0</v>
      </c>
      <c r="AI265" s="17">
        <v>0</v>
      </c>
      <c r="AJ265" s="17">
        <v>0</v>
      </c>
      <c r="AK265" s="17">
        <v>0</v>
      </c>
      <c r="AL265" s="15">
        <v>0</v>
      </c>
      <c r="AM265" s="15">
        <v>8.1999999999999993</v>
      </c>
      <c r="AN265" s="15" t="s">
        <v>315</v>
      </c>
      <c r="AO265" s="15"/>
      <c r="AP265" s="15"/>
      <c r="AQ265" s="15"/>
      <c r="AR265" s="15"/>
      <c r="AS265" s="18" t="b">
        <v>0</v>
      </c>
      <c r="AT265" s="15" t="s">
        <v>2657</v>
      </c>
      <c r="AU265" s="17">
        <v>756</v>
      </c>
      <c r="AV265" s="17">
        <v>2</v>
      </c>
      <c r="AW265" s="17">
        <v>0</v>
      </c>
      <c r="AX265" s="17">
        <v>2</v>
      </c>
      <c r="AY265" s="17">
        <v>10</v>
      </c>
      <c r="AZ265" s="17">
        <v>0</v>
      </c>
      <c r="BA265" s="17">
        <v>0</v>
      </c>
      <c r="BB265" s="17">
        <v>0</v>
      </c>
      <c r="BC265" s="17">
        <v>3</v>
      </c>
      <c r="BD265" s="17">
        <v>0</v>
      </c>
      <c r="BE265" s="17">
        <v>0</v>
      </c>
      <c r="BF265" s="17">
        <v>1</v>
      </c>
      <c r="BG265" s="17">
        <v>181</v>
      </c>
      <c r="BH265" s="15">
        <v>153.4</v>
      </c>
      <c r="BI265" s="15">
        <v>195.6</v>
      </c>
      <c r="BJ265" s="15">
        <v>64</v>
      </c>
      <c r="BK265" s="15">
        <v>41.4</v>
      </c>
      <c r="BL265" s="17">
        <v>0</v>
      </c>
      <c r="BM265" s="17">
        <v>0</v>
      </c>
      <c r="BN265" s="17">
        <v>0</v>
      </c>
      <c r="BO265" s="17">
        <v>0</v>
      </c>
      <c r="BP265" s="17">
        <v>6</v>
      </c>
      <c r="BQ265" s="15">
        <v>1.21</v>
      </c>
      <c r="BR265" s="15">
        <v>0.81</v>
      </c>
      <c r="BS265" s="15">
        <v>2.02</v>
      </c>
      <c r="BT265" s="15">
        <v>11.67</v>
      </c>
      <c r="BU265" s="15"/>
      <c r="BV265" s="15"/>
      <c r="BW265" s="15"/>
      <c r="BX265" s="15"/>
      <c r="BY265" s="15"/>
      <c r="BZ265" s="15"/>
      <c r="CA265" s="15"/>
      <c r="CB265" s="15"/>
      <c r="CC265" s="17">
        <v>273</v>
      </c>
      <c r="CD265" s="17">
        <v>126</v>
      </c>
      <c r="CE265" s="17">
        <v>174</v>
      </c>
      <c r="CF265" s="17">
        <v>116</v>
      </c>
      <c r="CG265" s="17">
        <v>265</v>
      </c>
      <c r="CH265" s="17">
        <v>141</v>
      </c>
      <c r="CI265" s="17">
        <v>268</v>
      </c>
      <c r="CJ265" s="17">
        <v>130</v>
      </c>
      <c r="CK265" s="17">
        <v>0.14000000000000001</v>
      </c>
      <c r="CL265" s="17">
        <v>0</v>
      </c>
      <c r="CM265" s="17">
        <v>0.1</v>
      </c>
      <c r="CN265" s="17">
        <v>0.24</v>
      </c>
      <c r="CO265" s="17">
        <v>1.39</v>
      </c>
      <c r="CP265" s="17">
        <v>1.19</v>
      </c>
      <c r="CQ265" s="17">
        <v>214</v>
      </c>
      <c r="CR265" s="17">
        <v>133</v>
      </c>
      <c r="CS265" s="17">
        <v>192</v>
      </c>
      <c r="CT265" s="17">
        <v>27</v>
      </c>
      <c r="CU265" s="17">
        <v>313</v>
      </c>
      <c r="CV265" s="17">
        <v>136</v>
      </c>
      <c r="CW265" s="17">
        <v>513</v>
      </c>
      <c r="CX265" s="17">
        <v>213</v>
      </c>
      <c r="CY265" s="17">
        <v>0.71</v>
      </c>
      <c r="CZ265" s="17">
        <v>0.24</v>
      </c>
      <c r="DA265" s="17">
        <v>0</v>
      </c>
      <c r="DB265" s="15"/>
      <c r="DC265" s="15"/>
      <c r="DD265" s="15"/>
      <c r="DE265" s="15"/>
      <c r="DF265" s="15"/>
      <c r="DG265" s="15"/>
      <c r="DH265" s="15"/>
    </row>
    <row r="266" spans="1:112" ht="17.25" thickBot="1">
      <c r="A266" s="18" t="b">
        <v>1</v>
      </c>
      <c r="B266" s="18" t="b">
        <v>1</v>
      </c>
      <c r="C266" s="15"/>
      <c r="D266" s="15"/>
      <c r="E266" s="17">
        <v>212314</v>
      </c>
      <c r="F266" s="17">
        <v>0</v>
      </c>
      <c r="G266" s="17">
        <v>0</v>
      </c>
      <c r="H266" s="17">
        <v>0</v>
      </c>
      <c r="I266" s="17">
        <v>0</v>
      </c>
      <c r="J266" s="15">
        <v>0</v>
      </c>
      <c r="K266" s="17">
        <v>0</v>
      </c>
      <c r="L266" s="17">
        <v>3</v>
      </c>
      <c r="M266" s="15">
        <v>1.5</v>
      </c>
      <c r="N266" s="15"/>
      <c r="O266" s="17">
        <v>0</v>
      </c>
      <c r="P266" s="15" t="s">
        <v>1151</v>
      </c>
      <c r="Q266" s="15">
        <v>0</v>
      </c>
      <c r="R266" s="17">
        <v>267</v>
      </c>
      <c r="S266" s="18" t="b">
        <v>0</v>
      </c>
      <c r="T266" s="15"/>
      <c r="U266" s="15"/>
      <c r="V266" s="17">
        <v>50</v>
      </c>
      <c r="W266" s="15" t="s">
        <v>1032</v>
      </c>
      <c r="X266" s="15">
        <v>2.6</v>
      </c>
      <c r="Y266" s="18" t="b">
        <v>0</v>
      </c>
      <c r="Z266" s="15" t="s">
        <v>1152</v>
      </c>
      <c r="AA266" s="15">
        <v>0.1</v>
      </c>
      <c r="AB266" s="18" t="b">
        <v>0</v>
      </c>
      <c r="AC266" s="15"/>
      <c r="AD266" s="15" t="s">
        <v>519</v>
      </c>
      <c r="AE266" s="17">
        <v>10</v>
      </c>
      <c r="AF266" s="17">
        <v>54</v>
      </c>
      <c r="AG266" s="17">
        <v>67</v>
      </c>
      <c r="AH266" s="17">
        <v>0</v>
      </c>
      <c r="AI266" s="17">
        <v>0</v>
      </c>
      <c r="AJ266" s="17">
        <v>0</v>
      </c>
      <c r="AK266" s="17">
        <v>0</v>
      </c>
      <c r="AL266" s="15">
        <v>0</v>
      </c>
      <c r="AM266" s="15">
        <v>13.4</v>
      </c>
      <c r="AN266" s="15" t="s">
        <v>1152</v>
      </c>
      <c r="AO266" s="15"/>
      <c r="AP266" s="15"/>
      <c r="AQ266" s="15"/>
      <c r="AR266" s="15"/>
      <c r="AS266" s="18" t="b">
        <v>0</v>
      </c>
      <c r="AT266" s="15" t="s">
        <v>2658</v>
      </c>
      <c r="AU266" s="17">
        <v>1730</v>
      </c>
      <c r="AV266" s="17">
        <v>1</v>
      </c>
      <c r="AW266" s="17">
        <v>4</v>
      </c>
      <c r="AX266" s="17">
        <v>6</v>
      </c>
      <c r="AY266" s="17">
        <v>22</v>
      </c>
      <c r="AZ266" s="17">
        <v>0</v>
      </c>
      <c r="BA266" s="17">
        <v>0</v>
      </c>
      <c r="BB266" s="17">
        <v>0</v>
      </c>
      <c r="BC266" s="17">
        <v>9</v>
      </c>
      <c r="BD266" s="17">
        <v>0</v>
      </c>
      <c r="BE266" s="17">
        <v>0</v>
      </c>
      <c r="BF266" s="17">
        <v>4</v>
      </c>
      <c r="BG266" s="17">
        <v>314</v>
      </c>
      <c r="BH266" s="15">
        <v>317.60000000000002</v>
      </c>
      <c r="BI266" s="15">
        <v>441.6</v>
      </c>
      <c r="BJ266" s="15">
        <v>176</v>
      </c>
      <c r="BK266" s="15">
        <v>93.4</v>
      </c>
      <c r="BL266" s="17">
        <v>0</v>
      </c>
      <c r="BM266" s="17">
        <v>0</v>
      </c>
      <c r="BN266" s="17">
        <v>0</v>
      </c>
      <c r="BO266" s="17">
        <v>0</v>
      </c>
      <c r="BP266" s="17">
        <v>20</v>
      </c>
      <c r="BQ266" s="15">
        <v>2.23</v>
      </c>
      <c r="BR266" s="15">
        <v>1.91</v>
      </c>
      <c r="BS266" s="15">
        <v>4.1399999999999997</v>
      </c>
      <c r="BT266" s="15">
        <v>27.64</v>
      </c>
      <c r="BU266" s="17">
        <v>5</v>
      </c>
      <c r="BV266" s="15"/>
      <c r="BW266" s="17">
        <v>2</v>
      </c>
      <c r="BX266" s="15"/>
      <c r="BY266" s="15"/>
      <c r="BZ266" s="15"/>
      <c r="CA266" s="15"/>
      <c r="CB266" s="15"/>
      <c r="CC266" s="17">
        <v>194</v>
      </c>
      <c r="CD266" s="17">
        <v>83</v>
      </c>
      <c r="CE266" s="17">
        <v>63</v>
      </c>
      <c r="CF266" s="17">
        <v>49</v>
      </c>
      <c r="CG266" s="17">
        <v>176</v>
      </c>
      <c r="CH266" s="17">
        <v>95</v>
      </c>
      <c r="CI266" s="17">
        <v>144</v>
      </c>
      <c r="CJ266" s="17">
        <v>76</v>
      </c>
      <c r="CK266" s="17">
        <v>0.12</v>
      </c>
      <c r="CL266" s="17">
        <v>0</v>
      </c>
      <c r="CM266" s="17">
        <v>0.1</v>
      </c>
      <c r="CN266" s="17">
        <v>0.22</v>
      </c>
      <c r="CO266" s="17">
        <v>1.44</v>
      </c>
      <c r="CP266" s="17">
        <v>1.1399999999999999</v>
      </c>
      <c r="CQ266" s="17">
        <v>253</v>
      </c>
      <c r="CR266" s="17">
        <v>156</v>
      </c>
      <c r="CS266" s="17">
        <v>231</v>
      </c>
      <c r="CT266" s="17">
        <v>50</v>
      </c>
      <c r="CU266" s="17">
        <v>223</v>
      </c>
      <c r="CV266" s="17">
        <v>86</v>
      </c>
      <c r="CW266" s="17">
        <v>461</v>
      </c>
      <c r="CX266" s="17">
        <v>183</v>
      </c>
      <c r="CY266" s="17">
        <v>1.04</v>
      </c>
      <c r="CZ266" s="17">
        <v>0.31</v>
      </c>
      <c r="DA266" s="17">
        <v>0</v>
      </c>
      <c r="DB266" s="15"/>
      <c r="DC266" s="15"/>
      <c r="DD266" s="15"/>
      <c r="DE266" s="15"/>
      <c r="DF266" s="15"/>
      <c r="DG266" s="15"/>
      <c r="DH266" s="15"/>
    </row>
    <row r="267" spans="1:112" ht="17.25" thickBot="1">
      <c r="A267" s="18" t="b">
        <v>1</v>
      </c>
      <c r="B267" s="18" t="b">
        <v>1</v>
      </c>
      <c r="C267" s="15"/>
      <c r="D267" s="15"/>
      <c r="E267" s="17">
        <v>577725</v>
      </c>
      <c r="F267" s="17">
        <v>0</v>
      </c>
      <c r="G267" s="17">
        <v>0</v>
      </c>
      <c r="H267" s="17">
        <v>0</v>
      </c>
      <c r="I267" s="17">
        <v>0</v>
      </c>
      <c r="J267" s="15">
        <v>0</v>
      </c>
      <c r="K267" s="17">
        <v>0</v>
      </c>
      <c r="L267" s="17">
        <v>3</v>
      </c>
      <c r="M267" s="15">
        <v>2</v>
      </c>
      <c r="N267" s="15"/>
      <c r="O267" s="17">
        <v>0</v>
      </c>
      <c r="P267" s="15" t="s">
        <v>632</v>
      </c>
      <c r="Q267" s="15">
        <v>0</v>
      </c>
      <c r="R267" s="17">
        <v>268</v>
      </c>
      <c r="S267" s="18" t="b">
        <v>0</v>
      </c>
      <c r="T267" s="15"/>
      <c r="U267" s="15"/>
      <c r="V267" s="17">
        <v>55</v>
      </c>
      <c r="W267" s="15" t="s">
        <v>1642</v>
      </c>
      <c r="X267" s="15">
        <v>2</v>
      </c>
      <c r="Y267" s="18" t="b">
        <v>0</v>
      </c>
      <c r="Z267" s="15" t="s">
        <v>1198</v>
      </c>
      <c r="AA267" s="15">
        <v>0.2</v>
      </c>
      <c r="AB267" s="18" t="b">
        <v>0</v>
      </c>
      <c r="AC267" s="15"/>
      <c r="AD267" s="15" t="s">
        <v>519</v>
      </c>
      <c r="AE267" s="17">
        <v>10</v>
      </c>
      <c r="AF267" s="17">
        <v>54</v>
      </c>
      <c r="AG267" s="17">
        <v>63</v>
      </c>
      <c r="AH267" s="17">
        <v>0</v>
      </c>
      <c r="AI267" s="17">
        <v>0</v>
      </c>
      <c r="AJ267" s="17">
        <v>0</v>
      </c>
      <c r="AK267" s="17">
        <v>0</v>
      </c>
      <c r="AL267" s="15">
        <v>0</v>
      </c>
      <c r="AM267" s="15">
        <v>11.5</v>
      </c>
      <c r="AN267" s="15" t="s">
        <v>1198</v>
      </c>
      <c r="AO267" s="15"/>
      <c r="AP267" s="15"/>
      <c r="AQ267" s="15"/>
      <c r="AR267" s="15"/>
      <c r="AS267" s="18" t="b">
        <v>0</v>
      </c>
      <c r="AT267" s="15" t="s">
        <v>2661</v>
      </c>
      <c r="AU267" s="17">
        <v>1290</v>
      </c>
      <c r="AV267" s="17">
        <v>1</v>
      </c>
      <c r="AW267" s="17">
        <v>3</v>
      </c>
      <c r="AX267" s="17">
        <v>5</v>
      </c>
      <c r="AY267" s="17">
        <v>18</v>
      </c>
      <c r="AZ267" s="17">
        <v>0</v>
      </c>
      <c r="BA267" s="17">
        <v>0</v>
      </c>
      <c r="BB267" s="17">
        <v>0</v>
      </c>
      <c r="BC267" s="17">
        <v>4</v>
      </c>
      <c r="BD267" s="17">
        <v>0</v>
      </c>
      <c r="BE267" s="17">
        <v>0</v>
      </c>
      <c r="BF267" s="17">
        <v>3</v>
      </c>
      <c r="BG267" s="17">
        <v>225</v>
      </c>
      <c r="BH267" s="15">
        <v>207.4</v>
      </c>
      <c r="BI267" s="15">
        <v>198.7</v>
      </c>
      <c r="BJ267" s="15">
        <v>336</v>
      </c>
      <c r="BK267" s="15">
        <v>73.3</v>
      </c>
      <c r="BL267" s="17">
        <v>0</v>
      </c>
      <c r="BM267" s="17">
        <v>0</v>
      </c>
      <c r="BN267" s="17">
        <v>0</v>
      </c>
      <c r="BO267" s="17">
        <v>0</v>
      </c>
      <c r="BP267" s="17">
        <v>15</v>
      </c>
      <c r="BQ267" s="15">
        <v>2.4700000000000002</v>
      </c>
      <c r="BR267" s="15">
        <v>0.66</v>
      </c>
      <c r="BS267" s="15">
        <v>3.13</v>
      </c>
      <c r="BT267" s="15">
        <v>18.97</v>
      </c>
      <c r="BU267" s="15"/>
      <c r="BV267" s="15"/>
      <c r="BW267" s="15"/>
      <c r="BX267" s="15"/>
      <c r="BY267" s="15"/>
      <c r="BZ267" s="15"/>
      <c r="CA267" s="15"/>
      <c r="CB267" s="15"/>
      <c r="CC267" s="17">
        <v>245</v>
      </c>
      <c r="CD267" s="17">
        <v>110</v>
      </c>
      <c r="CE267" s="17">
        <v>170</v>
      </c>
      <c r="CF267" s="17">
        <v>112</v>
      </c>
      <c r="CG267" s="17">
        <v>82</v>
      </c>
      <c r="CH267" s="17">
        <v>50</v>
      </c>
      <c r="CI267" s="17">
        <v>190</v>
      </c>
      <c r="CJ267" s="17">
        <v>95</v>
      </c>
      <c r="CK267" s="17">
        <v>0.17</v>
      </c>
      <c r="CL267" s="17">
        <v>0</v>
      </c>
      <c r="CM267" s="17">
        <v>0.05</v>
      </c>
      <c r="CN267" s="17">
        <v>0.22</v>
      </c>
      <c r="CO267" s="17">
        <v>1.32</v>
      </c>
      <c r="CP267" s="17">
        <v>1.26</v>
      </c>
      <c r="CQ267" s="17">
        <v>205</v>
      </c>
      <c r="CR267" s="17">
        <v>129</v>
      </c>
      <c r="CS267" s="17">
        <v>442</v>
      </c>
      <c r="CT267" s="17">
        <v>172</v>
      </c>
      <c r="CU267" s="17">
        <v>289</v>
      </c>
      <c r="CV267" s="17">
        <v>123</v>
      </c>
      <c r="CW267" s="17">
        <v>387</v>
      </c>
      <c r="CX267" s="17">
        <v>144</v>
      </c>
      <c r="CY267" s="17">
        <v>1.05</v>
      </c>
      <c r="CZ267" s="17">
        <v>0.35</v>
      </c>
      <c r="DA267" s="17">
        <v>0</v>
      </c>
      <c r="DB267" s="15"/>
      <c r="DC267" s="15"/>
      <c r="DD267" s="15"/>
      <c r="DE267" s="15"/>
      <c r="DF267" s="15"/>
      <c r="DG267" s="15"/>
      <c r="DH267" s="15"/>
    </row>
    <row r="268" spans="1:112" ht="17.25" thickBot="1">
      <c r="A268" s="18" t="b">
        <v>1</v>
      </c>
      <c r="B268" s="18" t="b">
        <v>1</v>
      </c>
      <c r="C268" s="15"/>
      <c r="D268" s="15"/>
      <c r="E268" s="17">
        <v>184349</v>
      </c>
      <c r="F268" s="17">
        <v>0</v>
      </c>
      <c r="G268" s="17">
        <v>0</v>
      </c>
      <c r="H268" s="17">
        <v>0</v>
      </c>
      <c r="I268" s="17">
        <v>0</v>
      </c>
      <c r="J268" s="15">
        <v>0</v>
      </c>
      <c r="K268" s="17">
        <v>0</v>
      </c>
      <c r="L268" s="17">
        <v>2</v>
      </c>
      <c r="M268" s="15">
        <v>1.7</v>
      </c>
      <c r="N268" s="15"/>
      <c r="O268" s="17">
        <v>0</v>
      </c>
      <c r="P268" s="15" t="s">
        <v>594</v>
      </c>
      <c r="Q268" s="15">
        <v>0</v>
      </c>
      <c r="R268" s="17">
        <v>269</v>
      </c>
      <c r="S268" s="18" t="b">
        <v>0</v>
      </c>
      <c r="T268" s="15"/>
      <c r="U268" s="15"/>
      <c r="V268" s="17">
        <v>45</v>
      </c>
      <c r="W268" s="15" t="s">
        <v>1636</v>
      </c>
      <c r="X268" s="15">
        <v>3.5</v>
      </c>
      <c r="Y268" s="18" t="b">
        <v>0</v>
      </c>
      <c r="Z268" s="15" t="s">
        <v>1637</v>
      </c>
      <c r="AA268" s="15">
        <v>0.4</v>
      </c>
      <c r="AB268" s="18" t="b">
        <v>0</v>
      </c>
      <c r="AC268" s="15"/>
      <c r="AD268" s="15" t="s">
        <v>519</v>
      </c>
      <c r="AE268" s="17">
        <v>10</v>
      </c>
      <c r="AF268" s="17">
        <v>54</v>
      </c>
      <c r="AG268" s="17">
        <v>95</v>
      </c>
      <c r="AH268" s="17">
        <v>0</v>
      </c>
      <c r="AI268" s="17">
        <v>0</v>
      </c>
      <c r="AJ268" s="17">
        <v>0</v>
      </c>
      <c r="AK268" s="17">
        <v>0</v>
      </c>
      <c r="AL268" s="15">
        <v>0</v>
      </c>
      <c r="AM268" s="15">
        <v>21.1</v>
      </c>
      <c r="AN268" s="15" t="s">
        <v>1637</v>
      </c>
      <c r="AO268" s="15"/>
      <c r="AP268" s="15"/>
      <c r="AQ268" s="15"/>
      <c r="AR268" s="15"/>
      <c r="AS268" s="18" t="b">
        <v>0</v>
      </c>
      <c r="AT268" s="15" t="s">
        <v>2654</v>
      </c>
      <c r="AU268" s="17">
        <v>1816</v>
      </c>
      <c r="AV268" s="17">
        <v>3</v>
      </c>
      <c r="AW268" s="17">
        <v>3</v>
      </c>
      <c r="AX268" s="17">
        <v>6</v>
      </c>
      <c r="AY268" s="17">
        <v>29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8</v>
      </c>
      <c r="BG268" s="17">
        <v>332</v>
      </c>
      <c r="BH268" s="15">
        <v>413.8</v>
      </c>
      <c r="BI268" s="15">
        <v>225</v>
      </c>
      <c r="BJ268" s="15">
        <v>229</v>
      </c>
      <c r="BK268" s="15">
        <v>86.7</v>
      </c>
      <c r="BL268" s="17">
        <v>0</v>
      </c>
      <c r="BM268" s="17">
        <v>0</v>
      </c>
      <c r="BN268" s="17">
        <v>0</v>
      </c>
      <c r="BO268" s="17">
        <v>0</v>
      </c>
      <c r="BP268" s="17">
        <v>20</v>
      </c>
      <c r="BQ268" s="15">
        <v>1.6</v>
      </c>
      <c r="BR268" s="15">
        <v>1.8</v>
      </c>
      <c r="BS268" s="15">
        <v>3.4</v>
      </c>
      <c r="BT268" s="15">
        <v>26.33</v>
      </c>
      <c r="BU268" s="15"/>
      <c r="BV268" s="15"/>
      <c r="BW268" s="15"/>
      <c r="BX268" s="15"/>
      <c r="BY268" s="15"/>
      <c r="BZ268" s="15"/>
      <c r="CA268" s="15"/>
      <c r="CB268" s="15"/>
      <c r="CC268" s="17">
        <v>147</v>
      </c>
      <c r="CD268" s="17">
        <v>60</v>
      </c>
      <c r="CE268" s="17">
        <v>150</v>
      </c>
      <c r="CF268" s="17">
        <v>36</v>
      </c>
      <c r="CG268" s="17">
        <v>133</v>
      </c>
      <c r="CH268" s="17">
        <v>26</v>
      </c>
      <c r="CI268" s="17">
        <v>155</v>
      </c>
      <c r="CJ268" s="17">
        <v>52</v>
      </c>
      <c r="CK268" s="17">
        <v>0.08</v>
      </c>
      <c r="CL268" s="17">
        <v>0</v>
      </c>
      <c r="CM268" s="17">
        <v>0.09</v>
      </c>
      <c r="CN268" s="17">
        <v>0.17</v>
      </c>
      <c r="CO268" s="17">
        <v>1.3</v>
      </c>
      <c r="CP268" s="17">
        <v>1.44</v>
      </c>
      <c r="CQ268" s="17">
        <v>396</v>
      </c>
      <c r="CR268" s="17">
        <v>86</v>
      </c>
      <c r="CS268" s="17">
        <v>95</v>
      </c>
      <c r="CT268" s="17">
        <v>60</v>
      </c>
      <c r="CU268" s="17">
        <v>98</v>
      </c>
      <c r="CV268" s="17">
        <v>38</v>
      </c>
      <c r="CW268" s="17">
        <v>276</v>
      </c>
      <c r="CX268" s="17">
        <v>101</v>
      </c>
      <c r="CY268" s="17">
        <v>0.99</v>
      </c>
      <c r="CZ268" s="17">
        <v>0.3</v>
      </c>
      <c r="DA268" s="17">
        <v>0</v>
      </c>
      <c r="DB268" s="15"/>
      <c r="DC268" s="15"/>
      <c r="DD268" s="15"/>
      <c r="DE268" s="15"/>
      <c r="DF268" s="15"/>
      <c r="DG268" s="15"/>
      <c r="DH268" s="15"/>
    </row>
    <row r="269" spans="1:112" ht="17.25" thickBot="1">
      <c r="A269" s="18" t="b">
        <v>1</v>
      </c>
      <c r="B269" s="18" t="b">
        <v>1</v>
      </c>
      <c r="C269" s="15"/>
      <c r="D269" s="15"/>
      <c r="E269" s="17">
        <v>153366</v>
      </c>
      <c r="F269" s="17">
        <v>0</v>
      </c>
      <c r="G269" s="17">
        <v>0</v>
      </c>
      <c r="H269" s="17">
        <v>0</v>
      </c>
      <c r="I269" s="17">
        <v>0</v>
      </c>
      <c r="J269" s="15">
        <v>0</v>
      </c>
      <c r="K269" s="17">
        <v>0</v>
      </c>
      <c r="L269" s="17">
        <v>3</v>
      </c>
      <c r="M269" s="15">
        <v>1</v>
      </c>
      <c r="N269" s="15"/>
      <c r="O269" s="17">
        <v>0</v>
      </c>
      <c r="P269" s="15" t="s">
        <v>295</v>
      </c>
      <c r="Q269" s="15">
        <v>0</v>
      </c>
      <c r="R269" s="17">
        <v>270</v>
      </c>
      <c r="S269" s="18" t="b">
        <v>0</v>
      </c>
      <c r="T269" s="15"/>
      <c r="U269" s="15"/>
      <c r="V269" s="17">
        <v>45</v>
      </c>
      <c r="W269" s="15" t="s">
        <v>788</v>
      </c>
      <c r="X269" s="15">
        <v>2.1</v>
      </c>
      <c r="Y269" s="18" t="b">
        <v>0</v>
      </c>
      <c r="Z269" s="15" t="s">
        <v>331</v>
      </c>
      <c r="AA269" s="15">
        <v>1.2</v>
      </c>
      <c r="AB269" s="18" t="b">
        <v>0</v>
      </c>
      <c r="AC269" s="15"/>
      <c r="AD269" s="15" t="s">
        <v>519</v>
      </c>
      <c r="AE269" s="17">
        <v>10</v>
      </c>
      <c r="AF269" s="17">
        <v>54</v>
      </c>
      <c r="AG269" s="17">
        <v>15</v>
      </c>
      <c r="AH269" s="17">
        <v>0</v>
      </c>
      <c r="AI269" s="17">
        <v>0</v>
      </c>
      <c r="AJ269" s="17">
        <v>0</v>
      </c>
      <c r="AK269" s="17">
        <v>0</v>
      </c>
      <c r="AL269" s="15">
        <v>0</v>
      </c>
      <c r="AM269" s="15">
        <v>3.3</v>
      </c>
      <c r="AN269" s="15" t="s">
        <v>331</v>
      </c>
      <c r="AO269" s="15"/>
      <c r="AP269" s="15"/>
      <c r="AQ269" s="15"/>
      <c r="AR269" s="15"/>
      <c r="AS269" s="18" t="b">
        <v>0</v>
      </c>
      <c r="AT269" s="15" t="s">
        <v>2662</v>
      </c>
      <c r="AU269" s="17">
        <v>89</v>
      </c>
      <c r="AV269" s="17">
        <v>1</v>
      </c>
      <c r="AW269" s="17">
        <v>0</v>
      </c>
      <c r="AX269" s="17">
        <v>0</v>
      </c>
      <c r="AY269" s="17">
        <v>4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2</v>
      </c>
      <c r="BG269" s="17">
        <v>48</v>
      </c>
      <c r="BH269" s="15">
        <v>42</v>
      </c>
      <c r="BI269" s="15">
        <v>44.4</v>
      </c>
      <c r="BJ269" s="15">
        <v>11</v>
      </c>
      <c r="BK269" s="15">
        <v>9.6999999999999993</v>
      </c>
      <c r="BL269" s="17">
        <v>0</v>
      </c>
      <c r="BM269" s="17">
        <v>0</v>
      </c>
      <c r="BN269" s="17">
        <v>0</v>
      </c>
      <c r="BO269" s="17">
        <v>0</v>
      </c>
      <c r="BP269" s="17">
        <v>1</v>
      </c>
      <c r="BQ269" s="15">
        <v>0.13</v>
      </c>
      <c r="BR269" s="15">
        <v>0.45</v>
      </c>
      <c r="BS269" s="15">
        <v>0.57999999999999996</v>
      </c>
      <c r="BT269" s="15">
        <v>3.43</v>
      </c>
      <c r="BU269" s="15"/>
      <c r="BV269" s="15"/>
      <c r="BW269" s="15"/>
      <c r="BX269" s="15"/>
      <c r="BY269" s="15"/>
      <c r="BZ269" s="15"/>
      <c r="CA269" s="15"/>
      <c r="CB269" s="15"/>
      <c r="CC269" s="17">
        <v>342</v>
      </c>
      <c r="CD269" s="17">
        <v>157</v>
      </c>
      <c r="CE269" s="17">
        <v>293</v>
      </c>
      <c r="CF269" s="17">
        <v>157</v>
      </c>
      <c r="CG269" s="17">
        <v>325</v>
      </c>
      <c r="CH269" s="17">
        <v>166</v>
      </c>
      <c r="CI269" s="17">
        <v>338</v>
      </c>
      <c r="CJ269" s="17">
        <v>158</v>
      </c>
      <c r="CK269" s="17">
        <v>0.13</v>
      </c>
      <c r="CL269" s="17">
        <v>0</v>
      </c>
      <c r="CM269" s="17">
        <v>0.46</v>
      </c>
      <c r="CN269" s="17">
        <v>0.59</v>
      </c>
      <c r="CO269" s="17">
        <v>3.47</v>
      </c>
      <c r="CP269" s="17">
        <v>4.04</v>
      </c>
      <c r="CQ269" s="17">
        <v>389</v>
      </c>
      <c r="CR269" s="17">
        <v>224</v>
      </c>
      <c r="CS269" s="17">
        <v>88</v>
      </c>
      <c r="CT269" s="17">
        <v>3</v>
      </c>
      <c r="CU269" s="17">
        <v>273</v>
      </c>
      <c r="CV269" s="17">
        <v>117</v>
      </c>
      <c r="CW269" s="17">
        <v>184</v>
      </c>
      <c r="CX269" s="17">
        <v>60</v>
      </c>
      <c r="CY269" s="17">
        <v>1.01</v>
      </c>
      <c r="CZ269" s="17">
        <v>0</v>
      </c>
      <c r="DA269" s="17">
        <v>0</v>
      </c>
      <c r="DB269" s="15"/>
      <c r="DC269" s="15"/>
      <c r="DD269" s="15"/>
      <c r="DE269" s="15"/>
      <c r="DF269" s="15"/>
      <c r="DG269" s="15"/>
      <c r="DH269" s="15"/>
    </row>
    <row r="270" spans="1:112" ht="27.75" thickBot="1">
      <c r="A270" s="18" t="b">
        <v>1</v>
      </c>
      <c r="B270" s="18" t="b">
        <v>1</v>
      </c>
      <c r="C270" s="15"/>
      <c r="D270" s="15"/>
      <c r="E270" s="17">
        <v>244042</v>
      </c>
      <c r="F270" s="17">
        <v>0</v>
      </c>
      <c r="G270" s="17">
        <v>0</v>
      </c>
      <c r="H270" s="17">
        <v>0</v>
      </c>
      <c r="I270" s="17">
        <v>0</v>
      </c>
      <c r="J270" s="15">
        <v>0</v>
      </c>
      <c r="K270" s="17">
        <v>0</v>
      </c>
      <c r="L270" s="17">
        <v>4</v>
      </c>
      <c r="M270" s="15">
        <v>1.8</v>
      </c>
      <c r="N270" s="15"/>
      <c r="O270" s="17">
        <v>0</v>
      </c>
      <c r="P270" s="15" t="s">
        <v>175</v>
      </c>
      <c r="Q270" s="15">
        <v>0</v>
      </c>
      <c r="R270" s="17">
        <v>271</v>
      </c>
      <c r="S270" s="18" t="b">
        <v>0</v>
      </c>
      <c r="T270" s="15"/>
      <c r="U270" s="15"/>
      <c r="V270" s="17">
        <v>55</v>
      </c>
      <c r="W270" s="15" t="s">
        <v>795</v>
      </c>
      <c r="X270" s="15">
        <v>1.7</v>
      </c>
      <c r="Y270" s="18" t="b">
        <v>0</v>
      </c>
      <c r="Z270" s="15" t="s">
        <v>796</v>
      </c>
      <c r="AA270" s="15">
        <v>0.8</v>
      </c>
      <c r="AB270" s="18" t="b">
        <v>0</v>
      </c>
      <c r="AC270" s="15"/>
      <c r="AD270" s="15" t="s">
        <v>519</v>
      </c>
      <c r="AE270" s="17">
        <v>10</v>
      </c>
      <c r="AF270" s="17">
        <v>54</v>
      </c>
      <c r="AG270" s="17">
        <v>36</v>
      </c>
      <c r="AH270" s="17">
        <v>0</v>
      </c>
      <c r="AI270" s="17">
        <v>0</v>
      </c>
      <c r="AJ270" s="17">
        <v>0</v>
      </c>
      <c r="AK270" s="17">
        <v>0</v>
      </c>
      <c r="AL270" s="15">
        <v>0</v>
      </c>
      <c r="AM270" s="15">
        <v>6.5</v>
      </c>
      <c r="AN270" s="15" t="s">
        <v>408</v>
      </c>
      <c r="AO270" s="15"/>
      <c r="AP270" s="15"/>
      <c r="AQ270" s="15"/>
      <c r="AR270" s="15"/>
      <c r="AS270" s="18" t="b">
        <v>0</v>
      </c>
      <c r="AT270" s="15" t="s">
        <v>2665</v>
      </c>
      <c r="AU270" s="17">
        <v>987</v>
      </c>
      <c r="AV270" s="17">
        <v>1</v>
      </c>
      <c r="AW270" s="17">
        <v>1</v>
      </c>
      <c r="AX270" s="17">
        <v>3</v>
      </c>
      <c r="AY270" s="17">
        <v>13</v>
      </c>
      <c r="AZ270" s="17">
        <v>1</v>
      </c>
      <c r="BA270" s="17">
        <v>0</v>
      </c>
      <c r="BB270" s="17">
        <v>0</v>
      </c>
      <c r="BC270" s="17">
        <v>2</v>
      </c>
      <c r="BD270" s="17">
        <v>0</v>
      </c>
      <c r="BE270" s="17">
        <v>0</v>
      </c>
      <c r="BF270" s="17">
        <v>3</v>
      </c>
      <c r="BG270" s="17">
        <v>94</v>
      </c>
      <c r="BH270" s="15">
        <v>113.2</v>
      </c>
      <c r="BI270" s="15">
        <v>93.2</v>
      </c>
      <c r="BJ270" s="15">
        <v>287</v>
      </c>
      <c r="BK270" s="15">
        <v>47.3</v>
      </c>
      <c r="BL270" s="17">
        <v>0</v>
      </c>
      <c r="BM270" s="17">
        <v>0</v>
      </c>
      <c r="BN270" s="17">
        <v>0</v>
      </c>
      <c r="BO270" s="17">
        <v>0</v>
      </c>
      <c r="BP270" s="17">
        <v>10</v>
      </c>
      <c r="BQ270" s="15">
        <v>3.3</v>
      </c>
      <c r="BR270" s="15">
        <v>0.15</v>
      </c>
      <c r="BS270" s="15">
        <v>3.45</v>
      </c>
      <c r="BT270" s="15">
        <v>13.83</v>
      </c>
      <c r="BU270" s="15"/>
      <c r="BV270" s="15"/>
      <c r="BW270" s="15"/>
      <c r="BX270" s="15"/>
      <c r="BY270" s="15"/>
      <c r="BZ270" s="15"/>
      <c r="CA270" s="15"/>
      <c r="CB270" s="15"/>
      <c r="CC270" s="17">
        <v>299</v>
      </c>
      <c r="CD270" s="17">
        <v>33</v>
      </c>
      <c r="CE270" s="17">
        <v>242</v>
      </c>
      <c r="CF270" s="17">
        <v>25</v>
      </c>
      <c r="CG270" s="17">
        <v>103</v>
      </c>
      <c r="CH270" s="17">
        <v>24</v>
      </c>
      <c r="CI270" s="17">
        <v>253</v>
      </c>
      <c r="CJ270" s="17">
        <v>31</v>
      </c>
      <c r="CK270" s="17">
        <v>0.3</v>
      </c>
      <c r="CL270" s="17">
        <v>0</v>
      </c>
      <c r="CM270" s="17">
        <v>0.01</v>
      </c>
      <c r="CN270" s="17">
        <v>0.31</v>
      </c>
      <c r="CO270" s="17">
        <v>1.26</v>
      </c>
      <c r="CP270" s="17">
        <v>1.19</v>
      </c>
      <c r="CQ270" s="17">
        <v>148</v>
      </c>
      <c r="CR270" s="17">
        <v>35</v>
      </c>
      <c r="CS270" s="17">
        <v>385</v>
      </c>
      <c r="CT270" s="17">
        <v>32</v>
      </c>
      <c r="CU270" s="17">
        <v>317</v>
      </c>
      <c r="CV270" s="17">
        <v>33</v>
      </c>
      <c r="CW270" s="17">
        <v>210</v>
      </c>
      <c r="CX270" s="17">
        <v>36</v>
      </c>
      <c r="CY270" s="17">
        <v>0.91</v>
      </c>
      <c r="CZ270" s="17">
        <v>0.27</v>
      </c>
      <c r="DA270" s="17">
        <v>0</v>
      </c>
      <c r="DB270" s="15"/>
      <c r="DC270" s="15"/>
      <c r="DD270" s="15"/>
      <c r="DE270" s="15"/>
      <c r="DF270" s="15"/>
      <c r="DG270" s="15"/>
      <c r="DH270" s="15"/>
    </row>
    <row r="271" spans="1:112" ht="17.25" thickBot="1">
      <c r="A271" s="18" t="b">
        <v>1</v>
      </c>
      <c r="B271" s="18" t="b">
        <v>1</v>
      </c>
      <c r="C271" s="15"/>
      <c r="D271" s="15"/>
      <c r="E271" s="17">
        <v>631786</v>
      </c>
      <c r="F271" s="17">
        <v>0</v>
      </c>
      <c r="G271" s="17">
        <v>0</v>
      </c>
      <c r="H271" s="17">
        <v>0</v>
      </c>
      <c r="I271" s="17">
        <v>0</v>
      </c>
      <c r="J271" s="15">
        <v>0</v>
      </c>
      <c r="K271" s="17">
        <v>0</v>
      </c>
      <c r="L271" s="17">
        <v>4</v>
      </c>
      <c r="M271" s="15">
        <v>1</v>
      </c>
      <c r="N271" s="15"/>
      <c r="O271" s="17">
        <v>0</v>
      </c>
      <c r="P271" s="15" t="s">
        <v>3864</v>
      </c>
      <c r="Q271" s="15">
        <v>0</v>
      </c>
      <c r="R271" s="17">
        <v>272</v>
      </c>
      <c r="S271" s="18" t="b">
        <v>0</v>
      </c>
      <c r="T271" s="15"/>
      <c r="U271" s="15"/>
      <c r="V271" s="17">
        <v>45</v>
      </c>
      <c r="W271" s="15" t="s">
        <v>3865</v>
      </c>
      <c r="X271" s="15">
        <v>0.9</v>
      </c>
      <c r="Y271" s="18" t="b">
        <v>0</v>
      </c>
      <c r="Z271" s="15" t="s">
        <v>3866</v>
      </c>
      <c r="AA271" s="15">
        <v>7.9</v>
      </c>
      <c r="AB271" s="18" t="b">
        <v>0</v>
      </c>
      <c r="AC271" s="15"/>
      <c r="AD271" s="15" t="s">
        <v>519</v>
      </c>
      <c r="AE271" s="17">
        <v>10</v>
      </c>
      <c r="AF271" s="17">
        <v>54</v>
      </c>
      <c r="AG271" s="17">
        <v>6</v>
      </c>
      <c r="AH271" s="17">
        <v>0</v>
      </c>
      <c r="AI271" s="17">
        <v>0</v>
      </c>
      <c r="AJ271" s="17">
        <v>0</v>
      </c>
      <c r="AK271" s="17">
        <v>0</v>
      </c>
      <c r="AL271" s="15">
        <v>0</v>
      </c>
      <c r="AM271" s="15">
        <v>1.3</v>
      </c>
      <c r="AN271" s="15" t="s">
        <v>3866</v>
      </c>
      <c r="AO271" s="15"/>
      <c r="AP271" s="15"/>
      <c r="AQ271" s="15"/>
      <c r="AR271" s="15"/>
      <c r="AS271" s="18" t="b">
        <v>0</v>
      </c>
      <c r="AT271" s="15" t="s">
        <v>3867</v>
      </c>
      <c r="AU271" s="17">
        <v>49</v>
      </c>
      <c r="AV271" s="17">
        <v>0</v>
      </c>
      <c r="AW271" s="17">
        <v>0</v>
      </c>
      <c r="AX271" s="17">
        <v>0</v>
      </c>
      <c r="AY271" s="17">
        <v>2</v>
      </c>
      <c r="AZ271" s="17">
        <v>0</v>
      </c>
      <c r="BA271" s="17">
        <v>0</v>
      </c>
      <c r="BB271" s="17">
        <v>0</v>
      </c>
      <c r="BC271" s="17">
        <v>1</v>
      </c>
      <c r="BD271" s="17">
        <v>0</v>
      </c>
      <c r="BE271" s="17">
        <v>0</v>
      </c>
      <c r="BF271" s="17">
        <v>0</v>
      </c>
      <c r="BG271" s="17">
        <v>19</v>
      </c>
      <c r="BH271" s="15">
        <v>3.2</v>
      </c>
      <c r="BI271" s="15">
        <v>12</v>
      </c>
      <c r="BJ271" s="15">
        <v>8</v>
      </c>
      <c r="BK271" s="15">
        <v>2.2999999999999998</v>
      </c>
      <c r="BL271" s="17">
        <v>0</v>
      </c>
      <c r="BM271" s="17">
        <v>0</v>
      </c>
      <c r="BN271" s="17">
        <v>0</v>
      </c>
      <c r="BO271" s="17">
        <v>0</v>
      </c>
      <c r="BP271" s="17">
        <v>0</v>
      </c>
      <c r="BQ271" s="15">
        <v>0</v>
      </c>
      <c r="BR271" s="15">
        <v>7.0000000000000007E-2</v>
      </c>
      <c r="BS271" s="15">
        <v>7.0000000000000007E-2</v>
      </c>
      <c r="BT271" s="15">
        <v>1.1000000000000001</v>
      </c>
      <c r="BU271" s="15"/>
      <c r="BV271" s="15"/>
      <c r="BW271" s="15"/>
      <c r="BX271" s="15"/>
      <c r="BY271" s="15"/>
      <c r="BZ271" s="15"/>
      <c r="CA271" s="15"/>
      <c r="CB271" s="15"/>
      <c r="CC271" s="17">
        <v>383</v>
      </c>
      <c r="CD271" s="17">
        <v>43</v>
      </c>
      <c r="CE271" s="17">
        <v>334</v>
      </c>
      <c r="CF271" s="17">
        <v>42</v>
      </c>
      <c r="CG271" s="17">
        <v>331</v>
      </c>
      <c r="CH271" s="17">
        <v>43</v>
      </c>
      <c r="CI271" s="17">
        <v>371</v>
      </c>
      <c r="CJ271" s="17">
        <v>43</v>
      </c>
      <c r="CK271" s="17">
        <v>0</v>
      </c>
      <c r="CL271" s="17">
        <v>0</v>
      </c>
      <c r="CM271" s="17">
        <v>0.13</v>
      </c>
      <c r="CN271" s="17">
        <v>0.13</v>
      </c>
      <c r="CO271" s="17">
        <v>2.02</v>
      </c>
      <c r="CP271" s="17">
        <v>3.67</v>
      </c>
      <c r="CQ271" s="17">
        <v>488</v>
      </c>
      <c r="CR271" s="17">
        <v>68</v>
      </c>
      <c r="CS271" s="17">
        <v>187</v>
      </c>
      <c r="CT271" s="17">
        <v>12</v>
      </c>
      <c r="CU271" s="17">
        <v>393</v>
      </c>
      <c r="CV271" s="17">
        <v>47</v>
      </c>
      <c r="CW271" s="17">
        <v>56</v>
      </c>
      <c r="CX271" s="17">
        <v>9</v>
      </c>
      <c r="CY271" s="17">
        <v>0</v>
      </c>
      <c r="CZ271" s="17">
        <v>0</v>
      </c>
      <c r="DA271" s="17">
        <v>0</v>
      </c>
      <c r="DB271" s="15"/>
      <c r="DC271" s="15"/>
      <c r="DD271" s="15"/>
      <c r="DE271" s="15"/>
      <c r="DF271" s="15"/>
      <c r="DG271" s="15"/>
      <c r="DH271" s="15"/>
    </row>
    <row r="272" spans="1:112" ht="17.25" thickBot="1">
      <c r="A272" s="18" t="b">
        <v>1</v>
      </c>
      <c r="B272" s="18" t="b">
        <v>1</v>
      </c>
      <c r="C272" s="15"/>
      <c r="D272" s="15"/>
      <c r="E272" s="17">
        <v>167825</v>
      </c>
      <c r="F272" s="17">
        <v>0</v>
      </c>
      <c r="G272" s="17">
        <v>0</v>
      </c>
      <c r="H272" s="17">
        <v>0</v>
      </c>
      <c r="I272" s="17">
        <v>0</v>
      </c>
      <c r="J272" s="15">
        <v>0</v>
      </c>
      <c r="K272" s="17">
        <v>0</v>
      </c>
      <c r="L272" s="17">
        <v>1</v>
      </c>
      <c r="M272" s="15">
        <v>1</v>
      </c>
      <c r="N272" s="15"/>
      <c r="O272" s="17">
        <v>0</v>
      </c>
      <c r="P272" s="15" t="s">
        <v>5278</v>
      </c>
      <c r="Q272" s="15">
        <v>0</v>
      </c>
      <c r="R272" s="17">
        <v>273</v>
      </c>
      <c r="S272" s="18" t="b">
        <v>0</v>
      </c>
      <c r="T272" s="15"/>
      <c r="U272" s="15"/>
      <c r="V272" s="17">
        <v>40</v>
      </c>
      <c r="W272" s="15" t="s">
        <v>5279</v>
      </c>
      <c r="X272" s="15">
        <v>0</v>
      </c>
      <c r="Y272" s="18" t="b">
        <v>0</v>
      </c>
      <c r="Z272" s="15" t="s">
        <v>395</v>
      </c>
      <c r="AA272" s="15">
        <v>2.9</v>
      </c>
      <c r="AB272" s="18" t="b">
        <v>0</v>
      </c>
      <c r="AC272" s="15"/>
      <c r="AD272" s="15" t="s">
        <v>519</v>
      </c>
      <c r="AE272" s="17">
        <v>11</v>
      </c>
      <c r="AF272" s="17">
        <v>88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5">
        <v>0</v>
      </c>
      <c r="AM272" s="15">
        <v>0</v>
      </c>
      <c r="AN272" s="15" t="s">
        <v>395</v>
      </c>
      <c r="AO272" s="15"/>
      <c r="AP272" s="15"/>
      <c r="AQ272" s="15"/>
      <c r="AR272" s="15"/>
      <c r="AS272" s="18" t="b">
        <v>0</v>
      </c>
      <c r="AT272" s="15" t="s">
        <v>5280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5">
        <v>0</v>
      </c>
      <c r="BI272" s="15">
        <v>0</v>
      </c>
      <c r="BJ272" s="15">
        <v>0</v>
      </c>
      <c r="BK272" s="15">
        <v>0</v>
      </c>
      <c r="BL272" s="17">
        <v>0</v>
      </c>
      <c r="BM272" s="17">
        <v>0</v>
      </c>
      <c r="BN272" s="17">
        <v>0</v>
      </c>
      <c r="BO272" s="17">
        <v>0</v>
      </c>
      <c r="BP272" s="17">
        <v>0</v>
      </c>
      <c r="BQ272" s="15">
        <v>0</v>
      </c>
      <c r="BR272" s="15">
        <v>0</v>
      </c>
      <c r="BS272" s="15">
        <v>0</v>
      </c>
      <c r="BT272" s="15">
        <v>0</v>
      </c>
      <c r="BU272" s="15"/>
      <c r="BV272" s="15"/>
      <c r="BW272" s="15"/>
      <c r="BX272" s="15"/>
      <c r="BY272" s="15"/>
      <c r="BZ272" s="15"/>
      <c r="CA272" s="15"/>
      <c r="CB272" s="15"/>
      <c r="CC272" s="17">
        <v>405</v>
      </c>
      <c r="CD272" s="17">
        <v>38</v>
      </c>
      <c r="CE272" s="17">
        <v>390</v>
      </c>
      <c r="CF272" s="17">
        <v>22</v>
      </c>
      <c r="CG272" s="17">
        <v>371</v>
      </c>
      <c r="CH272" s="17">
        <v>13</v>
      </c>
      <c r="CI272" s="17">
        <v>407</v>
      </c>
      <c r="CJ272" s="17">
        <v>38</v>
      </c>
      <c r="CK272" s="17">
        <v>0</v>
      </c>
      <c r="CL272" s="17">
        <v>0</v>
      </c>
      <c r="CM272" s="17">
        <v>0</v>
      </c>
      <c r="CN272" s="17">
        <v>0</v>
      </c>
      <c r="CO272" s="17">
        <v>0</v>
      </c>
      <c r="CP272" s="17">
        <v>0</v>
      </c>
      <c r="CQ272" s="17">
        <v>507</v>
      </c>
      <c r="CR272" s="17">
        <v>49</v>
      </c>
      <c r="CS272" s="17">
        <v>16</v>
      </c>
      <c r="CT272" s="17">
        <v>9</v>
      </c>
      <c r="CU272" s="17">
        <v>411</v>
      </c>
      <c r="CV272" s="17">
        <v>38</v>
      </c>
      <c r="CW272" s="17">
        <v>106</v>
      </c>
      <c r="CX272" s="17">
        <v>19</v>
      </c>
      <c r="CY272" s="17">
        <v>0</v>
      </c>
      <c r="CZ272" s="17">
        <v>0</v>
      </c>
      <c r="DA272" s="17">
        <v>0</v>
      </c>
      <c r="DB272" s="15"/>
      <c r="DC272" s="15"/>
      <c r="DD272" s="15"/>
      <c r="DE272" s="15"/>
      <c r="DF272" s="15"/>
      <c r="DG272" s="15"/>
      <c r="DH272" s="15"/>
    </row>
    <row r="273" spans="1:112" ht="17.25" thickBot="1">
      <c r="A273" s="18" t="b">
        <v>1</v>
      </c>
      <c r="B273" s="18" t="b">
        <v>1</v>
      </c>
      <c r="C273" s="15"/>
      <c r="D273" s="15"/>
      <c r="E273" s="17">
        <v>105666</v>
      </c>
      <c r="F273" s="17">
        <v>0</v>
      </c>
      <c r="G273" s="17">
        <v>0</v>
      </c>
      <c r="H273" s="17">
        <v>0</v>
      </c>
      <c r="I273" s="17">
        <v>0</v>
      </c>
      <c r="J273" s="15">
        <v>0</v>
      </c>
      <c r="K273" s="17">
        <v>0</v>
      </c>
      <c r="L273" s="17">
        <v>1</v>
      </c>
      <c r="M273" s="15">
        <v>2</v>
      </c>
      <c r="N273" s="15"/>
      <c r="O273" s="17">
        <v>0</v>
      </c>
      <c r="P273" s="15" t="s">
        <v>600</v>
      </c>
      <c r="Q273" s="15">
        <v>0</v>
      </c>
      <c r="R273" s="17">
        <v>274</v>
      </c>
      <c r="S273" s="18" t="b">
        <v>0</v>
      </c>
      <c r="T273" s="15"/>
      <c r="U273" s="15"/>
      <c r="V273" s="17">
        <v>45</v>
      </c>
      <c r="W273" s="15" t="s">
        <v>5281</v>
      </c>
      <c r="X273" s="15">
        <v>0</v>
      </c>
      <c r="Y273" s="18" t="b">
        <v>0</v>
      </c>
      <c r="Z273" s="15" t="s">
        <v>5282</v>
      </c>
      <c r="AA273" s="15">
        <v>1.3</v>
      </c>
      <c r="AB273" s="18" t="b">
        <v>0</v>
      </c>
      <c r="AC273" s="15"/>
      <c r="AD273" s="15" t="s">
        <v>519</v>
      </c>
      <c r="AE273" s="17">
        <v>11</v>
      </c>
      <c r="AF273" s="17">
        <v>88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5">
        <v>0</v>
      </c>
      <c r="AM273" s="15">
        <v>0</v>
      </c>
      <c r="AN273" s="15" t="s">
        <v>5282</v>
      </c>
      <c r="AO273" s="15"/>
      <c r="AP273" s="15"/>
      <c r="AQ273" s="15"/>
      <c r="AR273" s="15"/>
      <c r="AS273" s="18" t="b">
        <v>0</v>
      </c>
      <c r="AT273" s="15" t="s">
        <v>5283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5">
        <v>0</v>
      </c>
      <c r="BI273" s="15">
        <v>0</v>
      </c>
      <c r="BJ273" s="15">
        <v>0</v>
      </c>
      <c r="BK273" s="15">
        <v>0</v>
      </c>
      <c r="BL273" s="17">
        <v>0</v>
      </c>
      <c r="BM273" s="17">
        <v>0</v>
      </c>
      <c r="BN273" s="17">
        <v>0</v>
      </c>
      <c r="BO273" s="17">
        <v>0</v>
      </c>
      <c r="BP273" s="17">
        <v>0</v>
      </c>
      <c r="BQ273" s="15">
        <v>0</v>
      </c>
      <c r="BR273" s="15">
        <v>0</v>
      </c>
      <c r="BS273" s="15">
        <v>0</v>
      </c>
      <c r="BT273" s="15">
        <v>0</v>
      </c>
      <c r="BU273" s="15"/>
      <c r="BV273" s="15"/>
      <c r="BW273" s="15"/>
      <c r="BX273" s="15"/>
      <c r="BY273" s="15"/>
      <c r="BZ273" s="15"/>
      <c r="CA273" s="15"/>
      <c r="CB273" s="15"/>
      <c r="CC273" s="17">
        <v>452</v>
      </c>
      <c r="CD273" s="17">
        <v>51</v>
      </c>
      <c r="CE273" s="17">
        <v>441</v>
      </c>
      <c r="CF273" s="17">
        <v>38</v>
      </c>
      <c r="CG273" s="17">
        <v>424</v>
      </c>
      <c r="CH273" s="17">
        <v>29</v>
      </c>
      <c r="CI273" s="17">
        <v>454</v>
      </c>
      <c r="CJ273" s="17">
        <v>51</v>
      </c>
      <c r="CK273" s="17">
        <v>0</v>
      </c>
      <c r="CL273" s="17">
        <v>0</v>
      </c>
      <c r="CM273" s="17">
        <v>0</v>
      </c>
      <c r="CN273" s="17">
        <v>0</v>
      </c>
      <c r="CO273" s="17">
        <v>0</v>
      </c>
      <c r="CP273" s="17">
        <v>0</v>
      </c>
      <c r="CQ273" s="17">
        <v>378</v>
      </c>
      <c r="CR273" s="17">
        <v>23</v>
      </c>
      <c r="CS273" s="17">
        <v>77</v>
      </c>
      <c r="CT273" s="17">
        <v>25</v>
      </c>
      <c r="CU273" s="17">
        <v>457</v>
      </c>
      <c r="CV273" s="17">
        <v>51</v>
      </c>
      <c r="CW273" s="17">
        <v>175</v>
      </c>
      <c r="CX273" s="17">
        <v>25</v>
      </c>
      <c r="CY273" s="17">
        <v>0</v>
      </c>
      <c r="CZ273" s="17">
        <v>0</v>
      </c>
      <c r="DA273" s="17">
        <v>0</v>
      </c>
      <c r="DB273" s="15"/>
      <c r="DC273" s="15"/>
      <c r="DD273" s="15"/>
      <c r="DE273" s="15"/>
      <c r="DF273" s="15"/>
      <c r="DG273" s="15"/>
      <c r="DH273" s="15"/>
    </row>
    <row r="274" spans="1:112" ht="17.25" thickBot="1">
      <c r="A274" s="18" t="b">
        <v>1</v>
      </c>
      <c r="B274" s="18" t="b">
        <v>1</v>
      </c>
      <c r="C274" s="15"/>
      <c r="D274" s="15"/>
      <c r="E274" s="17">
        <v>494950</v>
      </c>
      <c r="F274" s="17">
        <v>0</v>
      </c>
      <c r="G274" s="17">
        <v>0</v>
      </c>
      <c r="H274" s="17">
        <v>0</v>
      </c>
      <c r="I274" s="17">
        <v>0</v>
      </c>
      <c r="J274" s="15">
        <v>0</v>
      </c>
      <c r="K274" s="17">
        <v>0</v>
      </c>
      <c r="L274" s="17">
        <v>1</v>
      </c>
      <c r="M274" s="15">
        <v>1</v>
      </c>
      <c r="N274" s="15"/>
      <c r="O274" s="17">
        <v>0</v>
      </c>
      <c r="P274" s="15" t="s">
        <v>719</v>
      </c>
      <c r="Q274" s="15">
        <v>0</v>
      </c>
      <c r="R274" s="17">
        <v>275</v>
      </c>
      <c r="S274" s="18" t="b">
        <v>0</v>
      </c>
      <c r="T274" s="15"/>
      <c r="U274" s="15"/>
      <c r="V274" s="17">
        <v>40</v>
      </c>
      <c r="W274" s="15" t="s">
        <v>5284</v>
      </c>
      <c r="X274" s="15">
        <v>0</v>
      </c>
      <c r="Y274" s="18" t="b">
        <v>0</v>
      </c>
      <c r="Z274" s="15" t="s">
        <v>5285</v>
      </c>
      <c r="AA274" s="15">
        <v>0.3</v>
      </c>
      <c r="AB274" s="18" t="b">
        <v>0</v>
      </c>
      <c r="AC274" s="15"/>
      <c r="AD274" s="15" t="s">
        <v>519</v>
      </c>
      <c r="AE274" s="17">
        <v>11</v>
      </c>
      <c r="AF274" s="17">
        <v>88</v>
      </c>
      <c r="AG274" s="17">
        <v>0</v>
      </c>
      <c r="AH274" s="17">
        <v>0</v>
      </c>
      <c r="AI274" s="17">
        <v>0</v>
      </c>
      <c r="AJ274" s="17">
        <v>0</v>
      </c>
      <c r="AK274" s="17">
        <v>0</v>
      </c>
      <c r="AL274" s="15">
        <v>0</v>
      </c>
      <c r="AM274" s="15">
        <v>0</v>
      </c>
      <c r="AN274" s="15" t="s">
        <v>5285</v>
      </c>
      <c r="AO274" s="15"/>
      <c r="AP274" s="15"/>
      <c r="AQ274" s="15"/>
      <c r="AR274" s="15"/>
      <c r="AS274" s="18" t="b">
        <v>0</v>
      </c>
      <c r="AT274" s="15" t="s">
        <v>5286</v>
      </c>
      <c r="AU274" s="17">
        <v>0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0</v>
      </c>
      <c r="BC274" s="17">
        <v>0</v>
      </c>
      <c r="BD274" s="17">
        <v>0</v>
      </c>
      <c r="BE274" s="17">
        <v>0</v>
      </c>
      <c r="BF274" s="17">
        <v>0</v>
      </c>
      <c r="BG274" s="17">
        <v>0</v>
      </c>
      <c r="BH274" s="15">
        <v>0</v>
      </c>
      <c r="BI274" s="15">
        <v>0</v>
      </c>
      <c r="BJ274" s="15">
        <v>0</v>
      </c>
      <c r="BK274" s="15">
        <v>0</v>
      </c>
      <c r="BL274" s="17">
        <v>0</v>
      </c>
      <c r="BM274" s="17">
        <v>0</v>
      </c>
      <c r="BN274" s="17">
        <v>0</v>
      </c>
      <c r="BO274" s="17">
        <v>0</v>
      </c>
      <c r="BP274" s="17">
        <v>0</v>
      </c>
      <c r="BQ274" s="15">
        <v>0</v>
      </c>
      <c r="BR274" s="15">
        <v>0</v>
      </c>
      <c r="BS274" s="15">
        <v>0</v>
      </c>
      <c r="BT274" s="15">
        <v>0</v>
      </c>
      <c r="BU274" s="15"/>
      <c r="BV274" s="15"/>
      <c r="BW274" s="15"/>
      <c r="BX274" s="15"/>
      <c r="BY274" s="15"/>
      <c r="BZ274" s="15"/>
      <c r="CA274" s="15"/>
      <c r="CB274" s="15"/>
      <c r="CC274" s="17">
        <v>435</v>
      </c>
      <c r="CD274" s="17">
        <v>47</v>
      </c>
      <c r="CE274" s="17">
        <v>420</v>
      </c>
      <c r="CF274" s="17">
        <v>31</v>
      </c>
      <c r="CG274" s="17">
        <v>401</v>
      </c>
      <c r="CH274" s="17">
        <v>22</v>
      </c>
      <c r="CI274" s="17">
        <v>437</v>
      </c>
      <c r="CJ274" s="17">
        <v>47</v>
      </c>
      <c r="CK274" s="17">
        <v>0</v>
      </c>
      <c r="CL274" s="17">
        <v>0</v>
      </c>
      <c r="CM274" s="17">
        <v>0</v>
      </c>
      <c r="CN274" s="17">
        <v>0</v>
      </c>
      <c r="CO274" s="17">
        <v>0</v>
      </c>
      <c r="CP274" s="17">
        <v>0</v>
      </c>
      <c r="CQ274" s="17">
        <v>538</v>
      </c>
      <c r="CR274" s="17">
        <v>58</v>
      </c>
      <c r="CS274" s="17">
        <v>47</v>
      </c>
      <c r="CT274" s="17">
        <v>18</v>
      </c>
      <c r="CU274" s="17">
        <v>441</v>
      </c>
      <c r="CV274" s="17">
        <v>47</v>
      </c>
      <c r="CW274" s="17">
        <v>309</v>
      </c>
      <c r="CX274" s="17">
        <v>36</v>
      </c>
      <c r="CY274" s="17">
        <v>0</v>
      </c>
      <c r="CZ274" s="17">
        <v>0</v>
      </c>
      <c r="DA274" s="17">
        <v>0</v>
      </c>
      <c r="DB274" s="15"/>
      <c r="DC274" s="15"/>
      <c r="DD274" s="15"/>
      <c r="DE274" s="15"/>
      <c r="DF274" s="15"/>
      <c r="DG274" s="15"/>
      <c r="DH274" s="15"/>
    </row>
    <row r="275" spans="1:112" ht="17.25" thickBot="1">
      <c r="A275" s="18" t="b">
        <v>1</v>
      </c>
      <c r="B275" s="18" t="b">
        <v>1</v>
      </c>
      <c r="C275" s="15"/>
      <c r="D275" s="15"/>
      <c r="E275" s="17">
        <v>444307</v>
      </c>
      <c r="F275" s="17">
        <v>0</v>
      </c>
      <c r="G275" s="17">
        <v>0</v>
      </c>
      <c r="H275" s="17">
        <v>0</v>
      </c>
      <c r="I275" s="17">
        <v>0</v>
      </c>
      <c r="J275" s="15">
        <v>0</v>
      </c>
      <c r="K275" s="17">
        <v>0</v>
      </c>
      <c r="L275" s="17">
        <v>1</v>
      </c>
      <c r="M275" s="15">
        <v>1</v>
      </c>
      <c r="N275" s="15"/>
      <c r="O275" s="17">
        <v>0</v>
      </c>
      <c r="P275" s="15" t="s">
        <v>5287</v>
      </c>
      <c r="Q275" s="15">
        <v>0</v>
      </c>
      <c r="R275" s="17">
        <v>276</v>
      </c>
      <c r="S275" s="18" t="b">
        <v>0</v>
      </c>
      <c r="T275" s="15"/>
      <c r="U275" s="15"/>
      <c r="V275" s="17">
        <v>40</v>
      </c>
      <c r="W275" s="15" t="s">
        <v>5288</v>
      </c>
      <c r="X275" s="15">
        <v>0</v>
      </c>
      <c r="Y275" s="18" t="b">
        <v>0</v>
      </c>
      <c r="Z275" s="15" t="s">
        <v>5289</v>
      </c>
      <c r="AA275" s="15">
        <v>0.3</v>
      </c>
      <c r="AB275" s="18" t="b">
        <v>0</v>
      </c>
      <c r="AC275" s="15"/>
      <c r="AD275" s="15" t="s">
        <v>519</v>
      </c>
      <c r="AE275" s="17">
        <v>11</v>
      </c>
      <c r="AF275" s="17">
        <v>88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5">
        <v>0</v>
      </c>
      <c r="AM275" s="15">
        <v>0</v>
      </c>
      <c r="AN275" s="15" t="s">
        <v>5289</v>
      </c>
      <c r="AO275" s="15"/>
      <c r="AP275" s="15"/>
      <c r="AQ275" s="15"/>
      <c r="AR275" s="15"/>
      <c r="AS275" s="18" t="b">
        <v>0</v>
      </c>
      <c r="AT275" s="15" t="s">
        <v>5290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5">
        <v>0</v>
      </c>
      <c r="BI275" s="15">
        <v>0</v>
      </c>
      <c r="BJ275" s="15">
        <v>0</v>
      </c>
      <c r="BK275" s="15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5">
        <v>0</v>
      </c>
      <c r="BR275" s="15">
        <v>0</v>
      </c>
      <c r="BS275" s="15">
        <v>0</v>
      </c>
      <c r="BT275" s="15">
        <v>0</v>
      </c>
      <c r="BU275" s="15"/>
      <c r="BV275" s="15"/>
      <c r="BW275" s="15"/>
      <c r="BX275" s="15"/>
      <c r="BY275" s="15"/>
      <c r="BZ275" s="15"/>
      <c r="CA275" s="15"/>
      <c r="CB275" s="15"/>
      <c r="CC275" s="17">
        <v>424</v>
      </c>
      <c r="CD275" s="17">
        <v>44</v>
      </c>
      <c r="CE275" s="17">
        <v>409</v>
      </c>
      <c r="CF275" s="17">
        <v>28</v>
      </c>
      <c r="CG275" s="17">
        <v>390</v>
      </c>
      <c r="CH275" s="17">
        <v>19</v>
      </c>
      <c r="CI275" s="17">
        <v>426</v>
      </c>
      <c r="CJ275" s="17">
        <v>44</v>
      </c>
      <c r="CK275" s="17">
        <v>0</v>
      </c>
      <c r="CL275" s="17">
        <v>0</v>
      </c>
      <c r="CM275" s="17">
        <v>0</v>
      </c>
      <c r="CN275" s="17">
        <v>0</v>
      </c>
      <c r="CO275" s="17">
        <v>0</v>
      </c>
      <c r="CP275" s="17">
        <v>0</v>
      </c>
      <c r="CQ275" s="17">
        <v>527</v>
      </c>
      <c r="CR275" s="17">
        <v>55</v>
      </c>
      <c r="CS275" s="17">
        <v>36</v>
      </c>
      <c r="CT275" s="17">
        <v>15</v>
      </c>
      <c r="CU275" s="17">
        <v>430</v>
      </c>
      <c r="CV275" s="17">
        <v>44</v>
      </c>
      <c r="CW275" s="17">
        <v>325</v>
      </c>
      <c r="CX275" s="17">
        <v>38</v>
      </c>
      <c r="CY275" s="17">
        <v>0</v>
      </c>
      <c r="CZ275" s="17">
        <v>0</v>
      </c>
      <c r="DA275" s="17">
        <v>0</v>
      </c>
      <c r="DB275" s="15"/>
      <c r="DC275" s="15"/>
      <c r="DD275" s="15"/>
      <c r="DE275" s="15"/>
      <c r="DF275" s="15"/>
      <c r="DG275" s="15"/>
      <c r="DH275" s="15"/>
    </row>
    <row r="276" spans="1:112" ht="17.25" thickBot="1">
      <c r="A276" s="18" t="b">
        <v>1</v>
      </c>
      <c r="B276" s="18" t="b">
        <v>1</v>
      </c>
      <c r="C276" s="15"/>
      <c r="D276" s="15"/>
      <c r="E276" s="17">
        <v>108416</v>
      </c>
      <c r="F276" s="17">
        <v>0</v>
      </c>
      <c r="G276" s="17">
        <v>0</v>
      </c>
      <c r="H276" s="17">
        <v>0</v>
      </c>
      <c r="I276" s="17">
        <v>0</v>
      </c>
      <c r="J276" s="15">
        <v>0</v>
      </c>
      <c r="K276" s="17">
        <v>0</v>
      </c>
      <c r="L276" s="17">
        <v>2</v>
      </c>
      <c r="M276" s="15">
        <v>1</v>
      </c>
      <c r="N276" s="15"/>
      <c r="O276" s="17">
        <v>0</v>
      </c>
      <c r="P276" s="15" t="s">
        <v>566</v>
      </c>
      <c r="Q276" s="15">
        <v>0</v>
      </c>
      <c r="R276" s="17">
        <v>277</v>
      </c>
      <c r="S276" s="18" t="b">
        <v>0</v>
      </c>
      <c r="T276" s="15"/>
      <c r="U276" s="15"/>
      <c r="V276" s="17">
        <v>40</v>
      </c>
      <c r="W276" s="15" t="s">
        <v>5291</v>
      </c>
      <c r="X276" s="15">
        <v>0</v>
      </c>
      <c r="Y276" s="18" t="b">
        <v>0</v>
      </c>
      <c r="Z276" s="15" t="s">
        <v>5292</v>
      </c>
      <c r="AA276" s="15">
        <v>1.1000000000000001</v>
      </c>
      <c r="AB276" s="18" t="b">
        <v>0</v>
      </c>
      <c r="AC276" s="15"/>
      <c r="AD276" s="15" t="s">
        <v>519</v>
      </c>
      <c r="AE276" s="17">
        <v>11</v>
      </c>
      <c r="AF276" s="17">
        <v>88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5">
        <v>0</v>
      </c>
      <c r="AM276" s="15">
        <v>0</v>
      </c>
      <c r="AN276" s="15" t="s">
        <v>5292</v>
      </c>
      <c r="AO276" s="15"/>
      <c r="AP276" s="15"/>
      <c r="AQ276" s="15"/>
      <c r="AR276" s="15"/>
      <c r="AS276" s="18" t="b">
        <v>0</v>
      </c>
      <c r="AT276" s="15" t="s">
        <v>5293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5">
        <v>0</v>
      </c>
      <c r="BI276" s="15">
        <v>0</v>
      </c>
      <c r="BJ276" s="15">
        <v>0</v>
      </c>
      <c r="BK276" s="15">
        <v>0</v>
      </c>
      <c r="BL276" s="17">
        <v>0</v>
      </c>
      <c r="BM276" s="17">
        <v>0</v>
      </c>
      <c r="BN276" s="17">
        <v>0</v>
      </c>
      <c r="BO276" s="17">
        <v>0</v>
      </c>
      <c r="BP276" s="17">
        <v>0</v>
      </c>
      <c r="BQ276" s="15">
        <v>0</v>
      </c>
      <c r="BR276" s="15">
        <v>0</v>
      </c>
      <c r="BS276" s="15">
        <v>0</v>
      </c>
      <c r="BT276" s="15">
        <v>0</v>
      </c>
      <c r="BU276" s="15"/>
      <c r="BV276" s="15"/>
      <c r="BW276" s="15"/>
      <c r="BX276" s="15"/>
      <c r="BY276" s="15"/>
      <c r="BZ276" s="15"/>
      <c r="CA276" s="15"/>
      <c r="CB276" s="15"/>
      <c r="CC276" s="17">
        <v>401</v>
      </c>
      <c r="CD276" s="17">
        <v>135</v>
      </c>
      <c r="CE276" s="17">
        <v>385</v>
      </c>
      <c r="CF276" s="17">
        <v>134</v>
      </c>
      <c r="CG276" s="17">
        <v>366</v>
      </c>
      <c r="CH276" s="17">
        <v>130</v>
      </c>
      <c r="CI276" s="17">
        <v>403</v>
      </c>
      <c r="CJ276" s="17">
        <v>135</v>
      </c>
      <c r="CK276" s="17">
        <v>0</v>
      </c>
      <c r="CL276" s="17">
        <v>0</v>
      </c>
      <c r="CM276" s="17">
        <v>0</v>
      </c>
      <c r="CN276" s="17">
        <v>0</v>
      </c>
      <c r="CO276" s="17">
        <v>0</v>
      </c>
      <c r="CP276" s="17">
        <v>0</v>
      </c>
      <c r="CQ276" s="17">
        <v>500</v>
      </c>
      <c r="CR276" s="17">
        <v>140</v>
      </c>
      <c r="CS276" s="17">
        <v>9</v>
      </c>
      <c r="CT276" s="17">
        <v>3</v>
      </c>
      <c r="CU276" s="17">
        <v>407</v>
      </c>
      <c r="CV276" s="17">
        <v>136</v>
      </c>
      <c r="CW276" s="17">
        <v>189</v>
      </c>
      <c r="CX276" s="17">
        <v>68</v>
      </c>
      <c r="CY276" s="17">
        <v>0</v>
      </c>
      <c r="CZ276" s="17">
        <v>0</v>
      </c>
      <c r="DA276" s="17">
        <v>0</v>
      </c>
      <c r="DB276" s="15"/>
      <c r="DC276" s="15"/>
      <c r="DD276" s="15"/>
      <c r="DE276" s="15"/>
      <c r="DF276" s="15"/>
      <c r="DG276" s="15"/>
      <c r="DH276" s="15"/>
    </row>
    <row r="277" spans="1:112" ht="17.25" thickBot="1">
      <c r="A277" s="18" t="b">
        <v>1</v>
      </c>
      <c r="B277" s="18" t="b">
        <v>1</v>
      </c>
      <c r="C277" s="15"/>
      <c r="D277" s="15"/>
      <c r="E277" s="17">
        <v>501902</v>
      </c>
      <c r="F277" s="17">
        <v>0</v>
      </c>
      <c r="G277" s="17">
        <v>0</v>
      </c>
      <c r="H277" s="17">
        <v>0</v>
      </c>
      <c r="I277" s="17">
        <v>0</v>
      </c>
      <c r="J277" s="15">
        <v>0</v>
      </c>
      <c r="K277" s="17">
        <v>0</v>
      </c>
      <c r="L277" s="17">
        <v>2</v>
      </c>
      <c r="M277" s="15">
        <v>1</v>
      </c>
      <c r="N277" s="15"/>
      <c r="O277" s="17">
        <v>0</v>
      </c>
      <c r="P277" s="15" t="s">
        <v>650</v>
      </c>
      <c r="Q277" s="15">
        <v>0</v>
      </c>
      <c r="R277" s="17">
        <v>278</v>
      </c>
      <c r="S277" s="18" t="b">
        <v>0</v>
      </c>
      <c r="T277" s="15"/>
      <c r="U277" s="15"/>
      <c r="V277" s="17">
        <v>40</v>
      </c>
      <c r="W277" s="15" t="s">
        <v>5294</v>
      </c>
      <c r="X277" s="15">
        <v>0</v>
      </c>
      <c r="Y277" s="18" t="b">
        <v>0</v>
      </c>
      <c r="Z277" s="15" t="s">
        <v>372</v>
      </c>
      <c r="AA277" s="15">
        <v>1.6</v>
      </c>
      <c r="AB277" s="18" t="b">
        <v>0</v>
      </c>
      <c r="AC277" s="15"/>
      <c r="AD277" s="15" t="s">
        <v>519</v>
      </c>
      <c r="AE277" s="17">
        <v>11</v>
      </c>
      <c r="AF277" s="17">
        <v>88</v>
      </c>
      <c r="AG277" s="17">
        <v>0</v>
      </c>
      <c r="AH277" s="17">
        <v>0</v>
      </c>
      <c r="AI277" s="17">
        <v>0</v>
      </c>
      <c r="AJ277" s="17">
        <v>0</v>
      </c>
      <c r="AK277" s="17">
        <v>0</v>
      </c>
      <c r="AL277" s="15">
        <v>0</v>
      </c>
      <c r="AM277" s="15">
        <v>0</v>
      </c>
      <c r="AN277" s="15" t="s">
        <v>372</v>
      </c>
      <c r="AO277" s="15"/>
      <c r="AP277" s="15"/>
      <c r="AQ277" s="15"/>
      <c r="AR277" s="15"/>
      <c r="AS277" s="18" t="b">
        <v>0</v>
      </c>
      <c r="AT277" s="15" t="s">
        <v>5295</v>
      </c>
      <c r="AU277" s="17">
        <v>0</v>
      </c>
      <c r="AV277" s="17">
        <v>0</v>
      </c>
      <c r="AW277" s="17">
        <v>0</v>
      </c>
      <c r="AX277" s="17">
        <v>0</v>
      </c>
      <c r="AY277" s="17">
        <v>0</v>
      </c>
      <c r="AZ277" s="17">
        <v>0</v>
      </c>
      <c r="BA277" s="17">
        <v>0</v>
      </c>
      <c r="BB277" s="17">
        <v>0</v>
      </c>
      <c r="BC277" s="17">
        <v>0</v>
      </c>
      <c r="BD277" s="17">
        <v>0</v>
      </c>
      <c r="BE277" s="17">
        <v>0</v>
      </c>
      <c r="BF277" s="17">
        <v>0</v>
      </c>
      <c r="BG277" s="17">
        <v>0</v>
      </c>
      <c r="BH277" s="15">
        <v>0</v>
      </c>
      <c r="BI277" s="15">
        <v>0</v>
      </c>
      <c r="BJ277" s="15">
        <v>0</v>
      </c>
      <c r="BK277" s="15">
        <v>0</v>
      </c>
      <c r="BL277" s="17">
        <v>0</v>
      </c>
      <c r="BM277" s="17">
        <v>0</v>
      </c>
      <c r="BN277" s="17">
        <v>0</v>
      </c>
      <c r="BO277" s="17">
        <v>0</v>
      </c>
      <c r="BP277" s="17">
        <v>0</v>
      </c>
      <c r="BQ277" s="15">
        <v>0</v>
      </c>
      <c r="BR277" s="15">
        <v>0</v>
      </c>
      <c r="BS277" s="15">
        <v>0</v>
      </c>
      <c r="BT277" s="15">
        <v>0</v>
      </c>
      <c r="BU277" s="15"/>
      <c r="BV277" s="15"/>
      <c r="BW277" s="15"/>
      <c r="BX277" s="15"/>
      <c r="BY277" s="15"/>
      <c r="BZ277" s="15"/>
      <c r="CA277" s="15"/>
      <c r="CB277" s="15"/>
      <c r="CC277" s="17">
        <v>438</v>
      </c>
      <c r="CD277" s="17">
        <v>161</v>
      </c>
      <c r="CE277" s="17">
        <v>423</v>
      </c>
      <c r="CF277" s="17">
        <v>160</v>
      </c>
      <c r="CG277" s="17">
        <v>404</v>
      </c>
      <c r="CH277" s="17">
        <v>156</v>
      </c>
      <c r="CI277" s="17">
        <v>440</v>
      </c>
      <c r="CJ277" s="17">
        <v>161</v>
      </c>
      <c r="CK277" s="17">
        <v>0</v>
      </c>
      <c r="CL277" s="17">
        <v>0</v>
      </c>
      <c r="CM277" s="17">
        <v>0</v>
      </c>
      <c r="CN277" s="17">
        <v>0</v>
      </c>
      <c r="CO277" s="17">
        <v>0</v>
      </c>
      <c r="CP277" s="17">
        <v>0</v>
      </c>
      <c r="CQ277" s="17">
        <v>541</v>
      </c>
      <c r="CR277" s="17">
        <v>169</v>
      </c>
      <c r="CS277" s="17">
        <v>50</v>
      </c>
      <c r="CT277" s="17">
        <v>32</v>
      </c>
      <c r="CU277" s="17">
        <v>443</v>
      </c>
      <c r="CV277" s="17">
        <v>161</v>
      </c>
      <c r="CW277" s="17">
        <v>156</v>
      </c>
      <c r="CX277" s="17">
        <v>59</v>
      </c>
      <c r="CY277" s="17">
        <v>0</v>
      </c>
      <c r="CZ277" s="17">
        <v>0</v>
      </c>
      <c r="DA277" s="17">
        <v>0</v>
      </c>
      <c r="DB277" s="15"/>
      <c r="DC277" s="15"/>
      <c r="DD277" s="15"/>
      <c r="DE277" s="15"/>
      <c r="DF277" s="15"/>
      <c r="DG277" s="15"/>
      <c r="DH277" s="15"/>
    </row>
    <row r="278" spans="1:112" ht="17.25" thickBot="1">
      <c r="A278" s="18" t="b">
        <v>1</v>
      </c>
      <c r="B278" s="18" t="b">
        <v>1</v>
      </c>
      <c r="C278" s="15"/>
      <c r="D278" s="15"/>
      <c r="E278" s="17">
        <v>146426</v>
      </c>
      <c r="F278" s="17">
        <v>0</v>
      </c>
      <c r="G278" s="17">
        <v>0</v>
      </c>
      <c r="H278" s="17">
        <v>0</v>
      </c>
      <c r="I278" s="17">
        <v>0</v>
      </c>
      <c r="J278" s="15">
        <v>0</v>
      </c>
      <c r="K278" s="17">
        <v>0</v>
      </c>
      <c r="L278" s="17">
        <v>2</v>
      </c>
      <c r="M278" s="15">
        <v>1</v>
      </c>
      <c r="N278" s="15"/>
      <c r="O278" s="17">
        <v>0</v>
      </c>
      <c r="P278" s="15" t="s">
        <v>5296</v>
      </c>
      <c r="Q278" s="15">
        <v>0</v>
      </c>
      <c r="R278" s="17">
        <v>279</v>
      </c>
      <c r="S278" s="18" t="b">
        <v>0</v>
      </c>
      <c r="T278" s="15"/>
      <c r="U278" s="15"/>
      <c r="V278" s="17">
        <v>40</v>
      </c>
      <c r="W278" s="15" t="s">
        <v>5297</v>
      </c>
      <c r="X278" s="15">
        <v>0</v>
      </c>
      <c r="Y278" s="18" t="b">
        <v>0</v>
      </c>
      <c r="Z278" s="15" t="s">
        <v>5298</v>
      </c>
      <c r="AA278" s="15">
        <v>0.8</v>
      </c>
      <c r="AB278" s="18" t="b">
        <v>0</v>
      </c>
      <c r="AC278" s="15"/>
      <c r="AD278" s="15" t="s">
        <v>519</v>
      </c>
      <c r="AE278" s="17">
        <v>11</v>
      </c>
      <c r="AF278" s="17">
        <v>88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5">
        <v>0</v>
      </c>
      <c r="AM278" s="15">
        <v>0</v>
      </c>
      <c r="AN278" s="15" t="s">
        <v>5298</v>
      </c>
      <c r="AO278" s="15"/>
      <c r="AP278" s="15"/>
      <c r="AQ278" s="15"/>
      <c r="AR278" s="15"/>
      <c r="AS278" s="18" t="b">
        <v>0</v>
      </c>
      <c r="AT278" s="15" t="s">
        <v>5299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5">
        <v>0</v>
      </c>
      <c r="BI278" s="15">
        <v>0</v>
      </c>
      <c r="BJ278" s="15">
        <v>0</v>
      </c>
      <c r="BK278" s="15">
        <v>0</v>
      </c>
      <c r="BL278" s="17">
        <v>0</v>
      </c>
      <c r="BM278" s="17">
        <v>0</v>
      </c>
      <c r="BN278" s="17">
        <v>0</v>
      </c>
      <c r="BO278" s="17">
        <v>0</v>
      </c>
      <c r="BP278" s="17">
        <v>0</v>
      </c>
      <c r="BQ278" s="15">
        <v>0</v>
      </c>
      <c r="BR278" s="15">
        <v>0</v>
      </c>
      <c r="BS278" s="15">
        <v>0</v>
      </c>
      <c r="BT278" s="15">
        <v>0</v>
      </c>
      <c r="BU278" s="15"/>
      <c r="BV278" s="15"/>
      <c r="BW278" s="15"/>
      <c r="BX278" s="15"/>
      <c r="BY278" s="15"/>
      <c r="BZ278" s="15"/>
      <c r="CA278" s="15"/>
      <c r="CB278" s="15"/>
      <c r="CC278" s="17">
        <v>403</v>
      </c>
      <c r="CD278" s="17">
        <v>136</v>
      </c>
      <c r="CE278" s="17">
        <v>387</v>
      </c>
      <c r="CF278" s="17">
        <v>135</v>
      </c>
      <c r="CG278" s="17">
        <v>368</v>
      </c>
      <c r="CH278" s="17">
        <v>131</v>
      </c>
      <c r="CI278" s="17">
        <v>405</v>
      </c>
      <c r="CJ278" s="17">
        <v>136</v>
      </c>
      <c r="CK278" s="17">
        <v>0</v>
      </c>
      <c r="CL278" s="17">
        <v>0</v>
      </c>
      <c r="CM278" s="17">
        <v>0</v>
      </c>
      <c r="CN278" s="17">
        <v>0</v>
      </c>
      <c r="CO278" s="17">
        <v>0</v>
      </c>
      <c r="CP278" s="17">
        <v>0</v>
      </c>
      <c r="CQ278" s="17">
        <v>503</v>
      </c>
      <c r="CR278" s="17">
        <v>142</v>
      </c>
      <c r="CS278" s="17">
        <v>12</v>
      </c>
      <c r="CT278" s="17">
        <v>5</v>
      </c>
      <c r="CU278" s="17">
        <v>409</v>
      </c>
      <c r="CV278" s="17">
        <v>137</v>
      </c>
      <c r="CW278" s="17">
        <v>219</v>
      </c>
      <c r="CX278" s="17">
        <v>76</v>
      </c>
      <c r="CY278" s="17">
        <v>0</v>
      </c>
      <c r="CZ278" s="17">
        <v>0</v>
      </c>
      <c r="DA278" s="17">
        <v>0</v>
      </c>
      <c r="DB278" s="15"/>
      <c r="DC278" s="15"/>
      <c r="DD278" s="15"/>
      <c r="DE278" s="15"/>
      <c r="DF278" s="15"/>
      <c r="DG278" s="15"/>
      <c r="DH278" s="15"/>
    </row>
    <row r="279" spans="1:112" ht="17.25" thickBot="1">
      <c r="A279" s="18" t="b">
        <v>1</v>
      </c>
      <c r="B279" s="18" t="b">
        <v>1</v>
      </c>
      <c r="C279" s="15"/>
      <c r="D279" s="15"/>
      <c r="E279" s="17">
        <v>193278</v>
      </c>
      <c r="F279" s="17">
        <v>0</v>
      </c>
      <c r="G279" s="17">
        <v>0</v>
      </c>
      <c r="H279" s="17">
        <v>0</v>
      </c>
      <c r="I279" s="17">
        <v>0</v>
      </c>
      <c r="J279" s="15">
        <v>0</v>
      </c>
      <c r="K279" s="17">
        <v>0</v>
      </c>
      <c r="L279" s="17">
        <v>2</v>
      </c>
      <c r="M279" s="15">
        <v>1</v>
      </c>
      <c r="N279" s="15"/>
      <c r="O279" s="17">
        <v>0</v>
      </c>
      <c r="P279" s="15" t="s">
        <v>5300</v>
      </c>
      <c r="Q279" s="15">
        <v>0</v>
      </c>
      <c r="R279" s="17">
        <v>280</v>
      </c>
      <c r="S279" s="18" t="b">
        <v>0</v>
      </c>
      <c r="T279" s="15"/>
      <c r="U279" s="15"/>
      <c r="V279" s="17">
        <v>40</v>
      </c>
      <c r="W279" s="15" t="s">
        <v>5301</v>
      </c>
      <c r="X279" s="15">
        <v>0</v>
      </c>
      <c r="Y279" s="18" t="b">
        <v>0</v>
      </c>
      <c r="Z279" s="15" t="s">
        <v>5302</v>
      </c>
      <c r="AA279" s="15">
        <v>0.4</v>
      </c>
      <c r="AB279" s="18" t="b">
        <v>0</v>
      </c>
      <c r="AC279" s="15"/>
      <c r="AD279" s="15" t="s">
        <v>519</v>
      </c>
      <c r="AE279" s="17">
        <v>11</v>
      </c>
      <c r="AF279" s="17">
        <v>88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5">
        <v>0</v>
      </c>
      <c r="AM279" s="15">
        <v>0</v>
      </c>
      <c r="AN279" s="15" t="s">
        <v>5302</v>
      </c>
      <c r="AO279" s="15"/>
      <c r="AP279" s="15"/>
      <c r="AQ279" s="15"/>
      <c r="AR279" s="15"/>
      <c r="AS279" s="18" t="b">
        <v>0</v>
      </c>
      <c r="AT279" s="15" t="s">
        <v>5303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5">
        <v>0</v>
      </c>
      <c r="BI279" s="15">
        <v>0</v>
      </c>
      <c r="BJ279" s="15">
        <v>0</v>
      </c>
      <c r="BK279" s="15">
        <v>0</v>
      </c>
      <c r="BL279" s="17">
        <v>0</v>
      </c>
      <c r="BM279" s="17">
        <v>0</v>
      </c>
      <c r="BN279" s="17">
        <v>0</v>
      </c>
      <c r="BO279" s="17">
        <v>0</v>
      </c>
      <c r="BP279" s="17">
        <v>0</v>
      </c>
      <c r="BQ279" s="15">
        <v>0</v>
      </c>
      <c r="BR279" s="15">
        <v>0</v>
      </c>
      <c r="BS279" s="15">
        <v>0</v>
      </c>
      <c r="BT279" s="15">
        <v>0</v>
      </c>
      <c r="BU279" s="15"/>
      <c r="BV279" s="15"/>
      <c r="BW279" s="15"/>
      <c r="BX279" s="15"/>
      <c r="BY279" s="15"/>
      <c r="BZ279" s="15"/>
      <c r="CA279" s="15"/>
      <c r="CB279" s="15"/>
      <c r="CC279" s="17">
        <v>411</v>
      </c>
      <c r="CD279" s="17">
        <v>142</v>
      </c>
      <c r="CE279" s="17">
        <v>396</v>
      </c>
      <c r="CF279" s="17">
        <v>141</v>
      </c>
      <c r="CG279" s="17">
        <v>377</v>
      </c>
      <c r="CH279" s="17">
        <v>137</v>
      </c>
      <c r="CI279" s="17">
        <v>413</v>
      </c>
      <c r="CJ279" s="17">
        <v>142</v>
      </c>
      <c r="CK279" s="17">
        <v>0</v>
      </c>
      <c r="CL279" s="17">
        <v>0</v>
      </c>
      <c r="CM279" s="17">
        <v>0</v>
      </c>
      <c r="CN279" s="17">
        <v>0</v>
      </c>
      <c r="CO279" s="17">
        <v>0</v>
      </c>
      <c r="CP279" s="17">
        <v>0</v>
      </c>
      <c r="CQ279" s="17">
        <v>513</v>
      </c>
      <c r="CR279" s="17">
        <v>149</v>
      </c>
      <c r="CS279" s="17">
        <v>22</v>
      </c>
      <c r="CT279" s="17">
        <v>12</v>
      </c>
      <c r="CU279" s="17">
        <v>417</v>
      </c>
      <c r="CV279" s="17">
        <v>143</v>
      </c>
      <c r="CW279" s="17">
        <v>281</v>
      </c>
      <c r="CX279" s="17">
        <v>105</v>
      </c>
      <c r="CY279" s="17">
        <v>0</v>
      </c>
      <c r="CZ279" s="17">
        <v>0</v>
      </c>
      <c r="DA279" s="17">
        <v>0</v>
      </c>
      <c r="DB279" s="15"/>
      <c r="DC279" s="15"/>
      <c r="DD279" s="15"/>
      <c r="DE279" s="15"/>
      <c r="DF279" s="15"/>
      <c r="DG279" s="15"/>
      <c r="DH279" s="15"/>
    </row>
    <row r="280" spans="1:112" ht="17.25" thickBot="1">
      <c r="A280" s="18" t="b">
        <v>1</v>
      </c>
      <c r="B280" s="18" t="b">
        <v>1</v>
      </c>
      <c r="C280" s="15"/>
      <c r="D280" s="15"/>
      <c r="E280" s="17">
        <v>433590</v>
      </c>
      <c r="F280" s="17">
        <v>0</v>
      </c>
      <c r="G280" s="17">
        <v>0</v>
      </c>
      <c r="H280" s="17">
        <v>0</v>
      </c>
      <c r="I280" s="17">
        <v>0</v>
      </c>
      <c r="J280" s="15">
        <v>0</v>
      </c>
      <c r="K280" s="17">
        <v>0</v>
      </c>
      <c r="L280" s="17">
        <v>2</v>
      </c>
      <c r="M280" s="15">
        <v>1</v>
      </c>
      <c r="N280" s="15"/>
      <c r="O280" s="17">
        <v>0</v>
      </c>
      <c r="P280" s="15" t="s">
        <v>810</v>
      </c>
      <c r="Q280" s="15">
        <v>0</v>
      </c>
      <c r="R280" s="17">
        <v>281</v>
      </c>
      <c r="S280" s="18" t="b">
        <v>0</v>
      </c>
      <c r="T280" s="15"/>
      <c r="U280" s="15"/>
      <c r="V280" s="17">
        <v>40</v>
      </c>
      <c r="W280" s="15" t="s">
        <v>5304</v>
      </c>
      <c r="X280" s="15">
        <v>0</v>
      </c>
      <c r="Y280" s="18" t="b">
        <v>0</v>
      </c>
      <c r="Z280" s="15" t="s">
        <v>5305</v>
      </c>
      <c r="AA280" s="15">
        <v>0.1</v>
      </c>
      <c r="AB280" s="18" t="b">
        <v>0</v>
      </c>
      <c r="AC280" s="15"/>
      <c r="AD280" s="15" t="s">
        <v>519</v>
      </c>
      <c r="AE280" s="17">
        <v>11</v>
      </c>
      <c r="AF280" s="17">
        <v>88</v>
      </c>
      <c r="AG280" s="17">
        <v>0</v>
      </c>
      <c r="AH280" s="17">
        <v>0</v>
      </c>
      <c r="AI280" s="17">
        <v>0</v>
      </c>
      <c r="AJ280" s="17">
        <v>0</v>
      </c>
      <c r="AK280" s="17">
        <v>0</v>
      </c>
      <c r="AL280" s="15">
        <v>0</v>
      </c>
      <c r="AM280" s="15">
        <v>0</v>
      </c>
      <c r="AN280" s="15" t="s">
        <v>5305</v>
      </c>
      <c r="AO280" s="15"/>
      <c r="AP280" s="15"/>
      <c r="AQ280" s="15"/>
      <c r="AR280" s="15"/>
      <c r="AS280" s="18" t="b">
        <v>0</v>
      </c>
      <c r="AT280" s="15" t="s">
        <v>5306</v>
      </c>
      <c r="AU280" s="17">
        <v>0</v>
      </c>
      <c r="AV280" s="17">
        <v>0</v>
      </c>
      <c r="AW280" s="17">
        <v>0</v>
      </c>
      <c r="AX280" s="17">
        <v>0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7">
        <v>0</v>
      </c>
      <c r="BH280" s="15">
        <v>0</v>
      </c>
      <c r="BI280" s="15">
        <v>0</v>
      </c>
      <c r="BJ280" s="15">
        <v>0</v>
      </c>
      <c r="BK280" s="15">
        <v>0</v>
      </c>
      <c r="BL280" s="17">
        <v>0</v>
      </c>
      <c r="BM280" s="17">
        <v>0</v>
      </c>
      <c r="BN280" s="17">
        <v>0</v>
      </c>
      <c r="BO280" s="17">
        <v>0</v>
      </c>
      <c r="BP280" s="17">
        <v>0</v>
      </c>
      <c r="BQ280" s="15">
        <v>0</v>
      </c>
      <c r="BR280" s="15">
        <v>0</v>
      </c>
      <c r="BS280" s="15">
        <v>0</v>
      </c>
      <c r="BT280" s="15">
        <v>0</v>
      </c>
      <c r="BU280" s="15"/>
      <c r="BV280" s="15"/>
      <c r="BW280" s="15"/>
      <c r="BX280" s="15"/>
      <c r="BY280" s="15"/>
      <c r="BZ280" s="15"/>
      <c r="CA280" s="15"/>
      <c r="CB280" s="15"/>
      <c r="CC280" s="17">
        <v>421</v>
      </c>
      <c r="CD280" s="17">
        <v>149</v>
      </c>
      <c r="CE280" s="17">
        <v>406</v>
      </c>
      <c r="CF280" s="17">
        <v>148</v>
      </c>
      <c r="CG280" s="17">
        <v>387</v>
      </c>
      <c r="CH280" s="17">
        <v>144</v>
      </c>
      <c r="CI280" s="17">
        <v>423</v>
      </c>
      <c r="CJ280" s="17">
        <v>149</v>
      </c>
      <c r="CK280" s="17">
        <v>0</v>
      </c>
      <c r="CL280" s="17">
        <v>0</v>
      </c>
      <c r="CM280" s="17">
        <v>0</v>
      </c>
      <c r="CN280" s="17">
        <v>0</v>
      </c>
      <c r="CO280" s="17">
        <v>0</v>
      </c>
      <c r="CP280" s="17">
        <v>0</v>
      </c>
      <c r="CQ280" s="17">
        <v>524</v>
      </c>
      <c r="CR280" s="17">
        <v>157</v>
      </c>
      <c r="CS280" s="17">
        <v>33</v>
      </c>
      <c r="CT280" s="17">
        <v>20</v>
      </c>
      <c r="CU280" s="17">
        <v>427</v>
      </c>
      <c r="CV280" s="17">
        <v>150</v>
      </c>
      <c r="CW280" s="17">
        <v>408</v>
      </c>
      <c r="CX280" s="17">
        <v>146</v>
      </c>
      <c r="CY280" s="17">
        <v>0</v>
      </c>
      <c r="CZ280" s="17">
        <v>0</v>
      </c>
      <c r="DA280" s="17">
        <v>0</v>
      </c>
      <c r="DB280" s="15"/>
      <c r="DC280" s="15"/>
      <c r="DD280" s="15"/>
      <c r="DE280" s="15"/>
      <c r="DF280" s="15"/>
      <c r="DG280" s="15"/>
      <c r="DH280" s="15"/>
    </row>
    <row r="281" spans="1:112" ht="17.25" thickBot="1">
      <c r="A281" s="18" t="b">
        <v>1</v>
      </c>
      <c r="B281" s="18" t="b">
        <v>1</v>
      </c>
      <c r="C281" s="15"/>
      <c r="D281" s="15"/>
      <c r="E281" s="17">
        <v>232351</v>
      </c>
      <c r="F281" s="17">
        <v>0</v>
      </c>
      <c r="G281" s="17">
        <v>0</v>
      </c>
      <c r="H281" s="17">
        <v>0</v>
      </c>
      <c r="I281" s="17">
        <v>0</v>
      </c>
      <c r="J281" s="15">
        <v>0</v>
      </c>
      <c r="K281" s="17">
        <v>0</v>
      </c>
      <c r="L281" s="17">
        <v>2</v>
      </c>
      <c r="M281" s="15">
        <v>1</v>
      </c>
      <c r="N281" s="15"/>
      <c r="O281" s="17">
        <v>0</v>
      </c>
      <c r="P281" s="15" t="s">
        <v>594</v>
      </c>
      <c r="Q281" s="15">
        <v>0</v>
      </c>
      <c r="R281" s="17">
        <v>282</v>
      </c>
      <c r="S281" s="18" t="b">
        <v>0</v>
      </c>
      <c r="T281" s="15"/>
      <c r="U281" s="15"/>
      <c r="V281" s="17">
        <v>40</v>
      </c>
      <c r="W281" s="15" t="s">
        <v>5307</v>
      </c>
      <c r="X281" s="15">
        <v>0</v>
      </c>
      <c r="Y281" s="18" t="b">
        <v>0</v>
      </c>
      <c r="Z281" s="15" t="s">
        <v>5308</v>
      </c>
      <c r="AA281" s="15">
        <v>0.7</v>
      </c>
      <c r="AB281" s="18" t="b">
        <v>0</v>
      </c>
      <c r="AC281" s="15"/>
      <c r="AD281" s="15" t="s">
        <v>519</v>
      </c>
      <c r="AE281" s="17">
        <v>11</v>
      </c>
      <c r="AF281" s="17">
        <v>88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5">
        <v>0</v>
      </c>
      <c r="AM281" s="15">
        <v>0</v>
      </c>
      <c r="AN281" s="15" t="s">
        <v>5308</v>
      </c>
      <c r="AO281" s="15"/>
      <c r="AP281" s="15"/>
      <c r="AQ281" s="15"/>
      <c r="AR281" s="15"/>
      <c r="AS281" s="18" t="b">
        <v>0</v>
      </c>
      <c r="AT281" s="15" t="s">
        <v>5309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5">
        <v>0</v>
      </c>
      <c r="BI281" s="15">
        <v>0</v>
      </c>
      <c r="BJ281" s="15">
        <v>0</v>
      </c>
      <c r="BK281" s="15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5">
        <v>0</v>
      </c>
      <c r="BR281" s="15">
        <v>0</v>
      </c>
      <c r="BS281" s="15">
        <v>0</v>
      </c>
      <c r="BT281" s="15">
        <v>0</v>
      </c>
      <c r="BU281" s="17">
        <v>4</v>
      </c>
      <c r="BV281" s="15"/>
      <c r="BW281" s="17">
        <v>1</v>
      </c>
      <c r="BX281" s="15"/>
      <c r="BY281" s="15"/>
      <c r="BZ281" s="15"/>
      <c r="CA281" s="15"/>
      <c r="CB281" s="15"/>
      <c r="CC281" s="17">
        <v>418</v>
      </c>
      <c r="CD281" s="17">
        <v>148</v>
      </c>
      <c r="CE281" s="17">
        <v>403</v>
      </c>
      <c r="CF281" s="17">
        <v>147</v>
      </c>
      <c r="CG281" s="17">
        <v>384</v>
      </c>
      <c r="CH281" s="17">
        <v>143</v>
      </c>
      <c r="CI281" s="17">
        <v>420</v>
      </c>
      <c r="CJ281" s="17">
        <v>148</v>
      </c>
      <c r="CK281" s="17">
        <v>0</v>
      </c>
      <c r="CL281" s="17">
        <v>0</v>
      </c>
      <c r="CM281" s="17">
        <v>0</v>
      </c>
      <c r="CN281" s="17">
        <v>0</v>
      </c>
      <c r="CO281" s="17">
        <v>0</v>
      </c>
      <c r="CP281" s="17">
        <v>0</v>
      </c>
      <c r="CQ281" s="17">
        <v>521</v>
      </c>
      <c r="CR281" s="17">
        <v>156</v>
      </c>
      <c r="CS281" s="17">
        <v>30</v>
      </c>
      <c r="CT281" s="17">
        <v>19</v>
      </c>
      <c r="CU281" s="17">
        <v>424</v>
      </c>
      <c r="CV281" s="17">
        <v>149</v>
      </c>
      <c r="CW281" s="17">
        <v>238</v>
      </c>
      <c r="CX281" s="17">
        <v>85</v>
      </c>
      <c r="CY281" s="17">
        <v>0</v>
      </c>
      <c r="CZ281" s="17">
        <v>0</v>
      </c>
      <c r="DA281" s="17">
        <v>0</v>
      </c>
      <c r="DB281" s="15"/>
      <c r="DC281" s="15"/>
      <c r="DD281" s="15"/>
      <c r="DE281" s="15"/>
      <c r="DF281" s="15"/>
      <c r="DG281" s="15"/>
      <c r="DH281" s="15"/>
    </row>
    <row r="282" spans="1:112" ht="17.25" thickBot="1">
      <c r="A282" s="18" t="b">
        <v>1</v>
      </c>
      <c r="B282" s="18" t="b">
        <v>1</v>
      </c>
      <c r="C282" s="15"/>
      <c r="D282" s="15"/>
      <c r="E282" s="17">
        <v>449428</v>
      </c>
      <c r="F282" s="17">
        <v>0</v>
      </c>
      <c r="G282" s="17">
        <v>0</v>
      </c>
      <c r="H282" s="17">
        <v>0</v>
      </c>
      <c r="I282" s="17">
        <v>0</v>
      </c>
      <c r="J282" s="15">
        <v>0</v>
      </c>
      <c r="K282" s="17">
        <v>0</v>
      </c>
      <c r="L282" s="17">
        <v>2</v>
      </c>
      <c r="M282" s="15">
        <v>1</v>
      </c>
      <c r="N282" s="15"/>
      <c r="O282" s="17">
        <v>0</v>
      </c>
      <c r="P282" s="15" t="s">
        <v>574</v>
      </c>
      <c r="Q282" s="15">
        <v>0</v>
      </c>
      <c r="R282" s="17">
        <v>283</v>
      </c>
      <c r="S282" s="18" t="b">
        <v>0</v>
      </c>
      <c r="T282" s="15"/>
      <c r="U282" s="15"/>
      <c r="V282" s="17">
        <v>40</v>
      </c>
      <c r="W282" s="15" t="s">
        <v>5310</v>
      </c>
      <c r="X282" s="15">
        <v>0</v>
      </c>
      <c r="Y282" s="18" t="b">
        <v>0</v>
      </c>
      <c r="Z282" s="15" t="s">
        <v>581</v>
      </c>
      <c r="AA282" s="15">
        <v>0.1</v>
      </c>
      <c r="AB282" s="18" t="b">
        <v>0</v>
      </c>
      <c r="AC282" s="15"/>
      <c r="AD282" s="15" t="s">
        <v>519</v>
      </c>
      <c r="AE282" s="17">
        <v>11</v>
      </c>
      <c r="AF282" s="17">
        <v>88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5">
        <v>0</v>
      </c>
      <c r="AM282" s="15">
        <v>0</v>
      </c>
      <c r="AN282" s="15" t="s">
        <v>581</v>
      </c>
      <c r="AO282" s="15"/>
      <c r="AP282" s="15"/>
      <c r="AQ282" s="15"/>
      <c r="AR282" s="15"/>
      <c r="AS282" s="18" t="b">
        <v>0</v>
      </c>
      <c r="AT282" s="15" t="s">
        <v>5311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5">
        <v>0</v>
      </c>
      <c r="BI282" s="15">
        <v>0</v>
      </c>
      <c r="BJ282" s="15">
        <v>0</v>
      </c>
      <c r="BK282" s="15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5">
        <v>0</v>
      </c>
      <c r="BR282" s="15">
        <v>0</v>
      </c>
      <c r="BS282" s="15">
        <v>0</v>
      </c>
      <c r="BT282" s="15">
        <v>0</v>
      </c>
      <c r="BU282" s="15"/>
      <c r="BV282" s="15"/>
      <c r="BW282" s="15"/>
      <c r="BX282" s="15"/>
      <c r="BY282" s="15"/>
      <c r="BZ282" s="15"/>
      <c r="CA282" s="15"/>
      <c r="CB282" s="15"/>
      <c r="CC282" s="17">
        <v>425</v>
      </c>
      <c r="CD282" s="17">
        <v>151</v>
      </c>
      <c r="CE282" s="17">
        <v>410</v>
      </c>
      <c r="CF282" s="17">
        <v>150</v>
      </c>
      <c r="CG282" s="17">
        <v>391</v>
      </c>
      <c r="CH282" s="17">
        <v>146</v>
      </c>
      <c r="CI282" s="17">
        <v>427</v>
      </c>
      <c r="CJ282" s="17">
        <v>151</v>
      </c>
      <c r="CK282" s="17">
        <v>0</v>
      </c>
      <c r="CL282" s="17">
        <v>0</v>
      </c>
      <c r="CM282" s="17">
        <v>0</v>
      </c>
      <c r="CN282" s="17">
        <v>0</v>
      </c>
      <c r="CO282" s="17">
        <v>0</v>
      </c>
      <c r="CP282" s="17">
        <v>0</v>
      </c>
      <c r="CQ282" s="17">
        <v>528</v>
      </c>
      <c r="CR282" s="17">
        <v>159</v>
      </c>
      <c r="CS282" s="17">
        <v>37</v>
      </c>
      <c r="CT282" s="17">
        <v>22</v>
      </c>
      <c r="CU282" s="17">
        <v>431</v>
      </c>
      <c r="CV282" s="17">
        <v>152</v>
      </c>
      <c r="CW282" s="17">
        <v>428</v>
      </c>
      <c r="CX282" s="17">
        <v>150</v>
      </c>
      <c r="CY282" s="17">
        <v>0</v>
      </c>
      <c r="CZ282" s="17">
        <v>0</v>
      </c>
      <c r="DA282" s="17">
        <v>0</v>
      </c>
      <c r="DB282" s="15"/>
      <c r="DC282" s="15"/>
      <c r="DD282" s="15"/>
      <c r="DE282" s="15"/>
      <c r="DF282" s="15"/>
      <c r="DG282" s="15"/>
      <c r="DH282" s="15"/>
    </row>
    <row r="283" spans="1:112" ht="17.25" thickBot="1">
      <c r="A283" s="18" t="b">
        <v>1</v>
      </c>
      <c r="B283" s="18" t="b">
        <v>1</v>
      </c>
      <c r="C283" s="15"/>
      <c r="D283" s="15"/>
      <c r="E283" s="17">
        <v>661800</v>
      </c>
      <c r="F283" s="17">
        <v>0</v>
      </c>
      <c r="G283" s="17">
        <v>0</v>
      </c>
      <c r="H283" s="17">
        <v>0</v>
      </c>
      <c r="I283" s="17">
        <v>0</v>
      </c>
      <c r="J283" s="15">
        <v>0</v>
      </c>
      <c r="K283" s="17">
        <v>0</v>
      </c>
      <c r="L283" s="17">
        <v>2</v>
      </c>
      <c r="M283" s="15">
        <v>1</v>
      </c>
      <c r="N283" s="15"/>
      <c r="O283" s="17">
        <v>0</v>
      </c>
      <c r="P283" s="15" t="s">
        <v>5312</v>
      </c>
      <c r="Q283" s="15">
        <v>0</v>
      </c>
      <c r="R283" s="17">
        <v>284</v>
      </c>
      <c r="S283" s="18" t="b">
        <v>0</v>
      </c>
      <c r="T283" s="15"/>
      <c r="U283" s="15"/>
      <c r="V283" s="17">
        <v>40</v>
      </c>
      <c r="W283" s="15" t="s">
        <v>5313</v>
      </c>
      <c r="X283" s="15">
        <v>0</v>
      </c>
      <c r="Y283" s="18" t="b">
        <v>0</v>
      </c>
      <c r="Z283" s="15" t="s">
        <v>5314</v>
      </c>
      <c r="AA283" s="15">
        <v>0.2</v>
      </c>
      <c r="AB283" s="18" t="b">
        <v>0</v>
      </c>
      <c r="AC283" s="15"/>
      <c r="AD283" s="15" t="s">
        <v>519</v>
      </c>
      <c r="AE283" s="17">
        <v>11</v>
      </c>
      <c r="AF283" s="17">
        <v>88</v>
      </c>
      <c r="AG283" s="17">
        <v>0</v>
      </c>
      <c r="AH283" s="17">
        <v>0</v>
      </c>
      <c r="AI283" s="17">
        <v>0</v>
      </c>
      <c r="AJ283" s="17">
        <v>0</v>
      </c>
      <c r="AK283" s="17">
        <v>0</v>
      </c>
      <c r="AL283" s="15">
        <v>0</v>
      </c>
      <c r="AM283" s="15">
        <v>0</v>
      </c>
      <c r="AN283" s="15" t="s">
        <v>5314</v>
      </c>
      <c r="AO283" s="15"/>
      <c r="AP283" s="15"/>
      <c r="AQ283" s="15"/>
      <c r="AR283" s="15"/>
      <c r="AS283" s="18" t="b">
        <v>0</v>
      </c>
      <c r="AT283" s="15" t="s">
        <v>5315</v>
      </c>
      <c r="AU283" s="17">
        <v>0</v>
      </c>
      <c r="AV283" s="17">
        <v>0</v>
      </c>
      <c r="AW283" s="17">
        <v>0</v>
      </c>
      <c r="AX283" s="17">
        <v>0</v>
      </c>
      <c r="AY283" s="17">
        <v>0</v>
      </c>
      <c r="AZ283" s="17">
        <v>0</v>
      </c>
      <c r="BA283" s="17">
        <v>0</v>
      </c>
      <c r="BB283" s="17">
        <v>0</v>
      </c>
      <c r="BC283" s="17">
        <v>0</v>
      </c>
      <c r="BD283" s="17">
        <v>0</v>
      </c>
      <c r="BE283" s="17">
        <v>0</v>
      </c>
      <c r="BF283" s="17">
        <v>0</v>
      </c>
      <c r="BG283" s="17">
        <v>0</v>
      </c>
      <c r="BH283" s="15">
        <v>0</v>
      </c>
      <c r="BI283" s="15">
        <v>0</v>
      </c>
      <c r="BJ283" s="15">
        <v>0</v>
      </c>
      <c r="BK283" s="15">
        <v>0</v>
      </c>
      <c r="BL283" s="17">
        <v>0</v>
      </c>
      <c r="BM283" s="17">
        <v>0</v>
      </c>
      <c r="BN283" s="17">
        <v>0</v>
      </c>
      <c r="BO283" s="17">
        <v>0</v>
      </c>
      <c r="BP283" s="17">
        <v>0</v>
      </c>
      <c r="BQ283" s="15">
        <v>0</v>
      </c>
      <c r="BR283" s="15">
        <v>0</v>
      </c>
      <c r="BS283" s="15">
        <v>0</v>
      </c>
      <c r="BT283" s="15">
        <v>0</v>
      </c>
      <c r="BU283" s="15"/>
      <c r="BV283" s="15"/>
      <c r="BW283" s="15"/>
      <c r="BX283" s="15"/>
      <c r="BY283" s="15"/>
      <c r="BZ283" s="15"/>
      <c r="CA283" s="15"/>
      <c r="CB283" s="15"/>
      <c r="CC283" s="17">
        <v>448</v>
      </c>
      <c r="CD283" s="17">
        <v>169</v>
      </c>
      <c r="CE283" s="17">
        <v>434</v>
      </c>
      <c r="CF283" s="17">
        <v>169</v>
      </c>
      <c r="CG283" s="17">
        <v>417</v>
      </c>
      <c r="CH283" s="17">
        <v>167</v>
      </c>
      <c r="CI283" s="17">
        <v>450</v>
      </c>
      <c r="CJ283" s="17">
        <v>169</v>
      </c>
      <c r="CK283" s="17">
        <v>0</v>
      </c>
      <c r="CL283" s="17">
        <v>0</v>
      </c>
      <c r="CM283" s="17">
        <v>0</v>
      </c>
      <c r="CN283" s="17">
        <v>0</v>
      </c>
      <c r="CO283" s="17">
        <v>0</v>
      </c>
      <c r="CP283" s="17">
        <v>0</v>
      </c>
      <c r="CQ283" s="17">
        <v>558</v>
      </c>
      <c r="CR283" s="17">
        <v>184</v>
      </c>
      <c r="CS283" s="17">
        <v>67</v>
      </c>
      <c r="CT283" s="17">
        <v>47</v>
      </c>
      <c r="CU283" s="17">
        <v>453</v>
      </c>
      <c r="CV283" s="17">
        <v>169</v>
      </c>
      <c r="CW283" s="17">
        <v>382</v>
      </c>
      <c r="CX283" s="17">
        <v>135</v>
      </c>
      <c r="CY283" s="17">
        <v>0</v>
      </c>
      <c r="CZ283" s="17">
        <v>0</v>
      </c>
      <c r="DA283" s="17">
        <v>0</v>
      </c>
      <c r="DB283" s="15"/>
      <c r="DC283" s="15"/>
      <c r="DD283" s="15"/>
      <c r="DE283" s="15"/>
      <c r="DF283" s="15"/>
      <c r="DG283" s="15"/>
      <c r="DH283" s="15"/>
    </row>
    <row r="284" spans="1:112" ht="17.25" thickBot="1">
      <c r="A284" s="18" t="b">
        <v>1</v>
      </c>
      <c r="B284" s="18" t="b">
        <v>1</v>
      </c>
      <c r="C284" s="15"/>
      <c r="D284" s="15"/>
      <c r="E284" s="17">
        <v>160817</v>
      </c>
      <c r="F284" s="17">
        <v>0</v>
      </c>
      <c r="G284" s="17">
        <v>0</v>
      </c>
      <c r="H284" s="17">
        <v>0</v>
      </c>
      <c r="I284" s="17">
        <v>0</v>
      </c>
      <c r="J284" s="15">
        <v>0</v>
      </c>
      <c r="K284" s="17">
        <v>0</v>
      </c>
      <c r="L284" s="17">
        <v>2</v>
      </c>
      <c r="M284" s="15">
        <v>1</v>
      </c>
      <c r="N284" s="15"/>
      <c r="O284" s="17">
        <v>0</v>
      </c>
      <c r="P284" s="15" t="s">
        <v>5316</v>
      </c>
      <c r="Q284" s="15">
        <v>0</v>
      </c>
      <c r="R284" s="17">
        <v>285</v>
      </c>
      <c r="S284" s="18" t="b">
        <v>0</v>
      </c>
      <c r="T284" s="15"/>
      <c r="U284" s="15"/>
      <c r="V284" s="17">
        <v>40</v>
      </c>
      <c r="W284" s="15" t="s">
        <v>5317</v>
      </c>
      <c r="X284" s="15">
        <v>0</v>
      </c>
      <c r="Y284" s="18" t="b">
        <v>0</v>
      </c>
      <c r="Z284" s="15" t="s">
        <v>5318</v>
      </c>
      <c r="AA284" s="15">
        <v>0.2</v>
      </c>
      <c r="AB284" s="18" t="b">
        <v>0</v>
      </c>
      <c r="AC284" s="15"/>
      <c r="AD284" s="15" t="s">
        <v>519</v>
      </c>
      <c r="AE284" s="17">
        <v>11</v>
      </c>
      <c r="AF284" s="17">
        <v>88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5">
        <v>0</v>
      </c>
      <c r="AM284" s="15">
        <v>0</v>
      </c>
      <c r="AN284" s="15" t="s">
        <v>5318</v>
      </c>
      <c r="AO284" s="15"/>
      <c r="AP284" s="15"/>
      <c r="AQ284" s="15"/>
      <c r="AR284" s="15"/>
      <c r="AS284" s="18" t="b">
        <v>0</v>
      </c>
      <c r="AT284" s="15" t="s">
        <v>5319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5">
        <v>0</v>
      </c>
      <c r="BI284" s="15">
        <v>0</v>
      </c>
      <c r="BJ284" s="15">
        <v>0</v>
      </c>
      <c r="BK284" s="15">
        <v>0</v>
      </c>
      <c r="BL284" s="17">
        <v>0</v>
      </c>
      <c r="BM284" s="17">
        <v>0</v>
      </c>
      <c r="BN284" s="17">
        <v>0</v>
      </c>
      <c r="BO284" s="17">
        <v>0</v>
      </c>
      <c r="BP284" s="17">
        <v>0</v>
      </c>
      <c r="BQ284" s="15">
        <v>0</v>
      </c>
      <c r="BR284" s="15">
        <v>0</v>
      </c>
      <c r="BS284" s="15">
        <v>0</v>
      </c>
      <c r="BT284" s="15">
        <v>0</v>
      </c>
      <c r="BU284" s="15"/>
      <c r="BV284" s="15"/>
      <c r="BW284" s="15"/>
      <c r="BX284" s="15"/>
      <c r="BY284" s="15"/>
      <c r="BZ284" s="15"/>
      <c r="CA284" s="15"/>
      <c r="CB284" s="15"/>
      <c r="CC284" s="17">
        <v>404</v>
      </c>
      <c r="CD284" s="17">
        <v>137</v>
      </c>
      <c r="CE284" s="17">
        <v>389</v>
      </c>
      <c r="CF284" s="17">
        <v>136</v>
      </c>
      <c r="CG284" s="17">
        <v>370</v>
      </c>
      <c r="CH284" s="17">
        <v>132</v>
      </c>
      <c r="CI284" s="17">
        <v>406</v>
      </c>
      <c r="CJ284" s="17">
        <v>137</v>
      </c>
      <c r="CK284" s="17">
        <v>0</v>
      </c>
      <c r="CL284" s="17">
        <v>0</v>
      </c>
      <c r="CM284" s="17">
        <v>0</v>
      </c>
      <c r="CN284" s="17">
        <v>0</v>
      </c>
      <c r="CO284" s="17">
        <v>0</v>
      </c>
      <c r="CP284" s="17">
        <v>0</v>
      </c>
      <c r="CQ284" s="17">
        <v>505</v>
      </c>
      <c r="CR284" s="17">
        <v>143</v>
      </c>
      <c r="CS284" s="17">
        <v>14</v>
      </c>
      <c r="CT284" s="17">
        <v>6</v>
      </c>
      <c r="CU284" s="17">
        <v>410</v>
      </c>
      <c r="CV284" s="17">
        <v>138</v>
      </c>
      <c r="CW284" s="17">
        <v>353</v>
      </c>
      <c r="CX284" s="17">
        <v>122</v>
      </c>
      <c r="CY284" s="17">
        <v>0</v>
      </c>
      <c r="CZ284" s="17">
        <v>0</v>
      </c>
      <c r="DA284" s="17">
        <v>0</v>
      </c>
      <c r="DB284" s="15"/>
      <c r="DC284" s="15"/>
      <c r="DD284" s="15"/>
      <c r="DE284" s="15"/>
      <c r="DF284" s="15"/>
      <c r="DG284" s="15"/>
      <c r="DH284" s="15"/>
    </row>
    <row r="285" spans="1:112" ht="17.25" thickBot="1">
      <c r="A285" s="18" t="b">
        <v>1</v>
      </c>
      <c r="B285" s="18" t="b">
        <v>1</v>
      </c>
      <c r="C285" s="15"/>
      <c r="D285" s="15"/>
      <c r="E285" s="17">
        <v>540324</v>
      </c>
      <c r="F285" s="17">
        <v>0</v>
      </c>
      <c r="G285" s="17">
        <v>0</v>
      </c>
      <c r="H285" s="17">
        <v>0</v>
      </c>
      <c r="I285" s="17">
        <v>0</v>
      </c>
      <c r="J285" s="15">
        <v>0</v>
      </c>
      <c r="K285" s="17">
        <v>0</v>
      </c>
      <c r="L285" s="17">
        <v>3</v>
      </c>
      <c r="M285" s="15">
        <v>1.5</v>
      </c>
      <c r="N285" s="15"/>
      <c r="O285" s="17">
        <v>0</v>
      </c>
      <c r="P285" s="15" t="s">
        <v>520</v>
      </c>
      <c r="Q285" s="15">
        <v>0</v>
      </c>
      <c r="R285" s="17">
        <v>286</v>
      </c>
      <c r="S285" s="18" t="b">
        <v>0</v>
      </c>
      <c r="T285" s="15"/>
      <c r="U285" s="15"/>
      <c r="V285" s="17">
        <v>50</v>
      </c>
      <c r="W285" s="15" t="s">
        <v>5320</v>
      </c>
      <c r="X285" s="15">
        <v>0</v>
      </c>
      <c r="Y285" s="18" t="b">
        <v>0</v>
      </c>
      <c r="Z285" s="15" t="s">
        <v>5321</v>
      </c>
      <c r="AA285" s="15">
        <v>0.7</v>
      </c>
      <c r="AB285" s="18" t="b">
        <v>0</v>
      </c>
      <c r="AC285" s="15"/>
      <c r="AD285" s="15" t="s">
        <v>519</v>
      </c>
      <c r="AE285" s="17">
        <v>11</v>
      </c>
      <c r="AF285" s="17">
        <v>88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5">
        <v>0</v>
      </c>
      <c r="AM285" s="15">
        <v>0</v>
      </c>
      <c r="AN285" s="15" t="s">
        <v>5321</v>
      </c>
      <c r="AO285" s="15"/>
      <c r="AP285" s="15"/>
      <c r="AQ285" s="15"/>
      <c r="AR285" s="15"/>
      <c r="AS285" s="18" t="b">
        <v>0</v>
      </c>
      <c r="AT285" s="15" t="s">
        <v>5322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0</v>
      </c>
      <c r="BH285" s="15">
        <v>0</v>
      </c>
      <c r="BI285" s="15">
        <v>0</v>
      </c>
      <c r="BJ285" s="15">
        <v>0</v>
      </c>
      <c r="BK285" s="15">
        <v>0</v>
      </c>
      <c r="BL285" s="17">
        <v>0</v>
      </c>
      <c r="BM285" s="17">
        <v>0</v>
      </c>
      <c r="BN285" s="17">
        <v>0</v>
      </c>
      <c r="BO285" s="17">
        <v>0</v>
      </c>
      <c r="BP285" s="17">
        <v>0</v>
      </c>
      <c r="BQ285" s="15">
        <v>0</v>
      </c>
      <c r="BR285" s="15">
        <v>0</v>
      </c>
      <c r="BS285" s="15">
        <v>0</v>
      </c>
      <c r="BT285" s="15">
        <v>0</v>
      </c>
      <c r="BU285" s="17">
        <v>5</v>
      </c>
      <c r="BV285" s="15"/>
      <c r="BW285" s="17">
        <v>2</v>
      </c>
      <c r="BX285" s="15"/>
      <c r="BY285" s="15"/>
      <c r="BZ285" s="15"/>
      <c r="CA285" s="15"/>
      <c r="CB285" s="15"/>
      <c r="CC285" s="17">
        <v>528</v>
      </c>
      <c r="CD285" s="17">
        <v>226</v>
      </c>
      <c r="CE285" s="17">
        <v>528</v>
      </c>
      <c r="CF285" s="17">
        <v>226</v>
      </c>
      <c r="CG285" s="17">
        <v>525</v>
      </c>
      <c r="CH285" s="17">
        <v>225</v>
      </c>
      <c r="CI285" s="17">
        <v>528</v>
      </c>
      <c r="CJ285" s="17">
        <v>226</v>
      </c>
      <c r="CK285" s="17">
        <v>0</v>
      </c>
      <c r="CL285" s="17">
        <v>0</v>
      </c>
      <c r="CM285" s="17">
        <v>0</v>
      </c>
      <c r="CN285" s="17">
        <v>0</v>
      </c>
      <c r="CO285" s="17">
        <v>0</v>
      </c>
      <c r="CP285" s="17">
        <v>0</v>
      </c>
      <c r="CQ285" s="17">
        <v>344</v>
      </c>
      <c r="CR285" s="17">
        <v>204</v>
      </c>
      <c r="CS285" s="17">
        <v>322</v>
      </c>
      <c r="CT285" s="17">
        <v>98</v>
      </c>
      <c r="CU285" s="17">
        <v>528</v>
      </c>
      <c r="CV285" s="17">
        <v>226</v>
      </c>
      <c r="CW285" s="17">
        <v>231</v>
      </c>
      <c r="CX285" s="17">
        <v>78</v>
      </c>
      <c r="CY285" s="17">
        <v>0</v>
      </c>
      <c r="CZ285" s="17">
        <v>0</v>
      </c>
      <c r="DA285" s="17">
        <v>0</v>
      </c>
      <c r="DB285" s="15"/>
      <c r="DC285" s="15"/>
      <c r="DD285" s="15"/>
      <c r="DE285" s="15"/>
      <c r="DF285" s="15"/>
      <c r="DG285" s="15"/>
      <c r="DH285" s="15"/>
    </row>
    <row r="286" spans="1:112" ht="17.25" thickBot="1">
      <c r="A286" s="18" t="b">
        <v>1</v>
      </c>
      <c r="B286" s="18" t="b">
        <v>1</v>
      </c>
      <c r="C286" s="15"/>
      <c r="D286" s="15"/>
      <c r="E286" s="17">
        <v>232905</v>
      </c>
      <c r="F286" s="17">
        <v>0</v>
      </c>
      <c r="G286" s="17">
        <v>0</v>
      </c>
      <c r="H286" s="17">
        <v>0</v>
      </c>
      <c r="I286" s="17">
        <v>0</v>
      </c>
      <c r="J286" s="15">
        <v>0</v>
      </c>
      <c r="K286" s="17">
        <v>0</v>
      </c>
      <c r="L286" s="17">
        <v>3</v>
      </c>
      <c r="M286" s="15">
        <v>1.5</v>
      </c>
      <c r="N286" s="15"/>
      <c r="O286" s="17">
        <v>0</v>
      </c>
      <c r="P286" s="15" t="s">
        <v>1520</v>
      </c>
      <c r="Q286" s="15">
        <v>0</v>
      </c>
      <c r="R286" s="17">
        <v>287</v>
      </c>
      <c r="S286" s="18" t="b">
        <v>0</v>
      </c>
      <c r="T286" s="15"/>
      <c r="U286" s="15"/>
      <c r="V286" s="17">
        <v>50</v>
      </c>
      <c r="W286" s="15" t="s">
        <v>5323</v>
      </c>
      <c r="X286" s="15">
        <v>0</v>
      </c>
      <c r="Y286" s="18" t="b">
        <v>0</v>
      </c>
      <c r="Z286" s="15" t="s">
        <v>5324</v>
      </c>
      <c r="AA286" s="15">
        <v>0.1</v>
      </c>
      <c r="AB286" s="18" t="b">
        <v>0</v>
      </c>
      <c r="AC286" s="15"/>
      <c r="AD286" s="15" t="s">
        <v>519</v>
      </c>
      <c r="AE286" s="17">
        <v>11</v>
      </c>
      <c r="AF286" s="17">
        <v>88</v>
      </c>
      <c r="AG286" s="17">
        <v>0</v>
      </c>
      <c r="AH286" s="17">
        <v>0</v>
      </c>
      <c r="AI286" s="17">
        <v>0</v>
      </c>
      <c r="AJ286" s="17">
        <v>0</v>
      </c>
      <c r="AK286" s="17">
        <v>0</v>
      </c>
      <c r="AL286" s="15">
        <v>0</v>
      </c>
      <c r="AM286" s="15">
        <v>0</v>
      </c>
      <c r="AN286" s="15" t="s">
        <v>5324</v>
      </c>
      <c r="AO286" s="15"/>
      <c r="AP286" s="15"/>
      <c r="AQ286" s="15"/>
      <c r="AR286" s="15"/>
      <c r="AS286" s="18" t="b">
        <v>0</v>
      </c>
      <c r="AT286" s="15" t="s">
        <v>5325</v>
      </c>
      <c r="AU286" s="17">
        <v>0</v>
      </c>
      <c r="AV286" s="17">
        <v>0</v>
      </c>
      <c r="AW286" s="17">
        <v>0</v>
      </c>
      <c r="AX286" s="17">
        <v>0</v>
      </c>
      <c r="AY286" s="17">
        <v>0</v>
      </c>
      <c r="AZ286" s="17">
        <v>0</v>
      </c>
      <c r="BA286" s="17">
        <v>0</v>
      </c>
      <c r="BB286" s="17">
        <v>0</v>
      </c>
      <c r="BC286" s="17">
        <v>0</v>
      </c>
      <c r="BD286" s="17">
        <v>0</v>
      </c>
      <c r="BE286" s="17">
        <v>0</v>
      </c>
      <c r="BF286" s="17">
        <v>0</v>
      </c>
      <c r="BG286" s="17">
        <v>0</v>
      </c>
      <c r="BH286" s="15">
        <v>0</v>
      </c>
      <c r="BI286" s="15">
        <v>0</v>
      </c>
      <c r="BJ286" s="15">
        <v>0</v>
      </c>
      <c r="BK286" s="15">
        <v>0</v>
      </c>
      <c r="BL286" s="17">
        <v>0</v>
      </c>
      <c r="BM286" s="17">
        <v>0</v>
      </c>
      <c r="BN286" s="17">
        <v>0</v>
      </c>
      <c r="BO286" s="17">
        <v>0</v>
      </c>
      <c r="BP286" s="17">
        <v>0</v>
      </c>
      <c r="BQ286" s="15">
        <v>0</v>
      </c>
      <c r="BR286" s="15">
        <v>0</v>
      </c>
      <c r="BS286" s="15">
        <v>0</v>
      </c>
      <c r="BT286" s="15">
        <v>0</v>
      </c>
      <c r="BU286" s="15"/>
      <c r="BV286" s="15"/>
      <c r="BW286" s="15"/>
      <c r="BX286" s="15"/>
      <c r="BY286" s="15"/>
      <c r="BZ286" s="15"/>
      <c r="CA286" s="15"/>
      <c r="CB286" s="15"/>
      <c r="CC286" s="17">
        <v>506</v>
      </c>
      <c r="CD286" s="17">
        <v>210</v>
      </c>
      <c r="CE286" s="17">
        <v>502</v>
      </c>
      <c r="CF286" s="17">
        <v>210</v>
      </c>
      <c r="CG286" s="17">
        <v>499</v>
      </c>
      <c r="CH286" s="17">
        <v>209</v>
      </c>
      <c r="CI286" s="17">
        <v>506</v>
      </c>
      <c r="CJ286" s="17">
        <v>210</v>
      </c>
      <c r="CK286" s="17">
        <v>0</v>
      </c>
      <c r="CL286" s="17">
        <v>0</v>
      </c>
      <c r="CM286" s="17">
        <v>0</v>
      </c>
      <c r="CN286" s="17">
        <v>0</v>
      </c>
      <c r="CO286" s="17">
        <v>0</v>
      </c>
      <c r="CP286" s="17">
        <v>0</v>
      </c>
      <c r="CQ286" s="17">
        <v>274</v>
      </c>
      <c r="CR286" s="17">
        <v>164</v>
      </c>
      <c r="CS286" s="17">
        <v>252</v>
      </c>
      <c r="CT286" s="17">
        <v>58</v>
      </c>
      <c r="CU286" s="17">
        <v>506</v>
      </c>
      <c r="CV286" s="17">
        <v>210</v>
      </c>
      <c r="CW286" s="17">
        <v>422</v>
      </c>
      <c r="CX286" s="17">
        <v>161</v>
      </c>
      <c r="CY286" s="17">
        <v>0</v>
      </c>
      <c r="CZ286" s="17">
        <v>0</v>
      </c>
      <c r="DA286" s="17">
        <v>0</v>
      </c>
      <c r="DB286" s="15"/>
      <c r="DC286" s="15"/>
      <c r="DD286" s="15"/>
      <c r="DE286" s="15"/>
      <c r="DF286" s="15"/>
      <c r="DG286" s="15"/>
      <c r="DH286" s="15"/>
    </row>
    <row r="287" spans="1:112" ht="17.25" thickBot="1">
      <c r="A287" s="18" t="b">
        <v>1</v>
      </c>
      <c r="B287" s="18" t="b">
        <v>1</v>
      </c>
      <c r="C287" s="15"/>
      <c r="D287" s="15"/>
      <c r="E287" s="17">
        <v>171270</v>
      </c>
      <c r="F287" s="17">
        <v>0</v>
      </c>
      <c r="G287" s="17">
        <v>0</v>
      </c>
      <c r="H287" s="17">
        <v>0</v>
      </c>
      <c r="I287" s="17">
        <v>0</v>
      </c>
      <c r="J287" s="15">
        <v>0</v>
      </c>
      <c r="K287" s="17">
        <v>0</v>
      </c>
      <c r="L287" s="17">
        <v>3</v>
      </c>
      <c r="M287" s="15">
        <v>1</v>
      </c>
      <c r="N287" s="15"/>
      <c r="O287" s="17">
        <v>0</v>
      </c>
      <c r="P287" s="15" t="s">
        <v>525</v>
      </c>
      <c r="Q287" s="15">
        <v>0</v>
      </c>
      <c r="R287" s="17">
        <v>288</v>
      </c>
      <c r="S287" s="18" t="b">
        <v>0</v>
      </c>
      <c r="T287" s="15"/>
      <c r="U287" s="15"/>
      <c r="V287" s="17">
        <v>45</v>
      </c>
      <c r="W287" s="15" t="s">
        <v>5326</v>
      </c>
      <c r="X287" s="15">
        <v>0</v>
      </c>
      <c r="Y287" s="18" t="b">
        <v>0</v>
      </c>
      <c r="Z287" s="15" t="s">
        <v>5327</v>
      </c>
      <c r="AA287" s="15">
        <v>0.8</v>
      </c>
      <c r="AB287" s="18" t="b">
        <v>0</v>
      </c>
      <c r="AC287" s="15"/>
      <c r="AD287" s="15" t="s">
        <v>519</v>
      </c>
      <c r="AE287" s="17">
        <v>11</v>
      </c>
      <c r="AF287" s="17">
        <v>88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5">
        <v>0</v>
      </c>
      <c r="AM287" s="15">
        <v>0</v>
      </c>
      <c r="AN287" s="15" t="s">
        <v>5327</v>
      </c>
      <c r="AO287" s="15"/>
      <c r="AP287" s="15"/>
      <c r="AQ287" s="15"/>
      <c r="AR287" s="15"/>
      <c r="AS287" s="18" t="b">
        <v>0</v>
      </c>
      <c r="AT287" s="15" t="s">
        <v>5328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5">
        <v>0</v>
      </c>
      <c r="BI287" s="15">
        <v>0</v>
      </c>
      <c r="BJ287" s="15">
        <v>0</v>
      </c>
      <c r="BK287" s="15">
        <v>0</v>
      </c>
      <c r="BL287" s="17">
        <v>0</v>
      </c>
      <c r="BM287" s="17">
        <v>0</v>
      </c>
      <c r="BN287" s="17">
        <v>0</v>
      </c>
      <c r="BO287" s="17">
        <v>0</v>
      </c>
      <c r="BP287" s="17">
        <v>0</v>
      </c>
      <c r="BQ287" s="15">
        <v>0</v>
      </c>
      <c r="BR287" s="15">
        <v>0</v>
      </c>
      <c r="BS287" s="15">
        <v>0</v>
      </c>
      <c r="BT287" s="15">
        <v>0</v>
      </c>
      <c r="BU287" s="15"/>
      <c r="BV287" s="15"/>
      <c r="BW287" s="15"/>
      <c r="BX287" s="15"/>
      <c r="BY287" s="15"/>
      <c r="BZ287" s="15"/>
      <c r="CA287" s="15"/>
      <c r="CB287" s="15"/>
      <c r="CC287" s="17">
        <v>457</v>
      </c>
      <c r="CD287" s="17">
        <v>187</v>
      </c>
      <c r="CE287" s="17">
        <v>447</v>
      </c>
      <c r="CF287" s="17">
        <v>189</v>
      </c>
      <c r="CG287" s="17">
        <v>430</v>
      </c>
      <c r="CH287" s="17">
        <v>183</v>
      </c>
      <c r="CI287" s="17">
        <v>459</v>
      </c>
      <c r="CJ287" s="17">
        <v>188</v>
      </c>
      <c r="CK287" s="17">
        <v>0</v>
      </c>
      <c r="CL287" s="17">
        <v>0</v>
      </c>
      <c r="CM287" s="17">
        <v>0</v>
      </c>
      <c r="CN287" s="17">
        <v>0</v>
      </c>
      <c r="CO287" s="17">
        <v>0</v>
      </c>
      <c r="CP287" s="17">
        <v>0</v>
      </c>
      <c r="CQ287" s="17">
        <v>394</v>
      </c>
      <c r="CR287" s="17">
        <v>225</v>
      </c>
      <c r="CS287" s="17">
        <v>93</v>
      </c>
      <c r="CT287" s="17">
        <v>4</v>
      </c>
      <c r="CU287" s="17">
        <v>462</v>
      </c>
      <c r="CV287" s="17">
        <v>190</v>
      </c>
      <c r="CW287" s="17">
        <v>217</v>
      </c>
      <c r="CX287" s="17">
        <v>73</v>
      </c>
      <c r="CY287" s="17">
        <v>0</v>
      </c>
      <c r="CZ287" s="17">
        <v>0</v>
      </c>
      <c r="DA287" s="17">
        <v>0</v>
      </c>
      <c r="DB287" s="15"/>
      <c r="DC287" s="15"/>
      <c r="DD287" s="15"/>
      <c r="DE287" s="15"/>
      <c r="DF287" s="15"/>
      <c r="DG287" s="15"/>
      <c r="DH287" s="15"/>
    </row>
    <row r="288" spans="1:112" ht="17.25" thickBot="1">
      <c r="A288" s="18" t="b">
        <v>1</v>
      </c>
      <c r="B288" s="18" t="b">
        <v>1</v>
      </c>
      <c r="C288" s="15"/>
      <c r="D288" s="15"/>
      <c r="E288" s="17">
        <v>101282</v>
      </c>
      <c r="F288" s="17">
        <v>0</v>
      </c>
      <c r="G288" s="17">
        <v>0</v>
      </c>
      <c r="H288" s="17">
        <v>0</v>
      </c>
      <c r="I288" s="17">
        <v>0</v>
      </c>
      <c r="J288" s="15">
        <v>0</v>
      </c>
      <c r="K288" s="17">
        <v>0</v>
      </c>
      <c r="L288" s="17">
        <v>3</v>
      </c>
      <c r="M288" s="15">
        <v>1</v>
      </c>
      <c r="N288" s="15"/>
      <c r="O288" s="17">
        <v>0</v>
      </c>
      <c r="P288" s="15" t="s">
        <v>544</v>
      </c>
      <c r="Q288" s="15">
        <v>0</v>
      </c>
      <c r="R288" s="17">
        <v>289</v>
      </c>
      <c r="S288" s="18" t="b">
        <v>0</v>
      </c>
      <c r="T288" s="15"/>
      <c r="U288" s="15"/>
      <c r="V288" s="17">
        <v>45</v>
      </c>
      <c r="W288" s="15" t="s">
        <v>5329</v>
      </c>
      <c r="X288" s="15">
        <v>0</v>
      </c>
      <c r="Y288" s="18" t="b">
        <v>0</v>
      </c>
      <c r="Z288" s="15" t="s">
        <v>5330</v>
      </c>
      <c r="AA288" s="15">
        <v>0.7</v>
      </c>
      <c r="AB288" s="18" t="b">
        <v>0</v>
      </c>
      <c r="AC288" s="15"/>
      <c r="AD288" s="15" t="s">
        <v>519</v>
      </c>
      <c r="AE288" s="17">
        <v>11</v>
      </c>
      <c r="AF288" s="17">
        <v>88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5">
        <v>0</v>
      </c>
      <c r="AM288" s="15">
        <v>0</v>
      </c>
      <c r="AN288" s="15" t="s">
        <v>5330</v>
      </c>
      <c r="AO288" s="15"/>
      <c r="AP288" s="15"/>
      <c r="AQ288" s="15"/>
      <c r="AR288" s="15"/>
      <c r="AS288" s="18" t="b">
        <v>0</v>
      </c>
      <c r="AT288" s="15" t="s">
        <v>5331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5">
        <v>0</v>
      </c>
      <c r="BI288" s="15">
        <v>0</v>
      </c>
      <c r="BJ288" s="15">
        <v>0</v>
      </c>
      <c r="BK288" s="15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5">
        <v>0</v>
      </c>
      <c r="BR288" s="15">
        <v>0</v>
      </c>
      <c r="BS288" s="15">
        <v>0</v>
      </c>
      <c r="BT288" s="15">
        <v>0</v>
      </c>
      <c r="BU288" s="15"/>
      <c r="BV288" s="15"/>
      <c r="BW288" s="15"/>
      <c r="BX288" s="15"/>
      <c r="BY288" s="17">
        <v>1</v>
      </c>
      <c r="BZ288" s="15"/>
      <c r="CA288" s="15"/>
      <c r="CB288" s="15"/>
      <c r="CC288" s="17">
        <v>451</v>
      </c>
      <c r="CD288" s="17">
        <v>186</v>
      </c>
      <c r="CE288" s="17">
        <v>440</v>
      </c>
      <c r="CF288" s="17">
        <v>188</v>
      </c>
      <c r="CG288" s="17">
        <v>423</v>
      </c>
      <c r="CH288" s="17">
        <v>182</v>
      </c>
      <c r="CI288" s="17">
        <v>453</v>
      </c>
      <c r="CJ288" s="17">
        <v>187</v>
      </c>
      <c r="CK288" s="17">
        <v>0</v>
      </c>
      <c r="CL288" s="17">
        <v>0</v>
      </c>
      <c r="CM288" s="17">
        <v>0</v>
      </c>
      <c r="CN288" s="17">
        <v>0</v>
      </c>
      <c r="CO288" s="17">
        <v>0</v>
      </c>
      <c r="CP288" s="17">
        <v>0</v>
      </c>
      <c r="CQ288" s="17">
        <v>377</v>
      </c>
      <c r="CR288" s="17">
        <v>222</v>
      </c>
      <c r="CS288" s="17">
        <v>76</v>
      </c>
      <c r="CT288" s="17">
        <v>1</v>
      </c>
      <c r="CU288" s="17">
        <v>456</v>
      </c>
      <c r="CV288" s="17">
        <v>189</v>
      </c>
      <c r="CW288" s="17">
        <v>240</v>
      </c>
      <c r="CX288" s="17">
        <v>81</v>
      </c>
      <c r="CY288" s="17">
        <v>0</v>
      </c>
      <c r="CZ288" s="17">
        <v>0</v>
      </c>
      <c r="DA288" s="17">
        <v>0</v>
      </c>
      <c r="DB288" s="15"/>
      <c r="DC288" s="15"/>
      <c r="DD288" s="15"/>
      <c r="DE288" s="15"/>
      <c r="DF288" s="15"/>
      <c r="DG288" s="15"/>
      <c r="DH288" s="15"/>
    </row>
    <row r="289" spans="1:112" ht="17.25" thickBot="1">
      <c r="A289" s="18" t="b">
        <v>1</v>
      </c>
      <c r="B289" s="18" t="b">
        <v>1</v>
      </c>
      <c r="C289" s="15"/>
      <c r="D289" s="15"/>
      <c r="E289" s="17">
        <v>243413</v>
      </c>
      <c r="F289" s="17">
        <v>0</v>
      </c>
      <c r="G289" s="17">
        <v>0</v>
      </c>
      <c r="H289" s="17">
        <v>0</v>
      </c>
      <c r="I289" s="17">
        <v>0</v>
      </c>
      <c r="J289" s="15">
        <v>0</v>
      </c>
      <c r="K289" s="17">
        <v>0</v>
      </c>
      <c r="L289" s="17">
        <v>3</v>
      </c>
      <c r="M289" s="15">
        <v>1</v>
      </c>
      <c r="N289" s="15"/>
      <c r="O289" s="17">
        <v>0</v>
      </c>
      <c r="P289" s="15" t="s">
        <v>5332</v>
      </c>
      <c r="Q289" s="15">
        <v>0</v>
      </c>
      <c r="R289" s="17">
        <v>290</v>
      </c>
      <c r="S289" s="18" t="b">
        <v>0</v>
      </c>
      <c r="T289" s="15"/>
      <c r="U289" s="15"/>
      <c r="V289" s="17">
        <v>45</v>
      </c>
      <c r="W289" s="15" t="s">
        <v>5333</v>
      </c>
      <c r="X289" s="15">
        <v>0</v>
      </c>
      <c r="Y289" s="18" t="b">
        <v>0</v>
      </c>
      <c r="Z289" s="15" t="s">
        <v>1907</v>
      </c>
      <c r="AA289" s="15">
        <v>0.4</v>
      </c>
      <c r="AB289" s="18" t="b">
        <v>0</v>
      </c>
      <c r="AC289" s="15"/>
      <c r="AD289" s="15" t="s">
        <v>519</v>
      </c>
      <c r="AE289" s="17">
        <v>11</v>
      </c>
      <c r="AF289" s="17">
        <v>88</v>
      </c>
      <c r="AG289" s="17">
        <v>0</v>
      </c>
      <c r="AH289" s="17">
        <v>0</v>
      </c>
      <c r="AI289" s="17">
        <v>0</v>
      </c>
      <c r="AJ289" s="17">
        <v>0</v>
      </c>
      <c r="AK289" s="17">
        <v>0</v>
      </c>
      <c r="AL289" s="15">
        <v>0</v>
      </c>
      <c r="AM289" s="15">
        <v>0</v>
      </c>
      <c r="AN289" s="15" t="s">
        <v>1907</v>
      </c>
      <c r="AO289" s="15"/>
      <c r="AP289" s="15"/>
      <c r="AQ289" s="15"/>
      <c r="AR289" s="15"/>
      <c r="AS289" s="18" t="b">
        <v>0</v>
      </c>
      <c r="AT289" s="15" t="s">
        <v>5334</v>
      </c>
      <c r="AU289" s="17">
        <v>0</v>
      </c>
      <c r="AV289" s="17">
        <v>0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0</v>
      </c>
      <c r="BG289" s="17">
        <v>0</v>
      </c>
      <c r="BH289" s="15">
        <v>0</v>
      </c>
      <c r="BI289" s="15">
        <v>0</v>
      </c>
      <c r="BJ289" s="15">
        <v>0</v>
      </c>
      <c r="BK289" s="15">
        <v>0</v>
      </c>
      <c r="BL289" s="17">
        <v>0</v>
      </c>
      <c r="BM289" s="17">
        <v>0</v>
      </c>
      <c r="BN289" s="17">
        <v>0</v>
      </c>
      <c r="BO289" s="17">
        <v>0</v>
      </c>
      <c r="BP289" s="17">
        <v>0</v>
      </c>
      <c r="BQ289" s="15">
        <v>0</v>
      </c>
      <c r="BR289" s="15">
        <v>0</v>
      </c>
      <c r="BS289" s="15">
        <v>0</v>
      </c>
      <c r="BT289" s="15">
        <v>0</v>
      </c>
      <c r="BU289" s="17">
        <v>6</v>
      </c>
      <c r="BV289" s="15"/>
      <c r="BW289" s="15"/>
      <c r="BX289" s="15"/>
      <c r="BY289" s="15"/>
      <c r="BZ289" s="15"/>
      <c r="CA289" s="15"/>
      <c r="CB289" s="15"/>
      <c r="CC289" s="17">
        <v>461</v>
      </c>
      <c r="CD289" s="17">
        <v>189</v>
      </c>
      <c r="CE289" s="17">
        <v>453</v>
      </c>
      <c r="CF289" s="17">
        <v>191</v>
      </c>
      <c r="CG289" s="17">
        <v>438</v>
      </c>
      <c r="CH289" s="17">
        <v>185</v>
      </c>
      <c r="CI289" s="17">
        <v>463</v>
      </c>
      <c r="CJ289" s="17">
        <v>190</v>
      </c>
      <c r="CK289" s="17">
        <v>0</v>
      </c>
      <c r="CL289" s="17">
        <v>0</v>
      </c>
      <c r="CM289" s="17">
        <v>0</v>
      </c>
      <c r="CN289" s="17">
        <v>0</v>
      </c>
      <c r="CO289" s="17">
        <v>0</v>
      </c>
      <c r="CP289" s="17">
        <v>0</v>
      </c>
      <c r="CQ289" s="17">
        <v>421</v>
      </c>
      <c r="CR289" s="17">
        <v>228</v>
      </c>
      <c r="CS289" s="17">
        <v>120</v>
      </c>
      <c r="CT289" s="17">
        <v>7</v>
      </c>
      <c r="CU289" s="17">
        <v>466</v>
      </c>
      <c r="CV289" s="17">
        <v>192</v>
      </c>
      <c r="CW289" s="17">
        <v>274</v>
      </c>
      <c r="CX289" s="17">
        <v>91</v>
      </c>
      <c r="CY289" s="17">
        <v>0</v>
      </c>
      <c r="CZ289" s="17">
        <v>0</v>
      </c>
      <c r="DA289" s="17">
        <v>0</v>
      </c>
      <c r="DB289" s="15"/>
      <c r="DC289" s="15"/>
      <c r="DD289" s="15"/>
      <c r="DE289" s="15"/>
      <c r="DF289" s="15"/>
      <c r="DG289" s="15"/>
      <c r="DH289" s="15"/>
    </row>
    <row r="290" spans="1:112" ht="40.5" thickBot="1">
      <c r="A290" s="18" t="b">
        <v>1</v>
      </c>
      <c r="B290" s="18" t="b">
        <v>1</v>
      </c>
      <c r="C290" s="17">
        <v>0</v>
      </c>
      <c r="D290" s="15"/>
      <c r="E290" s="17">
        <v>465525</v>
      </c>
      <c r="F290" s="17">
        <v>0</v>
      </c>
      <c r="G290" s="17">
        <v>0</v>
      </c>
      <c r="H290" s="17">
        <v>0</v>
      </c>
      <c r="I290" s="17">
        <v>0</v>
      </c>
      <c r="J290" s="15">
        <v>0</v>
      </c>
      <c r="K290" s="17">
        <v>0</v>
      </c>
      <c r="L290" s="17">
        <v>3</v>
      </c>
      <c r="M290" s="15">
        <v>0</v>
      </c>
      <c r="N290" s="15"/>
      <c r="O290" s="17">
        <v>0</v>
      </c>
      <c r="P290" s="15" t="s">
        <v>5335</v>
      </c>
      <c r="Q290" s="15">
        <v>0</v>
      </c>
      <c r="R290" s="17">
        <v>291</v>
      </c>
      <c r="S290" s="18" t="b">
        <v>0</v>
      </c>
      <c r="T290" s="15" t="s">
        <v>1607</v>
      </c>
      <c r="U290" s="15" t="s">
        <v>5336</v>
      </c>
      <c r="V290" s="17">
        <v>45</v>
      </c>
      <c r="W290" s="15" t="s">
        <v>5337</v>
      </c>
      <c r="X290" s="15">
        <v>0</v>
      </c>
      <c r="Y290" s="18" t="b">
        <v>0</v>
      </c>
      <c r="Z290" s="15" t="s">
        <v>5338</v>
      </c>
      <c r="AA290" s="15">
        <v>0</v>
      </c>
      <c r="AB290" s="18" t="b">
        <v>0</v>
      </c>
      <c r="AC290" s="15"/>
      <c r="AD290" s="15" t="s">
        <v>543</v>
      </c>
      <c r="AE290" s="17">
        <v>11</v>
      </c>
      <c r="AF290" s="17">
        <v>88</v>
      </c>
      <c r="AG290" s="17">
        <v>0</v>
      </c>
      <c r="AH290" s="17">
        <v>0</v>
      </c>
      <c r="AI290" s="17">
        <v>0</v>
      </c>
      <c r="AJ290" s="17">
        <v>0</v>
      </c>
      <c r="AK290" s="17">
        <v>0</v>
      </c>
      <c r="AL290" s="15">
        <v>0</v>
      </c>
      <c r="AM290" s="15">
        <v>0</v>
      </c>
      <c r="AN290" s="15" t="s">
        <v>5338</v>
      </c>
      <c r="AO290" s="15"/>
      <c r="AP290" s="15"/>
      <c r="AQ290" s="15"/>
      <c r="AR290" s="15"/>
      <c r="AS290" s="18" t="b">
        <v>0</v>
      </c>
      <c r="AT290" s="15" t="s">
        <v>5339</v>
      </c>
      <c r="AU290" s="17">
        <v>0</v>
      </c>
      <c r="AV290" s="17">
        <v>0</v>
      </c>
      <c r="AW290" s="17">
        <v>0</v>
      </c>
      <c r="AX290" s="17">
        <v>0</v>
      </c>
      <c r="AY290" s="17">
        <v>0</v>
      </c>
      <c r="AZ290" s="17">
        <v>0</v>
      </c>
      <c r="BA290" s="17">
        <v>0</v>
      </c>
      <c r="BB290" s="17">
        <v>0</v>
      </c>
      <c r="BC290" s="17">
        <v>0</v>
      </c>
      <c r="BD290" s="17">
        <v>0</v>
      </c>
      <c r="BE290" s="17">
        <v>0</v>
      </c>
      <c r="BF290" s="17">
        <v>0</v>
      </c>
      <c r="BG290" s="17">
        <v>0</v>
      </c>
      <c r="BH290" s="15">
        <v>0</v>
      </c>
      <c r="BI290" s="15">
        <v>0</v>
      </c>
      <c r="BJ290" s="15">
        <v>0</v>
      </c>
      <c r="BK290" s="15">
        <v>0</v>
      </c>
      <c r="BL290" s="17">
        <v>0</v>
      </c>
      <c r="BM290" s="17">
        <v>0</v>
      </c>
      <c r="BN290" s="17">
        <v>0</v>
      </c>
      <c r="BO290" s="17">
        <v>0</v>
      </c>
      <c r="BP290" s="17">
        <v>0</v>
      </c>
      <c r="BQ290" s="15">
        <v>0</v>
      </c>
      <c r="BR290" s="15">
        <v>0</v>
      </c>
      <c r="BS290" s="15">
        <v>0</v>
      </c>
      <c r="BT290" s="15">
        <v>0</v>
      </c>
      <c r="BU290" s="15"/>
      <c r="BV290" s="15"/>
      <c r="BW290" s="15"/>
      <c r="BX290" s="15"/>
      <c r="BY290" s="15"/>
      <c r="BZ290" s="15"/>
      <c r="CA290" s="15"/>
      <c r="CB290" s="15"/>
      <c r="CC290" s="17">
        <v>465</v>
      </c>
      <c r="CD290" s="17">
        <v>191</v>
      </c>
      <c r="CE290" s="17">
        <v>458</v>
      </c>
      <c r="CF290" s="17">
        <v>193</v>
      </c>
      <c r="CG290" s="17">
        <v>444</v>
      </c>
      <c r="CH290" s="17">
        <v>187</v>
      </c>
      <c r="CI290" s="17">
        <v>467</v>
      </c>
      <c r="CJ290" s="17">
        <v>192</v>
      </c>
      <c r="CK290" s="17">
        <v>0</v>
      </c>
      <c r="CL290" s="17">
        <v>0</v>
      </c>
      <c r="CM290" s="17">
        <v>0</v>
      </c>
      <c r="CN290" s="17">
        <v>0</v>
      </c>
      <c r="CO290" s="17">
        <v>0</v>
      </c>
      <c r="CP290" s="17">
        <v>0</v>
      </c>
      <c r="CQ290" s="17">
        <v>435</v>
      </c>
      <c r="CR290" s="17">
        <v>230</v>
      </c>
      <c r="CS290" s="17">
        <v>134</v>
      </c>
      <c r="CT290" s="17">
        <v>9</v>
      </c>
      <c r="CU290" s="17">
        <v>470</v>
      </c>
      <c r="CV290" s="17">
        <v>194</v>
      </c>
      <c r="CW290" s="17">
        <v>548</v>
      </c>
      <c r="CX290" s="17">
        <v>239</v>
      </c>
      <c r="CY290" s="17">
        <v>0</v>
      </c>
      <c r="CZ290" s="17">
        <v>0</v>
      </c>
      <c r="DA290" s="17">
        <v>0</v>
      </c>
      <c r="DB290" s="15"/>
      <c r="DC290" s="15"/>
      <c r="DD290" s="15"/>
      <c r="DE290" s="15"/>
      <c r="DF290" s="15"/>
      <c r="DG290" s="15"/>
      <c r="DH290" s="15"/>
    </row>
    <row r="291" spans="1:112" ht="17.25" thickBot="1">
      <c r="A291" s="18" t="b">
        <v>1</v>
      </c>
      <c r="B291" s="18" t="b">
        <v>1</v>
      </c>
      <c r="C291" s="15"/>
      <c r="D291" s="15"/>
      <c r="E291" s="17">
        <v>208481</v>
      </c>
      <c r="F291" s="17">
        <v>0</v>
      </c>
      <c r="G291" s="17">
        <v>0</v>
      </c>
      <c r="H291" s="17">
        <v>0</v>
      </c>
      <c r="I291" s="17">
        <v>0</v>
      </c>
      <c r="J291" s="15">
        <v>0</v>
      </c>
      <c r="K291" s="17">
        <v>0</v>
      </c>
      <c r="L291" s="17">
        <v>3</v>
      </c>
      <c r="M291" s="15">
        <v>1.5</v>
      </c>
      <c r="N291" s="15"/>
      <c r="O291" s="17">
        <v>0</v>
      </c>
      <c r="P291" s="15" t="s">
        <v>5340</v>
      </c>
      <c r="Q291" s="15">
        <v>0</v>
      </c>
      <c r="R291" s="17">
        <v>292</v>
      </c>
      <c r="S291" s="18" t="b">
        <v>0</v>
      </c>
      <c r="T291" s="15"/>
      <c r="U291" s="15"/>
      <c r="V291" s="17">
        <v>50</v>
      </c>
      <c r="W291" s="15" t="s">
        <v>5341</v>
      </c>
      <c r="X291" s="15">
        <v>0</v>
      </c>
      <c r="Y291" s="18" t="b">
        <v>0</v>
      </c>
      <c r="Z291" s="15" t="s">
        <v>5342</v>
      </c>
      <c r="AA291" s="15">
        <v>0.1</v>
      </c>
      <c r="AB291" s="18" t="b">
        <v>0</v>
      </c>
      <c r="AC291" s="15"/>
      <c r="AD291" s="15" t="s">
        <v>519</v>
      </c>
      <c r="AE291" s="17">
        <v>11</v>
      </c>
      <c r="AF291" s="17">
        <v>88</v>
      </c>
      <c r="AG291" s="17">
        <v>0</v>
      </c>
      <c r="AH291" s="17">
        <v>0</v>
      </c>
      <c r="AI291" s="17">
        <v>0</v>
      </c>
      <c r="AJ291" s="17">
        <v>0</v>
      </c>
      <c r="AK291" s="17">
        <v>0</v>
      </c>
      <c r="AL291" s="15">
        <v>0</v>
      </c>
      <c r="AM291" s="15">
        <v>0</v>
      </c>
      <c r="AN291" s="15" t="s">
        <v>5342</v>
      </c>
      <c r="AO291" s="15"/>
      <c r="AP291" s="15"/>
      <c r="AQ291" s="15"/>
      <c r="AR291" s="15"/>
      <c r="AS291" s="18" t="b">
        <v>0</v>
      </c>
      <c r="AT291" s="15" t="s">
        <v>5343</v>
      </c>
      <c r="AU291" s="17">
        <v>0</v>
      </c>
      <c r="AV291" s="17">
        <v>0</v>
      </c>
      <c r="AW291" s="17">
        <v>0</v>
      </c>
      <c r="AX291" s="17">
        <v>0</v>
      </c>
      <c r="AY291" s="17">
        <v>0</v>
      </c>
      <c r="AZ291" s="17">
        <v>0</v>
      </c>
      <c r="BA291" s="17">
        <v>0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  <c r="BG291" s="17">
        <v>0</v>
      </c>
      <c r="BH291" s="15">
        <v>0</v>
      </c>
      <c r="BI291" s="15">
        <v>0</v>
      </c>
      <c r="BJ291" s="15">
        <v>0</v>
      </c>
      <c r="BK291" s="15">
        <v>0</v>
      </c>
      <c r="BL291" s="17">
        <v>0</v>
      </c>
      <c r="BM291" s="17">
        <v>0</v>
      </c>
      <c r="BN291" s="17">
        <v>0</v>
      </c>
      <c r="BO291" s="17">
        <v>0</v>
      </c>
      <c r="BP291" s="17">
        <v>0</v>
      </c>
      <c r="BQ291" s="15">
        <v>0</v>
      </c>
      <c r="BR291" s="15">
        <v>0</v>
      </c>
      <c r="BS291" s="15">
        <v>0</v>
      </c>
      <c r="BT291" s="15">
        <v>0</v>
      </c>
      <c r="BU291" s="15"/>
      <c r="BV291" s="15"/>
      <c r="BW291" s="15"/>
      <c r="BX291" s="15"/>
      <c r="BY291" s="15"/>
      <c r="BZ291" s="15"/>
      <c r="CA291" s="15"/>
      <c r="CB291" s="15"/>
      <c r="CC291" s="17">
        <v>497</v>
      </c>
      <c r="CD291" s="17">
        <v>206</v>
      </c>
      <c r="CE291" s="17">
        <v>493</v>
      </c>
      <c r="CF291" s="17">
        <v>206</v>
      </c>
      <c r="CG291" s="17">
        <v>489</v>
      </c>
      <c r="CH291" s="17">
        <v>205</v>
      </c>
      <c r="CI291" s="17">
        <v>497</v>
      </c>
      <c r="CJ291" s="17">
        <v>206</v>
      </c>
      <c r="CK291" s="17">
        <v>0</v>
      </c>
      <c r="CL291" s="17">
        <v>0</v>
      </c>
      <c r="CM291" s="17">
        <v>0</v>
      </c>
      <c r="CN291" s="17">
        <v>0</v>
      </c>
      <c r="CO291" s="17">
        <v>0</v>
      </c>
      <c r="CP291" s="17">
        <v>0</v>
      </c>
      <c r="CQ291" s="17">
        <v>249</v>
      </c>
      <c r="CR291" s="17">
        <v>153</v>
      </c>
      <c r="CS291" s="17">
        <v>227</v>
      </c>
      <c r="CT291" s="17">
        <v>47</v>
      </c>
      <c r="CU291" s="17">
        <v>497</v>
      </c>
      <c r="CV291" s="17">
        <v>206</v>
      </c>
      <c r="CW291" s="17">
        <v>498</v>
      </c>
      <c r="CX291" s="17">
        <v>205</v>
      </c>
      <c r="CY291" s="17">
        <v>0</v>
      </c>
      <c r="CZ291" s="17">
        <v>0</v>
      </c>
      <c r="DA291" s="17">
        <v>0</v>
      </c>
      <c r="DB291" s="15"/>
      <c r="DC291" s="15"/>
      <c r="DD291" s="15"/>
      <c r="DE291" s="15"/>
      <c r="DF291" s="15"/>
      <c r="DG291" s="15"/>
      <c r="DH291" s="15"/>
    </row>
    <row r="292" spans="1:112" ht="17.25" thickBot="1">
      <c r="A292" s="18" t="b">
        <v>1</v>
      </c>
      <c r="B292" s="18" t="b">
        <v>1</v>
      </c>
      <c r="C292" s="15"/>
      <c r="D292" s="15"/>
      <c r="E292" s="17">
        <v>490161</v>
      </c>
      <c r="F292" s="17">
        <v>0</v>
      </c>
      <c r="G292" s="17">
        <v>0</v>
      </c>
      <c r="H292" s="17">
        <v>0</v>
      </c>
      <c r="I292" s="17">
        <v>0</v>
      </c>
      <c r="J292" s="15">
        <v>0</v>
      </c>
      <c r="K292" s="17">
        <v>0</v>
      </c>
      <c r="L292" s="17">
        <v>3</v>
      </c>
      <c r="M292" s="15">
        <v>1.5</v>
      </c>
      <c r="N292" s="15"/>
      <c r="O292" s="17">
        <v>0</v>
      </c>
      <c r="P292" s="15" t="s">
        <v>5344</v>
      </c>
      <c r="Q292" s="15">
        <v>0</v>
      </c>
      <c r="R292" s="17">
        <v>293</v>
      </c>
      <c r="S292" s="18" t="b">
        <v>0</v>
      </c>
      <c r="T292" s="15"/>
      <c r="U292" s="15"/>
      <c r="V292" s="17">
        <v>50</v>
      </c>
      <c r="W292" s="15" t="s">
        <v>5345</v>
      </c>
      <c r="X292" s="15">
        <v>0</v>
      </c>
      <c r="Y292" s="18" t="b">
        <v>0</v>
      </c>
      <c r="Z292" s="15" t="s">
        <v>353</v>
      </c>
      <c r="AA292" s="15">
        <v>0.1</v>
      </c>
      <c r="AB292" s="18" t="b">
        <v>0</v>
      </c>
      <c r="AC292" s="15"/>
      <c r="AD292" s="15" t="s">
        <v>519</v>
      </c>
      <c r="AE292" s="17">
        <v>11</v>
      </c>
      <c r="AF292" s="17">
        <v>88</v>
      </c>
      <c r="AG292" s="17">
        <v>0</v>
      </c>
      <c r="AH292" s="17">
        <v>0</v>
      </c>
      <c r="AI292" s="17">
        <v>0</v>
      </c>
      <c r="AJ292" s="17">
        <v>0</v>
      </c>
      <c r="AK292" s="17">
        <v>0</v>
      </c>
      <c r="AL292" s="15">
        <v>0</v>
      </c>
      <c r="AM292" s="15">
        <v>0</v>
      </c>
      <c r="AN292" s="15" t="s">
        <v>353</v>
      </c>
      <c r="AO292" s="15"/>
      <c r="AP292" s="15"/>
      <c r="AQ292" s="15"/>
      <c r="AR292" s="15"/>
      <c r="AS292" s="18" t="b">
        <v>0</v>
      </c>
      <c r="AT292" s="15" t="s">
        <v>5346</v>
      </c>
      <c r="AU292" s="17">
        <v>0</v>
      </c>
      <c r="AV292" s="17">
        <v>0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17">
        <v>0</v>
      </c>
      <c r="BD292" s="17">
        <v>0</v>
      </c>
      <c r="BE292" s="17">
        <v>0</v>
      </c>
      <c r="BF292" s="17">
        <v>0</v>
      </c>
      <c r="BG292" s="17">
        <v>0</v>
      </c>
      <c r="BH292" s="15">
        <v>0</v>
      </c>
      <c r="BI292" s="15">
        <v>0</v>
      </c>
      <c r="BJ292" s="15">
        <v>0</v>
      </c>
      <c r="BK292" s="15">
        <v>0</v>
      </c>
      <c r="BL292" s="17">
        <v>0</v>
      </c>
      <c r="BM292" s="17">
        <v>0</v>
      </c>
      <c r="BN292" s="17">
        <v>0</v>
      </c>
      <c r="BO292" s="17">
        <v>0</v>
      </c>
      <c r="BP292" s="17">
        <v>0</v>
      </c>
      <c r="BQ292" s="15">
        <v>0</v>
      </c>
      <c r="BR292" s="15">
        <v>0</v>
      </c>
      <c r="BS292" s="15">
        <v>0</v>
      </c>
      <c r="BT292" s="15">
        <v>0</v>
      </c>
      <c r="BU292" s="15"/>
      <c r="BV292" s="15"/>
      <c r="BW292" s="15"/>
      <c r="BX292" s="15"/>
      <c r="BY292" s="15"/>
      <c r="BZ292" s="15"/>
      <c r="CA292" s="15"/>
      <c r="CB292" s="15"/>
      <c r="CC292" s="17">
        <v>518</v>
      </c>
      <c r="CD292" s="17">
        <v>218</v>
      </c>
      <c r="CE292" s="17">
        <v>517</v>
      </c>
      <c r="CF292" s="17">
        <v>218</v>
      </c>
      <c r="CG292" s="17">
        <v>513</v>
      </c>
      <c r="CH292" s="17">
        <v>217</v>
      </c>
      <c r="CI292" s="17">
        <v>518</v>
      </c>
      <c r="CJ292" s="17">
        <v>218</v>
      </c>
      <c r="CK292" s="17">
        <v>0</v>
      </c>
      <c r="CL292" s="17">
        <v>0</v>
      </c>
      <c r="CM292" s="17">
        <v>0</v>
      </c>
      <c r="CN292" s="17">
        <v>0</v>
      </c>
      <c r="CO292" s="17">
        <v>0</v>
      </c>
      <c r="CP292" s="17">
        <v>0</v>
      </c>
      <c r="CQ292" s="17">
        <v>314</v>
      </c>
      <c r="CR292" s="17">
        <v>183</v>
      </c>
      <c r="CS292" s="17">
        <v>292</v>
      </c>
      <c r="CT292" s="17">
        <v>77</v>
      </c>
      <c r="CU292" s="17">
        <v>518</v>
      </c>
      <c r="CV292" s="17">
        <v>218</v>
      </c>
      <c r="CW292" s="17">
        <v>489</v>
      </c>
      <c r="CX292" s="17">
        <v>199</v>
      </c>
      <c r="CY292" s="17">
        <v>0</v>
      </c>
      <c r="CZ292" s="17">
        <v>0</v>
      </c>
      <c r="DA292" s="17">
        <v>0</v>
      </c>
      <c r="DB292" s="15"/>
      <c r="DC292" s="15"/>
      <c r="DD292" s="15"/>
      <c r="DE292" s="15"/>
      <c r="DF292" s="15"/>
      <c r="DG292" s="15"/>
      <c r="DH292" s="15"/>
    </row>
    <row r="293" spans="1:112" ht="17.25" thickBot="1">
      <c r="A293" s="18" t="b">
        <v>1</v>
      </c>
      <c r="B293" s="18" t="b">
        <v>1</v>
      </c>
      <c r="C293" s="15"/>
      <c r="D293" s="15"/>
      <c r="E293" s="17">
        <v>553783</v>
      </c>
      <c r="F293" s="17">
        <v>0</v>
      </c>
      <c r="G293" s="17">
        <v>0</v>
      </c>
      <c r="H293" s="17">
        <v>0</v>
      </c>
      <c r="I293" s="17">
        <v>0</v>
      </c>
      <c r="J293" s="15">
        <v>0</v>
      </c>
      <c r="K293" s="17">
        <v>0</v>
      </c>
      <c r="L293" s="17">
        <v>3</v>
      </c>
      <c r="M293" s="15">
        <v>1</v>
      </c>
      <c r="N293" s="15"/>
      <c r="O293" s="17">
        <v>0</v>
      </c>
      <c r="P293" s="15" t="s">
        <v>5347</v>
      </c>
      <c r="Q293" s="15">
        <v>0</v>
      </c>
      <c r="R293" s="17">
        <v>294</v>
      </c>
      <c r="S293" s="18" t="b">
        <v>0</v>
      </c>
      <c r="T293" s="15"/>
      <c r="U293" s="15"/>
      <c r="V293" s="17">
        <v>45</v>
      </c>
      <c r="W293" s="15" t="s">
        <v>5348</v>
      </c>
      <c r="X293" s="15">
        <v>0</v>
      </c>
      <c r="Y293" s="18" t="b">
        <v>0</v>
      </c>
      <c r="Z293" s="15" t="s">
        <v>5349</v>
      </c>
      <c r="AA293" s="15">
        <v>0.6</v>
      </c>
      <c r="AB293" s="18" t="b">
        <v>0</v>
      </c>
      <c r="AC293" s="15"/>
      <c r="AD293" s="15" t="s">
        <v>519</v>
      </c>
      <c r="AE293" s="17">
        <v>11</v>
      </c>
      <c r="AF293" s="17">
        <v>88</v>
      </c>
      <c r="AG293" s="17">
        <v>0</v>
      </c>
      <c r="AH293" s="17">
        <v>0</v>
      </c>
      <c r="AI293" s="17">
        <v>0</v>
      </c>
      <c r="AJ293" s="17">
        <v>0</v>
      </c>
      <c r="AK293" s="17">
        <v>0</v>
      </c>
      <c r="AL293" s="15">
        <v>0</v>
      </c>
      <c r="AM293" s="15">
        <v>0</v>
      </c>
      <c r="AN293" s="15" t="s">
        <v>5349</v>
      </c>
      <c r="AO293" s="15"/>
      <c r="AP293" s="15"/>
      <c r="AQ293" s="15"/>
      <c r="AR293" s="15"/>
      <c r="AS293" s="18" t="b">
        <v>0</v>
      </c>
      <c r="AT293" s="15" t="s">
        <v>5350</v>
      </c>
      <c r="AU293" s="17">
        <v>0</v>
      </c>
      <c r="AV293" s="17">
        <v>0</v>
      </c>
      <c r="AW293" s="17">
        <v>0</v>
      </c>
      <c r="AX293" s="17">
        <v>0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  <c r="BG293" s="17">
        <v>0</v>
      </c>
      <c r="BH293" s="15">
        <v>0</v>
      </c>
      <c r="BI293" s="15">
        <v>0</v>
      </c>
      <c r="BJ293" s="15">
        <v>0</v>
      </c>
      <c r="BK293" s="15">
        <v>0</v>
      </c>
      <c r="BL293" s="17">
        <v>0</v>
      </c>
      <c r="BM293" s="17">
        <v>0</v>
      </c>
      <c r="BN293" s="17">
        <v>0</v>
      </c>
      <c r="BO293" s="17">
        <v>0</v>
      </c>
      <c r="BP293" s="17">
        <v>0</v>
      </c>
      <c r="BQ293" s="15">
        <v>0</v>
      </c>
      <c r="BR293" s="15">
        <v>0</v>
      </c>
      <c r="BS293" s="15">
        <v>0</v>
      </c>
      <c r="BT293" s="15">
        <v>0</v>
      </c>
      <c r="BU293" s="15"/>
      <c r="BV293" s="15"/>
      <c r="BW293" s="15"/>
      <c r="BX293" s="15"/>
      <c r="BY293" s="15"/>
      <c r="BZ293" s="15"/>
      <c r="CA293" s="15"/>
      <c r="CB293" s="15"/>
      <c r="CC293" s="17">
        <v>477</v>
      </c>
      <c r="CD293" s="17">
        <v>195</v>
      </c>
      <c r="CE293" s="17">
        <v>473</v>
      </c>
      <c r="CF293" s="17">
        <v>197</v>
      </c>
      <c r="CG293" s="17">
        <v>463</v>
      </c>
      <c r="CH293" s="17">
        <v>193</v>
      </c>
      <c r="CI293" s="17">
        <v>479</v>
      </c>
      <c r="CJ293" s="17">
        <v>196</v>
      </c>
      <c r="CK293" s="17">
        <v>0</v>
      </c>
      <c r="CL293" s="17">
        <v>0</v>
      </c>
      <c r="CM293" s="17">
        <v>0</v>
      </c>
      <c r="CN293" s="17">
        <v>0</v>
      </c>
      <c r="CO293" s="17">
        <v>0</v>
      </c>
      <c r="CP293" s="17">
        <v>0</v>
      </c>
      <c r="CQ293" s="17">
        <v>466</v>
      </c>
      <c r="CR293" s="17">
        <v>237</v>
      </c>
      <c r="CS293" s="17">
        <v>165</v>
      </c>
      <c r="CT293" s="17">
        <v>16</v>
      </c>
      <c r="CU293" s="17">
        <v>482</v>
      </c>
      <c r="CV293" s="17">
        <v>198</v>
      </c>
      <c r="CW293" s="17">
        <v>242</v>
      </c>
      <c r="CX293" s="17">
        <v>82</v>
      </c>
      <c r="CY293" s="17">
        <v>0</v>
      </c>
      <c r="CZ293" s="17">
        <v>0</v>
      </c>
      <c r="DA293" s="17">
        <v>0</v>
      </c>
      <c r="DB293" s="15"/>
      <c r="DC293" s="15"/>
      <c r="DD293" s="15"/>
      <c r="DE293" s="15"/>
      <c r="DF293" s="15"/>
      <c r="DG293" s="15"/>
      <c r="DH293" s="15"/>
    </row>
    <row r="294" spans="1:112" ht="17.25" thickBot="1">
      <c r="A294" s="18" t="b">
        <v>1</v>
      </c>
      <c r="B294" s="18" t="b">
        <v>1</v>
      </c>
      <c r="C294" s="15"/>
      <c r="D294" s="15"/>
      <c r="E294" s="17">
        <v>169432</v>
      </c>
      <c r="F294" s="17">
        <v>0</v>
      </c>
      <c r="G294" s="17">
        <v>0</v>
      </c>
      <c r="H294" s="17">
        <v>0</v>
      </c>
      <c r="I294" s="17">
        <v>0</v>
      </c>
      <c r="J294" s="15">
        <v>0</v>
      </c>
      <c r="K294" s="17">
        <v>0</v>
      </c>
      <c r="L294" s="17">
        <v>4</v>
      </c>
      <c r="M294" s="15">
        <v>1.8</v>
      </c>
      <c r="N294" s="15"/>
      <c r="O294" s="17">
        <v>0</v>
      </c>
      <c r="P294" s="15" t="s">
        <v>5351</v>
      </c>
      <c r="Q294" s="15">
        <v>0</v>
      </c>
      <c r="R294" s="17">
        <v>295</v>
      </c>
      <c r="S294" s="18" t="b">
        <v>0</v>
      </c>
      <c r="T294" s="15"/>
      <c r="U294" s="15"/>
      <c r="V294" s="17">
        <v>55</v>
      </c>
      <c r="W294" s="15" t="s">
        <v>5352</v>
      </c>
      <c r="X294" s="15">
        <v>0</v>
      </c>
      <c r="Y294" s="18" t="b">
        <v>0</v>
      </c>
      <c r="Z294" s="15" t="s">
        <v>5353</v>
      </c>
      <c r="AA294" s="15">
        <v>2.5</v>
      </c>
      <c r="AB294" s="18" t="b">
        <v>0</v>
      </c>
      <c r="AC294" s="15"/>
      <c r="AD294" s="15" t="s">
        <v>519</v>
      </c>
      <c r="AE294" s="17">
        <v>11</v>
      </c>
      <c r="AF294" s="17">
        <v>88</v>
      </c>
      <c r="AG294" s="17">
        <v>0</v>
      </c>
      <c r="AH294" s="17">
        <v>0</v>
      </c>
      <c r="AI294" s="17">
        <v>0</v>
      </c>
      <c r="AJ294" s="17">
        <v>0</v>
      </c>
      <c r="AK294" s="17">
        <v>0</v>
      </c>
      <c r="AL294" s="15">
        <v>0</v>
      </c>
      <c r="AM294" s="15">
        <v>0</v>
      </c>
      <c r="AN294" s="15" t="s">
        <v>5353</v>
      </c>
      <c r="AO294" s="15"/>
      <c r="AP294" s="15"/>
      <c r="AQ294" s="15"/>
      <c r="AR294" s="15"/>
      <c r="AS294" s="18" t="b">
        <v>0</v>
      </c>
      <c r="AT294" s="15" t="s">
        <v>5354</v>
      </c>
      <c r="AU294" s="17">
        <v>0</v>
      </c>
      <c r="AV294" s="17">
        <v>0</v>
      </c>
      <c r="AW294" s="17">
        <v>0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7">
        <v>0</v>
      </c>
      <c r="BE294" s="17">
        <v>0</v>
      </c>
      <c r="BF294" s="17">
        <v>0</v>
      </c>
      <c r="BG294" s="17">
        <v>0</v>
      </c>
      <c r="BH294" s="15">
        <v>0</v>
      </c>
      <c r="BI294" s="15">
        <v>0</v>
      </c>
      <c r="BJ294" s="15">
        <v>0</v>
      </c>
      <c r="BK294" s="15">
        <v>0</v>
      </c>
      <c r="BL294" s="17">
        <v>0</v>
      </c>
      <c r="BM294" s="17">
        <v>0</v>
      </c>
      <c r="BN294" s="17">
        <v>0</v>
      </c>
      <c r="BO294" s="17">
        <v>0</v>
      </c>
      <c r="BP294" s="17">
        <v>0</v>
      </c>
      <c r="BQ294" s="15">
        <v>0</v>
      </c>
      <c r="BR294" s="15">
        <v>0</v>
      </c>
      <c r="BS294" s="15">
        <v>0</v>
      </c>
      <c r="BT294" s="15">
        <v>0</v>
      </c>
      <c r="BU294" s="15"/>
      <c r="BV294" s="15"/>
      <c r="BW294" s="15"/>
      <c r="BX294" s="15"/>
      <c r="BY294" s="17">
        <v>2</v>
      </c>
      <c r="BZ294" s="15"/>
      <c r="CA294" s="15"/>
      <c r="CB294" s="15"/>
      <c r="CC294" s="17">
        <v>537</v>
      </c>
      <c r="CD294" s="17">
        <v>64</v>
      </c>
      <c r="CE294" s="17">
        <v>537</v>
      </c>
      <c r="CF294" s="17">
        <v>64</v>
      </c>
      <c r="CG294" s="17">
        <v>536</v>
      </c>
      <c r="CH294" s="17">
        <v>64</v>
      </c>
      <c r="CI294" s="17">
        <v>537</v>
      </c>
      <c r="CJ294" s="17">
        <v>64</v>
      </c>
      <c r="CK294" s="17">
        <v>0</v>
      </c>
      <c r="CL294" s="17">
        <v>0</v>
      </c>
      <c r="CM294" s="17">
        <v>0</v>
      </c>
      <c r="CN294" s="17">
        <v>0</v>
      </c>
      <c r="CO294" s="17">
        <v>0</v>
      </c>
      <c r="CP294" s="17">
        <v>0</v>
      </c>
      <c r="CQ294" s="17">
        <v>119</v>
      </c>
      <c r="CR294" s="17">
        <v>29</v>
      </c>
      <c r="CS294" s="17">
        <v>356</v>
      </c>
      <c r="CT294" s="17">
        <v>26</v>
      </c>
      <c r="CU294" s="17">
        <v>537</v>
      </c>
      <c r="CV294" s="17">
        <v>64</v>
      </c>
      <c r="CW294" s="17">
        <v>116</v>
      </c>
      <c r="CX294" s="17">
        <v>18</v>
      </c>
      <c r="CY294" s="17">
        <v>0</v>
      </c>
      <c r="CZ294" s="17">
        <v>0</v>
      </c>
      <c r="DA294" s="17">
        <v>0</v>
      </c>
      <c r="DB294" s="15"/>
      <c r="DC294" s="15"/>
      <c r="DD294" s="15"/>
      <c r="DE294" s="15"/>
      <c r="DF294" s="15"/>
      <c r="DG294" s="15"/>
      <c r="DH294" s="15"/>
    </row>
    <row r="295" spans="1:112" ht="17.25" thickBot="1">
      <c r="A295" s="18" t="b">
        <v>1</v>
      </c>
      <c r="B295" s="18" t="b">
        <v>1</v>
      </c>
      <c r="C295" s="15"/>
      <c r="D295" s="15"/>
      <c r="E295" s="17">
        <v>213292</v>
      </c>
      <c r="F295" s="17">
        <v>0</v>
      </c>
      <c r="G295" s="17">
        <v>0</v>
      </c>
      <c r="H295" s="17">
        <v>0</v>
      </c>
      <c r="I295" s="17">
        <v>0</v>
      </c>
      <c r="J295" s="15">
        <v>0</v>
      </c>
      <c r="K295" s="17">
        <v>0</v>
      </c>
      <c r="L295" s="17">
        <v>3</v>
      </c>
      <c r="M295" s="15">
        <v>1.5</v>
      </c>
      <c r="N295" s="15"/>
      <c r="O295" s="17">
        <v>0</v>
      </c>
      <c r="P295" s="15" t="s">
        <v>595</v>
      </c>
      <c r="Q295" s="15">
        <v>0</v>
      </c>
      <c r="R295" s="17">
        <v>296</v>
      </c>
      <c r="S295" s="18" t="b">
        <v>0</v>
      </c>
      <c r="T295" s="15"/>
      <c r="U295" s="15"/>
      <c r="V295" s="17">
        <v>50</v>
      </c>
      <c r="W295" s="15" t="s">
        <v>5355</v>
      </c>
      <c r="X295" s="15">
        <v>0</v>
      </c>
      <c r="Y295" s="18" t="b">
        <v>0</v>
      </c>
      <c r="Z295" s="15" t="s">
        <v>5356</v>
      </c>
      <c r="AA295" s="15">
        <v>0.1</v>
      </c>
      <c r="AB295" s="18" t="b">
        <v>0</v>
      </c>
      <c r="AC295" s="15"/>
      <c r="AD295" s="15" t="s">
        <v>519</v>
      </c>
      <c r="AE295" s="17">
        <v>11</v>
      </c>
      <c r="AF295" s="17">
        <v>88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5">
        <v>0</v>
      </c>
      <c r="AM295" s="15">
        <v>0</v>
      </c>
      <c r="AN295" s="15" t="s">
        <v>5356</v>
      </c>
      <c r="AO295" s="15"/>
      <c r="AP295" s="15"/>
      <c r="AQ295" s="15"/>
      <c r="AR295" s="15"/>
      <c r="AS295" s="18" t="b">
        <v>0</v>
      </c>
      <c r="AT295" s="15" t="s">
        <v>5357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5">
        <v>0</v>
      </c>
      <c r="BI295" s="15">
        <v>0</v>
      </c>
      <c r="BJ295" s="15">
        <v>0</v>
      </c>
      <c r="BK295" s="15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0</v>
      </c>
      <c r="BQ295" s="15">
        <v>0</v>
      </c>
      <c r="BR295" s="15">
        <v>0</v>
      </c>
      <c r="BS295" s="15">
        <v>0</v>
      </c>
      <c r="BT295" s="15">
        <v>0</v>
      </c>
      <c r="BU295" s="15"/>
      <c r="BV295" s="15"/>
      <c r="BW295" s="15"/>
      <c r="BX295" s="15"/>
      <c r="BY295" s="15"/>
      <c r="BZ295" s="15"/>
      <c r="CA295" s="15"/>
      <c r="CB295" s="15"/>
      <c r="CC295" s="17">
        <v>498</v>
      </c>
      <c r="CD295" s="17">
        <v>207</v>
      </c>
      <c r="CE295" s="17">
        <v>494</v>
      </c>
      <c r="CF295" s="17">
        <v>207</v>
      </c>
      <c r="CG295" s="17">
        <v>490</v>
      </c>
      <c r="CH295" s="17">
        <v>206</v>
      </c>
      <c r="CI295" s="17">
        <v>498</v>
      </c>
      <c r="CJ295" s="17">
        <v>207</v>
      </c>
      <c r="CK295" s="17">
        <v>0</v>
      </c>
      <c r="CL295" s="17">
        <v>0</v>
      </c>
      <c r="CM295" s="17">
        <v>0</v>
      </c>
      <c r="CN295" s="17">
        <v>0</v>
      </c>
      <c r="CO295" s="17">
        <v>0</v>
      </c>
      <c r="CP295" s="17">
        <v>0</v>
      </c>
      <c r="CQ295" s="17">
        <v>254</v>
      </c>
      <c r="CR295" s="17">
        <v>157</v>
      </c>
      <c r="CS295" s="17">
        <v>232</v>
      </c>
      <c r="CT295" s="17">
        <v>51</v>
      </c>
      <c r="CU295" s="17">
        <v>498</v>
      </c>
      <c r="CV295" s="17">
        <v>207</v>
      </c>
      <c r="CW295" s="17">
        <v>481</v>
      </c>
      <c r="CX295" s="17">
        <v>194</v>
      </c>
      <c r="CY295" s="17">
        <v>0</v>
      </c>
      <c r="CZ295" s="17">
        <v>0</v>
      </c>
      <c r="DA295" s="17">
        <v>0</v>
      </c>
      <c r="DB295" s="15"/>
      <c r="DC295" s="15"/>
      <c r="DD295" s="15"/>
      <c r="DE295" s="15"/>
      <c r="DF295" s="15"/>
      <c r="DG295" s="15"/>
      <c r="DH295" s="15"/>
    </row>
    <row r="296" spans="1:112" ht="17.25" thickBot="1">
      <c r="A296" s="18" t="b">
        <v>1</v>
      </c>
      <c r="B296" s="18" t="b">
        <v>1</v>
      </c>
      <c r="C296" s="15"/>
      <c r="D296" s="15"/>
      <c r="E296" s="17">
        <v>470294</v>
      </c>
      <c r="F296" s="17">
        <v>0</v>
      </c>
      <c r="G296" s="17">
        <v>0</v>
      </c>
      <c r="H296" s="17">
        <v>0</v>
      </c>
      <c r="I296" s="17">
        <v>0</v>
      </c>
      <c r="J296" s="15">
        <v>0</v>
      </c>
      <c r="K296" s="17">
        <v>0</v>
      </c>
      <c r="L296" s="17">
        <v>3</v>
      </c>
      <c r="M296" s="15">
        <v>1</v>
      </c>
      <c r="N296" s="15"/>
      <c r="O296" s="17">
        <v>0</v>
      </c>
      <c r="P296" s="15" t="s">
        <v>2272</v>
      </c>
      <c r="Q296" s="15">
        <v>0</v>
      </c>
      <c r="R296" s="17">
        <v>297</v>
      </c>
      <c r="S296" s="18" t="b">
        <v>0</v>
      </c>
      <c r="T296" s="15"/>
      <c r="U296" s="15"/>
      <c r="V296" s="17">
        <v>45</v>
      </c>
      <c r="W296" s="15" t="s">
        <v>2737</v>
      </c>
      <c r="X296" s="15">
        <v>0</v>
      </c>
      <c r="Y296" s="18" t="b">
        <v>0</v>
      </c>
      <c r="Z296" s="15" t="s">
        <v>2738</v>
      </c>
      <c r="AA296" s="15">
        <v>0.3</v>
      </c>
      <c r="AB296" s="18" t="b">
        <v>0</v>
      </c>
      <c r="AC296" s="15"/>
      <c r="AD296" s="15" t="s">
        <v>519</v>
      </c>
      <c r="AE296" s="17">
        <v>11</v>
      </c>
      <c r="AF296" s="17">
        <v>88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5">
        <v>0</v>
      </c>
      <c r="AM296" s="15">
        <v>0</v>
      </c>
      <c r="AN296" s="15" t="s">
        <v>2738</v>
      </c>
      <c r="AO296" s="15"/>
      <c r="AP296" s="15"/>
      <c r="AQ296" s="15"/>
      <c r="AR296" s="15"/>
      <c r="AS296" s="18" t="b">
        <v>0</v>
      </c>
      <c r="AT296" s="15" t="s">
        <v>2739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5">
        <v>0</v>
      </c>
      <c r="BI296" s="15">
        <v>0</v>
      </c>
      <c r="BJ296" s="15">
        <v>0</v>
      </c>
      <c r="BK296" s="15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0</v>
      </c>
      <c r="BQ296" s="15">
        <v>0</v>
      </c>
      <c r="BR296" s="15">
        <v>0</v>
      </c>
      <c r="BS296" s="15">
        <v>0</v>
      </c>
      <c r="BT296" s="15">
        <v>0</v>
      </c>
      <c r="BU296" s="15"/>
      <c r="BV296" s="15"/>
      <c r="BW296" s="15"/>
      <c r="BX296" s="15"/>
      <c r="BY296" s="15"/>
      <c r="BZ296" s="15"/>
      <c r="CA296" s="15"/>
      <c r="CB296" s="15"/>
      <c r="CC296" s="17">
        <v>466</v>
      </c>
      <c r="CD296" s="17">
        <v>192</v>
      </c>
      <c r="CE296" s="17">
        <v>459</v>
      </c>
      <c r="CF296" s="17">
        <v>194</v>
      </c>
      <c r="CG296" s="17">
        <v>445</v>
      </c>
      <c r="CH296" s="17">
        <v>188</v>
      </c>
      <c r="CI296" s="17">
        <v>468</v>
      </c>
      <c r="CJ296" s="17">
        <v>193</v>
      </c>
      <c r="CK296" s="17">
        <v>0</v>
      </c>
      <c r="CL296" s="17">
        <v>0</v>
      </c>
      <c r="CM296" s="17">
        <v>0</v>
      </c>
      <c r="CN296" s="17">
        <v>0</v>
      </c>
      <c r="CO296" s="17">
        <v>0</v>
      </c>
      <c r="CP296" s="17">
        <v>0</v>
      </c>
      <c r="CQ296" s="17">
        <v>437</v>
      </c>
      <c r="CR296" s="17">
        <v>231</v>
      </c>
      <c r="CS296" s="17">
        <v>136</v>
      </c>
      <c r="CT296" s="17">
        <v>10</v>
      </c>
      <c r="CU296" s="17">
        <v>471</v>
      </c>
      <c r="CV296" s="17">
        <v>195</v>
      </c>
      <c r="CW296" s="17">
        <v>329</v>
      </c>
      <c r="CX296" s="17">
        <v>118</v>
      </c>
      <c r="CY296" s="17">
        <v>0</v>
      </c>
      <c r="CZ296" s="17">
        <v>0</v>
      </c>
      <c r="DA296" s="17">
        <v>0</v>
      </c>
      <c r="DB296" s="15"/>
      <c r="DC296" s="15"/>
      <c r="DD296" s="15"/>
      <c r="DE296" s="15"/>
      <c r="DF296" s="15"/>
      <c r="DG296" s="15"/>
      <c r="DH296" s="15"/>
    </row>
    <row r="297" spans="1:112" ht="17.25" thickBot="1">
      <c r="A297" s="18" t="b">
        <v>1</v>
      </c>
      <c r="B297" s="18" t="b">
        <v>1</v>
      </c>
      <c r="C297" s="15"/>
      <c r="D297" s="15"/>
      <c r="E297" s="17">
        <v>500957</v>
      </c>
      <c r="F297" s="17">
        <v>0</v>
      </c>
      <c r="G297" s="17">
        <v>0</v>
      </c>
      <c r="H297" s="17">
        <v>0</v>
      </c>
      <c r="I297" s="17">
        <v>0</v>
      </c>
      <c r="J297" s="15">
        <v>0</v>
      </c>
      <c r="K297" s="17">
        <v>0</v>
      </c>
      <c r="L297" s="17">
        <v>4</v>
      </c>
      <c r="M297" s="15">
        <v>1</v>
      </c>
      <c r="N297" s="15"/>
      <c r="O297" s="17">
        <v>0</v>
      </c>
      <c r="P297" s="15" t="s">
        <v>5358</v>
      </c>
      <c r="Q297" s="15">
        <v>0</v>
      </c>
      <c r="R297" s="17">
        <v>298</v>
      </c>
      <c r="S297" s="18" t="b">
        <v>0</v>
      </c>
      <c r="T297" s="15"/>
      <c r="U297" s="15"/>
      <c r="V297" s="17">
        <v>45</v>
      </c>
      <c r="W297" s="15" t="s">
        <v>5359</v>
      </c>
      <c r="X297" s="15">
        <v>0</v>
      </c>
      <c r="Y297" s="18" t="b">
        <v>0</v>
      </c>
      <c r="Z297" s="15" t="s">
        <v>5360</v>
      </c>
      <c r="AA297" s="15">
        <v>2.9</v>
      </c>
      <c r="AB297" s="18" t="b">
        <v>0</v>
      </c>
      <c r="AC297" s="15"/>
      <c r="AD297" s="15" t="s">
        <v>519</v>
      </c>
      <c r="AE297" s="17">
        <v>11</v>
      </c>
      <c r="AF297" s="17">
        <v>88</v>
      </c>
      <c r="AG297" s="17">
        <v>0</v>
      </c>
      <c r="AH297" s="17">
        <v>0</v>
      </c>
      <c r="AI297" s="17">
        <v>0</v>
      </c>
      <c r="AJ297" s="17">
        <v>0</v>
      </c>
      <c r="AK297" s="17">
        <v>0</v>
      </c>
      <c r="AL297" s="15">
        <v>0</v>
      </c>
      <c r="AM297" s="15">
        <v>0</v>
      </c>
      <c r="AN297" s="15" t="s">
        <v>5360</v>
      </c>
      <c r="AO297" s="15"/>
      <c r="AP297" s="15"/>
      <c r="AQ297" s="15"/>
      <c r="AR297" s="15"/>
      <c r="AS297" s="18" t="b">
        <v>0</v>
      </c>
      <c r="AT297" s="15" t="s">
        <v>5361</v>
      </c>
      <c r="AU297" s="17">
        <v>0</v>
      </c>
      <c r="AV297" s="17">
        <v>0</v>
      </c>
      <c r="AW297" s="17">
        <v>0</v>
      </c>
      <c r="AX297" s="17">
        <v>0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  <c r="BG297" s="17">
        <v>0</v>
      </c>
      <c r="BH297" s="15">
        <v>0</v>
      </c>
      <c r="BI297" s="15">
        <v>0</v>
      </c>
      <c r="BJ297" s="15">
        <v>0</v>
      </c>
      <c r="BK297" s="15">
        <v>0</v>
      </c>
      <c r="BL297" s="17">
        <v>0</v>
      </c>
      <c r="BM297" s="17">
        <v>0</v>
      </c>
      <c r="BN297" s="17">
        <v>0</v>
      </c>
      <c r="BO297" s="17">
        <v>0</v>
      </c>
      <c r="BP297" s="17">
        <v>0</v>
      </c>
      <c r="BQ297" s="15">
        <v>0</v>
      </c>
      <c r="BR297" s="15">
        <v>0</v>
      </c>
      <c r="BS297" s="15">
        <v>0</v>
      </c>
      <c r="BT297" s="15">
        <v>0</v>
      </c>
      <c r="BU297" s="15"/>
      <c r="BV297" s="15"/>
      <c r="BW297" s="15"/>
      <c r="BX297" s="15"/>
      <c r="BY297" s="15"/>
      <c r="BZ297" s="15"/>
      <c r="CA297" s="15"/>
      <c r="CB297" s="15"/>
      <c r="CC297" s="17">
        <v>471</v>
      </c>
      <c r="CD297" s="17">
        <v>47</v>
      </c>
      <c r="CE297" s="17">
        <v>465</v>
      </c>
      <c r="CF297" s="17">
        <v>47</v>
      </c>
      <c r="CG297" s="17">
        <v>453</v>
      </c>
      <c r="CH297" s="17">
        <v>47</v>
      </c>
      <c r="CI297" s="17">
        <v>473</v>
      </c>
      <c r="CJ297" s="17">
        <v>48</v>
      </c>
      <c r="CK297" s="17">
        <v>0</v>
      </c>
      <c r="CL297" s="17">
        <v>0</v>
      </c>
      <c r="CM297" s="17">
        <v>0</v>
      </c>
      <c r="CN297" s="17">
        <v>0</v>
      </c>
      <c r="CO297" s="17">
        <v>0</v>
      </c>
      <c r="CP297" s="17">
        <v>0</v>
      </c>
      <c r="CQ297" s="17">
        <v>453</v>
      </c>
      <c r="CR297" s="17">
        <v>59</v>
      </c>
      <c r="CS297" s="17">
        <v>152</v>
      </c>
      <c r="CT297" s="17">
        <v>3</v>
      </c>
      <c r="CU297" s="17">
        <v>476</v>
      </c>
      <c r="CV297" s="17">
        <v>49</v>
      </c>
      <c r="CW297" s="17">
        <v>108</v>
      </c>
      <c r="CX297" s="17">
        <v>17</v>
      </c>
      <c r="CY297" s="17">
        <v>0</v>
      </c>
      <c r="CZ297" s="17">
        <v>0</v>
      </c>
      <c r="DA297" s="17">
        <v>0</v>
      </c>
      <c r="DB297" s="15"/>
      <c r="DC297" s="15"/>
      <c r="DD297" s="15"/>
      <c r="DE297" s="15"/>
      <c r="DF297" s="15"/>
      <c r="DG297" s="15"/>
      <c r="DH297" s="15"/>
    </row>
    <row r="298" spans="1:112" ht="17.25" thickBot="1">
      <c r="A298" s="18" t="b">
        <v>1</v>
      </c>
      <c r="B298" s="18" t="b">
        <v>1</v>
      </c>
      <c r="C298" s="15"/>
      <c r="D298" s="15"/>
      <c r="E298" s="17">
        <v>534392</v>
      </c>
      <c r="F298" s="17">
        <v>0</v>
      </c>
      <c r="G298" s="17">
        <v>0</v>
      </c>
      <c r="H298" s="17">
        <v>0</v>
      </c>
      <c r="I298" s="17">
        <v>0</v>
      </c>
      <c r="J298" s="15">
        <v>0</v>
      </c>
      <c r="K298" s="17">
        <v>0</v>
      </c>
      <c r="L298" s="17">
        <v>4</v>
      </c>
      <c r="M298" s="15">
        <v>1</v>
      </c>
      <c r="N298" s="15"/>
      <c r="O298" s="17">
        <v>0</v>
      </c>
      <c r="P298" s="15" t="s">
        <v>708</v>
      </c>
      <c r="Q298" s="15">
        <v>0</v>
      </c>
      <c r="R298" s="17">
        <v>299</v>
      </c>
      <c r="S298" s="18" t="b">
        <v>0</v>
      </c>
      <c r="T298" s="15"/>
      <c r="U298" s="15"/>
      <c r="V298" s="17">
        <v>45</v>
      </c>
      <c r="W298" s="15" t="s">
        <v>5362</v>
      </c>
      <c r="X298" s="15">
        <v>0</v>
      </c>
      <c r="Y298" s="18" t="b">
        <v>0</v>
      </c>
      <c r="Z298" s="15" t="s">
        <v>5363</v>
      </c>
      <c r="AA298" s="15">
        <v>1.2</v>
      </c>
      <c r="AB298" s="18" t="b">
        <v>0</v>
      </c>
      <c r="AC298" s="15"/>
      <c r="AD298" s="15" t="s">
        <v>519</v>
      </c>
      <c r="AE298" s="17">
        <v>11</v>
      </c>
      <c r="AF298" s="17">
        <v>88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5">
        <v>0</v>
      </c>
      <c r="AM298" s="15">
        <v>0</v>
      </c>
      <c r="AN298" s="15" t="s">
        <v>5363</v>
      </c>
      <c r="AO298" s="15"/>
      <c r="AP298" s="15"/>
      <c r="AQ298" s="15"/>
      <c r="AR298" s="15"/>
      <c r="AS298" s="18" t="b">
        <v>0</v>
      </c>
      <c r="AT298" s="15" t="s">
        <v>5364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5">
        <v>0</v>
      </c>
      <c r="BI298" s="15">
        <v>0</v>
      </c>
      <c r="BJ298" s="15">
        <v>0</v>
      </c>
      <c r="BK298" s="15">
        <v>0</v>
      </c>
      <c r="BL298" s="17">
        <v>0</v>
      </c>
      <c r="BM298" s="17">
        <v>0</v>
      </c>
      <c r="BN298" s="17">
        <v>0</v>
      </c>
      <c r="BO298" s="17">
        <v>0</v>
      </c>
      <c r="BP298" s="17">
        <v>0</v>
      </c>
      <c r="BQ298" s="15">
        <v>0</v>
      </c>
      <c r="BR298" s="15">
        <v>0</v>
      </c>
      <c r="BS298" s="15">
        <v>0</v>
      </c>
      <c r="BT298" s="15">
        <v>0</v>
      </c>
      <c r="BU298" s="15"/>
      <c r="BV298" s="15"/>
      <c r="BW298" s="15"/>
      <c r="BX298" s="15"/>
      <c r="BY298" s="15"/>
      <c r="BZ298" s="15"/>
      <c r="CA298" s="15"/>
      <c r="CB298" s="15"/>
      <c r="CC298" s="17">
        <v>473</v>
      </c>
      <c r="CD298" s="17">
        <v>48</v>
      </c>
      <c r="CE298" s="17">
        <v>469</v>
      </c>
      <c r="CF298" s="17">
        <v>48</v>
      </c>
      <c r="CG298" s="17">
        <v>459</v>
      </c>
      <c r="CH298" s="17">
        <v>48</v>
      </c>
      <c r="CI298" s="17">
        <v>475</v>
      </c>
      <c r="CJ298" s="17">
        <v>49</v>
      </c>
      <c r="CK298" s="17">
        <v>0</v>
      </c>
      <c r="CL298" s="17">
        <v>0</v>
      </c>
      <c r="CM298" s="17">
        <v>0</v>
      </c>
      <c r="CN298" s="17">
        <v>0</v>
      </c>
      <c r="CO298" s="17">
        <v>0</v>
      </c>
      <c r="CP298" s="17">
        <v>0</v>
      </c>
      <c r="CQ298" s="17">
        <v>460</v>
      </c>
      <c r="CR298" s="17">
        <v>60</v>
      </c>
      <c r="CS298" s="17">
        <v>159</v>
      </c>
      <c r="CT298" s="17">
        <v>4</v>
      </c>
      <c r="CU298" s="17">
        <v>478</v>
      </c>
      <c r="CV298" s="17">
        <v>50</v>
      </c>
      <c r="CW298" s="17">
        <v>179</v>
      </c>
      <c r="CX298" s="17">
        <v>31</v>
      </c>
      <c r="CY298" s="17">
        <v>0</v>
      </c>
      <c r="CZ298" s="17">
        <v>0</v>
      </c>
      <c r="DA298" s="17">
        <v>0</v>
      </c>
      <c r="DB298" s="15"/>
      <c r="DC298" s="15"/>
      <c r="DD298" s="15"/>
      <c r="DE298" s="15"/>
      <c r="DF298" s="15"/>
      <c r="DG298" s="15"/>
      <c r="DH298" s="15"/>
    </row>
    <row r="299" spans="1:112" ht="17.25" thickBot="1">
      <c r="A299" s="18" t="b">
        <v>1</v>
      </c>
      <c r="B299" s="18" t="b">
        <v>1</v>
      </c>
      <c r="C299" s="15"/>
      <c r="D299" s="15"/>
      <c r="E299" s="17">
        <v>169359</v>
      </c>
      <c r="F299" s="17">
        <v>0</v>
      </c>
      <c r="G299" s="17">
        <v>0</v>
      </c>
      <c r="H299" s="17">
        <v>0</v>
      </c>
      <c r="I299" s="17">
        <v>0</v>
      </c>
      <c r="J299" s="15">
        <v>0</v>
      </c>
      <c r="K299" s="17">
        <v>0</v>
      </c>
      <c r="L299" s="17">
        <v>2</v>
      </c>
      <c r="M299" s="15">
        <v>1</v>
      </c>
      <c r="N299" s="15"/>
      <c r="O299" s="17">
        <v>0</v>
      </c>
      <c r="P299" s="15" t="s">
        <v>544</v>
      </c>
      <c r="Q299" s="15">
        <v>0</v>
      </c>
      <c r="R299" s="17">
        <v>556</v>
      </c>
      <c r="S299" s="18" t="b">
        <v>0</v>
      </c>
      <c r="T299" s="15"/>
      <c r="U299" s="15"/>
      <c r="V299" s="17">
        <v>40</v>
      </c>
      <c r="W299" s="15" t="s">
        <v>906</v>
      </c>
      <c r="X299" s="15">
        <v>0</v>
      </c>
      <c r="Y299" s="18" t="b">
        <v>0</v>
      </c>
      <c r="Z299" s="15" t="s">
        <v>266</v>
      </c>
      <c r="AA299" s="15">
        <v>0.3</v>
      </c>
      <c r="AB299" s="18" t="b">
        <v>0</v>
      </c>
      <c r="AC299" s="15"/>
      <c r="AD299" s="15" t="s">
        <v>519</v>
      </c>
      <c r="AE299" s="17">
        <v>11</v>
      </c>
      <c r="AF299" s="17">
        <v>88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5">
        <v>0</v>
      </c>
      <c r="AM299" s="15">
        <v>0</v>
      </c>
      <c r="AN299" s="15" t="s">
        <v>266</v>
      </c>
      <c r="AO299" s="15"/>
      <c r="AP299" s="17">
        <v>241</v>
      </c>
      <c r="AQ299" s="68">
        <v>46226</v>
      </c>
      <c r="AR299" s="68">
        <v>34960</v>
      </c>
      <c r="AS299" s="18" t="b">
        <v>0</v>
      </c>
      <c r="AT299" s="15" t="s">
        <v>2919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5">
        <v>0</v>
      </c>
      <c r="BI299" s="15">
        <v>0</v>
      </c>
      <c r="BJ299" s="15">
        <v>0</v>
      </c>
      <c r="BK299" s="15">
        <v>0</v>
      </c>
      <c r="BL299" s="17">
        <v>0</v>
      </c>
      <c r="BM299" s="17">
        <v>0</v>
      </c>
      <c r="BN299" s="17">
        <v>0</v>
      </c>
      <c r="BO299" s="17">
        <v>0</v>
      </c>
      <c r="BP299" s="17">
        <v>0</v>
      </c>
      <c r="BQ299" s="15">
        <v>0</v>
      </c>
      <c r="BR299" s="15">
        <v>0</v>
      </c>
      <c r="BS299" s="15">
        <v>0</v>
      </c>
      <c r="BT299" s="15">
        <v>0</v>
      </c>
      <c r="BU299" s="15"/>
      <c r="BV299" s="15"/>
      <c r="BW299" s="15"/>
      <c r="BX299" s="15"/>
      <c r="BY299" s="15"/>
      <c r="BZ299" s="15"/>
      <c r="CA299" s="15"/>
      <c r="CB299" s="15"/>
      <c r="CC299" s="17">
        <v>406</v>
      </c>
      <c r="CD299" s="17">
        <v>138</v>
      </c>
      <c r="CE299" s="17">
        <v>391</v>
      </c>
      <c r="CF299" s="17">
        <v>137</v>
      </c>
      <c r="CG299" s="17">
        <v>372</v>
      </c>
      <c r="CH299" s="17">
        <v>133</v>
      </c>
      <c r="CI299" s="17">
        <v>408</v>
      </c>
      <c r="CJ299" s="17">
        <v>138</v>
      </c>
      <c r="CK299" s="17">
        <v>0</v>
      </c>
      <c r="CL299" s="17">
        <v>0</v>
      </c>
      <c r="CM299" s="17">
        <v>0</v>
      </c>
      <c r="CN299" s="17">
        <v>0</v>
      </c>
      <c r="CO299" s="17">
        <v>0</v>
      </c>
      <c r="CP299" s="17">
        <v>0</v>
      </c>
      <c r="CQ299" s="17">
        <v>508</v>
      </c>
      <c r="CR299" s="17">
        <v>145</v>
      </c>
      <c r="CS299" s="17">
        <v>17</v>
      </c>
      <c r="CT299" s="17">
        <v>8</v>
      </c>
      <c r="CU299" s="17">
        <v>412</v>
      </c>
      <c r="CV299" s="17">
        <v>139</v>
      </c>
      <c r="CW299" s="17">
        <v>318</v>
      </c>
      <c r="CX299" s="17">
        <v>114</v>
      </c>
      <c r="CY299" s="17">
        <v>0</v>
      </c>
      <c r="CZ299" s="17">
        <v>0</v>
      </c>
      <c r="DA299" s="17">
        <v>0</v>
      </c>
      <c r="DB299" s="15"/>
      <c r="DC299" s="15"/>
      <c r="DD299" s="15"/>
      <c r="DE299" s="15"/>
      <c r="DF299" s="15"/>
      <c r="DG299" s="15"/>
      <c r="DH299" s="15"/>
    </row>
    <row r="300" spans="1:112" ht="17.25" thickBot="1">
      <c r="A300" s="18" t="b">
        <v>1</v>
      </c>
      <c r="B300" s="18" t="b">
        <v>1</v>
      </c>
      <c r="C300" s="15"/>
      <c r="D300" s="15"/>
      <c r="E300" s="17">
        <v>219924</v>
      </c>
      <c r="F300" s="17">
        <v>0</v>
      </c>
      <c r="G300" s="17">
        <v>0</v>
      </c>
      <c r="H300" s="17">
        <v>0</v>
      </c>
      <c r="I300" s="17">
        <v>0</v>
      </c>
      <c r="J300" s="15">
        <v>0</v>
      </c>
      <c r="K300" s="17">
        <v>0</v>
      </c>
      <c r="L300" s="17">
        <v>2</v>
      </c>
      <c r="M300" s="15">
        <v>1</v>
      </c>
      <c r="N300" s="15"/>
      <c r="O300" s="17">
        <v>0</v>
      </c>
      <c r="P300" s="15" t="s">
        <v>800</v>
      </c>
      <c r="Q300" s="15">
        <v>0</v>
      </c>
      <c r="R300" s="17">
        <v>259</v>
      </c>
      <c r="S300" s="18" t="b">
        <v>0</v>
      </c>
      <c r="T300" s="15"/>
      <c r="U300" s="15"/>
      <c r="V300" s="17">
        <v>40</v>
      </c>
      <c r="W300" s="15" t="s">
        <v>801</v>
      </c>
      <c r="X300" s="15">
        <v>2.4</v>
      </c>
      <c r="Y300" s="18" t="b">
        <v>0</v>
      </c>
      <c r="Z300" s="15" t="s">
        <v>291</v>
      </c>
      <c r="AA300" s="15">
        <v>21.5</v>
      </c>
      <c r="AB300" s="18" t="b">
        <v>0</v>
      </c>
      <c r="AC300" s="15"/>
      <c r="AD300" s="15" t="s">
        <v>519</v>
      </c>
      <c r="AE300" s="17">
        <v>12</v>
      </c>
      <c r="AF300" s="17">
        <v>40</v>
      </c>
      <c r="AG300" s="17">
        <v>31</v>
      </c>
      <c r="AH300" s="17">
        <v>0</v>
      </c>
      <c r="AI300" s="17">
        <v>0</v>
      </c>
      <c r="AJ300" s="17">
        <v>0</v>
      </c>
      <c r="AK300" s="17">
        <v>0</v>
      </c>
      <c r="AL300" s="15">
        <v>0</v>
      </c>
      <c r="AM300" s="15">
        <v>7.8</v>
      </c>
      <c r="AN300" s="15" t="s">
        <v>291</v>
      </c>
      <c r="AO300" s="15"/>
      <c r="AP300" s="15"/>
      <c r="AQ300" s="15"/>
      <c r="AR300" s="15"/>
      <c r="AS300" s="18" t="b">
        <v>0</v>
      </c>
      <c r="AT300" s="15" t="s">
        <v>2645</v>
      </c>
      <c r="AU300" s="17">
        <v>812</v>
      </c>
      <c r="AV300" s="17">
        <v>1</v>
      </c>
      <c r="AW300" s="17">
        <v>0</v>
      </c>
      <c r="AX300" s="17">
        <v>1</v>
      </c>
      <c r="AY300" s="17">
        <v>13</v>
      </c>
      <c r="AZ300" s="17">
        <v>0</v>
      </c>
      <c r="BA300" s="17">
        <v>0</v>
      </c>
      <c r="BB300" s="17">
        <v>0</v>
      </c>
      <c r="BC300" s="17">
        <v>2</v>
      </c>
      <c r="BD300" s="17">
        <v>0</v>
      </c>
      <c r="BE300" s="17">
        <v>0</v>
      </c>
      <c r="BF300" s="17">
        <v>3</v>
      </c>
      <c r="BG300" s="17">
        <v>103</v>
      </c>
      <c r="BH300" s="15">
        <v>190.8</v>
      </c>
      <c r="BI300" s="15">
        <v>8</v>
      </c>
      <c r="BJ300" s="15">
        <v>31</v>
      </c>
      <c r="BK300" s="15">
        <v>23</v>
      </c>
      <c r="BL300" s="17">
        <v>0</v>
      </c>
      <c r="BM300" s="17">
        <v>0</v>
      </c>
      <c r="BN300" s="17">
        <v>0</v>
      </c>
      <c r="BO300" s="17">
        <v>0</v>
      </c>
      <c r="BP300" s="17">
        <v>8</v>
      </c>
      <c r="BQ300" s="15">
        <v>0.8</v>
      </c>
      <c r="BR300" s="15">
        <v>0.05</v>
      </c>
      <c r="BS300" s="15">
        <v>0.85</v>
      </c>
      <c r="BT300" s="15">
        <v>12.42</v>
      </c>
      <c r="BU300" s="15"/>
      <c r="BV300" s="15"/>
      <c r="BW300" s="15"/>
      <c r="BX300" s="15"/>
      <c r="BY300" s="15"/>
      <c r="BZ300" s="15"/>
      <c r="CA300" s="15"/>
      <c r="CB300" s="15"/>
      <c r="CC300" s="17">
        <v>255</v>
      </c>
      <c r="CD300" s="17">
        <v>96</v>
      </c>
      <c r="CE300" s="17">
        <v>345</v>
      </c>
      <c r="CF300" s="17">
        <v>119</v>
      </c>
      <c r="CG300" s="17">
        <v>297</v>
      </c>
      <c r="CH300" s="17">
        <v>100</v>
      </c>
      <c r="CI300" s="17">
        <v>306</v>
      </c>
      <c r="CJ300" s="17">
        <v>105</v>
      </c>
      <c r="CK300" s="17">
        <v>0.09</v>
      </c>
      <c r="CL300" s="17">
        <v>0</v>
      </c>
      <c r="CM300" s="17">
        <v>0.01</v>
      </c>
      <c r="CN300" s="17">
        <v>0.1</v>
      </c>
      <c r="CO300" s="17">
        <v>1.38</v>
      </c>
      <c r="CP300" s="17">
        <v>1.44</v>
      </c>
      <c r="CQ300" s="17">
        <v>518</v>
      </c>
      <c r="CR300" s="17">
        <v>153</v>
      </c>
      <c r="CS300" s="17">
        <v>27</v>
      </c>
      <c r="CT300" s="17">
        <v>16</v>
      </c>
      <c r="CU300" s="17">
        <v>242</v>
      </c>
      <c r="CV300" s="17">
        <v>98</v>
      </c>
      <c r="CW300" s="17">
        <v>13</v>
      </c>
      <c r="CX300" s="17">
        <v>5</v>
      </c>
      <c r="CY300" s="17">
        <v>0.89</v>
      </c>
      <c r="CZ300" s="17">
        <v>0.11</v>
      </c>
      <c r="DA300" s="17">
        <v>0</v>
      </c>
      <c r="DB300" s="15"/>
      <c r="DC300" s="15"/>
      <c r="DD300" s="15"/>
      <c r="DE300" s="15"/>
      <c r="DF300" s="15"/>
      <c r="DG300" s="15"/>
      <c r="DH300" s="15"/>
    </row>
    <row r="301" spans="1:112" ht="17.25" thickBot="1">
      <c r="A301" s="18" t="b">
        <v>1</v>
      </c>
      <c r="B301" s="18" t="b">
        <v>1</v>
      </c>
      <c r="C301" s="15"/>
      <c r="D301" s="15"/>
      <c r="E301" s="17">
        <v>108813</v>
      </c>
      <c r="F301" s="17">
        <v>0</v>
      </c>
      <c r="G301" s="17">
        <v>0</v>
      </c>
      <c r="H301" s="17">
        <v>0</v>
      </c>
      <c r="I301" s="17">
        <v>0</v>
      </c>
      <c r="J301" s="15">
        <v>0</v>
      </c>
      <c r="K301" s="17">
        <v>0</v>
      </c>
      <c r="L301" s="17">
        <v>1</v>
      </c>
      <c r="M301" s="15">
        <v>2</v>
      </c>
      <c r="N301" s="15"/>
      <c r="O301" s="17">
        <v>0</v>
      </c>
      <c r="P301" s="15" t="s">
        <v>624</v>
      </c>
      <c r="Q301" s="15">
        <v>0</v>
      </c>
      <c r="R301" s="17">
        <v>300</v>
      </c>
      <c r="S301" s="18" t="b">
        <v>0</v>
      </c>
      <c r="T301" s="15"/>
      <c r="U301" s="15"/>
      <c r="V301" s="17">
        <v>45</v>
      </c>
      <c r="W301" s="15" t="s">
        <v>5365</v>
      </c>
      <c r="X301" s="15">
        <v>0</v>
      </c>
      <c r="Y301" s="18" t="b">
        <v>0</v>
      </c>
      <c r="Z301" s="15" t="s">
        <v>5366</v>
      </c>
      <c r="AA301" s="15">
        <v>0.9</v>
      </c>
      <c r="AB301" s="18" t="b">
        <v>0</v>
      </c>
      <c r="AC301" s="15"/>
      <c r="AD301" s="15" t="s">
        <v>519</v>
      </c>
      <c r="AE301" s="17">
        <v>12</v>
      </c>
      <c r="AF301" s="17">
        <v>40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5">
        <v>0</v>
      </c>
      <c r="AM301" s="15">
        <v>0</v>
      </c>
      <c r="AN301" s="15" t="s">
        <v>5366</v>
      </c>
      <c r="AO301" s="15"/>
      <c r="AP301" s="15"/>
      <c r="AQ301" s="15"/>
      <c r="AR301" s="15"/>
      <c r="AS301" s="18" t="b">
        <v>0</v>
      </c>
      <c r="AT301" s="15" t="s">
        <v>5367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5">
        <v>0</v>
      </c>
      <c r="BI301" s="15">
        <v>0</v>
      </c>
      <c r="BJ301" s="15">
        <v>0</v>
      </c>
      <c r="BK301" s="15">
        <v>0</v>
      </c>
      <c r="BL301" s="17">
        <v>0</v>
      </c>
      <c r="BM301" s="17">
        <v>0</v>
      </c>
      <c r="BN301" s="17">
        <v>0</v>
      </c>
      <c r="BO301" s="17">
        <v>0</v>
      </c>
      <c r="BP301" s="17">
        <v>0</v>
      </c>
      <c r="BQ301" s="15">
        <v>0</v>
      </c>
      <c r="BR301" s="15">
        <v>0</v>
      </c>
      <c r="BS301" s="15">
        <v>0</v>
      </c>
      <c r="BT301" s="15">
        <v>0</v>
      </c>
      <c r="BU301" s="15"/>
      <c r="BV301" s="15"/>
      <c r="BW301" s="15"/>
      <c r="BX301" s="15"/>
      <c r="BY301" s="15"/>
      <c r="BZ301" s="15"/>
      <c r="CA301" s="15"/>
      <c r="CB301" s="15"/>
      <c r="CC301" s="17">
        <v>453</v>
      </c>
      <c r="CD301" s="17">
        <v>52</v>
      </c>
      <c r="CE301" s="17">
        <v>442</v>
      </c>
      <c r="CF301" s="17">
        <v>39</v>
      </c>
      <c r="CG301" s="17">
        <v>425</v>
      </c>
      <c r="CH301" s="17">
        <v>30</v>
      </c>
      <c r="CI301" s="17">
        <v>455</v>
      </c>
      <c r="CJ301" s="17">
        <v>52</v>
      </c>
      <c r="CK301" s="17">
        <v>0</v>
      </c>
      <c r="CL301" s="17">
        <v>0</v>
      </c>
      <c r="CM301" s="17">
        <v>0</v>
      </c>
      <c r="CN301" s="17">
        <v>0</v>
      </c>
      <c r="CO301" s="17">
        <v>0</v>
      </c>
      <c r="CP301" s="17">
        <v>0</v>
      </c>
      <c r="CQ301" s="17">
        <v>381</v>
      </c>
      <c r="CR301" s="17">
        <v>24</v>
      </c>
      <c r="CS301" s="17">
        <v>80</v>
      </c>
      <c r="CT301" s="17">
        <v>26</v>
      </c>
      <c r="CU301" s="17">
        <v>458</v>
      </c>
      <c r="CV301" s="17">
        <v>52</v>
      </c>
      <c r="CW301" s="17">
        <v>208</v>
      </c>
      <c r="CX301" s="17">
        <v>32</v>
      </c>
      <c r="CY301" s="17">
        <v>0</v>
      </c>
      <c r="CZ301" s="17">
        <v>0</v>
      </c>
      <c r="DA301" s="17">
        <v>0</v>
      </c>
      <c r="DB301" s="15"/>
      <c r="DC301" s="15"/>
      <c r="DD301" s="15"/>
      <c r="DE301" s="15"/>
      <c r="DF301" s="15"/>
      <c r="DG301" s="15"/>
      <c r="DH301" s="15"/>
    </row>
    <row r="302" spans="1:112" ht="17.25" thickBot="1">
      <c r="A302" s="18" t="b">
        <v>1</v>
      </c>
      <c r="B302" s="18" t="b">
        <v>1</v>
      </c>
      <c r="C302" s="15"/>
      <c r="D302" s="15"/>
      <c r="E302" s="17">
        <v>112520</v>
      </c>
      <c r="F302" s="17">
        <v>0</v>
      </c>
      <c r="G302" s="17">
        <v>0</v>
      </c>
      <c r="H302" s="17">
        <v>0</v>
      </c>
      <c r="I302" s="17">
        <v>0</v>
      </c>
      <c r="J302" s="15">
        <v>0</v>
      </c>
      <c r="K302" s="17">
        <v>0</v>
      </c>
      <c r="L302" s="17">
        <v>1</v>
      </c>
      <c r="M302" s="15">
        <v>1</v>
      </c>
      <c r="N302" s="15"/>
      <c r="O302" s="17">
        <v>0</v>
      </c>
      <c r="P302" s="15" t="s">
        <v>764</v>
      </c>
      <c r="Q302" s="15">
        <v>0</v>
      </c>
      <c r="R302" s="17">
        <v>301</v>
      </c>
      <c r="S302" s="18" t="b">
        <v>0</v>
      </c>
      <c r="T302" s="15"/>
      <c r="U302" s="15"/>
      <c r="V302" s="17">
        <v>40</v>
      </c>
      <c r="W302" s="15" t="s">
        <v>5368</v>
      </c>
      <c r="X302" s="15">
        <v>0</v>
      </c>
      <c r="Y302" s="18" t="b">
        <v>0</v>
      </c>
      <c r="Z302" s="15" t="s">
        <v>421</v>
      </c>
      <c r="AA302" s="15">
        <v>7</v>
      </c>
      <c r="AB302" s="18" t="b">
        <v>0</v>
      </c>
      <c r="AC302" s="15"/>
      <c r="AD302" s="15" t="s">
        <v>519</v>
      </c>
      <c r="AE302" s="17">
        <v>12</v>
      </c>
      <c r="AF302" s="17">
        <v>40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5">
        <v>0</v>
      </c>
      <c r="AM302" s="15">
        <v>0</v>
      </c>
      <c r="AN302" s="15" t="s">
        <v>421</v>
      </c>
      <c r="AO302" s="15"/>
      <c r="AP302" s="15"/>
      <c r="AQ302" s="15"/>
      <c r="AR302" s="15"/>
      <c r="AS302" s="18" t="b">
        <v>0</v>
      </c>
      <c r="AT302" s="15" t="s">
        <v>5369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5">
        <v>0</v>
      </c>
      <c r="BI302" s="15">
        <v>0</v>
      </c>
      <c r="BJ302" s="15">
        <v>0</v>
      </c>
      <c r="BK302" s="15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0</v>
      </c>
      <c r="BQ302" s="15">
        <v>0</v>
      </c>
      <c r="BR302" s="15">
        <v>0</v>
      </c>
      <c r="BS302" s="15">
        <v>0</v>
      </c>
      <c r="BT302" s="15">
        <v>0</v>
      </c>
      <c r="BU302" s="15"/>
      <c r="BV302" s="15"/>
      <c r="BW302" s="15"/>
      <c r="BX302" s="15"/>
      <c r="BY302" s="15"/>
      <c r="BZ302" s="15"/>
      <c r="CA302" s="15"/>
      <c r="CB302" s="15"/>
      <c r="CC302" s="17">
        <v>402</v>
      </c>
      <c r="CD302" s="17">
        <v>37</v>
      </c>
      <c r="CE302" s="17">
        <v>386</v>
      </c>
      <c r="CF302" s="17">
        <v>20</v>
      </c>
      <c r="CG302" s="17">
        <v>367</v>
      </c>
      <c r="CH302" s="17">
        <v>11</v>
      </c>
      <c r="CI302" s="17">
        <v>404</v>
      </c>
      <c r="CJ302" s="17">
        <v>37</v>
      </c>
      <c r="CK302" s="17">
        <v>0</v>
      </c>
      <c r="CL302" s="17">
        <v>0</v>
      </c>
      <c r="CM302" s="17">
        <v>0</v>
      </c>
      <c r="CN302" s="17">
        <v>0</v>
      </c>
      <c r="CO302" s="17">
        <v>0</v>
      </c>
      <c r="CP302" s="17">
        <v>0</v>
      </c>
      <c r="CQ302" s="17">
        <v>501</v>
      </c>
      <c r="CR302" s="17">
        <v>47</v>
      </c>
      <c r="CS302" s="17">
        <v>10</v>
      </c>
      <c r="CT302" s="17">
        <v>7</v>
      </c>
      <c r="CU302" s="17">
        <v>408</v>
      </c>
      <c r="CV302" s="17">
        <v>37</v>
      </c>
      <c r="CW302" s="17">
        <v>61</v>
      </c>
      <c r="CX302" s="17">
        <v>8</v>
      </c>
      <c r="CY302" s="17">
        <v>0</v>
      </c>
      <c r="CZ302" s="17">
        <v>0</v>
      </c>
      <c r="DA302" s="17">
        <v>0</v>
      </c>
      <c r="DB302" s="15"/>
      <c r="DC302" s="15"/>
      <c r="DD302" s="15"/>
      <c r="DE302" s="15"/>
      <c r="DF302" s="15"/>
      <c r="DG302" s="15"/>
      <c r="DH302" s="15"/>
    </row>
    <row r="303" spans="1:112" ht="17.25" thickBot="1">
      <c r="A303" s="18" t="b">
        <v>1</v>
      </c>
      <c r="B303" s="18" t="b">
        <v>1</v>
      </c>
      <c r="C303" s="15"/>
      <c r="D303" s="15"/>
      <c r="E303" s="17">
        <v>50093</v>
      </c>
      <c r="F303" s="17">
        <v>0</v>
      </c>
      <c r="G303" s="17">
        <v>0</v>
      </c>
      <c r="H303" s="17">
        <v>0</v>
      </c>
      <c r="I303" s="17">
        <v>0</v>
      </c>
      <c r="J303" s="15">
        <v>0</v>
      </c>
      <c r="K303" s="17">
        <v>0</v>
      </c>
      <c r="L303" s="17">
        <v>1</v>
      </c>
      <c r="M303" s="15">
        <v>1</v>
      </c>
      <c r="N303" s="15"/>
      <c r="O303" s="17">
        <v>0</v>
      </c>
      <c r="P303" s="15" t="s">
        <v>595</v>
      </c>
      <c r="Q303" s="15">
        <v>0</v>
      </c>
      <c r="R303" s="17">
        <v>302</v>
      </c>
      <c r="S303" s="18" t="b">
        <v>0</v>
      </c>
      <c r="T303" s="15"/>
      <c r="U303" s="15"/>
      <c r="V303" s="17">
        <v>40</v>
      </c>
      <c r="W303" s="15" t="s">
        <v>5370</v>
      </c>
      <c r="X303" s="15">
        <v>0</v>
      </c>
      <c r="Y303" s="18" t="b">
        <v>0</v>
      </c>
      <c r="Z303" s="15" t="s">
        <v>5371</v>
      </c>
      <c r="AA303" s="15">
        <v>0.7</v>
      </c>
      <c r="AB303" s="18" t="b">
        <v>0</v>
      </c>
      <c r="AC303" s="15"/>
      <c r="AD303" s="15" t="s">
        <v>519</v>
      </c>
      <c r="AE303" s="17">
        <v>12</v>
      </c>
      <c r="AF303" s="17">
        <v>40</v>
      </c>
      <c r="AG303" s="17">
        <v>0</v>
      </c>
      <c r="AH303" s="17">
        <v>0</v>
      </c>
      <c r="AI303" s="17">
        <v>0</v>
      </c>
      <c r="AJ303" s="17">
        <v>0</v>
      </c>
      <c r="AK303" s="17">
        <v>0</v>
      </c>
      <c r="AL303" s="15">
        <v>0</v>
      </c>
      <c r="AM303" s="15">
        <v>0</v>
      </c>
      <c r="AN303" s="15" t="s">
        <v>5371</v>
      </c>
      <c r="AO303" s="15"/>
      <c r="AP303" s="15"/>
      <c r="AQ303" s="15"/>
      <c r="AR303" s="15"/>
      <c r="AS303" s="18" t="b">
        <v>0</v>
      </c>
      <c r="AT303" s="15" t="s">
        <v>5372</v>
      </c>
      <c r="AU303" s="17">
        <v>0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>
        <v>0</v>
      </c>
      <c r="BB303" s="17">
        <v>0</v>
      </c>
      <c r="BC303" s="17">
        <v>0</v>
      </c>
      <c r="BD303" s="17">
        <v>0</v>
      </c>
      <c r="BE303" s="17">
        <v>0</v>
      </c>
      <c r="BF303" s="17">
        <v>0</v>
      </c>
      <c r="BG303" s="17">
        <v>0</v>
      </c>
      <c r="BH303" s="15">
        <v>0</v>
      </c>
      <c r="BI303" s="15">
        <v>0</v>
      </c>
      <c r="BJ303" s="15">
        <v>0</v>
      </c>
      <c r="BK303" s="15">
        <v>0</v>
      </c>
      <c r="BL303" s="17">
        <v>0</v>
      </c>
      <c r="BM303" s="17">
        <v>0</v>
      </c>
      <c r="BN303" s="17">
        <v>0</v>
      </c>
      <c r="BO303" s="17">
        <v>0</v>
      </c>
      <c r="BP303" s="17">
        <v>0</v>
      </c>
      <c r="BQ303" s="15">
        <v>0</v>
      </c>
      <c r="BR303" s="15">
        <v>0</v>
      </c>
      <c r="BS303" s="15">
        <v>0</v>
      </c>
      <c r="BT303" s="15">
        <v>0</v>
      </c>
      <c r="BU303" s="15"/>
      <c r="BV303" s="15"/>
      <c r="BW303" s="15"/>
      <c r="BX303" s="15"/>
      <c r="BY303" s="15"/>
      <c r="BZ303" s="15"/>
      <c r="CA303" s="15"/>
      <c r="CB303" s="15"/>
      <c r="CC303" s="17">
        <v>398</v>
      </c>
      <c r="CD303" s="17">
        <v>35</v>
      </c>
      <c r="CE303" s="17">
        <v>381</v>
      </c>
      <c r="CF303" s="17">
        <v>17</v>
      </c>
      <c r="CG303" s="17">
        <v>362</v>
      </c>
      <c r="CH303" s="17">
        <v>8</v>
      </c>
      <c r="CI303" s="17">
        <v>400</v>
      </c>
      <c r="CJ303" s="17">
        <v>35</v>
      </c>
      <c r="CK303" s="17">
        <v>0</v>
      </c>
      <c r="CL303" s="17">
        <v>0</v>
      </c>
      <c r="CM303" s="17">
        <v>0</v>
      </c>
      <c r="CN303" s="17">
        <v>0</v>
      </c>
      <c r="CO303" s="17">
        <v>0</v>
      </c>
      <c r="CP303" s="17">
        <v>0</v>
      </c>
      <c r="CQ303" s="17">
        <v>495</v>
      </c>
      <c r="CR303" s="17">
        <v>44</v>
      </c>
      <c r="CS303" s="17">
        <v>4</v>
      </c>
      <c r="CT303" s="17">
        <v>4</v>
      </c>
      <c r="CU303" s="17">
        <v>404</v>
      </c>
      <c r="CV303" s="17">
        <v>35</v>
      </c>
      <c r="CW303" s="17">
        <v>234</v>
      </c>
      <c r="CX303" s="17">
        <v>33</v>
      </c>
      <c r="CY303" s="17">
        <v>0</v>
      </c>
      <c r="CZ303" s="17">
        <v>0</v>
      </c>
      <c r="DA303" s="17">
        <v>0</v>
      </c>
      <c r="DB303" s="15"/>
      <c r="DC303" s="15"/>
      <c r="DD303" s="15"/>
      <c r="DE303" s="15"/>
      <c r="DF303" s="15"/>
      <c r="DG303" s="15"/>
      <c r="DH303" s="15"/>
    </row>
    <row r="304" spans="1:112" ht="17.25" thickBot="1">
      <c r="A304" s="18" t="b">
        <v>1</v>
      </c>
      <c r="B304" s="18" t="b">
        <v>1</v>
      </c>
      <c r="C304" s="15"/>
      <c r="D304" s="15"/>
      <c r="E304" s="17">
        <v>183015</v>
      </c>
      <c r="F304" s="17">
        <v>0</v>
      </c>
      <c r="G304" s="17">
        <v>0</v>
      </c>
      <c r="H304" s="17">
        <v>0</v>
      </c>
      <c r="I304" s="17">
        <v>0</v>
      </c>
      <c r="J304" s="15">
        <v>0</v>
      </c>
      <c r="K304" s="17">
        <v>0</v>
      </c>
      <c r="L304" s="17">
        <v>2</v>
      </c>
      <c r="M304" s="15">
        <v>1</v>
      </c>
      <c r="N304" s="15"/>
      <c r="O304" s="17">
        <v>0</v>
      </c>
      <c r="P304" s="15" t="s">
        <v>5373</v>
      </c>
      <c r="Q304" s="15">
        <v>0</v>
      </c>
      <c r="R304" s="17">
        <v>303</v>
      </c>
      <c r="S304" s="18" t="b">
        <v>0</v>
      </c>
      <c r="T304" s="15"/>
      <c r="U304" s="15"/>
      <c r="V304" s="17">
        <v>40</v>
      </c>
      <c r="W304" s="15" t="s">
        <v>5374</v>
      </c>
      <c r="X304" s="15">
        <v>0</v>
      </c>
      <c r="Y304" s="18" t="b">
        <v>0</v>
      </c>
      <c r="Z304" s="15" t="s">
        <v>5375</v>
      </c>
      <c r="AA304" s="15">
        <v>0.4</v>
      </c>
      <c r="AB304" s="18" t="b">
        <v>0</v>
      </c>
      <c r="AC304" s="15"/>
      <c r="AD304" s="15" t="s">
        <v>519</v>
      </c>
      <c r="AE304" s="17">
        <v>12</v>
      </c>
      <c r="AF304" s="17">
        <v>40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5">
        <v>0</v>
      </c>
      <c r="AM304" s="15">
        <v>0</v>
      </c>
      <c r="AN304" s="15" t="s">
        <v>5375</v>
      </c>
      <c r="AO304" s="15"/>
      <c r="AP304" s="15"/>
      <c r="AQ304" s="15"/>
      <c r="AR304" s="15"/>
      <c r="AS304" s="18" t="b">
        <v>0</v>
      </c>
      <c r="AT304" s="15" t="s">
        <v>5376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5">
        <v>0</v>
      </c>
      <c r="BI304" s="15">
        <v>0</v>
      </c>
      <c r="BJ304" s="15">
        <v>0</v>
      </c>
      <c r="BK304" s="15">
        <v>0</v>
      </c>
      <c r="BL304" s="17">
        <v>0</v>
      </c>
      <c r="BM304" s="17">
        <v>0</v>
      </c>
      <c r="BN304" s="17">
        <v>0</v>
      </c>
      <c r="BO304" s="17">
        <v>0</v>
      </c>
      <c r="BP304" s="17">
        <v>0</v>
      </c>
      <c r="BQ304" s="15">
        <v>0</v>
      </c>
      <c r="BR304" s="15">
        <v>0</v>
      </c>
      <c r="BS304" s="15">
        <v>0</v>
      </c>
      <c r="BT304" s="15">
        <v>0</v>
      </c>
      <c r="BU304" s="15"/>
      <c r="BV304" s="15"/>
      <c r="BW304" s="15"/>
      <c r="BX304" s="15"/>
      <c r="BY304" s="15"/>
      <c r="BZ304" s="15"/>
      <c r="CA304" s="15"/>
      <c r="CB304" s="15"/>
      <c r="CC304" s="17">
        <v>410</v>
      </c>
      <c r="CD304" s="17">
        <v>141</v>
      </c>
      <c r="CE304" s="17">
        <v>395</v>
      </c>
      <c r="CF304" s="17">
        <v>140</v>
      </c>
      <c r="CG304" s="17">
        <v>376</v>
      </c>
      <c r="CH304" s="17">
        <v>136</v>
      </c>
      <c r="CI304" s="17">
        <v>412</v>
      </c>
      <c r="CJ304" s="17">
        <v>141</v>
      </c>
      <c r="CK304" s="17">
        <v>0</v>
      </c>
      <c r="CL304" s="17">
        <v>0</v>
      </c>
      <c r="CM304" s="17">
        <v>0</v>
      </c>
      <c r="CN304" s="17">
        <v>0</v>
      </c>
      <c r="CO304" s="17">
        <v>0</v>
      </c>
      <c r="CP304" s="17">
        <v>0</v>
      </c>
      <c r="CQ304" s="17">
        <v>512</v>
      </c>
      <c r="CR304" s="17">
        <v>148</v>
      </c>
      <c r="CS304" s="17">
        <v>21</v>
      </c>
      <c r="CT304" s="17">
        <v>11</v>
      </c>
      <c r="CU304" s="17">
        <v>416</v>
      </c>
      <c r="CV304" s="17">
        <v>142</v>
      </c>
      <c r="CW304" s="17">
        <v>288</v>
      </c>
      <c r="CX304" s="17">
        <v>108</v>
      </c>
      <c r="CY304" s="17">
        <v>0</v>
      </c>
      <c r="CZ304" s="17">
        <v>0</v>
      </c>
      <c r="DA304" s="17">
        <v>0</v>
      </c>
      <c r="DB304" s="15"/>
      <c r="DC304" s="15"/>
      <c r="DD304" s="15"/>
      <c r="DE304" s="15"/>
      <c r="DF304" s="15"/>
      <c r="DG304" s="15"/>
      <c r="DH304" s="15"/>
    </row>
    <row r="305" spans="1:112" ht="17.25" thickBot="1">
      <c r="A305" s="18" t="b">
        <v>1</v>
      </c>
      <c r="B305" s="18" t="b">
        <v>1</v>
      </c>
      <c r="C305" s="15"/>
      <c r="D305" s="15"/>
      <c r="E305" s="17">
        <v>216616</v>
      </c>
      <c r="F305" s="17">
        <v>0</v>
      </c>
      <c r="G305" s="17">
        <v>0</v>
      </c>
      <c r="H305" s="17">
        <v>0</v>
      </c>
      <c r="I305" s="17">
        <v>0</v>
      </c>
      <c r="J305" s="15">
        <v>0</v>
      </c>
      <c r="K305" s="17">
        <v>0</v>
      </c>
      <c r="L305" s="17">
        <v>2</v>
      </c>
      <c r="M305" s="15">
        <v>1</v>
      </c>
      <c r="N305" s="15"/>
      <c r="O305" s="17">
        <v>0</v>
      </c>
      <c r="P305" s="15" t="s">
        <v>5377</v>
      </c>
      <c r="Q305" s="15">
        <v>0</v>
      </c>
      <c r="R305" s="17">
        <v>304</v>
      </c>
      <c r="S305" s="18" t="b">
        <v>0</v>
      </c>
      <c r="T305" s="15"/>
      <c r="U305" s="15"/>
      <c r="V305" s="17">
        <v>40</v>
      </c>
      <c r="W305" s="15" t="s">
        <v>5378</v>
      </c>
      <c r="X305" s="15">
        <v>0</v>
      </c>
      <c r="Y305" s="18" t="b">
        <v>0</v>
      </c>
      <c r="Z305" s="15" t="s">
        <v>5379</v>
      </c>
      <c r="AA305" s="15">
        <v>1.3</v>
      </c>
      <c r="AB305" s="18" t="b">
        <v>0</v>
      </c>
      <c r="AC305" s="15"/>
      <c r="AD305" s="15" t="s">
        <v>519</v>
      </c>
      <c r="AE305" s="17">
        <v>12</v>
      </c>
      <c r="AF305" s="17">
        <v>40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5">
        <v>0</v>
      </c>
      <c r="AM305" s="15">
        <v>0</v>
      </c>
      <c r="AN305" s="15" t="s">
        <v>5379</v>
      </c>
      <c r="AO305" s="15"/>
      <c r="AP305" s="15"/>
      <c r="AQ305" s="15"/>
      <c r="AR305" s="15"/>
      <c r="AS305" s="18" t="b">
        <v>0</v>
      </c>
      <c r="AT305" s="15" t="s">
        <v>5380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0</v>
      </c>
      <c r="BH305" s="15">
        <v>0</v>
      </c>
      <c r="BI305" s="15">
        <v>0</v>
      </c>
      <c r="BJ305" s="15">
        <v>0</v>
      </c>
      <c r="BK305" s="15">
        <v>0</v>
      </c>
      <c r="BL305" s="17">
        <v>0</v>
      </c>
      <c r="BM305" s="17">
        <v>0</v>
      </c>
      <c r="BN305" s="17">
        <v>0</v>
      </c>
      <c r="BO305" s="17">
        <v>0</v>
      </c>
      <c r="BP305" s="17">
        <v>0</v>
      </c>
      <c r="BQ305" s="15">
        <v>0</v>
      </c>
      <c r="BR305" s="15">
        <v>0</v>
      </c>
      <c r="BS305" s="15">
        <v>0</v>
      </c>
      <c r="BT305" s="15">
        <v>0</v>
      </c>
      <c r="BU305" s="15"/>
      <c r="BV305" s="15"/>
      <c r="BW305" s="15"/>
      <c r="BX305" s="15"/>
      <c r="BY305" s="15"/>
      <c r="BZ305" s="15"/>
      <c r="CA305" s="15"/>
      <c r="CB305" s="15"/>
      <c r="CC305" s="17">
        <v>415</v>
      </c>
      <c r="CD305" s="17">
        <v>145</v>
      </c>
      <c r="CE305" s="17">
        <v>400</v>
      </c>
      <c r="CF305" s="17">
        <v>144</v>
      </c>
      <c r="CG305" s="17">
        <v>381</v>
      </c>
      <c r="CH305" s="17">
        <v>140</v>
      </c>
      <c r="CI305" s="17">
        <v>417</v>
      </c>
      <c r="CJ305" s="17">
        <v>145</v>
      </c>
      <c r="CK305" s="17">
        <v>0</v>
      </c>
      <c r="CL305" s="17">
        <v>0</v>
      </c>
      <c r="CM305" s="17">
        <v>0</v>
      </c>
      <c r="CN305" s="17">
        <v>0</v>
      </c>
      <c r="CO305" s="17">
        <v>0</v>
      </c>
      <c r="CP305" s="17">
        <v>0</v>
      </c>
      <c r="CQ305" s="17">
        <v>517</v>
      </c>
      <c r="CR305" s="17">
        <v>152</v>
      </c>
      <c r="CS305" s="17">
        <v>26</v>
      </c>
      <c r="CT305" s="17">
        <v>15</v>
      </c>
      <c r="CU305" s="17">
        <v>421</v>
      </c>
      <c r="CV305" s="17">
        <v>146</v>
      </c>
      <c r="CW305" s="17">
        <v>176</v>
      </c>
      <c r="CX305" s="17">
        <v>65</v>
      </c>
      <c r="CY305" s="17">
        <v>0</v>
      </c>
      <c r="CZ305" s="17">
        <v>0</v>
      </c>
      <c r="DA305" s="17">
        <v>0</v>
      </c>
      <c r="DB305" s="15"/>
      <c r="DC305" s="15"/>
      <c r="DD305" s="15"/>
      <c r="DE305" s="15"/>
      <c r="DF305" s="15"/>
      <c r="DG305" s="15"/>
      <c r="DH305" s="15"/>
    </row>
    <row r="306" spans="1:112" ht="17.25" thickBot="1">
      <c r="A306" s="18" t="b">
        <v>1</v>
      </c>
      <c r="B306" s="18" t="b">
        <v>1</v>
      </c>
      <c r="C306" s="15"/>
      <c r="D306" s="15"/>
      <c r="E306" s="17">
        <v>455084</v>
      </c>
      <c r="F306" s="17">
        <v>0</v>
      </c>
      <c r="G306" s="17">
        <v>0</v>
      </c>
      <c r="H306" s="17">
        <v>0</v>
      </c>
      <c r="I306" s="17">
        <v>0</v>
      </c>
      <c r="J306" s="15">
        <v>0</v>
      </c>
      <c r="K306" s="17">
        <v>0</v>
      </c>
      <c r="L306" s="17">
        <v>2</v>
      </c>
      <c r="M306" s="15">
        <v>1</v>
      </c>
      <c r="N306" s="15"/>
      <c r="O306" s="17">
        <v>0</v>
      </c>
      <c r="P306" s="15" t="s">
        <v>5381</v>
      </c>
      <c r="Q306" s="15">
        <v>0</v>
      </c>
      <c r="R306" s="17">
        <v>305</v>
      </c>
      <c r="S306" s="18" t="b">
        <v>0</v>
      </c>
      <c r="T306" s="15"/>
      <c r="U306" s="15"/>
      <c r="V306" s="17">
        <v>40</v>
      </c>
      <c r="W306" s="15" t="s">
        <v>5382</v>
      </c>
      <c r="X306" s="15">
        <v>0</v>
      </c>
      <c r="Y306" s="18" t="b">
        <v>0</v>
      </c>
      <c r="Z306" s="15" t="s">
        <v>5383</v>
      </c>
      <c r="AA306" s="15">
        <v>4.8</v>
      </c>
      <c r="AB306" s="18" t="b">
        <v>0</v>
      </c>
      <c r="AC306" s="15"/>
      <c r="AD306" s="15" t="s">
        <v>519</v>
      </c>
      <c r="AE306" s="17">
        <v>12</v>
      </c>
      <c r="AF306" s="17">
        <v>40</v>
      </c>
      <c r="AG306" s="17">
        <v>0</v>
      </c>
      <c r="AH306" s="17">
        <v>0</v>
      </c>
      <c r="AI306" s="17">
        <v>0</v>
      </c>
      <c r="AJ306" s="17">
        <v>0</v>
      </c>
      <c r="AK306" s="17">
        <v>0</v>
      </c>
      <c r="AL306" s="15">
        <v>0</v>
      </c>
      <c r="AM306" s="15">
        <v>0</v>
      </c>
      <c r="AN306" s="15" t="s">
        <v>5383</v>
      </c>
      <c r="AO306" s="15"/>
      <c r="AP306" s="15"/>
      <c r="AQ306" s="15"/>
      <c r="AR306" s="15"/>
      <c r="AS306" s="18" t="b">
        <v>0</v>
      </c>
      <c r="AT306" s="15" t="s">
        <v>5384</v>
      </c>
      <c r="AU306" s="17">
        <v>0</v>
      </c>
      <c r="AV306" s="17">
        <v>0</v>
      </c>
      <c r="AW306" s="17">
        <v>0</v>
      </c>
      <c r="AX306" s="17">
        <v>0</v>
      </c>
      <c r="AY306" s="17">
        <v>0</v>
      </c>
      <c r="AZ306" s="17">
        <v>0</v>
      </c>
      <c r="BA306" s="17">
        <v>0</v>
      </c>
      <c r="BB306" s="17">
        <v>0</v>
      </c>
      <c r="BC306" s="17">
        <v>0</v>
      </c>
      <c r="BD306" s="17">
        <v>0</v>
      </c>
      <c r="BE306" s="17">
        <v>0</v>
      </c>
      <c r="BF306" s="17">
        <v>0</v>
      </c>
      <c r="BG306" s="17">
        <v>0</v>
      </c>
      <c r="BH306" s="15">
        <v>0</v>
      </c>
      <c r="BI306" s="15">
        <v>0</v>
      </c>
      <c r="BJ306" s="15">
        <v>0</v>
      </c>
      <c r="BK306" s="15">
        <v>0</v>
      </c>
      <c r="BL306" s="17">
        <v>0</v>
      </c>
      <c r="BM306" s="17">
        <v>0</v>
      </c>
      <c r="BN306" s="17">
        <v>0</v>
      </c>
      <c r="BO306" s="17">
        <v>0</v>
      </c>
      <c r="BP306" s="17">
        <v>0</v>
      </c>
      <c r="BQ306" s="15">
        <v>0</v>
      </c>
      <c r="BR306" s="15">
        <v>0</v>
      </c>
      <c r="BS306" s="15">
        <v>0</v>
      </c>
      <c r="BT306" s="15">
        <v>0</v>
      </c>
      <c r="BU306" s="17">
        <v>6</v>
      </c>
      <c r="BV306" s="15"/>
      <c r="BW306" s="17">
        <v>2</v>
      </c>
      <c r="BX306" s="15"/>
      <c r="BY306" s="15"/>
      <c r="BZ306" s="15"/>
      <c r="CA306" s="15"/>
      <c r="CB306" s="15"/>
      <c r="CC306" s="17">
        <v>428</v>
      </c>
      <c r="CD306" s="17">
        <v>154</v>
      </c>
      <c r="CE306" s="17">
        <v>413</v>
      </c>
      <c r="CF306" s="17">
        <v>153</v>
      </c>
      <c r="CG306" s="17">
        <v>394</v>
      </c>
      <c r="CH306" s="17">
        <v>149</v>
      </c>
      <c r="CI306" s="17">
        <v>430</v>
      </c>
      <c r="CJ306" s="17">
        <v>154</v>
      </c>
      <c r="CK306" s="17">
        <v>0</v>
      </c>
      <c r="CL306" s="17">
        <v>0</v>
      </c>
      <c r="CM306" s="17">
        <v>0</v>
      </c>
      <c r="CN306" s="17">
        <v>0</v>
      </c>
      <c r="CO306" s="17">
        <v>0</v>
      </c>
      <c r="CP306" s="17">
        <v>0</v>
      </c>
      <c r="CQ306" s="17">
        <v>531</v>
      </c>
      <c r="CR306" s="17">
        <v>162</v>
      </c>
      <c r="CS306" s="17">
        <v>40</v>
      </c>
      <c r="CT306" s="17">
        <v>25</v>
      </c>
      <c r="CU306" s="17">
        <v>434</v>
      </c>
      <c r="CV306" s="17">
        <v>155</v>
      </c>
      <c r="CW306" s="17">
        <v>81</v>
      </c>
      <c r="CX306" s="17">
        <v>33</v>
      </c>
      <c r="CY306" s="17">
        <v>0</v>
      </c>
      <c r="CZ306" s="17">
        <v>0</v>
      </c>
      <c r="DA306" s="17">
        <v>0</v>
      </c>
      <c r="DB306" s="15"/>
      <c r="DC306" s="15"/>
      <c r="DD306" s="15"/>
      <c r="DE306" s="15"/>
      <c r="DF306" s="15"/>
      <c r="DG306" s="15"/>
      <c r="DH306" s="15"/>
    </row>
    <row r="307" spans="1:112" ht="17.25" thickBot="1">
      <c r="A307" s="18" t="b">
        <v>1</v>
      </c>
      <c r="B307" s="18" t="b">
        <v>1</v>
      </c>
      <c r="C307" s="15"/>
      <c r="D307" s="15"/>
      <c r="E307" s="17">
        <v>449429</v>
      </c>
      <c r="F307" s="17">
        <v>0</v>
      </c>
      <c r="G307" s="17">
        <v>0</v>
      </c>
      <c r="H307" s="17">
        <v>0</v>
      </c>
      <c r="I307" s="17">
        <v>0</v>
      </c>
      <c r="J307" s="15">
        <v>0</v>
      </c>
      <c r="K307" s="17">
        <v>0</v>
      </c>
      <c r="L307" s="17">
        <v>2</v>
      </c>
      <c r="M307" s="15">
        <v>1</v>
      </c>
      <c r="N307" s="15"/>
      <c r="O307" s="17">
        <v>0</v>
      </c>
      <c r="P307" s="15" t="s">
        <v>581</v>
      </c>
      <c r="Q307" s="15">
        <v>0</v>
      </c>
      <c r="R307" s="17">
        <v>306</v>
      </c>
      <c r="S307" s="18" t="b">
        <v>0</v>
      </c>
      <c r="T307" s="15"/>
      <c r="U307" s="15"/>
      <c r="V307" s="17">
        <v>40</v>
      </c>
      <c r="W307" s="15" t="s">
        <v>5385</v>
      </c>
      <c r="X307" s="15">
        <v>0</v>
      </c>
      <c r="Y307" s="18" t="b">
        <v>0</v>
      </c>
      <c r="Z307" s="15" t="s">
        <v>5386</v>
      </c>
      <c r="AA307" s="15">
        <v>0.7</v>
      </c>
      <c r="AB307" s="18" t="b">
        <v>0</v>
      </c>
      <c r="AC307" s="15"/>
      <c r="AD307" s="15" t="s">
        <v>519</v>
      </c>
      <c r="AE307" s="17">
        <v>12</v>
      </c>
      <c r="AF307" s="17">
        <v>40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5">
        <v>0</v>
      </c>
      <c r="AM307" s="15">
        <v>0</v>
      </c>
      <c r="AN307" s="15" t="s">
        <v>5386</v>
      </c>
      <c r="AO307" s="15"/>
      <c r="AP307" s="15"/>
      <c r="AQ307" s="15"/>
      <c r="AR307" s="15"/>
      <c r="AS307" s="18" t="b">
        <v>0</v>
      </c>
      <c r="AT307" s="15" t="s">
        <v>5387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0</v>
      </c>
      <c r="BH307" s="15">
        <v>0</v>
      </c>
      <c r="BI307" s="15">
        <v>0</v>
      </c>
      <c r="BJ307" s="15">
        <v>0</v>
      </c>
      <c r="BK307" s="15">
        <v>0</v>
      </c>
      <c r="BL307" s="17">
        <v>0</v>
      </c>
      <c r="BM307" s="17">
        <v>0</v>
      </c>
      <c r="BN307" s="17">
        <v>0</v>
      </c>
      <c r="BO307" s="17">
        <v>0</v>
      </c>
      <c r="BP307" s="17">
        <v>0</v>
      </c>
      <c r="BQ307" s="15">
        <v>0</v>
      </c>
      <c r="BR307" s="15">
        <v>0</v>
      </c>
      <c r="BS307" s="15">
        <v>0</v>
      </c>
      <c r="BT307" s="15">
        <v>0</v>
      </c>
      <c r="BU307" s="15"/>
      <c r="BV307" s="15"/>
      <c r="BW307" s="15"/>
      <c r="BX307" s="15"/>
      <c r="BY307" s="15"/>
      <c r="BZ307" s="15"/>
      <c r="CA307" s="15"/>
      <c r="CB307" s="15"/>
      <c r="CC307" s="17">
        <v>426</v>
      </c>
      <c r="CD307" s="17">
        <v>152</v>
      </c>
      <c r="CE307" s="17">
        <v>411</v>
      </c>
      <c r="CF307" s="17">
        <v>151</v>
      </c>
      <c r="CG307" s="17">
        <v>392</v>
      </c>
      <c r="CH307" s="17">
        <v>147</v>
      </c>
      <c r="CI307" s="17">
        <v>428</v>
      </c>
      <c r="CJ307" s="17">
        <v>152</v>
      </c>
      <c r="CK307" s="17">
        <v>0</v>
      </c>
      <c r="CL307" s="17">
        <v>0</v>
      </c>
      <c r="CM307" s="17">
        <v>0</v>
      </c>
      <c r="CN307" s="17">
        <v>0</v>
      </c>
      <c r="CO307" s="17">
        <v>0</v>
      </c>
      <c r="CP307" s="17">
        <v>0</v>
      </c>
      <c r="CQ307" s="17">
        <v>529</v>
      </c>
      <c r="CR307" s="17">
        <v>160</v>
      </c>
      <c r="CS307" s="17">
        <v>38</v>
      </c>
      <c r="CT307" s="17">
        <v>23</v>
      </c>
      <c r="CU307" s="17">
        <v>432</v>
      </c>
      <c r="CV307" s="17">
        <v>153</v>
      </c>
      <c r="CW307" s="17">
        <v>236</v>
      </c>
      <c r="CX307" s="17">
        <v>84</v>
      </c>
      <c r="CY307" s="17">
        <v>0</v>
      </c>
      <c r="CZ307" s="17">
        <v>0</v>
      </c>
      <c r="DA307" s="17">
        <v>0</v>
      </c>
      <c r="DB307" s="15"/>
      <c r="DC307" s="15"/>
      <c r="DD307" s="15"/>
      <c r="DE307" s="15"/>
      <c r="DF307" s="15"/>
      <c r="DG307" s="15"/>
      <c r="DH307" s="15"/>
    </row>
    <row r="308" spans="1:112" ht="17.25" thickBot="1">
      <c r="A308" s="18" t="b">
        <v>1</v>
      </c>
      <c r="B308" s="18" t="b">
        <v>1</v>
      </c>
      <c r="C308" s="15"/>
      <c r="D308" s="15"/>
      <c r="E308" s="17">
        <v>222018</v>
      </c>
      <c r="F308" s="17">
        <v>0</v>
      </c>
      <c r="G308" s="17">
        <v>0</v>
      </c>
      <c r="H308" s="17">
        <v>0</v>
      </c>
      <c r="I308" s="17">
        <v>0</v>
      </c>
      <c r="J308" s="15">
        <v>0</v>
      </c>
      <c r="K308" s="17">
        <v>0</v>
      </c>
      <c r="L308" s="17">
        <v>2</v>
      </c>
      <c r="M308" s="15">
        <v>1</v>
      </c>
      <c r="N308" s="15"/>
      <c r="O308" s="17">
        <v>0</v>
      </c>
      <c r="P308" s="15" t="s">
        <v>604</v>
      </c>
      <c r="Q308" s="15">
        <v>0</v>
      </c>
      <c r="R308" s="17">
        <v>307</v>
      </c>
      <c r="S308" s="18" t="b">
        <v>0</v>
      </c>
      <c r="T308" s="15"/>
      <c r="U308" s="15"/>
      <c r="V308" s="17">
        <v>40</v>
      </c>
      <c r="W308" s="15" t="s">
        <v>5388</v>
      </c>
      <c r="X308" s="15">
        <v>0</v>
      </c>
      <c r="Y308" s="18" t="b">
        <v>0</v>
      </c>
      <c r="Z308" s="15" t="s">
        <v>265</v>
      </c>
      <c r="AA308" s="15">
        <v>0.2</v>
      </c>
      <c r="AB308" s="18" t="b">
        <v>0</v>
      </c>
      <c r="AC308" s="15"/>
      <c r="AD308" s="15" t="s">
        <v>519</v>
      </c>
      <c r="AE308" s="17">
        <v>12</v>
      </c>
      <c r="AF308" s="17">
        <v>40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5">
        <v>0</v>
      </c>
      <c r="AM308" s="15">
        <v>0</v>
      </c>
      <c r="AN308" s="15" t="s">
        <v>265</v>
      </c>
      <c r="AO308" s="15"/>
      <c r="AP308" s="15"/>
      <c r="AQ308" s="15"/>
      <c r="AR308" s="15"/>
      <c r="AS308" s="18" t="b">
        <v>0</v>
      </c>
      <c r="AT308" s="15" t="s">
        <v>5389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0</v>
      </c>
      <c r="BH308" s="15">
        <v>0</v>
      </c>
      <c r="BI308" s="15">
        <v>0</v>
      </c>
      <c r="BJ308" s="15">
        <v>0</v>
      </c>
      <c r="BK308" s="15">
        <v>0</v>
      </c>
      <c r="BL308" s="17">
        <v>0</v>
      </c>
      <c r="BM308" s="17">
        <v>0</v>
      </c>
      <c r="BN308" s="17">
        <v>0</v>
      </c>
      <c r="BO308" s="17">
        <v>0</v>
      </c>
      <c r="BP308" s="17">
        <v>0</v>
      </c>
      <c r="BQ308" s="15">
        <v>0</v>
      </c>
      <c r="BR308" s="15">
        <v>0</v>
      </c>
      <c r="BS308" s="15">
        <v>0</v>
      </c>
      <c r="BT308" s="15">
        <v>0</v>
      </c>
      <c r="BU308" s="15"/>
      <c r="BV308" s="15"/>
      <c r="BW308" s="15"/>
      <c r="BX308" s="15"/>
      <c r="BY308" s="15"/>
      <c r="BZ308" s="15"/>
      <c r="CA308" s="15"/>
      <c r="CB308" s="15"/>
      <c r="CC308" s="17">
        <v>417</v>
      </c>
      <c r="CD308" s="17">
        <v>147</v>
      </c>
      <c r="CE308" s="17">
        <v>402</v>
      </c>
      <c r="CF308" s="17">
        <v>146</v>
      </c>
      <c r="CG308" s="17">
        <v>383</v>
      </c>
      <c r="CH308" s="17">
        <v>142</v>
      </c>
      <c r="CI308" s="17">
        <v>419</v>
      </c>
      <c r="CJ308" s="17">
        <v>147</v>
      </c>
      <c r="CK308" s="17">
        <v>0</v>
      </c>
      <c r="CL308" s="17">
        <v>0</v>
      </c>
      <c r="CM308" s="17">
        <v>0</v>
      </c>
      <c r="CN308" s="17">
        <v>0</v>
      </c>
      <c r="CO308" s="17">
        <v>0</v>
      </c>
      <c r="CP308" s="17">
        <v>0</v>
      </c>
      <c r="CQ308" s="17">
        <v>520</v>
      </c>
      <c r="CR308" s="17">
        <v>155</v>
      </c>
      <c r="CS308" s="17">
        <v>29</v>
      </c>
      <c r="CT308" s="17">
        <v>18</v>
      </c>
      <c r="CU308" s="17">
        <v>423</v>
      </c>
      <c r="CV308" s="17">
        <v>148</v>
      </c>
      <c r="CW308" s="17">
        <v>365</v>
      </c>
      <c r="CX308" s="17">
        <v>128</v>
      </c>
      <c r="CY308" s="17">
        <v>0</v>
      </c>
      <c r="CZ308" s="17">
        <v>0</v>
      </c>
      <c r="DA308" s="17">
        <v>0</v>
      </c>
      <c r="DB308" s="15"/>
      <c r="DC308" s="15"/>
      <c r="DD308" s="15"/>
      <c r="DE308" s="15"/>
      <c r="DF308" s="15"/>
      <c r="DG308" s="15"/>
      <c r="DH308" s="15"/>
    </row>
    <row r="309" spans="1:112" ht="17.25" thickBot="1">
      <c r="A309" s="18" t="b">
        <v>1</v>
      </c>
      <c r="B309" s="18" t="b">
        <v>1</v>
      </c>
      <c r="C309" s="15"/>
      <c r="D309" s="15"/>
      <c r="E309" s="17">
        <v>176420</v>
      </c>
      <c r="F309" s="17">
        <v>0</v>
      </c>
      <c r="G309" s="17">
        <v>0</v>
      </c>
      <c r="H309" s="17">
        <v>0</v>
      </c>
      <c r="I309" s="17">
        <v>0</v>
      </c>
      <c r="J309" s="15">
        <v>0</v>
      </c>
      <c r="K309" s="17">
        <v>0</v>
      </c>
      <c r="L309" s="17">
        <v>2</v>
      </c>
      <c r="M309" s="15">
        <v>1</v>
      </c>
      <c r="N309" s="15"/>
      <c r="O309" s="17">
        <v>0</v>
      </c>
      <c r="P309" s="15" t="s">
        <v>5390</v>
      </c>
      <c r="Q309" s="15">
        <v>0</v>
      </c>
      <c r="R309" s="17">
        <v>308</v>
      </c>
      <c r="S309" s="18" t="b">
        <v>0</v>
      </c>
      <c r="T309" s="15"/>
      <c r="U309" s="15"/>
      <c r="V309" s="17">
        <v>40</v>
      </c>
      <c r="W309" s="15" t="s">
        <v>5391</v>
      </c>
      <c r="X309" s="15">
        <v>0</v>
      </c>
      <c r="Y309" s="18" t="b">
        <v>0</v>
      </c>
      <c r="Z309" s="15" t="s">
        <v>5392</v>
      </c>
      <c r="AA309" s="15">
        <v>0.4</v>
      </c>
      <c r="AB309" s="18" t="b">
        <v>0</v>
      </c>
      <c r="AC309" s="15"/>
      <c r="AD309" s="15" t="s">
        <v>519</v>
      </c>
      <c r="AE309" s="17">
        <v>12</v>
      </c>
      <c r="AF309" s="17">
        <v>40</v>
      </c>
      <c r="AG309" s="17">
        <v>0</v>
      </c>
      <c r="AH309" s="17">
        <v>0</v>
      </c>
      <c r="AI309" s="17">
        <v>0</v>
      </c>
      <c r="AJ309" s="17">
        <v>0</v>
      </c>
      <c r="AK309" s="17">
        <v>0</v>
      </c>
      <c r="AL309" s="15">
        <v>0</v>
      </c>
      <c r="AM309" s="15">
        <v>0</v>
      </c>
      <c r="AN309" s="15" t="s">
        <v>5392</v>
      </c>
      <c r="AO309" s="15"/>
      <c r="AP309" s="15"/>
      <c r="AQ309" s="15"/>
      <c r="AR309" s="15"/>
      <c r="AS309" s="18" t="b">
        <v>0</v>
      </c>
      <c r="AT309" s="15" t="s">
        <v>5393</v>
      </c>
      <c r="AU309" s="17">
        <v>0</v>
      </c>
      <c r="AV309" s="17">
        <v>0</v>
      </c>
      <c r="AW309" s="17">
        <v>0</v>
      </c>
      <c r="AX309" s="17">
        <v>0</v>
      </c>
      <c r="AY309" s="17">
        <v>0</v>
      </c>
      <c r="AZ309" s="17">
        <v>0</v>
      </c>
      <c r="BA309" s="17">
        <v>0</v>
      </c>
      <c r="BB309" s="17">
        <v>0</v>
      </c>
      <c r="BC309" s="17">
        <v>0</v>
      </c>
      <c r="BD309" s="17">
        <v>0</v>
      </c>
      <c r="BE309" s="17">
        <v>0</v>
      </c>
      <c r="BF309" s="17">
        <v>0</v>
      </c>
      <c r="BG309" s="17">
        <v>0</v>
      </c>
      <c r="BH309" s="15">
        <v>0</v>
      </c>
      <c r="BI309" s="15">
        <v>0</v>
      </c>
      <c r="BJ309" s="15">
        <v>0</v>
      </c>
      <c r="BK309" s="15">
        <v>0</v>
      </c>
      <c r="BL309" s="17">
        <v>0</v>
      </c>
      <c r="BM309" s="17">
        <v>0</v>
      </c>
      <c r="BN309" s="17">
        <v>0</v>
      </c>
      <c r="BO309" s="17">
        <v>0</v>
      </c>
      <c r="BP309" s="17">
        <v>0</v>
      </c>
      <c r="BQ309" s="15">
        <v>0</v>
      </c>
      <c r="BR309" s="15">
        <v>0</v>
      </c>
      <c r="BS309" s="15">
        <v>0</v>
      </c>
      <c r="BT309" s="15">
        <v>0</v>
      </c>
      <c r="BU309" s="15"/>
      <c r="BV309" s="15"/>
      <c r="BW309" s="15"/>
      <c r="BX309" s="15"/>
      <c r="BY309" s="15"/>
      <c r="BZ309" s="15"/>
      <c r="CA309" s="15"/>
      <c r="CB309" s="15"/>
      <c r="CC309" s="17">
        <v>409</v>
      </c>
      <c r="CD309" s="17">
        <v>140</v>
      </c>
      <c r="CE309" s="17">
        <v>394</v>
      </c>
      <c r="CF309" s="17">
        <v>139</v>
      </c>
      <c r="CG309" s="17">
        <v>375</v>
      </c>
      <c r="CH309" s="17">
        <v>135</v>
      </c>
      <c r="CI309" s="17">
        <v>411</v>
      </c>
      <c r="CJ309" s="17">
        <v>140</v>
      </c>
      <c r="CK309" s="17">
        <v>0</v>
      </c>
      <c r="CL309" s="17">
        <v>0</v>
      </c>
      <c r="CM309" s="17">
        <v>0</v>
      </c>
      <c r="CN309" s="17">
        <v>0</v>
      </c>
      <c r="CO309" s="17">
        <v>0</v>
      </c>
      <c r="CP309" s="17">
        <v>0</v>
      </c>
      <c r="CQ309" s="17">
        <v>511</v>
      </c>
      <c r="CR309" s="17">
        <v>147</v>
      </c>
      <c r="CS309" s="17">
        <v>20</v>
      </c>
      <c r="CT309" s="17">
        <v>10</v>
      </c>
      <c r="CU309" s="17">
        <v>415</v>
      </c>
      <c r="CV309" s="17">
        <v>141</v>
      </c>
      <c r="CW309" s="17">
        <v>302</v>
      </c>
      <c r="CX309" s="17">
        <v>111</v>
      </c>
      <c r="CY309" s="17">
        <v>0</v>
      </c>
      <c r="CZ309" s="17">
        <v>0</v>
      </c>
      <c r="DA309" s="17">
        <v>0</v>
      </c>
      <c r="DB309" s="15"/>
      <c r="DC309" s="15"/>
      <c r="DD309" s="15"/>
      <c r="DE309" s="15"/>
      <c r="DF309" s="15"/>
      <c r="DG309" s="15"/>
      <c r="DH309" s="15"/>
    </row>
    <row r="310" spans="1:112" ht="17.25" thickBot="1">
      <c r="A310" s="18" t="b">
        <v>1</v>
      </c>
      <c r="B310" s="18" t="b">
        <v>1</v>
      </c>
      <c r="C310" s="15"/>
      <c r="D310" s="15"/>
      <c r="E310" s="17">
        <v>501390</v>
      </c>
      <c r="F310" s="17">
        <v>0</v>
      </c>
      <c r="G310" s="17">
        <v>0</v>
      </c>
      <c r="H310" s="17">
        <v>0</v>
      </c>
      <c r="I310" s="17">
        <v>0</v>
      </c>
      <c r="J310" s="15">
        <v>0</v>
      </c>
      <c r="K310" s="17">
        <v>0</v>
      </c>
      <c r="L310" s="17">
        <v>3</v>
      </c>
      <c r="M310" s="15">
        <v>1.5</v>
      </c>
      <c r="N310" s="15"/>
      <c r="O310" s="17">
        <v>0</v>
      </c>
      <c r="P310" s="15" t="s">
        <v>5394</v>
      </c>
      <c r="Q310" s="15">
        <v>0</v>
      </c>
      <c r="R310" s="17">
        <v>309</v>
      </c>
      <c r="S310" s="18" t="b">
        <v>0</v>
      </c>
      <c r="T310" s="15"/>
      <c r="U310" s="15"/>
      <c r="V310" s="17">
        <v>50</v>
      </c>
      <c r="W310" s="15" t="s">
        <v>5395</v>
      </c>
      <c r="X310" s="15">
        <v>0</v>
      </c>
      <c r="Y310" s="18" t="b">
        <v>0</v>
      </c>
      <c r="Z310" s="15" t="s">
        <v>5396</v>
      </c>
      <c r="AA310" s="15">
        <v>0.2</v>
      </c>
      <c r="AB310" s="18" t="b">
        <v>0</v>
      </c>
      <c r="AC310" s="15"/>
      <c r="AD310" s="15" t="s">
        <v>519</v>
      </c>
      <c r="AE310" s="17">
        <v>12</v>
      </c>
      <c r="AF310" s="17">
        <v>40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5">
        <v>0</v>
      </c>
      <c r="AM310" s="15">
        <v>0</v>
      </c>
      <c r="AN310" s="15" t="s">
        <v>5396</v>
      </c>
      <c r="AO310" s="15"/>
      <c r="AP310" s="15"/>
      <c r="AQ310" s="15"/>
      <c r="AR310" s="15"/>
      <c r="AS310" s="18" t="b">
        <v>0</v>
      </c>
      <c r="AT310" s="15" t="s">
        <v>5397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5">
        <v>0</v>
      </c>
      <c r="BI310" s="15">
        <v>0</v>
      </c>
      <c r="BJ310" s="15">
        <v>0</v>
      </c>
      <c r="BK310" s="15">
        <v>0</v>
      </c>
      <c r="BL310" s="17">
        <v>0</v>
      </c>
      <c r="BM310" s="17">
        <v>0</v>
      </c>
      <c r="BN310" s="17">
        <v>0</v>
      </c>
      <c r="BO310" s="17">
        <v>0</v>
      </c>
      <c r="BP310" s="17">
        <v>0</v>
      </c>
      <c r="BQ310" s="15">
        <v>0</v>
      </c>
      <c r="BR310" s="15">
        <v>0</v>
      </c>
      <c r="BS310" s="15">
        <v>0</v>
      </c>
      <c r="BT310" s="15">
        <v>0</v>
      </c>
      <c r="BU310" s="17">
        <v>7</v>
      </c>
      <c r="BV310" s="15"/>
      <c r="BW310" s="17">
        <v>1</v>
      </c>
      <c r="BX310" s="15"/>
      <c r="BY310" s="15"/>
      <c r="BZ310" s="15"/>
      <c r="CA310" s="15"/>
      <c r="CB310" s="15"/>
      <c r="CC310" s="17">
        <v>521</v>
      </c>
      <c r="CD310" s="17">
        <v>221</v>
      </c>
      <c r="CE310" s="17">
        <v>520</v>
      </c>
      <c r="CF310" s="17">
        <v>221</v>
      </c>
      <c r="CG310" s="17">
        <v>517</v>
      </c>
      <c r="CH310" s="17">
        <v>220</v>
      </c>
      <c r="CI310" s="17">
        <v>521</v>
      </c>
      <c r="CJ310" s="17">
        <v>221</v>
      </c>
      <c r="CK310" s="17">
        <v>0</v>
      </c>
      <c r="CL310" s="17">
        <v>0</v>
      </c>
      <c r="CM310" s="17">
        <v>0</v>
      </c>
      <c r="CN310" s="17">
        <v>0</v>
      </c>
      <c r="CO310" s="17">
        <v>0</v>
      </c>
      <c r="CP310" s="17">
        <v>0</v>
      </c>
      <c r="CQ310" s="17">
        <v>324</v>
      </c>
      <c r="CR310" s="17">
        <v>188</v>
      </c>
      <c r="CS310" s="17">
        <v>302</v>
      </c>
      <c r="CT310" s="17">
        <v>82</v>
      </c>
      <c r="CU310" s="17">
        <v>521</v>
      </c>
      <c r="CV310" s="17">
        <v>221</v>
      </c>
      <c r="CW310" s="17">
        <v>357</v>
      </c>
      <c r="CX310" s="17">
        <v>132</v>
      </c>
      <c r="CY310" s="17">
        <v>0</v>
      </c>
      <c r="CZ310" s="17">
        <v>0</v>
      </c>
      <c r="DA310" s="17">
        <v>0</v>
      </c>
      <c r="DB310" s="15"/>
      <c r="DC310" s="15"/>
      <c r="DD310" s="15"/>
      <c r="DE310" s="15"/>
      <c r="DF310" s="15"/>
      <c r="DG310" s="15"/>
      <c r="DH310" s="15"/>
    </row>
    <row r="311" spans="1:112" ht="17.25" thickBot="1">
      <c r="A311" s="18" t="b">
        <v>1</v>
      </c>
      <c r="B311" s="18" t="b">
        <v>1</v>
      </c>
      <c r="C311" s="15"/>
      <c r="D311" s="15"/>
      <c r="E311" s="17">
        <v>241117</v>
      </c>
      <c r="F311" s="17">
        <v>0</v>
      </c>
      <c r="G311" s="17">
        <v>0</v>
      </c>
      <c r="H311" s="17">
        <v>0</v>
      </c>
      <c r="I311" s="17">
        <v>0</v>
      </c>
      <c r="J311" s="15">
        <v>0</v>
      </c>
      <c r="K311" s="17">
        <v>0</v>
      </c>
      <c r="L311" s="17">
        <v>3</v>
      </c>
      <c r="M311" s="15">
        <v>1.5</v>
      </c>
      <c r="N311" s="15"/>
      <c r="O311" s="17">
        <v>0</v>
      </c>
      <c r="P311" s="15" t="s">
        <v>5398</v>
      </c>
      <c r="Q311" s="15">
        <v>0</v>
      </c>
      <c r="R311" s="17">
        <v>310</v>
      </c>
      <c r="S311" s="18" t="b">
        <v>0</v>
      </c>
      <c r="T311" s="15"/>
      <c r="U311" s="15"/>
      <c r="V311" s="17">
        <v>50</v>
      </c>
      <c r="W311" s="15" t="s">
        <v>5399</v>
      </c>
      <c r="X311" s="15">
        <v>0</v>
      </c>
      <c r="Y311" s="18" t="b">
        <v>0</v>
      </c>
      <c r="Z311" s="15" t="s">
        <v>5400</v>
      </c>
      <c r="AA311" s="15">
        <v>0.1</v>
      </c>
      <c r="AB311" s="18" t="b">
        <v>0</v>
      </c>
      <c r="AC311" s="15"/>
      <c r="AD311" s="15" t="s">
        <v>519</v>
      </c>
      <c r="AE311" s="17">
        <v>12</v>
      </c>
      <c r="AF311" s="17">
        <v>40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5">
        <v>0</v>
      </c>
      <c r="AM311" s="15">
        <v>0</v>
      </c>
      <c r="AN311" s="15" t="s">
        <v>5400</v>
      </c>
      <c r="AO311" s="15"/>
      <c r="AP311" s="15"/>
      <c r="AQ311" s="15"/>
      <c r="AR311" s="15"/>
      <c r="AS311" s="18" t="b">
        <v>0</v>
      </c>
      <c r="AT311" s="15" t="s">
        <v>5401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0</v>
      </c>
      <c r="BH311" s="15">
        <v>0</v>
      </c>
      <c r="BI311" s="15">
        <v>0</v>
      </c>
      <c r="BJ311" s="15">
        <v>0</v>
      </c>
      <c r="BK311" s="15">
        <v>0</v>
      </c>
      <c r="BL311" s="17">
        <v>0</v>
      </c>
      <c r="BM311" s="17">
        <v>0</v>
      </c>
      <c r="BN311" s="17">
        <v>0</v>
      </c>
      <c r="BO311" s="17">
        <v>0</v>
      </c>
      <c r="BP311" s="17">
        <v>0</v>
      </c>
      <c r="BQ311" s="15">
        <v>0</v>
      </c>
      <c r="BR311" s="15">
        <v>0</v>
      </c>
      <c r="BS311" s="15">
        <v>0</v>
      </c>
      <c r="BT311" s="15">
        <v>0</v>
      </c>
      <c r="BU311" s="15"/>
      <c r="BV311" s="15"/>
      <c r="BW311" s="15"/>
      <c r="BX311" s="15"/>
      <c r="BY311" s="15"/>
      <c r="BZ311" s="15"/>
      <c r="CA311" s="15"/>
      <c r="CB311" s="15"/>
      <c r="CC311" s="17">
        <v>507</v>
      </c>
      <c r="CD311" s="17">
        <v>211</v>
      </c>
      <c r="CE311" s="17">
        <v>503</v>
      </c>
      <c r="CF311" s="17">
        <v>211</v>
      </c>
      <c r="CG311" s="17">
        <v>500</v>
      </c>
      <c r="CH311" s="17">
        <v>210</v>
      </c>
      <c r="CI311" s="17">
        <v>507</v>
      </c>
      <c r="CJ311" s="17">
        <v>211</v>
      </c>
      <c r="CK311" s="17">
        <v>0</v>
      </c>
      <c r="CL311" s="17">
        <v>0</v>
      </c>
      <c r="CM311" s="17">
        <v>0</v>
      </c>
      <c r="CN311" s="17">
        <v>0</v>
      </c>
      <c r="CO311" s="17">
        <v>0</v>
      </c>
      <c r="CP311" s="17">
        <v>0</v>
      </c>
      <c r="CQ311" s="17">
        <v>276</v>
      </c>
      <c r="CR311" s="17">
        <v>165</v>
      </c>
      <c r="CS311" s="17">
        <v>254</v>
      </c>
      <c r="CT311" s="17">
        <v>59</v>
      </c>
      <c r="CU311" s="17">
        <v>507</v>
      </c>
      <c r="CV311" s="17">
        <v>211</v>
      </c>
      <c r="CW311" s="17">
        <v>449</v>
      </c>
      <c r="CX311" s="17">
        <v>175</v>
      </c>
      <c r="CY311" s="17">
        <v>0</v>
      </c>
      <c r="CZ311" s="17">
        <v>0</v>
      </c>
      <c r="DA311" s="17">
        <v>0</v>
      </c>
      <c r="DB311" s="15"/>
      <c r="DC311" s="15"/>
      <c r="DD311" s="15"/>
      <c r="DE311" s="15"/>
      <c r="DF311" s="15"/>
      <c r="DG311" s="15"/>
      <c r="DH311" s="15"/>
    </row>
    <row r="312" spans="1:112" ht="17.25" thickBot="1">
      <c r="A312" s="18" t="b">
        <v>1</v>
      </c>
      <c r="B312" s="18" t="b">
        <v>1</v>
      </c>
      <c r="C312" s="15"/>
      <c r="D312" s="15"/>
      <c r="E312" s="17">
        <v>149929</v>
      </c>
      <c r="F312" s="17">
        <v>0</v>
      </c>
      <c r="G312" s="17">
        <v>0</v>
      </c>
      <c r="H312" s="17">
        <v>0</v>
      </c>
      <c r="I312" s="17">
        <v>0</v>
      </c>
      <c r="J312" s="15">
        <v>0</v>
      </c>
      <c r="K312" s="17">
        <v>0</v>
      </c>
      <c r="L312" s="17">
        <v>3</v>
      </c>
      <c r="M312" s="15">
        <v>1.5</v>
      </c>
      <c r="N312" s="15"/>
      <c r="O312" s="17">
        <v>0</v>
      </c>
      <c r="P312" s="15" t="s">
        <v>1176</v>
      </c>
      <c r="Q312" s="15">
        <v>0</v>
      </c>
      <c r="R312" s="17">
        <v>311</v>
      </c>
      <c r="S312" s="18" t="b">
        <v>0</v>
      </c>
      <c r="T312" s="15"/>
      <c r="U312" s="15"/>
      <c r="V312" s="17">
        <v>50</v>
      </c>
      <c r="W312" s="15" t="s">
        <v>5402</v>
      </c>
      <c r="X312" s="15">
        <v>0</v>
      </c>
      <c r="Y312" s="18" t="b">
        <v>0</v>
      </c>
      <c r="Z312" s="15" t="s">
        <v>5403</v>
      </c>
      <c r="AA312" s="15">
        <v>0.1</v>
      </c>
      <c r="AB312" s="18" t="b">
        <v>0</v>
      </c>
      <c r="AC312" s="15"/>
      <c r="AD312" s="15" t="s">
        <v>519</v>
      </c>
      <c r="AE312" s="17">
        <v>12</v>
      </c>
      <c r="AF312" s="17">
        <v>40</v>
      </c>
      <c r="AG312" s="17">
        <v>0</v>
      </c>
      <c r="AH312" s="17">
        <v>0</v>
      </c>
      <c r="AI312" s="17">
        <v>0</v>
      </c>
      <c r="AJ312" s="17">
        <v>0</v>
      </c>
      <c r="AK312" s="17">
        <v>0</v>
      </c>
      <c r="AL312" s="15">
        <v>0</v>
      </c>
      <c r="AM312" s="15">
        <v>0</v>
      </c>
      <c r="AN312" s="15" t="s">
        <v>5403</v>
      </c>
      <c r="AO312" s="15"/>
      <c r="AP312" s="15"/>
      <c r="AQ312" s="15"/>
      <c r="AR312" s="15"/>
      <c r="AS312" s="18" t="b">
        <v>0</v>
      </c>
      <c r="AT312" s="15" t="s">
        <v>5404</v>
      </c>
      <c r="AU312" s="17">
        <v>0</v>
      </c>
      <c r="AV312" s="17">
        <v>0</v>
      </c>
      <c r="AW312" s="17">
        <v>0</v>
      </c>
      <c r="AX312" s="17">
        <v>0</v>
      </c>
      <c r="AY312" s="17">
        <v>0</v>
      </c>
      <c r="AZ312" s="17">
        <v>0</v>
      </c>
      <c r="BA312" s="17">
        <v>0</v>
      </c>
      <c r="BB312" s="17">
        <v>0</v>
      </c>
      <c r="BC312" s="17">
        <v>0</v>
      </c>
      <c r="BD312" s="17">
        <v>0</v>
      </c>
      <c r="BE312" s="17">
        <v>0</v>
      </c>
      <c r="BF312" s="17">
        <v>0</v>
      </c>
      <c r="BG312" s="17">
        <v>0</v>
      </c>
      <c r="BH312" s="15">
        <v>0</v>
      </c>
      <c r="BI312" s="15">
        <v>0</v>
      </c>
      <c r="BJ312" s="15">
        <v>0</v>
      </c>
      <c r="BK312" s="15">
        <v>0</v>
      </c>
      <c r="BL312" s="17">
        <v>0</v>
      </c>
      <c r="BM312" s="17">
        <v>0</v>
      </c>
      <c r="BN312" s="17">
        <v>0</v>
      </c>
      <c r="BO312" s="17">
        <v>0</v>
      </c>
      <c r="BP312" s="17">
        <v>0</v>
      </c>
      <c r="BQ312" s="15">
        <v>0</v>
      </c>
      <c r="BR312" s="15">
        <v>0</v>
      </c>
      <c r="BS312" s="15">
        <v>0</v>
      </c>
      <c r="BT312" s="15">
        <v>0</v>
      </c>
      <c r="BU312" s="15"/>
      <c r="BV312" s="15"/>
      <c r="BW312" s="15"/>
      <c r="BX312" s="15"/>
      <c r="BY312" s="15"/>
      <c r="BZ312" s="15"/>
      <c r="CA312" s="15"/>
      <c r="CB312" s="15"/>
      <c r="CC312" s="17">
        <v>492</v>
      </c>
      <c r="CD312" s="17">
        <v>201</v>
      </c>
      <c r="CE312" s="17">
        <v>488</v>
      </c>
      <c r="CF312" s="17">
        <v>201</v>
      </c>
      <c r="CG312" s="17">
        <v>482</v>
      </c>
      <c r="CH312" s="17">
        <v>200</v>
      </c>
      <c r="CI312" s="17">
        <v>492</v>
      </c>
      <c r="CJ312" s="17">
        <v>201</v>
      </c>
      <c r="CK312" s="17">
        <v>0</v>
      </c>
      <c r="CL312" s="17">
        <v>0</v>
      </c>
      <c r="CM312" s="17">
        <v>0</v>
      </c>
      <c r="CN312" s="17">
        <v>0</v>
      </c>
      <c r="CO312" s="17">
        <v>0</v>
      </c>
      <c r="CP312" s="17">
        <v>0</v>
      </c>
      <c r="CQ312" s="17">
        <v>228</v>
      </c>
      <c r="CR312" s="17">
        <v>137</v>
      </c>
      <c r="CS312" s="17">
        <v>206</v>
      </c>
      <c r="CT312" s="17">
        <v>31</v>
      </c>
      <c r="CU312" s="17">
        <v>492</v>
      </c>
      <c r="CV312" s="17">
        <v>201</v>
      </c>
      <c r="CW312" s="17">
        <v>487</v>
      </c>
      <c r="CX312" s="17">
        <v>197</v>
      </c>
      <c r="CY312" s="17">
        <v>0</v>
      </c>
      <c r="CZ312" s="17">
        <v>0</v>
      </c>
      <c r="DA312" s="17">
        <v>0</v>
      </c>
      <c r="DB312" s="15"/>
      <c r="DC312" s="15"/>
      <c r="DD312" s="15"/>
      <c r="DE312" s="15"/>
      <c r="DF312" s="15"/>
      <c r="DG312" s="15"/>
      <c r="DH312" s="15"/>
    </row>
    <row r="313" spans="1:112" ht="17.25" thickBot="1">
      <c r="A313" s="18" t="b">
        <v>1</v>
      </c>
      <c r="B313" s="18" t="b">
        <v>1</v>
      </c>
      <c r="C313" s="15"/>
      <c r="D313" s="15"/>
      <c r="E313" s="17">
        <v>231899</v>
      </c>
      <c r="F313" s="17">
        <v>0</v>
      </c>
      <c r="G313" s="17">
        <v>0</v>
      </c>
      <c r="H313" s="17">
        <v>0</v>
      </c>
      <c r="I313" s="17">
        <v>0</v>
      </c>
      <c r="J313" s="15">
        <v>0</v>
      </c>
      <c r="K313" s="17">
        <v>0</v>
      </c>
      <c r="L313" s="17">
        <v>3</v>
      </c>
      <c r="M313" s="15">
        <v>1</v>
      </c>
      <c r="N313" s="15"/>
      <c r="O313" s="17">
        <v>0</v>
      </c>
      <c r="P313" s="15" t="s">
        <v>600</v>
      </c>
      <c r="Q313" s="15">
        <v>0</v>
      </c>
      <c r="R313" s="17">
        <v>312</v>
      </c>
      <c r="S313" s="18" t="b">
        <v>0</v>
      </c>
      <c r="T313" s="15"/>
      <c r="U313" s="15"/>
      <c r="V313" s="17">
        <v>45</v>
      </c>
      <c r="W313" s="15" t="s">
        <v>5405</v>
      </c>
      <c r="X313" s="15">
        <v>0</v>
      </c>
      <c r="Y313" s="18" t="b">
        <v>0</v>
      </c>
      <c r="Z313" s="15" t="s">
        <v>5406</v>
      </c>
      <c r="AA313" s="15">
        <v>0.5</v>
      </c>
      <c r="AB313" s="18" t="b">
        <v>0</v>
      </c>
      <c r="AC313" s="15"/>
      <c r="AD313" s="15" t="s">
        <v>519</v>
      </c>
      <c r="AE313" s="17">
        <v>12</v>
      </c>
      <c r="AF313" s="17">
        <v>40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5">
        <v>0</v>
      </c>
      <c r="AM313" s="15">
        <v>0</v>
      </c>
      <c r="AN313" s="15" t="s">
        <v>5406</v>
      </c>
      <c r="AO313" s="15"/>
      <c r="AP313" s="15"/>
      <c r="AQ313" s="15"/>
      <c r="AR313" s="15"/>
      <c r="AS313" s="18" t="b">
        <v>0</v>
      </c>
      <c r="AT313" s="15" t="s">
        <v>5407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7">
        <v>0</v>
      </c>
      <c r="BB313" s="17">
        <v>0</v>
      </c>
      <c r="BC313" s="17">
        <v>0</v>
      </c>
      <c r="BD313" s="17">
        <v>0</v>
      </c>
      <c r="BE313" s="17">
        <v>0</v>
      </c>
      <c r="BF313" s="17">
        <v>0</v>
      </c>
      <c r="BG313" s="17">
        <v>0</v>
      </c>
      <c r="BH313" s="15">
        <v>0</v>
      </c>
      <c r="BI313" s="15">
        <v>0</v>
      </c>
      <c r="BJ313" s="15">
        <v>0</v>
      </c>
      <c r="BK313" s="15">
        <v>0</v>
      </c>
      <c r="BL313" s="17">
        <v>0</v>
      </c>
      <c r="BM313" s="17">
        <v>0</v>
      </c>
      <c r="BN313" s="17">
        <v>0</v>
      </c>
      <c r="BO313" s="17">
        <v>0</v>
      </c>
      <c r="BP313" s="17">
        <v>0</v>
      </c>
      <c r="BQ313" s="15">
        <v>0</v>
      </c>
      <c r="BR313" s="15">
        <v>0</v>
      </c>
      <c r="BS313" s="15">
        <v>0</v>
      </c>
      <c r="BT313" s="15">
        <v>0</v>
      </c>
      <c r="BU313" s="15"/>
      <c r="BV313" s="15"/>
      <c r="BW313" s="15"/>
      <c r="BX313" s="15"/>
      <c r="BY313" s="15"/>
      <c r="BZ313" s="15"/>
      <c r="CA313" s="15"/>
      <c r="CB313" s="15"/>
      <c r="CC313" s="17">
        <v>459</v>
      </c>
      <c r="CD313" s="17">
        <v>188</v>
      </c>
      <c r="CE313" s="17">
        <v>451</v>
      </c>
      <c r="CF313" s="17">
        <v>190</v>
      </c>
      <c r="CG313" s="17">
        <v>436</v>
      </c>
      <c r="CH313" s="17">
        <v>184</v>
      </c>
      <c r="CI313" s="17">
        <v>461</v>
      </c>
      <c r="CJ313" s="17">
        <v>189</v>
      </c>
      <c r="CK313" s="17">
        <v>0</v>
      </c>
      <c r="CL313" s="17">
        <v>0</v>
      </c>
      <c r="CM313" s="17">
        <v>0</v>
      </c>
      <c r="CN313" s="17">
        <v>0</v>
      </c>
      <c r="CO313" s="17">
        <v>0</v>
      </c>
      <c r="CP313" s="17">
        <v>0</v>
      </c>
      <c r="CQ313" s="17">
        <v>416</v>
      </c>
      <c r="CR313" s="17">
        <v>227</v>
      </c>
      <c r="CS313" s="17">
        <v>115</v>
      </c>
      <c r="CT313" s="17">
        <v>6</v>
      </c>
      <c r="CU313" s="17">
        <v>464</v>
      </c>
      <c r="CV313" s="17">
        <v>191</v>
      </c>
      <c r="CW313" s="17">
        <v>259</v>
      </c>
      <c r="CX313" s="17">
        <v>86</v>
      </c>
      <c r="CY313" s="17">
        <v>0</v>
      </c>
      <c r="CZ313" s="17">
        <v>0</v>
      </c>
      <c r="DA313" s="17">
        <v>0</v>
      </c>
      <c r="DB313" s="15"/>
      <c r="DC313" s="15"/>
      <c r="DD313" s="15"/>
      <c r="DE313" s="15"/>
      <c r="DF313" s="15"/>
      <c r="DG313" s="15"/>
      <c r="DH313" s="15"/>
    </row>
    <row r="314" spans="1:112" ht="17.25" thickBot="1">
      <c r="A314" s="18" t="b">
        <v>1</v>
      </c>
      <c r="B314" s="18" t="b">
        <v>1</v>
      </c>
      <c r="C314" s="15"/>
      <c r="D314" s="15"/>
      <c r="E314" s="17">
        <v>443261</v>
      </c>
      <c r="F314" s="17">
        <v>0</v>
      </c>
      <c r="G314" s="17">
        <v>0</v>
      </c>
      <c r="H314" s="17">
        <v>0</v>
      </c>
      <c r="I314" s="17">
        <v>0</v>
      </c>
      <c r="J314" s="15">
        <v>0</v>
      </c>
      <c r="K314" s="17">
        <v>0</v>
      </c>
      <c r="L314" s="17">
        <v>3</v>
      </c>
      <c r="M314" s="15">
        <v>2</v>
      </c>
      <c r="N314" s="15"/>
      <c r="O314" s="17">
        <v>0</v>
      </c>
      <c r="P314" s="15" t="s">
        <v>600</v>
      </c>
      <c r="Q314" s="15">
        <v>0</v>
      </c>
      <c r="R314" s="17">
        <v>313</v>
      </c>
      <c r="S314" s="18" t="b">
        <v>0</v>
      </c>
      <c r="T314" s="15"/>
      <c r="U314" s="15"/>
      <c r="V314" s="17">
        <v>55</v>
      </c>
      <c r="W314" s="15" t="s">
        <v>5408</v>
      </c>
      <c r="X314" s="15">
        <v>0</v>
      </c>
      <c r="Y314" s="18" t="b">
        <v>0</v>
      </c>
      <c r="Z314" s="15" t="s">
        <v>1519</v>
      </c>
      <c r="AA314" s="15">
        <v>0.4</v>
      </c>
      <c r="AB314" s="18" t="b">
        <v>0</v>
      </c>
      <c r="AC314" s="15"/>
      <c r="AD314" s="15" t="s">
        <v>519</v>
      </c>
      <c r="AE314" s="17">
        <v>12</v>
      </c>
      <c r="AF314" s="17">
        <v>40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5">
        <v>0</v>
      </c>
      <c r="AM314" s="15">
        <v>0</v>
      </c>
      <c r="AN314" s="15" t="s">
        <v>1519</v>
      </c>
      <c r="AO314" s="15"/>
      <c r="AP314" s="15"/>
      <c r="AQ314" s="15"/>
      <c r="AR314" s="15"/>
      <c r="AS314" s="18" t="b">
        <v>0</v>
      </c>
      <c r="AT314" s="15" t="s">
        <v>5409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  <c r="BG314" s="17">
        <v>0</v>
      </c>
      <c r="BH314" s="15">
        <v>0</v>
      </c>
      <c r="BI314" s="15">
        <v>0</v>
      </c>
      <c r="BJ314" s="15">
        <v>0</v>
      </c>
      <c r="BK314" s="15">
        <v>0</v>
      </c>
      <c r="BL314" s="17">
        <v>0</v>
      </c>
      <c r="BM314" s="17">
        <v>0</v>
      </c>
      <c r="BN314" s="17">
        <v>0</v>
      </c>
      <c r="BO314" s="17">
        <v>0</v>
      </c>
      <c r="BP314" s="17">
        <v>0</v>
      </c>
      <c r="BQ314" s="15">
        <v>0</v>
      </c>
      <c r="BR314" s="15">
        <v>0</v>
      </c>
      <c r="BS314" s="15">
        <v>0</v>
      </c>
      <c r="BT314" s="15">
        <v>0</v>
      </c>
      <c r="BU314" s="17">
        <v>8</v>
      </c>
      <c r="BV314" s="15"/>
      <c r="BW314" s="17">
        <v>3</v>
      </c>
      <c r="BX314" s="15"/>
      <c r="BY314" s="17">
        <v>2</v>
      </c>
      <c r="BZ314" s="15"/>
      <c r="CA314" s="15"/>
      <c r="CB314" s="15"/>
      <c r="CC314" s="17">
        <v>543</v>
      </c>
      <c r="CD314" s="17">
        <v>235</v>
      </c>
      <c r="CE314" s="17">
        <v>543</v>
      </c>
      <c r="CF314" s="17">
        <v>235</v>
      </c>
      <c r="CG314" s="17">
        <v>542</v>
      </c>
      <c r="CH314" s="17">
        <v>235</v>
      </c>
      <c r="CI314" s="17">
        <v>543</v>
      </c>
      <c r="CJ314" s="17">
        <v>235</v>
      </c>
      <c r="CK314" s="17">
        <v>0</v>
      </c>
      <c r="CL314" s="17">
        <v>0</v>
      </c>
      <c r="CM314" s="17">
        <v>0</v>
      </c>
      <c r="CN314" s="17">
        <v>0</v>
      </c>
      <c r="CO314" s="17">
        <v>0</v>
      </c>
      <c r="CP314" s="17">
        <v>0</v>
      </c>
      <c r="CQ314" s="17">
        <v>161</v>
      </c>
      <c r="CR314" s="17">
        <v>101</v>
      </c>
      <c r="CS314" s="17">
        <v>398</v>
      </c>
      <c r="CT314" s="17">
        <v>144</v>
      </c>
      <c r="CU314" s="17">
        <v>543</v>
      </c>
      <c r="CV314" s="17">
        <v>235</v>
      </c>
      <c r="CW314" s="17">
        <v>297</v>
      </c>
      <c r="CX314" s="17">
        <v>98</v>
      </c>
      <c r="CY314" s="17">
        <v>0</v>
      </c>
      <c r="CZ314" s="17">
        <v>0</v>
      </c>
      <c r="DA314" s="17">
        <v>0</v>
      </c>
      <c r="DB314" s="15"/>
      <c r="DC314" s="15"/>
      <c r="DD314" s="15"/>
      <c r="DE314" s="15"/>
      <c r="DF314" s="15"/>
      <c r="DG314" s="15"/>
      <c r="DH314" s="15"/>
    </row>
    <row r="315" spans="1:112" ht="17.25" thickBot="1">
      <c r="A315" s="18" t="b">
        <v>1</v>
      </c>
      <c r="B315" s="18" t="b">
        <v>1</v>
      </c>
      <c r="C315" s="15"/>
      <c r="D315" s="15"/>
      <c r="E315" s="17">
        <v>229164</v>
      </c>
      <c r="F315" s="17">
        <v>0</v>
      </c>
      <c r="G315" s="17">
        <v>0</v>
      </c>
      <c r="H315" s="17">
        <v>0</v>
      </c>
      <c r="I315" s="17">
        <v>0</v>
      </c>
      <c r="J315" s="15">
        <v>0</v>
      </c>
      <c r="K315" s="17">
        <v>0</v>
      </c>
      <c r="L315" s="17">
        <v>3</v>
      </c>
      <c r="M315" s="15">
        <v>1.5</v>
      </c>
      <c r="N315" s="15"/>
      <c r="O315" s="17">
        <v>0</v>
      </c>
      <c r="P315" s="15" t="s">
        <v>5410</v>
      </c>
      <c r="Q315" s="15">
        <v>0</v>
      </c>
      <c r="R315" s="17">
        <v>314</v>
      </c>
      <c r="S315" s="18" t="b">
        <v>0</v>
      </c>
      <c r="T315" s="15"/>
      <c r="U315" s="15"/>
      <c r="V315" s="17">
        <v>50</v>
      </c>
      <c r="W315" s="15" t="s">
        <v>5411</v>
      </c>
      <c r="X315" s="15">
        <v>0</v>
      </c>
      <c r="Y315" s="18" t="b">
        <v>0</v>
      </c>
      <c r="Z315" s="15" t="s">
        <v>5412</v>
      </c>
      <c r="AA315" s="15">
        <v>0</v>
      </c>
      <c r="AB315" s="18" t="b">
        <v>0</v>
      </c>
      <c r="AC315" s="15"/>
      <c r="AD315" s="15" t="s">
        <v>519</v>
      </c>
      <c r="AE315" s="17">
        <v>12</v>
      </c>
      <c r="AF315" s="17">
        <v>40</v>
      </c>
      <c r="AG315" s="17">
        <v>0</v>
      </c>
      <c r="AH315" s="17">
        <v>0</v>
      </c>
      <c r="AI315" s="17">
        <v>0</v>
      </c>
      <c r="AJ315" s="17">
        <v>0</v>
      </c>
      <c r="AK315" s="17">
        <v>0</v>
      </c>
      <c r="AL315" s="15">
        <v>0</v>
      </c>
      <c r="AM315" s="15">
        <v>0</v>
      </c>
      <c r="AN315" s="15" t="s">
        <v>5412</v>
      </c>
      <c r="AO315" s="15"/>
      <c r="AP315" s="15"/>
      <c r="AQ315" s="15"/>
      <c r="AR315" s="15"/>
      <c r="AS315" s="18" t="b">
        <v>0</v>
      </c>
      <c r="AT315" s="15" t="s">
        <v>5413</v>
      </c>
      <c r="AU315" s="17">
        <v>0</v>
      </c>
      <c r="AV315" s="17">
        <v>0</v>
      </c>
      <c r="AW315" s="17">
        <v>0</v>
      </c>
      <c r="AX315" s="17">
        <v>0</v>
      </c>
      <c r="AY315" s="17">
        <v>0</v>
      </c>
      <c r="AZ315" s="17">
        <v>0</v>
      </c>
      <c r="BA315" s="17">
        <v>0</v>
      </c>
      <c r="BB315" s="17">
        <v>0</v>
      </c>
      <c r="BC315" s="17">
        <v>0</v>
      </c>
      <c r="BD315" s="17">
        <v>0</v>
      </c>
      <c r="BE315" s="17">
        <v>0</v>
      </c>
      <c r="BF315" s="17">
        <v>0</v>
      </c>
      <c r="BG315" s="17">
        <v>0</v>
      </c>
      <c r="BH315" s="15">
        <v>0</v>
      </c>
      <c r="BI315" s="15">
        <v>0</v>
      </c>
      <c r="BJ315" s="15">
        <v>0</v>
      </c>
      <c r="BK315" s="15">
        <v>0</v>
      </c>
      <c r="BL315" s="17">
        <v>0</v>
      </c>
      <c r="BM315" s="17">
        <v>0</v>
      </c>
      <c r="BN315" s="17">
        <v>0</v>
      </c>
      <c r="BO315" s="17">
        <v>0</v>
      </c>
      <c r="BP315" s="17">
        <v>0</v>
      </c>
      <c r="BQ315" s="15">
        <v>0</v>
      </c>
      <c r="BR315" s="15">
        <v>0</v>
      </c>
      <c r="BS315" s="15">
        <v>0</v>
      </c>
      <c r="BT315" s="15">
        <v>0</v>
      </c>
      <c r="BU315" s="15"/>
      <c r="BV315" s="15"/>
      <c r="BW315" s="15"/>
      <c r="BX315" s="15"/>
      <c r="BY315" s="15"/>
      <c r="BZ315" s="15"/>
      <c r="CA315" s="15"/>
      <c r="CB315" s="15"/>
      <c r="CC315" s="17">
        <v>502</v>
      </c>
      <c r="CD315" s="17">
        <v>208</v>
      </c>
      <c r="CE315" s="17">
        <v>498</v>
      </c>
      <c r="CF315" s="17">
        <v>208</v>
      </c>
      <c r="CG315" s="17">
        <v>495</v>
      </c>
      <c r="CH315" s="17">
        <v>207</v>
      </c>
      <c r="CI315" s="17">
        <v>502</v>
      </c>
      <c r="CJ315" s="17">
        <v>208</v>
      </c>
      <c r="CK315" s="17">
        <v>0</v>
      </c>
      <c r="CL315" s="17">
        <v>0</v>
      </c>
      <c r="CM315" s="17">
        <v>0</v>
      </c>
      <c r="CN315" s="17">
        <v>0</v>
      </c>
      <c r="CO315" s="17">
        <v>0</v>
      </c>
      <c r="CP315" s="17">
        <v>0</v>
      </c>
      <c r="CQ315" s="17">
        <v>268</v>
      </c>
      <c r="CR315" s="17">
        <v>160</v>
      </c>
      <c r="CS315" s="17">
        <v>246</v>
      </c>
      <c r="CT315" s="17">
        <v>54</v>
      </c>
      <c r="CU315" s="17">
        <v>502</v>
      </c>
      <c r="CV315" s="17">
        <v>208</v>
      </c>
      <c r="CW315" s="17">
        <v>508</v>
      </c>
      <c r="CX315" s="17">
        <v>209</v>
      </c>
      <c r="CY315" s="17">
        <v>0</v>
      </c>
      <c r="CZ315" s="17">
        <v>0</v>
      </c>
      <c r="DA315" s="17">
        <v>0</v>
      </c>
      <c r="DB315" s="15"/>
      <c r="DC315" s="15"/>
      <c r="DD315" s="15"/>
      <c r="DE315" s="15"/>
      <c r="DF315" s="15"/>
      <c r="DG315" s="15"/>
      <c r="DH315" s="15"/>
    </row>
    <row r="316" spans="1:112" ht="17.25" thickBot="1">
      <c r="A316" s="18" t="b">
        <v>1</v>
      </c>
      <c r="B316" s="18" t="b">
        <v>1</v>
      </c>
      <c r="C316" s="15"/>
      <c r="D316" s="15"/>
      <c r="E316" s="17">
        <v>531442</v>
      </c>
      <c r="F316" s="17">
        <v>0</v>
      </c>
      <c r="G316" s="17">
        <v>0</v>
      </c>
      <c r="H316" s="17">
        <v>0</v>
      </c>
      <c r="I316" s="17">
        <v>0</v>
      </c>
      <c r="J316" s="15">
        <v>0</v>
      </c>
      <c r="K316" s="17">
        <v>0</v>
      </c>
      <c r="L316" s="17">
        <v>3</v>
      </c>
      <c r="M316" s="15">
        <v>2</v>
      </c>
      <c r="N316" s="15"/>
      <c r="O316" s="17">
        <v>0</v>
      </c>
      <c r="P316" s="15" t="s">
        <v>5414</v>
      </c>
      <c r="Q316" s="15">
        <v>0</v>
      </c>
      <c r="R316" s="17">
        <v>315</v>
      </c>
      <c r="S316" s="18" t="b">
        <v>0</v>
      </c>
      <c r="T316" s="15"/>
      <c r="U316" s="15"/>
      <c r="V316" s="17">
        <v>55</v>
      </c>
      <c r="W316" s="15" t="s">
        <v>5415</v>
      </c>
      <c r="X316" s="15">
        <v>0</v>
      </c>
      <c r="Y316" s="18" t="b">
        <v>0</v>
      </c>
      <c r="Z316" s="15" t="s">
        <v>5416</v>
      </c>
      <c r="AA316" s="15">
        <v>0.4</v>
      </c>
      <c r="AB316" s="18" t="b">
        <v>0</v>
      </c>
      <c r="AC316" s="15"/>
      <c r="AD316" s="15" t="s">
        <v>519</v>
      </c>
      <c r="AE316" s="17">
        <v>12</v>
      </c>
      <c r="AF316" s="17">
        <v>40</v>
      </c>
      <c r="AG316" s="17">
        <v>0</v>
      </c>
      <c r="AH316" s="17">
        <v>0</v>
      </c>
      <c r="AI316" s="17">
        <v>0</v>
      </c>
      <c r="AJ316" s="17">
        <v>0</v>
      </c>
      <c r="AK316" s="17">
        <v>0</v>
      </c>
      <c r="AL316" s="15">
        <v>0</v>
      </c>
      <c r="AM316" s="15">
        <v>0</v>
      </c>
      <c r="AN316" s="15" t="s">
        <v>5416</v>
      </c>
      <c r="AO316" s="15"/>
      <c r="AP316" s="15"/>
      <c r="AQ316" s="15"/>
      <c r="AR316" s="15"/>
      <c r="AS316" s="18" t="b">
        <v>0</v>
      </c>
      <c r="AT316" s="15" t="s">
        <v>5417</v>
      </c>
      <c r="AU316" s="17">
        <v>0</v>
      </c>
      <c r="AV316" s="17">
        <v>0</v>
      </c>
      <c r="AW316" s="17">
        <v>0</v>
      </c>
      <c r="AX316" s="17">
        <v>0</v>
      </c>
      <c r="AY316" s="17">
        <v>0</v>
      </c>
      <c r="AZ316" s="17">
        <v>0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  <c r="BG316" s="17">
        <v>0</v>
      </c>
      <c r="BH316" s="15">
        <v>0</v>
      </c>
      <c r="BI316" s="15">
        <v>0</v>
      </c>
      <c r="BJ316" s="15">
        <v>0</v>
      </c>
      <c r="BK316" s="15">
        <v>0</v>
      </c>
      <c r="BL316" s="17">
        <v>0</v>
      </c>
      <c r="BM316" s="17">
        <v>0</v>
      </c>
      <c r="BN316" s="17">
        <v>0</v>
      </c>
      <c r="BO316" s="17">
        <v>0</v>
      </c>
      <c r="BP316" s="17">
        <v>0</v>
      </c>
      <c r="BQ316" s="15">
        <v>0</v>
      </c>
      <c r="BR316" s="15">
        <v>0</v>
      </c>
      <c r="BS316" s="15">
        <v>0</v>
      </c>
      <c r="BT316" s="15">
        <v>0</v>
      </c>
      <c r="BU316" s="15"/>
      <c r="BV316" s="15"/>
      <c r="BW316" s="15"/>
      <c r="BX316" s="15"/>
      <c r="BY316" s="15"/>
      <c r="BZ316" s="15"/>
      <c r="CA316" s="15"/>
      <c r="CB316" s="15"/>
      <c r="CC316" s="17">
        <v>546</v>
      </c>
      <c r="CD316" s="17">
        <v>238</v>
      </c>
      <c r="CE316" s="17">
        <v>546</v>
      </c>
      <c r="CF316" s="17">
        <v>238</v>
      </c>
      <c r="CG316" s="17">
        <v>545</v>
      </c>
      <c r="CH316" s="17">
        <v>238</v>
      </c>
      <c r="CI316" s="17">
        <v>546</v>
      </c>
      <c r="CJ316" s="17">
        <v>238</v>
      </c>
      <c r="CK316" s="17">
        <v>0</v>
      </c>
      <c r="CL316" s="17">
        <v>0</v>
      </c>
      <c r="CM316" s="17">
        <v>0</v>
      </c>
      <c r="CN316" s="17">
        <v>0</v>
      </c>
      <c r="CO316" s="17">
        <v>0</v>
      </c>
      <c r="CP316" s="17">
        <v>0</v>
      </c>
      <c r="CQ316" s="17">
        <v>194</v>
      </c>
      <c r="CR316" s="17">
        <v>121</v>
      </c>
      <c r="CS316" s="17">
        <v>431</v>
      </c>
      <c r="CT316" s="17">
        <v>164</v>
      </c>
      <c r="CU316" s="17">
        <v>546</v>
      </c>
      <c r="CV316" s="17">
        <v>238</v>
      </c>
      <c r="CW316" s="17">
        <v>296</v>
      </c>
      <c r="CX316" s="17">
        <v>97</v>
      </c>
      <c r="CY316" s="17">
        <v>0</v>
      </c>
      <c r="CZ316" s="17">
        <v>0</v>
      </c>
      <c r="DA316" s="17">
        <v>0</v>
      </c>
      <c r="DB316" s="15"/>
      <c r="DC316" s="15"/>
      <c r="DD316" s="15"/>
      <c r="DE316" s="15"/>
      <c r="DF316" s="15"/>
      <c r="DG316" s="15"/>
      <c r="DH316" s="15"/>
    </row>
    <row r="317" spans="1:112" ht="27.75" thickBot="1">
      <c r="A317" s="18" t="b">
        <v>1</v>
      </c>
      <c r="B317" s="18" t="b">
        <v>1</v>
      </c>
      <c r="C317" s="15"/>
      <c r="D317" s="15"/>
      <c r="E317" s="17">
        <v>543968</v>
      </c>
      <c r="F317" s="17">
        <v>0</v>
      </c>
      <c r="G317" s="17">
        <v>0</v>
      </c>
      <c r="H317" s="17">
        <v>0</v>
      </c>
      <c r="I317" s="17">
        <v>0</v>
      </c>
      <c r="J317" s="15">
        <v>0</v>
      </c>
      <c r="K317" s="17">
        <v>0</v>
      </c>
      <c r="L317" s="17">
        <v>4</v>
      </c>
      <c r="M317" s="15">
        <v>1.8</v>
      </c>
      <c r="N317" s="15"/>
      <c r="O317" s="17">
        <v>0</v>
      </c>
      <c r="P317" s="15" t="s">
        <v>5418</v>
      </c>
      <c r="Q317" s="15">
        <v>0</v>
      </c>
      <c r="R317" s="17">
        <v>316</v>
      </c>
      <c r="S317" s="18" t="b">
        <v>0</v>
      </c>
      <c r="T317" s="15"/>
      <c r="U317" s="15"/>
      <c r="V317" s="17">
        <v>55</v>
      </c>
      <c r="W317" s="15" t="s">
        <v>5419</v>
      </c>
      <c r="X317" s="15">
        <v>0</v>
      </c>
      <c r="Y317" s="18" t="b">
        <v>0</v>
      </c>
      <c r="Z317" s="15" t="s">
        <v>5420</v>
      </c>
      <c r="AA317" s="15">
        <v>0.4</v>
      </c>
      <c r="AB317" s="18" t="b">
        <v>0</v>
      </c>
      <c r="AC317" s="15"/>
      <c r="AD317" s="15" t="s">
        <v>519</v>
      </c>
      <c r="AE317" s="17">
        <v>12</v>
      </c>
      <c r="AF317" s="17">
        <v>40</v>
      </c>
      <c r="AG317" s="17">
        <v>0</v>
      </c>
      <c r="AH317" s="17">
        <v>0</v>
      </c>
      <c r="AI317" s="17">
        <v>0</v>
      </c>
      <c r="AJ317" s="17">
        <v>0</v>
      </c>
      <c r="AK317" s="17">
        <v>0</v>
      </c>
      <c r="AL317" s="15">
        <v>0</v>
      </c>
      <c r="AM317" s="15">
        <v>0</v>
      </c>
      <c r="AN317" s="15" t="s">
        <v>5418</v>
      </c>
      <c r="AO317" s="15"/>
      <c r="AP317" s="15"/>
      <c r="AQ317" s="15"/>
      <c r="AR317" s="15"/>
      <c r="AS317" s="18" t="b">
        <v>0</v>
      </c>
      <c r="AT317" s="15" t="s">
        <v>5421</v>
      </c>
      <c r="AU317" s="17">
        <v>0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7">
        <v>0</v>
      </c>
      <c r="BH317" s="15">
        <v>0</v>
      </c>
      <c r="BI317" s="15">
        <v>0</v>
      </c>
      <c r="BJ317" s="15">
        <v>0</v>
      </c>
      <c r="BK317" s="15">
        <v>0</v>
      </c>
      <c r="BL317" s="17">
        <v>0</v>
      </c>
      <c r="BM317" s="17">
        <v>0</v>
      </c>
      <c r="BN317" s="17">
        <v>0</v>
      </c>
      <c r="BO317" s="17">
        <v>0</v>
      </c>
      <c r="BP317" s="17">
        <v>0</v>
      </c>
      <c r="BQ317" s="15">
        <v>0</v>
      </c>
      <c r="BR317" s="15">
        <v>0</v>
      </c>
      <c r="BS317" s="15">
        <v>0</v>
      </c>
      <c r="BT317" s="15">
        <v>0</v>
      </c>
      <c r="BU317" s="15"/>
      <c r="BV317" s="15"/>
      <c r="BW317" s="15"/>
      <c r="BX317" s="15"/>
      <c r="BY317" s="15"/>
      <c r="BZ317" s="15"/>
      <c r="CA317" s="15"/>
      <c r="CB317" s="15"/>
      <c r="CC317" s="17">
        <v>547</v>
      </c>
      <c r="CD317" s="17">
        <v>66</v>
      </c>
      <c r="CE317" s="17">
        <v>547</v>
      </c>
      <c r="CF317" s="17">
        <v>66</v>
      </c>
      <c r="CG317" s="17">
        <v>546</v>
      </c>
      <c r="CH317" s="17">
        <v>66</v>
      </c>
      <c r="CI317" s="17">
        <v>547</v>
      </c>
      <c r="CJ317" s="17">
        <v>66</v>
      </c>
      <c r="CK317" s="17">
        <v>0</v>
      </c>
      <c r="CL317" s="17">
        <v>0</v>
      </c>
      <c r="CM317" s="17">
        <v>0</v>
      </c>
      <c r="CN317" s="17">
        <v>0</v>
      </c>
      <c r="CO317" s="17">
        <v>0</v>
      </c>
      <c r="CP317" s="17">
        <v>0</v>
      </c>
      <c r="CQ317" s="17">
        <v>195</v>
      </c>
      <c r="CR317" s="17">
        <v>42</v>
      </c>
      <c r="CS317" s="17">
        <v>432</v>
      </c>
      <c r="CT317" s="17">
        <v>39</v>
      </c>
      <c r="CU317" s="17">
        <v>547</v>
      </c>
      <c r="CV317" s="17">
        <v>66</v>
      </c>
      <c r="CW317" s="17">
        <v>275</v>
      </c>
      <c r="CX317" s="17">
        <v>50</v>
      </c>
      <c r="CY317" s="17">
        <v>0</v>
      </c>
      <c r="CZ317" s="17">
        <v>0</v>
      </c>
      <c r="DA317" s="17">
        <v>0</v>
      </c>
      <c r="DB317" s="15"/>
      <c r="DC317" s="15"/>
      <c r="DD317" s="15"/>
      <c r="DE317" s="15"/>
      <c r="DF317" s="15"/>
      <c r="DG317" s="15"/>
      <c r="DH317" s="15"/>
    </row>
    <row r="318" spans="1:112" ht="17.25" thickBot="1">
      <c r="A318" s="18" t="b">
        <v>1</v>
      </c>
      <c r="B318" s="18" t="b">
        <v>1</v>
      </c>
      <c r="C318" s="15"/>
      <c r="D318" s="15"/>
      <c r="E318" s="17">
        <v>222625</v>
      </c>
      <c r="F318" s="17">
        <v>0</v>
      </c>
      <c r="G318" s="17">
        <v>0</v>
      </c>
      <c r="H318" s="17">
        <v>0</v>
      </c>
      <c r="I318" s="17">
        <v>0</v>
      </c>
      <c r="J318" s="15">
        <v>0</v>
      </c>
      <c r="K318" s="17">
        <v>0</v>
      </c>
      <c r="L318" s="17">
        <v>4</v>
      </c>
      <c r="M318" s="15">
        <v>1.4</v>
      </c>
      <c r="N318" s="15"/>
      <c r="O318" s="17">
        <v>0</v>
      </c>
      <c r="P318" s="15" t="s">
        <v>1047</v>
      </c>
      <c r="Q318" s="15">
        <v>0</v>
      </c>
      <c r="R318" s="17">
        <v>317</v>
      </c>
      <c r="S318" s="18" t="b">
        <v>0</v>
      </c>
      <c r="T318" s="15"/>
      <c r="U318" s="15"/>
      <c r="V318" s="17">
        <v>50</v>
      </c>
      <c r="W318" s="15" t="s">
        <v>5422</v>
      </c>
      <c r="X318" s="15">
        <v>0</v>
      </c>
      <c r="Y318" s="18" t="b">
        <v>0</v>
      </c>
      <c r="Z318" s="15" t="s">
        <v>5423</v>
      </c>
      <c r="AA318" s="15">
        <v>0.6</v>
      </c>
      <c r="AB318" s="18" t="b">
        <v>0</v>
      </c>
      <c r="AC318" s="15"/>
      <c r="AD318" s="15" t="s">
        <v>519</v>
      </c>
      <c r="AE318" s="17">
        <v>12</v>
      </c>
      <c r="AF318" s="17">
        <v>40</v>
      </c>
      <c r="AG318" s="17">
        <v>0</v>
      </c>
      <c r="AH318" s="17">
        <v>0</v>
      </c>
      <c r="AI318" s="17">
        <v>0</v>
      </c>
      <c r="AJ318" s="17">
        <v>0</v>
      </c>
      <c r="AK318" s="17">
        <v>0</v>
      </c>
      <c r="AL318" s="15">
        <v>0</v>
      </c>
      <c r="AM318" s="15">
        <v>0</v>
      </c>
      <c r="AN318" s="15" t="s">
        <v>5423</v>
      </c>
      <c r="AO318" s="15"/>
      <c r="AP318" s="15"/>
      <c r="AQ318" s="15"/>
      <c r="AR318" s="15"/>
      <c r="AS318" s="18" t="b">
        <v>0</v>
      </c>
      <c r="AT318" s="15" t="s">
        <v>5424</v>
      </c>
      <c r="AU318" s="17">
        <v>0</v>
      </c>
      <c r="AV318" s="17">
        <v>0</v>
      </c>
      <c r="AW318" s="17">
        <v>0</v>
      </c>
      <c r="AX318" s="17">
        <v>0</v>
      </c>
      <c r="AY318" s="17">
        <v>0</v>
      </c>
      <c r="AZ318" s="17">
        <v>0</v>
      </c>
      <c r="BA318" s="17">
        <v>0</v>
      </c>
      <c r="BB318" s="17">
        <v>0</v>
      </c>
      <c r="BC318" s="17">
        <v>0</v>
      </c>
      <c r="BD318" s="17">
        <v>0</v>
      </c>
      <c r="BE318" s="17">
        <v>0</v>
      </c>
      <c r="BF318" s="17">
        <v>0</v>
      </c>
      <c r="BG318" s="17">
        <v>0</v>
      </c>
      <c r="BH318" s="15">
        <v>0</v>
      </c>
      <c r="BI318" s="15">
        <v>0</v>
      </c>
      <c r="BJ318" s="15">
        <v>0</v>
      </c>
      <c r="BK318" s="15">
        <v>0</v>
      </c>
      <c r="BL318" s="17">
        <v>0</v>
      </c>
      <c r="BM318" s="17">
        <v>0</v>
      </c>
      <c r="BN318" s="17">
        <v>0</v>
      </c>
      <c r="BO318" s="17">
        <v>0</v>
      </c>
      <c r="BP318" s="17">
        <v>0</v>
      </c>
      <c r="BQ318" s="15">
        <v>0</v>
      </c>
      <c r="BR318" s="15">
        <v>0</v>
      </c>
      <c r="BS318" s="15">
        <v>0</v>
      </c>
      <c r="BT318" s="15">
        <v>0</v>
      </c>
      <c r="BU318" s="15"/>
      <c r="BV318" s="15"/>
      <c r="BW318" s="15"/>
      <c r="BX318" s="15"/>
      <c r="BY318" s="17">
        <v>1</v>
      </c>
      <c r="BZ318" s="15"/>
      <c r="CA318" s="15"/>
      <c r="CB318" s="15"/>
      <c r="CC318" s="17">
        <v>501</v>
      </c>
      <c r="CD318" s="17">
        <v>57</v>
      </c>
      <c r="CE318" s="17">
        <v>497</v>
      </c>
      <c r="CF318" s="17">
        <v>57</v>
      </c>
      <c r="CG318" s="17">
        <v>494</v>
      </c>
      <c r="CH318" s="17">
        <v>57</v>
      </c>
      <c r="CI318" s="17">
        <v>501</v>
      </c>
      <c r="CJ318" s="17">
        <v>57</v>
      </c>
      <c r="CK318" s="17">
        <v>0</v>
      </c>
      <c r="CL318" s="17">
        <v>0</v>
      </c>
      <c r="CM318" s="17">
        <v>0</v>
      </c>
      <c r="CN318" s="17">
        <v>0</v>
      </c>
      <c r="CO318" s="17">
        <v>0</v>
      </c>
      <c r="CP318" s="17">
        <v>0</v>
      </c>
      <c r="CQ318" s="17">
        <v>264</v>
      </c>
      <c r="CR318" s="17">
        <v>48</v>
      </c>
      <c r="CS318" s="17">
        <v>242</v>
      </c>
      <c r="CT318" s="17">
        <v>15</v>
      </c>
      <c r="CU318" s="17">
        <v>501</v>
      </c>
      <c r="CV318" s="17">
        <v>57</v>
      </c>
      <c r="CW318" s="17">
        <v>248</v>
      </c>
      <c r="CX318" s="17">
        <v>42</v>
      </c>
      <c r="CY318" s="17">
        <v>0</v>
      </c>
      <c r="CZ318" s="17">
        <v>0</v>
      </c>
      <c r="DA318" s="17">
        <v>0</v>
      </c>
      <c r="DB318" s="15"/>
      <c r="DC318" s="15"/>
      <c r="DD318" s="15"/>
      <c r="DE318" s="15"/>
      <c r="DF318" s="15"/>
      <c r="DG318" s="15"/>
      <c r="DH318" s="15"/>
    </row>
    <row r="319" spans="1:112" ht="17.25" thickBot="1">
      <c r="A319" s="18" t="b">
        <v>1</v>
      </c>
      <c r="B319" s="18" t="b">
        <v>1</v>
      </c>
      <c r="C319" s="15"/>
      <c r="D319" s="15"/>
      <c r="E319" s="17">
        <v>481624</v>
      </c>
      <c r="F319" s="17">
        <v>0</v>
      </c>
      <c r="G319" s="17">
        <v>0</v>
      </c>
      <c r="H319" s="17">
        <v>0</v>
      </c>
      <c r="I319" s="17">
        <v>0</v>
      </c>
      <c r="J319" s="15">
        <v>0</v>
      </c>
      <c r="K319" s="17">
        <v>0</v>
      </c>
      <c r="L319" s="17">
        <v>3</v>
      </c>
      <c r="M319" s="15">
        <v>2</v>
      </c>
      <c r="N319" s="15"/>
      <c r="O319" s="17">
        <v>0</v>
      </c>
      <c r="P319" s="15" t="s">
        <v>5425</v>
      </c>
      <c r="Q319" s="15">
        <v>0</v>
      </c>
      <c r="R319" s="17">
        <v>318</v>
      </c>
      <c r="S319" s="18" t="b">
        <v>0</v>
      </c>
      <c r="T319" s="15"/>
      <c r="U319" s="15"/>
      <c r="V319" s="17">
        <v>55</v>
      </c>
      <c r="W319" s="15" t="s">
        <v>5426</v>
      </c>
      <c r="X319" s="15">
        <v>0</v>
      </c>
      <c r="Y319" s="18" t="b">
        <v>0</v>
      </c>
      <c r="Z319" s="15" t="s">
        <v>5427</v>
      </c>
      <c r="AA319" s="15">
        <v>0.3</v>
      </c>
      <c r="AB319" s="18" t="b">
        <v>0</v>
      </c>
      <c r="AC319" s="15"/>
      <c r="AD319" s="15" t="s">
        <v>519</v>
      </c>
      <c r="AE319" s="17">
        <v>12</v>
      </c>
      <c r="AF319" s="17">
        <v>40</v>
      </c>
      <c r="AG319" s="17">
        <v>0</v>
      </c>
      <c r="AH319" s="17">
        <v>0</v>
      </c>
      <c r="AI319" s="17">
        <v>0</v>
      </c>
      <c r="AJ319" s="17">
        <v>0</v>
      </c>
      <c r="AK319" s="17">
        <v>0</v>
      </c>
      <c r="AL319" s="15">
        <v>0</v>
      </c>
      <c r="AM319" s="15">
        <v>0</v>
      </c>
      <c r="AN319" s="15" t="s">
        <v>5427</v>
      </c>
      <c r="AO319" s="15"/>
      <c r="AP319" s="15"/>
      <c r="AQ319" s="15"/>
      <c r="AR319" s="15"/>
      <c r="AS319" s="18" t="b">
        <v>0</v>
      </c>
      <c r="AT319" s="15" t="s">
        <v>5428</v>
      </c>
      <c r="AU319" s="17">
        <v>0</v>
      </c>
      <c r="AV319" s="17">
        <v>0</v>
      </c>
      <c r="AW319" s="17">
        <v>0</v>
      </c>
      <c r="AX319" s="17">
        <v>0</v>
      </c>
      <c r="AY319" s="17">
        <v>0</v>
      </c>
      <c r="AZ319" s="17">
        <v>0</v>
      </c>
      <c r="BA319" s="17">
        <v>0</v>
      </c>
      <c r="BB319" s="17">
        <v>0</v>
      </c>
      <c r="BC319" s="17">
        <v>0</v>
      </c>
      <c r="BD319" s="17">
        <v>0</v>
      </c>
      <c r="BE319" s="17">
        <v>0</v>
      </c>
      <c r="BF319" s="17">
        <v>0</v>
      </c>
      <c r="BG319" s="17">
        <v>0</v>
      </c>
      <c r="BH319" s="15">
        <v>0</v>
      </c>
      <c r="BI319" s="15">
        <v>0</v>
      </c>
      <c r="BJ319" s="15">
        <v>0</v>
      </c>
      <c r="BK319" s="15">
        <v>0</v>
      </c>
      <c r="BL319" s="17">
        <v>0</v>
      </c>
      <c r="BM319" s="17">
        <v>0</v>
      </c>
      <c r="BN319" s="17">
        <v>0</v>
      </c>
      <c r="BO319" s="17">
        <v>0</v>
      </c>
      <c r="BP319" s="17">
        <v>0</v>
      </c>
      <c r="BQ319" s="15">
        <v>0</v>
      </c>
      <c r="BR319" s="15">
        <v>0</v>
      </c>
      <c r="BS319" s="15">
        <v>0</v>
      </c>
      <c r="BT319" s="15">
        <v>0</v>
      </c>
      <c r="BU319" s="17">
        <v>5</v>
      </c>
      <c r="BV319" s="15"/>
      <c r="BW319" s="15"/>
      <c r="BX319" s="15"/>
      <c r="BY319" s="17">
        <v>3</v>
      </c>
      <c r="BZ319" s="15"/>
      <c r="CA319" s="15"/>
      <c r="CB319" s="15"/>
      <c r="CC319" s="17">
        <v>545</v>
      </c>
      <c r="CD319" s="17">
        <v>237</v>
      </c>
      <c r="CE319" s="17">
        <v>545</v>
      </c>
      <c r="CF319" s="17">
        <v>237</v>
      </c>
      <c r="CG319" s="17">
        <v>544</v>
      </c>
      <c r="CH319" s="17">
        <v>237</v>
      </c>
      <c r="CI319" s="17">
        <v>545</v>
      </c>
      <c r="CJ319" s="17">
        <v>237</v>
      </c>
      <c r="CK319" s="17">
        <v>0</v>
      </c>
      <c r="CL319" s="17">
        <v>0</v>
      </c>
      <c r="CM319" s="17">
        <v>0</v>
      </c>
      <c r="CN319" s="17">
        <v>0</v>
      </c>
      <c r="CO319" s="17">
        <v>0</v>
      </c>
      <c r="CP319" s="17">
        <v>0</v>
      </c>
      <c r="CQ319" s="17">
        <v>179</v>
      </c>
      <c r="CR319" s="17">
        <v>109</v>
      </c>
      <c r="CS319" s="17">
        <v>416</v>
      </c>
      <c r="CT319" s="17">
        <v>152</v>
      </c>
      <c r="CU319" s="17">
        <v>545</v>
      </c>
      <c r="CV319" s="17">
        <v>237</v>
      </c>
      <c r="CW319" s="17">
        <v>331</v>
      </c>
      <c r="CX319" s="17">
        <v>119</v>
      </c>
      <c r="CY319" s="17">
        <v>0</v>
      </c>
      <c r="CZ319" s="17">
        <v>0</v>
      </c>
      <c r="DA319" s="17">
        <v>0</v>
      </c>
      <c r="DB319" s="15"/>
      <c r="DC319" s="15"/>
      <c r="DD319" s="15"/>
      <c r="DE319" s="15"/>
      <c r="DF319" s="15"/>
      <c r="DG319" s="15"/>
      <c r="DH319" s="15"/>
    </row>
    <row r="320" spans="1:112" ht="17.25" thickBot="1">
      <c r="A320" s="18" t="b">
        <v>1</v>
      </c>
      <c r="B320" s="18" t="b">
        <v>1</v>
      </c>
      <c r="C320" s="15"/>
      <c r="D320" s="15"/>
      <c r="E320" s="17">
        <v>172453</v>
      </c>
      <c r="F320" s="17">
        <v>0</v>
      </c>
      <c r="G320" s="17">
        <v>0</v>
      </c>
      <c r="H320" s="17">
        <v>0</v>
      </c>
      <c r="I320" s="17">
        <v>0</v>
      </c>
      <c r="J320" s="15">
        <v>0</v>
      </c>
      <c r="K320" s="17">
        <v>0</v>
      </c>
      <c r="L320" s="17">
        <v>3</v>
      </c>
      <c r="M320" s="15">
        <v>1.5</v>
      </c>
      <c r="N320" s="15"/>
      <c r="O320" s="17">
        <v>0</v>
      </c>
      <c r="P320" s="15" t="s">
        <v>751</v>
      </c>
      <c r="Q320" s="15">
        <v>0</v>
      </c>
      <c r="R320" s="17">
        <v>319</v>
      </c>
      <c r="S320" s="18" t="b">
        <v>0</v>
      </c>
      <c r="T320" s="15"/>
      <c r="U320" s="15"/>
      <c r="V320" s="17">
        <v>50</v>
      </c>
      <c r="W320" s="15" t="s">
        <v>5429</v>
      </c>
      <c r="X320" s="15">
        <v>0</v>
      </c>
      <c r="Y320" s="18" t="b">
        <v>0</v>
      </c>
      <c r="Z320" s="15" t="s">
        <v>5430</v>
      </c>
      <c r="AA320" s="15">
        <v>0.1</v>
      </c>
      <c r="AB320" s="18" t="b">
        <v>0</v>
      </c>
      <c r="AC320" s="15"/>
      <c r="AD320" s="15" t="s">
        <v>519</v>
      </c>
      <c r="AE320" s="17">
        <v>12</v>
      </c>
      <c r="AF320" s="17">
        <v>40</v>
      </c>
      <c r="AG320" s="17">
        <v>0</v>
      </c>
      <c r="AH320" s="17">
        <v>0</v>
      </c>
      <c r="AI320" s="17">
        <v>0</v>
      </c>
      <c r="AJ320" s="17">
        <v>0</v>
      </c>
      <c r="AK320" s="17">
        <v>0</v>
      </c>
      <c r="AL320" s="15">
        <v>0</v>
      </c>
      <c r="AM320" s="15">
        <v>0</v>
      </c>
      <c r="AN320" s="15" t="s">
        <v>5430</v>
      </c>
      <c r="AO320" s="15"/>
      <c r="AP320" s="15"/>
      <c r="AQ320" s="15"/>
      <c r="AR320" s="15"/>
      <c r="AS320" s="18" t="b">
        <v>0</v>
      </c>
      <c r="AT320" s="15" t="s">
        <v>5431</v>
      </c>
      <c r="AU320" s="17">
        <v>0</v>
      </c>
      <c r="AV320" s="17">
        <v>0</v>
      </c>
      <c r="AW320" s="17">
        <v>0</v>
      </c>
      <c r="AX320" s="17">
        <v>0</v>
      </c>
      <c r="AY320" s="17">
        <v>0</v>
      </c>
      <c r="AZ320" s="17">
        <v>0</v>
      </c>
      <c r="BA320" s="17">
        <v>0</v>
      </c>
      <c r="BB320" s="17">
        <v>0</v>
      </c>
      <c r="BC320" s="17">
        <v>0</v>
      </c>
      <c r="BD320" s="17">
        <v>0</v>
      </c>
      <c r="BE320" s="17">
        <v>0</v>
      </c>
      <c r="BF320" s="17">
        <v>0</v>
      </c>
      <c r="BG320" s="17">
        <v>0</v>
      </c>
      <c r="BH320" s="15">
        <v>0</v>
      </c>
      <c r="BI320" s="15">
        <v>0</v>
      </c>
      <c r="BJ320" s="15">
        <v>0</v>
      </c>
      <c r="BK320" s="15">
        <v>0</v>
      </c>
      <c r="BL320" s="17">
        <v>0</v>
      </c>
      <c r="BM320" s="17">
        <v>0</v>
      </c>
      <c r="BN320" s="17">
        <v>0</v>
      </c>
      <c r="BO320" s="17">
        <v>0</v>
      </c>
      <c r="BP320" s="17">
        <v>0</v>
      </c>
      <c r="BQ320" s="15">
        <v>0</v>
      </c>
      <c r="BR320" s="15">
        <v>0</v>
      </c>
      <c r="BS320" s="15">
        <v>0</v>
      </c>
      <c r="BT320" s="15">
        <v>0</v>
      </c>
      <c r="BU320" s="15"/>
      <c r="BV320" s="15"/>
      <c r="BW320" s="15"/>
      <c r="BX320" s="15"/>
      <c r="BY320" s="15"/>
      <c r="BZ320" s="15"/>
      <c r="CA320" s="15"/>
      <c r="CB320" s="15"/>
      <c r="CC320" s="17">
        <v>495</v>
      </c>
      <c r="CD320" s="17">
        <v>204</v>
      </c>
      <c r="CE320" s="17">
        <v>491</v>
      </c>
      <c r="CF320" s="17">
        <v>204</v>
      </c>
      <c r="CG320" s="17">
        <v>485</v>
      </c>
      <c r="CH320" s="17">
        <v>203</v>
      </c>
      <c r="CI320" s="17">
        <v>495</v>
      </c>
      <c r="CJ320" s="17">
        <v>204</v>
      </c>
      <c r="CK320" s="17">
        <v>0</v>
      </c>
      <c r="CL320" s="17">
        <v>0</v>
      </c>
      <c r="CM320" s="17">
        <v>0</v>
      </c>
      <c r="CN320" s="17">
        <v>0</v>
      </c>
      <c r="CO320" s="17">
        <v>0</v>
      </c>
      <c r="CP320" s="17">
        <v>0</v>
      </c>
      <c r="CQ320" s="17">
        <v>236</v>
      </c>
      <c r="CR320" s="17">
        <v>144</v>
      </c>
      <c r="CS320" s="17">
        <v>214</v>
      </c>
      <c r="CT320" s="17">
        <v>38</v>
      </c>
      <c r="CU320" s="17">
        <v>495</v>
      </c>
      <c r="CV320" s="17">
        <v>204</v>
      </c>
      <c r="CW320" s="17">
        <v>397</v>
      </c>
      <c r="CX320" s="17">
        <v>150</v>
      </c>
      <c r="CY320" s="17">
        <v>0</v>
      </c>
      <c r="CZ320" s="17">
        <v>0</v>
      </c>
      <c r="DA320" s="17">
        <v>0</v>
      </c>
      <c r="DB320" s="15"/>
      <c r="DC320" s="15"/>
      <c r="DD320" s="15"/>
      <c r="DE320" s="15"/>
      <c r="DF320" s="15"/>
      <c r="DG320" s="15"/>
      <c r="DH320" s="15"/>
    </row>
    <row r="321" spans="1:112" ht="17.25" thickBot="1">
      <c r="A321" s="18" t="b">
        <v>1</v>
      </c>
      <c r="B321" s="18" t="b">
        <v>1</v>
      </c>
      <c r="C321" s="15"/>
      <c r="D321" s="15"/>
      <c r="E321" s="17">
        <v>147675</v>
      </c>
      <c r="F321" s="17">
        <v>0</v>
      </c>
      <c r="G321" s="17">
        <v>0</v>
      </c>
      <c r="H321" s="17">
        <v>0</v>
      </c>
      <c r="I321" s="17">
        <v>0</v>
      </c>
      <c r="J321" s="15">
        <v>0</v>
      </c>
      <c r="K321" s="17">
        <v>0</v>
      </c>
      <c r="L321" s="17">
        <v>4</v>
      </c>
      <c r="M321" s="15">
        <v>1.4</v>
      </c>
      <c r="N321" s="15"/>
      <c r="O321" s="17">
        <v>0</v>
      </c>
      <c r="P321" s="15" t="s">
        <v>5432</v>
      </c>
      <c r="Q321" s="15">
        <v>0</v>
      </c>
      <c r="R321" s="17">
        <v>320</v>
      </c>
      <c r="S321" s="18" t="b">
        <v>0</v>
      </c>
      <c r="T321" s="15"/>
      <c r="U321" s="15"/>
      <c r="V321" s="17">
        <v>50</v>
      </c>
      <c r="W321" s="15" t="s">
        <v>5433</v>
      </c>
      <c r="X321" s="15">
        <v>0</v>
      </c>
      <c r="Y321" s="18" t="b">
        <v>0</v>
      </c>
      <c r="Z321" s="15" t="s">
        <v>5434</v>
      </c>
      <c r="AA321" s="15">
        <v>0.5</v>
      </c>
      <c r="AB321" s="18" t="b">
        <v>0</v>
      </c>
      <c r="AC321" s="15"/>
      <c r="AD321" s="15" t="s">
        <v>519</v>
      </c>
      <c r="AE321" s="17">
        <v>12</v>
      </c>
      <c r="AF321" s="17">
        <v>40</v>
      </c>
      <c r="AG321" s="17">
        <v>0</v>
      </c>
      <c r="AH321" s="17">
        <v>0</v>
      </c>
      <c r="AI321" s="17">
        <v>0</v>
      </c>
      <c r="AJ321" s="17">
        <v>0</v>
      </c>
      <c r="AK321" s="17">
        <v>0</v>
      </c>
      <c r="AL321" s="15">
        <v>0</v>
      </c>
      <c r="AM321" s="15">
        <v>0</v>
      </c>
      <c r="AN321" s="15" t="s">
        <v>5434</v>
      </c>
      <c r="AO321" s="15"/>
      <c r="AP321" s="15"/>
      <c r="AQ321" s="15"/>
      <c r="AR321" s="15"/>
      <c r="AS321" s="18" t="b">
        <v>0</v>
      </c>
      <c r="AT321" s="15" t="s">
        <v>5435</v>
      </c>
      <c r="AU321" s="17">
        <v>0</v>
      </c>
      <c r="AV321" s="17">
        <v>0</v>
      </c>
      <c r="AW321" s="17">
        <v>0</v>
      </c>
      <c r="AX321" s="17">
        <v>0</v>
      </c>
      <c r="AY321" s="17">
        <v>0</v>
      </c>
      <c r="AZ321" s="17">
        <v>0</v>
      </c>
      <c r="BA321" s="17">
        <v>0</v>
      </c>
      <c r="BB321" s="17">
        <v>0</v>
      </c>
      <c r="BC321" s="17">
        <v>0</v>
      </c>
      <c r="BD321" s="17">
        <v>0</v>
      </c>
      <c r="BE321" s="17">
        <v>0</v>
      </c>
      <c r="BF321" s="17">
        <v>0</v>
      </c>
      <c r="BG321" s="17">
        <v>0</v>
      </c>
      <c r="BH321" s="15">
        <v>0</v>
      </c>
      <c r="BI321" s="15">
        <v>0</v>
      </c>
      <c r="BJ321" s="15">
        <v>0</v>
      </c>
      <c r="BK321" s="15">
        <v>0</v>
      </c>
      <c r="BL321" s="17">
        <v>0</v>
      </c>
      <c r="BM321" s="17">
        <v>0</v>
      </c>
      <c r="BN321" s="17">
        <v>0</v>
      </c>
      <c r="BO321" s="17">
        <v>0</v>
      </c>
      <c r="BP321" s="17">
        <v>0</v>
      </c>
      <c r="BQ321" s="15">
        <v>0</v>
      </c>
      <c r="BR321" s="15">
        <v>0</v>
      </c>
      <c r="BS321" s="15">
        <v>0</v>
      </c>
      <c r="BT321" s="15">
        <v>0</v>
      </c>
      <c r="BU321" s="15"/>
      <c r="BV321" s="15"/>
      <c r="BW321" s="15"/>
      <c r="BX321" s="15"/>
      <c r="BY321" s="15"/>
      <c r="BZ321" s="15"/>
      <c r="CA321" s="15"/>
      <c r="CB321" s="15"/>
      <c r="CC321" s="17">
        <v>491</v>
      </c>
      <c r="CD321" s="17">
        <v>55</v>
      </c>
      <c r="CE321" s="17">
        <v>487</v>
      </c>
      <c r="CF321" s="17">
        <v>55</v>
      </c>
      <c r="CG321" s="17">
        <v>481</v>
      </c>
      <c r="CH321" s="17">
        <v>55</v>
      </c>
      <c r="CI321" s="17">
        <v>491</v>
      </c>
      <c r="CJ321" s="17">
        <v>55</v>
      </c>
      <c r="CK321" s="17">
        <v>0</v>
      </c>
      <c r="CL321" s="17">
        <v>0</v>
      </c>
      <c r="CM321" s="17">
        <v>0</v>
      </c>
      <c r="CN321" s="17">
        <v>0</v>
      </c>
      <c r="CO321" s="17">
        <v>0</v>
      </c>
      <c r="CP321" s="17">
        <v>0</v>
      </c>
      <c r="CQ321" s="17">
        <v>227</v>
      </c>
      <c r="CR321" s="17">
        <v>46</v>
      </c>
      <c r="CS321" s="17">
        <v>205</v>
      </c>
      <c r="CT321" s="17">
        <v>13</v>
      </c>
      <c r="CU321" s="17">
        <v>491</v>
      </c>
      <c r="CV321" s="17">
        <v>55</v>
      </c>
      <c r="CW321" s="17">
        <v>260</v>
      </c>
      <c r="CX321" s="17">
        <v>46</v>
      </c>
      <c r="CY321" s="17">
        <v>0</v>
      </c>
      <c r="CZ321" s="17">
        <v>0</v>
      </c>
      <c r="DA321" s="17">
        <v>0</v>
      </c>
      <c r="DB321" s="15"/>
      <c r="DC321" s="15"/>
      <c r="DD321" s="15"/>
      <c r="DE321" s="15"/>
      <c r="DF321" s="15"/>
      <c r="DG321" s="15"/>
      <c r="DH321" s="15"/>
    </row>
    <row r="322" spans="1:112" ht="27.75" thickBot="1">
      <c r="A322" s="18" t="b">
        <v>1</v>
      </c>
      <c r="B322" s="18" t="b">
        <v>1</v>
      </c>
      <c r="C322" s="15"/>
      <c r="D322" s="15"/>
      <c r="E322" s="17">
        <v>557012</v>
      </c>
      <c r="F322" s="17">
        <v>0</v>
      </c>
      <c r="G322" s="17">
        <v>0</v>
      </c>
      <c r="H322" s="17">
        <v>0</v>
      </c>
      <c r="I322" s="17">
        <v>0</v>
      </c>
      <c r="J322" s="15">
        <v>0</v>
      </c>
      <c r="K322" s="17">
        <v>0</v>
      </c>
      <c r="L322" s="17">
        <v>4</v>
      </c>
      <c r="M322" s="15">
        <v>1</v>
      </c>
      <c r="N322" s="15"/>
      <c r="O322" s="17">
        <v>0</v>
      </c>
      <c r="P322" s="15" t="s">
        <v>5436</v>
      </c>
      <c r="Q322" s="15">
        <v>0</v>
      </c>
      <c r="R322" s="17">
        <v>321</v>
      </c>
      <c r="S322" s="18" t="b">
        <v>0</v>
      </c>
      <c r="T322" s="15"/>
      <c r="U322" s="15"/>
      <c r="V322" s="17">
        <v>45</v>
      </c>
      <c r="W322" s="15" t="s">
        <v>5437</v>
      </c>
      <c r="X322" s="15">
        <v>0</v>
      </c>
      <c r="Y322" s="18" t="b">
        <v>0</v>
      </c>
      <c r="Z322" s="15" t="s">
        <v>5438</v>
      </c>
      <c r="AA322" s="15">
        <v>2.4</v>
      </c>
      <c r="AB322" s="18" t="b">
        <v>0</v>
      </c>
      <c r="AC322" s="15"/>
      <c r="AD322" s="15" t="s">
        <v>519</v>
      </c>
      <c r="AE322" s="17">
        <v>12</v>
      </c>
      <c r="AF322" s="17">
        <v>40</v>
      </c>
      <c r="AG322" s="17">
        <v>0</v>
      </c>
      <c r="AH322" s="17">
        <v>0</v>
      </c>
      <c r="AI322" s="17">
        <v>0</v>
      </c>
      <c r="AJ322" s="17">
        <v>0</v>
      </c>
      <c r="AK322" s="17">
        <v>0</v>
      </c>
      <c r="AL322" s="15">
        <v>0</v>
      </c>
      <c r="AM322" s="15">
        <v>0</v>
      </c>
      <c r="AN322" s="15" t="s">
        <v>5438</v>
      </c>
      <c r="AO322" s="15"/>
      <c r="AP322" s="15"/>
      <c r="AQ322" s="15"/>
      <c r="AR322" s="15"/>
      <c r="AS322" s="18" t="b">
        <v>0</v>
      </c>
      <c r="AT322" s="15" t="s">
        <v>5439</v>
      </c>
      <c r="AU322" s="17">
        <v>0</v>
      </c>
      <c r="AV322" s="17">
        <v>0</v>
      </c>
      <c r="AW322" s="17">
        <v>0</v>
      </c>
      <c r="AX322" s="17">
        <v>0</v>
      </c>
      <c r="AY322" s="17">
        <v>0</v>
      </c>
      <c r="AZ322" s="17">
        <v>0</v>
      </c>
      <c r="BA322" s="17">
        <v>0</v>
      </c>
      <c r="BB322" s="17">
        <v>0</v>
      </c>
      <c r="BC322" s="17">
        <v>0</v>
      </c>
      <c r="BD322" s="17">
        <v>0</v>
      </c>
      <c r="BE322" s="17">
        <v>0</v>
      </c>
      <c r="BF322" s="17">
        <v>0</v>
      </c>
      <c r="BG322" s="17">
        <v>0</v>
      </c>
      <c r="BH322" s="15">
        <v>0</v>
      </c>
      <c r="BI322" s="15">
        <v>0</v>
      </c>
      <c r="BJ322" s="15">
        <v>0</v>
      </c>
      <c r="BK322" s="15">
        <v>0</v>
      </c>
      <c r="BL322" s="17">
        <v>0</v>
      </c>
      <c r="BM322" s="17">
        <v>0</v>
      </c>
      <c r="BN322" s="17">
        <v>0</v>
      </c>
      <c r="BO322" s="17">
        <v>0</v>
      </c>
      <c r="BP322" s="17">
        <v>0</v>
      </c>
      <c r="BQ322" s="15">
        <v>0</v>
      </c>
      <c r="BR322" s="15">
        <v>0</v>
      </c>
      <c r="BS322" s="15">
        <v>0</v>
      </c>
      <c r="BT322" s="15">
        <v>0</v>
      </c>
      <c r="BU322" s="15"/>
      <c r="BV322" s="15"/>
      <c r="BW322" s="15"/>
      <c r="BX322" s="15"/>
      <c r="BY322" s="15"/>
      <c r="BZ322" s="15"/>
      <c r="CA322" s="15"/>
      <c r="CB322" s="15"/>
      <c r="CC322" s="17">
        <v>480</v>
      </c>
      <c r="CD322" s="17">
        <v>50</v>
      </c>
      <c r="CE322" s="17">
        <v>476</v>
      </c>
      <c r="CF322" s="17">
        <v>50</v>
      </c>
      <c r="CG322" s="17">
        <v>466</v>
      </c>
      <c r="CH322" s="17">
        <v>50</v>
      </c>
      <c r="CI322" s="17">
        <v>482</v>
      </c>
      <c r="CJ322" s="17">
        <v>51</v>
      </c>
      <c r="CK322" s="17">
        <v>0</v>
      </c>
      <c r="CL322" s="17">
        <v>0</v>
      </c>
      <c r="CM322" s="17">
        <v>0</v>
      </c>
      <c r="CN322" s="17">
        <v>0</v>
      </c>
      <c r="CO322" s="17">
        <v>0</v>
      </c>
      <c r="CP322" s="17">
        <v>0</v>
      </c>
      <c r="CQ322" s="17">
        <v>469</v>
      </c>
      <c r="CR322" s="17">
        <v>62</v>
      </c>
      <c r="CS322" s="17">
        <v>168</v>
      </c>
      <c r="CT322" s="17">
        <v>6</v>
      </c>
      <c r="CU322" s="17">
        <v>484</v>
      </c>
      <c r="CV322" s="17">
        <v>52</v>
      </c>
      <c r="CW322" s="17">
        <v>121</v>
      </c>
      <c r="CX322" s="17">
        <v>19</v>
      </c>
      <c r="CY322" s="17">
        <v>0</v>
      </c>
      <c r="CZ322" s="17">
        <v>0</v>
      </c>
      <c r="DA322" s="17">
        <v>0</v>
      </c>
      <c r="DB322" s="15"/>
      <c r="DC322" s="15"/>
      <c r="DD322" s="15"/>
      <c r="DE322" s="15"/>
      <c r="DF322" s="15"/>
      <c r="DG322" s="15"/>
      <c r="DH322" s="15"/>
    </row>
    <row r="323" spans="1:112" ht="17.25" thickBot="1">
      <c r="A323" s="18" t="b">
        <v>1</v>
      </c>
      <c r="B323" s="18" t="b">
        <v>1</v>
      </c>
      <c r="C323" s="15"/>
      <c r="D323" s="15"/>
      <c r="E323" s="17">
        <v>462387</v>
      </c>
      <c r="F323" s="17">
        <v>0</v>
      </c>
      <c r="G323" s="17">
        <v>0</v>
      </c>
      <c r="H323" s="17">
        <v>0</v>
      </c>
      <c r="I323" s="17">
        <v>0</v>
      </c>
      <c r="J323" s="15">
        <v>0</v>
      </c>
      <c r="K323" s="17">
        <v>0</v>
      </c>
      <c r="L323" s="17">
        <v>4</v>
      </c>
      <c r="M323" s="15">
        <v>1.4</v>
      </c>
      <c r="N323" s="15"/>
      <c r="O323" s="17">
        <v>0</v>
      </c>
      <c r="P323" s="15" t="s">
        <v>5440</v>
      </c>
      <c r="Q323" s="15">
        <v>0</v>
      </c>
      <c r="R323" s="17">
        <v>322</v>
      </c>
      <c r="S323" s="18" t="b">
        <v>0</v>
      </c>
      <c r="T323" s="15"/>
      <c r="U323" s="15"/>
      <c r="V323" s="17">
        <v>50</v>
      </c>
      <c r="W323" s="15" t="s">
        <v>5441</v>
      </c>
      <c r="X323" s="15">
        <v>0</v>
      </c>
      <c r="Y323" s="18" t="b">
        <v>0</v>
      </c>
      <c r="Z323" s="15" t="s">
        <v>5442</v>
      </c>
      <c r="AA323" s="15">
        <v>0.2</v>
      </c>
      <c r="AB323" s="18" t="b">
        <v>0</v>
      </c>
      <c r="AC323" s="15"/>
      <c r="AD323" s="15" t="s">
        <v>519</v>
      </c>
      <c r="AE323" s="17">
        <v>12</v>
      </c>
      <c r="AF323" s="17">
        <v>40</v>
      </c>
      <c r="AG323" s="17">
        <v>0</v>
      </c>
      <c r="AH323" s="17">
        <v>0</v>
      </c>
      <c r="AI323" s="17">
        <v>0</v>
      </c>
      <c r="AJ323" s="17">
        <v>0</v>
      </c>
      <c r="AK323" s="17">
        <v>0</v>
      </c>
      <c r="AL323" s="15">
        <v>0</v>
      </c>
      <c r="AM323" s="15">
        <v>0</v>
      </c>
      <c r="AN323" s="15" t="s">
        <v>5442</v>
      </c>
      <c r="AO323" s="15"/>
      <c r="AP323" s="15"/>
      <c r="AQ323" s="15"/>
      <c r="AR323" s="15"/>
      <c r="AS323" s="18" t="b">
        <v>0</v>
      </c>
      <c r="AT323" s="15" t="s">
        <v>5443</v>
      </c>
      <c r="AU323" s="17">
        <v>0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7">
        <v>0</v>
      </c>
      <c r="BH323" s="15">
        <v>0</v>
      </c>
      <c r="BI323" s="15">
        <v>0</v>
      </c>
      <c r="BJ323" s="15">
        <v>0</v>
      </c>
      <c r="BK323" s="15">
        <v>0</v>
      </c>
      <c r="BL323" s="17">
        <v>0</v>
      </c>
      <c r="BM323" s="17">
        <v>0</v>
      </c>
      <c r="BN323" s="17">
        <v>0</v>
      </c>
      <c r="BO323" s="17">
        <v>0</v>
      </c>
      <c r="BP323" s="17">
        <v>0</v>
      </c>
      <c r="BQ323" s="15">
        <v>0</v>
      </c>
      <c r="BR323" s="15">
        <v>0</v>
      </c>
      <c r="BS323" s="15">
        <v>0</v>
      </c>
      <c r="BT323" s="15">
        <v>0</v>
      </c>
      <c r="BU323" s="15"/>
      <c r="BV323" s="15"/>
      <c r="BW323" s="15"/>
      <c r="BX323" s="15"/>
      <c r="BY323" s="15"/>
      <c r="BZ323" s="15"/>
      <c r="CA323" s="15"/>
      <c r="CB323" s="15"/>
      <c r="CC323" s="17">
        <v>513</v>
      </c>
      <c r="CD323" s="17">
        <v>59</v>
      </c>
      <c r="CE323" s="17">
        <v>511</v>
      </c>
      <c r="CF323" s="17">
        <v>59</v>
      </c>
      <c r="CG323" s="17">
        <v>508</v>
      </c>
      <c r="CH323" s="17">
        <v>59</v>
      </c>
      <c r="CI323" s="17">
        <v>513</v>
      </c>
      <c r="CJ323" s="17">
        <v>59</v>
      </c>
      <c r="CK323" s="17">
        <v>0</v>
      </c>
      <c r="CL323" s="17">
        <v>0</v>
      </c>
      <c r="CM323" s="17">
        <v>0</v>
      </c>
      <c r="CN323" s="17">
        <v>0</v>
      </c>
      <c r="CO323" s="17">
        <v>0</v>
      </c>
      <c r="CP323" s="17">
        <v>0</v>
      </c>
      <c r="CQ323" s="17">
        <v>297</v>
      </c>
      <c r="CR323" s="17">
        <v>51</v>
      </c>
      <c r="CS323" s="17">
        <v>275</v>
      </c>
      <c r="CT323" s="17">
        <v>18</v>
      </c>
      <c r="CU323" s="17">
        <v>513</v>
      </c>
      <c r="CV323" s="17">
        <v>59</v>
      </c>
      <c r="CW323" s="17">
        <v>345</v>
      </c>
      <c r="CX323" s="17">
        <v>60</v>
      </c>
      <c r="CY323" s="17">
        <v>0</v>
      </c>
      <c r="CZ323" s="17">
        <v>0</v>
      </c>
      <c r="DA323" s="17">
        <v>0</v>
      </c>
      <c r="DB323" s="15"/>
      <c r="DC323" s="15"/>
      <c r="DD323" s="15"/>
      <c r="DE323" s="15"/>
      <c r="DF323" s="15"/>
      <c r="DG323" s="15"/>
      <c r="DH323" s="15"/>
    </row>
    <row r="324" spans="1:112" ht="17.25" thickBot="1">
      <c r="A324" s="18" t="b">
        <v>1</v>
      </c>
      <c r="B324" s="18" t="b">
        <v>1</v>
      </c>
      <c r="C324" s="15"/>
      <c r="D324" s="15"/>
      <c r="E324" s="17">
        <v>461587</v>
      </c>
      <c r="F324" s="17">
        <v>0</v>
      </c>
      <c r="G324" s="17">
        <v>0</v>
      </c>
      <c r="H324" s="17">
        <v>0</v>
      </c>
      <c r="I324" s="17">
        <v>0</v>
      </c>
      <c r="J324" s="15">
        <v>0</v>
      </c>
      <c r="K324" s="17">
        <v>0</v>
      </c>
      <c r="L324" s="17">
        <v>3</v>
      </c>
      <c r="M324" s="15">
        <v>1</v>
      </c>
      <c r="N324" s="15"/>
      <c r="O324" s="17">
        <v>0</v>
      </c>
      <c r="P324" s="15" t="s">
        <v>5444</v>
      </c>
      <c r="Q324" s="15">
        <v>0</v>
      </c>
      <c r="R324" s="17">
        <v>323</v>
      </c>
      <c r="S324" s="18" t="b">
        <v>0</v>
      </c>
      <c r="T324" s="15"/>
      <c r="U324" s="15"/>
      <c r="V324" s="17">
        <v>45</v>
      </c>
      <c r="W324" s="15" t="s">
        <v>5445</v>
      </c>
      <c r="X324" s="15">
        <v>0</v>
      </c>
      <c r="Y324" s="18" t="b">
        <v>0</v>
      </c>
      <c r="Z324" s="15" t="s">
        <v>5446</v>
      </c>
      <c r="AA324" s="15">
        <v>2.2000000000000002</v>
      </c>
      <c r="AB324" s="18" t="b">
        <v>0</v>
      </c>
      <c r="AC324" s="15"/>
      <c r="AD324" s="15" t="s">
        <v>519</v>
      </c>
      <c r="AE324" s="17">
        <v>12</v>
      </c>
      <c r="AF324" s="17">
        <v>40</v>
      </c>
      <c r="AG324" s="17">
        <v>0</v>
      </c>
      <c r="AH324" s="17">
        <v>0</v>
      </c>
      <c r="AI324" s="17">
        <v>0</v>
      </c>
      <c r="AJ324" s="17">
        <v>0</v>
      </c>
      <c r="AK324" s="17">
        <v>0</v>
      </c>
      <c r="AL324" s="15">
        <v>0</v>
      </c>
      <c r="AM324" s="15">
        <v>0</v>
      </c>
      <c r="AN324" s="15" t="s">
        <v>5446</v>
      </c>
      <c r="AO324" s="15"/>
      <c r="AP324" s="15"/>
      <c r="AQ324" s="15"/>
      <c r="AR324" s="15"/>
      <c r="AS324" s="18" t="b">
        <v>0</v>
      </c>
      <c r="AT324" s="15" t="s">
        <v>5447</v>
      </c>
      <c r="AU324" s="17">
        <v>0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  <c r="BG324" s="17">
        <v>0</v>
      </c>
      <c r="BH324" s="15">
        <v>0</v>
      </c>
      <c r="BI324" s="15">
        <v>0</v>
      </c>
      <c r="BJ324" s="15">
        <v>0</v>
      </c>
      <c r="BK324" s="15">
        <v>0</v>
      </c>
      <c r="BL324" s="17">
        <v>0</v>
      </c>
      <c r="BM324" s="17">
        <v>0</v>
      </c>
      <c r="BN324" s="17">
        <v>0</v>
      </c>
      <c r="BO324" s="17">
        <v>0</v>
      </c>
      <c r="BP324" s="17">
        <v>0</v>
      </c>
      <c r="BQ324" s="15">
        <v>0</v>
      </c>
      <c r="BR324" s="15">
        <v>0</v>
      </c>
      <c r="BS324" s="15">
        <v>0</v>
      </c>
      <c r="BT324" s="15">
        <v>0</v>
      </c>
      <c r="BU324" s="15"/>
      <c r="BV324" s="15"/>
      <c r="BW324" s="15"/>
      <c r="BX324" s="15"/>
      <c r="BY324" s="15"/>
      <c r="BZ324" s="15"/>
      <c r="CA324" s="15"/>
      <c r="CB324" s="15"/>
      <c r="CC324" s="17">
        <v>464</v>
      </c>
      <c r="CD324" s="17">
        <v>190</v>
      </c>
      <c r="CE324" s="17">
        <v>457</v>
      </c>
      <c r="CF324" s="17">
        <v>192</v>
      </c>
      <c r="CG324" s="17">
        <v>443</v>
      </c>
      <c r="CH324" s="17">
        <v>186</v>
      </c>
      <c r="CI324" s="17">
        <v>466</v>
      </c>
      <c r="CJ324" s="17">
        <v>191</v>
      </c>
      <c r="CK324" s="17">
        <v>0</v>
      </c>
      <c r="CL324" s="17">
        <v>0</v>
      </c>
      <c r="CM324" s="17">
        <v>0</v>
      </c>
      <c r="CN324" s="17">
        <v>0</v>
      </c>
      <c r="CO324" s="17">
        <v>0</v>
      </c>
      <c r="CP324" s="17">
        <v>0</v>
      </c>
      <c r="CQ324" s="17">
        <v>434</v>
      </c>
      <c r="CR324" s="17">
        <v>229</v>
      </c>
      <c r="CS324" s="17">
        <v>133</v>
      </c>
      <c r="CT324" s="17">
        <v>8</v>
      </c>
      <c r="CU324" s="17">
        <v>469</v>
      </c>
      <c r="CV324" s="17">
        <v>193</v>
      </c>
      <c r="CW324" s="17">
        <v>126</v>
      </c>
      <c r="CX324" s="17">
        <v>39</v>
      </c>
      <c r="CY324" s="17">
        <v>0</v>
      </c>
      <c r="CZ324" s="17">
        <v>0</v>
      </c>
      <c r="DA324" s="17">
        <v>0</v>
      </c>
      <c r="DB324" s="15"/>
      <c r="DC324" s="15"/>
      <c r="DD324" s="15"/>
      <c r="DE324" s="15"/>
      <c r="DF324" s="15"/>
      <c r="DG324" s="15"/>
      <c r="DH324" s="15"/>
    </row>
    <row r="325" spans="1:112" ht="17.25" thickBot="1">
      <c r="A325" s="18" t="b">
        <v>1</v>
      </c>
      <c r="B325" s="18" t="b">
        <v>1</v>
      </c>
      <c r="C325" s="15"/>
      <c r="D325" s="15"/>
      <c r="E325" s="17">
        <v>232457</v>
      </c>
      <c r="F325" s="17">
        <v>0</v>
      </c>
      <c r="G325" s="17">
        <v>0</v>
      </c>
      <c r="H325" s="17">
        <v>0</v>
      </c>
      <c r="I325" s="17">
        <v>0</v>
      </c>
      <c r="J325" s="15">
        <v>0</v>
      </c>
      <c r="K325" s="17">
        <v>0</v>
      </c>
      <c r="L325" s="17">
        <v>3</v>
      </c>
      <c r="M325" s="15">
        <v>1.5</v>
      </c>
      <c r="N325" s="15"/>
      <c r="O325" s="17">
        <v>0</v>
      </c>
      <c r="P325" s="15" t="s">
        <v>5448</v>
      </c>
      <c r="Q325" s="15">
        <v>0</v>
      </c>
      <c r="R325" s="17">
        <v>324</v>
      </c>
      <c r="S325" s="18" t="b">
        <v>0</v>
      </c>
      <c r="T325" s="15"/>
      <c r="U325" s="15"/>
      <c r="V325" s="17">
        <v>50</v>
      </c>
      <c r="W325" s="15" t="s">
        <v>5449</v>
      </c>
      <c r="X325" s="15">
        <v>0</v>
      </c>
      <c r="Y325" s="18" t="b">
        <v>0</v>
      </c>
      <c r="Z325" s="15" t="s">
        <v>5450</v>
      </c>
      <c r="AA325" s="15">
        <v>0.1</v>
      </c>
      <c r="AB325" s="18" t="b">
        <v>0</v>
      </c>
      <c r="AC325" s="15"/>
      <c r="AD325" s="15" t="s">
        <v>519</v>
      </c>
      <c r="AE325" s="17">
        <v>12</v>
      </c>
      <c r="AF325" s="17">
        <v>40</v>
      </c>
      <c r="AG325" s="17">
        <v>0</v>
      </c>
      <c r="AH325" s="17">
        <v>0</v>
      </c>
      <c r="AI325" s="17">
        <v>0</v>
      </c>
      <c r="AJ325" s="17">
        <v>0</v>
      </c>
      <c r="AK325" s="17">
        <v>0</v>
      </c>
      <c r="AL325" s="15">
        <v>0</v>
      </c>
      <c r="AM325" s="15">
        <v>0</v>
      </c>
      <c r="AN325" s="15" t="s">
        <v>5450</v>
      </c>
      <c r="AO325" s="15"/>
      <c r="AP325" s="15"/>
      <c r="AQ325" s="15"/>
      <c r="AR325" s="15"/>
      <c r="AS325" s="18" t="b">
        <v>0</v>
      </c>
      <c r="AT325" s="15" t="s">
        <v>5451</v>
      </c>
      <c r="AU325" s="17">
        <v>0</v>
      </c>
      <c r="AV325" s="17">
        <v>0</v>
      </c>
      <c r="AW325" s="17">
        <v>0</v>
      </c>
      <c r="AX325" s="17">
        <v>0</v>
      </c>
      <c r="AY325" s="17">
        <v>0</v>
      </c>
      <c r="AZ325" s="17">
        <v>0</v>
      </c>
      <c r="BA325" s="17">
        <v>0</v>
      </c>
      <c r="BB325" s="17">
        <v>0</v>
      </c>
      <c r="BC325" s="17">
        <v>0</v>
      </c>
      <c r="BD325" s="17">
        <v>0</v>
      </c>
      <c r="BE325" s="17">
        <v>0</v>
      </c>
      <c r="BF325" s="17">
        <v>0</v>
      </c>
      <c r="BG325" s="17">
        <v>0</v>
      </c>
      <c r="BH325" s="15">
        <v>0</v>
      </c>
      <c r="BI325" s="15">
        <v>0</v>
      </c>
      <c r="BJ325" s="15">
        <v>0</v>
      </c>
      <c r="BK325" s="15">
        <v>0</v>
      </c>
      <c r="BL325" s="17">
        <v>0</v>
      </c>
      <c r="BM325" s="17">
        <v>0</v>
      </c>
      <c r="BN325" s="17">
        <v>0</v>
      </c>
      <c r="BO325" s="17">
        <v>0</v>
      </c>
      <c r="BP325" s="17">
        <v>0</v>
      </c>
      <c r="BQ325" s="15">
        <v>0</v>
      </c>
      <c r="BR325" s="15">
        <v>0</v>
      </c>
      <c r="BS325" s="15">
        <v>0</v>
      </c>
      <c r="BT325" s="15">
        <v>0</v>
      </c>
      <c r="BU325" s="15"/>
      <c r="BV325" s="15"/>
      <c r="BW325" s="15"/>
      <c r="BX325" s="15"/>
      <c r="BY325" s="15"/>
      <c r="BZ325" s="15"/>
      <c r="CA325" s="15"/>
      <c r="CB325" s="15"/>
      <c r="CC325" s="17">
        <v>505</v>
      </c>
      <c r="CD325" s="17">
        <v>209</v>
      </c>
      <c r="CE325" s="17">
        <v>501</v>
      </c>
      <c r="CF325" s="17">
        <v>209</v>
      </c>
      <c r="CG325" s="17">
        <v>498</v>
      </c>
      <c r="CH325" s="17">
        <v>208</v>
      </c>
      <c r="CI325" s="17">
        <v>505</v>
      </c>
      <c r="CJ325" s="17">
        <v>209</v>
      </c>
      <c r="CK325" s="17">
        <v>0</v>
      </c>
      <c r="CL325" s="17">
        <v>0</v>
      </c>
      <c r="CM325" s="17">
        <v>0</v>
      </c>
      <c r="CN325" s="17">
        <v>0</v>
      </c>
      <c r="CO325" s="17">
        <v>0</v>
      </c>
      <c r="CP325" s="17">
        <v>0</v>
      </c>
      <c r="CQ325" s="17">
        <v>272</v>
      </c>
      <c r="CR325" s="17">
        <v>162</v>
      </c>
      <c r="CS325" s="17">
        <v>250</v>
      </c>
      <c r="CT325" s="17">
        <v>56</v>
      </c>
      <c r="CU325" s="17">
        <v>505</v>
      </c>
      <c r="CV325" s="17">
        <v>209</v>
      </c>
      <c r="CW325" s="17">
        <v>451</v>
      </c>
      <c r="CX325" s="17">
        <v>177</v>
      </c>
      <c r="CY325" s="17">
        <v>0</v>
      </c>
      <c r="CZ325" s="17">
        <v>0</v>
      </c>
      <c r="DA325" s="17">
        <v>0</v>
      </c>
      <c r="DB325" s="15"/>
      <c r="DC325" s="15"/>
      <c r="DD325" s="15"/>
      <c r="DE325" s="15"/>
      <c r="DF325" s="15"/>
      <c r="DG325" s="15"/>
      <c r="DH325" s="15"/>
    </row>
    <row r="326" spans="1:112" ht="27.75" thickBot="1">
      <c r="A326" s="18" t="b">
        <v>1</v>
      </c>
      <c r="B326" s="18" t="b">
        <v>1</v>
      </c>
      <c r="C326" s="15"/>
      <c r="D326" s="15"/>
      <c r="E326" s="17">
        <v>546600</v>
      </c>
      <c r="F326" s="17">
        <v>0</v>
      </c>
      <c r="G326" s="17">
        <v>0</v>
      </c>
      <c r="H326" s="17">
        <v>0</v>
      </c>
      <c r="I326" s="17">
        <v>0</v>
      </c>
      <c r="J326" s="15">
        <v>0</v>
      </c>
      <c r="K326" s="17">
        <v>0</v>
      </c>
      <c r="L326" s="17">
        <v>1</v>
      </c>
      <c r="M326" s="15">
        <v>2</v>
      </c>
      <c r="N326" s="15"/>
      <c r="O326" s="17">
        <v>0</v>
      </c>
      <c r="P326" s="15" t="s">
        <v>5452</v>
      </c>
      <c r="Q326" s="15">
        <v>0</v>
      </c>
      <c r="R326" s="17">
        <v>554</v>
      </c>
      <c r="S326" s="18" t="b">
        <v>0</v>
      </c>
      <c r="T326" s="15"/>
      <c r="U326" s="15"/>
      <c r="V326" s="17">
        <v>45</v>
      </c>
      <c r="W326" s="15" t="s">
        <v>5453</v>
      </c>
      <c r="X326" s="15">
        <v>0</v>
      </c>
      <c r="Y326" s="18" t="b">
        <v>0</v>
      </c>
      <c r="Z326" s="15" t="s">
        <v>5454</v>
      </c>
      <c r="AA326" s="15">
        <v>0.2</v>
      </c>
      <c r="AB326" s="18" t="b">
        <v>0</v>
      </c>
      <c r="AC326" s="15"/>
      <c r="AD326" s="15" t="s">
        <v>519</v>
      </c>
      <c r="AE326" s="17">
        <v>12</v>
      </c>
      <c r="AF326" s="17">
        <v>40</v>
      </c>
      <c r="AG326" s="17">
        <v>0</v>
      </c>
      <c r="AH326" s="17">
        <v>0</v>
      </c>
      <c r="AI326" s="17">
        <v>0</v>
      </c>
      <c r="AJ326" s="17">
        <v>0</v>
      </c>
      <c r="AK326" s="17">
        <v>0</v>
      </c>
      <c r="AL326" s="15">
        <v>0</v>
      </c>
      <c r="AM326" s="15">
        <v>0</v>
      </c>
      <c r="AN326" s="15" t="s">
        <v>5455</v>
      </c>
      <c r="AO326" s="15"/>
      <c r="AP326" s="17">
        <v>152</v>
      </c>
      <c r="AQ326" s="68">
        <v>46224</v>
      </c>
      <c r="AR326" s="68">
        <v>37840</v>
      </c>
      <c r="AS326" s="18" t="b">
        <v>0</v>
      </c>
      <c r="AT326" s="15" t="s">
        <v>5456</v>
      </c>
      <c r="AU326" s="17">
        <v>0</v>
      </c>
      <c r="AV326" s="17">
        <v>0</v>
      </c>
      <c r="AW326" s="17">
        <v>0</v>
      </c>
      <c r="AX326" s="17">
        <v>0</v>
      </c>
      <c r="AY326" s="17">
        <v>0</v>
      </c>
      <c r="AZ326" s="17">
        <v>0</v>
      </c>
      <c r="BA326" s="17">
        <v>0</v>
      </c>
      <c r="BB326" s="17">
        <v>0</v>
      </c>
      <c r="BC326" s="17">
        <v>0</v>
      </c>
      <c r="BD326" s="17">
        <v>0</v>
      </c>
      <c r="BE326" s="17">
        <v>0</v>
      </c>
      <c r="BF326" s="17">
        <v>0</v>
      </c>
      <c r="BG326" s="17">
        <v>0</v>
      </c>
      <c r="BH326" s="15">
        <v>0</v>
      </c>
      <c r="BI326" s="15">
        <v>0</v>
      </c>
      <c r="BJ326" s="15">
        <v>0</v>
      </c>
      <c r="BK326" s="15">
        <v>0</v>
      </c>
      <c r="BL326" s="17">
        <v>0</v>
      </c>
      <c r="BM326" s="17">
        <v>0</v>
      </c>
      <c r="BN326" s="17">
        <v>0</v>
      </c>
      <c r="BO326" s="17">
        <v>0</v>
      </c>
      <c r="BP326" s="17">
        <v>0</v>
      </c>
      <c r="BQ326" s="15">
        <v>0</v>
      </c>
      <c r="BR326" s="15">
        <v>0</v>
      </c>
      <c r="BS326" s="15">
        <v>0</v>
      </c>
      <c r="BT326" s="15">
        <v>0</v>
      </c>
      <c r="BU326" s="15"/>
      <c r="BV326" s="15"/>
      <c r="BW326" s="15"/>
      <c r="BX326" s="15"/>
      <c r="BY326" s="15"/>
      <c r="BZ326" s="15"/>
      <c r="CA326" s="15"/>
      <c r="CB326" s="15"/>
      <c r="CC326" s="17">
        <v>474</v>
      </c>
      <c r="CD326" s="17">
        <v>57</v>
      </c>
      <c r="CE326" s="17">
        <v>470</v>
      </c>
      <c r="CF326" s="17">
        <v>51</v>
      </c>
      <c r="CG326" s="17">
        <v>460</v>
      </c>
      <c r="CH326" s="17">
        <v>45</v>
      </c>
      <c r="CI326" s="17">
        <v>476</v>
      </c>
      <c r="CJ326" s="17">
        <v>57</v>
      </c>
      <c r="CK326" s="17">
        <v>0</v>
      </c>
      <c r="CL326" s="17">
        <v>0</v>
      </c>
      <c r="CM326" s="17">
        <v>0</v>
      </c>
      <c r="CN326" s="17">
        <v>0</v>
      </c>
      <c r="CO326" s="17">
        <v>0</v>
      </c>
      <c r="CP326" s="17">
        <v>0</v>
      </c>
      <c r="CQ326" s="17">
        <v>461</v>
      </c>
      <c r="CR326" s="17">
        <v>39</v>
      </c>
      <c r="CS326" s="17">
        <v>160</v>
      </c>
      <c r="CT326" s="17">
        <v>41</v>
      </c>
      <c r="CU326" s="17">
        <v>479</v>
      </c>
      <c r="CV326" s="17">
        <v>57</v>
      </c>
      <c r="CW326" s="17">
        <v>374</v>
      </c>
      <c r="CX326" s="17">
        <v>42</v>
      </c>
      <c r="CY326" s="17">
        <v>0</v>
      </c>
      <c r="CZ326" s="17">
        <v>0</v>
      </c>
      <c r="DA326" s="17">
        <v>0</v>
      </c>
      <c r="DB326" s="15"/>
      <c r="DC326" s="15"/>
      <c r="DD326" s="15"/>
      <c r="DE326" s="15"/>
      <c r="DF326" s="15"/>
      <c r="DG326" s="15"/>
      <c r="DH326" s="15"/>
    </row>
    <row r="327" spans="1:112" ht="17.25" thickBot="1">
      <c r="A327" s="18" t="b">
        <v>1</v>
      </c>
      <c r="B327" s="18" t="b">
        <v>1</v>
      </c>
      <c r="C327" s="15"/>
      <c r="D327" s="15"/>
      <c r="E327" s="17">
        <v>153682</v>
      </c>
      <c r="F327" s="17">
        <v>0</v>
      </c>
      <c r="G327" s="17">
        <v>0</v>
      </c>
      <c r="H327" s="17">
        <v>0</v>
      </c>
      <c r="I327" s="17">
        <v>0</v>
      </c>
      <c r="J327" s="15">
        <v>0</v>
      </c>
      <c r="K327" s="17">
        <v>0</v>
      </c>
      <c r="L327" s="17">
        <v>3</v>
      </c>
      <c r="M327" s="15">
        <v>2.2999999999999998</v>
      </c>
      <c r="N327" s="15"/>
      <c r="O327" s="17">
        <v>0</v>
      </c>
      <c r="P327" s="15" t="s">
        <v>789</v>
      </c>
      <c r="Q327" s="15">
        <v>0</v>
      </c>
      <c r="R327" s="17">
        <v>260</v>
      </c>
      <c r="S327" s="18" t="b">
        <v>0</v>
      </c>
      <c r="T327" s="15"/>
      <c r="U327" s="15"/>
      <c r="V327" s="17">
        <v>65</v>
      </c>
      <c r="W327" s="15" t="s">
        <v>790</v>
      </c>
      <c r="X327" s="15">
        <v>4.7</v>
      </c>
      <c r="Y327" s="18" t="b">
        <v>0</v>
      </c>
      <c r="Z327" s="15" t="s">
        <v>280</v>
      </c>
      <c r="AA327" s="15">
        <v>10.3</v>
      </c>
      <c r="AB327" s="18" t="b">
        <v>0</v>
      </c>
      <c r="AC327" s="15"/>
      <c r="AD327" s="15" t="s">
        <v>519</v>
      </c>
      <c r="AE327" s="17">
        <v>13</v>
      </c>
      <c r="AF327" s="17">
        <v>2</v>
      </c>
      <c r="AG327" s="17">
        <v>168</v>
      </c>
      <c r="AH327" s="17">
        <v>0</v>
      </c>
      <c r="AI327" s="17">
        <v>0</v>
      </c>
      <c r="AJ327" s="17">
        <v>0</v>
      </c>
      <c r="AK327" s="17">
        <v>0</v>
      </c>
      <c r="AL327" s="15">
        <v>0</v>
      </c>
      <c r="AM327" s="15">
        <v>25.8</v>
      </c>
      <c r="AN327" s="15" t="s">
        <v>280</v>
      </c>
      <c r="AO327" s="15"/>
      <c r="AP327" s="15"/>
      <c r="AQ327" s="15"/>
      <c r="AR327" s="15"/>
      <c r="AS327" s="18" t="b">
        <v>0</v>
      </c>
      <c r="AT327" s="15" t="s">
        <v>2655</v>
      </c>
      <c r="AU327" s="17">
        <v>2674</v>
      </c>
      <c r="AV327" s="17">
        <v>10</v>
      </c>
      <c r="AW327" s="17">
        <v>9</v>
      </c>
      <c r="AX327" s="17">
        <v>9</v>
      </c>
      <c r="AY327" s="17">
        <v>38</v>
      </c>
      <c r="AZ327" s="17">
        <v>0</v>
      </c>
      <c r="BA327" s="17">
        <v>0</v>
      </c>
      <c r="BB327" s="17">
        <v>0</v>
      </c>
      <c r="BC327" s="17">
        <v>7</v>
      </c>
      <c r="BD327" s="17">
        <v>0</v>
      </c>
      <c r="BE327" s="17">
        <v>0</v>
      </c>
      <c r="BF327" s="17">
        <v>21</v>
      </c>
      <c r="BG327" s="17">
        <v>637</v>
      </c>
      <c r="BH327" s="15">
        <v>707.2</v>
      </c>
      <c r="BI327" s="15">
        <v>661.1</v>
      </c>
      <c r="BJ327" s="15">
        <v>601</v>
      </c>
      <c r="BK327" s="15">
        <v>196.9</v>
      </c>
      <c r="BL327" s="17">
        <v>0</v>
      </c>
      <c r="BM327" s="17">
        <v>0</v>
      </c>
      <c r="BN327" s="17">
        <v>0</v>
      </c>
      <c r="BO327" s="17">
        <v>0</v>
      </c>
      <c r="BP327" s="17">
        <v>32</v>
      </c>
      <c r="BQ327" s="15">
        <v>5.88</v>
      </c>
      <c r="BR327" s="15">
        <v>4.7699999999999996</v>
      </c>
      <c r="BS327" s="15">
        <v>10.65</v>
      </c>
      <c r="BT327" s="15">
        <v>40.14</v>
      </c>
      <c r="BU327" s="15"/>
      <c r="BV327" s="15"/>
      <c r="BW327" s="15"/>
      <c r="BX327" s="15"/>
      <c r="BY327" s="15"/>
      <c r="BZ327" s="15"/>
      <c r="CA327" s="15"/>
      <c r="CB327" s="15"/>
      <c r="CC327" s="17">
        <v>46</v>
      </c>
      <c r="CD327" s="17">
        <v>12</v>
      </c>
      <c r="CE327" s="17">
        <v>28</v>
      </c>
      <c r="CF327" s="17">
        <v>27</v>
      </c>
      <c r="CG327" s="17">
        <v>31</v>
      </c>
      <c r="CH327" s="17">
        <v>17</v>
      </c>
      <c r="CI327" s="17">
        <v>24</v>
      </c>
      <c r="CJ327" s="17">
        <v>20</v>
      </c>
      <c r="CK327" s="17">
        <v>0.2</v>
      </c>
      <c r="CL327" s="17">
        <v>0</v>
      </c>
      <c r="CM327" s="17">
        <v>0.16</v>
      </c>
      <c r="CN327" s="17">
        <v>0.36</v>
      </c>
      <c r="CO327" s="17">
        <v>1.35</v>
      </c>
      <c r="CP327" s="17">
        <v>1.28</v>
      </c>
      <c r="CQ327" s="17">
        <v>33</v>
      </c>
      <c r="CR327" s="17">
        <v>21</v>
      </c>
      <c r="CS327" s="17">
        <v>506</v>
      </c>
      <c r="CT327" s="17">
        <v>209</v>
      </c>
      <c r="CU327" s="17">
        <v>20</v>
      </c>
      <c r="CV327" s="17">
        <v>9</v>
      </c>
      <c r="CW327" s="17">
        <v>46</v>
      </c>
      <c r="CX327" s="17">
        <v>16</v>
      </c>
      <c r="CY327" s="17">
        <v>1.08</v>
      </c>
      <c r="CZ327" s="17">
        <v>0.3</v>
      </c>
      <c r="DA327" s="17">
        <v>0</v>
      </c>
      <c r="DB327" s="15"/>
      <c r="DC327" s="15"/>
      <c r="DD327" s="15"/>
      <c r="DE327" s="15"/>
      <c r="DF327" s="15"/>
      <c r="DG327" s="15"/>
      <c r="DH327" s="15"/>
    </row>
    <row r="328" spans="1:112" ht="27.75" thickBot="1">
      <c r="A328" s="18" t="b">
        <v>1</v>
      </c>
      <c r="B328" s="18" t="b">
        <v>1</v>
      </c>
      <c r="C328" s="15"/>
      <c r="D328" s="15"/>
      <c r="E328" s="17">
        <v>201595</v>
      </c>
      <c r="F328" s="17">
        <v>0</v>
      </c>
      <c r="G328" s="17">
        <v>0</v>
      </c>
      <c r="H328" s="17">
        <v>0</v>
      </c>
      <c r="I328" s="17">
        <v>0</v>
      </c>
      <c r="J328" s="15">
        <v>0</v>
      </c>
      <c r="K328" s="17">
        <v>0</v>
      </c>
      <c r="L328" s="17">
        <v>1</v>
      </c>
      <c r="M328" s="15">
        <v>2</v>
      </c>
      <c r="N328" s="15"/>
      <c r="O328" s="17">
        <v>0</v>
      </c>
      <c r="P328" s="15" t="s">
        <v>3330</v>
      </c>
      <c r="Q328" s="15">
        <v>0</v>
      </c>
      <c r="R328" s="17">
        <v>326</v>
      </c>
      <c r="S328" s="18" t="b">
        <v>0</v>
      </c>
      <c r="T328" s="15"/>
      <c r="U328" s="15"/>
      <c r="V328" s="17">
        <v>45</v>
      </c>
      <c r="W328" s="15" t="s">
        <v>3331</v>
      </c>
      <c r="X328" s="15">
        <v>2.7</v>
      </c>
      <c r="Y328" s="18" t="b">
        <v>0</v>
      </c>
      <c r="Z328" s="15" t="s">
        <v>3332</v>
      </c>
      <c r="AA328" s="15">
        <v>1</v>
      </c>
      <c r="AB328" s="18" t="b">
        <v>0</v>
      </c>
      <c r="AC328" s="15"/>
      <c r="AD328" s="15" t="s">
        <v>519</v>
      </c>
      <c r="AE328" s="17">
        <v>13</v>
      </c>
      <c r="AF328" s="17">
        <v>2</v>
      </c>
      <c r="AG328" s="17">
        <v>43</v>
      </c>
      <c r="AH328" s="17">
        <v>0</v>
      </c>
      <c r="AI328" s="17">
        <v>0</v>
      </c>
      <c r="AJ328" s="17">
        <v>0</v>
      </c>
      <c r="AK328" s="17">
        <v>0</v>
      </c>
      <c r="AL328" s="15">
        <v>0</v>
      </c>
      <c r="AM328" s="15">
        <v>9.6</v>
      </c>
      <c r="AN328" s="15" t="s">
        <v>3332</v>
      </c>
      <c r="AO328" s="15"/>
      <c r="AP328" s="15"/>
      <c r="AQ328" s="15"/>
      <c r="AR328" s="15"/>
      <c r="AS328" s="18" t="b">
        <v>0</v>
      </c>
      <c r="AT328" s="15" t="s">
        <v>3333</v>
      </c>
      <c r="AU328" s="17">
        <v>1440</v>
      </c>
      <c r="AV328" s="17">
        <v>0</v>
      </c>
      <c r="AW328" s="17">
        <v>0</v>
      </c>
      <c r="AX328" s="17">
        <v>3</v>
      </c>
      <c r="AY328" s="17">
        <v>29</v>
      </c>
      <c r="AZ328" s="17">
        <v>0</v>
      </c>
      <c r="BA328" s="17">
        <v>0</v>
      </c>
      <c r="BB328" s="17">
        <v>0</v>
      </c>
      <c r="BC328" s="17">
        <v>2</v>
      </c>
      <c r="BD328" s="17">
        <v>0</v>
      </c>
      <c r="BE328" s="17">
        <v>38</v>
      </c>
      <c r="BF328" s="17">
        <v>3</v>
      </c>
      <c r="BG328" s="17">
        <v>153</v>
      </c>
      <c r="BH328" s="15">
        <v>322.39999999999998</v>
      </c>
      <c r="BI328" s="15">
        <v>0</v>
      </c>
      <c r="BJ328" s="15">
        <v>0</v>
      </c>
      <c r="BK328" s="15">
        <v>32.200000000000003</v>
      </c>
      <c r="BL328" s="17">
        <v>0</v>
      </c>
      <c r="BM328" s="17">
        <v>0</v>
      </c>
      <c r="BN328" s="17">
        <v>0</v>
      </c>
      <c r="BO328" s="17">
        <v>0</v>
      </c>
      <c r="BP328" s="17">
        <v>16</v>
      </c>
      <c r="BQ328" s="15">
        <v>0</v>
      </c>
      <c r="BR328" s="15">
        <v>0</v>
      </c>
      <c r="BS328" s="15">
        <v>0</v>
      </c>
      <c r="BT328" s="15">
        <v>26.68</v>
      </c>
      <c r="BU328" s="15"/>
      <c r="BV328" s="15"/>
      <c r="BW328" s="15"/>
      <c r="BX328" s="15"/>
      <c r="BY328" s="15"/>
      <c r="BZ328" s="15"/>
      <c r="CA328" s="15"/>
      <c r="CB328" s="15"/>
      <c r="CC328" s="17">
        <v>192</v>
      </c>
      <c r="CD328" s="17">
        <v>19</v>
      </c>
      <c r="CE328" s="17">
        <v>448</v>
      </c>
      <c r="CF328" s="17">
        <v>44</v>
      </c>
      <c r="CG328" s="17">
        <v>432</v>
      </c>
      <c r="CH328" s="17">
        <v>36</v>
      </c>
      <c r="CI328" s="17">
        <v>284</v>
      </c>
      <c r="CJ328" s="17">
        <v>19</v>
      </c>
      <c r="CK328" s="17">
        <v>0</v>
      </c>
      <c r="CL328" s="17">
        <v>2.38</v>
      </c>
      <c r="CM328" s="17">
        <v>0</v>
      </c>
      <c r="CN328" s="17">
        <v>0</v>
      </c>
      <c r="CO328" s="17">
        <v>1.67</v>
      </c>
      <c r="CP328" s="17">
        <v>1.81</v>
      </c>
      <c r="CQ328" s="17">
        <v>402</v>
      </c>
      <c r="CR328" s="17">
        <v>30</v>
      </c>
      <c r="CS328" s="17">
        <v>101</v>
      </c>
      <c r="CT328" s="17">
        <v>32</v>
      </c>
      <c r="CU328" s="17">
        <v>203</v>
      </c>
      <c r="CV328" s="17">
        <v>24</v>
      </c>
      <c r="CW328" s="17">
        <v>197</v>
      </c>
      <c r="CX328" s="17">
        <v>29</v>
      </c>
      <c r="CY328" s="17">
        <v>1</v>
      </c>
      <c r="CZ328" s="17">
        <v>0.19</v>
      </c>
      <c r="DA328" s="17">
        <v>0</v>
      </c>
      <c r="DB328" s="15"/>
      <c r="DC328" s="15"/>
      <c r="DD328" s="15"/>
      <c r="DE328" s="15"/>
      <c r="DF328" s="15"/>
      <c r="DG328" s="15"/>
      <c r="DH328" s="15"/>
    </row>
    <row r="329" spans="1:112" ht="17.25" thickBot="1">
      <c r="A329" s="18" t="b">
        <v>1</v>
      </c>
      <c r="B329" s="18" t="b">
        <v>1</v>
      </c>
      <c r="C329" s="15"/>
      <c r="D329" s="15"/>
      <c r="E329" s="17">
        <v>434752</v>
      </c>
      <c r="F329" s="17">
        <v>0</v>
      </c>
      <c r="G329" s="17">
        <v>0</v>
      </c>
      <c r="H329" s="17">
        <v>0</v>
      </c>
      <c r="I329" s="17">
        <v>0</v>
      </c>
      <c r="J329" s="15">
        <v>0</v>
      </c>
      <c r="K329" s="17">
        <v>0</v>
      </c>
      <c r="L329" s="17">
        <v>2</v>
      </c>
      <c r="M329" s="15">
        <v>2.2000000000000002</v>
      </c>
      <c r="N329" s="15"/>
      <c r="O329" s="17">
        <v>0</v>
      </c>
      <c r="P329" s="15" t="s">
        <v>2682</v>
      </c>
      <c r="Q329" s="15">
        <v>0</v>
      </c>
      <c r="R329" s="17">
        <v>327</v>
      </c>
      <c r="S329" s="18" t="b">
        <v>0</v>
      </c>
      <c r="T329" s="15"/>
      <c r="U329" s="15"/>
      <c r="V329" s="17">
        <v>50</v>
      </c>
      <c r="W329" s="15" t="s">
        <v>2683</v>
      </c>
      <c r="X329" s="15">
        <v>4</v>
      </c>
      <c r="Y329" s="18" t="b">
        <v>0</v>
      </c>
      <c r="Z329" s="15" t="s">
        <v>2684</v>
      </c>
      <c r="AA329" s="15">
        <v>0.4</v>
      </c>
      <c r="AB329" s="18" t="b">
        <v>0</v>
      </c>
      <c r="AC329" s="15"/>
      <c r="AD329" s="15" t="s">
        <v>519</v>
      </c>
      <c r="AE329" s="17">
        <v>13</v>
      </c>
      <c r="AF329" s="17">
        <v>2</v>
      </c>
      <c r="AG329" s="17">
        <v>99</v>
      </c>
      <c r="AH329" s="17">
        <v>0</v>
      </c>
      <c r="AI329" s="17">
        <v>0</v>
      </c>
      <c r="AJ329" s="17">
        <v>0</v>
      </c>
      <c r="AK329" s="17">
        <v>0</v>
      </c>
      <c r="AL329" s="15">
        <v>0</v>
      </c>
      <c r="AM329" s="15">
        <v>19.8</v>
      </c>
      <c r="AN329" s="15" t="s">
        <v>2684</v>
      </c>
      <c r="AO329" s="15"/>
      <c r="AP329" s="15"/>
      <c r="AQ329" s="15"/>
      <c r="AR329" s="15"/>
      <c r="AS329" s="18" t="b">
        <v>0</v>
      </c>
      <c r="AT329" s="15" t="s">
        <v>2685</v>
      </c>
      <c r="AU329" s="17">
        <v>1888</v>
      </c>
      <c r="AV329" s="17">
        <v>1</v>
      </c>
      <c r="AW329" s="17">
        <v>3</v>
      </c>
      <c r="AX329" s="17">
        <v>5</v>
      </c>
      <c r="AY329" s="17">
        <v>26</v>
      </c>
      <c r="AZ329" s="17">
        <v>0</v>
      </c>
      <c r="BA329" s="17">
        <v>0</v>
      </c>
      <c r="BB329" s="17">
        <v>0</v>
      </c>
      <c r="BC329" s="17">
        <v>4</v>
      </c>
      <c r="BD329" s="17">
        <v>0</v>
      </c>
      <c r="BE329" s="17">
        <v>0</v>
      </c>
      <c r="BF329" s="17">
        <v>6</v>
      </c>
      <c r="BG329" s="17">
        <v>323</v>
      </c>
      <c r="BH329" s="15">
        <v>531.79999999999995</v>
      </c>
      <c r="BI329" s="15">
        <v>84.5</v>
      </c>
      <c r="BJ329" s="15">
        <v>243</v>
      </c>
      <c r="BK329" s="15">
        <v>86</v>
      </c>
      <c r="BL329" s="17">
        <v>0</v>
      </c>
      <c r="BM329" s="17">
        <v>0</v>
      </c>
      <c r="BN329" s="17">
        <v>0</v>
      </c>
      <c r="BO329" s="17">
        <v>0</v>
      </c>
      <c r="BP329" s="17">
        <v>21</v>
      </c>
      <c r="BQ329" s="15">
        <v>0.9</v>
      </c>
      <c r="BR329" s="15">
        <v>0.75</v>
      </c>
      <c r="BS329" s="15">
        <v>1.65</v>
      </c>
      <c r="BT329" s="15">
        <v>31.48</v>
      </c>
      <c r="BU329" s="15"/>
      <c r="BV329" s="15"/>
      <c r="BW329" s="15"/>
      <c r="BX329" s="15"/>
      <c r="BY329" s="15"/>
      <c r="BZ329" s="15"/>
      <c r="CA329" s="15"/>
      <c r="CB329" s="15"/>
      <c r="CC329" s="17">
        <v>104</v>
      </c>
      <c r="CD329" s="17">
        <v>46</v>
      </c>
      <c r="CE329" s="17">
        <v>248</v>
      </c>
      <c r="CF329" s="17">
        <v>81</v>
      </c>
      <c r="CG329" s="17">
        <v>120</v>
      </c>
      <c r="CH329" s="17">
        <v>21</v>
      </c>
      <c r="CI329" s="17">
        <v>159</v>
      </c>
      <c r="CJ329" s="17">
        <v>55</v>
      </c>
      <c r="CK329" s="17">
        <v>0.04</v>
      </c>
      <c r="CL329" s="17">
        <v>0</v>
      </c>
      <c r="CM329" s="17">
        <v>0.04</v>
      </c>
      <c r="CN329" s="17">
        <v>0.08</v>
      </c>
      <c r="CO329" s="17">
        <v>1.5</v>
      </c>
      <c r="CP329" s="17">
        <v>1.24</v>
      </c>
      <c r="CQ329" s="17">
        <v>284</v>
      </c>
      <c r="CR329" s="17">
        <v>52</v>
      </c>
      <c r="CS329" s="17">
        <v>262</v>
      </c>
      <c r="CT329" s="17">
        <v>131</v>
      </c>
      <c r="CU329" s="17">
        <v>53</v>
      </c>
      <c r="CV329" s="17">
        <v>21</v>
      </c>
      <c r="CW329" s="17">
        <v>283</v>
      </c>
      <c r="CX329" s="17">
        <v>106</v>
      </c>
      <c r="CY329" s="17">
        <v>1</v>
      </c>
      <c r="CZ329" s="17">
        <v>0.24</v>
      </c>
      <c r="DA329" s="17">
        <v>0</v>
      </c>
      <c r="DB329" s="15"/>
      <c r="DC329" s="15"/>
      <c r="DD329" s="15"/>
      <c r="DE329" s="15"/>
      <c r="DF329" s="15"/>
      <c r="DG329" s="15"/>
      <c r="DH329" s="15"/>
    </row>
    <row r="330" spans="1:112" ht="17.25" thickBot="1">
      <c r="A330" s="18" t="b">
        <v>1</v>
      </c>
      <c r="B330" s="18" t="b">
        <v>1</v>
      </c>
      <c r="C330" s="15"/>
      <c r="D330" s="15"/>
      <c r="E330" s="17">
        <v>214225</v>
      </c>
      <c r="F330" s="17">
        <v>0</v>
      </c>
      <c r="G330" s="17">
        <v>0</v>
      </c>
      <c r="H330" s="17">
        <v>0</v>
      </c>
      <c r="I330" s="17">
        <v>0</v>
      </c>
      <c r="J330" s="15">
        <v>0</v>
      </c>
      <c r="K330" s="17">
        <v>0</v>
      </c>
      <c r="L330" s="17">
        <v>2</v>
      </c>
      <c r="M330" s="15">
        <v>1.7</v>
      </c>
      <c r="N330" s="15"/>
      <c r="O330" s="17">
        <v>0</v>
      </c>
      <c r="P330" s="15" t="s">
        <v>616</v>
      </c>
      <c r="Q330" s="15">
        <v>0</v>
      </c>
      <c r="R330" s="17">
        <v>329</v>
      </c>
      <c r="S330" s="18" t="b">
        <v>0</v>
      </c>
      <c r="T330" s="15"/>
      <c r="U330" s="15"/>
      <c r="V330" s="17">
        <v>45</v>
      </c>
      <c r="W330" s="15" t="s">
        <v>2696</v>
      </c>
      <c r="X330" s="15">
        <v>3.1</v>
      </c>
      <c r="Y330" s="18" t="b">
        <v>0</v>
      </c>
      <c r="Z330" s="15" t="s">
        <v>2697</v>
      </c>
      <c r="AA330" s="15">
        <v>2.7</v>
      </c>
      <c r="AB330" s="18" t="b">
        <v>0</v>
      </c>
      <c r="AC330" s="15"/>
      <c r="AD330" s="15" t="s">
        <v>519</v>
      </c>
      <c r="AE330" s="17">
        <v>13</v>
      </c>
      <c r="AF330" s="17">
        <v>2</v>
      </c>
      <c r="AG330" s="17">
        <v>109</v>
      </c>
      <c r="AH330" s="17">
        <v>0</v>
      </c>
      <c r="AI330" s="17">
        <v>0</v>
      </c>
      <c r="AJ330" s="17">
        <v>0</v>
      </c>
      <c r="AK330" s="17">
        <v>0</v>
      </c>
      <c r="AL330" s="15">
        <v>0</v>
      </c>
      <c r="AM330" s="15">
        <v>24.2</v>
      </c>
      <c r="AN330" s="15" t="s">
        <v>2697</v>
      </c>
      <c r="AO330" s="15"/>
      <c r="AP330" s="15"/>
      <c r="AQ330" s="15"/>
      <c r="AR330" s="15"/>
      <c r="AS330" s="18" t="b">
        <v>0</v>
      </c>
      <c r="AT330" s="15" t="s">
        <v>2698</v>
      </c>
      <c r="AU330" s="17">
        <v>2952</v>
      </c>
      <c r="AV330" s="17">
        <v>2</v>
      </c>
      <c r="AW330" s="17">
        <v>0</v>
      </c>
      <c r="AX330" s="17">
        <v>6</v>
      </c>
      <c r="AY330" s="17">
        <v>53</v>
      </c>
      <c r="AZ330" s="17">
        <v>0</v>
      </c>
      <c r="BA330" s="17">
        <v>0</v>
      </c>
      <c r="BB330" s="17">
        <v>0</v>
      </c>
      <c r="BC330" s="17">
        <v>3</v>
      </c>
      <c r="BD330" s="17">
        <v>0</v>
      </c>
      <c r="BE330" s="17">
        <v>0</v>
      </c>
      <c r="BF330" s="17">
        <v>5</v>
      </c>
      <c r="BG330" s="17">
        <v>373</v>
      </c>
      <c r="BH330" s="15">
        <v>707.2</v>
      </c>
      <c r="BI330" s="15">
        <v>137.30000000000001</v>
      </c>
      <c r="BJ330" s="15">
        <v>242</v>
      </c>
      <c r="BK330" s="15">
        <v>109.1</v>
      </c>
      <c r="BL330" s="17">
        <v>0</v>
      </c>
      <c r="BM330" s="17">
        <v>0</v>
      </c>
      <c r="BN330" s="17">
        <v>0</v>
      </c>
      <c r="BO330" s="17">
        <v>0</v>
      </c>
      <c r="BP330" s="17">
        <v>33</v>
      </c>
      <c r="BQ330" s="15">
        <v>1.4</v>
      </c>
      <c r="BR330" s="15">
        <v>0.56000000000000005</v>
      </c>
      <c r="BS330" s="15">
        <v>1.96</v>
      </c>
      <c r="BT330" s="15">
        <v>48.54</v>
      </c>
      <c r="BU330" s="15"/>
      <c r="BV330" s="15"/>
      <c r="BW330" s="15"/>
      <c r="BX330" s="15"/>
      <c r="BY330" s="15"/>
      <c r="BZ330" s="15"/>
      <c r="CA330" s="15"/>
      <c r="CB330" s="15"/>
      <c r="CC330" s="17">
        <v>45</v>
      </c>
      <c r="CD330" s="17">
        <v>18</v>
      </c>
      <c r="CE330" s="17">
        <v>210</v>
      </c>
      <c r="CF330" s="17">
        <v>56</v>
      </c>
      <c r="CG330" s="17">
        <v>122</v>
      </c>
      <c r="CH330" s="17">
        <v>22</v>
      </c>
      <c r="CI330" s="17">
        <v>108</v>
      </c>
      <c r="CJ330" s="17">
        <v>30</v>
      </c>
      <c r="CK330" s="17">
        <v>0.04</v>
      </c>
      <c r="CL330" s="17">
        <v>0</v>
      </c>
      <c r="CM330" s="17">
        <v>0.02</v>
      </c>
      <c r="CN330" s="17">
        <v>0.06</v>
      </c>
      <c r="CO330" s="17">
        <v>1.48</v>
      </c>
      <c r="CP330" s="17">
        <v>1.62</v>
      </c>
      <c r="CQ330" s="17">
        <v>405</v>
      </c>
      <c r="CR330" s="17">
        <v>93</v>
      </c>
      <c r="CS330" s="17">
        <v>104</v>
      </c>
      <c r="CT330" s="17">
        <v>67</v>
      </c>
      <c r="CU330" s="17">
        <v>155</v>
      </c>
      <c r="CV330" s="17">
        <v>62</v>
      </c>
      <c r="CW330" s="17">
        <v>113</v>
      </c>
      <c r="CX330" s="17">
        <v>40</v>
      </c>
      <c r="CY330" s="17">
        <v>1.01</v>
      </c>
      <c r="CZ330" s="17">
        <v>0.18</v>
      </c>
      <c r="DA330" s="17">
        <v>0</v>
      </c>
      <c r="DB330" s="15"/>
      <c r="DC330" s="15"/>
      <c r="DD330" s="15"/>
      <c r="DE330" s="15"/>
      <c r="DF330" s="15"/>
      <c r="DG330" s="15"/>
      <c r="DH330" s="15"/>
    </row>
    <row r="331" spans="1:112" ht="17.25" thickBot="1">
      <c r="A331" s="18" t="b">
        <v>1</v>
      </c>
      <c r="B331" s="18" t="b">
        <v>1</v>
      </c>
      <c r="C331" s="15"/>
      <c r="D331" s="15"/>
      <c r="E331" s="17">
        <v>226182</v>
      </c>
      <c r="F331" s="17">
        <v>0</v>
      </c>
      <c r="G331" s="17">
        <v>0</v>
      </c>
      <c r="H331" s="17">
        <v>0</v>
      </c>
      <c r="I331" s="17">
        <v>0</v>
      </c>
      <c r="J331" s="15">
        <v>0</v>
      </c>
      <c r="K331" s="17">
        <v>0</v>
      </c>
      <c r="L331" s="17">
        <v>2</v>
      </c>
      <c r="M331" s="15">
        <v>1.7</v>
      </c>
      <c r="N331" s="15"/>
      <c r="O331" s="17">
        <v>0</v>
      </c>
      <c r="P331" s="15" t="s">
        <v>1764</v>
      </c>
      <c r="Q331" s="15">
        <v>0</v>
      </c>
      <c r="R331" s="17">
        <v>330</v>
      </c>
      <c r="S331" s="18" t="b">
        <v>0</v>
      </c>
      <c r="T331" s="15"/>
      <c r="U331" s="15"/>
      <c r="V331" s="17">
        <v>45</v>
      </c>
      <c r="W331" s="15" t="s">
        <v>2676</v>
      </c>
      <c r="X331" s="15">
        <v>2.8</v>
      </c>
      <c r="Y331" s="18" t="b">
        <v>0</v>
      </c>
      <c r="Z331" s="15" t="s">
        <v>2677</v>
      </c>
      <c r="AA331" s="15">
        <v>0.5</v>
      </c>
      <c r="AB331" s="18" t="b">
        <v>0</v>
      </c>
      <c r="AC331" s="15"/>
      <c r="AD331" s="15" t="s">
        <v>519</v>
      </c>
      <c r="AE331" s="17">
        <v>13</v>
      </c>
      <c r="AF331" s="17">
        <v>2</v>
      </c>
      <c r="AG331" s="17">
        <v>96</v>
      </c>
      <c r="AH331" s="17">
        <v>0</v>
      </c>
      <c r="AI331" s="17">
        <v>0</v>
      </c>
      <c r="AJ331" s="17">
        <v>0</v>
      </c>
      <c r="AK331" s="17">
        <v>0</v>
      </c>
      <c r="AL331" s="15">
        <v>0</v>
      </c>
      <c r="AM331" s="15">
        <v>21.3</v>
      </c>
      <c r="AN331" s="15" t="s">
        <v>2677</v>
      </c>
      <c r="AO331" s="15"/>
      <c r="AP331" s="15"/>
      <c r="AQ331" s="15"/>
      <c r="AR331" s="15"/>
      <c r="AS331" s="18" t="b">
        <v>0</v>
      </c>
      <c r="AT331" s="15" t="s">
        <v>2678</v>
      </c>
      <c r="AU331" s="17">
        <v>2795</v>
      </c>
      <c r="AV331" s="17">
        <v>1</v>
      </c>
      <c r="AW331" s="17">
        <v>5</v>
      </c>
      <c r="AX331" s="17">
        <v>6</v>
      </c>
      <c r="AY331" s="17">
        <v>44</v>
      </c>
      <c r="AZ331" s="17">
        <v>0</v>
      </c>
      <c r="BA331" s="17">
        <v>0</v>
      </c>
      <c r="BB331" s="17">
        <v>0</v>
      </c>
      <c r="BC331" s="17">
        <v>6</v>
      </c>
      <c r="BD331" s="17">
        <v>0</v>
      </c>
      <c r="BE331" s="17">
        <v>0</v>
      </c>
      <c r="BF331" s="17">
        <v>1</v>
      </c>
      <c r="BG331" s="17">
        <v>311</v>
      </c>
      <c r="BH331" s="15">
        <v>436</v>
      </c>
      <c r="BI331" s="15">
        <v>346.1</v>
      </c>
      <c r="BJ331" s="15">
        <v>218</v>
      </c>
      <c r="BK331" s="15">
        <v>100.3</v>
      </c>
      <c r="BL331" s="17">
        <v>0</v>
      </c>
      <c r="BM331" s="17">
        <v>0</v>
      </c>
      <c r="BN331" s="17">
        <v>0</v>
      </c>
      <c r="BO331" s="17">
        <v>0</v>
      </c>
      <c r="BP331" s="17">
        <v>32</v>
      </c>
      <c r="BQ331" s="15">
        <v>2.08</v>
      </c>
      <c r="BR331" s="15">
        <v>3.11</v>
      </c>
      <c r="BS331" s="15">
        <v>5.19</v>
      </c>
      <c r="BT331" s="15">
        <v>39.93</v>
      </c>
      <c r="BU331" s="15"/>
      <c r="BV331" s="15"/>
      <c r="BW331" s="15"/>
      <c r="BX331" s="15"/>
      <c r="BY331" s="15"/>
      <c r="BZ331" s="15"/>
      <c r="CA331" s="15"/>
      <c r="CB331" s="15"/>
      <c r="CC331" s="17">
        <v>139</v>
      </c>
      <c r="CD331" s="17">
        <v>57</v>
      </c>
      <c r="CE331" s="17">
        <v>103</v>
      </c>
      <c r="CF331" s="17">
        <v>25</v>
      </c>
      <c r="CG331" s="17">
        <v>141</v>
      </c>
      <c r="CH331" s="17">
        <v>30</v>
      </c>
      <c r="CI331" s="17">
        <v>128</v>
      </c>
      <c r="CJ331" s="17">
        <v>37</v>
      </c>
      <c r="CK331" s="17">
        <v>7.0000000000000007E-2</v>
      </c>
      <c r="CL331" s="17">
        <v>0</v>
      </c>
      <c r="CM331" s="17">
        <v>0.1</v>
      </c>
      <c r="CN331" s="17">
        <v>0.17</v>
      </c>
      <c r="CO331" s="17">
        <v>1.29</v>
      </c>
      <c r="CP331" s="17">
        <v>1.42</v>
      </c>
      <c r="CQ331" s="17">
        <v>412</v>
      </c>
      <c r="CR331" s="17">
        <v>99</v>
      </c>
      <c r="CS331" s="17">
        <v>111</v>
      </c>
      <c r="CT331" s="17">
        <v>73</v>
      </c>
      <c r="CU331" s="17">
        <v>190</v>
      </c>
      <c r="CV331" s="17">
        <v>78</v>
      </c>
      <c r="CW331" s="17">
        <v>268</v>
      </c>
      <c r="CX331" s="17">
        <v>98</v>
      </c>
      <c r="CY331" s="17">
        <v>1.03</v>
      </c>
      <c r="CZ331" s="17">
        <v>0.19</v>
      </c>
      <c r="DA331" s="17">
        <v>0</v>
      </c>
      <c r="DB331" s="15"/>
      <c r="DC331" s="15"/>
      <c r="DD331" s="15"/>
      <c r="DE331" s="15"/>
      <c r="DF331" s="15"/>
      <c r="DG331" s="15"/>
      <c r="DH331" s="15"/>
    </row>
    <row r="332" spans="1:112" ht="27.75" thickBot="1">
      <c r="A332" s="18" t="b">
        <v>1</v>
      </c>
      <c r="B332" s="18" t="b">
        <v>1</v>
      </c>
      <c r="C332" s="15"/>
      <c r="D332" s="15"/>
      <c r="E332" s="17">
        <v>243526</v>
      </c>
      <c r="F332" s="17">
        <v>0</v>
      </c>
      <c r="G332" s="17">
        <v>0</v>
      </c>
      <c r="H332" s="17">
        <v>0</v>
      </c>
      <c r="I332" s="17">
        <v>0</v>
      </c>
      <c r="J332" s="15">
        <v>0</v>
      </c>
      <c r="K332" s="17">
        <v>0</v>
      </c>
      <c r="L332" s="17">
        <v>2</v>
      </c>
      <c r="M332" s="15">
        <v>1.7</v>
      </c>
      <c r="N332" s="15"/>
      <c r="O332" s="17">
        <v>0</v>
      </c>
      <c r="P332" s="15" t="s">
        <v>237</v>
      </c>
      <c r="Q332" s="15">
        <v>0</v>
      </c>
      <c r="R332" s="17">
        <v>331</v>
      </c>
      <c r="S332" s="18" t="b">
        <v>0</v>
      </c>
      <c r="T332" s="15"/>
      <c r="U332" s="15"/>
      <c r="V332" s="17">
        <v>45</v>
      </c>
      <c r="W332" s="15" t="s">
        <v>2693</v>
      </c>
      <c r="X332" s="15">
        <v>2.1</v>
      </c>
      <c r="Y332" s="18" t="b">
        <v>0</v>
      </c>
      <c r="Z332" s="15" t="s">
        <v>2694</v>
      </c>
      <c r="AA332" s="15">
        <v>0.7</v>
      </c>
      <c r="AB332" s="18" t="b">
        <v>0</v>
      </c>
      <c r="AC332" s="15"/>
      <c r="AD332" s="15" t="s">
        <v>519</v>
      </c>
      <c r="AE332" s="17">
        <v>13</v>
      </c>
      <c r="AF332" s="17">
        <v>2</v>
      </c>
      <c r="AG332" s="17">
        <v>68</v>
      </c>
      <c r="AH332" s="17">
        <v>0</v>
      </c>
      <c r="AI332" s="17">
        <v>0</v>
      </c>
      <c r="AJ332" s="17">
        <v>0</v>
      </c>
      <c r="AK332" s="17">
        <v>0</v>
      </c>
      <c r="AL332" s="15">
        <v>0</v>
      </c>
      <c r="AM332" s="15">
        <v>15.1</v>
      </c>
      <c r="AN332" s="15" t="s">
        <v>2694</v>
      </c>
      <c r="AO332" s="15"/>
      <c r="AP332" s="15"/>
      <c r="AQ332" s="15"/>
      <c r="AR332" s="15"/>
      <c r="AS332" s="18" t="b">
        <v>0</v>
      </c>
      <c r="AT332" s="15" t="s">
        <v>2695</v>
      </c>
      <c r="AU332" s="17">
        <v>2637</v>
      </c>
      <c r="AV332" s="17">
        <v>0</v>
      </c>
      <c r="AW332" s="17">
        <v>0</v>
      </c>
      <c r="AX332" s="17">
        <v>5</v>
      </c>
      <c r="AY332" s="17">
        <v>45</v>
      </c>
      <c r="AZ332" s="17">
        <v>1</v>
      </c>
      <c r="BA332" s="17">
        <v>0</v>
      </c>
      <c r="BB332" s="17">
        <v>0</v>
      </c>
      <c r="BC332" s="17">
        <v>4</v>
      </c>
      <c r="BD332" s="17">
        <v>1</v>
      </c>
      <c r="BE332" s="17">
        <v>0</v>
      </c>
      <c r="BF332" s="17">
        <v>8</v>
      </c>
      <c r="BG332" s="17">
        <v>286</v>
      </c>
      <c r="BH332" s="15">
        <v>442.6</v>
      </c>
      <c r="BI332" s="15">
        <v>363.7</v>
      </c>
      <c r="BJ332" s="15">
        <v>158</v>
      </c>
      <c r="BK332" s="15">
        <v>96.4</v>
      </c>
      <c r="BL332" s="17">
        <v>0</v>
      </c>
      <c r="BM332" s="17">
        <v>0</v>
      </c>
      <c r="BN332" s="17">
        <v>0</v>
      </c>
      <c r="BO332" s="17">
        <v>0</v>
      </c>
      <c r="BP332" s="17">
        <v>31</v>
      </c>
      <c r="BQ332" s="15">
        <v>1.1000000000000001</v>
      </c>
      <c r="BR332" s="15">
        <v>2.89</v>
      </c>
      <c r="BS332" s="15">
        <v>3.98</v>
      </c>
      <c r="BT332" s="15">
        <v>41.06</v>
      </c>
      <c r="BU332" s="15"/>
      <c r="BV332" s="15"/>
      <c r="BW332" s="15"/>
      <c r="BX332" s="15"/>
      <c r="BY332" s="15"/>
      <c r="BZ332" s="15"/>
      <c r="CA332" s="15"/>
      <c r="CB332" s="15"/>
      <c r="CC332" s="17">
        <v>134</v>
      </c>
      <c r="CD332" s="17">
        <v>56</v>
      </c>
      <c r="CE332" s="17">
        <v>93</v>
      </c>
      <c r="CF332" s="17">
        <v>23</v>
      </c>
      <c r="CG332" s="17">
        <v>189</v>
      </c>
      <c r="CH332" s="17">
        <v>51</v>
      </c>
      <c r="CI332" s="17">
        <v>138</v>
      </c>
      <c r="CJ332" s="17">
        <v>46</v>
      </c>
      <c r="CK332" s="17">
        <v>0.04</v>
      </c>
      <c r="CL332" s="17">
        <v>0</v>
      </c>
      <c r="CM332" s="17">
        <v>0.1</v>
      </c>
      <c r="CN332" s="17">
        <v>0.14000000000000001</v>
      </c>
      <c r="CO332" s="17">
        <v>1.4</v>
      </c>
      <c r="CP332" s="17">
        <v>1.54</v>
      </c>
      <c r="CQ332" s="17">
        <v>422</v>
      </c>
      <c r="CR332" s="17">
        <v>107</v>
      </c>
      <c r="CS332" s="17">
        <v>121</v>
      </c>
      <c r="CT332" s="17">
        <v>81</v>
      </c>
      <c r="CU332" s="17">
        <v>275</v>
      </c>
      <c r="CV332" s="17">
        <v>105</v>
      </c>
      <c r="CW332" s="17">
        <v>230</v>
      </c>
      <c r="CX332" s="17">
        <v>81</v>
      </c>
      <c r="CY332" s="17">
        <v>1.06</v>
      </c>
      <c r="CZ332" s="17">
        <v>0.17</v>
      </c>
      <c r="DA332" s="17">
        <v>0</v>
      </c>
      <c r="DB332" s="15"/>
      <c r="DC332" s="15"/>
      <c r="DD332" s="15"/>
      <c r="DE332" s="15"/>
      <c r="DF332" s="15"/>
      <c r="DG332" s="15"/>
      <c r="DH332" s="15"/>
    </row>
    <row r="333" spans="1:112" ht="17.25" thickBot="1">
      <c r="A333" s="18" t="b">
        <v>1</v>
      </c>
      <c r="B333" s="18" t="b">
        <v>1</v>
      </c>
      <c r="C333" s="15"/>
      <c r="D333" s="15"/>
      <c r="E333" s="17">
        <v>220627</v>
      </c>
      <c r="F333" s="17">
        <v>0</v>
      </c>
      <c r="G333" s="17">
        <v>0</v>
      </c>
      <c r="H333" s="17">
        <v>0</v>
      </c>
      <c r="I333" s="17">
        <v>0</v>
      </c>
      <c r="J333" s="15">
        <v>0</v>
      </c>
      <c r="K333" s="17">
        <v>0</v>
      </c>
      <c r="L333" s="17">
        <v>2</v>
      </c>
      <c r="M333" s="15">
        <v>1.7</v>
      </c>
      <c r="N333" s="15"/>
      <c r="O333" s="17">
        <v>0</v>
      </c>
      <c r="P333" s="15" t="s">
        <v>279</v>
      </c>
      <c r="Q333" s="15">
        <v>0</v>
      </c>
      <c r="R333" s="17">
        <v>332</v>
      </c>
      <c r="S333" s="18" t="b">
        <v>0</v>
      </c>
      <c r="T333" s="15"/>
      <c r="U333" s="15"/>
      <c r="V333" s="17">
        <v>45</v>
      </c>
      <c r="W333" s="15" t="s">
        <v>3701</v>
      </c>
      <c r="X333" s="15">
        <v>3.2</v>
      </c>
      <c r="Y333" s="18" t="b">
        <v>0</v>
      </c>
      <c r="Z333" s="15" t="s">
        <v>332</v>
      </c>
      <c r="AA333" s="15">
        <v>0.6</v>
      </c>
      <c r="AB333" s="18" t="b">
        <v>0</v>
      </c>
      <c r="AC333" s="15"/>
      <c r="AD333" s="15" t="s">
        <v>519</v>
      </c>
      <c r="AE333" s="17">
        <v>13</v>
      </c>
      <c r="AF333" s="17">
        <v>2</v>
      </c>
      <c r="AG333" s="17">
        <v>94</v>
      </c>
      <c r="AH333" s="17">
        <v>0</v>
      </c>
      <c r="AI333" s="17">
        <v>0</v>
      </c>
      <c r="AJ333" s="17">
        <v>0</v>
      </c>
      <c r="AK333" s="17">
        <v>0</v>
      </c>
      <c r="AL333" s="15">
        <v>0</v>
      </c>
      <c r="AM333" s="15">
        <v>20.9</v>
      </c>
      <c r="AN333" s="15" t="s">
        <v>332</v>
      </c>
      <c r="AO333" s="15"/>
      <c r="AP333" s="15"/>
      <c r="AQ333" s="15"/>
      <c r="AR333" s="15"/>
      <c r="AS333" s="18" t="b">
        <v>0</v>
      </c>
      <c r="AT333" s="15" t="s">
        <v>3702</v>
      </c>
      <c r="AU333" s="17">
        <v>1893</v>
      </c>
      <c r="AV333" s="17">
        <v>2</v>
      </c>
      <c r="AW333" s="17">
        <v>1</v>
      </c>
      <c r="AX333" s="17">
        <v>6</v>
      </c>
      <c r="AY333" s="17">
        <v>26</v>
      </c>
      <c r="AZ333" s="17">
        <v>0</v>
      </c>
      <c r="BA333" s="17">
        <v>0</v>
      </c>
      <c r="BB333" s="17">
        <v>0</v>
      </c>
      <c r="BC333" s="17">
        <v>4</v>
      </c>
      <c r="BD333" s="17">
        <v>0</v>
      </c>
      <c r="BE333" s="17">
        <v>0</v>
      </c>
      <c r="BF333" s="17">
        <v>9</v>
      </c>
      <c r="BG333" s="17">
        <v>338</v>
      </c>
      <c r="BH333" s="15">
        <v>469.8</v>
      </c>
      <c r="BI333" s="15">
        <v>190.9</v>
      </c>
      <c r="BJ333" s="15">
        <v>220</v>
      </c>
      <c r="BK333" s="15">
        <v>88.3</v>
      </c>
      <c r="BL333" s="17">
        <v>0</v>
      </c>
      <c r="BM333" s="17">
        <v>0</v>
      </c>
      <c r="BN333" s="17">
        <v>0</v>
      </c>
      <c r="BO333" s="17">
        <v>0</v>
      </c>
      <c r="BP333" s="17">
        <v>21</v>
      </c>
      <c r="BQ333" s="15">
        <v>1.83</v>
      </c>
      <c r="BR333" s="15">
        <v>1.1599999999999999</v>
      </c>
      <c r="BS333" s="15">
        <v>2.99</v>
      </c>
      <c r="BT333" s="15">
        <v>33.01</v>
      </c>
      <c r="BU333" s="15"/>
      <c r="BV333" s="15"/>
      <c r="BW333" s="15"/>
      <c r="BX333" s="15"/>
      <c r="BY333" s="15"/>
      <c r="BZ333" s="15"/>
      <c r="CA333" s="15"/>
      <c r="CB333" s="15"/>
      <c r="CC333" s="17">
        <v>124</v>
      </c>
      <c r="CD333" s="17">
        <v>51</v>
      </c>
      <c r="CE333" s="17">
        <v>177</v>
      </c>
      <c r="CF333" s="17">
        <v>43</v>
      </c>
      <c r="CG333" s="17">
        <v>137</v>
      </c>
      <c r="CH333" s="17">
        <v>29</v>
      </c>
      <c r="CI333" s="17">
        <v>151</v>
      </c>
      <c r="CJ333" s="17">
        <v>49</v>
      </c>
      <c r="CK333" s="17">
        <v>0.09</v>
      </c>
      <c r="CL333" s="17">
        <v>0</v>
      </c>
      <c r="CM333" s="17">
        <v>0.06</v>
      </c>
      <c r="CN333" s="17">
        <v>0.15</v>
      </c>
      <c r="CO333" s="17">
        <v>1.57</v>
      </c>
      <c r="CP333" s="17">
        <v>1.24</v>
      </c>
      <c r="CQ333" s="17">
        <v>408</v>
      </c>
      <c r="CR333" s="17">
        <v>96</v>
      </c>
      <c r="CS333" s="17">
        <v>107</v>
      </c>
      <c r="CT333" s="17">
        <v>70</v>
      </c>
      <c r="CU333" s="17">
        <v>140</v>
      </c>
      <c r="CV333" s="17">
        <v>54</v>
      </c>
      <c r="CW333" s="17">
        <v>249</v>
      </c>
      <c r="CX333" s="17">
        <v>89</v>
      </c>
      <c r="CY333" s="17">
        <v>1</v>
      </c>
      <c r="CZ333" s="17">
        <v>0.28999999999999998</v>
      </c>
      <c r="DA333" s="17">
        <v>0</v>
      </c>
      <c r="DB333" s="15"/>
      <c r="DC333" s="15"/>
      <c r="DD333" s="15"/>
      <c r="DE333" s="15"/>
      <c r="DF333" s="15"/>
      <c r="DG333" s="15"/>
      <c r="DH333" s="15"/>
    </row>
    <row r="334" spans="1:112" ht="17.25" thickBot="1">
      <c r="A334" s="18" t="b">
        <v>1</v>
      </c>
      <c r="B334" s="18" t="b">
        <v>1</v>
      </c>
      <c r="C334" s="15"/>
      <c r="D334" s="15"/>
      <c r="E334" s="17">
        <v>437738</v>
      </c>
      <c r="F334" s="17">
        <v>0</v>
      </c>
      <c r="G334" s="17">
        <v>0</v>
      </c>
      <c r="H334" s="17">
        <v>0</v>
      </c>
      <c r="I334" s="17">
        <v>0</v>
      </c>
      <c r="J334" s="15">
        <v>0</v>
      </c>
      <c r="K334" s="17">
        <v>0</v>
      </c>
      <c r="L334" s="17">
        <v>2</v>
      </c>
      <c r="M334" s="15">
        <v>1.7</v>
      </c>
      <c r="N334" s="15"/>
      <c r="O334" s="17">
        <v>0</v>
      </c>
      <c r="P334" s="15" t="s">
        <v>2686</v>
      </c>
      <c r="Q334" s="15">
        <v>0</v>
      </c>
      <c r="R334" s="17">
        <v>333</v>
      </c>
      <c r="S334" s="18" t="b">
        <v>0</v>
      </c>
      <c r="T334" s="15"/>
      <c r="U334" s="15"/>
      <c r="V334" s="17">
        <v>45</v>
      </c>
      <c r="W334" s="15" t="s">
        <v>2687</v>
      </c>
      <c r="X334" s="15">
        <v>2.1</v>
      </c>
      <c r="Y334" s="18" t="b">
        <v>0</v>
      </c>
      <c r="Z334" s="15" t="s">
        <v>2688</v>
      </c>
      <c r="AA334" s="15">
        <v>0</v>
      </c>
      <c r="AB334" s="18" t="b">
        <v>0</v>
      </c>
      <c r="AC334" s="15"/>
      <c r="AD334" s="15" t="s">
        <v>519</v>
      </c>
      <c r="AE334" s="17">
        <v>13</v>
      </c>
      <c r="AF334" s="17">
        <v>2</v>
      </c>
      <c r="AG334" s="17">
        <v>25</v>
      </c>
      <c r="AH334" s="17">
        <v>0</v>
      </c>
      <c r="AI334" s="17">
        <v>0</v>
      </c>
      <c r="AJ334" s="17">
        <v>0</v>
      </c>
      <c r="AK334" s="17">
        <v>0</v>
      </c>
      <c r="AL334" s="15">
        <v>0</v>
      </c>
      <c r="AM334" s="15">
        <v>5.6</v>
      </c>
      <c r="AN334" s="15" t="s">
        <v>2688</v>
      </c>
      <c r="AO334" s="15"/>
      <c r="AP334" s="15"/>
      <c r="AQ334" s="15"/>
      <c r="AR334" s="15"/>
      <c r="AS334" s="18" t="b">
        <v>0</v>
      </c>
      <c r="AT334" s="15" t="s">
        <v>2689</v>
      </c>
      <c r="AU334" s="17">
        <v>429</v>
      </c>
      <c r="AV334" s="17">
        <v>0</v>
      </c>
      <c r="AW334" s="17">
        <v>0</v>
      </c>
      <c r="AX334" s="17">
        <v>2</v>
      </c>
      <c r="AY334" s="17">
        <v>5</v>
      </c>
      <c r="AZ334" s="17">
        <v>0</v>
      </c>
      <c r="BA334" s="17">
        <v>0</v>
      </c>
      <c r="BB334" s="17">
        <v>0</v>
      </c>
      <c r="BC334" s="17">
        <v>1</v>
      </c>
      <c r="BD334" s="17">
        <v>0</v>
      </c>
      <c r="BE334" s="17">
        <v>0</v>
      </c>
      <c r="BF334" s="17">
        <v>0</v>
      </c>
      <c r="BG334" s="17">
        <v>73</v>
      </c>
      <c r="BH334" s="15">
        <v>98.6</v>
      </c>
      <c r="BI334" s="15">
        <v>6.3</v>
      </c>
      <c r="BJ334" s="15">
        <v>19</v>
      </c>
      <c r="BK334" s="15">
        <v>12.2</v>
      </c>
      <c r="BL334" s="17">
        <v>0</v>
      </c>
      <c r="BM334" s="17">
        <v>0</v>
      </c>
      <c r="BN334" s="17">
        <v>0</v>
      </c>
      <c r="BO334" s="17">
        <v>0</v>
      </c>
      <c r="BP334" s="17">
        <v>5</v>
      </c>
      <c r="BQ334" s="15">
        <v>0.2</v>
      </c>
      <c r="BR334" s="15">
        <v>0.01</v>
      </c>
      <c r="BS334" s="15">
        <v>0.21</v>
      </c>
      <c r="BT334" s="15">
        <v>8.7100000000000009</v>
      </c>
      <c r="BU334" s="15"/>
      <c r="BV334" s="15"/>
      <c r="BW334" s="15"/>
      <c r="BX334" s="15"/>
      <c r="BY334" s="15"/>
      <c r="BZ334" s="15"/>
      <c r="CA334" s="15"/>
      <c r="CB334" s="15"/>
      <c r="CC334" s="17">
        <v>305</v>
      </c>
      <c r="CD334" s="17">
        <v>110</v>
      </c>
      <c r="CE334" s="17">
        <v>352</v>
      </c>
      <c r="CF334" s="17">
        <v>124</v>
      </c>
      <c r="CG334" s="17">
        <v>312</v>
      </c>
      <c r="CH334" s="17">
        <v>110</v>
      </c>
      <c r="CI334" s="17">
        <v>329</v>
      </c>
      <c r="CJ334" s="17">
        <v>113</v>
      </c>
      <c r="CK334" s="17">
        <v>0.04</v>
      </c>
      <c r="CL334" s="17">
        <v>0</v>
      </c>
      <c r="CM334" s="17">
        <v>0</v>
      </c>
      <c r="CN334" s="17">
        <v>0.04</v>
      </c>
      <c r="CO334" s="17">
        <v>1.83</v>
      </c>
      <c r="CP334" s="17">
        <v>1.05</v>
      </c>
      <c r="CQ334" s="17">
        <v>429</v>
      </c>
      <c r="CR334" s="17">
        <v>114</v>
      </c>
      <c r="CS334" s="17">
        <v>128</v>
      </c>
      <c r="CT334" s="17">
        <v>88</v>
      </c>
      <c r="CU334" s="17">
        <v>276</v>
      </c>
      <c r="CV334" s="17">
        <v>106</v>
      </c>
      <c r="CW334" s="17">
        <v>515</v>
      </c>
      <c r="CX334" s="17">
        <v>176</v>
      </c>
      <c r="CY334" s="17">
        <v>1.05</v>
      </c>
      <c r="CZ334" s="17">
        <v>0.42</v>
      </c>
      <c r="DA334" s="17">
        <v>0</v>
      </c>
      <c r="DB334" s="15"/>
      <c r="DC334" s="15"/>
      <c r="DD334" s="15"/>
      <c r="DE334" s="15"/>
      <c r="DF334" s="15"/>
      <c r="DG334" s="15"/>
      <c r="DH334" s="15"/>
    </row>
    <row r="335" spans="1:112" ht="27.75" thickBot="1">
      <c r="A335" s="18" t="b">
        <v>1</v>
      </c>
      <c r="B335" s="18" t="b">
        <v>1</v>
      </c>
      <c r="C335" s="15"/>
      <c r="D335" s="15"/>
      <c r="E335" s="17">
        <v>522047</v>
      </c>
      <c r="F335" s="17">
        <v>0</v>
      </c>
      <c r="G335" s="17">
        <v>0</v>
      </c>
      <c r="H335" s="17">
        <v>0</v>
      </c>
      <c r="I335" s="17">
        <v>0</v>
      </c>
      <c r="J335" s="15">
        <v>0</v>
      </c>
      <c r="K335" s="17">
        <v>0</v>
      </c>
      <c r="L335" s="17">
        <v>2</v>
      </c>
      <c r="M335" s="15">
        <v>2.2000000000000002</v>
      </c>
      <c r="N335" s="15"/>
      <c r="O335" s="17">
        <v>0</v>
      </c>
      <c r="P335" s="15" t="s">
        <v>5457</v>
      </c>
      <c r="Q335" s="15">
        <v>0</v>
      </c>
      <c r="R335" s="17">
        <v>334</v>
      </c>
      <c r="S335" s="18" t="b">
        <v>0</v>
      </c>
      <c r="T335" s="15"/>
      <c r="U335" s="15"/>
      <c r="V335" s="17">
        <v>50</v>
      </c>
      <c r="W335" s="15" t="s">
        <v>5458</v>
      </c>
      <c r="X335" s="15">
        <v>0</v>
      </c>
      <c r="Y335" s="18" t="b">
        <v>0</v>
      </c>
      <c r="Z335" s="15" t="s">
        <v>5459</v>
      </c>
      <c r="AA335" s="15">
        <v>0.7</v>
      </c>
      <c r="AB335" s="18" t="b">
        <v>0</v>
      </c>
      <c r="AC335" s="15"/>
      <c r="AD335" s="15" t="s">
        <v>519</v>
      </c>
      <c r="AE335" s="17">
        <v>13</v>
      </c>
      <c r="AF335" s="17">
        <v>2</v>
      </c>
      <c r="AG335" s="17">
        <v>0</v>
      </c>
      <c r="AH335" s="17">
        <v>0</v>
      </c>
      <c r="AI335" s="17">
        <v>0</v>
      </c>
      <c r="AJ335" s="17">
        <v>0</v>
      </c>
      <c r="AK335" s="17">
        <v>0</v>
      </c>
      <c r="AL335" s="15">
        <v>0</v>
      </c>
      <c r="AM335" s="15">
        <v>0</v>
      </c>
      <c r="AN335" s="15" t="s">
        <v>5459</v>
      </c>
      <c r="AO335" s="15"/>
      <c r="AP335" s="15"/>
      <c r="AQ335" s="15"/>
      <c r="AR335" s="15"/>
      <c r="AS335" s="18" t="b">
        <v>0</v>
      </c>
      <c r="AT335" s="15" t="s">
        <v>5460</v>
      </c>
      <c r="AU335" s="17">
        <v>0</v>
      </c>
      <c r="AV335" s="17">
        <v>0</v>
      </c>
      <c r="AW335" s="17">
        <v>0</v>
      </c>
      <c r="AX335" s="17">
        <v>0</v>
      </c>
      <c r="AY335" s="17">
        <v>0</v>
      </c>
      <c r="AZ335" s="17">
        <v>0</v>
      </c>
      <c r="BA335" s="17">
        <v>0</v>
      </c>
      <c r="BB335" s="17">
        <v>0</v>
      </c>
      <c r="BC335" s="17">
        <v>0</v>
      </c>
      <c r="BD335" s="17">
        <v>0</v>
      </c>
      <c r="BE335" s="17">
        <v>0</v>
      </c>
      <c r="BF335" s="17">
        <v>0</v>
      </c>
      <c r="BG335" s="17">
        <v>0</v>
      </c>
      <c r="BH335" s="15">
        <v>0</v>
      </c>
      <c r="BI335" s="15">
        <v>0</v>
      </c>
      <c r="BJ335" s="15">
        <v>0</v>
      </c>
      <c r="BK335" s="15">
        <v>0</v>
      </c>
      <c r="BL335" s="17">
        <v>0</v>
      </c>
      <c r="BM335" s="17">
        <v>0</v>
      </c>
      <c r="BN335" s="17">
        <v>0</v>
      </c>
      <c r="BO335" s="17">
        <v>0</v>
      </c>
      <c r="BP335" s="17">
        <v>0</v>
      </c>
      <c r="BQ335" s="15">
        <v>0</v>
      </c>
      <c r="BR335" s="15">
        <v>0</v>
      </c>
      <c r="BS335" s="15">
        <v>0</v>
      </c>
      <c r="BT335" s="15">
        <v>0</v>
      </c>
      <c r="BU335" s="15"/>
      <c r="BV335" s="15"/>
      <c r="BW335" s="15"/>
      <c r="BX335" s="15"/>
      <c r="BY335" s="15"/>
      <c r="BZ335" s="15"/>
      <c r="CA335" s="15"/>
      <c r="CB335" s="15"/>
      <c r="CC335" s="17">
        <v>525</v>
      </c>
      <c r="CD335" s="17">
        <v>181</v>
      </c>
      <c r="CE335" s="17">
        <v>525</v>
      </c>
      <c r="CF335" s="17">
        <v>181</v>
      </c>
      <c r="CG335" s="17">
        <v>522</v>
      </c>
      <c r="CH335" s="17">
        <v>181</v>
      </c>
      <c r="CI335" s="17">
        <v>525</v>
      </c>
      <c r="CJ335" s="17">
        <v>181</v>
      </c>
      <c r="CK335" s="17">
        <v>0</v>
      </c>
      <c r="CL335" s="17">
        <v>0</v>
      </c>
      <c r="CM335" s="17">
        <v>0</v>
      </c>
      <c r="CN335" s="17">
        <v>0</v>
      </c>
      <c r="CO335" s="17">
        <v>0</v>
      </c>
      <c r="CP335" s="17">
        <v>0</v>
      </c>
      <c r="CQ335" s="17">
        <v>336</v>
      </c>
      <c r="CR335" s="17">
        <v>68</v>
      </c>
      <c r="CS335" s="17">
        <v>314</v>
      </c>
      <c r="CT335" s="17">
        <v>147</v>
      </c>
      <c r="CU335" s="17">
        <v>525</v>
      </c>
      <c r="CV335" s="17">
        <v>181</v>
      </c>
      <c r="CW335" s="17">
        <v>224</v>
      </c>
      <c r="CX335" s="17">
        <v>80</v>
      </c>
      <c r="CY335" s="17">
        <v>0</v>
      </c>
      <c r="CZ335" s="17">
        <v>0</v>
      </c>
      <c r="DA335" s="17">
        <v>0</v>
      </c>
      <c r="DB335" s="15"/>
      <c r="DC335" s="15"/>
      <c r="DD335" s="15"/>
      <c r="DE335" s="15"/>
      <c r="DF335" s="15"/>
      <c r="DG335" s="15"/>
      <c r="DH335" s="15"/>
    </row>
    <row r="336" spans="1:112" ht="17.25" thickBot="1">
      <c r="A336" s="18" t="b">
        <v>1</v>
      </c>
      <c r="B336" s="18" t="b">
        <v>1</v>
      </c>
      <c r="C336" s="15"/>
      <c r="D336" s="15"/>
      <c r="E336" s="17">
        <v>466525</v>
      </c>
      <c r="F336" s="17">
        <v>0</v>
      </c>
      <c r="G336" s="17">
        <v>0</v>
      </c>
      <c r="H336" s="17">
        <v>0</v>
      </c>
      <c r="I336" s="17">
        <v>0</v>
      </c>
      <c r="J336" s="15">
        <v>0</v>
      </c>
      <c r="K336" s="17">
        <v>0</v>
      </c>
      <c r="L336" s="17">
        <v>3</v>
      </c>
      <c r="M336" s="15">
        <v>2.1</v>
      </c>
      <c r="N336" s="15"/>
      <c r="O336" s="17">
        <v>0</v>
      </c>
      <c r="P336" s="15" t="s">
        <v>3326</v>
      </c>
      <c r="Q336" s="15">
        <v>0</v>
      </c>
      <c r="R336" s="17">
        <v>335</v>
      </c>
      <c r="S336" s="18" t="b">
        <v>0</v>
      </c>
      <c r="T336" s="15"/>
      <c r="U336" s="15"/>
      <c r="V336" s="17">
        <v>60</v>
      </c>
      <c r="W336" s="15" t="s">
        <v>3327</v>
      </c>
      <c r="X336" s="15">
        <v>4.7</v>
      </c>
      <c r="Y336" s="18" t="b">
        <v>0</v>
      </c>
      <c r="Z336" s="15" t="s">
        <v>3328</v>
      </c>
      <c r="AA336" s="15">
        <v>1.3</v>
      </c>
      <c r="AB336" s="18" t="b">
        <v>0</v>
      </c>
      <c r="AC336" s="15"/>
      <c r="AD336" s="15" t="s">
        <v>519</v>
      </c>
      <c r="AE336" s="17">
        <v>13</v>
      </c>
      <c r="AF336" s="17">
        <v>2</v>
      </c>
      <c r="AG336" s="17">
        <v>137</v>
      </c>
      <c r="AH336" s="17">
        <v>0</v>
      </c>
      <c r="AI336" s="17">
        <v>0</v>
      </c>
      <c r="AJ336" s="17">
        <v>0</v>
      </c>
      <c r="AK336" s="17">
        <v>0</v>
      </c>
      <c r="AL336" s="15">
        <v>0</v>
      </c>
      <c r="AM336" s="15">
        <v>22.8</v>
      </c>
      <c r="AN336" s="15" t="s">
        <v>3328</v>
      </c>
      <c r="AO336" s="15"/>
      <c r="AP336" s="15"/>
      <c r="AQ336" s="15"/>
      <c r="AR336" s="15"/>
      <c r="AS336" s="18" t="b">
        <v>0</v>
      </c>
      <c r="AT336" s="15" t="s">
        <v>3329</v>
      </c>
      <c r="AU336" s="17">
        <v>2369</v>
      </c>
      <c r="AV336" s="17">
        <v>5</v>
      </c>
      <c r="AW336" s="17">
        <v>6</v>
      </c>
      <c r="AX336" s="17">
        <v>7</v>
      </c>
      <c r="AY336" s="17">
        <v>36</v>
      </c>
      <c r="AZ336" s="17">
        <v>0</v>
      </c>
      <c r="BA336" s="17">
        <v>0</v>
      </c>
      <c r="BB336" s="17">
        <v>0</v>
      </c>
      <c r="BC336" s="17">
        <v>3</v>
      </c>
      <c r="BD336" s="17">
        <v>0</v>
      </c>
      <c r="BE336" s="17">
        <v>0</v>
      </c>
      <c r="BF336" s="17">
        <v>14</v>
      </c>
      <c r="BG336" s="17">
        <v>550</v>
      </c>
      <c r="BH336" s="15">
        <v>650</v>
      </c>
      <c r="BI336" s="15">
        <v>921.4</v>
      </c>
      <c r="BJ336" s="15">
        <v>315</v>
      </c>
      <c r="BK336" s="15">
        <v>188.8</v>
      </c>
      <c r="BL336" s="17">
        <v>0</v>
      </c>
      <c r="BM336" s="17">
        <v>0</v>
      </c>
      <c r="BN336" s="17">
        <v>0</v>
      </c>
      <c r="BO336" s="17">
        <v>0</v>
      </c>
      <c r="BP336" s="17">
        <v>28</v>
      </c>
      <c r="BQ336" s="15">
        <v>2.88</v>
      </c>
      <c r="BR336" s="15">
        <v>4.47</v>
      </c>
      <c r="BS336" s="15">
        <v>7.35</v>
      </c>
      <c r="BT336" s="15">
        <v>34.049999999999997</v>
      </c>
      <c r="BU336" s="17">
        <v>4</v>
      </c>
      <c r="BV336" s="15"/>
      <c r="BW336" s="17">
        <v>1</v>
      </c>
      <c r="BX336" s="15"/>
      <c r="BY336" s="15"/>
      <c r="BZ336" s="15"/>
      <c r="CA336" s="15"/>
      <c r="CB336" s="15"/>
      <c r="CC336" s="17">
        <v>62</v>
      </c>
      <c r="CD336" s="17">
        <v>18</v>
      </c>
      <c r="CE336" s="17">
        <v>8</v>
      </c>
      <c r="CF336" s="17">
        <v>8</v>
      </c>
      <c r="CG336" s="17">
        <v>90</v>
      </c>
      <c r="CH336" s="17">
        <v>56</v>
      </c>
      <c r="CI336" s="17">
        <v>26</v>
      </c>
      <c r="CJ336" s="17">
        <v>21</v>
      </c>
      <c r="CK336" s="17">
        <v>0.11</v>
      </c>
      <c r="CL336" s="17">
        <v>0</v>
      </c>
      <c r="CM336" s="17">
        <v>0.17</v>
      </c>
      <c r="CN336" s="17">
        <v>0.28000000000000003</v>
      </c>
      <c r="CO336" s="17">
        <v>1.29</v>
      </c>
      <c r="CP336" s="17">
        <v>1.37</v>
      </c>
      <c r="CQ336" s="17">
        <v>91</v>
      </c>
      <c r="CR336" s="17">
        <v>58</v>
      </c>
      <c r="CS336" s="17">
        <v>485</v>
      </c>
      <c r="CT336" s="17">
        <v>193</v>
      </c>
      <c r="CU336" s="17">
        <v>19</v>
      </c>
      <c r="CV336" s="17">
        <v>8</v>
      </c>
      <c r="CW336" s="17">
        <v>170</v>
      </c>
      <c r="CX336" s="17">
        <v>54</v>
      </c>
      <c r="CY336" s="17">
        <v>1.06</v>
      </c>
      <c r="CZ336" s="17">
        <v>0.27</v>
      </c>
      <c r="DA336" s="17">
        <v>0</v>
      </c>
      <c r="DB336" s="15"/>
      <c r="DC336" s="15"/>
      <c r="DD336" s="15"/>
      <c r="DE336" s="15"/>
      <c r="DF336" s="15"/>
      <c r="DG336" s="15"/>
      <c r="DH336" s="15"/>
    </row>
    <row r="337" spans="1:112" ht="17.25" thickBot="1">
      <c r="A337" s="18" t="b">
        <v>1</v>
      </c>
      <c r="B337" s="18" t="b">
        <v>1</v>
      </c>
      <c r="C337" s="15"/>
      <c r="D337" s="15"/>
      <c r="E337" s="17">
        <v>435997</v>
      </c>
      <c r="F337" s="17">
        <v>0</v>
      </c>
      <c r="G337" s="17">
        <v>0</v>
      </c>
      <c r="H337" s="17">
        <v>0</v>
      </c>
      <c r="I337" s="17">
        <v>0</v>
      </c>
      <c r="J337" s="15">
        <v>0</v>
      </c>
      <c r="K337" s="17">
        <v>0</v>
      </c>
      <c r="L337" s="17">
        <v>3</v>
      </c>
      <c r="M337" s="15">
        <v>2.1</v>
      </c>
      <c r="N337" s="15"/>
      <c r="O337" s="17">
        <v>0</v>
      </c>
      <c r="P337" s="15" t="s">
        <v>3065</v>
      </c>
      <c r="Q337" s="15">
        <v>0</v>
      </c>
      <c r="R337" s="17">
        <v>336</v>
      </c>
      <c r="S337" s="18" t="b">
        <v>0</v>
      </c>
      <c r="T337" s="15"/>
      <c r="U337" s="15"/>
      <c r="V337" s="17">
        <v>60</v>
      </c>
      <c r="W337" s="15" t="s">
        <v>3579</v>
      </c>
      <c r="X337" s="15">
        <v>3.9</v>
      </c>
      <c r="Y337" s="18" t="b">
        <v>0</v>
      </c>
      <c r="Z337" s="15" t="s">
        <v>3580</v>
      </c>
      <c r="AA337" s="15">
        <v>1</v>
      </c>
      <c r="AB337" s="18" t="b">
        <v>0</v>
      </c>
      <c r="AC337" s="15"/>
      <c r="AD337" s="15" t="s">
        <v>519</v>
      </c>
      <c r="AE337" s="17">
        <v>13</v>
      </c>
      <c r="AF337" s="17">
        <v>2</v>
      </c>
      <c r="AG337" s="17">
        <v>109</v>
      </c>
      <c r="AH337" s="17">
        <v>0</v>
      </c>
      <c r="AI337" s="17">
        <v>0</v>
      </c>
      <c r="AJ337" s="17">
        <v>0</v>
      </c>
      <c r="AK337" s="17">
        <v>0</v>
      </c>
      <c r="AL337" s="15">
        <v>0</v>
      </c>
      <c r="AM337" s="15">
        <v>18.2</v>
      </c>
      <c r="AN337" s="15" t="s">
        <v>3580</v>
      </c>
      <c r="AO337" s="15"/>
      <c r="AP337" s="15"/>
      <c r="AQ337" s="15"/>
      <c r="AR337" s="15"/>
      <c r="AS337" s="18" t="b">
        <v>0</v>
      </c>
      <c r="AT337" s="15" t="s">
        <v>3581</v>
      </c>
      <c r="AU337" s="17">
        <v>1553</v>
      </c>
      <c r="AV337" s="17">
        <v>8</v>
      </c>
      <c r="AW337" s="17">
        <v>3</v>
      </c>
      <c r="AX337" s="17">
        <v>6</v>
      </c>
      <c r="AY337" s="17">
        <v>26</v>
      </c>
      <c r="AZ337" s="17">
        <v>0</v>
      </c>
      <c r="BA337" s="17">
        <v>0</v>
      </c>
      <c r="BB337" s="17">
        <v>0</v>
      </c>
      <c r="BC337" s="17">
        <v>3</v>
      </c>
      <c r="BD337" s="17">
        <v>0</v>
      </c>
      <c r="BE337" s="17">
        <v>0</v>
      </c>
      <c r="BF337" s="17">
        <v>11</v>
      </c>
      <c r="BG337" s="17">
        <v>354</v>
      </c>
      <c r="BH337" s="15">
        <v>438.8</v>
      </c>
      <c r="BI337" s="15">
        <v>275</v>
      </c>
      <c r="BJ337" s="15">
        <v>435</v>
      </c>
      <c r="BK337" s="15">
        <v>115</v>
      </c>
      <c r="BL337" s="17">
        <v>0</v>
      </c>
      <c r="BM337" s="17">
        <v>0</v>
      </c>
      <c r="BN337" s="17">
        <v>0</v>
      </c>
      <c r="BO337" s="17">
        <v>0</v>
      </c>
      <c r="BP337" s="17">
        <v>19</v>
      </c>
      <c r="BQ337" s="15">
        <v>5.25</v>
      </c>
      <c r="BR337" s="15">
        <v>1.32</v>
      </c>
      <c r="BS337" s="15">
        <v>6.57</v>
      </c>
      <c r="BT337" s="15">
        <v>24.54</v>
      </c>
      <c r="BU337" s="15"/>
      <c r="BV337" s="15"/>
      <c r="BW337" s="15"/>
      <c r="BX337" s="15"/>
      <c r="BY337" s="15"/>
      <c r="BZ337" s="15"/>
      <c r="CA337" s="15"/>
      <c r="CB337" s="15"/>
      <c r="CC337" s="17">
        <v>135</v>
      </c>
      <c r="CD337" s="17">
        <v>48</v>
      </c>
      <c r="CE337" s="17">
        <v>131</v>
      </c>
      <c r="CF337" s="17">
        <v>89</v>
      </c>
      <c r="CG337" s="17">
        <v>52</v>
      </c>
      <c r="CH337" s="17">
        <v>31</v>
      </c>
      <c r="CI337" s="17">
        <v>96</v>
      </c>
      <c r="CJ337" s="17">
        <v>55</v>
      </c>
      <c r="CK337" s="17">
        <v>0.3</v>
      </c>
      <c r="CL337" s="17">
        <v>0</v>
      </c>
      <c r="CM337" s="17">
        <v>0.08</v>
      </c>
      <c r="CN337" s="17">
        <v>0.38</v>
      </c>
      <c r="CO337" s="17">
        <v>1.42</v>
      </c>
      <c r="CP337" s="17">
        <v>1.51</v>
      </c>
      <c r="CQ337" s="17">
        <v>79</v>
      </c>
      <c r="CR337" s="17">
        <v>51</v>
      </c>
      <c r="CS337" s="17">
        <v>473</v>
      </c>
      <c r="CT337" s="17">
        <v>186</v>
      </c>
      <c r="CU337" s="17">
        <v>67</v>
      </c>
      <c r="CV337" s="17">
        <v>30</v>
      </c>
      <c r="CW337" s="17">
        <v>196</v>
      </c>
      <c r="CX337" s="17">
        <v>64</v>
      </c>
      <c r="CY337" s="17">
        <v>1.1000000000000001</v>
      </c>
      <c r="CZ337" s="17">
        <v>0.35</v>
      </c>
      <c r="DA337" s="17">
        <v>0</v>
      </c>
      <c r="DB337" s="15"/>
      <c r="DC337" s="15"/>
      <c r="DD337" s="15"/>
      <c r="DE337" s="15"/>
      <c r="DF337" s="15"/>
      <c r="DG337" s="15"/>
      <c r="DH337" s="15"/>
    </row>
    <row r="338" spans="1:112" ht="17.25" thickBot="1">
      <c r="A338" s="18" t="b">
        <v>1</v>
      </c>
      <c r="B338" s="18" t="b">
        <v>1</v>
      </c>
      <c r="C338" s="15"/>
      <c r="D338" s="15"/>
      <c r="E338" s="17">
        <v>427637</v>
      </c>
      <c r="F338" s="17">
        <v>0</v>
      </c>
      <c r="G338" s="17">
        <v>0</v>
      </c>
      <c r="H338" s="17">
        <v>0</v>
      </c>
      <c r="I338" s="17">
        <v>0</v>
      </c>
      <c r="J338" s="15">
        <v>0</v>
      </c>
      <c r="K338" s="17">
        <v>0</v>
      </c>
      <c r="L338" s="17">
        <v>3</v>
      </c>
      <c r="M338" s="15">
        <v>2</v>
      </c>
      <c r="N338" s="15"/>
      <c r="O338" s="17">
        <v>0</v>
      </c>
      <c r="P338" s="15" t="s">
        <v>2702</v>
      </c>
      <c r="Q338" s="15">
        <v>0</v>
      </c>
      <c r="R338" s="17">
        <v>337</v>
      </c>
      <c r="S338" s="18" t="b">
        <v>0</v>
      </c>
      <c r="T338" s="15"/>
      <c r="U338" s="15"/>
      <c r="V338" s="17">
        <v>55</v>
      </c>
      <c r="W338" s="15" t="s">
        <v>2703</v>
      </c>
      <c r="X338" s="15">
        <v>3.4</v>
      </c>
      <c r="Y338" s="18" t="b">
        <v>0</v>
      </c>
      <c r="Z338" s="15" t="s">
        <v>2704</v>
      </c>
      <c r="AA338" s="15">
        <v>0.7</v>
      </c>
      <c r="AB338" s="18" t="b">
        <v>0</v>
      </c>
      <c r="AC338" s="15"/>
      <c r="AD338" s="15" t="s">
        <v>519</v>
      </c>
      <c r="AE338" s="17">
        <v>13</v>
      </c>
      <c r="AF338" s="17">
        <v>2</v>
      </c>
      <c r="AG338" s="17">
        <v>126</v>
      </c>
      <c r="AH338" s="17">
        <v>0</v>
      </c>
      <c r="AI338" s="17">
        <v>0</v>
      </c>
      <c r="AJ338" s="17">
        <v>0</v>
      </c>
      <c r="AK338" s="17">
        <v>0</v>
      </c>
      <c r="AL338" s="15">
        <v>0</v>
      </c>
      <c r="AM338" s="15">
        <v>22.9</v>
      </c>
      <c r="AN338" s="15" t="s">
        <v>2704</v>
      </c>
      <c r="AO338" s="15"/>
      <c r="AP338" s="15"/>
      <c r="AQ338" s="15"/>
      <c r="AR338" s="15"/>
      <c r="AS338" s="18" t="b">
        <v>0</v>
      </c>
      <c r="AT338" s="15" t="s">
        <v>2705</v>
      </c>
      <c r="AU338" s="17">
        <v>2449</v>
      </c>
      <c r="AV338" s="17">
        <v>4</v>
      </c>
      <c r="AW338" s="17">
        <v>8</v>
      </c>
      <c r="AX338" s="17">
        <v>9</v>
      </c>
      <c r="AY338" s="17">
        <v>32</v>
      </c>
      <c r="AZ338" s="17">
        <v>0</v>
      </c>
      <c r="BA338" s="17">
        <v>0</v>
      </c>
      <c r="BB338" s="17">
        <v>0</v>
      </c>
      <c r="BC338" s="17">
        <v>3</v>
      </c>
      <c r="BD338" s="17">
        <v>0</v>
      </c>
      <c r="BE338" s="17">
        <v>0</v>
      </c>
      <c r="BF338" s="17">
        <v>5</v>
      </c>
      <c r="BG338" s="17">
        <v>446</v>
      </c>
      <c r="BH338" s="15">
        <v>482.8</v>
      </c>
      <c r="BI338" s="15">
        <v>486.7</v>
      </c>
      <c r="BJ338" s="15">
        <v>498</v>
      </c>
      <c r="BK338" s="15">
        <v>146.69999999999999</v>
      </c>
      <c r="BL338" s="17">
        <v>0</v>
      </c>
      <c r="BM338" s="17">
        <v>0</v>
      </c>
      <c r="BN338" s="17">
        <v>0</v>
      </c>
      <c r="BO338" s="17">
        <v>0</v>
      </c>
      <c r="BP338" s="17">
        <v>30</v>
      </c>
      <c r="BQ338" s="15">
        <v>4.53</v>
      </c>
      <c r="BR338" s="15">
        <v>3.6</v>
      </c>
      <c r="BS338" s="15">
        <v>8.1300000000000008</v>
      </c>
      <c r="BT338" s="15">
        <v>37.07</v>
      </c>
      <c r="BU338" s="15"/>
      <c r="BV338" s="15"/>
      <c r="BW338" s="17">
        <v>3</v>
      </c>
      <c r="BX338" s="15"/>
      <c r="BY338" s="15"/>
      <c r="BZ338" s="15"/>
      <c r="CA338" s="15"/>
      <c r="CB338" s="15"/>
      <c r="CC338" s="17">
        <v>119</v>
      </c>
      <c r="CD338" s="17">
        <v>42</v>
      </c>
      <c r="CE338" s="17">
        <v>51</v>
      </c>
      <c r="CF338" s="17">
        <v>45</v>
      </c>
      <c r="CG338" s="17">
        <v>43</v>
      </c>
      <c r="CH338" s="17">
        <v>26</v>
      </c>
      <c r="CI338" s="17">
        <v>54</v>
      </c>
      <c r="CJ338" s="17">
        <v>34</v>
      </c>
      <c r="CK338" s="17">
        <v>0.17</v>
      </c>
      <c r="CL338" s="17">
        <v>0</v>
      </c>
      <c r="CM338" s="17">
        <v>0.13</v>
      </c>
      <c r="CN338" s="17">
        <v>0.3</v>
      </c>
      <c r="CO338" s="17">
        <v>1.36</v>
      </c>
      <c r="CP338" s="17">
        <v>1.18</v>
      </c>
      <c r="CQ338" s="17">
        <v>152</v>
      </c>
      <c r="CR338" s="17">
        <v>95</v>
      </c>
      <c r="CS338" s="17">
        <v>389</v>
      </c>
      <c r="CT338" s="17">
        <v>138</v>
      </c>
      <c r="CU338" s="17">
        <v>115</v>
      </c>
      <c r="CV338" s="17">
        <v>45</v>
      </c>
      <c r="CW338" s="17">
        <v>237</v>
      </c>
      <c r="CX338" s="17">
        <v>80</v>
      </c>
      <c r="CY338" s="17">
        <v>1.1000000000000001</v>
      </c>
      <c r="CZ338" s="17">
        <v>0.33</v>
      </c>
      <c r="DA338" s="17">
        <v>0</v>
      </c>
      <c r="DB338" s="15"/>
      <c r="DC338" s="15"/>
      <c r="DD338" s="15"/>
      <c r="DE338" s="15"/>
      <c r="DF338" s="15"/>
      <c r="DG338" s="15"/>
      <c r="DH338" s="15"/>
    </row>
    <row r="339" spans="1:112" ht="17.25" thickBot="1">
      <c r="A339" s="18" t="b">
        <v>1</v>
      </c>
      <c r="B339" s="18" t="b">
        <v>1</v>
      </c>
      <c r="C339" s="15"/>
      <c r="D339" s="15"/>
      <c r="E339" s="17">
        <v>199598</v>
      </c>
      <c r="F339" s="17">
        <v>0</v>
      </c>
      <c r="G339" s="17">
        <v>0</v>
      </c>
      <c r="H339" s="17">
        <v>0</v>
      </c>
      <c r="I339" s="17">
        <v>0</v>
      </c>
      <c r="J339" s="15">
        <v>0</v>
      </c>
      <c r="K339" s="17">
        <v>0</v>
      </c>
      <c r="L339" s="17">
        <v>3</v>
      </c>
      <c r="M339" s="15">
        <v>2</v>
      </c>
      <c r="N339" s="15"/>
      <c r="O339" s="17">
        <v>0</v>
      </c>
      <c r="P339" s="15" t="s">
        <v>558</v>
      </c>
      <c r="Q339" s="15">
        <v>0</v>
      </c>
      <c r="R339" s="17">
        <v>338</v>
      </c>
      <c r="S339" s="18" t="b">
        <v>0</v>
      </c>
      <c r="T339" s="15"/>
      <c r="U339" s="15"/>
      <c r="V339" s="17">
        <v>55</v>
      </c>
      <c r="W339" s="15" t="s">
        <v>2713</v>
      </c>
      <c r="X339" s="15">
        <v>3.8</v>
      </c>
      <c r="Y339" s="18" t="b">
        <v>0</v>
      </c>
      <c r="Z339" s="15" t="s">
        <v>2714</v>
      </c>
      <c r="AA339" s="15">
        <v>1.3</v>
      </c>
      <c r="AB339" s="18" t="b">
        <v>0</v>
      </c>
      <c r="AC339" s="15"/>
      <c r="AD339" s="15" t="s">
        <v>519</v>
      </c>
      <c r="AE339" s="17">
        <v>13</v>
      </c>
      <c r="AF339" s="17">
        <v>2</v>
      </c>
      <c r="AG339" s="17">
        <v>134</v>
      </c>
      <c r="AH339" s="17">
        <v>0</v>
      </c>
      <c r="AI339" s="17">
        <v>0</v>
      </c>
      <c r="AJ339" s="17">
        <v>0</v>
      </c>
      <c r="AK339" s="17">
        <v>0</v>
      </c>
      <c r="AL339" s="15">
        <v>0</v>
      </c>
      <c r="AM339" s="15">
        <v>24.4</v>
      </c>
      <c r="AN339" s="15" t="s">
        <v>2714</v>
      </c>
      <c r="AO339" s="15"/>
      <c r="AP339" s="15"/>
      <c r="AQ339" s="15"/>
      <c r="AR339" s="15"/>
      <c r="AS339" s="18" t="b">
        <v>0</v>
      </c>
      <c r="AT339" s="15" t="s">
        <v>2715</v>
      </c>
      <c r="AU339" s="17">
        <v>3119</v>
      </c>
      <c r="AV339" s="17">
        <v>1</v>
      </c>
      <c r="AW339" s="17">
        <v>4</v>
      </c>
      <c r="AX339" s="17">
        <v>8</v>
      </c>
      <c r="AY339" s="17">
        <v>49</v>
      </c>
      <c r="AZ339" s="17">
        <v>0</v>
      </c>
      <c r="BA339" s="17">
        <v>0</v>
      </c>
      <c r="BB339" s="17">
        <v>0</v>
      </c>
      <c r="BC339" s="17">
        <v>10</v>
      </c>
      <c r="BD339" s="17">
        <v>0</v>
      </c>
      <c r="BE339" s="17">
        <v>0</v>
      </c>
      <c r="BF339" s="17">
        <v>11</v>
      </c>
      <c r="BG339" s="17">
        <v>586</v>
      </c>
      <c r="BH339" s="15">
        <v>592.20000000000005</v>
      </c>
      <c r="BI339" s="15">
        <v>384.8</v>
      </c>
      <c r="BJ339" s="15">
        <v>166</v>
      </c>
      <c r="BK339" s="15">
        <v>114.7</v>
      </c>
      <c r="BL339" s="17">
        <v>0</v>
      </c>
      <c r="BM339" s="17">
        <v>0</v>
      </c>
      <c r="BN339" s="17">
        <v>0</v>
      </c>
      <c r="BO339" s="17">
        <v>0</v>
      </c>
      <c r="BP339" s="17">
        <v>35</v>
      </c>
      <c r="BQ339" s="15">
        <v>2.4700000000000002</v>
      </c>
      <c r="BR339" s="15">
        <v>2.2000000000000002</v>
      </c>
      <c r="BS339" s="15">
        <v>4.67</v>
      </c>
      <c r="BT339" s="15">
        <v>48.66</v>
      </c>
      <c r="BU339" s="15"/>
      <c r="BV339" s="15"/>
      <c r="BW339" s="15"/>
      <c r="BX339" s="15"/>
      <c r="BY339" s="15"/>
      <c r="BZ339" s="15"/>
      <c r="CA339" s="15"/>
      <c r="CB339" s="15"/>
      <c r="CC339" s="17">
        <v>80</v>
      </c>
      <c r="CD339" s="17">
        <v>26</v>
      </c>
      <c r="CE339" s="17">
        <v>86</v>
      </c>
      <c r="CF339" s="17">
        <v>64</v>
      </c>
      <c r="CG339" s="17">
        <v>181</v>
      </c>
      <c r="CH339" s="17">
        <v>99</v>
      </c>
      <c r="CI339" s="17">
        <v>97</v>
      </c>
      <c r="CJ339" s="17">
        <v>56</v>
      </c>
      <c r="CK339" s="17">
        <v>7.0000000000000007E-2</v>
      </c>
      <c r="CL339" s="17">
        <v>0</v>
      </c>
      <c r="CM339" s="17">
        <v>0.06</v>
      </c>
      <c r="CN339" s="17">
        <v>0.13</v>
      </c>
      <c r="CO339" s="17">
        <v>1.4</v>
      </c>
      <c r="CP339" s="17">
        <v>1.41</v>
      </c>
      <c r="CQ339" s="17">
        <v>128</v>
      </c>
      <c r="CR339" s="17">
        <v>80</v>
      </c>
      <c r="CS339" s="17">
        <v>365</v>
      </c>
      <c r="CT339" s="17">
        <v>123</v>
      </c>
      <c r="CU339" s="17">
        <v>72</v>
      </c>
      <c r="CV339" s="17">
        <v>32</v>
      </c>
      <c r="CW339" s="17">
        <v>171</v>
      </c>
      <c r="CX339" s="17">
        <v>55</v>
      </c>
      <c r="CY339" s="17">
        <v>1.01</v>
      </c>
      <c r="CZ339" s="17">
        <v>0.23</v>
      </c>
      <c r="DA339" s="17">
        <v>0</v>
      </c>
      <c r="DB339" s="15"/>
      <c r="DC339" s="15"/>
      <c r="DD339" s="15"/>
      <c r="DE339" s="15"/>
      <c r="DF339" s="15"/>
      <c r="DG339" s="15"/>
      <c r="DH339" s="15"/>
    </row>
    <row r="340" spans="1:112" ht="17.25" thickBot="1">
      <c r="A340" s="18" t="b">
        <v>1</v>
      </c>
      <c r="B340" s="18" t="b">
        <v>1</v>
      </c>
      <c r="C340" s="15"/>
      <c r="D340" s="15"/>
      <c r="E340" s="17">
        <v>180135</v>
      </c>
      <c r="F340" s="17">
        <v>0</v>
      </c>
      <c r="G340" s="17">
        <v>0</v>
      </c>
      <c r="H340" s="17">
        <v>0</v>
      </c>
      <c r="I340" s="17">
        <v>0</v>
      </c>
      <c r="J340" s="15">
        <v>0</v>
      </c>
      <c r="K340" s="17">
        <v>0</v>
      </c>
      <c r="L340" s="17">
        <v>3</v>
      </c>
      <c r="M340" s="15">
        <v>1.5</v>
      </c>
      <c r="N340" s="15"/>
      <c r="O340" s="17">
        <v>0</v>
      </c>
      <c r="P340" s="15" t="s">
        <v>907</v>
      </c>
      <c r="Q340" s="15">
        <v>0</v>
      </c>
      <c r="R340" s="17">
        <v>339</v>
      </c>
      <c r="S340" s="18" t="b">
        <v>0</v>
      </c>
      <c r="T340" s="15"/>
      <c r="U340" s="15"/>
      <c r="V340" s="17">
        <v>50</v>
      </c>
      <c r="W340" s="15" t="s">
        <v>908</v>
      </c>
      <c r="X340" s="15">
        <v>2.4</v>
      </c>
      <c r="Y340" s="18" t="b">
        <v>0</v>
      </c>
      <c r="Z340" s="15" t="s">
        <v>909</v>
      </c>
      <c r="AA340" s="15">
        <v>0.2</v>
      </c>
      <c r="AB340" s="18" t="b">
        <v>0</v>
      </c>
      <c r="AC340" s="15"/>
      <c r="AD340" s="15" t="s">
        <v>519</v>
      </c>
      <c r="AE340" s="17">
        <v>13</v>
      </c>
      <c r="AF340" s="17">
        <v>2</v>
      </c>
      <c r="AG340" s="17">
        <v>56</v>
      </c>
      <c r="AH340" s="17">
        <v>0</v>
      </c>
      <c r="AI340" s="17">
        <v>0</v>
      </c>
      <c r="AJ340" s="17">
        <v>0</v>
      </c>
      <c r="AK340" s="17">
        <v>0</v>
      </c>
      <c r="AL340" s="15">
        <v>0</v>
      </c>
      <c r="AM340" s="15">
        <v>11.2</v>
      </c>
      <c r="AN340" s="15" t="s">
        <v>909</v>
      </c>
      <c r="AO340" s="15"/>
      <c r="AP340" s="15"/>
      <c r="AQ340" s="15"/>
      <c r="AR340" s="15"/>
      <c r="AS340" s="18" t="b">
        <v>0</v>
      </c>
      <c r="AT340" s="15" t="s">
        <v>2932</v>
      </c>
      <c r="AU340" s="17">
        <v>1003</v>
      </c>
      <c r="AV340" s="17">
        <v>2</v>
      </c>
      <c r="AW340" s="17">
        <v>2</v>
      </c>
      <c r="AX340" s="17">
        <v>1</v>
      </c>
      <c r="AY340" s="17">
        <v>20</v>
      </c>
      <c r="AZ340" s="17">
        <v>0</v>
      </c>
      <c r="BA340" s="17">
        <v>0</v>
      </c>
      <c r="BB340" s="17">
        <v>0</v>
      </c>
      <c r="BC340" s="17">
        <v>2</v>
      </c>
      <c r="BD340" s="17">
        <v>0</v>
      </c>
      <c r="BE340" s="17">
        <v>0</v>
      </c>
      <c r="BF340" s="17">
        <v>5</v>
      </c>
      <c r="BG340" s="17">
        <v>273</v>
      </c>
      <c r="BH340" s="15">
        <v>291.8</v>
      </c>
      <c r="BI340" s="15">
        <v>403.7</v>
      </c>
      <c r="BJ340" s="15">
        <v>116</v>
      </c>
      <c r="BK340" s="15">
        <v>81.2</v>
      </c>
      <c r="BL340" s="17">
        <v>0</v>
      </c>
      <c r="BM340" s="17">
        <v>0</v>
      </c>
      <c r="BN340" s="17">
        <v>0</v>
      </c>
      <c r="BO340" s="17">
        <v>0</v>
      </c>
      <c r="BP340" s="17">
        <v>10</v>
      </c>
      <c r="BQ340" s="15">
        <v>1.23</v>
      </c>
      <c r="BR340" s="15">
        <v>1.87</v>
      </c>
      <c r="BS340" s="15">
        <v>3.1</v>
      </c>
      <c r="BT340" s="15">
        <v>15.88</v>
      </c>
      <c r="BU340" s="17">
        <v>5</v>
      </c>
      <c r="BV340" s="15"/>
      <c r="BW340" s="17">
        <v>2</v>
      </c>
      <c r="BX340" s="15"/>
      <c r="BY340" s="15"/>
      <c r="BZ340" s="15"/>
      <c r="CA340" s="15"/>
      <c r="CB340" s="15"/>
      <c r="CC340" s="17">
        <v>203</v>
      </c>
      <c r="CD340" s="17">
        <v>90</v>
      </c>
      <c r="CE340" s="17">
        <v>74</v>
      </c>
      <c r="CF340" s="17">
        <v>56</v>
      </c>
      <c r="CG340" s="17">
        <v>220</v>
      </c>
      <c r="CH340" s="17">
        <v>120</v>
      </c>
      <c r="CI340" s="17">
        <v>171</v>
      </c>
      <c r="CJ340" s="17">
        <v>83</v>
      </c>
      <c r="CK340" s="17">
        <v>0.11</v>
      </c>
      <c r="CL340" s="17">
        <v>0</v>
      </c>
      <c r="CM340" s="17">
        <v>0.17</v>
      </c>
      <c r="CN340" s="17">
        <v>0.28000000000000003</v>
      </c>
      <c r="CO340" s="17">
        <v>1.42</v>
      </c>
      <c r="CP340" s="17">
        <v>1.79</v>
      </c>
      <c r="CQ340" s="17">
        <v>239</v>
      </c>
      <c r="CR340" s="17">
        <v>145</v>
      </c>
      <c r="CS340" s="17">
        <v>217</v>
      </c>
      <c r="CT340" s="17">
        <v>39</v>
      </c>
      <c r="CU340" s="17">
        <v>244</v>
      </c>
      <c r="CV340" s="17">
        <v>97</v>
      </c>
      <c r="CW340" s="17">
        <v>391</v>
      </c>
      <c r="CX340" s="17">
        <v>146</v>
      </c>
      <c r="CY340" s="17">
        <v>0.9</v>
      </c>
      <c r="CZ340" s="17">
        <v>0.09</v>
      </c>
      <c r="DA340" s="17">
        <v>0</v>
      </c>
      <c r="DB340" s="15"/>
      <c r="DC340" s="15"/>
      <c r="DD340" s="15"/>
      <c r="DE340" s="15"/>
      <c r="DF340" s="15"/>
      <c r="DG340" s="15"/>
      <c r="DH340" s="15"/>
    </row>
    <row r="341" spans="1:112" ht="17.25" thickBot="1">
      <c r="A341" s="18" t="b">
        <v>1</v>
      </c>
      <c r="B341" s="18" t="b">
        <v>1</v>
      </c>
      <c r="C341" s="15"/>
      <c r="D341" s="15"/>
      <c r="E341" s="17">
        <v>462635</v>
      </c>
      <c r="F341" s="17">
        <v>0</v>
      </c>
      <c r="G341" s="17">
        <v>0</v>
      </c>
      <c r="H341" s="17">
        <v>0</v>
      </c>
      <c r="I341" s="17">
        <v>0</v>
      </c>
      <c r="J341" s="15">
        <v>0</v>
      </c>
      <c r="K341" s="17">
        <v>0</v>
      </c>
      <c r="L341" s="17">
        <v>3</v>
      </c>
      <c r="M341" s="15">
        <v>1.5</v>
      </c>
      <c r="N341" s="15"/>
      <c r="O341" s="17">
        <v>0</v>
      </c>
      <c r="P341" s="15" t="s">
        <v>616</v>
      </c>
      <c r="Q341" s="15">
        <v>0</v>
      </c>
      <c r="R341" s="17">
        <v>340</v>
      </c>
      <c r="S341" s="18" t="b">
        <v>0</v>
      </c>
      <c r="T341" s="15"/>
      <c r="U341" s="15"/>
      <c r="V341" s="17">
        <v>50</v>
      </c>
      <c r="W341" s="15" t="s">
        <v>2734</v>
      </c>
      <c r="X341" s="15">
        <v>0</v>
      </c>
      <c r="Y341" s="18" t="b">
        <v>0</v>
      </c>
      <c r="Z341" s="15" t="s">
        <v>2735</v>
      </c>
      <c r="AA341" s="15">
        <v>0.1</v>
      </c>
      <c r="AB341" s="18" t="b">
        <v>0</v>
      </c>
      <c r="AC341" s="15"/>
      <c r="AD341" s="15" t="s">
        <v>519</v>
      </c>
      <c r="AE341" s="17">
        <v>13</v>
      </c>
      <c r="AF341" s="17">
        <v>2</v>
      </c>
      <c r="AG341" s="17">
        <v>0</v>
      </c>
      <c r="AH341" s="17">
        <v>0</v>
      </c>
      <c r="AI341" s="17">
        <v>0</v>
      </c>
      <c r="AJ341" s="17">
        <v>0</v>
      </c>
      <c r="AK341" s="17">
        <v>0</v>
      </c>
      <c r="AL341" s="15">
        <v>0</v>
      </c>
      <c r="AM341" s="15">
        <v>0</v>
      </c>
      <c r="AN341" s="15" t="s">
        <v>2735</v>
      </c>
      <c r="AO341" s="15"/>
      <c r="AP341" s="15"/>
      <c r="AQ341" s="15"/>
      <c r="AR341" s="15"/>
      <c r="AS341" s="18" t="b">
        <v>0</v>
      </c>
      <c r="AT341" s="15" t="s">
        <v>2736</v>
      </c>
      <c r="AU341" s="17">
        <v>0</v>
      </c>
      <c r="AV341" s="17">
        <v>0</v>
      </c>
      <c r="AW341" s="17">
        <v>0</v>
      </c>
      <c r="AX341" s="17">
        <v>0</v>
      </c>
      <c r="AY341" s="17">
        <v>0</v>
      </c>
      <c r="AZ341" s="17">
        <v>0</v>
      </c>
      <c r="BA341" s="17">
        <v>0</v>
      </c>
      <c r="BB341" s="17">
        <v>0</v>
      </c>
      <c r="BC341" s="17">
        <v>0</v>
      </c>
      <c r="BD341" s="17">
        <v>0</v>
      </c>
      <c r="BE341" s="17">
        <v>0</v>
      </c>
      <c r="BF341" s="17">
        <v>0</v>
      </c>
      <c r="BG341" s="17">
        <v>0</v>
      </c>
      <c r="BH341" s="15">
        <v>0</v>
      </c>
      <c r="BI341" s="15">
        <v>0</v>
      </c>
      <c r="BJ341" s="15">
        <v>0</v>
      </c>
      <c r="BK341" s="15">
        <v>0</v>
      </c>
      <c r="BL341" s="17">
        <v>0</v>
      </c>
      <c r="BM341" s="17">
        <v>0</v>
      </c>
      <c r="BN341" s="17">
        <v>0</v>
      </c>
      <c r="BO341" s="17">
        <v>0</v>
      </c>
      <c r="BP341" s="17">
        <v>0</v>
      </c>
      <c r="BQ341" s="15">
        <v>0</v>
      </c>
      <c r="BR341" s="15">
        <v>0</v>
      </c>
      <c r="BS341" s="15">
        <v>0</v>
      </c>
      <c r="BT341" s="15">
        <v>0</v>
      </c>
      <c r="BU341" s="15"/>
      <c r="BV341" s="15"/>
      <c r="BW341" s="15"/>
      <c r="BX341" s="15"/>
      <c r="BY341" s="15"/>
      <c r="BZ341" s="15"/>
      <c r="CA341" s="15"/>
      <c r="CB341" s="15"/>
      <c r="CC341" s="17">
        <v>514</v>
      </c>
      <c r="CD341" s="17">
        <v>215</v>
      </c>
      <c r="CE341" s="17">
        <v>512</v>
      </c>
      <c r="CF341" s="17">
        <v>215</v>
      </c>
      <c r="CG341" s="17">
        <v>509</v>
      </c>
      <c r="CH341" s="17">
        <v>214</v>
      </c>
      <c r="CI341" s="17">
        <v>514</v>
      </c>
      <c r="CJ341" s="17">
        <v>215</v>
      </c>
      <c r="CK341" s="17">
        <v>0</v>
      </c>
      <c r="CL341" s="17">
        <v>0</v>
      </c>
      <c r="CM341" s="17">
        <v>0</v>
      </c>
      <c r="CN341" s="17">
        <v>0</v>
      </c>
      <c r="CO341" s="17">
        <v>0</v>
      </c>
      <c r="CP341" s="17">
        <v>0</v>
      </c>
      <c r="CQ341" s="17">
        <v>298</v>
      </c>
      <c r="CR341" s="17">
        <v>175</v>
      </c>
      <c r="CS341" s="17">
        <v>276</v>
      </c>
      <c r="CT341" s="17">
        <v>69</v>
      </c>
      <c r="CU341" s="17">
        <v>514</v>
      </c>
      <c r="CV341" s="17">
        <v>215</v>
      </c>
      <c r="CW341" s="17">
        <v>484</v>
      </c>
      <c r="CX341" s="17">
        <v>196</v>
      </c>
      <c r="CY341" s="17">
        <v>0</v>
      </c>
      <c r="CZ341" s="17">
        <v>0</v>
      </c>
      <c r="DA341" s="17">
        <v>0</v>
      </c>
      <c r="DB341" s="15"/>
      <c r="DC341" s="15"/>
      <c r="DD341" s="15"/>
      <c r="DE341" s="15"/>
      <c r="DF341" s="15"/>
      <c r="DG341" s="15"/>
      <c r="DH341" s="15"/>
    </row>
    <row r="342" spans="1:112" ht="17.25" thickBot="1">
      <c r="A342" s="18" t="b">
        <v>1</v>
      </c>
      <c r="B342" s="18" t="b">
        <v>1</v>
      </c>
      <c r="C342" s="15"/>
      <c r="D342" s="15"/>
      <c r="E342" s="17">
        <v>492859</v>
      </c>
      <c r="F342" s="17">
        <v>0</v>
      </c>
      <c r="G342" s="17">
        <v>0</v>
      </c>
      <c r="H342" s="17">
        <v>0</v>
      </c>
      <c r="I342" s="17">
        <v>0</v>
      </c>
      <c r="J342" s="15">
        <v>0</v>
      </c>
      <c r="K342" s="17">
        <v>0</v>
      </c>
      <c r="L342" s="17">
        <v>3</v>
      </c>
      <c r="M342" s="15">
        <v>1.5</v>
      </c>
      <c r="N342" s="15"/>
      <c r="O342" s="17">
        <v>0</v>
      </c>
      <c r="P342" s="15" t="s">
        <v>2706</v>
      </c>
      <c r="Q342" s="15">
        <v>0</v>
      </c>
      <c r="R342" s="17">
        <v>341</v>
      </c>
      <c r="S342" s="18" t="b">
        <v>0</v>
      </c>
      <c r="T342" s="15"/>
      <c r="U342" s="15"/>
      <c r="V342" s="17">
        <v>50</v>
      </c>
      <c r="W342" s="15" t="s">
        <v>2707</v>
      </c>
      <c r="X342" s="15">
        <v>1.4</v>
      </c>
      <c r="Y342" s="18" t="b">
        <v>0</v>
      </c>
      <c r="Z342" s="15" t="s">
        <v>2708</v>
      </c>
      <c r="AA342" s="15">
        <v>0.1</v>
      </c>
      <c r="AB342" s="18" t="b">
        <v>0</v>
      </c>
      <c r="AC342" s="15"/>
      <c r="AD342" s="15" t="s">
        <v>519</v>
      </c>
      <c r="AE342" s="17">
        <v>13</v>
      </c>
      <c r="AF342" s="17">
        <v>2</v>
      </c>
      <c r="AG342" s="17">
        <v>32</v>
      </c>
      <c r="AH342" s="17">
        <v>0</v>
      </c>
      <c r="AI342" s="17">
        <v>0</v>
      </c>
      <c r="AJ342" s="17">
        <v>0</v>
      </c>
      <c r="AK342" s="17">
        <v>0</v>
      </c>
      <c r="AL342" s="15">
        <v>0</v>
      </c>
      <c r="AM342" s="15">
        <v>6.4</v>
      </c>
      <c r="AN342" s="15" t="s">
        <v>2708</v>
      </c>
      <c r="AO342" s="15"/>
      <c r="AP342" s="15"/>
      <c r="AQ342" s="15"/>
      <c r="AR342" s="15"/>
      <c r="AS342" s="18" t="b">
        <v>0</v>
      </c>
      <c r="AT342" s="15" t="s">
        <v>2709</v>
      </c>
      <c r="AU342" s="17">
        <v>521</v>
      </c>
      <c r="AV342" s="17">
        <v>0</v>
      </c>
      <c r="AW342" s="17">
        <v>3</v>
      </c>
      <c r="AX342" s="17">
        <v>1</v>
      </c>
      <c r="AY342" s="17">
        <v>14</v>
      </c>
      <c r="AZ342" s="17">
        <v>0</v>
      </c>
      <c r="BA342" s="17">
        <v>0</v>
      </c>
      <c r="BB342" s="17">
        <v>0</v>
      </c>
      <c r="BC342" s="17">
        <v>3</v>
      </c>
      <c r="BD342" s="17">
        <v>0</v>
      </c>
      <c r="BE342" s="17">
        <v>0</v>
      </c>
      <c r="BF342" s="17">
        <v>0</v>
      </c>
      <c r="BG342" s="17">
        <v>134</v>
      </c>
      <c r="BH342" s="15">
        <v>85.2</v>
      </c>
      <c r="BI342" s="15">
        <v>129.30000000000001</v>
      </c>
      <c r="BJ342" s="15">
        <v>61</v>
      </c>
      <c r="BK342" s="15">
        <v>27.5</v>
      </c>
      <c r="BL342" s="17">
        <v>0</v>
      </c>
      <c r="BM342" s="17">
        <v>0</v>
      </c>
      <c r="BN342" s="17">
        <v>0</v>
      </c>
      <c r="BO342" s="17">
        <v>0</v>
      </c>
      <c r="BP342" s="17">
        <v>4</v>
      </c>
      <c r="BQ342" s="15">
        <v>0.4</v>
      </c>
      <c r="BR342" s="15">
        <v>0.77</v>
      </c>
      <c r="BS342" s="15">
        <v>1.17</v>
      </c>
      <c r="BT342" s="15">
        <v>11.99</v>
      </c>
      <c r="BU342" s="15"/>
      <c r="BV342" s="15"/>
      <c r="BW342" s="15"/>
      <c r="BX342" s="15"/>
      <c r="BY342" s="15"/>
      <c r="BZ342" s="15"/>
      <c r="CA342" s="15"/>
      <c r="CB342" s="15"/>
      <c r="CC342" s="17">
        <v>313</v>
      </c>
      <c r="CD342" s="17">
        <v>142</v>
      </c>
      <c r="CE342" s="17">
        <v>218</v>
      </c>
      <c r="CF342" s="17">
        <v>135</v>
      </c>
      <c r="CG342" s="17">
        <v>270</v>
      </c>
      <c r="CH342" s="17">
        <v>145</v>
      </c>
      <c r="CI342" s="17">
        <v>294</v>
      </c>
      <c r="CJ342" s="17">
        <v>141</v>
      </c>
      <c r="CK342" s="17">
        <v>7.0000000000000007E-2</v>
      </c>
      <c r="CL342" s="17">
        <v>0</v>
      </c>
      <c r="CM342" s="17">
        <v>0.13</v>
      </c>
      <c r="CN342" s="17">
        <v>0.2</v>
      </c>
      <c r="CO342" s="17">
        <v>2.0699999999999998</v>
      </c>
      <c r="CP342" s="17">
        <v>2.42</v>
      </c>
      <c r="CQ342" s="17">
        <v>318</v>
      </c>
      <c r="CR342" s="17">
        <v>185</v>
      </c>
      <c r="CS342" s="17">
        <v>296</v>
      </c>
      <c r="CT342" s="17">
        <v>79</v>
      </c>
      <c r="CU342" s="17">
        <v>336</v>
      </c>
      <c r="CV342" s="17">
        <v>150</v>
      </c>
      <c r="CW342" s="17">
        <v>433</v>
      </c>
      <c r="CX342" s="17">
        <v>166</v>
      </c>
      <c r="CY342" s="17">
        <v>0.69</v>
      </c>
      <c r="CZ342" s="17">
        <v>0.17</v>
      </c>
      <c r="DA342" s="17">
        <v>0</v>
      </c>
      <c r="DB342" s="15"/>
      <c r="DC342" s="15"/>
      <c r="DD342" s="15"/>
      <c r="DE342" s="15"/>
      <c r="DF342" s="15"/>
      <c r="DG342" s="15"/>
      <c r="DH342" s="15"/>
    </row>
    <row r="343" spans="1:112" ht="17.25" thickBot="1">
      <c r="A343" s="18" t="b">
        <v>1</v>
      </c>
      <c r="B343" s="18" t="b">
        <v>1</v>
      </c>
      <c r="C343" s="15"/>
      <c r="D343" s="15"/>
      <c r="E343" s="17">
        <v>221399</v>
      </c>
      <c r="F343" s="17">
        <v>0</v>
      </c>
      <c r="G343" s="17">
        <v>0</v>
      </c>
      <c r="H343" s="17">
        <v>0</v>
      </c>
      <c r="I343" s="17">
        <v>0</v>
      </c>
      <c r="J343" s="15">
        <v>0</v>
      </c>
      <c r="K343" s="17">
        <v>0</v>
      </c>
      <c r="L343" s="17">
        <v>3</v>
      </c>
      <c r="M343" s="15">
        <v>1.5</v>
      </c>
      <c r="N343" s="15"/>
      <c r="O343" s="17">
        <v>0</v>
      </c>
      <c r="P343" s="15" t="s">
        <v>600</v>
      </c>
      <c r="Q343" s="15">
        <v>0</v>
      </c>
      <c r="R343" s="17">
        <v>342</v>
      </c>
      <c r="S343" s="18" t="b">
        <v>0</v>
      </c>
      <c r="T343" s="15"/>
      <c r="U343" s="15"/>
      <c r="V343" s="17">
        <v>50</v>
      </c>
      <c r="W343" s="15" t="s">
        <v>1227</v>
      </c>
      <c r="X343" s="15">
        <v>1.1000000000000001</v>
      </c>
      <c r="Y343" s="18" t="b">
        <v>0</v>
      </c>
      <c r="Z343" s="15" t="s">
        <v>295</v>
      </c>
      <c r="AA343" s="15">
        <v>0.1</v>
      </c>
      <c r="AB343" s="18" t="b">
        <v>0</v>
      </c>
      <c r="AC343" s="15"/>
      <c r="AD343" s="15" t="s">
        <v>519</v>
      </c>
      <c r="AE343" s="17">
        <v>13</v>
      </c>
      <c r="AF343" s="17">
        <v>2</v>
      </c>
      <c r="AG343" s="17">
        <v>12</v>
      </c>
      <c r="AH343" s="17">
        <v>0</v>
      </c>
      <c r="AI343" s="17">
        <v>0</v>
      </c>
      <c r="AJ343" s="17">
        <v>0</v>
      </c>
      <c r="AK343" s="17">
        <v>0</v>
      </c>
      <c r="AL343" s="15">
        <v>0</v>
      </c>
      <c r="AM343" s="15">
        <v>2.4</v>
      </c>
      <c r="AN343" s="15" t="s">
        <v>295</v>
      </c>
      <c r="AO343" s="15"/>
      <c r="AP343" s="15"/>
      <c r="AQ343" s="15"/>
      <c r="AR343" s="15"/>
      <c r="AS343" s="18" t="b">
        <v>0</v>
      </c>
      <c r="AT343" s="15" t="s">
        <v>2710</v>
      </c>
      <c r="AU343" s="17">
        <v>262</v>
      </c>
      <c r="AV343" s="17">
        <v>0</v>
      </c>
      <c r="AW343" s="17">
        <v>0</v>
      </c>
      <c r="AX343" s="17">
        <v>0</v>
      </c>
      <c r="AY343" s="17">
        <v>5</v>
      </c>
      <c r="AZ343" s="17">
        <v>0</v>
      </c>
      <c r="BA343" s="17">
        <v>0</v>
      </c>
      <c r="BB343" s="17">
        <v>0</v>
      </c>
      <c r="BC343" s="17">
        <v>0</v>
      </c>
      <c r="BD343" s="17">
        <v>0</v>
      </c>
      <c r="BE343" s="17">
        <v>0</v>
      </c>
      <c r="BF343" s="17">
        <v>0</v>
      </c>
      <c r="BG343" s="17">
        <v>51</v>
      </c>
      <c r="BH343" s="15">
        <v>30</v>
      </c>
      <c r="BI343" s="15">
        <v>49.4</v>
      </c>
      <c r="BJ343" s="15">
        <v>35</v>
      </c>
      <c r="BK343" s="15">
        <v>11.5</v>
      </c>
      <c r="BL343" s="17">
        <v>0</v>
      </c>
      <c r="BM343" s="17">
        <v>0</v>
      </c>
      <c r="BN343" s="17">
        <v>0</v>
      </c>
      <c r="BO343" s="17">
        <v>0</v>
      </c>
      <c r="BP343" s="17">
        <v>1</v>
      </c>
      <c r="BQ343" s="15">
        <v>0.28000000000000003</v>
      </c>
      <c r="BR343" s="15">
        <v>0.23</v>
      </c>
      <c r="BS343" s="15">
        <v>0.51</v>
      </c>
      <c r="BT343" s="15">
        <v>3.82</v>
      </c>
      <c r="BU343" s="15"/>
      <c r="BV343" s="15"/>
      <c r="BW343" s="15"/>
      <c r="BX343" s="15"/>
      <c r="BY343" s="15"/>
      <c r="BZ343" s="15"/>
      <c r="CA343" s="15"/>
      <c r="CB343" s="15"/>
      <c r="CC343" s="17">
        <v>348</v>
      </c>
      <c r="CD343" s="17">
        <v>161</v>
      </c>
      <c r="CE343" s="17">
        <v>285</v>
      </c>
      <c r="CF343" s="17">
        <v>154</v>
      </c>
      <c r="CG343" s="17">
        <v>294</v>
      </c>
      <c r="CH343" s="17">
        <v>153</v>
      </c>
      <c r="CI343" s="17">
        <v>332</v>
      </c>
      <c r="CJ343" s="17">
        <v>155</v>
      </c>
      <c r="CK343" s="17">
        <v>0.1</v>
      </c>
      <c r="CL343" s="17">
        <v>0</v>
      </c>
      <c r="CM343" s="17">
        <v>0.08</v>
      </c>
      <c r="CN343" s="17">
        <v>0.18</v>
      </c>
      <c r="CO343" s="17">
        <v>1.31</v>
      </c>
      <c r="CP343" s="17">
        <v>1.72</v>
      </c>
      <c r="CQ343" s="17">
        <v>261</v>
      </c>
      <c r="CR343" s="17">
        <v>158</v>
      </c>
      <c r="CS343" s="17">
        <v>239</v>
      </c>
      <c r="CT343" s="17">
        <v>52</v>
      </c>
      <c r="CU343" s="17">
        <v>352</v>
      </c>
      <c r="CV343" s="17">
        <v>162</v>
      </c>
      <c r="CW343" s="17">
        <v>474</v>
      </c>
      <c r="CX343" s="17">
        <v>190</v>
      </c>
      <c r="CY343" s="17">
        <v>0.34</v>
      </c>
      <c r="CZ343" s="17">
        <v>0</v>
      </c>
      <c r="DA343" s="17">
        <v>0</v>
      </c>
      <c r="DB343" s="15"/>
      <c r="DC343" s="15"/>
      <c r="DD343" s="15"/>
      <c r="DE343" s="15"/>
      <c r="DF343" s="15"/>
      <c r="DG343" s="15"/>
      <c r="DH343" s="15"/>
    </row>
    <row r="344" spans="1:112" ht="17.25" thickBot="1">
      <c r="A344" s="18" t="b">
        <v>1</v>
      </c>
      <c r="B344" s="18" t="b">
        <v>1</v>
      </c>
      <c r="C344" s="15"/>
      <c r="D344" s="15"/>
      <c r="E344" s="17">
        <v>200617</v>
      </c>
      <c r="F344" s="17">
        <v>0</v>
      </c>
      <c r="G344" s="17">
        <v>0</v>
      </c>
      <c r="H344" s="17">
        <v>0</v>
      </c>
      <c r="I344" s="17">
        <v>0</v>
      </c>
      <c r="J344" s="15">
        <v>0</v>
      </c>
      <c r="K344" s="17">
        <v>0</v>
      </c>
      <c r="L344" s="17">
        <v>3</v>
      </c>
      <c r="M344" s="15">
        <v>1.5</v>
      </c>
      <c r="N344" s="15"/>
      <c r="O344" s="17">
        <v>0</v>
      </c>
      <c r="P344" s="15" t="s">
        <v>625</v>
      </c>
      <c r="Q344" s="15">
        <v>0</v>
      </c>
      <c r="R344" s="17">
        <v>343</v>
      </c>
      <c r="S344" s="18" t="b">
        <v>0</v>
      </c>
      <c r="T344" s="15"/>
      <c r="U344" s="15"/>
      <c r="V344" s="17">
        <v>50</v>
      </c>
      <c r="W344" s="15" t="s">
        <v>2711</v>
      </c>
      <c r="X344" s="15">
        <v>1.2</v>
      </c>
      <c r="Y344" s="18" t="b">
        <v>0</v>
      </c>
      <c r="Z344" s="15" t="s">
        <v>279</v>
      </c>
      <c r="AA344" s="15">
        <v>0.1</v>
      </c>
      <c r="AB344" s="18" t="b">
        <v>0</v>
      </c>
      <c r="AC344" s="15"/>
      <c r="AD344" s="15" t="s">
        <v>519</v>
      </c>
      <c r="AE344" s="17">
        <v>13</v>
      </c>
      <c r="AF344" s="17">
        <v>2</v>
      </c>
      <c r="AG344" s="17">
        <v>23</v>
      </c>
      <c r="AH344" s="17">
        <v>0</v>
      </c>
      <c r="AI344" s="17">
        <v>0</v>
      </c>
      <c r="AJ344" s="17">
        <v>0</v>
      </c>
      <c r="AK344" s="17">
        <v>0</v>
      </c>
      <c r="AL344" s="15">
        <v>0</v>
      </c>
      <c r="AM344" s="15">
        <v>4.5999999999999996</v>
      </c>
      <c r="AN344" s="15" t="s">
        <v>279</v>
      </c>
      <c r="AO344" s="15"/>
      <c r="AP344" s="15"/>
      <c r="AQ344" s="15"/>
      <c r="AR344" s="15"/>
      <c r="AS344" s="18" t="b">
        <v>0</v>
      </c>
      <c r="AT344" s="15" t="s">
        <v>2712</v>
      </c>
      <c r="AU344" s="17">
        <v>547</v>
      </c>
      <c r="AV344" s="17">
        <v>0</v>
      </c>
      <c r="AW344" s="17">
        <v>0</v>
      </c>
      <c r="AX344" s="17">
        <v>1</v>
      </c>
      <c r="AY344" s="17">
        <v>16</v>
      </c>
      <c r="AZ344" s="17">
        <v>0</v>
      </c>
      <c r="BA344" s="17">
        <v>0</v>
      </c>
      <c r="BB344" s="17">
        <v>0</v>
      </c>
      <c r="BC344" s="17">
        <v>0</v>
      </c>
      <c r="BD344" s="17">
        <v>0</v>
      </c>
      <c r="BE344" s="17">
        <v>0</v>
      </c>
      <c r="BF344" s="17">
        <v>0</v>
      </c>
      <c r="BG344" s="17">
        <v>93</v>
      </c>
      <c r="BH344" s="15">
        <v>70.8</v>
      </c>
      <c r="BI344" s="15">
        <v>133.1</v>
      </c>
      <c r="BJ344" s="15">
        <v>133</v>
      </c>
      <c r="BK344" s="15">
        <v>33.9</v>
      </c>
      <c r="BL344" s="17">
        <v>0</v>
      </c>
      <c r="BM344" s="17">
        <v>0</v>
      </c>
      <c r="BN344" s="17">
        <v>0</v>
      </c>
      <c r="BO344" s="17">
        <v>0</v>
      </c>
      <c r="BP344" s="17">
        <v>6</v>
      </c>
      <c r="BQ344" s="15">
        <v>0.91</v>
      </c>
      <c r="BR344" s="15">
        <v>0.71</v>
      </c>
      <c r="BS344" s="15">
        <v>1.62</v>
      </c>
      <c r="BT344" s="15">
        <v>14.39</v>
      </c>
      <c r="BU344" s="15"/>
      <c r="BV344" s="15"/>
      <c r="BW344" s="15"/>
      <c r="BX344" s="15"/>
      <c r="BY344" s="15"/>
      <c r="BZ344" s="15"/>
      <c r="CA344" s="15"/>
      <c r="CB344" s="15"/>
      <c r="CC344" s="17">
        <v>321</v>
      </c>
      <c r="CD344" s="17">
        <v>146</v>
      </c>
      <c r="CE344" s="17">
        <v>214</v>
      </c>
      <c r="CF344" s="17">
        <v>133</v>
      </c>
      <c r="CG344" s="17">
        <v>203</v>
      </c>
      <c r="CH344" s="17">
        <v>113</v>
      </c>
      <c r="CI344" s="17">
        <v>281</v>
      </c>
      <c r="CJ344" s="17">
        <v>137</v>
      </c>
      <c r="CK344" s="17">
        <v>0.15</v>
      </c>
      <c r="CL344" s="17">
        <v>0</v>
      </c>
      <c r="CM344" s="17">
        <v>0.12</v>
      </c>
      <c r="CN344" s="17">
        <v>0.27</v>
      </c>
      <c r="CO344" s="17">
        <v>2.37</v>
      </c>
      <c r="CP344" s="17">
        <v>2.63</v>
      </c>
      <c r="CQ344" s="17">
        <v>242</v>
      </c>
      <c r="CR344" s="17">
        <v>148</v>
      </c>
      <c r="CS344" s="17">
        <v>220</v>
      </c>
      <c r="CT344" s="17">
        <v>42</v>
      </c>
      <c r="CU344" s="17">
        <v>348</v>
      </c>
      <c r="CV344" s="17">
        <v>160</v>
      </c>
      <c r="CW344" s="17">
        <v>439</v>
      </c>
      <c r="CX344" s="17">
        <v>169</v>
      </c>
      <c r="CY344" s="17">
        <v>0.99</v>
      </c>
      <c r="CZ344" s="17">
        <v>0.16</v>
      </c>
      <c r="DA344" s="17">
        <v>0</v>
      </c>
      <c r="DB344" s="15"/>
      <c r="DC344" s="15"/>
      <c r="DD344" s="15"/>
      <c r="DE344" s="15"/>
      <c r="DF344" s="15"/>
      <c r="DG344" s="15"/>
      <c r="DH344" s="15"/>
    </row>
    <row r="345" spans="1:112" ht="17.25" thickBot="1">
      <c r="A345" s="18" t="b">
        <v>1</v>
      </c>
      <c r="B345" s="18" t="b">
        <v>1</v>
      </c>
      <c r="C345" s="15"/>
      <c r="D345" s="15"/>
      <c r="E345" s="17">
        <v>486520</v>
      </c>
      <c r="F345" s="17">
        <v>0</v>
      </c>
      <c r="G345" s="17">
        <v>0</v>
      </c>
      <c r="H345" s="17">
        <v>0</v>
      </c>
      <c r="I345" s="17">
        <v>0</v>
      </c>
      <c r="J345" s="15">
        <v>0</v>
      </c>
      <c r="K345" s="17">
        <v>0</v>
      </c>
      <c r="L345" s="17">
        <v>3</v>
      </c>
      <c r="M345" s="15">
        <v>1.5</v>
      </c>
      <c r="N345" s="15"/>
      <c r="O345" s="17">
        <v>0</v>
      </c>
      <c r="P345" s="15" t="s">
        <v>2719</v>
      </c>
      <c r="Q345" s="15">
        <v>0</v>
      </c>
      <c r="R345" s="17">
        <v>344</v>
      </c>
      <c r="S345" s="18" t="b">
        <v>0</v>
      </c>
      <c r="T345" s="15"/>
      <c r="U345" s="15"/>
      <c r="V345" s="17">
        <v>50</v>
      </c>
      <c r="W345" s="15" t="s">
        <v>2720</v>
      </c>
      <c r="X345" s="15">
        <v>2.4</v>
      </c>
      <c r="Y345" s="18" t="b">
        <v>0</v>
      </c>
      <c r="Z345" s="15" t="s">
        <v>2721</v>
      </c>
      <c r="AA345" s="15">
        <v>0</v>
      </c>
      <c r="AB345" s="18" t="b">
        <v>0</v>
      </c>
      <c r="AC345" s="15"/>
      <c r="AD345" s="15" t="s">
        <v>519</v>
      </c>
      <c r="AE345" s="17">
        <v>13</v>
      </c>
      <c r="AF345" s="17">
        <v>2</v>
      </c>
      <c r="AG345" s="17">
        <v>56</v>
      </c>
      <c r="AH345" s="17">
        <v>0</v>
      </c>
      <c r="AI345" s="17">
        <v>0</v>
      </c>
      <c r="AJ345" s="17">
        <v>0</v>
      </c>
      <c r="AK345" s="17">
        <v>0</v>
      </c>
      <c r="AL345" s="15">
        <v>0</v>
      </c>
      <c r="AM345" s="15">
        <v>11.2</v>
      </c>
      <c r="AN345" s="15" t="s">
        <v>2721</v>
      </c>
      <c r="AO345" s="15"/>
      <c r="AP345" s="15"/>
      <c r="AQ345" s="15"/>
      <c r="AR345" s="15"/>
      <c r="AS345" s="18" t="b">
        <v>0</v>
      </c>
      <c r="AT345" s="15" t="s">
        <v>2722</v>
      </c>
      <c r="AU345" s="17">
        <v>1318</v>
      </c>
      <c r="AV345" s="17">
        <v>0</v>
      </c>
      <c r="AW345" s="17">
        <v>4</v>
      </c>
      <c r="AX345" s="17">
        <v>5</v>
      </c>
      <c r="AY345" s="17">
        <v>23</v>
      </c>
      <c r="AZ345" s="17">
        <v>0</v>
      </c>
      <c r="BA345" s="17">
        <v>0</v>
      </c>
      <c r="BB345" s="17">
        <v>0</v>
      </c>
      <c r="BC345" s="17">
        <v>3</v>
      </c>
      <c r="BD345" s="17">
        <v>0</v>
      </c>
      <c r="BE345" s="17">
        <v>0</v>
      </c>
      <c r="BF345" s="17">
        <v>3</v>
      </c>
      <c r="BG345" s="17">
        <v>245</v>
      </c>
      <c r="BH345" s="15">
        <v>199.4</v>
      </c>
      <c r="BI345" s="15">
        <v>171</v>
      </c>
      <c r="BJ345" s="15">
        <v>64</v>
      </c>
      <c r="BK345" s="15">
        <v>43.2</v>
      </c>
      <c r="BL345" s="17">
        <v>0</v>
      </c>
      <c r="BM345" s="17">
        <v>0</v>
      </c>
      <c r="BN345" s="17">
        <v>0</v>
      </c>
      <c r="BO345" s="17">
        <v>0</v>
      </c>
      <c r="BP345" s="17">
        <v>15</v>
      </c>
      <c r="BQ345" s="15">
        <v>0.49</v>
      </c>
      <c r="BR345" s="15">
        <v>0.86</v>
      </c>
      <c r="BS345" s="15">
        <v>1.35</v>
      </c>
      <c r="BT345" s="15">
        <v>25.27</v>
      </c>
      <c r="BU345" s="15"/>
      <c r="BV345" s="15"/>
      <c r="BW345" s="15"/>
      <c r="BX345" s="15"/>
      <c r="BY345" s="15"/>
      <c r="BZ345" s="15"/>
      <c r="CA345" s="15"/>
      <c r="CB345" s="15"/>
      <c r="CC345" s="17">
        <v>252</v>
      </c>
      <c r="CD345" s="17">
        <v>114</v>
      </c>
      <c r="CE345" s="17">
        <v>186</v>
      </c>
      <c r="CF345" s="17">
        <v>122</v>
      </c>
      <c r="CG345" s="17">
        <v>266</v>
      </c>
      <c r="CH345" s="17">
        <v>142</v>
      </c>
      <c r="CI345" s="17">
        <v>263</v>
      </c>
      <c r="CJ345" s="17">
        <v>126</v>
      </c>
      <c r="CK345" s="17">
        <v>0.03</v>
      </c>
      <c r="CL345" s="17">
        <v>0</v>
      </c>
      <c r="CM345" s="17">
        <v>0.06</v>
      </c>
      <c r="CN345" s="17">
        <v>0.09</v>
      </c>
      <c r="CO345" s="17">
        <v>1.73</v>
      </c>
      <c r="CP345" s="17">
        <v>1.57</v>
      </c>
      <c r="CQ345" s="17">
        <v>308</v>
      </c>
      <c r="CR345" s="17">
        <v>179</v>
      </c>
      <c r="CS345" s="17">
        <v>286</v>
      </c>
      <c r="CT345" s="17">
        <v>73</v>
      </c>
      <c r="CU345" s="17">
        <v>247</v>
      </c>
      <c r="CV345" s="17">
        <v>100</v>
      </c>
      <c r="CW345" s="17">
        <v>512</v>
      </c>
      <c r="CX345" s="17">
        <v>212</v>
      </c>
      <c r="CY345" s="17">
        <v>1.02</v>
      </c>
      <c r="CZ345" s="17">
        <v>0.34</v>
      </c>
      <c r="DA345" s="17">
        <v>0</v>
      </c>
      <c r="DB345" s="15"/>
      <c r="DC345" s="15"/>
      <c r="DD345" s="15"/>
      <c r="DE345" s="15"/>
      <c r="DF345" s="15"/>
      <c r="DG345" s="15"/>
      <c r="DH345" s="15"/>
    </row>
    <row r="346" spans="1:112" ht="17.25" thickBot="1">
      <c r="A346" s="18" t="b">
        <v>1</v>
      </c>
      <c r="B346" s="18" t="b">
        <v>1</v>
      </c>
      <c r="C346" s="15"/>
      <c r="D346" s="15"/>
      <c r="E346" s="17">
        <v>248056</v>
      </c>
      <c r="F346" s="17">
        <v>0</v>
      </c>
      <c r="G346" s="17">
        <v>0</v>
      </c>
      <c r="H346" s="17">
        <v>0</v>
      </c>
      <c r="I346" s="17">
        <v>0</v>
      </c>
      <c r="J346" s="15">
        <v>0</v>
      </c>
      <c r="K346" s="17">
        <v>0</v>
      </c>
      <c r="L346" s="17">
        <v>3</v>
      </c>
      <c r="M346" s="15">
        <v>1.5</v>
      </c>
      <c r="N346" s="15"/>
      <c r="O346" s="17">
        <v>0</v>
      </c>
      <c r="P346" s="15" t="s">
        <v>2727</v>
      </c>
      <c r="Q346" s="15">
        <v>0</v>
      </c>
      <c r="R346" s="17">
        <v>345</v>
      </c>
      <c r="S346" s="18" t="b">
        <v>0</v>
      </c>
      <c r="T346" s="15"/>
      <c r="U346" s="15"/>
      <c r="V346" s="17">
        <v>50</v>
      </c>
      <c r="W346" s="15" t="s">
        <v>2728</v>
      </c>
      <c r="X346" s="15">
        <v>2.4</v>
      </c>
      <c r="Y346" s="18" t="b">
        <v>0</v>
      </c>
      <c r="Z346" s="15" t="s">
        <v>2729</v>
      </c>
      <c r="AA346" s="15">
        <v>0.3</v>
      </c>
      <c r="AB346" s="18" t="b">
        <v>0</v>
      </c>
      <c r="AC346" s="15"/>
      <c r="AD346" s="15" t="s">
        <v>519</v>
      </c>
      <c r="AE346" s="17">
        <v>13</v>
      </c>
      <c r="AF346" s="17">
        <v>2</v>
      </c>
      <c r="AG346" s="17">
        <v>67</v>
      </c>
      <c r="AH346" s="17">
        <v>0</v>
      </c>
      <c r="AI346" s="17">
        <v>0</v>
      </c>
      <c r="AJ346" s="17">
        <v>0</v>
      </c>
      <c r="AK346" s="17">
        <v>0</v>
      </c>
      <c r="AL346" s="15">
        <v>0</v>
      </c>
      <c r="AM346" s="15">
        <v>13.4</v>
      </c>
      <c r="AN346" s="15" t="s">
        <v>2727</v>
      </c>
      <c r="AO346" s="15"/>
      <c r="AP346" s="15"/>
      <c r="AQ346" s="15"/>
      <c r="AR346" s="15"/>
      <c r="AS346" s="18" t="b">
        <v>0</v>
      </c>
      <c r="AT346" s="15" t="s">
        <v>2730</v>
      </c>
      <c r="AU346" s="17">
        <v>1307</v>
      </c>
      <c r="AV346" s="17">
        <v>2</v>
      </c>
      <c r="AW346" s="17">
        <v>1</v>
      </c>
      <c r="AX346" s="17">
        <v>3</v>
      </c>
      <c r="AY346" s="17">
        <v>22</v>
      </c>
      <c r="AZ346" s="17">
        <v>0</v>
      </c>
      <c r="BA346" s="17">
        <v>0</v>
      </c>
      <c r="BB346" s="17">
        <v>0</v>
      </c>
      <c r="BC346" s="17">
        <v>1</v>
      </c>
      <c r="BD346" s="17">
        <v>0</v>
      </c>
      <c r="BE346" s="17">
        <v>0</v>
      </c>
      <c r="BF346" s="17">
        <v>4</v>
      </c>
      <c r="BG346" s="17">
        <v>288</v>
      </c>
      <c r="BH346" s="15">
        <v>224.2</v>
      </c>
      <c r="BI346" s="15">
        <v>307.60000000000002</v>
      </c>
      <c r="BJ346" s="15">
        <v>104</v>
      </c>
      <c r="BK346" s="15">
        <v>63.6</v>
      </c>
      <c r="BL346" s="17">
        <v>0</v>
      </c>
      <c r="BM346" s="17">
        <v>0</v>
      </c>
      <c r="BN346" s="17">
        <v>0</v>
      </c>
      <c r="BO346" s="17">
        <v>0</v>
      </c>
      <c r="BP346" s="17">
        <v>14</v>
      </c>
      <c r="BQ346" s="15">
        <v>1.44</v>
      </c>
      <c r="BR346" s="15">
        <v>1.39</v>
      </c>
      <c r="BS346" s="15">
        <v>2.83</v>
      </c>
      <c r="BT346" s="15">
        <v>21.49</v>
      </c>
      <c r="BU346" s="17">
        <v>6</v>
      </c>
      <c r="BV346" s="15"/>
      <c r="BW346" s="15"/>
      <c r="BX346" s="15"/>
      <c r="BY346" s="15"/>
      <c r="BZ346" s="15"/>
      <c r="CA346" s="15"/>
      <c r="CB346" s="15"/>
      <c r="CC346" s="17">
        <v>236</v>
      </c>
      <c r="CD346" s="17">
        <v>106</v>
      </c>
      <c r="CE346" s="17">
        <v>120</v>
      </c>
      <c r="CF346" s="17">
        <v>83</v>
      </c>
      <c r="CG346" s="17">
        <v>228</v>
      </c>
      <c r="CH346" s="17">
        <v>123</v>
      </c>
      <c r="CI346" s="17">
        <v>214</v>
      </c>
      <c r="CJ346" s="17">
        <v>109</v>
      </c>
      <c r="CK346" s="17">
        <v>0.1</v>
      </c>
      <c r="CL346" s="17">
        <v>0</v>
      </c>
      <c r="CM346" s="17">
        <v>0.1</v>
      </c>
      <c r="CN346" s="17">
        <v>0.2</v>
      </c>
      <c r="CO346" s="17">
        <v>1.48</v>
      </c>
      <c r="CP346" s="17">
        <v>1.51</v>
      </c>
      <c r="CQ346" s="17">
        <v>279</v>
      </c>
      <c r="CR346" s="17">
        <v>167</v>
      </c>
      <c r="CS346" s="17">
        <v>257</v>
      </c>
      <c r="CT346" s="17">
        <v>61</v>
      </c>
      <c r="CU346" s="17">
        <v>246</v>
      </c>
      <c r="CV346" s="17">
        <v>99</v>
      </c>
      <c r="CW346" s="17">
        <v>323</v>
      </c>
      <c r="CX346" s="17">
        <v>115</v>
      </c>
      <c r="CY346" s="17">
        <v>0.96</v>
      </c>
      <c r="CZ346" s="17">
        <v>0.21</v>
      </c>
      <c r="DA346" s="17">
        <v>0</v>
      </c>
      <c r="DB346" s="15"/>
      <c r="DC346" s="15"/>
      <c r="DD346" s="15"/>
      <c r="DE346" s="15"/>
      <c r="DF346" s="15"/>
      <c r="DG346" s="15"/>
      <c r="DH346" s="15"/>
    </row>
    <row r="347" spans="1:112" ht="27.75" thickBot="1">
      <c r="A347" s="18" t="b">
        <v>1</v>
      </c>
      <c r="B347" s="18" t="b">
        <v>1</v>
      </c>
      <c r="C347" s="15"/>
      <c r="D347" s="15"/>
      <c r="E347" s="17">
        <v>177815</v>
      </c>
      <c r="F347" s="17">
        <v>0</v>
      </c>
      <c r="G347" s="17">
        <v>0</v>
      </c>
      <c r="H347" s="17">
        <v>0</v>
      </c>
      <c r="I347" s="17">
        <v>0</v>
      </c>
      <c r="J347" s="15">
        <v>0</v>
      </c>
      <c r="K347" s="17">
        <v>0</v>
      </c>
      <c r="L347" s="17">
        <v>4</v>
      </c>
      <c r="M347" s="15">
        <v>2</v>
      </c>
      <c r="N347" s="15"/>
      <c r="O347" s="17">
        <v>0</v>
      </c>
      <c r="P347" s="15" t="s">
        <v>601</v>
      </c>
      <c r="Q347" s="15">
        <v>0</v>
      </c>
      <c r="R347" s="17">
        <v>346</v>
      </c>
      <c r="S347" s="18" t="b">
        <v>0</v>
      </c>
      <c r="T347" s="15"/>
      <c r="U347" s="15"/>
      <c r="V347" s="17">
        <v>60</v>
      </c>
      <c r="W347" s="15" t="s">
        <v>3577</v>
      </c>
      <c r="X347" s="15">
        <v>4.0999999999999996</v>
      </c>
      <c r="Y347" s="18" t="b">
        <v>0</v>
      </c>
      <c r="Z347" s="15" t="s">
        <v>343</v>
      </c>
      <c r="AA347" s="15">
        <v>17.100000000000001</v>
      </c>
      <c r="AB347" s="18" t="b">
        <v>0</v>
      </c>
      <c r="AC347" s="15"/>
      <c r="AD347" s="15" t="s">
        <v>519</v>
      </c>
      <c r="AE347" s="17">
        <v>13</v>
      </c>
      <c r="AF347" s="17">
        <v>2</v>
      </c>
      <c r="AG347" s="17">
        <v>142</v>
      </c>
      <c r="AH347" s="17">
        <v>0</v>
      </c>
      <c r="AI347" s="17">
        <v>0</v>
      </c>
      <c r="AJ347" s="17">
        <v>0</v>
      </c>
      <c r="AK347" s="17">
        <v>0</v>
      </c>
      <c r="AL347" s="15">
        <v>0</v>
      </c>
      <c r="AM347" s="15">
        <v>23.7</v>
      </c>
      <c r="AN347" s="15" t="s">
        <v>343</v>
      </c>
      <c r="AO347" s="15"/>
      <c r="AP347" s="15"/>
      <c r="AQ347" s="15"/>
      <c r="AR347" s="15"/>
      <c r="AS347" s="18" t="b">
        <v>0</v>
      </c>
      <c r="AT347" s="15" t="s">
        <v>3578</v>
      </c>
      <c r="AU347" s="17">
        <v>2721</v>
      </c>
      <c r="AV347" s="17">
        <v>14</v>
      </c>
      <c r="AW347" s="17">
        <v>2</v>
      </c>
      <c r="AX347" s="17">
        <v>8</v>
      </c>
      <c r="AY347" s="17">
        <v>34</v>
      </c>
      <c r="AZ347" s="17">
        <v>0</v>
      </c>
      <c r="BA347" s="17">
        <v>0</v>
      </c>
      <c r="BB347" s="17">
        <v>1</v>
      </c>
      <c r="BC347" s="17">
        <v>3</v>
      </c>
      <c r="BD347" s="17">
        <v>0</v>
      </c>
      <c r="BE347" s="17">
        <v>0</v>
      </c>
      <c r="BF347" s="17">
        <v>20</v>
      </c>
      <c r="BG347" s="17">
        <v>472</v>
      </c>
      <c r="BH347" s="15">
        <v>619.6</v>
      </c>
      <c r="BI347" s="15">
        <v>311.10000000000002</v>
      </c>
      <c r="BJ347" s="15">
        <v>1026</v>
      </c>
      <c r="BK347" s="15">
        <v>194.7</v>
      </c>
      <c r="BL347" s="17">
        <v>0</v>
      </c>
      <c r="BM347" s="17">
        <v>0</v>
      </c>
      <c r="BN347" s="17">
        <v>0</v>
      </c>
      <c r="BO347" s="17">
        <v>0</v>
      </c>
      <c r="BP347" s="17">
        <v>30</v>
      </c>
      <c r="BQ347" s="15">
        <v>15.57</v>
      </c>
      <c r="BR347" s="15">
        <v>1.06</v>
      </c>
      <c r="BS347" s="15">
        <v>16.62</v>
      </c>
      <c r="BT347" s="15">
        <v>35.74</v>
      </c>
      <c r="BU347" s="15"/>
      <c r="BV347" s="15"/>
      <c r="BW347" s="15"/>
      <c r="BX347" s="15"/>
      <c r="BY347" s="17">
        <v>1</v>
      </c>
      <c r="BZ347" s="15"/>
      <c r="CA347" s="15"/>
      <c r="CB347" s="15"/>
      <c r="CC347" s="17">
        <v>69</v>
      </c>
      <c r="CD347" s="17">
        <v>5</v>
      </c>
      <c r="CE347" s="17">
        <v>117</v>
      </c>
      <c r="CF347" s="17">
        <v>8</v>
      </c>
      <c r="CG347" s="17">
        <v>5</v>
      </c>
      <c r="CH347" s="17">
        <v>4</v>
      </c>
      <c r="CI347" s="17">
        <v>25</v>
      </c>
      <c r="CJ347" s="17">
        <v>5</v>
      </c>
      <c r="CK347" s="17">
        <v>0.51</v>
      </c>
      <c r="CL347" s="17">
        <v>0</v>
      </c>
      <c r="CM347" s="17">
        <v>0.04</v>
      </c>
      <c r="CN347" s="17">
        <v>0.55000000000000004</v>
      </c>
      <c r="CO347" s="17">
        <v>1.18</v>
      </c>
      <c r="CP347" s="17">
        <v>1.1200000000000001</v>
      </c>
      <c r="CQ347" s="17">
        <v>63</v>
      </c>
      <c r="CR347" s="17">
        <v>16</v>
      </c>
      <c r="CS347" s="17">
        <v>457</v>
      </c>
      <c r="CT347" s="17">
        <v>46</v>
      </c>
      <c r="CU347" s="17">
        <v>47</v>
      </c>
      <c r="CV347" s="17">
        <v>6</v>
      </c>
      <c r="CW347" s="17">
        <v>21</v>
      </c>
      <c r="CX347" s="17">
        <v>5</v>
      </c>
      <c r="CY347" s="17">
        <v>0.99</v>
      </c>
      <c r="CZ347" s="17">
        <v>0.26</v>
      </c>
      <c r="DA347" s="17">
        <v>0</v>
      </c>
      <c r="DB347" s="15"/>
      <c r="DC347" s="15"/>
      <c r="DD347" s="15"/>
      <c r="DE347" s="15"/>
      <c r="DF347" s="15"/>
      <c r="DG347" s="15"/>
      <c r="DH347" s="15"/>
    </row>
    <row r="348" spans="1:112" ht="17.25" thickBot="1">
      <c r="A348" s="18" t="b">
        <v>1</v>
      </c>
      <c r="B348" s="18" t="b">
        <v>1</v>
      </c>
      <c r="C348" s="15"/>
      <c r="D348" s="15"/>
      <c r="E348" s="17">
        <v>174594</v>
      </c>
      <c r="F348" s="17">
        <v>0</v>
      </c>
      <c r="G348" s="17">
        <v>0</v>
      </c>
      <c r="H348" s="17">
        <v>0</v>
      </c>
      <c r="I348" s="17">
        <v>0</v>
      </c>
      <c r="J348" s="15">
        <v>0</v>
      </c>
      <c r="K348" s="17">
        <v>0</v>
      </c>
      <c r="L348" s="17">
        <v>4</v>
      </c>
      <c r="M348" s="15">
        <v>1.8</v>
      </c>
      <c r="N348" s="15"/>
      <c r="O348" s="17">
        <v>0</v>
      </c>
      <c r="P348" s="15" t="s">
        <v>2750</v>
      </c>
      <c r="Q348" s="15">
        <v>0</v>
      </c>
      <c r="R348" s="17">
        <v>347</v>
      </c>
      <c r="S348" s="18" t="b">
        <v>0</v>
      </c>
      <c r="T348" s="15"/>
      <c r="U348" s="15"/>
      <c r="V348" s="17">
        <v>55</v>
      </c>
      <c r="W348" s="15" t="s">
        <v>2751</v>
      </c>
      <c r="X348" s="15">
        <v>2.4</v>
      </c>
      <c r="Y348" s="18" t="b">
        <v>0</v>
      </c>
      <c r="Z348" s="15" t="s">
        <v>2752</v>
      </c>
      <c r="AA348" s="15">
        <v>0.7</v>
      </c>
      <c r="AB348" s="18" t="b">
        <v>0</v>
      </c>
      <c r="AC348" s="15"/>
      <c r="AD348" s="15" t="s">
        <v>519</v>
      </c>
      <c r="AE348" s="17">
        <v>13</v>
      </c>
      <c r="AF348" s="17">
        <v>2</v>
      </c>
      <c r="AG348" s="17">
        <v>73</v>
      </c>
      <c r="AH348" s="17">
        <v>0</v>
      </c>
      <c r="AI348" s="17">
        <v>0</v>
      </c>
      <c r="AJ348" s="17">
        <v>0</v>
      </c>
      <c r="AK348" s="17">
        <v>0</v>
      </c>
      <c r="AL348" s="15">
        <v>0</v>
      </c>
      <c r="AM348" s="15">
        <v>13.3</v>
      </c>
      <c r="AN348" s="15" t="s">
        <v>2752</v>
      </c>
      <c r="AO348" s="15"/>
      <c r="AP348" s="15"/>
      <c r="AQ348" s="15"/>
      <c r="AR348" s="15"/>
      <c r="AS348" s="18" t="b">
        <v>0</v>
      </c>
      <c r="AT348" s="15" t="s">
        <v>2753</v>
      </c>
      <c r="AU348" s="17">
        <v>1065</v>
      </c>
      <c r="AV348" s="17">
        <v>6</v>
      </c>
      <c r="AW348" s="17">
        <v>1</v>
      </c>
      <c r="AX348" s="17">
        <v>3</v>
      </c>
      <c r="AY348" s="17">
        <v>23</v>
      </c>
      <c r="AZ348" s="17">
        <v>0</v>
      </c>
      <c r="BA348" s="17">
        <v>0</v>
      </c>
      <c r="BB348" s="17">
        <v>1</v>
      </c>
      <c r="BC348" s="17">
        <v>0</v>
      </c>
      <c r="BD348" s="17">
        <v>0</v>
      </c>
      <c r="BE348" s="17">
        <v>0</v>
      </c>
      <c r="BF348" s="17">
        <v>8</v>
      </c>
      <c r="BG348" s="17">
        <v>268</v>
      </c>
      <c r="BH348" s="15">
        <v>290.39999999999998</v>
      </c>
      <c r="BI348" s="15">
        <v>153.5</v>
      </c>
      <c r="BJ348" s="15">
        <v>434</v>
      </c>
      <c r="BK348" s="15">
        <v>87.8</v>
      </c>
      <c r="BL348" s="17">
        <v>0</v>
      </c>
      <c r="BM348" s="17">
        <v>0</v>
      </c>
      <c r="BN348" s="17">
        <v>0</v>
      </c>
      <c r="BO348" s="17">
        <v>0</v>
      </c>
      <c r="BP348" s="17">
        <v>10</v>
      </c>
      <c r="BQ348" s="15">
        <v>7.25</v>
      </c>
      <c r="BR348" s="15">
        <v>1.58</v>
      </c>
      <c r="BS348" s="15">
        <v>8.83</v>
      </c>
      <c r="BT348" s="15">
        <v>21.84</v>
      </c>
      <c r="BU348" s="15"/>
      <c r="BV348" s="15"/>
      <c r="BW348" s="15"/>
      <c r="BX348" s="15"/>
      <c r="BY348" s="17">
        <v>2</v>
      </c>
      <c r="BZ348" s="15"/>
      <c r="CA348" s="15"/>
      <c r="CB348" s="15"/>
      <c r="CC348" s="17">
        <v>207</v>
      </c>
      <c r="CD348" s="17">
        <v>19</v>
      </c>
      <c r="CE348" s="17">
        <v>202</v>
      </c>
      <c r="CF348" s="17">
        <v>22</v>
      </c>
      <c r="CG348" s="17">
        <v>54</v>
      </c>
      <c r="CH348" s="17">
        <v>20</v>
      </c>
      <c r="CI348" s="17">
        <v>152</v>
      </c>
      <c r="CJ348" s="17">
        <v>20</v>
      </c>
      <c r="CK348" s="17">
        <v>0.61</v>
      </c>
      <c r="CL348" s="17">
        <v>0</v>
      </c>
      <c r="CM348" s="17">
        <v>0.13</v>
      </c>
      <c r="CN348" s="17">
        <v>0.74</v>
      </c>
      <c r="CO348" s="17">
        <v>1.85</v>
      </c>
      <c r="CP348" s="17">
        <v>1.94</v>
      </c>
      <c r="CQ348" s="17">
        <v>122</v>
      </c>
      <c r="CR348" s="17">
        <v>31</v>
      </c>
      <c r="CS348" s="17">
        <v>359</v>
      </c>
      <c r="CT348" s="17">
        <v>28</v>
      </c>
      <c r="CU348" s="17">
        <v>250</v>
      </c>
      <c r="CV348" s="17">
        <v>26</v>
      </c>
      <c r="CW348" s="17">
        <v>226</v>
      </c>
      <c r="CX348" s="17">
        <v>39</v>
      </c>
      <c r="CY348" s="17">
        <v>0.85</v>
      </c>
      <c r="CZ348" s="17">
        <v>0.25</v>
      </c>
      <c r="DA348" s="17">
        <v>0</v>
      </c>
      <c r="DB348" s="15"/>
      <c r="DC348" s="15"/>
      <c r="DD348" s="15"/>
      <c r="DE348" s="15"/>
      <c r="DF348" s="15"/>
      <c r="DG348" s="15"/>
      <c r="DH348" s="15"/>
    </row>
    <row r="349" spans="1:112" ht="17.25" thickBot="1">
      <c r="A349" s="18" t="b">
        <v>1</v>
      </c>
      <c r="B349" s="18" t="b">
        <v>1</v>
      </c>
      <c r="C349" s="15"/>
      <c r="D349" s="15"/>
      <c r="E349" s="17">
        <v>235826</v>
      </c>
      <c r="F349" s="17">
        <v>0</v>
      </c>
      <c r="G349" s="17">
        <v>0</v>
      </c>
      <c r="H349" s="17">
        <v>0</v>
      </c>
      <c r="I349" s="17">
        <v>0</v>
      </c>
      <c r="J349" s="15">
        <v>0</v>
      </c>
      <c r="K349" s="17">
        <v>0</v>
      </c>
      <c r="L349" s="17">
        <v>4</v>
      </c>
      <c r="M349" s="15">
        <v>1.4</v>
      </c>
      <c r="N349" s="15"/>
      <c r="O349" s="17">
        <v>0</v>
      </c>
      <c r="P349" s="15" t="s">
        <v>667</v>
      </c>
      <c r="Q349" s="15">
        <v>0</v>
      </c>
      <c r="R349" s="17">
        <v>348</v>
      </c>
      <c r="S349" s="18" t="b">
        <v>0</v>
      </c>
      <c r="T349" s="15"/>
      <c r="U349" s="15"/>
      <c r="V349" s="17">
        <v>50</v>
      </c>
      <c r="W349" s="15" t="s">
        <v>2740</v>
      </c>
      <c r="X349" s="15">
        <v>1.1000000000000001</v>
      </c>
      <c r="Y349" s="18" t="b">
        <v>0</v>
      </c>
      <c r="Z349" s="15" t="s">
        <v>2741</v>
      </c>
      <c r="AA349" s="15">
        <v>0.5</v>
      </c>
      <c r="AB349" s="18" t="b">
        <v>0</v>
      </c>
      <c r="AC349" s="15"/>
      <c r="AD349" s="15" t="s">
        <v>519</v>
      </c>
      <c r="AE349" s="17">
        <v>13</v>
      </c>
      <c r="AF349" s="17">
        <v>2</v>
      </c>
      <c r="AG349" s="17">
        <v>17</v>
      </c>
      <c r="AH349" s="17">
        <v>0</v>
      </c>
      <c r="AI349" s="17">
        <v>0</v>
      </c>
      <c r="AJ349" s="17">
        <v>0</v>
      </c>
      <c r="AK349" s="17">
        <v>0</v>
      </c>
      <c r="AL349" s="15">
        <v>0</v>
      </c>
      <c r="AM349" s="15">
        <v>3.4</v>
      </c>
      <c r="AN349" s="15" t="s">
        <v>2741</v>
      </c>
      <c r="AO349" s="15"/>
      <c r="AP349" s="15"/>
      <c r="AQ349" s="15"/>
      <c r="AR349" s="15"/>
      <c r="AS349" s="18" t="b">
        <v>0</v>
      </c>
      <c r="AT349" s="15" t="s">
        <v>2742</v>
      </c>
      <c r="AU349" s="17">
        <v>244</v>
      </c>
      <c r="AV349" s="17">
        <v>0</v>
      </c>
      <c r="AW349" s="17">
        <v>0</v>
      </c>
      <c r="AX349" s="17">
        <v>1</v>
      </c>
      <c r="AY349" s="17">
        <v>9</v>
      </c>
      <c r="AZ349" s="17">
        <v>0</v>
      </c>
      <c r="BA349" s="17">
        <v>0</v>
      </c>
      <c r="BB349" s="17">
        <v>0</v>
      </c>
      <c r="BC349" s="17">
        <v>0</v>
      </c>
      <c r="BD349" s="17">
        <v>0</v>
      </c>
      <c r="BE349" s="17">
        <v>0</v>
      </c>
      <c r="BF349" s="17">
        <v>0</v>
      </c>
      <c r="BG349" s="17">
        <v>42</v>
      </c>
      <c r="BH349" s="15">
        <v>13.6</v>
      </c>
      <c r="BI349" s="15">
        <v>38.1</v>
      </c>
      <c r="BJ349" s="15">
        <v>120</v>
      </c>
      <c r="BK349" s="15">
        <v>16.5</v>
      </c>
      <c r="BL349" s="17">
        <v>0</v>
      </c>
      <c r="BM349" s="17">
        <v>0</v>
      </c>
      <c r="BN349" s="17">
        <v>0</v>
      </c>
      <c r="BO349" s="17">
        <v>0</v>
      </c>
      <c r="BP349" s="17">
        <v>2</v>
      </c>
      <c r="BQ349" s="15">
        <v>0.9</v>
      </c>
      <c r="BR349" s="15">
        <v>0.13</v>
      </c>
      <c r="BS349" s="15">
        <v>1.03</v>
      </c>
      <c r="BT349" s="15">
        <v>6.81</v>
      </c>
      <c r="BU349" s="15"/>
      <c r="BV349" s="15"/>
      <c r="BW349" s="15"/>
      <c r="BX349" s="15"/>
      <c r="BY349" s="17">
        <v>3</v>
      </c>
      <c r="BZ349" s="15"/>
      <c r="CA349" s="15"/>
      <c r="CB349" s="15"/>
      <c r="CC349" s="17">
        <v>362</v>
      </c>
      <c r="CD349" s="17">
        <v>40</v>
      </c>
      <c r="CE349" s="17">
        <v>300</v>
      </c>
      <c r="CF349" s="17">
        <v>38</v>
      </c>
      <c r="CG349" s="17">
        <v>216</v>
      </c>
      <c r="CH349" s="17">
        <v>37</v>
      </c>
      <c r="CI349" s="17">
        <v>319</v>
      </c>
      <c r="CJ349" s="17">
        <v>39</v>
      </c>
      <c r="CK349" s="17">
        <v>0.33</v>
      </c>
      <c r="CL349" s="17">
        <v>0</v>
      </c>
      <c r="CM349" s="17">
        <v>0.05</v>
      </c>
      <c r="CN349" s="17">
        <v>0.38</v>
      </c>
      <c r="CO349" s="17">
        <v>2.5099999999999998</v>
      </c>
      <c r="CP349" s="17">
        <v>3.32</v>
      </c>
      <c r="CQ349" s="17">
        <v>275</v>
      </c>
      <c r="CR349" s="17">
        <v>50</v>
      </c>
      <c r="CS349" s="17">
        <v>253</v>
      </c>
      <c r="CT349" s="17">
        <v>17</v>
      </c>
      <c r="CU349" s="17">
        <v>353</v>
      </c>
      <c r="CV349" s="17">
        <v>41</v>
      </c>
      <c r="CW349" s="17">
        <v>256</v>
      </c>
      <c r="CX349" s="17">
        <v>44</v>
      </c>
      <c r="CY349" s="17">
        <v>0.74</v>
      </c>
      <c r="CZ349" s="17">
        <v>0.37</v>
      </c>
      <c r="DA349" s="17">
        <v>0</v>
      </c>
      <c r="DB349" s="15"/>
      <c r="DC349" s="15"/>
      <c r="DD349" s="15"/>
      <c r="DE349" s="15"/>
      <c r="DF349" s="15"/>
      <c r="DG349" s="15"/>
      <c r="DH349" s="15"/>
    </row>
    <row r="350" spans="1:112" ht="40.5" thickBot="1">
      <c r="A350" s="18" t="b">
        <v>1</v>
      </c>
      <c r="B350" s="18" t="b">
        <v>1</v>
      </c>
      <c r="C350" s="15"/>
      <c r="D350" s="15"/>
      <c r="E350" s="17">
        <v>565297</v>
      </c>
      <c r="F350" s="17">
        <v>0</v>
      </c>
      <c r="G350" s="17">
        <v>0</v>
      </c>
      <c r="H350" s="17">
        <v>0</v>
      </c>
      <c r="I350" s="17">
        <v>0</v>
      </c>
      <c r="J350" s="15">
        <v>0</v>
      </c>
      <c r="K350" s="17">
        <v>0</v>
      </c>
      <c r="L350" s="17">
        <v>4</v>
      </c>
      <c r="M350" s="15">
        <v>1</v>
      </c>
      <c r="N350" s="15"/>
      <c r="O350" s="17">
        <v>0</v>
      </c>
      <c r="P350" s="15" t="s">
        <v>703</v>
      </c>
      <c r="Q350" s="15">
        <v>0</v>
      </c>
      <c r="R350" s="17">
        <v>349</v>
      </c>
      <c r="S350" s="18" t="b">
        <v>0</v>
      </c>
      <c r="T350" s="15"/>
      <c r="U350" s="15"/>
      <c r="V350" s="17">
        <v>45</v>
      </c>
      <c r="W350" s="15" t="s">
        <v>2746</v>
      </c>
      <c r="X350" s="15">
        <v>0</v>
      </c>
      <c r="Y350" s="18" t="b">
        <v>0</v>
      </c>
      <c r="Z350" s="15" t="s">
        <v>2747</v>
      </c>
      <c r="AA350" s="15">
        <v>0.6</v>
      </c>
      <c r="AB350" s="18" t="b">
        <v>0</v>
      </c>
      <c r="AC350" s="15"/>
      <c r="AD350" s="15" t="s">
        <v>519</v>
      </c>
      <c r="AE350" s="17">
        <v>13</v>
      </c>
      <c r="AF350" s="17">
        <v>2</v>
      </c>
      <c r="AG350" s="17">
        <v>0</v>
      </c>
      <c r="AH350" s="17">
        <v>0</v>
      </c>
      <c r="AI350" s="17">
        <v>0</v>
      </c>
      <c r="AJ350" s="17">
        <v>0</v>
      </c>
      <c r="AK350" s="17">
        <v>0</v>
      </c>
      <c r="AL350" s="15">
        <v>0</v>
      </c>
      <c r="AM350" s="15">
        <v>0</v>
      </c>
      <c r="AN350" s="15" t="s">
        <v>2748</v>
      </c>
      <c r="AO350" s="15"/>
      <c r="AP350" s="15"/>
      <c r="AQ350" s="15"/>
      <c r="AR350" s="15"/>
      <c r="AS350" s="18" t="b">
        <v>0</v>
      </c>
      <c r="AT350" s="15" t="s">
        <v>2749</v>
      </c>
      <c r="AU350" s="17">
        <v>0</v>
      </c>
      <c r="AV350" s="17">
        <v>0</v>
      </c>
      <c r="AW350" s="17">
        <v>0</v>
      </c>
      <c r="AX350" s="17">
        <v>0</v>
      </c>
      <c r="AY350" s="17">
        <v>0</v>
      </c>
      <c r="AZ350" s="17">
        <v>0</v>
      </c>
      <c r="BA350" s="17">
        <v>0</v>
      </c>
      <c r="BB350" s="17">
        <v>0</v>
      </c>
      <c r="BC350" s="17">
        <v>0</v>
      </c>
      <c r="BD350" s="17">
        <v>0</v>
      </c>
      <c r="BE350" s="17">
        <v>0</v>
      </c>
      <c r="BF350" s="17">
        <v>0</v>
      </c>
      <c r="BG350" s="17">
        <v>0</v>
      </c>
      <c r="BH350" s="15">
        <v>0</v>
      </c>
      <c r="BI350" s="15">
        <v>0</v>
      </c>
      <c r="BJ350" s="15">
        <v>0</v>
      </c>
      <c r="BK350" s="15">
        <v>0</v>
      </c>
      <c r="BL350" s="17">
        <v>0</v>
      </c>
      <c r="BM350" s="17">
        <v>0</v>
      </c>
      <c r="BN350" s="17">
        <v>0</v>
      </c>
      <c r="BO350" s="17">
        <v>0</v>
      </c>
      <c r="BP350" s="17">
        <v>0</v>
      </c>
      <c r="BQ350" s="15">
        <v>0</v>
      </c>
      <c r="BR350" s="15">
        <v>0</v>
      </c>
      <c r="BS350" s="15">
        <v>0</v>
      </c>
      <c r="BT350" s="15">
        <v>0</v>
      </c>
      <c r="BU350" s="15"/>
      <c r="BV350" s="15"/>
      <c r="BW350" s="15"/>
      <c r="BX350" s="15"/>
      <c r="BY350" s="15"/>
      <c r="BZ350" s="15"/>
      <c r="CA350" s="15"/>
      <c r="CB350" s="15"/>
      <c r="CC350" s="17">
        <v>481</v>
      </c>
      <c r="CD350" s="17">
        <v>51</v>
      </c>
      <c r="CE350" s="17">
        <v>477</v>
      </c>
      <c r="CF350" s="17">
        <v>51</v>
      </c>
      <c r="CG350" s="17">
        <v>467</v>
      </c>
      <c r="CH350" s="17">
        <v>51</v>
      </c>
      <c r="CI350" s="17">
        <v>483</v>
      </c>
      <c r="CJ350" s="17">
        <v>52</v>
      </c>
      <c r="CK350" s="17">
        <v>0</v>
      </c>
      <c r="CL350" s="17">
        <v>0</v>
      </c>
      <c r="CM350" s="17">
        <v>0</v>
      </c>
      <c r="CN350" s="17">
        <v>0</v>
      </c>
      <c r="CO350" s="17">
        <v>0</v>
      </c>
      <c r="CP350" s="17">
        <v>0</v>
      </c>
      <c r="CQ350" s="17">
        <v>470</v>
      </c>
      <c r="CR350" s="17">
        <v>63</v>
      </c>
      <c r="CS350" s="17">
        <v>169</v>
      </c>
      <c r="CT350" s="17">
        <v>7</v>
      </c>
      <c r="CU350" s="17">
        <v>485</v>
      </c>
      <c r="CV350" s="17">
        <v>53</v>
      </c>
      <c r="CW350" s="17">
        <v>245</v>
      </c>
      <c r="CX350" s="17">
        <v>41</v>
      </c>
      <c r="CY350" s="17">
        <v>0</v>
      </c>
      <c r="CZ350" s="17">
        <v>0</v>
      </c>
      <c r="DA350" s="17">
        <v>0</v>
      </c>
      <c r="DB350" s="15"/>
      <c r="DC350" s="15"/>
      <c r="DD350" s="15"/>
      <c r="DE350" s="15"/>
      <c r="DF350" s="15"/>
      <c r="DG350" s="15"/>
      <c r="DH350" s="15"/>
    </row>
    <row r="351" spans="1:112" ht="17.25" thickBot="1">
      <c r="A351" s="18" t="b">
        <v>1</v>
      </c>
      <c r="B351" s="18" t="b">
        <v>1</v>
      </c>
      <c r="C351" s="15"/>
      <c r="D351" s="15"/>
      <c r="E351" s="17">
        <v>116535</v>
      </c>
      <c r="F351" s="17">
        <v>0</v>
      </c>
      <c r="G351" s="17">
        <v>0</v>
      </c>
      <c r="H351" s="17">
        <v>0</v>
      </c>
      <c r="I351" s="17">
        <v>0</v>
      </c>
      <c r="J351" s="15">
        <v>0</v>
      </c>
      <c r="K351" s="17">
        <v>0</v>
      </c>
      <c r="L351" s="17">
        <v>1</v>
      </c>
      <c r="M351" s="15">
        <v>3.3</v>
      </c>
      <c r="N351" s="15"/>
      <c r="O351" s="17">
        <v>0</v>
      </c>
      <c r="P351" s="15" t="s">
        <v>59</v>
      </c>
      <c r="Q351" s="15">
        <v>0</v>
      </c>
      <c r="R351" s="17">
        <v>350</v>
      </c>
      <c r="S351" s="18" t="b">
        <v>0</v>
      </c>
      <c r="T351" s="15"/>
      <c r="U351" s="15"/>
      <c r="V351" s="17">
        <v>55</v>
      </c>
      <c r="W351" s="15" t="s">
        <v>815</v>
      </c>
      <c r="X351" s="15">
        <v>3.5</v>
      </c>
      <c r="Y351" s="18" t="b">
        <v>0</v>
      </c>
      <c r="Z351" s="15" t="s">
        <v>2754</v>
      </c>
      <c r="AA351" s="15">
        <v>4.7</v>
      </c>
      <c r="AB351" s="18" t="b">
        <v>0</v>
      </c>
      <c r="AC351" s="15"/>
      <c r="AD351" s="15" t="s">
        <v>519</v>
      </c>
      <c r="AE351" s="17">
        <v>14</v>
      </c>
      <c r="AF351" s="17">
        <v>14</v>
      </c>
      <c r="AG351" s="17">
        <v>91</v>
      </c>
      <c r="AH351" s="17">
        <v>0</v>
      </c>
      <c r="AI351" s="17">
        <v>0</v>
      </c>
      <c r="AJ351" s="17">
        <v>0</v>
      </c>
      <c r="AK351" s="17">
        <v>0</v>
      </c>
      <c r="AL351" s="15">
        <v>0</v>
      </c>
      <c r="AM351" s="15">
        <v>16.5</v>
      </c>
      <c r="AN351" s="15" t="s">
        <v>1230</v>
      </c>
      <c r="AO351" s="15"/>
      <c r="AP351" s="15"/>
      <c r="AQ351" s="15"/>
      <c r="AR351" s="15"/>
      <c r="AS351" s="18" t="b">
        <v>0</v>
      </c>
      <c r="AT351" s="15" t="s">
        <v>2755</v>
      </c>
      <c r="AU351" s="17">
        <v>2340</v>
      </c>
      <c r="AV351" s="17">
        <v>0</v>
      </c>
      <c r="AW351" s="17">
        <v>0</v>
      </c>
      <c r="AX351" s="17">
        <v>8</v>
      </c>
      <c r="AY351" s="17">
        <v>31</v>
      </c>
      <c r="AZ351" s="17">
        <v>0</v>
      </c>
      <c r="BA351" s="17">
        <v>0</v>
      </c>
      <c r="BB351" s="17">
        <v>0</v>
      </c>
      <c r="BC351" s="17">
        <v>1</v>
      </c>
      <c r="BD351" s="17">
        <v>0</v>
      </c>
      <c r="BE351" s="17">
        <v>57</v>
      </c>
      <c r="BF351" s="17">
        <v>8</v>
      </c>
      <c r="BG351" s="17">
        <v>389</v>
      </c>
      <c r="BH351" s="15">
        <v>479.8</v>
      </c>
      <c r="BI351" s="15">
        <v>0.1</v>
      </c>
      <c r="BJ351" s="15">
        <v>0</v>
      </c>
      <c r="BK351" s="15">
        <v>47.8</v>
      </c>
      <c r="BL351" s="17">
        <v>0</v>
      </c>
      <c r="BM351" s="17">
        <v>0</v>
      </c>
      <c r="BN351" s="17">
        <v>0</v>
      </c>
      <c r="BO351" s="17">
        <v>0</v>
      </c>
      <c r="BP351" s="17">
        <v>26</v>
      </c>
      <c r="BQ351" s="15">
        <v>0</v>
      </c>
      <c r="BR351" s="15">
        <v>0.03</v>
      </c>
      <c r="BS351" s="15">
        <v>0.03</v>
      </c>
      <c r="BT351" s="15">
        <v>29.58</v>
      </c>
      <c r="BU351" s="15"/>
      <c r="BV351" s="15"/>
      <c r="BW351" s="15"/>
      <c r="BX351" s="15"/>
      <c r="BY351" s="15"/>
      <c r="BZ351" s="15"/>
      <c r="CA351" s="15"/>
      <c r="CB351" s="15"/>
      <c r="CC351" s="17">
        <v>120</v>
      </c>
      <c r="CD351" s="17">
        <v>18</v>
      </c>
      <c r="CE351" s="17">
        <v>377</v>
      </c>
      <c r="CF351" s="17">
        <v>13</v>
      </c>
      <c r="CG351" s="17">
        <v>535</v>
      </c>
      <c r="CH351" s="17">
        <v>59</v>
      </c>
      <c r="CI351" s="17">
        <v>250</v>
      </c>
      <c r="CJ351" s="17">
        <v>18</v>
      </c>
      <c r="CK351" s="17">
        <v>0</v>
      </c>
      <c r="CL351" s="17">
        <v>2.19</v>
      </c>
      <c r="CM351" s="17">
        <v>0</v>
      </c>
      <c r="CN351" s="17">
        <v>0</v>
      </c>
      <c r="CO351" s="17">
        <v>1.1399999999999999</v>
      </c>
      <c r="CP351" s="17">
        <v>1.19</v>
      </c>
      <c r="CQ351" s="17">
        <v>115</v>
      </c>
      <c r="CR351" s="17">
        <v>3</v>
      </c>
      <c r="CS351" s="17">
        <v>352</v>
      </c>
      <c r="CT351" s="17">
        <v>58</v>
      </c>
      <c r="CU351" s="17">
        <v>104</v>
      </c>
      <c r="CV351" s="17">
        <v>11</v>
      </c>
      <c r="CW351" s="17">
        <v>82</v>
      </c>
      <c r="CX351" s="17">
        <v>12</v>
      </c>
      <c r="CY351" s="17">
        <v>1</v>
      </c>
      <c r="CZ351" s="17">
        <v>0.31</v>
      </c>
      <c r="DA351" s="17">
        <v>0</v>
      </c>
      <c r="DB351" s="15"/>
      <c r="DC351" s="15"/>
      <c r="DD351" s="15"/>
      <c r="DE351" s="15"/>
      <c r="DF351" s="15"/>
      <c r="DG351" s="15"/>
      <c r="DH351" s="15"/>
    </row>
    <row r="352" spans="1:112" ht="27.75" thickBot="1">
      <c r="A352" s="18" t="b">
        <v>1</v>
      </c>
      <c r="B352" s="18" t="b">
        <v>1</v>
      </c>
      <c r="C352" s="15"/>
      <c r="D352" s="15"/>
      <c r="E352" s="17">
        <v>449027</v>
      </c>
      <c r="F352" s="17">
        <v>0</v>
      </c>
      <c r="G352" s="17">
        <v>0</v>
      </c>
      <c r="H352" s="17">
        <v>0</v>
      </c>
      <c r="I352" s="17">
        <v>0</v>
      </c>
      <c r="J352" s="15">
        <v>0</v>
      </c>
      <c r="K352" s="17">
        <v>0</v>
      </c>
      <c r="L352" s="17">
        <v>1</v>
      </c>
      <c r="M352" s="15">
        <v>2.6</v>
      </c>
      <c r="N352" s="15"/>
      <c r="O352" s="17">
        <v>0</v>
      </c>
      <c r="P352" s="15" t="s">
        <v>2756</v>
      </c>
      <c r="Q352" s="15">
        <v>0</v>
      </c>
      <c r="R352" s="17">
        <v>351</v>
      </c>
      <c r="S352" s="18" t="b">
        <v>0</v>
      </c>
      <c r="T352" s="15"/>
      <c r="U352" s="15"/>
      <c r="V352" s="17">
        <v>50</v>
      </c>
      <c r="W352" s="15" t="s">
        <v>2757</v>
      </c>
      <c r="X352" s="15">
        <v>3.4</v>
      </c>
      <c r="Y352" s="18" t="b">
        <v>0</v>
      </c>
      <c r="Z352" s="15" t="s">
        <v>2758</v>
      </c>
      <c r="AA352" s="15">
        <v>0.2</v>
      </c>
      <c r="AB352" s="18" t="b">
        <v>0</v>
      </c>
      <c r="AC352" s="15"/>
      <c r="AD352" s="15" t="s">
        <v>519</v>
      </c>
      <c r="AE352" s="17">
        <v>14</v>
      </c>
      <c r="AF352" s="17">
        <v>14</v>
      </c>
      <c r="AG352" s="17">
        <v>34</v>
      </c>
      <c r="AH352" s="17">
        <v>0</v>
      </c>
      <c r="AI352" s="17">
        <v>0</v>
      </c>
      <c r="AJ352" s="17">
        <v>0</v>
      </c>
      <c r="AK352" s="17">
        <v>0</v>
      </c>
      <c r="AL352" s="15">
        <v>0</v>
      </c>
      <c r="AM352" s="15">
        <v>6.8</v>
      </c>
      <c r="AN352" s="15" t="s">
        <v>2758</v>
      </c>
      <c r="AO352" s="15"/>
      <c r="AP352" s="15"/>
      <c r="AQ352" s="15"/>
      <c r="AR352" s="15"/>
      <c r="AS352" s="18" t="b">
        <v>0</v>
      </c>
      <c r="AT352" s="15" t="s">
        <v>2759</v>
      </c>
      <c r="AU352" s="17">
        <v>867</v>
      </c>
      <c r="AV352" s="17">
        <v>0</v>
      </c>
      <c r="AW352" s="17">
        <v>0</v>
      </c>
      <c r="AX352" s="17">
        <v>2</v>
      </c>
      <c r="AY352" s="17">
        <v>18</v>
      </c>
      <c r="AZ352" s="17">
        <v>0</v>
      </c>
      <c r="BA352" s="17">
        <v>1</v>
      </c>
      <c r="BB352" s="17">
        <v>0</v>
      </c>
      <c r="BC352" s="17">
        <v>0</v>
      </c>
      <c r="BD352" s="17">
        <v>0</v>
      </c>
      <c r="BE352" s="17">
        <v>34</v>
      </c>
      <c r="BF352" s="17">
        <v>2</v>
      </c>
      <c r="BG352" s="17">
        <v>139</v>
      </c>
      <c r="BH352" s="15">
        <v>275.60000000000002</v>
      </c>
      <c r="BI352" s="15">
        <v>0</v>
      </c>
      <c r="BJ352" s="15">
        <v>0</v>
      </c>
      <c r="BK352" s="15">
        <v>27.5</v>
      </c>
      <c r="BL352" s="17">
        <v>0</v>
      </c>
      <c r="BM352" s="17">
        <v>0</v>
      </c>
      <c r="BN352" s="17">
        <v>0</v>
      </c>
      <c r="BO352" s="17">
        <v>0</v>
      </c>
      <c r="BP352" s="17">
        <v>10</v>
      </c>
      <c r="BQ352" s="15">
        <v>0</v>
      </c>
      <c r="BR352" s="15">
        <v>0</v>
      </c>
      <c r="BS352" s="15">
        <v>0</v>
      </c>
      <c r="BT352" s="15">
        <v>13.29</v>
      </c>
      <c r="BU352" s="15"/>
      <c r="BV352" s="15"/>
      <c r="BW352" s="15"/>
      <c r="BX352" s="15"/>
      <c r="BY352" s="15"/>
      <c r="BZ352" s="15"/>
      <c r="CA352" s="15"/>
      <c r="CB352" s="15"/>
      <c r="CC352" s="17">
        <v>215</v>
      </c>
      <c r="CD352" s="17">
        <v>20</v>
      </c>
      <c r="CE352" s="17">
        <v>508</v>
      </c>
      <c r="CF352" s="17">
        <v>58</v>
      </c>
      <c r="CG352" s="17">
        <v>505</v>
      </c>
      <c r="CH352" s="17">
        <v>56</v>
      </c>
      <c r="CI352" s="17">
        <v>293</v>
      </c>
      <c r="CJ352" s="17">
        <v>20</v>
      </c>
      <c r="CK352" s="17">
        <v>0</v>
      </c>
      <c r="CL352" s="17">
        <v>3.53</v>
      </c>
      <c r="CM352" s="17">
        <v>0</v>
      </c>
      <c r="CN352" s="17">
        <v>0</v>
      </c>
      <c r="CO352" s="17">
        <v>1.38</v>
      </c>
      <c r="CP352" s="17">
        <v>1.87</v>
      </c>
      <c r="CQ352" s="17">
        <v>291</v>
      </c>
      <c r="CR352" s="17">
        <v>15</v>
      </c>
      <c r="CS352" s="17">
        <v>269</v>
      </c>
      <c r="CT352" s="17">
        <v>53</v>
      </c>
      <c r="CU352" s="17">
        <v>112</v>
      </c>
      <c r="CV352" s="17">
        <v>14</v>
      </c>
      <c r="CW352" s="17">
        <v>356</v>
      </c>
      <c r="CX352" s="17">
        <v>41</v>
      </c>
      <c r="CY352" s="17">
        <v>1.04</v>
      </c>
      <c r="CZ352" s="17">
        <v>0.21</v>
      </c>
      <c r="DA352" s="17">
        <v>0</v>
      </c>
      <c r="DB352" s="15"/>
      <c r="DC352" s="15"/>
      <c r="DD352" s="15"/>
      <c r="DE352" s="15"/>
      <c r="DF352" s="15"/>
      <c r="DG352" s="15"/>
      <c r="DH352" s="15"/>
    </row>
    <row r="353" spans="1:112" ht="17.25" thickBot="1">
      <c r="A353" s="18" t="b">
        <v>1</v>
      </c>
      <c r="B353" s="18" t="b">
        <v>1</v>
      </c>
      <c r="C353" s="15"/>
      <c r="D353" s="15"/>
      <c r="E353" s="17">
        <v>155503</v>
      </c>
      <c r="F353" s="17">
        <v>0</v>
      </c>
      <c r="G353" s="17">
        <v>0</v>
      </c>
      <c r="H353" s="17">
        <v>0</v>
      </c>
      <c r="I353" s="17">
        <v>0</v>
      </c>
      <c r="J353" s="15">
        <v>0</v>
      </c>
      <c r="K353" s="17">
        <v>0</v>
      </c>
      <c r="L353" s="17">
        <v>1</v>
      </c>
      <c r="M353" s="15">
        <v>1</v>
      </c>
      <c r="N353" s="15"/>
      <c r="O353" s="17">
        <v>0</v>
      </c>
      <c r="P353" s="15" t="s">
        <v>1523</v>
      </c>
      <c r="Q353" s="15">
        <v>0</v>
      </c>
      <c r="R353" s="17">
        <v>352</v>
      </c>
      <c r="S353" s="18" t="b">
        <v>0</v>
      </c>
      <c r="T353" s="15"/>
      <c r="U353" s="15"/>
      <c r="V353" s="17">
        <v>40</v>
      </c>
      <c r="W353" s="15" t="s">
        <v>2764</v>
      </c>
      <c r="X353" s="15">
        <v>2</v>
      </c>
      <c r="Y353" s="18" t="b">
        <v>0</v>
      </c>
      <c r="Z353" s="15" t="s">
        <v>2765</v>
      </c>
      <c r="AA353" s="15">
        <v>1.2</v>
      </c>
      <c r="AB353" s="18" t="b">
        <v>0</v>
      </c>
      <c r="AC353" s="15"/>
      <c r="AD353" s="15" t="s">
        <v>519</v>
      </c>
      <c r="AE353" s="17">
        <v>14</v>
      </c>
      <c r="AF353" s="17">
        <v>14</v>
      </c>
      <c r="AG353" s="17">
        <v>6</v>
      </c>
      <c r="AH353" s="17">
        <v>0</v>
      </c>
      <c r="AI353" s="17">
        <v>0</v>
      </c>
      <c r="AJ353" s="17">
        <v>0</v>
      </c>
      <c r="AK353" s="17">
        <v>0</v>
      </c>
      <c r="AL353" s="15">
        <v>0</v>
      </c>
      <c r="AM353" s="15">
        <v>1.5</v>
      </c>
      <c r="AN353" s="15" t="s">
        <v>2765</v>
      </c>
      <c r="AO353" s="15"/>
      <c r="AP353" s="15"/>
      <c r="AQ353" s="15"/>
      <c r="AR353" s="15"/>
      <c r="AS353" s="18" t="b">
        <v>0</v>
      </c>
      <c r="AT353" s="15" t="s">
        <v>2766</v>
      </c>
      <c r="AU353" s="17">
        <v>212</v>
      </c>
      <c r="AV353" s="17">
        <v>0</v>
      </c>
      <c r="AW353" s="17">
        <v>0</v>
      </c>
      <c r="AX353" s="17">
        <v>0</v>
      </c>
      <c r="AY353" s="17">
        <v>4</v>
      </c>
      <c r="AZ353" s="17">
        <v>0</v>
      </c>
      <c r="BA353" s="17">
        <v>0</v>
      </c>
      <c r="BB353" s="17">
        <v>0</v>
      </c>
      <c r="BC353" s="17">
        <v>0</v>
      </c>
      <c r="BD353" s="17">
        <v>0</v>
      </c>
      <c r="BE353" s="17">
        <v>9</v>
      </c>
      <c r="BF353" s="17">
        <v>0</v>
      </c>
      <c r="BG353" s="17">
        <v>34</v>
      </c>
      <c r="BH353" s="15">
        <v>83.8</v>
      </c>
      <c r="BI353" s="15">
        <v>0</v>
      </c>
      <c r="BJ353" s="15">
        <v>0</v>
      </c>
      <c r="BK353" s="15">
        <v>8.4</v>
      </c>
      <c r="BL353" s="17">
        <v>0</v>
      </c>
      <c r="BM353" s="17">
        <v>0</v>
      </c>
      <c r="BN353" s="17">
        <v>0</v>
      </c>
      <c r="BO353" s="17">
        <v>0</v>
      </c>
      <c r="BP353" s="17">
        <v>2</v>
      </c>
      <c r="BQ353" s="15">
        <v>0</v>
      </c>
      <c r="BR353" s="15">
        <v>0</v>
      </c>
      <c r="BS353" s="15">
        <v>0</v>
      </c>
      <c r="BT353" s="15">
        <v>4.76</v>
      </c>
      <c r="BU353" s="15"/>
      <c r="BV353" s="15"/>
      <c r="BW353" s="15"/>
      <c r="BX353" s="15"/>
      <c r="BY353" s="15"/>
      <c r="BZ353" s="15"/>
      <c r="CA353" s="15"/>
      <c r="CB353" s="15"/>
      <c r="CC353" s="17">
        <v>314</v>
      </c>
      <c r="CD353" s="17">
        <v>25</v>
      </c>
      <c r="CE353" s="17">
        <v>388</v>
      </c>
      <c r="CF353" s="17">
        <v>21</v>
      </c>
      <c r="CG353" s="17">
        <v>369</v>
      </c>
      <c r="CH353" s="17">
        <v>12</v>
      </c>
      <c r="CI353" s="17">
        <v>344</v>
      </c>
      <c r="CJ353" s="17">
        <v>25</v>
      </c>
      <c r="CK353" s="17">
        <v>0</v>
      </c>
      <c r="CL353" s="17">
        <v>3.82</v>
      </c>
      <c r="CM353" s="17">
        <v>0</v>
      </c>
      <c r="CN353" s="17">
        <v>0</v>
      </c>
      <c r="CO353" s="17">
        <v>2.02</v>
      </c>
      <c r="CP353" s="17">
        <v>1.7</v>
      </c>
      <c r="CQ353" s="17">
        <v>504</v>
      </c>
      <c r="CR353" s="17">
        <v>48</v>
      </c>
      <c r="CS353" s="17">
        <v>13</v>
      </c>
      <c r="CT353" s="17">
        <v>8</v>
      </c>
      <c r="CU353" s="17">
        <v>281</v>
      </c>
      <c r="CV353" s="17">
        <v>27</v>
      </c>
      <c r="CW353" s="17">
        <v>182</v>
      </c>
      <c r="CX353" s="17">
        <v>26</v>
      </c>
      <c r="CY353" s="17">
        <v>0.85</v>
      </c>
      <c r="CZ353" s="17">
        <v>0</v>
      </c>
      <c r="DA353" s="17">
        <v>0</v>
      </c>
      <c r="DB353" s="15"/>
      <c r="DC353" s="15"/>
      <c r="DD353" s="15"/>
      <c r="DE353" s="15"/>
      <c r="DF353" s="15"/>
      <c r="DG353" s="15"/>
      <c r="DH353" s="15"/>
    </row>
    <row r="354" spans="1:112" ht="17.25" thickBot="1">
      <c r="A354" s="18" t="b">
        <v>1</v>
      </c>
      <c r="B354" s="18" t="b">
        <v>1</v>
      </c>
      <c r="C354" s="15"/>
      <c r="D354" s="15"/>
      <c r="E354" s="17">
        <v>586268</v>
      </c>
      <c r="F354" s="17">
        <v>0</v>
      </c>
      <c r="G354" s="17">
        <v>0</v>
      </c>
      <c r="H354" s="17">
        <v>0</v>
      </c>
      <c r="I354" s="17">
        <v>0</v>
      </c>
      <c r="J354" s="15">
        <v>0</v>
      </c>
      <c r="K354" s="17">
        <v>0</v>
      </c>
      <c r="L354" s="17">
        <v>1</v>
      </c>
      <c r="M354" s="15">
        <v>1</v>
      </c>
      <c r="N354" s="15"/>
      <c r="O354" s="17">
        <v>0</v>
      </c>
      <c r="P354" s="15" t="s">
        <v>5461</v>
      </c>
      <c r="Q354" s="15">
        <v>0</v>
      </c>
      <c r="R354" s="17">
        <v>353</v>
      </c>
      <c r="S354" s="18" t="b">
        <v>0</v>
      </c>
      <c r="T354" s="15"/>
      <c r="U354" s="15"/>
      <c r="V354" s="17">
        <v>40</v>
      </c>
      <c r="W354" s="15" t="s">
        <v>2761</v>
      </c>
      <c r="X354" s="15">
        <v>0</v>
      </c>
      <c r="Y354" s="18" t="b">
        <v>0</v>
      </c>
      <c r="Z354" s="15" t="s">
        <v>5462</v>
      </c>
      <c r="AA354" s="15">
        <v>0.1</v>
      </c>
      <c r="AB354" s="18" t="b">
        <v>0</v>
      </c>
      <c r="AC354" s="15"/>
      <c r="AD354" s="15" t="s">
        <v>519</v>
      </c>
      <c r="AE354" s="17">
        <v>14</v>
      </c>
      <c r="AF354" s="17">
        <v>14</v>
      </c>
      <c r="AG354" s="17">
        <v>0</v>
      </c>
      <c r="AH354" s="17">
        <v>0</v>
      </c>
      <c r="AI354" s="17">
        <v>0</v>
      </c>
      <c r="AJ354" s="17">
        <v>0</v>
      </c>
      <c r="AK354" s="17">
        <v>0</v>
      </c>
      <c r="AL354" s="15">
        <v>0</v>
      </c>
      <c r="AM354" s="15">
        <v>0</v>
      </c>
      <c r="AN354" s="15" t="s">
        <v>5462</v>
      </c>
      <c r="AO354" s="15"/>
      <c r="AP354" s="15"/>
      <c r="AQ354" s="15"/>
      <c r="AR354" s="15"/>
      <c r="AS354" s="18" t="b">
        <v>0</v>
      </c>
      <c r="AT354" s="15" t="s">
        <v>2763</v>
      </c>
      <c r="AU354" s="17">
        <v>0</v>
      </c>
      <c r="AV354" s="17">
        <v>0</v>
      </c>
      <c r="AW354" s="17">
        <v>0</v>
      </c>
      <c r="AX354" s="17">
        <v>0</v>
      </c>
      <c r="AY354" s="17">
        <v>0</v>
      </c>
      <c r="AZ354" s="17">
        <v>0</v>
      </c>
      <c r="BA354" s="17">
        <v>0</v>
      </c>
      <c r="BB354" s="17">
        <v>0</v>
      </c>
      <c r="BC354" s="17">
        <v>0</v>
      </c>
      <c r="BD354" s="17">
        <v>0</v>
      </c>
      <c r="BE354" s="17">
        <v>0</v>
      </c>
      <c r="BF354" s="17">
        <v>0</v>
      </c>
      <c r="BG354" s="17">
        <v>0</v>
      </c>
      <c r="BH354" s="15">
        <v>0</v>
      </c>
      <c r="BI354" s="15">
        <v>0</v>
      </c>
      <c r="BJ354" s="15">
        <v>0</v>
      </c>
      <c r="BK354" s="15">
        <v>0</v>
      </c>
      <c r="BL354" s="17">
        <v>0</v>
      </c>
      <c r="BM354" s="17">
        <v>0</v>
      </c>
      <c r="BN354" s="17">
        <v>0</v>
      </c>
      <c r="BO354" s="17">
        <v>0</v>
      </c>
      <c r="BP354" s="17">
        <v>0</v>
      </c>
      <c r="BQ354" s="15">
        <v>0</v>
      </c>
      <c r="BR354" s="15">
        <v>0</v>
      </c>
      <c r="BS354" s="15">
        <v>0</v>
      </c>
      <c r="BT354" s="15">
        <v>0</v>
      </c>
      <c r="BU354" s="15"/>
      <c r="BV354" s="15"/>
      <c r="BW354" s="15"/>
      <c r="BX354" s="15"/>
      <c r="BY354" s="15"/>
      <c r="BZ354" s="15"/>
      <c r="CA354" s="15"/>
      <c r="CB354" s="15"/>
      <c r="CC354" s="17">
        <v>446</v>
      </c>
      <c r="CD354" s="17">
        <v>49</v>
      </c>
      <c r="CE354" s="17">
        <v>432</v>
      </c>
      <c r="CF354" s="17">
        <v>33</v>
      </c>
      <c r="CG354" s="17">
        <v>414</v>
      </c>
      <c r="CH354" s="17">
        <v>24</v>
      </c>
      <c r="CI354" s="17">
        <v>448</v>
      </c>
      <c r="CJ354" s="17">
        <v>49</v>
      </c>
      <c r="CK354" s="17">
        <v>0</v>
      </c>
      <c r="CL354" s="17">
        <v>0</v>
      </c>
      <c r="CM354" s="17">
        <v>0</v>
      </c>
      <c r="CN354" s="17">
        <v>0</v>
      </c>
      <c r="CO354" s="17">
        <v>0</v>
      </c>
      <c r="CP354" s="17">
        <v>0</v>
      </c>
      <c r="CQ354" s="17">
        <v>553</v>
      </c>
      <c r="CR354" s="17">
        <v>60</v>
      </c>
      <c r="CS354" s="17">
        <v>62</v>
      </c>
      <c r="CT354" s="17">
        <v>20</v>
      </c>
      <c r="CU354" s="17">
        <v>451</v>
      </c>
      <c r="CV354" s="17">
        <v>49</v>
      </c>
      <c r="CW354" s="17">
        <v>438</v>
      </c>
      <c r="CX354" s="17">
        <v>53</v>
      </c>
      <c r="CY354" s="17">
        <v>0</v>
      </c>
      <c r="CZ354" s="17">
        <v>0</v>
      </c>
      <c r="DA354" s="17">
        <v>0</v>
      </c>
      <c r="DB354" s="15"/>
      <c r="DC354" s="15"/>
      <c r="DD354" s="15"/>
      <c r="DE354" s="15"/>
      <c r="DF354" s="15"/>
      <c r="DG354" s="15"/>
      <c r="DH354" s="15"/>
    </row>
    <row r="355" spans="1:112" ht="17.25" thickBot="1">
      <c r="A355" s="18" t="b">
        <v>1</v>
      </c>
      <c r="B355" s="18" t="b">
        <v>1</v>
      </c>
      <c r="C355" s="15"/>
      <c r="D355" s="15"/>
      <c r="E355" s="17">
        <v>432987</v>
      </c>
      <c r="F355" s="17">
        <v>0</v>
      </c>
      <c r="G355" s="17">
        <v>0</v>
      </c>
      <c r="H355" s="17">
        <v>0</v>
      </c>
      <c r="I355" s="17">
        <v>0</v>
      </c>
      <c r="J355" s="15">
        <v>0</v>
      </c>
      <c r="K355" s="17">
        <v>0</v>
      </c>
      <c r="L355" s="17">
        <v>1</v>
      </c>
      <c r="M355" s="15">
        <v>1</v>
      </c>
      <c r="N355" s="15"/>
      <c r="O355" s="17">
        <v>0</v>
      </c>
      <c r="P355" s="15" t="s">
        <v>5463</v>
      </c>
      <c r="Q355" s="15">
        <v>0</v>
      </c>
      <c r="R355" s="17">
        <v>354</v>
      </c>
      <c r="S355" s="18" t="b">
        <v>0</v>
      </c>
      <c r="T355" s="15"/>
      <c r="U355" s="15"/>
      <c r="V355" s="17">
        <v>40</v>
      </c>
      <c r="W355" s="15" t="s">
        <v>5464</v>
      </c>
      <c r="X355" s="15">
        <v>0</v>
      </c>
      <c r="Y355" s="18" t="b">
        <v>0</v>
      </c>
      <c r="Z355" s="15" t="s">
        <v>5465</v>
      </c>
      <c r="AA355" s="15">
        <v>0.1</v>
      </c>
      <c r="AB355" s="18" t="b">
        <v>0</v>
      </c>
      <c r="AC355" s="15"/>
      <c r="AD355" s="15" t="s">
        <v>519</v>
      </c>
      <c r="AE355" s="17">
        <v>14</v>
      </c>
      <c r="AF355" s="17">
        <v>14</v>
      </c>
      <c r="AG355" s="17">
        <v>0</v>
      </c>
      <c r="AH355" s="17">
        <v>0</v>
      </c>
      <c r="AI355" s="17">
        <v>0</v>
      </c>
      <c r="AJ355" s="17">
        <v>0</v>
      </c>
      <c r="AK355" s="17">
        <v>0</v>
      </c>
      <c r="AL355" s="15">
        <v>0</v>
      </c>
      <c r="AM355" s="15">
        <v>0</v>
      </c>
      <c r="AN355" s="15" t="s">
        <v>5465</v>
      </c>
      <c r="AO355" s="15"/>
      <c r="AP355" s="15"/>
      <c r="AQ355" s="15"/>
      <c r="AR355" s="15"/>
      <c r="AS355" s="18" t="b">
        <v>0</v>
      </c>
      <c r="AT355" s="15" t="s">
        <v>5466</v>
      </c>
      <c r="AU355" s="17">
        <v>0</v>
      </c>
      <c r="AV355" s="17">
        <v>0</v>
      </c>
      <c r="AW355" s="17">
        <v>0</v>
      </c>
      <c r="AX355" s="17">
        <v>0</v>
      </c>
      <c r="AY355" s="17">
        <v>0</v>
      </c>
      <c r="AZ355" s="17">
        <v>0</v>
      </c>
      <c r="BA355" s="17">
        <v>0</v>
      </c>
      <c r="BB355" s="17">
        <v>0</v>
      </c>
      <c r="BC355" s="17">
        <v>0</v>
      </c>
      <c r="BD355" s="17">
        <v>0</v>
      </c>
      <c r="BE355" s="17">
        <v>0</v>
      </c>
      <c r="BF355" s="17">
        <v>0</v>
      </c>
      <c r="BG355" s="17">
        <v>0</v>
      </c>
      <c r="BH355" s="15">
        <v>0</v>
      </c>
      <c r="BI355" s="15">
        <v>0</v>
      </c>
      <c r="BJ355" s="15">
        <v>0</v>
      </c>
      <c r="BK355" s="15">
        <v>0</v>
      </c>
      <c r="BL355" s="17">
        <v>0</v>
      </c>
      <c r="BM355" s="17">
        <v>0</v>
      </c>
      <c r="BN355" s="17">
        <v>0</v>
      </c>
      <c r="BO355" s="17">
        <v>0</v>
      </c>
      <c r="BP355" s="17">
        <v>0</v>
      </c>
      <c r="BQ355" s="15">
        <v>0</v>
      </c>
      <c r="BR355" s="15">
        <v>0</v>
      </c>
      <c r="BS355" s="15">
        <v>0</v>
      </c>
      <c r="BT355" s="15">
        <v>0</v>
      </c>
      <c r="BU355" s="15"/>
      <c r="BV355" s="15"/>
      <c r="BW355" s="15"/>
      <c r="BX355" s="15"/>
      <c r="BY355" s="15"/>
      <c r="BZ355" s="15"/>
      <c r="CA355" s="15"/>
      <c r="CB355" s="15"/>
      <c r="CC355" s="17">
        <v>420</v>
      </c>
      <c r="CD355" s="17">
        <v>42</v>
      </c>
      <c r="CE355" s="17">
        <v>405</v>
      </c>
      <c r="CF355" s="17">
        <v>26</v>
      </c>
      <c r="CG355" s="17">
        <v>386</v>
      </c>
      <c r="CH355" s="17">
        <v>17</v>
      </c>
      <c r="CI355" s="17">
        <v>422</v>
      </c>
      <c r="CJ355" s="17">
        <v>42</v>
      </c>
      <c r="CK355" s="17">
        <v>0</v>
      </c>
      <c r="CL355" s="17">
        <v>0</v>
      </c>
      <c r="CM355" s="17">
        <v>0</v>
      </c>
      <c r="CN355" s="17">
        <v>0</v>
      </c>
      <c r="CO355" s="17">
        <v>0</v>
      </c>
      <c r="CP355" s="17">
        <v>0</v>
      </c>
      <c r="CQ355" s="17">
        <v>523</v>
      </c>
      <c r="CR355" s="17">
        <v>53</v>
      </c>
      <c r="CS355" s="17">
        <v>32</v>
      </c>
      <c r="CT355" s="17">
        <v>13</v>
      </c>
      <c r="CU355" s="17">
        <v>426</v>
      </c>
      <c r="CV355" s="17">
        <v>42</v>
      </c>
      <c r="CW355" s="17">
        <v>475</v>
      </c>
      <c r="CX355" s="17">
        <v>57</v>
      </c>
      <c r="CY355" s="17">
        <v>0</v>
      </c>
      <c r="CZ355" s="17">
        <v>0</v>
      </c>
      <c r="DA355" s="17">
        <v>0</v>
      </c>
      <c r="DB355" s="15"/>
      <c r="DC355" s="15"/>
      <c r="DD355" s="15"/>
      <c r="DE355" s="15"/>
      <c r="DF355" s="15"/>
      <c r="DG355" s="15"/>
      <c r="DH355" s="15"/>
    </row>
    <row r="356" spans="1:112" ht="17.25" thickBot="1">
      <c r="A356" s="18" t="b">
        <v>1</v>
      </c>
      <c r="B356" s="18" t="b">
        <v>1</v>
      </c>
      <c r="C356" s="15"/>
      <c r="D356" s="15"/>
      <c r="E356" s="17">
        <v>464353</v>
      </c>
      <c r="F356" s="17">
        <v>0</v>
      </c>
      <c r="G356" s="17">
        <v>0</v>
      </c>
      <c r="H356" s="17">
        <v>0</v>
      </c>
      <c r="I356" s="17">
        <v>0</v>
      </c>
      <c r="J356" s="15">
        <v>0</v>
      </c>
      <c r="K356" s="17">
        <v>0</v>
      </c>
      <c r="L356" s="17">
        <v>1</v>
      </c>
      <c r="M356" s="15">
        <v>1</v>
      </c>
      <c r="N356" s="15"/>
      <c r="O356" s="17">
        <v>0</v>
      </c>
      <c r="P356" s="15" t="s">
        <v>719</v>
      </c>
      <c r="Q356" s="15">
        <v>0</v>
      </c>
      <c r="R356" s="17">
        <v>355</v>
      </c>
      <c r="S356" s="18" t="b">
        <v>0</v>
      </c>
      <c r="T356" s="15"/>
      <c r="U356" s="15"/>
      <c r="V356" s="17">
        <v>40</v>
      </c>
      <c r="W356" s="15" t="s">
        <v>5467</v>
      </c>
      <c r="X356" s="15">
        <v>0</v>
      </c>
      <c r="Y356" s="18" t="b">
        <v>0</v>
      </c>
      <c r="Z356" s="15" t="s">
        <v>376</v>
      </c>
      <c r="AA356" s="15">
        <v>0.1</v>
      </c>
      <c r="AB356" s="18" t="b">
        <v>0</v>
      </c>
      <c r="AC356" s="15"/>
      <c r="AD356" s="15" t="s">
        <v>519</v>
      </c>
      <c r="AE356" s="17">
        <v>14</v>
      </c>
      <c r="AF356" s="17">
        <v>14</v>
      </c>
      <c r="AG356" s="17">
        <v>0</v>
      </c>
      <c r="AH356" s="17">
        <v>0</v>
      </c>
      <c r="AI356" s="17">
        <v>0</v>
      </c>
      <c r="AJ356" s="17">
        <v>0</v>
      </c>
      <c r="AK356" s="17">
        <v>0</v>
      </c>
      <c r="AL356" s="15">
        <v>0</v>
      </c>
      <c r="AM356" s="15">
        <v>0</v>
      </c>
      <c r="AN356" s="15" t="s">
        <v>376</v>
      </c>
      <c r="AO356" s="15"/>
      <c r="AP356" s="15"/>
      <c r="AQ356" s="15"/>
      <c r="AR356" s="15"/>
      <c r="AS356" s="18" t="b">
        <v>0</v>
      </c>
      <c r="AT356" s="15" t="s">
        <v>5468</v>
      </c>
      <c r="AU356" s="17">
        <v>0</v>
      </c>
      <c r="AV356" s="17">
        <v>0</v>
      </c>
      <c r="AW356" s="17">
        <v>0</v>
      </c>
      <c r="AX356" s="17">
        <v>0</v>
      </c>
      <c r="AY356" s="17">
        <v>0</v>
      </c>
      <c r="AZ356" s="17">
        <v>0</v>
      </c>
      <c r="BA356" s="17">
        <v>0</v>
      </c>
      <c r="BB356" s="17">
        <v>0</v>
      </c>
      <c r="BC356" s="17">
        <v>0</v>
      </c>
      <c r="BD356" s="17">
        <v>0</v>
      </c>
      <c r="BE356" s="17">
        <v>0</v>
      </c>
      <c r="BF356" s="17">
        <v>0</v>
      </c>
      <c r="BG356" s="17">
        <v>0</v>
      </c>
      <c r="BH356" s="15">
        <v>0</v>
      </c>
      <c r="BI356" s="15">
        <v>0</v>
      </c>
      <c r="BJ356" s="15">
        <v>0</v>
      </c>
      <c r="BK356" s="15">
        <v>0</v>
      </c>
      <c r="BL356" s="17">
        <v>0</v>
      </c>
      <c r="BM356" s="17">
        <v>0</v>
      </c>
      <c r="BN356" s="17">
        <v>0</v>
      </c>
      <c r="BO356" s="17">
        <v>0</v>
      </c>
      <c r="BP356" s="17">
        <v>0</v>
      </c>
      <c r="BQ356" s="15">
        <v>0</v>
      </c>
      <c r="BR356" s="15">
        <v>0</v>
      </c>
      <c r="BS356" s="15">
        <v>0</v>
      </c>
      <c r="BT356" s="15">
        <v>0</v>
      </c>
      <c r="BU356" s="15"/>
      <c r="BV356" s="15"/>
      <c r="BW356" s="15"/>
      <c r="BX356" s="15"/>
      <c r="BY356" s="15"/>
      <c r="BZ356" s="15"/>
      <c r="CA356" s="15"/>
      <c r="CB356" s="15"/>
      <c r="CC356" s="17">
        <v>430</v>
      </c>
      <c r="CD356" s="17">
        <v>45</v>
      </c>
      <c r="CE356" s="17">
        <v>415</v>
      </c>
      <c r="CF356" s="17">
        <v>29</v>
      </c>
      <c r="CG356" s="17">
        <v>396</v>
      </c>
      <c r="CH356" s="17">
        <v>20</v>
      </c>
      <c r="CI356" s="17">
        <v>432</v>
      </c>
      <c r="CJ356" s="17">
        <v>45</v>
      </c>
      <c r="CK356" s="17">
        <v>0</v>
      </c>
      <c r="CL356" s="17">
        <v>0</v>
      </c>
      <c r="CM356" s="17">
        <v>0</v>
      </c>
      <c r="CN356" s="17">
        <v>0</v>
      </c>
      <c r="CO356" s="17">
        <v>0</v>
      </c>
      <c r="CP356" s="17">
        <v>0</v>
      </c>
      <c r="CQ356" s="17">
        <v>533</v>
      </c>
      <c r="CR356" s="17">
        <v>56</v>
      </c>
      <c r="CS356" s="17">
        <v>42</v>
      </c>
      <c r="CT356" s="17">
        <v>16</v>
      </c>
      <c r="CU356" s="17">
        <v>436</v>
      </c>
      <c r="CV356" s="17">
        <v>45</v>
      </c>
      <c r="CW356" s="17">
        <v>418</v>
      </c>
      <c r="CX356" s="17">
        <v>50</v>
      </c>
      <c r="CY356" s="17">
        <v>0</v>
      </c>
      <c r="CZ356" s="17">
        <v>0</v>
      </c>
      <c r="DA356" s="17">
        <v>0</v>
      </c>
      <c r="DB356" s="15"/>
      <c r="DC356" s="15"/>
      <c r="DD356" s="15"/>
      <c r="DE356" s="15"/>
      <c r="DF356" s="15"/>
      <c r="DG356" s="15"/>
      <c r="DH356" s="15"/>
    </row>
    <row r="357" spans="1:112" ht="17.25" thickBot="1">
      <c r="A357" s="18" t="b">
        <v>1</v>
      </c>
      <c r="B357" s="18" t="b">
        <v>1</v>
      </c>
      <c r="C357" s="15"/>
      <c r="D357" s="15"/>
      <c r="E357" s="17">
        <v>97032</v>
      </c>
      <c r="F357" s="17">
        <v>0</v>
      </c>
      <c r="G357" s="17">
        <v>0</v>
      </c>
      <c r="H357" s="17">
        <v>0</v>
      </c>
      <c r="I357" s="17">
        <v>0</v>
      </c>
      <c r="J357" s="15">
        <v>0</v>
      </c>
      <c r="K357" s="17">
        <v>0</v>
      </c>
      <c r="L357" s="17">
        <v>2</v>
      </c>
      <c r="M357" s="15">
        <v>3.1</v>
      </c>
      <c r="N357" s="15"/>
      <c r="O357" s="17">
        <v>0</v>
      </c>
      <c r="P357" s="15" t="s">
        <v>812</v>
      </c>
      <c r="Q357" s="15">
        <v>0</v>
      </c>
      <c r="R357" s="17">
        <v>356</v>
      </c>
      <c r="S357" s="18" t="b">
        <v>0</v>
      </c>
      <c r="T357" s="15"/>
      <c r="U357" s="15"/>
      <c r="V357" s="17">
        <v>65</v>
      </c>
      <c r="W357" s="15" t="s">
        <v>813</v>
      </c>
      <c r="X357" s="15">
        <v>4.5999999999999996</v>
      </c>
      <c r="Y357" s="18" t="b">
        <v>0</v>
      </c>
      <c r="Z357" s="15" t="s">
        <v>814</v>
      </c>
      <c r="AA357" s="15">
        <v>15.3</v>
      </c>
      <c r="AB357" s="18" t="b">
        <v>0</v>
      </c>
      <c r="AC357" s="15"/>
      <c r="AD357" s="15" t="s">
        <v>519</v>
      </c>
      <c r="AE357" s="17">
        <v>14</v>
      </c>
      <c r="AF357" s="17">
        <v>14</v>
      </c>
      <c r="AG357" s="17">
        <v>175</v>
      </c>
      <c r="AH357" s="17">
        <v>0</v>
      </c>
      <c r="AI357" s="17">
        <v>0</v>
      </c>
      <c r="AJ357" s="17">
        <v>0</v>
      </c>
      <c r="AK357" s="17">
        <v>0</v>
      </c>
      <c r="AL357" s="15">
        <v>0</v>
      </c>
      <c r="AM357" s="15">
        <v>26.9</v>
      </c>
      <c r="AN357" s="15" t="s">
        <v>812</v>
      </c>
      <c r="AO357" s="15"/>
      <c r="AP357" s="15"/>
      <c r="AQ357" s="15"/>
      <c r="AR357" s="15"/>
      <c r="AS357" s="18" t="b">
        <v>0</v>
      </c>
      <c r="AT357" s="15" t="s">
        <v>2773</v>
      </c>
      <c r="AU357" s="17">
        <v>3420</v>
      </c>
      <c r="AV357" s="17">
        <v>6</v>
      </c>
      <c r="AW357" s="17">
        <v>1</v>
      </c>
      <c r="AX357" s="17">
        <v>10</v>
      </c>
      <c r="AY357" s="17">
        <v>53</v>
      </c>
      <c r="AZ357" s="17">
        <v>0</v>
      </c>
      <c r="BA357" s="17">
        <v>0</v>
      </c>
      <c r="BB357" s="17">
        <v>0</v>
      </c>
      <c r="BC357" s="17">
        <v>4</v>
      </c>
      <c r="BD357" s="17">
        <v>0</v>
      </c>
      <c r="BE357" s="17">
        <v>0</v>
      </c>
      <c r="BF357" s="17">
        <v>10</v>
      </c>
      <c r="BG357" s="17">
        <v>593</v>
      </c>
      <c r="BH357" s="15">
        <v>1169.4000000000001</v>
      </c>
      <c r="BI357" s="15">
        <v>215.9</v>
      </c>
      <c r="BJ357" s="15">
        <v>490</v>
      </c>
      <c r="BK357" s="15">
        <v>187.6</v>
      </c>
      <c r="BL357" s="17">
        <v>0</v>
      </c>
      <c r="BM357" s="17">
        <v>0</v>
      </c>
      <c r="BN357" s="17">
        <v>0</v>
      </c>
      <c r="BO357" s="17">
        <v>0</v>
      </c>
      <c r="BP357" s="17">
        <v>38</v>
      </c>
      <c r="BQ357" s="15">
        <v>3.77</v>
      </c>
      <c r="BR357" s="15">
        <v>1.44</v>
      </c>
      <c r="BS357" s="15">
        <v>5.21</v>
      </c>
      <c r="BT357" s="15">
        <v>47.63</v>
      </c>
      <c r="BU357" s="15"/>
      <c r="BV357" s="15"/>
      <c r="BW357" s="15"/>
      <c r="BX357" s="15"/>
      <c r="BY357" s="15"/>
      <c r="BZ357" s="15"/>
      <c r="CA357" s="15"/>
      <c r="CB357" s="15"/>
      <c r="CC357" s="17">
        <v>3</v>
      </c>
      <c r="CD357" s="17">
        <v>1</v>
      </c>
      <c r="CE357" s="17">
        <v>154</v>
      </c>
      <c r="CF357" s="17">
        <v>38</v>
      </c>
      <c r="CG357" s="17">
        <v>44</v>
      </c>
      <c r="CH357" s="17">
        <v>2</v>
      </c>
      <c r="CI357" s="17">
        <v>27</v>
      </c>
      <c r="CJ357" s="17">
        <v>1</v>
      </c>
      <c r="CK357" s="17">
        <v>0.1</v>
      </c>
      <c r="CL357" s="17">
        <v>0</v>
      </c>
      <c r="CM357" s="17">
        <v>0.04</v>
      </c>
      <c r="CN357" s="17">
        <v>0.14000000000000001</v>
      </c>
      <c r="CO357" s="17">
        <v>1.25</v>
      </c>
      <c r="CP357" s="17">
        <v>1.39</v>
      </c>
      <c r="CQ357" s="17">
        <v>31</v>
      </c>
      <c r="CR357" s="17">
        <v>2</v>
      </c>
      <c r="CS357" s="17">
        <v>504</v>
      </c>
      <c r="CT357" s="17">
        <v>181</v>
      </c>
      <c r="CU357" s="17">
        <v>24</v>
      </c>
      <c r="CV357" s="17">
        <v>9</v>
      </c>
      <c r="CW357" s="17">
        <v>26</v>
      </c>
      <c r="CX357" s="17">
        <v>9</v>
      </c>
      <c r="CY357" s="17">
        <v>1</v>
      </c>
      <c r="CZ357" s="17">
        <v>0.26</v>
      </c>
      <c r="DA357" s="17">
        <v>0</v>
      </c>
      <c r="DB357" s="15"/>
      <c r="DC357" s="15"/>
      <c r="DD357" s="15"/>
      <c r="DE357" s="15"/>
      <c r="DF357" s="15"/>
      <c r="DG357" s="15"/>
      <c r="DH357" s="15"/>
    </row>
    <row r="358" spans="1:112" ht="17.25" thickBot="1">
      <c r="A358" s="18" t="b">
        <v>1</v>
      </c>
      <c r="B358" s="18" t="b">
        <v>1</v>
      </c>
      <c r="C358" s="15"/>
      <c r="D358" s="15"/>
      <c r="E358" s="17">
        <v>216094</v>
      </c>
      <c r="F358" s="17">
        <v>0</v>
      </c>
      <c r="G358" s="17">
        <v>0</v>
      </c>
      <c r="H358" s="17">
        <v>0</v>
      </c>
      <c r="I358" s="17">
        <v>0</v>
      </c>
      <c r="J358" s="15">
        <v>0</v>
      </c>
      <c r="K358" s="17">
        <v>0</v>
      </c>
      <c r="L358" s="17">
        <v>2</v>
      </c>
      <c r="M358" s="15">
        <v>2.5</v>
      </c>
      <c r="N358" s="15"/>
      <c r="O358" s="17">
        <v>0</v>
      </c>
      <c r="P358" s="15" t="s">
        <v>2767</v>
      </c>
      <c r="Q358" s="15">
        <v>0</v>
      </c>
      <c r="R358" s="17">
        <v>357</v>
      </c>
      <c r="S358" s="18" t="b">
        <v>0</v>
      </c>
      <c r="T358" s="15"/>
      <c r="U358" s="15"/>
      <c r="V358" s="17">
        <v>55</v>
      </c>
      <c r="W358" s="15" t="s">
        <v>2768</v>
      </c>
      <c r="X358" s="15">
        <v>3</v>
      </c>
      <c r="Y358" s="18" t="b">
        <v>0</v>
      </c>
      <c r="Z358" s="15" t="s">
        <v>2769</v>
      </c>
      <c r="AA358" s="15">
        <v>3</v>
      </c>
      <c r="AB358" s="18" t="b">
        <v>0</v>
      </c>
      <c r="AC358" s="15"/>
      <c r="AD358" s="15" t="s">
        <v>519</v>
      </c>
      <c r="AE358" s="17">
        <v>14</v>
      </c>
      <c r="AF358" s="17">
        <v>14</v>
      </c>
      <c r="AG358" s="17">
        <v>63</v>
      </c>
      <c r="AH358" s="17">
        <v>0</v>
      </c>
      <c r="AI358" s="17">
        <v>0</v>
      </c>
      <c r="AJ358" s="17">
        <v>0</v>
      </c>
      <c r="AK358" s="17">
        <v>0</v>
      </c>
      <c r="AL358" s="15">
        <v>0</v>
      </c>
      <c r="AM358" s="15">
        <v>11.5</v>
      </c>
      <c r="AN358" s="15" t="s">
        <v>2769</v>
      </c>
      <c r="AO358" s="15"/>
      <c r="AP358" s="15"/>
      <c r="AQ358" s="15"/>
      <c r="AR358" s="15"/>
      <c r="AS358" s="18" t="b">
        <v>0</v>
      </c>
      <c r="AT358" s="15" t="s">
        <v>2770</v>
      </c>
      <c r="AU358" s="17">
        <v>1032</v>
      </c>
      <c r="AV358" s="17">
        <v>0</v>
      </c>
      <c r="AW358" s="17">
        <v>5</v>
      </c>
      <c r="AX358" s="17">
        <v>5</v>
      </c>
      <c r="AY358" s="17">
        <v>13</v>
      </c>
      <c r="AZ358" s="17">
        <v>0</v>
      </c>
      <c r="BA358" s="17">
        <v>0</v>
      </c>
      <c r="BB358" s="17">
        <v>0</v>
      </c>
      <c r="BC358" s="17">
        <v>1</v>
      </c>
      <c r="BD358" s="17">
        <v>0</v>
      </c>
      <c r="BE358" s="17">
        <v>0</v>
      </c>
      <c r="BF358" s="17">
        <v>1</v>
      </c>
      <c r="BG358" s="17">
        <v>237</v>
      </c>
      <c r="BH358" s="15">
        <v>133.19999999999999</v>
      </c>
      <c r="BI358" s="15">
        <v>244.6</v>
      </c>
      <c r="BJ358" s="15">
        <v>186</v>
      </c>
      <c r="BK358" s="15">
        <v>56.5</v>
      </c>
      <c r="BL358" s="17">
        <v>0</v>
      </c>
      <c r="BM358" s="17">
        <v>0</v>
      </c>
      <c r="BN358" s="17">
        <v>0</v>
      </c>
      <c r="BO358" s="17">
        <v>0</v>
      </c>
      <c r="BP358" s="17">
        <v>12</v>
      </c>
      <c r="BQ358" s="15">
        <v>0.5</v>
      </c>
      <c r="BR358" s="15">
        <v>1.55</v>
      </c>
      <c r="BS358" s="15">
        <v>2.0499999999999998</v>
      </c>
      <c r="BT358" s="15">
        <v>12.97</v>
      </c>
      <c r="BU358" s="15"/>
      <c r="BV358" s="15"/>
      <c r="BW358" s="15"/>
      <c r="BX358" s="15"/>
      <c r="BY358" s="15"/>
      <c r="BZ358" s="15"/>
      <c r="CA358" s="15"/>
      <c r="CB358" s="15"/>
      <c r="CC358" s="17">
        <v>287</v>
      </c>
      <c r="CD358" s="17">
        <v>103</v>
      </c>
      <c r="CE358" s="17">
        <v>139</v>
      </c>
      <c r="CF358" s="17">
        <v>33</v>
      </c>
      <c r="CG358" s="17">
        <v>166</v>
      </c>
      <c r="CH358" s="17">
        <v>46</v>
      </c>
      <c r="CI358" s="17">
        <v>231</v>
      </c>
      <c r="CJ358" s="17">
        <v>72</v>
      </c>
      <c r="CK358" s="17">
        <v>0.04</v>
      </c>
      <c r="CL358" s="17">
        <v>0</v>
      </c>
      <c r="CM358" s="17">
        <v>0.14000000000000001</v>
      </c>
      <c r="CN358" s="17">
        <v>0.18</v>
      </c>
      <c r="CO358" s="17">
        <v>1.1299999999999999</v>
      </c>
      <c r="CP358" s="17">
        <v>1.1299999999999999</v>
      </c>
      <c r="CQ358" s="17">
        <v>139</v>
      </c>
      <c r="CR358" s="17">
        <v>15</v>
      </c>
      <c r="CS358" s="17">
        <v>376</v>
      </c>
      <c r="CT358" s="17">
        <v>157</v>
      </c>
      <c r="CU358" s="17">
        <v>172</v>
      </c>
      <c r="CV358" s="17">
        <v>72</v>
      </c>
      <c r="CW358" s="17">
        <v>105</v>
      </c>
      <c r="CX358" s="17">
        <v>37</v>
      </c>
      <c r="CY358" s="17">
        <v>1.05</v>
      </c>
      <c r="CZ358" s="17">
        <v>0.44</v>
      </c>
      <c r="DA358" s="17">
        <v>0</v>
      </c>
      <c r="DB358" s="15"/>
      <c r="DC358" s="15"/>
      <c r="DD358" s="15"/>
      <c r="DE358" s="15"/>
      <c r="DF358" s="15"/>
      <c r="DG358" s="15"/>
      <c r="DH358" s="15"/>
    </row>
    <row r="359" spans="1:112" ht="17.25" thickBot="1">
      <c r="A359" s="18" t="b">
        <v>1</v>
      </c>
      <c r="B359" s="18" t="b">
        <v>1</v>
      </c>
      <c r="C359" s="15"/>
      <c r="D359" s="15"/>
      <c r="E359" s="17">
        <v>544877</v>
      </c>
      <c r="F359" s="17">
        <v>0</v>
      </c>
      <c r="G359" s="17">
        <v>0</v>
      </c>
      <c r="H359" s="17">
        <v>0</v>
      </c>
      <c r="I359" s="17">
        <v>0</v>
      </c>
      <c r="J359" s="15">
        <v>0</v>
      </c>
      <c r="K359" s="17">
        <v>0</v>
      </c>
      <c r="L359" s="17">
        <v>2</v>
      </c>
      <c r="M359" s="15">
        <v>2.5</v>
      </c>
      <c r="N359" s="15"/>
      <c r="O359" s="17">
        <v>0</v>
      </c>
      <c r="P359" s="15" t="s">
        <v>1118</v>
      </c>
      <c r="Q359" s="15">
        <v>0</v>
      </c>
      <c r="R359" s="17">
        <v>358</v>
      </c>
      <c r="S359" s="18" t="b">
        <v>0</v>
      </c>
      <c r="T359" s="15"/>
      <c r="U359" s="15"/>
      <c r="V359" s="17">
        <v>55</v>
      </c>
      <c r="W359" s="15" t="s">
        <v>1119</v>
      </c>
      <c r="X359" s="15">
        <v>2.5</v>
      </c>
      <c r="Y359" s="18" t="b">
        <v>0</v>
      </c>
      <c r="Z359" s="15" t="s">
        <v>1120</v>
      </c>
      <c r="AA359" s="15">
        <v>7.1</v>
      </c>
      <c r="AB359" s="18" t="b">
        <v>0</v>
      </c>
      <c r="AC359" s="15"/>
      <c r="AD359" s="15" t="s">
        <v>519</v>
      </c>
      <c r="AE359" s="17">
        <v>14</v>
      </c>
      <c r="AF359" s="17">
        <v>14</v>
      </c>
      <c r="AG359" s="17">
        <v>85</v>
      </c>
      <c r="AH359" s="17">
        <v>0</v>
      </c>
      <c r="AI359" s="17">
        <v>0</v>
      </c>
      <c r="AJ359" s="17">
        <v>0</v>
      </c>
      <c r="AK359" s="17">
        <v>0</v>
      </c>
      <c r="AL359" s="15">
        <v>0</v>
      </c>
      <c r="AM359" s="15">
        <v>15.5</v>
      </c>
      <c r="AN359" s="15" t="s">
        <v>1120</v>
      </c>
      <c r="AO359" s="15"/>
      <c r="AP359" s="15"/>
      <c r="AQ359" s="15"/>
      <c r="AR359" s="15"/>
      <c r="AS359" s="18" t="b">
        <v>0</v>
      </c>
      <c r="AT359" s="15" t="s">
        <v>2771</v>
      </c>
      <c r="AU359" s="17">
        <v>2251</v>
      </c>
      <c r="AV359" s="17">
        <v>2</v>
      </c>
      <c r="AW359" s="17">
        <v>1</v>
      </c>
      <c r="AX359" s="17">
        <v>6</v>
      </c>
      <c r="AY359" s="17">
        <v>37</v>
      </c>
      <c r="AZ359" s="17">
        <v>0</v>
      </c>
      <c r="BA359" s="17">
        <v>0</v>
      </c>
      <c r="BB359" s="17">
        <v>0</v>
      </c>
      <c r="BC359" s="17">
        <v>4</v>
      </c>
      <c r="BD359" s="17">
        <v>0</v>
      </c>
      <c r="BE359" s="17">
        <v>0</v>
      </c>
      <c r="BF359" s="17">
        <v>4</v>
      </c>
      <c r="BG359" s="17">
        <v>357</v>
      </c>
      <c r="BH359" s="15">
        <v>434.6</v>
      </c>
      <c r="BI359" s="15">
        <v>415.8</v>
      </c>
      <c r="BJ359" s="15">
        <v>141</v>
      </c>
      <c r="BK359" s="15">
        <v>99.4</v>
      </c>
      <c r="BL359" s="17">
        <v>0</v>
      </c>
      <c r="BM359" s="17">
        <v>0</v>
      </c>
      <c r="BN359" s="17">
        <v>0</v>
      </c>
      <c r="BO359" s="17">
        <v>0</v>
      </c>
      <c r="BP359" s="17">
        <v>27</v>
      </c>
      <c r="BQ359" s="15">
        <v>1.5</v>
      </c>
      <c r="BR359" s="15">
        <v>0.69</v>
      </c>
      <c r="BS359" s="15">
        <v>2.19</v>
      </c>
      <c r="BT359" s="15">
        <v>30.1</v>
      </c>
      <c r="BU359" s="15"/>
      <c r="BV359" s="15"/>
      <c r="BW359" s="15"/>
      <c r="BX359" s="15"/>
      <c r="BY359" s="15"/>
      <c r="BZ359" s="15"/>
      <c r="CA359" s="15"/>
      <c r="CB359" s="15"/>
      <c r="CC359" s="17">
        <v>141</v>
      </c>
      <c r="CD359" s="17">
        <v>58</v>
      </c>
      <c r="CE359" s="17">
        <v>69</v>
      </c>
      <c r="CF359" s="17">
        <v>16</v>
      </c>
      <c r="CG359" s="17">
        <v>197</v>
      </c>
      <c r="CH359" s="17">
        <v>54</v>
      </c>
      <c r="CI359" s="17">
        <v>131</v>
      </c>
      <c r="CJ359" s="17">
        <v>40</v>
      </c>
      <c r="CK359" s="17">
        <v>0.06</v>
      </c>
      <c r="CL359" s="17">
        <v>0</v>
      </c>
      <c r="CM359" s="17">
        <v>0.03</v>
      </c>
      <c r="CN359" s="17">
        <v>0.09</v>
      </c>
      <c r="CO359" s="17">
        <v>1.2</v>
      </c>
      <c r="CP359" s="17">
        <v>1.48</v>
      </c>
      <c r="CQ359" s="17">
        <v>196</v>
      </c>
      <c r="CR359" s="17">
        <v>29</v>
      </c>
      <c r="CS359" s="17">
        <v>433</v>
      </c>
      <c r="CT359" s="17">
        <v>171</v>
      </c>
      <c r="CU359" s="17">
        <v>237</v>
      </c>
      <c r="CV359" s="17">
        <v>97</v>
      </c>
      <c r="CW359" s="17">
        <v>60</v>
      </c>
      <c r="CX359" s="17">
        <v>23</v>
      </c>
      <c r="CY359" s="17">
        <v>1.08</v>
      </c>
      <c r="CZ359" s="17">
        <v>0.24</v>
      </c>
      <c r="DA359" s="17">
        <v>0</v>
      </c>
      <c r="DB359" s="15"/>
      <c r="DC359" s="15"/>
      <c r="DD359" s="15"/>
      <c r="DE359" s="15"/>
      <c r="DF359" s="15"/>
      <c r="DG359" s="15"/>
      <c r="DH359" s="15"/>
    </row>
    <row r="360" spans="1:112" ht="17.25" thickBot="1">
      <c r="A360" s="18" t="b">
        <v>1</v>
      </c>
      <c r="B360" s="18" t="b">
        <v>1</v>
      </c>
      <c r="C360" s="15"/>
      <c r="D360" s="15"/>
      <c r="E360" s="17">
        <v>171287</v>
      </c>
      <c r="F360" s="17">
        <v>0</v>
      </c>
      <c r="G360" s="17">
        <v>0</v>
      </c>
      <c r="H360" s="17">
        <v>0</v>
      </c>
      <c r="I360" s="17">
        <v>0</v>
      </c>
      <c r="J360" s="15">
        <v>0</v>
      </c>
      <c r="K360" s="17">
        <v>0</v>
      </c>
      <c r="L360" s="17">
        <v>2</v>
      </c>
      <c r="M360" s="15">
        <v>2.2000000000000002</v>
      </c>
      <c r="N360" s="15"/>
      <c r="O360" s="17">
        <v>0</v>
      </c>
      <c r="P360" s="15" t="s">
        <v>616</v>
      </c>
      <c r="Q360" s="15">
        <v>0</v>
      </c>
      <c r="R360" s="17">
        <v>359</v>
      </c>
      <c r="S360" s="18" t="b">
        <v>0</v>
      </c>
      <c r="T360" s="15"/>
      <c r="U360" s="15"/>
      <c r="V360" s="17">
        <v>50</v>
      </c>
      <c r="W360" s="15" t="s">
        <v>818</v>
      </c>
      <c r="X360" s="15">
        <v>1.6</v>
      </c>
      <c r="Y360" s="18" t="b">
        <v>0</v>
      </c>
      <c r="Z360" s="15" t="s">
        <v>270</v>
      </c>
      <c r="AA360" s="15">
        <v>0.2</v>
      </c>
      <c r="AB360" s="18" t="b">
        <v>0</v>
      </c>
      <c r="AC360" s="15"/>
      <c r="AD360" s="15" t="s">
        <v>519</v>
      </c>
      <c r="AE360" s="17">
        <v>14</v>
      </c>
      <c r="AF360" s="17">
        <v>14</v>
      </c>
      <c r="AG360" s="17">
        <v>33</v>
      </c>
      <c r="AH360" s="17">
        <v>0</v>
      </c>
      <c r="AI360" s="17">
        <v>0</v>
      </c>
      <c r="AJ360" s="17">
        <v>0</v>
      </c>
      <c r="AK360" s="17">
        <v>0</v>
      </c>
      <c r="AL360" s="15">
        <v>0</v>
      </c>
      <c r="AM360" s="15">
        <v>6.6</v>
      </c>
      <c r="AN360" s="15" t="s">
        <v>270</v>
      </c>
      <c r="AO360" s="15"/>
      <c r="AP360" s="15"/>
      <c r="AQ360" s="15"/>
      <c r="AR360" s="15"/>
      <c r="AS360" s="18" t="b">
        <v>0</v>
      </c>
      <c r="AT360" s="15" t="s">
        <v>2776</v>
      </c>
      <c r="AU360" s="17">
        <v>594</v>
      </c>
      <c r="AV360" s="17">
        <v>0</v>
      </c>
      <c r="AW360" s="17">
        <v>2</v>
      </c>
      <c r="AX360" s="17">
        <v>2</v>
      </c>
      <c r="AY360" s="17">
        <v>14</v>
      </c>
      <c r="AZ360" s="17">
        <v>0</v>
      </c>
      <c r="BA360" s="17">
        <v>0</v>
      </c>
      <c r="BB360" s="17">
        <v>0</v>
      </c>
      <c r="BC360" s="17">
        <v>4</v>
      </c>
      <c r="BD360" s="17">
        <v>0</v>
      </c>
      <c r="BE360" s="17">
        <v>0</v>
      </c>
      <c r="BF360" s="17">
        <v>2</v>
      </c>
      <c r="BG360" s="17">
        <v>94</v>
      </c>
      <c r="BH360" s="15">
        <v>122.8</v>
      </c>
      <c r="BI360" s="15">
        <v>77.8</v>
      </c>
      <c r="BJ360" s="15">
        <v>31</v>
      </c>
      <c r="BK360" s="15">
        <v>23.2</v>
      </c>
      <c r="BL360" s="17">
        <v>0</v>
      </c>
      <c r="BM360" s="17">
        <v>0</v>
      </c>
      <c r="BN360" s="17">
        <v>0</v>
      </c>
      <c r="BO360" s="17">
        <v>0</v>
      </c>
      <c r="BP360" s="17">
        <v>7</v>
      </c>
      <c r="BQ360" s="15">
        <v>0.28000000000000003</v>
      </c>
      <c r="BR360" s="15">
        <v>0.64</v>
      </c>
      <c r="BS360" s="15">
        <v>0.92</v>
      </c>
      <c r="BT360" s="15">
        <v>9.31</v>
      </c>
      <c r="BU360" s="15"/>
      <c r="BV360" s="15"/>
      <c r="BW360" s="15"/>
      <c r="BX360" s="15"/>
      <c r="BY360" s="15"/>
      <c r="BZ360" s="15"/>
      <c r="CA360" s="15"/>
      <c r="CB360" s="15"/>
      <c r="CC360" s="17">
        <v>291</v>
      </c>
      <c r="CD360" s="17">
        <v>105</v>
      </c>
      <c r="CE360" s="17">
        <v>259</v>
      </c>
      <c r="CF360" s="17">
        <v>86</v>
      </c>
      <c r="CG360" s="17">
        <v>298</v>
      </c>
      <c r="CH360" s="17">
        <v>101</v>
      </c>
      <c r="CI360" s="17">
        <v>305</v>
      </c>
      <c r="CJ360" s="17">
        <v>104</v>
      </c>
      <c r="CK360" s="17">
        <v>0.04</v>
      </c>
      <c r="CL360" s="17">
        <v>0</v>
      </c>
      <c r="CM360" s="17">
        <v>0.1</v>
      </c>
      <c r="CN360" s="17">
        <v>0.14000000000000001</v>
      </c>
      <c r="CO360" s="17">
        <v>1.41</v>
      </c>
      <c r="CP360" s="17">
        <v>2.12</v>
      </c>
      <c r="CQ360" s="17">
        <v>235</v>
      </c>
      <c r="CR360" s="17">
        <v>38</v>
      </c>
      <c r="CS360" s="17">
        <v>213</v>
      </c>
      <c r="CT360" s="17">
        <v>117</v>
      </c>
      <c r="CU360" s="17">
        <v>321</v>
      </c>
      <c r="CV360" s="17">
        <v>117</v>
      </c>
      <c r="CW360" s="17">
        <v>340</v>
      </c>
      <c r="CX360" s="17">
        <v>118</v>
      </c>
      <c r="CY360" s="17">
        <v>1.06</v>
      </c>
      <c r="CZ360" s="17">
        <v>0.3</v>
      </c>
      <c r="DA360" s="17">
        <v>0</v>
      </c>
      <c r="DB360" s="15"/>
      <c r="DC360" s="15"/>
      <c r="DD360" s="15"/>
      <c r="DE360" s="15"/>
      <c r="DF360" s="15"/>
      <c r="DG360" s="15"/>
      <c r="DH360" s="15"/>
    </row>
    <row r="361" spans="1:112" ht="53.25" thickBot="1">
      <c r="A361" s="18" t="b">
        <v>1</v>
      </c>
      <c r="B361" s="18" t="b">
        <v>1</v>
      </c>
      <c r="C361" s="17">
        <v>0</v>
      </c>
      <c r="D361" s="15"/>
      <c r="E361" s="17">
        <v>492777</v>
      </c>
      <c r="F361" s="17">
        <v>0</v>
      </c>
      <c r="G361" s="17">
        <v>0</v>
      </c>
      <c r="H361" s="17">
        <v>0</v>
      </c>
      <c r="I361" s="17">
        <v>0</v>
      </c>
      <c r="J361" s="15">
        <v>0</v>
      </c>
      <c r="K361" s="17">
        <v>0</v>
      </c>
      <c r="L361" s="17">
        <v>2</v>
      </c>
      <c r="M361" s="15">
        <v>0</v>
      </c>
      <c r="N361" s="15"/>
      <c r="O361" s="17">
        <v>0</v>
      </c>
      <c r="P361" s="15" t="s">
        <v>716</v>
      </c>
      <c r="Q361" s="15">
        <v>0</v>
      </c>
      <c r="R361" s="17">
        <v>360</v>
      </c>
      <c r="S361" s="18" t="b">
        <v>0</v>
      </c>
      <c r="T361" s="15" t="s">
        <v>5469</v>
      </c>
      <c r="U361" s="15" t="s">
        <v>5470</v>
      </c>
      <c r="V361" s="17">
        <v>50</v>
      </c>
      <c r="W361" s="15" t="s">
        <v>1422</v>
      </c>
      <c r="X361" s="15">
        <v>2.8</v>
      </c>
      <c r="Y361" s="18" t="b">
        <v>0</v>
      </c>
      <c r="Z361" s="15" t="s">
        <v>1412</v>
      </c>
      <c r="AA361" s="15">
        <v>0</v>
      </c>
      <c r="AB361" s="18" t="b">
        <v>0</v>
      </c>
      <c r="AC361" s="15"/>
      <c r="AD361" s="15" t="s">
        <v>543</v>
      </c>
      <c r="AE361" s="17">
        <v>14</v>
      </c>
      <c r="AF361" s="17">
        <v>14</v>
      </c>
      <c r="AG361" s="17">
        <v>42</v>
      </c>
      <c r="AH361" s="17">
        <v>0</v>
      </c>
      <c r="AI361" s="17">
        <v>0</v>
      </c>
      <c r="AJ361" s="17">
        <v>0</v>
      </c>
      <c r="AK361" s="17">
        <v>0</v>
      </c>
      <c r="AL361" s="15">
        <v>0</v>
      </c>
      <c r="AM361" s="15">
        <v>8.4</v>
      </c>
      <c r="AN361" s="15" t="s">
        <v>1412</v>
      </c>
      <c r="AO361" s="15"/>
      <c r="AP361" s="15"/>
      <c r="AQ361" s="15"/>
      <c r="AR361" s="15"/>
      <c r="AS361" s="18" t="b">
        <v>0</v>
      </c>
      <c r="AT361" s="15" t="s">
        <v>2775</v>
      </c>
      <c r="AU361" s="17">
        <v>928</v>
      </c>
      <c r="AV361" s="17">
        <v>0</v>
      </c>
      <c r="AW361" s="17">
        <v>2</v>
      </c>
      <c r="AX361" s="17">
        <v>4</v>
      </c>
      <c r="AY361" s="17">
        <v>13</v>
      </c>
      <c r="AZ361" s="17">
        <v>0</v>
      </c>
      <c r="BA361" s="17">
        <v>0</v>
      </c>
      <c r="BB361" s="17">
        <v>0</v>
      </c>
      <c r="BC361" s="17">
        <v>5</v>
      </c>
      <c r="BD361" s="17">
        <v>0</v>
      </c>
      <c r="BE361" s="17">
        <v>0</v>
      </c>
      <c r="BF361" s="17">
        <v>2</v>
      </c>
      <c r="BG361" s="17">
        <v>157</v>
      </c>
      <c r="BH361" s="15">
        <v>157.4</v>
      </c>
      <c r="BI361" s="15">
        <v>105.2</v>
      </c>
      <c r="BJ361" s="15">
        <v>62</v>
      </c>
      <c r="BK361" s="15">
        <v>32.299999999999997</v>
      </c>
      <c r="BL361" s="17">
        <v>0</v>
      </c>
      <c r="BM361" s="17">
        <v>0</v>
      </c>
      <c r="BN361" s="17">
        <v>0</v>
      </c>
      <c r="BO361" s="17">
        <v>0</v>
      </c>
      <c r="BP361" s="17">
        <v>12</v>
      </c>
      <c r="BQ361" s="15">
        <v>0.18</v>
      </c>
      <c r="BR361" s="15">
        <v>0.84</v>
      </c>
      <c r="BS361" s="15">
        <v>1.02</v>
      </c>
      <c r="BT361" s="15">
        <v>10.77</v>
      </c>
      <c r="BU361" s="15"/>
      <c r="BV361" s="15"/>
      <c r="BW361" s="15"/>
      <c r="BX361" s="15"/>
      <c r="BY361" s="15"/>
      <c r="BZ361" s="15"/>
      <c r="CA361" s="15"/>
      <c r="CB361" s="15"/>
      <c r="CC361" s="17">
        <v>271</v>
      </c>
      <c r="CD361" s="17">
        <v>100</v>
      </c>
      <c r="CE361" s="17">
        <v>237</v>
      </c>
      <c r="CF361" s="17">
        <v>75</v>
      </c>
      <c r="CG361" s="17">
        <v>268</v>
      </c>
      <c r="CH361" s="17">
        <v>85</v>
      </c>
      <c r="CI361" s="17">
        <v>283</v>
      </c>
      <c r="CJ361" s="17">
        <v>94</v>
      </c>
      <c r="CK361" s="17">
        <v>0.02</v>
      </c>
      <c r="CL361" s="17">
        <v>0</v>
      </c>
      <c r="CM361" s="17">
        <v>0.08</v>
      </c>
      <c r="CN361" s="17">
        <v>0.1</v>
      </c>
      <c r="CO361" s="17">
        <v>1.04</v>
      </c>
      <c r="CP361" s="17">
        <v>1.26</v>
      </c>
      <c r="CQ361" s="17">
        <v>317</v>
      </c>
      <c r="CR361" s="17">
        <v>65</v>
      </c>
      <c r="CS361" s="17">
        <v>295</v>
      </c>
      <c r="CT361" s="17">
        <v>144</v>
      </c>
      <c r="CU361" s="17">
        <v>195</v>
      </c>
      <c r="CV361" s="17">
        <v>83</v>
      </c>
      <c r="CW361" s="17">
        <v>547</v>
      </c>
      <c r="CX361" s="17">
        <v>182</v>
      </c>
      <c r="CY361" s="17">
        <v>1.1599999999999999</v>
      </c>
      <c r="CZ361" s="17">
        <v>0.39</v>
      </c>
      <c r="DA361" s="17">
        <v>0</v>
      </c>
      <c r="DB361" s="15"/>
      <c r="DC361" s="15"/>
      <c r="DD361" s="15"/>
      <c r="DE361" s="15"/>
      <c r="DF361" s="15"/>
      <c r="DG361" s="15"/>
      <c r="DH361" s="15"/>
    </row>
    <row r="362" spans="1:112" ht="17.25" thickBot="1">
      <c r="A362" s="18" t="b">
        <v>1</v>
      </c>
      <c r="B362" s="18" t="b">
        <v>1</v>
      </c>
      <c r="C362" s="15"/>
      <c r="D362" s="15"/>
      <c r="E362" s="17">
        <v>519440</v>
      </c>
      <c r="F362" s="17">
        <v>0</v>
      </c>
      <c r="G362" s="17">
        <v>0</v>
      </c>
      <c r="H362" s="17">
        <v>0</v>
      </c>
      <c r="I362" s="17">
        <v>0</v>
      </c>
      <c r="J362" s="15">
        <v>0</v>
      </c>
      <c r="K362" s="17">
        <v>0</v>
      </c>
      <c r="L362" s="17">
        <v>2</v>
      </c>
      <c r="M362" s="15">
        <v>1</v>
      </c>
      <c r="N362" s="15"/>
      <c r="O362" s="17">
        <v>0</v>
      </c>
      <c r="P362" s="15" t="s">
        <v>4219</v>
      </c>
      <c r="Q362" s="15">
        <v>0</v>
      </c>
      <c r="R362" s="17">
        <v>361</v>
      </c>
      <c r="S362" s="18" t="b">
        <v>0</v>
      </c>
      <c r="T362" s="15"/>
      <c r="U362" s="15"/>
      <c r="V362" s="17">
        <v>40</v>
      </c>
      <c r="W362" s="15" t="s">
        <v>4220</v>
      </c>
      <c r="X362" s="15">
        <v>0</v>
      </c>
      <c r="Y362" s="18" t="b">
        <v>0</v>
      </c>
      <c r="Z362" s="15" t="s">
        <v>4221</v>
      </c>
      <c r="AA362" s="15">
        <v>0.2</v>
      </c>
      <c r="AB362" s="18" t="b">
        <v>0</v>
      </c>
      <c r="AC362" s="15"/>
      <c r="AD362" s="15" t="s">
        <v>519</v>
      </c>
      <c r="AE362" s="17">
        <v>14</v>
      </c>
      <c r="AF362" s="17">
        <v>14</v>
      </c>
      <c r="AG362" s="17">
        <v>0</v>
      </c>
      <c r="AH362" s="17">
        <v>0</v>
      </c>
      <c r="AI362" s="17">
        <v>0</v>
      </c>
      <c r="AJ362" s="17">
        <v>0</v>
      </c>
      <c r="AK362" s="17">
        <v>0</v>
      </c>
      <c r="AL362" s="15">
        <v>0</v>
      </c>
      <c r="AM362" s="15">
        <v>0</v>
      </c>
      <c r="AN362" s="15" t="s">
        <v>4221</v>
      </c>
      <c r="AO362" s="15"/>
      <c r="AP362" s="15"/>
      <c r="AQ362" s="15"/>
      <c r="AR362" s="15"/>
      <c r="AS362" s="18" t="b">
        <v>0</v>
      </c>
      <c r="AT362" s="15" t="s">
        <v>4222</v>
      </c>
      <c r="AU362" s="17">
        <v>0</v>
      </c>
      <c r="AV362" s="17">
        <v>0</v>
      </c>
      <c r="AW362" s="17">
        <v>0</v>
      </c>
      <c r="AX362" s="17">
        <v>0</v>
      </c>
      <c r="AY362" s="17">
        <v>0</v>
      </c>
      <c r="AZ362" s="17">
        <v>0</v>
      </c>
      <c r="BA362" s="17">
        <v>0</v>
      </c>
      <c r="BB362" s="17">
        <v>0</v>
      </c>
      <c r="BC362" s="17">
        <v>0</v>
      </c>
      <c r="BD362" s="17">
        <v>0</v>
      </c>
      <c r="BE362" s="17">
        <v>0</v>
      </c>
      <c r="BF362" s="17">
        <v>0</v>
      </c>
      <c r="BG362" s="17">
        <v>0</v>
      </c>
      <c r="BH362" s="15">
        <v>0</v>
      </c>
      <c r="BI362" s="15">
        <v>0</v>
      </c>
      <c r="BJ362" s="15">
        <v>0</v>
      </c>
      <c r="BK362" s="15">
        <v>0</v>
      </c>
      <c r="BL362" s="17">
        <v>0</v>
      </c>
      <c r="BM362" s="17">
        <v>0</v>
      </c>
      <c r="BN362" s="17">
        <v>0</v>
      </c>
      <c r="BO362" s="17">
        <v>0</v>
      </c>
      <c r="BP362" s="17">
        <v>0</v>
      </c>
      <c r="BQ362" s="15">
        <v>0</v>
      </c>
      <c r="BR362" s="15">
        <v>0</v>
      </c>
      <c r="BS362" s="15">
        <v>0</v>
      </c>
      <c r="BT362" s="15">
        <v>0</v>
      </c>
      <c r="BU362" s="15"/>
      <c r="BV362" s="15"/>
      <c r="BW362" s="15"/>
      <c r="BX362" s="15"/>
      <c r="BY362" s="15"/>
      <c r="BZ362" s="15"/>
      <c r="CA362" s="15"/>
      <c r="CB362" s="15"/>
      <c r="CC362" s="17">
        <v>440</v>
      </c>
      <c r="CD362" s="17">
        <v>162</v>
      </c>
      <c r="CE362" s="17">
        <v>425</v>
      </c>
      <c r="CF362" s="17">
        <v>161</v>
      </c>
      <c r="CG362" s="17">
        <v>406</v>
      </c>
      <c r="CH362" s="17">
        <v>157</v>
      </c>
      <c r="CI362" s="17">
        <v>442</v>
      </c>
      <c r="CJ362" s="17">
        <v>162</v>
      </c>
      <c r="CK362" s="17">
        <v>0</v>
      </c>
      <c r="CL362" s="17">
        <v>0</v>
      </c>
      <c r="CM362" s="17">
        <v>0</v>
      </c>
      <c r="CN362" s="17">
        <v>0</v>
      </c>
      <c r="CO362" s="17">
        <v>0</v>
      </c>
      <c r="CP362" s="17">
        <v>0</v>
      </c>
      <c r="CQ362" s="17">
        <v>543</v>
      </c>
      <c r="CR362" s="17">
        <v>170</v>
      </c>
      <c r="CS362" s="17">
        <v>52</v>
      </c>
      <c r="CT362" s="17">
        <v>33</v>
      </c>
      <c r="CU362" s="17">
        <v>445</v>
      </c>
      <c r="CV362" s="17">
        <v>162</v>
      </c>
      <c r="CW362" s="17">
        <v>388</v>
      </c>
      <c r="CX362" s="17">
        <v>138</v>
      </c>
      <c r="CY362" s="17">
        <v>0</v>
      </c>
      <c r="CZ362" s="17">
        <v>0</v>
      </c>
      <c r="DA362" s="17">
        <v>0</v>
      </c>
      <c r="DB362" s="15"/>
      <c r="DC362" s="15"/>
      <c r="DD362" s="15"/>
      <c r="DE362" s="15"/>
      <c r="DF362" s="15"/>
      <c r="DG362" s="15"/>
      <c r="DH362" s="15"/>
    </row>
    <row r="363" spans="1:112" ht="66" thickBot="1">
      <c r="A363" s="18" t="b">
        <v>1</v>
      </c>
      <c r="B363" s="18" t="b">
        <v>1</v>
      </c>
      <c r="C363" s="17">
        <v>75</v>
      </c>
      <c r="D363" s="15"/>
      <c r="E363" s="17">
        <v>606702</v>
      </c>
      <c r="F363" s="17">
        <v>0</v>
      </c>
      <c r="G363" s="17">
        <v>0</v>
      </c>
      <c r="H363" s="17">
        <v>0</v>
      </c>
      <c r="I363" s="17">
        <v>0</v>
      </c>
      <c r="J363" s="15">
        <v>0</v>
      </c>
      <c r="K363" s="17">
        <v>0</v>
      </c>
      <c r="L363" s="17">
        <v>2</v>
      </c>
      <c r="M363" s="15">
        <v>1.6</v>
      </c>
      <c r="N363" s="15"/>
      <c r="O363" s="17">
        <v>0</v>
      </c>
      <c r="P363" s="15" t="s">
        <v>677</v>
      </c>
      <c r="Q363" s="15">
        <v>0</v>
      </c>
      <c r="R363" s="17">
        <v>362</v>
      </c>
      <c r="S363" s="18" t="b">
        <v>0</v>
      </c>
      <c r="T363" s="15" t="s">
        <v>5216</v>
      </c>
      <c r="U363" s="15" t="s">
        <v>5471</v>
      </c>
      <c r="V363" s="17">
        <v>50</v>
      </c>
      <c r="W363" s="15" t="s">
        <v>5472</v>
      </c>
      <c r="X363" s="15">
        <v>0</v>
      </c>
      <c r="Y363" s="18" t="b">
        <v>0</v>
      </c>
      <c r="Z363" s="15" t="s">
        <v>5473</v>
      </c>
      <c r="AA363" s="15">
        <v>1.8</v>
      </c>
      <c r="AB363" s="18" t="b">
        <v>0</v>
      </c>
      <c r="AC363" s="15"/>
      <c r="AD363" s="15" t="s">
        <v>1606</v>
      </c>
      <c r="AE363" s="17">
        <v>14</v>
      </c>
      <c r="AF363" s="17">
        <v>14</v>
      </c>
      <c r="AG363" s="17">
        <v>0</v>
      </c>
      <c r="AH363" s="17">
        <v>0</v>
      </c>
      <c r="AI363" s="17">
        <v>0</v>
      </c>
      <c r="AJ363" s="17">
        <v>0</v>
      </c>
      <c r="AK363" s="17">
        <v>0</v>
      </c>
      <c r="AL363" s="15">
        <v>0</v>
      </c>
      <c r="AM363" s="15">
        <v>0</v>
      </c>
      <c r="AN363" s="15" t="s">
        <v>5473</v>
      </c>
      <c r="AO363" s="15"/>
      <c r="AP363" s="15"/>
      <c r="AQ363" s="15"/>
      <c r="AR363" s="15"/>
      <c r="AS363" s="18" t="b">
        <v>0</v>
      </c>
      <c r="AT363" s="15" t="s">
        <v>5474</v>
      </c>
      <c r="AU363" s="17">
        <v>0</v>
      </c>
      <c r="AV363" s="17">
        <v>0</v>
      </c>
      <c r="AW363" s="17">
        <v>0</v>
      </c>
      <c r="AX363" s="17">
        <v>0</v>
      </c>
      <c r="AY363" s="17">
        <v>0</v>
      </c>
      <c r="AZ363" s="17">
        <v>0</v>
      </c>
      <c r="BA363" s="17">
        <v>0</v>
      </c>
      <c r="BB363" s="17">
        <v>0</v>
      </c>
      <c r="BC363" s="17">
        <v>0</v>
      </c>
      <c r="BD363" s="17">
        <v>0</v>
      </c>
      <c r="BE363" s="17">
        <v>0</v>
      </c>
      <c r="BF363" s="17">
        <v>0</v>
      </c>
      <c r="BG363" s="17">
        <v>0</v>
      </c>
      <c r="BH363" s="15">
        <v>0</v>
      </c>
      <c r="BI363" s="15">
        <v>0</v>
      </c>
      <c r="BJ363" s="15">
        <v>0</v>
      </c>
      <c r="BK363" s="15">
        <v>0</v>
      </c>
      <c r="BL363" s="17">
        <v>0</v>
      </c>
      <c r="BM363" s="17">
        <v>0</v>
      </c>
      <c r="BN363" s="17">
        <v>0</v>
      </c>
      <c r="BO363" s="17">
        <v>0</v>
      </c>
      <c r="BP363" s="17">
        <v>0</v>
      </c>
      <c r="BQ363" s="15">
        <v>0</v>
      </c>
      <c r="BR363" s="15">
        <v>0</v>
      </c>
      <c r="BS363" s="15">
        <v>0</v>
      </c>
      <c r="BT363" s="15">
        <v>0</v>
      </c>
      <c r="BU363" s="15"/>
      <c r="BV363" s="15"/>
      <c r="BW363" s="15"/>
      <c r="BX363" s="15"/>
      <c r="BY363" s="15"/>
      <c r="BZ363" s="15"/>
      <c r="CA363" s="15"/>
      <c r="CB363" s="15"/>
      <c r="CC363" s="17">
        <v>531</v>
      </c>
      <c r="CD363" s="17">
        <v>182</v>
      </c>
      <c r="CE363" s="17">
        <v>531</v>
      </c>
      <c r="CF363" s="17">
        <v>182</v>
      </c>
      <c r="CG363" s="17">
        <v>529</v>
      </c>
      <c r="CH363" s="17">
        <v>182</v>
      </c>
      <c r="CI363" s="17">
        <v>531</v>
      </c>
      <c r="CJ363" s="17">
        <v>182</v>
      </c>
      <c r="CK363" s="17">
        <v>0</v>
      </c>
      <c r="CL363" s="17">
        <v>0</v>
      </c>
      <c r="CM363" s="17">
        <v>0</v>
      </c>
      <c r="CN363" s="17">
        <v>0</v>
      </c>
      <c r="CO363" s="17">
        <v>0</v>
      </c>
      <c r="CP363" s="17">
        <v>0</v>
      </c>
      <c r="CQ363" s="17">
        <v>356</v>
      </c>
      <c r="CR363" s="17">
        <v>70</v>
      </c>
      <c r="CS363" s="17">
        <v>334</v>
      </c>
      <c r="CT363" s="17">
        <v>149</v>
      </c>
      <c r="CU363" s="17">
        <v>531</v>
      </c>
      <c r="CV363" s="17">
        <v>182</v>
      </c>
      <c r="CW363" s="17">
        <v>146</v>
      </c>
      <c r="CX363" s="17">
        <v>57</v>
      </c>
      <c r="CY363" s="17">
        <v>0</v>
      </c>
      <c r="CZ363" s="17">
        <v>0</v>
      </c>
      <c r="DA363" s="17">
        <v>0</v>
      </c>
      <c r="DB363" s="15"/>
      <c r="DC363" s="15"/>
      <c r="DD363" s="15"/>
      <c r="DE363" s="15"/>
      <c r="DF363" s="15"/>
      <c r="DG363" s="15"/>
      <c r="DH363" s="15"/>
    </row>
    <row r="364" spans="1:112" ht="409.6" thickBot="1">
      <c r="A364" s="18" t="b">
        <v>1</v>
      </c>
      <c r="B364" s="18" t="b">
        <v>1</v>
      </c>
      <c r="C364" s="17">
        <v>0</v>
      </c>
      <c r="D364" s="15"/>
      <c r="E364" s="17">
        <v>647681</v>
      </c>
      <c r="F364" s="17">
        <v>0</v>
      </c>
      <c r="G364" s="17">
        <v>0</v>
      </c>
      <c r="H364" s="17">
        <v>0</v>
      </c>
      <c r="I364" s="17">
        <v>0</v>
      </c>
      <c r="J364" s="15">
        <v>0</v>
      </c>
      <c r="K364" s="17">
        <v>0</v>
      </c>
      <c r="L364" s="17">
        <v>2</v>
      </c>
      <c r="M364" s="15">
        <v>0</v>
      </c>
      <c r="N364" s="15"/>
      <c r="O364" s="17">
        <v>0</v>
      </c>
      <c r="P364" s="15" t="s">
        <v>3585</v>
      </c>
      <c r="Q364" s="15">
        <v>0</v>
      </c>
      <c r="R364" s="17">
        <v>363</v>
      </c>
      <c r="S364" s="18" t="b">
        <v>0</v>
      </c>
      <c r="T364" s="15" t="s">
        <v>1607</v>
      </c>
      <c r="U364" s="15" t="s">
        <v>5475</v>
      </c>
      <c r="V364" s="17">
        <v>40</v>
      </c>
      <c r="W364" s="15" t="s">
        <v>3586</v>
      </c>
      <c r="X364" s="15">
        <v>0</v>
      </c>
      <c r="Y364" s="18" t="b">
        <v>0</v>
      </c>
      <c r="Z364" s="15" t="s">
        <v>3587</v>
      </c>
      <c r="AA364" s="15">
        <v>0.1</v>
      </c>
      <c r="AB364" s="18" t="b">
        <v>0</v>
      </c>
      <c r="AC364" s="15"/>
      <c r="AD364" s="15" t="s">
        <v>543</v>
      </c>
      <c r="AE364" s="17">
        <v>14</v>
      </c>
      <c r="AF364" s="17">
        <v>14</v>
      </c>
      <c r="AG364" s="17">
        <v>0</v>
      </c>
      <c r="AH364" s="17">
        <v>0</v>
      </c>
      <c r="AI364" s="17">
        <v>0</v>
      </c>
      <c r="AJ364" s="17">
        <v>0</v>
      </c>
      <c r="AK364" s="17">
        <v>0</v>
      </c>
      <c r="AL364" s="15">
        <v>0</v>
      </c>
      <c r="AM364" s="15">
        <v>0</v>
      </c>
      <c r="AN364" s="15" t="s">
        <v>3587</v>
      </c>
      <c r="AO364" s="15"/>
      <c r="AP364" s="15"/>
      <c r="AQ364" s="15"/>
      <c r="AR364" s="15"/>
      <c r="AS364" s="18" t="b">
        <v>0</v>
      </c>
      <c r="AT364" s="15" t="s">
        <v>3588</v>
      </c>
      <c r="AU364" s="17">
        <v>0</v>
      </c>
      <c r="AV364" s="17">
        <v>0</v>
      </c>
      <c r="AW364" s="17">
        <v>0</v>
      </c>
      <c r="AX364" s="17">
        <v>0</v>
      </c>
      <c r="AY364" s="17">
        <v>0</v>
      </c>
      <c r="AZ364" s="17">
        <v>0</v>
      </c>
      <c r="BA364" s="17">
        <v>0</v>
      </c>
      <c r="BB364" s="17">
        <v>0</v>
      </c>
      <c r="BC364" s="17">
        <v>0</v>
      </c>
      <c r="BD364" s="17">
        <v>0</v>
      </c>
      <c r="BE364" s="17">
        <v>0</v>
      </c>
      <c r="BF364" s="17">
        <v>0</v>
      </c>
      <c r="BG364" s="17">
        <v>0</v>
      </c>
      <c r="BH364" s="15">
        <v>0</v>
      </c>
      <c r="BI364" s="15">
        <v>0</v>
      </c>
      <c r="BJ364" s="15">
        <v>0</v>
      </c>
      <c r="BK364" s="15">
        <v>0</v>
      </c>
      <c r="BL364" s="17">
        <v>0</v>
      </c>
      <c r="BM364" s="17">
        <v>0</v>
      </c>
      <c r="BN364" s="17">
        <v>0</v>
      </c>
      <c r="BO364" s="17">
        <v>0</v>
      </c>
      <c r="BP364" s="17">
        <v>0</v>
      </c>
      <c r="BQ364" s="15">
        <v>0</v>
      </c>
      <c r="BR364" s="15">
        <v>0</v>
      </c>
      <c r="BS364" s="15">
        <v>0</v>
      </c>
      <c r="BT364" s="15">
        <v>0</v>
      </c>
      <c r="BU364" s="15"/>
      <c r="BV364" s="15"/>
      <c r="BW364" s="15"/>
      <c r="BX364" s="15"/>
      <c r="BY364" s="15"/>
      <c r="BZ364" s="15"/>
      <c r="CA364" s="15"/>
      <c r="CB364" s="113" t="s">
        <v>5476</v>
      </c>
      <c r="CC364" s="17">
        <v>447</v>
      </c>
      <c r="CD364" s="17">
        <v>168</v>
      </c>
      <c r="CE364" s="17">
        <v>433</v>
      </c>
      <c r="CF364" s="17">
        <v>168</v>
      </c>
      <c r="CG364" s="17">
        <v>416</v>
      </c>
      <c r="CH364" s="17">
        <v>166</v>
      </c>
      <c r="CI364" s="17">
        <v>449</v>
      </c>
      <c r="CJ364" s="17">
        <v>168</v>
      </c>
      <c r="CK364" s="17">
        <v>0</v>
      </c>
      <c r="CL364" s="17">
        <v>0</v>
      </c>
      <c r="CM364" s="17">
        <v>0</v>
      </c>
      <c r="CN364" s="17">
        <v>0</v>
      </c>
      <c r="CO364" s="17">
        <v>0</v>
      </c>
      <c r="CP364" s="17">
        <v>0</v>
      </c>
      <c r="CQ364" s="17">
        <v>557</v>
      </c>
      <c r="CR364" s="17">
        <v>183</v>
      </c>
      <c r="CS364" s="17">
        <v>66</v>
      </c>
      <c r="CT364" s="17">
        <v>46</v>
      </c>
      <c r="CU364" s="17">
        <v>452</v>
      </c>
      <c r="CV364" s="17">
        <v>168</v>
      </c>
      <c r="CW364" s="17">
        <v>414</v>
      </c>
      <c r="CX364" s="17">
        <v>147</v>
      </c>
      <c r="CY364" s="17">
        <v>0</v>
      </c>
      <c r="CZ364" s="17">
        <v>0</v>
      </c>
      <c r="DA364" s="17">
        <v>0</v>
      </c>
      <c r="DB364" s="15"/>
      <c r="DC364" s="15"/>
      <c r="DD364" s="15"/>
      <c r="DE364" s="15"/>
      <c r="DF364" s="15"/>
      <c r="DG364" s="15"/>
      <c r="DH364" s="15"/>
    </row>
    <row r="365" spans="1:112" ht="17.25" thickBot="1">
      <c r="A365" s="18" t="b">
        <v>1</v>
      </c>
      <c r="B365" s="18" t="b">
        <v>1</v>
      </c>
      <c r="C365" s="15"/>
      <c r="D365" s="15"/>
      <c r="E365" s="17">
        <v>214285</v>
      </c>
      <c r="F365" s="17">
        <v>0</v>
      </c>
      <c r="G365" s="17">
        <v>0</v>
      </c>
      <c r="H365" s="17">
        <v>0</v>
      </c>
      <c r="I365" s="17">
        <v>0</v>
      </c>
      <c r="J365" s="15">
        <v>0</v>
      </c>
      <c r="K365" s="17">
        <v>0</v>
      </c>
      <c r="L365" s="17">
        <v>2</v>
      </c>
      <c r="M365" s="15">
        <v>2.2000000000000002</v>
      </c>
      <c r="N365" s="15"/>
      <c r="O365" s="17">
        <v>0</v>
      </c>
      <c r="P365" s="15" t="s">
        <v>5477</v>
      </c>
      <c r="Q365" s="15">
        <v>0</v>
      </c>
      <c r="R365" s="17">
        <v>364</v>
      </c>
      <c r="S365" s="18" t="b">
        <v>0</v>
      </c>
      <c r="T365" s="15"/>
      <c r="U365" s="15"/>
      <c r="V365" s="17">
        <v>50</v>
      </c>
      <c r="W365" s="15" t="s">
        <v>826</v>
      </c>
      <c r="X365" s="15">
        <v>0</v>
      </c>
      <c r="Y365" s="18" t="b">
        <v>0</v>
      </c>
      <c r="Z365" s="15" t="s">
        <v>314</v>
      </c>
      <c r="AA365" s="15">
        <v>0.1</v>
      </c>
      <c r="AB365" s="18" t="b">
        <v>0</v>
      </c>
      <c r="AC365" s="15"/>
      <c r="AD365" s="15" t="s">
        <v>519</v>
      </c>
      <c r="AE365" s="17">
        <v>14</v>
      </c>
      <c r="AF365" s="17">
        <v>14</v>
      </c>
      <c r="AG365" s="17">
        <v>0</v>
      </c>
      <c r="AH365" s="17">
        <v>0</v>
      </c>
      <c r="AI365" s="17">
        <v>0</v>
      </c>
      <c r="AJ365" s="17">
        <v>0</v>
      </c>
      <c r="AK365" s="17">
        <v>0</v>
      </c>
      <c r="AL365" s="15">
        <v>0</v>
      </c>
      <c r="AM365" s="15">
        <v>0</v>
      </c>
      <c r="AN365" s="15" t="s">
        <v>314</v>
      </c>
      <c r="AO365" s="15"/>
      <c r="AP365" s="15"/>
      <c r="AQ365" s="15"/>
      <c r="AR365" s="15"/>
      <c r="AS365" s="18" t="b">
        <v>0</v>
      </c>
      <c r="AT365" s="15" t="s">
        <v>2777</v>
      </c>
      <c r="AU365" s="17">
        <v>0</v>
      </c>
      <c r="AV365" s="17">
        <v>0</v>
      </c>
      <c r="AW365" s="17">
        <v>0</v>
      </c>
      <c r="AX365" s="17">
        <v>0</v>
      </c>
      <c r="AY365" s="17">
        <v>0</v>
      </c>
      <c r="AZ365" s="17">
        <v>0</v>
      </c>
      <c r="BA365" s="17">
        <v>0</v>
      </c>
      <c r="BB365" s="17">
        <v>0</v>
      </c>
      <c r="BC365" s="17">
        <v>0</v>
      </c>
      <c r="BD365" s="17">
        <v>0</v>
      </c>
      <c r="BE365" s="17">
        <v>0</v>
      </c>
      <c r="BF365" s="17">
        <v>0</v>
      </c>
      <c r="BG365" s="17">
        <v>0</v>
      </c>
      <c r="BH365" s="15">
        <v>0</v>
      </c>
      <c r="BI365" s="15">
        <v>0</v>
      </c>
      <c r="BJ365" s="15">
        <v>0</v>
      </c>
      <c r="BK365" s="15">
        <v>0</v>
      </c>
      <c r="BL365" s="17">
        <v>0</v>
      </c>
      <c r="BM365" s="17">
        <v>0</v>
      </c>
      <c r="BN365" s="17">
        <v>0</v>
      </c>
      <c r="BO365" s="17">
        <v>0</v>
      </c>
      <c r="BP365" s="17">
        <v>0</v>
      </c>
      <c r="BQ365" s="15">
        <v>0</v>
      </c>
      <c r="BR365" s="15">
        <v>0</v>
      </c>
      <c r="BS365" s="15">
        <v>0</v>
      </c>
      <c r="BT365" s="15">
        <v>0</v>
      </c>
      <c r="BU365" s="15"/>
      <c r="BV365" s="15"/>
      <c r="BW365" s="15"/>
      <c r="BX365" s="15"/>
      <c r="BY365" s="15"/>
      <c r="BZ365" s="15"/>
      <c r="CA365" s="15"/>
      <c r="CB365" s="15"/>
      <c r="CC365" s="17">
        <v>499</v>
      </c>
      <c r="CD365" s="17">
        <v>179</v>
      </c>
      <c r="CE365" s="17">
        <v>495</v>
      </c>
      <c r="CF365" s="17">
        <v>179</v>
      </c>
      <c r="CG365" s="17">
        <v>491</v>
      </c>
      <c r="CH365" s="17">
        <v>179</v>
      </c>
      <c r="CI365" s="17">
        <v>499</v>
      </c>
      <c r="CJ365" s="17">
        <v>179</v>
      </c>
      <c r="CK365" s="17">
        <v>0</v>
      </c>
      <c r="CL365" s="17">
        <v>0</v>
      </c>
      <c r="CM365" s="17">
        <v>0</v>
      </c>
      <c r="CN365" s="17">
        <v>0</v>
      </c>
      <c r="CO365" s="17">
        <v>0</v>
      </c>
      <c r="CP365" s="17">
        <v>0</v>
      </c>
      <c r="CQ365" s="17">
        <v>255</v>
      </c>
      <c r="CR365" s="17">
        <v>42</v>
      </c>
      <c r="CS365" s="17">
        <v>233</v>
      </c>
      <c r="CT365" s="17">
        <v>121</v>
      </c>
      <c r="CU365" s="17">
        <v>499</v>
      </c>
      <c r="CV365" s="17">
        <v>179</v>
      </c>
      <c r="CW365" s="17">
        <v>457</v>
      </c>
      <c r="CX365" s="17">
        <v>157</v>
      </c>
      <c r="CY365" s="17">
        <v>0</v>
      </c>
      <c r="CZ365" s="17">
        <v>0</v>
      </c>
      <c r="DA365" s="17">
        <v>0</v>
      </c>
      <c r="DB365" s="15"/>
      <c r="DC365" s="15"/>
      <c r="DD365" s="15"/>
      <c r="DE365" s="15"/>
      <c r="DF365" s="15"/>
      <c r="DG365" s="15"/>
      <c r="DH365" s="15"/>
    </row>
    <row r="366" spans="1:112" ht="17.25" thickBot="1">
      <c r="A366" s="18" t="b">
        <v>1</v>
      </c>
      <c r="B366" s="18" t="b">
        <v>1</v>
      </c>
      <c r="C366" s="15"/>
      <c r="D366" s="15"/>
      <c r="E366" s="17">
        <v>489580</v>
      </c>
      <c r="F366" s="17">
        <v>0</v>
      </c>
      <c r="G366" s="17">
        <v>0</v>
      </c>
      <c r="H366" s="17">
        <v>0</v>
      </c>
      <c r="I366" s="17">
        <v>0</v>
      </c>
      <c r="J366" s="15">
        <v>0</v>
      </c>
      <c r="K366" s="17">
        <v>0</v>
      </c>
      <c r="L366" s="17">
        <v>2</v>
      </c>
      <c r="M366" s="15">
        <v>1</v>
      </c>
      <c r="N366" s="15"/>
      <c r="O366" s="17">
        <v>0</v>
      </c>
      <c r="P366" s="15" t="s">
        <v>1204</v>
      </c>
      <c r="Q366" s="15">
        <v>0</v>
      </c>
      <c r="R366" s="17">
        <v>365</v>
      </c>
      <c r="S366" s="18" t="b">
        <v>0</v>
      </c>
      <c r="T366" s="15"/>
      <c r="U366" s="15"/>
      <c r="V366" s="17">
        <v>40</v>
      </c>
      <c r="W366" s="15" t="s">
        <v>2780</v>
      </c>
      <c r="X366" s="15">
        <v>0</v>
      </c>
      <c r="Y366" s="18" t="b">
        <v>0</v>
      </c>
      <c r="Z366" s="15" t="s">
        <v>2781</v>
      </c>
      <c r="AA366" s="15">
        <v>0.2</v>
      </c>
      <c r="AB366" s="18" t="b">
        <v>0</v>
      </c>
      <c r="AC366" s="15"/>
      <c r="AD366" s="15" t="s">
        <v>519</v>
      </c>
      <c r="AE366" s="17">
        <v>14</v>
      </c>
      <c r="AF366" s="17">
        <v>14</v>
      </c>
      <c r="AG366" s="17">
        <v>0</v>
      </c>
      <c r="AH366" s="17">
        <v>0</v>
      </c>
      <c r="AI366" s="17">
        <v>0</v>
      </c>
      <c r="AJ366" s="17">
        <v>0</v>
      </c>
      <c r="AK366" s="17">
        <v>0</v>
      </c>
      <c r="AL366" s="15">
        <v>0</v>
      </c>
      <c r="AM366" s="15">
        <v>0</v>
      </c>
      <c r="AN366" s="15" t="s">
        <v>2781</v>
      </c>
      <c r="AO366" s="15"/>
      <c r="AP366" s="15"/>
      <c r="AQ366" s="15"/>
      <c r="AR366" s="15"/>
      <c r="AS366" s="18" t="b">
        <v>0</v>
      </c>
      <c r="AT366" s="15" t="s">
        <v>2782</v>
      </c>
      <c r="AU366" s="17">
        <v>0</v>
      </c>
      <c r="AV366" s="17">
        <v>0</v>
      </c>
      <c r="AW366" s="17">
        <v>0</v>
      </c>
      <c r="AX366" s="17">
        <v>0</v>
      </c>
      <c r="AY366" s="17">
        <v>0</v>
      </c>
      <c r="AZ366" s="17">
        <v>0</v>
      </c>
      <c r="BA366" s="17">
        <v>0</v>
      </c>
      <c r="BB366" s="17">
        <v>0</v>
      </c>
      <c r="BC366" s="17">
        <v>0</v>
      </c>
      <c r="BD366" s="17">
        <v>0</v>
      </c>
      <c r="BE366" s="17">
        <v>0</v>
      </c>
      <c r="BF366" s="17">
        <v>0</v>
      </c>
      <c r="BG366" s="17">
        <v>0</v>
      </c>
      <c r="BH366" s="15">
        <v>0</v>
      </c>
      <c r="BI366" s="15">
        <v>0</v>
      </c>
      <c r="BJ366" s="15">
        <v>0</v>
      </c>
      <c r="BK366" s="15">
        <v>0</v>
      </c>
      <c r="BL366" s="17">
        <v>0</v>
      </c>
      <c r="BM366" s="17">
        <v>0</v>
      </c>
      <c r="BN366" s="17">
        <v>0</v>
      </c>
      <c r="BO366" s="17">
        <v>0</v>
      </c>
      <c r="BP366" s="17">
        <v>0</v>
      </c>
      <c r="BQ366" s="15">
        <v>0</v>
      </c>
      <c r="BR366" s="15">
        <v>0</v>
      </c>
      <c r="BS366" s="15">
        <v>0</v>
      </c>
      <c r="BT366" s="15">
        <v>0</v>
      </c>
      <c r="BU366" s="15"/>
      <c r="BV366" s="15"/>
      <c r="BW366" s="15"/>
      <c r="BX366" s="15"/>
      <c r="BY366" s="15"/>
      <c r="BZ366" s="15"/>
      <c r="CA366" s="15"/>
      <c r="CB366" s="15"/>
      <c r="CC366" s="17">
        <v>434</v>
      </c>
      <c r="CD366" s="17">
        <v>158</v>
      </c>
      <c r="CE366" s="17">
        <v>419</v>
      </c>
      <c r="CF366" s="17">
        <v>157</v>
      </c>
      <c r="CG366" s="17">
        <v>400</v>
      </c>
      <c r="CH366" s="17">
        <v>153</v>
      </c>
      <c r="CI366" s="17">
        <v>436</v>
      </c>
      <c r="CJ366" s="17">
        <v>158</v>
      </c>
      <c r="CK366" s="17">
        <v>0</v>
      </c>
      <c r="CL366" s="17">
        <v>0</v>
      </c>
      <c r="CM366" s="17">
        <v>0</v>
      </c>
      <c r="CN366" s="17">
        <v>0</v>
      </c>
      <c r="CO366" s="17">
        <v>0</v>
      </c>
      <c r="CP366" s="17">
        <v>0</v>
      </c>
      <c r="CQ366" s="17">
        <v>537</v>
      </c>
      <c r="CR366" s="17">
        <v>166</v>
      </c>
      <c r="CS366" s="17">
        <v>46</v>
      </c>
      <c r="CT366" s="17">
        <v>29</v>
      </c>
      <c r="CU366" s="17">
        <v>440</v>
      </c>
      <c r="CV366" s="17">
        <v>159</v>
      </c>
      <c r="CW366" s="17">
        <v>354</v>
      </c>
      <c r="CX366" s="17">
        <v>123</v>
      </c>
      <c r="CY366" s="17">
        <v>0</v>
      </c>
      <c r="CZ366" s="17">
        <v>0</v>
      </c>
      <c r="DA366" s="17">
        <v>0</v>
      </c>
      <c r="DB366" s="15"/>
      <c r="DC366" s="15"/>
      <c r="DD366" s="15"/>
      <c r="DE366" s="15"/>
      <c r="DF366" s="15"/>
      <c r="DG366" s="15"/>
      <c r="DH366" s="15"/>
    </row>
    <row r="367" spans="1:112" ht="17.25" thickBot="1">
      <c r="A367" s="18" t="b">
        <v>1</v>
      </c>
      <c r="B367" s="18" t="b">
        <v>1</v>
      </c>
      <c r="C367" s="15"/>
      <c r="D367" s="15"/>
      <c r="E367" s="17">
        <v>494595</v>
      </c>
      <c r="F367" s="17">
        <v>0</v>
      </c>
      <c r="G367" s="17">
        <v>0</v>
      </c>
      <c r="H367" s="17">
        <v>0</v>
      </c>
      <c r="I367" s="17">
        <v>0</v>
      </c>
      <c r="J367" s="15">
        <v>0</v>
      </c>
      <c r="K367" s="17">
        <v>0</v>
      </c>
      <c r="L367" s="17">
        <v>3</v>
      </c>
      <c r="M367" s="15">
        <v>2.6</v>
      </c>
      <c r="N367" s="15"/>
      <c r="O367" s="17">
        <v>0</v>
      </c>
      <c r="P367" s="15" t="s">
        <v>2784</v>
      </c>
      <c r="Q367" s="15">
        <v>0</v>
      </c>
      <c r="R367" s="17">
        <v>366</v>
      </c>
      <c r="S367" s="18" t="b">
        <v>0</v>
      </c>
      <c r="T367" s="15"/>
      <c r="U367" s="15"/>
      <c r="V367" s="17">
        <v>75</v>
      </c>
      <c r="W367" s="15" t="s">
        <v>2785</v>
      </c>
      <c r="X367" s="15">
        <v>3.8</v>
      </c>
      <c r="Y367" s="18" t="b">
        <v>0</v>
      </c>
      <c r="Z367" s="15" t="s">
        <v>2786</v>
      </c>
      <c r="AA367" s="15">
        <v>13.4</v>
      </c>
      <c r="AB367" s="18" t="b">
        <v>0</v>
      </c>
      <c r="AC367" s="15"/>
      <c r="AD367" s="15" t="s">
        <v>519</v>
      </c>
      <c r="AE367" s="17">
        <v>14</v>
      </c>
      <c r="AF367" s="17">
        <v>14</v>
      </c>
      <c r="AG367" s="17">
        <v>125</v>
      </c>
      <c r="AH367" s="17">
        <v>0</v>
      </c>
      <c r="AI367" s="17">
        <v>0</v>
      </c>
      <c r="AJ367" s="17">
        <v>0</v>
      </c>
      <c r="AK367" s="17">
        <v>0</v>
      </c>
      <c r="AL367" s="15">
        <v>0</v>
      </c>
      <c r="AM367" s="15">
        <v>16.7</v>
      </c>
      <c r="AN367" s="15" t="s">
        <v>2786</v>
      </c>
      <c r="AO367" s="15"/>
      <c r="AP367" s="15"/>
      <c r="AQ367" s="15"/>
      <c r="AR367" s="15"/>
      <c r="AS367" s="18" t="b">
        <v>0</v>
      </c>
      <c r="AT367" s="15" t="s">
        <v>2787</v>
      </c>
      <c r="AU367" s="17">
        <v>2374</v>
      </c>
      <c r="AV367" s="17">
        <v>5</v>
      </c>
      <c r="AW367" s="17">
        <v>4</v>
      </c>
      <c r="AX367" s="17">
        <v>10</v>
      </c>
      <c r="AY367" s="17">
        <v>32</v>
      </c>
      <c r="AZ367" s="17">
        <v>0</v>
      </c>
      <c r="BA367" s="17">
        <v>0</v>
      </c>
      <c r="BB367" s="17">
        <v>0</v>
      </c>
      <c r="BC367" s="17">
        <v>1</v>
      </c>
      <c r="BD367" s="17">
        <v>0</v>
      </c>
      <c r="BE367" s="17">
        <v>0</v>
      </c>
      <c r="BF367" s="17">
        <v>17</v>
      </c>
      <c r="BG367" s="17">
        <v>521</v>
      </c>
      <c r="BH367" s="15">
        <v>526.4</v>
      </c>
      <c r="BI367" s="15">
        <v>908.2</v>
      </c>
      <c r="BJ367" s="15">
        <v>665</v>
      </c>
      <c r="BK367" s="15">
        <v>210</v>
      </c>
      <c r="BL367" s="17">
        <v>0</v>
      </c>
      <c r="BM367" s="17">
        <v>0</v>
      </c>
      <c r="BN367" s="17">
        <v>0</v>
      </c>
      <c r="BO367" s="17">
        <v>0</v>
      </c>
      <c r="BP367" s="17">
        <v>27</v>
      </c>
      <c r="BQ367" s="15">
        <v>6.83</v>
      </c>
      <c r="BR367" s="15">
        <v>5.14</v>
      </c>
      <c r="BS367" s="15">
        <v>11.96</v>
      </c>
      <c r="BT367" s="15">
        <v>33.99</v>
      </c>
      <c r="BU367" s="17">
        <v>6</v>
      </c>
      <c r="BV367" s="15"/>
      <c r="BW367" s="17">
        <v>2</v>
      </c>
      <c r="BX367" s="15"/>
      <c r="BY367" s="17">
        <v>4</v>
      </c>
      <c r="BZ367" s="15"/>
      <c r="CA367" s="15"/>
      <c r="CB367" s="15"/>
      <c r="CC367" s="17">
        <v>107</v>
      </c>
      <c r="CD367" s="17">
        <v>35</v>
      </c>
      <c r="CE367" s="17">
        <v>10</v>
      </c>
      <c r="CF367" s="17">
        <v>10</v>
      </c>
      <c r="CG367" s="17">
        <v>25</v>
      </c>
      <c r="CH367" s="17">
        <v>12</v>
      </c>
      <c r="CI367" s="17">
        <v>16</v>
      </c>
      <c r="CJ367" s="17">
        <v>12</v>
      </c>
      <c r="CK367" s="17">
        <v>0.26</v>
      </c>
      <c r="CL367" s="17">
        <v>0</v>
      </c>
      <c r="CM367" s="17">
        <v>0.19</v>
      </c>
      <c r="CN367" s="17">
        <v>0.45</v>
      </c>
      <c r="CO367" s="17">
        <v>1.29</v>
      </c>
      <c r="CP367" s="17">
        <v>1.21</v>
      </c>
      <c r="CQ367" s="17">
        <v>20</v>
      </c>
      <c r="CR367" s="17">
        <v>12</v>
      </c>
      <c r="CS367" s="17">
        <v>544</v>
      </c>
      <c r="CT367" s="17">
        <v>238</v>
      </c>
      <c r="CU367" s="17">
        <v>75</v>
      </c>
      <c r="CV367" s="17">
        <v>34</v>
      </c>
      <c r="CW367" s="17">
        <v>35</v>
      </c>
      <c r="CX367" s="17">
        <v>10</v>
      </c>
      <c r="CY367" s="17">
        <v>1.02</v>
      </c>
      <c r="CZ367" s="17">
        <v>0.38</v>
      </c>
      <c r="DA367" s="17">
        <v>0</v>
      </c>
      <c r="DB367" s="15"/>
      <c r="DC367" s="15"/>
      <c r="DD367" s="15"/>
      <c r="DE367" s="15"/>
      <c r="DF367" s="15"/>
      <c r="DG367" s="15"/>
      <c r="DH367" s="15"/>
    </row>
    <row r="368" spans="1:112" ht="17.25" thickBot="1">
      <c r="A368" s="18" t="b">
        <v>1</v>
      </c>
      <c r="B368" s="18" t="b">
        <v>1</v>
      </c>
      <c r="C368" s="15"/>
      <c r="D368" s="15"/>
      <c r="E368" s="17">
        <v>243298</v>
      </c>
      <c r="F368" s="17">
        <v>0</v>
      </c>
      <c r="G368" s="17">
        <v>0</v>
      </c>
      <c r="H368" s="17">
        <v>0</v>
      </c>
      <c r="I368" s="17">
        <v>0</v>
      </c>
      <c r="J368" s="15">
        <v>0</v>
      </c>
      <c r="K368" s="17">
        <v>0</v>
      </c>
      <c r="L368" s="17">
        <v>3</v>
      </c>
      <c r="M368" s="15">
        <v>2.4</v>
      </c>
      <c r="N368" s="15"/>
      <c r="O368" s="17">
        <v>0</v>
      </c>
      <c r="P368" s="15" t="s">
        <v>810</v>
      </c>
      <c r="Q368" s="15">
        <v>0</v>
      </c>
      <c r="R368" s="17">
        <v>367</v>
      </c>
      <c r="S368" s="18" t="b">
        <v>0</v>
      </c>
      <c r="T368" s="15"/>
      <c r="U368" s="15"/>
      <c r="V368" s="17">
        <v>70</v>
      </c>
      <c r="W368" s="15" t="s">
        <v>837</v>
      </c>
      <c r="X368" s="15">
        <v>3.6</v>
      </c>
      <c r="Y368" s="18" t="b">
        <v>0</v>
      </c>
      <c r="Z368" s="15" t="s">
        <v>838</v>
      </c>
      <c r="AA368" s="15">
        <v>4.0999999999999996</v>
      </c>
      <c r="AB368" s="18" t="b">
        <v>0</v>
      </c>
      <c r="AC368" s="15"/>
      <c r="AD368" s="15" t="s">
        <v>519</v>
      </c>
      <c r="AE368" s="17">
        <v>14</v>
      </c>
      <c r="AF368" s="17">
        <v>14</v>
      </c>
      <c r="AG368" s="17">
        <v>131</v>
      </c>
      <c r="AH368" s="17">
        <v>0</v>
      </c>
      <c r="AI368" s="17">
        <v>0</v>
      </c>
      <c r="AJ368" s="17">
        <v>0</v>
      </c>
      <c r="AK368" s="17">
        <v>0</v>
      </c>
      <c r="AL368" s="15">
        <v>0</v>
      </c>
      <c r="AM368" s="15">
        <v>18.7</v>
      </c>
      <c r="AN368" s="15" t="s">
        <v>838</v>
      </c>
      <c r="AO368" s="15"/>
      <c r="AP368" s="15"/>
      <c r="AQ368" s="15"/>
      <c r="AR368" s="15"/>
      <c r="AS368" s="18" t="b">
        <v>0</v>
      </c>
      <c r="AT368" s="15" t="s">
        <v>2790</v>
      </c>
      <c r="AU368" s="17">
        <v>2736</v>
      </c>
      <c r="AV368" s="17">
        <v>7</v>
      </c>
      <c r="AW368" s="17">
        <v>5</v>
      </c>
      <c r="AX368" s="17">
        <v>10</v>
      </c>
      <c r="AY368" s="17">
        <v>39</v>
      </c>
      <c r="AZ368" s="17">
        <v>0</v>
      </c>
      <c r="BA368" s="17">
        <v>0</v>
      </c>
      <c r="BB368" s="17">
        <v>0</v>
      </c>
      <c r="BC368" s="17">
        <v>3</v>
      </c>
      <c r="BD368" s="17">
        <v>0</v>
      </c>
      <c r="BE368" s="17">
        <v>0</v>
      </c>
      <c r="BF368" s="17">
        <v>5</v>
      </c>
      <c r="BG368" s="17">
        <v>449</v>
      </c>
      <c r="BH368" s="15">
        <v>540.4</v>
      </c>
      <c r="BI368" s="15">
        <v>714.7</v>
      </c>
      <c r="BJ368" s="15">
        <v>831</v>
      </c>
      <c r="BK368" s="15">
        <v>208.4</v>
      </c>
      <c r="BL368" s="17">
        <v>0</v>
      </c>
      <c r="BM368" s="17">
        <v>0</v>
      </c>
      <c r="BN368" s="17">
        <v>0</v>
      </c>
      <c r="BO368" s="17">
        <v>0</v>
      </c>
      <c r="BP368" s="17">
        <v>32</v>
      </c>
      <c r="BQ368" s="15">
        <v>8.35</v>
      </c>
      <c r="BR368" s="15">
        <v>4.67</v>
      </c>
      <c r="BS368" s="15">
        <v>13.02</v>
      </c>
      <c r="BT368" s="15">
        <v>34.94</v>
      </c>
      <c r="BU368" s="17">
        <v>5</v>
      </c>
      <c r="BV368" s="15"/>
      <c r="BW368" s="15"/>
      <c r="BX368" s="15"/>
      <c r="BY368" s="17">
        <v>3</v>
      </c>
      <c r="BZ368" s="15"/>
      <c r="CA368" s="15"/>
      <c r="CB368" s="15"/>
      <c r="CC368" s="17">
        <v>97</v>
      </c>
      <c r="CD368" s="17">
        <v>29</v>
      </c>
      <c r="CE368" s="17">
        <v>23</v>
      </c>
      <c r="CF368" s="17">
        <v>22</v>
      </c>
      <c r="CG368" s="17">
        <v>10</v>
      </c>
      <c r="CH368" s="17">
        <v>5</v>
      </c>
      <c r="CI368" s="17">
        <v>18</v>
      </c>
      <c r="CJ368" s="17">
        <v>14</v>
      </c>
      <c r="CK368" s="17">
        <v>0.27</v>
      </c>
      <c r="CL368" s="17">
        <v>0</v>
      </c>
      <c r="CM368" s="17">
        <v>0.15</v>
      </c>
      <c r="CN368" s="17">
        <v>0.42</v>
      </c>
      <c r="CO368" s="17">
        <v>1.1499999999999999</v>
      </c>
      <c r="CP368" s="17">
        <v>1.28</v>
      </c>
      <c r="CQ368" s="17">
        <v>26</v>
      </c>
      <c r="CR368" s="17">
        <v>17</v>
      </c>
      <c r="CS368" s="17">
        <v>532</v>
      </c>
      <c r="CT368" s="17">
        <v>231</v>
      </c>
      <c r="CU368" s="17">
        <v>96</v>
      </c>
      <c r="CV368" s="17">
        <v>41</v>
      </c>
      <c r="CW368" s="17">
        <v>86</v>
      </c>
      <c r="CX368" s="17">
        <v>28</v>
      </c>
      <c r="CY368" s="17">
        <v>1.05</v>
      </c>
      <c r="CZ368" s="17">
        <v>0.33</v>
      </c>
      <c r="DA368" s="17">
        <v>0</v>
      </c>
      <c r="DB368" s="15"/>
      <c r="DC368" s="15"/>
      <c r="DD368" s="15"/>
      <c r="DE368" s="15"/>
      <c r="DF368" s="15"/>
      <c r="DG368" s="15"/>
      <c r="DH368" s="15"/>
    </row>
    <row r="369" spans="1:112" ht="17.25" thickBot="1">
      <c r="A369" s="18" t="b">
        <v>1</v>
      </c>
      <c r="B369" s="18" t="b">
        <v>1</v>
      </c>
      <c r="C369" s="15"/>
      <c r="D369" s="15"/>
      <c r="E369" s="17">
        <v>424876</v>
      </c>
      <c r="F369" s="17">
        <v>0</v>
      </c>
      <c r="G369" s="17">
        <v>0</v>
      </c>
      <c r="H369" s="17">
        <v>0</v>
      </c>
      <c r="I369" s="17">
        <v>0</v>
      </c>
      <c r="J369" s="15">
        <v>0</v>
      </c>
      <c r="K369" s="17">
        <v>0</v>
      </c>
      <c r="L369" s="17">
        <v>3</v>
      </c>
      <c r="M369" s="15">
        <v>2.4</v>
      </c>
      <c r="N369" s="15"/>
      <c r="O369" s="17">
        <v>0</v>
      </c>
      <c r="P369" s="15" t="s">
        <v>1153</v>
      </c>
      <c r="Q369" s="15">
        <v>0</v>
      </c>
      <c r="R369" s="17">
        <v>368</v>
      </c>
      <c r="S369" s="18" t="b">
        <v>0</v>
      </c>
      <c r="T369" s="15"/>
      <c r="U369" s="15"/>
      <c r="V369" s="17">
        <v>70</v>
      </c>
      <c r="W369" s="15" t="s">
        <v>1154</v>
      </c>
      <c r="X369" s="15">
        <v>4.4000000000000004</v>
      </c>
      <c r="Y369" s="18" t="b">
        <v>0</v>
      </c>
      <c r="Z369" s="15" t="s">
        <v>1155</v>
      </c>
      <c r="AA369" s="15">
        <v>38.299999999999997</v>
      </c>
      <c r="AB369" s="18" t="b">
        <v>0</v>
      </c>
      <c r="AC369" s="15"/>
      <c r="AD369" s="15" t="s">
        <v>519</v>
      </c>
      <c r="AE369" s="17">
        <v>14</v>
      </c>
      <c r="AF369" s="17">
        <v>14</v>
      </c>
      <c r="AG369" s="17">
        <v>160</v>
      </c>
      <c r="AH369" s="17">
        <v>0</v>
      </c>
      <c r="AI369" s="17">
        <v>0</v>
      </c>
      <c r="AJ369" s="17">
        <v>0</v>
      </c>
      <c r="AK369" s="17">
        <v>0</v>
      </c>
      <c r="AL369" s="15">
        <v>0</v>
      </c>
      <c r="AM369" s="15">
        <v>22.9</v>
      </c>
      <c r="AN369" s="15" t="s">
        <v>1155</v>
      </c>
      <c r="AO369" s="15"/>
      <c r="AP369" s="15"/>
      <c r="AQ369" s="15"/>
      <c r="AR369" s="15"/>
      <c r="AS369" s="18" t="b">
        <v>0</v>
      </c>
      <c r="AT369" s="15" t="s">
        <v>2793</v>
      </c>
      <c r="AU369" s="17">
        <v>3232</v>
      </c>
      <c r="AV369" s="17">
        <v>6</v>
      </c>
      <c r="AW369" s="17">
        <v>7</v>
      </c>
      <c r="AX369" s="17">
        <v>9</v>
      </c>
      <c r="AY369" s="17">
        <v>52</v>
      </c>
      <c r="AZ369" s="17">
        <v>0</v>
      </c>
      <c r="BA369" s="17">
        <v>0</v>
      </c>
      <c r="BB369" s="17">
        <v>1</v>
      </c>
      <c r="BC369" s="17">
        <v>8</v>
      </c>
      <c r="BD369" s="17">
        <v>1</v>
      </c>
      <c r="BE369" s="17">
        <v>0</v>
      </c>
      <c r="BF369" s="17">
        <v>21</v>
      </c>
      <c r="BG369" s="17">
        <v>780</v>
      </c>
      <c r="BH369" s="15">
        <v>867.8</v>
      </c>
      <c r="BI369" s="15">
        <v>1324.6</v>
      </c>
      <c r="BJ369" s="15">
        <v>417</v>
      </c>
      <c r="BK369" s="15">
        <v>260.89999999999998</v>
      </c>
      <c r="BL369" s="17">
        <v>0</v>
      </c>
      <c r="BM369" s="17">
        <v>0</v>
      </c>
      <c r="BN369" s="17">
        <v>0</v>
      </c>
      <c r="BO369" s="17">
        <v>0</v>
      </c>
      <c r="BP369" s="17">
        <v>36</v>
      </c>
      <c r="BQ369" s="15">
        <v>4.76</v>
      </c>
      <c r="BR369" s="15">
        <v>6.83</v>
      </c>
      <c r="BS369" s="15">
        <v>11.59</v>
      </c>
      <c r="BT369" s="15">
        <v>45.63</v>
      </c>
      <c r="BU369" s="17">
        <v>4</v>
      </c>
      <c r="BV369" s="15"/>
      <c r="BW369" s="17">
        <v>1</v>
      </c>
      <c r="BX369" s="15"/>
      <c r="BY369" s="17">
        <v>2</v>
      </c>
      <c r="BZ369" s="15"/>
      <c r="CA369" s="15"/>
      <c r="CB369" s="15"/>
      <c r="CC369" s="17">
        <v>18</v>
      </c>
      <c r="CD369" s="17">
        <v>5</v>
      </c>
      <c r="CE369" s="17">
        <v>2</v>
      </c>
      <c r="CF369" s="17">
        <v>2</v>
      </c>
      <c r="CG369" s="17">
        <v>58</v>
      </c>
      <c r="CH369" s="17">
        <v>34</v>
      </c>
      <c r="CI369" s="17">
        <v>4</v>
      </c>
      <c r="CJ369" s="17">
        <v>3</v>
      </c>
      <c r="CK369" s="17">
        <v>0.13</v>
      </c>
      <c r="CL369" s="17">
        <v>0</v>
      </c>
      <c r="CM369" s="17">
        <v>0.19</v>
      </c>
      <c r="CN369" s="17">
        <v>0.32</v>
      </c>
      <c r="CO369" s="17">
        <v>1.27</v>
      </c>
      <c r="CP369" s="17">
        <v>1.45</v>
      </c>
      <c r="CQ369" s="17">
        <v>27</v>
      </c>
      <c r="CR369" s="17">
        <v>18</v>
      </c>
      <c r="CS369" s="17">
        <v>533</v>
      </c>
      <c r="CT369" s="17">
        <v>232</v>
      </c>
      <c r="CU369" s="17">
        <v>35</v>
      </c>
      <c r="CV369" s="17">
        <v>14</v>
      </c>
      <c r="CW369" s="17">
        <v>4</v>
      </c>
      <c r="CX369" s="17">
        <v>2</v>
      </c>
      <c r="CY369" s="17">
        <v>1</v>
      </c>
      <c r="CZ369" s="17">
        <v>0.25</v>
      </c>
      <c r="DA369" s="17">
        <v>0</v>
      </c>
      <c r="DB369" s="15"/>
      <c r="DC369" s="15"/>
      <c r="DD369" s="15"/>
      <c r="DE369" s="15"/>
      <c r="DF369" s="15"/>
      <c r="DG369" s="15"/>
      <c r="DH369" s="15"/>
    </row>
    <row r="370" spans="1:112" ht="17.25" thickBot="1">
      <c r="A370" s="18" t="b">
        <v>1</v>
      </c>
      <c r="B370" s="18" t="b">
        <v>1</v>
      </c>
      <c r="C370" s="15"/>
      <c r="D370" s="15"/>
      <c r="E370" s="17">
        <v>611922</v>
      </c>
      <c r="F370" s="17">
        <v>0</v>
      </c>
      <c r="G370" s="17">
        <v>0</v>
      </c>
      <c r="H370" s="17">
        <v>0</v>
      </c>
      <c r="I370" s="17">
        <v>0</v>
      </c>
      <c r="J370" s="15">
        <v>0</v>
      </c>
      <c r="K370" s="17">
        <v>0</v>
      </c>
      <c r="L370" s="17">
        <v>3</v>
      </c>
      <c r="M370" s="15">
        <v>2.1</v>
      </c>
      <c r="N370" s="15"/>
      <c r="O370" s="17">
        <v>0</v>
      </c>
      <c r="P370" s="15" t="s">
        <v>3573</v>
      </c>
      <c r="Q370" s="15">
        <v>0</v>
      </c>
      <c r="R370" s="17">
        <v>369</v>
      </c>
      <c r="S370" s="18" t="b">
        <v>0</v>
      </c>
      <c r="T370" s="15"/>
      <c r="U370" s="15"/>
      <c r="V370" s="17">
        <v>60</v>
      </c>
      <c r="W370" s="15" t="s">
        <v>3582</v>
      </c>
      <c r="X370" s="15">
        <v>2.2999999999999998</v>
      </c>
      <c r="Y370" s="18" t="b">
        <v>0</v>
      </c>
      <c r="Z370" s="15" t="s">
        <v>3583</v>
      </c>
      <c r="AA370" s="15">
        <v>1.8</v>
      </c>
      <c r="AB370" s="18" t="b">
        <v>0</v>
      </c>
      <c r="AC370" s="15"/>
      <c r="AD370" s="15" t="s">
        <v>519</v>
      </c>
      <c r="AE370" s="17">
        <v>14</v>
      </c>
      <c r="AF370" s="17">
        <v>14</v>
      </c>
      <c r="AG370" s="17">
        <v>43</v>
      </c>
      <c r="AH370" s="17">
        <v>0</v>
      </c>
      <c r="AI370" s="17">
        <v>0</v>
      </c>
      <c r="AJ370" s="17">
        <v>0</v>
      </c>
      <c r="AK370" s="17">
        <v>0</v>
      </c>
      <c r="AL370" s="15">
        <v>0</v>
      </c>
      <c r="AM370" s="15">
        <v>7.2</v>
      </c>
      <c r="AN370" s="15" t="s">
        <v>3583</v>
      </c>
      <c r="AO370" s="15"/>
      <c r="AP370" s="15"/>
      <c r="AQ370" s="15"/>
      <c r="AR370" s="15"/>
      <c r="AS370" s="18" t="b">
        <v>0</v>
      </c>
      <c r="AT370" s="15" t="s">
        <v>3584</v>
      </c>
      <c r="AU370" s="17">
        <v>547</v>
      </c>
      <c r="AV370" s="17">
        <v>2</v>
      </c>
      <c r="AW370" s="17">
        <v>1</v>
      </c>
      <c r="AX370" s="17">
        <v>2</v>
      </c>
      <c r="AY370" s="17">
        <v>12</v>
      </c>
      <c r="AZ370" s="17">
        <v>0</v>
      </c>
      <c r="BA370" s="17">
        <v>0</v>
      </c>
      <c r="BB370" s="17">
        <v>0</v>
      </c>
      <c r="BC370" s="17">
        <v>0</v>
      </c>
      <c r="BD370" s="17">
        <v>0</v>
      </c>
      <c r="BE370" s="17">
        <v>0</v>
      </c>
      <c r="BF370" s="17">
        <v>4</v>
      </c>
      <c r="BG370" s="17">
        <v>188</v>
      </c>
      <c r="BH370" s="15">
        <v>176</v>
      </c>
      <c r="BI370" s="15">
        <v>222.8</v>
      </c>
      <c r="BJ370" s="15">
        <v>203</v>
      </c>
      <c r="BK370" s="15">
        <v>60.1</v>
      </c>
      <c r="BL370" s="17">
        <v>0</v>
      </c>
      <c r="BM370" s="17">
        <v>0</v>
      </c>
      <c r="BN370" s="17">
        <v>0</v>
      </c>
      <c r="BO370" s="17">
        <v>0</v>
      </c>
      <c r="BP370" s="17">
        <v>5</v>
      </c>
      <c r="BQ370" s="15">
        <v>1.34</v>
      </c>
      <c r="BR370" s="15">
        <v>2.0099999999999998</v>
      </c>
      <c r="BS370" s="15">
        <v>3.35</v>
      </c>
      <c r="BT370" s="15">
        <v>8.92</v>
      </c>
      <c r="BU370" s="15"/>
      <c r="BV370" s="15"/>
      <c r="BW370" s="15"/>
      <c r="BX370" s="15"/>
      <c r="BY370" s="15"/>
      <c r="BZ370" s="15"/>
      <c r="CA370" s="15"/>
      <c r="CB370" s="15"/>
      <c r="CC370" s="17">
        <v>260</v>
      </c>
      <c r="CD370" s="17">
        <v>118</v>
      </c>
      <c r="CE370" s="17">
        <v>151</v>
      </c>
      <c r="CF370" s="17">
        <v>102</v>
      </c>
      <c r="CG370" s="17">
        <v>152</v>
      </c>
      <c r="CH370" s="17">
        <v>83</v>
      </c>
      <c r="CI370" s="17">
        <v>222</v>
      </c>
      <c r="CJ370" s="17">
        <v>112</v>
      </c>
      <c r="CK370" s="17">
        <v>0.22</v>
      </c>
      <c r="CL370" s="17">
        <v>0</v>
      </c>
      <c r="CM370" s="17">
        <v>0.33</v>
      </c>
      <c r="CN370" s="17">
        <v>0.55000000000000004</v>
      </c>
      <c r="CO370" s="17">
        <v>1.47</v>
      </c>
      <c r="CP370" s="17">
        <v>1.97</v>
      </c>
      <c r="CQ370" s="17">
        <v>108</v>
      </c>
      <c r="CR370" s="17">
        <v>71</v>
      </c>
      <c r="CS370" s="17">
        <v>502</v>
      </c>
      <c r="CT370" s="17">
        <v>206</v>
      </c>
      <c r="CU370" s="17">
        <v>261</v>
      </c>
      <c r="CV370" s="17">
        <v>109</v>
      </c>
      <c r="CW370" s="17">
        <v>144</v>
      </c>
      <c r="CX370" s="17">
        <v>44</v>
      </c>
      <c r="CY370" s="17">
        <v>0.82</v>
      </c>
      <c r="CZ370" s="17">
        <v>0.33</v>
      </c>
      <c r="DA370" s="17">
        <v>0</v>
      </c>
      <c r="DB370" s="15"/>
      <c r="DC370" s="15"/>
      <c r="DD370" s="15"/>
      <c r="DE370" s="15"/>
      <c r="DF370" s="15"/>
      <c r="DG370" s="15"/>
      <c r="DH370" s="15"/>
    </row>
    <row r="371" spans="1:112" ht="17.25" thickBot="1">
      <c r="A371" s="18" t="b">
        <v>1</v>
      </c>
      <c r="B371" s="18" t="b">
        <v>1</v>
      </c>
      <c r="C371" s="15"/>
      <c r="D371" s="15"/>
      <c r="E371" s="17">
        <v>223541</v>
      </c>
      <c r="F371" s="17">
        <v>0</v>
      </c>
      <c r="G371" s="17">
        <v>0</v>
      </c>
      <c r="H371" s="17">
        <v>0</v>
      </c>
      <c r="I371" s="17">
        <v>0</v>
      </c>
      <c r="J371" s="15">
        <v>0</v>
      </c>
      <c r="K371" s="17">
        <v>0</v>
      </c>
      <c r="L371" s="17">
        <v>3</v>
      </c>
      <c r="M371" s="15">
        <v>2</v>
      </c>
      <c r="N371" s="15"/>
      <c r="O371" s="17">
        <v>0</v>
      </c>
      <c r="P371" s="15" t="s">
        <v>1786</v>
      </c>
      <c r="Q371" s="15">
        <v>0</v>
      </c>
      <c r="R371" s="17">
        <v>370</v>
      </c>
      <c r="S371" s="18" t="b">
        <v>0</v>
      </c>
      <c r="T371" s="15"/>
      <c r="U371" s="15"/>
      <c r="V371" s="17">
        <v>55</v>
      </c>
      <c r="W371" s="15" t="s">
        <v>1787</v>
      </c>
      <c r="X371" s="15">
        <v>1.4</v>
      </c>
      <c r="Y371" s="18" t="b">
        <v>0</v>
      </c>
      <c r="Z371" s="15" t="s">
        <v>1788</v>
      </c>
      <c r="AA371" s="15">
        <v>0.1</v>
      </c>
      <c r="AB371" s="18" t="b">
        <v>0</v>
      </c>
      <c r="AC371" s="15"/>
      <c r="AD371" s="15" t="s">
        <v>519</v>
      </c>
      <c r="AE371" s="17">
        <v>14</v>
      </c>
      <c r="AF371" s="17">
        <v>14</v>
      </c>
      <c r="AG371" s="17">
        <v>37</v>
      </c>
      <c r="AH371" s="17">
        <v>0</v>
      </c>
      <c r="AI371" s="17">
        <v>0</v>
      </c>
      <c r="AJ371" s="17">
        <v>0</v>
      </c>
      <c r="AK371" s="17">
        <v>0</v>
      </c>
      <c r="AL371" s="15">
        <v>0</v>
      </c>
      <c r="AM371" s="15">
        <v>6.7</v>
      </c>
      <c r="AN371" s="15" t="s">
        <v>1788</v>
      </c>
      <c r="AO371" s="15"/>
      <c r="AP371" s="15"/>
      <c r="AQ371" s="15"/>
      <c r="AR371" s="15"/>
      <c r="AS371" s="18" t="b">
        <v>0</v>
      </c>
      <c r="AT371" s="15" t="s">
        <v>2791</v>
      </c>
      <c r="AU371" s="17">
        <v>317</v>
      </c>
      <c r="AV371" s="17">
        <v>2</v>
      </c>
      <c r="AW371" s="17">
        <v>1</v>
      </c>
      <c r="AX371" s="17">
        <v>0</v>
      </c>
      <c r="AY371" s="17">
        <v>9</v>
      </c>
      <c r="AZ371" s="17">
        <v>0</v>
      </c>
      <c r="BA371" s="17">
        <v>0</v>
      </c>
      <c r="BB371" s="17">
        <v>0</v>
      </c>
      <c r="BC371" s="17">
        <v>3</v>
      </c>
      <c r="BD371" s="17">
        <v>0</v>
      </c>
      <c r="BE371" s="17">
        <v>0</v>
      </c>
      <c r="BF371" s="17">
        <v>0</v>
      </c>
      <c r="BG371" s="17">
        <v>135</v>
      </c>
      <c r="BH371" s="15">
        <v>122</v>
      </c>
      <c r="BI371" s="15">
        <v>47.5</v>
      </c>
      <c r="BJ371" s="15">
        <v>182</v>
      </c>
      <c r="BK371" s="15">
        <v>34.9</v>
      </c>
      <c r="BL371" s="17">
        <v>0</v>
      </c>
      <c r="BM371" s="17">
        <v>0</v>
      </c>
      <c r="BN371" s="17">
        <v>0</v>
      </c>
      <c r="BO371" s="17">
        <v>0</v>
      </c>
      <c r="BP371" s="17">
        <v>1</v>
      </c>
      <c r="BQ371" s="15">
        <v>1.45</v>
      </c>
      <c r="BR371" s="15">
        <v>0.61</v>
      </c>
      <c r="BS371" s="15">
        <v>2.06</v>
      </c>
      <c r="BT371" s="15">
        <v>6.5</v>
      </c>
      <c r="BU371" s="15"/>
      <c r="BV371" s="15"/>
      <c r="BW371" s="15"/>
      <c r="BX371" s="15"/>
      <c r="BY371" s="15"/>
      <c r="BZ371" s="15"/>
      <c r="CA371" s="15"/>
      <c r="CB371" s="15"/>
      <c r="CC371" s="17">
        <v>292</v>
      </c>
      <c r="CD371" s="17">
        <v>135</v>
      </c>
      <c r="CE371" s="17">
        <v>287</v>
      </c>
      <c r="CF371" s="17">
        <v>155</v>
      </c>
      <c r="CG371" s="17">
        <v>172</v>
      </c>
      <c r="CH371" s="17">
        <v>91</v>
      </c>
      <c r="CI371" s="17">
        <v>278</v>
      </c>
      <c r="CJ371" s="17">
        <v>136</v>
      </c>
      <c r="CK371" s="17">
        <v>0.41</v>
      </c>
      <c r="CL371" s="17">
        <v>0</v>
      </c>
      <c r="CM371" s="17">
        <v>0.17</v>
      </c>
      <c r="CN371" s="17">
        <v>0.57999999999999996</v>
      </c>
      <c r="CO371" s="17">
        <v>1.85</v>
      </c>
      <c r="CP371" s="17">
        <v>2.56</v>
      </c>
      <c r="CQ371" s="17">
        <v>141</v>
      </c>
      <c r="CR371" s="17">
        <v>88</v>
      </c>
      <c r="CS371" s="17">
        <v>378</v>
      </c>
      <c r="CT371" s="17">
        <v>131</v>
      </c>
      <c r="CU371" s="17">
        <v>340</v>
      </c>
      <c r="CV371" s="17">
        <v>154</v>
      </c>
      <c r="CW371" s="17">
        <v>420</v>
      </c>
      <c r="CX371" s="17">
        <v>159</v>
      </c>
      <c r="CY371" s="17">
        <v>0.28000000000000003</v>
      </c>
      <c r="CZ371" s="17">
        <v>0</v>
      </c>
      <c r="DA371" s="17">
        <v>0</v>
      </c>
      <c r="DB371" s="15"/>
      <c r="DC371" s="15"/>
      <c r="DD371" s="15"/>
      <c r="DE371" s="15"/>
      <c r="DF371" s="15"/>
      <c r="DG371" s="15"/>
      <c r="DH371" s="15"/>
    </row>
    <row r="372" spans="1:112" ht="27.75" thickBot="1">
      <c r="A372" s="18" t="b">
        <v>1</v>
      </c>
      <c r="B372" s="18" t="b">
        <v>1</v>
      </c>
      <c r="C372" s="15"/>
      <c r="D372" s="15"/>
      <c r="E372" s="17">
        <v>441266</v>
      </c>
      <c r="F372" s="17">
        <v>0</v>
      </c>
      <c r="G372" s="17">
        <v>0</v>
      </c>
      <c r="H372" s="17">
        <v>0</v>
      </c>
      <c r="I372" s="17">
        <v>0</v>
      </c>
      <c r="J372" s="15">
        <v>0</v>
      </c>
      <c r="K372" s="17">
        <v>0</v>
      </c>
      <c r="L372" s="17">
        <v>3</v>
      </c>
      <c r="M372" s="15">
        <v>2.1</v>
      </c>
      <c r="N372" s="15"/>
      <c r="O372" s="17">
        <v>0</v>
      </c>
      <c r="P372" s="15" t="s">
        <v>594</v>
      </c>
      <c r="Q372" s="15">
        <v>0</v>
      </c>
      <c r="R372" s="17">
        <v>371</v>
      </c>
      <c r="S372" s="18" t="b">
        <v>0</v>
      </c>
      <c r="T372" s="15"/>
      <c r="U372" s="15"/>
      <c r="V372" s="17">
        <v>60</v>
      </c>
      <c r="W372" s="15" t="s">
        <v>1371</v>
      </c>
      <c r="X372" s="15">
        <v>4</v>
      </c>
      <c r="Y372" s="18" t="b">
        <v>0</v>
      </c>
      <c r="Z372" s="15" t="s">
        <v>1372</v>
      </c>
      <c r="AA372" s="15">
        <v>1.6</v>
      </c>
      <c r="AB372" s="18" t="b">
        <v>0</v>
      </c>
      <c r="AC372" s="15"/>
      <c r="AD372" s="15" t="s">
        <v>519</v>
      </c>
      <c r="AE372" s="17">
        <v>14</v>
      </c>
      <c r="AF372" s="17">
        <v>14</v>
      </c>
      <c r="AG372" s="17">
        <v>144</v>
      </c>
      <c r="AH372" s="17">
        <v>0</v>
      </c>
      <c r="AI372" s="17">
        <v>0</v>
      </c>
      <c r="AJ372" s="17">
        <v>0</v>
      </c>
      <c r="AK372" s="17">
        <v>0</v>
      </c>
      <c r="AL372" s="15">
        <v>0</v>
      </c>
      <c r="AM372" s="15">
        <v>24</v>
      </c>
      <c r="AN372" s="15" t="s">
        <v>1372</v>
      </c>
      <c r="AO372" s="15"/>
      <c r="AP372" s="15"/>
      <c r="AQ372" s="15"/>
      <c r="AR372" s="15"/>
      <c r="AS372" s="18" t="b">
        <v>0</v>
      </c>
      <c r="AT372" s="15" t="s">
        <v>2797</v>
      </c>
      <c r="AU372" s="17">
        <v>2991</v>
      </c>
      <c r="AV372" s="17">
        <v>5</v>
      </c>
      <c r="AW372" s="17">
        <v>5</v>
      </c>
      <c r="AX372" s="17">
        <v>9</v>
      </c>
      <c r="AY372" s="17">
        <v>42</v>
      </c>
      <c r="AZ372" s="17">
        <v>0</v>
      </c>
      <c r="BA372" s="17">
        <v>0</v>
      </c>
      <c r="BB372" s="17">
        <v>0</v>
      </c>
      <c r="BC372" s="17">
        <v>5</v>
      </c>
      <c r="BD372" s="17">
        <v>0</v>
      </c>
      <c r="BE372" s="17">
        <v>0</v>
      </c>
      <c r="BF372" s="17">
        <v>17</v>
      </c>
      <c r="BG372" s="17">
        <v>671</v>
      </c>
      <c r="BH372" s="15">
        <v>687</v>
      </c>
      <c r="BI372" s="15">
        <v>497.2</v>
      </c>
      <c r="BJ372" s="15">
        <v>220</v>
      </c>
      <c r="BK372" s="15">
        <v>140.1</v>
      </c>
      <c r="BL372" s="17">
        <v>0</v>
      </c>
      <c r="BM372" s="17">
        <v>0</v>
      </c>
      <c r="BN372" s="17">
        <v>0</v>
      </c>
      <c r="BO372" s="17">
        <v>0</v>
      </c>
      <c r="BP372" s="17">
        <v>34</v>
      </c>
      <c r="BQ372" s="15">
        <v>1.89</v>
      </c>
      <c r="BR372" s="15">
        <v>2.2599999999999998</v>
      </c>
      <c r="BS372" s="15">
        <v>4.1500000000000004</v>
      </c>
      <c r="BT372" s="15">
        <v>38.409999999999997</v>
      </c>
      <c r="BU372" s="15"/>
      <c r="BV372" s="15"/>
      <c r="BW372" s="15"/>
      <c r="BX372" s="15"/>
      <c r="BY372" s="15"/>
      <c r="BZ372" s="15"/>
      <c r="CA372" s="15"/>
      <c r="CB372" s="15"/>
      <c r="CC372" s="17">
        <v>50</v>
      </c>
      <c r="CD372" s="17">
        <v>13</v>
      </c>
      <c r="CE372" s="17">
        <v>50</v>
      </c>
      <c r="CF372" s="17">
        <v>44</v>
      </c>
      <c r="CG372" s="17">
        <v>140</v>
      </c>
      <c r="CH372" s="17">
        <v>80</v>
      </c>
      <c r="CI372" s="17">
        <v>58</v>
      </c>
      <c r="CJ372" s="17">
        <v>37</v>
      </c>
      <c r="CK372" s="17">
        <v>0.06</v>
      </c>
      <c r="CL372" s="17">
        <v>0</v>
      </c>
      <c r="CM372" s="17">
        <v>7.0000000000000007E-2</v>
      </c>
      <c r="CN372" s="17">
        <v>0.13</v>
      </c>
      <c r="CO372" s="17">
        <v>1.1599999999999999</v>
      </c>
      <c r="CP372" s="17">
        <v>1.26</v>
      </c>
      <c r="CQ372" s="17">
        <v>83</v>
      </c>
      <c r="CR372" s="17">
        <v>53</v>
      </c>
      <c r="CS372" s="17">
        <v>477</v>
      </c>
      <c r="CT372" s="17">
        <v>188</v>
      </c>
      <c r="CU372" s="17">
        <v>59</v>
      </c>
      <c r="CV372" s="17">
        <v>26</v>
      </c>
      <c r="CW372" s="17">
        <v>154</v>
      </c>
      <c r="CX372" s="17">
        <v>48</v>
      </c>
      <c r="CY372" s="17">
        <v>1.02</v>
      </c>
      <c r="CZ372" s="17">
        <v>0.27</v>
      </c>
      <c r="DA372" s="17">
        <v>0</v>
      </c>
      <c r="DB372" s="15"/>
      <c r="DC372" s="15"/>
      <c r="DD372" s="15"/>
      <c r="DE372" s="15"/>
      <c r="DF372" s="15"/>
      <c r="DG372" s="15"/>
      <c r="DH372" s="15"/>
    </row>
    <row r="373" spans="1:112" ht="27.75" thickBot="1">
      <c r="A373" s="18" t="b">
        <v>1</v>
      </c>
      <c r="B373" s="18" t="b">
        <v>1</v>
      </c>
      <c r="C373" s="15"/>
      <c r="D373" s="15"/>
      <c r="E373" s="17">
        <v>243016</v>
      </c>
      <c r="F373" s="17">
        <v>0</v>
      </c>
      <c r="G373" s="17">
        <v>0</v>
      </c>
      <c r="H373" s="17">
        <v>0</v>
      </c>
      <c r="I373" s="17">
        <v>0</v>
      </c>
      <c r="J373" s="15">
        <v>0</v>
      </c>
      <c r="K373" s="17">
        <v>0</v>
      </c>
      <c r="L373" s="17">
        <v>3</v>
      </c>
      <c r="M373" s="15">
        <v>2</v>
      </c>
      <c r="N373" s="15"/>
      <c r="O373" s="17">
        <v>0</v>
      </c>
      <c r="P373" s="15" t="s">
        <v>674</v>
      </c>
      <c r="Q373" s="15">
        <v>0</v>
      </c>
      <c r="R373" s="17">
        <v>372</v>
      </c>
      <c r="S373" s="18" t="b">
        <v>0</v>
      </c>
      <c r="T373" s="15"/>
      <c r="U373" s="15"/>
      <c r="V373" s="17">
        <v>55</v>
      </c>
      <c r="W373" s="15" t="s">
        <v>675</v>
      </c>
      <c r="X373" s="15">
        <v>2.9</v>
      </c>
      <c r="Y373" s="18" t="b">
        <v>0</v>
      </c>
      <c r="Z373" s="15" t="s">
        <v>292</v>
      </c>
      <c r="AA373" s="15">
        <v>1.8</v>
      </c>
      <c r="AB373" s="18" t="b">
        <v>0</v>
      </c>
      <c r="AC373" s="15"/>
      <c r="AD373" s="15" t="s">
        <v>519</v>
      </c>
      <c r="AE373" s="17">
        <v>14</v>
      </c>
      <c r="AF373" s="17">
        <v>14</v>
      </c>
      <c r="AG373" s="17">
        <v>108</v>
      </c>
      <c r="AH373" s="17">
        <v>0</v>
      </c>
      <c r="AI373" s="17">
        <v>0</v>
      </c>
      <c r="AJ373" s="17">
        <v>0</v>
      </c>
      <c r="AK373" s="17">
        <v>0</v>
      </c>
      <c r="AL373" s="15">
        <v>0</v>
      </c>
      <c r="AM373" s="15">
        <v>19.600000000000001</v>
      </c>
      <c r="AN373" s="15" t="s">
        <v>292</v>
      </c>
      <c r="AO373" s="15"/>
      <c r="AP373" s="15"/>
      <c r="AQ373" s="15"/>
      <c r="AR373" s="15"/>
      <c r="AS373" s="18" t="b">
        <v>0</v>
      </c>
      <c r="AT373" s="15" t="s">
        <v>2792</v>
      </c>
      <c r="AU373" s="17">
        <v>2654</v>
      </c>
      <c r="AV373" s="17">
        <v>2</v>
      </c>
      <c r="AW373" s="17">
        <v>5</v>
      </c>
      <c r="AX373" s="17">
        <v>7</v>
      </c>
      <c r="AY373" s="17">
        <v>41</v>
      </c>
      <c r="AZ373" s="17">
        <v>0</v>
      </c>
      <c r="BA373" s="17">
        <v>0</v>
      </c>
      <c r="BB373" s="17">
        <v>0</v>
      </c>
      <c r="BC373" s="17">
        <v>7</v>
      </c>
      <c r="BD373" s="17">
        <v>0</v>
      </c>
      <c r="BE373" s="17">
        <v>0</v>
      </c>
      <c r="BF373" s="17">
        <v>9</v>
      </c>
      <c r="BG373" s="17">
        <v>490</v>
      </c>
      <c r="BH373" s="15">
        <v>475.4</v>
      </c>
      <c r="BI373" s="15">
        <v>562.20000000000005</v>
      </c>
      <c r="BJ373" s="15">
        <v>365</v>
      </c>
      <c r="BK373" s="15">
        <v>139.9</v>
      </c>
      <c r="BL373" s="17">
        <v>0</v>
      </c>
      <c r="BM373" s="17">
        <v>0</v>
      </c>
      <c r="BN373" s="17">
        <v>0</v>
      </c>
      <c r="BO373" s="17">
        <v>0</v>
      </c>
      <c r="BP373" s="17">
        <v>31</v>
      </c>
      <c r="BQ373" s="15">
        <v>3.89</v>
      </c>
      <c r="BR373" s="15">
        <v>1.69</v>
      </c>
      <c r="BS373" s="15">
        <v>5.58</v>
      </c>
      <c r="BT373" s="15">
        <v>36.97</v>
      </c>
      <c r="BU373" s="15"/>
      <c r="BV373" s="15"/>
      <c r="BW373" s="15"/>
      <c r="BX373" s="15"/>
      <c r="BY373" s="17">
        <v>5</v>
      </c>
      <c r="BZ373" s="15"/>
      <c r="CA373" s="15"/>
      <c r="CB373" s="15"/>
      <c r="CC373" s="17">
        <v>123</v>
      </c>
      <c r="CD373" s="17">
        <v>44</v>
      </c>
      <c r="CE373" s="17">
        <v>40</v>
      </c>
      <c r="CF373" s="17">
        <v>37</v>
      </c>
      <c r="CG373" s="17">
        <v>73</v>
      </c>
      <c r="CH373" s="17">
        <v>44</v>
      </c>
      <c r="CI373" s="17">
        <v>59</v>
      </c>
      <c r="CJ373" s="17">
        <v>38</v>
      </c>
      <c r="CK373" s="17">
        <v>0.13</v>
      </c>
      <c r="CL373" s="17">
        <v>0</v>
      </c>
      <c r="CM373" s="17">
        <v>0.06</v>
      </c>
      <c r="CN373" s="17">
        <v>0.19</v>
      </c>
      <c r="CO373" s="17">
        <v>1.25</v>
      </c>
      <c r="CP373" s="17">
        <v>1.39</v>
      </c>
      <c r="CQ373" s="17">
        <v>147</v>
      </c>
      <c r="CR373" s="17">
        <v>92</v>
      </c>
      <c r="CS373" s="17">
        <v>384</v>
      </c>
      <c r="CT373" s="17">
        <v>135</v>
      </c>
      <c r="CU373" s="17">
        <v>184</v>
      </c>
      <c r="CV373" s="17">
        <v>69</v>
      </c>
      <c r="CW373" s="17">
        <v>139</v>
      </c>
      <c r="CX373" s="17">
        <v>42</v>
      </c>
      <c r="CY373" s="17">
        <v>1.05</v>
      </c>
      <c r="CZ373" s="17">
        <v>0.24</v>
      </c>
      <c r="DA373" s="17">
        <v>0</v>
      </c>
      <c r="DB373" s="15"/>
      <c r="DC373" s="15"/>
      <c r="DD373" s="15"/>
      <c r="DE373" s="15"/>
      <c r="DF373" s="15"/>
      <c r="DG373" s="15"/>
      <c r="DH373" s="15"/>
    </row>
    <row r="374" spans="1:112" ht="17.25" thickBot="1">
      <c r="A374" s="18" t="b">
        <v>1</v>
      </c>
      <c r="B374" s="18" t="b">
        <v>1</v>
      </c>
      <c r="C374" s="15"/>
      <c r="D374" s="15"/>
      <c r="E374" s="17">
        <v>206915</v>
      </c>
      <c r="F374" s="17">
        <v>0</v>
      </c>
      <c r="G374" s="17">
        <v>0</v>
      </c>
      <c r="H374" s="17">
        <v>0</v>
      </c>
      <c r="I374" s="17">
        <v>0</v>
      </c>
      <c r="J374" s="15">
        <v>0</v>
      </c>
      <c r="K374" s="17">
        <v>0</v>
      </c>
      <c r="L374" s="17">
        <v>3</v>
      </c>
      <c r="M374" s="15">
        <v>2</v>
      </c>
      <c r="N374" s="15"/>
      <c r="O374" s="17">
        <v>0</v>
      </c>
      <c r="P374" s="15" t="s">
        <v>823</v>
      </c>
      <c r="Q374" s="15">
        <v>0</v>
      </c>
      <c r="R374" s="17">
        <v>373</v>
      </c>
      <c r="S374" s="18" t="b">
        <v>0</v>
      </c>
      <c r="T374" s="15"/>
      <c r="U374" s="15"/>
      <c r="V374" s="17">
        <v>55</v>
      </c>
      <c r="W374" s="15" t="s">
        <v>824</v>
      </c>
      <c r="X374" s="15">
        <v>2.4</v>
      </c>
      <c r="Y374" s="18" t="b">
        <v>0</v>
      </c>
      <c r="Z374" s="15" t="s">
        <v>371</v>
      </c>
      <c r="AA374" s="15">
        <v>0.1</v>
      </c>
      <c r="AB374" s="18" t="b">
        <v>0</v>
      </c>
      <c r="AC374" s="15"/>
      <c r="AD374" s="15" t="s">
        <v>519</v>
      </c>
      <c r="AE374" s="17">
        <v>14</v>
      </c>
      <c r="AF374" s="17">
        <v>14</v>
      </c>
      <c r="AG374" s="17">
        <v>81</v>
      </c>
      <c r="AH374" s="17">
        <v>0</v>
      </c>
      <c r="AI374" s="17">
        <v>0</v>
      </c>
      <c r="AJ374" s="17">
        <v>0</v>
      </c>
      <c r="AK374" s="17">
        <v>0</v>
      </c>
      <c r="AL374" s="15">
        <v>0</v>
      </c>
      <c r="AM374" s="15">
        <v>14.7</v>
      </c>
      <c r="AN374" s="15" t="s">
        <v>2794</v>
      </c>
      <c r="AO374" s="15"/>
      <c r="AP374" s="15"/>
      <c r="AQ374" s="15"/>
      <c r="AR374" s="15"/>
      <c r="AS374" s="18" t="b">
        <v>0</v>
      </c>
      <c r="AT374" s="15" t="s">
        <v>2795</v>
      </c>
      <c r="AU374" s="17">
        <v>1923</v>
      </c>
      <c r="AV374" s="17">
        <v>1</v>
      </c>
      <c r="AW374" s="17">
        <v>3</v>
      </c>
      <c r="AX374" s="17">
        <v>3</v>
      </c>
      <c r="AY374" s="17">
        <v>37</v>
      </c>
      <c r="AZ374" s="17">
        <v>0</v>
      </c>
      <c r="BA374" s="17">
        <v>0</v>
      </c>
      <c r="BB374" s="17">
        <v>0</v>
      </c>
      <c r="BC374" s="17">
        <v>2</v>
      </c>
      <c r="BD374" s="17">
        <v>0</v>
      </c>
      <c r="BE374" s="17">
        <v>0</v>
      </c>
      <c r="BF374" s="17">
        <v>6</v>
      </c>
      <c r="BG374" s="17">
        <v>447</v>
      </c>
      <c r="BH374" s="15">
        <v>407.4</v>
      </c>
      <c r="BI374" s="15">
        <v>412.1</v>
      </c>
      <c r="BJ374" s="15">
        <v>227</v>
      </c>
      <c r="BK374" s="15">
        <v>104.6</v>
      </c>
      <c r="BL374" s="17">
        <v>0</v>
      </c>
      <c r="BM374" s="17">
        <v>0</v>
      </c>
      <c r="BN374" s="17">
        <v>0</v>
      </c>
      <c r="BO374" s="17">
        <v>0</v>
      </c>
      <c r="BP374" s="17">
        <v>18</v>
      </c>
      <c r="BQ374" s="15">
        <v>2.21</v>
      </c>
      <c r="BR374" s="15">
        <v>2.77</v>
      </c>
      <c r="BS374" s="15">
        <v>4.9800000000000004</v>
      </c>
      <c r="BT374" s="15">
        <v>31.44</v>
      </c>
      <c r="BU374" s="15"/>
      <c r="BV374" s="15"/>
      <c r="BW374" s="15"/>
      <c r="BX374" s="15"/>
      <c r="BY374" s="15"/>
      <c r="BZ374" s="15"/>
      <c r="CA374" s="15"/>
      <c r="CB374" s="15"/>
      <c r="CC374" s="17">
        <v>149</v>
      </c>
      <c r="CD374" s="17">
        <v>57</v>
      </c>
      <c r="CE374" s="17">
        <v>72</v>
      </c>
      <c r="CF374" s="17">
        <v>54</v>
      </c>
      <c r="CG374" s="17">
        <v>134</v>
      </c>
      <c r="CH374" s="17">
        <v>77</v>
      </c>
      <c r="CI374" s="17">
        <v>119</v>
      </c>
      <c r="CJ374" s="17">
        <v>67</v>
      </c>
      <c r="CK374" s="17">
        <v>0.1</v>
      </c>
      <c r="CL374" s="17">
        <v>0</v>
      </c>
      <c r="CM374" s="17">
        <v>0.13</v>
      </c>
      <c r="CN374" s="17">
        <v>0.23</v>
      </c>
      <c r="CO374" s="17">
        <v>1.47</v>
      </c>
      <c r="CP374" s="17">
        <v>1.73</v>
      </c>
      <c r="CQ374" s="17">
        <v>134</v>
      </c>
      <c r="CR374" s="17">
        <v>83</v>
      </c>
      <c r="CS374" s="17">
        <v>371</v>
      </c>
      <c r="CT374" s="17">
        <v>126</v>
      </c>
      <c r="CU374" s="17">
        <v>251</v>
      </c>
      <c r="CV374" s="17">
        <v>103</v>
      </c>
      <c r="CW374" s="17">
        <v>417</v>
      </c>
      <c r="CX374" s="17">
        <v>158</v>
      </c>
      <c r="CY374" s="17">
        <v>0.84</v>
      </c>
      <c r="CZ374" s="17">
        <v>0.14000000000000001</v>
      </c>
      <c r="DA374" s="17">
        <v>0</v>
      </c>
      <c r="DB374" s="15"/>
      <c r="DC374" s="15"/>
      <c r="DD374" s="15"/>
      <c r="DE374" s="15"/>
      <c r="DF374" s="15"/>
      <c r="DG374" s="15"/>
      <c r="DH374" s="15"/>
    </row>
    <row r="375" spans="1:112" ht="409.6" thickBot="1">
      <c r="A375" s="18" t="b">
        <v>1</v>
      </c>
      <c r="B375" s="18" t="b">
        <v>1</v>
      </c>
      <c r="C375" s="17">
        <v>75</v>
      </c>
      <c r="D375" s="15"/>
      <c r="E375" s="17">
        <v>158983</v>
      </c>
      <c r="F375" s="17">
        <v>0</v>
      </c>
      <c r="G375" s="17">
        <v>0</v>
      </c>
      <c r="H375" s="17">
        <v>0</v>
      </c>
      <c r="I375" s="17">
        <v>0</v>
      </c>
      <c r="J375" s="15">
        <v>0</v>
      </c>
      <c r="K375" s="17">
        <v>0</v>
      </c>
      <c r="L375" s="17">
        <v>3</v>
      </c>
      <c r="M375" s="15">
        <v>1.1000000000000001</v>
      </c>
      <c r="N375" s="15"/>
      <c r="O375" s="17">
        <v>0</v>
      </c>
      <c r="P375" s="15" t="s">
        <v>1303</v>
      </c>
      <c r="Q375" s="15">
        <v>0</v>
      </c>
      <c r="R375" s="17">
        <v>374</v>
      </c>
      <c r="S375" s="18" t="b">
        <v>0</v>
      </c>
      <c r="T375" s="15" t="s">
        <v>5269</v>
      </c>
      <c r="U375" s="15" t="s">
        <v>5478</v>
      </c>
      <c r="V375" s="17">
        <v>50</v>
      </c>
      <c r="W375" s="15" t="s">
        <v>1302</v>
      </c>
      <c r="X375" s="15">
        <v>1.5</v>
      </c>
      <c r="Y375" s="18" t="b">
        <v>0</v>
      </c>
      <c r="Z375" s="15" t="s">
        <v>1301</v>
      </c>
      <c r="AA375" s="15">
        <v>0</v>
      </c>
      <c r="AB375" s="18" t="b">
        <v>0</v>
      </c>
      <c r="AC375" s="15"/>
      <c r="AD375" s="15" t="s">
        <v>1606</v>
      </c>
      <c r="AE375" s="17">
        <v>14</v>
      </c>
      <c r="AF375" s="17">
        <v>14</v>
      </c>
      <c r="AG375" s="17">
        <v>12</v>
      </c>
      <c r="AH375" s="17">
        <v>0</v>
      </c>
      <c r="AI375" s="17">
        <v>0</v>
      </c>
      <c r="AJ375" s="17">
        <v>0</v>
      </c>
      <c r="AK375" s="17">
        <v>0</v>
      </c>
      <c r="AL375" s="15">
        <v>0</v>
      </c>
      <c r="AM375" s="15">
        <v>2.4</v>
      </c>
      <c r="AN375" s="15" t="s">
        <v>1303</v>
      </c>
      <c r="AO375" s="15"/>
      <c r="AP375" s="15"/>
      <c r="AQ375" s="15"/>
      <c r="AR375" s="15"/>
      <c r="AS375" s="18" t="b">
        <v>0</v>
      </c>
      <c r="AT375" s="15" t="s">
        <v>2799</v>
      </c>
      <c r="AU375" s="17">
        <v>170</v>
      </c>
      <c r="AV375" s="17">
        <v>0</v>
      </c>
      <c r="AW375" s="17">
        <v>1</v>
      </c>
      <c r="AX375" s="17">
        <v>1</v>
      </c>
      <c r="AY375" s="17">
        <v>5</v>
      </c>
      <c r="AZ375" s="17">
        <v>0</v>
      </c>
      <c r="BA375" s="17">
        <v>0</v>
      </c>
      <c r="BB375" s="17">
        <v>0</v>
      </c>
      <c r="BC375" s="17">
        <v>1</v>
      </c>
      <c r="BD375" s="17">
        <v>0</v>
      </c>
      <c r="BE375" s="17">
        <v>0</v>
      </c>
      <c r="BF375" s="17">
        <v>0</v>
      </c>
      <c r="BG375" s="17">
        <v>49</v>
      </c>
      <c r="BH375" s="15">
        <v>56</v>
      </c>
      <c r="BI375" s="15">
        <v>18.100000000000001</v>
      </c>
      <c r="BJ375" s="15">
        <v>6</v>
      </c>
      <c r="BK375" s="15">
        <v>8</v>
      </c>
      <c r="BL375" s="17">
        <v>0</v>
      </c>
      <c r="BM375" s="17">
        <v>0</v>
      </c>
      <c r="BN375" s="17">
        <v>0</v>
      </c>
      <c r="BO375" s="17">
        <v>0</v>
      </c>
      <c r="BP375" s="17">
        <v>1</v>
      </c>
      <c r="BQ375" s="15">
        <v>0.04</v>
      </c>
      <c r="BR375" s="15">
        <v>0.05</v>
      </c>
      <c r="BS375" s="15">
        <v>0.09</v>
      </c>
      <c r="BT375" s="15">
        <v>4.1100000000000003</v>
      </c>
      <c r="BU375" s="15"/>
      <c r="BV375" s="15"/>
      <c r="BW375" s="15"/>
      <c r="BX375" s="15"/>
      <c r="BY375" s="15"/>
      <c r="BZ375" s="15"/>
      <c r="CA375" s="15"/>
      <c r="CB375" s="113" t="s">
        <v>5476</v>
      </c>
      <c r="CC375" s="17">
        <v>333</v>
      </c>
      <c r="CD375" s="17">
        <v>149</v>
      </c>
      <c r="CE375" s="17">
        <v>325</v>
      </c>
      <c r="CF375" s="17">
        <v>166</v>
      </c>
      <c r="CG375" s="17">
        <v>335</v>
      </c>
      <c r="CH375" s="17">
        <v>170</v>
      </c>
      <c r="CI375" s="17">
        <v>346</v>
      </c>
      <c r="CJ375" s="17">
        <v>163</v>
      </c>
      <c r="CK375" s="17">
        <v>0.02</v>
      </c>
      <c r="CL375" s="17">
        <v>0</v>
      </c>
      <c r="CM375" s="17">
        <v>0.03</v>
      </c>
      <c r="CN375" s="17">
        <v>0.05</v>
      </c>
      <c r="CO375" s="17">
        <v>2.1800000000000002</v>
      </c>
      <c r="CP375" s="17">
        <v>2.65</v>
      </c>
      <c r="CQ375" s="17">
        <v>233</v>
      </c>
      <c r="CR375" s="17">
        <v>142</v>
      </c>
      <c r="CS375" s="17">
        <v>211</v>
      </c>
      <c r="CT375" s="17">
        <v>36</v>
      </c>
      <c r="CU375" s="17">
        <v>330</v>
      </c>
      <c r="CV375" s="17">
        <v>146</v>
      </c>
      <c r="CW375" s="17">
        <v>551</v>
      </c>
      <c r="CX375" s="17">
        <v>241</v>
      </c>
      <c r="CY375" s="17">
        <v>0.53</v>
      </c>
      <c r="CZ375" s="17">
        <v>0.53</v>
      </c>
      <c r="DA375" s="17">
        <v>0</v>
      </c>
      <c r="DB375" s="15"/>
      <c r="DC375" s="15"/>
      <c r="DD375" s="15"/>
      <c r="DE375" s="15"/>
      <c r="DF375" s="15"/>
      <c r="DG375" s="15"/>
      <c r="DH375" s="15"/>
    </row>
    <row r="376" spans="1:112" ht="17.25" thickBot="1">
      <c r="A376" s="18" t="b">
        <v>1</v>
      </c>
      <c r="B376" s="18" t="b">
        <v>1</v>
      </c>
      <c r="C376" s="15"/>
      <c r="D376" s="15"/>
      <c r="E376" s="17">
        <v>591386</v>
      </c>
      <c r="F376" s="17">
        <v>0</v>
      </c>
      <c r="G376" s="17">
        <v>0</v>
      </c>
      <c r="H376" s="17">
        <v>0</v>
      </c>
      <c r="I376" s="17">
        <v>0</v>
      </c>
      <c r="J376" s="15">
        <v>0</v>
      </c>
      <c r="K376" s="17">
        <v>0</v>
      </c>
      <c r="L376" s="17">
        <v>3</v>
      </c>
      <c r="M376" s="15">
        <v>1.5</v>
      </c>
      <c r="N376" s="15"/>
      <c r="O376" s="17">
        <v>0</v>
      </c>
      <c r="P376" s="15" t="s">
        <v>2803</v>
      </c>
      <c r="Q376" s="15">
        <v>0</v>
      </c>
      <c r="R376" s="17">
        <v>375</v>
      </c>
      <c r="S376" s="18" t="b">
        <v>0</v>
      </c>
      <c r="T376" s="15"/>
      <c r="U376" s="15"/>
      <c r="V376" s="17">
        <v>50</v>
      </c>
      <c r="W376" s="15" t="s">
        <v>1910</v>
      </c>
      <c r="X376" s="15">
        <v>1</v>
      </c>
      <c r="Y376" s="18" t="b">
        <v>0</v>
      </c>
      <c r="Z376" s="15" t="s">
        <v>1911</v>
      </c>
      <c r="AA376" s="15">
        <v>0</v>
      </c>
      <c r="AB376" s="18" t="b">
        <v>0</v>
      </c>
      <c r="AC376" s="15"/>
      <c r="AD376" s="15" t="s">
        <v>519</v>
      </c>
      <c r="AE376" s="17">
        <v>14</v>
      </c>
      <c r="AF376" s="17">
        <v>14</v>
      </c>
      <c r="AG376" s="17">
        <v>6</v>
      </c>
      <c r="AH376" s="17">
        <v>0</v>
      </c>
      <c r="AI376" s="17">
        <v>0</v>
      </c>
      <c r="AJ376" s="17">
        <v>0</v>
      </c>
      <c r="AK376" s="17">
        <v>0</v>
      </c>
      <c r="AL376" s="15">
        <v>0</v>
      </c>
      <c r="AM376" s="15">
        <v>1.2</v>
      </c>
      <c r="AN376" s="15" t="s">
        <v>1911</v>
      </c>
      <c r="AO376" s="15"/>
      <c r="AP376" s="15"/>
      <c r="AQ376" s="15"/>
      <c r="AR376" s="15"/>
      <c r="AS376" s="18" t="b">
        <v>0</v>
      </c>
      <c r="AT376" s="15" t="s">
        <v>2804</v>
      </c>
      <c r="AU376" s="17">
        <v>21</v>
      </c>
      <c r="AV376" s="17">
        <v>0</v>
      </c>
      <c r="AW376" s="17">
        <v>0</v>
      </c>
      <c r="AX376" s="17">
        <v>0</v>
      </c>
      <c r="AY376" s="17">
        <v>1</v>
      </c>
      <c r="AZ376" s="17">
        <v>0</v>
      </c>
      <c r="BA376" s="17">
        <v>0</v>
      </c>
      <c r="BB376" s="17">
        <v>0</v>
      </c>
      <c r="BC376" s="17">
        <v>0</v>
      </c>
      <c r="BD376" s="17">
        <v>0</v>
      </c>
      <c r="BE376" s="17">
        <v>0</v>
      </c>
      <c r="BF376" s="17">
        <v>0</v>
      </c>
      <c r="BG376" s="17">
        <v>11</v>
      </c>
      <c r="BH376" s="15">
        <v>4.2</v>
      </c>
      <c r="BI376" s="15">
        <v>13.4</v>
      </c>
      <c r="BJ376" s="15">
        <v>4</v>
      </c>
      <c r="BK376" s="15">
        <v>2.1</v>
      </c>
      <c r="BL376" s="17">
        <v>0</v>
      </c>
      <c r="BM376" s="17">
        <v>0</v>
      </c>
      <c r="BN376" s="17">
        <v>0</v>
      </c>
      <c r="BO376" s="17">
        <v>0</v>
      </c>
      <c r="BP376" s="17">
        <v>0</v>
      </c>
      <c r="BQ376" s="15">
        <v>0.37</v>
      </c>
      <c r="BR376" s="15">
        <v>0.02</v>
      </c>
      <c r="BS376" s="15">
        <v>0.39</v>
      </c>
      <c r="BT376" s="15">
        <v>0.85</v>
      </c>
      <c r="BU376" s="15"/>
      <c r="BV376" s="15"/>
      <c r="BW376" s="15"/>
      <c r="BX376" s="15"/>
      <c r="BY376" s="15"/>
      <c r="BZ376" s="15"/>
      <c r="CA376" s="15"/>
      <c r="CB376" s="15"/>
      <c r="CC376" s="17">
        <v>378</v>
      </c>
      <c r="CD376" s="17">
        <v>175</v>
      </c>
      <c r="CE376" s="17">
        <v>333</v>
      </c>
      <c r="CF376" s="17">
        <v>169</v>
      </c>
      <c r="CG376" s="17">
        <v>344</v>
      </c>
      <c r="CH376" s="17">
        <v>176</v>
      </c>
      <c r="CI376" s="17">
        <v>372</v>
      </c>
      <c r="CJ376" s="17">
        <v>172</v>
      </c>
      <c r="CK376" s="17">
        <v>1.59</v>
      </c>
      <c r="CL376" s="17">
        <v>0</v>
      </c>
      <c r="CM376" s="17">
        <v>0.09</v>
      </c>
      <c r="CN376" s="17">
        <v>1.68</v>
      </c>
      <c r="CO376" s="17">
        <v>3.64</v>
      </c>
      <c r="CP376" s="17">
        <v>4.29</v>
      </c>
      <c r="CQ376" s="17">
        <v>355</v>
      </c>
      <c r="CR376" s="17">
        <v>213</v>
      </c>
      <c r="CS376" s="17">
        <v>333</v>
      </c>
      <c r="CT376" s="17">
        <v>107</v>
      </c>
      <c r="CU376" s="17">
        <v>383</v>
      </c>
      <c r="CV376" s="17">
        <v>179</v>
      </c>
      <c r="CW376" s="17">
        <v>510</v>
      </c>
      <c r="CX376" s="17">
        <v>211</v>
      </c>
      <c r="CY376" s="17">
        <v>0</v>
      </c>
      <c r="CZ376" s="17">
        <v>0</v>
      </c>
      <c r="DA376" s="17">
        <v>0</v>
      </c>
      <c r="DB376" s="15"/>
      <c r="DC376" s="15"/>
      <c r="DD376" s="15"/>
      <c r="DE376" s="15"/>
      <c r="DF376" s="15"/>
      <c r="DG376" s="15"/>
      <c r="DH376" s="15"/>
    </row>
    <row r="377" spans="1:112" ht="409.6" thickBot="1">
      <c r="A377" s="18" t="b">
        <v>1</v>
      </c>
      <c r="B377" s="18" t="b">
        <v>1</v>
      </c>
      <c r="C377" s="17">
        <v>0</v>
      </c>
      <c r="D377" s="15"/>
      <c r="E377" s="17">
        <v>535928</v>
      </c>
      <c r="F377" s="17">
        <v>0</v>
      </c>
      <c r="G377" s="17">
        <v>0</v>
      </c>
      <c r="H377" s="17">
        <v>0</v>
      </c>
      <c r="I377" s="17">
        <v>0</v>
      </c>
      <c r="J377" s="15">
        <v>0</v>
      </c>
      <c r="K377" s="17">
        <v>0</v>
      </c>
      <c r="L377" s="17">
        <v>3</v>
      </c>
      <c r="M377" s="15">
        <v>0</v>
      </c>
      <c r="N377" s="15"/>
      <c r="O377" s="17">
        <v>0</v>
      </c>
      <c r="P377" s="15" t="s">
        <v>804</v>
      </c>
      <c r="Q377" s="15">
        <v>0</v>
      </c>
      <c r="R377" s="17">
        <v>376</v>
      </c>
      <c r="S377" s="18" t="b">
        <v>0</v>
      </c>
      <c r="T377" s="15" t="s">
        <v>5479</v>
      </c>
      <c r="U377" s="15" t="s">
        <v>5480</v>
      </c>
      <c r="V377" s="17">
        <v>50</v>
      </c>
      <c r="W377" s="15" t="s">
        <v>836</v>
      </c>
      <c r="X377" s="15">
        <v>0</v>
      </c>
      <c r="Y377" s="18" t="b">
        <v>0</v>
      </c>
      <c r="Z377" s="15" t="s">
        <v>1526</v>
      </c>
      <c r="AA377" s="15">
        <v>0</v>
      </c>
      <c r="AB377" s="18" t="b">
        <v>0</v>
      </c>
      <c r="AC377" s="15"/>
      <c r="AD377" s="15" t="s">
        <v>543</v>
      </c>
      <c r="AE377" s="17">
        <v>14</v>
      </c>
      <c r="AF377" s="17">
        <v>14</v>
      </c>
      <c r="AG377" s="17">
        <v>0</v>
      </c>
      <c r="AH377" s="17">
        <v>0</v>
      </c>
      <c r="AI377" s="17">
        <v>0</v>
      </c>
      <c r="AJ377" s="17">
        <v>0</v>
      </c>
      <c r="AK377" s="17">
        <v>0</v>
      </c>
      <c r="AL377" s="15">
        <v>0</v>
      </c>
      <c r="AM377" s="15">
        <v>0</v>
      </c>
      <c r="AN377" s="15" t="s">
        <v>396</v>
      </c>
      <c r="AO377" s="15"/>
      <c r="AP377" s="15"/>
      <c r="AQ377" s="15"/>
      <c r="AR377" s="15"/>
      <c r="AS377" s="18" t="b">
        <v>0</v>
      </c>
      <c r="AT377" s="15" t="s">
        <v>2800</v>
      </c>
      <c r="AU377" s="17">
        <v>0</v>
      </c>
      <c r="AV377" s="17">
        <v>0</v>
      </c>
      <c r="AW377" s="17">
        <v>0</v>
      </c>
      <c r="AX377" s="17">
        <v>0</v>
      </c>
      <c r="AY377" s="17">
        <v>0</v>
      </c>
      <c r="AZ377" s="17">
        <v>0</v>
      </c>
      <c r="BA377" s="17">
        <v>0</v>
      </c>
      <c r="BB377" s="17">
        <v>0</v>
      </c>
      <c r="BC377" s="17">
        <v>0</v>
      </c>
      <c r="BD377" s="17">
        <v>0</v>
      </c>
      <c r="BE377" s="17">
        <v>0</v>
      </c>
      <c r="BF377" s="17">
        <v>0</v>
      </c>
      <c r="BG377" s="17">
        <v>0</v>
      </c>
      <c r="BH377" s="15">
        <v>0</v>
      </c>
      <c r="BI377" s="15">
        <v>0</v>
      </c>
      <c r="BJ377" s="15">
        <v>0</v>
      </c>
      <c r="BK377" s="15">
        <v>0</v>
      </c>
      <c r="BL377" s="17">
        <v>0</v>
      </c>
      <c r="BM377" s="17">
        <v>0</v>
      </c>
      <c r="BN377" s="17">
        <v>0</v>
      </c>
      <c r="BO377" s="17">
        <v>0</v>
      </c>
      <c r="BP377" s="17">
        <v>0</v>
      </c>
      <c r="BQ377" s="15">
        <v>0</v>
      </c>
      <c r="BR377" s="15">
        <v>0</v>
      </c>
      <c r="BS377" s="15">
        <v>0</v>
      </c>
      <c r="BT377" s="15">
        <v>0</v>
      </c>
      <c r="BU377" s="15"/>
      <c r="BV377" s="15"/>
      <c r="BW377" s="15"/>
      <c r="BX377" s="15"/>
      <c r="BY377" s="15"/>
      <c r="BZ377" s="15"/>
      <c r="CA377" s="15"/>
      <c r="CB377" s="113" t="s">
        <v>5476</v>
      </c>
      <c r="CC377" s="17">
        <v>526</v>
      </c>
      <c r="CD377" s="17">
        <v>224</v>
      </c>
      <c r="CE377" s="17">
        <v>526</v>
      </c>
      <c r="CF377" s="17">
        <v>224</v>
      </c>
      <c r="CG377" s="17">
        <v>523</v>
      </c>
      <c r="CH377" s="17">
        <v>223</v>
      </c>
      <c r="CI377" s="17">
        <v>526</v>
      </c>
      <c r="CJ377" s="17">
        <v>224</v>
      </c>
      <c r="CK377" s="17">
        <v>0</v>
      </c>
      <c r="CL377" s="17">
        <v>0</v>
      </c>
      <c r="CM377" s="17">
        <v>0</v>
      </c>
      <c r="CN377" s="17">
        <v>0</v>
      </c>
      <c r="CO377" s="17">
        <v>0</v>
      </c>
      <c r="CP377" s="17">
        <v>0</v>
      </c>
      <c r="CQ377" s="17">
        <v>340</v>
      </c>
      <c r="CR377" s="17">
        <v>200</v>
      </c>
      <c r="CS377" s="17">
        <v>318</v>
      </c>
      <c r="CT377" s="17">
        <v>94</v>
      </c>
      <c r="CU377" s="17">
        <v>526</v>
      </c>
      <c r="CV377" s="17">
        <v>224</v>
      </c>
      <c r="CW377" s="17">
        <v>554</v>
      </c>
      <c r="CX377" s="17">
        <v>244</v>
      </c>
      <c r="CY377" s="17">
        <v>0</v>
      </c>
      <c r="CZ377" s="17">
        <v>0</v>
      </c>
      <c r="DA377" s="17">
        <v>0</v>
      </c>
      <c r="DB377" s="15"/>
      <c r="DC377" s="15"/>
      <c r="DD377" s="15"/>
      <c r="DE377" s="15"/>
      <c r="DF377" s="15"/>
      <c r="DG377" s="15"/>
      <c r="DH377" s="15"/>
    </row>
    <row r="378" spans="1:112" ht="17.25" thickBot="1">
      <c r="A378" s="18" t="b">
        <v>1</v>
      </c>
      <c r="B378" s="18" t="b">
        <v>1</v>
      </c>
      <c r="C378" s="15"/>
      <c r="D378" s="15"/>
      <c r="E378" s="17">
        <v>551499</v>
      </c>
      <c r="F378" s="17">
        <v>0</v>
      </c>
      <c r="G378" s="17">
        <v>0</v>
      </c>
      <c r="H378" s="17">
        <v>0</v>
      </c>
      <c r="I378" s="17">
        <v>0</v>
      </c>
      <c r="J378" s="15">
        <v>0</v>
      </c>
      <c r="K378" s="17">
        <v>0</v>
      </c>
      <c r="L378" s="17">
        <v>3</v>
      </c>
      <c r="M378" s="15">
        <v>2.2999999999999998</v>
      </c>
      <c r="N378" s="15"/>
      <c r="O378" s="17">
        <v>0</v>
      </c>
      <c r="P378" s="15" t="s">
        <v>3737</v>
      </c>
      <c r="Q378" s="15">
        <v>0</v>
      </c>
      <c r="R378" s="17">
        <v>377</v>
      </c>
      <c r="S378" s="18" t="b">
        <v>0</v>
      </c>
      <c r="T378" s="15"/>
      <c r="U378" s="15"/>
      <c r="V378" s="17">
        <v>65</v>
      </c>
      <c r="W378" s="15" t="s">
        <v>5481</v>
      </c>
      <c r="X378" s="15">
        <v>0</v>
      </c>
      <c r="Y378" s="18" t="b">
        <v>0</v>
      </c>
      <c r="Z378" s="15" t="s">
        <v>5482</v>
      </c>
      <c r="AA378" s="15">
        <v>1</v>
      </c>
      <c r="AB378" s="18" t="b">
        <v>0</v>
      </c>
      <c r="AC378" s="15"/>
      <c r="AD378" s="15" t="s">
        <v>519</v>
      </c>
      <c r="AE378" s="17">
        <v>14</v>
      </c>
      <c r="AF378" s="17">
        <v>14</v>
      </c>
      <c r="AG378" s="17">
        <v>0</v>
      </c>
      <c r="AH378" s="17">
        <v>0</v>
      </c>
      <c r="AI378" s="17">
        <v>0</v>
      </c>
      <c r="AJ378" s="17">
        <v>0</v>
      </c>
      <c r="AK378" s="17">
        <v>0</v>
      </c>
      <c r="AL378" s="15">
        <v>0</v>
      </c>
      <c r="AM378" s="15">
        <v>0</v>
      </c>
      <c r="AN378" s="15" t="s">
        <v>5482</v>
      </c>
      <c r="AO378" s="15"/>
      <c r="AP378" s="15"/>
      <c r="AQ378" s="15"/>
      <c r="AR378" s="15"/>
      <c r="AS378" s="18" t="b">
        <v>0</v>
      </c>
      <c r="AT378" s="15" t="s">
        <v>5483</v>
      </c>
      <c r="AU378" s="17">
        <v>0</v>
      </c>
      <c r="AV378" s="17">
        <v>0</v>
      </c>
      <c r="AW378" s="17">
        <v>0</v>
      </c>
      <c r="AX378" s="17">
        <v>0</v>
      </c>
      <c r="AY378" s="17">
        <v>0</v>
      </c>
      <c r="AZ378" s="17">
        <v>0</v>
      </c>
      <c r="BA378" s="17">
        <v>0</v>
      </c>
      <c r="BB378" s="17">
        <v>0</v>
      </c>
      <c r="BC378" s="17">
        <v>0</v>
      </c>
      <c r="BD378" s="17">
        <v>0</v>
      </c>
      <c r="BE378" s="17">
        <v>0</v>
      </c>
      <c r="BF378" s="17">
        <v>0</v>
      </c>
      <c r="BG378" s="17">
        <v>0</v>
      </c>
      <c r="BH378" s="15">
        <v>0</v>
      </c>
      <c r="BI378" s="15">
        <v>0</v>
      </c>
      <c r="BJ378" s="15">
        <v>0</v>
      </c>
      <c r="BK378" s="15">
        <v>0</v>
      </c>
      <c r="BL378" s="17">
        <v>0</v>
      </c>
      <c r="BM378" s="17">
        <v>0</v>
      </c>
      <c r="BN378" s="17">
        <v>0</v>
      </c>
      <c r="BO378" s="17">
        <v>0</v>
      </c>
      <c r="BP378" s="17">
        <v>0</v>
      </c>
      <c r="BQ378" s="15">
        <v>0</v>
      </c>
      <c r="BR378" s="15">
        <v>0</v>
      </c>
      <c r="BS378" s="15">
        <v>0</v>
      </c>
      <c r="BT378" s="15">
        <v>0</v>
      </c>
      <c r="BU378" s="15"/>
      <c r="BV378" s="15"/>
      <c r="BW378" s="15"/>
      <c r="BX378" s="15"/>
      <c r="BY378" s="15"/>
      <c r="BZ378" s="15"/>
      <c r="CA378" s="15"/>
      <c r="CB378" s="15"/>
      <c r="CC378" s="17">
        <v>557</v>
      </c>
      <c r="CD378" s="17">
        <v>245</v>
      </c>
      <c r="CE378" s="17">
        <v>557</v>
      </c>
      <c r="CF378" s="17">
        <v>245</v>
      </c>
      <c r="CG378" s="17">
        <v>557</v>
      </c>
      <c r="CH378" s="17">
        <v>245</v>
      </c>
      <c r="CI378" s="17">
        <v>557</v>
      </c>
      <c r="CJ378" s="17">
        <v>245</v>
      </c>
      <c r="CK378" s="17">
        <v>0</v>
      </c>
      <c r="CL378" s="17">
        <v>0</v>
      </c>
      <c r="CM378" s="17">
        <v>0</v>
      </c>
      <c r="CN378" s="17">
        <v>0</v>
      </c>
      <c r="CO378" s="17">
        <v>0</v>
      </c>
      <c r="CP378" s="17">
        <v>0</v>
      </c>
      <c r="CQ378" s="17">
        <v>54</v>
      </c>
      <c r="CR378" s="17">
        <v>38</v>
      </c>
      <c r="CS378" s="17">
        <v>527</v>
      </c>
      <c r="CT378" s="17">
        <v>226</v>
      </c>
      <c r="CU378" s="17">
        <v>557</v>
      </c>
      <c r="CV378" s="17">
        <v>245</v>
      </c>
      <c r="CW378" s="17">
        <v>195</v>
      </c>
      <c r="CX378" s="17">
        <v>63</v>
      </c>
      <c r="CY378" s="17">
        <v>0</v>
      </c>
      <c r="CZ378" s="17">
        <v>0</v>
      </c>
      <c r="DA378" s="17">
        <v>0</v>
      </c>
      <c r="DB378" s="15"/>
      <c r="DC378" s="15"/>
      <c r="DD378" s="15"/>
      <c r="DE378" s="15"/>
      <c r="DF378" s="15"/>
      <c r="DG378" s="15"/>
      <c r="DH378" s="15"/>
    </row>
    <row r="379" spans="1:112" ht="17.25" thickBot="1">
      <c r="A379" s="18" t="b">
        <v>1</v>
      </c>
      <c r="B379" s="18" t="b">
        <v>1</v>
      </c>
      <c r="C379" s="15"/>
      <c r="D379" s="15"/>
      <c r="E379" s="17">
        <v>491501</v>
      </c>
      <c r="F379" s="17">
        <v>0</v>
      </c>
      <c r="G379" s="17">
        <v>0</v>
      </c>
      <c r="H379" s="17">
        <v>0</v>
      </c>
      <c r="I379" s="17">
        <v>0</v>
      </c>
      <c r="J379" s="15">
        <v>0</v>
      </c>
      <c r="K379" s="17">
        <v>0</v>
      </c>
      <c r="L379" s="17">
        <v>3</v>
      </c>
      <c r="M379" s="15">
        <v>1</v>
      </c>
      <c r="N379" s="15"/>
      <c r="O379" s="17">
        <v>0</v>
      </c>
      <c r="P379" s="15" t="s">
        <v>279</v>
      </c>
      <c r="Q379" s="15">
        <v>0</v>
      </c>
      <c r="R379" s="17">
        <v>378</v>
      </c>
      <c r="S379" s="18" t="b">
        <v>0</v>
      </c>
      <c r="T379" s="15"/>
      <c r="U379" s="15"/>
      <c r="V379" s="17">
        <v>45</v>
      </c>
      <c r="W379" s="15" t="s">
        <v>1232</v>
      </c>
      <c r="X379" s="15">
        <v>0</v>
      </c>
      <c r="Y379" s="18" t="b">
        <v>0</v>
      </c>
      <c r="Z379" s="15" t="s">
        <v>1233</v>
      </c>
      <c r="AA379" s="15">
        <v>0.2</v>
      </c>
      <c r="AB379" s="18" t="b">
        <v>0</v>
      </c>
      <c r="AC379" s="15"/>
      <c r="AD379" s="15" t="s">
        <v>519</v>
      </c>
      <c r="AE379" s="17">
        <v>14</v>
      </c>
      <c r="AF379" s="17">
        <v>14</v>
      </c>
      <c r="AG379" s="17">
        <v>0</v>
      </c>
      <c r="AH379" s="17">
        <v>0</v>
      </c>
      <c r="AI379" s="17">
        <v>0</v>
      </c>
      <c r="AJ379" s="17">
        <v>0</v>
      </c>
      <c r="AK379" s="17">
        <v>0</v>
      </c>
      <c r="AL379" s="15">
        <v>0</v>
      </c>
      <c r="AM379" s="15">
        <v>0</v>
      </c>
      <c r="AN379" s="15" t="s">
        <v>1233</v>
      </c>
      <c r="AO379" s="15"/>
      <c r="AP379" s="15"/>
      <c r="AQ379" s="15"/>
      <c r="AR379" s="15"/>
      <c r="AS379" s="18" t="b">
        <v>0</v>
      </c>
      <c r="AT379" s="15" t="s">
        <v>2801</v>
      </c>
      <c r="AU379" s="17">
        <v>0</v>
      </c>
      <c r="AV379" s="17">
        <v>0</v>
      </c>
      <c r="AW379" s="17">
        <v>0</v>
      </c>
      <c r="AX379" s="17">
        <v>0</v>
      </c>
      <c r="AY379" s="17">
        <v>0</v>
      </c>
      <c r="AZ379" s="17">
        <v>0</v>
      </c>
      <c r="BA379" s="17">
        <v>0</v>
      </c>
      <c r="BB379" s="17">
        <v>0</v>
      </c>
      <c r="BC379" s="17">
        <v>0</v>
      </c>
      <c r="BD379" s="17">
        <v>0</v>
      </c>
      <c r="BE379" s="17">
        <v>0</v>
      </c>
      <c r="BF379" s="17">
        <v>0</v>
      </c>
      <c r="BG379" s="17">
        <v>0</v>
      </c>
      <c r="BH379" s="15">
        <v>0</v>
      </c>
      <c r="BI379" s="15">
        <v>0</v>
      </c>
      <c r="BJ379" s="15">
        <v>0</v>
      </c>
      <c r="BK379" s="15">
        <v>0</v>
      </c>
      <c r="BL379" s="17">
        <v>0</v>
      </c>
      <c r="BM379" s="17">
        <v>0</v>
      </c>
      <c r="BN379" s="17">
        <v>0</v>
      </c>
      <c r="BO379" s="17">
        <v>0</v>
      </c>
      <c r="BP379" s="17">
        <v>0</v>
      </c>
      <c r="BQ379" s="15">
        <v>0</v>
      </c>
      <c r="BR379" s="15">
        <v>0</v>
      </c>
      <c r="BS379" s="15">
        <v>0</v>
      </c>
      <c r="BT379" s="15">
        <v>0</v>
      </c>
      <c r="BU379" s="15"/>
      <c r="BV379" s="15"/>
      <c r="BW379" s="15"/>
      <c r="BX379" s="15"/>
      <c r="BY379" s="15"/>
      <c r="BZ379" s="15"/>
      <c r="CA379" s="15"/>
      <c r="CB379" s="15"/>
      <c r="CC379" s="17">
        <v>468</v>
      </c>
      <c r="CD379" s="17">
        <v>193</v>
      </c>
      <c r="CE379" s="17">
        <v>462</v>
      </c>
      <c r="CF379" s="17">
        <v>195</v>
      </c>
      <c r="CG379" s="17">
        <v>449</v>
      </c>
      <c r="CH379" s="17">
        <v>189</v>
      </c>
      <c r="CI379" s="17">
        <v>470</v>
      </c>
      <c r="CJ379" s="17">
        <v>194</v>
      </c>
      <c r="CK379" s="17">
        <v>0</v>
      </c>
      <c r="CL379" s="17">
        <v>0</v>
      </c>
      <c r="CM379" s="17">
        <v>0</v>
      </c>
      <c r="CN379" s="17">
        <v>0</v>
      </c>
      <c r="CO379" s="17">
        <v>0</v>
      </c>
      <c r="CP379" s="17">
        <v>0</v>
      </c>
      <c r="CQ379" s="17">
        <v>448</v>
      </c>
      <c r="CR379" s="17">
        <v>233</v>
      </c>
      <c r="CS379" s="17">
        <v>147</v>
      </c>
      <c r="CT379" s="17">
        <v>12</v>
      </c>
      <c r="CU379" s="17">
        <v>473</v>
      </c>
      <c r="CV379" s="17">
        <v>196</v>
      </c>
      <c r="CW379" s="17">
        <v>368</v>
      </c>
      <c r="CX379" s="17">
        <v>137</v>
      </c>
      <c r="CY379" s="17">
        <v>0</v>
      </c>
      <c r="CZ379" s="17">
        <v>0</v>
      </c>
      <c r="DA379" s="17">
        <v>0</v>
      </c>
      <c r="DB379" s="15"/>
      <c r="DC379" s="15"/>
      <c r="DD379" s="15"/>
      <c r="DE379" s="15"/>
      <c r="DF379" s="15"/>
      <c r="DG379" s="15"/>
      <c r="DH379" s="15"/>
    </row>
    <row r="380" spans="1:112" ht="17.25" thickBot="1">
      <c r="A380" s="18" t="b">
        <v>1</v>
      </c>
      <c r="B380" s="18" t="b">
        <v>1</v>
      </c>
      <c r="C380" s="15"/>
      <c r="D380" s="15"/>
      <c r="E380" s="17">
        <v>219168</v>
      </c>
      <c r="F380" s="17">
        <v>0</v>
      </c>
      <c r="G380" s="17">
        <v>0</v>
      </c>
      <c r="H380" s="17">
        <v>0</v>
      </c>
      <c r="I380" s="17">
        <v>0</v>
      </c>
      <c r="J380" s="15">
        <v>0</v>
      </c>
      <c r="K380" s="17">
        <v>0</v>
      </c>
      <c r="L380" s="17">
        <v>4</v>
      </c>
      <c r="M380" s="15">
        <v>2.7</v>
      </c>
      <c r="N380" s="15"/>
      <c r="O380" s="17">
        <v>0</v>
      </c>
      <c r="P380" s="15" t="s">
        <v>922</v>
      </c>
      <c r="Q380" s="15">
        <v>0</v>
      </c>
      <c r="R380" s="17">
        <v>379</v>
      </c>
      <c r="S380" s="18" t="b">
        <v>0</v>
      </c>
      <c r="T380" s="15"/>
      <c r="U380" s="15"/>
      <c r="V380" s="17">
        <v>90</v>
      </c>
      <c r="W380" s="15" t="s">
        <v>923</v>
      </c>
      <c r="X380" s="15">
        <v>2.9</v>
      </c>
      <c r="Y380" s="18" t="b">
        <v>0</v>
      </c>
      <c r="Z380" s="15" t="s">
        <v>924</v>
      </c>
      <c r="AA380" s="15">
        <v>13.1</v>
      </c>
      <c r="AB380" s="18" t="b">
        <v>0</v>
      </c>
      <c r="AC380" s="15"/>
      <c r="AD380" s="15" t="s">
        <v>519</v>
      </c>
      <c r="AE380" s="17">
        <v>14</v>
      </c>
      <c r="AF380" s="17">
        <v>14</v>
      </c>
      <c r="AG380" s="17">
        <v>41</v>
      </c>
      <c r="AH380" s="17">
        <v>0</v>
      </c>
      <c r="AI380" s="17">
        <v>0</v>
      </c>
      <c r="AJ380" s="17">
        <v>0</v>
      </c>
      <c r="AK380" s="17">
        <v>0</v>
      </c>
      <c r="AL380" s="15">
        <v>0</v>
      </c>
      <c r="AM380" s="15">
        <v>4.5999999999999996</v>
      </c>
      <c r="AN380" s="15" t="s">
        <v>924</v>
      </c>
      <c r="AO380" s="15"/>
      <c r="AP380" s="15"/>
      <c r="AQ380" s="15"/>
      <c r="AR380" s="15"/>
      <c r="AS380" s="18" t="b">
        <v>0</v>
      </c>
      <c r="AT380" s="15" t="s">
        <v>2939</v>
      </c>
      <c r="AU380" s="17">
        <v>694</v>
      </c>
      <c r="AV380" s="17">
        <v>3</v>
      </c>
      <c r="AW380" s="17">
        <v>1</v>
      </c>
      <c r="AX380" s="17">
        <v>1</v>
      </c>
      <c r="AY380" s="17">
        <v>9</v>
      </c>
      <c r="AZ380" s="17">
        <v>0</v>
      </c>
      <c r="BA380" s="17">
        <v>0</v>
      </c>
      <c r="BB380" s="17">
        <v>0</v>
      </c>
      <c r="BC380" s="17">
        <v>0</v>
      </c>
      <c r="BD380" s="17">
        <v>0</v>
      </c>
      <c r="BE380" s="17">
        <v>0</v>
      </c>
      <c r="BF380" s="17">
        <v>4</v>
      </c>
      <c r="BG380" s="17">
        <v>140</v>
      </c>
      <c r="BH380" s="15">
        <v>146.4</v>
      </c>
      <c r="BI380" s="15">
        <v>39.200000000000003</v>
      </c>
      <c r="BJ380" s="15">
        <v>191</v>
      </c>
      <c r="BK380" s="15">
        <v>36.9</v>
      </c>
      <c r="BL380" s="17">
        <v>0</v>
      </c>
      <c r="BM380" s="17">
        <v>0</v>
      </c>
      <c r="BN380" s="17">
        <v>0</v>
      </c>
      <c r="BO380" s="17">
        <v>0</v>
      </c>
      <c r="BP380" s="17">
        <v>8</v>
      </c>
      <c r="BQ380" s="15">
        <v>2.59</v>
      </c>
      <c r="BR380" s="15">
        <v>0.08</v>
      </c>
      <c r="BS380" s="15">
        <v>2.67</v>
      </c>
      <c r="BT380" s="15">
        <v>8.3800000000000008</v>
      </c>
      <c r="BU380" s="15"/>
      <c r="BV380" s="15"/>
      <c r="BW380" s="15"/>
      <c r="BX380" s="15"/>
      <c r="BY380" s="17">
        <v>1</v>
      </c>
      <c r="BZ380" s="15"/>
      <c r="CA380" s="15"/>
      <c r="CB380" s="15"/>
      <c r="CC380" s="17">
        <v>277</v>
      </c>
      <c r="CD380" s="17">
        <v>28</v>
      </c>
      <c r="CE380" s="17">
        <v>299</v>
      </c>
      <c r="CF380" s="17">
        <v>37</v>
      </c>
      <c r="CG380" s="17">
        <v>162</v>
      </c>
      <c r="CH380" s="17">
        <v>33</v>
      </c>
      <c r="CI380" s="17">
        <v>273</v>
      </c>
      <c r="CJ380" s="17">
        <v>34</v>
      </c>
      <c r="CK380" s="17">
        <v>0.34</v>
      </c>
      <c r="CL380" s="17">
        <v>0</v>
      </c>
      <c r="CM380" s="17">
        <v>0.01</v>
      </c>
      <c r="CN380" s="17">
        <v>0.35</v>
      </c>
      <c r="CO380" s="17">
        <v>1.0900000000000001</v>
      </c>
      <c r="CP380" s="17">
        <v>1.17</v>
      </c>
      <c r="CQ380" s="17">
        <v>5</v>
      </c>
      <c r="CR380" s="17">
        <v>2</v>
      </c>
      <c r="CS380" s="17">
        <v>554</v>
      </c>
      <c r="CT380" s="17">
        <v>67</v>
      </c>
      <c r="CU380" s="17">
        <v>188</v>
      </c>
      <c r="CV380" s="17">
        <v>18</v>
      </c>
      <c r="CW380" s="17">
        <v>37</v>
      </c>
      <c r="CX380" s="17">
        <v>8</v>
      </c>
      <c r="CY380" s="17">
        <v>1.04</v>
      </c>
      <c r="CZ380" s="17">
        <v>0.13</v>
      </c>
      <c r="DA380" s="17">
        <v>0</v>
      </c>
      <c r="DB380" s="15"/>
      <c r="DC380" s="15"/>
      <c r="DD380" s="15"/>
      <c r="DE380" s="15"/>
      <c r="DF380" s="15"/>
      <c r="DG380" s="15"/>
      <c r="DH380" s="15"/>
    </row>
    <row r="381" spans="1:112" ht="66" thickBot="1">
      <c r="A381" s="18" t="b">
        <v>1</v>
      </c>
      <c r="B381" s="18" t="b">
        <v>1</v>
      </c>
      <c r="C381" s="17">
        <v>0</v>
      </c>
      <c r="D381" s="15"/>
      <c r="E381" s="17">
        <v>510663</v>
      </c>
      <c r="F381" s="17">
        <v>0</v>
      </c>
      <c r="G381" s="17">
        <v>0</v>
      </c>
      <c r="H381" s="17">
        <v>0</v>
      </c>
      <c r="I381" s="17">
        <v>0</v>
      </c>
      <c r="J381" s="15">
        <v>0</v>
      </c>
      <c r="K381" s="17">
        <v>0</v>
      </c>
      <c r="L381" s="17">
        <v>4</v>
      </c>
      <c r="M381" s="15">
        <v>0</v>
      </c>
      <c r="N381" s="15"/>
      <c r="O381" s="17">
        <v>0</v>
      </c>
      <c r="P381" s="15" t="s">
        <v>948</v>
      </c>
      <c r="Q381" s="15">
        <v>0</v>
      </c>
      <c r="R381" s="17">
        <v>380</v>
      </c>
      <c r="S381" s="18" t="b">
        <v>0</v>
      </c>
      <c r="T381" s="15" t="s">
        <v>5484</v>
      </c>
      <c r="U381" s="15" t="s">
        <v>5485</v>
      </c>
      <c r="V381" s="17">
        <v>75</v>
      </c>
      <c r="W381" s="15" t="s">
        <v>3340</v>
      </c>
      <c r="X381" s="15">
        <v>4.5</v>
      </c>
      <c r="Y381" s="18" t="b">
        <v>0</v>
      </c>
      <c r="Z381" s="15" t="s">
        <v>3341</v>
      </c>
      <c r="AA381" s="15">
        <v>0.2</v>
      </c>
      <c r="AB381" s="18" t="b">
        <v>0</v>
      </c>
      <c r="AC381" s="15"/>
      <c r="AD381" s="15" t="s">
        <v>543</v>
      </c>
      <c r="AE381" s="17">
        <v>14</v>
      </c>
      <c r="AF381" s="17">
        <v>14</v>
      </c>
      <c r="AG381" s="17">
        <v>125</v>
      </c>
      <c r="AH381" s="17">
        <v>0</v>
      </c>
      <c r="AI381" s="17">
        <v>0</v>
      </c>
      <c r="AJ381" s="17">
        <v>0</v>
      </c>
      <c r="AK381" s="17">
        <v>0</v>
      </c>
      <c r="AL381" s="15">
        <v>0</v>
      </c>
      <c r="AM381" s="15">
        <v>16.7</v>
      </c>
      <c r="AN381" s="15" t="s">
        <v>3341</v>
      </c>
      <c r="AO381" s="15"/>
      <c r="AP381" s="15"/>
      <c r="AQ381" s="15"/>
      <c r="AR381" s="15"/>
      <c r="AS381" s="18" t="b">
        <v>0</v>
      </c>
      <c r="AT381" s="15" t="s">
        <v>3342</v>
      </c>
      <c r="AU381" s="17">
        <v>1797</v>
      </c>
      <c r="AV381" s="17">
        <v>11</v>
      </c>
      <c r="AW381" s="17">
        <v>4</v>
      </c>
      <c r="AX381" s="17">
        <v>7</v>
      </c>
      <c r="AY381" s="17">
        <v>25</v>
      </c>
      <c r="AZ381" s="17">
        <v>0</v>
      </c>
      <c r="BA381" s="17">
        <v>0</v>
      </c>
      <c r="BB381" s="17">
        <v>0</v>
      </c>
      <c r="BC381" s="17">
        <v>0</v>
      </c>
      <c r="BD381" s="17">
        <v>0</v>
      </c>
      <c r="BE381" s="17">
        <v>0</v>
      </c>
      <c r="BF381" s="17">
        <v>22</v>
      </c>
      <c r="BG381" s="17">
        <v>433</v>
      </c>
      <c r="BH381" s="15">
        <v>525.79999999999995</v>
      </c>
      <c r="BI381" s="15">
        <v>307.2</v>
      </c>
      <c r="BJ381" s="15">
        <v>739</v>
      </c>
      <c r="BK381" s="15">
        <v>156.19999999999999</v>
      </c>
      <c r="BL381" s="17">
        <v>0</v>
      </c>
      <c r="BM381" s="17">
        <v>0</v>
      </c>
      <c r="BN381" s="17">
        <v>0</v>
      </c>
      <c r="BO381" s="17">
        <v>0</v>
      </c>
      <c r="BP381" s="17">
        <v>21</v>
      </c>
      <c r="BQ381" s="15">
        <v>10.1</v>
      </c>
      <c r="BR381" s="15">
        <v>2.4500000000000002</v>
      </c>
      <c r="BS381" s="15">
        <v>12.55</v>
      </c>
      <c r="BT381" s="15">
        <v>26.11</v>
      </c>
      <c r="BU381" s="15"/>
      <c r="BV381" s="15"/>
      <c r="BW381" s="15"/>
      <c r="BX381" s="15"/>
      <c r="BY381" s="15"/>
      <c r="BZ381" s="15"/>
      <c r="CA381" s="15"/>
      <c r="CB381" s="15"/>
      <c r="CC381" s="17">
        <v>109</v>
      </c>
      <c r="CD381" s="17">
        <v>10</v>
      </c>
      <c r="CE381" s="17">
        <v>121</v>
      </c>
      <c r="CF381" s="17">
        <v>10</v>
      </c>
      <c r="CG381" s="17">
        <v>21</v>
      </c>
      <c r="CH381" s="17">
        <v>12</v>
      </c>
      <c r="CI381" s="17">
        <v>47</v>
      </c>
      <c r="CJ381" s="17">
        <v>9</v>
      </c>
      <c r="CK381" s="17">
        <v>0.51</v>
      </c>
      <c r="CL381" s="17">
        <v>0</v>
      </c>
      <c r="CM381" s="17">
        <v>0.12</v>
      </c>
      <c r="CN381" s="17">
        <v>0.63</v>
      </c>
      <c r="CO381" s="17">
        <v>1.31</v>
      </c>
      <c r="CP381" s="17">
        <v>1.25</v>
      </c>
      <c r="CQ381" s="17">
        <v>21</v>
      </c>
      <c r="CR381" s="17">
        <v>8</v>
      </c>
      <c r="CS381" s="17">
        <v>545</v>
      </c>
      <c r="CT381" s="17">
        <v>64</v>
      </c>
      <c r="CU381" s="17">
        <v>28</v>
      </c>
      <c r="CV381" s="17">
        <v>4</v>
      </c>
      <c r="CW381" s="17">
        <v>371</v>
      </c>
      <c r="CX381" s="17">
        <v>61</v>
      </c>
      <c r="CY381" s="17">
        <v>1.05</v>
      </c>
      <c r="CZ381" s="17">
        <v>0.35</v>
      </c>
      <c r="DA381" s="17">
        <v>0</v>
      </c>
      <c r="DB381" s="15"/>
      <c r="DC381" s="15"/>
      <c r="DD381" s="15"/>
      <c r="DE381" s="15"/>
      <c r="DF381" s="15"/>
      <c r="DG381" s="15"/>
      <c r="DH381" s="15"/>
    </row>
    <row r="382" spans="1:112" ht="17.25" thickBot="1">
      <c r="A382" s="18" t="b">
        <v>1</v>
      </c>
      <c r="B382" s="18" t="b">
        <v>1</v>
      </c>
      <c r="C382" s="15"/>
      <c r="D382" s="15"/>
      <c r="E382" s="17">
        <v>514514</v>
      </c>
      <c r="F382" s="17">
        <v>0</v>
      </c>
      <c r="G382" s="17">
        <v>0</v>
      </c>
      <c r="H382" s="17">
        <v>0</v>
      </c>
      <c r="I382" s="17">
        <v>0</v>
      </c>
      <c r="J382" s="15">
        <v>0</v>
      </c>
      <c r="K382" s="17">
        <v>0</v>
      </c>
      <c r="L382" s="17">
        <v>3</v>
      </c>
      <c r="M382" s="15">
        <v>1.5</v>
      </c>
      <c r="N382" s="15"/>
      <c r="O382" s="17">
        <v>0</v>
      </c>
      <c r="P382" s="15" t="s">
        <v>296</v>
      </c>
      <c r="Q382" s="15">
        <v>0</v>
      </c>
      <c r="R382" s="17">
        <v>381</v>
      </c>
      <c r="S382" s="18" t="b">
        <v>0</v>
      </c>
      <c r="T382" s="15"/>
      <c r="U382" s="15"/>
      <c r="V382" s="17">
        <v>50</v>
      </c>
      <c r="W382" s="15" t="s">
        <v>5486</v>
      </c>
      <c r="X382" s="15">
        <v>0</v>
      </c>
      <c r="Y382" s="18" t="b">
        <v>0</v>
      </c>
      <c r="Z382" s="15" t="s">
        <v>5487</v>
      </c>
      <c r="AA382" s="15">
        <v>0</v>
      </c>
      <c r="AB382" s="18" t="b">
        <v>0</v>
      </c>
      <c r="AC382" s="15"/>
      <c r="AD382" s="15" t="s">
        <v>519</v>
      </c>
      <c r="AE382" s="17">
        <v>14</v>
      </c>
      <c r="AF382" s="17">
        <v>14</v>
      </c>
      <c r="AG382" s="17">
        <v>0</v>
      </c>
      <c r="AH382" s="17">
        <v>0</v>
      </c>
      <c r="AI382" s="17">
        <v>0</v>
      </c>
      <c r="AJ382" s="17">
        <v>0</v>
      </c>
      <c r="AK382" s="17">
        <v>0</v>
      </c>
      <c r="AL382" s="15">
        <v>0</v>
      </c>
      <c r="AM382" s="15">
        <v>0</v>
      </c>
      <c r="AN382" s="15" t="s">
        <v>5487</v>
      </c>
      <c r="AO382" s="15"/>
      <c r="AP382" s="15"/>
      <c r="AQ382" s="15"/>
      <c r="AR382" s="15"/>
      <c r="AS382" s="18" t="b">
        <v>0</v>
      </c>
      <c r="AT382" s="15" t="s">
        <v>5488</v>
      </c>
      <c r="AU382" s="17">
        <v>0</v>
      </c>
      <c r="AV382" s="17">
        <v>0</v>
      </c>
      <c r="AW382" s="17">
        <v>0</v>
      </c>
      <c r="AX382" s="17">
        <v>0</v>
      </c>
      <c r="AY382" s="17">
        <v>0</v>
      </c>
      <c r="AZ382" s="17">
        <v>0</v>
      </c>
      <c r="BA382" s="17">
        <v>0</v>
      </c>
      <c r="BB382" s="17">
        <v>0</v>
      </c>
      <c r="BC382" s="17">
        <v>0</v>
      </c>
      <c r="BD382" s="17">
        <v>0</v>
      </c>
      <c r="BE382" s="17">
        <v>0</v>
      </c>
      <c r="BF382" s="17">
        <v>0</v>
      </c>
      <c r="BG382" s="17">
        <v>0</v>
      </c>
      <c r="BH382" s="15">
        <v>0</v>
      </c>
      <c r="BI382" s="15">
        <v>0</v>
      </c>
      <c r="BJ382" s="15">
        <v>0</v>
      </c>
      <c r="BK382" s="15">
        <v>0</v>
      </c>
      <c r="BL382" s="17">
        <v>0</v>
      </c>
      <c r="BM382" s="17">
        <v>0</v>
      </c>
      <c r="BN382" s="17">
        <v>0</v>
      </c>
      <c r="BO382" s="17">
        <v>0</v>
      </c>
      <c r="BP382" s="17">
        <v>0</v>
      </c>
      <c r="BQ382" s="15">
        <v>0</v>
      </c>
      <c r="BR382" s="15">
        <v>0</v>
      </c>
      <c r="BS382" s="15">
        <v>0</v>
      </c>
      <c r="BT382" s="15">
        <v>0</v>
      </c>
      <c r="BU382" s="15"/>
      <c r="BV382" s="15"/>
      <c r="BW382" s="15"/>
      <c r="BX382" s="15"/>
      <c r="BY382" s="15"/>
      <c r="BZ382" s="15"/>
      <c r="CA382" s="15"/>
      <c r="CB382" s="15"/>
      <c r="CC382" s="17">
        <v>524</v>
      </c>
      <c r="CD382" s="17">
        <v>223</v>
      </c>
      <c r="CE382" s="17">
        <v>524</v>
      </c>
      <c r="CF382" s="17">
        <v>223</v>
      </c>
      <c r="CG382" s="17">
        <v>521</v>
      </c>
      <c r="CH382" s="17">
        <v>222</v>
      </c>
      <c r="CI382" s="17">
        <v>524</v>
      </c>
      <c r="CJ382" s="17">
        <v>223</v>
      </c>
      <c r="CK382" s="17">
        <v>0</v>
      </c>
      <c r="CL382" s="17">
        <v>0</v>
      </c>
      <c r="CM382" s="17">
        <v>0</v>
      </c>
      <c r="CN382" s="17">
        <v>0</v>
      </c>
      <c r="CO382" s="17">
        <v>0</v>
      </c>
      <c r="CP382" s="17">
        <v>0</v>
      </c>
      <c r="CQ382" s="17">
        <v>334</v>
      </c>
      <c r="CR382" s="17">
        <v>195</v>
      </c>
      <c r="CS382" s="17">
        <v>312</v>
      </c>
      <c r="CT382" s="17">
        <v>89</v>
      </c>
      <c r="CU382" s="17">
        <v>524</v>
      </c>
      <c r="CV382" s="17">
        <v>223</v>
      </c>
      <c r="CW382" s="17">
        <v>529</v>
      </c>
      <c r="CX382" s="17">
        <v>224</v>
      </c>
      <c r="CY382" s="17">
        <v>0</v>
      </c>
      <c r="CZ382" s="17">
        <v>0</v>
      </c>
      <c r="DA382" s="17">
        <v>0</v>
      </c>
      <c r="DB382" s="15"/>
      <c r="DC382" s="15"/>
      <c r="DD382" s="15"/>
      <c r="DE382" s="15"/>
      <c r="DF382" s="15"/>
      <c r="DG382" s="15"/>
      <c r="DH382" s="15"/>
    </row>
    <row r="383" spans="1:112" ht="409.6" thickBot="1">
      <c r="A383" s="18" t="b">
        <v>1</v>
      </c>
      <c r="B383" s="18" t="b">
        <v>1</v>
      </c>
      <c r="C383" s="17">
        <v>75</v>
      </c>
      <c r="D383" s="15"/>
      <c r="E383" s="17">
        <v>500058</v>
      </c>
      <c r="F383" s="17">
        <v>0</v>
      </c>
      <c r="G383" s="17">
        <v>0</v>
      </c>
      <c r="H383" s="17">
        <v>0</v>
      </c>
      <c r="I383" s="17">
        <v>0</v>
      </c>
      <c r="J383" s="15">
        <v>0</v>
      </c>
      <c r="K383" s="17">
        <v>0</v>
      </c>
      <c r="L383" s="17">
        <v>4</v>
      </c>
      <c r="M383" s="15">
        <v>0.8</v>
      </c>
      <c r="N383" s="15"/>
      <c r="O383" s="17">
        <v>0</v>
      </c>
      <c r="P383" s="15" t="s">
        <v>1764</v>
      </c>
      <c r="Q383" s="15">
        <v>0</v>
      </c>
      <c r="R383" s="17">
        <v>382</v>
      </c>
      <c r="S383" s="18" t="b">
        <v>0</v>
      </c>
      <c r="T383" s="15" t="s">
        <v>5099</v>
      </c>
      <c r="U383" s="15" t="s">
        <v>5489</v>
      </c>
      <c r="V383" s="17">
        <v>45</v>
      </c>
      <c r="W383" s="15" t="s">
        <v>1936</v>
      </c>
      <c r="X383" s="15">
        <v>0</v>
      </c>
      <c r="Y383" s="18" t="b">
        <v>0</v>
      </c>
      <c r="Z383" s="15" t="s">
        <v>1937</v>
      </c>
      <c r="AA383" s="15">
        <v>0.1</v>
      </c>
      <c r="AB383" s="18" t="b">
        <v>0</v>
      </c>
      <c r="AC383" s="15"/>
      <c r="AD383" s="15" t="s">
        <v>1606</v>
      </c>
      <c r="AE383" s="17">
        <v>14</v>
      </c>
      <c r="AF383" s="17">
        <v>14</v>
      </c>
      <c r="AG383" s="17">
        <v>0</v>
      </c>
      <c r="AH383" s="17">
        <v>0</v>
      </c>
      <c r="AI383" s="17">
        <v>0</v>
      </c>
      <c r="AJ383" s="17">
        <v>0</v>
      </c>
      <c r="AK383" s="17">
        <v>0</v>
      </c>
      <c r="AL383" s="15">
        <v>0</v>
      </c>
      <c r="AM383" s="15">
        <v>0</v>
      </c>
      <c r="AN383" s="15" t="s">
        <v>1937</v>
      </c>
      <c r="AO383" s="15"/>
      <c r="AP383" s="15"/>
      <c r="AQ383" s="15"/>
      <c r="AR383" s="15"/>
      <c r="AS383" s="18" t="b">
        <v>0</v>
      </c>
      <c r="AT383" s="15" t="s">
        <v>2806</v>
      </c>
      <c r="AU383" s="17">
        <v>0</v>
      </c>
      <c r="AV383" s="17">
        <v>0</v>
      </c>
      <c r="AW383" s="17">
        <v>0</v>
      </c>
      <c r="AX383" s="17">
        <v>0</v>
      </c>
      <c r="AY383" s="17">
        <v>0</v>
      </c>
      <c r="AZ383" s="17">
        <v>0</v>
      </c>
      <c r="BA383" s="17">
        <v>0</v>
      </c>
      <c r="BB383" s="17">
        <v>0</v>
      </c>
      <c r="BC383" s="17">
        <v>0</v>
      </c>
      <c r="BD383" s="17">
        <v>0</v>
      </c>
      <c r="BE383" s="17">
        <v>0</v>
      </c>
      <c r="BF383" s="17">
        <v>0</v>
      </c>
      <c r="BG383" s="17">
        <v>0</v>
      </c>
      <c r="BH383" s="15">
        <v>0</v>
      </c>
      <c r="BI383" s="15">
        <v>0</v>
      </c>
      <c r="BJ383" s="15">
        <v>0</v>
      </c>
      <c r="BK383" s="15">
        <v>0</v>
      </c>
      <c r="BL383" s="17">
        <v>0</v>
      </c>
      <c r="BM383" s="17">
        <v>0</v>
      </c>
      <c r="BN383" s="17">
        <v>0</v>
      </c>
      <c r="BO383" s="17">
        <v>0</v>
      </c>
      <c r="BP383" s="17">
        <v>0</v>
      </c>
      <c r="BQ383" s="15">
        <v>0</v>
      </c>
      <c r="BR383" s="15">
        <v>0</v>
      </c>
      <c r="BS383" s="15">
        <v>0</v>
      </c>
      <c r="BT383" s="15">
        <v>0</v>
      </c>
      <c r="BU383" s="15"/>
      <c r="BV383" s="15"/>
      <c r="BW383" s="15"/>
      <c r="BX383" s="15"/>
      <c r="BY383" s="15"/>
      <c r="BZ383" s="15"/>
      <c r="CA383" s="15"/>
      <c r="CB383" s="113" t="s">
        <v>5476</v>
      </c>
      <c r="CC383" s="17">
        <v>470</v>
      </c>
      <c r="CD383" s="17">
        <v>46</v>
      </c>
      <c r="CE383" s="17">
        <v>464</v>
      </c>
      <c r="CF383" s="17">
        <v>46</v>
      </c>
      <c r="CG383" s="17">
        <v>452</v>
      </c>
      <c r="CH383" s="17">
        <v>46</v>
      </c>
      <c r="CI383" s="17">
        <v>472</v>
      </c>
      <c r="CJ383" s="17">
        <v>47</v>
      </c>
      <c r="CK383" s="17">
        <v>0</v>
      </c>
      <c r="CL383" s="17">
        <v>0</v>
      </c>
      <c r="CM383" s="17">
        <v>0</v>
      </c>
      <c r="CN383" s="17">
        <v>0</v>
      </c>
      <c r="CO383" s="17">
        <v>0</v>
      </c>
      <c r="CP383" s="17">
        <v>0</v>
      </c>
      <c r="CQ383" s="17">
        <v>451</v>
      </c>
      <c r="CR383" s="17">
        <v>58</v>
      </c>
      <c r="CS383" s="17">
        <v>150</v>
      </c>
      <c r="CT383" s="17">
        <v>2</v>
      </c>
      <c r="CU383" s="17">
        <v>475</v>
      </c>
      <c r="CV383" s="17">
        <v>48</v>
      </c>
      <c r="CW383" s="17">
        <v>473</v>
      </c>
      <c r="CX383" s="17">
        <v>65</v>
      </c>
      <c r="CY383" s="17">
        <v>0</v>
      </c>
      <c r="CZ383" s="17">
        <v>0</v>
      </c>
      <c r="DA383" s="17">
        <v>0</v>
      </c>
      <c r="DB383" s="15"/>
      <c r="DC383" s="15"/>
      <c r="DD383" s="15"/>
      <c r="DE383" s="15"/>
      <c r="DF383" s="15"/>
      <c r="DG383" s="15"/>
      <c r="DH383" s="15"/>
    </row>
    <row r="384" spans="1:112" ht="17.25" thickBot="1">
      <c r="A384" s="18" t="b">
        <v>1</v>
      </c>
      <c r="B384" s="18" t="b">
        <v>1</v>
      </c>
      <c r="C384" s="15"/>
      <c r="D384" s="15"/>
      <c r="E384" s="17">
        <v>444884</v>
      </c>
      <c r="F384" s="17">
        <v>0</v>
      </c>
      <c r="G384" s="17">
        <v>0</v>
      </c>
      <c r="H384" s="17">
        <v>0</v>
      </c>
      <c r="I384" s="17">
        <v>0</v>
      </c>
      <c r="J384" s="15">
        <v>0</v>
      </c>
      <c r="K384" s="17">
        <v>0</v>
      </c>
      <c r="L384" s="17">
        <v>3</v>
      </c>
      <c r="M384" s="15">
        <v>2</v>
      </c>
      <c r="N384" s="15"/>
      <c r="O384" s="17">
        <v>0</v>
      </c>
      <c r="P384" s="15" t="s">
        <v>719</v>
      </c>
      <c r="Q384" s="15">
        <v>0</v>
      </c>
      <c r="R384" s="17">
        <v>383</v>
      </c>
      <c r="S384" s="18" t="b">
        <v>0</v>
      </c>
      <c r="T384" s="15"/>
      <c r="U384" s="15"/>
      <c r="V384" s="17">
        <v>55</v>
      </c>
      <c r="W384" s="15" t="s">
        <v>828</v>
      </c>
      <c r="X384" s="15">
        <v>1</v>
      </c>
      <c r="Y384" s="18" t="b">
        <v>0</v>
      </c>
      <c r="Z384" s="15" t="s">
        <v>338</v>
      </c>
      <c r="AA384" s="15">
        <v>0.1</v>
      </c>
      <c r="AB384" s="18" t="b">
        <v>0</v>
      </c>
      <c r="AC384" s="15"/>
      <c r="AD384" s="15" t="s">
        <v>519</v>
      </c>
      <c r="AE384" s="17">
        <v>14</v>
      </c>
      <c r="AF384" s="17">
        <v>14</v>
      </c>
      <c r="AG384" s="17">
        <v>5</v>
      </c>
      <c r="AH384" s="17">
        <v>0</v>
      </c>
      <c r="AI384" s="17">
        <v>0</v>
      </c>
      <c r="AJ384" s="17">
        <v>0</v>
      </c>
      <c r="AK384" s="17">
        <v>0</v>
      </c>
      <c r="AL384" s="15">
        <v>0</v>
      </c>
      <c r="AM384" s="15">
        <v>0.9</v>
      </c>
      <c r="AN384" s="15" t="s">
        <v>338</v>
      </c>
      <c r="AO384" s="15"/>
      <c r="AP384" s="15"/>
      <c r="AQ384" s="15"/>
      <c r="AR384" s="15"/>
      <c r="AS384" s="18" t="b">
        <v>0</v>
      </c>
      <c r="AT384" s="15" t="s">
        <v>2796</v>
      </c>
      <c r="AU384" s="17">
        <v>110</v>
      </c>
      <c r="AV384" s="17">
        <v>0</v>
      </c>
      <c r="AW384" s="17">
        <v>0</v>
      </c>
      <c r="AX384" s="17">
        <v>0</v>
      </c>
      <c r="AY384" s="17">
        <v>2</v>
      </c>
      <c r="AZ384" s="17">
        <v>0</v>
      </c>
      <c r="BA384" s="17">
        <v>0</v>
      </c>
      <c r="BB384" s="17">
        <v>0</v>
      </c>
      <c r="BC384" s="17">
        <v>0</v>
      </c>
      <c r="BD384" s="17">
        <v>0</v>
      </c>
      <c r="BE384" s="17">
        <v>0</v>
      </c>
      <c r="BF384" s="17">
        <v>0</v>
      </c>
      <c r="BG384" s="17">
        <v>17</v>
      </c>
      <c r="BH384" s="15">
        <v>11.8</v>
      </c>
      <c r="BI384" s="15">
        <v>31.7</v>
      </c>
      <c r="BJ384" s="15">
        <v>31</v>
      </c>
      <c r="BK384" s="15">
        <v>7.4</v>
      </c>
      <c r="BL384" s="17">
        <v>0</v>
      </c>
      <c r="BM384" s="17">
        <v>0</v>
      </c>
      <c r="BN384" s="17">
        <v>0</v>
      </c>
      <c r="BO384" s="17">
        <v>0</v>
      </c>
      <c r="BP384" s="17">
        <v>1</v>
      </c>
      <c r="BQ384" s="15">
        <v>0.28999999999999998</v>
      </c>
      <c r="BR384" s="15">
        <v>0.08</v>
      </c>
      <c r="BS384" s="15">
        <v>0.37</v>
      </c>
      <c r="BT384" s="15">
        <v>1.74</v>
      </c>
      <c r="BU384" s="15"/>
      <c r="BV384" s="15"/>
      <c r="BW384" s="15"/>
      <c r="BX384" s="15"/>
      <c r="BY384" s="15"/>
      <c r="BZ384" s="15"/>
      <c r="CA384" s="15"/>
      <c r="CB384" s="15"/>
      <c r="CC384" s="17">
        <v>368</v>
      </c>
      <c r="CD384" s="17">
        <v>168</v>
      </c>
      <c r="CE384" s="17">
        <v>309</v>
      </c>
      <c r="CF384" s="17">
        <v>162</v>
      </c>
      <c r="CG384" s="17">
        <v>299</v>
      </c>
      <c r="CH384" s="17">
        <v>155</v>
      </c>
      <c r="CI384" s="17">
        <v>352</v>
      </c>
      <c r="CJ384" s="17">
        <v>165</v>
      </c>
      <c r="CK384" s="17">
        <v>0.24</v>
      </c>
      <c r="CL384" s="17">
        <v>0</v>
      </c>
      <c r="CM384" s="17">
        <v>7.0000000000000007E-2</v>
      </c>
      <c r="CN384" s="17">
        <v>0.31</v>
      </c>
      <c r="CO384" s="17">
        <v>1.42</v>
      </c>
      <c r="CP384" s="17">
        <v>1.64</v>
      </c>
      <c r="CQ384" s="17">
        <v>162</v>
      </c>
      <c r="CR384" s="17">
        <v>102</v>
      </c>
      <c r="CS384" s="17">
        <v>399</v>
      </c>
      <c r="CT384" s="17">
        <v>145</v>
      </c>
      <c r="CU384" s="17">
        <v>387</v>
      </c>
      <c r="CV384" s="17">
        <v>183</v>
      </c>
      <c r="CW384" s="17">
        <v>454</v>
      </c>
      <c r="CX384" s="17">
        <v>179</v>
      </c>
      <c r="CY384" s="17">
        <v>0.82</v>
      </c>
      <c r="CZ384" s="17">
        <v>0</v>
      </c>
      <c r="DA384" s="17">
        <v>0</v>
      </c>
      <c r="DB384" s="15"/>
      <c r="DC384" s="15"/>
      <c r="DD384" s="15"/>
      <c r="DE384" s="15"/>
      <c r="DF384" s="15"/>
      <c r="DG384" s="15"/>
      <c r="DH384" s="15"/>
    </row>
    <row r="385" spans="1:112" ht="17.25" thickBot="1">
      <c r="A385" s="18" t="b">
        <v>1</v>
      </c>
      <c r="B385" s="18" t="b">
        <v>1</v>
      </c>
      <c r="C385" s="15"/>
      <c r="D385" s="15"/>
      <c r="E385" s="17">
        <v>114283</v>
      </c>
      <c r="F385" s="17">
        <v>0</v>
      </c>
      <c r="G385" s="17">
        <v>0</v>
      </c>
      <c r="H385" s="17">
        <v>0</v>
      </c>
      <c r="I385" s="17">
        <v>0</v>
      </c>
      <c r="J385" s="15">
        <v>0</v>
      </c>
      <c r="K385" s="17">
        <v>0</v>
      </c>
      <c r="L385" s="17">
        <v>3</v>
      </c>
      <c r="M385" s="15">
        <v>2.2999999999999998</v>
      </c>
      <c r="N385" s="15"/>
      <c r="O385" s="17">
        <v>0</v>
      </c>
      <c r="P385" s="15" t="s">
        <v>600</v>
      </c>
      <c r="Q385" s="15">
        <v>0</v>
      </c>
      <c r="R385" s="17">
        <v>238</v>
      </c>
      <c r="S385" s="18" t="b">
        <v>0</v>
      </c>
      <c r="T385" s="15"/>
      <c r="U385" s="15"/>
      <c r="V385" s="17">
        <v>65</v>
      </c>
      <c r="W385" s="15" t="s">
        <v>841</v>
      </c>
      <c r="X385" s="15">
        <v>4</v>
      </c>
      <c r="Y385" s="18" t="b">
        <v>0</v>
      </c>
      <c r="Z385" s="15" t="s">
        <v>242</v>
      </c>
      <c r="AA385" s="15">
        <v>0.4</v>
      </c>
      <c r="AB385" s="18" t="b">
        <v>0</v>
      </c>
      <c r="AC385" s="15"/>
      <c r="AD385" s="15" t="s">
        <v>519</v>
      </c>
      <c r="AE385" s="17">
        <v>15</v>
      </c>
      <c r="AF385" s="17">
        <v>43</v>
      </c>
      <c r="AG385" s="17">
        <v>79</v>
      </c>
      <c r="AH385" s="17">
        <v>0</v>
      </c>
      <c r="AI385" s="17">
        <v>0</v>
      </c>
      <c r="AJ385" s="17">
        <v>0</v>
      </c>
      <c r="AK385" s="17">
        <v>0</v>
      </c>
      <c r="AL385" s="15">
        <v>0</v>
      </c>
      <c r="AM385" s="15">
        <v>12.2</v>
      </c>
      <c r="AN385" s="15" t="s">
        <v>242</v>
      </c>
      <c r="AO385" s="15"/>
      <c r="AP385" s="15"/>
      <c r="AQ385" s="15"/>
      <c r="AR385" s="15"/>
      <c r="AS385" s="18" t="b">
        <v>0</v>
      </c>
      <c r="AT385" s="15" t="s">
        <v>2831</v>
      </c>
      <c r="AU385" s="17">
        <v>1627</v>
      </c>
      <c r="AV385" s="17">
        <v>2</v>
      </c>
      <c r="AW385" s="17">
        <v>6</v>
      </c>
      <c r="AX385" s="17">
        <v>7</v>
      </c>
      <c r="AY385" s="17">
        <v>23</v>
      </c>
      <c r="AZ385" s="17">
        <v>0</v>
      </c>
      <c r="BA385" s="17">
        <v>0</v>
      </c>
      <c r="BB385" s="17">
        <v>0</v>
      </c>
      <c r="BC385" s="17">
        <v>3</v>
      </c>
      <c r="BD385" s="17">
        <v>1</v>
      </c>
      <c r="BE385" s="17">
        <v>0</v>
      </c>
      <c r="BF385" s="17">
        <v>12</v>
      </c>
      <c r="BG385" s="17">
        <v>356</v>
      </c>
      <c r="BH385" s="15">
        <v>374.2</v>
      </c>
      <c r="BI385" s="15">
        <v>520.5</v>
      </c>
      <c r="BJ385" s="15">
        <v>397</v>
      </c>
      <c r="BK385" s="15">
        <v>129.19999999999999</v>
      </c>
      <c r="BL385" s="17">
        <v>0</v>
      </c>
      <c r="BM385" s="17">
        <v>0</v>
      </c>
      <c r="BN385" s="17">
        <v>0</v>
      </c>
      <c r="BO385" s="17">
        <v>0</v>
      </c>
      <c r="BP385" s="17">
        <v>18</v>
      </c>
      <c r="BQ385" s="15">
        <v>2.0499999999999998</v>
      </c>
      <c r="BR385" s="15">
        <v>3.37</v>
      </c>
      <c r="BS385" s="15">
        <v>5.41</v>
      </c>
      <c r="BT385" s="15">
        <v>25.81</v>
      </c>
      <c r="BU385" s="15"/>
      <c r="BV385" s="15"/>
      <c r="BW385" s="15"/>
      <c r="BX385" s="15"/>
      <c r="BY385" s="15"/>
      <c r="BZ385" s="15"/>
      <c r="CA385" s="15"/>
      <c r="CB385" s="15"/>
      <c r="CC385" s="17">
        <v>162</v>
      </c>
      <c r="CD385" s="17">
        <v>64</v>
      </c>
      <c r="CE385" s="17">
        <v>46</v>
      </c>
      <c r="CF385" s="17">
        <v>42</v>
      </c>
      <c r="CG385" s="17">
        <v>68</v>
      </c>
      <c r="CH385" s="17">
        <v>41</v>
      </c>
      <c r="CI385" s="17">
        <v>75</v>
      </c>
      <c r="CJ385" s="17">
        <v>46</v>
      </c>
      <c r="CK385" s="17">
        <v>0.11</v>
      </c>
      <c r="CL385" s="17">
        <v>0</v>
      </c>
      <c r="CM385" s="17">
        <v>0.19</v>
      </c>
      <c r="CN385" s="17">
        <v>0.3</v>
      </c>
      <c r="CO385" s="17">
        <v>1.43</v>
      </c>
      <c r="CP385" s="17">
        <v>1.27</v>
      </c>
      <c r="CQ385" s="17">
        <v>32</v>
      </c>
      <c r="CR385" s="17">
        <v>20</v>
      </c>
      <c r="CS385" s="17">
        <v>505</v>
      </c>
      <c r="CT385" s="17">
        <v>208</v>
      </c>
      <c r="CU385" s="17">
        <v>60</v>
      </c>
      <c r="CV385" s="17">
        <v>27</v>
      </c>
      <c r="CW385" s="17">
        <v>298</v>
      </c>
      <c r="CX385" s="17">
        <v>99</v>
      </c>
      <c r="CY385" s="17">
        <v>1</v>
      </c>
      <c r="CZ385" s="17">
        <v>0.39</v>
      </c>
      <c r="DA385" s="17">
        <v>0</v>
      </c>
      <c r="DB385" s="15"/>
      <c r="DC385" s="15"/>
      <c r="DD385" s="15"/>
      <c r="DE385" s="15"/>
      <c r="DF385" s="15"/>
      <c r="DG385" s="15"/>
      <c r="DH385" s="15"/>
    </row>
    <row r="386" spans="1:112" ht="27.75" thickBot="1">
      <c r="A386" s="18" t="b">
        <v>1</v>
      </c>
      <c r="B386" s="18" t="b">
        <v>1</v>
      </c>
      <c r="C386" s="15"/>
      <c r="D386" s="15"/>
      <c r="E386" s="17">
        <v>204936</v>
      </c>
      <c r="F386" s="17">
        <v>0</v>
      </c>
      <c r="G386" s="17">
        <v>0</v>
      </c>
      <c r="H386" s="17">
        <v>0</v>
      </c>
      <c r="I386" s="17">
        <v>0</v>
      </c>
      <c r="J386" s="15">
        <v>0</v>
      </c>
      <c r="K386" s="17">
        <v>0</v>
      </c>
      <c r="L386" s="17">
        <v>1</v>
      </c>
      <c r="M386" s="15">
        <v>3.3</v>
      </c>
      <c r="N386" s="15"/>
      <c r="O386" s="17">
        <v>0</v>
      </c>
      <c r="P386" s="15" t="s">
        <v>3887</v>
      </c>
      <c r="Q386" s="15">
        <v>0</v>
      </c>
      <c r="R386" s="17">
        <v>384</v>
      </c>
      <c r="S386" s="18" t="b">
        <v>0</v>
      </c>
      <c r="T386" s="15"/>
      <c r="U386" s="15"/>
      <c r="V386" s="17">
        <v>55</v>
      </c>
      <c r="W386" s="15" t="s">
        <v>3888</v>
      </c>
      <c r="X386" s="15">
        <v>4</v>
      </c>
      <c r="Y386" s="18" t="b">
        <v>0</v>
      </c>
      <c r="Z386" s="15" t="s">
        <v>3889</v>
      </c>
      <c r="AA386" s="15">
        <v>11.1</v>
      </c>
      <c r="AB386" s="18" t="b">
        <v>0</v>
      </c>
      <c r="AC386" s="15"/>
      <c r="AD386" s="15" t="s">
        <v>519</v>
      </c>
      <c r="AE386" s="17">
        <v>15</v>
      </c>
      <c r="AF386" s="17">
        <v>43</v>
      </c>
      <c r="AG386" s="17">
        <v>135</v>
      </c>
      <c r="AH386" s="17">
        <v>0</v>
      </c>
      <c r="AI386" s="17">
        <v>0</v>
      </c>
      <c r="AJ386" s="17">
        <v>0</v>
      </c>
      <c r="AK386" s="17">
        <v>0</v>
      </c>
      <c r="AL386" s="15">
        <v>0</v>
      </c>
      <c r="AM386" s="15">
        <v>24.5</v>
      </c>
      <c r="AN386" s="15" t="s">
        <v>3889</v>
      </c>
      <c r="AO386" s="15"/>
      <c r="AP386" s="15"/>
      <c r="AQ386" s="15"/>
      <c r="AR386" s="15"/>
      <c r="AS386" s="18" t="b">
        <v>0</v>
      </c>
      <c r="AT386" s="15" t="s">
        <v>3890</v>
      </c>
      <c r="AU386" s="17">
        <v>3060</v>
      </c>
      <c r="AV386" s="17">
        <v>0</v>
      </c>
      <c r="AW386" s="17">
        <v>0</v>
      </c>
      <c r="AX386" s="17">
        <v>15</v>
      </c>
      <c r="AY386" s="17">
        <v>29</v>
      </c>
      <c r="AZ386" s="17">
        <v>0</v>
      </c>
      <c r="BA386" s="17">
        <v>1</v>
      </c>
      <c r="BB386" s="17">
        <v>0</v>
      </c>
      <c r="BC386" s="17">
        <v>8</v>
      </c>
      <c r="BD386" s="17">
        <v>0</v>
      </c>
      <c r="BE386" s="17">
        <v>78</v>
      </c>
      <c r="BF386" s="17">
        <v>5</v>
      </c>
      <c r="BG386" s="17">
        <v>567</v>
      </c>
      <c r="BH386" s="15">
        <v>666.6</v>
      </c>
      <c r="BI386" s="15">
        <v>10.3</v>
      </c>
      <c r="BJ386" s="15">
        <v>2</v>
      </c>
      <c r="BK386" s="15">
        <v>68</v>
      </c>
      <c r="BL386" s="17">
        <v>0</v>
      </c>
      <c r="BM386" s="17">
        <v>0</v>
      </c>
      <c r="BN386" s="17">
        <v>0</v>
      </c>
      <c r="BO386" s="17">
        <v>0</v>
      </c>
      <c r="BP386" s="17">
        <v>34</v>
      </c>
      <c r="BQ386" s="15">
        <v>0</v>
      </c>
      <c r="BR386" s="15">
        <v>0.13</v>
      </c>
      <c r="BS386" s="15">
        <v>0.13</v>
      </c>
      <c r="BT386" s="15">
        <v>38.5</v>
      </c>
      <c r="BU386" s="15"/>
      <c r="BV386" s="15"/>
      <c r="BW386" s="15"/>
      <c r="BX386" s="15"/>
      <c r="BY386" s="15"/>
      <c r="BZ386" s="15"/>
      <c r="CA386" s="15"/>
      <c r="CB386" s="15"/>
      <c r="CC386" s="17">
        <v>56</v>
      </c>
      <c r="CD386" s="17">
        <v>14</v>
      </c>
      <c r="CE386" s="17">
        <v>338</v>
      </c>
      <c r="CF386" s="17">
        <v>7</v>
      </c>
      <c r="CG386" s="17">
        <v>358</v>
      </c>
      <c r="CH386" s="17">
        <v>4</v>
      </c>
      <c r="CI386" s="17">
        <v>204</v>
      </c>
      <c r="CJ386" s="17">
        <v>14</v>
      </c>
      <c r="CK386" s="17">
        <v>0</v>
      </c>
      <c r="CL386" s="17">
        <v>2.29</v>
      </c>
      <c r="CM386" s="17">
        <v>0</v>
      </c>
      <c r="CN386" s="17">
        <v>0</v>
      </c>
      <c r="CO386" s="17">
        <v>1.1299999999999999</v>
      </c>
      <c r="CP386" s="17">
        <v>0.85</v>
      </c>
      <c r="CQ386" s="17">
        <v>132</v>
      </c>
      <c r="CR386" s="17">
        <v>4</v>
      </c>
      <c r="CS386" s="17">
        <v>369</v>
      </c>
      <c r="CT386" s="17">
        <v>59</v>
      </c>
      <c r="CU386" s="17">
        <v>55</v>
      </c>
      <c r="CV386" s="17">
        <v>4</v>
      </c>
      <c r="CW386" s="17">
        <v>43</v>
      </c>
      <c r="CX386" s="17">
        <v>6</v>
      </c>
      <c r="CY386" s="17">
        <v>1</v>
      </c>
      <c r="CZ386" s="17">
        <v>0.44</v>
      </c>
      <c r="DA386" s="17">
        <v>0</v>
      </c>
      <c r="DB386" s="15"/>
      <c r="DC386" s="15"/>
      <c r="DD386" s="15"/>
      <c r="DE386" s="15"/>
      <c r="DF386" s="15"/>
      <c r="DG386" s="15"/>
      <c r="DH386" s="15"/>
    </row>
    <row r="387" spans="1:112" ht="17.25" thickBot="1">
      <c r="A387" s="18" t="b">
        <v>1</v>
      </c>
      <c r="B387" s="18" t="b">
        <v>1</v>
      </c>
      <c r="C387" s="15"/>
      <c r="D387" s="15"/>
      <c r="E387" s="17">
        <v>432720</v>
      </c>
      <c r="F387" s="17">
        <v>0</v>
      </c>
      <c r="G387" s="17">
        <v>0</v>
      </c>
      <c r="H387" s="17">
        <v>0</v>
      </c>
      <c r="I387" s="17">
        <v>0</v>
      </c>
      <c r="J387" s="15">
        <v>0</v>
      </c>
      <c r="K387" s="17">
        <v>0</v>
      </c>
      <c r="L387" s="17">
        <v>1</v>
      </c>
      <c r="M387" s="15">
        <v>2.6</v>
      </c>
      <c r="N387" s="15"/>
      <c r="O387" s="17">
        <v>0</v>
      </c>
      <c r="P387" s="15" t="s">
        <v>279</v>
      </c>
      <c r="Q387" s="15">
        <v>0</v>
      </c>
      <c r="R387" s="17">
        <v>385</v>
      </c>
      <c r="S387" s="18" t="b">
        <v>0</v>
      </c>
      <c r="T387" s="15"/>
      <c r="U387" s="15"/>
      <c r="V387" s="17">
        <v>50</v>
      </c>
      <c r="W387" s="15" t="s">
        <v>2200</v>
      </c>
      <c r="X387" s="15">
        <v>3.2</v>
      </c>
      <c r="Y387" s="18" t="b">
        <v>0</v>
      </c>
      <c r="Z387" s="15" t="s">
        <v>2201</v>
      </c>
      <c r="AA387" s="15">
        <v>1</v>
      </c>
      <c r="AB387" s="18" t="b">
        <v>0</v>
      </c>
      <c r="AC387" s="15"/>
      <c r="AD387" s="15" t="s">
        <v>519</v>
      </c>
      <c r="AE387" s="17">
        <v>15</v>
      </c>
      <c r="AF387" s="17">
        <v>43</v>
      </c>
      <c r="AG387" s="17">
        <v>13</v>
      </c>
      <c r="AH387" s="17">
        <v>0</v>
      </c>
      <c r="AI387" s="17">
        <v>0</v>
      </c>
      <c r="AJ387" s="17">
        <v>0</v>
      </c>
      <c r="AK387" s="17">
        <v>0</v>
      </c>
      <c r="AL387" s="15">
        <v>0</v>
      </c>
      <c r="AM387" s="15">
        <v>2.6</v>
      </c>
      <c r="AN387" s="15" t="s">
        <v>2201</v>
      </c>
      <c r="AO387" s="15"/>
      <c r="AP387" s="15"/>
      <c r="AQ387" s="15"/>
      <c r="AR387" s="15"/>
      <c r="AS387" s="18" t="b">
        <v>0</v>
      </c>
      <c r="AT387" s="15" t="s">
        <v>2202</v>
      </c>
      <c r="AU387" s="17">
        <v>360</v>
      </c>
      <c r="AV387" s="17">
        <v>0</v>
      </c>
      <c r="AW387" s="17">
        <v>0</v>
      </c>
      <c r="AX387" s="17">
        <v>1</v>
      </c>
      <c r="AY387" s="17">
        <v>6</v>
      </c>
      <c r="AZ387" s="17">
        <v>0</v>
      </c>
      <c r="BA387" s="17">
        <v>0</v>
      </c>
      <c r="BB387" s="17">
        <v>0</v>
      </c>
      <c r="BC387" s="17">
        <v>0</v>
      </c>
      <c r="BD387" s="17">
        <v>0</v>
      </c>
      <c r="BE387" s="17">
        <v>14</v>
      </c>
      <c r="BF387" s="17">
        <v>0</v>
      </c>
      <c r="BG387" s="17">
        <v>67</v>
      </c>
      <c r="BH387" s="15">
        <v>118</v>
      </c>
      <c r="BI387" s="15">
        <v>0</v>
      </c>
      <c r="BJ387" s="15">
        <v>0</v>
      </c>
      <c r="BK387" s="15">
        <v>11.9</v>
      </c>
      <c r="BL387" s="17">
        <v>0</v>
      </c>
      <c r="BM387" s="17">
        <v>0</v>
      </c>
      <c r="BN387" s="17">
        <v>0</v>
      </c>
      <c r="BO387" s="17">
        <v>0</v>
      </c>
      <c r="BP387" s="17">
        <v>4</v>
      </c>
      <c r="BQ387" s="15">
        <v>0</v>
      </c>
      <c r="BR387" s="15">
        <v>0</v>
      </c>
      <c r="BS387" s="15">
        <v>0</v>
      </c>
      <c r="BT387" s="15">
        <v>5.74</v>
      </c>
      <c r="BU387" s="15"/>
      <c r="BV387" s="15"/>
      <c r="BW387" s="15"/>
      <c r="BX387" s="15"/>
      <c r="BY387" s="15"/>
      <c r="BZ387" s="15"/>
      <c r="CA387" s="15"/>
      <c r="CB387" s="15"/>
      <c r="CC387" s="17">
        <v>295</v>
      </c>
      <c r="CD387" s="17">
        <v>23</v>
      </c>
      <c r="CE387" s="17">
        <v>504</v>
      </c>
      <c r="CF387" s="17">
        <v>56</v>
      </c>
      <c r="CG387" s="17">
        <v>501</v>
      </c>
      <c r="CH387" s="17">
        <v>54</v>
      </c>
      <c r="CI387" s="17">
        <v>331</v>
      </c>
      <c r="CJ387" s="17">
        <v>23</v>
      </c>
      <c r="CK387" s="17">
        <v>0</v>
      </c>
      <c r="CL387" s="17">
        <v>3.5</v>
      </c>
      <c r="CM387" s="17">
        <v>0</v>
      </c>
      <c r="CN387" s="17">
        <v>0</v>
      </c>
      <c r="CO387" s="17">
        <v>1.44</v>
      </c>
      <c r="CP387" s="17">
        <v>1.5</v>
      </c>
      <c r="CQ387" s="17">
        <v>283</v>
      </c>
      <c r="CR387" s="17">
        <v>13</v>
      </c>
      <c r="CS387" s="17">
        <v>261</v>
      </c>
      <c r="CT387" s="17">
        <v>51</v>
      </c>
      <c r="CU387" s="17">
        <v>147</v>
      </c>
      <c r="CV387" s="17">
        <v>20</v>
      </c>
      <c r="CW387" s="17">
        <v>198</v>
      </c>
      <c r="CX387" s="17">
        <v>30</v>
      </c>
      <c r="CY387" s="17">
        <v>1</v>
      </c>
      <c r="CZ387" s="17">
        <v>0.25</v>
      </c>
      <c r="DA387" s="17">
        <v>0</v>
      </c>
      <c r="DB387" s="15"/>
      <c r="DC387" s="15"/>
      <c r="DD387" s="15"/>
      <c r="DE387" s="15"/>
      <c r="DF387" s="15"/>
      <c r="DG387" s="15"/>
      <c r="DH387" s="15"/>
    </row>
    <row r="388" spans="1:112" ht="17.25" thickBot="1">
      <c r="A388" s="18" t="b">
        <v>1</v>
      </c>
      <c r="B388" s="18" t="b">
        <v>1</v>
      </c>
      <c r="C388" s="15"/>
      <c r="D388" s="15"/>
      <c r="E388" s="17">
        <v>122074</v>
      </c>
      <c r="F388" s="17">
        <v>0</v>
      </c>
      <c r="G388" s="17">
        <v>0</v>
      </c>
      <c r="H388" s="17">
        <v>0</v>
      </c>
      <c r="I388" s="17">
        <v>0</v>
      </c>
      <c r="J388" s="15">
        <v>0</v>
      </c>
      <c r="K388" s="17">
        <v>0</v>
      </c>
      <c r="L388" s="17">
        <v>1</v>
      </c>
      <c r="M388" s="15">
        <v>2</v>
      </c>
      <c r="N388" s="15"/>
      <c r="O388" s="17">
        <v>0</v>
      </c>
      <c r="P388" s="15" t="s">
        <v>551</v>
      </c>
      <c r="Q388" s="15">
        <v>0</v>
      </c>
      <c r="R388" s="17">
        <v>386</v>
      </c>
      <c r="S388" s="18" t="b">
        <v>0</v>
      </c>
      <c r="T388" s="15"/>
      <c r="U388" s="15"/>
      <c r="V388" s="17">
        <v>45</v>
      </c>
      <c r="W388" s="15" t="s">
        <v>720</v>
      </c>
      <c r="X388" s="15">
        <v>0</v>
      </c>
      <c r="Y388" s="18" t="b">
        <v>0</v>
      </c>
      <c r="Z388" s="15" t="s">
        <v>721</v>
      </c>
      <c r="AA388" s="15">
        <v>0.1</v>
      </c>
      <c r="AB388" s="18" t="b">
        <v>0</v>
      </c>
      <c r="AC388" s="15"/>
      <c r="AD388" s="15" t="s">
        <v>519</v>
      </c>
      <c r="AE388" s="17">
        <v>15</v>
      </c>
      <c r="AF388" s="17">
        <v>43</v>
      </c>
      <c r="AG388" s="17">
        <v>0</v>
      </c>
      <c r="AH388" s="17">
        <v>0</v>
      </c>
      <c r="AI388" s="17">
        <v>0</v>
      </c>
      <c r="AJ388" s="17">
        <v>0</v>
      </c>
      <c r="AK388" s="17">
        <v>0</v>
      </c>
      <c r="AL388" s="15">
        <v>0</v>
      </c>
      <c r="AM388" s="15">
        <v>0</v>
      </c>
      <c r="AN388" s="15" t="s">
        <v>721</v>
      </c>
      <c r="AO388" s="15"/>
      <c r="AP388" s="15"/>
      <c r="AQ388" s="15"/>
      <c r="AR388" s="15"/>
      <c r="AS388" s="18" t="b">
        <v>0</v>
      </c>
      <c r="AT388" s="15" t="s">
        <v>2809</v>
      </c>
      <c r="AU388" s="17">
        <v>0</v>
      </c>
      <c r="AV388" s="17">
        <v>0</v>
      </c>
      <c r="AW388" s="17">
        <v>0</v>
      </c>
      <c r="AX388" s="17">
        <v>0</v>
      </c>
      <c r="AY388" s="17">
        <v>0</v>
      </c>
      <c r="AZ388" s="17">
        <v>0</v>
      </c>
      <c r="BA388" s="17">
        <v>0</v>
      </c>
      <c r="BB388" s="17">
        <v>0</v>
      </c>
      <c r="BC388" s="17">
        <v>0</v>
      </c>
      <c r="BD388" s="17">
        <v>0</v>
      </c>
      <c r="BE388" s="17">
        <v>0</v>
      </c>
      <c r="BF388" s="17">
        <v>0</v>
      </c>
      <c r="BG388" s="17">
        <v>0</v>
      </c>
      <c r="BH388" s="15">
        <v>0</v>
      </c>
      <c r="BI388" s="15">
        <v>0</v>
      </c>
      <c r="BJ388" s="15">
        <v>0</v>
      </c>
      <c r="BK388" s="15">
        <v>0</v>
      </c>
      <c r="BL388" s="17">
        <v>0</v>
      </c>
      <c r="BM388" s="17">
        <v>0</v>
      </c>
      <c r="BN388" s="17">
        <v>0</v>
      </c>
      <c r="BO388" s="17">
        <v>0</v>
      </c>
      <c r="BP388" s="17">
        <v>0</v>
      </c>
      <c r="BQ388" s="15">
        <v>0</v>
      </c>
      <c r="BR388" s="15">
        <v>0</v>
      </c>
      <c r="BS388" s="15">
        <v>0</v>
      </c>
      <c r="BT388" s="15">
        <v>0</v>
      </c>
      <c r="BU388" s="15"/>
      <c r="BV388" s="15"/>
      <c r="BW388" s="15"/>
      <c r="BX388" s="15"/>
      <c r="BY388" s="15"/>
      <c r="BZ388" s="15"/>
      <c r="CA388" s="15"/>
      <c r="CB388" s="15"/>
      <c r="CC388" s="17">
        <v>455</v>
      </c>
      <c r="CD388" s="17">
        <v>54</v>
      </c>
      <c r="CE388" s="17">
        <v>445</v>
      </c>
      <c r="CF388" s="17">
        <v>42</v>
      </c>
      <c r="CG388" s="17">
        <v>428</v>
      </c>
      <c r="CH388" s="17">
        <v>33</v>
      </c>
      <c r="CI388" s="17">
        <v>457</v>
      </c>
      <c r="CJ388" s="17">
        <v>54</v>
      </c>
      <c r="CK388" s="17">
        <v>0</v>
      </c>
      <c r="CL388" s="17">
        <v>0</v>
      </c>
      <c r="CM388" s="17">
        <v>0</v>
      </c>
      <c r="CN388" s="17">
        <v>0</v>
      </c>
      <c r="CO388" s="17">
        <v>0</v>
      </c>
      <c r="CP388" s="17">
        <v>0</v>
      </c>
      <c r="CQ388" s="17">
        <v>385</v>
      </c>
      <c r="CR388" s="17">
        <v>27</v>
      </c>
      <c r="CS388" s="17">
        <v>84</v>
      </c>
      <c r="CT388" s="17">
        <v>29</v>
      </c>
      <c r="CU388" s="17">
        <v>460</v>
      </c>
      <c r="CV388" s="17">
        <v>54</v>
      </c>
      <c r="CW388" s="17">
        <v>493</v>
      </c>
      <c r="CX388" s="17">
        <v>60</v>
      </c>
      <c r="CY388" s="17">
        <v>0</v>
      </c>
      <c r="CZ388" s="17">
        <v>0</v>
      </c>
      <c r="DA388" s="17">
        <v>0</v>
      </c>
      <c r="DB388" s="15"/>
      <c r="DC388" s="15"/>
      <c r="DD388" s="15"/>
      <c r="DE388" s="15"/>
      <c r="DF388" s="15"/>
      <c r="DG388" s="15"/>
      <c r="DH388" s="15"/>
    </row>
    <row r="389" spans="1:112" ht="17.25" thickBot="1">
      <c r="A389" s="18" t="b">
        <v>1</v>
      </c>
      <c r="B389" s="18" t="b">
        <v>1</v>
      </c>
      <c r="C389" s="15"/>
      <c r="D389" s="15"/>
      <c r="E389" s="17">
        <v>472769</v>
      </c>
      <c r="F389" s="17">
        <v>0</v>
      </c>
      <c r="G389" s="17">
        <v>0</v>
      </c>
      <c r="H389" s="17">
        <v>0</v>
      </c>
      <c r="I389" s="17">
        <v>0</v>
      </c>
      <c r="J389" s="15">
        <v>0</v>
      </c>
      <c r="K389" s="17">
        <v>0</v>
      </c>
      <c r="L389" s="17">
        <v>2</v>
      </c>
      <c r="M389" s="15">
        <v>3.1</v>
      </c>
      <c r="N389" s="15"/>
      <c r="O389" s="17">
        <v>0</v>
      </c>
      <c r="P389" s="15" t="s">
        <v>1646</v>
      </c>
      <c r="Q389" s="15">
        <v>0</v>
      </c>
      <c r="R389" s="17">
        <v>387</v>
      </c>
      <c r="S389" s="18" t="b">
        <v>0</v>
      </c>
      <c r="T389" s="15"/>
      <c r="U389" s="15"/>
      <c r="V389" s="17">
        <v>65</v>
      </c>
      <c r="W389" s="15" t="s">
        <v>1647</v>
      </c>
      <c r="X389" s="15">
        <v>4.7</v>
      </c>
      <c r="Y389" s="18" t="b">
        <v>0</v>
      </c>
      <c r="Z389" s="15" t="s">
        <v>1648</v>
      </c>
      <c r="AA389" s="15">
        <v>25.2</v>
      </c>
      <c r="AB389" s="18" t="b">
        <v>0</v>
      </c>
      <c r="AC389" s="15"/>
      <c r="AD389" s="15" t="s">
        <v>519</v>
      </c>
      <c r="AE389" s="17">
        <v>15</v>
      </c>
      <c r="AF389" s="17">
        <v>43</v>
      </c>
      <c r="AG389" s="17">
        <v>160</v>
      </c>
      <c r="AH389" s="17">
        <v>0</v>
      </c>
      <c r="AI389" s="17">
        <v>0</v>
      </c>
      <c r="AJ389" s="17">
        <v>0</v>
      </c>
      <c r="AK389" s="17">
        <v>0</v>
      </c>
      <c r="AL389" s="15">
        <v>0</v>
      </c>
      <c r="AM389" s="15">
        <v>24.6</v>
      </c>
      <c r="AN389" s="15" t="s">
        <v>1648</v>
      </c>
      <c r="AO389" s="15"/>
      <c r="AP389" s="15"/>
      <c r="AQ389" s="15"/>
      <c r="AR389" s="15"/>
      <c r="AS389" s="18" t="b">
        <v>0</v>
      </c>
      <c r="AT389" s="15" t="s">
        <v>2820</v>
      </c>
      <c r="AU389" s="17">
        <v>2643</v>
      </c>
      <c r="AV389" s="17">
        <v>5</v>
      </c>
      <c r="AW389" s="17">
        <v>4</v>
      </c>
      <c r="AX389" s="17">
        <v>14</v>
      </c>
      <c r="AY389" s="17">
        <v>25</v>
      </c>
      <c r="AZ389" s="17">
        <v>0</v>
      </c>
      <c r="BA389" s="17">
        <v>0</v>
      </c>
      <c r="BB389" s="17">
        <v>0</v>
      </c>
      <c r="BC389" s="17">
        <v>5</v>
      </c>
      <c r="BD389" s="17">
        <v>0</v>
      </c>
      <c r="BE389" s="17">
        <v>0</v>
      </c>
      <c r="BF389" s="17">
        <v>10</v>
      </c>
      <c r="BG389" s="17">
        <v>567</v>
      </c>
      <c r="BH389" s="15">
        <v>653.79999999999995</v>
      </c>
      <c r="BI389" s="15">
        <v>413.9</v>
      </c>
      <c r="BJ389" s="15">
        <v>573</v>
      </c>
      <c r="BK389" s="15">
        <v>164.1</v>
      </c>
      <c r="BL389" s="17">
        <v>0</v>
      </c>
      <c r="BM389" s="17">
        <v>0</v>
      </c>
      <c r="BN389" s="17">
        <v>0</v>
      </c>
      <c r="BO389" s="17">
        <v>0</v>
      </c>
      <c r="BP389" s="17">
        <v>29</v>
      </c>
      <c r="BQ389" s="15">
        <v>6.12</v>
      </c>
      <c r="BR389" s="15">
        <v>2.67</v>
      </c>
      <c r="BS389" s="15">
        <v>8.7899999999999991</v>
      </c>
      <c r="BT389" s="15">
        <v>34.97</v>
      </c>
      <c r="BU389" s="15"/>
      <c r="BV389" s="15"/>
      <c r="BW389" s="15"/>
      <c r="BX389" s="15"/>
      <c r="BY389" s="15"/>
      <c r="BZ389" s="15"/>
      <c r="CA389" s="15"/>
      <c r="CB389" s="15"/>
      <c r="CC389" s="17">
        <v>61</v>
      </c>
      <c r="CD389" s="17">
        <v>26</v>
      </c>
      <c r="CE389" s="17">
        <v>70</v>
      </c>
      <c r="CF389" s="17">
        <v>17</v>
      </c>
      <c r="CG389" s="17">
        <v>36</v>
      </c>
      <c r="CH389" s="17">
        <v>1</v>
      </c>
      <c r="CI389" s="17">
        <v>40</v>
      </c>
      <c r="CJ389" s="17">
        <v>6</v>
      </c>
      <c r="CK389" s="17">
        <v>0.21</v>
      </c>
      <c r="CL389" s="17">
        <v>0</v>
      </c>
      <c r="CM389" s="17">
        <v>0.09</v>
      </c>
      <c r="CN389" s="17">
        <v>0.3</v>
      </c>
      <c r="CO389" s="17">
        <v>1.19</v>
      </c>
      <c r="CP389" s="17">
        <v>0.85</v>
      </c>
      <c r="CQ389" s="17">
        <v>49</v>
      </c>
      <c r="CR389" s="17">
        <v>4</v>
      </c>
      <c r="CS389" s="17">
        <v>522</v>
      </c>
      <c r="CT389" s="17">
        <v>183</v>
      </c>
      <c r="CU389" s="17">
        <v>22</v>
      </c>
      <c r="CV389" s="17">
        <v>7</v>
      </c>
      <c r="CW389" s="17">
        <v>8</v>
      </c>
      <c r="CX389" s="17">
        <v>2</v>
      </c>
      <c r="CY389" s="17">
        <v>0.99</v>
      </c>
      <c r="CZ389" s="17">
        <v>0.48</v>
      </c>
      <c r="DA389" s="17">
        <v>0</v>
      </c>
      <c r="DB389" s="15"/>
      <c r="DC389" s="15"/>
      <c r="DD389" s="15"/>
      <c r="DE389" s="15"/>
      <c r="DF389" s="15"/>
      <c r="DG389" s="15"/>
      <c r="DH389" s="15"/>
    </row>
    <row r="390" spans="1:112" ht="17.25" thickBot="1">
      <c r="A390" s="18" t="b">
        <v>1</v>
      </c>
      <c r="B390" s="18" t="b">
        <v>1</v>
      </c>
      <c r="C390" s="15"/>
      <c r="D390" s="15"/>
      <c r="E390" s="17">
        <v>209036</v>
      </c>
      <c r="F390" s="17">
        <v>0</v>
      </c>
      <c r="G390" s="17">
        <v>0</v>
      </c>
      <c r="H390" s="17">
        <v>0</v>
      </c>
      <c r="I390" s="17">
        <v>0</v>
      </c>
      <c r="J390" s="15">
        <v>0</v>
      </c>
      <c r="K390" s="17">
        <v>0</v>
      </c>
      <c r="L390" s="17">
        <v>2</v>
      </c>
      <c r="M390" s="15">
        <v>2.8</v>
      </c>
      <c r="N390" s="15"/>
      <c r="O390" s="17">
        <v>0</v>
      </c>
      <c r="P390" s="15" t="s">
        <v>700</v>
      </c>
      <c r="Q390" s="15">
        <v>0</v>
      </c>
      <c r="R390" s="17">
        <v>388</v>
      </c>
      <c r="S390" s="18" t="b">
        <v>0</v>
      </c>
      <c r="T390" s="15"/>
      <c r="U390" s="15"/>
      <c r="V390" s="17">
        <v>60</v>
      </c>
      <c r="W390" s="15" t="s">
        <v>742</v>
      </c>
      <c r="X390" s="15">
        <v>5.0999999999999996</v>
      </c>
      <c r="Y390" s="18" t="b">
        <v>0</v>
      </c>
      <c r="Z390" s="15" t="s">
        <v>328</v>
      </c>
      <c r="AA390" s="15">
        <v>25.7</v>
      </c>
      <c r="AB390" s="18" t="b">
        <v>0</v>
      </c>
      <c r="AC390" s="15"/>
      <c r="AD390" s="15" t="s">
        <v>519</v>
      </c>
      <c r="AE390" s="17">
        <v>15</v>
      </c>
      <c r="AF390" s="17">
        <v>43</v>
      </c>
      <c r="AG390" s="17">
        <v>179</v>
      </c>
      <c r="AH390" s="17">
        <v>0</v>
      </c>
      <c r="AI390" s="17">
        <v>0</v>
      </c>
      <c r="AJ390" s="17">
        <v>0</v>
      </c>
      <c r="AK390" s="17">
        <v>0</v>
      </c>
      <c r="AL390" s="15">
        <v>0</v>
      </c>
      <c r="AM390" s="15">
        <v>29.8</v>
      </c>
      <c r="AN390" s="15" t="s">
        <v>328</v>
      </c>
      <c r="AO390" s="15"/>
      <c r="AP390" s="15"/>
      <c r="AQ390" s="15"/>
      <c r="AR390" s="15"/>
      <c r="AS390" s="18" t="b">
        <v>0</v>
      </c>
      <c r="AT390" s="15" t="s">
        <v>2573</v>
      </c>
      <c r="AU390" s="17">
        <v>3150</v>
      </c>
      <c r="AV390" s="17">
        <v>3</v>
      </c>
      <c r="AW390" s="17">
        <v>5</v>
      </c>
      <c r="AX390" s="17">
        <v>14</v>
      </c>
      <c r="AY390" s="17">
        <v>35</v>
      </c>
      <c r="AZ390" s="17">
        <v>0</v>
      </c>
      <c r="BA390" s="17">
        <v>0</v>
      </c>
      <c r="BB390" s="17">
        <v>0</v>
      </c>
      <c r="BC390" s="17">
        <v>6</v>
      </c>
      <c r="BD390" s="17">
        <v>0</v>
      </c>
      <c r="BE390" s="17">
        <v>0</v>
      </c>
      <c r="BF390" s="17">
        <v>14</v>
      </c>
      <c r="BG390" s="17">
        <v>688</v>
      </c>
      <c r="BH390" s="15">
        <v>901.6</v>
      </c>
      <c r="BI390" s="15">
        <v>304.60000000000002</v>
      </c>
      <c r="BJ390" s="15">
        <v>402</v>
      </c>
      <c r="BK390" s="15">
        <v>160.9</v>
      </c>
      <c r="BL390" s="17">
        <v>0</v>
      </c>
      <c r="BM390" s="17">
        <v>0</v>
      </c>
      <c r="BN390" s="17">
        <v>0</v>
      </c>
      <c r="BO390" s="17">
        <v>0</v>
      </c>
      <c r="BP390" s="17">
        <v>35</v>
      </c>
      <c r="BQ390" s="15">
        <v>4.05</v>
      </c>
      <c r="BR390" s="15">
        <v>2.37</v>
      </c>
      <c r="BS390" s="15">
        <v>6.42</v>
      </c>
      <c r="BT390" s="15">
        <v>44.58</v>
      </c>
      <c r="BU390" s="15"/>
      <c r="BV390" s="15"/>
      <c r="BW390" s="15"/>
      <c r="BX390" s="15"/>
      <c r="BY390" s="15"/>
      <c r="BZ390" s="15"/>
      <c r="CA390" s="15"/>
      <c r="CB390" s="15"/>
      <c r="CC390" s="17">
        <v>13</v>
      </c>
      <c r="CD390" s="17">
        <v>5</v>
      </c>
      <c r="CE390" s="17">
        <v>125</v>
      </c>
      <c r="CF390" s="17">
        <v>29</v>
      </c>
      <c r="CG390" s="17">
        <v>65</v>
      </c>
      <c r="CH390" s="17">
        <v>6</v>
      </c>
      <c r="CI390" s="17">
        <v>44</v>
      </c>
      <c r="CJ390" s="17">
        <v>8</v>
      </c>
      <c r="CK390" s="17">
        <v>0.12</v>
      </c>
      <c r="CL390" s="17">
        <v>0</v>
      </c>
      <c r="CM390" s="17">
        <v>7.0000000000000007E-2</v>
      </c>
      <c r="CN390" s="17">
        <v>0.19</v>
      </c>
      <c r="CO390" s="17">
        <v>1.27</v>
      </c>
      <c r="CP390" s="17">
        <v>1</v>
      </c>
      <c r="CQ390" s="17">
        <v>69</v>
      </c>
      <c r="CR390" s="17">
        <v>6</v>
      </c>
      <c r="CS390" s="17">
        <v>463</v>
      </c>
      <c r="CT390" s="17">
        <v>176</v>
      </c>
      <c r="CU390" s="17">
        <v>8</v>
      </c>
      <c r="CV390" s="17">
        <v>2</v>
      </c>
      <c r="CW390" s="17">
        <v>7</v>
      </c>
      <c r="CX390" s="17">
        <v>1</v>
      </c>
      <c r="CY390" s="17">
        <v>1</v>
      </c>
      <c r="CZ390" s="17">
        <v>0.4</v>
      </c>
      <c r="DA390" s="17">
        <v>0</v>
      </c>
      <c r="DB390" s="15"/>
      <c r="DC390" s="15"/>
      <c r="DD390" s="15"/>
      <c r="DE390" s="15"/>
      <c r="DF390" s="15"/>
      <c r="DG390" s="15"/>
      <c r="DH390" s="15"/>
    </row>
    <row r="391" spans="1:112" ht="27.75" thickBot="1">
      <c r="A391" s="18" t="b">
        <v>1</v>
      </c>
      <c r="B391" s="18" t="b">
        <v>1</v>
      </c>
      <c r="C391" s="15"/>
      <c r="D391" s="15"/>
      <c r="E391" s="17">
        <v>465351</v>
      </c>
      <c r="F391" s="17">
        <v>0</v>
      </c>
      <c r="G391" s="17">
        <v>0</v>
      </c>
      <c r="H391" s="17">
        <v>0</v>
      </c>
      <c r="I391" s="17">
        <v>0</v>
      </c>
      <c r="J391" s="15">
        <v>0</v>
      </c>
      <c r="K391" s="17">
        <v>0</v>
      </c>
      <c r="L391" s="17">
        <v>2</v>
      </c>
      <c r="M391" s="15">
        <v>2.8</v>
      </c>
      <c r="N391" s="15"/>
      <c r="O391" s="17">
        <v>0</v>
      </c>
      <c r="P391" s="15" t="s">
        <v>383</v>
      </c>
      <c r="Q391" s="15">
        <v>0</v>
      </c>
      <c r="R391" s="17">
        <v>389</v>
      </c>
      <c r="S391" s="18" t="b">
        <v>0</v>
      </c>
      <c r="T391" s="15"/>
      <c r="U391" s="15"/>
      <c r="V391" s="17">
        <v>60</v>
      </c>
      <c r="W391" s="15" t="s">
        <v>1010</v>
      </c>
      <c r="X391" s="15">
        <v>4.5</v>
      </c>
      <c r="Y391" s="18" t="b">
        <v>0</v>
      </c>
      <c r="Z391" s="15" t="s">
        <v>384</v>
      </c>
      <c r="AA391" s="15">
        <v>6.7</v>
      </c>
      <c r="AB391" s="18" t="b">
        <v>0</v>
      </c>
      <c r="AC391" s="15"/>
      <c r="AD391" s="15" t="s">
        <v>519</v>
      </c>
      <c r="AE391" s="17">
        <v>15</v>
      </c>
      <c r="AF391" s="17">
        <v>43</v>
      </c>
      <c r="AG391" s="17">
        <v>154</v>
      </c>
      <c r="AH391" s="17">
        <v>0</v>
      </c>
      <c r="AI391" s="17">
        <v>0</v>
      </c>
      <c r="AJ391" s="17">
        <v>0</v>
      </c>
      <c r="AK391" s="17">
        <v>0</v>
      </c>
      <c r="AL391" s="15">
        <v>0</v>
      </c>
      <c r="AM391" s="15">
        <v>25.7</v>
      </c>
      <c r="AN391" s="15" t="s">
        <v>1199</v>
      </c>
      <c r="AO391" s="15"/>
      <c r="AP391" s="15"/>
      <c r="AQ391" s="15"/>
      <c r="AR391" s="15"/>
      <c r="AS391" s="18" t="b">
        <v>0</v>
      </c>
      <c r="AT391" s="15" t="s">
        <v>2815</v>
      </c>
      <c r="AU391" s="17">
        <v>2861</v>
      </c>
      <c r="AV391" s="17">
        <v>1</v>
      </c>
      <c r="AW391" s="17">
        <v>8</v>
      </c>
      <c r="AX391" s="17">
        <v>12</v>
      </c>
      <c r="AY391" s="17">
        <v>28</v>
      </c>
      <c r="AZ391" s="17">
        <v>0</v>
      </c>
      <c r="BA391" s="17">
        <v>0</v>
      </c>
      <c r="BB391" s="17">
        <v>0</v>
      </c>
      <c r="BC391" s="17">
        <v>5</v>
      </c>
      <c r="BD391" s="17">
        <v>0</v>
      </c>
      <c r="BE391" s="17">
        <v>0</v>
      </c>
      <c r="BF391" s="17">
        <v>16</v>
      </c>
      <c r="BG391" s="17">
        <v>676</v>
      </c>
      <c r="BH391" s="15">
        <v>696</v>
      </c>
      <c r="BI391" s="15">
        <v>545</v>
      </c>
      <c r="BJ391" s="15">
        <v>131</v>
      </c>
      <c r="BK391" s="15">
        <v>137.6</v>
      </c>
      <c r="BL391" s="17">
        <v>0</v>
      </c>
      <c r="BM391" s="17">
        <v>0</v>
      </c>
      <c r="BN391" s="17">
        <v>0</v>
      </c>
      <c r="BO391" s="17">
        <v>0</v>
      </c>
      <c r="BP391" s="17">
        <v>32</v>
      </c>
      <c r="BQ391" s="15">
        <v>0.34</v>
      </c>
      <c r="BR391" s="15">
        <v>2.23</v>
      </c>
      <c r="BS391" s="15">
        <v>2.57</v>
      </c>
      <c r="BT391" s="15">
        <v>34.89</v>
      </c>
      <c r="BU391" s="15"/>
      <c r="BV391" s="15"/>
      <c r="BW391" s="15"/>
      <c r="BX391" s="15"/>
      <c r="BY391" s="17">
        <v>5</v>
      </c>
      <c r="BZ391" s="15"/>
      <c r="CA391" s="15"/>
      <c r="CB391" s="15"/>
      <c r="CC391" s="17">
        <v>48</v>
      </c>
      <c r="CD391" s="17">
        <v>20</v>
      </c>
      <c r="CE391" s="17">
        <v>42</v>
      </c>
      <c r="CF391" s="17">
        <v>4</v>
      </c>
      <c r="CG391" s="17">
        <v>205</v>
      </c>
      <c r="CH391" s="17">
        <v>55</v>
      </c>
      <c r="CI391" s="17">
        <v>66</v>
      </c>
      <c r="CJ391" s="17">
        <v>12</v>
      </c>
      <c r="CK391" s="17">
        <v>0.01</v>
      </c>
      <c r="CL391" s="17">
        <v>0</v>
      </c>
      <c r="CM391" s="17">
        <v>7.0000000000000007E-2</v>
      </c>
      <c r="CN391" s="17">
        <v>0.08</v>
      </c>
      <c r="CO391" s="17">
        <v>1.1000000000000001</v>
      </c>
      <c r="CP391" s="17">
        <v>0.88</v>
      </c>
      <c r="CQ391" s="17">
        <v>90</v>
      </c>
      <c r="CR391" s="17">
        <v>10</v>
      </c>
      <c r="CS391" s="17">
        <v>484</v>
      </c>
      <c r="CT391" s="17">
        <v>180</v>
      </c>
      <c r="CU391" s="17">
        <v>26</v>
      </c>
      <c r="CV391" s="17">
        <v>10</v>
      </c>
      <c r="CW391" s="17">
        <v>63</v>
      </c>
      <c r="CX391" s="17">
        <v>24</v>
      </c>
      <c r="CY391" s="17">
        <v>1.01</v>
      </c>
      <c r="CZ391" s="17">
        <v>0.38</v>
      </c>
      <c r="DA391" s="17">
        <v>0</v>
      </c>
      <c r="DB391" s="15"/>
      <c r="DC391" s="15"/>
      <c r="DD391" s="15"/>
      <c r="DE391" s="15"/>
      <c r="DF391" s="15"/>
      <c r="DG391" s="15"/>
      <c r="DH391" s="15"/>
    </row>
    <row r="392" spans="1:112" ht="53.25" thickBot="1">
      <c r="A392" s="18" t="b">
        <v>1</v>
      </c>
      <c r="B392" s="18" t="b">
        <v>1</v>
      </c>
      <c r="C392" s="15"/>
      <c r="D392" s="15"/>
      <c r="E392" s="17">
        <v>171314</v>
      </c>
      <c r="F392" s="17">
        <v>0</v>
      </c>
      <c r="G392" s="17">
        <v>0</v>
      </c>
      <c r="H392" s="17">
        <v>0</v>
      </c>
      <c r="I392" s="17">
        <v>0</v>
      </c>
      <c r="J392" s="15">
        <v>0</v>
      </c>
      <c r="K392" s="17">
        <v>0</v>
      </c>
      <c r="L392" s="17">
        <v>2</v>
      </c>
      <c r="M392" s="15">
        <v>2.5</v>
      </c>
      <c r="N392" s="15"/>
      <c r="O392" s="17">
        <v>0</v>
      </c>
      <c r="P392" s="15" t="s">
        <v>774</v>
      </c>
      <c r="Q392" s="15">
        <v>0</v>
      </c>
      <c r="R392" s="17">
        <v>390</v>
      </c>
      <c r="S392" s="18" t="b">
        <v>0</v>
      </c>
      <c r="T392" s="15"/>
      <c r="U392" s="15"/>
      <c r="V392" s="17">
        <v>55</v>
      </c>
      <c r="W392" s="15" t="s">
        <v>846</v>
      </c>
      <c r="X392" s="15">
        <v>4.3</v>
      </c>
      <c r="Y392" s="18" t="b">
        <v>0</v>
      </c>
      <c r="Z392" s="15" t="s">
        <v>2816</v>
      </c>
      <c r="AA392" s="15">
        <v>1.3</v>
      </c>
      <c r="AB392" s="18" t="b">
        <v>0</v>
      </c>
      <c r="AC392" s="15"/>
      <c r="AD392" s="15" t="s">
        <v>519</v>
      </c>
      <c r="AE392" s="17">
        <v>15</v>
      </c>
      <c r="AF392" s="17">
        <v>43</v>
      </c>
      <c r="AG392" s="17">
        <v>113</v>
      </c>
      <c r="AH392" s="17">
        <v>0</v>
      </c>
      <c r="AI392" s="17">
        <v>0</v>
      </c>
      <c r="AJ392" s="17">
        <v>0</v>
      </c>
      <c r="AK392" s="17">
        <v>0</v>
      </c>
      <c r="AL392" s="15">
        <v>0</v>
      </c>
      <c r="AM392" s="15">
        <v>20.5</v>
      </c>
      <c r="AN392" s="15" t="s">
        <v>774</v>
      </c>
      <c r="AO392" s="15"/>
      <c r="AP392" s="15"/>
      <c r="AQ392" s="15"/>
      <c r="AR392" s="15"/>
      <c r="AS392" s="18" t="b">
        <v>0</v>
      </c>
      <c r="AT392" s="15" t="s">
        <v>2817</v>
      </c>
      <c r="AU392" s="17">
        <v>2139</v>
      </c>
      <c r="AV392" s="17">
        <v>2</v>
      </c>
      <c r="AW392" s="17">
        <v>0</v>
      </c>
      <c r="AX392" s="17">
        <v>12</v>
      </c>
      <c r="AY392" s="17">
        <v>22</v>
      </c>
      <c r="AZ392" s="17">
        <v>0</v>
      </c>
      <c r="BA392" s="17">
        <v>0</v>
      </c>
      <c r="BB392" s="17">
        <v>0</v>
      </c>
      <c r="BC392" s="17">
        <v>3</v>
      </c>
      <c r="BD392" s="17">
        <v>0</v>
      </c>
      <c r="BE392" s="17">
        <v>0</v>
      </c>
      <c r="BF392" s="17">
        <v>4</v>
      </c>
      <c r="BG392" s="17">
        <v>453</v>
      </c>
      <c r="BH392" s="15">
        <v>560.79999999999995</v>
      </c>
      <c r="BI392" s="15">
        <v>152.19999999999999</v>
      </c>
      <c r="BJ392" s="15">
        <v>96</v>
      </c>
      <c r="BK392" s="15">
        <v>81</v>
      </c>
      <c r="BL392" s="17">
        <v>0</v>
      </c>
      <c r="BM392" s="17">
        <v>0</v>
      </c>
      <c r="BN392" s="17">
        <v>0</v>
      </c>
      <c r="BO392" s="17">
        <v>0</v>
      </c>
      <c r="BP392" s="17">
        <v>24</v>
      </c>
      <c r="BQ392" s="15">
        <v>0.56999999999999995</v>
      </c>
      <c r="BR392" s="15">
        <v>0.65</v>
      </c>
      <c r="BS392" s="15">
        <v>1.22</v>
      </c>
      <c r="BT392" s="15">
        <v>26.07</v>
      </c>
      <c r="BU392" s="15"/>
      <c r="BV392" s="15"/>
      <c r="BW392" s="15"/>
      <c r="BX392" s="15"/>
      <c r="BY392" s="15"/>
      <c r="BZ392" s="15"/>
      <c r="CA392" s="15"/>
      <c r="CB392" s="15"/>
      <c r="CC392" s="17">
        <v>89</v>
      </c>
      <c r="CD392" s="17">
        <v>38</v>
      </c>
      <c r="CE392" s="17">
        <v>205</v>
      </c>
      <c r="CF392" s="17">
        <v>53</v>
      </c>
      <c r="CG392" s="17">
        <v>237</v>
      </c>
      <c r="CH392" s="17">
        <v>73</v>
      </c>
      <c r="CI392" s="17">
        <v>172</v>
      </c>
      <c r="CJ392" s="17">
        <v>60</v>
      </c>
      <c r="CK392" s="17">
        <v>0.02</v>
      </c>
      <c r="CL392" s="17">
        <v>0</v>
      </c>
      <c r="CM392" s="17">
        <v>0.03</v>
      </c>
      <c r="CN392" s="17">
        <v>0.05</v>
      </c>
      <c r="CO392" s="17">
        <v>1.1000000000000001</v>
      </c>
      <c r="CP392" s="17">
        <v>0.93</v>
      </c>
      <c r="CQ392" s="17">
        <v>120</v>
      </c>
      <c r="CR392" s="17">
        <v>11</v>
      </c>
      <c r="CS392" s="17">
        <v>357</v>
      </c>
      <c r="CT392" s="17">
        <v>153</v>
      </c>
      <c r="CU392" s="17">
        <v>38</v>
      </c>
      <c r="CV392" s="17">
        <v>14</v>
      </c>
      <c r="CW392" s="17">
        <v>174</v>
      </c>
      <c r="CX392" s="17">
        <v>64</v>
      </c>
      <c r="CY392" s="17">
        <v>1.01</v>
      </c>
      <c r="CZ392" s="17">
        <v>0.5</v>
      </c>
      <c r="DA392" s="17">
        <v>0</v>
      </c>
      <c r="DB392" s="15"/>
      <c r="DC392" s="15"/>
      <c r="DD392" s="15"/>
      <c r="DE392" s="15"/>
      <c r="DF392" s="15"/>
      <c r="DG392" s="15"/>
      <c r="DH392" s="15"/>
    </row>
    <row r="393" spans="1:112" ht="17.25" thickBot="1">
      <c r="A393" s="18" t="b">
        <v>1</v>
      </c>
      <c r="B393" s="18" t="b">
        <v>1</v>
      </c>
      <c r="C393" s="15"/>
      <c r="D393" s="15"/>
      <c r="E393" s="17">
        <v>477424</v>
      </c>
      <c r="F393" s="17">
        <v>0</v>
      </c>
      <c r="G393" s="17">
        <v>0</v>
      </c>
      <c r="H393" s="17">
        <v>0</v>
      </c>
      <c r="I393" s="17">
        <v>0</v>
      </c>
      <c r="J393" s="15">
        <v>0</v>
      </c>
      <c r="K393" s="17">
        <v>0</v>
      </c>
      <c r="L393" s="17">
        <v>2</v>
      </c>
      <c r="M393" s="15">
        <v>2.5</v>
      </c>
      <c r="N393" s="15"/>
      <c r="O393" s="17">
        <v>0</v>
      </c>
      <c r="P393" s="15" t="s">
        <v>1207</v>
      </c>
      <c r="Q393" s="15">
        <v>0</v>
      </c>
      <c r="R393" s="17">
        <v>391</v>
      </c>
      <c r="S393" s="18" t="b">
        <v>0</v>
      </c>
      <c r="T393" s="15"/>
      <c r="U393" s="15"/>
      <c r="V393" s="17">
        <v>55</v>
      </c>
      <c r="W393" s="15" t="s">
        <v>1208</v>
      </c>
      <c r="X393" s="15">
        <v>4.4000000000000004</v>
      </c>
      <c r="Y393" s="18" t="b">
        <v>0</v>
      </c>
      <c r="Z393" s="15" t="s">
        <v>1209</v>
      </c>
      <c r="AA393" s="15">
        <v>6.2</v>
      </c>
      <c r="AB393" s="18" t="b">
        <v>0</v>
      </c>
      <c r="AC393" s="15"/>
      <c r="AD393" s="15" t="s">
        <v>519</v>
      </c>
      <c r="AE393" s="17">
        <v>15</v>
      </c>
      <c r="AF393" s="17">
        <v>43</v>
      </c>
      <c r="AG393" s="17">
        <v>79</v>
      </c>
      <c r="AH393" s="17">
        <v>0</v>
      </c>
      <c r="AI393" s="17">
        <v>0</v>
      </c>
      <c r="AJ393" s="17">
        <v>0</v>
      </c>
      <c r="AK393" s="17">
        <v>0</v>
      </c>
      <c r="AL393" s="15">
        <v>0</v>
      </c>
      <c r="AM393" s="15">
        <v>14.4</v>
      </c>
      <c r="AN393" s="15" t="s">
        <v>1209</v>
      </c>
      <c r="AO393" s="15"/>
      <c r="AP393" s="15"/>
      <c r="AQ393" s="15"/>
      <c r="AR393" s="15"/>
      <c r="AS393" s="18" t="b">
        <v>0</v>
      </c>
      <c r="AT393" s="15" t="s">
        <v>2811</v>
      </c>
      <c r="AU393" s="17">
        <v>1370</v>
      </c>
      <c r="AV393" s="17">
        <v>2</v>
      </c>
      <c r="AW393" s="17">
        <v>2</v>
      </c>
      <c r="AX393" s="17">
        <v>6</v>
      </c>
      <c r="AY393" s="17">
        <v>13</v>
      </c>
      <c r="AZ393" s="17">
        <v>0</v>
      </c>
      <c r="BA393" s="17">
        <v>0</v>
      </c>
      <c r="BB393" s="17">
        <v>0</v>
      </c>
      <c r="BC393" s="17">
        <v>2</v>
      </c>
      <c r="BD393" s="17">
        <v>0</v>
      </c>
      <c r="BE393" s="17">
        <v>0</v>
      </c>
      <c r="BF393" s="17">
        <v>5</v>
      </c>
      <c r="BG393" s="17">
        <v>303</v>
      </c>
      <c r="BH393" s="15">
        <v>369</v>
      </c>
      <c r="BI393" s="15">
        <v>109.5</v>
      </c>
      <c r="BJ393" s="15">
        <v>218</v>
      </c>
      <c r="BK393" s="15">
        <v>69.8</v>
      </c>
      <c r="BL393" s="17">
        <v>0</v>
      </c>
      <c r="BM393" s="17">
        <v>0</v>
      </c>
      <c r="BN393" s="17">
        <v>0</v>
      </c>
      <c r="BO393" s="17">
        <v>0</v>
      </c>
      <c r="BP393" s="17">
        <v>16</v>
      </c>
      <c r="BQ393" s="15">
        <v>2.25</v>
      </c>
      <c r="BR393" s="15">
        <v>0.7</v>
      </c>
      <c r="BS393" s="15">
        <v>2.95</v>
      </c>
      <c r="BT393" s="15">
        <v>16.05</v>
      </c>
      <c r="BU393" s="15"/>
      <c r="BV393" s="15"/>
      <c r="BW393" s="15"/>
      <c r="BX393" s="15"/>
      <c r="BY393" s="15"/>
      <c r="BZ393" s="15"/>
      <c r="CA393" s="15"/>
      <c r="CB393" s="15"/>
      <c r="CC393" s="17">
        <v>165</v>
      </c>
      <c r="CD393" s="17">
        <v>69</v>
      </c>
      <c r="CE393" s="17">
        <v>232</v>
      </c>
      <c r="CF393" s="17">
        <v>71</v>
      </c>
      <c r="CG393" s="17">
        <v>143</v>
      </c>
      <c r="CH393" s="17">
        <v>32</v>
      </c>
      <c r="CI393" s="17">
        <v>200</v>
      </c>
      <c r="CJ393" s="17">
        <v>67</v>
      </c>
      <c r="CK393" s="17">
        <v>0.15</v>
      </c>
      <c r="CL393" s="17">
        <v>0</v>
      </c>
      <c r="CM393" s="17">
        <v>0.05</v>
      </c>
      <c r="CN393" s="17">
        <v>0.2</v>
      </c>
      <c r="CO393" s="17">
        <v>1.05</v>
      </c>
      <c r="CP393" s="17">
        <v>0.85</v>
      </c>
      <c r="CQ393" s="17">
        <v>176</v>
      </c>
      <c r="CR393" s="17">
        <v>25</v>
      </c>
      <c r="CS393" s="17">
        <v>413</v>
      </c>
      <c r="CT393" s="17">
        <v>167</v>
      </c>
      <c r="CU393" s="17">
        <v>31</v>
      </c>
      <c r="CV393" s="17">
        <v>11</v>
      </c>
      <c r="CW393" s="17">
        <v>66</v>
      </c>
      <c r="CX393" s="17">
        <v>26</v>
      </c>
      <c r="CY393" s="17">
        <v>1.05</v>
      </c>
      <c r="CZ393" s="17">
        <v>0.39</v>
      </c>
      <c r="DA393" s="17">
        <v>0</v>
      </c>
      <c r="DB393" s="15"/>
      <c r="DC393" s="15"/>
      <c r="DD393" s="15"/>
      <c r="DE393" s="15"/>
      <c r="DF393" s="15"/>
      <c r="DG393" s="15"/>
      <c r="DH393" s="15"/>
    </row>
    <row r="394" spans="1:112" ht="17.25" thickBot="1">
      <c r="A394" s="18" t="b">
        <v>1</v>
      </c>
      <c r="B394" s="18" t="b">
        <v>1</v>
      </c>
      <c r="C394" s="15"/>
      <c r="D394" s="15"/>
      <c r="E394" s="17">
        <v>448514</v>
      </c>
      <c r="F394" s="17">
        <v>0</v>
      </c>
      <c r="G394" s="17">
        <v>0</v>
      </c>
      <c r="H394" s="17">
        <v>0</v>
      </c>
      <c r="I394" s="17">
        <v>0</v>
      </c>
      <c r="J394" s="15">
        <v>0</v>
      </c>
      <c r="K394" s="17">
        <v>0</v>
      </c>
      <c r="L394" s="17">
        <v>2</v>
      </c>
      <c r="M394" s="15">
        <v>2.5</v>
      </c>
      <c r="N394" s="15"/>
      <c r="O394" s="17">
        <v>0</v>
      </c>
      <c r="P394" s="15" t="s">
        <v>998</v>
      </c>
      <c r="Q394" s="15">
        <v>0</v>
      </c>
      <c r="R394" s="17">
        <v>392</v>
      </c>
      <c r="S394" s="18" t="b">
        <v>0</v>
      </c>
      <c r="T394" s="15"/>
      <c r="U394" s="15"/>
      <c r="V394" s="17">
        <v>55</v>
      </c>
      <c r="W394" s="15" t="s">
        <v>999</v>
      </c>
      <c r="X394" s="15">
        <v>3.5</v>
      </c>
      <c r="Y394" s="18" t="b">
        <v>0</v>
      </c>
      <c r="Z394" s="15" t="s">
        <v>286</v>
      </c>
      <c r="AA394" s="15">
        <v>1</v>
      </c>
      <c r="AB394" s="18" t="b">
        <v>0</v>
      </c>
      <c r="AC394" s="15"/>
      <c r="AD394" s="15" t="s">
        <v>519</v>
      </c>
      <c r="AE394" s="17">
        <v>15</v>
      </c>
      <c r="AF394" s="17">
        <v>43</v>
      </c>
      <c r="AG394" s="17">
        <v>60</v>
      </c>
      <c r="AH394" s="17">
        <v>0</v>
      </c>
      <c r="AI394" s="17">
        <v>0</v>
      </c>
      <c r="AJ394" s="17">
        <v>0</v>
      </c>
      <c r="AK394" s="17">
        <v>0</v>
      </c>
      <c r="AL394" s="15">
        <v>0</v>
      </c>
      <c r="AM394" s="15">
        <v>10.9</v>
      </c>
      <c r="AN394" s="15" t="s">
        <v>286</v>
      </c>
      <c r="AO394" s="15"/>
      <c r="AP394" s="15"/>
      <c r="AQ394" s="15"/>
      <c r="AR394" s="15"/>
      <c r="AS394" s="18" t="b">
        <v>0</v>
      </c>
      <c r="AT394" s="15" t="s">
        <v>2810</v>
      </c>
      <c r="AU394" s="17">
        <v>971</v>
      </c>
      <c r="AV394" s="17">
        <v>0</v>
      </c>
      <c r="AW394" s="17">
        <v>2</v>
      </c>
      <c r="AX394" s="17">
        <v>5</v>
      </c>
      <c r="AY394" s="17">
        <v>8</v>
      </c>
      <c r="AZ394" s="17">
        <v>0</v>
      </c>
      <c r="BA394" s="17">
        <v>0</v>
      </c>
      <c r="BB394" s="17">
        <v>0</v>
      </c>
      <c r="BC394" s="17">
        <v>2</v>
      </c>
      <c r="BD394" s="17">
        <v>0</v>
      </c>
      <c r="BE394" s="17">
        <v>0</v>
      </c>
      <c r="BF394" s="17">
        <v>9</v>
      </c>
      <c r="BG394" s="17">
        <v>237</v>
      </c>
      <c r="BH394" s="15">
        <v>195.6</v>
      </c>
      <c r="BI394" s="15">
        <v>216.4</v>
      </c>
      <c r="BJ394" s="15">
        <v>90</v>
      </c>
      <c r="BK394" s="15">
        <v>50.2</v>
      </c>
      <c r="BL394" s="17">
        <v>0</v>
      </c>
      <c r="BM394" s="17">
        <v>0</v>
      </c>
      <c r="BN394" s="17">
        <v>0</v>
      </c>
      <c r="BO394" s="17">
        <v>0</v>
      </c>
      <c r="BP394" s="17">
        <v>12</v>
      </c>
      <c r="BQ394" s="15">
        <v>0.53</v>
      </c>
      <c r="BR394" s="15">
        <v>2.0099999999999998</v>
      </c>
      <c r="BS394" s="15">
        <v>2.54</v>
      </c>
      <c r="BT394" s="15">
        <v>12.25</v>
      </c>
      <c r="BU394" s="15"/>
      <c r="BV394" s="15"/>
      <c r="BW394" s="15"/>
      <c r="BX394" s="15"/>
      <c r="BY394" s="15"/>
      <c r="BZ394" s="15"/>
      <c r="CA394" s="15"/>
      <c r="CB394" s="15"/>
      <c r="CC394" s="17">
        <v>254</v>
      </c>
      <c r="CD394" s="17">
        <v>95</v>
      </c>
      <c r="CE394" s="17">
        <v>153</v>
      </c>
      <c r="CF394" s="17">
        <v>37</v>
      </c>
      <c r="CG394" s="17">
        <v>244</v>
      </c>
      <c r="CH394" s="17">
        <v>75</v>
      </c>
      <c r="CI394" s="17">
        <v>244</v>
      </c>
      <c r="CJ394" s="17">
        <v>78</v>
      </c>
      <c r="CK394" s="17">
        <v>0.05</v>
      </c>
      <c r="CL394" s="17">
        <v>0</v>
      </c>
      <c r="CM394" s="17">
        <v>0.19</v>
      </c>
      <c r="CN394" s="17">
        <v>0.24</v>
      </c>
      <c r="CO394" s="17">
        <v>1.1399999999999999</v>
      </c>
      <c r="CP394" s="17">
        <v>0.74</v>
      </c>
      <c r="CQ394" s="17">
        <v>165</v>
      </c>
      <c r="CR394" s="17">
        <v>22</v>
      </c>
      <c r="CS394" s="17">
        <v>402</v>
      </c>
      <c r="CT394" s="17">
        <v>164</v>
      </c>
      <c r="CU394" s="17">
        <v>106</v>
      </c>
      <c r="CV394" s="17">
        <v>44</v>
      </c>
      <c r="CW394" s="17">
        <v>200</v>
      </c>
      <c r="CX394" s="17">
        <v>71</v>
      </c>
      <c r="CY394" s="17">
        <v>1.1100000000000001</v>
      </c>
      <c r="CZ394" s="17">
        <v>0.46</v>
      </c>
      <c r="DA394" s="17">
        <v>0</v>
      </c>
      <c r="DB394" s="15"/>
      <c r="DC394" s="15"/>
      <c r="DD394" s="15"/>
      <c r="DE394" s="15"/>
      <c r="DF394" s="15"/>
      <c r="DG394" s="15"/>
      <c r="DH394" s="15"/>
    </row>
    <row r="395" spans="1:112" ht="17.25" thickBot="1">
      <c r="A395" s="18" t="b">
        <v>1</v>
      </c>
      <c r="B395" s="18" t="b">
        <v>1</v>
      </c>
      <c r="C395" s="15"/>
      <c r="D395" s="15"/>
      <c r="E395" s="17">
        <v>578153</v>
      </c>
      <c r="F395" s="17">
        <v>0</v>
      </c>
      <c r="G395" s="17">
        <v>0</v>
      </c>
      <c r="H395" s="17">
        <v>0</v>
      </c>
      <c r="I395" s="17">
        <v>0</v>
      </c>
      <c r="J395" s="15">
        <v>0</v>
      </c>
      <c r="K395" s="17">
        <v>0</v>
      </c>
      <c r="L395" s="17">
        <v>2</v>
      </c>
      <c r="M395" s="15">
        <v>2.5</v>
      </c>
      <c r="N395" s="15"/>
      <c r="O395" s="17">
        <v>0</v>
      </c>
      <c r="P395" s="15" t="s">
        <v>1987</v>
      </c>
      <c r="Q395" s="15">
        <v>0</v>
      </c>
      <c r="R395" s="17">
        <v>393</v>
      </c>
      <c r="S395" s="18" t="b">
        <v>0</v>
      </c>
      <c r="T395" s="15"/>
      <c r="U395" s="15"/>
      <c r="V395" s="17">
        <v>55</v>
      </c>
      <c r="W395" s="15" t="s">
        <v>1988</v>
      </c>
      <c r="X395" s="15">
        <v>3.2</v>
      </c>
      <c r="Y395" s="18" t="b">
        <v>0</v>
      </c>
      <c r="Z395" s="15" t="s">
        <v>1989</v>
      </c>
      <c r="AA395" s="15">
        <v>2.2000000000000002</v>
      </c>
      <c r="AB395" s="18" t="b">
        <v>0</v>
      </c>
      <c r="AC395" s="15"/>
      <c r="AD395" s="15" t="s">
        <v>519</v>
      </c>
      <c r="AE395" s="17">
        <v>15</v>
      </c>
      <c r="AF395" s="17">
        <v>43</v>
      </c>
      <c r="AG395" s="17">
        <v>67</v>
      </c>
      <c r="AH395" s="17">
        <v>0</v>
      </c>
      <c r="AI395" s="17">
        <v>0</v>
      </c>
      <c r="AJ395" s="17">
        <v>0</v>
      </c>
      <c r="AK395" s="17">
        <v>0</v>
      </c>
      <c r="AL395" s="15">
        <v>0</v>
      </c>
      <c r="AM395" s="15">
        <v>12.2</v>
      </c>
      <c r="AN395" s="15" t="s">
        <v>1989</v>
      </c>
      <c r="AO395" s="15"/>
      <c r="AP395" s="15"/>
      <c r="AQ395" s="15"/>
      <c r="AR395" s="15"/>
      <c r="AS395" s="18" t="b">
        <v>0</v>
      </c>
      <c r="AT395" s="15" t="s">
        <v>2814</v>
      </c>
      <c r="AU395" s="17">
        <v>1427</v>
      </c>
      <c r="AV395" s="17">
        <v>0</v>
      </c>
      <c r="AW395" s="17">
        <v>0</v>
      </c>
      <c r="AX395" s="17">
        <v>6</v>
      </c>
      <c r="AY395" s="17">
        <v>13</v>
      </c>
      <c r="AZ395" s="17">
        <v>0</v>
      </c>
      <c r="BA395" s="17">
        <v>0</v>
      </c>
      <c r="BB395" s="17">
        <v>0</v>
      </c>
      <c r="BC395" s="17">
        <v>2</v>
      </c>
      <c r="BD395" s="17">
        <v>0</v>
      </c>
      <c r="BE395" s="17">
        <v>0</v>
      </c>
      <c r="BF395" s="17">
        <v>3</v>
      </c>
      <c r="BG395" s="17">
        <v>293</v>
      </c>
      <c r="BH395" s="15">
        <v>299</v>
      </c>
      <c r="BI395" s="15">
        <v>112.2</v>
      </c>
      <c r="BJ395" s="15">
        <v>26</v>
      </c>
      <c r="BK395" s="15">
        <v>43.9</v>
      </c>
      <c r="BL395" s="17">
        <v>0</v>
      </c>
      <c r="BM395" s="17">
        <v>0</v>
      </c>
      <c r="BN395" s="17">
        <v>0</v>
      </c>
      <c r="BO395" s="17">
        <v>0</v>
      </c>
      <c r="BP395" s="17">
        <v>15</v>
      </c>
      <c r="BQ395" s="15">
        <v>0.65</v>
      </c>
      <c r="BR395" s="15">
        <v>1.21</v>
      </c>
      <c r="BS395" s="15">
        <v>1.86</v>
      </c>
      <c r="BT395" s="15">
        <v>20.89</v>
      </c>
      <c r="BU395" s="15"/>
      <c r="BV395" s="15"/>
      <c r="BW395" s="15"/>
      <c r="BX395" s="15"/>
      <c r="BY395" s="15"/>
      <c r="BZ395" s="15"/>
      <c r="CA395" s="15"/>
      <c r="CB395" s="15"/>
      <c r="CC395" s="17">
        <v>202</v>
      </c>
      <c r="CD395" s="17">
        <v>76</v>
      </c>
      <c r="CE395" s="17">
        <v>230</v>
      </c>
      <c r="CF395" s="17">
        <v>69</v>
      </c>
      <c r="CG395" s="17">
        <v>305</v>
      </c>
      <c r="CH395" s="17">
        <v>105</v>
      </c>
      <c r="CI395" s="17">
        <v>261</v>
      </c>
      <c r="CJ395" s="17">
        <v>86</v>
      </c>
      <c r="CK395" s="17">
        <v>0.04</v>
      </c>
      <c r="CL395" s="17">
        <v>0</v>
      </c>
      <c r="CM395" s="17">
        <v>0.08</v>
      </c>
      <c r="CN395" s="17">
        <v>0.12</v>
      </c>
      <c r="CO395" s="17">
        <v>1.32</v>
      </c>
      <c r="CP395" s="17">
        <v>0.82</v>
      </c>
      <c r="CQ395" s="17">
        <v>206</v>
      </c>
      <c r="CR395" s="17">
        <v>31</v>
      </c>
      <c r="CS395" s="17">
        <v>443</v>
      </c>
      <c r="CT395" s="17">
        <v>173</v>
      </c>
      <c r="CU395" s="17">
        <v>151</v>
      </c>
      <c r="CV395" s="17">
        <v>60</v>
      </c>
      <c r="CW395" s="17">
        <v>130</v>
      </c>
      <c r="CX395" s="17">
        <v>52</v>
      </c>
      <c r="CY395" s="17">
        <v>0.95</v>
      </c>
      <c r="CZ395" s="17">
        <v>0.38</v>
      </c>
      <c r="DA395" s="17">
        <v>0</v>
      </c>
      <c r="DB395" s="15"/>
      <c r="DC395" s="15"/>
      <c r="DD395" s="15"/>
      <c r="DE395" s="15"/>
      <c r="DF395" s="15"/>
      <c r="DG395" s="15"/>
      <c r="DH395" s="15"/>
    </row>
    <row r="396" spans="1:112" ht="17.25" thickBot="1">
      <c r="A396" s="18" t="b">
        <v>1</v>
      </c>
      <c r="B396" s="18" t="b">
        <v>1</v>
      </c>
      <c r="C396" s="15"/>
      <c r="D396" s="15"/>
      <c r="E396" s="17">
        <v>494307</v>
      </c>
      <c r="F396" s="17">
        <v>0</v>
      </c>
      <c r="G396" s="17">
        <v>0</v>
      </c>
      <c r="H396" s="17">
        <v>0</v>
      </c>
      <c r="I396" s="17">
        <v>0</v>
      </c>
      <c r="J396" s="15">
        <v>0</v>
      </c>
      <c r="K396" s="17">
        <v>0</v>
      </c>
      <c r="L396" s="17">
        <v>2</v>
      </c>
      <c r="M396" s="15">
        <v>2.2000000000000002</v>
      </c>
      <c r="N396" s="15"/>
      <c r="O396" s="17">
        <v>0</v>
      </c>
      <c r="P396" s="15" t="s">
        <v>993</v>
      </c>
      <c r="Q396" s="15">
        <v>0</v>
      </c>
      <c r="R396" s="17">
        <v>394</v>
      </c>
      <c r="S396" s="18" t="b">
        <v>0</v>
      </c>
      <c r="T396" s="15"/>
      <c r="U396" s="15"/>
      <c r="V396" s="17">
        <v>50</v>
      </c>
      <c r="W396" s="15" t="s">
        <v>4428</v>
      </c>
      <c r="X396" s="15">
        <v>2.5</v>
      </c>
      <c r="Y396" s="18" t="b">
        <v>0</v>
      </c>
      <c r="Z396" s="15" t="s">
        <v>4429</v>
      </c>
      <c r="AA396" s="15">
        <v>0.1</v>
      </c>
      <c r="AB396" s="18" t="b">
        <v>0</v>
      </c>
      <c r="AC396" s="15"/>
      <c r="AD396" s="15" t="s">
        <v>519</v>
      </c>
      <c r="AE396" s="17">
        <v>15</v>
      </c>
      <c r="AF396" s="17">
        <v>43</v>
      </c>
      <c r="AG396" s="17">
        <v>5</v>
      </c>
      <c r="AH396" s="17">
        <v>0</v>
      </c>
      <c r="AI396" s="17">
        <v>0</v>
      </c>
      <c r="AJ396" s="17">
        <v>0</v>
      </c>
      <c r="AK396" s="17">
        <v>0</v>
      </c>
      <c r="AL396" s="15">
        <v>0</v>
      </c>
      <c r="AM396" s="15">
        <v>1</v>
      </c>
      <c r="AN396" s="15" t="s">
        <v>4429</v>
      </c>
      <c r="AO396" s="15"/>
      <c r="AP396" s="15"/>
      <c r="AQ396" s="15"/>
      <c r="AR396" s="15"/>
      <c r="AS396" s="18" t="b">
        <v>0</v>
      </c>
      <c r="AT396" s="15" t="s">
        <v>4430</v>
      </c>
      <c r="AU396" s="17">
        <v>135</v>
      </c>
      <c r="AV396" s="17">
        <v>0</v>
      </c>
      <c r="AW396" s="17">
        <v>0</v>
      </c>
      <c r="AX396" s="17">
        <v>0</v>
      </c>
      <c r="AY396" s="17">
        <v>1</v>
      </c>
      <c r="AZ396" s="17">
        <v>0</v>
      </c>
      <c r="BA396" s="17">
        <v>0</v>
      </c>
      <c r="BB396" s="17">
        <v>0</v>
      </c>
      <c r="BC396" s="17">
        <v>0</v>
      </c>
      <c r="BD396" s="17">
        <v>0</v>
      </c>
      <c r="BE396" s="17">
        <v>0</v>
      </c>
      <c r="BF396" s="17">
        <v>0</v>
      </c>
      <c r="BG396" s="17">
        <v>27</v>
      </c>
      <c r="BH396" s="15">
        <v>34</v>
      </c>
      <c r="BI396" s="15">
        <v>14.8</v>
      </c>
      <c r="BJ396" s="15">
        <v>26</v>
      </c>
      <c r="BK396" s="15">
        <v>7.5</v>
      </c>
      <c r="BL396" s="17">
        <v>0</v>
      </c>
      <c r="BM396" s="17">
        <v>0</v>
      </c>
      <c r="BN396" s="17">
        <v>0</v>
      </c>
      <c r="BO396" s="17">
        <v>0</v>
      </c>
      <c r="BP396" s="17">
        <v>2</v>
      </c>
      <c r="BQ396" s="15">
        <v>0.26</v>
      </c>
      <c r="BR396" s="15">
        <v>0.06</v>
      </c>
      <c r="BS396" s="15">
        <v>0.32</v>
      </c>
      <c r="BT396" s="15">
        <v>1.54</v>
      </c>
      <c r="BU396" s="15"/>
      <c r="BV396" s="15"/>
      <c r="BW396" s="15"/>
      <c r="BX396" s="15"/>
      <c r="BY396" s="15"/>
      <c r="BZ396" s="15"/>
      <c r="CA396" s="15"/>
      <c r="CB396" s="15"/>
      <c r="CC396" s="17">
        <v>345</v>
      </c>
      <c r="CD396" s="17">
        <v>120</v>
      </c>
      <c r="CE396" s="17">
        <v>330</v>
      </c>
      <c r="CF396" s="17">
        <v>116</v>
      </c>
      <c r="CG396" s="17">
        <v>304</v>
      </c>
      <c r="CH396" s="17">
        <v>104</v>
      </c>
      <c r="CI396" s="17">
        <v>349</v>
      </c>
      <c r="CJ396" s="17">
        <v>119</v>
      </c>
      <c r="CK396" s="17">
        <v>0.17</v>
      </c>
      <c r="CL396" s="17">
        <v>0</v>
      </c>
      <c r="CM396" s="17">
        <v>0.04</v>
      </c>
      <c r="CN396" s="17">
        <v>0.21</v>
      </c>
      <c r="CO396" s="17">
        <v>1.03</v>
      </c>
      <c r="CP396" s="17">
        <v>0.67</v>
      </c>
      <c r="CQ396" s="17">
        <v>319</v>
      </c>
      <c r="CR396" s="17">
        <v>66</v>
      </c>
      <c r="CS396" s="17">
        <v>297</v>
      </c>
      <c r="CT396" s="17">
        <v>145</v>
      </c>
      <c r="CU396" s="17">
        <v>232</v>
      </c>
      <c r="CV396" s="17">
        <v>96</v>
      </c>
      <c r="CW396" s="17">
        <v>499</v>
      </c>
      <c r="CX396" s="17">
        <v>169</v>
      </c>
      <c r="CY396" s="17">
        <v>1.33</v>
      </c>
      <c r="CZ396" s="17">
        <v>0</v>
      </c>
      <c r="DA396" s="17">
        <v>0</v>
      </c>
      <c r="DB396" s="15"/>
      <c r="DC396" s="15"/>
      <c r="DD396" s="15"/>
      <c r="DE396" s="15"/>
      <c r="DF396" s="15"/>
      <c r="DG396" s="15"/>
      <c r="DH396" s="15"/>
    </row>
    <row r="397" spans="1:112" ht="17.25" thickBot="1">
      <c r="A397" s="18" t="b">
        <v>1</v>
      </c>
      <c r="B397" s="18" t="b">
        <v>1</v>
      </c>
      <c r="C397" s="15"/>
      <c r="D397" s="15"/>
      <c r="E397" s="17">
        <v>477064</v>
      </c>
      <c r="F397" s="17">
        <v>0</v>
      </c>
      <c r="G397" s="17">
        <v>0</v>
      </c>
      <c r="H397" s="17">
        <v>0</v>
      </c>
      <c r="I397" s="17">
        <v>0</v>
      </c>
      <c r="J397" s="15">
        <v>0</v>
      </c>
      <c r="K397" s="17">
        <v>0</v>
      </c>
      <c r="L397" s="17">
        <v>2</v>
      </c>
      <c r="M397" s="15">
        <v>1.7</v>
      </c>
      <c r="N397" s="15"/>
      <c r="O397" s="17">
        <v>0</v>
      </c>
      <c r="P397" s="15" t="s">
        <v>635</v>
      </c>
      <c r="Q397" s="15">
        <v>0</v>
      </c>
      <c r="R397" s="17">
        <v>395</v>
      </c>
      <c r="S397" s="18" t="b">
        <v>0</v>
      </c>
      <c r="T397" s="15"/>
      <c r="U397" s="15"/>
      <c r="V397" s="17">
        <v>45</v>
      </c>
      <c r="W397" s="15" t="s">
        <v>861</v>
      </c>
      <c r="X397" s="15">
        <v>1.7</v>
      </c>
      <c r="Y397" s="18" t="b">
        <v>0</v>
      </c>
      <c r="Z397" s="15" t="s">
        <v>296</v>
      </c>
      <c r="AA397" s="15">
        <v>0.2</v>
      </c>
      <c r="AB397" s="18" t="b">
        <v>0</v>
      </c>
      <c r="AC397" s="15"/>
      <c r="AD397" s="15" t="s">
        <v>519</v>
      </c>
      <c r="AE397" s="17">
        <v>15</v>
      </c>
      <c r="AF397" s="17">
        <v>43</v>
      </c>
      <c r="AG397" s="17">
        <v>19</v>
      </c>
      <c r="AH397" s="17">
        <v>0</v>
      </c>
      <c r="AI397" s="17">
        <v>0</v>
      </c>
      <c r="AJ397" s="17">
        <v>0</v>
      </c>
      <c r="AK397" s="17">
        <v>0</v>
      </c>
      <c r="AL397" s="15">
        <v>0</v>
      </c>
      <c r="AM397" s="15">
        <v>4.2</v>
      </c>
      <c r="AN397" s="15" t="s">
        <v>296</v>
      </c>
      <c r="AO397" s="15"/>
      <c r="AP397" s="15"/>
      <c r="AQ397" s="15"/>
      <c r="AR397" s="15"/>
      <c r="AS397" s="18" t="b">
        <v>0</v>
      </c>
      <c r="AT397" s="15" t="s">
        <v>2819</v>
      </c>
      <c r="AU397" s="17">
        <v>401</v>
      </c>
      <c r="AV397" s="17">
        <v>0</v>
      </c>
      <c r="AW397" s="17">
        <v>1</v>
      </c>
      <c r="AX397" s="17">
        <v>1</v>
      </c>
      <c r="AY397" s="17">
        <v>7</v>
      </c>
      <c r="AZ397" s="17">
        <v>0</v>
      </c>
      <c r="BA397" s="17">
        <v>0</v>
      </c>
      <c r="BB397" s="17">
        <v>0</v>
      </c>
      <c r="BC397" s="17">
        <v>2</v>
      </c>
      <c r="BD397" s="17">
        <v>0</v>
      </c>
      <c r="BE397" s="17">
        <v>0</v>
      </c>
      <c r="BF397" s="17">
        <v>2</v>
      </c>
      <c r="BG397" s="17">
        <v>72</v>
      </c>
      <c r="BH397" s="15">
        <v>70.8</v>
      </c>
      <c r="BI397" s="15">
        <v>112.5</v>
      </c>
      <c r="BJ397" s="15">
        <v>55</v>
      </c>
      <c r="BK397" s="15">
        <v>23.8</v>
      </c>
      <c r="BL397" s="17">
        <v>0</v>
      </c>
      <c r="BM397" s="17">
        <v>0</v>
      </c>
      <c r="BN397" s="17">
        <v>0</v>
      </c>
      <c r="BO397" s="17">
        <v>0</v>
      </c>
      <c r="BP397" s="17">
        <v>4</v>
      </c>
      <c r="BQ397" s="15">
        <v>0.19</v>
      </c>
      <c r="BR397" s="15">
        <v>1.39</v>
      </c>
      <c r="BS397" s="15">
        <v>1.58</v>
      </c>
      <c r="BT397" s="15">
        <v>6.81</v>
      </c>
      <c r="BU397" s="15"/>
      <c r="BV397" s="15"/>
      <c r="BW397" s="15"/>
      <c r="BX397" s="15"/>
      <c r="BY397" s="15"/>
      <c r="BZ397" s="15"/>
      <c r="CA397" s="15"/>
      <c r="CB397" s="15"/>
      <c r="CC397" s="17">
        <v>320</v>
      </c>
      <c r="CD397" s="17">
        <v>114</v>
      </c>
      <c r="CE397" s="17">
        <v>229</v>
      </c>
      <c r="CF397" s="17">
        <v>68</v>
      </c>
      <c r="CG397" s="17">
        <v>274</v>
      </c>
      <c r="CH397" s="17">
        <v>88</v>
      </c>
      <c r="CI397" s="17">
        <v>304</v>
      </c>
      <c r="CJ397" s="17">
        <v>103</v>
      </c>
      <c r="CK397" s="17">
        <v>0.04</v>
      </c>
      <c r="CL397" s="17">
        <v>0</v>
      </c>
      <c r="CM397" s="17">
        <v>0.31</v>
      </c>
      <c r="CN397" s="17">
        <v>0.35</v>
      </c>
      <c r="CO397" s="17">
        <v>1.53</v>
      </c>
      <c r="CP397" s="17">
        <v>1.57</v>
      </c>
      <c r="CQ397" s="17">
        <v>441</v>
      </c>
      <c r="CR397" s="17">
        <v>120</v>
      </c>
      <c r="CS397" s="17">
        <v>140</v>
      </c>
      <c r="CT397" s="17">
        <v>94</v>
      </c>
      <c r="CU397" s="17">
        <v>312</v>
      </c>
      <c r="CV397" s="17">
        <v>115</v>
      </c>
      <c r="CW397" s="17">
        <v>370</v>
      </c>
      <c r="CX397" s="17">
        <v>132</v>
      </c>
      <c r="CY397" s="17">
        <v>0.9</v>
      </c>
      <c r="CZ397" s="17">
        <v>0.22</v>
      </c>
      <c r="DA397" s="17">
        <v>0</v>
      </c>
      <c r="DB397" s="15"/>
      <c r="DC397" s="15"/>
      <c r="DD397" s="15"/>
      <c r="DE397" s="15"/>
      <c r="DF397" s="15"/>
      <c r="DG397" s="15"/>
      <c r="DH397" s="15"/>
    </row>
    <row r="398" spans="1:112" ht="40.5" thickBot="1">
      <c r="A398" s="18" t="b">
        <v>1</v>
      </c>
      <c r="B398" s="18" t="b">
        <v>1</v>
      </c>
      <c r="C398" s="15"/>
      <c r="D398" s="15"/>
      <c r="E398" s="17">
        <v>616222</v>
      </c>
      <c r="F398" s="17">
        <v>0</v>
      </c>
      <c r="G398" s="17">
        <v>0</v>
      </c>
      <c r="H398" s="17">
        <v>0</v>
      </c>
      <c r="I398" s="17">
        <v>0</v>
      </c>
      <c r="J398" s="15">
        <v>0</v>
      </c>
      <c r="K398" s="17">
        <v>0</v>
      </c>
      <c r="L398" s="17">
        <v>2</v>
      </c>
      <c r="M398" s="15">
        <v>1.7</v>
      </c>
      <c r="N398" s="15"/>
      <c r="O398" s="17">
        <v>0</v>
      </c>
      <c r="P398" s="15" t="s">
        <v>1990</v>
      </c>
      <c r="Q398" s="15">
        <v>0</v>
      </c>
      <c r="R398" s="17">
        <v>396</v>
      </c>
      <c r="S398" s="18" t="b">
        <v>0</v>
      </c>
      <c r="T398" s="15"/>
      <c r="U398" s="15"/>
      <c r="V398" s="17">
        <v>45</v>
      </c>
      <c r="W398" s="15" t="s">
        <v>1991</v>
      </c>
      <c r="X398" s="15">
        <v>0</v>
      </c>
      <c r="Y398" s="18" t="b">
        <v>0</v>
      </c>
      <c r="Z398" s="15" t="s">
        <v>1992</v>
      </c>
      <c r="AA398" s="15">
        <v>0</v>
      </c>
      <c r="AB398" s="18" t="b">
        <v>0</v>
      </c>
      <c r="AC398" s="15"/>
      <c r="AD398" s="15" t="s">
        <v>519</v>
      </c>
      <c r="AE398" s="17">
        <v>15</v>
      </c>
      <c r="AF398" s="17">
        <v>43</v>
      </c>
      <c r="AG398" s="17">
        <v>0</v>
      </c>
      <c r="AH398" s="17">
        <v>0</v>
      </c>
      <c r="AI398" s="17">
        <v>0</v>
      </c>
      <c r="AJ398" s="17">
        <v>0</v>
      </c>
      <c r="AK398" s="17">
        <v>0</v>
      </c>
      <c r="AL398" s="15">
        <v>0</v>
      </c>
      <c r="AM398" s="15">
        <v>0</v>
      </c>
      <c r="AN398" s="15" t="s">
        <v>1993</v>
      </c>
      <c r="AO398" s="15"/>
      <c r="AP398" s="15"/>
      <c r="AQ398" s="15"/>
      <c r="AR398" s="15"/>
      <c r="AS398" s="18" t="b">
        <v>0</v>
      </c>
      <c r="AT398" s="15" t="s">
        <v>2821</v>
      </c>
      <c r="AU398" s="17">
        <v>0</v>
      </c>
      <c r="AV398" s="17">
        <v>0</v>
      </c>
      <c r="AW398" s="17">
        <v>0</v>
      </c>
      <c r="AX398" s="17">
        <v>0</v>
      </c>
      <c r="AY398" s="17">
        <v>0</v>
      </c>
      <c r="AZ398" s="17">
        <v>0</v>
      </c>
      <c r="BA398" s="17">
        <v>0</v>
      </c>
      <c r="BB398" s="17">
        <v>0</v>
      </c>
      <c r="BC398" s="17">
        <v>0</v>
      </c>
      <c r="BD398" s="17">
        <v>0</v>
      </c>
      <c r="BE398" s="17">
        <v>0</v>
      </c>
      <c r="BF398" s="17">
        <v>0</v>
      </c>
      <c r="BG398" s="17">
        <v>0</v>
      </c>
      <c r="BH398" s="15">
        <v>0</v>
      </c>
      <c r="BI398" s="15">
        <v>0</v>
      </c>
      <c r="BJ398" s="15">
        <v>0</v>
      </c>
      <c r="BK398" s="15">
        <v>0</v>
      </c>
      <c r="BL398" s="17">
        <v>0</v>
      </c>
      <c r="BM398" s="17">
        <v>0</v>
      </c>
      <c r="BN398" s="17">
        <v>0</v>
      </c>
      <c r="BO398" s="17">
        <v>0</v>
      </c>
      <c r="BP398" s="17">
        <v>0</v>
      </c>
      <c r="BQ398" s="15">
        <v>0</v>
      </c>
      <c r="BR398" s="15">
        <v>0</v>
      </c>
      <c r="BS398" s="15">
        <v>0</v>
      </c>
      <c r="BT398" s="15">
        <v>0</v>
      </c>
      <c r="BU398" s="15"/>
      <c r="BV398" s="15"/>
      <c r="BW398" s="15"/>
      <c r="BX398" s="15"/>
      <c r="BY398" s="15"/>
      <c r="BZ398" s="15"/>
      <c r="CA398" s="15"/>
      <c r="CB398" s="15"/>
      <c r="CC398" s="17">
        <v>487</v>
      </c>
      <c r="CD398" s="17">
        <v>178</v>
      </c>
      <c r="CE398" s="17">
        <v>482</v>
      </c>
      <c r="CF398" s="17">
        <v>178</v>
      </c>
      <c r="CG398" s="17">
        <v>473</v>
      </c>
      <c r="CH398" s="17">
        <v>178</v>
      </c>
      <c r="CI398" s="17">
        <v>487</v>
      </c>
      <c r="CJ398" s="17">
        <v>178</v>
      </c>
      <c r="CK398" s="17">
        <v>0</v>
      </c>
      <c r="CL398" s="17">
        <v>0</v>
      </c>
      <c r="CM398" s="17">
        <v>0</v>
      </c>
      <c r="CN398" s="17">
        <v>0</v>
      </c>
      <c r="CO398" s="17">
        <v>0</v>
      </c>
      <c r="CP398" s="17">
        <v>0</v>
      </c>
      <c r="CQ398" s="17">
        <v>486</v>
      </c>
      <c r="CR398" s="17">
        <v>137</v>
      </c>
      <c r="CS398" s="17">
        <v>185</v>
      </c>
      <c r="CT398" s="17">
        <v>111</v>
      </c>
      <c r="CU398" s="17">
        <v>488</v>
      </c>
      <c r="CV398" s="17">
        <v>178</v>
      </c>
      <c r="CW398" s="17">
        <v>517</v>
      </c>
      <c r="CX398" s="17">
        <v>178</v>
      </c>
      <c r="CY398" s="17">
        <v>0</v>
      </c>
      <c r="CZ398" s="17">
        <v>0</v>
      </c>
      <c r="DA398" s="17">
        <v>0</v>
      </c>
      <c r="DB398" s="15"/>
      <c r="DC398" s="15"/>
      <c r="DD398" s="15"/>
      <c r="DE398" s="15"/>
      <c r="DF398" s="15"/>
      <c r="DG398" s="15"/>
      <c r="DH398" s="15"/>
    </row>
    <row r="399" spans="1:112" ht="17.25" thickBot="1">
      <c r="A399" s="18" t="b">
        <v>1</v>
      </c>
      <c r="B399" s="18" t="b">
        <v>1</v>
      </c>
      <c r="C399" s="15"/>
      <c r="D399" s="15"/>
      <c r="E399" s="17">
        <v>437730</v>
      </c>
      <c r="F399" s="17">
        <v>0</v>
      </c>
      <c r="G399" s="17">
        <v>0</v>
      </c>
      <c r="H399" s="17">
        <v>0</v>
      </c>
      <c r="I399" s="17">
        <v>0</v>
      </c>
      <c r="J399" s="15">
        <v>0</v>
      </c>
      <c r="K399" s="17">
        <v>0</v>
      </c>
      <c r="L399" s="17">
        <v>3</v>
      </c>
      <c r="M399" s="15">
        <v>2.9</v>
      </c>
      <c r="N399" s="15"/>
      <c r="O399" s="17">
        <v>0</v>
      </c>
      <c r="P399" s="15" t="s">
        <v>1018</v>
      </c>
      <c r="Q399" s="15">
        <v>0</v>
      </c>
      <c r="R399" s="17">
        <v>397</v>
      </c>
      <c r="S399" s="18" t="b">
        <v>0</v>
      </c>
      <c r="T399" s="15"/>
      <c r="U399" s="15"/>
      <c r="V399" s="17">
        <v>85</v>
      </c>
      <c r="W399" s="15" t="s">
        <v>1019</v>
      </c>
      <c r="X399" s="15">
        <v>5.5</v>
      </c>
      <c r="Y399" s="18" t="b">
        <v>0</v>
      </c>
      <c r="Z399" s="15" t="s">
        <v>1020</v>
      </c>
      <c r="AA399" s="15">
        <v>20.2</v>
      </c>
      <c r="AB399" s="18" t="b">
        <v>0</v>
      </c>
      <c r="AC399" s="15"/>
      <c r="AD399" s="15" t="s">
        <v>519</v>
      </c>
      <c r="AE399" s="17">
        <v>15</v>
      </c>
      <c r="AF399" s="17">
        <v>43</v>
      </c>
      <c r="AG399" s="17">
        <v>202</v>
      </c>
      <c r="AH399" s="17">
        <v>0</v>
      </c>
      <c r="AI399" s="17">
        <v>0</v>
      </c>
      <c r="AJ399" s="17">
        <v>0</v>
      </c>
      <c r="AK399" s="17">
        <v>0</v>
      </c>
      <c r="AL399" s="15">
        <v>0</v>
      </c>
      <c r="AM399" s="15">
        <v>23.8</v>
      </c>
      <c r="AN399" s="15" t="s">
        <v>1020</v>
      </c>
      <c r="AO399" s="15"/>
      <c r="AP399" s="15"/>
      <c r="AQ399" s="15"/>
      <c r="AR399" s="15"/>
      <c r="AS399" s="18" t="b">
        <v>0</v>
      </c>
      <c r="AT399" s="15" t="s">
        <v>2348</v>
      </c>
      <c r="AU399" s="17">
        <v>3200</v>
      </c>
      <c r="AV399" s="17">
        <v>17</v>
      </c>
      <c r="AW399" s="17">
        <v>6</v>
      </c>
      <c r="AX399" s="17">
        <v>12</v>
      </c>
      <c r="AY399" s="17">
        <v>52</v>
      </c>
      <c r="AZ399" s="17">
        <v>0</v>
      </c>
      <c r="BA399" s="17">
        <v>0</v>
      </c>
      <c r="BB399" s="17">
        <v>1</v>
      </c>
      <c r="BC399" s="17">
        <v>7</v>
      </c>
      <c r="BD399" s="17">
        <v>0</v>
      </c>
      <c r="BE399" s="17">
        <v>0</v>
      </c>
      <c r="BF399" s="17">
        <v>18</v>
      </c>
      <c r="BG399" s="17">
        <v>678</v>
      </c>
      <c r="BH399" s="15">
        <v>923.2</v>
      </c>
      <c r="BI399" s="15">
        <v>607.4</v>
      </c>
      <c r="BJ399" s="15">
        <v>1047</v>
      </c>
      <c r="BK399" s="15">
        <v>257.7</v>
      </c>
      <c r="BL399" s="17">
        <v>0</v>
      </c>
      <c r="BM399" s="17">
        <v>0</v>
      </c>
      <c r="BN399" s="17">
        <v>0</v>
      </c>
      <c r="BO399" s="17">
        <v>0</v>
      </c>
      <c r="BP399" s="17">
        <v>37</v>
      </c>
      <c r="BQ399" s="15">
        <v>11.1</v>
      </c>
      <c r="BR399" s="15">
        <v>3.12</v>
      </c>
      <c r="BS399" s="15">
        <v>14.21</v>
      </c>
      <c r="BT399" s="15">
        <v>47.67</v>
      </c>
      <c r="BU399" s="15"/>
      <c r="BV399" s="15"/>
      <c r="BW399" s="15"/>
      <c r="BX399" s="15"/>
      <c r="BY399" s="17">
        <v>3</v>
      </c>
      <c r="BZ399" s="15"/>
      <c r="CA399" s="15"/>
      <c r="CB399" s="15"/>
      <c r="CC399" s="17">
        <v>10</v>
      </c>
      <c r="CD399" s="17">
        <v>2</v>
      </c>
      <c r="CE399" s="17">
        <v>32</v>
      </c>
      <c r="CF399" s="17">
        <v>31</v>
      </c>
      <c r="CG399" s="17">
        <v>4</v>
      </c>
      <c r="CH399" s="17">
        <v>1</v>
      </c>
      <c r="CI399" s="17">
        <v>5</v>
      </c>
      <c r="CJ399" s="17">
        <v>4</v>
      </c>
      <c r="CK399" s="17">
        <v>0.31</v>
      </c>
      <c r="CL399" s="17">
        <v>0</v>
      </c>
      <c r="CM399" s="17">
        <v>0.09</v>
      </c>
      <c r="CN399" s="17">
        <v>0.4</v>
      </c>
      <c r="CO399" s="17">
        <v>1.34</v>
      </c>
      <c r="CP399" s="17">
        <v>1.46</v>
      </c>
      <c r="CQ399" s="17">
        <v>6</v>
      </c>
      <c r="CR399" s="17">
        <v>4</v>
      </c>
      <c r="CS399" s="17">
        <v>553</v>
      </c>
      <c r="CT399" s="17">
        <v>243</v>
      </c>
      <c r="CU399" s="17">
        <v>5</v>
      </c>
      <c r="CV399" s="17">
        <v>2</v>
      </c>
      <c r="CW399" s="17">
        <v>14</v>
      </c>
      <c r="CX399" s="17">
        <v>5</v>
      </c>
      <c r="CY399" s="17">
        <v>1.04</v>
      </c>
      <c r="CZ399" s="17">
        <v>0.34</v>
      </c>
      <c r="DA399" s="17">
        <v>0</v>
      </c>
      <c r="DB399" s="15"/>
      <c r="DC399" s="15"/>
      <c r="DD399" s="15"/>
      <c r="DE399" s="15"/>
      <c r="DF399" s="15"/>
      <c r="DG399" s="15"/>
      <c r="DH399" s="15"/>
    </row>
    <row r="400" spans="1:112" ht="17.25" thickBot="1">
      <c r="A400" s="18" t="b">
        <v>1</v>
      </c>
      <c r="B400" s="18" t="b">
        <v>1</v>
      </c>
      <c r="C400" s="15"/>
      <c r="D400" s="15"/>
      <c r="E400" s="17">
        <v>209244</v>
      </c>
      <c r="F400" s="17">
        <v>0</v>
      </c>
      <c r="G400" s="17">
        <v>0</v>
      </c>
      <c r="H400" s="17">
        <v>0</v>
      </c>
      <c r="I400" s="17">
        <v>0</v>
      </c>
      <c r="J400" s="15">
        <v>0</v>
      </c>
      <c r="K400" s="17">
        <v>0</v>
      </c>
      <c r="L400" s="17">
        <v>3</v>
      </c>
      <c r="M400" s="15">
        <v>2.4</v>
      </c>
      <c r="N400" s="15"/>
      <c r="O400" s="17">
        <v>0</v>
      </c>
      <c r="P400" s="15" t="s">
        <v>847</v>
      </c>
      <c r="Q400" s="15">
        <v>0</v>
      </c>
      <c r="R400" s="17">
        <v>398</v>
      </c>
      <c r="S400" s="18" t="b">
        <v>0</v>
      </c>
      <c r="T400" s="15"/>
      <c r="U400" s="15"/>
      <c r="V400" s="17">
        <v>70</v>
      </c>
      <c r="W400" s="15" t="s">
        <v>848</v>
      </c>
      <c r="X400" s="15">
        <v>4</v>
      </c>
      <c r="Y400" s="18" t="b">
        <v>0</v>
      </c>
      <c r="Z400" s="15" t="s">
        <v>261</v>
      </c>
      <c r="AA400" s="15">
        <v>5</v>
      </c>
      <c r="AB400" s="18" t="b">
        <v>0</v>
      </c>
      <c r="AC400" s="15"/>
      <c r="AD400" s="15" t="s">
        <v>519</v>
      </c>
      <c r="AE400" s="17">
        <v>15</v>
      </c>
      <c r="AF400" s="17">
        <v>43</v>
      </c>
      <c r="AG400" s="17">
        <v>131</v>
      </c>
      <c r="AH400" s="17">
        <v>0</v>
      </c>
      <c r="AI400" s="17">
        <v>0</v>
      </c>
      <c r="AJ400" s="17">
        <v>0</v>
      </c>
      <c r="AK400" s="17">
        <v>0</v>
      </c>
      <c r="AL400" s="15">
        <v>0</v>
      </c>
      <c r="AM400" s="15">
        <v>18.7</v>
      </c>
      <c r="AN400" s="15" t="s">
        <v>261</v>
      </c>
      <c r="AO400" s="15"/>
      <c r="AP400" s="15"/>
      <c r="AQ400" s="15"/>
      <c r="AR400" s="15"/>
      <c r="AS400" s="18" t="b">
        <v>0</v>
      </c>
      <c r="AT400" s="15" t="s">
        <v>2823</v>
      </c>
      <c r="AU400" s="17">
        <v>2078</v>
      </c>
      <c r="AV400" s="17">
        <v>7</v>
      </c>
      <c r="AW400" s="17">
        <v>5</v>
      </c>
      <c r="AX400" s="17">
        <v>11</v>
      </c>
      <c r="AY400" s="17">
        <v>19</v>
      </c>
      <c r="AZ400" s="17">
        <v>0</v>
      </c>
      <c r="BA400" s="17">
        <v>0</v>
      </c>
      <c r="BB400" s="17">
        <v>0</v>
      </c>
      <c r="BC400" s="17">
        <v>4</v>
      </c>
      <c r="BD400" s="17">
        <v>0</v>
      </c>
      <c r="BE400" s="17">
        <v>0</v>
      </c>
      <c r="BF400" s="17">
        <v>13</v>
      </c>
      <c r="BG400" s="17">
        <v>563</v>
      </c>
      <c r="BH400" s="15">
        <v>583.20000000000005</v>
      </c>
      <c r="BI400" s="15">
        <v>918.8</v>
      </c>
      <c r="BJ400" s="15">
        <v>520</v>
      </c>
      <c r="BK400" s="15">
        <v>201.9</v>
      </c>
      <c r="BL400" s="17">
        <v>0</v>
      </c>
      <c r="BM400" s="17">
        <v>0</v>
      </c>
      <c r="BN400" s="17">
        <v>0</v>
      </c>
      <c r="BO400" s="17">
        <v>0</v>
      </c>
      <c r="BP400" s="17">
        <v>23</v>
      </c>
      <c r="BQ400" s="15">
        <v>6.03</v>
      </c>
      <c r="BR400" s="15">
        <v>4.76</v>
      </c>
      <c r="BS400" s="15">
        <v>10.79</v>
      </c>
      <c r="BT400" s="15">
        <v>27.38</v>
      </c>
      <c r="BU400" s="17">
        <v>4</v>
      </c>
      <c r="BV400" s="15"/>
      <c r="BW400" s="17">
        <v>3</v>
      </c>
      <c r="BX400" s="15"/>
      <c r="BY400" s="15"/>
      <c r="BZ400" s="15"/>
      <c r="CA400" s="15"/>
      <c r="CB400" s="15"/>
      <c r="CC400" s="17">
        <v>81</v>
      </c>
      <c r="CD400" s="17">
        <v>27</v>
      </c>
      <c r="CE400" s="17">
        <v>9</v>
      </c>
      <c r="CF400" s="17">
        <v>9</v>
      </c>
      <c r="CG400" s="17">
        <v>40</v>
      </c>
      <c r="CH400" s="17">
        <v>24</v>
      </c>
      <c r="CI400" s="17">
        <v>23</v>
      </c>
      <c r="CJ400" s="17">
        <v>19</v>
      </c>
      <c r="CK400" s="17">
        <v>0.26</v>
      </c>
      <c r="CL400" s="17">
        <v>0</v>
      </c>
      <c r="CM400" s="17">
        <v>0.21</v>
      </c>
      <c r="CN400" s="17">
        <v>0.47</v>
      </c>
      <c r="CO400" s="17">
        <v>1.19</v>
      </c>
      <c r="CP400" s="17">
        <v>0.82</v>
      </c>
      <c r="CQ400" s="17">
        <v>25</v>
      </c>
      <c r="CR400" s="17">
        <v>16</v>
      </c>
      <c r="CS400" s="17">
        <v>531</v>
      </c>
      <c r="CT400" s="17">
        <v>230</v>
      </c>
      <c r="CU400" s="17">
        <v>61</v>
      </c>
      <c r="CV400" s="17">
        <v>28</v>
      </c>
      <c r="CW400" s="17">
        <v>77</v>
      </c>
      <c r="CX400" s="17">
        <v>25</v>
      </c>
      <c r="CY400" s="17">
        <v>1</v>
      </c>
      <c r="CZ400" s="17">
        <v>0.48</v>
      </c>
      <c r="DA400" s="17">
        <v>0</v>
      </c>
      <c r="DB400" s="15"/>
      <c r="DC400" s="15"/>
      <c r="DD400" s="15"/>
      <c r="DE400" s="15"/>
      <c r="DF400" s="15"/>
      <c r="DG400" s="15"/>
      <c r="DH400" s="15"/>
    </row>
    <row r="401" spans="1:112" ht="17.25" thickBot="1">
      <c r="A401" s="18" t="b">
        <v>1</v>
      </c>
      <c r="B401" s="18" t="b">
        <v>1</v>
      </c>
      <c r="C401" s="15"/>
      <c r="D401" s="15"/>
      <c r="E401" s="17">
        <v>466052</v>
      </c>
      <c r="F401" s="17">
        <v>0</v>
      </c>
      <c r="G401" s="17">
        <v>0</v>
      </c>
      <c r="H401" s="17">
        <v>0</v>
      </c>
      <c r="I401" s="17">
        <v>0</v>
      </c>
      <c r="J401" s="15">
        <v>0</v>
      </c>
      <c r="K401" s="17">
        <v>0</v>
      </c>
      <c r="L401" s="17">
        <v>3</v>
      </c>
      <c r="M401" s="15">
        <v>2.6</v>
      </c>
      <c r="N401" s="15"/>
      <c r="O401" s="17">
        <v>0</v>
      </c>
      <c r="P401" s="15" t="s">
        <v>998</v>
      </c>
      <c r="Q401" s="15">
        <v>0</v>
      </c>
      <c r="R401" s="17">
        <v>399</v>
      </c>
      <c r="S401" s="18" t="b">
        <v>0</v>
      </c>
      <c r="T401" s="15"/>
      <c r="U401" s="15"/>
      <c r="V401" s="17">
        <v>75</v>
      </c>
      <c r="W401" s="15" t="s">
        <v>2827</v>
      </c>
      <c r="X401" s="15">
        <v>4.0999999999999996</v>
      </c>
      <c r="Y401" s="18" t="b">
        <v>0</v>
      </c>
      <c r="Z401" s="15" t="s">
        <v>2828</v>
      </c>
      <c r="AA401" s="15">
        <v>10.7</v>
      </c>
      <c r="AB401" s="18" t="b">
        <v>0</v>
      </c>
      <c r="AC401" s="15"/>
      <c r="AD401" s="15" t="s">
        <v>519</v>
      </c>
      <c r="AE401" s="17">
        <v>15</v>
      </c>
      <c r="AF401" s="17">
        <v>43</v>
      </c>
      <c r="AG401" s="17">
        <v>135</v>
      </c>
      <c r="AH401" s="17">
        <v>0</v>
      </c>
      <c r="AI401" s="17">
        <v>0</v>
      </c>
      <c r="AJ401" s="17">
        <v>0</v>
      </c>
      <c r="AK401" s="17">
        <v>0</v>
      </c>
      <c r="AL401" s="15">
        <v>0</v>
      </c>
      <c r="AM401" s="15">
        <v>18</v>
      </c>
      <c r="AN401" s="15" t="s">
        <v>2828</v>
      </c>
      <c r="AO401" s="15"/>
      <c r="AP401" s="15"/>
      <c r="AQ401" s="15"/>
      <c r="AR401" s="15"/>
      <c r="AS401" s="18" t="b">
        <v>0</v>
      </c>
      <c r="AT401" s="15" t="s">
        <v>2829</v>
      </c>
      <c r="AU401" s="17">
        <v>1772</v>
      </c>
      <c r="AV401" s="17">
        <v>4</v>
      </c>
      <c r="AW401" s="17">
        <v>13</v>
      </c>
      <c r="AX401" s="17">
        <v>8</v>
      </c>
      <c r="AY401" s="17">
        <v>18</v>
      </c>
      <c r="AZ401" s="17">
        <v>0</v>
      </c>
      <c r="BA401" s="17">
        <v>0</v>
      </c>
      <c r="BB401" s="17">
        <v>0</v>
      </c>
      <c r="BC401" s="17">
        <v>1</v>
      </c>
      <c r="BD401" s="17">
        <v>0</v>
      </c>
      <c r="BE401" s="17">
        <v>0</v>
      </c>
      <c r="BF401" s="17">
        <v>16</v>
      </c>
      <c r="BG401" s="17">
        <v>580</v>
      </c>
      <c r="BH401" s="15">
        <v>604.20000000000005</v>
      </c>
      <c r="BI401" s="15">
        <v>996.6</v>
      </c>
      <c r="BJ401" s="15">
        <v>579</v>
      </c>
      <c r="BK401" s="15">
        <v>218.1</v>
      </c>
      <c r="BL401" s="17">
        <v>0</v>
      </c>
      <c r="BM401" s="17">
        <v>0</v>
      </c>
      <c r="BN401" s="17">
        <v>0</v>
      </c>
      <c r="BO401" s="17">
        <v>0</v>
      </c>
      <c r="BP401" s="17">
        <v>19</v>
      </c>
      <c r="BQ401" s="15">
        <v>4.28</v>
      </c>
      <c r="BR401" s="15">
        <v>8.8699999999999992</v>
      </c>
      <c r="BS401" s="15">
        <v>13.14</v>
      </c>
      <c r="BT401" s="15">
        <v>25.23</v>
      </c>
      <c r="BU401" s="17">
        <v>5</v>
      </c>
      <c r="BV401" s="15"/>
      <c r="BW401" s="17">
        <v>1</v>
      </c>
      <c r="BX401" s="15"/>
      <c r="BY401" s="15"/>
      <c r="BZ401" s="15"/>
      <c r="CA401" s="15"/>
      <c r="CB401" s="15"/>
      <c r="CC401" s="17">
        <v>73</v>
      </c>
      <c r="CD401" s="17">
        <v>23</v>
      </c>
      <c r="CE401" s="17">
        <v>5</v>
      </c>
      <c r="CF401" s="17">
        <v>5</v>
      </c>
      <c r="CG401" s="17">
        <v>34</v>
      </c>
      <c r="CH401" s="17">
        <v>20</v>
      </c>
      <c r="CI401" s="17">
        <v>13</v>
      </c>
      <c r="CJ401" s="17">
        <v>10</v>
      </c>
      <c r="CK401" s="17">
        <v>0.22</v>
      </c>
      <c r="CL401" s="17">
        <v>0</v>
      </c>
      <c r="CM401" s="17">
        <v>0.45</v>
      </c>
      <c r="CN401" s="17">
        <v>0.67</v>
      </c>
      <c r="CO401" s="17">
        <v>1.28</v>
      </c>
      <c r="CP401" s="17">
        <v>0.91</v>
      </c>
      <c r="CQ401" s="17">
        <v>18</v>
      </c>
      <c r="CR401" s="17">
        <v>11</v>
      </c>
      <c r="CS401" s="17">
        <v>542</v>
      </c>
      <c r="CT401" s="17">
        <v>237</v>
      </c>
      <c r="CU401" s="17">
        <v>49</v>
      </c>
      <c r="CV401" s="17">
        <v>23</v>
      </c>
      <c r="CW401" s="17">
        <v>45</v>
      </c>
      <c r="CX401" s="17">
        <v>15</v>
      </c>
      <c r="CY401" s="17">
        <v>0.97</v>
      </c>
      <c r="CZ401" s="17">
        <v>0.41</v>
      </c>
      <c r="DA401" s="17">
        <v>0</v>
      </c>
      <c r="DB401" s="15"/>
      <c r="DC401" s="15"/>
      <c r="DD401" s="15"/>
      <c r="DE401" s="15"/>
      <c r="DF401" s="15"/>
      <c r="DG401" s="15"/>
      <c r="DH401" s="15"/>
    </row>
    <row r="402" spans="1:112" ht="17.25" thickBot="1">
      <c r="A402" s="18" t="b">
        <v>1</v>
      </c>
      <c r="B402" s="18" t="b">
        <v>1</v>
      </c>
      <c r="C402" s="15"/>
      <c r="D402" s="15"/>
      <c r="E402" s="17">
        <v>248875</v>
      </c>
      <c r="F402" s="17">
        <v>0</v>
      </c>
      <c r="G402" s="17">
        <v>0</v>
      </c>
      <c r="H402" s="17">
        <v>0</v>
      </c>
      <c r="I402" s="17">
        <v>0</v>
      </c>
      <c r="J402" s="15">
        <v>0</v>
      </c>
      <c r="K402" s="17">
        <v>0</v>
      </c>
      <c r="L402" s="17">
        <v>3</v>
      </c>
      <c r="M402" s="15">
        <v>2.6</v>
      </c>
      <c r="N402" s="15"/>
      <c r="O402" s="17">
        <v>0</v>
      </c>
      <c r="P402" s="15" t="s">
        <v>1322</v>
      </c>
      <c r="Q402" s="15">
        <v>0</v>
      </c>
      <c r="R402" s="17">
        <v>400</v>
      </c>
      <c r="S402" s="18" t="b">
        <v>0</v>
      </c>
      <c r="T402" s="15"/>
      <c r="U402" s="15"/>
      <c r="V402" s="17">
        <v>75</v>
      </c>
      <c r="W402" s="15" t="s">
        <v>1323</v>
      </c>
      <c r="X402" s="15">
        <v>4</v>
      </c>
      <c r="Y402" s="18" t="b">
        <v>0</v>
      </c>
      <c r="Z402" s="15" t="s">
        <v>1324</v>
      </c>
      <c r="AA402" s="15">
        <v>7.2</v>
      </c>
      <c r="AB402" s="18" t="b">
        <v>0</v>
      </c>
      <c r="AC402" s="15"/>
      <c r="AD402" s="15" t="s">
        <v>519</v>
      </c>
      <c r="AE402" s="17">
        <v>15</v>
      </c>
      <c r="AF402" s="17">
        <v>43</v>
      </c>
      <c r="AG402" s="17">
        <v>120</v>
      </c>
      <c r="AH402" s="17">
        <v>0</v>
      </c>
      <c r="AI402" s="17">
        <v>0</v>
      </c>
      <c r="AJ402" s="17">
        <v>0</v>
      </c>
      <c r="AK402" s="17">
        <v>0</v>
      </c>
      <c r="AL402" s="15">
        <v>0</v>
      </c>
      <c r="AM402" s="15">
        <v>16</v>
      </c>
      <c r="AN402" s="15" t="s">
        <v>1324</v>
      </c>
      <c r="AO402" s="15"/>
      <c r="AP402" s="15"/>
      <c r="AQ402" s="15"/>
      <c r="AR402" s="15"/>
      <c r="AS402" s="18" t="b">
        <v>0</v>
      </c>
      <c r="AT402" s="15" t="s">
        <v>2830</v>
      </c>
      <c r="AU402" s="17">
        <v>1773</v>
      </c>
      <c r="AV402" s="17">
        <v>5</v>
      </c>
      <c r="AW402" s="17">
        <v>8</v>
      </c>
      <c r="AX402" s="17">
        <v>8</v>
      </c>
      <c r="AY402" s="17">
        <v>18</v>
      </c>
      <c r="AZ402" s="17">
        <v>0</v>
      </c>
      <c r="BA402" s="17">
        <v>0</v>
      </c>
      <c r="BB402" s="17">
        <v>0</v>
      </c>
      <c r="BC402" s="17">
        <v>0</v>
      </c>
      <c r="BD402" s="17">
        <v>0</v>
      </c>
      <c r="BE402" s="17">
        <v>0</v>
      </c>
      <c r="BF402" s="17">
        <v>15</v>
      </c>
      <c r="BG402" s="17">
        <v>526</v>
      </c>
      <c r="BH402" s="15">
        <v>540.20000000000005</v>
      </c>
      <c r="BI402" s="15">
        <v>841.6</v>
      </c>
      <c r="BJ402" s="15">
        <v>645</v>
      </c>
      <c r="BK402" s="15">
        <v>202.5</v>
      </c>
      <c r="BL402" s="17">
        <v>0</v>
      </c>
      <c r="BM402" s="17">
        <v>0</v>
      </c>
      <c r="BN402" s="17">
        <v>0</v>
      </c>
      <c r="BO402" s="17">
        <v>0</v>
      </c>
      <c r="BP402" s="17">
        <v>19</v>
      </c>
      <c r="BQ402" s="15">
        <v>2.87</v>
      </c>
      <c r="BR402" s="15">
        <v>5.86</v>
      </c>
      <c r="BS402" s="15">
        <v>8.73</v>
      </c>
      <c r="BT402" s="15">
        <v>23.2</v>
      </c>
      <c r="BU402" s="15"/>
      <c r="BV402" s="15"/>
      <c r="BW402" s="15"/>
      <c r="BX402" s="15"/>
      <c r="BY402" s="17">
        <v>4</v>
      </c>
      <c r="BZ402" s="15"/>
      <c r="CA402" s="15"/>
      <c r="CB402" s="15"/>
      <c r="CC402" s="17">
        <v>98</v>
      </c>
      <c r="CD402" s="17">
        <v>30</v>
      </c>
      <c r="CE402" s="17">
        <v>13</v>
      </c>
      <c r="CF402" s="17">
        <v>12</v>
      </c>
      <c r="CG402" s="17">
        <v>27</v>
      </c>
      <c r="CH402" s="17">
        <v>13</v>
      </c>
      <c r="CI402" s="17">
        <v>21</v>
      </c>
      <c r="CJ402" s="17">
        <v>17</v>
      </c>
      <c r="CK402" s="17">
        <v>0.15</v>
      </c>
      <c r="CL402" s="17">
        <v>0</v>
      </c>
      <c r="CM402" s="17">
        <v>0.3</v>
      </c>
      <c r="CN402" s="17">
        <v>0.45</v>
      </c>
      <c r="CO402" s="17">
        <v>1.18</v>
      </c>
      <c r="CP402" s="17">
        <v>0.91</v>
      </c>
      <c r="CQ402" s="17">
        <v>17</v>
      </c>
      <c r="CR402" s="17">
        <v>10</v>
      </c>
      <c r="CS402" s="17">
        <v>541</v>
      </c>
      <c r="CT402" s="17">
        <v>236</v>
      </c>
      <c r="CU402" s="17">
        <v>62</v>
      </c>
      <c r="CV402" s="17">
        <v>29</v>
      </c>
      <c r="CW402" s="17">
        <v>59</v>
      </c>
      <c r="CX402" s="17">
        <v>20</v>
      </c>
      <c r="CY402" s="17">
        <v>0.96</v>
      </c>
      <c r="CZ402" s="17">
        <v>0.41</v>
      </c>
      <c r="DA402" s="17">
        <v>0</v>
      </c>
      <c r="DB402" s="15"/>
      <c r="DC402" s="15"/>
      <c r="DD402" s="15"/>
      <c r="DE402" s="15"/>
      <c r="DF402" s="15"/>
      <c r="DG402" s="15"/>
      <c r="DH402" s="15"/>
    </row>
    <row r="403" spans="1:112" ht="17.25" thickBot="1">
      <c r="A403" s="18" t="b">
        <v>1</v>
      </c>
      <c r="B403" s="18" t="b">
        <v>1</v>
      </c>
      <c r="C403" s="15"/>
      <c r="D403" s="15"/>
      <c r="E403" s="17">
        <v>438234</v>
      </c>
      <c r="F403" s="17">
        <v>0</v>
      </c>
      <c r="G403" s="17">
        <v>0</v>
      </c>
      <c r="H403" s="17">
        <v>0</v>
      </c>
      <c r="I403" s="17">
        <v>0</v>
      </c>
      <c r="J403" s="15">
        <v>0</v>
      </c>
      <c r="K403" s="17">
        <v>0</v>
      </c>
      <c r="L403" s="17">
        <v>4</v>
      </c>
      <c r="M403" s="15">
        <v>2.2000000000000002</v>
      </c>
      <c r="N403" s="15"/>
      <c r="O403" s="17">
        <v>0</v>
      </c>
      <c r="P403" s="15" t="s">
        <v>942</v>
      </c>
      <c r="Q403" s="15">
        <v>0</v>
      </c>
      <c r="R403" s="17">
        <v>401</v>
      </c>
      <c r="S403" s="18" t="b">
        <v>0</v>
      </c>
      <c r="T403" s="15"/>
      <c r="U403" s="15"/>
      <c r="V403" s="17">
        <v>70</v>
      </c>
      <c r="W403" s="15" t="s">
        <v>1994</v>
      </c>
      <c r="X403" s="15">
        <v>2.7</v>
      </c>
      <c r="Y403" s="18" t="b">
        <v>0</v>
      </c>
      <c r="Z403" s="15" t="s">
        <v>1995</v>
      </c>
      <c r="AA403" s="15">
        <v>0.5</v>
      </c>
      <c r="AB403" s="18" t="b">
        <v>0</v>
      </c>
      <c r="AC403" s="15"/>
      <c r="AD403" s="15" t="s">
        <v>519</v>
      </c>
      <c r="AE403" s="17">
        <v>15</v>
      </c>
      <c r="AF403" s="17">
        <v>43</v>
      </c>
      <c r="AG403" s="17">
        <v>56</v>
      </c>
      <c r="AH403" s="17">
        <v>0</v>
      </c>
      <c r="AI403" s="17">
        <v>0</v>
      </c>
      <c r="AJ403" s="17">
        <v>0</v>
      </c>
      <c r="AK403" s="17">
        <v>0</v>
      </c>
      <c r="AL403" s="15">
        <v>0</v>
      </c>
      <c r="AM403" s="15">
        <v>8</v>
      </c>
      <c r="AN403" s="15" t="s">
        <v>1995</v>
      </c>
      <c r="AO403" s="15"/>
      <c r="AP403" s="15"/>
      <c r="AQ403" s="15"/>
      <c r="AR403" s="15"/>
      <c r="AS403" s="18" t="b">
        <v>0</v>
      </c>
      <c r="AT403" s="15" t="s">
        <v>2822</v>
      </c>
      <c r="AU403" s="17">
        <v>691</v>
      </c>
      <c r="AV403" s="17">
        <v>3</v>
      </c>
      <c r="AW403" s="17">
        <v>3</v>
      </c>
      <c r="AX403" s="17">
        <v>4</v>
      </c>
      <c r="AY403" s="17">
        <v>5</v>
      </c>
      <c r="AZ403" s="17">
        <v>0</v>
      </c>
      <c r="BA403" s="17">
        <v>0</v>
      </c>
      <c r="BB403" s="17">
        <v>0</v>
      </c>
      <c r="BC403" s="17">
        <v>3</v>
      </c>
      <c r="BD403" s="17">
        <v>0</v>
      </c>
      <c r="BE403" s="17">
        <v>0</v>
      </c>
      <c r="BF403" s="17">
        <v>5</v>
      </c>
      <c r="BG403" s="17">
        <v>182</v>
      </c>
      <c r="BH403" s="15">
        <v>203.2</v>
      </c>
      <c r="BI403" s="15">
        <v>159.80000000000001</v>
      </c>
      <c r="BJ403" s="15">
        <v>284</v>
      </c>
      <c r="BK403" s="15">
        <v>64.400000000000006</v>
      </c>
      <c r="BL403" s="17">
        <v>0</v>
      </c>
      <c r="BM403" s="17">
        <v>0</v>
      </c>
      <c r="BN403" s="17">
        <v>0</v>
      </c>
      <c r="BO403" s="17">
        <v>0</v>
      </c>
      <c r="BP403" s="17">
        <v>8</v>
      </c>
      <c r="BQ403" s="15">
        <v>2.78</v>
      </c>
      <c r="BR403" s="15">
        <v>0.77</v>
      </c>
      <c r="BS403" s="15">
        <v>3.55</v>
      </c>
      <c r="BT403" s="15">
        <v>7.92</v>
      </c>
      <c r="BU403" s="15"/>
      <c r="BV403" s="15"/>
      <c r="BW403" s="17">
        <v>2</v>
      </c>
      <c r="BX403" s="15"/>
      <c r="BY403" s="17">
        <v>2</v>
      </c>
      <c r="BZ403" s="15"/>
      <c r="CA403" s="15"/>
      <c r="CB403" s="15"/>
      <c r="CC403" s="17">
        <v>250</v>
      </c>
      <c r="CD403" s="17">
        <v>24</v>
      </c>
      <c r="CE403" s="17">
        <v>195</v>
      </c>
      <c r="CF403" s="17">
        <v>20</v>
      </c>
      <c r="CG403" s="17">
        <v>106</v>
      </c>
      <c r="CH403" s="17">
        <v>26</v>
      </c>
      <c r="CI403" s="17">
        <v>211</v>
      </c>
      <c r="CJ403" s="17">
        <v>22</v>
      </c>
      <c r="CK403" s="17">
        <v>0.36</v>
      </c>
      <c r="CL403" s="17">
        <v>0</v>
      </c>
      <c r="CM403" s="17">
        <v>0.1</v>
      </c>
      <c r="CN403" s="17">
        <v>0.46</v>
      </c>
      <c r="CO403" s="17">
        <v>1.03</v>
      </c>
      <c r="CP403" s="17">
        <v>0.65</v>
      </c>
      <c r="CQ403" s="17">
        <v>28</v>
      </c>
      <c r="CR403" s="17">
        <v>9</v>
      </c>
      <c r="CS403" s="17">
        <v>534</v>
      </c>
      <c r="CT403" s="17">
        <v>59</v>
      </c>
      <c r="CU403" s="17">
        <v>216</v>
      </c>
      <c r="CV403" s="17">
        <v>23</v>
      </c>
      <c r="CW403" s="17">
        <v>258</v>
      </c>
      <c r="CX403" s="17">
        <v>45</v>
      </c>
      <c r="CY403" s="17">
        <v>1.04</v>
      </c>
      <c r="CZ403" s="17">
        <v>0.52</v>
      </c>
      <c r="DA403" s="17">
        <v>0</v>
      </c>
      <c r="DB403" s="15"/>
      <c r="DC403" s="15"/>
      <c r="DD403" s="15"/>
      <c r="DE403" s="15"/>
      <c r="DF403" s="15"/>
      <c r="DG403" s="15"/>
      <c r="DH403" s="15"/>
    </row>
    <row r="404" spans="1:112" ht="40.5" thickBot="1">
      <c r="A404" s="18" t="b">
        <v>1</v>
      </c>
      <c r="B404" s="18" t="b">
        <v>1</v>
      </c>
      <c r="C404" s="17">
        <v>0</v>
      </c>
      <c r="D404" s="15"/>
      <c r="E404" s="17">
        <v>220566</v>
      </c>
      <c r="F404" s="17">
        <v>0</v>
      </c>
      <c r="G404" s="17">
        <v>0</v>
      </c>
      <c r="H404" s="17">
        <v>0</v>
      </c>
      <c r="I404" s="17">
        <v>0</v>
      </c>
      <c r="J404" s="15">
        <v>0</v>
      </c>
      <c r="K404" s="17">
        <v>0</v>
      </c>
      <c r="L404" s="17">
        <v>3</v>
      </c>
      <c r="M404" s="15">
        <v>0</v>
      </c>
      <c r="N404" s="15"/>
      <c r="O404" s="17">
        <v>0</v>
      </c>
      <c r="P404" s="15" t="s">
        <v>1535</v>
      </c>
      <c r="Q404" s="15">
        <v>0</v>
      </c>
      <c r="R404" s="17">
        <v>402</v>
      </c>
      <c r="S404" s="18" t="b">
        <v>0</v>
      </c>
      <c r="T404" s="15" t="s">
        <v>5115</v>
      </c>
      <c r="U404" s="15" t="s">
        <v>5490</v>
      </c>
      <c r="V404" s="17">
        <v>65</v>
      </c>
      <c r="W404" s="15" t="s">
        <v>849</v>
      </c>
      <c r="X404" s="15">
        <v>3.3</v>
      </c>
      <c r="Y404" s="18" t="b">
        <v>0</v>
      </c>
      <c r="Z404" s="15" t="s">
        <v>2835</v>
      </c>
      <c r="AA404" s="15">
        <v>0.1</v>
      </c>
      <c r="AB404" s="18" t="b">
        <v>0</v>
      </c>
      <c r="AC404" s="15"/>
      <c r="AD404" s="15" t="s">
        <v>543</v>
      </c>
      <c r="AE404" s="17">
        <v>15</v>
      </c>
      <c r="AF404" s="17">
        <v>43</v>
      </c>
      <c r="AG404" s="17">
        <v>69</v>
      </c>
      <c r="AH404" s="17">
        <v>0</v>
      </c>
      <c r="AI404" s="17">
        <v>0</v>
      </c>
      <c r="AJ404" s="17">
        <v>0</v>
      </c>
      <c r="AK404" s="17">
        <v>0</v>
      </c>
      <c r="AL404" s="15">
        <v>0</v>
      </c>
      <c r="AM404" s="15">
        <v>10.6</v>
      </c>
      <c r="AN404" s="15" t="s">
        <v>175</v>
      </c>
      <c r="AO404" s="15"/>
      <c r="AP404" s="15"/>
      <c r="AQ404" s="15"/>
      <c r="AR404" s="15"/>
      <c r="AS404" s="18" t="b">
        <v>0</v>
      </c>
      <c r="AT404" s="15" t="s">
        <v>2836</v>
      </c>
      <c r="AU404" s="17">
        <v>1510</v>
      </c>
      <c r="AV404" s="17">
        <v>1</v>
      </c>
      <c r="AW404" s="17">
        <v>1</v>
      </c>
      <c r="AX404" s="17">
        <v>5</v>
      </c>
      <c r="AY404" s="17">
        <v>15</v>
      </c>
      <c r="AZ404" s="17">
        <v>0</v>
      </c>
      <c r="BA404" s="17">
        <v>0</v>
      </c>
      <c r="BB404" s="17">
        <v>0</v>
      </c>
      <c r="BC404" s="17">
        <v>3</v>
      </c>
      <c r="BD404" s="17">
        <v>0</v>
      </c>
      <c r="BE404" s="17">
        <v>0</v>
      </c>
      <c r="BF404" s="17">
        <v>6</v>
      </c>
      <c r="BG404" s="17">
        <v>350</v>
      </c>
      <c r="BH404" s="15">
        <v>358</v>
      </c>
      <c r="BI404" s="15">
        <v>421.5</v>
      </c>
      <c r="BJ404" s="15">
        <v>122</v>
      </c>
      <c r="BK404" s="15">
        <v>90.3</v>
      </c>
      <c r="BL404" s="17">
        <v>0</v>
      </c>
      <c r="BM404" s="17">
        <v>0</v>
      </c>
      <c r="BN404" s="17">
        <v>0</v>
      </c>
      <c r="BO404" s="17">
        <v>0</v>
      </c>
      <c r="BP404" s="17">
        <v>17</v>
      </c>
      <c r="BQ404" s="15">
        <v>1.1499999999999999</v>
      </c>
      <c r="BR404" s="15">
        <v>2.4500000000000002</v>
      </c>
      <c r="BS404" s="15">
        <v>3.6</v>
      </c>
      <c r="BT404" s="15">
        <v>20.74</v>
      </c>
      <c r="BU404" s="15"/>
      <c r="BV404" s="15"/>
      <c r="BW404" s="15"/>
      <c r="BX404" s="15"/>
      <c r="BY404" s="15"/>
      <c r="BZ404" s="15"/>
      <c r="CA404" s="15"/>
      <c r="CB404" s="15"/>
      <c r="CC404" s="17">
        <v>170</v>
      </c>
      <c r="CD404" s="17">
        <v>68</v>
      </c>
      <c r="CE404" s="17">
        <v>67</v>
      </c>
      <c r="CF404" s="17">
        <v>52</v>
      </c>
      <c r="CG404" s="17">
        <v>214</v>
      </c>
      <c r="CH404" s="17">
        <v>118</v>
      </c>
      <c r="CI404" s="17">
        <v>150</v>
      </c>
      <c r="CJ404" s="17">
        <v>78</v>
      </c>
      <c r="CK404" s="17">
        <v>7.0000000000000007E-2</v>
      </c>
      <c r="CL404" s="17">
        <v>0</v>
      </c>
      <c r="CM404" s="17">
        <v>0.15</v>
      </c>
      <c r="CN404" s="17">
        <v>0.22</v>
      </c>
      <c r="CO404" s="17">
        <v>1.24</v>
      </c>
      <c r="CP404" s="17">
        <v>0.89</v>
      </c>
      <c r="CQ404" s="17">
        <v>38</v>
      </c>
      <c r="CR404" s="17">
        <v>26</v>
      </c>
      <c r="CS404" s="17">
        <v>511</v>
      </c>
      <c r="CT404" s="17">
        <v>214</v>
      </c>
      <c r="CU404" s="17">
        <v>136</v>
      </c>
      <c r="CV404" s="17">
        <v>56</v>
      </c>
      <c r="CW404" s="17">
        <v>400</v>
      </c>
      <c r="CX404" s="17">
        <v>151</v>
      </c>
      <c r="CY404" s="17">
        <v>1.01</v>
      </c>
      <c r="CZ404" s="17">
        <v>0.3</v>
      </c>
      <c r="DA404" s="17">
        <v>0</v>
      </c>
      <c r="DB404" s="15"/>
      <c r="DC404" s="15"/>
      <c r="DD404" s="15"/>
      <c r="DE404" s="15"/>
      <c r="DF404" s="15"/>
      <c r="DG404" s="15"/>
      <c r="DH404" s="15"/>
    </row>
    <row r="405" spans="1:112" ht="27.75" thickBot="1">
      <c r="A405" s="18" t="b">
        <v>1</v>
      </c>
      <c r="B405" s="18" t="b">
        <v>1</v>
      </c>
      <c r="C405" s="15"/>
      <c r="D405" s="15"/>
      <c r="E405" s="17">
        <v>510281</v>
      </c>
      <c r="F405" s="17">
        <v>0</v>
      </c>
      <c r="G405" s="17">
        <v>0</v>
      </c>
      <c r="H405" s="17">
        <v>0</v>
      </c>
      <c r="I405" s="17">
        <v>0</v>
      </c>
      <c r="J405" s="15">
        <v>0</v>
      </c>
      <c r="K405" s="17">
        <v>0</v>
      </c>
      <c r="L405" s="17">
        <v>3</v>
      </c>
      <c r="M405" s="15">
        <v>2.2999999999999998</v>
      </c>
      <c r="N405" s="15"/>
      <c r="O405" s="17">
        <v>0</v>
      </c>
      <c r="P405" s="15" t="s">
        <v>1538</v>
      </c>
      <c r="Q405" s="15">
        <v>0</v>
      </c>
      <c r="R405" s="17">
        <v>403</v>
      </c>
      <c r="S405" s="18" t="b">
        <v>0</v>
      </c>
      <c r="T405" s="15"/>
      <c r="U405" s="15"/>
      <c r="V405" s="17">
        <v>65</v>
      </c>
      <c r="W405" s="15" t="s">
        <v>1536</v>
      </c>
      <c r="X405" s="15">
        <v>1.8</v>
      </c>
      <c r="Y405" s="18" t="b">
        <v>0</v>
      </c>
      <c r="Z405" s="15" t="s">
        <v>1537</v>
      </c>
      <c r="AA405" s="15">
        <v>0.1</v>
      </c>
      <c r="AB405" s="18" t="b">
        <v>0</v>
      </c>
      <c r="AC405" s="15"/>
      <c r="AD405" s="15" t="s">
        <v>519</v>
      </c>
      <c r="AE405" s="17">
        <v>15</v>
      </c>
      <c r="AF405" s="17">
        <v>43</v>
      </c>
      <c r="AG405" s="17">
        <v>43</v>
      </c>
      <c r="AH405" s="17">
        <v>0</v>
      </c>
      <c r="AI405" s="17">
        <v>0</v>
      </c>
      <c r="AJ405" s="17">
        <v>0</v>
      </c>
      <c r="AK405" s="17">
        <v>0</v>
      </c>
      <c r="AL405" s="15">
        <v>0</v>
      </c>
      <c r="AM405" s="15">
        <v>6.6</v>
      </c>
      <c r="AN405" s="15" t="s">
        <v>1959</v>
      </c>
      <c r="AO405" s="15"/>
      <c r="AP405" s="15"/>
      <c r="AQ405" s="15"/>
      <c r="AR405" s="15"/>
      <c r="AS405" s="18" t="b">
        <v>0</v>
      </c>
      <c r="AT405" s="15" t="s">
        <v>2824</v>
      </c>
      <c r="AU405" s="17">
        <v>817</v>
      </c>
      <c r="AV405" s="17">
        <v>1</v>
      </c>
      <c r="AW405" s="17">
        <v>2</v>
      </c>
      <c r="AX405" s="17">
        <v>3</v>
      </c>
      <c r="AY405" s="17">
        <v>7</v>
      </c>
      <c r="AZ405" s="17">
        <v>0</v>
      </c>
      <c r="BA405" s="17">
        <v>0</v>
      </c>
      <c r="BB405" s="17">
        <v>0</v>
      </c>
      <c r="BC405" s="17">
        <v>2</v>
      </c>
      <c r="BD405" s="17">
        <v>0</v>
      </c>
      <c r="BE405" s="17">
        <v>0</v>
      </c>
      <c r="BF405" s="17">
        <v>1</v>
      </c>
      <c r="BG405" s="17">
        <v>140</v>
      </c>
      <c r="BH405" s="15">
        <v>138.6</v>
      </c>
      <c r="BI405" s="15">
        <v>198.4</v>
      </c>
      <c r="BJ405" s="15">
        <v>321</v>
      </c>
      <c r="BK405" s="15">
        <v>65.8</v>
      </c>
      <c r="BL405" s="17">
        <v>0</v>
      </c>
      <c r="BM405" s="17">
        <v>0</v>
      </c>
      <c r="BN405" s="17">
        <v>0</v>
      </c>
      <c r="BO405" s="17">
        <v>0</v>
      </c>
      <c r="BP405" s="17">
        <v>7</v>
      </c>
      <c r="BQ405" s="15">
        <v>2.5</v>
      </c>
      <c r="BR405" s="15">
        <v>1.59</v>
      </c>
      <c r="BS405" s="15">
        <v>4.09</v>
      </c>
      <c r="BT405" s="15">
        <v>11.24</v>
      </c>
      <c r="BU405" s="15"/>
      <c r="BV405" s="15"/>
      <c r="BW405" s="15"/>
      <c r="BX405" s="15"/>
      <c r="BY405" s="15"/>
      <c r="BZ405" s="15"/>
      <c r="CA405" s="15"/>
      <c r="CB405" s="15"/>
      <c r="CC405" s="17">
        <v>286</v>
      </c>
      <c r="CD405" s="17">
        <v>132</v>
      </c>
      <c r="CE405" s="17">
        <v>171</v>
      </c>
      <c r="CF405" s="17">
        <v>113</v>
      </c>
      <c r="CG405" s="17">
        <v>88</v>
      </c>
      <c r="CH405" s="17">
        <v>55</v>
      </c>
      <c r="CI405" s="17">
        <v>209</v>
      </c>
      <c r="CJ405" s="17">
        <v>106</v>
      </c>
      <c r="CK405" s="17">
        <v>0.28000000000000003</v>
      </c>
      <c r="CL405" s="17">
        <v>0</v>
      </c>
      <c r="CM405" s="17">
        <v>0.18</v>
      </c>
      <c r="CN405" s="17">
        <v>0.46</v>
      </c>
      <c r="CO405" s="17">
        <v>1.24</v>
      </c>
      <c r="CP405" s="17">
        <v>0.77</v>
      </c>
      <c r="CQ405" s="17">
        <v>51</v>
      </c>
      <c r="CR405" s="17">
        <v>36</v>
      </c>
      <c r="CS405" s="17">
        <v>524</v>
      </c>
      <c r="CT405" s="17">
        <v>224</v>
      </c>
      <c r="CU405" s="17">
        <v>310</v>
      </c>
      <c r="CV405" s="17">
        <v>135</v>
      </c>
      <c r="CW405" s="17">
        <v>458</v>
      </c>
      <c r="CX405" s="17">
        <v>182</v>
      </c>
      <c r="CY405" s="17">
        <v>0.77</v>
      </c>
      <c r="CZ405" s="17">
        <v>0.33</v>
      </c>
      <c r="DA405" s="17">
        <v>0</v>
      </c>
      <c r="DB405" s="15"/>
      <c r="DC405" s="15"/>
      <c r="DD405" s="15"/>
      <c r="DE405" s="15"/>
      <c r="DF405" s="15"/>
      <c r="DG405" s="15"/>
      <c r="DH405" s="15"/>
    </row>
    <row r="406" spans="1:112" ht="17.25" thickBot="1">
      <c r="A406" s="18" t="b">
        <v>1</v>
      </c>
      <c r="B406" s="18" t="b">
        <v>1</v>
      </c>
      <c r="C406" s="15"/>
      <c r="D406" s="15"/>
      <c r="E406" s="17">
        <v>433036</v>
      </c>
      <c r="F406" s="17">
        <v>0</v>
      </c>
      <c r="G406" s="17">
        <v>0</v>
      </c>
      <c r="H406" s="17">
        <v>0</v>
      </c>
      <c r="I406" s="17">
        <v>0</v>
      </c>
      <c r="J406" s="15">
        <v>0</v>
      </c>
      <c r="K406" s="17">
        <v>0</v>
      </c>
      <c r="L406" s="17">
        <v>3</v>
      </c>
      <c r="M406" s="15">
        <v>2.1</v>
      </c>
      <c r="N406" s="15"/>
      <c r="O406" s="17">
        <v>0</v>
      </c>
      <c r="P406" s="15" t="s">
        <v>2843</v>
      </c>
      <c r="Q406" s="15">
        <v>0</v>
      </c>
      <c r="R406" s="17">
        <v>404</v>
      </c>
      <c r="S406" s="18" t="b">
        <v>0</v>
      </c>
      <c r="T406" s="15"/>
      <c r="U406" s="15"/>
      <c r="V406" s="17">
        <v>60</v>
      </c>
      <c r="W406" s="15" t="s">
        <v>2844</v>
      </c>
      <c r="X406" s="15">
        <v>3.3</v>
      </c>
      <c r="Y406" s="18" t="b">
        <v>0</v>
      </c>
      <c r="Z406" s="15" t="s">
        <v>2845</v>
      </c>
      <c r="AA406" s="15">
        <v>0.3</v>
      </c>
      <c r="AB406" s="18" t="b">
        <v>0</v>
      </c>
      <c r="AC406" s="15"/>
      <c r="AD406" s="15" t="s">
        <v>519</v>
      </c>
      <c r="AE406" s="17">
        <v>15</v>
      </c>
      <c r="AF406" s="17">
        <v>43</v>
      </c>
      <c r="AG406" s="17">
        <v>92</v>
      </c>
      <c r="AH406" s="17">
        <v>0</v>
      </c>
      <c r="AI406" s="17">
        <v>0</v>
      </c>
      <c r="AJ406" s="17">
        <v>0</v>
      </c>
      <c r="AK406" s="17">
        <v>0</v>
      </c>
      <c r="AL406" s="15">
        <v>0</v>
      </c>
      <c r="AM406" s="15">
        <v>15.3</v>
      </c>
      <c r="AN406" s="15" t="s">
        <v>2845</v>
      </c>
      <c r="AO406" s="15"/>
      <c r="AP406" s="15"/>
      <c r="AQ406" s="15"/>
      <c r="AR406" s="15"/>
      <c r="AS406" s="18" t="b">
        <v>0</v>
      </c>
      <c r="AT406" s="15" t="s">
        <v>2846</v>
      </c>
      <c r="AU406" s="17">
        <v>1623</v>
      </c>
      <c r="AV406" s="17">
        <v>5</v>
      </c>
      <c r="AW406" s="17">
        <v>3</v>
      </c>
      <c r="AX406" s="17">
        <v>7</v>
      </c>
      <c r="AY406" s="17">
        <v>18</v>
      </c>
      <c r="AZ406" s="17">
        <v>0</v>
      </c>
      <c r="BA406" s="17">
        <v>0</v>
      </c>
      <c r="BB406" s="17">
        <v>0</v>
      </c>
      <c r="BC406" s="17">
        <v>2</v>
      </c>
      <c r="BD406" s="17">
        <v>0</v>
      </c>
      <c r="BE406" s="17">
        <v>0</v>
      </c>
      <c r="BF406" s="17">
        <v>6</v>
      </c>
      <c r="BG406" s="17">
        <v>337</v>
      </c>
      <c r="BH406" s="15">
        <v>340</v>
      </c>
      <c r="BI406" s="15">
        <v>347.8</v>
      </c>
      <c r="BJ406" s="15">
        <v>435</v>
      </c>
      <c r="BK406" s="15">
        <v>111.2</v>
      </c>
      <c r="BL406" s="17">
        <v>0</v>
      </c>
      <c r="BM406" s="17">
        <v>0</v>
      </c>
      <c r="BN406" s="17">
        <v>0</v>
      </c>
      <c r="BO406" s="17">
        <v>0</v>
      </c>
      <c r="BP406" s="17">
        <v>19</v>
      </c>
      <c r="BQ406" s="15">
        <v>4.6100000000000003</v>
      </c>
      <c r="BR406" s="15">
        <v>2.35</v>
      </c>
      <c r="BS406" s="15">
        <v>6.96</v>
      </c>
      <c r="BT406" s="15">
        <v>18.82</v>
      </c>
      <c r="BU406" s="17">
        <v>6</v>
      </c>
      <c r="BV406" s="15"/>
      <c r="BW406" s="17">
        <v>4</v>
      </c>
      <c r="BX406" s="15"/>
      <c r="BY406" s="15"/>
      <c r="BZ406" s="15"/>
      <c r="CA406" s="15"/>
      <c r="CB406" s="15"/>
      <c r="CC406" s="17">
        <v>178</v>
      </c>
      <c r="CD406" s="17">
        <v>74</v>
      </c>
      <c r="CE406" s="17">
        <v>102</v>
      </c>
      <c r="CF406" s="17">
        <v>74</v>
      </c>
      <c r="CG406" s="17">
        <v>51</v>
      </c>
      <c r="CH406" s="17">
        <v>30</v>
      </c>
      <c r="CI406" s="17">
        <v>105</v>
      </c>
      <c r="CJ406" s="17">
        <v>61</v>
      </c>
      <c r="CK406" s="17">
        <v>0.26</v>
      </c>
      <c r="CL406" s="17">
        <v>0</v>
      </c>
      <c r="CM406" s="17">
        <v>0.13</v>
      </c>
      <c r="CN406" s="17">
        <v>0.39</v>
      </c>
      <c r="CO406" s="17">
        <v>1.04</v>
      </c>
      <c r="CP406" s="17">
        <v>1</v>
      </c>
      <c r="CQ406" s="17">
        <v>78</v>
      </c>
      <c r="CR406" s="17">
        <v>50</v>
      </c>
      <c r="CS406" s="17">
        <v>472</v>
      </c>
      <c r="CT406" s="17">
        <v>185</v>
      </c>
      <c r="CU406" s="17">
        <v>134</v>
      </c>
      <c r="CV406" s="17">
        <v>55</v>
      </c>
      <c r="CW406" s="17">
        <v>308</v>
      </c>
      <c r="CX406" s="17">
        <v>106</v>
      </c>
      <c r="CY406" s="17">
        <v>1.05</v>
      </c>
      <c r="CZ406" s="17">
        <v>0.39</v>
      </c>
      <c r="DA406" s="17">
        <v>0</v>
      </c>
      <c r="DB406" s="15"/>
      <c r="DC406" s="15"/>
      <c r="DD406" s="15"/>
      <c r="DE406" s="15"/>
      <c r="DF406" s="15"/>
      <c r="DG406" s="15"/>
      <c r="DH406" s="15"/>
    </row>
    <row r="407" spans="1:112" ht="27.75" thickBot="1">
      <c r="A407" s="18" t="b">
        <v>1</v>
      </c>
      <c r="B407" s="18" t="b">
        <v>1</v>
      </c>
      <c r="C407" s="15"/>
      <c r="D407" s="15"/>
      <c r="E407" s="17">
        <v>465694</v>
      </c>
      <c r="F407" s="17">
        <v>0</v>
      </c>
      <c r="G407" s="17">
        <v>0</v>
      </c>
      <c r="H407" s="17">
        <v>0</v>
      </c>
      <c r="I407" s="17">
        <v>0</v>
      </c>
      <c r="J407" s="15">
        <v>0</v>
      </c>
      <c r="K407" s="17">
        <v>0</v>
      </c>
      <c r="L407" s="17">
        <v>3</v>
      </c>
      <c r="M407" s="15">
        <v>2</v>
      </c>
      <c r="N407" s="15"/>
      <c r="O407" s="17">
        <v>0</v>
      </c>
      <c r="P407" s="15" t="s">
        <v>1646</v>
      </c>
      <c r="Q407" s="15">
        <v>0</v>
      </c>
      <c r="R407" s="17">
        <v>405</v>
      </c>
      <c r="S407" s="18" t="b">
        <v>0</v>
      </c>
      <c r="T407" s="15"/>
      <c r="U407" s="15"/>
      <c r="V407" s="17">
        <v>55</v>
      </c>
      <c r="W407" s="15" t="s">
        <v>2023</v>
      </c>
      <c r="X407" s="15">
        <v>2.5</v>
      </c>
      <c r="Y407" s="18" t="b">
        <v>0</v>
      </c>
      <c r="Z407" s="15" t="s">
        <v>2838</v>
      </c>
      <c r="AA407" s="15">
        <v>0.1</v>
      </c>
      <c r="AB407" s="18" t="b">
        <v>0</v>
      </c>
      <c r="AC407" s="15"/>
      <c r="AD407" s="15" t="s">
        <v>519</v>
      </c>
      <c r="AE407" s="17">
        <v>15</v>
      </c>
      <c r="AF407" s="17">
        <v>43</v>
      </c>
      <c r="AG407" s="17">
        <v>63</v>
      </c>
      <c r="AH407" s="17">
        <v>0</v>
      </c>
      <c r="AI407" s="17">
        <v>0</v>
      </c>
      <c r="AJ407" s="17">
        <v>0</v>
      </c>
      <c r="AK407" s="17">
        <v>0</v>
      </c>
      <c r="AL407" s="15">
        <v>0</v>
      </c>
      <c r="AM407" s="15">
        <v>11.5</v>
      </c>
      <c r="AN407" s="15" t="s">
        <v>2024</v>
      </c>
      <c r="AO407" s="15"/>
      <c r="AP407" s="15"/>
      <c r="AQ407" s="15"/>
      <c r="AR407" s="15"/>
      <c r="AS407" s="18" t="b">
        <v>0</v>
      </c>
      <c r="AT407" s="15" t="s">
        <v>2839</v>
      </c>
      <c r="AU407" s="17">
        <v>1561</v>
      </c>
      <c r="AV407" s="17">
        <v>1</v>
      </c>
      <c r="AW407" s="17">
        <v>0</v>
      </c>
      <c r="AX407" s="17">
        <v>7</v>
      </c>
      <c r="AY407" s="17">
        <v>18</v>
      </c>
      <c r="AZ407" s="17">
        <v>0</v>
      </c>
      <c r="BA407" s="17">
        <v>0</v>
      </c>
      <c r="BB407" s="17">
        <v>0</v>
      </c>
      <c r="BC407" s="17">
        <v>6</v>
      </c>
      <c r="BD407" s="17">
        <v>0</v>
      </c>
      <c r="BE407" s="17">
        <v>0</v>
      </c>
      <c r="BF407" s="17">
        <v>1</v>
      </c>
      <c r="BG407" s="17">
        <v>337</v>
      </c>
      <c r="BH407" s="15">
        <v>309.8</v>
      </c>
      <c r="BI407" s="15">
        <v>234.1</v>
      </c>
      <c r="BJ407" s="15">
        <v>72</v>
      </c>
      <c r="BK407" s="15">
        <v>61.5</v>
      </c>
      <c r="BL407" s="17">
        <v>0</v>
      </c>
      <c r="BM407" s="17">
        <v>0</v>
      </c>
      <c r="BN407" s="17">
        <v>0</v>
      </c>
      <c r="BO407" s="17">
        <v>0</v>
      </c>
      <c r="BP407" s="17">
        <v>17</v>
      </c>
      <c r="BQ407" s="15">
        <v>0.68</v>
      </c>
      <c r="BR407" s="15">
        <v>1.1200000000000001</v>
      </c>
      <c r="BS407" s="15">
        <v>1.8</v>
      </c>
      <c r="BT407" s="15">
        <v>20.350000000000001</v>
      </c>
      <c r="BU407" s="15"/>
      <c r="BV407" s="15"/>
      <c r="BW407" s="15"/>
      <c r="BX407" s="15"/>
      <c r="BY407" s="15"/>
      <c r="BZ407" s="15"/>
      <c r="CA407" s="15"/>
      <c r="CB407" s="15"/>
      <c r="CC407" s="17">
        <v>197</v>
      </c>
      <c r="CD407" s="17">
        <v>86</v>
      </c>
      <c r="CE407" s="17">
        <v>147</v>
      </c>
      <c r="CF407" s="17">
        <v>99</v>
      </c>
      <c r="CG407" s="17">
        <v>259</v>
      </c>
      <c r="CH407" s="17">
        <v>137</v>
      </c>
      <c r="CI407" s="17">
        <v>219</v>
      </c>
      <c r="CJ407" s="17">
        <v>110</v>
      </c>
      <c r="CK407" s="17">
        <v>0.04</v>
      </c>
      <c r="CL407" s="17">
        <v>0</v>
      </c>
      <c r="CM407" s="17">
        <v>0.06</v>
      </c>
      <c r="CN407" s="17">
        <v>0.1</v>
      </c>
      <c r="CO407" s="17">
        <v>1.17</v>
      </c>
      <c r="CP407" s="17">
        <v>1.04</v>
      </c>
      <c r="CQ407" s="17">
        <v>172</v>
      </c>
      <c r="CR407" s="17">
        <v>105</v>
      </c>
      <c r="CS407" s="17">
        <v>409</v>
      </c>
      <c r="CT407" s="17">
        <v>148</v>
      </c>
      <c r="CU407" s="17">
        <v>236</v>
      </c>
      <c r="CV407" s="17">
        <v>92</v>
      </c>
      <c r="CW407" s="17">
        <v>462</v>
      </c>
      <c r="CX407" s="17">
        <v>184</v>
      </c>
      <c r="CY407" s="17">
        <v>0.98</v>
      </c>
      <c r="CZ407" s="17">
        <v>0.4</v>
      </c>
      <c r="DA407" s="17">
        <v>0</v>
      </c>
      <c r="DB407" s="15"/>
      <c r="DC407" s="15"/>
      <c r="DD407" s="15"/>
      <c r="DE407" s="15"/>
      <c r="DF407" s="15"/>
      <c r="DG407" s="15"/>
      <c r="DH407" s="15"/>
    </row>
    <row r="408" spans="1:112" ht="17.25" thickBot="1">
      <c r="A408" s="18" t="b">
        <v>1</v>
      </c>
      <c r="B408" s="18" t="b">
        <v>1</v>
      </c>
      <c r="C408" s="15"/>
      <c r="D408" s="15"/>
      <c r="E408" s="17">
        <v>91651</v>
      </c>
      <c r="F408" s="17">
        <v>0</v>
      </c>
      <c r="G408" s="17">
        <v>0</v>
      </c>
      <c r="H408" s="17">
        <v>0</v>
      </c>
      <c r="I408" s="17">
        <v>0</v>
      </c>
      <c r="J408" s="15">
        <v>0</v>
      </c>
      <c r="K408" s="17">
        <v>0</v>
      </c>
      <c r="L408" s="17">
        <v>3</v>
      </c>
      <c r="M408" s="15">
        <v>2</v>
      </c>
      <c r="N408" s="15"/>
      <c r="O408" s="17">
        <v>0</v>
      </c>
      <c r="P408" s="15" t="s">
        <v>703</v>
      </c>
      <c r="Q408" s="15">
        <v>0</v>
      </c>
      <c r="R408" s="17">
        <v>406</v>
      </c>
      <c r="S408" s="18" t="b">
        <v>0</v>
      </c>
      <c r="T408" s="15"/>
      <c r="U408" s="15"/>
      <c r="V408" s="17">
        <v>55</v>
      </c>
      <c r="W408" s="15" t="s">
        <v>704</v>
      </c>
      <c r="X408" s="15">
        <v>1.5</v>
      </c>
      <c r="Y408" s="18" t="b">
        <v>0</v>
      </c>
      <c r="Z408" s="15" t="s">
        <v>1161</v>
      </c>
      <c r="AA408" s="15">
        <v>0</v>
      </c>
      <c r="AB408" s="18" t="b">
        <v>0</v>
      </c>
      <c r="AC408" s="15"/>
      <c r="AD408" s="15" t="s">
        <v>519</v>
      </c>
      <c r="AE408" s="17">
        <v>15</v>
      </c>
      <c r="AF408" s="17">
        <v>43</v>
      </c>
      <c r="AG408" s="17">
        <v>9</v>
      </c>
      <c r="AH408" s="17">
        <v>0</v>
      </c>
      <c r="AI408" s="17">
        <v>0</v>
      </c>
      <c r="AJ408" s="17">
        <v>0</v>
      </c>
      <c r="AK408" s="17">
        <v>0</v>
      </c>
      <c r="AL408" s="15">
        <v>0</v>
      </c>
      <c r="AM408" s="15">
        <v>1.6</v>
      </c>
      <c r="AN408" s="15" t="s">
        <v>1161</v>
      </c>
      <c r="AO408" s="15"/>
      <c r="AP408" s="15"/>
      <c r="AQ408" s="15"/>
      <c r="AR408" s="15"/>
      <c r="AS408" s="18" t="b">
        <v>0</v>
      </c>
      <c r="AT408" s="15" t="s">
        <v>2837</v>
      </c>
      <c r="AU408" s="17">
        <v>125</v>
      </c>
      <c r="AV408" s="17">
        <v>0</v>
      </c>
      <c r="AW408" s="17">
        <v>1</v>
      </c>
      <c r="AX408" s="17">
        <v>0</v>
      </c>
      <c r="AY408" s="17">
        <v>3</v>
      </c>
      <c r="AZ408" s="17">
        <v>0</v>
      </c>
      <c r="BA408" s="17">
        <v>0</v>
      </c>
      <c r="BB408" s="17">
        <v>0</v>
      </c>
      <c r="BC408" s="17">
        <v>0</v>
      </c>
      <c r="BD408" s="17">
        <v>0</v>
      </c>
      <c r="BE408" s="17">
        <v>0</v>
      </c>
      <c r="BF408" s="17">
        <v>0</v>
      </c>
      <c r="BG408" s="17">
        <v>41</v>
      </c>
      <c r="BH408" s="15">
        <v>46</v>
      </c>
      <c r="BI408" s="15">
        <v>65.5</v>
      </c>
      <c r="BJ408" s="15">
        <v>3</v>
      </c>
      <c r="BK408" s="15">
        <v>11.5</v>
      </c>
      <c r="BL408" s="17">
        <v>0</v>
      </c>
      <c r="BM408" s="17">
        <v>0</v>
      </c>
      <c r="BN408" s="17">
        <v>0</v>
      </c>
      <c r="BO408" s="17">
        <v>0</v>
      </c>
      <c r="BP408" s="17">
        <v>1</v>
      </c>
      <c r="BQ408" s="15">
        <v>0.13</v>
      </c>
      <c r="BR408" s="15">
        <v>0.42</v>
      </c>
      <c r="BS408" s="15">
        <v>0.55000000000000004</v>
      </c>
      <c r="BT408" s="15">
        <v>4</v>
      </c>
      <c r="BU408" s="15"/>
      <c r="BV408" s="15"/>
      <c r="BW408" s="15"/>
      <c r="BX408" s="15"/>
      <c r="BY408" s="15"/>
      <c r="BZ408" s="15"/>
      <c r="CA408" s="15"/>
      <c r="CB408" s="15"/>
      <c r="CC408" s="17">
        <v>335</v>
      </c>
      <c r="CD408" s="17">
        <v>151</v>
      </c>
      <c r="CE408" s="17">
        <v>270</v>
      </c>
      <c r="CF408" s="17">
        <v>149</v>
      </c>
      <c r="CG408" s="17">
        <v>345</v>
      </c>
      <c r="CH408" s="17">
        <v>177</v>
      </c>
      <c r="CI408" s="17">
        <v>333</v>
      </c>
      <c r="CJ408" s="17">
        <v>156</v>
      </c>
      <c r="CK408" s="17">
        <v>0.09</v>
      </c>
      <c r="CL408" s="17">
        <v>0</v>
      </c>
      <c r="CM408" s="17">
        <v>0.3</v>
      </c>
      <c r="CN408" s="17">
        <v>0.39</v>
      </c>
      <c r="CO408" s="17">
        <v>2.88</v>
      </c>
      <c r="CP408" s="17">
        <v>2.16</v>
      </c>
      <c r="CQ408" s="17">
        <v>113</v>
      </c>
      <c r="CR408" s="17">
        <v>75</v>
      </c>
      <c r="CS408" s="17">
        <v>350</v>
      </c>
      <c r="CT408" s="17">
        <v>118</v>
      </c>
      <c r="CU408" s="17">
        <v>331</v>
      </c>
      <c r="CV408" s="17">
        <v>147</v>
      </c>
      <c r="CW408" s="17">
        <v>506</v>
      </c>
      <c r="CX408" s="17">
        <v>208</v>
      </c>
      <c r="CY408" s="17">
        <v>0.72</v>
      </c>
      <c r="CZ408" s="17">
        <v>0</v>
      </c>
      <c r="DA408" s="17">
        <v>0</v>
      </c>
      <c r="DB408" s="15"/>
      <c r="DC408" s="15"/>
      <c r="DD408" s="15"/>
      <c r="DE408" s="15"/>
      <c r="DF408" s="15"/>
      <c r="DG408" s="15"/>
      <c r="DH408" s="15"/>
    </row>
    <row r="409" spans="1:112" ht="17.25" thickBot="1">
      <c r="A409" s="18" t="b">
        <v>1</v>
      </c>
      <c r="B409" s="18" t="b">
        <v>1</v>
      </c>
      <c r="C409" s="15"/>
      <c r="D409" s="15"/>
      <c r="E409" s="17">
        <v>575204</v>
      </c>
      <c r="F409" s="17">
        <v>0</v>
      </c>
      <c r="G409" s="17">
        <v>0</v>
      </c>
      <c r="H409" s="17">
        <v>0</v>
      </c>
      <c r="I409" s="17">
        <v>0</v>
      </c>
      <c r="J409" s="15">
        <v>0</v>
      </c>
      <c r="K409" s="17">
        <v>0</v>
      </c>
      <c r="L409" s="17">
        <v>3</v>
      </c>
      <c r="M409" s="15">
        <v>1.5</v>
      </c>
      <c r="N409" s="15"/>
      <c r="O409" s="17">
        <v>0</v>
      </c>
      <c r="P409" s="15" t="s">
        <v>2064</v>
      </c>
      <c r="Q409" s="15">
        <v>0</v>
      </c>
      <c r="R409" s="17">
        <v>407</v>
      </c>
      <c r="S409" s="18" t="b">
        <v>0</v>
      </c>
      <c r="T409" s="15"/>
      <c r="U409" s="15"/>
      <c r="V409" s="17">
        <v>50</v>
      </c>
      <c r="W409" s="15" t="s">
        <v>2065</v>
      </c>
      <c r="X409" s="15">
        <v>0</v>
      </c>
      <c r="Y409" s="18" t="b">
        <v>0</v>
      </c>
      <c r="Z409" s="15" t="s">
        <v>2066</v>
      </c>
      <c r="AA409" s="15">
        <v>0</v>
      </c>
      <c r="AB409" s="18" t="b">
        <v>0</v>
      </c>
      <c r="AC409" s="15"/>
      <c r="AD409" s="15" t="s">
        <v>519</v>
      </c>
      <c r="AE409" s="17">
        <v>15</v>
      </c>
      <c r="AF409" s="17">
        <v>43</v>
      </c>
      <c r="AG409" s="17">
        <v>0</v>
      </c>
      <c r="AH409" s="17">
        <v>0</v>
      </c>
      <c r="AI409" s="17">
        <v>0</v>
      </c>
      <c r="AJ409" s="17">
        <v>0</v>
      </c>
      <c r="AK409" s="17">
        <v>0</v>
      </c>
      <c r="AL409" s="15">
        <v>0</v>
      </c>
      <c r="AM409" s="15">
        <v>0</v>
      </c>
      <c r="AN409" s="15" t="s">
        <v>2066</v>
      </c>
      <c r="AO409" s="15"/>
      <c r="AP409" s="15"/>
      <c r="AQ409" s="15"/>
      <c r="AR409" s="15"/>
      <c r="AS409" s="18" t="b">
        <v>0</v>
      </c>
      <c r="AT409" s="15" t="s">
        <v>2841</v>
      </c>
      <c r="AU409" s="17">
        <v>0</v>
      </c>
      <c r="AV409" s="17">
        <v>0</v>
      </c>
      <c r="AW409" s="17">
        <v>0</v>
      </c>
      <c r="AX409" s="17">
        <v>0</v>
      </c>
      <c r="AY409" s="17">
        <v>0</v>
      </c>
      <c r="AZ409" s="17">
        <v>0</v>
      </c>
      <c r="BA409" s="17">
        <v>0</v>
      </c>
      <c r="BB409" s="17">
        <v>0</v>
      </c>
      <c r="BC409" s="17">
        <v>0</v>
      </c>
      <c r="BD409" s="17">
        <v>0</v>
      </c>
      <c r="BE409" s="17">
        <v>0</v>
      </c>
      <c r="BF409" s="17">
        <v>0</v>
      </c>
      <c r="BG409" s="17">
        <v>0</v>
      </c>
      <c r="BH409" s="15">
        <v>0</v>
      </c>
      <c r="BI409" s="15">
        <v>0</v>
      </c>
      <c r="BJ409" s="15">
        <v>0</v>
      </c>
      <c r="BK409" s="15">
        <v>0</v>
      </c>
      <c r="BL409" s="17">
        <v>0</v>
      </c>
      <c r="BM409" s="17">
        <v>0</v>
      </c>
      <c r="BN409" s="17">
        <v>0</v>
      </c>
      <c r="BO409" s="17">
        <v>0</v>
      </c>
      <c r="BP409" s="17">
        <v>0</v>
      </c>
      <c r="BQ409" s="15">
        <v>0</v>
      </c>
      <c r="BR409" s="15">
        <v>0</v>
      </c>
      <c r="BS409" s="15">
        <v>0</v>
      </c>
      <c r="BT409" s="15">
        <v>0</v>
      </c>
      <c r="BU409" s="15"/>
      <c r="BV409" s="15"/>
      <c r="BW409" s="15"/>
      <c r="BX409" s="15"/>
      <c r="BY409" s="15"/>
      <c r="BZ409" s="15"/>
      <c r="CA409" s="15"/>
      <c r="CB409" s="15"/>
      <c r="CC409" s="17">
        <v>530</v>
      </c>
      <c r="CD409" s="17">
        <v>227</v>
      </c>
      <c r="CE409" s="17">
        <v>530</v>
      </c>
      <c r="CF409" s="17">
        <v>227</v>
      </c>
      <c r="CG409" s="17">
        <v>528</v>
      </c>
      <c r="CH409" s="17">
        <v>227</v>
      </c>
      <c r="CI409" s="17">
        <v>530</v>
      </c>
      <c r="CJ409" s="17">
        <v>227</v>
      </c>
      <c r="CK409" s="17">
        <v>0</v>
      </c>
      <c r="CL409" s="17">
        <v>0</v>
      </c>
      <c r="CM409" s="17">
        <v>0</v>
      </c>
      <c r="CN409" s="17">
        <v>0</v>
      </c>
      <c r="CO409" s="17">
        <v>0</v>
      </c>
      <c r="CP409" s="17">
        <v>0</v>
      </c>
      <c r="CQ409" s="17">
        <v>352</v>
      </c>
      <c r="CR409" s="17">
        <v>210</v>
      </c>
      <c r="CS409" s="17">
        <v>330</v>
      </c>
      <c r="CT409" s="17">
        <v>104</v>
      </c>
      <c r="CU409" s="17">
        <v>530</v>
      </c>
      <c r="CV409" s="17">
        <v>227</v>
      </c>
      <c r="CW409" s="17">
        <v>530</v>
      </c>
      <c r="CX409" s="17">
        <v>225</v>
      </c>
      <c r="CY409" s="17">
        <v>0</v>
      </c>
      <c r="CZ409" s="17">
        <v>0</v>
      </c>
      <c r="DA409" s="17">
        <v>0</v>
      </c>
      <c r="DB409" s="15"/>
      <c r="DC409" s="15"/>
      <c r="DD409" s="15"/>
      <c r="DE409" s="15"/>
      <c r="DF409" s="15"/>
      <c r="DG409" s="15"/>
      <c r="DH409" s="15"/>
    </row>
    <row r="410" spans="1:112" ht="17.25" thickBot="1">
      <c r="A410" s="18" t="b">
        <v>1</v>
      </c>
      <c r="B410" s="18" t="b">
        <v>1</v>
      </c>
      <c r="C410" s="15"/>
      <c r="D410" s="15"/>
      <c r="E410" s="17">
        <v>155405</v>
      </c>
      <c r="F410" s="17">
        <v>0</v>
      </c>
      <c r="G410" s="17">
        <v>0</v>
      </c>
      <c r="H410" s="17">
        <v>0</v>
      </c>
      <c r="I410" s="17">
        <v>0</v>
      </c>
      <c r="J410" s="15">
        <v>0</v>
      </c>
      <c r="K410" s="17">
        <v>0</v>
      </c>
      <c r="L410" s="17">
        <v>3</v>
      </c>
      <c r="M410" s="15">
        <v>1.5</v>
      </c>
      <c r="N410" s="15"/>
      <c r="O410" s="17">
        <v>0</v>
      </c>
      <c r="P410" s="15" t="s">
        <v>858</v>
      </c>
      <c r="Q410" s="15">
        <v>0</v>
      </c>
      <c r="R410" s="17">
        <v>408</v>
      </c>
      <c r="S410" s="18" t="b">
        <v>0</v>
      </c>
      <c r="T410" s="15"/>
      <c r="U410" s="15"/>
      <c r="V410" s="17">
        <v>50</v>
      </c>
      <c r="W410" s="15" t="s">
        <v>859</v>
      </c>
      <c r="X410" s="15">
        <v>0</v>
      </c>
      <c r="Y410" s="18" t="b">
        <v>0</v>
      </c>
      <c r="Z410" s="15" t="s">
        <v>395</v>
      </c>
      <c r="AA410" s="15">
        <v>0</v>
      </c>
      <c r="AB410" s="18" t="b">
        <v>0</v>
      </c>
      <c r="AC410" s="15"/>
      <c r="AD410" s="15" t="s">
        <v>519</v>
      </c>
      <c r="AE410" s="17">
        <v>15</v>
      </c>
      <c r="AF410" s="17">
        <v>43</v>
      </c>
      <c r="AG410" s="17">
        <v>0</v>
      </c>
      <c r="AH410" s="17">
        <v>0</v>
      </c>
      <c r="AI410" s="17">
        <v>0</v>
      </c>
      <c r="AJ410" s="17">
        <v>0</v>
      </c>
      <c r="AK410" s="17">
        <v>0</v>
      </c>
      <c r="AL410" s="15">
        <v>0</v>
      </c>
      <c r="AM410" s="15">
        <v>0</v>
      </c>
      <c r="AN410" s="15" t="s">
        <v>395</v>
      </c>
      <c r="AO410" s="15"/>
      <c r="AP410" s="15"/>
      <c r="AQ410" s="15"/>
      <c r="AR410" s="15"/>
      <c r="AS410" s="18" t="b">
        <v>0</v>
      </c>
      <c r="AT410" s="15" t="s">
        <v>2851</v>
      </c>
      <c r="AU410" s="17">
        <v>0</v>
      </c>
      <c r="AV410" s="17">
        <v>0</v>
      </c>
      <c r="AW410" s="17">
        <v>0</v>
      </c>
      <c r="AX410" s="17">
        <v>0</v>
      </c>
      <c r="AY410" s="17">
        <v>0</v>
      </c>
      <c r="AZ410" s="17">
        <v>0</v>
      </c>
      <c r="BA410" s="17">
        <v>0</v>
      </c>
      <c r="BB410" s="17">
        <v>0</v>
      </c>
      <c r="BC410" s="17">
        <v>0</v>
      </c>
      <c r="BD410" s="17">
        <v>0</v>
      </c>
      <c r="BE410" s="17">
        <v>0</v>
      </c>
      <c r="BF410" s="17">
        <v>0</v>
      </c>
      <c r="BG410" s="17">
        <v>0</v>
      </c>
      <c r="BH410" s="15">
        <v>0</v>
      </c>
      <c r="BI410" s="15">
        <v>0</v>
      </c>
      <c r="BJ410" s="15">
        <v>0</v>
      </c>
      <c r="BK410" s="15">
        <v>0</v>
      </c>
      <c r="BL410" s="17">
        <v>0</v>
      </c>
      <c r="BM410" s="17">
        <v>0</v>
      </c>
      <c r="BN410" s="17">
        <v>0</v>
      </c>
      <c r="BO410" s="17">
        <v>0</v>
      </c>
      <c r="BP410" s="17">
        <v>0</v>
      </c>
      <c r="BQ410" s="15">
        <v>0</v>
      </c>
      <c r="BR410" s="15">
        <v>0</v>
      </c>
      <c r="BS410" s="15">
        <v>0</v>
      </c>
      <c r="BT410" s="15">
        <v>0</v>
      </c>
      <c r="BU410" s="15"/>
      <c r="BV410" s="15"/>
      <c r="BW410" s="15"/>
      <c r="BX410" s="15"/>
      <c r="BY410" s="15"/>
      <c r="BZ410" s="15"/>
      <c r="CA410" s="15"/>
      <c r="CB410" s="15"/>
      <c r="CC410" s="17">
        <v>493</v>
      </c>
      <c r="CD410" s="17">
        <v>202</v>
      </c>
      <c r="CE410" s="17">
        <v>489</v>
      </c>
      <c r="CF410" s="17">
        <v>202</v>
      </c>
      <c r="CG410" s="17">
        <v>483</v>
      </c>
      <c r="CH410" s="17">
        <v>201</v>
      </c>
      <c r="CI410" s="17">
        <v>493</v>
      </c>
      <c r="CJ410" s="17">
        <v>202</v>
      </c>
      <c r="CK410" s="17">
        <v>0</v>
      </c>
      <c r="CL410" s="17">
        <v>0</v>
      </c>
      <c r="CM410" s="17">
        <v>0</v>
      </c>
      <c r="CN410" s="17">
        <v>0</v>
      </c>
      <c r="CO410" s="17">
        <v>0</v>
      </c>
      <c r="CP410" s="17">
        <v>0</v>
      </c>
      <c r="CQ410" s="17">
        <v>230</v>
      </c>
      <c r="CR410" s="17">
        <v>139</v>
      </c>
      <c r="CS410" s="17">
        <v>208</v>
      </c>
      <c r="CT410" s="17">
        <v>33</v>
      </c>
      <c r="CU410" s="17">
        <v>493</v>
      </c>
      <c r="CV410" s="17">
        <v>202</v>
      </c>
      <c r="CW410" s="17">
        <v>521</v>
      </c>
      <c r="CX410" s="17">
        <v>218</v>
      </c>
      <c r="CY410" s="17">
        <v>0</v>
      </c>
      <c r="CZ410" s="17">
        <v>0</v>
      </c>
      <c r="DA410" s="17">
        <v>0</v>
      </c>
      <c r="DB410" s="15"/>
      <c r="DC410" s="15"/>
      <c r="DD410" s="15"/>
      <c r="DE410" s="15"/>
      <c r="DF410" s="15"/>
      <c r="DG410" s="15"/>
      <c r="DH410" s="15"/>
    </row>
    <row r="411" spans="1:112" ht="17.25" thickBot="1">
      <c r="A411" s="18" t="b">
        <v>1</v>
      </c>
      <c r="B411" s="18" t="b">
        <v>1</v>
      </c>
      <c r="C411" s="15"/>
      <c r="D411" s="15"/>
      <c r="E411" s="17">
        <v>590039</v>
      </c>
      <c r="F411" s="17">
        <v>0</v>
      </c>
      <c r="G411" s="17">
        <v>0</v>
      </c>
      <c r="H411" s="17">
        <v>0</v>
      </c>
      <c r="I411" s="17">
        <v>0</v>
      </c>
      <c r="J411" s="15">
        <v>0</v>
      </c>
      <c r="K411" s="17">
        <v>0</v>
      </c>
      <c r="L411" s="17">
        <v>3</v>
      </c>
      <c r="M411" s="15">
        <v>1</v>
      </c>
      <c r="N411" s="15"/>
      <c r="O411" s="17">
        <v>0</v>
      </c>
      <c r="P411" s="15" t="s">
        <v>3891</v>
      </c>
      <c r="Q411" s="15">
        <v>0</v>
      </c>
      <c r="R411" s="17">
        <v>409</v>
      </c>
      <c r="S411" s="18" t="b">
        <v>0</v>
      </c>
      <c r="T411" s="15"/>
      <c r="U411" s="15"/>
      <c r="V411" s="17">
        <v>45</v>
      </c>
      <c r="W411" s="15" t="s">
        <v>3892</v>
      </c>
      <c r="X411" s="15">
        <v>1</v>
      </c>
      <c r="Y411" s="18" t="b">
        <v>0</v>
      </c>
      <c r="Z411" s="15" t="s">
        <v>3893</v>
      </c>
      <c r="AA411" s="15">
        <v>0.1</v>
      </c>
      <c r="AB411" s="18" t="b">
        <v>0</v>
      </c>
      <c r="AC411" s="15"/>
      <c r="AD411" s="15" t="s">
        <v>519</v>
      </c>
      <c r="AE411" s="17">
        <v>15</v>
      </c>
      <c r="AF411" s="17">
        <v>43</v>
      </c>
      <c r="AG411" s="17">
        <v>2</v>
      </c>
      <c r="AH411" s="17">
        <v>0</v>
      </c>
      <c r="AI411" s="17">
        <v>0</v>
      </c>
      <c r="AJ411" s="17">
        <v>0</v>
      </c>
      <c r="AK411" s="17">
        <v>0</v>
      </c>
      <c r="AL411" s="15">
        <v>0</v>
      </c>
      <c r="AM411" s="15">
        <v>0.4</v>
      </c>
      <c r="AN411" s="15" t="s">
        <v>3893</v>
      </c>
      <c r="AO411" s="15"/>
      <c r="AP411" s="15"/>
      <c r="AQ411" s="15"/>
      <c r="AR411" s="15"/>
      <c r="AS411" s="18" t="b">
        <v>0</v>
      </c>
      <c r="AT411" s="15" t="s">
        <v>3894</v>
      </c>
      <c r="AU411" s="17">
        <v>25</v>
      </c>
      <c r="AV411" s="17">
        <v>0</v>
      </c>
      <c r="AW411" s="17">
        <v>0</v>
      </c>
      <c r="AX411" s="17">
        <v>0</v>
      </c>
      <c r="AY411" s="17">
        <v>0</v>
      </c>
      <c r="AZ411" s="17">
        <v>0</v>
      </c>
      <c r="BA411" s="17">
        <v>0</v>
      </c>
      <c r="BB411" s="17">
        <v>0</v>
      </c>
      <c r="BC411" s="17">
        <v>0</v>
      </c>
      <c r="BD411" s="17">
        <v>0</v>
      </c>
      <c r="BE411" s="17">
        <v>0</v>
      </c>
      <c r="BF411" s="17">
        <v>0</v>
      </c>
      <c r="BG411" s="17">
        <v>5</v>
      </c>
      <c r="BH411" s="15">
        <v>4.2</v>
      </c>
      <c r="BI411" s="15">
        <v>28.3</v>
      </c>
      <c r="BJ411" s="15">
        <v>4</v>
      </c>
      <c r="BK411" s="15">
        <v>3.7</v>
      </c>
      <c r="BL411" s="17">
        <v>0</v>
      </c>
      <c r="BM411" s="17">
        <v>0</v>
      </c>
      <c r="BN411" s="17">
        <v>0</v>
      </c>
      <c r="BO411" s="17">
        <v>0</v>
      </c>
      <c r="BP411" s="17">
        <v>0</v>
      </c>
      <c r="BQ411" s="15">
        <v>0</v>
      </c>
      <c r="BR411" s="15">
        <v>0.21</v>
      </c>
      <c r="BS411" s="15">
        <v>0.21</v>
      </c>
      <c r="BT411" s="15">
        <v>0.34</v>
      </c>
      <c r="BU411" s="15"/>
      <c r="BV411" s="15"/>
      <c r="BW411" s="15"/>
      <c r="BX411" s="15"/>
      <c r="BY411" s="15"/>
      <c r="BZ411" s="15"/>
      <c r="CA411" s="15"/>
      <c r="CB411" s="15"/>
      <c r="CC411" s="17">
        <v>377</v>
      </c>
      <c r="CD411" s="17">
        <v>174</v>
      </c>
      <c r="CE411" s="17">
        <v>313</v>
      </c>
      <c r="CF411" s="17">
        <v>163</v>
      </c>
      <c r="CG411" s="17">
        <v>341</v>
      </c>
      <c r="CH411" s="17">
        <v>173</v>
      </c>
      <c r="CI411" s="17">
        <v>364</v>
      </c>
      <c r="CJ411" s="17">
        <v>170</v>
      </c>
      <c r="CK411" s="17">
        <v>0</v>
      </c>
      <c r="CL411" s="17">
        <v>0</v>
      </c>
      <c r="CM411" s="17">
        <v>0.76</v>
      </c>
      <c r="CN411" s="17">
        <v>0.76</v>
      </c>
      <c r="CO411" s="17">
        <v>1.22</v>
      </c>
      <c r="CP411" s="17">
        <v>0</v>
      </c>
      <c r="CQ411" s="17">
        <v>479</v>
      </c>
      <c r="CR411" s="17">
        <v>241</v>
      </c>
      <c r="CS411" s="17">
        <v>178</v>
      </c>
      <c r="CT411" s="17">
        <v>20</v>
      </c>
      <c r="CU411" s="17">
        <v>372</v>
      </c>
      <c r="CV411" s="17">
        <v>170</v>
      </c>
      <c r="CW411" s="17">
        <v>416</v>
      </c>
      <c r="CX411" s="17">
        <v>157</v>
      </c>
      <c r="CY411" s="17">
        <v>0</v>
      </c>
      <c r="CZ411" s="17">
        <v>0</v>
      </c>
      <c r="DA411" s="17">
        <v>0</v>
      </c>
      <c r="DB411" s="15"/>
      <c r="DC411" s="15"/>
      <c r="DD411" s="15"/>
      <c r="DE411" s="15"/>
      <c r="DF411" s="15"/>
      <c r="DG411" s="15"/>
      <c r="DH411" s="15"/>
    </row>
    <row r="412" spans="1:112" ht="17.25" thickBot="1">
      <c r="A412" s="18" t="b">
        <v>1</v>
      </c>
      <c r="B412" s="18" t="b">
        <v>1</v>
      </c>
      <c r="C412" s="15"/>
      <c r="D412" s="15"/>
      <c r="E412" s="17">
        <v>649208</v>
      </c>
      <c r="F412" s="17">
        <v>0</v>
      </c>
      <c r="G412" s="17">
        <v>0</v>
      </c>
      <c r="H412" s="17">
        <v>0</v>
      </c>
      <c r="I412" s="17">
        <v>0</v>
      </c>
      <c r="J412" s="15">
        <v>0</v>
      </c>
      <c r="K412" s="17">
        <v>0</v>
      </c>
      <c r="L412" s="17">
        <v>3</v>
      </c>
      <c r="M412" s="15">
        <v>1.5</v>
      </c>
      <c r="N412" s="15"/>
      <c r="O412" s="17">
        <v>0</v>
      </c>
      <c r="P412" s="15" t="s">
        <v>677</v>
      </c>
      <c r="Q412" s="15">
        <v>0</v>
      </c>
      <c r="R412" s="17">
        <v>410</v>
      </c>
      <c r="S412" s="18" t="b">
        <v>0</v>
      </c>
      <c r="T412" s="15"/>
      <c r="U412" s="15"/>
      <c r="V412" s="17">
        <v>50</v>
      </c>
      <c r="W412" s="15" t="s">
        <v>5491</v>
      </c>
      <c r="X412" s="15">
        <v>0</v>
      </c>
      <c r="Y412" s="18" t="b">
        <v>0</v>
      </c>
      <c r="Z412" s="15" t="s">
        <v>5492</v>
      </c>
      <c r="AA412" s="15">
        <v>0</v>
      </c>
      <c r="AB412" s="18" t="b">
        <v>0</v>
      </c>
      <c r="AC412" s="15"/>
      <c r="AD412" s="15" t="s">
        <v>519</v>
      </c>
      <c r="AE412" s="17">
        <v>15</v>
      </c>
      <c r="AF412" s="17">
        <v>43</v>
      </c>
      <c r="AG412" s="17">
        <v>0</v>
      </c>
      <c r="AH412" s="17">
        <v>0</v>
      </c>
      <c r="AI412" s="17">
        <v>0</v>
      </c>
      <c r="AJ412" s="17">
        <v>0</v>
      </c>
      <c r="AK412" s="17">
        <v>0</v>
      </c>
      <c r="AL412" s="15">
        <v>0</v>
      </c>
      <c r="AM412" s="15">
        <v>0</v>
      </c>
      <c r="AN412" s="15" t="s">
        <v>5492</v>
      </c>
      <c r="AO412" s="15"/>
      <c r="AP412" s="15"/>
      <c r="AQ412" s="15"/>
      <c r="AR412" s="15"/>
      <c r="AS412" s="18" t="b">
        <v>0</v>
      </c>
      <c r="AT412" s="15" t="s">
        <v>5493</v>
      </c>
      <c r="AU412" s="17">
        <v>0</v>
      </c>
      <c r="AV412" s="17">
        <v>0</v>
      </c>
      <c r="AW412" s="17">
        <v>0</v>
      </c>
      <c r="AX412" s="17">
        <v>0</v>
      </c>
      <c r="AY412" s="17">
        <v>0</v>
      </c>
      <c r="AZ412" s="17">
        <v>0</v>
      </c>
      <c r="BA412" s="17">
        <v>0</v>
      </c>
      <c r="BB412" s="17">
        <v>0</v>
      </c>
      <c r="BC412" s="17">
        <v>0</v>
      </c>
      <c r="BD412" s="17">
        <v>0</v>
      </c>
      <c r="BE412" s="17">
        <v>0</v>
      </c>
      <c r="BF412" s="17">
        <v>0</v>
      </c>
      <c r="BG412" s="17">
        <v>0</v>
      </c>
      <c r="BH412" s="15">
        <v>0</v>
      </c>
      <c r="BI412" s="15">
        <v>0</v>
      </c>
      <c r="BJ412" s="15">
        <v>0</v>
      </c>
      <c r="BK412" s="15">
        <v>0</v>
      </c>
      <c r="BL412" s="17">
        <v>0</v>
      </c>
      <c r="BM412" s="17">
        <v>0</v>
      </c>
      <c r="BN412" s="17">
        <v>0</v>
      </c>
      <c r="BO412" s="17">
        <v>0</v>
      </c>
      <c r="BP412" s="17">
        <v>0</v>
      </c>
      <c r="BQ412" s="15">
        <v>0</v>
      </c>
      <c r="BR412" s="15">
        <v>0</v>
      </c>
      <c r="BS412" s="15">
        <v>0</v>
      </c>
      <c r="BT412" s="15">
        <v>0</v>
      </c>
      <c r="BU412" s="15"/>
      <c r="BV412" s="15"/>
      <c r="BW412" s="15"/>
      <c r="BX412" s="15"/>
      <c r="BY412" s="15"/>
      <c r="BZ412" s="15"/>
      <c r="CA412" s="15"/>
      <c r="CB412" s="15"/>
      <c r="CC412" s="17">
        <v>534</v>
      </c>
      <c r="CD412" s="17">
        <v>229</v>
      </c>
      <c r="CE412" s="17">
        <v>534</v>
      </c>
      <c r="CF412" s="17">
        <v>229</v>
      </c>
      <c r="CG412" s="17">
        <v>532</v>
      </c>
      <c r="CH412" s="17">
        <v>229</v>
      </c>
      <c r="CI412" s="17">
        <v>534</v>
      </c>
      <c r="CJ412" s="17">
        <v>229</v>
      </c>
      <c r="CK412" s="17">
        <v>0</v>
      </c>
      <c r="CL412" s="17">
        <v>0</v>
      </c>
      <c r="CM412" s="17">
        <v>0</v>
      </c>
      <c r="CN412" s="17">
        <v>0</v>
      </c>
      <c r="CO412" s="17">
        <v>0</v>
      </c>
      <c r="CP412" s="17">
        <v>0</v>
      </c>
      <c r="CQ412" s="17">
        <v>363</v>
      </c>
      <c r="CR412" s="17">
        <v>218</v>
      </c>
      <c r="CS412" s="17">
        <v>341</v>
      </c>
      <c r="CT412" s="17">
        <v>112</v>
      </c>
      <c r="CU412" s="17">
        <v>534</v>
      </c>
      <c r="CV412" s="17">
        <v>229</v>
      </c>
      <c r="CW412" s="17">
        <v>520</v>
      </c>
      <c r="CX412" s="17">
        <v>217</v>
      </c>
      <c r="CY412" s="17">
        <v>0</v>
      </c>
      <c r="CZ412" s="17">
        <v>0</v>
      </c>
      <c r="DA412" s="17">
        <v>0</v>
      </c>
      <c r="DB412" s="15"/>
      <c r="DC412" s="15"/>
      <c r="DD412" s="15"/>
      <c r="DE412" s="15"/>
      <c r="DF412" s="15"/>
      <c r="DG412" s="15"/>
      <c r="DH412" s="15"/>
    </row>
    <row r="413" spans="1:112" ht="17.25" thickBot="1">
      <c r="A413" s="18" t="b">
        <v>1</v>
      </c>
      <c r="B413" s="18" t="b">
        <v>1</v>
      </c>
      <c r="C413" s="15"/>
      <c r="D413" s="15"/>
      <c r="E413" s="17">
        <v>223094</v>
      </c>
      <c r="F413" s="17">
        <v>0</v>
      </c>
      <c r="G413" s="17">
        <v>0</v>
      </c>
      <c r="H413" s="17">
        <v>0</v>
      </c>
      <c r="I413" s="17">
        <v>0</v>
      </c>
      <c r="J413" s="15">
        <v>0</v>
      </c>
      <c r="K413" s="17">
        <v>0</v>
      </c>
      <c r="L413" s="17">
        <v>4</v>
      </c>
      <c r="M413" s="15">
        <v>4</v>
      </c>
      <c r="N413" s="15"/>
      <c r="O413" s="17">
        <v>0</v>
      </c>
      <c r="P413" s="15" t="s">
        <v>853</v>
      </c>
      <c r="Q413" s="15">
        <v>0</v>
      </c>
      <c r="R413" s="17">
        <v>411</v>
      </c>
      <c r="S413" s="18" t="b">
        <v>0</v>
      </c>
      <c r="T413" s="15"/>
      <c r="U413" s="15"/>
      <c r="V413" s="17">
        <v>155</v>
      </c>
      <c r="W413" s="15" t="s">
        <v>854</v>
      </c>
      <c r="X413" s="15">
        <v>6.8</v>
      </c>
      <c r="Y413" s="18" t="b">
        <v>0</v>
      </c>
      <c r="Z413" s="15" t="s">
        <v>216</v>
      </c>
      <c r="AA413" s="15">
        <v>72.2</v>
      </c>
      <c r="AB413" s="18" t="b">
        <v>0</v>
      </c>
      <c r="AC413" s="15"/>
      <c r="AD413" s="15" t="s">
        <v>519</v>
      </c>
      <c r="AE413" s="17">
        <v>15</v>
      </c>
      <c r="AF413" s="17">
        <v>43</v>
      </c>
      <c r="AG413" s="17">
        <v>239</v>
      </c>
      <c r="AH413" s="17">
        <v>0</v>
      </c>
      <c r="AI413" s="17">
        <v>0</v>
      </c>
      <c r="AJ413" s="17">
        <v>0</v>
      </c>
      <c r="AK413" s="17">
        <v>0</v>
      </c>
      <c r="AL413" s="15">
        <v>0</v>
      </c>
      <c r="AM413" s="15">
        <v>15.4</v>
      </c>
      <c r="AN413" s="15" t="s">
        <v>216</v>
      </c>
      <c r="AO413" s="15"/>
      <c r="AP413" s="15"/>
      <c r="AQ413" s="15"/>
      <c r="AR413" s="15"/>
      <c r="AS413" s="18" t="b">
        <v>0</v>
      </c>
      <c r="AT413" s="15" t="s">
        <v>2852</v>
      </c>
      <c r="AU413" s="17">
        <v>2953</v>
      </c>
      <c r="AV413" s="17">
        <v>27</v>
      </c>
      <c r="AW413" s="17">
        <v>8</v>
      </c>
      <c r="AX413" s="17">
        <v>13</v>
      </c>
      <c r="AY413" s="17">
        <v>32</v>
      </c>
      <c r="AZ413" s="17">
        <v>0</v>
      </c>
      <c r="BA413" s="17">
        <v>0</v>
      </c>
      <c r="BB413" s="17">
        <v>1</v>
      </c>
      <c r="BC413" s="17">
        <v>2</v>
      </c>
      <c r="BD413" s="17">
        <v>0</v>
      </c>
      <c r="BE413" s="17">
        <v>0</v>
      </c>
      <c r="BF413" s="17">
        <v>43</v>
      </c>
      <c r="BG413" s="17">
        <v>952</v>
      </c>
      <c r="BH413" s="15">
        <v>1180.4000000000001</v>
      </c>
      <c r="BI413" s="15">
        <v>320.10000000000002</v>
      </c>
      <c r="BJ413" s="15">
        <v>1520</v>
      </c>
      <c r="BK413" s="15">
        <v>302.3</v>
      </c>
      <c r="BL413" s="17">
        <v>0</v>
      </c>
      <c r="BM413" s="17">
        <v>0</v>
      </c>
      <c r="BN413" s="17">
        <v>0</v>
      </c>
      <c r="BO413" s="17">
        <v>0</v>
      </c>
      <c r="BP413" s="17">
        <v>34</v>
      </c>
      <c r="BQ413" s="15">
        <v>25.5</v>
      </c>
      <c r="BR413" s="15">
        <v>2.67</v>
      </c>
      <c r="BS413" s="15">
        <v>28.17</v>
      </c>
      <c r="BT413" s="15">
        <v>38.6</v>
      </c>
      <c r="BU413" s="15"/>
      <c r="BV413" s="15"/>
      <c r="BW413" s="15"/>
      <c r="BX413" s="15"/>
      <c r="BY413" s="17">
        <v>1</v>
      </c>
      <c r="BZ413" s="15"/>
      <c r="CA413" s="15"/>
      <c r="CB413" s="15"/>
      <c r="CC413" s="17">
        <v>2</v>
      </c>
      <c r="CD413" s="17">
        <v>1</v>
      </c>
      <c r="CE413" s="17">
        <v>111</v>
      </c>
      <c r="CF413" s="17">
        <v>6</v>
      </c>
      <c r="CG413" s="17">
        <v>1</v>
      </c>
      <c r="CH413" s="17">
        <v>1</v>
      </c>
      <c r="CI413" s="17">
        <v>2</v>
      </c>
      <c r="CJ413" s="17">
        <v>1</v>
      </c>
      <c r="CK413" s="17">
        <v>0.78</v>
      </c>
      <c r="CL413" s="17">
        <v>0</v>
      </c>
      <c r="CM413" s="17">
        <v>0.08</v>
      </c>
      <c r="CN413" s="17">
        <v>0.86</v>
      </c>
      <c r="CO413" s="17">
        <v>1.18</v>
      </c>
      <c r="CP413" s="17">
        <v>0.98</v>
      </c>
      <c r="CQ413" s="17">
        <v>1</v>
      </c>
      <c r="CR413" s="17">
        <v>1</v>
      </c>
      <c r="CS413" s="17">
        <v>558</v>
      </c>
      <c r="CT413" s="17">
        <v>68</v>
      </c>
      <c r="CU413" s="17">
        <v>2</v>
      </c>
      <c r="CV413" s="17">
        <v>1</v>
      </c>
      <c r="CW413" s="17">
        <v>1</v>
      </c>
      <c r="CX413" s="17">
        <v>1</v>
      </c>
      <c r="CY413" s="17">
        <v>1.04</v>
      </c>
      <c r="CZ413" s="17">
        <v>0.4</v>
      </c>
      <c r="DA413" s="17">
        <v>0</v>
      </c>
      <c r="DB413" s="15"/>
      <c r="DC413" s="15"/>
      <c r="DD413" s="15"/>
      <c r="DE413" s="15"/>
      <c r="DF413" s="15"/>
      <c r="DG413" s="15"/>
      <c r="DH413" s="15"/>
    </row>
    <row r="414" spans="1:112" ht="17.25" thickBot="1">
      <c r="A414" s="18" t="b">
        <v>1</v>
      </c>
      <c r="B414" s="18" t="b">
        <v>1</v>
      </c>
      <c r="C414" s="15"/>
      <c r="D414" s="15"/>
      <c r="E414" s="17">
        <v>215379</v>
      </c>
      <c r="F414" s="17">
        <v>0</v>
      </c>
      <c r="G414" s="17">
        <v>0</v>
      </c>
      <c r="H414" s="17">
        <v>0</v>
      </c>
      <c r="I414" s="17">
        <v>0</v>
      </c>
      <c r="J414" s="15">
        <v>0</v>
      </c>
      <c r="K414" s="17">
        <v>0</v>
      </c>
      <c r="L414" s="17">
        <v>3</v>
      </c>
      <c r="M414" s="15">
        <v>2.2999999999999998</v>
      </c>
      <c r="N414" s="15"/>
      <c r="O414" s="17">
        <v>0</v>
      </c>
      <c r="P414" s="15" t="s">
        <v>920</v>
      </c>
      <c r="Q414" s="15">
        <v>0</v>
      </c>
      <c r="R414" s="17">
        <v>481</v>
      </c>
      <c r="S414" s="18" t="b">
        <v>0</v>
      </c>
      <c r="T414" s="15"/>
      <c r="U414" s="15"/>
      <c r="V414" s="17">
        <v>65</v>
      </c>
      <c r="W414" s="15" t="s">
        <v>921</v>
      </c>
      <c r="X414" s="15">
        <v>4.7</v>
      </c>
      <c r="Y414" s="18" t="b">
        <v>0</v>
      </c>
      <c r="Z414" s="15" t="s">
        <v>319</v>
      </c>
      <c r="AA414" s="15">
        <v>12.5</v>
      </c>
      <c r="AB414" s="18" t="b">
        <v>0</v>
      </c>
      <c r="AC414" s="15"/>
      <c r="AD414" s="15" t="s">
        <v>519</v>
      </c>
      <c r="AE414" s="17">
        <v>15</v>
      </c>
      <c r="AF414" s="17">
        <v>43</v>
      </c>
      <c r="AG414" s="17">
        <v>180</v>
      </c>
      <c r="AH414" s="17">
        <v>0</v>
      </c>
      <c r="AI414" s="17">
        <v>0</v>
      </c>
      <c r="AJ414" s="17">
        <v>0</v>
      </c>
      <c r="AK414" s="17">
        <v>0</v>
      </c>
      <c r="AL414" s="15">
        <v>0</v>
      </c>
      <c r="AM414" s="15">
        <v>27.7</v>
      </c>
      <c r="AN414" s="15" t="s">
        <v>319</v>
      </c>
      <c r="AO414" s="15"/>
      <c r="AP414" s="15"/>
      <c r="AQ414" s="15"/>
      <c r="AR414" s="15"/>
      <c r="AS414" s="18" t="b">
        <v>0</v>
      </c>
      <c r="AT414" s="15" t="s">
        <v>2965</v>
      </c>
      <c r="AU414" s="17">
        <v>3332</v>
      </c>
      <c r="AV414" s="17">
        <v>4</v>
      </c>
      <c r="AW414" s="17">
        <v>5</v>
      </c>
      <c r="AX414" s="17">
        <v>10</v>
      </c>
      <c r="AY414" s="17">
        <v>50</v>
      </c>
      <c r="AZ414" s="17">
        <v>0</v>
      </c>
      <c r="BA414" s="17">
        <v>0</v>
      </c>
      <c r="BB414" s="17">
        <v>0</v>
      </c>
      <c r="BC414" s="17">
        <v>8</v>
      </c>
      <c r="BD414" s="17">
        <v>0</v>
      </c>
      <c r="BE414" s="17">
        <v>0</v>
      </c>
      <c r="BF414" s="17">
        <v>16</v>
      </c>
      <c r="BG414" s="17">
        <v>795</v>
      </c>
      <c r="BH414" s="15">
        <v>915.2</v>
      </c>
      <c r="BI414" s="15">
        <v>961.5</v>
      </c>
      <c r="BJ414" s="15">
        <v>310</v>
      </c>
      <c r="BK414" s="15">
        <v>219</v>
      </c>
      <c r="BL414" s="17">
        <v>0</v>
      </c>
      <c r="BM414" s="17">
        <v>0</v>
      </c>
      <c r="BN414" s="17">
        <v>0</v>
      </c>
      <c r="BO414" s="17">
        <v>0</v>
      </c>
      <c r="BP414" s="17">
        <v>37</v>
      </c>
      <c r="BQ414" s="15">
        <v>2.94</v>
      </c>
      <c r="BR414" s="15">
        <v>4.79</v>
      </c>
      <c r="BS414" s="15">
        <v>7.73</v>
      </c>
      <c r="BT414" s="15">
        <v>53.65</v>
      </c>
      <c r="BU414" s="15"/>
      <c r="BV414" s="15"/>
      <c r="BW414" s="15"/>
      <c r="BX414" s="15"/>
      <c r="BY414" s="15"/>
      <c r="BZ414" s="15"/>
      <c r="CA414" s="15"/>
      <c r="CB414" s="15"/>
      <c r="CC414" s="17">
        <v>11</v>
      </c>
      <c r="CD414" s="17">
        <v>3</v>
      </c>
      <c r="CE414" s="17">
        <v>6</v>
      </c>
      <c r="CF414" s="17">
        <v>6</v>
      </c>
      <c r="CG414" s="17">
        <v>95</v>
      </c>
      <c r="CH414" s="17">
        <v>60</v>
      </c>
      <c r="CI414" s="17">
        <v>12</v>
      </c>
      <c r="CJ414" s="17">
        <v>9</v>
      </c>
      <c r="CK414" s="17">
        <v>0.08</v>
      </c>
      <c r="CL414" s="17">
        <v>0</v>
      </c>
      <c r="CM414" s="17">
        <v>0.13</v>
      </c>
      <c r="CN414" s="17">
        <v>0.21</v>
      </c>
      <c r="CO414" s="17">
        <v>1.45</v>
      </c>
      <c r="CP414" s="17">
        <v>1.35</v>
      </c>
      <c r="CQ414" s="17">
        <v>36</v>
      </c>
      <c r="CR414" s="17">
        <v>24</v>
      </c>
      <c r="CS414" s="17">
        <v>509</v>
      </c>
      <c r="CT414" s="17">
        <v>212</v>
      </c>
      <c r="CU414" s="17">
        <v>21</v>
      </c>
      <c r="CV414" s="17">
        <v>10</v>
      </c>
      <c r="CW414" s="17">
        <v>39</v>
      </c>
      <c r="CX414" s="17">
        <v>13</v>
      </c>
      <c r="CY414" s="17">
        <v>1</v>
      </c>
      <c r="CZ414" s="17">
        <v>0.27</v>
      </c>
      <c r="DA414" s="17">
        <v>0</v>
      </c>
      <c r="DB414" s="15"/>
      <c r="DC414" s="15"/>
      <c r="DD414" s="15"/>
      <c r="DE414" s="15"/>
      <c r="DF414" s="15"/>
      <c r="DG414" s="15"/>
      <c r="DH414" s="15"/>
    </row>
    <row r="415" spans="1:112" ht="66" thickBot="1">
      <c r="A415" s="18" t="b">
        <v>1</v>
      </c>
      <c r="B415" s="18" t="b">
        <v>1</v>
      </c>
      <c r="C415" s="17">
        <v>75</v>
      </c>
      <c r="D415" s="15"/>
      <c r="E415" s="17">
        <v>166989</v>
      </c>
      <c r="F415" s="17">
        <v>0</v>
      </c>
      <c r="G415" s="17">
        <v>0</v>
      </c>
      <c r="H415" s="17">
        <v>0</v>
      </c>
      <c r="I415" s="17">
        <v>0</v>
      </c>
      <c r="J415" s="15">
        <v>0</v>
      </c>
      <c r="K415" s="17">
        <v>0</v>
      </c>
      <c r="L415" s="17">
        <v>3</v>
      </c>
      <c r="M415" s="15">
        <v>1.6</v>
      </c>
      <c r="N415" s="15"/>
      <c r="O415" s="17">
        <v>0</v>
      </c>
      <c r="P415" s="15" t="s">
        <v>805</v>
      </c>
      <c r="Q415" s="15">
        <v>0</v>
      </c>
      <c r="R415" s="17">
        <v>43</v>
      </c>
      <c r="S415" s="18" t="b">
        <v>0</v>
      </c>
      <c r="T415" s="15" t="s">
        <v>5099</v>
      </c>
      <c r="U415" s="15" t="s">
        <v>5494</v>
      </c>
      <c r="V415" s="17">
        <v>60</v>
      </c>
      <c r="W415" s="15" t="s">
        <v>806</v>
      </c>
      <c r="X415" s="15">
        <v>2.7</v>
      </c>
      <c r="Y415" s="18" t="b">
        <v>0</v>
      </c>
      <c r="Z415" s="15" t="s">
        <v>305</v>
      </c>
      <c r="AA415" s="15">
        <v>1</v>
      </c>
      <c r="AB415" s="18" t="b">
        <v>0</v>
      </c>
      <c r="AC415" s="15"/>
      <c r="AD415" s="15" t="s">
        <v>1606</v>
      </c>
      <c r="AE415" s="17">
        <v>16</v>
      </c>
      <c r="AF415" s="17">
        <v>1</v>
      </c>
      <c r="AG415" s="17">
        <v>68</v>
      </c>
      <c r="AH415" s="17">
        <v>0</v>
      </c>
      <c r="AI415" s="17">
        <v>0</v>
      </c>
      <c r="AJ415" s="17">
        <v>0</v>
      </c>
      <c r="AK415" s="17">
        <v>0</v>
      </c>
      <c r="AL415" s="15">
        <v>0</v>
      </c>
      <c r="AM415" s="15">
        <v>11.3</v>
      </c>
      <c r="AN415" s="15" t="s">
        <v>305</v>
      </c>
      <c r="AO415" s="15"/>
      <c r="AP415" s="15"/>
      <c r="AQ415" s="15"/>
      <c r="AR415" s="15"/>
      <c r="AS415" s="18" t="b">
        <v>0</v>
      </c>
      <c r="AT415" s="15" t="s">
        <v>2176</v>
      </c>
      <c r="AU415" s="17">
        <v>1857</v>
      </c>
      <c r="AV415" s="17">
        <v>0</v>
      </c>
      <c r="AW415" s="17">
        <v>4</v>
      </c>
      <c r="AX415" s="17">
        <v>4</v>
      </c>
      <c r="AY415" s="17">
        <v>27</v>
      </c>
      <c r="AZ415" s="17">
        <v>0</v>
      </c>
      <c r="BA415" s="17">
        <v>0</v>
      </c>
      <c r="BB415" s="17">
        <v>0</v>
      </c>
      <c r="BC415" s="17">
        <v>0</v>
      </c>
      <c r="BD415" s="17">
        <v>0</v>
      </c>
      <c r="BE415" s="17">
        <v>0</v>
      </c>
      <c r="BF415" s="17">
        <v>3</v>
      </c>
      <c r="BG415" s="17">
        <v>417</v>
      </c>
      <c r="BH415" s="15">
        <v>432</v>
      </c>
      <c r="BI415" s="15">
        <v>513.6</v>
      </c>
      <c r="BJ415" s="15">
        <v>184</v>
      </c>
      <c r="BK415" s="15">
        <v>113.1</v>
      </c>
      <c r="BL415" s="17">
        <v>0</v>
      </c>
      <c r="BM415" s="17">
        <v>0</v>
      </c>
      <c r="BN415" s="17">
        <v>0</v>
      </c>
      <c r="BO415" s="17">
        <v>0</v>
      </c>
      <c r="BP415" s="17">
        <v>21</v>
      </c>
      <c r="BQ415" s="15">
        <v>1.1399999999999999</v>
      </c>
      <c r="BR415" s="15">
        <v>3.26</v>
      </c>
      <c r="BS415" s="15">
        <v>4.4000000000000004</v>
      </c>
      <c r="BT415" s="15">
        <v>31.34</v>
      </c>
      <c r="BU415" s="15"/>
      <c r="BV415" s="15"/>
      <c r="BW415" s="15"/>
      <c r="BX415" s="15"/>
      <c r="BY415" s="17">
        <v>3</v>
      </c>
      <c r="BZ415" s="15"/>
      <c r="CA415" s="15"/>
      <c r="CB415" s="15"/>
      <c r="CC415" s="17">
        <v>143</v>
      </c>
      <c r="CD415" s="17">
        <v>54</v>
      </c>
      <c r="CE415" s="17">
        <v>48</v>
      </c>
      <c r="CF415" s="17">
        <v>43</v>
      </c>
      <c r="CG415" s="17">
        <v>170</v>
      </c>
      <c r="CH415" s="17">
        <v>89</v>
      </c>
      <c r="CI415" s="17">
        <v>102</v>
      </c>
      <c r="CJ415" s="17">
        <v>59</v>
      </c>
      <c r="CK415" s="17">
        <v>0.06</v>
      </c>
      <c r="CL415" s="17">
        <v>0</v>
      </c>
      <c r="CM415" s="17">
        <v>0.16</v>
      </c>
      <c r="CN415" s="17">
        <v>0.22</v>
      </c>
      <c r="CO415" s="17">
        <v>1.52</v>
      </c>
      <c r="CP415" s="17">
        <v>1.31</v>
      </c>
      <c r="CQ415" s="17">
        <v>62</v>
      </c>
      <c r="CR415" s="17">
        <v>41</v>
      </c>
      <c r="CS415" s="17">
        <v>456</v>
      </c>
      <c r="CT415" s="17">
        <v>176</v>
      </c>
      <c r="CU415" s="17">
        <v>215</v>
      </c>
      <c r="CV415" s="17">
        <v>84</v>
      </c>
      <c r="CW415" s="17">
        <v>191</v>
      </c>
      <c r="CX415" s="17">
        <v>62</v>
      </c>
      <c r="CY415" s="17">
        <v>1.02</v>
      </c>
      <c r="CZ415" s="17">
        <v>0.19</v>
      </c>
      <c r="DA415" s="17">
        <v>0</v>
      </c>
      <c r="DB415" s="15"/>
      <c r="DC415" s="15"/>
      <c r="DD415" s="15"/>
      <c r="DE415" s="15"/>
      <c r="DF415" s="15"/>
      <c r="DG415" s="15"/>
      <c r="DH415" s="15"/>
    </row>
    <row r="416" spans="1:112" ht="40.5" thickBot="1">
      <c r="A416" s="18" t="b">
        <v>1</v>
      </c>
      <c r="B416" s="18" t="b">
        <v>1</v>
      </c>
      <c r="C416" s="15"/>
      <c r="D416" s="15"/>
      <c r="E416" s="17">
        <v>532605</v>
      </c>
      <c r="F416" s="17">
        <v>0</v>
      </c>
      <c r="G416" s="17">
        <v>0</v>
      </c>
      <c r="H416" s="17">
        <v>0</v>
      </c>
      <c r="I416" s="17">
        <v>0</v>
      </c>
      <c r="J416" s="15">
        <v>0</v>
      </c>
      <c r="K416" s="17">
        <v>0</v>
      </c>
      <c r="L416" s="17">
        <v>3</v>
      </c>
      <c r="M416" s="15">
        <v>1.5</v>
      </c>
      <c r="N416" s="15"/>
      <c r="O416" s="17">
        <v>0</v>
      </c>
      <c r="P416" s="15" t="s">
        <v>729</v>
      </c>
      <c r="Q416" s="15">
        <v>0</v>
      </c>
      <c r="R416" s="17">
        <v>162</v>
      </c>
      <c r="S416" s="18" t="b">
        <v>0</v>
      </c>
      <c r="T416" s="15"/>
      <c r="U416" s="15"/>
      <c r="V416" s="17">
        <v>50</v>
      </c>
      <c r="W416" s="15" t="s">
        <v>730</v>
      </c>
      <c r="X416" s="15">
        <v>1.7</v>
      </c>
      <c r="Y416" s="18" t="b">
        <v>0</v>
      </c>
      <c r="Z416" s="15" t="s">
        <v>731</v>
      </c>
      <c r="AA416" s="15">
        <v>1.6</v>
      </c>
      <c r="AB416" s="18" t="b">
        <v>0</v>
      </c>
      <c r="AC416" s="15"/>
      <c r="AD416" s="15" t="s">
        <v>519</v>
      </c>
      <c r="AE416" s="17">
        <v>16</v>
      </c>
      <c r="AF416" s="17">
        <v>1</v>
      </c>
      <c r="AG416" s="17">
        <v>47</v>
      </c>
      <c r="AH416" s="17">
        <v>0</v>
      </c>
      <c r="AI416" s="17">
        <v>0</v>
      </c>
      <c r="AJ416" s="17">
        <v>0</v>
      </c>
      <c r="AK416" s="17">
        <v>0</v>
      </c>
      <c r="AL416" s="15">
        <v>0</v>
      </c>
      <c r="AM416" s="15">
        <v>9.4</v>
      </c>
      <c r="AN416" s="15" t="s">
        <v>1275</v>
      </c>
      <c r="AO416" s="15"/>
      <c r="AP416" s="15"/>
      <c r="AQ416" s="15"/>
      <c r="AR416" s="15"/>
      <c r="AS416" s="18" t="b">
        <v>0</v>
      </c>
      <c r="AT416" s="15" t="s">
        <v>2544</v>
      </c>
      <c r="AU416" s="17">
        <v>1247</v>
      </c>
      <c r="AV416" s="17">
        <v>1</v>
      </c>
      <c r="AW416" s="17">
        <v>0</v>
      </c>
      <c r="AX416" s="17">
        <v>1</v>
      </c>
      <c r="AY416" s="17">
        <v>18</v>
      </c>
      <c r="AZ416" s="17">
        <v>0</v>
      </c>
      <c r="BA416" s="17">
        <v>0</v>
      </c>
      <c r="BB416" s="17">
        <v>0</v>
      </c>
      <c r="BC416" s="17">
        <v>4</v>
      </c>
      <c r="BD416" s="17">
        <v>0</v>
      </c>
      <c r="BE416" s="17">
        <v>0</v>
      </c>
      <c r="BF416" s="17">
        <v>3</v>
      </c>
      <c r="BG416" s="17">
        <v>257</v>
      </c>
      <c r="BH416" s="15">
        <v>229.6</v>
      </c>
      <c r="BI416" s="15">
        <v>153.9</v>
      </c>
      <c r="BJ416" s="15">
        <v>91</v>
      </c>
      <c r="BK416" s="15">
        <v>47.5</v>
      </c>
      <c r="BL416" s="17">
        <v>0</v>
      </c>
      <c r="BM416" s="17">
        <v>0</v>
      </c>
      <c r="BN416" s="17">
        <v>0</v>
      </c>
      <c r="BO416" s="17">
        <v>0</v>
      </c>
      <c r="BP416" s="17">
        <v>13</v>
      </c>
      <c r="BQ416" s="15">
        <v>2</v>
      </c>
      <c r="BR416" s="15">
        <v>0.88</v>
      </c>
      <c r="BS416" s="15">
        <v>2.88</v>
      </c>
      <c r="BT416" s="15">
        <v>18.91</v>
      </c>
      <c r="BU416" s="15"/>
      <c r="BV416" s="15"/>
      <c r="BW416" s="15"/>
      <c r="BX416" s="15"/>
      <c r="BY416" s="15"/>
      <c r="BZ416" s="15"/>
      <c r="CA416" s="15"/>
      <c r="CB416" s="15"/>
      <c r="CC416" s="17">
        <v>233</v>
      </c>
      <c r="CD416" s="17">
        <v>103</v>
      </c>
      <c r="CE416" s="17">
        <v>200</v>
      </c>
      <c r="CF416" s="17">
        <v>128</v>
      </c>
      <c r="CG416" s="17">
        <v>241</v>
      </c>
      <c r="CH416" s="17">
        <v>129</v>
      </c>
      <c r="CI416" s="17">
        <v>251</v>
      </c>
      <c r="CJ416" s="17">
        <v>124</v>
      </c>
      <c r="CK416" s="17">
        <v>0.14000000000000001</v>
      </c>
      <c r="CL416" s="17">
        <v>0</v>
      </c>
      <c r="CM416" s="17">
        <v>0.06</v>
      </c>
      <c r="CN416" s="17">
        <v>0.2</v>
      </c>
      <c r="CO416" s="17">
        <v>1.36</v>
      </c>
      <c r="CP416" s="17">
        <v>1.3</v>
      </c>
      <c r="CQ416" s="17">
        <v>337</v>
      </c>
      <c r="CR416" s="17">
        <v>197</v>
      </c>
      <c r="CS416" s="17">
        <v>315</v>
      </c>
      <c r="CT416" s="17">
        <v>91</v>
      </c>
      <c r="CU416" s="17">
        <v>316</v>
      </c>
      <c r="CV416" s="17">
        <v>139</v>
      </c>
      <c r="CW416" s="17">
        <v>157</v>
      </c>
      <c r="CX416" s="17">
        <v>49</v>
      </c>
      <c r="CY416" s="17">
        <v>0.94</v>
      </c>
      <c r="CZ416" s="17">
        <v>7.0000000000000007E-2</v>
      </c>
      <c r="DA416" s="17">
        <v>0</v>
      </c>
      <c r="DB416" s="15"/>
      <c r="DC416" s="15"/>
      <c r="DD416" s="15"/>
      <c r="DE416" s="15"/>
      <c r="DF416" s="15"/>
      <c r="DG416" s="15"/>
      <c r="DH416" s="15"/>
    </row>
    <row r="417" spans="1:112" ht="66" thickBot="1">
      <c r="A417" s="18" t="b">
        <v>1</v>
      </c>
      <c r="B417" s="18" t="b">
        <v>1</v>
      </c>
      <c r="C417" s="17">
        <v>75</v>
      </c>
      <c r="D417" s="15"/>
      <c r="E417" s="17">
        <v>59735</v>
      </c>
      <c r="F417" s="17">
        <v>0</v>
      </c>
      <c r="G417" s="17">
        <v>0</v>
      </c>
      <c r="H417" s="17">
        <v>0</v>
      </c>
      <c r="I417" s="17">
        <v>0</v>
      </c>
      <c r="J417" s="15">
        <v>0</v>
      </c>
      <c r="K417" s="17">
        <v>0</v>
      </c>
      <c r="L417" s="17">
        <v>1</v>
      </c>
      <c r="M417" s="15">
        <v>1.5</v>
      </c>
      <c r="N417" s="15"/>
      <c r="O417" s="17">
        <v>0</v>
      </c>
      <c r="P417" s="15" t="s">
        <v>559</v>
      </c>
      <c r="Q417" s="15">
        <v>0</v>
      </c>
      <c r="R417" s="17">
        <v>325</v>
      </c>
      <c r="S417" s="18" t="b">
        <v>0</v>
      </c>
      <c r="T417" s="15" t="s">
        <v>5495</v>
      </c>
      <c r="U417" s="15" t="s">
        <v>5496</v>
      </c>
      <c r="V417" s="17">
        <v>45</v>
      </c>
      <c r="W417" s="15" t="s">
        <v>2673</v>
      </c>
      <c r="X417" s="15">
        <v>3.2</v>
      </c>
      <c r="Y417" s="18" t="b">
        <v>0</v>
      </c>
      <c r="Z417" s="15" t="s">
        <v>2674</v>
      </c>
      <c r="AA417" s="15">
        <v>0.1</v>
      </c>
      <c r="AB417" s="18" t="b">
        <v>0</v>
      </c>
      <c r="AC417" s="15"/>
      <c r="AD417" s="15" t="s">
        <v>1606</v>
      </c>
      <c r="AE417" s="17">
        <v>16</v>
      </c>
      <c r="AF417" s="17">
        <v>1</v>
      </c>
      <c r="AG417" s="17">
        <v>71</v>
      </c>
      <c r="AH417" s="17">
        <v>0</v>
      </c>
      <c r="AI417" s="17">
        <v>0</v>
      </c>
      <c r="AJ417" s="17">
        <v>0</v>
      </c>
      <c r="AK417" s="17">
        <v>0</v>
      </c>
      <c r="AL417" s="15">
        <v>0</v>
      </c>
      <c r="AM417" s="15">
        <v>15.8</v>
      </c>
      <c r="AN417" s="15" t="s">
        <v>2674</v>
      </c>
      <c r="AO417" s="15"/>
      <c r="AP417" s="15"/>
      <c r="AQ417" s="15"/>
      <c r="AR417" s="15"/>
      <c r="AS417" s="18" t="b">
        <v>0</v>
      </c>
      <c r="AT417" s="15" t="s">
        <v>2675</v>
      </c>
      <c r="AU417" s="17">
        <v>1980</v>
      </c>
      <c r="AV417" s="17">
        <v>0</v>
      </c>
      <c r="AW417" s="17">
        <v>0</v>
      </c>
      <c r="AX417" s="17">
        <v>5</v>
      </c>
      <c r="AY417" s="17">
        <v>27</v>
      </c>
      <c r="AZ417" s="17">
        <v>0</v>
      </c>
      <c r="BA417" s="17">
        <v>0</v>
      </c>
      <c r="BB417" s="17">
        <v>0</v>
      </c>
      <c r="BC417" s="17">
        <v>1</v>
      </c>
      <c r="BD417" s="17">
        <v>0</v>
      </c>
      <c r="BE417" s="17">
        <v>63</v>
      </c>
      <c r="BF417" s="17">
        <v>3</v>
      </c>
      <c r="BG417" s="17">
        <v>334</v>
      </c>
      <c r="BH417" s="15">
        <v>531.4</v>
      </c>
      <c r="BI417" s="15">
        <v>0</v>
      </c>
      <c r="BJ417" s="15">
        <v>0</v>
      </c>
      <c r="BK417" s="15">
        <v>53.4</v>
      </c>
      <c r="BL417" s="17">
        <v>0</v>
      </c>
      <c r="BM417" s="17">
        <v>0</v>
      </c>
      <c r="BN417" s="17">
        <v>0</v>
      </c>
      <c r="BO417" s="17">
        <v>0</v>
      </c>
      <c r="BP417" s="17">
        <v>22</v>
      </c>
      <c r="BQ417" s="15">
        <v>0</v>
      </c>
      <c r="BR417" s="15">
        <v>0.05</v>
      </c>
      <c r="BS417" s="15">
        <v>0.05</v>
      </c>
      <c r="BT417" s="15">
        <v>28.36</v>
      </c>
      <c r="BU417" s="15"/>
      <c r="BV417" s="15"/>
      <c r="BW417" s="15"/>
      <c r="BX417" s="15"/>
      <c r="BY417" s="15"/>
      <c r="BZ417" s="15"/>
      <c r="CA417" s="15"/>
      <c r="CB417" s="15"/>
      <c r="CC417" s="17">
        <v>105</v>
      </c>
      <c r="CD417" s="17">
        <v>17</v>
      </c>
      <c r="CE417" s="17">
        <v>435</v>
      </c>
      <c r="CF417" s="17">
        <v>34</v>
      </c>
      <c r="CG417" s="17">
        <v>418</v>
      </c>
      <c r="CH417" s="17">
        <v>25</v>
      </c>
      <c r="CI417" s="17">
        <v>238</v>
      </c>
      <c r="CJ417" s="17">
        <v>17</v>
      </c>
      <c r="CK417" s="17">
        <v>0</v>
      </c>
      <c r="CL417" s="17">
        <v>2.86</v>
      </c>
      <c r="CM417" s="17">
        <v>0</v>
      </c>
      <c r="CN417" s="17">
        <v>0</v>
      </c>
      <c r="CO417" s="17">
        <v>1.29</v>
      </c>
      <c r="CP417" s="17">
        <v>1.23</v>
      </c>
      <c r="CQ417" s="17">
        <v>370</v>
      </c>
      <c r="CR417" s="17">
        <v>19</v>
      </c>
      <c r="CS417" s="17">
        <v>69</v>
      </c>
      <c r="CT417" s="17">
        <v>21</v>
      </c>
      <c r="CU417" s="17">
        <v>137</v>
      </c>
      <c r="CV417" s="17">
        <v>17</v>
      </c>
      <c r="CW417" s="17">
        <v>470</v>
      </c>
      <c r="CX417" s="17">
        <v>56</v>
      </c>
      <c r="CY417" s="17">
        <v>1</v>
      </c>
      <c r="CZ417" s="17">
        <v>0.23</v>
      </c>
      <c r="DA417" s="17">
        <v>0</v>
      </c>
      <c r="DB417" s="15"/>
      <c r="DC417" s="15"/>
      <c r="DD417" s="15"/>
      <c r="DE417" s="15"/>
      <c r="DF417" s="15"/>
      <c r="DG417" s="15"/>
      <c r="DH417" s="15"/>
    </row>
    <row r="418" spans="1:112" ht="17.25" thickBot="1">
      <c r="A418" s="18" t="b">
        <v>1</v>
      </c>
      <c r="B418" s="18" t="b">
        <v>1</v>
      </c>
      <c r="C418" s="15"/>
      <c r="D418" s="15"/>
      <c r="E418" s="17">
        <v>465247</v>
      </c>
      <c r="F418" s="17">
        <v>0</v>
      </c>
      <c r="G418" s="17">
        <v>0</v>
      </c>
      <c r="H418" s="17">
        <v>0</v>
      </c>
      <c r="I418" s="17">
        <v>0</v>
      </c>
      <c r="J418" s="15">
        <v>0</v>
      </c>
      <c r="K418" s="17">
        <v>0</v>
      </c>
      <c r="L418" s="17">
        <v>1</v>
      </c>
      <c r="M418" s="15">
        <v>2.6</v>
      </c>
      <c r="N418" s="15"/>
      <c r="O418" s="17">
        <v>0</v>
      </c>
      <c r="P418" s="15" t="s">
        <v>3906</v>
      </c>
      <c r="Q418" s="15">
        <v>0</v>
      </c>
      <c r="R418" s="17">
        <v>412</v>
      </c>
      <c r="S418" s="18" t="b">
        <v>0</v>
      </c>
      <c r="T418" s="15"/>
      <c r="U418" s="15"/>
      <c r="V418" s="17">
        <v>50</v>
      </c>
      <c r="W418" s="15" t="s">
        <v>3907</v>
      </c>
      <c r="X418" s="15">
        <v>3.4</v>
      </c>
      <c r="Y418" s="18" t="b">
        <v>0</v>
      </c>
      <c r="Z418" s="15" t="s">
        <v>3908</v>
      </c>
      <c r="AA418" s="15">
        <v>19.3</v>
      </c>
      <c r="AB418" s="18" t="b">
        <v>0</v>
      </c>
      <c r="AC418" s="15"/>
      <c r="AD418" s="15" t="s">
        <v>519</v>
      </c>
      <c r="AE418" s="17">
        <v>16</v>
      </c>
      <c r="AF418" s="17">
        <v>1</v>
      </c>
      <c r="AG418" s="17">
        <v>109</v>
      </c>
      <c r="AH418" s="17">
        <v>0</v>
      </c>
      <c r="AI418" s="17">
        <v>0</v>
      </c>
      <c r="AJ418" s="17">
        <v>0</v>
      </c>
      <c r="AK418" s="17">
        <v>0</v>
      </c>
      <c r="AL418" s="15">
        <v>0</v>
      </c>
      <c r="AM418" s="15">
        <v>21.8</v>
      </c>
      <c r="AN418" s="15" t="s">
        <v>3908</v>
      </c>
      <c r="AO418" s="15"/>
      <c r="AP418" s="15"/>
      <c r="AQ418" s="15"/>
      <c r="AR418" s="15"/>
      <c r="AS418" s="18" t="b">
        <v>0</v>
      </c>
      <c r="AT418" s="15" t="s">
        <v>3909</v>
      </c>
      <c r="AU418" s="17">
        <v>2880</v>
      </c>
      <c r="AV418" s="17">
        <v>0</v>
      </c>
      <c r="AW418" s="17">
        <v>0</v>
      </c>
      <c r="AX418" s="17">
        <v>8</v>
      </c>
      <c r="AY418" s="17">
        <v>39</v>
      </c>
      <c r="AZ418" s="17">
        <v>0</v>
      </c>
      <c r="BA418" s="17">
        <v>0</v>
      </c>
      <c r="BB418" s="17">
        <v>0</v>
      </c>
      <c r="BC418" s="17">
        <v>0</v>
      </c>
      <c r="BD418" s="17">
        <v>0</v>
      </c>
      <c r="BE418" s="17">
        <v>79</v>
      </c>
      <c r="BF418" s="17">
        <v>11</v>
      </c>
      <c r="BG418" s="17">
        <v>413</v>
      </c>
      <c r="BH418" s="15">
        <v>635.6</v>
      </c>
      <c r="BI418" s="15">
        <v>0</v>
      </c>
      <c r="BJ418" s="15">
        <v>2</v>
      </c>
      <c r="BK418" s="15">
        <v>63.7</v>
      </c>
      <c r="BL418" s="17">
        <v>0</v>
      </c>
      <c r="BM418" s="17">
        <v>0</v>
      </c>
      <c r="BN418" s="17">
        <v>0</v>
      </c>
      <c r="BO418" s="17">
        <v>0</v>
      </c>
      <c r="BP418" s="17">
        <v>32</v>
      </c>
      <c r="BQ418" s="15">
        <v>0</v>
      </c>
      <c r="BR418" s="15">
        <v>0</v>
      </c>
      <c r="BS418" s="15">
        <v>0</v>
      </c>
      <c r="BT418" s="15">
        <v>39.25</v>
      </c>
      <c r="BU418" s="15"/>
      <c r="BV418" s="15"/>
      <c r="BW418" s="15"/>
      <c r="BX418" s="15"/>
      <c r="BY418" s="15"/>
      <c r="BZ418" s="15"/>
      <c r="CA418" s="15"/>
      <c r="CB418" s="15"/>
      <c r="CC418" s="17">
        <v>66</v>
      </c>
      <c r="CD418" s="17">
        <v>15</v>
      </c>
      <c r="CE418" s="17">
        <v>513</v>
      </c>
      <c r="CF418" s="17">
        <v>59</v>
      </c>
      <c r="CG418" s="17">
        <v>355</v>
      </c>
      <c r="CH418" s="17">
        <v>2</v>
      </c>
      <c r="CI418" s="17">
        <v>213</v>
      </c>
      <c r="CJ418" s="17">
        <v>15</v>
      </c>
      <c r="CK418" s="17">
        <v>0</v>
      </c>
      <c r="CL418" s="17">
        <v>2.4700000000000002</v>
      </c>
      <c r="CM418" s="17">
        <v>0</v>
      </c>
      <c r="CN418" s="17">
        <v>0</v>
      </c>
      <c r="CO418" s="17">
        <v>1.23</v>
      </c>
      <c r="CP418" s="17">
        <v>1.22</v>
      </c>
      <c r="CQ418" s="17">
        <v>299</v>
      </c>
      <c r="CR418" s="17">
        <v>16</v>
      </c>
      <c r="CS418" s="17">
        <v>277</v>
      </c>
      <c r="CT418" s="17">
        <v>54</v>
      </c>
      <c r="CU418" s="17">
        <v>113</v>
      </c>
      <c r="CV418" s="17">
        <v>15</v>
      </c>
      <c r="CW418" s="17">
        <v>16</v>
      </c>
      <c r="CX418" s="17">
        <v>3</v>
      </c>
      <c r="CY418" s="17">
        <v>1</v>
      </c>
      <c r="CZ418" s="17">
        <v>0.25</v>
      </c>
      <c r="DA418" s="17">
        <v>0</v>
      </c>
      <c r="DB418" s="15"/>
      <c r="DC418" s="15"/>
      <c r="DD418" s="15"/>
      <c r="DE418" s="15"/>
      <c r="DF418" s="15"/>
      <c r="DG418" s="15"/>
      <c r="DH418" s="15"/>
    </row>
    <row r="419" spans="1:112" ht="17.25" thickBot="1">
      <c r="A419" s="18" t="b">
        <v>1</v>
      </c>
      <c r="B419" s="18" t="b">
        <v>1</v>
      </c>
      <c r="C419" s="15"/>
      <c r="D419" s="15"/>
      <c r="E419" s="17">
        <v>451302</v>
      </c>
      <c r="F419" s="17">
        <v>0</v>
      </c>
      <c r="G419" s="17">
        <v>0</v>
      </c>
      <c r="H419" s="17">
        <v>0</v>
      </c>
      <c r="I419" s="17">
        <v>0</v>
      </c>
      <c r="J419" s="15">
        <v>0</v>
      </c>
      <c r="K419" s="17">
        <v>0</v>
      </c>
      <c r="L419" s="17">
        <v>1</v>
      </c>
      <c r="M419" s="15">
        <v>2</v>
      </c>
      <c r="N419" s="15"/>
      <c r="O419" s="17">
        <v>0</v>
      </c>
      <c r="P419" s="15" t="s">
        <v>1344</v>
      </c>
      <c r="Q419" s="15">
        <v>0</v>
      </c>
      <c r="R419" s="17">
        <v>413</v>
      </c>
      <c r="S419" s="18" t="b">
        <v>0</v>
      </c>
      <c r="T419" s="15"/>
      <c r="U419" s="15"/>
      <c r="V419" s="17">
        <v>45</v>
      </c>
      <c r="W419" s="15" t="s">
        <v>1345</v>
      </c>
      <c r="X419" s="15">
        <v>1.8</v>
      </c>
      <c r="Y419" s="18" t="b">
        <v>0</v>
      </c>
      <c r="Z419" s="15" t="s">
        <v>2853</v>
      </c>
      <c r="AA419" s="15">
        <v>0.2</v>
      </c>
      <c r="AB419" s="18" t="b">
        <v>0</v>
      </c>
      <c r="AC419" s="15"/>
      <c r="AD419" s="15" t="s">
        <v>519</v>
      </c>
      <c r="AE419" s="17">
        <v>16</v>
      </c>
      <c r="AF419" s="17">
        <v>1</v>
      </c>
      <c r="AG419" s="17">
        <v>11</v>
      </c>
      <c r="AH419" s="17">
        <v>0</v>
      </c>
      <c r="AI419" s="17">
        <v>0</v>
      </c>
      <c r="AJ419" s="17">
        <v>0</v>
      </c>
      <c r="AK419" s="17">
        <v>0</v>
      </c>
      <c r="AL419" s="15">
        <v>0</v>
      </c>
      <c r="AM419" s="15">
        <v>2.4</v>
      </c>
      <c r="AN419" s="15" t="s">
        <v>1346</v>
      </c>
      <c r="AO419" s="15"/>
      <c r="AP419" s="15"/>
      <c r="AQ419" s="15"/>
      <c r="AR419" s="15"/>
      <c r="AS419" s="18" t="b">
        <v>0</v>
      </c>
      <c r="AT419" s="15" t="s">
        <v>2854</v>
      </c>
      <c r="AU419" s="17">
        <v>540</v>
      </c>
      <c r="AV419" s="17">
        <v>0</v>
      </c>
      <c r="AW419" s="17">
        <v>0</v>
      </c>
      <c r="AX419" s="17">
        <v>0</v>
      </c>
      <c r="AY419" s="17">
        <v>11</v>
      </c>
      <c r="AZ419" s="17">
        <v>0</v>
      </c>
      <c r="BA419" s="17">
        <v>0</v>
      </c>
      <c r="BB419" s="17">
        <v>0</v>
      </c>
      <c r="BC419" s="17">
        <v>0</v>
      </c>
      <c r="BD419" s="17">
        <v>0</v>
      </c>
      <c r="BE419" s="17">
        <v>13</v>
      </c>
      <c r="BF419" s="17">
        <v>0</v>
      </c>
      <c r="BG419" s="17">
        <v>49</v>
      </c>
      <c r="BH419" s="15">
        <v>118.4</v>
      </c>
      <c r="BI419" s="15">
        <v>10</v>
      </c>
      <c r="BJ419" s="15">
        <v>0</v>
      </c>
      <c r="BK419" s="15">
        <v>12.8</v>
      </c>
      <c r="BL419" s="17">
        <v>0</v>
      </c>
      <c r="BM419" s="17">
        <v>0</v>
      </c>
      <c r="BN419" s="17">
        <v>0</v>
      </c>
      <c r="BO419" s="17">
        <v>0</v>
      </c>
      <c r="BP419" s="17">
        <v>6</v>
      </c>
      <c r="BQ419" s="15">
        <v>0</v>
      </c>
      <c r="BR419" s="15">
        <v>0.05</v>
      </c>
      <c r="BS419" s="15">
        <v>0.05</v>
      </c>
      <c r="BT419" s="15">
        <v>9.24</v>
      </c>
      <c r="BU419" s="15"/>
      <c r="BV419" s="15"/>
      <c r="BW419" s="15"/>
      <c r="BX419" s="15"/>
      <c r="BY419" s="15"/>
      <c r="BZ419" s="15"/>
      <c r="CA419" s="15"/>
      <c r="CB419" s="15"/>
      <c r="CC419" s="17">
        <v>294</v>
      </c>
      <c r="CD419" s="17">
        <v>22</v>
      </c>
      <c r="CE419" s="17">
        <v>340</v>
      </c>
      <c r="CF419" s="17">
        <v>9</v>
      </c>
      <c r="CG419" s="17">
        <v>440</v>
      </c>
      <c r="CH419" s="17">
        <v>38</v>
      </c>
      <c r="CI419" s="17">
        <v>326</v>
      </c>
      <c r="CJ419" s="17">
        <v>22</v>
      </c>
      <c r="CK419" s="17">
        <v>0</v>
      </c>
      <c r="CL419" s="17">
        <v>2.17</v>
      </c>
      <c r="CM419" s="17">
        <v>0.01</v>
      </c>
      <c r="CN419" s="17">
        <v>0.01</v>
      </c>
      <c r="CO419" s="17">
        <v>1.54</v>
      </c>
      <c r="CP419" s="17">
        <v>1.83</v>
      </c>
      <c r="CQ419" s="17">
        <v>431</v>
      </c>
      <c r="CR419" s="17">
        <v>32</v>
      </c>
      <c r="CS419" s="17">
        <v>130</v>
      </c>
      <c r="CT419" s="17">
        <v>34</v>
      </c>
      <c r="CU419" s="17">
        <v>300</v>
      </c>
      <c r="CV419" s="17">
        <v>29</v>
      </c>
      <c r="CW419" s="17">
        <v>376</v>
      </c>
      <c r="CX419" s="17">
        <v>43</v>
      </c>
      <c r="CY419" s="17">
        <v>1</v>
      </c>
      <c r="CZ419" s="17">
        <v>0</v>
      </c>
      <c r="DA419" s="17">
        <v>0</v>
      </c>
      <c r="DB419" s="15"/>
      <c r="DC419" s="15"/>
      <c r="DD419" s="15"/>
      <c r="DE419" s="15"/>
      <c r="DF419" s="15"/>
      <c r="DG419" s="15"/>
      <c r="DH419" s="15"/>
    </row>
    <row r="420" spans="1:112" ht="17.25" thickBot="1">
      <c r="A420" s="18" t="b">
        <v>1</v>
      </c>
      <c r="B420" s="18" t="b">
        <v>1</v>
      </c>
      <c r="C420" s="15"/>
      <c r="D420" s="15"/>
      <c r="E420" s="17">
        <v>21205</v>
      </c>
      <c r="F420" s="17">
        <v>0</v>
      </c>
      <c r="G420" s="17">
        <v>0</v>
      </c>
      <c r="H420" s="17">
        <v>0</v>
      </c>
      <c r="I420" s="17">
        <v>0</v>
      </c>
      <c r="J420" s="15">
        <v>0</v>
      </c>
      <c r="K420" s="17">
        <v>0</v>
      </c>
      <c r="L420" s="17">
        <v>1</v>
      </c>
      <c r="M420" s="15">
        <v>1</v>
      </c>
      <c r="N420" s="15"/>
      <c r="O420" s="17">
        <v>0</v>
      </c>
      <c r="P420" s="15" t="s">
        <v>766</v>
      </c>
      <c r="Q420" s="15">
        <v>0</v>
      </c>
      <c r="R420" s="17">
        <v>414</v>
      </c>
      <c r="S420" s="18" t="b">
        <v>0</v>
      </c>
      <c r="T420" s="15"/>
      <c r="U420" s="15"/>
      <c r="V420" s="17">
        <v>40</v>
      </c>
      <c r="W420" s="15" t="s">
        <v>879</v>
      </c>
      <c r="X420" s="15">
        <v>0</v>
      </c>
      <c r="Y420" s="18" t="b">
        <v>0</v>
      </c>
      <c r="Z420" s="15" t="s">
        <v>424</v>
      </c>
      <c r="AA420" s="15">
        <v>0.3</v>
      </c>
      <c r="AB420" s="18" t="b">
        <v>0</v>
      </c>
      <c r="AC420" s="15"/>
      <c r="AD420" s="15" t="s">
        <v>519</v>
      </c>
      <c r="AE420" s="17">
        <v>16</v>
      </c>
      <c r="AF420" s="17">
        <v>1</v>
      </c>
      <c r="AG420" s="17">
        <v>0</v>
      </c>
      <c r="AH420" s="17">
        <v>0</v>
      </c>
      <c r="AI420" s="17">
        <v>0</v>
      </c>
      <c r="AJ420" s="17">
        <v>0</v>
      </c>
      <c r="AK420" s="17">
        <v>0</v>
      </c>
      <c r="AL420" s="15">
        <v>0</v>
      </c>
      <c r="AM420" s="15">
        <v>0</v>
      </c>
      <c r="AN420" s="15" t="s">
        <v>424</v>
      </c>
      <c r="AO420" s="15"/>
      <c r="AP420" s="15"/>
      <c r="AQ420" s="15"/>
      <c r="AR420" s="15"/>
      <c r="AS420" s="18" t="b">
        <v>0</v>
      </c>
      <c r="AT420" s="15" t="s">
        <v>2857</v>
      </c>
      <c r="AU420" s="17">
        <v>0</v>
      </c>
      <c r="AV420" s="17">
        <v>0</v>
      </c>
      <c r="AW420" s="17">
        <v>0</v>
      </c>
      <c r="AX420" s="17">
        <v>0</v>
      </c>
      <c r="AY420" s="17">
        <v>0</v>
      </c>
      <c r="AZ420" s="17">
        <v>0</v>
      </c>
      <c r="BA420" s="17">
        <v>0</v>
      </c>
      <c r="BB420" s="17">
        <v>0</v>
      </c>
      <c r="BC420" s="17">
        <v>0</v>
      </c>
      <c r="BD420" s="17">
        <v>0</v>
      </c>
      <c r="BE420" s="17">
        <v>0</v>
      </c>
      <c r="BF420" s="17">
        <v>0</v>
      </c>
      <c r="BG420" s="17">
        <v>0</v>
      </c>
      <c r="BH420" s="15">
        <v>0</v>
      </c>
      <c r="BI420" s="15">
        <v>0</v>
      </c>
      <c r="BJ420" s="15">
        <v>0</v>
      </c>
      <c r="BK420" s="15">
        <v>0</v>
      </c>
      <c r="BL420" s="17">
        <v>0</v>
      </c>
      <c r="BM420" s="17">
        <v>0</v>
      </c>
      <c r="BN420" s="17">
        <v>0</v>
      </c>
      <c r="BO420" s="17">
        <v>0</v>
      </c>
      <c r="BP420" s="17">
        <v>0</v>
      </c>
      <c r="BQ420" s="15">
        <v>0</v>
      </c>
      <c r="BR420" s="15">
        <v>0</v>
      </c>
      <c r="BS420" s="15">
        <v>0</v>
      </c>
      <c r="BT420" s="15">
        <v>0</v>
      </c>
      <c r="BU420" s="15"/>
      <c r="BV420" s="15"/>
      <c r="BW420" s="15"/>
      <c r="BX420" s="15"/>
      <c r="BY420" s="15"/>
      <c r="BZ420" s="15"/>
      <c r="CA420" s="15"/>
      <c r="CB420" s="15"/>
      <c r="CC420" s="17">
        <v>395</v>
      </c>
      <c r="CD420" s="17">
        <v>32</v>
      </c>
      <c r="CE420" s="17">
        <v>378</v>
      </c>
      <c r="CF420" s="17">
        <v>14</v>
      </c>
      <c r="CG420" s="17">
        <v>359</v>
      </c>
      <c r="CH420" s="17">
        <v>5</v>
      </c>
      <c r="CI420" s="17">
        <v>397</v>
      </c>
      <c r="CJ420" s="17">
        <v>32</v>
      </c>
      <c r="CK420" s="17">
        <v>0</v>
      </c>
      <c r="CL420" s="17">
        <v>0</v>
      </c>
      <c r="CM420" s="17">
        <v>0</v>
      </c>
      <c r="CN420" s="17">
        <v>0</v>
      </c>
      <c r="CO420" s="17">
        <v>0</v>
      </c>
      <c r="CP420" s="17">
        <v>0</v>
      </c>
      <c r="CQ420" s="17">
        <v>492</v>
      </c>
      <c r="CR420" s="17">
        <v>41</v>
      </c>
      <c r="CS420" s="17">
        <v>1</v>
      </c>
      <c r="CT420" s="17">
        <v>1</v>
      </c>
      <c r="CU420" s="17">
        <v>401</v>
      </c>
      <c r="CV420" s="17">
        <v>32</v>
      </c>
      <c r="CW420" s="17">
        <v>326</v>
      </c>
      <c r="CX420" s="17">
        <v>39</v>
      </c>
      <c r="CY420" s="17">
        <v>0</v>
      </c>
      <c r="CZ420" s="17">
        <v>0</v>
      </c>
      <c r="DA420" s="17">
        <v>0</v>
      </c>
      <c r="DB420" s="15"/>
      <c r="DC420" s="15"/>
      <c r="DD420" s="15"/>
      <c r="DE420" s="15"/>
      <c r="DF420" s="15"/>
      <c r="DG420" s="15"/>
      <c r="DH420" s="15"/>
    </row>
    <row r="421" spans="1:112" ht="17.25" thickBot="1">
      <c r="A421" s="18" t="b">
        <v>1</v>
      </c>
      <c r="B421" s="18" t="b">
        <v>1</v>
      </c>
      <c r="C421" s="15"/>
      <c r="D421" s="15"/>
      <c r="E421" s="17">
        <v>596777</v>
      </c>
      <c r="F421" s="17">
        <v>0</v>
      </c>
      <c r="G421" s="17">
        <v>0</v>
      </c>
      <c r="H421" s="17">
        <v>0</v>
      </c>
      <c r="I421" s="17">
        <v>0</v>
      </c>
      <c r="J421" s="15">
        <v>0</v>
      </c>
      <c r="K421" s="17">
        <v>0</v>
      </c>
      <c r="L421" s="17">
        <v>3</v>
      </c>
      <c r="M421" s="15">
        <v>2.1</v>
      </c>
      <c r="N421" s="15"/>
      <c r="O421" s="17">
        <v>0</v>
      </c>
      <c r="P421" s="15" t="s">
        <v>2025</v>
      </c>
      <c r="Q421" s="15">
        <v>0</v>
      </c>
      <c r="R421" s="17">
        <v>415</v>
      </c>
      <c r="S421" s="18" t="b">
        <v>0</v>
      </c>
      <c r="T421" s="15"/>
      <c r="U421" s="15"/>
      <c r="V421" s="17">
        <v>60</v>
      </c>
      <c r="W421" s="15" t="s">
        <v>2026</v>
      </c>
      <c r="X421" s="15">
        <v>3.7</v>
      </c>
      <c r="Y421" s="18" t="b">
        <v>0</v>
      </c>
      <c r="Z421" s="15" t="s">
        <v>2027</v>
      </c>
      <c r="AA421" s="15">
        <v>2</v>
      </c>
      <c r="AB421" s="18" t="b">
        <v>0</v>
      </c>
      <c r="AC421" s="15"/>
      <c r="AD421" s="15" t="s">
        <v>519</v>
      </c>
      <c r="AE421" s="17">
        <v>16</v>
      </c>
      <c r="AF421" s="17">
        <v>1</v>
      </c>
      <c r="AG421" s="17">
        <v>95</v>
      </c>
      <c r="AH421" s="17">
        <v>0</v>
      </c>
      <c r="AI421" s="17">
        <v>0</v>
      </c>
      <c r="AJ421" s="17">
        <v>0</v>
      </c>
      <c r="AK421" s="17">
        <v>0</v>
      </c>
      <c r="AL421" s="15">
        <v>0</v>
      </c>
      <c r="AM421" s="15">
        <v>15.8</v>
      </c>
      <c r="AN421" s="15" t="s">
        <v>2027</v>
      </c>
      <c r="AO421" s="15"/>
      <c r="AP421" s="15"/>
      <c r="AQ421" s="15"/>
      <c r="AR421" s="15"/>
      <c r="AS421" s="18" t="b">
        <v>0</v>
      </c>
      <c r="AT421" s="15" t="s">
        <v>2867</v>
      </c>
      <c r="AU421" s="17">
        <v>1440</v>
      </c>
      <c r="AV421" s="17">
        <v>4</v>
      </c>
      <c r="AW421" s="17">
        <v>4</v>
      </c>
      <c r="AX421" s="17">
        <v>4</v>
      </c>
      <c r="AY421" s="17">
        <v>20</v>
      </c>
      <c r="AZ421" s="17">
        <v>0</v>
      </c>
      <c r="BA421" s="17">
        <v>0</v>
      </c>
      <c r="BB421" s="17">
        <v>0</v>
      </c>
      <c r="BC421" s="17">
        <v>5</v>
      </c>
      <c r="BD421" s="17">
        <v>0</v>
      </c>
      <c r="BE421" s="17">
        <v>0</v>
      </c>
      <c r="BF421" s="17">
        <v>11</v>
      </c>
      <c r="BG421" s="17">
        <v>321</v>
      </c>
      <c r="BH421" s="15">
        <v>469</v>
      </c>
      <c r="BI421" s="15">
        <v>394.2</v>
      </c>
      <c r="BJ421" s="15">
        <v>341</v>
      </c>
      <c r="BK421" s="15">
        <v>120.3</v>
      </c>
      <c r="BL421" s="17">
        <v>0</v>
      </c>
      <c r="BM421" s="17">
        <v>0</v>
      </c>
      <c r="BN421" s="17">
        <v>0</v>
      </c>
      <c r="BO421" s="17">
        <v>0</v>
      </c>
      <c r="BP421" s="17">
        <v>15</v>
      </c>
      <c r="BQ421" s="15">
        <v>2.39</v>
      </c>
      <c r="BR421" s="15">
        <v>1.84</v>
      </c>
      <c r="BS421" s="15">
        <v>4.2300000000000004</v>
      </c>
      <c r="BT421" s="15">
        <v>19.61</v>
      </c>
      <c r="BU421" s="15"/>
      <c r="BV421" s="15"/>
      <c r="BW421" s="15"/>
      <c r="BX421" s="15"/>
      <c r="BY421" s="15"/>
      <c r="BZ421" s="15"/>
      <c r="CA421" s="15"/>
      <c r="CB421" s="15"/>
      <c r="CC421" s="17">
        <v>125</v>
      </c>
      <c r="CD421" s="17">
        <v>45</v>
      </c>
      <c r="CE421" s="17">
        <v>80</v>
      </c>
      <c r="CF421" s="17">
        <v>59</v>
      </c>
      <c r="CG421" s="17">
        <v>80</v>
      </c>
      <c r="CH421" s="17">
        <v>49</v>
      </c>
      <c r="CI421" s="17">
        <v>89</v>
      </c>
      <c r="CJ421" s="17">
        <v>52</v>
      </c>
      <c r="CK421" s="17">
        <v>0.15</v>
      </c>
      <c r="CL421" s="17">
        <v>0</v>
      </c>
      <c r="CM421" s="17">
        <v>0.12</v>
      </c>
      <c r="CN421" s="17">
        <v>0.27</v>
      </c>
      <c r="CO421" s="17">
        <v>1.23</v>
      </c>
      <c r="CP421" s="17">
        <v>1.25</v>
      </c>
      <c r="CQ421" s="17">
        <v>106</v>
      </c>
      <c r="CR421" s="17">
        <v>69</v>
      </c>
      <c r="CS421" s="17">
        <v>500</v>
      </c>
      <c r="CT421" s="17">
        <v>204</v>
      </c>
      <c r="CU421" s="17">
        <v>82</v>
      </c>
      <c r="CV421" s="17">
        <v>36</v>
      </c>
      <c r="CW421" s="17">
        <v>133</v>
      </c>
      <c r="CX421" s="17">
        <v>40</v>
      </c>
      <c r="CY421" s="17">
        <v>0.94</v>
      </c>
      <c r="CZ421" s="17">
        <v>0.25</v>
      </c>
      <c r="DA421" s="17">
        <v>0</v>
      </c>
      <c r="DB421" s="15"/>
      <c r="DC421" s="15"/>
      <c r="DD421" s="15"/>
      <c r="DE421" s="15"/>
      <c r="DF421" s="15"/>
      <c r="DG421" s="15"/>
      <c r="DH421" s="15"/>
    </row>
    <row r="422" spans="1:112" ht="409.6" thickBot="1">
      <c r="A422" s="18" t="b">
        <v>1</v>
      </c>
      <c r="B422" s="18" t="b">
        <v>1</v>
      </c>
      <c r="C422" s="17">
        <v>0</v>
      </c>
      <c r="D422" s="15"/>
      <c r="E422" s="17">
        <v>209365</v>
      </c>
      <c r="F422" s="17">
        <v>0</v>
      </c>
      <c r="G422" s="17">
        <v>0</v>
      </c>
      <c r="H422" s="17">
        <v>0</v>
      </c>
      <c r="I422" s="17">
        <v>0</v>
      </c>
      <c r="J422" s="15">
        <v>0</v>
      </c>
      <c r="K422" s="17">
        <v>0</v>
      </c>
      <c r="L422" s="17">
        <v>2</v>
      </c>
      <c r="M422" s="15">
        <v>0</v>
      </c>
      <c r="N422" s="15"/>
      <c r="O422" s="17">
        <v>0</v>
      </c>
      <c r="P422" s="15" t="s">
        <v>1649</v>
      </c>
      <c r="Q422" s="15">
        <v>0</v>
      </c>
      <c r="R422" s="17">
        <v>416</v>
      </c>
      <c r="S422" s="18" t="b">
        <v>0</v>
      </c>
      <c r="T422" s="15" t="s">
        <v>5115</v>
      </c>
      <c r="U422" s="15" t="s">
        <v>5497</v>
      </c>
      <c r="V422" s="17">
        <v>50</v>
      </c>
      <c r="W422" s="15" t="s">
        <v>1650</v>
      </c>
      <c r="X422" s="15">
        <v>3.3</v>
      </c>
      <c r="Y422" s="18" t="b">
        <v>0</v>
      </c>
      <c r="Z422" s="15" t="s">
        <v>1651</v>
      </c>
      <c r="AA422" s="15">
        <v>0</v>
      </c>
      <c r="AB422" s="18" t="b">
        <v>0</v>
      </c>
      <c r="AC422" s="15"/>
      <c r="AD422" s="15" t="s">
        <v>543</v>
      </c>
      <c r="AE422" s="17">
        <v>16</v>
      </c>
      <c r="AF422" s="17">
        <v>1</v>
      </c>
      <c r="AG422" s="17">
        <v>43</v>
      </c>
      <c r="AH422" s="17">
        <v>0</v>
      </c>
      <c r="AI422" s="17">
        <v>0</v>
      </c>
      <c r="AJ422" s="17">
        <v>0</v>
      </c>
      <c r="AK422" s="17">
        <v>0</v>
      </c>
      <c r="AL422" s="15">
        <v>0</v>
      </c>
      <c r="AM422" s="15">
        <v>8.6</v>
      </c>
      <c r="AN422" s="15" t="s">
        <v>1652</v>
      </c>
      <c r="AO422" s="15"/>
      <c r="AP422" s="15"/>
      <c r="AQ422" s="15"/>
      <c r="AR422" s="15"/>
      <c r="AS422" s="18" t="b">
        <v>0</v>
      </c>
      <c r="AT422" s="15" t="s">
        <v>2859</v>
      </c>
      <c r="AU422" s="17">
        <v>1170</v>
      </c>
      <c r="AV422" s="17">
        <v>1</v>
      </c>
      <c r="AW422" s="17">
        <v>0</v>
      </c>
      <c r="AX422" s="17">
        <v>1</v>
      </c>
      <c r="AY422" s="17">
        <v>20</v>
      </c>
      <c r="AZ422" s="17">
        <v>0</v>
      </c>
      <c r="BA422" s="17">
        <v>0</v>
      </c>
      <c r="BB422" s="17">
        <v>0</v>
      </c>
      <c r="BC422" s="17">
        <v>0</v>
      </c>
      <c r="BD422" s="17">
        <v>0</v>
      </c>
      <c r="BE422" s="17">
        <v>0</v>
      </c>
      <c r="BF422" s="17">
        <v>5</v>
      </c>
      <c r="BG422" s="17">
        <v>169</v>
      </c>
      <c r="BH422" s="15">
        <v>276.60000000000002</v>
      </c>
      <c r="BI422" s="15">
        <v>60.2</v>
      </c>
      <c r="BJ422" s="15">
        <v>122</v>
      </c>
      <c r="BK422" s="15">
        <v>45.7</v>
      </c>
      <c r="BL422" s="17">
        <v>0</v>
      </c>
      <c r="BM422" s="17">
        <v>0</v>
      </c>
      <c r="BN422" s="17">
        <v>0</v>
      </c>
      <c r="BO422" s="17">
        <v>0</v>
      </c>
      <c r="BP422" s="17">
        <v>13</v>
      </c>
      <c r="BQ422" s="15">
        <v>1.38</v>
      </c>
      <c r="BR422" s="15">
        <v>0.83</v>
      </c>
      <c r="BS422" s="15">
        <v>2.21</v>
      </c>
      <c r="BT422" s="15">
        <v>18.73</v>
      </c>
      <c r="BU422" s="15"/>
      <c r="BV422" s="15"/>
      <c r="BW422" s="15"/>
      <c r="BX422" s="15"/>
      <c r="BY422" s="15"/>
      <c r="BZ422" s="15"/>
      <c r="CA422" s="15"/>
      <c r="CB422" s="113" t="s">
        <v>5498</v>
      </c>
      <c r="CC422" s="17">
        <v>214</v>
      </c>
      <c r="CD422" s="17">
        <v>82</v>
      </c>
      <c r="CE422" s="17">
        <v>275</v>
      </c>
      <c r="CF422" s="17">
        <v>93</v>
      </c>
      <c r="CG422" s="17">
        <v>213</v>
      </c>
      <c r="CH422" s="17">
        <v>60</v>
      </c>
      <c r="CI422" s="17">
        <v>259</v>
      </c>
      <c r="CJ422" s="17">
        <v>84</v>
      </c>
      <c r="CK422" s="17">
        <v>0.11</v>
      </c>
      <c r="CL422" s="17">
        <v>0</v>
      </c>
      <c r="CM422" s="17">
        <v>0.06</v>
      </c>
      <c r="CN422" s="17">
        <v>0.17</v>
      </c>
      <c r="CO422" s="17">
        <v>1.44</v>
      </c>
      <c r="CP422" s="17">
        <v>1.54</v>
      </c>
      <c r="CQ422" s="17">
        <v>250</v>
      </c>
      <c r="CR422" s="17">
        <v>41</v>
      </c>
      <c r="CS422" s="17">
        <v>228</v>
      </c>
      <c r="CT422" s="17">
        <v>120</v>
      </c>
      <c r="CU422" s="17">
        <v>127</v>
      </c>
      <c r="CV422" s="17">
        <v>49</v>
      </c>
      <c r="CW422" s="17">
        <v>541</v>
      </c>
      <c r="CX422" s="17">
        <v>180</v>
      </c>
      <c r="CY422" s="17">
        <v>1</v>
      </c>
      <c r="CZ422" s="17">
        <v>0.08</v>
      </c>
      <c r="DA422" s="17">
        <v>0</v>
      </c>
      <c r="DB422" s="15"/>
      <c r="DC422" s="15"/>
      <c r="DD422" s="15"/>
      <c r="DE422" s="15"/>
      <c r="DF422" s="15"/>
      <c r="DG422" s="15"/>
      <c r="DH422" s="15"/>
    </row>
    <row r="423" spans="1:112" ht="27.75" thickBot="1">
      <c r="A423" s="18" t="b">
        <v>1</v>
      </c>
      <c r="B423" s="18" t="b">
        <v>1</v>
      </c>
      <c r="C423" s="15"/>
      <c r="D423" s="15"/>
      <c r="E423" s="17">
        <v>216051</v>
      </c>
      <c r="F423" s="17">
        <v>0</v>
      </c>
      <c r="G423" s="17">
        <v>0</v>
      </c>
      <c r="H423" s="17">
        <v>0</v>
      </c>
      <c r="I423" s="17">
        <v>0</v>
      </c>
      <c r="J423" s="15">
        <v>0</v>
      </c>
      <c r="K423" s="17">
        <v>0</v>
      </c>
      <c r="L423" s="17">
        <v>2</v>
      </c>
      <c r="M423" s="15">
        <v>2.2000000000000002</v>
      </c>
      <c r="N423" s="15"/>
      <c r="O423" s="17">
        <v>0</v>
      </c>
      <c r="P423" s="15" t="s">
        <v>819</v>
      </c>
      <c r="Q423" s="15">
        <v>0</v>
      </c>
      <c r="R423" s="17">
        <v>417</v>
      </c>
      <c r="S423" s="18" t="b">
        <v>0</v>
      </c>
      <c r="T423" s="15"/>
      <c r="U423" s="15"/>
      <c r="V423" s="17">
        <v>50</v>
      </c>
      <c r="W423" s="15" t="s">
        <v>875</v>
      </c>
      <c r="X423" s="15">
        <v>3.3</v>
      </c>
      <c r="Y423" s="18" t="b">
        <v>0</v>
      </c>
      <c r="Z423" s="15" t="s">
        <v>876</v>
      </c>
      <c r="AA423" s="15">
        <v>3.5</v>
      </c>
      <c r="AB423" s="18" t="b">
        <v>0</v>
      </c>
      <c r="AC423" s="15"/>
      <c r="AD423" s="15" t="s">
        <v>519</v>
      </c>
      <c r="AE423" s="17">
        <v>16</v>
      </c>
      <c r="AF423" s="17">
        <v>1</v>
      </c>
      <c r="AG423" s="17">
        <v>111</v>
      </c>
      <c r="AH423" s="17">
        <v>0</v>
      </c>
      <c r="AI423" s="17">
        <v>0</v>
      </c>
      <c r="AJ423" s="17">
        <v>0</v>
      </c>
      <c r="AK423" s="17">
        <v>0</v>
      </c>
      <c r="AL423" s="15">
        <v>0</v>
      </c>
      <c r="AM423" s="15">
        <v>22.2</v>
      </c>
      <c r="AN423" s="15" t="s">
        <v>276</v>
      </c>
      <c r="AO423" s="15"/>
      <c r="AP423" s="15"/>
      <c r="AQ423" s="15"/>
      <c r="AR423" s="15"/>
      <c r="AS423" s="18" t="b">
        <v>0</v>
      </c>
      <c r="AT423" s="15" t="s">
        <v>2866</v>
      </c>
      <c r="AU423" s="17">
        <v>2609</v>
      </c>
      <c r="AV423" s="17">
        <v>1</v>
      </c>
      <c r="AW423" s="17">
        <v>6</v>
      </c>
      <c r="AX423" s="17">
        <v>7</v>
      </c>
      <c r="AY423" s="17">
        <v>40</v>
      </c>
      <c r="AZ423" s="17">
        <v>0</v>
      </c>
      <c r="BA423" s="17">
        <v>0</v>
      </c>
      <c r="BB423" s="17">
        <v>0</v>
      </c>
      <c r="BC423" s="17">
        <v>5</v>
      </c>
      <c r="BD423" s="17">
        <v>0</v>
      </c>
      <c r="BE423" s="17">
        <v>0</v>
      </c>
      <c r="BF423" s="17">
        <v>9</v>
      </c>
      <c r="BG423" s="17">
        <v>414</v>
      </c>
      <c r="BH423" s="15">
        <v>535.79999999999995</v>
      </c>
      <c r="BI423" s="15">
        <v>458.5</v>
      </c>
      <c r="BJ423" s="15">
        <v>202</v>
      </c>
      <c r="BK423" s="15">
        <v>119.6</v>
      </c>
      <c r="BL423" s="17">
        <v>0</v>
      </c>
      <c r="BM423" s="17">
        <v>0</v>
      </c>
      <c r="BN423" s="17">
        <v>0</v>
      </c>
      <c r="BO423" s="17">
        <v>0</v>
      </c>
      <c r="BP423" s="17">
        <v>29</v>
      </c>
      <c r="BQ423" s="15">
        <v>1.93</v>
      </c>
      <c r="BR423" s="15">
        <v>2.57</v>
      </c>
      <c r="BS423" s="15">
        <v>4.5</v>
      </c>
      <c r="BT423" s="15">
        <v>36.57</v>
      </c>
      <c r="BU423" s="15"/>
      <c r="BV423" s="15"/>
      <c r="BW423" s="15"/>
      <c r="BX423" s="15"/>
      <c r="BY423" s="15"/>
      <c r="BZ423" s="15"/>
      <c r="CA423" s="15"/>
      <c r="CB423" s="15"/>
      <c r="CC423" s="17">
        <v>102</v>
      </c>
      <c r="CD423" s="17">
        <v>45</v>
      </c>
      <c r="CE423" s="17">
        <v>57</v>
      </c>
      <c r="CF423" s="17">
        <v>10</v>
      </c>
      <c r="CG423" s="17">
        <v>153</v>
      </c>
      <c r="CH423" s="17">
        <v>38</v>
      </c>
      <c r="CI423" s="17">
        <v>90</v>
      </c>
      <c r="CJ423" s="17">
        <v>24</v>
      </c>
      <c r="CK423" s="17">
        <v>7.0000000000000007E-2</v>
      </c>
      <c r="CL423" s="17">
        <v>0</v>
      </c>
      <c r="CM423" s="17">
        <v>0.09</v>
      </c>
      <c r="CN423" s="17">
        <v>0.16</v>
      </c>
      <c r="CO423" s="17">
        <v>1.26</v>
      </c>
      <c r="CP423" s="17">
        <v>1.38</v>
      </c>
      <c r="CQ423" s="17">
        <v>258</v>
      </c>
      <c r="CR423" s="17">
        <v>44</v>
      </c>
      <c r="CS423" s="17">
        <v>236</v>
      </c>
      <c r="CT423" s="17">
        <v>123</v>
      </c>
      <c r="CU423" s="17">
        <v>128</v>
      </c>
      <c r="CV423" s="17">
        <v>50</v>
      </c>
      <c r="CW423" s="17">
        <v>94</v>
      </c>
      <c r="CX423" s="17">
        <v>36</v>
      </c>
      <c r="CY423" s="17">
        <v>1</v>
      </c>
      <c r="CZ423" s="17">
        <v>0.24</v>
      </c>
      <c r="DA423" s="17">
        <v>0</v>
      </c>
      <c r="DB423" s="15"/>
      <c r="DC423" s="15"/>
      <c r="DD423" s="15"/>
      <c r="DE423" s="15"/>
      <c r="DF423" s="15"/>
      <c r="DG423" s="15"/>
      <c r="DH423" s="15"/>
    </row>
    <row r="424" spans="1:112" ht="17.25" thickBot="1">
      <c r="A424" s="18" t="b">
        <v>1</v>
      </c>
      <c r="B424" s="18" t="b">
        <v>1</v>
      </c>
      <c r="C424" s="15"/>
      <c r="D424" s="15"/>
      <c r="E424" s="17">
        <v>95658</v>
      </c>
      <c r="F424" s="17">
        <v>0</v>
      </c>
      <c r="G424" s="17">
        <v>0</v>
      </c>
      <c r="H424" s="17">
        <v>0</v>
      </c>
      <c r="I424" s="17">
        <v>0</v>
      </c>
      <c r="J424" s="15">
        <v>0</v>
      </c>
      <c r="K424" s="17">
        <v>0</v>
      </c>
      <c r="L424" s="17">
        <v>2</v>
      </c>
      <c r="M424" s="15">
        <v>2.2000000000000002</v>
      </c>
      <c r="N424" s="15"/>
      <c r="O424" s="17">
        <v>0</v>
      </c>
      <c r="P424" s="15" t="s">
        <v>789</v>
      </c>
      <c r="Q424" s="15">
        <v>0</v>
      </c>
      <c r="R424" s="17">
        <v>418</v>
      </c>
      <c r="S424" s="18" t="b">
        <v>0</v>
      </c>
      <c r="T424" s="15"/>
      <c r="U424" s="15"/>
      <c r="V424" s="17">
        <v>50</v>
      </c>
      <c r="W424" s="15" t="s">
        <v>865</v>
      </c>
      <c r="X424" s="15">
        <v>3.9</v>
      </c>
      <c r="Y424" s="18" t="b">
        <v>0</v>
      </c>
      <c r="Z424" s="15" t="s">
        <v>308</v>
      </c>
      <c r="AA424" s="15">
        <v>6.2</v>
      </c>
      <c r="AB424" s="18" t="b">
        <v>0</v>
      </c>
      <c r="AC424" s="15"/>
      <c r="AD424" s="15" t="s">
        <v>519</v>
      </c>
      <c r="AE424" s="17">
        <v>16</v>
      </c>
      <c r="AF424" s="17">
        <v>1</v>
      </c>
      <c r="AG424" s="17">
        <v>90</v>
      </c>
      <c r="AH424" s="17">
        <v>0</v>
      </c>
      <c r="AI424" s="17">
        <v>0</v>
      </c>
      <c r="AJ424" s="17">
        <v>0</v>
      </c>
      <c r="AK424" s="17">
        <v>0</v>
      </c>
      <c r="AL424" s="15">
        <v>0</v>
      </c>
      <c r="AM424" s="15">
        <v>18</v>
      </c>
      <c r="AN424" s="15" t="s">
        <v>308</v>
      </c>
      <c r="AO424" s="15"/>
      <c r="AP424" s="15"/>
      <c r="AQ424" s="15"/>
      <c r="AR424" s="15"/>
      <c r="AS424" s="18" t="b">
        <v>0</v>
      </c>
      <c r="AT424" s="15" t="s">
        <v>2868</v>
      </c>
      <c r="AU424" s="17">
        <v>1649</v>
      </c>
      <c r="AV424" s="17">
        <v>1</v>
      </c>
      <c r="AW424" s="17">
        <v>2</v>
      </c>
      <c r="AX424" s="17">
        <v>7</v>
      </c>
      <c r="AY424" s="17">
        <v>20</v>
      </c>
      <c r="AZ424" s="17">
        <v>0</v>
      </c>
      <c r="BA424" s="17">
        <v>0</v>
      </c>
      <c r="BB424" s="17">
        <v>0</v>
      </c>
      <c r="BC424" s="17">
        <v>3</v>
      </c>
      <c r="BD424" s="17">
        <v>1</v>
      </c>
      <c r="BE424" s="17">
        <v>0</v>
      </c>
      <c r="BF424" s="17">
        <v>5</v>
      </c>
      <c r="BG424" s="17">
        <v>315</v>
      </c>
      <c r="BH424" s="15">
        <v>381.6</v>
      </c>
      <c r="BI424" s="15">
        <v>62.5</v>
      </c>
      <c r="BJ424" s="15">
        <v>184</v>
      </c>
      <c r="BK424" s="15">
        <v>63</v>
      </c>
      <c r="BL424" s="17">
        <v>0</v>
      </c>
      <c r="BM424" s="17">
        <v>0</v>
      </c>
      <c r="BN424" s="17">
        <v>0</v>
      </c>
      <c r="BO424" s="17">
        <v>0</v>
      </c>
      <c r="BP424" s="17">
        <v>19</v>
      </c>
      <c r="BQ424" s="15">
        <v>1.1200000000000001</v>
      </c>
      <c r="BR424" s="15">
        <v>0.5</v>
      </c>
      <c r="BS424" s="15">
        <v>1.62</v>
      </c>
      <c r="BT424" s="15">
        <v>22.95</v>
      </c>
      <c r="BU424" s="15"/>
      <c r="BV424" s="15"/>
      <c r="BW424" s="15"/>
      <c r="BX424" s="15"/>
      <c r="BY424" s="15"/>
      <c r="BZ424" s="15"/>
      <c r="CA424" s="15"/>
      <c r="CB424" s="15"/>
      <c r="CC424" s="17">
        <v>158</v>
      </c>
      <c r="CD424" s="17">
        <v>64</v>
      </c>
      <c r="CE424" s="17">
        <v>273</v>
      </c>
      <c r="CF424" s="17">
        <v>92</v>
      </c>
      <c r="CG424" s="17">
        <v>169</v>
      </c>
      <c r="CH424" s="17">
        <v>48</v>
      </c>
      <c r="CI424" s="17">
        <v>215</v>
      </c>
      <c r="CJ424" s="17">
        <v>69</v>
      </c>
      <c r="CK424" s="17">
        <v>0.06</v>
      </c>
      <c r="CL424" s="17">
        <v>0</v>
      </c>
      <c r="CM424" s="17">
        <v>0.03</v>
      </c>
      <c r="CN424" s="17">
        <v>0.09</v>
      </c>
      <c r="CO424" s="17">
        <v>1.25</v>
      </c>
      <c r="CP424" s="17">
        <v>1.0900000000000001</v>
      </c>
      <c r="CQ424" s="17">
        <v>218</v>
      </c>
      <c r="CR424" s="17">
        <v>34</v>
      </c>
      <c r="CS424" s="17">
        <v>196</v>
      </c>
      <c r="CT424" s="17">
        <v>113</v>
      </c>
      <c r="CU424" s="17">
        <v>63</v>
      </c>
      <c r="CV424" s="17">
        <v>24</v>
      </c>
      <c r="CW424" s="17">
        <v>65</v>
      </c>
      <c r="CX424" s="17">
        <v>25</v>
      </c>
      <c r="CY424" s="17">
        <v>1.04</v>
      </c>
      <c r="CZ424" s="17">
        <v>0.38</v>
      </c>
      <c r="DA424" s="17">
        <v>0</v>
      </c>
      <c r="DB424" s="15"/>
      <c r="DC424" s="15"/>
      <c r="DD424" s="15"/>
      <c r="DE424" s="15"/>
      <c r="DF424" s="15"/>
      <c r="DG424" s="15"/>
      <c r="DH424" s="15"/>
    </row>
    <row r="425" spans="1:112" ht="17.25" thickBot="1">
      <c r="A425" s="18" t="b">
        <v>1</v>
      </c>
      <c r="B425" s="18" t="b">
        <v>1</v>
      </c>
      <c r="C425" s="15"/>
      <c r="D425" s="15"/>
      <c r="E425" s="17">
        <v>221820</v>
      </c>
      <c r="F425" s="17">
        <v>0</v>
      </c>
      <c r="G425" s="17">
        <v>0</v>
      </c>
      <c r="H425" s="17">
        <v>0</v>
      </c>
      <c r="I425" s="17">
        <v>0</v>
      </c>
      <c r="J425" s="15">
        <v>0</v>
      </c>
      <c r="K425" s="17">
        <v>0</v>
      </c>
      <c r="L425" s="17">
        <v>2</v>
      </c>
      <c r="M425" s="15">
        <v>2.2000000000000002</v>
      </c>
      <c r="N425" s="15"/>
      <c r="O425" s="17">
        <v>0</v>
      </c>
      <c r="P425" s="15" t="s">
        <v>882</v>
      </c>
      <c r="Q425" s="15">
        <v>0</v>
      </c>
      <c r="R425" s="17">
        <v>419</v>
      </c>
      <c r="S425" s="18" t="b">
        <v>0</v>
      </c>
      <c r="T425" s="15"/>
      <c r="U425" s="15"/>
      <c r="V425" s="17">
        <v>50</v>
      </c>
      <c r="W425" s="15" t="s">
        <v>883</v>
      </c>
      <c r="X425" s="15">
        <v>2.8</v>
      </c>
      <c r="Y425" s="18" t="b">
        <v>0</v>
      </c>
      <c r="Z425" s="15" t="s">
        <v>281</v>
      </c>
      <c r="AA425" s="15">
        <v>2.5</v>
      </c>
      <c r="AB425" s="18" t="b">
        <v>0</v>
      </c>
      <c r="AC425" s="15"/>
      <c r="AD425" s="15" t="s">
        <v>519</v>
      </c>
      <c r="AE425" s="17">
        <v>16</v>
      </c>
      <c r="AF425" s="17">
        <v>1</v>
      </c>
      <c r="AG425" s="17">
        <v>51</v>
      </c>
      <c r="AH425" s="17">
        <v>0</v>
      </c>
      <c r="AI425" s="17">
        <v>0</v>
      </c>
      <c r="AJ425" s="17">
        <v>0</v>
      </c>
      <c r="AK425" s="17">
        <v>0</v>
      </c>
      <c r="AL425" s="15">
        <v>0</v>
      </c>
      <c r="AM425" s="15">
        <v>10.199999999999999</v>
      </c>
      <c r="AN425" s="15" t="s">
        <v>1111</v>
      </c>
      <c r="AO425" s="15"/>
      <c r="AP425" s="15"/>
      <c r="AQ425" s="15"/>
      <c r="AR425" s="15"/>
      <c r="AS425" s="18" t="b">
        <v>0</v>
      </c>
      <c r="AT425" s="15" t="s">
        <v>2860</v>
      </c>
      <c r="AU425" s="17">
        <v>1229</v>
      </c>
      <c r="AV425" s="17">
        <v>0</v>
      </c>
      <c r="AW425" s="17">
        <v>0</v>
      </c>
      <c r="AX425" s="17">
        <v>5</v>
      </c>
      <c r="AY425" s="17">
        <v>15</v>
      </c>
      <c r="AZ425" s="17">
        <v>1</v>
      </c>
      <c r="BA425" s="17">
        <v>0</v>
      </c>
      <c r="BB425" s="17">
        <v>0</v>
      </c>
      <c r="BC425" s="17">
        <v>0</v>
      </c>
      <c r="BD425" s="17">
        <v>1</v>
      </c>
      <c r="BE425" s="17">
        <v>0</v>
      </c>
      <c r="BF425" s="17">
        <v>3</v>
      </c>
      <c r="BG425" s="17">
        <v>241</v>
      </c>
      <c r="BH425" s="15">
        <v>302.8</v>
      </c>
      <c r="BI425" s="15">
        <v>94.9</v>
      </c>
      <c r="BJ425" s="15">
        <v>19</v>
      </c>
      <c r="BK425" s="15">
        <v>42</v>
      </c>
      <c r="BL425" s="17">
        <v>0</v>
      </c>
      <c r="BM425" s="17">
        <v>0</v>
      </c>
      <c r="BN425" s="17">
        <v>0</v>
      </c>
      <c r="BO425" s="17">
        <v>0</v>
      </c>
      <c r="BP425" s="17">
        <v>13</v>
      </c>
      <c r="BQ425" s="15">
        <v>0.15</v>
      </c>
      <c r="BR425" s="15">
        <v>0.6</v>
      </c>
      <c r="BS425" s="15">
        <v>0.75</v>
      </c>
      <c r="BT425" s="15">
        <v>15.22</v>
      </c>
      <c r="BU425" s="15"/>
      <c r="BV425" s="15"/>
      <c r="BW425" s="15"/>
      <c r="BX425" s="15"/>
      <c r="BY425" s="15"/>
      <c r="BZ425" s="15"/>
      <c r="CA425" s="15"/>
      <c r="CB425" s="15"/>
      <c r="CC425" s="17">
        <v>201</v>
      </c>
      <c r="CD425" s="17">
        <v>75</v>
      </c>
      <c r="CE425" s="17">
        <v>241</v>
      </c>
      <c r="CF425" s="17">
        <v>78</v>
      </c>
      <c r="CG425" s="17">
        <v>313</v>
      </c>
      <c r="CH425" s="17">
        <v>111</v>
      </c>
      <c r="CI425" s="17">
        <v>264</v>
      </c>
      <c r="CJ425" s="17">
        <v>88</v>
      </c>
      <c r="CK425" s="17">
        <v>0.01</v>
      </c>
      <c r="CL425" s="17">
        <v>0</v>
      </c>
      <c r="CM425" s="17">
        <v>0.04</v>
      </c>
      <c r="CN425" s="17">
        <v>0.05</v>
      </c>
      <c r="CO425" s="17">
        <v>1.1100000000000001</v>
      </c>
      <c r="CP425" s="17">
        <v>1.1000000000000001</v>
      </c>
      <c r="CQ425" s="17">
        <v>263</v>
      </c>
      <c r="CR425" s="17">
        <v>47</v>
      </c>
      <c r="CS425" s="17">
        <v>241</v>
      </c>
      <c r="CT425" s="17">
        <v>126</v>
      </c>
      <c r="CU425" s="17">
        <v>193</v>
      </c>
      <c r="CV425" s="17">
        <v>81</v>
      </c>
      <c r="CW425" s="17">
        <v>114</v>
      </c>
      <c r="CX425" s="17">
        <v>41</v>
      </c>
      <c r="CY425" s="17">
        <v>0.95</v>
      </c>
      <c r="CZ425" s="17">
        <v>0.37</v>
      </c>
      <c r="DA425" s="17">
        <v>0</v>
      </c>
      <c r="DB425" s="15"/>
      <c r="DC425" s="15"/>
      <c r="DD425" s="15"/>
      <c r="DE425" s="15"/>
      <c r="DF425" s="15"/>
      <c r="DG425" s="15"/>
      <c r="DH425" s="15"/>
    </row>
    <row r="426" spans="1:112" ht="17.25" thickBot="1">
      <c r="A426" s="18" t="b">
        <v>1</v>
      </c>
      <c r="B426" s="18" t="b">
        <v>1</v>
      </c>
      <c r="C426" s="15"/>
      <c r="D426" s="15"/>
      <c r="E426" s="17">
        <v>550864</v>
      </c>
      <c r="F426" s="17">
        <v>0</v>
      </c>
      <c r="G426" s="17">
        <v>0</v>
      </c>
      <c r="H426" s="17">
        <v>0</v>
      </c>
      <c r="I426" s="17">
        <v>0</v>
      </c>
      <c r="J426" s="15">
        <v>0</v>
      </c>
      <c r="K426" s="17">
        <v>0</v>
      </c>
      <c r="L426" s="17">
        <v>2</v>
      </c>
      <c r="M426" s="15">
        <v>2.2000000000000002</v>
      </c>
      <c r="N426" s="15"/>
      <c r="O426" s="17">
        <v>0</v>
      </c>
      <c r="P426" s="15" t="s">
        <v>1541</v>
      </c>
      <c r="Q426" s="15">
        <v>0</v>
      </c>
      <c r="R426" s="17">
        <v>420</v>
      </c>
      <c r="S426" s="18" t="b">
        <v>0</v>
      </c>
      <c r="T426" s="15"/>
      <c r="U426" s="15"/>
      <c r="V426" s="17">
        <v>50</v>
      </c>
      <c r="W426" s="15" t="s">
        <v>1542</v>
      </c>
      <c r="X426" s="15">
        <v>1.8</v>
      </c>
      <c r="Y426" s="18" t="b">
        <v>0</v>
      </c>
      <c r="Z426" s="15" t="s">
        <v>1543</v>
      </c>
      <c r="AA426" s="15">
        <v>0.5</v>
      </c>
      <c r="AB426" s="18" t="b">
        <v>0</v>
      </c>
      <c r="AC426" s="15"/>
      <c r="AD426" s="15" t="s">
        <v>519</v>
      </c>
      <c r="AE426" s="17">
        <v>16</v>
      </c>
      <c r="AF426" s="17">
        <v>1</v>
      </c>
      <c r="AG426" s="17">
        <v>56</v>
      </c>
      <c r="AH426" s="17">
        <v>0</v>
      </c>
      <c r="AI426" s="17">
        <v>0</v>
      </c>
      <c r="AJ426" s="17">
        <v>0</v>
      </c>
      <c r="AK426" s="17">
        <v>0</v>
      </c>
      <c r="AL426" s="15">
        <v>0</v>
      </c>
      <c r="AM426" s="15">
        <v>11.2</v>
      </c>
      <c r="AN426" s="15" t="s">
        <v>1543</v>
      </c>
      <c r="AO426" s="15"/>
      <c r="AP426" s="15"/>
      <c r="AQ426" s="15"/>
      <c r="AR426" s="15"/>
      <c r="AS426" s="18" t="b">
        <v>0</v>
      </c>
      <c r="AT426" s="15" t="s">
        <v>2870</v>
      </c>
      <c r="AU426" s="17">
        <v>1730</v>
      </c>
      <c r="AV426" s="17">
        <v>0</v>
      </c>
      <c r="AW426" s="17">
        <v>1</v>
      </c>
      <c r="AX426" s="17">
        <v>2</v>
      </c>
      <c r="AY426" s="17">
        <v>33</v>
      </c>
      <c r="AZ426" s="17">
        <v>0</v>
      </c>
      <c r="BA426" s="17">
        <v>0</v>
      </c>
      <c r="BB426" s="17">
        <v>0</v>
      </c>
      <c r="BC426" s="17">
        <v>1</v>
      </c>
      <c r="BD426" s="17">
        <v>0</v>
      </c>
      <c r="BE426" s="17">
        <v>0</v>
      </c>
      <c r="BF426" s="17">
        <v>1</v>
      </c>
      <c r="BG426" s="17">
        <v>191</v>
      </c>
      <c r="BH426" s="15">
        <v>327</v>
      </c>
      <c r="BI426" s="15">
        <v>83.1</v>
      </c>
      <c r="BJ426" s="15">
        <v>124</v>
      </c>
      <c r="BK426" s="15">
        <v>53.2</v>
      </c>
      <c r="BL426" s="17">
        <v>0</v>
      </c>
      <c r="BM426" s="17">
        <v>0</v>
      </c>
      <c r="BN426" s="17">
        <v>0</v>
      </c>
      <c r="BO426" s="17">
        <v>0</v>
      </c>
      <c r="BP426" s="17">
        <v>18</v>
      </c>
      <c r="BQ426" s="15">
        <v>1.34</v>
      </c>
      <c r="BR426" s="15">
        <v>0.59</v>
      </c>
      <c r="BS426" s="15">
        <v>1.93</v>
      </c>
      <c r="BT426" s="15">
        <v>26.83</v>
      </c>
      <c r="BU426" s="15"/>
      <c r="BV426" s="15"/>
      <c r="BW426" s="15"/>
      <c r="BX426" s="15"/>
      <c r="BY426" s="15"/>
      <c r="BZ426" s="15"/>
      <c r="CA426" s="15"/>
      <c r="CB426" s="15"/>
      <c r="CC426" s="17">
        <v>188</v>
      </c>
      <c r="CD426" s="17">
        <v>73</v>
      </c>
      <c r="CE426" s="17">
        <v>251</v>
      </c>
      <c r="CF426" s="17">
        <v>82</v>
      </c>
      <c r="CG426" s="17">
        <v>211</v>
      </c>
      <c r="CH426" s="17">
        <v>59</v>
      </c>
      <c r="CI426" s="17">
        <v>239</v>
      </c>
      <c r="CJ426" s="17">
        <v>75</v>
      </c>
      <c r="CK426" s="17">
        <v>7.0000000000000007E-2</v>
      </c>
      <c r="CL426" s="17">
        <v>0</v>
      </c>
      <c r="CM426" s="17">
        <v>0.03</v>
      </c>
      <c r="CN426" s="17">
        <v>0.1</v>
      </c>
      <c r="CO426" s="17">
        <v>1.4</v>
      </c>
      <c r="CP426" s="17">
        <v>1.72</v>
      </c>
      <c r="CQ426" s="17">
        <v>349</v>
      </c>
      <c r="CR426" s="17">
        <v>69</v>
      </c>
      <c r="CS426" s="17">
        <v>327</v>
      </c>
      <c r="CT426" s="17">
        <v>148</v>
      </c>
      <c r="CU426" s="17">
        <v>306</v>
      </c>
      <c r="CV426" s="17">
        <v>113</v>
      </c>
      <c r="CW426" s="17">
        <v>262</v>
      </c>
      <c r="CX426" s="17">
        <v>96</v>
      </c>
      <c r="CY426" s="17">
        <v>0.94</v>
      </c>
      <c r="CZ426" s="17">
        <v>0.1</v>
      </c>
      <c r="DA426" s="17">
        <v>0</v>
      </c>
      <c r="DB426" s="15"/>
      <c r="DC426" s="15"/>
      <c r="DD426" s="15"/>
      <c r="DE426" s="15"/>
      <c r="DF426" s="15"/>
      <c r="DG426" s="15"/>
      <c r="DH426" s="15"/>
    </row>
    <row r="427" spans="1:112" ht="17.25" thickBot="1">
      <c r="A427" s="18" t="b">
        <v>1</v>
      </c>
      <c r="B427" s="18" t="b">
        <v>1</v>
      </c>
      <c r="C427" s="15"/>
      <c r="D427" s="15"/>
      <c r="E427" s="17">
        <v>606745</v>
      </c>
      <c r="F427" s="17">
        <v>0</v>
      </c>
      <c r="G427" s="17">
        <v>0</v>
      </c>
      <c r="H427" s="17">
        <v>0</v>
      </c>
      <c r="I427" s="17">
        <v>0</v>
      </c>
      <c r="J427" s="15">
        <v>0</v>
      </c>
      <c r="K427" s="17">
        <v>0</v>
      </c>
      <c r="L427" s="17">
        <v>2</v>
      </c>
      <c r="M427" s="15">
        <v>1.7</v>
      </c>
      <c r="N427" s="15"/>
      <c r="O427" s="17">
        <v>0</v>
      </c>
      <c r="P427" s="15" t="s">
        <v>1825</v>
      </c>
      <c r="Q427" s="15">
        <v>0</v>
      </c>
      <c r="R427" s="17">
        <v>421</v>
      </c>
      <c r="S427" s="18" t="b">
        <v>0</v>
      </c>
      <c r="T427" s="15"/>
      <c r="U427" s="15"/>
      <c r="V427" s="17">
        <v>45</v>
      </c>
      <c r="W427" s="15" t="s">
        <v>1826</v>
      </c>
      <c r="X427" s="15">
        <v>2.5</v>
      </c>
      <c r="Y427" s="18" t="b">
        <v>0</v>
      </c>
      <c r="Z427" s="15" t="s">
        <v>1827</v>
      </c>
      <c r="AA427" s="15">
        <v>0.4</v>
      </c>
      <c r="AB427" s="18" t="b">
        <v>0</v>
      </c>
      <c r="AC427" s="15"/>
      <c r="AD427" s="15" t="s">
        <v>519</v>
      </c>
      <c r="AE427" s="17">
        <v>16</v>
      </c>
      <c r="AF427" s="17">
        <v>1</v>
      </c>
      <c r="AG427" s="17">
        <v>42</v>
      </c>
      <c r="AH427" s="17">
        <v>0</v>
      </c>
      <c r="AI427" s="17">
        <v>0</v>
      </c>
      <c r="AJ427" s="17">
        <v>0</v>
      </c>
      <c r="AK427" s="17">
        <v>0</v>
      </c>
      <c r="AL427" s="15">
        <v>0</v>
      </c>
      <c r="AM427" s="15">
        <v>9.3000000000000007</v>
      </c>
      <c r="AN427" s="15" t="s">
        <v>1827</v>
      </c>
      <c r="AO427" s="15"/>
      <c r="AP427" s="15"/>
      <c r="AQ427" s="15"/>
      <c r="AR427" s="15"/>
      <c r="AS427" s="18" t="b">
        <v>0</v>
      </c>
      <c r="AT427" s="15" t="s">
        <v>2873</v>
      </c>
      <c r="AU427" s="17">
        <v>920</v>
      </c>
      <c r="AV427" s="17">
        <v>0</v>
      </c>
      <c r="AW427" s="17">
        <v>1</v>
      </c>
      <c r="AX427" s="17">
        <v>2</v>
      </c>
      <c r="AY427" s="17">
        <v>15</v>
      </c>
      <c r="AZ427" s="17">
        <v>1</v>
      </c>
      <c r="BA427" s="17">
        <v>0</v>
      </c>
      <c r="BB427" s="17">
        <v>0</v>
      </c>
      <c r="BC427" s="17">
        <v>2</v>
      </c>
      <c r="BD427" s="17">
        <v>0</v>
      </c>
      <c r="BE427" s="17">
        <v>0</v>
      </c>
      <c r="BF427" s="17">
        <v>3</v>
      </c>
      <c r="BG427" s="17">
        <v>164</v>
      </c>
      <c r="BH427" s="15">
        <v>233.6</v>
      </c>
      <c r="BI427" s="15">
        <v>32</v>
      </c>
      <c r="BJ427" s="15">
        <v>26</v>
      </c>
      <c r="BK427" s="15">
        <v>29.1</v>
      </c>
      <c r="BL427" s="17">
        <v>0</v>
      </c>
      <c r="BM427" s="17">
        <v>0</v>
      </c>
      <c r="BN427" s="17">
        <v>0</v>
      </c>
      <c r="BO427" s="17">
        <v>0</v>
      </c>
      <c r="BP427" s="17">
        <v>11</v>
      </c>
      <c r="BQ427" s="15">
        <v>0.34</v>
      </c>
      <c r="BR427" s="15">
        <v>0.18</v>
      </c>
      <c r="BS427" s="15">
        <v>0.52</v>
      </c>
      <c r="BT427" s="15">
        <v>11.95</v>
      </c>
      <c r="BU427" s="15"/>
      <c r="BV427" s="15"/>
      <c r="BW427" s="15"/>
      <c r="BX427" s="15"/>
      <c r="BY427" s="15"/>
      <c r="BZ427" s="15"/>
      <c r="CA427" s="15"/>
      <c r="CB427" s="15"/>
      <c r="CC427" s="17">
        <v>231</v>
      </c>
      <c r="CD427" s="17">
        <v>87</v>
      </c>
      <c r="CE427" s="17">
        <v>307</v>
      </c>
      <c r="CF427" s="17">
        <v>105</v>
      </c>
      <c r="CG427" s="17">
        <v>303</v>
      </c>
      <c r="CH427" s="17">
        <v>103</v>
      </c>
      <c r="CI427" s="17">
        <v>292</v>
      </c>
      <c r="CJ427" s="17">
        <v>99</v>
      </c>
      <c r="CK427" s="17">
        <v>0.03</v>
      </c>
      <c r="CL427" s="17">
        <v>0</v>
      </c>
      <c r="CM427" s="17">
        <v>0.02</v>
      </c>
      <c r="CN427" s="17">
        <v>0.05</v>
      </c>
      <c r="CO427" s="17">
        <v>1.17</v>
      </c>
      <c r="CP427" s="17">
        <v>1.47</v>
      </c>
      <c r="CQ427" s="17">
        <v>484</v>
      </c>
      <c r="CR427" s="17">
        <v>135</v>
      </c>
      <c r="CS427" s="17">
        <v>183</v>
      </c>
      <c r="CT427" s="17">
        <v>109</v>
      </c>
      <c r="CU427" s="17">
        <v>230</v>
      </c>
      <c r="CV427" s="17">
        <v>94</v>
      </c>
      <c r="CW427" s="17">
        <v>286</v>
      </c>
      <c r="CX427" s="17">
        <v>107</v>
      </c>
      <c r="CY427" s="17">
        <v>1.08</v>
      </c>
      <c r="CZ427" s="17">
        <v>0.2</v>
      </c>
      <c r="DA427" s="17">
        <v>0</v>
      </c>
      <c r="DB427" s="15"/>
      <c r="DC427" s="15"/>
      <c r="DD427" s="15"/>
      <c r="DE427" s="15"/>
      <c r="DF427" s="15"/>
      <c r="DG427" s="15"/>
      <c r="DH427" s="15"/>
    </row>
    <row r="428" spans="1:112" ht="17.25" thickBot="1">
      <c r="A428" s="18" t="b">
        <v>1</v>
      </c>
      <c r="B428" s="18" t="b">
        <v>1</v>
      </c>
      <c r="C428" s="15"/>
      <c r="D428" s="15"/>
      <c r="E428" s="17">
        <v>230001</v>
      </c>
      <c r="F428" s="17">
        <v>0</v>
      </c>
      <c r="G428" s="17">
        <v>0</v>
      </c>
      <c r="H428" s="17">
        <v>0</v>
      </c>
      <c r="I428" s="17">
        <v>0</v>
      </c>
      <c r="J428" s="15">
        <v>0</v>
      </c>
      <c r="K428" s="17">
        <v>0</v>
      </c>
      <c r="L428" s="17">
        <v>2</v>
      </c>
      <c r="M428" s="15">
        <v>1.7</v>
      </c>
      <c r="N428" s="15"/>
      <c r="O428" s="17">
        <v>0</v>
      </c>
      <c r="P428" s="15" t="s">
        <v>1653</v>
      </c>
      <c r="Q428" s="15">
        <v>0</v>
      </c>
      <c r="R428" s="17">
        <v>422</v>
      </c>
      <c r="S428" s="18" t="b">
        <v>0</v>
      </c>
      <c r="T428" s="15"/>
      <c r="U428" s="15"/>
      <c r="V428" s="17">
        <v>45</v>
      </c>
      <c r="W428" s="15" t="s">
        <v>1654</v>
      </c>
      <c r="X428" s="15">
        <v>2.6</v>
      </c>
      <c r="Y428" s="18" t="b">
        <v>0</v>
      </c>
      <c r="Z428" s="15" t="s">
        <v>1655</v>
      </c>
      <c r="AA428" s="15">
        <v>0.8</v>
      </c>
      <c r="AB428" s="18" t="b">
        <v>0</v>
      </c>
      <c r="AC428" s="15"/>
      <c r="AD428" s="15" t="s">
        <v>519</v>
      </c>
      <c r="AE428" s="17">
        <v>16</v>
      </c>
      <c r="AF428" s="17">
        <v>1</v>
      </c>
      <c r="AG428" s="17">
        <v>53</v>
      </c>
      <c r="AH428" s="17">
        <v>0</v>
      </c>
      <c r="AI428" s="17">
        <v>0</v>
      </c>
      <c r="AJ428" s="17">
        <v>0</v>
      </c>
      <c r="AK428" s="17">
        <v>0</v>
      </c>
      <c r="AL428" s="15">
        <v>0</v>
      </c>
      <c r="AM428" s="15">
        <v>11.8</v>
      </c>
      <c r="AN428" s="15" t="s">
        <v>1655</v>
      </c>
      <c r="AO428" s="15"/>
      <c r="AP428" s="15"/>
      <c r="AQ428" s="15"/>
      <c r="AR428" s="15"/>
      <c r="AS428" s="18" t="b">
        <v>0</v>
      </c>
      <c r="AT428" s="15" t="s">
        <v>2861</v>
      </c>
      <c r="AU428" s="17">
        <v>977</v>
      </c>
      <c r="AV428" s="17">
        <v>0</v>
      </c>
      <c r="AW428" s="17">
        <v>0</v>
      </c>
      <c r="AX428" s="17">
        <v>5</v>
      </c>
      <c r="AY428" s="17">
        <v>10</v>
      </c>
      <c r="AZ428" s="17">
        <v>0</v>
      </c>
      <c r="BA428" s="17">
        <v>0</v>
      </c>
      <c r="BB428" s="17">
        <v>0</v>
      </c>
      <c r="BC428" s="17">
        <v>3</v>
      </c>
      <c r="BD428" s="17">
        <v>0</v>
      </c>
      <c r="BE428" s="17">
        <v>0</v>
      </c>
      <c r="BF428" s="17">
        <v>6</v>
      </c>
      <c r="BG428" s="17">
        <v>233</v>
      </c>
      <c r="BH428" s="15">
        <v>209</v>
      </c>
      <c r="BI428" s="15">
        <v>122.4</v>
      </c>
      <c r="BJ428" s="15">
        <v>37</v>
      </c>
      <c r="BK428" s="15">
        <v>36.799999999999997</v>
      </c>
      <c r="BL428" s="17">
        <v>0</v>
      </c>
      <c r="BM428" s="17">
        <v>0</v>
      </c>
      <c r="BN428" s="17">
        <v>0</v>
      </c>
      <c r="BO428" s="17">
        <v>0</v>
      </c>
      <c r="BP428" s="17">
        <v>11</v>
      </c>
      <c r="BQ428" s="15">
        <v>0.19</v>
      </c>
      <c r="BR428" s="15">
        <v>0.35</v>
      </c>
      <c r="BS428" s="15">
        <v>0.53</v>
      </c>
      <c r="BT428" s="15">
        <v>12.99</v>
      </c>
      <c r="BU428" s="15"/>
      <c r="BV428" s="15"/>
      <c r="BW428" s="15"/>
      <c r="BX428" s="15"/>
      <c r="BY428" s="15"/>
      <c r="BZ428" s="15"/>
      <c r="CA428" s="15"/>
      <c r="CB428" s="15"/>
      <c r="CC428" s="17">
        <v>244</v>
      </c>
      <c r="CD428" s="17">
        <v>93</v>
      </c>
      <c r="CE428" s="17">
        <v>224</v>
      </c>
      <c r="CF428" s="17">
        <v>64</v>
      </c>
      <c r="CG428" s="17">
        <v>289</v>
      </c>
      <c r="CH428" s="17">
        <v>96</v>
      </c>
      <c r="CI428" s="17">
        <v>274</v>
      </c>
      <c r="CJ428" s="17">
        <v>90</v>
      </c>
      <c r="CK428" s="17">
        <v>0.02</v>
      </c>
      <c r="CL428" s="17">
        <v>0</v>
      </c>
      <c r="CM428" s="17">
        <v>0.03</v>
      </c>
      <c r="CN428" s="17">
        <v>0.05</v>
      </c>
      <c r="CO428" s="17">
        <v>1.2</v>
      </c>
      <c r="CP428" s="17">
        <v>0.92</v>
      </c>
      <c r="CQ428" s="17">
        <v>413</v>
      </c>
      <c r="CR428" s="17">
        <v>100</v>
      </c>
      <c r="CS428" s="17">
        <v>112</v>
      </c>
      <c r="CT428" s="17">
        <v>74</v>
      </c>
      <c r="CU428" s="17">
        <v>218</v>
      </c>
      <c r="CV428" s="17">
        <v>87</v>
      </c>
      <c r="CW428" s="17">
        <v>212</v>
      </c>
      <c r="CX428" s="17">
        <v>75</v>
      </c>
      <c r="CY428" s="17">
        <v>1.01</v>
      </c>
      <c r="CZ428" s="17">
        <v>0.46</v>
      </c>
      <c r="DA428" s="17">
        <v>0</v>
      </c>
      <c r="DB428" s="15"/>
      <c r="DC428" s="15"/>
      <c r="DD428" s="15"/>
      <c r="DE428" s="15"/>
      <c r="DF428" s="15"/>
      <c r="DG428" s="15"/>
      <c r="DH428" s="15"/>
    </row>
    <row r="429" spans="1:112" ht="17.25" thickBot="1">
      <c r="A429" s="18" t="b">
        <v>1</v>
      </c>
      <c r="B429" s="18" t="b">
        <v>1</v>
      </c>
      <c r="C429" s="15"/>
      <c r="D429" s="15"/>
      <c r="E429" s="17">
        <v>106760</v>
      </c>
      <c r="F429" s="17">
        <v>0</v>
      </c>
      <c r="G429" s="17">
        <v>0</v>
      </c>
      <c r="H429" s="17">
        <v>0</v>
      </c>
      <c r="I429" s="17">
        <v>0</v>
      </c>
      <c r="J429" s="15">
        <v>0</v>
      </c>
      <c r="K429" s="17">
        <v>0</v>
      </c>
      <c r="L429" s="17">
        <v>2</v>
      </c>
      <c r="M429" s="15">
        <v>1.7</v>
      </c>
      <c r="N429" s="15"/>
      <c r="O429" s="17">
        <v>0</v>
      </c>
      <c r="P429" s="15" t="s">
        <v>755</v>
      </c>
      <c r="Q429" s="15">
        <v>0</v>
      </c>
      <c r="R429" s="17">
        <v>423</v>
      </c>
      <c r="S429" s="18" t="b">
        <v>0</v>
      </c>
      <c r="T429" s="15"/>
      <c r="U429" s="15"/>
      <c r="V429" s="17">
        <v>45</v>
      </c>
      <c r="W429" s="15" t="s">
        <v>866</v>
      </c>
      <c r="X429" s="15">
        <v>3</v>
      </c>
      <c r="Y429" s="18" t="b">
        <v>0</v>
      </c>
      <c r="Z429" s="15" t="s">
        <v>231</v>
      </c>
      <c r="AA429" s="15">
        <v>15.6</v>
      </c>
      <c r="AB429" s="18" t="b">
        <v>0</v>
      </c>
      <c r="AC429" s="15"/>
      <c r="AD429" s="15" t="s">
        <v>519</v>
      </c>
      <c r="AE429" s="17">
        <v>16</v>
      </c>
      <c r="AF429" s="17">
        <v>1</v>
      </c>
      <c r="AG429" s="17">
        <v>113</v>
      </c>
      <c r="AH429" s="17">
        <v>0</v>
      </c>
      <c r="AI429" s="17">
        <v>0</v>
      </c>
      <c r="AJ429" s="17">
        <v>0</v>
      </c>
      <c r="AK429" s="17">
        <v>0</v>
      </c>
      <c r="AL429" s="15">
        <v>0</v>
      </c>
      <c r="AM429" s="15">
        <v>25.1</v>
      </c>
      <c r="AN429" s="15" t="s">
        <v>231</v>
      </c>
      <c r="AO429" s="15"/>
      <c r="AP429" s="15"/>
      <c r="AQ429" s="15"/>
      <c r="AR429" s="15"/>
      <c r="AS429" s="18" t="b">
        <v>0</v>
      </c>
      <c r="AT429" s="15" t="s">
        <v>2869</v>
      </c>
      <c r="AU429" s="17">
        <v>3220</v>
      </c>
      <c r="AV429" s="17">
        <v>1</v>
      </c>
      <c r="AW429" s="17">
        <v>1</v>
      </c>
      <c r="AX429" s="17">
        <v>10</v>
      </c>
      <c r="AY429" s="17">
        <v>45</v>
      </c>
      <c r="AZ429" s="17">
        <v>0</v>
      </c>
      <c r="BA429" s="17">
        <v>0</v>
      </c>
      <c r="BB429" s="17">
        <v>0</v>
      </c>
      <c r="BC429" s="17">
        <v>9</v>
      </c>
      <c r="BD429" s="17">
        <v>0</v>
      </c>
      <c r="BE429" s="17">
        <v>0</v>
      </c>
      <c r="BF429" s="17">
        <v>3</v>
      </c>
      <c r="BG429" s="17">
        <v>449</v>
      </c>
      <c r="BH429" s="15">
        <v>560.20000000000005</v>
      </c>
      <c r="BI429" s="15">
        <v>314.8</v>
      </c>
      <c r="BJ429" s="15">
        <v>97</v>
      </c>
      <c r="BK429" s="15">
        <v>97.4</v>
      </c>
      <c r="BL429" s="17">
        <v>0</v>
      </c>
      <c r="BM429" s="17">
        <v>0</v>
      </c>
      <c r="BN429" s="17">
        <v>0</v>
      </c>
      <c r="BO429" s="17">
        <v>0</v>
      </c>
      <c r="BP429" s="17">
        <v>38</v>
      </c>
      <c r="BQ429" s="15">
        <v>0.72</v>
      </c>
      <c r="BR429" s="15">
        <v>1.98</v>
      </c>
      <c r="BS429" s="15">
        <v>2.69</v>
      </c>
      <c r="BT429" s="15">
        <v>44.9</v>
      </c>
      <c r="BU429" s="15"/>
      <c r="BV429" s="15"/>
      <c r="BW429" s="15"/>
      <c r="BX429" s="15"/>
      <c r="BY429" s="15"/>
      <c r="BZ429" s="15"/>
      <c r="CA429" s="15"/>
      <c r="CB429" s="15"/>
      <c r="CC429" s="17">
        <v>90</v>
      </c>
      <c r="CD429" s="17">
        <v>39</v>
      </c>
      <c r="CE429" s="17">
        <v>115</v>
      </c>
      <c r="CF429" s="17">
        <v>28</v>
      </c>
      <c r="CG429" s="17">
        <v>233</v>
      </c>
      <c r="CH429" s="17">
        <v>70</v>
      </c>
      <c r="CI429" s="17">
        <v>137</v>
      </c>
      <c r="CJ429" s="17">
        <v>45</v>
      </c>
      <c r="CK429" s="17">
        <v>0.02</v>
      </c>
      <c r="CL429" s="17">
        <v>0</v>
      </c>
      <c r="CM429" s="17">
        <v>0.06</v>
      </c>
      <c r="CN429" s="17">
        <v>0.08</v>
      </c>
      <c r="CO429" s="17">
        <v>1.25</v>
      </c>
      <c r="CP429" s="17">
        <v>1.26</v>
      </c>
      <c r="CQ429" s="17">
        <v>379</v>
      </c>
      <c r="CR429" s="17">
        <v>78</v>
      </c>
      <c r="CS429" s="17">
        <v>78</v>
      </c>
      <c r="CT429" s="17">
        <v>52</v>
      </c>
      <c r="CU429" s="17">
        <v>165</v>
      </c>
      <c r="CV429" s="17">
        <v>68</v>
      </c>
      <c r="CW429" s="17">
        <v>25</v>
      </c>
      <c r="CX429" s="17">
        <v>8</v>
      </c>
      <c r="CY429" s="17">
        <v>1.06</v>
      </c>
      <c r="CZ429" s="17">
        <v>0.28000000000000003</v>
      </c>
      <c r="DA429" s="17">
        <v>0</v>
      </c>
      <c r="DB429" s="15"/>
      <c r="DC429" s="15"/>
      <c r="DD429" s="15"/>
      <c r="DE429" s="15"/>
      <c r="DF429" s="15"/>
      <c r="DG429" s="15"/>
      <c r="DH429" s="15"/>
    </row>
    <row r="430" spans="1:112" ht="17.25" thickBot="1">
      <c r="A430" s="18" t="b">
        <v>1</v>
      </c>
      <c r="B430" s="18" t="b">
        <v>1</v>
      </c>
      <c r="C430" s="15"/>
      <c r="D430" s="15"/>
      <c r="E430" s="17">
        <v>577974</v>
      </c>
      <c r="F430" s="17">
        <v>0</v>
      </c>
      <c r="G430" s="17">
        <v>0</v>
      </c>
      <c r="H430" s="17">
        <v>0</v>
      </c>
      <c r="I430" s="17">
        <v>0</v>
      </c>
      <c r="J430" s="15">
        <v>0</v>
      </c>
      <c r="K430" s="17">
        <v>0</v>
      </c>
      <c r="L430" s="17">
        <v>2</v>
      </c>
      <c r="M430" s="15">
        <v>1</v>
      </c>
      <c r="N430" s="15"/>
      <c r="O430" s="17">
        <v>0</v>
      </c>
      <c r="P430" s="15" t="s">
        <v>789</v>
      </c>
      <c r="Q430" s="15">
        <v>0</v>
      </c>
      <c r="R430" s="17">
        <v>424</v>
      </c>
      <c r="S430" s="18" t="b">
        <v>0</v>
      </c>
      <c r="T430" s="15"/>
      <c r="U430" s="15"/>
      <c r="V430" s="17">
        <v>40</v>
      </c>
      <c r="W430" s="15" t="s">
        <v>1861</v>
      </c>
      <c r="X430" s="15">
        <v>0</v>
      </c>
      <c r="Y430" s="18" t="b">
        <v>0</v>
      </c>
      <c r="Z430" s="15" t="s">
        <v>1862</v>
      </c>
      <c r="AA430" s="15">
        <v>0.2</v>
      </c>
      <c r="AB430" s="18" t="b">
        <v>0</v>
      </c>
      <c r="AC430" s="15"/>
      <c r="AD430" s="15" t="s">
        <v>519</v>
      </c>
      <c r="AE430" s="17">
        <v>16</v>
      </c>
      <c r="AF430" s="17">
        <v>1</v>
      </c>
      <c r="AG430" s="17">
        <v>0</v>
      </c>
      <c r="AH430" s="17">
        <v>0</v>
      </c>
      <c r="AI430" s="17">
        <v>0</v>
      </c>
      <c r="AJ430" s="17">
        <v>0</v>
      </c>
      <c r="AK430" s="17">
        <v>0</v>
      </c>
      <c r="AL430" s="15">
        <v>0</v>
      </c>
      <c r="AM430" s="15">
        <v>0</v>
      </c>
      <c r="AN430" s="15" t="s">
        <v>1862</v>
      </c>
      <c r="AO430" s="15"/>
      <c r="AP430" s="15"/>
      <c r="AQ430" s="15"/>
      <c r="AR430" s="15"/>
      <c r="AS430" s="18" t="b">
        <v>0</v>
      </c>
      <c r="AT430" s="15" t="s">
        <v>2871</v>
      </c>
      <c r="AU430" s="17">
        <v>0</v>
      </c>
      <c r="AV430" s="17">
        <v>0</v>
      </c>
      <c r="AW430" s="17">
        <v>0</v>
      </c>
      <c r="AX430" s="17">
        <v>0</v>
      </c>
      <c r="AY430" s="17">
        <v>0</v>
      </c>
      <c r="AZ430" s="17">
        <v>0</v>
      </c>
      <c r="BA430" s="17">
        <v>0</v>
      </c>
      <c r="BB430" s="17">
        <v>0</v>
      </c>
      <c r="BC430" s="17">
        <v>0</v>
      </c>
      <c r="BD430" s="17">
        <v>0</v>
      </c>
      <c r="BE430" s="17">
        <v>0</v>
      </c>
      <c r="BF430" s="17">
        <v>0</v>
      </c>
      <c r="BG430" s="17">
        <v>0</v>
      </c>
      <c r="BH430" s="15">
        <v>0</v>
      </c>
      <c r="BI430" s="15">
        <v>0</v>
      </c>
      <c r="BJ430" s="15">
        <v>0</v>
      </c>
      <c r="BK430" s="15">
        <v>0</v>
      </c>
      <c r="BL430" s="17">
        <v>0</v>
      </c>
      <c r="BM430" s="17">
        <v>0</v>
      </c>
      <c r="BN430" s="17">
        <v>0</v>
      </c>
      <c r="BO430" s="17">
        <v>0</v>
      </c>
      <c r="BP430" s="17">
        <v>0</v>
      </c>
      <c r="BQ430" s="15">
        <v>0</v>
      </c>
      <c r="BR430" s="15">
        <v>0</v>
      </c>
      <c r="BS430" s="15">
        <v>0</v>
      </c>
      <c r="BT430" s="15">
        <v>0</v>
      </c>
      <c r="BU430" s="15"/>
      <c r="BV430" s="15"/>
      <c r="BW430" s="15"/>
      <c r="BX430" s="15"/>
      <c r="BY430" s="15"/>
      <c r="BZ430" s="15"/>
      <c r="CA430" s="15"/>
      <c r="CB430" s="15"/>
      <c r="CC430" s="17">
        <v>444</v>
      </c>
      <c r="CD430" s="17">
        <v>166</v>
      </c>
      <c r="CE430" s="17">
        <v>430</v>
      </c>
      <c r="CF430" s="17">
        <v>166</v>
      </c>
      <c r="CG430" s="17">
        <v>412</v>
      </c>
      <c r="CH430" s="17">
        <v>163</v>
      </c>
      <c r="CI430" s="17">
        <v>446</v>
      </c>
      <c r="CJ430" s="17">
        <v>166</v>
      </c>
      <c r="CK430" s="17">
        <v>0</v>
      </c>
      <c r="CL430" s="17">
        <v>0</v>
      </c>
      <c r="CM430" s="17">
        <v>0</v>
      </c>
      <c r="CN430" s="17">
        <v>0</v>
      </c>
      <c r="CO430" s="17">
        <v>0</v>
      </c>
      <c r="CP430" s="17">
        <v>0</v>
      </c>
      <c r="CQ430" s="17">
        <v>551</v>
      </c>
      <c r="CR430" s="17">
        <v>178</v>
      </c>
      <c r="CS430" s="17">
        <v>60</v>
      </c>
      <c r="CT430" s="17">
        <v>41</v>
      </c>
      <c r="CU430" s="17">
        <v>449</v>
      </c>
      <c r="CV430" s="17">
        <v>166</v>
      </c>
      <c r="CW430" s="17">
        <v>359</v>
      </c>
      <c r="CX430" s="17">
        <v>126</v>
      </c>
      <c r="CY430" s="17">
        <v>0</v>
      </c>
      <c r="CZ430" s="17">
        <v>0</v>
      </c>
      <c r="DA430" s="17">
        <v>0</v>
      </c>
      <c r="DB430" s="15"/>
      <c r="DC430" s="15"/>
      <c r="DD430" s="15"/>
      <c r="DE430" s="15"/>
      <c r="DF430" s="15"/>
      <c r="DG430" s="15"/>
      <c r="DH430" s="15"/>
    </row>
    <row r="431" spans="1:112" ht="17.25" thickBot="1">
      <c r="A431" s="18" t="b">
        <v>1</v>
      </c>
      <c r="B431" s="18" t="b">
        <v>1</v>
      </c>
      <c r="C431" s="15"/>
      <c r="D431" s="15"/>
      <c r="E431" s="17">
        <v>547676</v>
      </c>
      <c r="F431" s="17">
        <v>0</v>
      </c>
      <c r="G431" s="17">
        <v>0</v>
      </c>
      <c r="H431" s="17">
        <v>0</v>
      </c>
      <c r="I431" s="17">
        <v>0</v>
      </c>
      <c r="J431" s="15">
        <v>0</v>
      </c>
      <c r="K431" s="17">
        <v>0</v>
      </c>
      <c r="L431" s="17">
        <v>2</v>
      </c>
      <c r="M431" s="15">
        <v>1</v>
      </c>
      <c r="N431" s="15"/>
      <c r="O431" s="17">
        <v>0</v>
      </c>
      <c r="P431" s="15" t="s">
        <v>1226</v>
      </c>
      <c r="Q431" s="15">
        <v>0</v>
      </c>
      <c r="R431" s="17">
        <v>425</v>
      </c>
      <c r="S431" s="18" t="b">
        <v>0</v>
      </c>
      <c r="T431" s="15"/>
      <c r="U431" s="15"/>
      <c r="V431" s="17">
        <v>40</v>
      </c>
      <c r="W431" s="15" t="s">
        <v>2044</v>
      </c>
      <c r="X431" s="15">
        <v>1</v>
      </c>
      <c r="Y431" s="18" t="b">
        <v>0</v>
      </c>
      <c r="Z431" s="15" t="s">
        <v>2045</v>
      </c>
      <c r="AA431" s="15">
        <v>0.1</v>
      </c>
      <c r="AB431" s="18" t="b">
        <v>0</v>
      </c>
      <c r="AC431" s="15"/>
      <c r="AD431" s="15" t="s">
        <v>519</v>
      </c>
      <c r="AE431" s="17">
        <v>16</v>
      </c>
      <c r="AF431" s="17">
        <v>1</v>
      </c>
      <c r="AG431" s="17">
        <v>1</v>
      </c>
      <c r="AH431" s="17">
        <v>0</v>
      </c>
      <c r="AI431" s="17">
        <v>0</v>
      </c>
      <c r="AJ431" s="17">
        <v>0</v>
      </c>
      <c r="AK431" s="17">
        <v>0</v>
      </c>
      <c r="AL431" s="15">
        <v>0</v>
      </c>
      <c r="AM431" s="15">
        <v>0.2</v>
      </c>
      <c r="AN431" s="15" t="s">
        <v>2045</v>
      </c>
      <c r="AO431" s="15"/>
      <c r="AP431" s="15"/>
      <c r="AQ431" s="15"/>
      <c r="AR431" s="15"/>
      <c r="AS431" s="18" t="b">
        <v>0</v>
      </c>
      <c r="AT431" s="15" t="s">
        <v>2872</v>
      </c>
      <c r="AU431" s="17">
        <v>2</v>
      </c>
      <c r="AV431" s="17">
        <v>0</v>
      </c>
      <c r="AW431" s="17">
        <v>0</v>
      </c>
      <c r="AX431" s="17">
        <v>0</v>
      </c>
      <c r="AY431" s="17">
        <v>0</v>
      </c>
      <c r="AZ431" s="17">
        <v>0</v>
      </c>
      <c r="BA431" s="17">
        <v>0</v>
      </c>
      <c r="BB431" s="17">
        <v>0</v>
      </c>
      <c r="BC431" s="17">
        <v>0</v>
      </c>
      <c r="BD431" s="17">
        <v>0</v>
      </c>
      <c r="BE431" s="17">
        <v>0</v>
      </c>
      <c r="BF431" s="17">
        <v>0</v>
      </c>
      <c r="BG431" s="17">
        <v>4</v>
      </c>
      <c r="BH431" s="15">
        <v>4</v>
      </c>
      <c r="BI431" s="15">
        <v>0</v>
      </c>
      <c r="BJ431" s="15">
        <v>0</v>
      </c>
      <c r="BK431" s="15">
        <v>0.4</v>
      </c>
      <c r="BL431" s="17">
        <v>0</v>
      </c>
      <c r="BM431" s="17">
        <v>0</v>
      </c>
      <c r="BN431" s="17">
        <v>0</v>
      </c>
      <c r="BO431" s="17">
        <v>0</v>
      </c>
      <c r="BP431" s="17">
        <v>0</v>
      </c>
      <c r="BQ431" s="15">
        <v>0</v>
      </c>
      <c r="BR431" s="15">
        <v>0</v>
      </c>
      <c r="BS431" s="15">
        <v>0</v>
      </c>
      <c r="BT431" s="15">
        <v>0.3</v>
      </c>
      <c r="BU431" s="15"/>
      <c r="BV431" s="15"/>
      <c r="BW431" s="15"/>
      <c r="BX431" s="15"/>
      <c r="BY431" s="15"/>
      <c r="BZ431" s="15"/>
      <c r="CA431" s="15"/>
      <c r="CB431" s="15"/>
      <c r="CC431" s="17">
        <v>379</v>
      </c>
      <c r="CD431" s="17">
        <v>131</v>
      </c>
      <c r="CE431" s="17">
        <v>428</v>
      </c>
      <c r="CF431" s="17">
        <v>164</v>
      </c>
      <c r="CG431" s="17">
        <v>409</v>
      </c>
      <c r="CH431" s="17">
        <v>160</v>
      </c>
      <c r="CI431" s="17">
        <v>390</v>
      </c>
      <c r="CJ431" s="17">
        <v>132</v>
      </c>
      <c r="CK431" s="17">
        <v>0</v>
      </c>
      <c r="CL431" s="17">
        <v>0</v>
      </c>
      <c r="CM431" s="17">
        <v>0</v>
      </c>
      <c r="CN431" s="17">
        <v>0</v>
      </c>
      <c r="CO431" s="17">
        <v>13.5</v>
      </c>
      <c r="CP431" s="17">
        <v>0</v>
      </c>
      <c r="CQ431" s="17">
        <v>547</v>
      </c>
      <c r="CR431" s="17">
        <v>174</v>
      </c>
      <c r="CS431" s="17">
        <v>56</v>
      </c>
      <c r="CT431" s="17">
        <v>37</v>
      </c>
      <c r="CU431" s="17">
        <v>358</v>
      </c>
      <c r="CV431" s="17">
        <v>123</v>
      </c>
      <c r="CW431" s="17">
        <v>448</v>
      </c>
      <c r="CX431" s="17">
        <v>156</v>
      </c>
      <c r="CY431" s="17">
        <v>0</v>
      </c>
      <c r="CZ431" s="17">
        <v>0</v>
      </c>
      <c r="DA431" s="17">
        <v>0</v>
      </c>
      <c r="DB431" s="15"/>
      <c r="DC431" s="15"/>
      <c r="DD431" s="15"/>
      <c r="DE431" s="15"/>
      <c r="DF431" s="15"/>
      <c r="DG431" s="15"/>
      <c r="DH431" s="15"/>
    </row>
    <row r="432" spans="1:112" ht="27.75" thickBot="1">
      <c r="A432" s="18" t="b">
        <v>1</v>
      </c>
      <c r="B432" s="18" t="b">
        <v>1</v>
      </c>
      <c r="C432" s="15"/>
      <c r="D432" s="15"/>
      <c r="E432" s="17">
        <v>141746</v>
      </c>
      <c r="F432" s="17">
        <v>0</v>
      </c>
      <c r="G432" s="17">
        <v>0</v>
      </c>
      <c r="H432" s="17">
        <v>0</v>
      </c>
      <c r="I432" s="17">
        <v>0</v>
      </c>
      <c r="J432" s="15">
        <v>0</v>
      </c>
      <c r="K432" s="17">
        <v>0</v>
      </c>
      <c r="L432" s="17">
        <v>3</v>
      </c>
      <c r="M432" s="15">
        <v>4</v>
      </c>
      <c r="N432" s="15"/>
      <c r="O432" s="17">
        <v>0</v>
      </c>
      <c r="P432" s="15" t="s">
        <v>867</v>
      </c>
      <c r="Q432" s="15">
        <v>0</v>
      </c>
      <c r="R432" s="17">
        <v>426</v>
      </c>
      <c r="S432" s="18" t="b">
        <v>0</v>
      </c>
      <c r="T432" s="15"/>
      <c r="U432" s="15"/>
      <c r="V432" s="17">
        <v>120</v>
      </c>
      <c r="W432" s="15" t="s">
        <v>868</v>
      </c>
      <c r="X432" s="15">
        <v>6.7</v>
      </c>
      <c r="Y432" s="18" t="b">
        <v>0</v>
      </c>
      <c r="Z432" s="15" t="s">
        <v>869</v>
      </c>
      <c r="AA432" s="15">
        <v>46.8</v>
      </c>
      <c r="AB432" s="18" t="b">
        <v>0</v>
      </c>
      <c r="AC432" s="15"/>
      <c r="AD432" s="15" t="s">
        <v>519</v>
      </c>
      <c r="AE432" s="17">
        <v>16</v>
      </c>
      <c r="AF432" s="17">
        <v>1</v>
      </c>
      <c r="AG432" s="17">
        <v>235</v>
      </c>
      <c r="AH432" s="17">
        <v>0</v>
      </c>
      <c r="AI432" s="17">
        <v>0</v>
      </c>
      <c r="AJ432" s="17">
        <v>0</v>
      </c>
      <c r="AK432" s="17">
        <v>0</v>
      </c>
      <c r="AL432" s="15">
        <v>0</v>
      </c>
      <c r="AM432" s="15">
        <v>19.600000000000001</v>
      </c>
      <c r="AN432" s="15" t="s">
        <v>1162</v>
      </c>
      <c r="AO432" s="15"/>
      <c r="AP432" s="15"/>
      <c r="AQ432" s="15"/>
      <c r="AR432" s="15"/>
      <c r="AS432" s="18" t="b">
        <v>0</v>
      </c>
      <c r="AT432" s="15" t="s">
        <v>2875</v>
      </c>
      <c r="AU432" s="17">
        <v>3065</v>
      </c>
      <c r="AV432" s="17">
        <v>9</v>
      </c>
      <c r="AW432" s="17">
        <v>24</v>
      </c>
      <c r="AX432" s="17">
        <v>7</v>
      </c>
      <c r="AY432" s="17">
        <v>46</v>
      </c>
      <c r="AZ432" s="17">
        <v>0</v>
      </c>
      <c r="BA432" s="17">
        <v>0</v>
      </c>
      <c r="BB432" s="17">
        <v>2</v>
      </c>
      <c r="BC432" s="17">
        <v>5</v>
      </c>
      <c r="BD432" s="17">
        <v>0</v>
      </c>
      <c r="BE432" s="17">
        <v>0</v>
      </c>
      <c r="BF432" s="17">
        <v>41</v>
      </c>
      <c r="BG432" s="17">
        <v>1008</v>
      </c>
      <c r="BH432" s="15">
        <v>1258</v>
      </c>
      <c r="BI432" s="15">
        <v>1938.5</v>
      </c>
      <c r="BJ432" s="15">
        <v>614</v>
      </c>
      <c r="BK432" s="15">
        <v>381.4</v>
      </c>
      <c r="BL432" s="17">
        <v>0</v>
      </c>
      <c r="BM432" s="17">
        <v>0</v>
      </c>
      <c r="BN432" s="17">
        <v>0</v>
      </c>
      <c r="BO432" s="17">
        <v>0</v>
      </c>
      <c r="BP432" s="17">
        <v>35</v>
      </c>
      <c r="BQ432" s="15">
        <v>10.79</v>
      </c>
      <c r="BR432" s="15">
        <v>12.28</v>
      </c>
      <c r="BS432" s="15">
        <v>23.07</v>
      </c>
      <c r="BT432" s="15">
        <v>44.42</v>
      </c>
      <c r="BU432" s="17">
        <v>4</v>
      </c>
      <c r="BV432" s="15"/>
      <c r="BW432" s="17">
        <v>1</v>
      </c>
      <c r="BX432" s="15"/>
      <c r="BY432" s="17">
        <v>1</v>
      </c>
      <c r="BZ432" s="15"/>
      <c r="CA432" s="15"/>
      <c r="CB432" s="15"/>
      <c r="CC432" s="17">
        <v>1</v>
      </c>
      <c r="CD432" s="17">
        <v>1</v>
      </c>
      <c r="CE432" s="17">
        <v>1</v>
      </c>
      <c r="CF432" s="17">
        <v>1</v>
      </c>
      <c r="CG432" s="17">
        <v>29</v>
      </c>
      <c r="CH432" s="17">
        <v>15</v>
      </c>
      <c r="CI432" s="17">
        <v>1</v>
      </c>
      <c r="CJ432" s="17">
        <v>1</v>
      </c>
      <c r="CK432" s="17">
        <v>0.32</v>
      </c>
      <c r="CL432" s="17">
        <v>0</v>
      </c>
      <c r="CM432" s="17">
        <v>0.36</v>
      </c>
      <c r="CN432" s="17">
        <v>0.68</v>
      </c>
      <c r="CO432" s="17">
        <v>1.3</v>
      </c>
      <c r="CP432" s="17">
        <v>1.35</v>
      </c>
      <c r="CQ432" s="17">
        <v>2</v>
      </c>
      <c r="CR432" s="17">
        <v>1</v>
      </c>
      <c r="CS432" s="17">
        <v>557</v>
      </c>
      <c r="CT432" s="17">
        <v>246</v>
      </c>
      <c r="CU432" s="17">
        <v>3</v>
      </c>
      <c r="CV432" s="17">
        <v>1</v>
      </c>
      <c r="CW432" s="17">
        <v>2</v>
      </c>
      <c r="CX432" s="17">
        <v>1</v>
      </c>
      <c r="CY432" s="17">
        <v>1.03</v>
      </c>
      <c r="CZ432" s="17">
        <v>0.21</v>
      </c>
      <c r="DA432" s="17">
        <v>0</v>
      </c>
      <c r="DB432" s="15"/>
      <c r="DC432" s="15"/>
      <c r="DD432" s="15"/>
      <c r="DE432" s="15"/>
      <c r="DF432" s="15"/>
      <c r="DG432" s="15"/>
      <c r="DH432" s="15"/>
    </row>
    <row r="433" spans="1:112" ht="17.25" thickBot="1">
      <c r="A433" s="18" t="b">
        <v>1</v>
      </c>
      <c r="B433" s="18" t="b">
        <v>1</v>
      </c>
      <c r="C433" s="15"/>
      <c r="D433" s="15"/>
      <c r="E433" s="17">
        <v>446008</v>
      </c>
      <c r="F433" s="17">
        <v>0</v>
      </c>
      <c r="G433" s="17">
        <v>0</v>
      </c>
      <c r="H433" s="17">
        <v>0</v>
      </c>
      <c r="I433" s="17">
        <v>0</v>
      </c>
      <c r="J433" s="15">
        <v>0</v>
      </c>
      <c r="K433" s="17">
        <v>0</v>
      </c>
      <c r="L433" s="17">
        <v>3</v>
      </c>
      <c r="M433" s="15">
        <v>2.8</v>
      </c>
      <c r="N433" s="15"/>
      <c r="O433" s="17">
        <v>0</v>
      </c>
      <c r="P433" s="15" t="s">
        <v>88</v>
      </c>
      <c r="Q433" s="15">
        <v>0</v>
      </c>
      <c r="R433" s="17">
        <v>427</v>
      </c>
      <c r="S433" s="18" t="b">
        <v>0</v>
      </c>
      <c r="T433" s="15"/>
      <c r="U433" s="15"/>
      <c r="V433" s="17">
        <v>80</v>
      </c>
      <c r="W433" s="15" t="s">
        <v>649</v>
      </c>
      <c r="X433" s="15">
        <v>4.5</v>
      </c>
      <c r="Y433" s="18" t="b">
        <v>0</v>
      </c>
      <c r="Z433" s="15" t="s">
        <v>299</v>
      </c>
      <c r="AA433" s="15">
        <v>13.6</v>
      </c>
      <c r="AB433" s="18" t="b">
        <v>0</v>
      </c>
      <c r="AC433" s="15"/>
      <c r="AD433" s="15" t="s">
        <v>519</v>
      </c>
      <c r="AE433" s="17">
        <v>16</v>
      </c>
      <c r="AF433" s="17">
        <v>1</v>
      </c>
      <c r="AG433" s="17">
        <v>148</v>
      </c>
      <c r="AH433" s="17">
        <v>0</v>
      </c>
      <c r="AI433" s="17">
        <v>0</v>
      </c>
      <c r="AJ433" s="17">
        <v>0</v>
      </c>
      <c r="AK433" s="17">
        <v>0</v>
      </c>
      <c r="AL433" s="15">
        <v>0</v>
      </c>
      <c r="AM433" s="15">
        <v>18.5</v>
      </c>
      <c r="AN433" s="15" t="s">
        <v>299</v>
      </c>
      <c r="AO433" s="15"/>
      <c r="AP433" s="15"/>
      <c r="AQ433" s="15"/>
      <c r="AR433" s="15"/>
      <c r="AS433" s="18" t="b">
        <v>0</v>
      </c>
      <c r="AT433" s="15" t="s">
        <v>2397</v>
      </c>
      <c r="AU433" s="17">
        <v>2611</v>
      </c>
      <c r="AV433" s="17">
        <v>11</v>
      </c>
      <c r="AW433" s="17">
        <v>3</v>
      </c>
      <c r="AX433" s="17">
        <v>8</v>
      </c>
      <c r="AY433" s="17">
        <v>37</v>
      </c>
      <c r="AZ433" s="17">
        <v>0</v>
      </c>
      <c r="BA433" s="17">
        <v>0</v>
      </c>
      <c r="BB433" s="17">
        <v>0</v>
      </c>
      <c r="BC433" s="17">
        <v>4</v>
      </c>
      <c r="BD433" s="17">
        <v>0</v>
      </c>
      <c r="BE433" s="17">
        <v>0</v>
      </c>
      <c r="BF433" s="17">
        <v>16</v>
      </c>
      <c r="BG433" s="17">
        <v>528</v>
      </c>
      <c r="BH433" s="15">
        <v>628.79999999999995</v>
      </c>
      <c r="BI433" s="15">
        <v>803.1</v>
      </c>
      <c r="BJ433" s="15">
        <v>882</v>
      </c>
      <c r="BK433" s="15">
        <v>231.4</v>
      </c>
      <c r="BL433" s="17">
        <v>0</v>
      </c>
      <c r="BM433" s="17">
        <v>0</v>
      </c>
      <c r="BN433" s="17">
        <v>0</v>
      </c>
      <c r="BO433" s="17">
        <v>0</v>
      </c>
      <c r="BP433" s="17">
        <v>31</v>
      </c>
      <c r="BQ433" s="15">
        <v>11.98</v>
      </c>
      <c r="BR433" s="15">
        <v>4.99</v>
      </c>
      <c r="BS433" s="15">
        <v>16.97</v>
      </c>
      <c r="BT433" s="15">
        <v>35.869999999999997</v>
      </c>
      <c r="BU433" s="17">
        <v>5</v>
      </c>
      <c r="BV433" s="15"/>
      <c r="BW433" s="17">
        <v>2</v>
      </c>
      <c r="BX433" s="15"/>
      <c r="BY433" s="17">
        <v>2</v>
      </c>
      <c r="BZ433" s="15"/>
      <c r="CA433" s="15"/>
      <c r="CB433" s="15"/>
      <c r="CC433" s="17">
        <v>67</v>
      </c>
      <c r="CD433" s="17">
        <v>19</v>
      </c>
      <c r="CE433" s="17">
        <v>17</v>
      </c>
      <c r="CF433" s="17">
        <v>16</v>
      </c>
      <c r="CG433" s="17">
        <v>7</v>
      </c>
      <c r="CH433" s="17">
        <v>2</v>
      </c>
      <c r="CI433" s="17">
        <v>9</v>
      </c>
      <c r="CJ433" s="17">
        <v>7</v>
      </c>
      <c r="CK433" s="17">
        <v>0.41</v>
      </c>
      <c r="CL433" s="17">
        <v>0</v>
      </c>
      <c r="CM433" s="17">
        <v>0.17</v>
      </c>
      <c r="CN433" s="17">
        <v>0.57999999999999996</v>
      </c>
      <c r="CO433" s="17">
        <v>1.24</v>
      </c>
      <c r="CP433" s="17">
        <v>1.28</v>
      </c>
      <c r="CQ433" s="17">
        <v>11</v>
      </c>
      <c r="CR433" s="17">
        <v>7</v>
      </c>
      <c r="CS433" s="17">
        <v>551</v>
      </c>
      <c r="CT433" s="17">
        <v>242</v>
      </c>
      <c r="CU433" s="17">
        <v>30</v>
      </c>
      <c r="CV433" s="17">
        <v>13</v>
      </c>
      <c r="CW433" s="17">
        <v>32</v>
      </c>
      <c r="CX433" s="17">
        <v>9</v>
      </c>
      <c r="CY433" s="17">
        <v>1.07</v>
      </c>
      <c r="CZ433" s="17">
        <v>0.28000000000000003</v>
      </c>
      <c r="DA433" s="17">
        <v>0</v>
      </c>
      <c r="DB433" s="15"/>
      <c r="DC433" s="15"/>
      <c r="DD433" s="15"/>
      <c r="DE433" s="15"/>
      <c r="DF433" s="15"/>
      <c r="DG433" s="15"/>
      <c r="DH433" s="15"/>
    </row>
    <row r="434" spans="1:112" ht="40.5" thickBot="1">
      <c r="A434" s="18" t="b">
        <v>1</v>
      </c>
      <c r="B434" s="18" t="b">
        <v>1</v>
      </c>
      <c r="C434" s="15"/>
      <c r="D434" s="15"/>
      <c r="E434" s="17">
        <v>430871</v>
      </c>
      <c r="F434" s="17">
        <v>0</v>
      </c>
      <c r="G434" s="17">
        <v>0</v>
      </c>
      <c r="H434" s="17">
        <v>0</v>
      </c>
      <c r="I434" s="17">
        <v>0</v>
      </c>
      <c r="J434" s="15">
        <v>0</v>
      </c>
      <c r="K434" s="17">
        <v>0</v>
      </c>
      <c r="L434" s="17">
        <v>3</v>
      </c>
      <c r="M434" s="15">
        <v>2.8</v>
      </c>
      <c r="N434" s="15"/>
      <c r="O434" s="17">
        <v>0</v>
      </c>
      <c r="P434" s="15" t="s">
        <v>383</v>
      </c>
      <c r="Q434" s="15">
        <v>0</v>
      </c>
      <c r="R434" s="17">
        <v>428</v>
      </c>
      <c r="S434" s="18" t="b">
        <v>0</v>
      </c>
      <c r="T434" s="15"/>
      <c r="U434" s="15"/>
      <c r="V434" s="17">
        <v>80</v>
      </c>
      <c r="W434" s="15" t="s">
        <v>1014</v>
      </c>
      <c r="X434" s="15">
        <v>4.3</v>
      </c>
      <c r="Y434" s="18" t="b">
        <v>0</v>
      </c>
      <c r="Z434" s="15" t="s">
        <v>2876</v>
      </c>
      <c r="AA434" s="15">
        <v>14.6</v>
      </c>
      <c r="AB434" s="18" t="b">
        <v>0</v>
      </c>
      <c r="AC434" s="15"/>
      <c r="AD434" s="15" t="s">
        <v>519</v>
      </c>
      <c r="AE434" s="17">
        <v>16</v>
      </c>
      <c r="AF434" s="17">
        <v>1</v>
      </c>
      <c r="AG434" s="17">
        <v>143</v>
      </c>
      <c r="AH434" s="17">
        <v>0</v>
      </c>
      <c r="AI434" s="17">
        <v>0</v>
      </c>
      <c r="AJ434" s="17">
        <v>0</v>
      </c>
      <c r="AK434" s="17">
        <v>0</v>
      </c>
      <c r="AL434" s="15">
        <v>0</v>
      </c>
      <c r="AM434" s="15">
        <v>17.899999999999999</v>
      </c>
      <c r="AN434" s="15" t="s">
        <v>1015</v>
      </c>
      <c r="AO434" s="15"/>
      <c r="AP434" s="15"/>
      <c r="AQ434" s="15"/>
      <c r="AR434" s="15"/>
      <c r="AS434" s="18" t="b">
        <v>0</v>
      </c>
      <c r="AT434" s="15" t="s">
        <v>2877</v>
      </c>
      <c r="AU434" s="17">
        <v>2493</v>
      </c>
      <c r="AV434" s="17">
        <v>10</v>
      </c>
      <c r="AW434" s="17">
        <v>4</v>
      </c>
      <c r="AX434" s="17">
        <v>8</v>
      </c>
      <c r="AY434" s="17">
        <v>35</v>
      </c>
      <c r="AZ434" s="17">
        <v>0</v>
      </c>
      <c r="BA434" s="17">
        <v>0</v>
      </c>
      <c r="BB434" s="17">
        <v>0</v>
      </c>
      <c r="BC434" s="17">
        <v>4</v>
      </c>
      <c r="BD434" s="17">
        <v>0</v>
      </c>
      <c r="BE434" s="17">
        <v>0</v>
      </c>
      <c r="BF434" s="17">
        <v>14</v>
      </c>
      <c r="BG434" s="17">
        <v>591</v>
      </c>
      <c r="BH434" s="15">
        <v>675.8</v>
      </c>
      <c r="BI434" s="15">
        <v>545.4</v>
      </c>
      <c r="BJ434" s="15">
        <v>801</v>
      </c>
      <c r="BK434" s="15">
        <v>202.5</v>
      </c>
      <c r="BL434" s="17">
        <v>0</v>
      </c>
      <c r="BM434" s="17">
        <v>0</v>
      </c>
      <c r="BN434" s="17">
        <v>0</v>
      </c>
      <c r="BO434" s="17">
        <v>0</v>
      </c>
      <c r="BP434" s="17">
        <v>29</v>
      </c>
      <c r="BQ434" s="15">
        <v>6.9</v>
      </c>
      <c r="BR434" s="15">
        <v>3.36</v>
      </c>
      <c r="BS434" s="15">
        <v>10.26</v>
      </c>
      <c r="BT434" s="15">
        <v>35.75</v>
      </c>
      <c r="BU434" s="15"/>
      <c r="BV434" s="15"/>
      <c r="BW434" s="15"/>
      <c r="BX434" s="15"/>
      <c r="BY434" s="15"/>
      <c r="BZ434" s="15"/>
      <c r="CA434" s="15"/>
      <c r="CB434" s="15"/>
      <c r="CC434" s="17">
        <v>54</v>
      </c>
      <c r="CD434" s="17">
        <v>15</v>
      </c>
      <c r="CE434" s="17">
        <v>41</v>
      </c>
      <c r="CF434" s="17">
        <v>38</v>
      </c>
      <c r="CG434" s="17">
        <v>17</v>
      </c>
      <c r="CH434" s="17">
        <v>8</v>
      </c>
      <c r="CI434" s="17">
        <v>22</v>
      </c>
      <c r="CJ434" s="17">
        <v>18</v>
      </c>
      <c r="CK434" s="17">
        <v>0.25</v>
      </c>
      <c r="CL434" s="17">
        <v>0</v>
      </c>
      <c r="CM434" s="17">
        <v>0.12</v>
      </c>
      <c r="CN434" s="17">
        <v>0.37</v>
      </c>
      <c r="CO434" s="17">
        <v>1.29</v>
      </c>
      <c r="CP434" s="17">
        <v>1.26</v>
      </c>
      <c r="CQ434" s="17">
        <v>10</v>
      </c>
      <c r="CR434" s="17">
        <v>6</v>
      </c>
      <c r="CS434" s="17">
        <v>550</v>
      </c>
      <c r="CT434" s="17">
        <v>241</v>
      </c>
      <c r="CU434" s="17">
        <v>40</v>
      </c>
      <c r="CV434" s="17">
        <v>17</v>
      </c>
      <c r="CW434" s="17">
        <v>28</v>
      </c>
      <c r="CX434" s="17">
        <v>8</v>
      </c>
      <c r="CY434" s="17">
        <v>1.05</v>
      </c>
      <c r="CZ434" s="17">
        <v>0.28999999999999998</v>
      </c>
      <c r="DA434" s="17">
        <v>0</v>
      </c>
      <c r="DB434" s="15"/>
      <c r="DC434" s="15"/>
      <c r="DD434" s="15"/>
      <c r="DE434" s="15"/>
      <c r="DF434" s="15"/>
      <c r="DG434" s="15"/>
      <c r="DH434" s="15"/>
    </row>
    <row r="435" spans="1:112" ht="17.25" thickBot="1">
      <c r="A435" s="18" t="b">
        <v>1</v>
      </c>
      <c r="B435" s="18" t="b">
        <v>1</v>
      </c>
      <c r="C435" s="15"/>
      <c r="D435" s="15"/>
      <c r="E435" s="17">
        <v>176297</v>
      </c>
      <c r="F435" s="17">
        <v>0</v>
      </c>
      <c r="G435" s="17">
        <v>0</v>
      </c>
      <c r="H435" s="17">
        <v>0</v>
      </c>
      <c r="I435" s="17">
        <v>0</v>
      </c>
      <c r="J435" s="15">
        <v>0</v>
      </c>
      <c r="K435" s="17">
        <v>0</v>
      </c>
      <c r="L435" s="17">
        <v>3</v>
      </c>
      <c r="M435" s="15">
        <v>2.4</v>
      </c>
      <c r="N435" s="15"/>
      <c r="O435" s="17">
        <v>0</v>
      </c>
      <c r="P435" s="15" t="s">
        <v>551</v>
      </c>
      <c r="Q435" s="15">
        <v>0</v>
      </c>
      <c r="R435" s="17">
        <v>429</v>
      </c>
      <c r="S435" s="18" t="b">
        <v>0</v>
      </c>
      <c r="T435" s="15"/>
      <c r="U435" s="15"/>
      <c r="V435" s="17">
        <v>70</v>
      </c>
      <c r="W435" s="15" t="s">
        <v>870</v>
      </c>
      <c r="X435" s="15">
        <v>0</v>
      </c>
      <c r="Y435" s="18" t="b">
        <v>0</v>
      </c>
      <c r="Z435" s="15" t="s">
        <v>219</v>
      </c>
      <c r="AA435" s="15">
        <v>1.4</v>
      </c>
      <c r="AB435" s="18" t="b">
        <v>0</v>
      </c>
      <c r="AC435" s="15"/>
      <c r="AD435" s="15" t="s">
        <v>519</v>
      </c>
      <c r="AE435" s="17">
        <v>16</v>
      </c>
      <c r="AF435" s="17">
        <v>1</v>
      </c>
      <c r="AG435" s="17">
        <v>0</v>
      </c>
      <c r="AH435" s="17">
        <v>0</v>
      </c>
      <c r="AI435" s="17">
        <v>0</v>
      </c>
      <c r="AJ435" s="17">
        <v>0</v>
      </c>
      <c r="AK435" s="17">
        <v>0</v>
      </c>
      <c r="AL435" s="15">
        <v>0</v>
      </c>
      <c r="AM435" s="15">
        <v>0</v>
      </c>
      <c r="AN435" s="15" t="s">
        <v>219</v>
      </c>
      <c r="AO435" s="15"/>
      <c r="AP435" s="15"/>
      <c r="AQ435" s="15"/>
      <c r="AR435" s="15"/>
      <c r="AS435" s="18" t="b">
        <v>0</v>
      </c>
      <c r="AT435" s="15" t="s">
        <v>2878</v>
      </c>
      <c r="AU435" s="17">
        <v>0</v>
      </c>
      <c r="AV435" s="17">
        <v>0</v>
      </c>
      <c r="AW435" s="17">
        <v>0</v>
      </c>
      <c r="AX435" s="17">
        <v>0</v>
      </c>
      <c r="AY435" s="17">
        <v>0</v>
      </c>
      <c r="AZ435" s="17">
        <v>0</v>
      </c>
      <c r="BA435" s="17">
        <v>0</v>
      </c>
      <c r="BB435" s="17">
        <v>0</v>
      </c>
      <c r="BC435" s="17">
        <v>0</v>
      </c>
      <c r="BD435" s="17">
        <v>0</v>
      </c>
      <c r="BE435" s="17">
        <v>0</v>
      </c>
      <c r="BF435" s="17">
        <v>0</v>
      </c>
      <c r="BG435" s="17">
        <v>0</v>
      </c>
      <c r="BH435" s="15">
        <v>0</v>
      </c>
      <c r="BI435" s="15">
        <v>0</v>
      </c>
      <c r="BJ435" s="15">
        <v>0</v>
      </c>
      <c r="BK435" s="15">
        <v>0</v>
      </c>
      <c r="BL435" s="17">
        <v>0</v>
      </c>
      <c r="BM435" s="17">
        <v>0</v>
      </c>
      <c r="BN435" s="17">
        <v>0</v>
      </c>
      <c r="BO435" s="17">
        <v>0</v>
      </c>
      <c r="BP435" s="17">
        <v>0</v>
      </c>
      <c r="BQ435" s="15">
        <v>0</v>
      </c>
      <c r="BR435" s="15">
        <v>0</v>
      </c>
      <c r="BS435" s="15">
        <v>0</v>
      </c>
      <c r="BT435" s="15">
        <v>0</v>
      </c>
      <c r="BU435" s="15"/>
      <c r="BV435" s="15"/>
      <c r="BW435" s="15"/>
      <c r="BX435" s="15"/>
      <c r="BY435" s="15"/>
      <c r="BZ435" s="15"/>
      <c r="CA435" s="15"/>
      <c r="CB435" s="15"/>
      <c r="CC435" s="17">
        <v>558</v>
      </c>
      <c r="CD435" s="17">
        <v>246</v>
      </c>
      <c r="CE435" s="17">
        <v>558</v>
      </c>
      <c r="CF435" s="17">
        <v>246</v>
      </c>
      <c r="CG435" s="17">
        <v>558</v>
      </c>
      <c r="CH435" s="17">
        <v>246</v>
      </c>
      <c r="CI435" s="17">
        <v>558</v>
      </c>
      <c r="CJ435" s="17">
        <v>246</v>
      </c>
      <c r="CK435" s="17">
        <v>0</v>
      </c>
      <c r="CL435" s="17">
        <v>0</v>
      </c>
      <c r="CM435" s="17">
        <v>0</v>
      </c>
      <c r="CN435" s="17">
        <v>0</v>
      </c>
      <c r="CO435" s="17">
        <v>0</v>
      </c>
      <c r="CP435" s="17">
        <v>0</v>
      </c>
      <c r="CQ435" s="17">
        <v>23</v>
      </c>
      <c r="CR435" s="17">
        <v>14</v>
      </c>
      <c r="CS435" s="17">
        <v>529</v>
      </c>
      <c r="CT435" s="17">
        <v>228</v>
      </c>
      <c r="CU435" s="17">
        <v>558</v>
      </c>
      <c r="CV435" s="17">
        <v>246</v>
      </c>
      <c r="CW435" s="17">
        <v>166</v>
      </c>
      <c r="CX435" s="17">
        <v>51</v>
      </c>
      <c r="CY435" s="17">
        <v>0</v>
      </c>
      <c r="CZ435" s="17">
        <v>0</v>
      </c>
      <c r="DA435" s="17">
        <v>0</v>
      </c>
      <c r="DB435" s="15"/>
      <c r="DC435" s="15"/>
      <c r="DD435" s="15"/>
      <c r="DE435" s="15"/>
      <c r="DF435" s="15"/>
      <c r="DG435" s="15"/>
      <c r="DH435" s="15"/>
    </row>
    <row r="436" spans="1:112" ht="17.25" thickBot="1">
      <c r="A436" s="18" t="b">
        <v>1</v>
      </c>
      <c r="B436" s="18" t="b">
        <v>1</v>
      </c>
      <c r="C436" s="15"/>
      <c r="D436" s="15"/>
      <c r="E436" s="17">
        <v>184341</v>
      </c>
      <c r="F436" s="17">
        <v>0</v>
      </c>
      <c r="G436" s="17">
        <v>0</v>
      </c>
      <c r="H436" s="17">
        <v>0</v>
      </c>
      <c r="I436" s="17">
        <v>0</v>
      </c>
      <c r="J436" s="15">
        <v>0</v>
      </c>
      <c r="K436" s="17">
        <v>0</v>
      </c>
      <c r="L436" s="17">
        <v>3</v>
      </c>
      <c r="M436" s="15">
        <v>2</v>
      </c>
      <c r="N436" s="15"/>
      <c r="O436" s="17">
        <v>0</v>
      </c>
      <c r="P436" s="15" t="s">
        <v>708</v>
      </c>
      <c r="Q436" s="15">
        <v>0</v>
      </c>
      <c r="R436" s="17">
        <v>430</v>
      </c>
      <c r="S436" s="18" t="b">
        <v>0</v>
      </c>
      <c r="T436" s="15"/>
      <c r="U436" s="15"/>
      <c r="V436" s="17">
        <v>55</v>
      </c>
      <c r="W436" s="15" t="s">
        <v>709</v>
      </c>
      <c r="X436" s="15">
        <v>2.5</v>
      </c>
      <c r="Y436" s="18" t="b">
        <v>0</v>
      </c>
      <c r="Z436" s="15" t="s">
        <v>269</v>
      </c>
      <c r="AA436" s="15">
        <v>0.1</v>
      </c>
      <c r="AB436" s="18" t="b">
        <v>0</v>
      </c>
      <c r="AC436" s="15"/>
      <c r="AD436" s="15" t="s">
        <v>519</v>
      </c>
      <c r="AE436" s="17">
        <v>16</v>
      </c>
      <c r="AF436" s="17">
        <v>1</v>
      </c>
      <c r="AG436" s="17">
        <v>58</v>
      </c>
      <c r="AH436" s="17">
        <v>0</v>
      </c>
      <c r="AI436" s="17">
        <v>0</v>
      </c>
      <c r="AJ436" s="17">
        <v>0</v>
      </c>
      <c r="AK436" s="17">
        <v>0</v>
      </c>
      <c r="AL436" s="15">
        <v>0</v>
      </c>
      <c r="AM436" s="15">
        <v>10.5</v>
      </c>
      <c r="AN436" s="15" t="s">
        <v>269</v>
      </c>
      <c r="AO436" s="15"/>
      <c r="AP436" s="15"/>
      <c r="AQ436" s="15"/>
      <c r="AR436" s="15"/>
      <c r="AS436" s="18" t="b">
        <v>0</v>
      </c>
      <c r="AT436" s="15" t="s">
        <v>2883</v>
      </c>
      <c r="AU436" s="17">
        <v>1010</v>
      </c>
      <c r="AV436" s="17">
        <v>3</v>
      </c>
      <c r="AW436" s="17">
        <v>0</v>
      </c>
      <c r="AX436" s="17">
        <v>5</v>
      </c>
      <c r="AY436" s="17">
        <v>15</v>
      </c>
      <c r="AZ436" s="17">
        <v>0</v>
      </c>
      <c r="BA436" s="17">
        <v>0</v>
      </c>
      <c r="BB436" s="17">
        <v>0</v>
      </c>
      <c r="BC436" s="17">
        <v>2</v>
      </c>
      <c r="BD436" s="17">
        <v>0</v>
      </c>
      <c r="BE436" s="17">
        <v>0</v>
      </c>
      <c r="BF436" s="17">
        <v>3</v>
      </c>
      <c r="BG436" s="17">
        <v>201</v>
      </c>
      <c r="BH436" s="15">
        <v>201.2</v>
      </c>
      <c r="BI436" s="15">
        <v>214.1</v>
      </c>
      <c r="BJ436" s="15">
        <v>165</v>
      </c>
      <c r="BK436" s="15">
        <v>58</v>
      </c>
      <c r="BL436" s="17">
        <v>0</v>
      </c>
      <c r="BM436" s="17">
        <v>0</v>
      </c>
      <c r="BN436" s="17">
        <v>0</v>
      </c>
      <c r="BO436" s="17">
        <v>0</v>
      </c>
      <c r="BP436" s="17">
        <v>12</v>
      </c>
      <c r="BQ436" s="15">
        <v>1.56</v>
      </c>
      <c r="BR436" s="15">
        <v>1.62</v>
      </c>
      <c r="BS436" s="15">
        <v>3.18</v>
      </c>
      <c r="BT436" s="15">
        <v>12.46</v>
      </c>
      <c r="BU436" s="15"/>
      <c r="BV436" s="15"/>
      <c r="BW436" s="17">
        <v>3</v>
      </c>
      <c r="BX436" s="15"/>
      <c r="BY436" s="15"/>
      <c r="BZ436" s="15"/>
      <c r="CA436" s="15"/>
      <c r="CB436" s="15"/>
      <c r="CC436" s="17">
        <v>251</v>
      </c>
      <c r="CD436" s="17">
        <v>113</v>
      </c>
      <c r="CE436" s="17">
        <v>156</v>
      </c>
      <c r="CF436" s="17">
        <v>104</v>
      </c>
      <c r="CG436" s="17">
        <v>184</v>
      </c>
      <c r="CH436" s="17">
        <v>101</v>
      </c>
      <c r="CI436" s="17">
        <v>227</v>
      </c>
      <c r="CJ436" s="17">
        <v>116</v>
      </c>
      <c r="CK436" s="17">
        <v>0.14000000000000001</v>
      </c>
      <c r="CL436" s="17">
        <v>0</v>
      </c>
      <c r="CM436" s="17">
        <v>0.14000000000000001</v>
      </c>
      <c r="CN436" s="17">
        <v>0.28000000000000003</v>
      </c>
      <c r="CO436" s="17">
        <v>1.1100000000000001</v>
      </c>
      <c r="CP436" s="17">
        <v>1.34</v>
      </c>
      <c r="CQ436" s="17">
        <v>126</v>
      </c>
      <c r="CR436" s="17">
        <v>79</v>
      </c>
      <c r="CS436" s="17">
        <v>363</v>
      </c>
      <c r="CT436" s="17">
        <v>122</v>
      </c>
      <c r="CU436" s="17">
        <v>234</v>
      </c>
      <c r="CV436" s="17">
        <v>91</v>
      </c>
      <c r="CW436" s="17">
        <v>469</v>
      </c>
      <c r="CX436" s="17">
        <v>189</v>
      </c>
      <c r="CY436" s="17">
        <v>1.07</v>
      </c>
      <c r="CZ436" s="17">
        <v>0.45</v>
      </c>
      <c r="DA436" s="17">
        <v>0</v>
      </c>
      <c r="DB436" s="15"/>
      <c r="DC436" s="15"/>
      <c r="DD436" s="15"/>
      <c r="DE436" s="15"/>
      <c r="DF436" s="15"/>
      <c r="DG436" s="15"/>
      <c r="DH436" s="15"/>
    </row>
    <row r="437" spans="1:112" ht="17.25" thickBot="1">
      <c r="A437" s="18" t="b">
        <v>1</v>
      </c>
      <c r="B437" s="18" t="b">
        <v>1</v>
      </c>
      <c r="C437" s="15"/>
      <c r="D437" s="15"/>
      <c r="E437" s="17">
        <v>493250</v>
      </c>
      <c r="F437" s="17">
        <v>0</v>
      </c>
      <c r="G437" s="17">
        <v>0</v>
      </c>
      <c r="H437" s="17">
        <v>0</v>
      </c>
      <c r="I437" s="17">
        <v>0</v>
      </c>
      <c r="J437" s="15">
        <v>0</v>
      </c>
      <c r="K437" s="17">
        <v>0</v>
      </c>
      <c r="L437" s="17">
        <v>3</v>
      </c>
      <c r="M437" s="15">
        <v>2.1</v>
      </c>
      <c r="N437" s="15"/>
      <c r="O437" s="17">
        <v>0</v>
      </c>
      <c r="P437" s="15" t="s">
        <v>423</v>
      </c>
      <c r="Q437" s="15">
        <v>0</v>
      </c>
      <c r="R437" s="17">
        <v>431</v>
      </c>
      <c r="S437" s="18" t="b">
        <v>0</v>
      </c>
      <c r="T437" s="15"/>
      <c r="U437" s="15"/>
      <c r="V437" s="17">
        <v>60</v>
      </c>
      <c r="W437" s="15" t="s">
        <v>884</v>
      </c>
      <c r="X437" s="15">
        <v>2.8</v>
      </c>
      <c r="Y437" s="18" t="b">
        <v>0</v>
      </c>
      <c r="Z437" s="15" t="s">
        <v>377</v>
      </c>
      <c r="AA437" s="15">
        <v>1.4</v>
      </c>
      <c r="AB437" s="18" t="b">
        <v>0</v>
      </c>
      <c r="AC437" s="15"/>
      <c r="AD437" s="15" t="s">
        <v>519</v>
      </c>
      <c r="AE437" s="17">
        <v>16</v>
      </c>
      <c r="AF437" s="17">
        <v>1</v>
      </c>
      <c r="AG437" s="17">
        <v>91</v>
      </c>
      <c r="AH437" s="17">
        <v>0</v>
      </c>
      <c r="AI437" s="17">
        <v>0</v>
      </c>
      <c r="AJ437" s="17">
        <v>0</v>
      </c>
      <c r="AK437" s="17">
        <v>0</v>
      </c>
      <c r="AL437" s="15">
        <v>0</v>
      </c>
      <c r="AM437" s="15">
        <v>15.2</v>
      </c>
      <c r="AN437" s="15" t="s">
        <v>423</v>
      </c>
      <c r="AO437" s="15"/>
      <c r="AP437" s="15"/>
      <c r="AQ437" s="15"/>
      <c r="AR437" s="15"/>
      <c r="AS437" s="18" t="b">
        <v>0</v>
      </c>
      <c r="AT437" s="15" t="s">
        <v>2879</v>
      </c>
      <c r="AU437" s="17">
        <v>2339</v>
      </c>
      <c r="AV437" s="17">
        <v>2</v>
      </c>
      <c r="AW437" s="17">
        <v>5</v>
      </c>
      <c r="AX437" s="17">
        <v>6</v>
      </c>
      <c r="AY437" s="17">
        <v>33</v>
      </c>
      <c r="AZ437" s="17">
        <v>0</v>
      </c>
      <c r="BA437" s="17">
        <v>0</v>
      </c>
      <c r="BB437" s="17">
        <v>0</v>
      </c>
      <c r="BC437" s="17">
        <v>2</v>
      </c>
      <c r="BD437" s="17">
        <v>0</v>
      </c>
      <c r="BE437" s="17">
        <v>0</v>
      </c>
      <c r="BF437" s="17">
        <v>7</v>
      </c>
      <c r="BG437" s="17">
        <v>463</v>
      </c>
      <c r="BH437" s="15">
        <v>436.6</v>
      </c>
      <c r="BI437" s="15">
        <v>596.1</v>
      </c>
      <c r="BJ437" s="15">
        <v>600</v>
      </c>
      <c r="BK437" s="15">
        <v>163.5</v>
      </c>
      <c r="BL437" s="17">
        <v>0</v>
      </c>
      <c r="BM437" s="17">
        <v>0</v>
      </c>
      <c r="BN437" s="17">
        <v>0</v>
      </c>
      <c r="BO437" s="17">
        <v>0</v>
      </c>
      <c r="BP437" s="17">
        <v>27</v>
      </c>
      <c r="BQ437" s="15">
        <v>5.46</v>
      </c>
      <c r="BR437" s="15">
        <v>4.74</v>
      </c>
      <c r="BS437" s="15">
        <v>10.199999999999999</v>
      </c>
      <c r="BT437" s="15">
        <v>31.69</v>
      </c>
      <c r="BU437" s="17">
        <v>6</v>
      </c>
      <c r="BV437" s="15"/>
      <c r="BW437" s="15"/>
      <c r="BX437" s="15"/>
      <c r="BY437" s="15"/>
      <c r="BZ437" s="15"/>
      <c r="CA437" s="15"/>
      <c r="CB437" s="15"/>
      <c r="CC437" s="17">
        <v>138</v>
      </c>
      <c r="CD437" s="17">
        <v>51</v>
      </c>
      <c r="CE437" s="17">
        <v>35</v>
      </c>
      <c r="CF437" s="17">
        <v>34</v>
      </c>
      <c r="CG437" s="17">
        <v>33</v>
      </c>
      <c r="CH437" s="17">
        <v>19</v>
      </c>
      <c r="CI437" s="17">
        <v>41</v>
      </c>
      <c r="CJ437" s="17">
        <v>28</v>
      </c>
      <c r="CK437" s="17">
        <v>0.21</v>
      </c>
      <c r="CL437" s="17">
        <v>0</v>
      </c>
      <c r="CM437" s="17">
        <v>0.18</v>
      </c>
      <c r="CN437" s="17">
        <v>0.39</v>
      </c>
      <c r="CO437" s="17">
        <v>1.22</v>
      </c>
      <c r="CP437" s="17">
        <v>1.27</v>
      </c>
      <c r="CQ437" s="17">
        <v>96</v>
      </c>
      <c r="CR437" s="17">
        <v>61</v>
      </c>
      <c r="CS437" s="17">
        <v>490</v>
      </c>
      <c r="CT437" s="17">
        <v>196</v>
      </c>
      <c r="CU437" s="17">
        <v>200</v>
      </c>
      <c r="CV437" s="17">
        <v>76</v>
      </c>
      <c r="CW437" s="17">
        <v>167</v>
      </c>
      <c r="CX437" s="17">
        <v>52</v>
      </c>
      <c r="CY437" s="17">
        <v>1.04</v>
      </c>
      <c r="CZ437" s="17">
        <v>0.23</v>
      </c>
      <c r="DA437" s="17">
        <v>0</v>
      </c>
      <c r="DB437" s="15"/>
      <c r="DC437" s="15"/>
      <c r="DD437" s="15"/>
      <c r="DE437" s="15"/>
      <c r="DF437" s="15"/>
      <c r="DG437" s="15"/>
      <c r="DH437" s="15"/>
    </row>
    <row r="438" spans="1:112" ht="17.25" thickBot="1">
      <c r="A438" s="18" t="b">
        <v>1</v>
      </c>
      <c r="B438" s="18" t="b">
        <v>1</v>
      </c>
      <c r="C438" s="15"/>
      <c r="D438" s="15"/>
      <c r="E438" s="17">
        <v>516895</v>
      </c>
      <c r="F438" s="17">
        <v>0</v>
      </c>
      <c r="G438" s="17">
        <v>0</v>
      </c>
      <c r="H438" s="17">
        <v>0</v>
      </c>
      <c r="I438" s="17">
        <v>0</v>
      </c>
      <c r="J438" s="15">
        <v>0</v>
      </c>
      <c r="K438" s="17">
        <v>0</v>
      </c>
      <c r="L438" s="17">
        <v>3</v>
      </c>
      <c r="M438" s="15">
        <v>2</v>
      </c>
      <c r="N438" s="15"/>
      <c r="O438" s="17">
        <v>0</v>
      </c>
      <c r="P438" s="15" t="s">
        <v>892</v>
      </c>
      <c r="Q438" s="15">
        <v>0</v>
      </c>
      <c r="R438" s="17">
        <v>432</v>
      </c>
      <c r="S438" s="18" t="b">
        <v>0</v>
      </c>
      <c r="T438" s="15"/>
      <c r="U438" s="15"/>
      <c r="V438" s="17">
        <v>55</v>
      </c>
      <c r="W438" s="15" t="s">
        <v>893</v>
      </c>
      <c r="X438" s="15">
        <v>2.6</v>
      </c>
      <c r="Y438" s="18" t="b">
        <v>0</v>
      </c>
      <c r="Z438" s="15" t="s">
        <v>894</v>
      </c>
      <c r="AA438" s="15">
        <v>1.3</v>
      </c>
      <c r="AB438" s="18" t="b">
        <v>0</v>
      </c>
      <c r="AC438" s="15"/>
      <c r="AD438" s="15" t="s">
        <v>519</v>
      </c>
      <c r="AE438" s="17">
        <v>16</v>
      </c>
      <c r="AF438" s="17">
        <v>1</v>
      </c>
      <c r="AG438" s="17">
        <v>73</v>
      </c>
      <c r="AH438" s="17">
        <v>0</v>
      </c>
      <c r="AI438" s="17">
        <v>0</v>
      </c>
      <c r="AJ438" s="17">
        <v>0</v>
      </c>
      <c r="AK438" s="17">
        <v>0</v>
      </c>
      <c r="AL438" s="15">
        <v>0</v>
      </c>
      <c r="AM438" s="15">
        <v>13.3</v>
      </c>
      <c r="AN438" s="15" t="s">
        <v>894</v>
      </c>
      <c r="AO438" s="15"/>
      <c r="AP438" s="15"/>
      <c r="AQ438" s="15"/>
      <c r="AR438" s="15"/>
      <c r="AS438" s="18" t="b">
        <v>0</v>
      </c>
      <c r="AT438" s="15" t="s">
        <v>2886</v>
      </c>
      <c r="AU438" s="17">
        <v>1653</v>
      </c>
      <c r="AV438" s="17">
        <v>1</v>
      </c>
      <c r="AW438" s="17">
        <v>2</v>
      </c>
      <c r="AX438" s="17">
        <v>6</v>
      </c>
      <c r="AY438" s="17">
        <v>22</v>
      </c>
      <c r="AZ438" s="17">
        <v>0</v>
      </c>
      <c r="BA438" s="17">
        <v>0</v>
      </c>
      <c r="BB438" s="17">
        <v>0</v>
      </c>
      <c r="BC438" s="17">
        <v>2</v>
      </c>
      <c r="BD438" s="17">
        <v>0</v>
      </c>
      <c r="BE438" s="17">
        <v>0</v>
      </c>
      <c r="BF438" s="17">
        <v>2</v>
      </c>
      <c r="BG438" s="17">
        <v>340</v>
      </c>
      <c r="BH438" s="15">
        <v>365</v>
      </c>
      <c r="BI438" s="15">
        <v>360.1</v>
      </c>
      <c r="BJ438" s="15">
        <v>94</v>
      </c>
      <c r="BK438" s="15">
        <v>82.1</v>
      </c>
      <c r="BL438" s="17">
        <v>0</v>
      </c>
      <c r="BM438" s="17">
        <v>0</v>
      </c>
      <c r="BN438" s="17">
        <v>0</v>
      </c>
      <c r="BO438" s="17">
        <v>0</v>
      </c>
      <c r="BP438" s="17">
        <v>16</v>
      </c>
      <c r="BQ438" s="15">
        <v>0.48</v>
      </c>
      <c r="BR438" s="15">
        <v>1.27</v>
      </c>
      <c r="BS438" s="15">
        <v>1.75</v>
      </c>
      <c r="BT438" s="15">
        <v>22.88</v>
      </c>
      <c r="BU438" s="15"/>
      <c r="BV438" s="15"/>
      <c r="BW438" s="15"/>
      <c r="BX438" s="15"/>
      <c r="BY438" s="15"/>
      <c r="BZ438" s="15"/>
      <c r="CA438" s="15"/>
      <c r="CB438" s="15"/>
      <c r="CC438" s="17">
        <v>167</v>
      </c>
      <c r="CD438" s="17">
        <v>66</v>
      </c>
      <c r="CE438" s="17">
        <v>94</v>
      </c>
      <c r="CF438" s="17">
        <v>68</v>
      </c>
      <c r="CG438" s="17">
        <v>240</v>
      </c>
      <c r="CH438" s="17">
        <v>128</v>
      </c>
      <c r="CI438" s="17">
        <v>169</v>
      </c>
      <c r="CJ438" s="17">
        <v>82</v>
      </c>
      <c r="CK438" s="17">
        <v>0.03</v>
      </c>
      <c r="CL438" s="17">
        <v>0</v>
      </c>
      <c r="CM438" s="17">
        <v>7.0000000000000007E-2</v>
      </c>
      <c r="CN438" s="17">
        <v>0.1</v>
      </c>
      <c r="CO438" s="17">
        <v>1.25</v>
      </c>
      <c r="CP438" s="17">
        <v>1.2</v>
      </c>
      <c r="CQ438" s="17">
        <v>193</v>
      </c>
      <c r="CR438" s="17">
        <v>120</v>
      </c>
      <c r="CS438" s="17">
        <v>430</v>
      </c>
      <c r="CT438" s="17">
        <v>163</v>
      </c>
      <c r="CU438" s="17">
        <v>228</v>
      </c>
      <c r="CV438" s="17">
        <v>88</v>
      </c>
      <c r="CW438" s="17">
        <v>172</v>
      </c>
      <c r="CX438" s="17">
        <v>56</v>
      </c>
      <c r="CY438" s="17">
        <v>0.87</v>
      </c>
      <c r="CZ438" s="17">
        <v>0.33</v>
      </c>
      <c r="DA438" s="17">
        <v>0</v>
      </c>
      <c r="DB438" s="15"/>
      <c r="DC438" s="15"/>
      <c r="DD438" s="15"/>
      <c r="DE438" s="15"/>
      <c r="DF438" s="15"/>
      <c r="DG438" s="15"/>
      <c r="DH438" s="15"/>
    </row>
    <row r="439" spans="1:112" ht="165.75" thickBot="1">
      <c r="A439" s="18" t="b">
        <v>1</v>
      </c>
      <c r="B439" s="18" t="b">
        <v>1</v>
      </c>
      <c r="C439" s="17">
        <v>0</v>
      </c>
      <c r="D439" s="15"/>
      <c r="E439" s="17">
        <v>232112</v>
      </c>
      <c r="F439" s="17">
        <v>0</v>
      </c>
      <c r="G439" s="17">
        <v>0</v>
      </c>
      <c r="H439" s="17">
        <v>0</v>
      </c>
      <c r="I439" s="17">
        <v>0</v>
      </c>
      <c r="J439" s="15">
        <v>0</v>
      </c>
      <c r="K439" s="17">
        <v>0</v>
      </c>
      <c r="L439" s="17">
        <v>3</v>
      </c>
      <c r="M439" s="15">
        <v>0</v>
      </c>
      <c r="N439" s="15"/>
      <c r="O439" s="17">
        <v>0</v>
      </c>
      <c r="P439" s="15" t="s">
        <v>862</v>
      </c>
      <c r="Q439" s="15">
        <v>0</v>
      </c>
      <c r="R439" s="17">
        <v>433</v>
      </c>
      <c r="S439" s="18" t="b">
        <v>0</v>
      </c>
      <c r="T439" s="15" t="s">
        <v>1607</v>
      </c>
      <c r="U439" s="15" t="s">
        <v>5499</v>
      </c>
      <c r="V439" s="17">
        <v>50</v>
      </c>
      <c r="W439" s="15" t="s">
        <v>1791</v>
      </c>
      <c r="X439" s="15">
        <v>1.7</v>
      </c>
      <c r="Y439" s="18" t="b">
        <v>0</v>
      </c>
      <c r="Z439" s="15" t="s">
        <v>2887</v>
      </c>
      <c r="AA439" s="15">
        <v>0</v>
      </c>
      <c r="AB439" s="18" t="b">
        <v>0</v>
      </c>
      <c r="AC439" s="15"/>
      <c r="AD439" s="15" t="s">
        <v>543</v>
      </c>
      <c r="AE439" s="17">
        <v>16</v>
      </c>
      <c r="AF439" s="17">
        <v>1</v>
      </c>
      <c r="AG439" s="17">
        <v>38</v>
      </c>
      <c r="AH439" s="17">
        <v>0</v>
      </c>
      <c r="AI439" s="17">
        <v>0</v>
      </c>
      <c r="AJ439" s="17">
        <v>0</v>
      </c>
      <c r="AK439" s="17">
        <v>0</v>
      </c>
      <c r="AL439" s="15">
        <v>0</v>
      </c>
      <c r="AM439" s="15">
        <v>7.6</v>
      </c>
      <c r="AN439" s="15" t="s">
        <v>1792</v>
      </c>
      <c r="AO439" s="15"/>
      <c r="AP439" s="15"/>
      <c r="AQ439" s="15"/>
      <c r="AR439" s="15"/>
      <c r="AS439" s="18" t="b">
        <v>0</v>
      </c>
      <c r="AT439" s="15" t="s">
        <v>2888</v>
      </c>
      <c r="AU439" s="17">
        <v>876</v>
      </c>
      <c r="AV439" s="17">
        <v>0</v>
      </c>
      <c r="AW439" s="17">
        <v>0</v>
      </c>
      <c r="AX439" s="17">
        <v>1</v>
      </c>
      <c r="AY439" s="17">
        <v>23</v>
      </c>
      <c r="AZ439" s="17">
        <v>0</v>
      </c>
      <c r="BA439" s="17">
        <v>0</v>
      </c>
      <c r="BB439" s="17">
        <v>0</v>
      </c>
      <c r="BC439" s="17">
        <v>1</v>
      </c>
      <c r="BD439" s="17">
        <v>0</v>
      </c>
      <c r="BE439" s="17">
        <v>0</v>
      </c>
      <c r="BF439" s="17">
        <v>0</v>
      </c>
      <c r="BG439" s="17">
        <v>183</v>
      </c>
      <c r="BH439" s="15">
        <v>167.2</v>
      </c>
      <c r="BI439" s="15">
        <v>83.6</v>
      </c>
      <c r="BJ439" s="15">
        <v>48</v>
      </c>
      <c r="BK439" s="15">
        <v>29.8</v>
      </c>
      <c r="BL439" s="17">
        <v>0</v>
      </c>
      <c r="BM439" s="17">
        <v>0</v>
      </c>
      <c r="BN439" s="17">
        <v>0</v>
      </c>
      <c r="BO439" s="17">
        <v>0</v>
      </c>
      <c r="BP439" s="17">
        <v>8</v>
      </c>
      <c r="BQ439" s="15">
        <v>0.72</v>
      </c>
      <c r="BR439" s="15">
        <v>0.16</v>
      </c>
      <c r="BS439" s="15">
        <v>0.88</v>
      </c>
      <c r="BT439" s="15">
        <v>18.22</v>
      </c>
      <c r="BU439" s="15"/>
      <c r="BV439" s="15"/>
      <c r="BW439" s="15"/>
      <c r="BX439" s="15"/>
      <c r="BY439" s="15"/>
      <c r="BZ439" s="15"/>
      <c r="CA439" s="15"/>
      <c r="CB439" s="113" t="s">
        <v>5500</v>
      </c>
      <c r="CC439" s="17">
        <v>263</v>
      </c>
      <c r="CD439" s="17">
        <v>119</v>
      </c>
      <c r="CE439" s="17">
        <v>250</v>
      </c>
      <c r="CF439" s="17">
        <v>141</v>
      </c>
      <c r="CG439" s="17">
        <v>278</v>
      </c>
      <c r="CH439" s="17">
        <v>148</v>
      </c>
      <c r="CI439" s="17">
        <v>289</v>
      </c>
      <c r="CJ439" s="17">
        <v>140</v>
      </c>
      <c r="CK439" s="17">
        <v>7.0000000000000007E-2</v>
      </c>
      <c r="CL439" s="17">
        <v>0</v>
      </c>
      <c r="CM439" s="17">
        <v>0.02</v>
      </c>
      <c r="CN439" s="17">
        <v>0.09</v>
      </c>
      <c r="CO439" s="17">
        <v>1.87</v>
      </c>
      <c r="CP439" s="17">
        <v>2.36</v>
      </c>
      <c r="CQ439" s="17">
        <v>271</v>
      </c>
      <c r="CR439" s="17">
        <v>161</v>
      </c>
      <c r="CS439" s="17">
        <v>249</v>
      </c>
      <c r="CT439" s="17">
        <v>55</v>
      </c>
      <c r="CU439" s="17">
        <v>314</v>
      </c>
      <c r="CV439" s="17">
        <v>137</v>
      </c>
      <c r="CW439" s="17">
        <v>552</v>
      </c>
      <c r="CX439" s="17">
        <v>242</v>
      </c>
      <c r="CY439" s="17">
        <v>0.82</v>
      </c>
      <c r="CZ439" s="17">
        <v>0.1</v>
      </c>
      <c r="DA439" s="17">
        <v>0</v>
      </c>
      <c r="DB439" s="15"/>
      <c r="DC439" s="15"/>
      <c r="DD439" s="15"/>
      <c r="DE439" s="15"/>
      <c r="DF439" s="15"/>
      <c r="DG439" s="15"/>
      <c r="DH439" s="15"/>
    </row>
    <row r="440" spans="1:112" ht="17.25" thickBot="1">
      <c r="A440" s="18" t="b">
        <v>1</v>
      </c>
      <c r="B440" s="18" t="b">
        <v>1</v>
      </c>
      <c r="C440" s="15"/>
      <c r="D440" s="15"/>
      <c r="E440" s="17">
        <v>547037</v>
      </c>
      <c r="F440" s="17">
        <v>0</v>
      </c>
      <c r="G440" s="17">
        <v>0</v>
      </c>
      <c r="H440" s="17">
        <v>0</v>
      </c>
      <c r="I440" s="17">
        <v>0</v>
      </c>
      <c r="J440" s="15">
        <v>0</v>
      </c>
      <c r="K440" s="17">
        <v>0</v>
      </c>
      <c r="L440" s="17">
        <v>3</v>
      </c>
      <c r="M440" s="15">
        <v>1.5</v>
      </c>
      <c r="N440" s="15"/>
      <c r="O440" s="17">
        <v>0</v>
      </c>
      <c r="P440" s="15" t="s">
        <v>600</v>
      </c>
      <c r="Q440" s="15">
        <v>0</v>
      </c>
      <c r="R440" s="17">
        <v>434</v>
      </c>
      <c r="S440" s="18" t="b">
        <v>0</v>
      </c>
      <c r="T440" s="15"/>
      <c r="U440" s="15"/>
      <c r="V440" s="17">
        <v>50</v>
      </c>
      <c r="W440" s="15" t="s">
        <v>1852</v>
      </c>
      <c r="X440" s="15">
        <v>1</v>
      </c>
      <c r="Y440" s="18" t="b">
        <v>0</v>
      </c>
      <c r="Z440" s="15" t="s">
        <v>1853</v>
      </c>
      <c r="AA440" s="15">
        <v>0</v>
      </c>
      <c r="AB440" s="18" t="b">
        <v>0</v>
      </c>
      <c r="AC440" s="15"/>
      <c r="AD440" s="15" t="s">
        <v>519</v>
      </c>
      <c r="AE440" s="17">
        <v>16</v>
      </c>
      <c r="AF440" s="17">
        <v>1</v>
      </c>
      <c r="AG440" s="17">
        <v>3</v>
      </c>
      <c r="AH440" s="17">
        <v>0</v>
      </c>
      <c r="AI440" s="17">
        <v>0</v>
      </c>
      <c r="AJ440" s="17">
        <v>0</v>
      </c>
      <c r="AK440" s="17">
        <v>0</v>
      </c>
      <c r="AL440" s="15">
        <v>0</v>
      </c>
      <c r="AM440" s="15">
        <v>0.6</v>
      </c>
      <c r="AN440" s="15" t="s">
        <v>2891</v>
      </c>
      <c r="AO440" s="15"/>
      <c r="AP440" s="15"/>
      <c r="AQ440" s="15"/>
      <c r="AR440" s="15"/>
      <c r="AS440" s="18" t="b">
        <v>0</v>
      </c>
      <c r="AT440" s="15" t="s">
        <v>2892</v>
      </c>
      <c r="AU440" s="17">
        <v>107</v>
      </c>
      <c r="AV440" s="17">
        <v>0</v>
      </c>
      <c r="AW440" s="17">
        <v>0</v>
      </c>
      <c r="AX440" s="17">
        <v>0</v>
      </c>
      <c r="AY440" s="17">
        <v>0</v>
      </c>
      <c r="AZ440" s="17">
        <v>0</v>
      </c>
      <c r="BA440" s="17">
        <v>0</v>
      </c>
      <c r="BB440" s="17">
        <v>0</v>
      </c>
      <c r="BC440" s="17">
        <v>0</v>
      </c>
      <c r="BD440" s="17">
        <v>0</v>
      </c>
      <c r="BE440" s="17">
        <v>0</v>
      </c>
      <c r="BF440" s="17">
        <v>0</v>
      </c>
      <c r="BG440" s="17">
        <v>10</v>
      </c>
      <c r="BH440" s="15">
        <v>18.600000000000001</v>
      </c>
      <c r="BI440" s="15">
        <v>24.4</v>
      </c>
      <c r="BJ440" s="15">
        <v>5</v>
      </c>
      <c r="BK440" s="15">
        <v>4.8</v>
      </c>
      <c r="BL440" s="17">
        <v>0</v>
      </c>
      <c r="BM440" s="17">
        <v>0</v>
      </c>
      <c r="BN440" s="17">
        <v>0</v>
      </c>
      <c r="BO440" s="17">
        <v>0</v>
      </c>
      <c r="BP440" s="17">
        <v>0</v>
      </c>
      <c r="BQ440" s="15">
        <v>0.03</v>
      </c>
      <c r="BR440" s="15">
        <v>0.02</v>
      </c>
      <c r="BS440" s="15">
        <v>0.05</v>
      </c>
      <c r="BT440" s="15">
        <v>1.86</v>
      </c>
      <c r="BU440" s="15"/>
      <c r="BV440" s="15"/>
      <c r="BW440" s="15"/>
      <c r="BX440" s="15"/>
      <c r="BY440" s="15"/>
      <c r="BZ440" s="15"/>
      <c r="CA440" s="15"/>
      <c r="CB440" s="15"/>
      <c r="CC440" s="17">
        <v>358</v>
      </c>
      <c r="CD440" s="17">
        <v>165</v>
      </c>
      <c r="CE440" s="17">
        <v>316</v>
      </c>
      <c r="CF440" s="17">
        <v>164</v>
      </c>
      <c r="CG440" s="17">
        <v>339</v>
      </c>
      <c r="CH440" s="17">
        <v>172</v>
      </c>
      <c r="CI440" s="17">
        <v>360</v>
      </c>
      <c r="CJ440" s="17">
        <v>167</v>
      </c>
      <c r="CK440" s="17">
        <v>0.03</v>
      </c>
      <c r="CL440" s="17">
        <v>0</v>
      </c>
      <c r="CM440" s="17">
        <v>0.02</v>
      </c>
      <c r="CN440" s="17">
        <v>0.05</v>
      </c>
      <c r="CO440" s="17">
        <v>1.56</v>
      </c>
      <c r="CP440" s="17">
        <v>0</v>
      </c>
      <c r="CQ440" s="17">
        <v>346</v>
      </c>
      <c r="CR440" s="17">
        <v>206</v>
      </c>
      <c r="CS440" s="17">
        <v>324</v>
      </c>
      <c r="CT440" s="17">
        <v>100</v>
      </c>
      <c r="CU440" s="17">
        <v>381</v>
      </c>
      <c r="CV440" s="17">
        <v>177</v>
      </c>
      <c r="CW440" s="17">
        <v>535</v>
      </c>
      <c r="CX440" s="17">
        <v>229</v>
      </c>
      <c r="CY440" s="17">
        <v>0</v>
      </c>
      <c r="CZ440" s="17">
        <v>0</v>
      </c>
      <c r="DA440" s="17">
        <v>0</v>
      </c>
      <c r="DB440" s="15"/>
      <c r="DC440" s="15"/>
      <c r="DD440" s="15"/>
      <c r="DE440" s="15"/>
      <c r="DF440" s="15"/>
      <c r="DG440" s="15"/>
      <c r="DH440" s="15"/>
    </row>
    <row r="441" spans="1:112" ht="17.25" thickBot="1">
      <c r="A441" s="18" t="b">
        <v>1</v>
      </c>
      <c r="B441" s="18" t="b">
        <v>1</v>
      </c>
      <c r="C441" s="15"/>
      <c r="D441" s="15"/>
      <c r="E441" s="17">
        <v>576628</v>
      </c>
      <c r="F441" s="17">
        <v>0</v>
      </c>
      <c r="G441" s="17">
        <v>0</v>
      </c>
      <c r="H441" s="17">
        <v>0</v>
      </c>
      <c r="I441" s="17">
        <v>0</v>
      </c>
      <c r="J441" s="15">
        <v>0</v>
      </c>
      <c r="K441" s="17">
        <v>0</v>
      </c>
      <c r="L441" s="17">
        <v>3</v>
      </c>
      <c r="M441" s="15">
        <v>1.5</v>
      </c>
      <c r="N441" s="15"/>
      <c r="O441" s="17">
        <v>0</v>
      </c>
      <c r="P441" s="15" t="s">
        <v>4154</v>
      </c>
      <c r="Q441" s="15">
        <v>0</v>
      </c>
      <c r="R441" s="17">
        <v>435</v>
      </c>
      <c r="S441" s="18" t="b">
        <v>0</v>
      </c>
      <c r="T441" s="15"/>
      <c r="U441" s="15"/>
      <c r="V441" s="17">
        <v>50</v>
      </c>
      <c r="W441" s="15" t="s">
        <v>4155</v>
      </c>
      <c r="X441" s="15">
        <v>1</v>
      </c>
      <c r="Y441" s="18" t="b">
        <v>0</v>
      </c>
      <c r="Z441" s="15" t="s">
        <v>4156</v>
      </c>
      <c r="AA441" s="15">
        <v>0</v>
      </c>
      <c r="AB441" s="18" t="b">
        <v>0</v>
      </c>
      <c r="AC441" s="15"/>
      <c r="AD441" s="15" t="s">
        <v>519</v>
      </c>
      <c r="AE441" s="17">
        <v>16</v>
      </c>
      <c r="AF441" s="17">
        <v>1</v>
      </c>
      <c r="AG441" s="17">
        <v>3</v>
      </c>
      <c r="AH441" s="17">
        <v>0</v>
      </c>
      <c r="AI441" s="17">
        <v>0</v>
      </c>
      <c r="AJ441" s="17">
        <v>0</v>
      </c>
      <c r="AK441" s="17">
        <v>0</v>
      </c>
      <c r="AL441" s="15">
        <v>0</v>
      </c>
      <c r="AM441" s="15">
        <v>0.6</v>
      </c>
      <c r="AN441" s="15" t="s">
        <v>4156</v>
      </c>
      <c r="AO441" s="15"/>
      <c r="AP441" s="15"/>
      <c r="AQ441" s="15"/>
      <c r="AR441" s="15"/>
      <c r="AS441" s="18" t="b">
        <v>0</v>
      </c>
      <c r="AT441" s="15" t="s">
        <v>4157</v>
      </c>
      <c r="AU441" s="17">
        <v>40</v>
      </c>
      <c r="AV441" s="17">
        <v>0</v>
      </c>
      <c r="AW441" s="17">
        <v>0</v>
      </c>
      <c r="AX441" s="17">
        <v>0</v>
      </c>
      <c r="AY441" s="17">
        <v>0</v>
      </c>
      <c r="AZ441" s="17">
        <v>0</v>
      </c>
      <c r="BA441" s="17">
        <v>0</v>
      </c>
      <c r="BB441" s="17">
        <v>0</v>
      </c>
      <c r="BC441" s="17">
        <v>0</v>
      </c>
      <c r="BD441" s="17">
        <v>0</v>
      </c>
      <c r="BE441" s="17">
        <v>0</v>
      </c>
      <c r="BF441" s="17">
        <v>0</v>
      </c>
      <c r="BG441" s="17">
        <v>9</v>
      </c>
      <c r="BH441" s="15">
        <v>4</v>
      </c>
      <c r="BI441" s="15">
        <v>2.1</v>
      </c>
      <c r="BJ441" s="15">
        <v>16</v>
      </c>
      <c r="BK441" s="15">
        <v>1.7</v>
      </c>
      <c r="BL441" s="17">
        <v>0</v>
      </c>
      <c r="BM441" s="17">
        <v>0</v>
      </c>
      <c r="BN441" s="17">
        <v>0</v>
      </c>
      <c r="BO441" s="17">
        <v>0</v>
      </c>
      <c r="BP441" s="17">
        <v>0</v>
      </c>
      <c r="BQ441" s="15">
        <v>0.1</v>
      </c>
      <c r="BR441" s="15">
        <v>0.01</v>
      </c>
      <c r="BS441" s="15">
        <v>0.11</v>
      </c>
      <c r="BT441" s="15">
        <v>0.51</v>
      </c>
      <c r="BU441" s="15"/>
      <c r="BV441" s="15"/>
      <c r="BW441" s="15"/>
      <c r="BX441" s="15"/>
      <c r="BY441" s="15"/>
      <c r="BZ441" s="15"/>
      <c r="CA441" s="15"/>
      <c r="CB441" s="15"/>
      <c r="CC441" s="17">
        <v>381</v>
      </c>
      <c r="CD441" s="17">
        <v>177</v>
      </c>
      <c r="CE441" s="17">
        <v>366</v>
      </c>
      <c r="CF441" s="17">
        <v>182</v>
      </c>
      <c r="CG441" s="17">
        <v>318</v>
      </c>
      <c r="CH441" s="17">
        <v>161</v>
      </c>
      <c r="CI441" s="17">
        <v>375</v>
      </c>
      <c r="CJ441" s="17">
        <v>174</v>
      </c>
      <c r="CK441" s="17">
        <v>0.22</v>
      </c>
      <c r="CL441" s="17">
        <v>0</v>
      </c>
      <c r="CM441" s="17">
        <v>0.02</v>
      </c>
      <c r="CN441" s="17">
        <v>0.24</v>
      </c>
      <c r="CO441" s="17">
        <v>1.1499999999999999</v>
      </c>
      <c r="CP441" s="17">
        <v>0</v>
      </c>
      <c r="CQ441" s="17">
        <v>353</v>
      </c>
      <c r="CR441" s="17">
        <v>211</v>
      </c>
      <c r="CS441" s="17">
        <v>331</v>
      </c>
      <c r="CT441" s="17">
        <v>105</v>
      </c>
      <c r="CU441" s="17">
        <v>382</v>
      </c>
      <c r="CV441" s="17">
        <v>178</v>
      </c>
      <c r="CW441" s="17">
        <v>514</v>
      </c>
      <c r="CX441" s="17">
        <v>214</v>
      </c>
      <c r="CY441" s="17">
        <v>0</v>
      </c>
      <c r="CZ441" s="17">
        <v>0</v>
      </c>
      <c r="DA441" s="17">
        <v>0</v>
      </c>
      <c r="DB441" s="15"/>
      <c r="DC441" s="15"/>
      <c r="DD441" s="15"/>
      <c r="DE441" s="15"/>
      <c r="DF441" s="15"/>
      <c r="DG441" s="15"/>
      <c r="DH441" s="15"/>
    </row>
    <row r="442" spans="1:112" ht="17.25" thickBot="1">
      <c r="A442" s="18" t="b">
        <v>1</v>
      </c>
      <c r="B442" s="18" t="b">
        <v>1</v>
      </c>
      <c r="C442" s="15"/>
      <c r="D442" s="15"/>
      <c r="E442" s="17">
        <v>490881</v>
      </c>
      <c r="F442" s="17">
        <v>0</v>
      </c>
      <c r="G442" s="17">
        <v>0</v>
      </c>
      <c r="H442" s="17">
        <v>0</v>
      </c>
      <c r="I442" s="17">
        <v>0</v>
      </c>
      <c r="J442" s="15">
        <v>0</v>
      </c>
      <c r="K442" s="17">
        <v>0</v>
      </c>
      <c r="L442" s="17">
        <v>3</v>
      </c>
      <c r="M442" s="15">
        <v>1.5</v>
      </c>
      <c r="N442" s="15"/>
      <c r="O442" s="17">
        <v>0</v>
      </c>
      <c r="P442" s="15" t="s">
        <v>1692</v>
      </c>
      <c r="Q442" s="15">
        <v>0</v>
      </c>
      <c r="R442" s="17">
        <v>436</v>
      </c>
      <c r="S442" s="18" t="b">
        <v>0</v>
      </c>
      <c r="T442" s="15"/>
      <c r="U442" s="15"/>
      <c r="V442" s="17">
        <v>50</v>
      </c>
      <c r="W442" s="15" t="s">
        <v>1693</v>
      </c>
      <c r="X442" s="15">
        <v>0</v>
      </c>
      <c r="Y442" s="18" t="b">
        <v>0</v>
      </c>
      <c r="Z442" s="15" t="s">
        <v>1694</v>
      </c>
      <c r="AA442" s="15">
        <v>0</v>
      </c>
      <c r="AB442" s="18" t="b">
        <v>0</v>
      </c>
      <c r="AC442" s="15"/>
      <c r="AD442" s="15" t="s">
        <v>519</v>
      </c>
      <c r="AE442" s="17">
        <v>16</v>
      </c>
      <c r="AF442" s="17">
        <v>1</v>
      </c>
      <c r="AG442" s="17">
        <v>0</v>
      </c>
      <c r="AH442" s="17">
        <v>0</v>
      </c>
      <c r="AI442" s="17">
        <v>0</v>
      </c>
      <c r="AJ442" s="17">
        <v>0</v>
      </c>
      <c r="AK442" s="17">
        <v>0</v>
      </c>
      <c r="AL442" s="15">
        <v>0</v>
      </c>
      <c r="AM442" s="15">
        <v>0</v>
      </c>
      <c r="AN442" s="15" t="s">
        <v>1694</v>
      </c>
      <c r="AO442" s="15"/>
      <c r="AP442" s="15"/>
      <c r="AQ442" s="15"/>
      <c r="AR442" s="15"/>
      <c r="AS442" s="18" t="b">
        <v>0</v>
      </c>
      <c r="AT442" s="15" t="s">
        <v>2889</v>
      </c>
      <c r="AU442" s="17">
        <v>0</v>
      </c>
      <c r="AV442" s="17">
        <v>0</v>
      </c>
      <c r="AW442" s="17">
        <v>0</v>
      </c>
      <c r="AX442" s="17">
        <v>0</v>
      </c>
      <c r="AY442" s="17">
        <v>0</v>
      </c>
      <c r="AZ442" s="17">
        <v>0</v>
      </c>
      <c r="BA442" s="17">
        <v>0</v>
      </c>
      <c r="BB442" s="17">
        <v>0</v>
      </c>
      <c r="BC442" s="17">
        <v>0</v>
      </c>
      <c r="BD442" s="17">
        <v>0</v>
      </c>
      <c r="BE442" s="17">
        <v>0</v>
      </c>
      <c r="BF442" s="17">
        <v>0</v>
      </c>
      <c r="BG442" s="17">
        <v>0</v>
      </c>
      <c r="BH442" s="15">
        <v>0</v>
      </c>
      <c r="BI442" s="15">
        <v>0</v>
      </c>
      <c r="BJ442" s="15">
        <v>0</v>
      </c>
      <c r="BK442" s="15">
        <v>0</v>
      </c>
      <c r="BL442" s="17">
        <v>0</v>
      </c>
      <c r="BM442" s="17">
        <v>0</v>
      </c>
      <c r="BN442" s="17">
        <v>0</v>
      </c>
      <c r="BO442" s="17">
        <v>0</v>
      </c>
      <c r="BP442" s="17">
        <v>0</v>
      </c>
      <c r="BQ442" s="15">
        <v>0</v>
      </c>
      <c r="BR442" s="15">
        <v>0</v>
      </c>
      <c r="BS442" s="15">
        <v>0</v>
      </c>
      <c r="BT442" s="15">
        <v>0</v>
      </c>
      <c r="BU442" s="15"/>
      <c r="BV442" s="15"/>
      <c r="BW442" s="15"/>
      <c r="BX442" s="15"/>
      <c r="BY442" s="15"/>
      <c r="BZ442" s="15"/>
      <c r="CA442" s="15"/>
      <c r="CB442" s="15"/>
      <c r="CC442" s="17">
        <v>519</v>
      </c>
      <c r="CD442" s="17">
        <v>219</v>
      </c>
      <c r="CE442" s="17">
        <v>518</v>
      </c>
      <c r="CF442" s="17">
        <v>219</v>
      </c>
      <c r="CG442" s="17">
        <v>514</v>
      </c>
      <c r="CH442" s="17">
        <v>218</v>
      </c>
      <c r="CI442" s="17">
        <v>519</v>
      </c>
      <c r="CJ442" s="17">
        <v>219</v>
      </c>
      <c r="CK442" s="17">
        <v>0</v>
      </c>
      <c r="CL442" s="17">
        <v>0</v>
      </c>
      <c r="CM442" s="17">
        <v>0</v>
      </c>
      <c r="CN442" s="17">
        <v>0</v>
      </c>
      <c r="CO442" s="17">
        <v>0</v>
      </c>
      <c r="CP442" s="17">
        <v>0</v>
      </c>
      <c r="CQ442" s="17">
        <v>315</v>
      </c>
      <c r="CR442" s="17">
        <v>184</v>
      </c>
      <c r="CS442" s="17">
        <v>293</v>
      </c>
      <c r="CT442" s="17">
        <v>78</v>
      </c>
      <c r="CU442" s="17">
        <v>519</v>
      </c>
      <c r="CV442" s="17">
        <v>219</v>
      </c>
      <c r="CW442" s="17">
        <v>532</v>
      </c>
      <c r="CX442" s="17">
        <v>226</v>
      </c>
      <c r="CY442" s="17">
        <v>0</v>
      </c>
      <c r="CZ442" s="17">
        <v>0</v>
      </c>
      <c r="DA442" s="17">
        <v>0</v>
      </c>
      <c r="DB442" s="15"/>
      <c r="DC442" s="15"/>
      <c r="DD442" s="15"/>
      <c r="DE442" s="15"/>
      <c r="DF442" s="15"/>
      <c r="DG442" s="15"/>
      <c r="DH442" s="15"/>
    </row>
    <row r="443" spans="1:112" ht="27.75" thickBot="1">
      <c r="A443" s="18" t="b">
        <v>1</v>
      </c>
      <c r="B443" s="18" t="b">
        <v>1</v>
      </c>
      <c r="C443" s="15"/>
      <c r="D443" s="15"/>
      <c r="E443" s="17">
        <v>576620</v>
      </c>
      <c r="F443" s="17">
        <v>0</v>
      </c>
      <c r="G443" s="17">
        <v>0</v>
      </c>
      <c r="H443" s="17">
        <v>0</v>
      </c>
      <c r="I443" s="17">
        <v>0</v>
      </c>
      <c r="J443" s="15">
        <v>0</v>
      </c>
      <c r="K443" s="17">
        <v>0</v>
      </c>
      <c r="L443" s="17">
        <v>3</v>
      </c>
      <c r="M443" s="15">
        <v>1</v>
      </c>
      <c r="N443" s="15"/>
      <c r="O443" s="17">
        <v>0</v>
      </c>
      <c r="P443" s="15" t="s">
        <v>4258</v>
      </c>
      <c r="Q443" s="15">
        <v>0</v>
      </c>
      <c r="R443" s="17">
        <v>437</v>
      </c>
      <c r="S443" s="18" t="b">
        <v>0</v>
      </c>
      <c r="T443" s="15"/>
      <c r="U443" s="15"/>
      <c r="V443" s="17">
        <v>45</v>
      </c>
      <c r="W443" s="15" t="s">
        <v>4259</v>
      </c>
      <c r="X443" s="15">
        <v>1</v>
      </c>
      <c r="Y443" s="18" t="b">
        <v>0</v>
      </c>
      <c r="Z443" s="15" t="s">
        <v>4260</v>
      </c>
      <c r="AA443" s="15">
        <v>0.2</v>
      </c>
      <c r="AB443" s="18" t="b">
        <v>0</v>
      </c>
      <c r="AC443" s="15"/>
      <c r="AD443" s="15" t="s">
        <v>519</v>
      </c>
      <c r="AE443" s="17">
        <v>16</v>
      </c>
      <c r="AF443" s="17">
        <v>1</v>
      </c>
      <c r="AG443" s="17">
        <v>1</v>
      </c>
      <c r="AH443" s="17">
        <v>0</v>
      </c>
      <c r="AI443" s="17">
        <v>0</v>
      </c>
      <c r="AJ443" s="17">
        <v>0</v>
      </c>
      <c r="AK443" s="17">
        <v>0</v>
      </c>
      <c r="AL443" s="15">
        <v>0</v>
      </c>
      <c r="AM443" s="15">
        <v>0.2</v>
      </c>
      <c r="AN443" s="15" t="s">
        <v>4261</v>
      </c>
      <c r="AO443" s="15"/>
      <c r="AP443" s="15"/>
      <c r="AQ443" s="15"/>
      <c r="AR443" s="15"/>
      <c r="AS443" s="18" t="b">
        <v>0</v>
      </c>
      <c r="AT443" s="15" t="s">
        <v>4262</v>
      </c>
      <c r="AU443" s="17">
        <v>15</v>
      </c>
      <c r="AV443" s="17">
        <v>0</v>
      </c>
      <c r="AW443" s="17">
        <v>0</v>
      </c>
      <c r="AX443" s="17">
        <v>0</v>
      </c>
      <c r="AY443" s="17">
        <v>0</v>
      </c>
      <c r="AZ443" s="17">
        <v>0</v>
      </c>
      <c r="BA443" s="17">
        <v>0</v>
      </c>
      <c r="BB443" s="17">
        <v>0</v>
      </c>
      <c r="BC443" s="17">
        <v>0</v>
      </c>
      <c r="BD443" s="17">
        <v>0</v>
      </c>
      <c r="BE443" s="17">
        <v>0</v>
      </c>
      <c r="BF443" s="17">
        <v>0</v>
      </c>
      <c r="BG443" s="17">
        <v>3</v>
      </c>
      <c r="BH443" s="15">
        <v>2.2000000000000002</v>
      </c>
      <c r="BI443" s="15">
        <v>11.7</v>
      </c>
      <c r="BJ443" s="15">
        <v>0</v>
      </c>
      <c r="BK443" s="15">
        <v>1.4</v>
      </c>
      <c r="BL443" s="17">
        <v>0</v>
      </c>
      <c r="BM443" s="17">
        <v>0</v>
      </c>
      <c r="BN443" s="17">
        <v>0</v>
      </c>
      <c r="BO443" s="17">
        <v>0</v>
      </c>
      <c r="BP443" s="17">
        <v>0</v>
      </c>
      <c r="BQ443" s="15">
        <v>0</v>
      </c>
      <c r="BR443" s="15">
        <v>0.01</v>
      </c>
      <c r="BS443" s="15">
        <v>0.01</v>
      </c>
      <c r="BT443" s="15">
        <v>0.05</v>
      </c>
      <c r="BU443" s="15"/>
      <c r="BV443" s="15"/>
      <c r="BW443" s="15"/>
      <c r="BX443" s="15"/>
      <c r="BY443" s="15"/>
      <c r="BZ443" s="15"/>
      <c r="CA443" s="15"/>
      <c r="CB443" s="15"/>
      <c r="CC443" s="17">
        <v>386</v>
      </c>
      <c r="CD443" s="17">
        <v>181</v>
      </c>
      <c r="CE443" s="17">
        <v>335</v>
      </c>
      <c r="CF443" s="17">
        <v>170</v>
      </c>
      <c r="CG443" s="17">
        <v>470</v>
      </c>
      <c r="CH443" s="17">
        <v>195</v>
      </c>
      <c r="CI443" s="17">
        <v>381</v>
      </c>
      <c r="CJ443" s="17">
        <v>180</v>
      </c>
      <c r="CK443" s="17">
        <v>0</v>
      </c>
      <c r="CL443" s="17">
        <v>0</v>
      </c>
      <c r="CM443" s="17">
        <v>0.06</v>
      </c>
      <c r="CN443" s="17">
        <v>0.06</v>
      </c>
      <c r="CO443" s="17">
        <v>0.3</v>
      </c>
      <c r="CP443" s="17">
        <v>0</v>
      </c>
      <c r="CQ443" s="17">
        <v>475</v>
      </c>
      <c r="CR443" s="17">
        <v>239</v>
      </c>
      <c r="CS443" s="17">
        <v>174</v>
      </c>
      <c r="CT443" s="17">
        <v>18</v>
      </c>
      <c r="CU443" s="17">
        <v>370</v>
      </c>
      <c r="CV443" s="17">
        <v>168</v>
      </c>
      <c r="CW443" s="17">
        <v>364</v>
      </c>
      <c r="CX443" s="17">
        <v>136</v>
      </c>
      <c r="CY443" s="17">
        <v>0</v>
      </c>
      <c r="CZ443" s="17">
        <v>0</v>
      </c>
      <c r="DA443" s="17">
        <v>0</v>
      </c>
      <c r="DB443" s="15"/>
      <c r="DC443" s="15"/>
      <c r="DD443" s="15"/>
      <c r="DE443" s="15"/>
      <c r="DF443" s="15"/>
      <c r="DG443" s="15"/>
      <c r="DH443" s="15"/>
    </row>
    <row r="444" spans="1:112" ht="17.25" thickBot="1">
      <c r="A444" s="18" t="b">
        <v>1</v>
      </c>
      <c r="B444" s="18" t="b">
        <v>1</v>
      </c>
      <c r="C444" s="15"/>
      <c r="D444" s="15"/>
      <c r="E444" s="17">
        <v>519913</v>
      </c>
      <c r="F444" s="17">
        <v>0</v>
      </c>
      <c r="G444" s="17">
        <v>0</v>
      </c>
      <c r="H444" s="17">
        <v>0</v>
      </c>
      <c r="I444" s="17">
        <v>0</v>
      </c>
      <c r="J444" s="15">
        <v>0</v>
      </c>
      <c r="K444" s="17">
        <v>0</v>
      </c>
      <c r="L444" s="17">
        <v>3</v>
      </c>
      <c r="M444" s="15">
        <v>1</v>
      </c>
      <c r="N444" s="15"/>
      <c r="O444" s="17">
        <v>0</v>
      </c>
      <c r="P444" s="15" t="s">
        <v>1226</v>
      </c>
      <c r="Q444" s="15">
        <v>0</v>
      </c>
      <c r="R444" s="17">
        <v>438</v>
      </c>
      <c r="S444" s="18" t="b">
        <v>0</v>
      </c>
      <c r="T444" s="15"/>
      <c r="U444" s="15"/>
      <c r="V444" s="17">
        <v>45</v>
      </c>
      <c r="W444" s="15" t="s">
        <v>4296</v>
      </c>
      <c r="X444" s="15">
        <v>1</v>
      </c>
      <c r="Y444" s="18" t="b">
        <v>0</v>
      </c>
      <c r="Z444" s="15" t="s">
        <v>1853</v>
      </c>
      <c r="AA444" s="15">
        <v>0.3</v>
      </c>
      <c r="AB444" s="18" t="b">
        <v>0</v>
      </c>
      <c r="AC444" s="15"/>
      <c r="AD444" s="15" t="s">
        <v>519</v>
      </c>
      <c r="AE444" s="17">
        <v>16</v>
      </c>
      <c r="AF444" s="17">
        <v>1</v>
      </c>
      <c r="AG444" s="17">
        <v>2</v>
      </c>
      <c r="AH444" s="17">
        <v>0</v>
      </c>
      <c r="AI444" s="17">
        <v>0</v>
      </c>
      <c r="AJ444" s="17">
        <v>0</v>
      </c>
      <c r="AK444" s="17">
        <v>0</v>
      </c>
      <c r="AL444" s="15">
        <v>0</v>
      </c>
      <c r="AM444" s="15">
        <v>0.4</v>
      </c>
      <c r="AN444" s="15" t="s">
        <v>1853</v>
      </c>
      <c r="AO444" s="15"/>
      <c r="AP444" s="15"/>
      <c r="AQ444" s="15"/>
      <c r="AR444" s="15"/>
      <c r="AS444" s="18" t="b">
        <v>0</v>
      </c>
      <c r="AT444" s="15" t="s">
        <v>4297</v>
      </c>
      <c r="AU444" s="17">
        <v>17</v>
      </c>
      <c r="AV444" s="17">
        <v>0</v>
      </c>
      <c r="AW444" s="17">
        <v>0</v>
      </c>
      <c r="AX444" s="17">
        <v>0</v>
      </c>
      <c r="AY444" s="17">
        <v>0</v>
      </c>
      <c r="AZ444" s="17">
        <v>0</v>
      </c>
      <c r="BA444" s="17">
        <v>0</v>
      </c>
      <c r="BB444" s="17">
        <v>0</v>
      </c>
      <c r="BC444" s="17">
        <v>0</v>
      </c>
      <c r="BD444" s="17">
        <v>0</v>
      </c>
      <c r="BE444" s="17">
        <v>0</v>
      </c>
      <c r="BF444" s="17">
        <v>0</v>
      </c>
      <c r="BG444" s="17">
        <v>6</v>
      </c>
      <c r="BH444" s="15">
        <v>0.8</v>
      </c>
      <c r="BI444" s="15">
        <v>3</v>
      </c>
      <c r="BJ444" s="15">
        <v>0</v>
      </c>
      <c r="BK444" s="15">
        <v>0.3</v>
      </c>
      <c r="BL444" s="17">
        <v>0</v>
      </c>
      <c r="BM444" s="17">
        <v>0</v>
      </c>
      <c r="BN444" s="17">
        <v>0</v>
      </c>
      <c r="BO444" s="17">
        <v>0</v>
      </c>
      <c r="BP444" s="17">
        <v>0</v>
      </c>
      <c r="BQ444" s="15">
        <v>0</v>
      </c>
      <c r="BR444" s="15">
        <v>0.01</v>
      </c>
      <c r="BS444" s="15">
        <v>0.01</v>
      </c>
      <c r="BT444" s="15">
        <v>0.33</v>
      </c>
      <c r="BU444" s="15"/>
      <c r="BV444" s="15"/>
      <c r="BW444" s="15"/>
      <c r="BX444" s="15"/>
      <c r="BY444" s="15"/>
      <c r="BZ444" s="15"/>
      <c r="CA444" s="15"/>
      <c r="CB444" s="15"/>
      <c r="CC444" s="17">
        <v>391</v>
      </c>
      <c r="CD444" s="17">
        <v>183</v>
      </c>
      <c r="CE444" s="17">
        <v>360</v>
      </c>
      <c r="CF444" s="17">
        <v>178</v>
      </c>
      <c r="CG444" s="17">
        <v>458</v>
      </c>
      <c r="CH444" s="17">
        <v>192</v>
      </c>
      <c r="CI444" s="17">
        <v>391</v>
      </c>
      <c r="CJ444" s="17">
        <v>183</v>
      </c>
      <c r="CK444" s="17">
        <v>0</v>
      </c>
      <c r="CL444" s="17">
        <v>0</v>
      </c>
      <c r="CM444" s="17">
        <v>0.05</v>
      </c>
      <c r="CN444" s="17">
        <v>0.05</v>
      </c>
      <c r="CO444" s="17">
        <v>1.75</v>
      </c>
      <c r="CP444" s="17">
        <v>0</v>
      </c>
      <c r="CQ444" s="17">
        <v>459</v>
      </c>
      <c r="CR444" s="17">
        <v>236</v>
      </c>
      <c r="CS444" s="17">
        <v>158</v>
      </c>
      <c r="CT444" s="17">
        <v>15</v>
      </c>
      <c r="CU444" s="17">
        <v>366</v>
      </c>
      <c r="CV444" s="17">
        <v>166</v>
      </c>
      <c r="CW444" s="17">
        <v>320</v>
      </c>
      <c r="CX444" s="17">
        <v>113</v>
      </c>
      <c r="CY444" s="17">
        <v>0</v>
      </c>
      <c r="CZ444" s="17">
        <v>0</v>
      </c>
      <c r="DA444" s="17">
        <v>0</v>
      </c>
      <c r="DB444" s="15"/>
      <c r="DC444" s="15"/>
      <c r="DD444" s="15"/>
      <c r="DE444" s="15"/>
      <c r="DF444" s="15"/>
      <c r="DG444" s="15"/>
      <c r="DH444" s="15"/>
    </row>
    <row r="445" spans="1:112" ht="409.6" thickBot="1">
      <c r="A445" s="18" t="b">
        <v>1</v>
      </c>
      <c r="B445" s="18" t="b">
        <v>1</v>
      </c>
      <c r="C445" s="17">
        <v>75</v>
      </c>
      <c r="D445" s="15"/>
      <c r="E445" s="17">
        <v>485711</v>
      </c>
      <c r="F445" s="17">
        <v>0</v>
      </c>
      <c r="G445" s="17">
        <v>0</v>
      </c>
      <c r="H445" s="17">
        <v>0</v>
      </c>
      <c r="I445" s="17">
        <v>0</v>
      </c>
      <c r="J445" s="15">
        <v>0</v>
      </c>
      <c r="K445" s="17">
        <v>0</v>
      </c>
      <c r="L445" s="17">
        <v>4</v>
      </c>
      <c r="M445" s="15">
        <v>1.7</v>
      </c>
      <c r="N445" s="15"/>
      <c r="O445" s="17">
        <v>0</v>
      </c>
      <c r="P445" s="15" t="s">
        <v>527</v>
      </c>
      <c r="Q445" s="15">
        <v>0</v>
      </c>
      <c r="R445" s="17">
        <v>439</v>
      </c>
      <c r="S445" s="18" t="b">
        <v>0</v>
      </c>
      <c r="T445" s="15" t="s">
        <v>5501</v>
      </c>
      <c r="U445" s="15" t="s">
        <v>5502</v>
      </c>
      <c r="V445" s="17">
        <v>70</v>
      </c>
      <c r="W445" s="15" t="s">
        <v>3350</v>
      </c>
      <c r="X445" s="15">
        <v>3.7</v>
      </c>
      <c r="Y445" s="18" t="b">
        <v>0</v>
      </c>
      <c r="Z445" s="15" t="s">
        <v>3351</v>
      </c>
      <c r="AA445" s="15">
        <v>3</v>
      </c>
      <c r="AB445" s="18" t="b">
        <v>0</v>
      </c>
      <c r="AC445" s="15"/>
      <c r="AD445" s="15" t="s">
        <v>1606</v>
      </c>
      <c r="AE445" s="17">
        <v>16</v>
      </c>
      <c r="AF445" s="17">
        <v>1</v>
      </c>
      <c r="AG445" s="17">
        <v>111</v>
      </c>
      <c r="AH445" s="17">
        <v>0</v>
      </c>
      <c r="AI445" s="17">
        <v>0</v>
      </c>
      <c r="AJ445" s="17">
        <v>0</v>
      </c>
      <c r="AK445" s="17">
        <v>0</v>
      </c>
      <c r="AL445" s="15">
        <v>0</v>
      </c>
      <c r="AM445" s="15">
        <v>15.9</v>
      </c>
      <c r="AN445" s="15" t="s">
        <v>3352</v>
      </c>
      <c r="AO445" s="15"/>
      <c r="AP445" s="15"/>
      <c r="AQ445" s="15"/>
      <c r="AR445" s="15"/>
      <c r="AS445" s="18" t="b">
        <v>0</v>
      </c>
      <c r="AT445" s="15" t="s">
        <v>3353</v>
      </c>
      <c r="AU445" s="17">
        <v>1630</v>
      </c>
      <c r="AV445" s="17">
        <v>11</v>
      </c>
      <c r="AW445" s="17">
        <v>2</v>
      </c>
      <c r="AX445" s="17">
        <v>2</v>
      </c>
      <c r="AY445" s="17">
        <v>30</v>
      </c>
      <c r="AZ445" s="17">
        <v>0</v>
      </c>
      <c r="BA445" s="17">
        <v>0</v>
      </c>
      <c r="BB445" s="17">
        <v>0</v>
      </c>
      <c r="BC445" s="17">
        <v>2</v>
      </c>
      <c r="BD445" s="17">
        <v>0</v>
      </c>
      <c r="BE445" s="17">
        <v>0</v>
      </c>
      <c r="BF445" s="17">
        <v>19</v>
      </c>
      <c r="BG445" s="17">
        <v>405</v>
      </c>
      <c r="BH445" s="15">
        <v>483.8</v>
      </c>
      <c r="BI445" s="15">
        <v>156.1</v>
      </c>
      <c r="BJ445" s="15">
        <v>803</v>
      </c>
      <c r="BK445" s="15">
        <v>143.4</v>
      </c>
      <c r="BL445" s="17">
        <v>0</v>
      </c>
      <c r="BM445" s="17">
        <v>0</v>
      </c>
      <c r="BN445" s="17">
        <v>0</v>
      </c>
      <c r="BO445" s="17">
        <v>0</v>
      </c>
      <c r="BP445" s="17">
        <v>17</v>
      </c>
      <c r="BQ445" s="15">
        <v>9.2100000000000009</v>
      </c>
      <c r="BR445" s="15">
        <v>0.28000000000000003</v>
      </c>
      <c r="BS445" s="15">
        <v>9.48</v>
      </c>
      <c r="BT445" s="15">
        <v>27.05</v>
      </c>
      <c r="BU445" s="15"/>
      <c r="BV445" s="15"/>
      <c r="BW445" s="15"/>
      <c r="BX445" s="15"/>
      <c r="BY445" s="15"/>
      <c r="BZ445" s="15"/>
      <c r="CA445" s="15"/>
      <c r="CB445" s="113" t="s">
        <v>5498</v>
      </c>
      <c r="CC445" s="17">
        <v>118</v>
      </c>
      <c r="CD445" s="17">
        <v>11</v>
      </c>
      <c r="CE445" s="17">
        <v>199</v>
      </c>
      <c r="CF445" s="17">
        <v>21</v>
      </c>
      <c r="CG445" s="17">
        <v>16</v>
      </c>
      <c r="CH445" s="17">
        <v>9</v>
      </c>
      <c r="CI445" s="17">
        <v>56</v>
      </c>
      <c r="CJ445" s="17">
        <v>12</v>
      </c>
      <c r="CK445" s="17">
        <v>0.51</v>
      </c>
      <c r="CL445" s="17">
        <v>0</v>
      </c>
      <c r="CM445" s="17">
        <v>0.02</v>
      </c>
      <c r="CN445" s="17">
        <v>0.53</v>
      </c>
      <c r="CO445" s="17">
        <v>1.49</v>
      </c>
      <c r="CP445" s="17">
        <v>1.66</v>
      </c>
      <c r="CQ445" s="17">
        <v>30</v>
      </c>
      <c r="CR445" s="17">
        <v>10</v>
      </c>
      <c r="CS445" s="17">
        <v>536</v>
      </c>
      <c r="CT445" s="17">
        <v>60</v>
      </c>
      <c r="CU445" s="17">
        <v>84</v>
      </c>
      <c r="CV445" s="17">
        <v>8</v>
      </c>
      <c r="CW445" s="17">
        <v>103</v>
      </c>
      <c r="CX445" s="17">
        <v>16</v>
      </c>
      <c r="CY445" s="17">
        <v>0.94</v>
      </c>
      <c r="CZ445" s="17">
        <v>0.11</v>
      </c>
      <c r="DA445" s="17">
        <v>0</v>
      </c>
      <c r="DB445" s="15"/>
      <c r="DC445" s="15"/>
      <c r="DD445" s="15"/>
      <c r="DE445" s="15"/>
      <c r="DF445" s="15"/>
      <c r="DG445" s="15"/>
      <c r="DH445" s="15"/>
    </row>
    <row r="446" spans="1:112" ht="17.25" thickBot="1">
      <c r="A446" s="18" t="b">
        <v>1</v>
      </c>
      <c r="B446" s="18" t="b">
        <v>1</v>
      </c>
      <c r="C446" s="15"/>
      <c r="D446" s="15"/>
      <c r="E446" s="17">
        <v>458249</v>
      </c>
      <c r="F446" s="17">
        <v>0</v>
      </c>
      <c r="G446" s="17">
        <v>0</v>
      </c>
      <c r="H446" s="17">
        <v>0</v>
      </c>
      <c r="I446" s="17">
        <v>0</v>
      </c>
      <c r="J446" s="15">
        <v>0</v>
      </c>
      <c r="K446" s="17">
        <v>0</v>
      </c>
      <c r="L446" s="17">
        <v>4</v>
      </c>
      <c r="M446" s="15">
        <v>1.8</v>
      </c>
      <c r="N446" s="15"/>
      <c r="O446" s="17">
        <v>0</v>
      </c>
      <c r="P446" s="15" t="s">
        <v>1418</v>
      </c>
      <c r="Q446" s="15">
        <v>0</v>
      </c>
      <c r="R446" s="17">
        <v>440</v>
      </c>
      <c r="S446" s="18" t="b">
        <v>0</v>
      </c>
      <c r="T446" s="15"/>
      <c r="U446" s="15"/>
      <c r="V446" s="17">
        <v>55</v>
      </c>
      <c r="W446" s="15" t="s">
        <v>1539</v>
      </c>
      <c r="X446" s="15">
        <v>1.8</v>
      </c>
      <c r="Y446" s="18" t="b">
        <v>0</v>
      </c>
      <c r="Z446" s="15" t="s">
        <v>1540</v>
      </c>
      <c r="AA446" s="15">
        <v>0.4</v>
      </c>
      <c r="AB446" s="18" t="b">
        <v>0</v>
      </c>
      <c r="AC446" s="15"/>
      <c r="AD446" s="15" t="s">
        <v>519</v>
      </c>
      <c r="AE446" s="17">
        <v>16</v>
      </c>
      <c r="AF446" s="17">
        <v>1</v>
      </c>
      <c r="AG446" s="17">
        <v>42</v>
      </c>
      <c r="AH446" s="17">
        <v>0</v>
      </c>
      <c r="AI446" s="17">
        <v>0</v>
      </c>
      <c r="AJ446" s="17">
        <v>0</v>
      </c>
      <c r="AK446" s="17">
        <v>0</v>
      </c>
      <c r="AL446" s="15">
        <v>0</v>
      </c>
      <c r="AM446" s="15">
        <v>7.6</v>
      </c>
      <c r="AN446" s="15" t="s">
        <v>1540</v>
      </c>
      <c r="AO446" s="15"/>
      <c r="AP446" s="15"/>
      <c r="AQ446" s="15"/>
      <c r="AR446" s="15"/>
      <c r="AS446" s="18" t="b">
        <v>0</v>
      </c>
      <c r="AT446" s="15" t="s">
        <v>2897</v>
      </c>
      <c r="AU446" s="17">
        <v>607</v>
      </c>
      <c r="AV446" s="17">
        <v>2</v>
      </c>
      <c r="AW446" s="17">
        <v>1</v>
      </c>
      <c r="AX446" s="17">
        <v>2</v>
      </c>
      <c r="AY446" s="17">
        <v>8</v>
      </c>
      <c r="AZ446" s="17">
        <v>0</v>
      </c>
      <c r="BA446" s="17">
        <v>0</v>
      </c>
      <c r="BB446" s="17">
        <v>0</v>
      </c>
      <c r="BC446" s="17">
        <v>3</v>
      </c>
      <c r="BD446" s="17">
        <v>0</v>
      </c>
      <c r="BE446" s="17">
        <v>0</v>
      </c>
      <c r="BF446" s="17">
        <v>6</v>
      </c>
      <c r="BG446" s="17">
        <v>146</v>
      </c>
      <c r="BH446" s="15">
        <v>164.4</v>
      </c>
      <c r="BI446" s="15">
        <v>177.7</v>
      </c>
      <c r="BJ446" s="15">
        <v>245</v>
      </c>
      <c r="BK446" s="15">
        <v>58.3</v>
      </c>
      <c r="BL446" s="17">
        <v>0</v>
      </c>
      <c r="BM446" s="17">
        <v>0</v>
      </c>
      <c r="BN446" s="17">
        <v>0</v>
      </c>
      <c r="BO446" s="17">
        <v>0</v>
      </c>
      <c r="BP446" s="17">
        <v>5</v>
      </c>
      <c r="BQ446" s="15">
        <v>2.74</v>
      </c>
      <c r="BR446" s="15">
        <v>0.34</v>
      </c>
      <c r="BS446" s="15">
        <v>3.08</v>
      </c>
      <c r="BT446" s="15">
        <v>9.41</v>
      </c>
      <c r="BU446" s="15"/>
      <c r="BV446" s="15"/>
      <c r="BW446" s="15"/>
      <c r="BX446" s="15"/>
      <c r="BY446" s="15"/>
      <c r="BZ446" s="15"/>
      <c r="CA446" s="15"/>
      <c r="CB446" s="15"/>
      <c r="CC446" s="17">
        <v>268</v>
      </c>
      <c r="CD446" s="17">
        <v>26</v>
      </c>
      <c r="CE446" s="17">
        <v>185</v>
      </c>
      <c r="CF446" s="17">
        <v>17</v>
      </c>
      <c r="CG446" s="17">
        <v>117</v>
      </c>
      <c r="CH446" s="17">
        <v>30</v>
      </c>
      <c r="CI446" s="17">
        <v>225</v>
      </c>
      <c r="CJ446" s="17">
        <v>25</v>
      </c>
      <c r="CK446" s="17">
        <v>0.41</v>
      </c>
      <c r="CL446" s="17">
        <v>0</v>
      </c>
      <c r="CM446" s="17">
        <v>0.05</v>
      </c>
      <c r="CN446" s="17">
        <v>0.46</v>
      </c>
      <c r="CO446" s="17">
        <v>1.4</v>
      </c>
      <c r="CP446" s="17">
        <v>1.19</v>
      </c>
      <c r="CQ446" s="17">
        <v>167</v>
      </c>
      <c r="CR446" s="17">
        <v>37</v>
      </c>
      <c r="CS446" s="17">
        <v>404</v>
      </c>
      <c r="CT446" s="17">
        <v>34</v>
      </c>
      <c r="CU446" s="17">
        <v>307</v>
      </c>
      <c r="CV446" s="17">
        <v>31</v>
      </c>
      <c r="CW446" s="17">
        <v>301</v>
      </c>
      <c r="CX446" s="17">
        <v>55</v>
      </c>
      <c r="CY446" s="17">
        <v>0.74</v>
      </c>
      <c r="CZ446" s="17">
        <v>0.3</v>
      </c>
      <c r="DA446" s="17">
        <v>0</v>
      </c>
      <c r="DB446" s="15"/>
      <c r="DC446" s="15"/>
      <c r="DD446" s="15"/>
      <c r="DE446" s="15"/>
      <c r="DF446" s="15"/>
      <c r="DG446" s="15"/>
      <c r="DH446" s="15"/>
    </row>
    <row r="447" spans="1:112" ht="17.25" thickBot="1">
      <c r="A447" s="18" t="b">
        <v>1</v>
      </c>
      <c r="B447" s="18" t="b">
        <v>1</v>
      </c>
      <c r="C447" s="15"/>
      <c r="D447" s="15"/>
      <c r="E447" s="17">
        <v>596047</v>
      </c>
      <c r="F447" s="17">
        <v>0</v>
      </c>
      <c r="G447" s="17">
        <v>0</v>
      </c>
      <c r="H447" s="17">
        <v>0</v>
      </c>
      <c r="I447" s="17">
        <v>0</v>
      </c>
      <c r="J447" s="15">
        <v>0</v>
      </c>
      <c r="K447" s="17">
        <v>0</v>
      </c>
      <c r="L447" s="17">
        <v>4</v>
      </c>
      <c r="M447" s="15">
        <v>1</v>
      </c>
      <c r="N447" s="15"/>
      <c r="O447" s="17">
        <v>0</v>
      </c>
      <c r="P447" s="15" t="s">
        <v>2041</v>
      </c>
      <c r="Q447" s="15">
        <v>0</v>
      </c>
      <c r="R447" s="17">
        <v>441</v>
      </c>
      <c r="S447" s="18" t="b">
        <v>0</v>
      </c>
      <c r="T447" s="15"/>
      <c r="U447" s="15"/>
      <c r="V447" s="17">
        <v>45</v>
      </c>
      <c r="W447" s="15" t="s">
        <v>2042</v>
      </c>
      <c r="X447" s="15">
        <v>0</v>
      </c>
      <c r="Y447" s="18" t="b">
        <v>0</v>
      </c>
      <c r="Z447" s="15" t="s">
        <v>2043</v>
      </c>
      <c r="AA447" s="15">
        <v>1.2</v>
      </c>
      <c r="AB447" s="18" t="b">
        <v>0</v>
      </c>
      <c r="AC447" s="15"/>
      <c r="AD447" s="15" t="s">
        <v>519</v>
      </c>
      <c r="AE447" s="17">
        <v>16</v>
      </c>
      <c r="AF447" s="17">
        <v>1</v>
      </c>
      <c r="AG447" s="17">
        <v>0</v>
      </c>
      <c r="AH447" s="17">
        <v>0</v>
      </c>
      <c r="AI447" s="17">
        <v>0</v>
      </c>
      <c r="AJ447" s="17">
        <v>0</v>
      </c>
      <c r="AK447" s="17">
        <v>0</v>
      </c>
      <c r="AL447" s="15">
        <v>0</v>
      </c>
      <c r="AM447" s="15">
        <v>0</v>
      </c>
      <c r="AN447" s="15" t="s">
        <v>2043</v>
      </c>
      <c r="AO447" s="15"/>
      <c r="AP447" s="15"/>
      <c r="AQ447" s="15"/>
      <c r="AR447" s="15"/>
      <c r="AS447" s="18" t="b">
        <v>0</v>
      </c>
      <c r="AT447" s="15" t="s">
        <v>2898</v>
      </c>
      <c r="AU447" s="17">
        <v>0</v>
      </c>
      <c r="AV447" s="17">
        <v>0</v>
      </c>
      <c r="AW447" s="17">
        <v>0</v>
      </c>
      <c r="AX447" s="17">
        <v>0</v>
      </c>
      <c r="AY447" s="17">
        <v>0</v>
      </c>
      <c r="AZ447" s="17">
        <v>0</v>
      </c>
      <c r="BA447" s="17">
        <v>0</v>
      </c>
      <c r="BB447" s="17">
        <v>0</v>
      </c>
      <c r="BC447" s="17">
        <v>0</v>
      </c>
      <c r="BD447" s="17">
        <v>0</v>
      </c>
      <c r="BE447" s="17">
        <v>0</v>
      </c>
      <c r="BF447" s="17">
        <v>0</v>
      </c>
      <c r="BG447" s="17">
        <v>0</v>
      </c>
      <c r="BH447" s="15">
        <v>0</v>
      </c>
      <c r="BI447" s="15">
        <v>0</v>
      </c>
      <c r="BJ447" s="15">
        <v>0</v>
      </c>
      <c r="BK447" s="15">
        <v>0</v>
      </c>
      <c r="BL447" s="17">
        <v>0</v>
      </c>
      <c r="BM447" s="17">
        <v>0</v>
      </c>
      <c r="BN447" s="17">
        <v>0</v>
      </c>
      <c r="BO447" s="17">
        <v>0</v>
      </c>
      <c r="BP447" s="17">
        <v>0</v>
      </c>
      <c r="BQ447" s="15">
        <v>0</v>
      </c>
      <c r="BR447" s="15">
        <v>0</v>
      </c>
      <c r="BS447" s="15">
        <v>0</v>
      </c>
      <c r="BT447" s="15">
        <v>0</v>
      </c>
      <c r="BU447" s="15"/>
      <c r="BV447" s="15"/>
      <c r="BW447" s="15"/>
      <c r="BX447" s="15"/>
      <c r="BY447" s="15"/>
      <c r="BZ447" s="15"/>
      <c r="CA447" s="15"/>
      <c r="CB447" s="15"/>
      <c r="CC447" s="17">
        <v>485</v>
      </c>
      <c r="CD447" s="17">
        <v>53</v>
      </c>
      <c r="CE447" s="17">
        <v>480</v>
      </c>
      <c r="CF447" s="17">
        <v>53</v>
      </c>
      <c r="CG447" s="17">
        <v>472</v>
      </c>
      <c r="CH447" s="17">
        <v>54</v>
      </c>
      <c r="CI447" s="17">
        <v>486</v>
      </c>
      <c r="CJ447" s="17">
        <v>54</v>
      </c>
      <c r="CK447" s="17">
        <v>0</v>
      </c>
      <c r="CL447" s="17">
        <v>0</v>
      </c>
      <c r="CM447" s="17">
        <v>0</v>
      </c>
      <c r="CN447" s="17">
        <v>0</v>
      </c>
      <c r="CO447" s="17">
        <v>0</v>
      </c>
      <c r="CP447" s="17">
        <v>0</v>
      </c>
      <c r="CQ447" s="17">
        <v>481</v>
      </c>
      <c r="CR447" s="17">
        <v>66</v>
      </c>
      <c r="CS447" s="17">
        <v>180</v>
      </c>
      <c r="CT447" s="17">
        <v>10</v>
      </c>
      <c r="CU447" s="17">
        <v>487</v>
      </c>
      <c r="CV447" s="17">
        <v>54</v>
      </c>
      <c r="CW447" s="17">
        <v>177</v>
      </c>
      <c r="CX447" s="17">
        <v>30</v>
      </c>
      <c r="CY447" s="17">
        <v>0</v>
      </c>
      <c r="CZ447" s="17">
        <v>0</v>
      </c>
      <c r="DA447" s="17">
        <v>0</v>
      </c>
      <c r="DB447" s="15"/>
      <c r="DC447" s="15"/>
      <c r="DD447" s="15"/>
      <c r="DE447" s="15"/>
      <c r="DF447" s="15"/>
      <c r="DG447" s="15"/>
      <c r="DH447" s="15"/>
    </row>
    <row r="448" spans="1:112" ht="17.25" thickBot="1">
      <c r="A448" s="18" t="b">
        <v>1</v>
      </c>
      <c r="B448" s="18" t="b">
        <v>1</v>
      </c>
      <c r="C448" s="15"/>
      <c r="D448" s="15"/>
      <c r="E448" s="17">
        <v>98747</v>
      </c>
      <c r="F448" s="17">
        <v>0</v>
      </c>
      <c r="G448" s="17">
        <v>0</v>
      </c>
      <c r="H448" s="17">
        <v>0</v>
      </c>
      <c r="I448" s="17">
        <v>0</v>
      </c>
      <c r="J448" s="15">
        <v>0</v>
      </c>
      <c r="K448" s="17">
        <v>0</v>
      </c>
      <c r="L448" s="17">
        <v>1</v>
      </c>
      <c r="M448" s="15">
        <v>2.6</v>
      </c>
      <c r="N448" s="15"/>
      <c r="O448" s="17">
        <v>0</v>
      </c>
      <c r="P448" s="15" t="s">
        <v>916</v>
      </c>
      <c r="Q448" s="15">
        <v>0</v>
      </c>
      <c r="R448" s="17">
        <v>442</v>
      </c>
      <c r="S448" s="18" t="b">
        <v>0</v>
      </c>
      <c r="T448" s="15"/>
      <c r="U448" s="15"/>
      <c r="V448" s="17">
        <v>50</v>
      </c>
      <c r="W448" s="15" t="s">
        <v>917</v>
      </c>
      <c r="X448" s="15">
        <v>3.6</v>
      </c>
      <c r="Y448" s="18" t="b">
        <v>0</v>
      </c>
      <c r="Z448" s="15" t="s">
        <v>224</v>
      </c>
      <c r="AA448" s="15">
        <v>1.1000000000000001</v>
      </c>
      <c r="AB448" s="18" t="b">
        <v>0</v>
      </c>
      <c r="AC448" s="15"/>
      <c r="AD448" s="15" t="s">
        <v>519</v>
      </c>
      <c r="AE448" s="17">
        <v>17</v>
      </c>
      <c r="AF448" s="17">
        <v>4</v>
      </c>
      <c r="AG448" s="17">
        <v>96</v>
      </c>
      <c r="AH448" s="17">
        <v>0</v>
      </c>
      <c r="AI448" s="17">
        <v>0</v>
      </c>
      <c r="AJ448" s="17">
        <v>0</v>
      </c>
      <c r="AK448" s="17">
        <v>0</v>
      </c>
      <c r="AL448" s="15">
        <v>0</v>
      </c>
      <c r="AM448" s="15">
        <v>19.2</v>
      </c>
      <c r="AN448" s="15" t="s">
        <v>224</v>
      </c>
      <c r="AO448" s="15"/>
      <c r="AP448" s="15"/>
      <c r="AQ448" s="15"/>
      <c r="AR448" s="15"/>
      <c r="AS448" s="18" t="b">
        <v>0</v>
      </c>
      <c r="AT448" s="15" t="s">
        <v>2900</v>
      </c>
      <c r="AU448" s="17">
        <v>2416</v>
      </c>
      <c r="AV448" s="17">
        <v>0</v>
      </c>
      <c r="AW448" s="17">
        <v>1</v>
      </c>
      <c r="AX448" s="17">
        <v>7</v>
      </c>
      <c r="AY448" s="17">
        <v>38</v>
      </c>
      <c r="AZ448" s="17">
        <v>0</v>
      </c>
      <c r="BA448" s="17">
        <v>0</v>
      </c>
      <c r="BB448" s="17">
        <v>0</v>
      </c>
      <c r="BC448" s="17">
        <v>2</v>
      </c>
      <c r="BD448" s="17">
        <v>0</v>
      </c>
      <c r="BE448" s="17">
        <v>89</v>
      </c>
      <c r="BF448" s="17">
        <v>3</v>
      </c>
      <c r="BG448" s="17">
        <v>414</v>
      </c>
      <c r="BH448" s="15">
        <v>671</v>
      </c>
      <c r="BI448" s="15">
        <v>0</v>
      </c>
      <c r="BJ448" s="15">
        <v>35</v>
      </c>
      <c r="BK448" s="15">
        <v>70.7</v>
      </c>
      <c r="BL448" s="17">
        <v>0</v>
      </c>
      <c r="BM448" s="17">
        <v>0</v>
      </c>
      <c r="BN448" s="17">
        <v>0</v>
      </c>
      <c r="BO448" s="17">
        <v>0</v>
      </c>
      <c r="BP448" s="17">
        <v>27</v>
      </c>
      <c r="BQ448" s="15">
        <v>0.16</v>
      </c>
      <c r="BR448" s="15">
        <v>0</v>
      </c>
      <c r="BS448" s="15">
        <v>0.16</v>
      </c>
      <c r="BT448" s="15">
        <v>32.89</v>
      </c>
      <c r="BU448" s="15"/>
      <c r="BV448" s="15"/>
      <c r="BW448" s="15"/>
      <c r="BX448" s="15"/>
      <c r="BY448" s="15"/>
      <c r="BZ448" s="15"/>
      <c r="CA448" s="15"/>
      <c r="CB448" s="15"/>
      <c r="CC448" s="17">
        <v>55</v>
      </c>
      <c r="CD448" s="17">
        <v>13</v>
      </c>
      <c r="CE448" s="17">
        <v>485</v>
      </c>
      <c r="CF448" s="17">
        <v>53</v>
      </c>
      <c r="CG448" s="17">
        <v>293</v>
      </c>
      <c r="CH448" s="17">
        <v>1</v>
      </c>
      <c r="CI448" s="17">
        <v>197</v>
      </c>
      <c r="CJ448" s="17">
        <v>13</v>
      </c>
      <c r="CK448" s="17">
        <v>0.01</v>
      </c>
      <c r="CL448" s="17">
        <v>3.32</v>
      </c>
      <c r="CM448" s="17">
        <v>0</v>
      </c>
      <c r="CN448" s="17">
        <v>0.01</v>
      </c>
      <c r="CO448" s="17">
        <v>1.23</v>
      </c>
      <c r="CP448" s="17">
        <v>1.42</v>
      </c>
      <c r="CQ448" s="17">
        <v>219</v>
      </c>
      <c r="CR448" s="17">
        <v>6</v>
      </c>
      <c r="CS448" s="17">
        <v>197</v>
      </c>
      <c r="CT448" s="17">
        <v>44</v>
      </c>
      <c r="CU448" s="17">
        <v>86</v>
      </c>
      <c r="CV448" s="17">
        <v>8</v>
      </c>
      <c r="CW448" s="17">
        <v>188</v>
      </c>
      <c r="CX448" s="17">
        <v>28</v>
      </c>
      <c r="CY448" s="17">
        <v>1.01</v>
      </c>
      <c r="CZ448" s="17">
        <v>0.26</v>
      </c>
      <c r="DA448" s="17">
        <v>0</v>
      </c>
      <c r="DB448" s="15"/>
      <c r="DC448" s="15"/>
      <c r="DD448" s="15"/>
      <c r="DE448" s="15"/>
      <c r="DF448" s="15"/>
      <c r="DG448" s="15"/>
      <c r="DH448" s="15"/>
    </row>
    <row r="449" spans="1:112" ht="17.25" thickBot="1">
      <c r="A449" s="18" t="b">
        <v>1</v>
      </c>
      <c r="B449" s="18" t="b">
        <v>1</v>
      </c>
      <c r="C449" s="15"/>
      <c r="D449" s="15"/>
      <c r="E449" s="17">
        <v>81441</v>
      </c>
      <c r="F449" s="17">
        <v>0</v>
      </c>
      <c r="G449" s="17">
        <v>0</v>
      </c>
      <c r="H449" s="17">
        <v>0</v>
      </c>
      <c r="I449" s="17">
        <v>0</v>
      </c>
      <c r="J449" s="15">
        <v>0</v>
      </c>
      <c r="K449" s="17">
        <v>0</v>
      </c>
      <c r="L449" s="17">
        <v>1</v>
      </c>
      <c r="M449" s="15">
        <v>2</v>
      </c>
      <c r="N449" s="15"/>
      <c r="O449" s="17">
        <v>0</v>
      </c>
      <c r="P449" s="15" t="s">
        <v>610</v>
      </c>
      <c r="Q449" s="15">
        <v>0</v>
      </c>
      <c r="R449" s="17">
        <v>443</v>
      </c>
      <c r="S449" s="18" t="b">
        <v>0</v>
      </c>
      <c r="T449" s="15"/>
      <c r="U449" s="15"/>
      <c r="V449" s="17">
        <v>45</v>
      </c>
      <c r="W449" s="15" t="s">
        <v>2902</v>
      </c>
      <c r="X449" s="15">
        <v>0</v>
      </c>
      <c r="Y449" s="18" t="b">
        <v>0</v>
      </c>
      <c r="Z449" s="15" t="s">
        <v>2903</v>
      </c>
      <c r="AA449" s="15">
        <v>0.1</v>
      </c>
      <c r="AB449" s="18" t="b">
        <v>0</v>
      </c>
      <c r="AC449" s="15"/>
      <c r="AD449" s="15" t="s">
        <v>519</v>
      </c>
      <c r="AE449" s="17">
        <v>17</v>
      </c>
      <c r="AF449" s="17">
        <v>4</v>
      </c>
      <c r="AG449" s="17">
        <v>0</v>
      </c>
      <c r="AH449" s="17">
        <v>0</v>
      </c>
      <c r="AI449" s="17">
        <v>0</v>
      </c>
      <c r="AJ449" s="17">
        <v>0</v>
      </c>
      <c r="AK449" s="17">
        <v>0</v>
      </c>
      <c r="AL449" s="15">
        <v>0</v>
      </c>
      <c r="AM449" s="15">
        <v>0</v>
      </c>
      <c r="AN449" s="15" t="s">
        <v>2903</v>
      </c>
      <c r="AO449" s="15"/>
      <c r="AP449" s="15"/>
      <c r="AQ449" s="15"/>
      <c r="AR449" s="15"/>
      <c r="AS449" s="18" t="b">
        <v>0</v>
      </c>
      <c r="AT449" s="15" t="s">
        <v>2904</v>
      </c>
      <c r="AU449" s="17">
        <v>0</v>
      </c>
      <c r="AV449" s="17">
        <v>0</v>
      </c>
      <c r="AW449" s="17">
        <v>0</v>
      </c>
      <c r="AX449" s="17">
        <v>0</v>
      </c>
      <c r="AY449" s="17">
        <v>0</v>
      </c>
      <c r="AZ449" s="17">
        <v>0</v>
      </c>
      <c r="BA449" s="17">
        <v>0</v>
      </c>
      <c r="BB449" s="17">
        <v>0</v>
      </c>
      <c r="BC449" s="17">
        <v>0</v>
      </c>
      <c r="BD449" s="17">
        <v>0</v>
      </c>
      <c r="BE449" s="17">
        <v>0</v>
      </c>
      <c r="BF449" s="17">
        <v>0</v>
      </c>
      <c r="BG449" s="17">
        <v>0</v>
      </c>
      <c r="BH449" s="15">
        <v>0</v>
      </c>
      <c r="BI449" s="15">
        <v>0</v>
      </c>
      <c r="BJ449" s="15">
        <v>0</v>
      </c>
      <c r="BK449" s="15">
        <v>0</v>
      </c>
      <c r="BL449" s="17">
        <v>0</v>
      </c>
      <c r="BM449" s="17">
        <v>0</v>
      </c>
      <c r="BN449" s="17">
        <v>0</v>
      </c>
      <c r="BO449" s="17">
        <v>0</v>
      </c>
      <c r="BP449" s="17">
        <v>0</v>
      </c>
      <c r="BQ449" s="15">
        <v>0</v>
      </c>
      <c r="BR449" s="15">
        <v>0</v>
      </c>
      <c r="BS449" s="15">
        <v>0</v>
      </c>
      <c r="BT449" s="15">
        <v>0</v>
      </c>
      <c r="BU449" s="15"/>
      <c r="BV449" s="15"/>
      <c r="BW449" s="15"/>
      <c r="BX449" s="15"/>
      <c r="BY449" s="15"/>
      <c r="BZ449" s="15"/>
      <c r="CA449" s="15"/>
      <c r="CB449" s="15"/>
      <c r="CC449" s="17">
        <v>449</v>
      </c>
      <c r="CD449" s="17">
        <v>50</v>
      </c>
      <c r="CE449" s="17">
        <v>438</v>
      </c>
      <c r="CF449" s="17">
        <v>37</v>
      </c>
      <c r="CG449" s="17">
        <v>421</v>
      </c>
      <c r="CH449" s="17">
        <v>28</v>
      </c>
      <c r="CI449" s="17">
        <v>451</v>
      </c>
      <c r="CJ449" s="17">
        <v>50</v>
      </c>
      <c r="CK449" s="17">
        <v>0</v>
      </c>
      <c r="CL449" s="17">
        <v>0</v>
      </c>
      <c r="CM449" s="17">
        <v>0</v>
      </c>
      <c r="CN449" s="17">
        <v>0</v>
      </c>
      <c r="CO449" s="17">
        <v>0</v>
      </c>
      <c r="CP449" s="17">
        <v>0</v>
      </c>
      <c r="CQ449" s="17">
        <v>373</v>
      </c>
      <c r="CR449" s="17">
        <v>22</v>
      </c>
      <c r="CS449" s="17">
        <v>72</v>
      </c>
      <c r="CT449" s="17">
        <v>24</v>
      </c>
      <c r="CU449" s="17">
        <v>454</v>
      </c>
      <c r="CV449" s="17">
        <v>50</v>
      </c>
      <c r="CW449" s="17">
        <v>485</v>
      </c>
      <c r="CX449" s="17">
        <v>59</v>
      </c>
      <c r="CY449" s="17">
        <v>0</v>
      </c>
      <c r="CZ449" s="17">
        <v>0</v>
      </c>
      <c r="DA449" s="17">
        <v>0</v>
      </c>
      <c r="DB449" s="15"/>
      <c r="DC449" s="15"/>
      <c r="DD449" s="15"/>
      <c r="DE449" s="15"/>
      <c r="DF449" s="15"/>
      <c r="DG449" s="15"/>
      <c r="DH449" s="15"/>
    </row>
    <row r="450" spans="1:112" ht="17.25" thickBot="1">
      <c r="A450" s="18" t="b">
        <v>1</v>
      </c>
      <c r="B450" s="18" t="b">
        <v>1</v>
      </c>
      <c r="C450" s="15"/>
      <c r="D450" s="15"/>
      <c r="E450" s="17">
        <v>554578</v>
      </c>
      <c r="F450" s="17">
        <v>0</v>
      </c>
      <c r="G450" s="17">
        <v>0</v>
      </c>
      <c r="H450" s="17">
        <v>0</v>
      </c>
      <c r="I450" s="17">
        <v>0</v>
      </c>
      <c r="J450" s="15">
        <v>0</v>
      </c>
      <c r="K450" s="17">
        <v>0</v>
      </c>
      <c r="L450" s="17">
        <v>1</v>
      </c>
      <c r="M450" s="15">
        <v>2</v>
      </c>
      <c r="N450" s="15"/>
      <c r="O450" s="17">
        <v>0</v>
      </c>
      <c r="P450" s="15" t="s">
        <v>5503</v>
      </c>
      <c r="Q450" s="15">
        <v>0</v>
      </c>
      <c r="R450" s="17">
        <v>444</v>
      </c>
      <c r="S450" s="18" t="b">
        <v>0</v>
      </c>
      <c r="T450" s="15"/>
      <c r="U450" s="15"/>
      <c r="V450" s="17">
        <v>45</v>
      </c>
      <c r="W450" s="15" t="s">
        <v>5504</v>
      </c>
      <c r="X450" s="15">
        <v>0</v>
      </c>
      <c r="Y450" s="18" t="b">
        <v>0</v>
      </c>
      <c r="Z450" s="15" t="s">
        <v>5505</v>
      </c>
      <c r="AA450" s="15">
        <v>0.1</v>
      </c>
      <c r="AB450" s="18" t="b">
        <v>0</v>
      </c>
      <c r="AC450" s="15"/>
      <c r="AD450" s="15" t="s">
        <v>519</v>
      </c>
      <c r="AE450" s="17">
        <v>17</v>
      </c>
      <c r="AF450" s="17">
        <v>4</v>
      </c>
      <c r="AG450" s="17">
        <v>0</v>
      </c>
      <c r="AH450" s="17">
        <v>0</v>
      </c>
      <c r="AI450" s="17">
        <v>0</v>
      </c>
      <c r="AJ450" s="17">
        <v>0</v>
      </c>
      <c r="AK450" s="17">
        <v>0</v>
      </c>
      <c r="AL450" s="15">
        <v>0</v>
      </c>
      <c r="AM450" s="15">
        <v>0</v>
      </c>
      <c r="AN450" s="15" t="s">
        <v>5505</v>
      </c>
      <c r="AO450" s="15"/>
      <c r="AP450" s="15"/>
      <c r="AQ450" s="15"/>
      <c r="AR450" s="15"/>
      <c r="AS450" s="18" t="b">
        <v>0</v>
      </c>
      <c r="AT450" s="15" t="s">
        <v>5506</v>
      </c>
      <c r="AU450" s="17">
        <v>0</v>
      </c>
      <c r="AV450" s="17">
        <v>0</v>
      </c>
      <c r="AW450" s="17">
        <v>0</v>
      </c>
      <c r="AX450" s="17">
        <v>0</v>
      </c>
      <c r="AY450" s="17">
        <v>0</v>
      </c>
      <c r="AZ450" s="17">
        <v>0</v>
      </c>
      <c r="BA450" s="17">
        <v>0</v>
      </c>
      <c r="BB450" s="17">
        <v>0</v>
      </c>
      <c r="BC450" s="17">
        <v>0</v>
      </c>
      <c r="BD450" s="17">
        <v>0</v>
      </c>
      <c r="BE450" s="17">
        <v>0</v>
      </c>
      <c r="BF450" s="17">
        <v>0</v>
      </c>
      <c r="BG450" s="17">
        <v>0</v>
      </c>
      <c r="BH450" s="15">
        <v>0</v>
      </c>
      <c r="BI450" s="15">
        <v>0</v>
      </c>
      <c r="BJ450" s="15">
        <v>0</v>
      </c>
      <c r="BK450" s="15">
        <v>0</v>
      </c>
      <c r="BL450" s="17">
        <v>0</v>
      </c>
      <c r="BM450" s="17">
        <v>0</v>
      </c>
      <c r="BN450" s="17">
        <v>0</v>
      </c>
      <c r="BO450" s="17">
        <v>0</v>
      </c>
      <c r="BP450" s="17">
        <v>0</v>
      </c>
      <c r="BQ450" s="15">
        <v>0</v>
      </c>
      <c r="BR450" s="15">
        <v>0</v>
      </c>
      <c r="BS450" s="15">
        <v>0</v>
      </c>
      <c r="BT450" s="15">
        <v>0</v>
      </c>
      <c r="BU450" s="15"/>
      <c r="BV450" s="15"/>
      <c r="BW450" s="15"/>
      <c r="BX450" s="15"/>
      <c r="BY450" s="15"/>
      <c r="BZ450" s="15"/>
      <c r="CA450" s="15"/>
      <c r="CB450" s="15"/>
      <c r="CC450" s="17">
        <v>478</v>
      </c>
      <c r="CD450" s="17">
        <v>58</v>
      </c>
      <c r="CE450" s="17">
        <v>474</v>
      </c>
      <c r="CF450" s="17">
        <v>52</v>
      </c>
      <c r="CG450" s="17">
        <v>464</v>
      </c>
      <c r="CH450" s="17">
        <v>46</v>
      </c>
      <c r="CI450" s="17">
        <v>480</v>
      </c>
      <c r="CJ450" s="17">
        <v>58</v>
      </c>
      <c r="CK450" s="17">
        <v>0</v>
      </c>
      <c r="CL450" s="17">
        <v>0</v>
      </c>
      <c r="CM450" s="17">
        <v>0</v>
      </c>
      <c r="CN450" s="17">
        <v>0</v>
      </c>
      <c r="CO450" s="17">
        <v>0</v>
      </c>
      <c r="CP450" s="17">
        <v>0</v>
      </c>
      <c r="CQ450" s="17">
        <v>467</v>
      </c>
      <c r="CR450" s="17">
        <v>40</v>
      </c>
      <c r="CS450" s="17">
        <v>166</v>
      </c>
      <c r="CT450" s="17">
        <v>42</v>
      </c>
      <c r="CU450" s="17">
        <v>483</v>
      </c>
      <c r="CV450" s="17">
        <v>58</v>
      </c>
      <c r="CW450" s="17">
        <v>413</v>
      </c>
      <c r="CX450" s="17">
        <v>49</v>
      </c>
      <c r="CY450" s="17">
        <v>0</v>
      </c>
      <c r="CZ450" s="17">
        <v>0</v>
      </c>
      <c r="DA450" s="17">
        <v>0</v>
      </c>
      <c r="DB450" s="15"/>
      <c r="DC450" s="15"/>
      <c r="DD450" s="15"/>
      <c r="DE450" s="15"/>
      <c r="DF450" s="15"/>
      <c r="DG450" s="15"/>
      <c r="DH450" s="15"/>
    </row>
    <row r="451" spans="1:112" ht="17.25" thickBot="1">
      <c r="A451" s="18" t="b">
        <v>1</v>
      </c>
      <c r="B451" s="18" t="b">
        <v>1</v>
      </c>
      <c r="C451" s="15"/>
      <c r="D451" s="15"/>
      <c r="E451" s="17">
        <v>465642</v>
      </c>
      <c r="F451" s="17">
        <v>0</v>
      </c>
      <c r="G451" s="17">
        <v>0</v>
      </c>
      <c r="H451" s="17">
        <v>0</v>
      </c>
      <c r="I451" s="17">
        <v>0</v>
      </c>
      <c r="J451" s="15">
        <v>0</v>
      </c>
      <c r="K451" s="17">
        <v>0</v>
      </c>
      <c r="L451" s="17">
        <v>2</v>
      </c>
      <c r="M451" s="15">
        <v>2.2000000000000002</v>
      </c>
      <c r="N451" s="15"/>
      <c r="O451" s="17">
        <v>0</v>
      </c>
      <c r="P451" s="15" t="s">
        <v>2481</v>
      </c>
      <c r="Q451" s="15">
        <v>0</v>
      </c>
      <c r="R451" s="17">
        <v>445</v>
      </c>
      <c r="S451" s="18" t="b">
        <v>0</v>
      </c>
      <c r="T451" s="15"/>
      <c r="U451" s="15"/>
      <c r="V451" s="17">
        <v>50</v>
      </c>
      <c r="W451" s="15" t="s">
        <v>3594</v>
      </c>
      <c r="X451" s="15">
        <v>3.6</v>
      </c>
      <c r="Y451" s="18" t="b">
        <v>0</v>
      </c>
      <c r="Z451" s="15" t="s">
        <v>3595</v>
      </c>
      <c r="AA451" s="15">
        <v>2.7</v>
      </c>
      <c r="AB451" s="18" t="b">
        <v>0</v>
      </c>
      <c r="AC451" s="15"/>
      <c r="AD451" s="15" t="s">
        <v>519</v>
      </c>
      <c r="AE451" s="17">
        <v>17</v>
      </c>
      <c r="AF451" s="17">
        <v>4</v>
      </c>
      <c r="AG451" s="17">
        <v>126</v>
      </c>
      <c r="AH451" s="17">
        <v>0</v>
      </c>
      <c r="AI451" s="17">
        <v>0</v>
      </c>
      <c r="AJ451" s="17">
        <v>0</v>
      </c>
      <c r="AK451" s="17">
        <v>0</v>
      </c>
      <c r="AL451" s="15">
        <v>0</v>
      </c>
      <c r="AM451" s="15">
        <v>25.2</v>
      </c>
      <c r="AN451" s="15" t="s">
        <v>3595</v>
      </c>
      <c r="AO451" s="15"/>
      <c r="AP451" s="15"/>
      <c r="AQ451" s="15"/>
      <c r="AR451" s="15"/>
      <c r="AS451" s="18" t="b">
        <v>0</v>
      </c>
      <c r="AT451" s="15" t="s">
        <v>3596</v>
      </c>
      <c r="AU451" s="17">
        <v>2963</v>
      </c>
      <c r="AV451" s="17">
        <v>4</v>
      </c>
      <c r="AW451" s="17">
        <v>0</v>
      </c>
      <c r="AX451" s="17">
        <v>5</v>
      </c>
      <c r="AY451" s="17">
        <v>52</v>
      </c>
      <c r="AZ451" s="17">
        <v>0</v>
      </c>
      <c r="BA451" s="17">
        <v>0</v>
      </c>
      <c r="BB451" s="17">
        <v>0</v>
      </c>
      <c r="BC451" s="17">
        <v>4</v>
      </c>
      <c r="BD451" s="17">
        <v>0</v>
      </c>
      <c r="BE451" s="17">
        <v>0</v>
      </c>
      <c r="BF451" s="17">
        <v>12</v>
      </c>
      <c r="BG451" s="17">
        <v>436</v>
      </c>
      <c r="BH451" s="15">
        <v>868</v>
      </c>
      <c r="BI451" s="15">
        <v>114.3</v>
      </c>
      <c r="BJ451" s="15">
        <v>409</v>
      </c>
      <c r="BK451" s="15">
        <v>138.9</v>
      </c>
      <c r="BL451" s="17">
        <v>0</v>
      </c>
      <c r="BM451" s="17">
        <v>0</v>
      </c>
      <c r="BN451" s="17">
        <v>0</v>
      </c>
      <c r="BO451" s="17">
        <v>0</v>
      </c>
      <c r="BP451" s="17">
        <v>33</v>
      </c>
      <c r="BQ451" s="15">
        <v>4.8</v>
      </c>
      <c r="BR451" s="15">
        <v>0.96</v>
      </c>
      <c r="BS451" s="15">
        <v>5.76</v>
      </c>
      <c r="BT451" s="15">
        <v>49.21</v>
      </c>
      <c r="BU451" s="15"/>
      <c r="BV451" s="15"/>
      <c r="BW451" s="15"/>
      <c r="BX451" s="15"/>
      <c r="BY451" s="15"/>
      <c r="BZ451" s="15"/>
      <c r="CA451" s="15"/>
      <c r="CB451" s="15"/>
      <c r="CC451" s="17">
        <v>17</v>
      </c>
      <c r="CD451" s="17">
        <v>6</v>
      </c>
      <c r="CE451" s="17">
        <v>228</v>
      </c>
      <c r="CF451" s="17">
        <v>67</v>
      </c>
      <c r="CG451" s="17">
        <v>61</v>
      </c>
      <c r="CH451" s="17">
        <v>4</v>
      </c>
      <c r="CI451" s="17">
        <v>64</v>
      </c>
      <c r="CJ451" s="17">
        <v>11</v>
      </c>
      <c r="CK451" s="17">
        <v>0.15</v>
      </c>
      <c r="CL451" s="17">
        <v>0</v>
      </c>
      <c r="CM451" s="17">
        <v>0.03</v>
      </c>
      <c r="CN451" s="17">
        <v>0.18</v>
      </c>
      <c r="CO451" s="17">
        <v>1.49</v>
      </c>
      <c r="CP451" s="17">
        <v>1.58</v>
      </c>
      <c r="CQ451" s="17">
        <v>300</v>
      </c>
      <c r="CR451" s="17">
        <v>58</v>
      </c>
      <c r="CS451" s="17">
        <v>278</v>
      </c>
      <c r="CT451" s="17">
        <v>137</v>
      </c>
      <c r="CU451" s="17">
        <v>88</v>
      </c>
      <c r="CV451" s="17">
        <v>35</v>
      </c>
      <c r="CW451" s="17">
        <v>110</v>
      </c>
      <c r="CX451" s="17">
        <v>39</v>
      </c>
      <c r="CY451" s="17">
        <v>1</v>
      </c>
      <c r="CZ451" s="17">
        <v>0.15</v>
      </c>
      <c r="DA451" s="17">
        <v>0</v>
      </c>
      <c r="DB451" s="15"/>
      <c r="DC451" s="15"/>
      <c r="DD451" s="15"/>
      <c r="DE451" s="15"/>
      <c r="DF451" s="15"/>
      <c r="DG451" s="15"/>
      <c r="DH451" s="15"/>
    </row>
    <row r="452" spans="1:112" ht="66" thickBot="1">
      <c r="A452" s="18" t="b">
        <v>1</v>
      </c>
      <c r="B452" s="18" t="b">
        <v>1</v>
      </c>
      <c r="C452" s="17">
        <v>75</v>
      </c>
      <c r="D452" s="15"/>
      <c r="E452" s="17">
        <v>119471</v>
      </c>
      <c r="F452" s="17">
        <v>0</v>
      </c>
      <c r="G452" s="17">
        <v>0</v>
      </c>
      <c r="H452" s="17">
        <v>0</v>
      </c>
      <c r="I452" s="17">
        <v>0</v>
      </c>
      <c r="J452" s="15">
        <v>0</v>
      </c>
      <c r="K452" s="17">
        <v>0</v>
      </c>
      <c r="L452" s="17">
        <v>2</v>
      </c>
      <c r="M452" s="15">
        <v>1.6</v>
      </c>
      <c r="N452" s="15"/>
      <c r="O452" s="17">
        <v>0</v>
      </c>
      <c r="P452" s="15" t="s">
        <v>904</v>
      </c>
      <c r="Q452" s="15">
        <v>0</v>
      </c>
      <c r="R452" s="17">
        <v>446</v>
      </c>
      <c r="S452" s="18" t="b">
        <v>0</v>
      </c>
      <c r="T452" s="15" t="s">
        <v>5269</v>
      </c>
      <c r="U452" s="15" t="s">
        <v>5507</v>
      </c>
      <c r="V452" s="17">
        <v>50</v>
      </c>
      <c r="W452" s="15" t="s">
        <v>905</v>
      </c>
      <c r="X452" s="15">
        <v>3.2</v>
      </c>
      <c r="Y452" s="18" t="b">
        <v>0</v>
      </c>
      <c r="Z452" s="15" t="s">
        <v>225</v>
      </c>
      <c r="AA452" s="15">
        <v>0</v>
      </c>
      <c r="AB452" s="18" t="b">
        <v>0</v>
      </c>
      <c r="AC452" s="15"/>
      <c r="AD452" s="15" t="s">
        <v>1606</v>
      </c>
      <c r="AE452" s="17">
        <v>17</v>
      </c>
      <c r="AF452" s="17">
        <v>4</v>
      </c>
      <c r="AG452" s="17">
        <v>51</v>
      </c>
      <c r="AH452" s="17">
        <v>0</v>
      </c>
      <c r="AI452" s="17">
        <v>0</v>
      </c>
      <c r="AJ452" s="17">
        <v>0</v>
      </c>
      <c r="AK452" s="17">
        <v>0</v>
      </c>
      <c r="AL452" s="15">
        <v>0</v>
      </c>
      <c r="AM452" s="15">
        <v>10.199999999999999</v>
      </c>
      <c r="AN452" s="15" t="s">
        <v>225</v>
      </c>
      <c r="AO452" s="15"/>
      <c r="AP452" s="15"/>
      <c r="AQ452" s="15"/>
      <c r="AR452" s="15"/>
      <c r="AS452" s="18" t="b">
        <v>0</v>
      </c>
      <c r="AT452" s="15" t="s">
        <v>2907</v>
      </c>
      <c r="AU452" s="17">
        <v>1089</v>
      </c>
      <c r="AV452" s="17">
        <v>0</v>
      </c>
      <c r="AW452" s="17">
        <v>0</v>
      </c>
      <c r="AX452" s="17">
        <v>4</v>
      </c>
      <c r="AY452" s="17">
        <v>13</v>
      </c>
      <c r="AZ452" s="17">
        <v>0</v>
      </c>
      <c r="BA452" s="17">
        <v>0</v>
      </c>
      <c r="BB452" s="17">
        <v>0</v>
      </c>
      <c r="BC452" s="17">
        <v>1</v>
      </c>
      <c r="BD452" s="17">
        <v>0</v>
      </c>
      <c r="BE452" s="17">
        <v>0</v>
      </c>
      <c r="BF452" s="17">
        <v>0</v>
      </c>
      <c r="BG452" s="17">
        <v>186</v>
      </c>
      <c r="BH452" s="15">
        <v>291.2</v>
      </c>
      <c r="BI452" s="15">
        <v>63.6</v>
      </c>
      <c r="BJ452" s="15">
        <v>108</v>
      </c>
      <c r="BK452" s="15">
        <v>46.4</v>
      </c>
      <c r="BL452" s="17">
        <v>0</v>
      </c>
      <c r="BM452" s="17">
        <v>0</v>
      </c>
      <c r="BN452" s="17">
        <v>0</v>
      </c>
      <c r="BO452" s="17">
        <v>0</v>
      </c>
      <c r="BP452" s="17">
        <v>11</v>
      </c>
      <c r="BQ452" s="15">
        <v>0.97</v>
      </c>
      <c r="BR452" s="15">
        <v>0.6</v>
      </c>
      <c r="BS452" s="15">
        <v>1.57</v>
      </c>
      <c r="BT452" s="15">
        <v>13.85</v>
      </c>
      <c r="BU452" s="15"/>
      <c r="BV452" s="15"/>
      <c r="BW452" s="17">
        <v>3</v>
      </c>
      <c r="BX452" s="15"/>
      <c r="BY452" s="15"/>
      <c r="BZ452" s="15"/>
      <c r="CA452" s="15"/>
      <c r="CB452" s="15"/>
      <c r="CC452" s="17">
        <v>205</v>
      </c>
      <c r="CD452" s="17">
        <v>77</v>
      </c>
      <c r="CE452" s="17">
        <v>272</v>
      </c>
      <c r="CF452" s="17">
        <v>91</v>
      </c>
      <c r="CG452" s="17">
        <v>225</v>
      </c>
      <c r="CH452" s="17">
        <v>67</v>
      </c>
      <c r="CI452" s="17">
        <v>256</v>
      </c>
      <c r="CJ452" s="17">
        <v>82</v>
      </c>
      <c r="CK452" s="17">
        <v>0.08</v>
      </c>
      <c r="CL452" s="17">
        <v>0</v>
      </c>
      <c r="CM452" s="17">
        <v>0.05</v>
      </c>
      <c r="CN452" s="17">
        <v>0.13</v>
      </c>
      <c r="CO452" s="17">
        <v>1.1399999999999999</v>
      </c>
      <c r="CP452" s="17">
        <v>1.07</v>
      </c>
      <c r="CQ452" s="17">
        <v>224</v>
      </c>
      <c r="CR452" s="17">
        <v>36</v>
      </c>
      <c r="CS452" s="17">
        <v>202</v>
      </c>
      <c r="CT452" s="17">
        <v>115</v>
      </c>
      <c r="CU452" s="17">
        <v>143</v>
      </c>
      <c r="CV452" s="17">
        <v>57</v>
      </c>
      <c r="CW452" s="17">
        <v>543</v>
      </c>
      <c r="CX452" s="17">
        <v>181</v>
      </c>
      <c r="CY452" s="17">
        <v>0.91</v>
      </c>
      <c r="CZ452" s="17">
        <v>0.33</v>
      </c>
      <c r="DA452" s="17">
        <v>0</v>
      </c>
      <c r="DB452" s="15"/>
      <c r="DC452" s="15"/>
      <c r="DD452" s="15"/>
      <c r="DE452" s="15"/>
      <c r="DF452" s="15"/>
      <c r="DG452" s="15"/>
      <c r="DH452" s="15"/>
    </row>
    <row r="453" spans="1:112" ht="17.25" thickBot="1">
      <c r="A453" s="18" t="b">
        <v>1</v>
      </c>
      <c r="B453" s="18" t="b">
        <v>1</v>
      </c>
      <c r="C453" s="15"/>
      <c r="D453" s="15"/>
      <c r="E453" s="17">
        <v>220237</v>
      </c>
      <c r="F453" s="17">
        <v>0</v>
      </c>
      <c r="G453" s="17">
        <v>0</v>
      </c>
      <c r="H453" s="17">
        <v>0</v>
      </c>
      <c r="I453" s="17">
        <v>0</v>
      </c>
      <c r="J453" s="15">
        <v>0</v>
      </c>
      <c r="K453" s="17">
        <v>0</v>
      </c>
      <c r="L453" s="17">
        <v>2</v>
      </c>
      <c r="M453" s="15">
        <v>2.2000000000000002</v>
      </c>
      <c r="N453" s="15"/>
      <c r="O453" s="17">
        <v>0</v>
      </c>
      <c r="P453" s="15" t="s">
        <v>918</v>
      </c>
      <c r="Q453" s="15">
        <v>0</v>
      </c>
      <c r="R453" s="17">
        <v>447</v>
      </c>
      <c r="S453" s="18" t="b">
        <v>0</v>
      </c>
      <c r="T453" s="15"/>
      <c r="U453" s="15"/>
      <c r="V453" s="17">
        <v>50</v>
      </c>
      <c r="W453" s="15" t="s">
        <v>919</v>
      </c>
      <c r="X453" s="15">
        <v>3.6</v>
      </c>
      <c r="Y453" s="18" t="b">
        <v>0</v>
      </c>
      <c r="Z453" s="15" t="s">
        <v>228</v>
      </c>
      <c r="AA453" s="15">
        <v>0.4</v>
      </c>
      <c r="AB453" s="18" t="b">
        <v>0</v>
      </c>
      <c r="AC453" s="15"/>
      <c r="AD453" s="15" t="s">
        <v>519</v>
      </c>
      <c r="AE453" s="17">
        <v>17</v>
      </c>
      <c r="AF453" s="17">
        <v>4</v>
      </c>
      <c r="AG453" s="17">
        <v>89</v>
      </c>
      <c r="AH453" s="17">
        <v>0</v>
      </c>
      <c r="AI453" s="17">
        <v>0</v>
      </c>
      <c r="AJ453" s="17">
        <v>0</v>
      </c>
      <c r="AK453" s="17">
        <v>0</v>
      </c>
      <c r="AL453" s="15">
        <v>0</v>
      </c>
      <c r="AM453" s="15">
        <v>17.8</v>
      </c>
      <c r="AN453" s="15" t="s">
        <v>228</v>
      </c>
      <c r="AO453" s="15"/>
      <c r="AP453" s="15"/>
      <c r="AQ453" s="15"/>
      <c r="AR453" s="15"/>
      <c r="AS453" s="18" t="b">
        <v>0</v>
      </c>
      <c r="AT453" s="15" t="s">
        <v>2908</v>
      </c>
      <c r="AU453" s="17">
        <v>1834</v>
      </c>
      <c r="AV453" s="17">
        <v>1</v>
      </c>
      <c r="AW453" s="17">
        <v>1</v>
      </c>
      <c r="AX453" s="17">
        <v>5</v>
      </c>
      <c r="AY453" s="17">
        <v>27</v>
      </c>
      <c r="AZ453" s="17">
        <v>1</v>
      </c>
      <c r="BA453" s="17">
        <v>0</v>
      </c>
      <c r="BB453" s="17">
        <v>0</v>
      </c>
      <c r="BC453" s="17">
        <v>2</v>
      </c>
      <c r="BD453" s="17">
        <v>0</v>
      </c>
      <c r="BE453" s="17">
        <v>0</v>
      </c>
      <c r="BF453" s="17">
        <v>6</v>
      </c>
      <c r="BG453" s="17">
        <v>332</v>
      </c>
      <c r="BH453" s="15">
        <v>597</v>
      </c>
      <c r="BI453" s="15">
        <v>85.8</v>
      </c>
      <c r="BJ453" s="15">
        <v>190</v>
      </c>
      <c r="BK453" s="15">
        <v>87.4</v>
      </c>
      <c r="BL453" s="17">
        <v>0</v>
      </c>
      <c r="BM453" s="17">
        <v>0</v>
      </c>
      <c r="BN453" s="17">
        <v>0</v>
      </c>
      <c r="BO453" s="17">
        <v>0</v>
      </c>
      <c r="BP453" s="17">
        <v>21</v>
      </c>
      <c r="BQ453" s="15">
        <v>1.73</v>
      </c>
      <c r="BR453" s="15">
        <v>0.86</v>
      </c>
      <c r="BS453" s="15">
        <v>2.59</v>
      </c>
      <c r="BT453" s="15">
        <v>27.58</v>
      </c>
      <c r="BU453" s="15"/>
      <c r="BV453" s="15"/>
      <c r="BW453" s="15"/>
      <c r="BX453" s="15"/>
      <c r="BY453" s="15"/>
      <c r="BZ453" s="15"/>
      <c r="CA453" s="15"/>
      <c r="CB453" s="15"/>
      <c r="CC453" s="17">
        <v>78</v>
      </c>
      <c r="CD453" s="17">
        <v>32</v>
      </c>
      <c r="CE453" s="17">
        <v>246</v>
      </c>
      <c r="CF453" s="17">
        <v>80</v>
      </c>
      <c r="CG453" s="17">
        <v>163</v>
      </c>
      <c r="CH453" s="17">
        <v>44</v>
      </c>
      <c r="CI453" s="17">
        <v>153</v>
      </c>
      <c r="CJ453" s="17">
        <v>50</v>
      </c>
      <c r="CK453" s="17">
        <v>0.08</v>
      </c>
      <c r="CL453" s="17">
        <v>0</v>
      </c>
      <c r="CM453" s="17">
        <v>0.04</v>
      </c>
      <c r="CN453" s="17">
        <v>0.12</v>
      </c>
      <c r="CO453" s="17">
        <v>1.35</v>
      </c>
      <c r="CP453" s="17">
        <v>1.32</v>
      </c>
      <c r="CQ453" s="17">
        <v>260</v>
      </c>
      <c r="CR453" s="17">
        <v>45</v>
      </c>
      <c r="CS453" s="17">
        <v>238</v>
      </c>
      <c r="CT453" s="17">
        <v>124</v>
      </c>
      <c r="CU453" s="17">
        <v>87</v>
      </c>
      <c r="CV453" s="17">
        <v>34</v>
      </c>
      <c r="CW453" s="17">
        <v>289</v>
      </c>
      <c r="CX453" s="17">
        <v>109</v>
      </c>
      <c r="CY453" s="17">
        <v>1.03</v>
      </c>
      <c r="CZ453" s="17">
        <v>0.25</v>
      </c>
      <c r="DA453" s="17">
        <v>0</v>
      </c>
      <c r="DB453" s="15"/>
      <c r="DC453" s="15"/>
      <c r="DD453" s="15"/>
      <c r="DE453" s="15"/>
      <c r="DF453" s="15"/>
      <c r="DG453" s="15"/>
      <c r="DH453" s="15"/>
    </row>
    <row r="454" spans="1:112" ht="17.25" thickBot="1">
      <c r="A454" s="18" t="b">
        <v>1</v>
      </c>
      <c r="B454" s="18" t="b">
        <v>1</v>
      </c>
      <c r="C454" s="15"/>
      <c r="D454" s="15"/>
      <c r="E454" s="17">
        <v>78916</v>
      </c>
      <c r="F454" s="17">
        <v>0</v>
      </c>
      <c r="G454" s="17">
        <v>0</v>
      </c>
      <c r="H454" s="17">
        <v>0</v>
      </c>
      <c r="I454" s="17">
        <v>0</v>
      </c>
      <c r="J454" s="15">
        <v>0</v>
      </c>
      <c r="K454" s="17">
        <v>0</v>
      </c>
      <c r="L454" s="17">
        <v>2</v>
      </c>
      <c r="M454" s="15">
        <v>2.2000000000000002</v>
      </c>
      <c r="N454" s="15"/>
      <c r="O454" s="17">
        <v>0</v>
      </c>
      <c r="P454" s="15" t="s">
        <v>897</v>
      </c>
      <c r="Q454" s="15">
        <v>0</v>
      </c>
      <c r="R454" s="17">
        <v>448</v>
      </c>
      <c r="S454" s="18" t="b">
        <v>0</v>
      </c>
      <c r="T454" s="15"/>
      <c r="U454" s="15"/>
      <c r="V454" s="17">
        <v>50</v>
      </c>
      <c r="W454" s="15" t="s">
        <v>898</v>
      </c>
      <c r="X454" s="15">
        <v>3.2</v>
      </c>
      <c r="Y454" s="18" t="b">
        <v>0</v>
      </c>
      <c r="Z454" s="15" t="s">
        <v>229</v>
      </c>
      <c r="AA454" s="15">
        <v>2.4</v>
      </c>
      <c r="AB454" s="18" t="b">
        <v>0</v>
      </c>
      <c r="AC454" s="15"/>
      <c r="AD454" s="15" t="s">
        <v>519</v>
      </c>
      <c r="AE454" s="17">
        <v>17</v>
      </c>
      <c r="AF454" s="17">
        <v>4</v>
      </c>
      <c r="AG454" s="17">
        <v>93</v>
      </c>
      <c r="AH454" s="17">
        <v>0</v>
      </c>
      <c r="AI454" s="17">
        <v>0</v>
      </c>
      <c r="AJ454" s="17">
        <v>0</v>
      </c>
      <c r="AK454" s="17">
        <v>0</v>
      </c>
      <c r="AL454" s="15">
        <v>0</v>
      </c>
      <c r="AM454" s="15">
        <v>18.600000000000001</v>
      </c>
      <c r="AN454" s="15" t="s">
        <v>229</v>
      </c>
      <c r="AO454" s="15"/>
      <c r="AP454" s="15"/>
      <c r="AQ454" s="15"/>
      <c r="AR454" s="15"/>
      <c r="AS454" s="18" t="b">
        <v>0</v>
      </c>
      <c r="AT454" s="15" t="s">
        <v>2909</v>
      </c>
      <c r="AU454" s="17">
        <v>2195</v>
      </c>
      <c r="AV454" s="17">
        <v>1</v>
      </c>
      <c r="AW454" s="17">
        <v>3</v>
      </c>
      <c r="AX454" s="17">
        <v>6</v>
      </c>
      <c r="AY454" s="17">
        <v>36</v>
      </c>
      <c r="AZ454" s="17">
        <v>0</v>
      </c>
      <c r="BA454" s="17">
        <v>0</v>
      </c>
      <c r="BB454" s="17">
        <v>0</v>
      </c>
      <c r="BC454" s="17">
        <v>9</v>
      </c>
      <c r="BD454" s="17">
        <v>1</v>
      </c>
      <c r="BE454" s="17">
        <v>0</v>
      </c>
      <c r="BF454" s="17">
        <v>5</v>
      </c>
      <c r="BG454" s="17">
        <v>286</v>
      </c>
      <c r="BH454" s="15">
        <v>525.79999999999995</v>
      </c>
      <c r="BI454" s="15">
        <v>107.3</v>
      </c>
      <c r="BJ454" s="15">
        <v>186</v>
      </c>
      <c r="BK454" s="15">
        <v>82.1</v>
      </c>
      <c r="BL454" s="17">
        <v>0</v>
      </c>
      <c r="BM454" s="17">
        <v>0</v>
      </c>
      <c r="BN454" s="17">
        <v>0</v>
      </c>
      <c r="BO454" s="17">
        <v>0</v>
      </c>
      <c r="BP454" s="17">
        <v>25</v>
      </c>
      <c r="BQ454" s="15">
        <v>1.08</v>
      </c>
      <c r="BR454" s="15">
        <v>0.36</v>
      </c>
      <c r="BS454" s="15">
        <v>1.44</v>
      </c>
      <c r="BT454" s="15">
        <v>30.15</v>
      </c>
      <c r="BU454" s="15"/>
      <c r="BV454" s="15"/>
      <c r="BW454" s="15"/>
      <c r="BX454" s="15"/>
      <c r="BY454" s="15"/>
      <c r="BZ454" s="15"/>
      <c r="CA454" s="15"/>
      <c r="CB454" s="15"/>
      <c r="CC454" s="17">
        <v>108</v>
      </c>
      <c r="CD454" s="17">
        <v>47</v>
      </c>
      <c r="CE454" s="17">
        <v>234</v>
      </c>
      <c r="CF454" s="17">
        <v>73</v>
      </c>
      <c r="CG454" s="17">
        <v>165</v>
      </c>
      <c r="CH454" s="17">
        <v>45</v>
      </c>
      <c r="CI454" s="17">
        <v>168</v>
      </c>
      <c r="CJ454" s="17">
        <v>59</v>
      </c>
      <c r="CK454" s="17">
        <v>0.04</v>
      </c>
      <c r="CL454" s="17">
        <v>0</v>
      </c>
      <c r="CM454" s="17">
        <v>0.01</v>
      </c>
      <c r="CN454" s="17">
        <v>0.05</v>
      </c>
      <c r="CO454" s="17">
        <v>1.24</v>
      </c>
      <c r="CP454" s="17">
        <v>1.48</v>
      </c>
      <c r="CQ454" s="17">
        <v>215</v>
      </c>
      <c r="CR454" s="17">
        <v>33</v>
      </c>
      <c r="CS454" s="17">
        <v>193</v>
      </c>
      <c r="CT454" s="17">
        <v>112</v>
      </c>
      <c r="CU454" s="17">
        <v>142</v>
      </c>
      <c r="CV454" s="17">
        <v>56</v>
      </c>
      <c r="CW454" s="17">
        <v>118</v>
      </c>
      <c r="CX454" s="17">
        <v>44</v>
      </c>
      <c r="CY454" s="17">
        <v>1.03</v>
      </c>
      <c r="CZ454" s="17">
        <v>0.25</v>
      </c>
      <c r="DA454" s="17">
        <v>0</v>
      </c>
      <c r="DB454" s="15"/>
      <c r="DC454" s="15"/>
      <c r="DD454" s="15"/>
      <c r="DE454" s="15"/>
      <c r="DF454" s="15"/>
      <c r="DG454" s="15"/>
      <c r="DH454" s="15"/>
    </row>
    <row r="455" spans="1:112" ht="17.25" thickBot="1">
      <c r="A455" s="18" t="b">
        <v>1</v>
      </c>
      <c r="B455" s="18" t="b">
        <v>1</v>
      </c>
      <c r="C455" s="15"/>
      <c r="D455" s="15"/>
      <c r="E455" s="17">
        <v>487838</v>
      </c>
      <c r="F455" s="17">
        <v>0</v>
      </c>
      <c r="G455" s="17">
        <v>0</v>
      </c>
      <c r="H455" s="17">
        <v>0</v>
      </c>
      <c r="I455" s="17">
        <v>0</v>
      </c>
      <c r="J455" s="15">
        <v>0</v>
      </c>
      <c r="K455" s="17">
        <v>0</v>
      </c>
      <c r="L455" s="17">
        <v>2</v>
      </c>
      <c r="M455" s="15">
        <v>2.2000000000000002</v>
      </c>
      <c r="N455" s="15"/>
      <c r="O455" s="17">
        <v>0</v>
      </c>
      <c r="P455" s="15" t="s">
        <v>296</v>
      </c>
      <c r="Q455" s="15">
        <v>0</v>
      </c>
      <c r="R455" s="17">
        <v>449</v>
      </c>
      <c r="S455" s="18" t="b">
        <v>0</v>
      </c>
      <c r="T455" s="15"/>
      <c r="U455" s="15"/>
      <c r="V455" s="17">
        <v>50</v>
      </c>
      <c r="W455" s="15" t="s">
        <v>722</v>
      </c>
      <c r="X455" s="15">
        <v>2.6</v>
      </c>
      <c r="Y455" s="18" t="b">
        <v>0</v>
      </c>
      <c r="Z455" s="15" t="s">
        <v>723</v>
      </c>
      <c r="AA455" s="15">
        <v>4.8</v>
      </c>
      <c r="AB455" s="18" t="b">
        <v>0</v>
      </c>
      <c r="AC455" s="15"/>
      <c r="AD455" s="15" t="s">
        <v>519</v>
      </c>
      <c r="AE455" s="17">
        <v>17</v>
      </c>
      <c r="AF455" s="17">
        <v>4</v>
      </c>
      <c r="AG455" s="17">
        <v>79</v>
      </c>
      <c r="AH455" s="17">
        <v>0</v>
      </c>
      <c r="AI455" s="17">
        <v>0</v>
      </c>
      <c r="AJ455" s="17">
        <v>0</v>
      </c>
      <c r="AK455" s="17">
        <v>0</v>
      </c>
      <c r="AL455" s="15">
        <v>0</v>
      </c>
      <c r="AM455" s="15">
        <v>15.8</v>
      </c>
      <c r="AN455" s="15" t="s">
        <v>723</v>
      </c>
      <c r="AO455" s="15"/>
      <c r="AP455" s="15"/>
      <c r="AQ455" s="15"/>
      <c r="AR455" s="15"/>
      <c r="AS455" s="18" t="b">
        <v>0</v>
      </c>
      <c r="AT455" s="15" t="s">
        <v>2906</v>
      </c>
      <c r="AU455" s="17">
        <v>2176</v>
      </c>
      <c r="AV455" s="17">
        <v>1</v>
      </c>
      <c r="AW455" s="17">
        <v>2</v>
      </c>
      <c r="AX455" s="17">
        <v>4</v>
      </c>
      <c r="AY455" s="17">
        <v>39</v>
      </c>
      <c r="AZ455" s="17">
        <v>0</v>
      </c>
      <c r="BA455" s="17">
        <v>0</v>
      </c>
      <c r="BB455" s="17">
        <v>0</v>
      </c>
      <c r="BC455" s="17">
        <v>4</v>
      </c>
      <c r="BD455" s="17">
        <v>0</v>
      </c>
      <c r="BE455" s="17">
        <v>0</v>
      </c>
      <c r="BF455" s="17">
        <v>4</v>
      </c>
      <c r="BG455" s="17">
        <v>347</v>
      </c>
      <c r="BH455" s="15">
        <v>550.20000000000005</v>
      </c>
      <c r="BI455" s="15">
        <v>433.6</v>
      </c>
      <c r="BJ455" s="15">
        <v>196</v>
      </c>
      <c r="BK455" s="15">
        <v>118</v>
      </c>
      <c r="BL455" s="17">
        <v>0</v>
      </c>
      <c r="BM455" s="17">
        <v>0</v>
      </c>
      <c r="BN455" s="17">
        <v>0</v>
      </c>
      <c r="BO455" s="17">
        <v>0</v>
      </c>
      <c r="BP455" s="17">
        <v>24</v>
      </c>
      <c r="BQ455" s="15">
        <v>1.01</v>
      </c>
      <c r="BR455" s="15">
        <v>2.78</v>
      </c>
      <c r="BS455" s="15">
        <v>3.79</v>
      </c>
      <c r="BT455" s="15">
        <v>37.72</v>
      </c>
      <c r="BU455" s="17">
        <v>5</v>
      </c>
      <c r="BV455" s="15"/>
      <c r="BW455" s="17">
        <v>1</v>
      </c>
      <c r="BX455" s="15"/>
      <c r="BY455" s="15"/>
      <c r="BZ455" s="15"/>
      <c r="CA455" s="15"/>
      <c r="CB455" s="15"/>
      <c r="CC455" s="17">
        <v>93</v>
      </c>
      <c r="CD455" s="17">
        <v>42</v>
      </c>
      <c r="CE455" s="17">
        <v>64</v>
      </c>
      <c r="CF455" s="17">
        <v>14</v>
      </c>
      <c r="CG455" s="17">
        <v>158</v>
      </c>
      <c r="CH455" s="17">
        <v>41</v>
      </c>
      <c r="CI455" s="17">
        <v>92</v>
      </c>
      <c r="CJ455" s="17">
        <v>25</v>
      </c>
      <c r="CK455" s="17">
        <v>0.04</v>
      </c>
      <c r="CL455" s="17">
        <v>0</v>
      </c>
      <c r="CM455" s="17">
        <v>0.11</v>
      </c>
      <c r="CN455" s="17">
        <v>0.15</v>
      </c>
      <c r="CO455" s="17">
        <v>1.56</v>
      </c>
      <c r="CP455" s="17">
        <v>1.61</v>
      </c>
      <c r="CQ455" s="17">
        <v>310</v>
      </c>
      <c r="CR455" s="17">
        <v>63</v>
      </c>
      <c r="CS455" s="17">
        <v>288</v>
      </c>
      <c r="CT455" s="17">
        <v>142</v>
      </c>
      <c r="CU455" s="17">
        <v>226</v>
      </c>
      <c r="CV455" s="17">
        <v>93</v>
      </c>
      <c r="CW455" s="17">
        <v>80</v>
      </c>
      <c r="CX455" s="17">
        <v>32</v>
      </c>
      <c r="CY455" s="17">
        <v>0.99</v>
      </c>
      <c r="CZ455" s="17">
        <v>0.17</v>
      </c>
      <c r="DA455" s="17">
        <v>0</v>
      </c>
      <c r="DB455" s="15"/>
      <c r="DC455" s="15"/>
      <c r="DD455" s="15"/>
      <c r="DE455" s="15"/>
      <c r="DF455" s="15"/>
      <c r="DG455" s="15"/>
      <c r="DH455" s="15"/>
    </row>
    <row r="456" spans="1:112" ht="409.6" thickBot="1">
      <c r="A456" s="18" t="b">
        <v>1</v>
      </c>
      <c r="B456" s="18" t="b">
        <v>1</v>
      </c>
      <c r="C456" s="17">
        <v>75</v>
      </c>
      <c r="D456" s="15"/>
      <c r="E456" s="17">
        <v>441191</v>
      </c>
      <c r="F456" s="17">
        <v>0</v>
      </c>
      <c r="G456" s="17">
        <v>0</v>
      </c>
      <c r="H456" s="17">
        <v>0</v>
      </c>
      <c r="I456" s="17">
        <v>0</v>
      </c>
      <c r="J456" s="15">
        <v>0</v>
      </c>
      <c r="K456" s="17">
        <v>0</v>
      </c>
      <c r="L456" s="17">
        <v>2</v>
      </c>
      <c r="M456" s="15">
        <v>1.6</v>
      </c>
      <c r="N456" s="15"/>
      <c r="O456" s="17">
        <v>0</v>
      </c>
      <c r="P456" s="15" t="s">
        <v>1238</v>
      </c>
      <c r="Q456" s="15">
        <v>0</v>
      </c>
      <c r="R456" s="17">
        <v>450</v>
      </c>
      <c r="S456" s="18" t="b">
        <v>0</v>
      </c>
      <c r="T456" s="15" t="s">
        <v>5508</v>
      </c>
      <c r="U456" s="15" t="s">
        <v>5509</v>
      </c>
      <c r="V456" s="17">
        <v>50</v>
      </c>
      <c r="W456" s="15" t="s">
        <v>1239</v>
      </c>
      <c r="X456" s="15">
        <v>3.5</v>
      </c>
      <c r="Y456" s="18" t="b">
        <v>0</v>
      </c>
      <c r="Z456" s="15" t="s">
        <v>1240</v>
      </c>
      <c r="AA456" s="15">
        <v>0.1</v>
      </c>
      <c r="AB456" s="18" t="b">
        <v>0</v>
      </c>
      <c r="AC456" s="15"/>
      <c r="AD456" s="15" t="s">
        <v>1606</v>
      </c>
      <c r="AE456" s="17">
        <v>17</v>
      </c>
      <c r="AF456" s="17">
        <v>4</v>
      </c>
      <c r="AG456" s="17">
        <v>59</v>
      </c>
      <c r="AH456" s="17">
        <v>0</v>
      </c>
      <c r="AI456" s="17">
        <v>0</v>
      </c>
      <c r="AJ456" s="17">
        <v>0</v>
      </c>
      <c r="AK456" s="17">
        <v>0</v>
      </c>
      <c r="AL456" s="15">
        <v>0</v>
      </c>
      <c r="AM456" s="15">
        <v>11.8</v>
      </c>
      <c r="AN456" s="15" t="s">
        <v>1240</v>
      </c>
      <c r="AO456" s="15"/>
      <c r="AP456" s="15"/>
      <c r="AQ456" s="15"/>
      <c r="AR456" s="15"/>
      <c r="AS456" s="18" t="b">
        <v>0</v>
      </c>
      <c r="AT456" s="15" t="s">
        <v>2910</v>
      </c>
      <c r="AU456" s="17">
        <v>1326</v>
      </c>
      <c r="AV456" s="17">
        <v>0</v>
      </c>
      <c r="AW456" s="17">
        <v>1</v>
      </c>
      <c r="AX456" s="17">
        <v>6</v>
      </c>
      <c r="AY456" s="17">
        <v>14</v>
      </c>
      <c r="AZ456" s="17">
        <v>0</v>
      </c>
      <c r="BA456" s="17">
        <v>0</v>
      </c>
      <c r="BB456" s="17">
        <v>0</v>
      </c>
      <c r="BC456" s="17">
        <v>1</v>
      </c>
      <c r="BD456" s="17">
        <v>0</v>
      </c>
      <c r="BE456" s="17">
        <v>0</v>
      </c>
      <c r="BF456" s="17">
        <v>3</v>
      </c>
      <c r="BG456" s="17">
        <v>252</v>
      </c>
      <c r="BH456" s="15">
        <v>219.4</v>
      </c>
      <c r="BI456" s="15">
        <v>199.7</v>
      </c>
      <c r="BJ456" s="15">
        <v>42</v>
      </c>
      <c r="BK456" s="15">
        <v>46.1</v>
      </c>
      <c r="BL456" s="17">
        <v>0</v>
      </c>
      <c r="BM456" s="17">
        <v>0</v>
      </c>
      <c r="BN456" s="17">
        <v>0</v>
      </c>
      <c r="BO456" s="17">
        <v>0</v>
      </c>
      <c r="BP456" s="17">
        <v>14</v>
      </c>
      <c r="BQ456" s="15">
        <v>0.13</v>
      </c>
      <c r="BR456" s="15">
        <v>0.89</v>
      </c>
      <c r="BS456" s="15">
        <v>1.02</v>
      </c>
      <c r="BT456" s="15">
        <v>18.62</v>
      </c>
      <c r="BU456" s="15"/>
      <c r="BV456" s="15"/>
      <c r="BW456" s="15"/>
      <c r="BX456" s="15"/>
      <c r="BY456" s="15"/>
      <c r="BZ456" s="15"/>
      <c r="CA456" s="15"/>
      <c r="CB456" s="113" t="s">
        <v>5510</v>
      </c>
      <c r="CC456" s="17">
        <v>238</v>
      </c>
      <c r="CD456" s="17">
        <v>89</v>
      </c>
      <c r="CE456" s="17">
        <v>169</v>
      </c>
      <c r="CF456" s="17">
        <v>42</v>
      </c>
      <c r="CG456" s="17">
        <v>282</v>
      </c>
      <c r="CH456" s="17">
        <v>92</v>
      </c>
      <c r="CI456" s="17">
        <v>257</v>
      </c>
      <c r="CJ456" s="17">
        <v>83</v>
      </c>
      <c r="CK456" s="17">
        <v>0.01</v>
      </c>
      <c r="CL456" s="17">
        <v>0</v>
      </c>
      <c r="CM456" s="17">
        <v>0.06</v>
      </c>
      <c r="CN456" s="17">
        <v>7.0000000000000007E-2</v>
      </c>
      <c r="CO456" s="17">
        <v>1.26</v>
      </c>
      <c r="CP456" s="17">
        <v>0.95</v>
      </c>
      <c r="CQ456" s="17">
        <v>288</v>
      </c>
      <c r="CR456" s="17">
        <v>53</v>
      </c>
      <c r="CS456" s="17">
        <v>266</v>
      </c>
      <c r="CT456" s="17">
        <v>132</v>
      </c>
      <c r="CU456" s="17">
        <v>102</v>
      </c>
      <c r="CV456" s="17">
        <v>41</v>
      </c>
      <c r="CW456" s="17">
        <v>427</v>
      </c>
      <c r="CX456" s="17">
        <v>149</v>
      </c>
      <c r="CY456" s="17">
        <v>0.95</v>
      </c>
      <c r="CZ456" s="17">
        <v>0.41</v>
      </c>
      <c r="DA456" s="17">
        <v>0</v>
      </c>
      <c r="DB456" s="15"/>
      <c r="DC456" s="15"/>
      <c r="DD456" s="15"/>
      <c r="DE456" s="15"/>
      <c r="DF456" s="15"/>
      <c r="DG456" s="15"/>
      <c r="DH456" s="15"/>
    </row>
    <row r="457" spans="1:112" ht="17.25" thickBot="1">
      <c r="A457" s="18" t="b">
        <v>1</v>
      </c>
      <c r="B457" s="18" t="b">
        <v>1</v>
      </c>
      <c r="C457" s="15"/>
      <c r="D457" s="15"/>
      <c r="E457" s="17">
        <v>545477</v>
      </c>
      <c r="F457" s="17">
        <v>0</v>
      </c>
      <c r="G457" s="17">
        <v>0</v>
      </c>
      <c r="H457" s="17">
        <v>0</v>
      </c>
      <c r="I457" s="17">
        <v>0</v>
      </c>
      <c r="J457" s="15">
        <v>0</v>
      </c>
      <c r="K457" s="17">
        <v>0</v>
      </c>
      <c r="L457" s="17">
        <v>2</v>
      </c>
      <c r="M457" s="15">
        <v>1</v>
      </c>
      <c r="N457" s="15"/>
      <c r="O457" s="17">
        <v>0</v>
      </c>
      <c r="P457" s="15" t="s">
        <v>764</v>
      </c>
      <c r="Q457" s="15">
        <v>0</v>
      </c>
      <c r="R457" s="17">
        <v>451</v>
      </c>
      <c r="S457" s="18" t="b">
        <v>0</v>
      </c>
      <c r="T457" s="15"/>
      <c r="U457" s="15"/>
      <c r="V457" s="17">
        <v>40</v>
      </c>
      <c r="W457" s="15" t="s">
        <v>1241</v>
      </c>
      <c r="X457" s="15">
        <v>1</v>
      </c>
      <c r="Y457" s="18" t="b">
        <v>0</v>
      </c>
      <c r="Z457" s="15" t="s">
        <v>301</v>
      </c>
      <c r="AA457" s="15">
        <v>0.8</v>
      </c>
      <c r="AB457" s="18" t="b">
        <v>0</v>
      </c>
      <c r="AC457" s="15"/>
      <c r="AD457" s="15" t="s">
        <v>519</v>
      </c>
      <c r="AE457" s="17">
        <v>17</v>
      </c>
      <c r="AF457" s="17">
        <v>4</v>
      </c>
      <c r="AG457" s="17">
        <v>2</v>
      </c>
      <c r="AH457" s="17">
        <v>0</v>
      </c>
      <c r="AI457" s="17">
        <v>0</v>
      </c>
      <c r="AJ457" s="17">
        <v>0</v>
      </c>
      <c r="AK457" s="17">
        <v>0</v>
      </c>
      <c r="AL457" s="15">
        <v>0</v>
      </c>
      <c r="AM457" s="15">
        <v>0.5</v>
      </c>
      <c r="AN457" s="15" t="s">
        <v>1242</v>
      </c>
      <c r="AO457" s="15"/>
      <c r="AP457" s="15"/>
      <c r="AQ457" s="15"/>
      <c r="AR457" s="15"/>
      <c r="AS457" s="18" t="b">
        <v>0</v>
      </c>
      <c r="AT457" s="15" t="s">
        <v>2914</v>
      </c>
      <c r="AU457" s="17">
        <v>7</v>
      </c>
      <c r="AV457" s="17">
        <v>0</v>
      </c>
      <c r="AW457" s="17">
        <v>0</v>
      </c>
      <c r="AX457" s="17">
        <v>0</v>
      </c>
      <c r="AY457" s="17">
        <v>1</v>
      </c>
      <c r="AZ457" s="17">
        <v>0</v>
      </c>
      <c r="BA457" s="17">
        <v>0</v>
      </c>
      <c r="BB457" s="17">
        <v>0</v>
      </c>
      <c r="BC457" s="17">
        <v>0</v>
      </c>
      <c r="BD457" s="17">
        <v>0</v>
      </c>
      <c r="BE457" s="17">
        <v>0</v>
      </c>
      <c r="BF457" s="17">
        <v>0</v>
      </c>
      <c r="BG457" s="17">
        <v>3</v>
      </c>
      <c r="BH457" s="15">
        <v>10.199999999999999</v>
      </c>
      <c r="BI457" s="15">
        <v>0.6</v>
      </c>
      <c r="BJ457" s="15">
        <v>2</v>
      </c>
      <c r="BK457" s="15">
        <v>1.3</v>
      </c>
      <c r="BL457" s="17">
        <v>0</v>
      </c>
      <c r="BM457" s="17">
        <v>0</v>
      </c>
      <c r="BN457" s="17">
        <v>0</v>
      </c>
      <c r="BO457" s="17">
        <v>0</v>
      </c>
      <c r="BP457" s="17">
        <v>0</v>
      </c>
      <c r="BQ457" s="15">
        <v>0</v>
      </c>
      <c r="BR457" s="15">
        <v>0</v>
      </c>
      <c r="BS457" s="15">
        <v>0</v>
      </c>
      <c r="BT457" s="15">
        <v>0.49</v>
      </c>
      <c r="BU457" s="15"/>
      <c r="BV457" s="15"/>
      <c r="BW457" s="15"/>
      <c r="BX457" s="15"/>
      <c r="BY457" s="15"/>
      <c r="BZ457" s="15"/>
      <c r="CA457" s="15"/>
      <c r="CB457" s="15"/>
      <c r="CC457" s="17">
        <v>370</v>
      </c>
      <c r="CD457" s="17">
        <v>129</v>
      </c>
      <c r="CE457" s="17">
        <v>372</v>
      </c>
      <c r="CF457" s="17">
        <v>130</v>
      </c>
      <c r="CG457" s="17">
        <v>346</v>
      </c>
      <c r="CH457" s="17">
        <v>124</v>
      </c>
      <c r="CI457" s="17">
        <v>382</v>
      </c>
      <c r="CJ457" s="17">
        <v>129</v>
      </c>
      <c r="CK457" s="17">
        <v>0</v>
      </c>
      <c r="CL457" s="17">
        <v>0</v>
      </c>
      <c r="CM457" s="17">
        <v>0</v>
      </c>
      <c r="CN457" s="17">
        <v>0</v>
      </c>
      <c r="CO457" s="17">
        <v>6.3</v>
      </c>
      <c r="CP457" s="17">
        <v>12.86</v>
      </c>
      <c r="CQ457" s="17">
        <v>546</v>
      </c>
      <c r="CR457" s="17">
        <v>173</v>
      </c>
      <c r="CS457" s="17">
        <v>55</v>
      </c>
      <c r="CT457" s="17">
        <v>36</v>
      </c>
      <c r="CU457" s="17">
        <v>357</v>
      </c>
      <c r="CV457" s="17">
        <v>122</v>
      </c>
      <c r="CW457" s="17">
        <v>220</v>
      </c>
      <c r="CX457" s="17">
        <v>77</v>
      </c>
      <c r="CY457" s="17">
        <v>0</v>
      </c>
      <c r="CZ457" s="17">
        <v>0</v>
      </c>
      <c r="DA457" s="17">
        <v>0</v>
      </c>
      <c r="DB457" s="15"/>
      <c r="DC457" s="15"/>
      <c r="DD457" s="15"/>
      <c r="DE457" s="15"/>
      <c r="DF457" s="15"/>
      <c r="DG457" s="15"/>
      <c r="DH457" s="15"/>
    </row>
    <row r="458" spans="1:112" ht="40.5" thickBot="1">
      <c r="A458" s="18" t="b">
        <v>1</v>
      </c>
      <c r="B458" s="18" t="b">
        <v>1</v>
      </c>
      <c r="C458" s="15"/>
      <c r="D458" s="15"/>
      <c r="E458" s="17">
        <v>208706</v>
      </c>
      <c r="F458" s="17">
        <v>0</v>
      </c>
      <c r="G458" s="17">
        <v>0</v>
      </c>
      <c r="H458" s="17">
        <v>0</v>
      </c>
      <c r="I458" s="17">
        <v>0</v>
      </c>
      <c r="J458" s="15">
        <v>0</v>
      </c>
      <c r="K458" s="17">
        <v>0</v>
      </c>
      <c r="L458" s="17">
        <v>3</v>
      </c>
      <c r="M458" s="15">
        <v>2.4</v>
      </c>
      <c r="N458" s="15"/>
      <c r="O458" s="17">
        <v>0</v>
      </c>
      <c r="P458" s="15" t="s">
        <v>867</v>
      </c>
      <c r="Q458" s="15">
        <v>0</v>
      </c>
      <c r="R458" s="17">
        <v>452</v>
      </c>
      <c r="S458" s="18" t="b">
        <v>0</v>
      </c>
      <c r="T458" s="15"/>
      <c r="U458" s="15"/>
      <c r="V458" s="17">
        <v>70</v>
      </c>
      <c r="W458" s="15" t="s">
        <v>914</v>
      </c>
      <c r="X458" s="15">
        <v>5.3</v>
      </c>
      <c r="Y458" s="18" t="b">
        <v>0</v>
      </c>
      <c r="Z458" s="15" t="s">
        <v>915</v>
      </c>
      <c r="AA458" s="15">
        <v>9</v>
      </c>
      <c r="AB458" s="18" t="b">
        <v>0</v>
      </c>
      <c r="AC458" s="15"/>
      <c r="AD458" s="15" t="s">
        <v>519</v>
      </c>
      <c r="AE458" s="17">
        <v>17</v>
      </c>
      <c r="AF458" s="17">
        <v>4</v>
      </c>
      <c r="AG458" s="17">
        <v>154</v>
      </c>
      <c r="AH458" s="17">
        <v>0</v>
      </c>
      <c r="AI458" s="17">
        <v>0</v>
      </c>
      <c r="AJ458" s="17">
        <v>0</v>
      </c>
      <c r="AK458" s="17">
        <v>0</v>
      </c>
      <c r="AL458" s="15">
        <v>0</v>
      </c>
      <c r="AM458" s="15">
        <v>22</v>
      </c>
      <c r="AN458" s="15" t="s">
        <v>1167</v>
      </c>
      <c r="AO458" s="15"/>
      <c r="AP458" s="15"/>
      <c r="AQ458" s="15"/>
      <c r="AR458" s="15"/>
      <c r="AS458" s="18" t="b">
        <v>0</v>
      </c>
      <c r="AT458" s="15" t="s">
        <v>2923</v>
      </c>
      <c r="AU458" s="17">
        <v>2456</v>
      </c>
      <c r="AV458" s="17">
        <v>9</v>
      </c>
      <c r="AW458" s="17">
        <v>7</v>
      </c>
      <c r="AX458" s="17">
        <v>6</v>
      </c>
      <c r="AY458" s="17">
        <v>37</v>
      </c>
      <c r="AZ458" s="17">
        <v>0</v>
      </c>
      <c r="BA458" s="17">
        <v>0</v>
      </c>
      <c r="BB458" s="17">
        <v>0</v>
      </c>
      <c r="BC458" s="17">
        <v>6</v>
      </c>
      <c r="BD458" s="17">
        <v>0</v>
      </c>
      <c r="BE458" s="17">
        <v>0</v>
      </c>
      <c r="BF458" s="17">
        <v>22</v>
      </c>
      <c r="BG458" s="17">
        <v>681</v>
      </c>
      <c r="BH458" s="15">
        <v>782.4</v>
      </c>
      <c r="BI458" s="15">
        <v>756.7</v>
      </c>
      <c r="BJ458" s="15">
        <v>488</v>
      </c>
      <c r="BK458" s="15">
        <v>202.9</v>
      </c>
      <c r="BL458" s="17">
        <v>0</v>
      </c>
      <c r="BM458" s="17">
        <v>0</v>
      </c>
      <c r="BN458" s="17">
        <v>0</v>
      </c>
      <c r="BO458" s="17">
        <v>0</v>
      </c>
      <c r="BP458" s="17">
        <v>27</v>
      </c>
      <c r="BQ458" s="15">
        <v>5.59</v>
      </c>
      <c r="BR458" s="15">
        <v>4.96</v>
      </c>
      <c r="BS458" s="15">
        <v>10.55</v>
      </c>
      <c r="BT458" s="15">
        <v>31.99</v>
      </c>
      <c r="BU458" s="17">
        <v>6</v>
      </c>
      <c r="BV458" s="15"/>
      <c r="BW458" s="17">
        <v>2</v>
      </c>
      <c r="BX458" s="15"/>
      <c r="BY458" s="17">
        <v>3</v>
      </c>
      <c r="BZ458" s="15"/>
      <c r="CA458" s="15"/>
      <c r="CB458" s="15"/>
      <c r="CC458" s="17">
        <v>32</v>
      </c>
      <c r="CD458" s="17">
        <v>9</v>
      </c>
      <c r="CE458" s="17">
        <v>18</v>
      </c>
      <c r="CF458" s="17">
        <v>17</v>
      </c>
      <c r="CG458" s="17">
        <v>45</v>
      </c>
      <c r="CH458" s="17">
        <v>27</v>
      </c>
      <c r="CI458" s="17">
        <v>20</v>
      </c>
      <c r="CJ458" s="17">
        <v>16</v>
      </c>
      <c r="CK458" s="17">
        <v>0.2</v>
      </c>
      <c r="CL458" s="17">
        <v>0</v>
      </c>
      <c r="CM458" s="17">
        <v>0.18</v>
      </c>
      <c r="CN458" s="17">
        <v>0.38</v>
      </c>
      <c r="CO458" s="17">
        <v>1.17</v>
      </c>
      <c r="CP458" s="17">
        <v>1.36</v>
      </c>
      <c r="CQ458" s="17">
        <v>24</v>
      </c>
      <c r="CR458" s="17">
        <v>15</v>
      </c>
      <c r="CS458" s="17">
        <v>530</v>
      </c>
      <c r="CT458" s="17">
        <v>229</v>
      </c>
      <c r="CU458" s="17">
        <v>7</v>
      </c>
      <c r="CV458" s="17">
        <v>3</v>
      </c>
      <c r="CW458" s="17">
        <v>52</v>
      </c>
      <c r="CX458" s="17">
        <v>19</v>
      </c>
      <c r="CY458" s="17">
        <v>0.99</v>
      </c>
      <c r="CZ458" s="17">
        <v>0.22</v>
      </c>
      <c r="DA458" s="17">
        <v>0</v>
      </c>
      <c r="DB458" s="15"/>
      <c r="DC458" s="15"/>
      <c r="DD458" s="15"/>
      <c r="DE458" s="15"/>
      <c r="DF458" s="15"/>
      <c r="DG458" s="15"/>
      <c r="DH458" s="15"/>
    </row>
    <row r="459" spans="1:112" ht="17.25" thickBot="1">
      <c r="A459" s="18" t="b">
        <v>1</v>
      </c>
      <c r="B459" s="18" t="b">
        <v>1</v>
      </c>
      <c r="C459" s="15"/>
      <c r="D459" s="15"/>
      <c r="E459" s="17">
        <v>201666</v>
      </c>
      <c r="F459" s="17">
        <v>0</v>
      </c>
      <c r="G459" s="17">
        <v>0</v>
      </c>
      <c r="H459" s="17">
        <v>0</v>
      </c>
      <c r="I459" s="17">
        <v>0</v>
      </c>
      <c r="J459" s="15">
        <v>0</v>
      </c>
      <c r="K459" s="17">
        <v>0</v>
      </c>
      <c r="L459" s="17">
        <v>3</v>
      </c>
      <c r="M459" s="15">
        <v>2.1</v>
      </c>
      <c r="N459" s="15"/>
      <c r="O459" s="17">
        <v>0</v>
      </c>
      <c r="P459" s="15" t="s">
        <v>719</v>
      </c>
      <c r="Q459" s="15">
        <v>0</v>
      </c>
      <c r="R459" s="17">
        <v>453</v>
      </c>
      <c r="S459" s="18" t="b">
        <v>0</v>
      </c>
      <c r="T459" s="15"/>
      <c r="U459" s="15"/>
      <c r="V459" s="17">
        <v>60</v>
      </c>
      <c r="W459" s="15" t="s">
        <v>808</v>
      </c>
      <c r="X459" s="15">
        <v>2.9</v>
      </c>
      <c r="Y459" s="18" t="b">
        <v>0</v>
      </c>
      <c r="Z459" s="15" t="s">
        <v>275</v>
      </c>
      <c r="AA459" s="15">
        <v>1</v>
      </c>
      <c r="AB459" s="18" t="b">
        <v>0</v>
      </c>
      <c r="AC459" s="15"/>
      <c r="AD459" s="15" t="s">
        <v>519</v>
      </c>
      <c r="AE459" s="17">
        <v>17</v>
      </c>
      <c r="AF459" s="17">
        <v>4</v>
      </c>
      <c r="AG459" s="17">
        <v>106</v>
      </c>
      <c r="AH459" s="17">
        <v>0</v>
      </c>
      <c r="AI459" s="17">
        <v>0</v>
      </c>
      <c r="AJ459" s="17">
        <v>0</v>
      </c>
      <c r="AK459" s="17">
        <v>0</v>
      </c>
      <c r="AL459" s="15">
        <v>0</v>
      </c>
      <c r="AM459" s="15">
        <v>17.7</v>
      </c>
      <c r="AN459" s="15" t="s">
        <v>275</v>
      </c>
      <c r="AO459" s="15"/>
      <c r="AP459" s="15"/>
      <c r="AQ459" s="15"/>
      <c r="AR459" s="15"/>
      <c r="AS459" s="18" t="b">
        <v>0</v>
      </c>
      <c r="AT459" s="15" t="s">
        <v>2922</v>
      </c>
      <c r="AU459" s="17">
        <v>1951</v>
      </c>
      <c r="AV459" s="17">
        <v>7</v>
      </c>
      <c r="AW459" s="17">
        <v>1</v>
      </c>
      <c r="AX459" s="17">
        <v>5</v>
      </c>
      <c r="AY459" s="17">
        <v>31</v>
      </c>
      <c r="AZ459" s="17">
        <v>0</v>
      </c>
      <c r="BA459" s="17">
        <v>0</v>
      </c>
      <c r="BB459" s="17">
        <v>0</v>
      </c>
      <c r="BC459" s="17">
        <v>1</v>
      </c>
      <c r="BD459" s="17">
        <v>0</v>
      </c>
      <c r="BE459" s="17">
        <v>0</v>
      </c>
      <c r="BF459" s="17">
        <v>9</v>
      </c>
      <c r="BG459" s="17">
        <v>349</v>
      </c>
      <c r="BH459" s="15">
        <v>404</v>
      </c>
      <c r="BI459" s="15">
        <v>387.5</v>
      </c>
      <c r="BJ459" s="15">
        <v>682</v>
      </c>
      <c r="BK459" s="15">
        <v>147</v>
      </c>
      <c r="BL459" s="17">
        <v>0</v>
      </c>
      <c r="BM459" s="17">
        <v>0</v>
      </c>
      <c r="BN459" s="17">
        <v>0</v>
      </c>
      <c r="BO459" s="17">
        <v>0</v>
      </c>
      <c r="BP459" s="17">
        <v>19</v>
      </c>
      <c r="BQ459" s="15">
        <v>6.84</v>
      </c>
      <c r="BR459" s="15">
        <v>2.72</v>
      </c>
      <c r="BS459" s="15">
        <v>9.56</v>
      </c>
      <c r="BT459" s="15">
        <v>30.3</v>
      </c>
      <c r="BU459" s="15"/>
      <c r="BV459" s="15"/>
      <c r="BW459" s="15"/>
      <c r="BX459" s="15"/>
      <c r="BY459" s="15"/>
      <c r="BZ459" s="15"/>
      <c r="CA459" s="15"/>
      <c r="CB459" s="15"/>
      <c r="CC459" s="17">
        <v>151</v>
      </c>
      <c r="CD459" s="17">
        <v>58</v>
      </c>
      <c r="CE459" s="17">
        <v>84</v>
      </c>
      <c r="CF459" s="17">
        <v>62</v>
      </c>
      <c r="CG459" s="17">
        <v>24</v>
      </c>
      <c r="CH459" s="17">
        <v>11</v>
      </c>
      <c r="CI459" s="17">
        <v>53</v>
      </c>
      <c r="CJ459" s="17">
        <v>33</v>
      </c>
      <c r="CK459" s="17">
        <v>0.32</v>
      </c>
      <c r="CL459" s="17">
        <v>0</v>
      </c>
      <c r="CM459" s="17">
        <v>0.13</v>
      </c>
      <c r="CN459" s="17">
        <v>0.45</v>
      </c>
      <c r="CO459" s="17">
        <v>1.4</v>
      </c>
      <c r="CP459" s="17">
        <v>1.43</v>
      </c>
      <c r="CQ459" s="17">
        <v>67</v>
      </c>
      <c r="CR459" s="17">
        <v>45</v>
      </c>
      <c r="CS459" s="17">
        <v>461</v>
      </c>
      <c r="CT459" s="17">
        <v>180</v>
      </c>
      <c r="CU459" s="17">
        <v>185</v>
      </c>
      <c r="CV459" s="17">
        <v>70</v>
      </c>
      <c r="CW459" s="17">
        <v>199</v>
      </c>
      <c r="CX459" s="17">
        <v>65</v>
      </c>
      <c r="CY459" s="17">
        <v>0.88</v>
      </c>
      <c r="CZ459" s="17">
        <v>0.23</v>
      </c>
      <c r="DA459" s="17">
        <v>0</v>
      </c>
      <c r="DB459" s="15"/>
      <c r="DC459" s="15"/>
      <c r="DD459" s="15"/>
      <c r="DE459" s="15"/>
      <c r="DF459" s="15"/>
      <c r="DG459" s="15"/>
      <c r="DH459" s="15"/>
    </row>
    <row r="460" spans="1:112" ht="17.25" thickBot="1">
      <c r="A460" s="18" t="b">
        <v>1</v>
      </c>
      <c r="B460" s="18" t="b">
        <v>1</v>
      </c>
      <c r="C460" s="15"/>
      <c r="D460" s="15"/>
      <c r="E460" s="17">
        <v>449434</v>
      </c>
      <c r="F460" s="17">
        <v>0</v>
      </c>
      <c r="G460" s="17">
        <v>0</v>
      </c>
      <c r="H460" s="17">
        <v>0</v>
      </c>
      <c r="I460" s="17">
        <v>0</v>
      </c>
      <c r="J460" s="15">
        <v>0</v>
      </c>
      <c r="K460" s="17">
        <v>0</v>
      </c>
      <c r="L460" s="17">
        <v>3</v>
      </c>
      <c r="M460" s="15">
        <v>2.1</v>
      </c>
      <c r="N460" s="15"/>
      <c r="O460" s="17">
        <v>0</v>
      </c>
      <c r="P460" s="15" t="s">
        <v>256</v>
      </c>
      <c r="Q460" s="15">
        <v>0</v>
      </c>
      <c r="R460" s="17">
        <v>454</v>
      </c>
      <c r="S460" s="18" t="b">
        <v>0</v>
      </c>
      <c r="T460" s="15"/>
      <c r="U460" s="15"/>
      <c r="V460" s="17">
        <v>60</v>
      </c>
      <c r="W460" s="15" t="s">
        <v>878</v>
      </c>
      <c r="X460" s="15">
        <v>1.5</v>
      </c>
      <c r="Y460" s="18" t="b">
        <v>0</v>
      </c>
      <c r="Z460" s="15" t="s">
        <v>348</v>
      </c>
      <c r="AA460" s="15">
        <v>0.6</v>
      </c>
      <c r="AB460" s="18" t="b">
        <v>0</v>
      </c>
      <c r="AC460" s="15"/>
      <c r="AD460" s="15" t="s">
        <v>519</v>
      </c>
      <c r="AE460" s="17">
        <v>17</v>
      </c>
      <c r="AF460" s="17">
        <v>4</v>
      </c>
      <c r="AG460" s="17">
        <v>48</v>
      </c>
      <c r="AH460" s="17">
        <v>0</v>
      </c>
      <c r="AI460" s="17">
        <v>0</v>
      </c>
      <c r="AJ460" s="17">
        <v>0</v>
      </c>
      <c r="AK460" s="17">
        <v>0</v>
      </c>
      <c r="AL460" s="15">
        <v>0</v>
      </c>
      <c r="AM460" s="15">
        <v>8</v>
      </c>
      <c r="AN460" s="15" t="s">
        <v>348</v>
      </c>
      <c r="AO460" s="15"/>
      <c r="AP460" s="15"/>
      <c r="AQ460" s="15"/>
      <c r="AR460" s="15"/>
      <c r="AS460" s="18" t="b">
        <v>0</v>
      </c>
      <c r="AT460" s="15" t="s">
        <v>2921</v>
      </c>
      <c r="AU460" s="17">
        <v>1302</v>
      </c>
      <c r="AV460" s="17">
        <v>0</v>
      </c>
      <c r="AW460" s="17">
        <v>1</v>
      </c>
      <c r="AX460" s="17">
        <v>2</v>
      </c>
      <c r="AY460" s="17">
        <v>28</v>
      </c>
      <c r="AZ460" s="17">
        <v>0</v>
      </c>
      <c r="BA460" s="17">
        <v>0</v>
      </c>
      <c r="BB460" s="17">
        <v>0</v>
      </c>
      <c r="BC460" s="17">
        <v>0</v>
      </c>
      <c r="BD460" s="17">
        <v>0</v>
      </c>
      <c r="BE460" s="17">
        <v>0</v>
      </c>
      <c r="BF460" s="17">
        <v>0</v>
      </c>
      <c r="BG460" s="17">
        <v>179</v>
      </c>
      <c r="BH460" s="15">
        <v>130.4</v>
      </c>
      <c r="BI460" s="15">
        <v>266.7</v>
      </c>
      <c r="BJ460" s="15">
        <v>185</v>
      </c>
      <c r="BK460" s="15">
        <v>57.8</v>
      </c>
      <c r="BL460" s="17">
        <v>0</v>
      </c>
      <c r="BM460" s="17">
        <v>0</v>
      </c>
      <c r="BN460" s="17">
        <v>0</v>
      </c>
      <c r="BO460" s="17">
        <v>0</v>
      </c>
      <c r="BP460" s="17">
        <v>14</v>
      </c>
      <c r="BQ460" s="15">
        <v>1.65</v>
      </c>
      <c r="BR460" s="15">
        <v>1.74</v>
      </c>
      <c r="BS460" s="15">
        <v>3.39</v>
      </c>
      <c r="BT460" s="15">
        <v>21.11</v>
      </c>
      <c r="BU460" s="17">
        <v>8</v>
      </c>
      <c r="BV460" s="15"/>
      <c r="BW460" s="15"/>
      <c r="BX460" s="15"/>
      <c r="BY460" s="15"/>
      <c r="BZ460" s="15"/>
      <c r="CA460" s="15"/>
      <c r="CB460" s="15"/>
      <c r="CC460" s="17">
        <v>290</v>
      </c>
      <c r="CD460" s="17">
        <v>134</v>
      </c>
      <c r="CE460" s="17">
        <v>135</v>
      </c>
      <c r="CF460" s="17">
        <v>92</v>
      </c>
      <c r="CG460" s="17">
        <v>168</v>
      </c>
      <c r="CH460" s="17">
        <v>88</v>
      </c>
      <c r="CI460" s="17">
        <v>228</v>
      </c>
      <c r="CJ460" s="17">
        <v>117</v>
      </c>
      <c r="CK460" s="17">
        <v>0.11</v>
      </c>
      <c r="CL460" s="17">
        <v>0</v>
      </c>
      <c r="CM460" s="17">
        <v>0.12</v>
      </c>
      <c r="CN460" s="17">
        <v>0.23</v>
      </c>
      <c r="CO460" s="17">
        <v>1.46</v>
      </c>
      <c r="CP460" s="17">
        <v>1.94</v>
      </c>
      <c r="CQ460" s="17">
        <v>86</v>
      </c>
      <c r="CR460" s="17">
        <v>55</v>
      </c>
      <c r="CS460" s="17">
        <v>480</v>
      </c>
      <c r="CT460" s="17">
        <v>190</v>
      </c>
      <c r="CU460" s="17">
        <v>332</v>
      </c>
      <c r="CV460" s="17">
        <v>148</v>
      </c>
      <c r="CW460" s="17">
        <v>243</v>
      </c>
      <c r="CX460" s="17">
        <v>83</v>
      </c>
      <c r="CY460" s="17">
        <v>0.97</v>
      </c>
      <c r="CZ460" s="17">
        <v>0.14000000000000001</v>
      </c>
      <c r="DA460" s="17">
        <v>0</v>
      </c>
      <c r="DB460" s="15"/>
      <c r="DC460" s="15"/>
      <c r="DD460" s="15"/>
      <c r="DE460" s="15"/>
      <c r="DF460" s="15"/>
      <c r="DG460" s="15"/>
      <c r="DH460" s="15"/>
    </row>
    <row r="461" spans="1:112" ht="17.25" thickBot="1">
      <c r="A461" s="18" t="b">
        <v>1</v>
      </c>
      <c r="B461" s="18" t="b">
        <v>1</v>
      </c>
      <c r="C461" s="15"/>
      <c r="D461" s="15"/>
      <c r="E461" s="17">
        <v>232653</v>
      </c>
      <c r="F461" s="17">
        <v>0</v>
      </c>
      <c r="G461" s="17">
        <v>0</v>
      </c>
      <c r="H461" s="17">
        <v>0</v>
      </c>
      <c r="I461" s="17">
        <v>0</v>
      </c>
      <c r="J461" s="15">
        <v>0</v>
      </c>
      <c r="K461" s="17">
        <v>0</v>
      </c>
      <c r="L461" s="17">
        <v>3</v>
      </c>
      <c r="M461" s="15">
        <v>1.5</v>
      </c>
      <c r="N461" s="15"/>
      <c r="O461" s="17">
        <v>0</v>
      </c>
      <c r="P461" s="15" t="s">
        <v>581</v>
      </c>
      <c r="Q461" s="15">
        <v>0</v>
      </c>
      <c r="R461" s="17">
        <v>456</v>
      </c>
      <c r="S461" s="18" t="b">
        <v>0</v>
      </c>
      <c r="T461" s="15"/>
      <c r="U461" s="15"/>
      <c r="V461" s="17">
        <v>50</v>
      </c>
      <c r="W461" s="15" t="s">
        <v>582</v>
      </c>
      <c r="X461" s="15">
        <v>2.2000000000000002</v>
      </c>
      <c r="Y461" s="18" t="b">
        <v>0</v>
      </c>
      <c r="Z461" s="15" t="s">
        <v>323</v>
      </c>
      <c r="AA461" s="15">
        <v>0.4</v>
      </c>
      <c r="AB461" s="18" t="b">
        <v>0</v>
      </c>
      <c r="AC461" s="15"/>
      <c r="AD461" s="15" t="s">
        <v>519</v>
      </c>
      <c r="AE461" s="17">
        <v>17</v>
      </c>
      <c r="AF461" s="17">
        <v>4</v>
      </c>
      <c r="AG461" s="17">
        <v>62</v>
      </c>
      <c r="AH461" s="17">
        <v>0</v>
      </c>
      <c r="AI461" s="17">
        <v>0</v>
      </c>
      <c r="AJ461" s="17">
        <v>0</v>
      </c>
      <c r="AK461" s="17">
        <v>0</v>
      </c>
      <c r="AL461" s="15">
        <v>0</v>
      </c>
      <c r="AM461" s="15">
        <v>12.4</v>
      </c>
      <c r="AN461" s="15" t="s">
        <v>2181</v>
      </c>
      <c r="AO461" s="15"/>
      <c r="AP461" s="15"/>
      <c r="AQ461" s="15"/>
      <c r="AR461" s="15"/>
      <c r="AS461" s="18" t="b">
        <v>0</v>
      </c>
      <c r="AT461" s="15" t="s">
        <v>2182</v>
      </c>
      <c r="AU461" s="17">
        <v>1441</v>
      </c>
      <c r="AV461" s="17">
        <v>2</v>
      </c>
      <c r="AW461" s="17">
        <v>3</v>
      </c>
      <c r="AX461" s="17">
        <v>1</v>
      </c>
      <c r="AY461" s="17">
        <v>31</v>
      </c>
      <c r="AZ461" s="17">
        <v>0</v>
      </c>
      <c r="BA461" s="17">
        <v>0</v>
      </c>
      <c r="BB461" s="17">
        <v>0</v>
      </c>
      <c r="BC461" s="17">
        <v>3</v>
      </c>
      <c r="BD461" s="17">
        <v>1</v>
      </c>
      <c r="BE461" s="17">
        <v>0</v>
      </c>
      <c r="BF461" s="17">
        <v>3</v>
      </c>
      <c r="BG461" s="17">
        <v>303</v>
      </c>
      <c r="BH461" s="15">
        <v>304.39999999999998</v>
      </c>
      <c r="BI461" s="15">
        <v>330.3</v>
      </c>
      <c r="BJ461" s="15">
        <v>165</v>
      </c>
      <c r="BK461" s="15">
        <v>79.900000000000006</v>
      </c>
      <c r="BL461" s="17">
        <v>0</v>
      </c>
      <c r="BM461" s="17">
        <v>0</v>
      </c>
      <c r="BN461" s="17">
        <v>0</v>
      </c>
      <c r="BO461" s="17">
        <v>0</v>
      </c>
      <c r="BP461" s="17">
        <v>15</v>
      </c>
      <c r="BQ461" s="15">
        <v>1.2</v>
      </c>
      <c r="BR461" s="15">
        <v>1.45</v>
      </c>
      <c r="BS461" s="15">
        <v>2.65</v>
      </c>
      <c r="BT461" s="15">
        <v>27.24</v>
      </c>
      <c r="BU461" s="15"/>
      <c r="BV461" s="15"/>
      <c r="BW461" s="15"/>
      <c r="BX461" s="15"/>
      <c r="BY461" s="15"/>
      <c r="BZ461" s="15"/>
      <c r="CA461" s="15"/>
      <c r="CB461" s="15"/>
      <c r="CC461" s="17">
        <v>198</v>
      </c>
      <c r="CD461" s="17">
        <v>87</v>
      </c>
      <c r="CE461" s="17">
        <v>108</v>
      </c>
      <c r="CF461" s="17">
        <v>77</v>
      </c>
      <c r="CG461" s="17">
        <v>183</v>
      </c>
      <c r="CH461" s="17">
        <v>100</v>
      </c>
      <c r="CI461" s="17">
        <v>173</v>
      </c>
      <c r="CJ461" s="17">
        <v>84</v>
      </c>
      <c r="CK461" s="17">
        <v>7.0000000000000007E-2</v>
      </c>
      <c r="CL461" s="17">
        <v>0</v>
      </c>
      <c r="CM461" s="17">
        <v>0.09</v>
      </c>
      <c r="CN461" s="17">
        <v>0.16</v>
      </c>
      <c r="CO461" s="17">
        <v>1.7</v>
      </c>
      <c r="CP461" s="17">
        <v>1.94</v>
      </c>
      <c r="CQ461" s="17">
        <v>273</v>
      </c>
      <c r="CR461" s="17">
        <v>163</v>
      </c>
      <c r="CS461" s="17">
        <v>251</v>
      </c>
      <c r="CT461" s="17">
        <v>57</v>
      </c>
      <c r="CU461" s="17">
        <v>267</v>
      </c>
      <c r="CV461" s="17">
        <v>112</v>
      </c>
      <c r="CW461" s="17">
        <v>272</v>
      </c>
      <c r="CX461" s="17">
        <v>90</v>
      </c>
      <c r="CY461" s="17">
        <v>0.94</v>
      </c>
      <c r="CZ461" s="17">
        <v>0.06</v>
      </c>
      <c r="DA461" s="17">
        <v>0</v>
      </c>
      <c r="DB461" s="15"/>
      <c r="DC461" s="15"/>
      <c r="DD461" s="15"/>
      <c r="DE461" s="15"/>
      <c r="DF461" s="15"/>
      <c r="DG461" s="15"/>
      <c r="DH461" s="15"/>
    </row>
    <row r="462" spans="1:112" ht="17.25" thickBot="1">
      <c r="A462" s="18" t="b">
        <v>1</v>
      </c>
      <c r="B462" s="18" t="b">
        <v>1</v>
      </c>
      <c r="C462" s="15"/>
      <c r="D462" s="15"/>
      <c r="E462" s="17">
        <v>114243</v>
      </c>
      <c r="F462" s="17">
        <v>0</v>
      </c>
      <c r="G462" s="17">
        <v>0</v>
      </c>
      <c r="H462" s="17">
        <v>0</v>
      </c>
      <c r="I462" s="17">
        <v>0</v>
      </c>
      <c r="J462" s="15">
        <v>0</v>
      </c>
      <c r="K462" s="17">
        <v>0</v>
      </c>
      <c r="L462" s="17">
        <v>3</v>
      </c>
      <c r="M462" s="15">
        <v>2.1</v>
      </c>
      <c r="N462" s="15"/>
      <c r="O462" s="17">
        <v>0</v>
      </c>
      <c r="P462" s="15" t="s">
        <v>581</v>
      </c>
      <c r="Q462" s="15">
        <v>0</v>
      </c>
      <c r="R462" s="17">
        <v>457</v>
      </c>
      <c r="S462" s="18" t="b">
        <v>0</v>
      </c>
      <c r="T462" s="15"/>
      <c r="U462" s="15"/>
      <c r="V462" s="17">
        <v>60</v>
      </c>
      <c r="W462" s="15" t="s">
        <v>903</v>
      </c>
      <c r="X462" s="15">
        <v>2.5</v>
      </c>
      <c r="Y462" s="18" t="b">
        <v>0</v>
      </c>
      <c r="Z462" s="15" t="s">
        <v>301</v>
      </c>
      <c r="AA462" s="15">
        <v>0.2</v>
      </c>
      <c r="AB462" s="18" t="b">
        <v>0</v>
      </c>
      <c r="AC462" s="15"/>
      <c r="AD462" s="15" t="s">
        <v>519</v>
      </c>
      <c r="AE462" s="17">
        <v>17</v>
      </c>
      <c r="AF462" s="17">
        <v>4</v>
      </c>
      <c r="AG462" s="17">
        <v>82</v>
      </c>
      <c r="AH462" s="17">
        <v>0</v>
      </c>
      <c r="AI462" s="17">
        <v>0</v>
      </c>
      <c r="AJ462" s="17">
        <v>0</v>
      </c>
      <c r="AK462" s="17">
        <v>0</v>
      </c>
      <c r="AL462" s="15">
        <v>0</v>
      </c>
      <c r="AM462" s="15">
        <v>13.7</v>
      </c>
      <c r="AN462" s="15" t="s">
        <v>1237</v>
      </c>
      <c r="AO462" s="15"/>
      <c r="AP462" s="15"/>
      <c r="AQ462" s="15"/>
      <c r="AR462" s="15"/>
      <c r="AS462" s="18" t="b">
        <v>0</v>
      </c>
      <c r="AT462" s="15" t="s">
        <v>2924</v>
      </c>
      <c r="AU462" s="17">
        <v>1606</v>
      </c>
      <c r="AV462" s="17">
        <v>3</v>
      </c>
      <c r="AW462" s="17">
        <v>2</v>
      </c>
      <c r="AX462" s="17">
        <v>8</v>
      </c>
      <c r="AY462" s="17">
        <v>20</v>
      </c>
      <c r="AZ462" s="17">
        <v>0</v>
      </c>
      <c r="BA462" s="17">
        <v>0</v>
      </c>
      <c r="BB462" s="17">
        <v>0</v>
      </c>
      <c r="BC462" s="17">
        <v>2</v>
      </c>
      <c r="BD462" s="17">
        <v>0</v>
      </c>
      <c r="BE462" s="17">
        <v>0</v>
      </c>
      <c r="BF462" s="17">
        <v>5</v>
      </c>
      <c r="BG462" s="17">
        <v>314</v>
      </c>
      <c r="BH462" s="15">
        <v>330.8</v>
      </c>
      <c r="BI462" s="15">
        <v>393.7</v>
      </c>
      <c r="BJ462" s="15">
        <v>346</v>
      </c>
      <c r="BK462" s="15">
        <v>106</v>
      </c>
      <c r="BL462" s="17">
        <v>0</v>
      </c>
      <c r="BM462" s="17">
        <v>0</v>
      </c>
      <c r="BN462" s="17">
        <v>0</v>
      </c>
      <c r="BO462" s="17">
        <v>0</v>
      </c>
      <c r="BP462" s="17">
        <v>19</v>
      </c>
      <c r="BQ462" s="15">
        <v>3.07</v>
      </c>
      <c r="BR462" s="15">
        <v>2.66</v>
      </c>
      <c r="BS462" s="15">
        <v>5.73</v>
      </c>
      <c r="BT462" s="15">
        <v>24.35</v>
      </c>
      <c r="BU462" s="15"/>
      <c r="BV462" s="15"/>
      <c r="BW462" s="15"/>
      <c r="BX462" s="15"/>
      <c r="BY462" s="15"/>
      <c r="BZ462" s="15"/>
      <c r="CA462" s="15"/>
      <c r="CB462" s="15"/>
      <c r="CC462" s="17">
        <v>186</v>
      </c>
      <c r="CD462" s="17">
        <v>79</v>
      </c>
      <c r="CE462" s="17">
        <v>82</v>
      </c>
      <c r="CF462" s="17">
        <v>60</v>
      </c>
      <c r="CG462" s="17">
        <v>78</v>
      </c>
      <c r="CH462" s="17">
        <v>47</v>
      </c>
      <c r="CI462" s="17">
        <v>117</v>
      </c>
      <c r="CJ462" s="17">
        <v>65</v>
      </c>
      <c r="CK462" s="17">
        <v>0.17</v>
      </c>
      <c r="CL462" s="17">
        <v>0</v>
      </c>
      <c r="CM462" s="17">
        <v>0.15</v>
      </c>
      <c r="CN462" s="17">
        <v>0.32</v>
      </c>
      <c r="CO462" s="17">
        <v>1.36</v>
      </c>
      <c r="CP462" s="17">
        <v>1.1200000000000001</v>
      </c>
      <c r="CQ462" s="17">
        <v>59</v>
      </c>
      <c r="CR462" s="17">
        <v>40</v>
      </c>
      <c r="CS462" s="17">
        <v>453</v>
      </c>
      <c r="CT462" s="17">
        <v>175</v>
      </c>
      <c r="CU462" s="17">
        <v>239</v>
      </c>
      <c r="CV462" s="17">
        <v>93</v>
      </c>
      <c r="CW462" s="17">
        <v>363</v>
      </c>
      <c r="CX462" s="17">
        <v>135</v>
      </c>
      <c r="CY462" s="17">
        <v>1.06</v>
      </c>
      <c r="CZ462" s="17">
        <v>0.45</v>
      </c>
      <c r="DA462" s="17">
        <v>0</v>
      </c>
      <c r="DB462" s="15"/>
      <c r="DC462" s="15"/>
      <c r="DD462" s="15"/>
      <c r="DE462" s="15"/>
      <c r="DF462" s="15"/>
      <c r="DG462" s="15"/>
      <c r="DH462" s="15"/>
    </row>
    <row r="463" spans="1:112" ht="66" thickBot="1">
      <c r="A463" s="18" t="b">
        <v>1</v>
      </c>
      <c r="B463" s="18" t="b">
        <v>1</v>
      </c>
      <c r="C463" s="17">
        <v>75</v>
      </c>
      <c r="D463" s="15"/>
      <c r="E463" s="17">
        <v>180974</v>
      </c>
      <c r="F463" s="17">
        <v>0</v>
      </c>
      <c r="G463" s="17">
        <v>0</v>
      </c>
      <c r="H463" s="17">
        <v>0</v>
      </c>
      <c r="I463" s="17">
        <v>0</v>
      </c>
      <c r="J463" s="15">
        <v>0</v>
      </c>
      <c r="K463" s="17">
        <v>0</v>
      </c>
      <c r="L463" s="17">
        <v>3</v>
      </c>
      <c r="M463" s="15">
        <v>1.5</v>
      </c>
      <c r="N463" s="15"/>
      <c r="O463" s="17">
        <v>0</v>
      </c>
      <c r="P463" s="15" t="s">
        <v>910</v>
      </c>
      <c r="Q463" s="15">
        <v>0</v>
      </c>
      <c r="R463" s="17">
        <v>458</v>
      </c>
      <c r="S463" s="18" t="b">
        <v>0</v>
      </c>
      <c r="T463" s="15" t="s">
        <v>5511</v>
      </c>
      <c r="U463" s="15" t="s">
        <v>5512</v>
      </c>
      <c r="V463" s="17">
        <v>55</v>
      </c>
      <c r="W463" s="15" t="s">
        <v>911</v>
      </c>
      <c r="X463" s="15">
        <v>2.7</v>
      </c>
      <c r="Y463" s="18" t="b">
        <v>0</v>
      </c>
      <c r="Z463" s="15" t="s">
        <v>912</v>
      </c>
      <c r="AA463" s="15">
        <v>0</v>
      </c>
      <c r="AB463" s="18" t="b">
        <v>0</v>
      </c>
      <c r="AC463" s="15"/>
      <c r="AD463" s="15" t="s">
        <v>1606</v>
      </c>
      <c r="AE463" s="17">
        <v>17</v>
      </c>
      <c r="AF463" s="17">
        <v>4</v>
      </c>
      <c r="AG463" s="17">
        <v>73</v>
      </c>
      <c r="AH463" s="17">
        <v>0</v>
      </c>
      <c r="AI463" s="17">
        <v>0</v>
      </c>
      <c r="AJ463" s="17">
        <v>0</v>
      </c>
      <c r="AK463" s="17">
        <v>0</v>
      </c>
      <c r="AL463" s="15">
        <v>0</v>
      </c>
      <c r="AM463" s="15">
        <v>13.3</v>
      </c>
      <c r="AN463" s="15" t="s">
        <v>131</v>
      </c>
      <c r="AO463" s="15"/>
      <c r="AP463" s="15"/>
      <c r="AQ463" s="15"/>
      <c r="AR463" s="15"/>
      <c r="AS463" s="18" t="b">
        <v>0</v>
      </c>
      <c r="AT463" s="15" t="s">
        <v>2925</v>
      </c>
      <c r="AU463" s="17">
        <v>1950</v>
      </c>
      <c r="AV463" s="17">
        <v>2</v>
      </c>
      <c r="AW463" s="17">
        <v>1</v>
      </c>
      <c r="AX463" s="17">
        <v>5</v>
      </c>
      <c r="AY463" s="17">
        <v>27</v>
      </c>
      <c r="AZ463" s="17">
        <v>0</v>
      </c>
      <c r="BA463" s="17">
        <v>0</v>
      </c>
      <c r="BB463" s="17">
        <v>0</v>
      </c>
      <c r="BC463" s="17">
        <v>10</v>
      </c>
      <c r="BD463" s="17">
        <v>0</v>
      </c>
      <c r="BE463" s="17">
        <v>0</v>
      </c>
      <c r="BF463" s="17">
        <v>2</v>
      </c>
      <c r="BG463" s="17">
        <v>304</v>
      </c>
      <c r="BH463" s="15">
        <v>324.39999999999998</v>
      </c>
      <c r="BI463" s="15">
        <v>296.3</v>
      </c>
      <c r="BJ463" s="15">
        <v>329</v>
      </c>
      <c r="BK463" s="15">
        <v>95</v>
      </c>
      <c r="BL463" s="17">
        <v>0</v>
      </c>
      <c r="BM463" s="17">
        <v>0</v>
      </c>
      <c r="BN463" s="17">
        <v>0</v>
      </c>
      <c r="BO463" s="17">
        <v>0</v>
      </c>
      <c r="BP463" s="17">
        <v>23</v>
      </c>
      <c r="BQ463" s="15">
        <v>2.36</v>
      </c>
      <c r="BR463" s="15">
        <v>1.35</v>
      </c>
      <c r="BS463" s="15">
        <v>3.71</v>
      </c>
      <c r="BT463" s="15">
        <v>28.75</v>
      </c>
      <c r="BU463" s="15"/>
      <c r="BV463" s="15"/>
      <c r="BW463" s="15"/>
      <c r="BX463" s="15"/>
      <c r="BY463" s="15"/>
      <c r="BZ463" s="15"/>
      <c r="CA463" s="15"/>
      <c r="CB463" s="15"/>
      <c r="CC463" s="17">
        <v>191</v>
      </c>
      <c r="CD463" s="17">
        <v>82</v>
      </c>
      <c r="CE463" s="17">
        <v>126</v>
      </c>
      <c r="CF463" s="17">
        <v>87</v>
      </c>
      <c r="CG463" s="17">
        <v>84</v>
      </c>
      <c r="CH463" s="17">
        <v>52</v>
      </c>
      <c r="CI463" s="17">
        <v>139</v>
      </c>
      <c r="CJ463" s="17">
        <v>74</v>
      </c>
      <c r="CK463" s="17">
        <v>0.11</v>
      </c>
      <c r="CL463" s="17">
        <v>0</v>
      </c>
      <c r="CM463" s="17">
        <v>0.06</v>
      </c>
      <c r="CN463" s="17">
        <v>0.17</v>
      </c>
      <c r="CO463" s="17">
        <v>1.33</v>
      </c>
      <c r="CP463" s="17">
        <v>1.25</v>
      </c>
      <c r="CQ463" s="17">
        <v>125</v>
      </c>
      <c r="CR463" s="17">
        <v>78</v>
      </c>
      <c r="CS463" s="17">
        <v>362</v>
      </c>
      <c r="CT463" s="17">
        <v>121</v>
      </c>
      <c r="CU463" s="17">
        <v>208</v>
      </c>
      <c r="CV463" s="17">
        <v>80</v>
      </c>
      <c r="CW463" s="17">
        <v>544</v>
      </c>
      <c r="CX463" s="17">
        <v>236</v>
      </c>
      <c r="CY463" s="17">
        <v>1.06</v>
      </c>
      <c r="CZ463" s="17">
        <v>0.23</v>
      </c>
      <c r="DA463" s="17">
        <v>0</v>
      </c>
      <c r="DB463" s="15"/>
      <c r="DC463" s="15"/>
      <c r="DD463" s="15"/>
      <c r="DE463" s="15"/>
      <c r="DF463" s="15"/>
      <c r="DG463" s="15"/>
      <c r="DH463" s="15"/>
    </row>
    <row r="464" spans="1:112" ht="409.6" thickBot="1">
      <c r="A464" s="18" t="b">
        <v>1</v>
      </c>
      <c r="B464" s="18" t="b">
        <v>1</v>
      </c>
      <c r="C464" s="17">
        <v>0</v>
      </c>
      <c r="D464" s="15"/>
      <c r="E464" s="17">
        <v>547719</v>
      </c>
      <c r="F464" s="17">
        <v>0</v>
      </c>
      <c r="G464" s="17">
        <v>0</v>
      </c>
      <c r="H464" s="17">
        <v>0</v>
      </c>
      <c r="I464" s="17">
        <v>0</v>
      </c>
      <c r="J464" s="15">
        <v>0</v>
      </c>
      <c r="K464" s="17">
        <v>0</v>
      </c>
      <c r="L464" s="17">
        <v>3</v>
      </c>
      <c r="M464" s="15">
        <v>0</v>
      </c>
      <c r="N464" s="15"/>
      <c r="O464" s="17">
        <v>0</v>
      </c>
      <c r="P464" s="15" t="s">
        <v>296</v>
      </c>
      <c r="Q464" s="15">
        <v>0</v>
      </c>
      <c r="R464" s="17">
        <v>459</v>
      </c>
      <c r="S464" s="18" t="b">
        <v>0</v>
      </c>
      <c r="T464" s="15" t="s">
        <v>5513</v>
      </c>
      <c r="U464" s="15" t="s">
        <v>5514</v>
      </c>
      <c r="V464" s="17">
        <v>55</v>
      </c>
      <c r="W464" s="15" t="s">
        <v>1243</v>
      </c>
      <c r="X464" s="15">
        <v>3.1</v>
      </c>
      <c r="Y464" s="18" t="b">
        <v>0</v>
      </c>
      <c r="Z464" s="15" t="s">
        <v>1244</v>
      </c>
      <c r="AA464" s="15">
        <v>0</v>
      </c>
      <c r="AB464" s="18" t="b">
        <v>0</v>
      </c>
      <c r="AC464" s="15"/>
      <c r="AD464" s="15" t="s">
        <v>543</v>
      </c>
      <c r="AE464" s="17">
        <v>17</v>
      </c>
      <c r="AF464" s="17">
        <v>4</v>
      </c>
      <c r="AG464" s="17">
        <v>72</v>
      </c>
      <c r="AH464" s="17">
        <v>0</v>
      </c>
      <c r="AI464" s="17">
        <v>0</v>
      </c>
      <c r="AJ464" s="17">
        <v>0</v>
      </c>
      <c r="AK464" s="17">
        <v>0</v>
      </c>
      <c r="AL464" s="15">
        <v>0</v>
      </c>
      <c r="AM464" s="15">
        <v>13.1</v>
      </c>
      <c r="AN464" s="15" t="s">
        <v>2936</v>
      </c>
      <c r="AO464" s="15"/>
      <c r="AP464" s="15"/>
      <c r="AQ464" s="15"/>
      <c r="AR464" s="15"/>
      <c r="AS464" s="18" t="b">
        <v>0</v>
      </c>
      <c r="AT464" s="15" t="s">
        <v>2937</v>
      </c>
      <c r="AU464" s="17">
        <v>1493</v>
      </c>
      <c r="AV464" s="17">
        <v>1</v>
      </c>
      <c r="AW464" s="17">
        <v>4</v>
      </c>
      <c r="AX464" s="17">
        <v>2</v>
      </c>
      <c r="AY464" s="17">
        <v>22</v>
      </c>
      <c r="AZ464" s="17">
        <v>0</v>
      </c>
      <c r="BA464" s="17">
        <v>0</v>
      </c>
      <c r="BB464" s="17">
        <v>0</v>
      </c>
      <c r="BC464" s="17">
        <v>0</v>
      </c>
      <c r="BD464" s="17">
        <v>0</v>
      </c>
      <c r="BE464" s="17">
        <v>0</v>
      </c>
      <c r="BF464" s="17">
        <v>5</v>
      </c>
      <c r="BG464" s="17">
        <v>334</v>
      </c>
      <c r="BH464" s="15">
        <v>342.6</v>
      </c>
      <c r="BI464" s="15">
        <v>251.4</v>
      </c>
      <c r="BJ464" s="15">
        <v>136</v>
      </c>
      <c r="BK464" s="15">
        <v>73</v>
      </c>
      <c r="BL464" s="17">
        <v>0</v>
      </c>
      <c r="BM464" s="17">
        <v>0</v>
      </c>
      <c r="BN464" s="17">
        <v>0</v>
      </c>
      <c r="BO464" s="17">
        <v>0</v>
      </c>
      <c r="BP464" s="17">
        <v>15</v>
      </c>
      <c r="BQ464" s="15">
        <v>1.36</v>
      </c>
      <c r="BR464" s="15">
        <v>2.1</v>
      </c>
      <c r="BS464" s="15">
        <v>3.46</v>
      </c>
      <c r="BT464" s="15">
        <v>21.22</v>
      </c>
      <c r="BU464" s="17">
        <v>7</v>
      </c>
      <c r="BV464" s="15"/>
      <c r="BW464" s="15"/>
      <c r="BX464" s="15"/>
      <c r="BY464" s="15"/>
      <c r="BZ464" s="15"/>
      <c r="CA464" s="15"/>
      <c r="CB464" s="113" t="s">
        <v>5515</v>
      </c>
      <c r="CC464" s="17">
        <v>176</v>
      </c>
      <c r="CD464" s="17">
        <v>73</v>
      </c>
      <c r="CE464" s="17">
        <v>136</v>
      </c>
      <c r="CF464" s="17">
        <v>93</v>
      </c>
      <c r="CG464" s="17">
        <v>201</v>
      </c>
      <c r="CH464" s="17">
        <v>111</v>
      </c>
      <c r="CI464" s="17">
        <v>191</v>
      </c>
      <c r="CJ464" s="17">
        <v>96</v>
      </c>
      <c r="CK464" s="17">
        <v>0.08</v>
      </c>
      <c r="CL464" s="17">
        <v>0</v>
      </c>
      <c r="CM464" s="17">
        <v>0.13</v>
      </c>
      <c r="CN464" s="17">
        <v>0.21</v>
      </c>
      <c r="CO464" s="17">
        <v>1.28</v>
      </c>
      <c r="CP464" s="17">
        <v>1.33</v>
      </c>
      <c r="CQ464" s="17">
        <v>198</v>
      </c>
      <c r="CR464" s="17">
        <v>123</v>
      </c>
      <c r="CS464" s="17">
        <v>435</v>
      </c>
      <c r="CT464" s="17">
        <v>166</v>
      </c>
      <c r="CU464" s="17">
        <v>161</v>
      </c>
      <c r="CV464" s="17">
        <v>61</v>
      </c>
      <c r="CW464" s="17">
        <v>545</v>
      </c>
      <c r="CX464" s="17">
        <v>237</v>
      </c>
      <c r="CY464" s="17">
        <v>0.9</v>
      </c>
      <c r="CZ464" s="17">
        <v>0.12</v>
      </c>
      <c r="DA464" s="17">
        <v>0</v>
      </c>
      <c r="DB464" s="15"/>
      <c r="DC464" s="15"/>
      <c r="DD464" s="15"/>
      <c r="DE464" s="15"/>
      <c r="DF464" s="15"/>
      <c r="DG464" s="15"/>
      <c r="DH464" s="15"/>
    </row>
    <row r="465" spans="1:112" ht="17.25" thickBot="1">
      <c r="A465" s="18" t="b">
        <v>1</v>
      </c>
      <c r="B465" s="18" t="b">
        <v>1</v>
      </c>
      <c r="C465" s="15"/>
      <c r="D465" s="15"/>
      <c r="E465" s="17">
        <v>200089</v>
      </c>
      <c r="F465" s="17">
        <v>0</v>
      </c>
      <c r="G465" s="17">
        <v>0</v>
      </c>
      <c r="H465" s="17">
        <v>0</v>
      </c>
      <c r="I465" s="17">
        <v>0</v>
      </c>
      <c r="J465" s="15">
        <v>0</v>
      </c>
      <c r="K465" s="17">
        <v>0</v>
      </c>
      <c r="L465" s="17">
        <v>3</v>
      </c>
      <c r="M465" s="15">
        <v>1.5</v>
      </c>
      <c r="N465" s="15"/>
      <c r="O465" s="17">
        <v>0</v>
      </c>
      <c r="P465" s="15" t="s">
        <v>616</v>
      </c>
      <c r="Q465" s="15">
        <v>0</v>
      </c>
      <c r="R465" s="17">
        <v>460</v>
      </c>
      <c r="S465" s="18" t="b">
        <v>0</v>
      </c>
      <c r="T465" s="15"/>
      <c r="U465" s="15"/>
      <c r="V465" s="17">
        <v>50</v>
      </c>
      <c r="W465" s="15" t="s">
        <v>913</v>
      </c>
      <c r="X465" s="15">
        <v>1.6</v>
      </c>
      <c r="Y465" s="18" t="b">
        <v>0</v>
      </c>
      <c r="Z465" s="15" t="s">
        <v>271</v>
      </c>
      <c r="AA465" s="15">
        <v>0.1</v>
      </c>
      <c r="AB465" s="18" t="b">
        <v>0</v>
      </c>
      <c r="AC465" s="15"/>
      <c r="AD465" s="15" t="s">
        <v>519</v>
      </c>
      <c r="AE465" s="17">
        <v>17</v>
      </c>
      <c r="AF465" s="17">
        <v>4</v>
      </c>
      <c r="AG465" s="17">
        <v>38</v>
      </c>
      <c r="AH465" s="17">
        <v>0</v>
      </c>
      <c r="AI465" s="17">
        <v>0</v>
      </c>
      <c r="AJ465" s="17">
        <v>0</v>
      </c>
      <c r="AK465" s="17">
        <v>0</v>
      </c>
      <c r="AL465" s="15">
        <v>0</v>
      </c>
      <c r="AM465" s="15">
        <v>7.6</v>
      </c>
      <c r="AN465" s="15" t="s">
        <v>271</v>
      </c>
      <c r="AO465" s="15"/>
      <c r="AP465" s="15"/>
      <c r="AQ465" s="15"/>
      <c r="AR465" s="15"/>
      <c r="AS465" s="18" t="b">
        <v>0</v>
      </c>
      <c r="AT465" s="15" t="s">
        <v>2933</v>
      </c>
      <c r="AU465" s="17">
        <v>972</v>
      </c>
      <c r="AV465" s="17">
        <v>0</v>
      </c>
      <c r="AW465" s="17">
        <v>2</v>
      </c>
      <c r="AX465" s="17">
        <v>3</v>
      </c>
      <c r="AY465" s="17">
        <v>18</v>
      </c>
      <c r="AZ465" s="17">
        <v>0</v>
      </c>
      <c r="BA465" s="17">
        <v>0</v>
      </c>
      <c r="BB465" s="17">
        <v>0</v>
      </c>
      <c r="BC465" s="17">
        <v>3</v>
      </c>
      <c r="BD465" s="17">
        <v>0</v>
      </c>
      <c r="BE465" s="17">
        <v>0</v>
      </c>
      <c r="BF465" s="17">
        <v>0</v>
      </c>
      <c r="BG465" s="17">
        <v>166</v>
      </c>
      <c r="BH465" s="15">
        <v>145.4</v>
      </c>
      <c r="BI465" s="15">
        <v>205.8</v>
      </c>
      <c r="BJ465" s="15">
        <v>204</v>
      </c>
      <c r="BK465" s="15">
        <v>55.5</v>
      </c>
      <c r="BL465" s="17">
        <v>0</v>
      </c>
      <c r="BM465" s="17">
        <v>0</v>
      </c>
      <c r="BN465" s="17">
        <v>0</v>
      </c>
      <c r="BO465" s="17">
        <v>0</v>
      </c>
      <c r="BP465" s="17">
        <v>10</v>
      </c>
      <c r="BQ465" s="15">
        <v>1.26</v>
      </c>
      <c r="BR465" s="15">
        <v>1.07</v>
      </c>
      <c r="BS465" s="15">
        <v>2.33</v>
      </c>
      <c r="BT465" s="15">
        <v>17.829999999999998</v>
      </c>
      <c r="BU465" s="15"/>
      <c r="BV465" s="15"/>
      <c r="BW465" s="15"/>
      <c r="BX465" s="15"/>
      <c r="BY465" s="15"/>
      <c r="BZ465" s="15"/>
      <c r="CA465" s="15"/>
      <c r="CB465" s="15"/>
      <c r="CC465" s="17">
        <v>278</v>
      </c>
      <c r="CD465" s="17">
        <v>128</v>
      </c>
      <c r="CE465" s="17">
        <v>164</v>
      </c>
      <c r="CF465" s="17">
        <v>110</v>
      </c>
      <c r="CG465" s="17">
        <v>151</v>
      </c>
      <c r="CH465" s="17">
        <v>82</v>
      </c>
      <c r="CI465" s="17">
        <v>233</v>
      </c>
      <c r="CJ465" s="17">
        <v>119</v>
      </c>
      <c r="CK465" s="17">
        <v>0.12</v>
      </c>
      <c r="CL465" s="17">
        <v>0</v>
      </c>
      <c r="CM465" s="17">
        <v>0.1</v>
      </c>
      <c r="CN465" s="17">
        <v>0.22</v>
      </c>
      <c r="CO465" s="17">
        <v>1.65</v>
      </c>
      <c r="CP465" s="17">
        <v>1.67</v>
      </c>
      <c r="CQ465" s="17">
        <v>241</v>
      </c>
      <c r="CR465" s="17">
        <v>147</v>
      </c>
      <c r="CS465" s="17">
        <v>219</v>
      </c>
      <c r="CT465" s="17">
        <v>41</v>
      </c>
      <c r="CU465" s="17">
        <v>322</v>
      </c>
      <c r="CV465" s="17">
        <v>140</v>
      </c>
      <c r="CW465" s="17">
        <v>424</v>
      </c>
      <c r="CX465" s="17">
        <v>162</v>
      </c>
      <c r="CY465" s="17">
        <v>0.93</v>
      </c>
      <c r="CZ465" s="17">
        <v>0.28000000000000003</v>
      </c>
      <c r="DA465" s="17">
        <v>0</v>
      </c>
      <c r="DB465" s="15"/>
      <c r="DC465" s="15"/>
      <c r="DD465" s="15"/>
      <c r="DE465" s="15"/>
      <c r="DF465" s="15"/>
      <c r="DG465" s="15"/>
      <c r="DH465" s="15"/>
    </row>
    <row r="466" spans="1:112" ht="27.75" thickBot="1">
      <c r="A466" s="18" t="b">
        <v>1</v>
      </c>
      <c r="B466" s="18" t="b">
        <v>1</v>
      </c>
      <c r="C466" s="15"/>
      <c r="D466" s="15"/>
      <c r="E466" s="17">
        <v>611665</v>
      </c>
      <c r="F466" s="17">
        <v>0</v>
      </c>
      <c r="G466" s="17">
        <v>0</v>
      </c>
      <c r="H466" s="17">
        <v>0</v>
      </c>
      <c r="I466" s="17">
        <v>0</v>
      </c>
      <c r="J466" s="15">
        <v>0</v>
      </c>
      <c r="K466" s="17">
        <v>0</v>
      </c>
      <c r="L466" s="17">
        <v>3</v>
      </c>
      <c r="M466" s="15">
        <v>2.1</v>
      </c>
      <c r="N466" s="15"/>
      <c r="O466" s="17">
        <v>0</v>
      </c>
      <c r="P466" s="15" t="s">
        <v>5516</v>
      </c>
      <c r="Q466" s="15">
        <v>0</v>
      </c>
      <c r="R466" s="17">
        <v>461</v>
      </c>
      <c r="S466" s="18" t="b">
        <v>0</v>
      </c>
      <c r="T466" s="15"/>
      <c r="U466" s="15"/>
      <c r="V466" s="17">
        <v>60</v>
      </c>
      <c r="W466" s="15" t="s">
        <v>5517</v>
      </c>
      <c r="X466" s="15">
        <v>0</v>
      </c>
      <c r="Y466" s="18" t="b">
        <v>0</v>
      </c>
      <c r="Z466" s="15" t="s">
        <v>5518</v>
      </c>
      <c r="AA466" s="15">
        <v>0.2</v>
      </c>
      <c r="AB466" s="18" t="b">
        <v>0</v>
      </c>
      <c r="AC466" s="15"/>
      <c r="AD466" s="15" t="s">
        <v>519</v>
      </c>
      <c r="AE466" s="17">
        <v>17</v>
      </c>
      <c r="AF466" s="17">
        <v>4</v>
      </c>
      <c r="AG466" s="17">
        <v>0</v>
      </c>
      <c r="AH466" s="17">
        <v>0</v>
      </c>
      <c r="AI466" s="17">
        <v>0</v>
      </c>
      <c r="AJ466" s="17">
        <v>0</v>
      </c>
      <c r="AK466" s="17">
        <v>0</v>
      </c>
      <c r="AL466" s="15">
        <v>0</v>
      </c>
      <c r="AM466" s="15">
        <v>0</v>
      </c>
      <c r="AN466" s="15" t="s">
        <v>5518</v>
      </c>
      <c r="AO466" s="15"/>
      <c r="AP466" s="15"/>
      <c r="AQ466" s="15"/>
      <c r="AR466" s="15"/>
      <c r="AS466" s="18" t="b">
        <v>0</v>
      </c>
      <c r="AT466" s="15" t="s">
        <v>5519</v>
      </c>
      <c r="AU466" s="17">
        <v>0</v>
      </c>
      <c r="AV466" s="17">
        <v>0</v>
      </c>
      <c r="AW466" s="17">
        <v>0</v>
      </c>
      <c r="AX466" s="17">
        <v>0</v>
      </c>
      <c r="AY466" s="17">
        <v>0</v>
      </c>
      <c r="AZ466" s="17">
        <v>0</v>
      </c>
      <c r="BA466" s="17">
        <v>0</v>
      </c>
      <c r="BB466" s="17">
        <v>0</v>
      </c>
      <c r="BC466" s="17">
        <v>0</v>
      </c>
      <c r="BD466" s="17">
        <v>0</v>
      </c>
      <c r="BE466" s="17">
        <v>0</v>
      </c>
      <c r="BF466" s="17">
        <v>0</v>
      </c>
      <c r="BG466" s="17">
        <v>0</v>
      </c>
      <c r="BH466" s="15">
        <v>0</v>
      </c>
      <c r="BI466" s="15">
        <v>0</v>
      </c>
      <c r="BJ466" s="15">
        <v>0</v>
      </c>
      <c r="BK466" s="15">
        <v>0</v>
      </c>
      <c r="BL466" s="17">
        <v>0</v>
      </c>
      <c r="BM466" s="17">
        <v>0</v>
      </c>
      <c r="BN466" s="17">
        <v>0</v>
      </c>
      <c r="BO466" s="17">
        <v>0</v>
      </c>
      <c r="BP466" s="17">
        <v>0</v>
      </c>
      <c r="BQ466" s="15">
        <v>0</v>
      </c>
      <c r="BR466" s="15">
        <v>0</v>
      </c>
      <c r="BS466" s="15">
        <v>0</v>
      </c>
      <c r="BT466" s="15">
        <v>0</v>
      </c>
      <c r="BU466" s="15"/>
      <c r="BV466" s="15"/>
      <c r="BW466" s="15"/>
      <c r="BX466" s="15"/>
      <c r="BY466" s="15"/>
      <c r="BZ466" s="15"/>
      <c r="CA466" s="15"/>
      <c r="CB466" s="15"/>
      <c r="CC466" s="17">
        <v>552</v>
      </c>
      <c r="CD466" s="17">
        <v>241</v>
      </c>
      <c r="CE466" s="17">
        <v>552</v>
      </c>
      <c r="CF466" s="17">
        <v>241</v>
      </c>
      <c r="CG466" s="17">
        <v>552</v>
      </c>
      <c r="CH466" s="17">
        <v>241</v>
      </c>
      <c r="CI466" s="17">
        <v>552</v>
      </c>
      <c r="CJ466" s="17">
        <v>241</v>
      </c>
      <c r="CK466" s="17">
        <v>0</v>
      </c>
      <c r="CL466" s="17">
        <v>0</v>
      </c>
      <c r="CM466" s="17">
        <v>0</v>
      </c>
      <c r="CN466" s="17">
        <v>0</v>
      </c>
      <c r="CO466" s="17">
        <v>0</v>
      </c>
      <c r="CP466" s="17">
        <v>0</v>
      </c>
      <c r="CQ466" s="17">
        <v>107</v>
      </c>
      <c r="CR466" s="17">
        <v>70</v>
      </c>
      <c r="CS466" s="17">
        <v>501</v>
      </c>
      <c r="CT466" s="17">
        <v>205</v>
      </c>
      <c r="CU466" s="17">
        <v>552</v>
      </c>
      <c r="CV466" s="17">
        <v>241</v>
      </c>
      <c r="CW466" s="17">
        <v>333</v>
      </c>
      <c r="CX466" s="17">
        <v>121</v>
      </c>
      <c r="CY466" s="17">
        <v>0</v>
      </c>
      <c r="CZ466" s="17">
        <v>0</v>
      </c>
      <c r="DA466" s="17">
        <v>0</v>
      </c>
      <c r="DB466" s="15"/>
      <c r="DC466" s="15"/>
      <c r="DD466" s="15"/>
      <c r="DE466" s="15"/>
      <c r="DF466" s="15"/>
      <c r="DG466" s="15"/>
      <c r="DH466" s="15"/>
    </row>
    <row r="467" spans="1:112" ht="17.25" thickBot="1">
      <c r="A467" s="18" t="b">
        <v>1</v>
      </c>
      <c r="B467" s="18" t="b">
        <v>1</v>
      </c>
      <c r="C467" s="15"/>
      <c r="D467" s="15"/>
      <c r="E467" s="17">
        <v>636852</v>
      </c>
      <c r="F467" s="17">
        <v>0</v>
      </c>
      <c r="G467" s="17">
        <v>0</v>
      </c>
      <c r="H467" s="17">
        <v>0</v>
      </c>
      <c r="I467" s="17">
        <v>0</v>
      </c>
      <c r="J467" s="15">
        <v>0</v>
      </c>
      <c r="K467" s="17">
        <v>0</v>
      </c>
      <c r="L467" s="17">
        <v>3</v>
      </c>
      <c r="M467" s="15">
        <v>1.5</v>
      </c>
      <c r="N467" s="15"/>
      <c r="O467" s="17">
        <v>0</v>
      </c>
      <c r="P467" s="15" t="s">
        <v>907</v>
      </c>
      <c r="Q467" s="15">
        <v>0</v>
      </c>
      <c r="R467" s="17">
        <v>462</v>
      </c>
      <c r="S467" s="18" t="b">
        <v>0</v>
      </c>
      <c r="T467" s="15"/>
      <c r="U467" s="15"/>
      <c r="V467" s="17">
        <v>50</v>
      </c>
      <c r="W467" s="15" t="s">
        <v>5520</v>
      </c>
      <c r="X467" s="15">
        <v>0</v>
      </c>
      <c r="Y467" s="18" t="b">
        <v>0</v>
      </c>
      <c r="Z467" s="15" t="s">
        <v>5521</v>
      </c>
      <c r="AA467" s="15">
        <v>0.1</v>
      </c>
      <c r="AB467" s="18" t="b">
        <v>0</v>
      </c>
      <c r="AC467" s="15"/>
      <c r="AD467" s="15" t="s">
        <v>519</v>
      </c>
      <c r="AE467" s="17">
        <v>17</v>
      </c>
      <c r="AF467" s="17">
        <v>4</v>
      </c>
      <c r="AG467" s="17">
        <v>0</v>
      </c>
      <c r="AH467" s="17">
        <v>0</v>
      </c>
      <c r="AI467" s="17">
        <v>0</v>
      </c>
      <c r="AJ467" s="17">
        <v>0</v>
      </c>
      <c r="AK467" s="17">
        <v>0</v>
      </c>
      <c r="AL467" s="15">
        <v>0</v>
      </c>
      <c r="AM467" s="15">
        <v>0</v>
      </c>
      <c r="AN467" s="15" t="s">
        <v>5521</v>
      </c>
      <c r="AO467" s="15"/>
      <c r="AP467" s="15"/>
      <c r="AQ467" s="15"/>
      <c r="AR467" s="15"/>
      <c r="AS467" s="18" t="b">
        <v>0</v>
      </c>
      <c r="AT467" s="15" t="s">
        <v>5522</v>
      </c>
      <c r="AU467" s="17">
        <v>0</v>
      </c>
      <c r="AV467" s="17">
        <v>0</v>
      </c>
      <c r="AW467" s="17">
        <v>0</v>
      </c>
      <c r="AX467" s="17">
        <v>0</v>
      </c>
      <c r="AY467" s="17">
        <v>0</v>
      </c>
      <c r="AZ467" s="17">
        <v>0</v>
      </c>
      <c r="BA467" s="17">
        <v>0</v>
      </c>
      <c r="BB467" s="17">
        <v>0</v>
      </c>
      <c r="BC467" s="17">
        <v>0</v>
      </c>
      <c r="BD467" s="17">
        <v>0</v>
      </c>
      <c r="BE467" s="17">
        <v>0</v>
      </c>
      <c r="BF467" s="17">
        <v>0</v>
      </c>
      <c r="BG467" s="17">
        <v>0</v>
      </c>
      <c r="BH467" s="15">
        <v>0</v>
      </c>
      <c r="BI467" s="15">
        <v>0</v>
      </c>
      <c r="BJ467" s="15">
        <v>0</v>
      </c>
      <c r="BK467" s="15">
        <v>0</v>
      </c>
      <c r="BL467" s="17">
        <v>0</v>
      </c>
      <c r="BM467" s="17">
        <v>0</v>
      </c>
      <c r="BN467" s="17">
        <v>0</v>
      </c>
      <c r="BO467" s="17">
        <v>0</v>
      </c>
      <c r="BP467" s="17">
        <v>0</v>
      </c>
      <c r="BQ467" s="15">
        <v>0</v>
      </c>
      <c r="BR467" s="15">
        <v>0</v>
      </c>
      <c r="BS467" s="15">
        <v>0</v>
      </c>
      <c r="BT467" s="15">
        <v>0</v>
      </c>
      <c r="BU467" s="15"/>
      <c r="BV467" s="15"/>
      <c r="BW467" s="15"/>
      <c r="BX467" s="15"/>
      <c r="BY467" s="15"/>
      <c r="BZ467" s="15"/>
      <c r="CA467" s="15"/>
      <c r="CB467" s="15"/>
      <c r="CC467" s="17">
        <v>533</v>
      </c>
      <c r="CD467" s="17">
        <v>228</v>
      </c>
      <c r="CE467" s="17">
        <v>533</v>
      </c>
      <c r="CF467" s="17">
        <v>228</v>
      </c>
      <c r="CG467" s="17">
        <v>531</v>
      </c>
      <c r="CH467" s="17">
        <v>228</v>
      </c>
      <c r="CI467" s="17">
        <v>533</v>
      </c>
      <c r="CJ467" s="17">
        <v>228</v>
      </c>
      <c r="CK467" s="17">
        <v>0</v>
      </c>
      <c r="CL467" s="17">
        <v>0</v>
      </c>
      <c r="CM467" s="17">
        <v>0</v>
      </c>
      <c r="CN467" s="17">
        <v>0</v>
      </c>
      <c r="CO467" s="17">
        <v>0</v>
      </c>
      <c r="CP467" s="17">
        <v>0</v>
      </c>
      <c r="CQ467" s="17">
        <v>362</v>
      </c>
      <c r="CR467" s="17">
        <v>217</v>
      </c>
      <c r="CS467" s="17">
        <v>340</v>
      </c>
      <c r="CT467" s="17">
        <v>111</v>
      </c>
      <c r="CU467" s="17">
        <v>533</v>
      </c>
      <c r="CV467" s="17">
        <v>228</v>
      </c>
      <c r="CW467" s="17">
        <v>437</v>
      </c>
      <c r="CX467" s="17">
        <v>168</v>
      </c>
      <c r="CY467" s="17">
        <v>0</v>
      </c>
      <c r="CZ467" s="17">
        <v>0</v>
      </c>
      <c r="DA467" s="17">
        <v>0</v>
      </c>
      <c r="DB467" s="15"/>
      <c r="DC467" s="15"/>
      <c r="DD467" s="15"/>
      <c r="DE467" s="15"/>
      <c r="DF467" s="15"/>
      <c r="DG467" s="15"/>
      <c r="DH467" s="15"/>
    </row>
    <row r="468" spans="1:112" ht="27.75" thickBot="1">
      <c r="A468" s="18" t="b">
        <v>1</v>
      </c>
      <c r="B468" s="18" t="b">
        <v>1</v>
      </c>
      <c r="C468" s="15"/>
      <c r="D468" s="15"/>
      <c r="E468" s="17">
        <v>470313</v>
      </c>
      <c r="F468" s="17">
        <v>0</v>
      </c>
      <c r="G468" s="17">
        <v>0</v>
      </c>
      <c r="H468" s="17">
        <v>0</v>
      </c>
      <c r="I468" s="17">
        <v>0</v>
      </c>
      <c r="J468" s="15">
        <v>0</v>
      </c>
      <c r="K468" s="17">
        <v>0</v>
      </c>
      <c r="L468" s="17">
        <v>4</v>
      </c>
      <c r="M468" s="15">
        <v>2</v>
      </c>
      <c r="N468" s="15"/>
      <c r="O468" s="17">
        <v>0</v>
      </c>
      <c r="P468" s="15" t="s">
        <v>916</v>
      </c>
      <c r="Q468" s="15">
        <v>0</v>
      </c>
      <c r="R468" s="17">
        <v>463</v>
      </c>
      <c r="S468" s="18" t="b">
        <v>0</v>
      </c>
      <c r="T468" s="15"/>
      <c r="U468" s="15"/>
      <c r="V468" s="17">
        <v>60</v>
      </c>
      <c r="W468" s="15" t="s">
        <v>3750</v>
      </c>
      <c r="X468" s="15">
        <v>3.3</v>
      </c>
      <c r="Y468" s="18" t="b">
        <v>0</v>
      </c>
      <c r="Z468" s="15" t="s">
        <v>3751</v>
      </c>
      <c r="AA468" s="15">
        <v>1.6</v>
      </c>
      <c r="AB468" s="18" t="b">
        <v>0</v>
      </c>
      <c r="AC468" s="15"/>
      <c r="AD468" s="15" t="s">
        <v>519</v>
      </c>
      <c r="AE468" s="17">
        <v>17</v>
      </c>
      <c r="AF468" s="17">
        <v>4</v>
      </c>
      <c r="AG468" s="17">
        <v>108</v>
      </c>
      <c r="AH468" s="17">
        <v>0</v>
      </c>
      <c r="AI468" s="17">
        <v>0</v>
      </c>
      <c r="AJ468" s="17">
        <v>0</v>
      </c>
      <c r="AK468" s="17">
        <v>0</v>
      </c>
      <c r="AL468" s="15">
        <v>0</v>
      </c>
      <c r="AM468" s="15">
        <v>18</v>
      </c>
      <c r="AN468" s="15" t="s">
        <v>3751</v>
      </c>
      <c r="AO468" s="15"/>
      <c r="AP468" s="15"/>
      <c r="AQ468" s="15"/>
      <c r="AR468" s="15"/>
      <c r="AS468" s="18" t="b">
        <v>0</v>
      </c>
      <c r="AT468" s="15" t="s">
        <v>3752</v>
      </c>
      <c r="AU468" s="17">
        <v>1896</v>
      </c>
      <c r="AV468" s="17">
        <v>8</v>
      </c>
      <c r="AW468" s="17">
        <v>4</v>
      </c>
      <c r="AX468" s="17">
        <v>8</v>
      </c>
      <c r="AY468" s="17">
        <v>29</v>
      </c>
      <c r="AZ468" s="17">
        <v>1</v>
      </c>
      <c r="BA468" s="17">
        <v>0</v>
      </c>
      <c r="BB468" s="17">
        <v>0</v>
      </c>
      <c r="BC468" s="17">
        <v>0</v>
      </c>
      <c r="BD468" s="17">
        <v>0</v>
      </c>
      <c r="BE468" s="17">
        <v>0</v>
      </c>
      <c r="BF468" s="17">
        <v>12</v>
      </c>
      <c r="BG468" s="17">
        <v>399</v>
      </c>
      <c r="BH468" s="15">
        <v>447.2</v>
      </c>
      <c r="BI468" s="15">
        <v>314.39999999999998</v>
      </c>
      <c r="BJ468" s="15">
        <v>425</v>
      </c>
      <c r="BK468" s="15">
        <v>117.5</v>
      </c>
      <c r="BL468" s="17">
        <v>0</v>
      </c>
      <c r="BM468" s="17">
        <v>0</v>
      </c>
      <c r="BN468" s="17">
        <v>0</v>
      </c>
      <c r="BO468" s="17">
        <v>0</v>
      </c>
      <c r="BP468" s="17">
        <v>24</v>
      </c>
      <c r="BQ468" s="15">
        <v>6.59</v>
      </c>
      <c r="BR468" s="15">
        <v>1.53</v>
      </c>
      <c r="BS468" s="15">
        <v>8.1199999999999992</v>
      </c>
      <c r="BT468" s="15">
        <v>25.67</v>
      </c>
      <c r="BU468" s="15"/>
      <c r="BV468" s="15"/>
      <c r="BW468" s="15"/>
      <c r="BX468" s="15"/>
      <c r="BY468" s="17">
        <v>1</v>
      </c>
      <c r="BZ468" s="15"/>
      <c r="CA468" s="15"/>
      <c r="CB468" s="15"/>
      <c r="CC468" s="17">
        <v>130</v>
      </c>
      <c r="CD468" s="17">
        <v>12</v>
      </c>
      <c r="CE468" s="17">
        <v>116</v>
      </c>
      <c r="CF468" s="17">
        <v>7</v>
      </c>
      <c r="CG468" s="17">
        <v>56</v>
      </c>
      <c r="CH468" s="17">
        <v>21</v>
      </c>
      <c r="CI468" s="17">
        <v>93</v>
      </c>
      <c r="CJ468" s="17">
        <v>15</v>
      </c>
      <c r="CK468" s="17">
        <v>0.31</v>
      </c>
      <c r="CL468" s="17">
        <v>0</v>
      </c>
      <c r="CM468" s="17">
        <v>7.0000000000000007E-2</v>
      </c>
      <c r="CN468" s="17">
        <v>0.38</v>
      </c>
      <c r="CO468" s="17">
        <v>1.22</v>
      </c>
      <c r="CP468" s="17">
        <v>1.38</v>
      </c>
      <c r="CQ468" s="17">
        <v>92</v>
      </c>
      <c r="CR468" s="17">
        <v>23</v>
      </c>
      <c r="CS468" s="17">
        <v>486</v>
      </c>
      <c r="CT468" s="17">
        <v>53</v>
      </c>
      <c r="CU468" s="17">
        <v>135</v>
      </c>
      <c r="CV468" s="17">
        <v>12</v>
      </c>
      <c r="CW468" s="17">
        <v>155</v>
      </c>
      <c r="CX468" s="17">
        <v>26</v>
      </c>
      <c r="CY468" s="17">
        <v>1.1399999999999999</v>
      </c>
      <c r="CZ468" s="17">
        <v>0.38</v>
      </c>
      <c r="DA468" s="17">
        <v>0</v>
      </c>
      <c r="DB468" s="15"/>
      <c r="DC468" s="15"/>
      <c r="DD468" s="15"/>
      <c r="DE468" s="15"/>
      <c r="DF468" s="15"/>
      <c r="DG468" s="15"/>
      <c r="DH468" s="15"/>
    </row>
    <row r="469" spans="1:112" ht="17.25" thickBot="1">
      <c r="A469" s="18" t="b">
        <v>1</v>
      </c>
      <c r="B469" s="18" t="b">
        <v>1</v>
      </c>
      <c r="C469" s="15"/>
      <c r="D469" s="15"/>
      <c r="E469" s="17">
        <v>216646</v>
      </c>
      <c r="F469" s="17">
        <v>0</v>
      </c>
      <c r="G469" s="17">
        <v>0</v>
      </c>
      <c r="H469" s="17">
        <v>0</v>
      </c>
      <c r="I469" s="17">
        <v>0</v>
      </c>
      <c r="J469" s="15">
        <v>0</v>
      </c>
      <c r="K469" s="17">
        <v>0</v>
      </c>
      <c r="L469" s="17">
        <v>4</v>
      </c>
      <c r="M469" s="15">
        <v>2</v>
      </c>
      <c r="N469" s="15"/>
      <c r="O469" s="17">
        <v>0</v>
      </c>
      <c r="P469" s="15" t="s">
        <v>641</v>
      </c>
      <c r="Q469" s="15">
        <v>0</v>
      </c>
      <c r="R469" s="17">
        <v>464</v>
      </c>
      <c r="S469" s="18" t="b">
        <v>0</v>
      </c>
      <c r="T469" s="15"/>
      <c r="U469" s="15"/>
      <c r="V469" s="17">
        <v>60</v>
      </c>
      <c r="W469" s="15" t="s">
        <v>642</v>
      </c>
      <c r="X469" s="15">
        <v>1.4</v>
      </c>
      <c r="Y469" s="18" t="b">
        <v>0</v>
      </c>
      <c r="Z469" s="15" t="s">
        <v>253</v>
      </c>
      <c r="AA469" s="15">
        <v>1.5</v>
      </c>
      <c r="AB469" s="18" t="b">
        <v>0</v>
      </c>
      <c r="AC469" s="15"/>
      <c r="AD469" s="15" t="s">
        <v>519</v>
      </c>
      <c r="AE469" s="17">
        <v>17</v>
      </c>
      <c r="AF469" s="17">
        <v>4</v>
      </c>
      <c r="AG469" s="17">
        <v>27</v>
      </c>
      <c r="AH469" s="17">
        <v>0</v>
      </c>
      <c r="AI469" s="17">
        <v>0</v>
      </c>
      <c r="AJ469" s="17">
        <v>0</v>
      </c>
      <c r="AK469" s="17">
        <v>0</v>
      </c>
      <c r="AL469" s="15">
        <v>0</v>
      </c>
      <c r="AM469" s="15">
        <v>4.5</v>
      </c>
      <c r="AN469" s="15" t="s">
        <v>253</v>
      </c>
      <c r="AO469" s="15"/>
      <c r="AP469" s="15"/>
      <c r="AQ469" s="15"/>
      <c r="AR469" s="15"/>
      <c r="AS469" s="18" t="b">
        <v>0</v>
      </c>
      <c r="AT469" s="15" t="s">
        <v>2420</v>
      </c>
      <c r="AU469" s="17">
        <v>517</v>
      </c>
      <c r="AV469" s="17">
        <v>1</v>
      </c>
      <c r="AW469" s="17">
        <v>1</v>
      </c>
      <c r="AX469" s="17">
        <v>1</v>
      </c>
      <c r="AY469" s="17">
        <v>11</v>
      </c>
      <c r="AZ469" s="17">
        <v>0</v>
      </c>
      <c r="BA469" s="17">
        <v>0</v>
      </c>
      <c r="BB469" s="17">
        <v>0</v>
      </c>
      <c r="BC469" s="17">
        <v>3</v>
      </c>
      <c r="BD469" s="17">
        <v>0</v>
      </c>
      <c r="BE469" s="17">
        <v>0</v>
      </c>
      <c r="BF469" s="17">
        <v>0</v>
      </c>
      <c r="BG469" s="17">
        <v>70</v>
      </c>
      <c r="BH469" s="15">
        <v>58</v>
      </c>
      <c r="BI469" s="15">
        <v>46.7</v>
      </c>
      <c r="BJ469" s="15">
        <v>163</v>
      </c>
      <c r="BK469" s="15">
        <v>25.5</v>
      </c>
      <c r="BL469" s="17">
        <v>0</v>
      </c>
      <c r="BM469" s="17">
        <v>0</v>
      </c>
      <c r="BN469" s="17">
        <v>0</v>
      </c>
      <c r="BO469" s="17">
        <v>0</v>
      </c>
      <c r="BP469" s="17">
        <v>4</v>
      </c>
      <c r="BQ469" s="15">
        <v>3.13</v>
      </c>
      <c r="BR469" s="15">
        <v>0.54</v>
      </c>
      <c r="BS469" s="15">
        <v>3.67</v>
      </c>
      <c r="BT469" s="15">
        <v>9.9700000000000006</v>
      </c>
      <c r="BU469" s="15"/>
      <c r="BV469" s="15"/>
      <c r="BW469" s="15"/>
      <c r="BX469" s="15"/>
      <c r="BY469" s="17">
        <v>4</v>
      </c>
      <c r="BZ469" s="15"/>
      <c r="CA469" s="15"/>
      <c r="CB469" s="15"/>
      <c r="CC469" s="17">
        <v>331</v>
      </c>
      <c r="CD469" s="17">
        <v>38</v>
      </c>
      <c r="CE469" s="17">
        <v>291</v>
      </c>
      <c r="CF469" s="17">
        <v>35</v>
      </c>
      <c r="CG469" s="17">
        <v>185</v>
      </c>
      <c r="CH469" s="17">
        <v>35</v>
      </c>
      <c r="CI469" s="17">
        <v>301</v>
      </c>
      <c r="CJ469" s="17">
        <v>36</v>
      </c>
      <c r="CK469" s="17">
        <v>0.54</v>
      </c>
      <c r="CL469" s="17">
        <v>0</v>
      </c>
      <c r="CM469" s="17">
        <v>0.09</v>
      </c>
      <c r="CN469" s="17">
        <v>0.63</v>
      </c>
      <c r="CO469" s="17">
        <v>1.74</v>
      </c>
      <c r="CP469" s="17">
        <v>1.91</v>
      </c>
      <c r="CQ469" s="17">
        <v>72</v>
      </c>
      <c r="CR469" s="17">
        <v>19</v>
      </c>
      <c r="CS469" s="17">
        <v>466</v>
      </c>
      <c r="CT469" s="17">
        <v>49</v>
      </c>
      <c r="CU469" s="17">
        <v>342</v>
      </c>
      <c r="CV469" s="17">
        <v>37</v>
      </c>
      <c r="CW469" s="17">
        <v>160</v>
      </c>
      <c r="CX469" s="17">
        <v>27</v>
      </c>
      <c r="CY469" s="17">
        <v>0.7</v>
      </c>
      <c r="CZ469" s="17">
        <v>0.17</v>
      </c>
      <c r="DA469" s="17">
        <v>0</v>
      </c>
      <c r="DB469" s="15"/>
      <c r="DC469" s="15"/>
      <c r="DD469" s="15"/>
      <c r="DE469" s="15"/>
      <c r="DF469" s="15"/>
      <c r="DG469" s="15"/>
      <c r="DH469" s="15"/>
    </row>
    <row r="470" spans="1:112" ht="17.25" thickBot="1">
      <c r="A470" s="18" t="b">
        <v>1</v>
      </c>
      <c r="B470" s="18" t="b">
        <v>1</v>
      </c>
      <c r="C470" s="15"/>
      <c r="D470" s="15"/>
      <c r="E470" s="17">
        <v>538207</v>
      </c>
      <c r="F470" s="17">
        <v>0</v>
      </c>
      <c r="G470" s="17">
        <v>0</v>
      </c>
      <c r="H470" s="17">
        <v>0</v>
      </c>
      <c r="I470" s="17">
        <v>0</v>
      </c>
      <c r="J470" s="15">
        <v>0</v>
      </c>
      <c r="K470" s="17">
        <v>0</v>
      </c>
      <c r="L470" s="17">
        <v>4</v>
      </c>
      <c r="M470" s="15">
        <v>2</v>
      </c>
      <c r="N470" s="15"/>
      <c r="O470" s="17">
        <v>0</v>
      </c>
      <c r="P470" s="15" t="s">
        <v>549</v>
      </c>
      <c r="Q470" s="15">
        <v>0</v>
      </c>
      <c r="R470" s="17">
        <v>465</v>
      </c>
      <c r="S470" s="18" t="b">
        <v>0</v>
      </c>
      <c r="T470" s="15"/>
      <c r="U470" s="15"/>
      <c r="V470" s="17">
        <v>60</v>
      </c>
      <c r="W470" s="15" t="s">
        <v>1656</v>
      </c>
      <c r="X470" s="15">
        <v>3.2</v>
      </c>
      <c r="Y470" s="18" t="b">
        <v>0</v>
      </c>
      <c r="Z470" s="15" t="s">
        <v>1657</v>
      </c>
      <c r="AA470" s="15">
        <v>2.2999999999999998</v>
      </c>
      <c r="AB470" s="18" t="b">
        <v>0</v>
      </c>
      <c r="AC470" s="15"/>
      <c r="AD470" s="15" t="s">
        <v>519</v>
      </c>
      <c r="AE470" s="17">
        <v>17</v>
      </c>
      <c r="AF470" s="17">
        <v>4</v>
      </c>
      <c r="AG470" s="17">
        <v>76</v>
      </c>
      <c r="AH470" s="17">
        <v>0</v>
      </c>
      <c r="AI470" s="17">
        <v>0</v>
      </c>
      <c r="AJ470" s="17">
        <v>0</v>
      </c>
      <c r="AK470" s="17">
        <v>0</v>
      </c>
      <c r="AL470" s="15">
        <v>0</v>
      </c>
      <c r="AM470" s="15">
        <v>12.7</v>
      </c>
      <c r="AN470" s="15" t="s">
        <v>1657</v>
      </c>
      <c r="AO470" s="15"/>
      <c r="AP470" s="15"/>
      <c r="AQ470" s="15"/>
      <c r="AR470" s="15"/>
      <c r="AS470" s="18" t="b">
        <v>0</v>
      </c>
      <c r="AT470" s="15" t="s">
        <v>2940</v>
      </c>
      <c r="AU470" s="17">
        <v>805</v>
      </c>
      <c r="AV470" s="17">
        <v>7</v>
      </c>
      <c r="AW470" s="17">
        <v>1</v>
      </c>
      <c r="AX470" s="17">
        <v>2</v>
      </c>
      <c r="AY470" s="17">
        <v>14</v>
      </c>
      <c r="AZ470" s="17">
        <v>0</v>
      </c>
      <c r="BA470" s="17">
        <v>0</v>
      </c>
      <c r="BB470" s="17">
        <v>0</v>
      </c>
      <c r="BC470" s="17">
        <v>0</v>
      </c>
      <c r="BD470" s="17">
        <v>0</v>
      </c>
      <c r="BE470" s="17">
        <v>0</v>
      </c>
      <c r="BF470" s="17">
        <v>13</v>
      </c>
      <c r="BG470" s="17">
        <v>284</v>
      </c>
      <c r="BH470" s="15">
        <v>256.60000000000002</v>
      </c>
      <c r="BI470" s="15">
        <v>82.6</v>
      </c>
      <c r="BJ470" s="15">
        <v>284</v>
      </c>
      <c r="BK470" s="15">
        <v>62.2</v>
      </c>
      <c r="BL470" s="17">
        <v>0</v>
      </c>
      <c r="BM470" s="17">
        <v>0</v>
      </c>
      <c r="BN470" s="17">
        <v>0</v>
      </c>
      <c r="BO470" s="17">
        <v>0</v>
      </c>
      <c r="BP470" s="17">
        <v>8</v>
      </c>
      <c r="BQ470" s="15">
        <v>4.28</v>
      </c>
      <c r="BR470" s="15">
        <v>0.62</v>
      </c>
      <c r="BS470" s="15">
        <v>4.9000000000000004</v>
      </c>
      <c r="BT470" s="15">
        <v>14.48</v>
      </c>
      <c r="BU470" s="15"/>
      <c r="BV470" s="15"/>
      <c r="BW470" s="15"/>
      <c r="BX470" s="15"/>
      <c r="BY470" s="17">
        <v>2</v>
      </c>
      <c r="BZ470" s="15"/>
      <c r="CA470" s="15"/>
      <c r="CB470" s="15"/>
      <c r="CC470" s="17">
        <v>222</v>
      </c>
      <c r="CD470" s="17">
        <v>21</v>
      </c>
      <c r="CE470" s="17">
        <v>252</v>
      </c>
      <c r="CF470" s="17">
        <v>29</v>
      </c>
      <c r="CG470" s="17">
        <v>105</v>
      </c>
      <c r="CH470" s="17">
        <v>25</v>
      </c>
      <c r="CI470" s="17">
        <v>218</v>
      </c>
      <c r="CJ470" s="17">
        <v>24</v>
      </c>
      <c r="CK470" s="17">
        <v>0.48</v>
      </c>
      <c r="CL470" s="17">
        <v>0</v>
      </c>
      <c r="CM470" s="17">
        <v>7.0000000000000007E-2</v>
      </c>
      <c r="CN470" s="17">
        <v>0.55000000000000004</v>
      </c>
      <c r="CO470" s="17">
        <v>1.62</v>
      </c>
      <c r="CP470" s="17">
        <v>1.57</v>
      </c>
      <c r="CQ470" s="17">
        <v>102</v>
      </c>
      <c r="CR470" s="17">
        <v>25</v>
      </c>
      <c r="CS470" s="17">
        <v>496</v>
      </c>
      <c r="CT470" s="17">
        <v>55</v>
      </c>
      <c r="CU470" s="17">
        <v>153</v>
      </c>
      <c r="CV470" s="17">
        <v>14</v>
      </c>
      <c r="CW470" s="17">
        <v>124</v>
      </c>
      <c r="CX470" s="17">
        <v>20</v>
      </c>
      <c r="CY470" s="17">
        <v>0.89</v>
      </c>
      <c r="CZ470" s="17">
        <v>0.22</v>
      </c>
      <c r="DA470" s="17">
        <v>0</v>
      </c>
      <c r="DB470" s="15"/>
      <c r="DC470" s="15"/>
      <c r="DD470" s="15"/>
      <c r="DE470" s="15"/>
      <c r="DF470" s="15"/>
      <c r="DG470" s="15"/>
      <c r="DH470" s="15"/>
    </row>
    <row r="471" spans="1:112" ht="17.25" thickBot="1">
      <c r="A471" s="18" t="b">
        <v>1</v>
      </c>
      <c r="B471" s="18" t="b">
        <v>1</v>
      </c>
      <c r="C471" s="15"/>
      <c r="D471" s="15"/>
      <c r="E471" s="17">
        <v>599303</v>
      </c>
      <c r="F471" s="17">
        <v>0</v>
      </c>
      <c r="G471" s="17">
        <v>0</v>
      </c>
      <c r="H471" s="17">
        <v>0</v>
      </c>
      <c r="I471" s="17">
        <v>0</v>
      </c>
      <c r="J471" s="15">
        <v>0</v>
      </c>
      <c r="K471" s="17">
        <v>0</v>
      </c>
      <c r="L471" s="17">
        <v>4</v>
      </c>
      <c r="M471" s="15">
        <v>1</v>
      </c>
      <c r="N471" s="15"/>
      <c r="O471" s="17">
        <v>0</v>
      </c>
      <c r="P471" s="15" t="s">
        <v>907</v>
      </c>
      <c r="Q471" s="15">
        <v>0</v>
      </c>
      <c r="R471" s="17">
        <v>466</v>
      </c>
      <c r="S471" s="18" t="b">
        <v>0</v>
      </c>
      <c r="T471" s="15"/>
      <c r="U471" s="15"/>
      <c r="V471" s="17">
        <v>45</v>
      </c>
      <c r="W471" s="15" t="s">
        <v>2069</v>
      </c>
      <c r="X471" s="15">
        <v>1</v>
      </c>
      <c r="Y471" s="18" t="b">
        <v>0</v>
      </c>
      <c r="Z471" s="15" t="s">
        <v>2070</v>
      </c>
      <c r="AA471" s="15">
        <v>0.7</v>
      </c>
      <c r="AB471" s="18" t="b">
        <v>0</v>
      </c>
      <c r="AC471" s="15"/>
      <c r="AD471" s="15" t="s">
        <v>519</v>
      </c>
      <c r="AE471" s="17">
        <v>17</v>
      </c>
      <c r="AF471" s="17">
        <v>4</v>
      </c>
      <c r="AG471" s="17">
        <v>1</v>
      </c>
      <c r="AH471" s="17">
        <v>0</v>
      </c>
      <c r="AI471" s="17">
        <v>0</v>
      </c>
      <c r="AJ471" s="17">
        <v>0</v>
      </c>
      <c r="AK471" s="17">
        <v>0</v>
      </c>
      <c r="AL471" s="15">
        <v>0</v>
      </c>
      <c r="AM471" s="15">
        <v>0.2</v>
      </c>
      <c r="AN471" s="15" t="s">
        <v>2070</v>
      </c>
      <c r="AO471" s="15"/>
      <c r="AP471" s="15"/>
      <c r="AQ471" s="15"/>
      <c r="AR471" s="15"/>
      <c r="AS471" s="18" t="b">
        <v>0</v>
      </c>
      <c r="AT471" s="15" t="s">
        <v>2941</v>
      </c>
      <c r="AU471" s="17">
        <v>13</v>
      </c>
      <c r="AV471" s="17">
        <v>0</v>
      </c>
      <c r="AW471" s="17">
        <v>0</v>
      </c>
      <c r="AX471" s="17">
        <v>0</v>
      </c>
      <c r="AY471" s="17">
        <v>1</v>
      </c>
      <c r="AZ471" s="17">
        <v>0</v>
      </c>
      <c r="BA471" s="17">
        <v>0</v>
      </c>
      <c r="BB471" s="17">
        <v>0</v>
      </c>
      <c r="BC471" s="17">
        <v>0</v>
      </c>
      <c r="BD471" s="17">
        <v>0</v>
      </c>
      <c r="BE471" s="17">
        <v>0</v>
      </c>
      <c r="BF471" s="17">
        <v>0</v>
      </c>
      <c r="BG471" s="17">
        <v>2</v>
      </c>
      <c r="BH471" s="15">
        <v>0</v>
      </c>
      <c r="BI471" s="15">
        <v>0</v>
      </c>
      <c r="BJ471" s="15">
        <v>5</v>
      </c>
      <c r="BK471" s="15">
        <v>0.5</v>
      </c>
      <c r="BL471" s="17">
        <v>0</v>
      </c>
      <c r="BM471" s="17">
        <v>0</v>
      </c>
      <c r="BN471" s="17">
        <v>0</v>
      </c>
      <c r="BO471" s="17">
        <v>0</v>
      </c>
      <c r="BP471" s="17">
        <v>0</v>
      </c>
      <c r="BQ471" s="15">
        <v>0.03</v>
      </c>
      <c r="BR471" s="15">
        <v>0</v>
      </c>
      <c r="BS471" s="15">
        <v>0.03</v>
      </c>
      <c r="BT471" s="15">
        <v>0.37</v>
      </c>
      <c r="BU471" s="15"/>
      <c r="BV471" s="15"/>
      <c r="BW471" s="15"/>
      <c r="BX471" s="15"/>
      <c r="BY471" s="15"/>
      <c r="BZ471" s="15"/>
      <c r="CA471" s="15"/>
      <c r="CB471" s="15"/>
      <c r="CC471" s="17">
        <v>486</v>
      </c>
      <c r="CD471" s="17">
        <v>54</v>
      </c>
      <c r="CE471" s="17">
        <v>481</v>
      </c>
      <c r="CF471" s="17">
        <v>54</v>
      </c>
      <c r="CG471" s="17">
        <v>338</v>
      </c>
      <c r="CH471" s="17">
        <v>44</v>
      </c>
      <c r="CI471" s="17">
        <v>389</v>
      </c>
      <c r="CJ471" s="17">
        <v>45</v>
      </c>
      <c r="CK471" s="17">
        <v>0.21</v>
      </c>
      <c r="CL471" s="17">
        <v>0</v>
      </c>
      <c r="CM471" s="17">
        <v>0</v>
      </c>
      <c r="CN471" s="17">
        <v>0.21</v>
      </c>
      <c r="CO471" s="17">
        <v>2.56</v>
      </c>
      <c r="CP471" s="17">
        <v>6.92</v>
      </c>
      <c r="CQ471" s="17">
        <v>483</v>
      </c>
      <c r="CR471" s="17">
        <v>67</v>
      </c>
      <c r="CS471" s="17">
        <v>182</v>
      </c>
      <c r="CT471" s="17">
        <v>11</v>
      </c>
      <c r="CU471" s="17">
        <v>374</v>
      </c>
      <c r="CV471" s="17">
        <v>45</v>
      </c>
      <c r="CW471" s="17">
        <v>229</v>
      </c>
      <c r="CX471" s="17">
        <v>40</v>
      </c>
      <c r="CY471" s="17">
        <v>0</v>
      </c>
      <c r="CZ471" s="17">
        <v>0</v>
      </c>
      <c r="DA471" s="17">
        <v>0</v>
      </c>
      <c r="DB471" s="15"/>
      <c r="DC471" s="15"/>
      <c r="DD471" s="15"/>
      <c r="DE471" s="15"/>
      <c r="DF471" s="15"/>
      <c r="DG471" s="15"/>
      <c r="DH471" s="15"/>
    </row>
    <row r="472" spans="1:112" ht="17.25" thickBot="1">
      <c r="A472" s="18" t="b">
        <v>1</v>
      </c>
      <c r="B472" s="18" t="b">
        <v>1</v>
      </c>
      <c r="C472" s="15"/>
      <c r="D472" s="15"/>
      <c r="E472" s="17">
        <v>85633</v>
      </c>
      <c r="F472" s="17">
        <v>0</v>
      </c>
      <c r="G472" s="17">
        <v>0</v>
      </c>
      <c r="H472" s="17">
        <v>0</v>
      </c>
      <c r="I472" s="17">
        <v>0</v>
      </c>
      <c r="J472" s="15">
        <v>0</v>
      </c>
      <c r="K472" s="17">
        <v>0</v>
      </c>
      <c r="L472" s="17">
        <v>1</v>
      </c>
      <c r="M472" s="15">
        <v>2.6</v>
      </c>
      <c r="N472" s="15"/>
      <c r="O472" s="17">
        <v>0</v>
      </c>
      <c r="P472" s="15" t="s">
        <v>1455</v>
      </c>
      <c r="Q472" s="15">
        <v>0</v>
      </c>
      <c r="R472" s="17">
        <v>467</v>
      </c>
      <c r="S472" s="18" t="b">
        <v>0</v>
      </c>
      <c r="T472" s="15"/>
      <c r="U472" s="15"/>
      <c r="V472" s="17">
        <v>50</v>
      </c>
      <c r="W472" s="15" t="s">
        <v>1456</v>
      </c>
      <c r="X472" s="15">
        <v>3.4</v>
      </c>
      <c r="Y472" s="18" t="b">
        <v>0</v>
      </c>
      <c r="Z472" s="15" t="s">
        <v>1457</v>
      </c>
      <c r="AA472" s="15">
        <v>1.5</v>
      </c>
      <c r="AB472" s="18" t="b">
        <v>0</v>
      </c>
      <c r="AC472" s="15"/>
      <c r="AD472" s="15" t="s">
        <v>519</v>
      </c>
      <c r="AE472" s="17">
        <v>18</v>
      </c>
      <c r="AF472" s="17">
        <v>17</v>
      </c>
      <c r="AG472" s="17">
        <v>105</v>
      </c>
      <c r="AH472" s="17">
        <v>0</v>
      </c>
      <c r="AI472" s="17">
        <v>0</v>
      </c>
      <c r="AJ472" s="17">
        <v>0</v>
      </c>
      <c r="AK472" s="17">
        <v>0</v>
      </c>
      <c r="AL472" s="15">
        <v>0</v>
      </c>
      <c r="AM472" s="15">
        <v>21</v>
      </c>
      <c r="AN472" s="15" t="s">
        <v>1457</v>
      </c>
      <c r="AO472" s="15"/>
      <c r="AP472" s="15"/>
      <c r="AQ472" s="15"/>
      <c r="AR472" s="15"/>
      <c r="AS472" s="18" t="b">
        <v>0</v>
      </c>
      <c r="AT472" s="15" t="s">
        <v>2942</v>
      </c>
      <c r="AU472" s="17">
        <v>2667</v>
      </c>
      <c r="AV472" s="17">
        <v>0</v>
      </c>
      <c r="AW472" s="17">
        <v>0</v>
      </c>
      <c r="AX472" s="17">
        <v>7</v>
      </c>
      <c r="AY472" s="17">
        <v>39</v>
      </c>
      <c r="AZ472" s="17">
        <v>0</v>
      </c>
      <c r="BA472" s="17">
        <v>1</v>
      </c>
      <c r="BB472" s="17">
        <v>0</v>
      </c>
      <c r="BC472" s="17">
        <v>2</v>
      </c>
      <c r="BD472" s="17">
        <v>0</v>
      </c>
      <c r="BE472" s="17">
        <v>95</v>
      </c>
      <c r="BF472" s="17">
        <v>3</v>
      </c>
      <c r="BG472" s="17">
        <v>431</v>
      </c>
      <c r="BH472" s="15">
        <v>730</v>
      </c>
      <c r="BI472" s="15">
        <v>10</v>
      </c>
      <c r="BJ472" s="15">
        <v>0</v>
      </c>
      <c r="BK472" s="15">
        <v>74</v>
      </c>
      <c r="BL472" s="17">
        <v>0</v>
      </c>
      <c r="BM472" s="17">
        <v>0</v>
      </c>
      <c r="BN472" s="17">
        <v>0</v>
      </c>
      <c r="BO472" s="17">
        <v>0</v>
      </c>
      <c r="BP472" s="17">
        <v>30</v>
      </c>
      <c r="BQ472" s="15">
        <v>0</v>
      </c>
      <c r="BR472" s="15">
        <v>0.06</v>
      </c>
      <c r="BS472" s="15">
        <v>0.06</v>
      </c>
      <c r="BT472" s="15">
        <v>45.12</v>
      </c>
      <c r="BU472" s="15"/>
      <c r="BV472" s="15"/>
      <c r="BW472" s="15"/>
      <c r="BX472" s="15"/>
      <c r="BY472" s="15"/>
      <c r="BZ472" s="15"/>
      <c r="CA472" s="15"/>
      <c r="CB472" s="15"/>
      <c r="CC472" s="17">
        <v>39</v>
      </c>
      <c r="CD472" s="17">
        <v>11</v>
      </c>
      <c r="CE472" s="17">
        <v>342</v>
      </c>
      <c r="CF472" s="17">
        <v>11</v>
      </c>
      <c r="CG472" s="17">
        <v>478</v>
      </c>
      <c r="CH472" s="17">
        <v>47</v>
      </c>
      <c r="CI472" s="17">
        <v>186</v>
      </c>
      <c r="CJ472" s="17">
        <v>11</v>
      </c>
      <c r="CK472" s="17">
        <v>0</v>
      </c>
      <c r="CL472" s="17">
        <v>3.21</v>
      </c>
      <c r="CM472" s="17">
        <v>0</v>
      </c>
      <c r="CN472" s="17">
        <v>0</v>
      </c>
      <c r="CO472" s="17">
        <v>1.52</v>
      </c>
      <c r="CP472" s="17">
        <v>1.32</v>
      </c>
      <c r="CQ472" s="17">
        <v>216</v>
      </c>
      <c r="CR472" s="17">
        <v>5</v>
      </c>
      <c r="CS472" s="17">
        <v>194</v>
      </c>
      <c r="CT472" s="17">
        <v>43</v>
      </c>
      <c r="CU472" s="17">
        <v>110</v>
      </c>
      <c r="CV472" s="17">
        <v>13</v>
      </c>
      <c r="CW472" s="17">
        <v>159</v>
      </c>
      <c r="CX472" s="17">
        <v>24</v>
      </c>
      <c r="CY472" s="17">
        <v>1.01</v>
      </c>
      <c r="CZ472" s="17">
        <v>0.24</v>
      </c>
      <c r="DA472" s="17">
        <v>0</v>
      </c>
      <c r="DB472" s="15"/>
      <c r="DC472" s="15"/>
      <c r="DD472" s="15"/>
      <c r="DE472" s="15"/>
      <c r="DF472" s="15"/>
      <c r="DG472" s="15"/>
      <c r="DH472" s="15"/>
    </row>
    <row r="473" spans="1:112" ht="27.75" thickBot="1">
      <c r="A473" s="18" t="b">
        <v>1</v>
      </c>
      <c r="B473" s="18" t="b">
        <v>1</v>
      </c>
      <c r="C473" s="15"/>
      <c r="D473" s="15"/>
      <c r="E473" s="17">
        <v>221389</v>
      </c>
      <c r="F473" s="17">
        <v>0</v>
      </c>
      <c r="G473" s="17">
        <v>0</v>
      </c>
      <c r="H473" s="17">
        <v>0</v>
      </c>
      <c r="I473" s="17">
        <v>0</v>
      </c>
      <c r="J473" s="15">
        <v>0</v>
      </c>
      <c r="K473" s="17">
        <v>0</v>
      </c>
      <c r="L473" s="17">
        <v>1</v>
      </c>
      <c r="M473" s="15">
        <v>2</v>
      </c>
      <c r="N473" s="15"/>
      <c r="O473" s="17">
        <v>0</v>
      </c>
      <c r="P473" s="15" t="s">
        <v>3753</v>
      </c>
      <c r="Q473" s="15">
        <v>0</v>
      </c>
      <c r="R473" s="17">
        <v>468</v>
      </c>
      <c r="S473" s="18" t="b">
        <v>0</v>
      </c>
      <c r="T473" s="15"/>
      <c r="U473" s="15"/>
      <c r="V473" s="17">
        <v>45</v>
      </c>
      <c r="W473" s="15" t="s">
        <v>3754</v>
      </c>
      <c r="X473" s="15">
        <v>2.2000000000000002</v>
      </c>
      <c r="Y473" s="18" t="b">
        <v>0</v>
      </c>
      <c r="Z473" s="15" t="s">
        <v>3755</v>
      </c>
      <c r="AA473" s="15">
        <v>0.1</v>
      </c>
      <c r="AB473" s="18" t="b">
        <v>0</v>
      </c>
      <c r="AC473" s="15"/>
      <c r="AD473" s="15" t="s">
        <v>519</v>
      </c>
      <c r="AE473" s="17">
        <v>18</v>
      </c>
      <c r="AF473" s="17">
        <v>17</v>
      </c>
      <c r="AG473" s="17">
        <v>11</v>
      </c>
      <c r="AH473" s="17">
        <v>0</v>
      </c>
      <c r="AI473" s="17">
        <v>0</v>
      </c>
      <c r="AJ473" s="17">
        <v>0</v>
      </c>
      <c r="AK473" s="17">
        <v>0</v>
      </c>
      <c r="AL473" s="15">
        <v>0</v>
      </c>
      <c r="AM473" s="15">
        <v>2.4</v>
      </c>
      <c r="AN473" s="15" t="s">
        <v>566</v>
      </c>
      <c r="AO473" s="15"/>
      <c r="AP473" s="15"/>
      <c r="AQ473" s="15"/>
      <c r="AR473" s="15"/>
      <c r="AS473" s="18" t="b">
        <v>0</v>
      </c>
      <c r="AT473" s="15" t="s">
        <v>3756</v>
      </c>
      <c r="AU473" s="17">
        <v>437</v>
      </c>
      <c r="AV473" s="17">
        <v>0</v>
      </c>
      <c r="AW473" s="17">
        <v>0</v>
      </c>
      <c r="AX473" s="17">
        <v>1</v>
      </c>
      <c r="AY473" s="17">
        <v>8</v>
      </c>
      <c r="AZ473" s="17">
        <v>0</v>
      </c>
      <c r="BA473" s="17">
        <v>0</v>
      </c>
      <c r="BB473" s="17">
        <v>0</v>
      </c>
      <c r="BC473" s="17">
        <v>1</v>
      </c>
      <c r="BD473" s="17">
        <v>0</v>
      </c>
      <c r="BE473" s="17">
        <v>6</v>
      </c>
      <c r="BF473" s="17">
        <v>0</v>
      </c>
      <c r="BG473" s="17">
        <v>32</v>
      </c>
      <c r="BH473" s="15">
        <v>56.4</v>
      </c>
      <c r="BI473" s="15">
        <v>0</v>
      </c>
      <c r="BJ473" s="15">
        <v>0</v>
      </c>
      <c r="BK473" s="15">
        <v>5.7</v>
      </c>
      <c r="BL473" s="17">
        <v>0</v>
      </c>
      <c r="BM473" s="17">
        <v>0</v>
      </c>
      <c r="BN473" s="17">
        <v>0</v>
      </c>
      <c r="BO473" s="17">
        <v>0</v>
      </c>
      <c r="BP473" s="17">
        <v>5</v>
      </c>
      <c r="BQ473" s="15">
        <v>0</v>
      </c>
      <c r="BR473" s="15">
        <v>0</v>
      </c>
      <c r="BS473" s="15">
        <v>0</v>
      </c>
      <c r="BT473" s="15">
        <v>6.13</v>
      </c>
      <c r="BU473" s="15"/>
      <c r="BV473" s="15"/>
      <c r="BW473" s="15"/>
      <c r="BX473" s="15"/>
      <c r="BY473" s="15"/>
      <c r="BZ473" s="15"/>
      <c r="CA473" s="15"/>
      <c r="CB473" s="15"/>
      <c r="CC473" s="17">
        <v>332</v>
      </c>
      <c r="CD473" s="17">
        <v>28</v>
      </c>
      <c r="CE473" s="17">
        <v>450</v>
      </c>
      <c r="CF473" s="17">
        <v>45</v>
      </c>
      <c r="CG473" s="17">
        <v>434</v>
      </c>
      <c r="CH473" s="17">
        <v>37</v>
      </c>
      <c r="CI473" s="17">
        <v>355</v>
      </c>
      <c r="CJ473" s="17">
        <v>28</v>
      </c>
      <c r="CK473" s="17">
        <v>0</v>
      </c>
      <c r="CL473" s="17">
        <v>1.24</v>
      </c>
      <c r="CM473" s="17">
        <v>0</v>
      </c>
      <c r="CN473" s="17">
        <v>0</v>
      </c>
      <c r="CO473" s="17">
        <v>1.26</v>
      </c>
      <c r="CP473" s="17">
        <v>1.65</v>
      </c>
      <c r="CQ473" s="17">
        <v>409</v>
      </c>
      <c r="CR473" s="17">
        <v>31</v>
      </c>
      <c r="CS473" s="17">
        <v>108</v>
      </c>
      <c r="CT473" s="17">
        <v>33</v>
      </c>
      <c r="CU473" s="17">
        <v>263</v>
      </c>
      <c r="CV473" s="17">
        <v>26</v>
      </c>
      <c r="CW473" s="17">
        <v>452</v>
      </c>
      <c r="CX473" s="17">
        <v>55</v>
      </c>
      <c r="CY473" s="17">
        <v>1.03</v>
      </c>
      <c r="CZ473" s="17">
        <v>0.21</v>
      </c>
      <c r="DA473" s="17">
        <v>0</v>
      </c>
      <c r="DB473" s="15"/>
      <c r="DC473" s="15"/>
      <c r="DD473" s="15"/>
      <c r="DE473" s="15"/>
      <c r="DF473" s="15"/>
      <c r="DG473" s="15"/>
      <c r="DH473" s="15"/>
    </row>
    <row r="474" spans="1:112" ht="17.25" thickBot="1">
      <c r="A474" s="18" t="b">
        <v>1</v>
      </c>
      <c r="B474" s="18" t="b">
        <v>1</v>
      </c>
      <c r="C474" s="15"/>
      <c r="D474" s="15"/>
      <c r="E474" s="17">
        <v>215136</v>
      </c>
      <c r="F474" s="17">
        <v>0</v>
      </c>
      <c r="G474" s="17">
        <v>0</v>
      </c>
      <c r="H474" s="17">
        <v>0</v>
      </c>
      <c r="I474" s="17">
        <v>0</v>
      </c>
      <c r="J474" s="15">
        <v>0</v>
      </c>
      <c r="K474" s="17">
        <v>0</v>
      </c>
      <c r="L474" s="17">
        <v>2</v>
      </c>
      <c r="M474" s="15">
        <v>2.2000000000000002</v>
      </c>
      <c r="N474" s="15"/>
      <c r="O474" s="17">
        <v>0</v>
      </c>
      <c r="P474" s="15" t="s">
        <v>928</v>
      </c>
      <c r="Q474" s="15">
        <v>0</v>
      </c>
      <c r="R474" s="17">
        <v>469</v>
      </c>
      <c r="S474" s="18" t="b">
        <v>0</v>
      </c>
      <c r="T474" s="15"/>
      <c r="U474" s="15"/>
      <c r="V474" s="17">
        <v>50</v>
      </c>
      <c r="W474" s="15" t="s">
        <v>929</v>
      </c>
      <c r="X474" s="15">
        <v>3.5</v>
      </c>
      <c r="Y474" s="18" t="b">
        <v>0</v>
      </c>
      <c r="Z474" s="15" t="s">
        <v>832</v>
      </c>
      <c r="AA474" s="15">
        <v>10.8</v>
      </c>
      <c r="AB474" s="18" t="b">
        <v>0</v>
      </c>
      <c r="AC474" s="15"/>
      <c r="AD474" s="15" t="s">
        <v>519</v>
      </c>
      <c r="AE474" s="17">
        <v>18</v>
      </c>
      <c r="AF474" s="17">
        <v>17</v>
      </c>
      <c r="AG474" s="17">
        <v>128</v>
      </c>
      <c r="AH474" s="17">
        <v>0</v>
      </c>
      <c r="AI474" s="17">
        <v>0</v>
      </c>
      <c r="AJ474" s="17">
        <v>0</v>
      </c>
      <c r="AK474" s="17">
        <v>0</v>
      </c>
      <c r="AL474" s="15">
        <v>0</v>
      </c>
      <c r="AM474" s="15">
        <v>25.6</v>
      </c>
      <c r="AN474" s="15" t="s">
        <v>1556</v>
      </c>
      <c r="AO474" s="15"/>
      <c r="AP474" s="15"/>
      <c r="AQ474" s="15"/>
      <c r="AR474" s="15"/>
      <c r="AS474" s="18" t="b">
        <v>0</v>
      </c>
      <c r="AT474" s="15" t="s">
        <v>2949</v>
      </c>
      <c r="AU474" s="17">
        <v>3203</v>
      </c>
      <c r="AV474" s="17">
        <v>2</v>
      </c>
      <c r="AW474" s="17">
        <v>3</v>
      </c>
      <c r="AX474" s="17">
        <v>9</v>
      </c>
      <c r="AY474" s="17">
        <v>48</v>
      </c>
      <c r="AZ474" s="17">
        <v>0</v>
      </c>
      <c r="BA474" s="17">
        <v>0</v>
      </c>
      <c r="BB474" s="17">
        <v>0</v>
      </c>
      <c r="BC474" s="17">
        <v>6</v>
      </c>
      <c r="BD474" s="17">
        <v>1</v>
      </c>
      <c r="BE474" s="17">
        <v>0</v>
      </c>
      <c r="BF474" s="17">
        <v>15</v>
      </c>
      <c r="BG474" s="17">
        <v>531</v>
      </c>
      <c r="BH474" s="15">
        <v>804</v>
      </c>
      <c r="BI474" s="15">
        <v>572.29999999999995</v>
      </c>
      <c r="BJ474" s="15">
        <v>380</v>
      </c>
      <c r="BK474" s="15">
        <v>175.6</v>
      </c>
      <c r="BL474" s="17">
        <v>0</v>
      </c>
      <c r="BM474" s="17">
        <v>0</v>
      </c>
      <c r="BN474" s="17">
        <v>0</v>
      </c>
      <c r="BO474" s="17">
        <v>0</v>
      </c>
      <c r="BP474" s="17">
        <v>36</v>
      </c>
      <c r="BQ474" s="15">
        <v>2.0099999999999998</v>
      </c>
      <c r="BR474" s="15">
        <v>3.97</v>
      </c>
      <c r="BS474" s="15">
        <v>5.98</v>
      </c>
      <c r="BT474" s="15">
        <v>51.36</v>
      </c>
      <c r="BU474" s="17">
        <v>5</v>
      </c>
      <c r="BV474" s="15"/>
      <c r="BW474" s="17">
        <v>3</v>
      </c>
      <c r="BX474" s="15"/>
      <c r="BY474" s="15"/>
      <c r="BZ474" s="15"/>
      <c r="CA474" s="15"/>
      <c r="CB474" s="15"/>
      <c r="CC474" s="17">
        <v>30</v>
      </c>
      <c r="CD474" s="17">
        <v>11</v>
      </c>
      <c r="CE474" s="17">
        <v>38</v>
      </c>
      <c r="CF474" s="17">
        <v>3</v>
      </c>
      <c r="CG474" s="17">
        <v>70</v>
      </c>
      <c r="CH474" s="17">
        <v>7</v>
      </c>
      <c r="CI474" s="17">
        <v>32</v>
      </c>
      <c r="CJ474" s="17">
        <v>3</v>
      </c>
      <c r="CK474" s="17">
        <v>0.06</v>
      </c>
      <c r="CL474" s="17">
        <v>0</v>
      </c>
      <c r="CM474" s="17">
        <v>0.11</v>
      </c>
      <c r="CN474" s="17">
        <v>0.17</v>
      </c>
      <c r="CO474" s="17">
        <v>1.44</v>
      </c>
      <c r="CP474" s="17">
        <v>1.35</v>
      </c>
      <c r="CQ474" s="17">
        <v>257</v>
      </c>
      <c r="CR474" s="17">
        <v>43</v>
      </c>
      <c r="CS474" s="17">
        <v>235</v>
      </c>
      <c r="CT474" s="17">
        <v>122</v>
      </c>
      <c r="CU474" s="17">
        <v>101</v>
      </c>
      <c r="CV474" s="17">
        <v>40</v>
      </c>
      <c r="CW474" s="17">
        <v>44</v>
      </c>
      <c r="CX474" s="17">
        <v>16</v>
      </c>
      <c r="CY474" s="17">
        <v>1.01</v>
      </c>
      <c r="CZ474" s="17">
        <v>0.25</v>
      </c>
      <c r="DA474" s="17">
        <v>0</v>
      </c>
      <c r="DB474" s="15"/>
      <c r="DC474" s="15"/>
      <c r="DD474" s="15"/>
      <c r="DE474" s="15"/>
      <c r="DF474" s="15"/>
      <c r="DG474" s="15"/>
      <c r="DH474" s="15"/>
    </row>
    <row r="475" spans="1:112" ht="27.75" thickBot="1">
      <c r="A475" s="18" t="b">
        <v>1</v>
      </c>
      <c r="B475" s="18" t="b">
        <v>1</v>
      </c>
      <c r="C475" s="15"/>
      <c r="D475" s="15"/>
      <c r="E475" s="17">
        <v>485047</v>
      </c>
      <c r="F475" s="17">
        <v>0</v>
      </c>
      <c r="G475" s="17">
        <v>0</v>
      </c>
      <c r="H475" s="17">
        <v>0</v>
      </c>
      <c r="I475" s="17">
        <v>0</v>
      </c>
      <c r="J475" s="15">
        <v>0</v>
      </c>
      <c r="K475" s="17">
        <v>0</v>
      </c>
      <c r="L475" s="17">
        <v>2</v>
      </c>
      <c r="M475" s="15">
        <v>2.2000000000000002</v>
      </c>
      <c r="N475" s="15"/>
      <c r="O475" s="17">
        <v>0</v>
      </c>
      <c r="P475" s="15" t="s">
        <v>1793</v>
      </c>
      <c r="Q475" s="15">
        <v>0</v>
      </c>
      <c r="R475" s="17">
        <v>470</v>
      </c>
      <c r="S475" s="18" t="b">
        <v>0</v>
      </c>
      <c r="T475" s="15"/>
      <c r="U475" s="15"/>
      <c r="V475" s="17">
        <v>50</v>
      </c>
      <c r="W475" s="15" t="s">
        <v>1794</v>
      </c>
      <c r="X475" s="15">
        <v>2.5</v>
      </c>
      <c r="Y475" s="18" t="b">
        <v>0</v>
      </c>
      <c r="Z475" s="15" t="s">
        <v>1795</v>
      </c>
      <c r="AA475" s="15">
        <v>0.1</v>
      </c>
      <c r="AB475" s="18" t="b">
        <v>0</v>
      </c>
      <c r="AC475" s="15"/>
      <c r="AD475" s="15" t="s">
        <v>519</v>
      </c>
      <c r="AE475" s="17">
        <v>18</v>
      </c>
      <c r="AF475" s="17">
        <v>17</v>
      </c>
      <c r="AG475" s="17">
        <v>53</v>
      </c>
      <c r="AH475" s="17">
        <v>0</v>
      </c>
      <c r="AI475" s="17">
        <v>0</v>
      </c>
      <c r="AJ475" s="17">
        <v>0</v>
      </c>
      <c r="AK475" s="17">
        <v>0</v>
      </c>
      <c r="AL475" s="15">
        <v>0</v>
      </c>
      <c r="AM475" s="15">
        <v>10.6</v>
      </c>
      <c r="AN475" s="15" t="s">
        <v>1796</v>
      </c>
      <c r="AO475" s="15"/>
      <c r="AP475" s="15"/>
      <c r="AQ475" s="15"/>
      <c r="AR475" s="15"/>
      <c r="AS475" s="18" t="b">
        <v>0</v>
      </c>
      <c r="AT475" s="15" t="s">
        <v>2959</v>
      </c>
      <c r="AU475" s="17">
        <v>1340</v>
      </c>
      <c r="AV475" s="17">
        <v>1</v>
      </c>
      <c r="AW475" s="17">
        <v>0</v>
      </c>
      <c r="AX475" s="17">
        <v>2</v>
      </c>
      <c r="AY475" s="17">
        <v>23</v>
      </c>
      <c r="AZ475" s="17">
        <v>0</v>
      </c>
      <c r="BA475" s="17">
        <v>0</v>
      </c>
      <c r="BB475" s="17">
        <v>0</v>
      </c>
      <c r="BC475" s="17">
        <v>5</v>
      </c>
      <c r="BD475" s="17">
        <v>0</v>
      </c>
      <c r="BE475" s="17">
        <v>0</v>
      </c>
      <c r="BF475" s="17">
        <v>1</v>
      </c>
      <c r="BG475" s="17">
        <v>190</v>
      </c>
      <c r="BH475" s="15">
        <v>371.2</v>
      </c>
      <c r="BI475" s="15">
        <v>37.6</v>
      </c>
      <c r="BJ475" s="15">
        <v>96</v>
      </c>
      <c r="BK475" s="15">
        <v>50.5</v>
      </c>
      <c r="BL475" s="17">
        <v>0</v>
      </c>
      <c r="BM475" s="17">
        <v>0</v>
      </c>
      <c r="BN475" s="17">
        <v>0</v>
      </c>
      <c r="BO475" s="17">
        <v>0</v>
      </c>
      <c r="BP475" s="17">
        <v>14</v>
      </c>
      <c r="BQ475" s="15">
        <v>1.32</v>
      </c>
      <c r="BR475" s="15">
        <v>0.15</v>
      </c>
      <c r="BS475" s="15">
        <v>1.47</v>
      </c>
      <c r="BT475" s="15">
        <v>24.34</v>
      </c>
      <c r="BU475" s="15"/>
      <c r="BV475" s="15"/>
      <c r="BW475" s="15"/>
      <c r="BX475" s="15"/>
      <c r="BY475" s="15"/>
      <c r="BZ475" s="15"/>
      <c r="CA475" s="15"/>
      <c r="CB475" s="15"/>
      <c r="CC475" s="17">
        <v>164</v>
      </c>
      <c r="CD475" s="17">
        <v>68</v>
      </c>
      <c r="CE475" s="17">
        <v>301</v>
      </c>
      <c r="CF475" s="17">
        <v>102</v>
      </c>
      <c r="CG475" s="17">
        <v>236</v>
      </c>
      <c r="CH475" s="17">
        <v>72</v>
      </c>
      <c r="CI475" s="17">
        <v>243</v>
      </c>
      <c r="CJ475" s="17">
        <v>77</v>
      </c>
      <c r="CK475" s="17">
        <v>0.09</v>
      </c>
      <c r="CL475" s="17">
        <v>0</v>
      </c>
      <c r="CM475" s="17">
        <v>0.01</v>
      </c>
      <c r="CN475" s="17">
        <v>0.1</v>
      </c>
      <c r="CO475" s="17">
        <v>1.63</v>
      </c>
      <c r="CP475" s="17">
        <v>1.54</v>
      </c>
      <c r="CQ475" s="17">
        <v>307</v>
      </c>
      <c r="CR475" s="17">
        <v>62</v>
      </c>
      <c r="CS475" s="17">
        <v>285</v>
      </c>
      <c r="CT475" s="17">
        <v>141</v>
      </c>
      <c r="CU475" s="17">
        <v>231</v>
      </c>
      <c r="CV475" s="17">
        <v>95</v>
      </c>
      <c r="CW475" s="17">
        <v>480</v>
      </c>
      <c r="CX475" s="17">
        <v>164</v>
      </c>
      <c r="CY475" s="17">
        <v>0.94</v>
      </c>
      <c r="CZ475" s="17">
        <v>0.13</v>
      </c>
      <c r="DA475" s="17">
        <v>0</v>
      </c>
      <c r="DB475" s="15"/>
      <c r="DC475" s="15"/>
      <c r="DD475" s="15"/>
      <c r="DE475" s="15"/>
      <c r="DF475" s="15"/>
      <c r="DG475" s="15"/>
      <c r="DH475" s="15"/>
    </row>
    <row r="476" spans="1:112" ht="17.25" thickBot="1">
      <c r="A476" s="18" t="b">
        <v>1</v>
      </c>
      <c r="B476" s="18" t="b">
        <v>1</v>
      </c>
      <c r="C476" s="15"/>
      <c r="D476" s="15"/>
      <c r="E476" s="17">
        <v>227444</v>
      </c>
      <c r="F476" s="17">
        <v>0</v>
      </c>
      <c r="G476" s="17">
        <v>0</v>
      </c>
      <c r="H476" s="17">
        <v>0</v>
      </c>
      <c r="I476" s="17">
        <v>0</v>
      </c>
      <c r="J476" s="15">
        <v>0</v>
      </c>
      <c r="K476" s="17">
        <v>0</v>
      </c>
      <c r="L476" s="17">
        <v>2</v>
      </c>
      <c r="M476" s="15">
        <v>2.5</v>
      </c>
      <c r="N476" s="15"/>
      <c r="O476" s="17">
        <v>0</v>
      </c>
      <c r="P476" s="15" t="s">
        <v>972</v>
      </c>
      <c r="Q476" s="15">
        <v>0</v>
      </c>
      <c r="R476" s="17">
        <v>471</v>
      </c>
      <c r="S476" s="18" t="b">
        <v>0</v>
      </c>
      <c r="T476" s="15"/>
      <c r="U476" s="15"/>
      <c r="V476" s="17">
        <v>55</v>
      </c>
      <c r="W476" s="15" t="s">
        <v>1557</v>
      </c>
      <c r="X476" s="15">
        <v>3.1</v>
      </c>
      <c r="Y476" s="18" t="b">
        <v>0</v>
      </c>
      <c r="Z476" s="15" t="s">
        <v>1558</v>
      </c>
      <c r="AA476" s="15">
        <v>2.5</v>
      </c>
      <c r="AB476" s="18" t="b">
        <v>0</v>
      </c>
      <c r="AC476" s="15"/>
      <c r="AD476" s="15" t="s">
        <v>519</v>
      </c>
      <c r="AE476" s="17">
        <v>18</v>
      </c>
      <c r="AF476" s="17">
        <v>17</v>
      </c>
      <c r="AG476" s="17">
        <v>119</v>
      </c>
      <c r="AH476" s="17">
        <v>0</v>
      </c>
      <c r="AI476" s="17">
        <v>0</v>
      </c>
      <c r="AJ476" s="17">
        <v>0</v>
      </c>
      <c r="AK476" s="17">
        <v>0</v>
      </c>
      <c r="AL476" s="15">
        <v>0</v>
      </c>
      <c r="AM476" s="15">
        <v>21.6</v>
      </c>
      <c r="AN476" s="15" t="s">
        <v>1558</v>
      </c>
      <c r="AO476" s="15"/>
      <c r="AP476" s="15"/>
      <c r="AQ476" s="15"/>
      <c r="AR476" s="15"/>
      <c r="AS476" s="18" t="b">
        <v>0</v>
      </c>
      <c r="AT476" s="15" t="s">
        <v>2945</v>
      </c>
      <c r="AU476" s="17">
        <v>3375</v>
      </c>
      <c r="AV476" s="17">
        <v>0</v>
      </c>
      <c r="AW476" s="17">
        <v>1</v>
      </c>
      <c r="AX476" s="17">
        <v>9</v>
      </c>
      <c r="AY476" s="17">
        <v>51</v>
      </c>
      <c r="AZ476" s="17">
        <v>1</v>
      </c>
      <c r="BA476" s="17">
        <v>0</v>
      </c>
      <c r="BB476" s="17">
        <v>0</v>
      </c>
      <c r="BC476" s="17">
        <v>6</v>
      </c>
      <c r="BD476" s="17">
        <v>0</v>
      </c>
      <c r="BE476" s="17">
        <v>0</v>
      </c>
      <c r="BF476" s="17">
        <v>2</v>
      </c>
      <c r="BG476" s="17">
        <v>401</v>
      </c>
      <c r="BH476" s="15">
        <v>680.4</v>
      </c>
      <c r="BI476" s="15">
        <v>66.900000000000006</v>
      </c>
      <c r="BJ476" s="15">
        <v>120</v>
      </c>
      <c r="BK476" s="15">
        <v>86.9</v>
      </c>
      <c r="BL476" s="17">
        <v>0</v>
      </c>
      <c r="BM476" s="17">
        <v>0</v>
      </c>
      <c r="BN476" s="17">
        <v>0</v>
      </c>
      <c r="BO476" s="17">
        <v>0</v>
      </c>
      <c r="BP476" s="17">
        <v>37</v>
      </c>
      <c r="BQ476" s="15">
        <v>0.83</v>
      </c>
      <c r="BR476" s="15">
        <v>0.68</v>
      </c>
      <c r="BS476" s="15">
        <v>1.51</v>
      </c>
      <c r="BT476" s="15">
        <v>54.98</v>
      </c>
      <c r="BU476" s="15"/>
      <c r="BV476" s="15"/>
      <c r="BW476" s="15"/>
      <c r="BX476" s="15"/>
      <c r="BY476" s="15"/>
      <c r="BZ476" s="15"/>
      <c r="CA476" s="15"/>
      <c r="CB476" s="15"/>
      <c r="CC476" s="17">
        <v>53</v>
      </c>
      <c r="CD476" s="17">
        <v>23</v>
      </c>
      <c r="CE476" s="17">
        <v>266</v>
      </c>
      <c r="CF476" s="17">
        <v>88</v>
      </c>
      <c r="CG476" s="17">
        <v>217</v>
      </c>
      <c r="CH476" s="17">
        <v>62</v>
      </c>
      <c r="CI476" s="17">
        <v>154</v>
      </c>
      <c r="CJ476" s="17">
        <v>51</v>
      </c>
      <c r="CK476" s="17">
        <v>0.02</v>
      </c>
      <c r="CL476" s="17">
        <v>0</v>
      </c>
      <c r="CM476" s="17">
        <v>0.02</v>
      </c>
      <c r="CN476" s="17">
        <v>0.04</v>
      </c>
      <c r="CO476" s="17">
        <v>1.47</v>
      </c>
      <c r="CP476" s="17">
        <v>1.36</v>
      </c>
      <c r="CQ476" s="17">
        <v>144</v>
      </c>
      <c r="CR476" s="17">
        <v>17</v>
      </c>
      <c r="CS476" s="17">
        <v>381</v>
      </c>
      <c r="CT476" s="17">
        <v>159</v>
      </c>
      <c r="CU476" s="17">
        <v>160</v>
      </c>
      <c r="CV476" s="17">
        <v>66</v>
      </c>
      <c r="CW476" s="17">
        <v>115</v>
      </c>
      <c r="CX476" s="17">
        <v>42</v>
      </c>
      <c r="CY476" s="17">
        <v>0.99</v>
      </c>
      <c r="CZ476" s="17">
        <v>0.24</v>
      </c>
      <c r="DA476" s="17">
        <v>0</v>
      </c>
      <c r="DB476" s="15"/>
      <c r="DC476" s="15"/>
      <c r="DD476" s="15"/>
      <c r="DE476" s="15"/>
      <c r="DF476" s="15"/>
      <c r="DG476" s="15"/>
      <c r="DH476" s="15"/>
    </row>
    <row r="477" spans="1:112" ht="409.6" thickBot="1">
      <c r="A477" s="18" t="b">
        <v>1</v>
      </c>
      <c r="B477" s="18" t="b">
        <v>1</v>
      </c>
      <c r="C477" s="17">
        <v>75</v>
      </c>
      <c r="D477" s="15"/>
      <c r="E477" s="17">
        <v>575476</v>
      </c>
      <c r="F477" s="17">
        <v>0</v>
      </c>
      <c r="G477" s="17">
        <v>0</v>
      </c>
      <c r="H477" s="17">
        <v>0</v>
      </c>
      <c r="I477" s="17">
        <v>0</v>
      </c>
      <c r="J477" s="15">
        <v>0</v>
      </c>
      <c r="K477" s="17">
        <v>0</v>
      </c>
      <c r="L477" s="17">
        <v>2</v>
      </c>
      <c r="M477" s="15">
        <v>1.9</v>
      </c>
      <c r="N477" s="15"/>
      <c r="O477" s="17">
        <v>0</v>
      </c>
      <c r="P477" s="15" t="s">
        <v>1347</v>
      </c>
      <c r="Q477" s="15">
        <v>0</v>
      </c>
      <c r="R477" s="17">
        <v>472</v>
      </c>
      <c r="S477" s="18" t="b">
        <v>0</v>
      </c>
      <c r="T477" s="15" t="s">
        <v>5523</v>
      </c>
      <c r="U477" s="15" t="s">
        <v>5524</v>
      </c>
      <c r="V477" s="17">
        <v>55</v>
      </c>
      <c r="W477" s="15" t="s">
        <v>1348</v>
      </c>
      <c r="X477" s="15">
        <v>3.3</v>
      </c>
      <c r="Y477" s="18" t="b">
        <v>0</v>
      </c>
      <c r="Z477" s="15" t="s">
        <v>2946</v>
      </c>
      <c r="AA477" s="15">
        <v>0.1</v>
      </c>
      <c r="AB477" s="18" t="b">
        <v>0</v>
      </c>
      <c r="AC477" s="15"/>
      <c r="AD477" s="15" t="s">
        <v>1606</v>
      </c>
      <c r="AE477" s="17">
        <v>18</v>
      </c>
      <c r="AF477" s="17">
        <v>17</v>
      </c>
      <c r="AG477" s="17">
        <v>83</v>
      </c>
      <c r="AH477" s="17">
        <v>0</v>
      </c>
      <c r="AI477" s="17">
        <v>0</v>
      </c>
      <c r="AJ477" s="17">
        <v>0</v>
      </c>
      <c r="AK477" s="17">
        <v>0</v>
      </c>
      <c r="AL477" s="15">
        <v>0</v>
      </c>
      <c r="AM477" s="15">
        <v>15.1</v>
      </c>
      <c r="AN477" s="15" t="s">
        <v>1347</v>
      </c>
      <c r="AO477" s="15"/>
      <c r="AP477" s="15"/>
      <c r="AQ477" s="15"/>
      <c r="AR477" s="15"/>
      <c r="AS477" s="18" t="b">
        <v>0</v>
      </c>
      <c r="AT477" s="15" t="s">
        <v>2947</v>
      </c>
      <c r="AU477" s="17">
        <v>2130</v>
      </c>
      <c r="AV477" s="17">
        <v>1</v>
      </c>
      <c r="AW477" s="17">
        <v>0</v>
      </c>
      <c r="AX477" s="17">
        <v>6</v>
      </c>
      <c r="AY477" s="17">
        <v>29</v>
      </c>
      <c r="AZ477" s="17">
        <v>2</v>
      </c>
      <c r="BA477" s="17">
        <v>0</v>
      </c>
      <c r="BB477" s="17">
        <v>0</v>
      </c>
      <c r="BC477" s="17">
        <v>5</v>
      </c>
      <c r="BD477" s="17">
        <v>0</v>
      </c>
      <c r="BE477" s="17">
        <v>0</v>
      </c>
      <c r="BF477" s="17">
        <v>3</v>
      </c>
      <c r="BG477" s="17">
        <v>333</v>
      </c>
      <c r="BH477" s="15">
        <v>542.20000000000005</v>
      </c>
      <c r="BI477" s="15">
        <v>115.5</v>
      </c>
      <c r="BJ477" s="15">
        <v>82</v>
      </c>
      <c r="BK477" s="15">
        <v>74</v>
      </c>
      <c r="BL477" s="17">
        <v>0</v>
      </c>
      <c r="BM477" s="17">
        <v>0</v>
      </c>
      <c r="BN477" s="17">
        <v>0</v>
      </c>
      <c r="BO477" s="17">
        <v>0</v>
      </c>
      <c r="BP477" s="17">
        <v>25</v>
      </c>
      <c r="BQ477" s="15">
        <v>0.73</v>
      </c>
      <c r="BR477" s="15">
        <v>0.47</v>
      </c>
      <c r="BS477" s="15">
        <v>1.2</v>
      </c>
      <c r="BT477" s="15">
        <v>32.99</v>
      </c>
      <c r="BU477" s="15"/>
      <c r="BV477" s="15"/>
      <c r="BW477" s="17">
        <v>2</v>
      </c>
      <c r="BX477" s="15"/>
      <c r="BY477" s="15"/>
      <c r="BZ477" s="15"/>
      <c r="CA477" s="15"/>
      <c r="CB477" s="113" t="s">
        <v>5525</v>
      </c>
      <c r="CC477" s="17">
        <v>95</v>
      </c>
      <c r="CD477" s="17">
        <v>44</v>
      </c>
      <c r="CE477" s="17">
        <v>226</v>
      </c>
      <c r="CF477" s="17">
        <v>65</v>
      </c>
      <c r="CG477" s="17">
        <v>249</v>
      </c>
      <c r="CH477" s="17">
        <v>78</v>
      </c>
      <c r="CI477" s="17">
        <v>187</v>
      </c>
      <c r="CJ477" s="17">
        <v>63</v>
      </c>
      <c r="CK477" s="17">
        <v>0.03</v>
      </c>
      <c r="CL477" s="17">
        <v>0</v>
      </c>
      <c r="CM477" s="17">
        <v>0.02</v>
      </c>
      <c r="CN477" s="17">
        <v>0.05</v>
      </c>
      <c r="CO477" s="17">
        <v>1.39</v>
      </c>
      <c r="CP477" s="17">
        <v>1.23</v>
      </c>
      <c r="CQ477" s="17">
        <v>204</v>
      </c>
      <c r="CR477" s="17">
        <v>30</v>
      </c>
      <c r="CS477" s="17">
        <v>441</v>
      </c>
      <c r="CT477" s="17">
        <v>172</v>
      </c>
      <c r="CU477" s="17">
        <v>133</v>
      </c>
      <c r="CV477" s="17">
        <v>52</v>
      </c>
      <c r="CW477" s="17">
        <v>392</v>
      </c>
      <c r="CX477" s="17">
        <v>140</v>
      </c>
      <c r="CY477" s="17">
        <v>1.06</v>
      </c>
      <c r="CZ477" s="17">
        <v>0.25</v>
      </c>
      <c r="DA477" s="17">
        <v>0</v>
      </c>
      <c r="DB477" s="15"/>
      <c r="DC477" s="15"/>
      <c r="DD477" s="15"/>
      <c r="DE477" s="15"/>
      <c r="DF477" s="15"/>
      <c r="DG477" s="15"/>
      <c r="DH477" s="15"/>
    </row>
    <row r="478" spans="1:112" ht="17.25" thickBot="1">
      <c r="A478" s="18" t="b">
        <v>1</v>
      </c>
      <c r="B478" s="18" t="b">
        <v>1</v>
      </c>
      <c r="C478" s="15"/>
      <c r="D478" s="15"/>
      <c r="E478" s="17">
        <v>159506</v>
      </c>
      <c r="F478" s="17">
        <v>0</v>
      </c>
      <c r="G478" s="17">
        <v>0</v>
      </c>
      <c r="H478" s="17">
        <v>0</v>
      </c>
      <c r="I478" s="17">
        <v>0</v>
      </c>
      <c r="J478" s="15">
        <v>0</v>
      </c>
      <c r="K478" s="17">
        <v>0</v>
      </c>
      <c r="L478" s="17">
        <v>2</v>
      </c>
      <c r="M478" s="15">
        <v>1.7</v>
      </c>
      <c r="N478" s="15"/>
      <c r="O478" s="17">
        <v>0</v>
      </c>
      <c r="P478" s="15" t="s">
        <v>1549</v>
      </c>
      <c r="Q478" s="15">
        <v>0</v>
      </c>
      <c r="R478" s="17">
        <v>473</v>
      </c>
      <c r="S478" s="18" t="b">
        <v>0</v>
      </c>
      <c r="T478" s="15"/>
      <c r="U478" s="15"/>
      <c r="V478" s="17">
        <v>45</v>
      </c>
      <c r="W478" s="15" t="s">
        <v>1174</v>
      </c>
      <c r="X478" s="15">
        <v>3.7</v>
      </c>
      <c r="Y478" s="18" t="b">
        <v>0</v>
      </c>
      <c r="Z478" s="15" t="s">
        <v>1175</v>
      </c>
      <c r="AA478" s="15">
        <v>4.3</v>
      </c>
      <c r="AB478" s="18" t="b">
        <v>0</v>
      </c>
      <c r="AC478" s="15"/>
      <c r="AD478" s="15" t="s">
        <v>519</v>
      </c>
      <c r="AE478" s="17">
        <v>18</v>
      </c>
      <c r="AF478" s="17">
        <v>17</v>
      </c>
      <c r="AG478" s="17">
        <v>67</v>
      </c>
      <c r="AH478" s="17">
        <v>0</v>
      </c>
      <c r="AI478" s="17">
        <v>0</v>
      </c>
      <c r="AJ478" s="17">
        <v>0</v>
      </c>
      <c r="AK478" s="17">
        <v>0</v>
      </c>
      <c r="AL478" s="15">
        <v>0</v>
      </c>
      <c r="AM478" s="15">
        <v>14.9</v>
      </c>
      <c r="AN478" s="15" t="s">
        <v>1175</v>
      </c>
      <c r="AO478" s="15"/>
      <c r="AP478" s="15"/>
      <c r="AQ478" s="15"/>
      <c r="AR478" s="15"/>
      <c r="AS478" s="18" t="b">
        <v>0</v>
      </c>
      <c r="AT478" s="15" t="s">
        <v>2948</v>
      </c>
      <c r="AU478" s="17">
        <v>1587</v>
      </c>
      <c r="AV478" s="17">
        <v>0</v>
      </c>
      <c r="AW478" s="17">
        <v>2</v>
      </c>
      <c r="AX478" s="17">
        <v>6</v>
      </c>
      <c r="AY478" s="17">
        <v>19</v>
      </c>
      <c r="AZ478" s="17">
        <v>0</v>
      </c>
      <c r="BA478" s="17">
        <v>0</v>
      </c>
      <c r="BB478" s="17">
        <v>0</v>
      </c>
      <c r="BC478" s="17">
        <v>3</v>
      </c>
      <c r="BD478" s="17">
        <v>0</v>
      </c>
      <c r="BE478" s="17">
        <v>0</v>
      </c>
      <c r="BF478" s="17">
        <v>5</v>
      </c>
      <c r="BG478" s="17">
        <v>264</v>
      </c>
      <c r="BH478" s="15">
        <v>285.2</v>
      </c>
      <c r="BI478" s="15">
        <v>160.30000000000001</v>
      </c>
      <c r="BJ478" s="15">
        <v>58</v>
      </c>
      <c r="BK478" s="15">
        <v>50.5</v>
      </c>
      <c r="BL478" s="17">
        <v>0</v>
      </c>
      <c r="BM478" s="17">
        <v>0</v>
      </c>
      <c r="BN478" s="17">
        <v>0</v>
      </c>
      <c r="BO478" s="17">
        <v>0</v>
      </c>
      <c r="BP478" s="17">
        <v>18</v>
      </c>
      <c r="BQ478" s="15">
        <v>0.41</v>
      </c>
      <c r="BR478" s="15">
        <v>0.84</v>
      </c>
      <c r="BS478" s="15">
        <v>1.25</v>
      </c>
      <c r="BT478" s="15">
        <v>25.31</v>
      </c>
      <c r="BU478" s="15"/>
      <c r="BV478" s="15"/>
      <c r="BW478" s="15"/>
      <c r="BX478" s="15"/>
      <c r="BY478" s="15"/>
      <c r="BZ478" s="15"/>
      <c r="CA478" s="15"/>
      <c r="CB478" s="15"/>
      <c r="CC478" s="17">
        <v>210</v>
      </c>
      <c r="CD478" s="17">
        <v>79</v>
      </c>
      <c r="CE478" s="17">
        <v>193</v>
      </c>
      <c r="CF478" s="17">
        <v>50</v>
      </c>
      <c r="CG478" s="17">
        <v>271</v>
      </c>
      <c r="CH478" s="17">
        <v>86</v>
      </c>
      <c r="CI478" s="17">
        <v>242</v>
      </c>
      <c r="CJ478" s="17">
        <v>76</v>
      </c>
      <c r="CK478" s="17">
        <v>0.02</v>
      </c>
      <c r="CL478" s="17">
        <v>0</v>
      </c>
      <c r="CM478" s="17">
        <v>0.05</v>
      </c>
      <c r="CN478" s="17">
        <v>7.0000000000000007E-2</v>
      </c>
      <c r="CO478" s="17">
        <v>1.44</v>
      </c>
      <c r="CP478" s="17">
        <v>1.08</v>
      </c>
      <c r="CQ478" s="17">
        <v>390</v>
      </c>
      <c r="CR478" s="17">
        <v>82</v>
      </c>
      <c r="CS478" s="17">
        <v>89</v>
      </c>
      <c r="CT478" s="17">
        <v>56</v>
      </c>
      <c r="CU478" s="17">
        <v>76</v>
      </c>
      <c r="CV478" s="17">
        <v>29</v>
      </c>
      <c r="CW478" s="17">
        <v>83</v>
      </c>
      <c r="CX478" s="17">
        <v>34</v>
      </c>
      <c r="CY478" s="17">
        <v>1.02</v>
      </c>
      <c r="CZ478" s="17">
        <v>0.34</v>
      </c>
      <c r="DA478" s="17">
        <v>0</v>
      </c>
      <c r="DB478" s="15"/>
      <c r="DC478" s="15"/>
      <c r="DD478" s="15"/>
      <c r="DE478" s="15"/>
      <c r="DF478" s="15"/>
      <c r="DG478" s="15"/>
      <c r="DH478" s="15"/>
    </row>
    <row r="479" spans="1:112" ht="40.5" thickBot="1">
      <c r="A479" s="18" t="b">
        <v>1</v>
      </c>
      <c r="B479" s="18" t="b">
        <v>1</v>
      </c>
      <c r="C479" s="15"/>
      <c r="D479" s="15"/>
      <c r="E479" s="17">
        <v>575458</v>
      </c>
      <c r="F479" s="17">
        <v>0</v>
      </c>
      <c r="G479" s="17">
        <v>0</v>
      </c>
      <c r="H479" s="17">
        <v>0</v>
      </c>
      <c r="I479" s="17">
        <v>0</v>
      </c>
      <c r="J479" s="15">
        <v>0</v>
      </c>
      <c r="K479" s="17">
        <v>0</v>
      </c>
      <c r="L479" s="17">
        <v>2</v>
      </c>
      <c r="M479" s="15">
        <v>1.7</v>
      </c>
      <c r="N479" s="15"/>
      <c r="O479" s="17">
        <v>0</v>
      </c>
      <c r="P479" s="15" t="s">
        <v>2954</v>
      </c>
      <c r="Q479" s="15">
        <v>0</v>
      </c>
      <c r="R479" s="17">
        <v>474</v>
      </c>
      <c r="S479" s="18" t="b">
        <v>0</v>
      </c>
      <c r="T479" s="15"/>
      <c r="U479" s="15"/>
      <c r="V479" s="17">
        <v>45</v>
      </c>
      <c r="W479" s="15" t="s">
        <v>2955</v>
      </c>
      <c r="X479" s="15">
        <v>1.4</v>
      </c>
      <c r="Y479" s="18" t="b">
        <v>0</v>
      </c>
      <c r="Z479" s="15" t="s">
        <v>2956</v>
      </c>
      <c r="AA479" s="15">
        <v>1.2</v>
      </c>
      <c r="AB479" s="18" t="b">
        <v>0</v>
      </c>
      <c r="AC479" s="15"/>
      <c r="AD479" s="15" t="s">
        <v>519</v>
      </c>
      <c r="AE479" s="17">
        <v>18</v>
      </c>
      <c r="AF479" s="17">
        <v>17</v>
      </c>
      <c r="AG479" s="17">
        <v>13</v>
      </c>
      <c r="AH479" s="17">
        <v>0</v>
      </c>
      <c r="AI479" s="17">
        <v>0</v>
      </c>
      <c r="AJ479" s="17">
        <v>0</v>
      </c>
      <c r="AK479" s="17">
        <v>0</v>
      </c>
      <c r="AL479" s="15">
        <v>0</v>
      </c>
      <c r="AM479" s="15">
        <v>2.9</v>
      </c>
      <c r="AN479" s="15" t="s">
        <v>2957</v>
      </c>
      <c r="AO479" s="15"/>
      <c r="AP479" s="15"/>
      <c r="AQ479" s="15"/>
      <c r="AR479" s="15"/>
      <c r="AS479" s="18" t="b">
        <v>0</v>
      </c>
      <c r="AT479" s="15" t="s">
        <v>2958</v>
      </c>
      <c r="AU479" s="17">
        <v>514</v>
      </c>
      <c r="AV479" s="17">
        <v>0</v>
      </c>
      <c r="AW479" s="17">
        <v>0</v>
      </c>
      <c r="AX479" s="17">
        <v>0</v>
      </c>
      <c r="AY479" s="17">
        <v>7</v>
      </c>
      <c r="AZ479" s="17">
        <v>0</v>
      </c>
      <c r="BA479" s="17">
        <v>0</v>
      </c>
      <c r="BB479" s="17">
        <v>0</v>
      </c>
      <c r="BC479" s="17">
        <v>0</v>
      </c>
      <c r="BD479" s="17">
        <v>0</v>
      </c>
      <c r="BE479" s="17">
        <v>0</v>
      </c>
      <c r="BF479" s="17">
        <v>0</v>
      </c>
      <c r="BG479" s="17">
        <v>48</v>
      </c>
      <c r="BH479" s="15">
        <v>98</v>
      </c>
      <c r="BI479" s="15">
        <v>15.2</v>
      </c>
      <c r="BJ479" s="15">
        <v>29</v>
      </c>
      <c r="BK479" s="15">
        <v>14.2</v>
      </c>
      <c r="BL479" s="17">
        <v>0</v>
      </c>
      <c r="BM479" s="17">
        <v>0</v>
      </c>
      <c r="BN479" s="17">
        <v>0</v>
      </c>
      <c r="BO479" s="17">
        <v>0</v>
      </c>
      <c r="BP479" s="17">
        <v>6</v>
      </c>
      <c r="BQ479" s="15">
        <v>0.27</v>
      </c>
      <c r="BR479" s="15">
        <v>0.06</v>
      </c>
      <c r="BS479" s="15">
        <v>0.33</v>
      </c>
      <c r="BT479" s="15">
        <v>10.35</v>
      </c>
      <c r="BU479" s="15"/>
      <c r="BV479" s="15"/>
      <c r="BW479" s="15"/>
      <c r="BX479" s="15"/>
      <c r="BY479" s="15"/>
      <c r="BZ479" s="15"/>
      <c r="CA479" s="15"/>
      <c r="CB479" s="15"/>
      <c r="CC479" s="17">
        <v>307</v>
      </c>
      <c r="CD479" s="17">
        <v>112</v>
      </c>
      <c r="CE479" s="17">
        <v>329</v>
      </c>
      <c r="CF479" s="17">
        <v>115</v>
      </c>
      <c r="CG479" s="17">
        <v>300</v>
      </c>
      <c r="CH479" s="17">
        <v>102</v>
      </c>
      <c r="CI479" s="17">
        <v>322</v>
      </c>
      <c r="CJ479" s="17">
        <v>111</v>
      </c>
      <c r="CK479" s="17">
        <v>0.05</v>
      </c>
      <c r="CL479" s="17">
        <v>0</v>
      </c>
      <c r="CM479" s="17">
        <v>0.01</v>
      </c>
      <c r="CN479" s="17">
        <v>0.06</v>
      </c>
      <c r="CO479" s="17">
        <v>1.81</v>
      </c>
      <c r="CP479" s="17">
        <v>1.23</v>
      </c>
      <c r="CQ479" s="17">
        <v>474</v>
      </c>
      <c r="CR479" s="17">
        <v>132</v>
      </c>
      <c r="CS479" s="17">
        <v>173</v>
      </c>
      <c r="CT479" s="17">
        <v>106</v>
      </c>
      <c r="CU479" s="17">
        <v>335</v>
      </c>
      <c r="CV479" s="17">
        <v>120</v>
      </c>
      <c r="CW479" s="17">
        <v>178</v>
      </c>
      <c r="CX479" s="17">
        <v>66</v>
      </c>
      <c r="CY479" s="17">
        <v>1.05</v>
      </c>
      <c r="CZ479" s="17">
        <v>0</v>
      </c>
      <c r="DA479" s="17">
        <v>0</v>
      </c>
      <c r="DB479" s="15"/>
      <c r="DC479" s="15"/>
      <c r="DD479" s="15"/>
      <c r="DE479" s="15"/>
      <c r="DF479" s="15"/>
      <c r="DG479" s="15"/>
      <c r="DH479" s="15"/>
    </row>
    <row r="480" spans="1:112" ht="40.5" thickBot="1">
      <c r="A480" s="18" t="b">
        <v>1</v>
      </c>
      <c r="B480" s="18" t="b">
        <v>1</v>
      </c>
      <c r="C480" s="17">
        <v>0</v>
      </c>
      <c r="D480" s="15"/>
      <c r="E480" s="17">
        <v>500151</v>
      </c>
      <c r="F480" s="17">
        <v>0</v>
      </c>
      <c r="G480" s="17">
        <v>0</v>
      </c>
      <c r="H480" s="17">
        <v>0</v>
      </c>
      <c r="I480" s="17">
        <v>0</v>
      </c>
      <c r="J480" s="15">
        <v>0</v>
      </c>
      <c r="K480" s="17">
        <v>0</v>
      </c>
      <c r="L480" s="17">
        <v>2</v>
      </c>
      <c r="M480" s="15">
        <v>0</v>
      </c>
      <c r="N480" s="15"/>
      <c r="O480" s="17">
        <v>0</v>
      </c>
      <c r="P480" s="15" t="s">
        <v>3757</v>
      </c>
      <c r="Q480" s="15">
        <v>0</v>
      </c>
      <c r="R480" s="17">
        <v>475</v>
      </c>
      <c r="S480" s="18" t="b">
        <v>0</v>
      </c>
      <c r="T480" s="15" t="s">
        <v>1607</v>
      </c>
      <c r="U480" s="15" t="s">
        <v>5526</v>
      </c>
      <c r="V480" s="17">
        <v>45</v>
      </c>
      <c r="W480" s="15" t="s">
        <v>3758</v>
      </c>
      <c r="X480" s="15">
        <v>2.8</v>
      </c>
      <c r="Y480" s="18" t="b">
        <v>0</v>
      </c>
      <c r="Z480" s="15" t="s">
        <v>3759</v>
      </c>
      <c r="AA480" s="15">
        <v>0</v>
      </c>
      <c r="AB480" s="18" t="b">
        <v>0</v>
      </c>
      <c r="AC480" s="15"/>
      <c r="AD480" s="15" t="s">
        <v>543</v>
      </c>
      <c r="AE480" s="17">
        <v>18</v>
      </c>
      <c r="AF480" s="17">
        <v>17</v>
      </c>
      <c r="AG480" s="17">
        <v>39</v>
      </c>
      <c r="AH480" s="17">
        <v>0</v>
      </c>
      <c r="AI480" s="17">
        <v>0</v>
      </c>
      <c r="AJ480" s="17">
        <v>0</v>
      </c>
      <c r="AK480" s="17">
        <v>0</v>
      </c>
      <c r="AL480" s="15">
        <v>0</v>
      </c>
      <c r="AM480" s="15">
        <v>8.6999999999999993</v>
      </c>
      <c r="AN480" s="15" t="s">
        <v>3759</v>
      </c>
      <c r="AO480" s="15"/>
      <c r="AP480" s="15"/>
      <c r="AQ480" s="15"/>
      <c r="AR480" s="15"/>
      <c r="AS480" s="18" t="b">
        <v>0</v>
      </c>
      <c r="AT480" s="15" t="s">
        <v>3760</v>
      </c>
      <c r="AU480" s="17">
        <v>1025</v>
      </c>
      <c r="AV480" s="17">
        <v>2</v>
      </c>
      <c r="AW480" s="17">
        <v>0</v>
      </c>
      <c r="AX480" s="17">
        <v>3</v>
      </c>
      <c r="AY480" s="17">
        <v>18</v>
      </c>
      <c r="AZ480" s="17">
        <v>0</v>
      </c>
      <c r="BA480" s="17">
        <v>0</v>
      </c>
      <c r="BB480" s="17">
        <v>0</v>
      </c>
      <c r="BC480" s="17">
        <v>2</v>
      </c>
      <c r="BD480" s="17">
        <v>0</v>
      </c>
      <c r="BE480" s="17">
        <v>0</v>
      </c>
      <c r="BF480" s="17">
        <v>0</v>
      </c>
      <c r="BG480" s="17">
        <v>131</v>
      </c>
      <c r="BH480" s="15">
        <v>216.6</v>
      </c>
      <c r="BI480" s="15">
        <v>123.2</v>
      </c>
      <c r="BJ480" s="15">
        <v>94</v>
      </c>
      <c r="BK480" s="15">
        <v>43.5</v>
      </c>
      <c r="BL480" s="17">
        <v>0</v>
      </c>
      <c r="BM480" s="17">
        <v>0</v>
      </c>
      <c r="BN480" s="17">
        <v>0</v>
      </c>
      <c r="BO480" s="17">
        <v>0</v>
      </c>
      <c r="BP480" s="17">
        <v>11</v>
      </c>
      <c r="BQ480" s="15">
        <v>1.34</v>
      </c>
      <c r="BR480" s="15">
        <v>0.45</v>
      </c>
      <c r="BS480" s="15">
        <v>1.79</v>
      </c>
      <c r="BT480" s="15">
        <v>15.04</v>
      </c>
      <c r="BU480" s="15"/>
      <c r="BV480" s="15"/>
      <c r="BW480" s="15"/>
      <c r="BX480" s="15"/>
      <c r="BY480" s="15"/>
      <c r="BZ480" s="15"/>
      <c r="CA480" s="15"/>
      <c r="CB480" s="15"/>
      <c r="CC480" s="17">
        <v>240</v>
      </c>
      <c r="CD480" s="17">
        <v>91</v>
      </c>
      <c r="CE480" s="17">
        <v>223</v>
      </c>
      <c r="CF480" s="17">
        <v>63</v>
      </c>
      <c r="CG480" s="17">
        <v>239</v>
      </c>
      <c r="CH480" s="17">
        <v>74</v>
      </c>
      <c r="CI480" s="17">
        <v>262</v>
      </c>
      <c r="CJ480" s="17">
        <v>87</v>
      </c>
      <c r="CK480" s="17">
        <v>0.12</v>
      </c>
      <c r="CL480" s="17">
        <v>0</v>
      </c>
      <c r="CM480" s="17">
        <v>0.04</v>
      </c>
      <c r="CN480" s="17">
        <v>0.16</v>
      </c>
      <c r="CO480" s="17">
        <v>1.32</v>
      </c>
      <c r="CP480" s="17">
        <v>1.58</v>
      </c>
      <c r="CQ480" s="17">
        <v>452</v>
      </c>
      <c r="CR480" s="17">
        <v>123</v>
      </c>
      <c r="CS480" s="17">
        <v>151</v>
      </c>
      <c r="CT480" s="17">
        <v>97</v>
      </c>
      <c r="CU480" s="17">
        <v>192</v>
      </c>
      <c r="CV480" s="17">
        <v>80</v>
      </c>
      <c r="CW480" s="17">
        <v>555</v>
      </c>
      <c r="CX480" s="17">
        <v>184</v>
      </c>
      <c r="CY480" s="17">
        <v>0.97</v>
      </c>
      <c r="CZ480" s="17">
        <v>0.26</v>
      </c>
      <c r="DA480" s="17">
        <v>0</v>
      </c>
      <c r="DB480" s="15"/>
      <c r="DC480" s="15"/>
      <c r="DD480" s="15"/>
      <c r="DE480" s="15"/>
      <c r="DF480" s="15"/>
      <c r="DG480" s="15"/>
      <c r="DH480" s="15"/>
    </row>
    <row r="481" spans="1:112" ht="17.25" thickBot="1">
      <c r="A481" s="18" t="b">
        <v>1</v>
      </c>
      <c r="B481" s="18" t="b">
        <v>1</v>
      </c>
      <c r="C481" s="15"/>
      <c r="D481" s="15"/>
      <c r="E481" s="17">
        <v>204822</v>
      </c>
      <c r="F481" s="17">
        <v>0</v>
      </c>
      <c r="G481" s="17">
        <v>0</v>
      </c>
      <c r="H481" s="17">
        <v>0</v>
      </c>
      <c r="I481" s="17">
        <v>0</v>
      </c>
      <c r="J481" s="15">
        <v>0</v>
      </c>
      <c r="K481" s="17">
        <v>0</v>
      </c>
      <c r="L481" s="17">
        <v>2</v>
      </c>
      <c r="M481" s="15">
        <v>1</v>
      </c>
      <c r="N481" s="15"/>
      <c r="O481" s="17">
        <v>0</v>
      </c>
      <c r="P481" s="15" t="s">
        <v>942</v>
      </c>
      <c r="Q481" s="15">
        <v>0</v>
      </c>
      <c r="R481" s="17">
        <v>476</v>
      </c>
      <c r="S481" s="18" t="b">
        <v>0</v>
      </c>
      <c r="T481" s="15"/>
      <c r="U481" s="15"/>
      <c r="V481" s="17">
        <v>40</v>
      </c>
      <c r="W481" s="15" t="s">
        <v>943</v>
      </c>
      <c r="X481" s="15">
        <v>0</v>
      </c>
      <c r="Y481" s="18" t="b">
        <v>0</v>
      </c>
      <c r="Z481" s="15" t="s">
        <v>294</v>
      </c>
      <c r="AA481" s="15">
        <v>0.2</v>
      </c>
      <c r="AB481" s="18" t="b">
        <v>0</v>
      </c>
      <c r="AC481" s="15"/>
      <c r="AD481" s="15" t="s">
        <v>519</v>
      </c>
      <c r="AE481" s="17">
        <v>18</v>
      </c>
      <c r="AF481" s="17">
        <v>17</v>
      </c>
      <c r="AG481" s="17">
        <v>0</v>
      </c>
      <c r="AH481" s="17">
        <v>0</v>
      </c>
      <c r="AI481" s="17">
        <v>0</v>
      </c>
      <c r="AJ481" s="17">
        <v>0</v>
      </c>
      <c r="AK481" s="17">
        <v>0</v>
      </c>
      <c r="AL481" s="15">
        <v>0</v>
      </c>
      <c r="AM481" s="15">
        <v>0</v>
      </c>
      <c r="AN481" s="15" t="s">
        <v>1173</v>
      </c>
      <c r="AO481" s="15"/>
      <c r="AP481" s="15"/>
      <c r="AQ481" s="15"/>
      <c r="AR481" s="15"/>
      <c r="AS481" s="18" t="b">
        <v>0</v>
      </c>
      <c r="AT481" s="15" t="s">
        <v>2960</v>
      </c>
      <c r="AU481" s="17">
        <v>0</v>
      </c>
      <c r="AV481" s="17">
        <v>0</v>
      </c>
      <c r="AW481" s="17">
        <v>0</v>
      </c>
      <c r="AX481" s="17">
        <v>0</v>
      </c>
      <c r="AY481" s="17">
        <v>0</v>
      </c>
      <c r="AZ481" s="17">
        <v>0</v>
      </c>
      <c r="BA481" s="17">
        <v>0</v>
      </c>
      <c r="BB481" s="17">
        <v>0</v>
      </c>
      <c r="BC481" s="17">
        <v>0</v>
      </c>
      <c r="BD481" s="17">
        <v>0</v>
      </c>
      <c r="BE481" s="17">
        <v>0</v>
      </c>
      <c r="BF481" s="17">
        <v>0</v>
      </c>
      <c r="BG481" s="17">
        <v>0</v>
      </c>
      <c r="BH481" s="15">
        <v>0</v>
      </c>
      <c r="BI481" s="15">
        <v>0</v>
      </c>
      <c r="BJ481" s="15">
        <v>0</v>
      </c>
      <c r="BK481" s="15">
        <v>0</v>
      </c>
      <c r="BL481" s="17">
        <v>0</v>
      </c>
      <c r="BM481" s="17">
        <v>0</v>
      </c>
      <c r="BN481" s="17">
        <v>0</v>
      </c>
      <c r="BO481" s="17">
        <v>0</v>
      </c>
      <c r="BP481" s="17">
        <v>0</v>
      </c>
      <c r="BQ481" s="15">
        <v>0</v>
      </c>
      <c r="BR481" s="15">
        <v>0</v>
      </c>
      <c r="BS481" s="15">
        <v>0</v>
      </c>
      <c r="BT481" s="15">
        <v>0</v>
      </c>
      <c r="BU481" s="15"/>
      <c r="BV481" s="15"/>
      <c r="BW481" s="15"/>
      <c r="BX481" s="15"/>
      <c r="BY481" s="15"/>
      <c r="BZ481" s="15"/>
      <c r="CA481" s="15"/>
      <c r="CB481" s="15"/>
      <c r="CC481" s="17">
        <v>413</v>
      </c>
      <c r="CD481" s="17">
        <v>144</v>
      </c>
      <c r="CE481" s="17">
        <v>398</v>
      </c>
      <c r="CF481" s="17">
        <v>143</v>
      </c>
      <c r="CG481" s="17">
        <v>379</v>
      </c>
      <c r="CH481" s="17">
        <v>139</v>
      </c>
      <c r="CI481" s="17">
        <v>415</v>
      </c>
      <c r="CJ481" s="17">
        <v>144</v>
      </c>
      <c r="CK481" s="17">
        <v>0</v>
      </c>
      <c r="CL481" s="17">
        <v>0</v>
      </c>
      <c r="CM481" s="17">
        <v>0</v>
      </c>
      <c r="CN481" s="17">
        <v>0</v>
      </c>
      <c r="CO481" s="17">
        <v>0</v>
      </c>
      <c r="CP481" s="17">
        <v>0</v>
      </c>
      <c r="CQ481" s="17">
        <v>515</v>
      </c>
      <c r="CR481" s="17">
        <v>151</v>
      </c>
      <c r="CS481" s="17">
        <v>24</v>
      </c>
      <c r="CT481" s="17">
        <v>14</v>
      </c>
      <c r="CU481" s="17">
        <v>419</v>
      </c>
      <c r="CV481" s="17">
        <v>145</v>
      </c>
      <c r="CW481" s="17">
        <v>358</v>
      </c>
      <c r="CX481" s="17">
        <v>125</v>
      </c>
      <c r="CY481" s="17">
        <v>0</v>
      </c>
      <c r="CZ481" s="17">
        <v>0</v>
      </c>
      <c r="DA481" s="17">
        <v>0</v>
      </c>
      <c r="DB481" s="15"/>
      <c r="DC481" s="15"/>
      <c r="DD481" s="15"/>
      <c r="DE481" s="15"/>
      <c r="DF481" s="15"/>
      <c r="DG481" s="15"/>
      <c r="DH481" s="15"/>
    </row>
    <row r="482" spans="1:112" ht="17.25" thickBot="1">
      <c r="A482" s="18" t="b">
        <v>1</v>
      </c>
      <c r="B482" s="18" t="b">
        <v>1</v>
      </c>
      <c r="C482" s="15"/>
      <c r="D482" s="15"/>
      <c r="E482" s="17">
        <v>549067</v>
      </c>
      <c r="F482" s="17">
        <v>0</v>
      </c>
      <c r="G482" s="17">
        <v>0</v>
      </c>
      <c r="H482" s="17">
        <v>0</v>
      </c>
      <c r="I482" s="17">
        <v>0</v>
      </c>
      <c r="J482" s="15">
        <v>0</v>
      </c>
      <c r="K482" s="17">
        <v>0</v>
      </c>
      <c r="L482" s="17">
        <v>2</v>
      </c>
      <c r="M482" s="15">
        <v>1</v>
      </c>
      <c r="N482" s="15"/>
      <c r="O482" s="17">
        <v>0</v>
      </c>
      <c r="P482" s="15" t="s">
        <v>1870</v>
      </c>
      <c r="Q482" s="15">
        <v>0</v>
      </c>
      <c r="R482" s="17">
        <v>477</v>
      </c>
      <c r="S482" s="18" t="b">
        <v>0</v>
      </c>
      <c r="T482" s="15"/>
      <c r="U482" s="15"/>
      <c r="V482" s="17">
        <v>40</v>
      </c>
      <c r="W482" s="15" t="s">
        <v>1938</v>
      </c>
      <c r="X482" s="15">
        <v>1</v>
      </c>
      <c r="Y482" s="18" t="b">
        <v>0</v>
      </c>
      <c r="Z482" s="15" t="s">
        <v>1939</v>
      </c>
      <c r="AA482" s="15">
        <v>0.2</v>
      </c>
      <c r="AB482" s="18" t="b">
        <v>0</v>
      </c>
      <c r="AC482" s="15"/>
      <c r="AD482" s="15" t="s">
        <v>519</v>
      </c>
      <c r="AE482" s="17">
        <v>18</v>
      </c>
      <c r="AF482" s="17">
        <v>17</v>
      </c>
      <c r="AG482" s="17">
        <v>3</v>
      </c>
      <c r="AH482" s="17">
        <v>0</v>
      </c>
      <c r="AI482" s="17">
        <v>0</v>
      </c>
      <c r="AJ482" s="17">
        <v>0</v>
      </c>
      <c r="AK482" s="17">
        <v>0</v>
      </c>
      <c r="AL482" s="15">
        <v>0</v>
      </c>
      <c r="AM482" s="15">
        <v>0.8</v>
      </c>
      <c r="AN482" s="15" t="s">
        <v>1939</v>
      </c>
      <c r="AO482" s="15"/>
      <c r="AP482" s="15"/>
      <c r="AQ482" s="15"/>
      <c r="AR482" s="15"/>
      <c r="AS482" s="18" t="b">
        <v>0</v>
      </c>
      <c r="AT482" s="15" t="s">
        <v>2961</v>
      </c>
      <c r="AU482" s="17">
        <v>165</v>
      </c>
      <c r="AV482" s="17">
        <v>0</v>
      </c>
      <c r="AW482" s="17">
        <v>0</v>
      </c>
      <c r="AX482" s="17">
        <v>0</v>
      </c>
      <c r="AY482" s="17">
        <v>4</v>
      </c>
      <c r="AZ482" s="17">
        <v>0</v>
      </c>
      <c r="BA482" s="17">
        <v>0</v>
      </c>
      <c r="BB482" s="17">
        <v>0</v>
      </c>
      <c r="BC482" s="17">
        <v>0</v>
      </c>
      <c r="BD482" s="17">
        <v>0</v>
      </c>
      <c r="BE482" s="17">
        <v>0</v>
      </c>
      <c r="BF482" s="17">
        <v>0</v>
      </c>
      <c r="BG482" s="17">
        <v>3</v>
      </c>
      <c r="BH482" s="15">
        <v>25.4</v>
      </c>
      <c r="BI482" s="15">
        <v>6.4</v>
      </c>
      <c r="BJ482" s="15">
        <v>0</v>
      </c>
      <c r="BK482" s="15">
        <v>3.2</v>
      </c>
      <c r="BL482" s="17">
        <v>0</v>
      </c>
      <c r="BM482" s="17">
        <v>0</v>
      </c>
      <c r="BN482" s="17">
        <v>0</v>
      </c>
      <c r="BO482" s="17">
        <v>0</v>
      </c>
      <c r="BP482" s="17">
        <v>2</v>
      </c>
      <c r="BQ482" s="15">
        <v>0</v>
      </c>
      <c r="BR482" s="15">
        <v>0.01</v>
      </c>
      <c r="BS482" s="15">
        <v>0.01</v>
      </c>
      <c r="BT482" s="15">
        <v>3.47</v>
      </c>
      <c r="BU482" s="15"/>
      <c r="BV482" s="15"/>
      <c r="BW482" s="15"/>
      <c r="BX482" s="15"/>
      <c r="BY482" s="15"/>
      <c r="BZ482" s="15"/>
      <c r="CA482" s="15"/>
      <c r="CB482" s="15"/>
      <c r="CC482" s="17">
        <v>352</v>
      </c>
      <c r="CD482" s="17">
        <v>123</v>
      </c>
      <c r="CE482" s="17">
        <v>350</v>
      </c>
      <c r="CF482" s="17">
        <v>122</v>
      </c>
      <c r="CG482" s="17">
        <v>410</v>
      </c>
      <c r="CH482" s="17">
        <v>161</v>
      </c>
      <c r="CI482" s="17">
        <v>367</v>
      </c>
      <c r="CJ482" s="17">
        <v>127</v>
      </c>
      <c r="CK482" s="17">
        <v>0</v>
      </c>
      <c r="CL482" s="17">
        <v>0</v>
      </c>
      <c r="CM482" s="17">
        <v>0.01</v>
      </c>
      <c r="CN482" s="17">
        <v>0.01</v>
      </c>
      <c r="CO482" s="17">
        <v>1.89</v>
      </c>
      <c r="CP482" s="17">
        <v>2.1800000000000002</v>
      </c>
      <c r="CQ482" s="17">
        <v>548</v>
      </c>
      <c r="CR482" s="17">
        <v>175</v>
      </c>
      <c r="CS482" s="17">
        <v>57</v>
      </c>
      <c r="CT482" s="17">
        <v>38</v>
      </c>
      <c r="CU482" s="17">
        <v>359</v>
      </c>
      <c r="CV482" s="17">
        <v>124</v>
      </c>
      <c r="CW482" s="17">
        <v>337</v>
      </c>
      <c r="CX482" s="17">
        <v>117</v>
      </c>
      <c r="CY482" s="17">
        <v>1.0900000000000001</v>
      </c>
      <c r="CZ482" s="17">
        <v>0</v>
      </c>
      <c r="DA482" s="17">
        <v>0</v>
      </c>
      <c r="DB482" s="15"/>
      <c r="DC482" s="15"/>
      <c r="DD482" s="15"/>
      <c r="DE482" s="15"/>
      <c r="DF482" s="15"/>
      <c r="DG482" s="15"/>
      <c r="DH482" s="15"/>
    </row>
    <row r="483" spans="1:112" ht="17.25" thickBot="1">
      <c r="A483" s="18" t="b">
        <v>1</v>
      </c>
      <c r="B483" s="18" t="b">
        <v>1</v>
      </c>
      <c r="C483" s="15"/>
      <c r="D483" s="15"/>
      <c r="E483" s="17">
        <v>470315</v>
      </c>
      <c r="F483" s="17">
        <v>0</v>
      </c>
      <c r="G483" s="17">
        <v>0</v>
      </c>
      <c r="H483" s="17">
        <v>0</v>
      </c>
      <c r="I483" s="17">
        <v>0</v>
      </c>
      <c r="J483" s="15">
        <v>0</v>
      </c>
      <c r="K483" s="17">
        <v>0</v>
      </c>
      <c r="L483" s="17">
        <v>2</v>
      </c>
      <c r="M483" s="15">
        <v>1.7</v>
      </c>
      <c r="N483" s="15"/>
      <c r="O483" s="17">
        <v>0</v>
      </c>
      <c r="P483" s="15" t="s">
        <v>1912</v>
      </c>
      <c r="Q483" s="15">
        <v>0</v>
      </c>
      <c r="R483" s="17">
        <v>478</v>
      </c>
      <c r="S483" s="18" t="b">
        <v>0</v>
      </c>
      <c r="T483" s="15"/>
      <c r="U483" s="15"/>
      <c r="V483" s="17">
        <v>45</v>
      </c>
      <c r="W483" s="15" t="s">
        <v>4718</v>
      </c>
      <c r="X483" s="15">
        <v>1.6</v>
      </c>
      <c r="Y483" s="18" t="b">
        <v>0</v>
      </c>
      <c r="Z483" s="15" t="s">
        <v>4719</v>
      </c>
      <c r="AA483" s="15">
        <v>0.1</v>
      </c>
      <c r="AB483" s="18" t="b">
        <v>0</v>
      </c>
      <c r="AC483" s="15"/>
      <c r="AD483" s="15" t="s">
        <v>519</v>
      </c>
      <c r="AE483" s="17">
        <v>18</v>
      </c>
      <c r="AF483" s="17">
        <v>17</v>
      </c>
      <c r="AG483" s="17">
        <v>11</v>
      </c>
      <c r="AH483" s="17">
        <v>0</v>
      </c>
      <c r="AI483" s="17">
        <v>0</v>
      </c>
      <c r="AJ483" s="17">
        <v>0</v>
      </c>
      <c r="AK483" s="17">
        <v>0</v>
      </c>
      <c r="AL483" s="15">
        <v>0</v>
      </c>
      <c r="AM483" s="15">
        <v>2.4</v>
      </c>
      <c r="AN483" s="15" t="s">
        <v>4719</v>
      </c>
      <c r="AO483" s="15"/>
      <c r="AP483" s="15"/>
      <c r="AQ483" s="15"/>
      <c r="AR483" s="15"/>
      <c r="AS483" s="18" t="b">
        <v>0</v>
      </c>
      <c r="AT483" s="15" t="s">
        <v>4720</v>
      </c>
      <c r="AU483" s="17">
        <v>353</v>
      </c>
      <c r="AV483" s="17">
        <v>0</v>
      </c>
      <c r="AW483" s="17">
        <v>0</v>
      </c>
      <c r="AX483" s="17">
        <v>0</v>
      </c>
      <c r="AY483" s="17">
        <v>5</v>
      </c>
      <c r="AZ483" s="17">
        <v>0</v>
      </c>
      <c r="BA483" s="17">
        <v>0</v>
      </c>
      <c r="BB483" s="17">
        <v>0</v>
      </c>
      <c r="BC483" s="17">
        <v>0</v>
      </c>
      <c r="BD483" s="17">
        <v>0</v>
      </c>
      <c r="BE483" s="17">
        <v>0</v>
      </c>
      <c r="BF483" s="17">
        <v>0</v>
      </c>
      <c r="BG483" s="17">
        <v>33</v>
      </c>
      <c r="BH483" s="15">
        <v>63.4</v>
      </c>
      <c r="BI483" s="15">
        <v>30.1</v>
      </c>
      <c r="BJ483" s="15">
        <v>10</v>
      </c>
      <c r="BK483" s="15">
        <v>10.4</v>
      </c>
      <c r="BL483" s="17">
        <v>0</v>
      </c>
      <c r="BM483" s="17">
        <v>0</v>
      </c>
      <c r="BN483" s="17">
        <v>0</v>
      </c>
      <c r="BO483" s="17">
        <v>0</v>
      </c>
      <c r="BP483" s="17">
        <v>3</v>
      </c>
      <c r="BQ483" s="15">
        <v>0</v>
      </c>
      <c r="BR483" s="15">
        <v>0.41</v>
      </c>
      <c r="BS483" s="15">
        <v>0.41</v>
      </c>
      <c r="BT483" s="15">
        <v>7.87</v>
      </c>
      <c r="BU483" s="15"/>
      <c r="BV483" s="15"/>
      <c r="BW483" s="15"/>
      <c r="BX483" s="15"/>
      <c r="BY483" s="15"/>
      <c r="BZ483" s="15"/>
      <c r="CA483" s="15"/>
      <c r="CB483" s="15"/>
      <c r="CC483" s="17">
        <v>329</v>
      </c>
      <c r="CD483" s="17">
        <v>118</v>
      </c>
      <c r="CE483" s="17">
        <v>311</v>
      </c>
      <c r="CF483" s="17">
        <v>107</v>
      </c>
      <c r="CG483" s="17">
        <v>326</v>
      </c>
      <c r="CH483" s="17">
        <v>117</v>
      </c>
      <c r="CI483" s="17">
        <v>335</v>
      </c>
      <c r="CJ483" s="17">
        <v>116</v>
      </c>
      <c r="CK483" s="17">
        <v>0</v>
      </c>
      <c r="CL483" s="17">
        <v>0</v>
      </c>
      <c r="CM483" s="17">
        <v>0.1</v>
      </c>
      <c r="CN483" s="17">
        <v>0.1</v>
      </c>
      <c r="CO483" s="17">
        <v>2.0099999999999998</v>
      </c>
      <c r="CP483" s="17">
        <v>1.27</v>
      </c>
      <c r="CQ483" s="17">
        <v>438</v>
      </c>
      <c r="CR483" s="17">
        <v>118</v>
      </c>
      <c r="CS483" s="17">
        <v>137</v>
      </c>
      <c r="CT483" s="17">
        <v>92</v>
      </c>
      <c r="CU483" s="17">
        <v>320</v>
      </c>
      <c r="CV483" s="17">
        <v>116</v>
      </c>
      <c r="CW483" s="17">
        <v>501</v>
      </c>
      <c r="CX483" s="17">
        <v>171</v>
      </c>
      <c r="CY483" s="17">
        <v>0.76</v>
      </c>
      <c r="CZ483" s="17">
        <v>0</v>
      </c>
      <c r="DA483" s="17">
        <v>0</v>
      </c>
      <c r="DB483" s="15"/>
      <c r="DC483" s="15"/>
      <c r="DD483" s="15"/>
      <c r="DE483" s="15"/>
      <c r="DF483" s="15"/>
      <c r="DG483" s="15"/>
      <c r="DH483" s="15"/>
    </row>
    <row r="484" spans="1:112" ht="17.25" thickBot="1">
      <c r="A484" s="18" t="b">
        <v>1</v>
      </c>
      <c r="B484" s="18" t="b">
        <v>1</v>
      </c>
      <c r="C484" s="15"/>
      <c r="D484" s="15"/>
      <c r="E484" s="17">
        <v>538638</v>
      </c>
      <c r="F484" s="17">
        <v>0</v>
      </c>
      <c r="G484" s="17">
        <v>0</v>
      </c>
      <c r="H484" s="17">
        <v>0</v>
      </c>
      <c r="I484" s="17">
        <v>0</v>
      </c>
      <c r="J484" s="15">
        <v>0</v>
      </c>
      <c r="K484" s="17">
        <v>0</v>
      </c>
      <c r="L484" s="17">
        <v>2</v>
      </c>
      <c r="M484" s="15">
        <v>1</v>
      </c>
      <c r="N484" s="15"/>
      <c r="O484" s="17">
        <v>0</v>
      </c>
      <c r="P484" s="15" t="s">
        <v>1226</v>
      </c>
      <c r="Q484" s="15">
        <v>0</v>
      </c>
      <c r="R484" s="17">
        <v>479</v>
      </c>
      <c r="S484" s="18" t="b">
        <v>0</v>
      </c>
      <c r="T484" s="15"/>
      <c r="U484" s="15"/>
      <c r="V484" s="17">
        <v>40</v>
      </c>
      <c r="W484" s="15" t="s">
        <v>5527</v>
      </c>
      <c r="X484" s="15">
        <v>0</v>
      </c>
      <c r="Y484" s="18" t="b">
        <v>0</v>
      </c>
      <c r="Z484" s="15" t="s">
        <v>5528</v>
      </c>
      <c r="AA484" s="15">
        <v>0.2</v>
      </c>
      <c r="AB484" s="18" t="b">
        <v>0</v>
      </c>
      <c r="AC484" s="15"/>
      <c r="AD484" s="15" t="s">
        <v>519</v>
      </c>
      <c r="AE484" s="17">
        <v>18</v>
      </c>
      <c r="AF484" s="17">
        <v>17</v>
      </c>
      <c r="AG484" s="17">
        <v>0</v>
      </c>
      <c r="AH484" s="17">
        <v>0</v>
      </c>
      <c r="AI484" s="17">
        <v>0</v>
      </c>
      <c r="AJ484" s="17">
        <v>0</v>
      </c>
      <c r="AK484" s="17">
        <v>0</v>
      </c>
      <c r="AL484" s="15">
        <v>0</v>
      </c>
      <c r="AM484" s="15">
        <v>0</v>
      </c>
      <c r="AN484" s="15" t="s">
        <v>5528</v>
      </c>
      <c r="AO484" s="15"/>
      <c r="AP484" s="15"/>
      <c r="AQ484" s="15"/>
      <c r="AR484" s="15"/>
      <c r="AS484" s="18" t="b">
        <v>0</v>
      </c>
      <c r="AT484" s="15" t="s">
        <v>5529</v>
      </c>
      <c r="AU484" s="17">
        <v>0</v>
      </c>
      <c r="AV484" s="17">
        <v>0</v>
      </c>
      <c r="AW484" s="17">
        <v>0</v>
      </c>
      <c r="AX484" s="17">
        <v>0</v>
      </c>
      <c r="AY484" s="17">
        <v>0</v>
      </c>
      <c r="AZ484" s="17">
        <v>0</v>
      </c>
      <c r="BA484" s="17">
        <v>0</v>
      </c>
      <c r="BB484" s="17">
        <v>0</v>
      </c>
      <c r="BC484" s="17">
        <v>0</v>
      </c>
      <c r="BD484" s="17">
        <v>0</v>
      </c>
      <c r="BE484" s="17">
        <v>0</v>
      </c>
      <c r="BF484" s="17">
        <v>0</v>
      </c>
      <c r="BG484" s="17">
        <v>0</v>
      </c>
      <c r="BH484" s="15">
        <v>0</v>
      </c>
      <c r="BI484" s="15">
        <v>0</v>
      </c>
      <c r="BJ484" s="15">
        <v>0</v>
      </c>
      <c r="BK484" s="15">
        <v>0</v>
      </c>
      <c r="BL484" s="17">
        <v>0</v>
      </c>
      <c r="BM484" s="17">
        <v>0</v>
      </c>
      <c r="BN484" s="17">
        <v>0</v>
      </c>
      <c r="BO484" s="17">
        <v>0</v>
      </c>
      <c r="BP484" s="17">
        <v>0</v>
      </c>
      <c r="BQ484" s="15">
        <v>0</v>
      </c>
      <c r="BR484" s="15">
        <v>0</v>
      </c>
      <c r="BS484" s="15">
        <v>0</v>
      </c>
      <c r="BT484" s="15">
        <v>0</v>
      </c>
      <c r="BU484" s="15"/>
      <c r="BV484" s="15"/>
      <c r="BW484" s="15"/>
      <c r="BX484" s="15"/>
      <c r="BY484" s="15"/>
      <c r="BZ484" s="15"/>
      <c r="CA484" s="15"/>
      <c r="CB484" s="15"/>
      <c r="CC484" s="17">
        <v>441</v>
      </c>
      <c r="CD484" s="17">
        <v>163</v>
      </c>
      <c r="CE484" s="17">
        <v>426</v>
      </c>
      <c r="CF484" s="17">
        <v>162</v>
      </c>
      <c r="CG484" s="17">
        <v>407</v>
      </c>
      <c r="CH484" s="17">
        <v>158</v>
      </c>
      <c r="CI484" s="17">
        <v>443</v>
      </c>
      <c r="CJ484" s="17">
        <v>163</v>
      </c>
      <c r="CK484" s="17">
        <v>0</v>
      </c>
      <c r="CL484" s="17">
        <v>0</v>
      </c>
      <c r="CM484" s="17">
        <v>0</v>
      </c>
      <c r="CN484" s="17">
        <v>0</v>
      </c>
      <c r="CO484" s="17">
        <v>0</v>
      </c>
      <c r="CP484" s="17">
        <v>0</v>
      </c>
      <c r="CQ484" s="17">
        <v>544</v>
      </c>
      <c r="CR484" s="17">
        <v>171</v>
      </c>
      <c r="CS484" s="17">
        <v>53</v>
      </c>
      <c r="CT484" s="17">
        <v>34</v>
      </c>
      <c r="CU484" s="17">
        <v>446</v>
      </c>
      <c r="CV484" s="17">
        <v>163</v>
      </c>
      <c r="CW484" s="17">
        <v>362</v>
      </c>
      <c r="CX484" s="17">
        <v>127</v>
      </c>
      <c r="CY484" s="17">
        <v>0</v>
      </c>
      <c r="CZ484" s="17">
        <v>0</v>
      </c>
      <c r="DA484" s="17">
        <v>0</v>
      </c>
      <c r="DB484" s="15"/>
      <c r="DC484" s="15"/>
      <c r="DD484" s="15"/>
      <c r="DE484" s="15"/>
      <c r="DF484" s="15"/>
      <c r="DG484" s="15"/>
      <c r="DH484" s="15"/>
    </row>
    <row r="485" spans="1:112" ht="27.75" thickBot="1">
      <c r="A485" s="18" t="b">
        <v>1</v>
      </c>
      <c r="B485" s="18" t="b">
        <v>1</v>
      </c>
      <c r="C485" s="15"/>
      <c r="D485" s="15"/>
      <c r="E485" s="17">
        <v>222531</v>
      </c>
      <c r="F485" s="17">
        <v>0</v>
      </c>
      <c r="G485" s="17">
        <v>0</v>
      </c>
      <c r="H485" s="17">
        <v>0</v>
      </c>
      <c r="I485" s="17">
        <v>0</v>
      </c>
      <c r="J485" s="15">
        <v>0</v>
      </c>
      <c r="K485" s="17">
        <v>0</v>
      </c>
      <c r="L485" s="17">
        <v>3</v>
      </c>
      <c r="M485" s="15">
        <v>2.8</v>
      </c>
      <c r="N485" s="15"/>
      <c r="O485" s="17">
        <v>0</v>
      </c>
      <c r="P485" s="15" t="s">
        <v>565</v>
      </c>
      <c r="Q485" s="15">
        <v>0</v>
      </c>
      <c r="R485" s="17">
        <v>480</v>
      </c>
      <c r="S485" s="18" t="b">
        <v>0</v>
      </c>
      <c r="T485" s="15"/>
      <c r="U485" s="15"/>
      <c r="V485" s="17">
        <v>80</v>
      </c>
      <c r="W485" s="15" t="s">
        <v>941</v>
      </c>
      <c r="X485" s="15">
        <v>5.0999999999999996</v>
      </c>
      <c r="Y485" s="18" t="b">
        <v>0</v>
      </c>
      <c r="Z485" s="15" t="s">
        <v>252</v>
      </c>
      <c r="AA485" s="15">
        <v>13.1</v>
      </c>
      <c r="AB485" s="18" t="b">
        <v>0</v>
      </c>
      <c r="AC485" s="15"/>
      <c r="AD485" s="15" t="s">
        <v>519</v>
      </c>
      <c r="AE485" s="17">
        <v>18</v>
      </c>
      <c r="AF485" s="17">
        <v>17</v>
      </c>
      <c r="AG485" s="17">
        <v>188</v>
      </c>
      <c r="AH485" s="17">
        <v>0</v>
      </c>
      <c r="AI485" s="17">
        <v>0</v>
      </c>
      <c r="AJ485" s="17">
        <v>0</v>
      </c>
      <c r="AK485" s="17">
        <v>0</v>
      </c>
      <c r="AL485" s="15">
        <v>0</v>
      </c>
      <c r="AM485" s="15">
        <v>23.5</v>
      </c>
      <c r="AN485" s="15" t="s">
        <v>252</v>
      </c>
      <c r="AO485" s="15"/>
      <c r="AP485" s="15"/>
      <c r="AQ485" s="15"/>
      <c r="AR485" s="15"/>
      <c r="AS485" s="18" t="b">
        <v>0</v>
      </c>
      <c r="AT485" s="15" t="s">
        <v>2963</v>
      </c>
      <c r="AU485" s="17">
        <v>3101</v>
      </c>
      <c r="AV485" s="17">
        <v>15</v>
      </c>
      <c r="AW485" s="17">
        <v>4</v>
      </c>
      <c r="AX485" s="17">
        <v>10</v>
      </c>
      <c r="AY485" s="17">
        <v>45</v>
      </c>
      <c r="AZ485" s="17">
        <v>0</v>
      </c>
      <c r="BA485" s="17">
        <v>0</v>
      </c>
      <c r="BB485" s="17">
        <v>0</v>
      </c>
      <c r="BC485" s="17">
        <v>1</v>
      </c>
      <c r="BD485" s="17">
        <v>0</v>
      </c>
      <c r="BE485" s="17">
        <v>0</v>
      </c>
      <c r="BF485" s="17">
        <v>18</v>
      </c>
      <c r="BG485" s="17">
        <v>712</v>
      </c>
      <c r="BH485" s="15">
        <v>843.8</v>
      </c>
      <c r="BI485" s="15">
        <v>747.7</v>
      </c>
      <c r="BJ485" s="15">
        <v>836</v>
      </c>
      <c r="BK485" s="15">
        <v>242.5</v>
      </c>
      <c r="BL485" s="17">
        <v>0</v>
      </c>
      <c r="BM485" s="17">
        <v>0</v>
      </c>
      <c r="BN485" s="17">
        <v>0</v>
      </c>
      <c r="BO485" s="17">
        <v>0</v>
      </c>
      <c r="BP485" s="17">
        <v>35</v>
      </c>
      <c r="BQ485" s="15">
        <v>10.81</v>
      </c>
      <c r="BR485" s="15">
        <v>2.91</v>
      </c>
      <c r="BS485" s="15">
        <v>13.72</v>
      </c>
      <c r="BT485" s="15">
        <v>49.7</v>
      </c>
      <c r="BU485" s="15"/>
      <c r="BV485" s="15"/>
      <c r="BW485" s="17">
        <v>1</v>
      </c>
      <c r="BX485" s="15"/>
      <c r="BY485" s="17">
        <v>2</v>
      </c>
      <c r="BZ485" s="15"/>
      <c r="CA485" s="15"/>
      <c r="CB485" s="15"/>
      <c r="CC485" s="17">
        <v>21</v>
      </c>
      <c r="CD485" s="17">
        <v>6</v>
      </c>
      <c r="CE485" s="17">
        <v>19</v>
      </c>
      <c r="CF485" s="17">
        <v>18</v>
      </c>
      <c r="CG485" s="17">
        <v>9</v>
      </c>
      <c r="CH485" s="17">
        <v>4</v>
      </c>
      <c r="CI485" s="17">
        <v>7</v>
      </c>
      <c r="CJ485" s="17">
        <v>5</v>
      </c>
      <c r="CK485" s="17">
        <v>0.31</v>
      </c>
      <c r="CL485" s="17">
        <v>0</v>
      </c>
      <c r="CM485" s="17">
        <v>0.08</v>
      </c>
      <c r="CN485" s="17">
        <v>0.39</v>
      </c>
      <c r="CO485" s="17">
        <v>1.44</v>
      </c>
      <c r="CP485" s="17">
        <v>1.31</v>
      </c>
      <c r="CQ485" s="17">
        <v>8</v>
      </c>
      <c r="CR485" s="17">
        <v>5</v>
      </c>
      <c r="CS485" s="17">
        <v>548</v>
      </c>
      <c r="CT485" s="17">
        <v>240</v>
      </c>
      <c r="CU485" s="17">
        <v>11</v>
      </c>
      <c r="CV485" s="17">
        <v>5</v>
      </c>
      <c r="CW485" s="17">
        <v>38</v>
      </c>
      <c r="CX485" s="17">
        <v>12</v>
      </c>
      <c r="CY485" s="17">
        <v>1.02</v>
      </c>
      <c r="CZ485" s="17">
        <v>0.28999999999999998</v>
      </c>
      <c r="DA485" s="17">
        <v>0</v>
      </c>
      <c r="DB485" s="15"/>
      <c r="DC485" s="15"/>
      <c r="DD485" s="15"/>
      <c r="DE485" s="15"/>
      <c r="DF485" s="15"/>
      <c r="DG485" s="15"/>
      <c r="DH485" s="15"/>
    </row>
    <row r="486" spans="1:112" ht="409.6" thickBot="1">
      <c r="A486" s="18" t="b">
        <v>1</v>
      </c>
      <c r="B486" s="18" t="b">
        <v>1</v>
      </c>
      <c r="C486" s="17">
        <v>75</v>
      </c>
      <c r="D486" s="15"/>
      <c r="E486" s="17">
        <v>209046</v>
      </c>
      <c r="F486" s="17">
        <v>0</v>
      </c>
      <c r="G486" s="17">
        <v>0</v>
      </c>
      <c r="H486" s="17">
        <v>0</v>
      </c>
      <c r="I486" s="17">
        <v>0</v>
      </c>
      <c r="J486" s="15">
        <v>0</v>
      </c>
      <c r="K486" s="17">
        <v>0</v>
      </c>
      <c r="L486" s="17">
        <v>3</v>
      </c>
      <c r="M486" s="15">
        <v>1.6</v>
      </c>
      <c r="N486" s="15"/>
      <c r="O486" s="17">
        <v>0</v>
      </c>
      <c r="P486" s="15" t="s">
        <v>710</v>
      </c>
      <c r="Q486" s="15">
        <v>0</v>
      </c>
      <c r="R486" s="17">
        <v>482</v>
      </c>
      <c r="S486" s="18" t="b">
        <v>0</v>
      </c>
      <c r="T486" s="15" t="s">
        <v>5511</v>
      </c>
      <c r="U486" s="15" t="s">
        <v>5530</v>
      </c>
      <c r="V486" s="17">
        <v>60</v>
      </c>
      <c r="W486" s="15" t="s">
        <v>711</v>
      </c>
      <c r="X486" s="15">
        <v>2.9</v>
      </c>
      <c r="Y486" s="18" t="b">
        <v>0</v>
      </c>
      <c r="Z486" s="15" t="s">
        <v>417</v>
      </c>
      <c r="AA486" s="15">
        <v>0</v>
      </c>
      <c r="AB486" s="18" t="b">
        <v>0</v>
      </c>
      <c r="AC486" s="15"/>
      <c r="AD486" s="15" t="s">
        <v>1606</v>
      </c>
      <c r="AE486" s="17">
        <v>18</v>
      </c>
      <c r="AF486" s="17">
        <v>17</v>
      </c>
      <c r="AG486" s="17">
        <v>88</v>
      </c>
      <c r="AH486" s="17">
        <v>0</v>
      </c>
      <c r="AI486" s="17">
        <v>0</v>
      </c>
      <c r="AJ486" s="17">
        <v>0</v>
      </c>
      <c r="AK486" s="17">
        <v>0</v>
      </c>
      <c r="AL486" s="15">
        <v>0</v>
      </c>
      <c r="AM486" s="15">
        <v>14.7</v>
      </c>
      <c r="AN486" s="15" t="s">
        <v>417</v>
      </c>
      <c r="AO486" s="15"/>
      <c r="AP486" s="15"/>
      <c r="AQ486" s="15"/>
      <c r="AR486" s="15"/>
      <c r="AS486" s="18" t="b">
        <v>0</v>
      </c>
      <c r="AT486" s="15" t="s">
        <v>2964</v>
      </c>
      <c r="AU486" s="17">
        <v>1838</v>
      </c>
      <c r="AV486" s="17">
        <v>3</v>
      </c>
      <c r="AW486" s="17">
        <v>4</v>
      </c>
      <c r="AX486" s="17">
        <v>6</v>
      </c>
      <c r="AY486" s="17">
        <v>26</v>
      </c>
      <c r="AZ486" s="17">
        <v>0</v>
      </c>
      <c r="BA486" s="17">
        <v>0</v>
      </c>
      <c r="BB486" s="17">
        <v>0</v>
      </c>
      <c r="BC486" s="17">
        <v>0</v>
      </c>
      <c r="BD486" s="17">
        <v>0</v>
      </c>
      <c r="BE486" s="17">
        <v>0</v>
      </c>
      <c r="BF486" s="17">
        <v>8</v>
      </c>
      <c r="BG486" s="17">
        <v>358</v>
      </c>
      <c r="BH486" s="15">
        <v>366.6</v>
      </c>
      <c r="BI486" s="15">
        <v>611.70000000000005</v>
      </c>
      <c r="BJ486" s="15">
        <v>330</v>
      </c>
      <c r="BK486" s="15">
        <v>130.6</v>
      </c>
      <c r="BL486" s="17">
        <v>0</v>
      </c>
      <c r="BM486" s="17">
        <v>0</v>
      </c>
      <c r="BN486" s="17">
        <v>0</v>
      </c>
      <c r="BO486" s="17">
        <v>0</v>
      </c>
      <c r="BP486" s="17">
        <v>21</v>
      </c>
      <c r="BQ486" s="15">
        <v>2.77</v>
      </c>
      <c r="BR486" s="15">
        <v>3.02</v>
      </c>
      <c r="BS486" s="15">
        <v>5.79</v>
      </c>
      <c r="BT486" s="15">
        <v>30.88</v>
      </c>
      <c r="BU486" s="15"/>
      <c r="BV486" s="15"/>
      <c r="BW486" s="17">
        <v>4</v>
      </c>
      <c r="BX486" s="15"/>
      <c r="BY486" s="15"/>
      <c r="BZ486" s="15"/>
      <c r="CA486" s="15"/>
      <c r="CB486" s="113" t="s">
        <v>5531</v>
      </c>
      <c r="CC486" s="17">
        <v>166</v>
      </c>
      <c r="CD486" s="17">
        <v>65</v>
      </c>
      <c r="CE486" s="17">
        <v>31</v>
      </c>
      <c r="CF486" s="17">
        <v>30</v>
      </c>
      <c r="CG486" s="17">
        <v>83</v>
      </c>
      <c r="CH486" s="17">
        <v>51</v>
      </c>
      <c r="CI486" s="17">
        <v>74</v>
      </c>
      <c r="CJ486" s="17">
        <v>45</v>
      </c>
      <c r="CK486" s="17">
        <v>0.14000000000000001</v>
      </c>
      <c r="CL486" s="17">
        <v>0</v>
      </c>
      <c r="CM486" s="17">
        <v>0.15</v>
      </c>
      <c r="CN486" s="17">
        <v>0.28999999999999998</v>
      </c>
      <c r="CO486" s="17">
        <v>1.51</v>
      </c>
      <c r="CP486" s="17">
        <v>1.27</v>
      </c>
      <c r="CQ486" s="17">
        <v>70</v>
      </c>
      <c r="CR486" s="17">
        <v>46</v>
      </c>
      <c r="CS486" s="17">
        <v>464</v>
      </c>
      <c r="CT486" s="17">
        <v>181</v>
      </c>
      <c r="CU486" s="17">
        <v>186</v>
      </c>
      <c r="CV486" s="17">
        <v>71</v>
      </c>
      <c r="CW486" s="17">
        <v>536</v>
      </c>
      <c r="CX486" s="17">
        <v>230</v>
      </c>
      <c r="CY486" s="17">
        <v>1.03</v>
      </c>
      <c r="CZ486" s="17">
        <v>0.28999999999999998</v>
      </c>
      <c r="DA486" s="17">
        <v>0</v>
      </c>
      <c r="DB486" s="15"/>
      <c r="DC486" s="15"/>
      <c r="DD486" s="15"/>
      <c r="DE486" s="15"/>
      <c r="DF486" s="15"/>
      <c r="DG486" s="15"/>
      <c r="DH486" s="15"/>
    </row>
    <row r="487" spans="1:112" ht="17.25" thickBot="1">
      <c r="A487" s="18" t="b">
        <v>1</v>
      </c>
      <c r="B487" s="18" t="b">
        <v>1</v>
      </c>
      <c r="C487" s="15"/>
      <c r="D487" s="15"/>
      <c r="E487" s="17">
        <v>456512</v>
      </c>
      <c r="F487" s="17">
        <v>0</v>
      </c>
      <c r="G487" s="17">
        <v>0</v>
      </c>
      <c r="H487" s="17">
        <v>0</v>
      </c>
      <c r="I487" s="17">
        <v>0</v>
      </c>
      <c r="J487" s="15">
        <v>0</v>
      </c>
      <c r="K487" s="17">
        <v>0</v>
      </c>
      <c r="L487" s="17">
        <v>3</v>
      </c>
      <c r="M487" s="15">
        <v>2</v>
      </c>
      <c r="N487" s="15"/>
      <c r="O487" s="17">
        <v>0</v>
      </c>
      <c r="P487" s="15" t="s">
        <v>897</v>
      </c>
      <c r="Q487" s="15">
        <v>0</v>
      </c>
      <c r="R487" s="17">
        <v>483</v>
      </c>
      <c r="S487" s="18" t="b">
        <v>0</v>
      </c>
      <c r="T487" s="15"/>
      <c r="U487" s="15"/>
      <c r="V487" s="17">
        <v>55</v>
      </c>
      <c r="W487" s="15" t="s">
        <v>3363</v>
      </c>
      <c r="X487" s="15">
        <v>2.1</v>
      </c>
      <c r="Y487" s="18" t="b">
        <v>0</v>
      </c>
      <c r="Z487" s="15" t="s">
        <v>3364</v>
      </c>
      <c r="AA487" s="15">
        <v>0.7</v>
      </c>
      <c r="AB487" s="18" t="b">
        <v>0</v>
      </c>
      <c r="AC487" s="15"/>
      <c r="AD487" s="15" t="s">
        <v>519</v>
      </c>
      <c r="AE487" s="17">
        <v>18</v>
      </c>
      <c r="AF487" s="17">
        <v>17</v>
      </c>
      <c r="AG487" s="17">
        <v>50</v>
      </c>
      <c r="AH487" s="17">
        <v>0</v>
      </c>
      <c r="AI487" s="17">
        <v>0</v>
      </c>
      <c r="AJ487" s="17">
        <v>0</v>
      </c>
      <c r="AK487" s="17">
        <v>0</v>
      </c>
      <c r="AL487" s="15">
        <v>0</v>
      </c>
      <c r="AM487" s="15">
        <v>9.1</v>
      </c>
      <c r="AN487" s="15" t="s">
        <v>3364</v>
      </c>
      <c r="AO487" s="15"/>
      <c r="AP487" s="15"/>
      <c r="AQ487" s="15"/>
      <c r="AR487" s="15"/>
      <c r="AS487" s="18" t="b">
        <v>0</v>
      </c>
      <c r="AT487" s="15" t="s">
        <v>3365</v>
      </c>
      <c r="AU487" s="17">
        <v>1167</v>
      </c>
      <c r="AV487" s="17">
        <v>1</v>
      </c>
      <c r="AW487" s="17">
        <v>2</v>
      </c>
      <c r="AX487" s="17">
        <v>2</v>
      </c>
      <c r="AY487" s="17">
        <v>17</v>
      </c>
      <c r="AZ487" s="17">
        <v>0</v>
      </c>
      <c r="BA487" s="17">
        <v>0</v>
      </c>
      <c r="BB487" s="17">
        <v>0</v>
      </c>
      <c r="BC487" s="17">
        <v>1</v>
      </c>
      <c r="BD487" s="17">
        <v>0</v>
      </c>
      <c r="BE487" s="17">
        <v>0</v>
      </c>
      <c r="BF487" s="17">
        <v>4</v>
      </c>
      <c r="BG487" s="17">
        <v>178</v>
      </c>
      <c r="BH487" s="15">
        <v>166.4</v>
      </c>
      <c r="BI487" s="15">
        <v>217.7</v>
      </c>
      <c r="BJ487" s="15">
        <v>180</v>
      </c>
      <c r="BK487" s="15">
        <v>56.6</v>
      </c>
      <c r="BL487" s="17">
        <v>0</v>
      </c>
      <c r="BM487" s="17">
        <v>0</v>
      </c>
      <c r="BN487" s="17">
        <v>0</v>
      </c>
      <c r="BO487" s="17">
        <v>0</v>
      </c>
      <c r="BP487" s="17">
        <v>14</v>
      </c>
      <c r="BQ487" s="15">
        <v>1.05</v>
      </c>
      <c r="BR487" s="15">
        <v>1.51</v>
      </c>
      <c r="BS487" s="15">
        <v>2.56</v>
      </c>
      <c r="BT487" s="15">
        <v>15.96</v>
      </c>
      <c r="BU487" s="15"/>
      <c r="BV487" s="15"/>
      <c r="BW487" s="15"/>
      <c r="BX487" s="15"/>
      <c r="BY487" s="15"/>
      <c r="BZ487" s="15"/>
      <c r="CA487" s="15"/>
      <c r="CB487" s="15"/>
      <c r="CC487" s="17">
        <v>265</v>
      </c>
      <c r="CD487" s="17">
        <v>121</v>
      </c>
      <c r="CE487" s="17">
        <v>152</v>
      </c>
      <c r="CF487" s="17">
        <v>103</v>
      </c>
      <c r="CG487" s="17">
        <v>173</v>
      </c>
      <c r="CH487" s="17">
        <v>92</v>
      </c>
      <c r="CI487" s="17">
        <v>230</v>
      </c>
      <c r="CJ487" s="17">
        <v>118</v>
      </c>
      <c r="CK487" s="17">
        <v>0.08</v>
      </c>
      <c r="CL487" s="17">
        <v>0</v>
      </c>
      <c r="CM487" s="17">
        <v>0.12</v>
      </c>
      <c r="CN487" s="17">
        <v>0.2</v>
      </c>
      <c r="CO487" s="17">
        <v>1.23</v>
      </c>
      <c r="CP487" s="17">
        <v>1.31</v>
      </c>
      <c r="CQ487" s="17">
        <v>166</v>
      </c>
      <c r="CR487" s="17">
        <v>104</v>
      </c>
      <c r="CS487" s="17">
        <v>403</v>
      </c>
      <c r="CT487" s="17">
        <v>147</v>
      </c>
      <c r="CU487" s="17">
        <v>277</v>
      </c>
      <c r="CV487" s="17">
        <v>118</v>
      </c>
      <c r="CW487" s="17">
        <v>227</v>
      </c>
      <c r="CX487" s="17">
        <v>76</v>
      </c>
      <c r="CY487" s="17">
        <v>1.08</v>
      </c>
      <c r="CZ487" s="17">
        <v>0.15</v>
      </c>
      <c r="DA487" s="17">
        <v>0</v>
      </c>
      <c r="DB487" s="15"/>
      <c r="DC487" s="15"/>
      <c r="DD487" s="15"/>
      <c r="DE487" s="15"/>
      <c r="DF487" s="15"/>
      <c r="DG487" s="15"/>
      <c r="DH487" s="15"/>
    </row>
    <row r="488" spans="1:112" ht="17.25" thickBot="1">
      <c r="A488" s="18" t="b">
        <v>1</v>
      </c>
      <c r="B488" s="18" t="b">
        <v>1</v>
      </c>
      <c r="C488" s="15"/>
      <c r="D488" s="15"/>
      <c r="E488" s="17">
        <v>503301</v>
      </c>
      <c r="F488" s="17">
        <v>0</v>
      </c>
      <c r="G488" s="17">
        <v>0</v>
      </c>
      <c r="H488" s="17">
        <v>0</v>
      </c>
      <c r="I488" s="17">
        <v>0</v>
      </c>
      <c r="J488" s="15">
        <v>0</v>
      </c>
      <c r="K488" s="17">
        <v>0</v>
      </c>
      <c r="L488" s="17">
        <v>3</v>
      </c>
      <c r="M488" s="15">
        <v>2</v>
      </c>
      <c r="N488" s="15"/>
      <c r="O488" s="17">
        <v>0</v>
      </c>
      <c r="P488" s="15" t="s">
        <v>3606</v>
      </c>
      <c r="Q488" s="15">
        <v>0</v>
      </c>
      <c r="R488" s="17">
        <v>484</v>
      </c>
      <c r="S488" s="18" t="b">
        <v>0</v>
      </c>
      <c r="T488" s="15"/>
      <c r="U488" s="15"/>
      <c r="V488" s="17">
        <v>55</v>
      </c>
      <c r="W488" s="15" t="s">
        <v>3607</v>
      </c>
      <c r="X488" s="15">
        <v>2.6</v>
      </c>
      <c r="Y488" s="18" t="b">
        <v>0</v>
      </c>
      <c r="Z488" s="15" t="s">
        <v>3608</v>
      </c>
      <c r="AA488" s="15">
        <v>0.2</v>
      </c>
      <c r="AB488" s="18" t="b">
        <v>0</v>
      </c>
      <c r="AC488" s="15"/>
      <c r="AD488" s="15" t="s">
        <v>519</v>
      </c>
      <c r="AE488" s="17">
        <v>18</v>
      </c>
      <c r="AF488" s="17">
        <v>17</v>
      </c>
      <c r="AG488" s="17">
        <v>82</v>
      </c>
      <c r="AH488" s="17">
        <v>0</v>
      </c>
      <c r="AI488" s="17">
        <v>0</v>
      </c>
      <c r="AJ488" s="17">
        <v>0</v>
      </c>
      <c r="AK488" s="17">
        <v>0</v>
      </c>
      <c r="AL488" s="15">
        <v>0</v>
      </c>
      <c r="AM488" s="15">
        <v>14.9</v>
      </c>
      <c r="AN488" s="15" t="s">
        <v>3608</v>
      </c>
      <c r="AO488" s="15"/>
      <c r="AP488" s="15"/>
      <c r="AQ488" s="15"/>
      <c r="AR488" s="15"/>
      <c r="AS488" s="18" t="b">
        <v>0</v>
      </c>
      <c r="AT488" s="15" t="s">
        <v>3609</v>
      </c>
      <c r="AU488" s="17">
        <v>1676</v>
      </c>
      <c r="AV488" s="17">
        <v>1</v>
      </c>
      <c r="AW488" s="17">
        <v>7</v>
      </c>
      <c r="AX488" s="17">
        <v>6</v>
      </c>
      <c r="AY488" s="17">
        <v>24</v>
      </c>
      <c r="AZ488" s="17">
        <v>0</v>
      </c>
      <c r="BA488" s="17">
        <v>0</v>
      </c>
      <c r="BB488" s="17">
        <v>0</v>
      </c>
      <c r="BC488" s="17">
        <v>1</v>
      </c>
      <c r="BD488" s="17">
        <v>0</v>
      </c>
      <c r="BE488" s="17">
        <v>0</v>
      </c>
      <c r="BF488" s="17">
        <v>3</v>
      </c>
      <c r="BG488" s="17">
        <v>329</v>
      </c>
      <c r="BH488" s="15">
        <v>333.6</v>
      </c>
      <c r="BI488" s="15">
        <v>527.1</v>
      </c>
      <c r="BJ488" s="15">
        <v>356</v>
      </c>
      <c r="BK488" s="15">
        <v>121.6</v>
      </c>
      <c r="BL488" s="17">
        <v>0</v>
      </c>
      <c r="BM488" s="17">
        <v>0</v>
      </c>
      <c r="BN488" s="17">
        <v>0</v>
      </c>
      <c r="BO488" s="17">
        <v>0</v>
      </c>
      <c r="BP488" s="17">
        <v>17</v>
      </c>
      <c r="BQ488" s="15">
        <v>2.0099999999999998</v>
      </c>
      <c r="BR488" s="15">
        <v>3.87</v>
      </c>
      <c r="BS488" s="15">
        <v>5.88</v>
      </c>
      <c r="BT488" s="15">
        <v>24.42</v>
      </c>
      <c r="BU488" s="17">
        <v>4</v>
      </c>
      <c r="BV488" s="15"/>
      <c r="BW488" s="15"/>
      <c r="BX488" s="15"/>
      <c r="BY488" s="15"/>
      <c r="BZ488" s="15"/>
      <c r="CA488" s="15"/>
      <c r="CB488" s="15"/>
      <c r="CC488" s="17">
        <v>183</v>
      </c>
      <c r="CD488" s="17">
        <v>77</v>
      </c>
      <c r="CE488" s="17">
        <v>45</v>
      </c>
      <c r="CF488" s="17">
        <v>41</v>
      </c>
      <c r="CG488" s="17">
        <v>74</v>
      </c>
      <c r="CH488" s="17">
        <v>45</v>
      </c>
      <c r="CI488" s="17">
        <v>85</v>
      </c>
      <c r="CJ488" s="17">
        <v>50</v>
      </c>
      <c r="CK488" s="17">
        <v>0.11</v>
      </c>
      <c r="CL488" s="17">
        <v>0</v>
      </c>
      <c r="CM488" s="17">
        <v>0.21</v>
      </c>
      <c r="CN488" s="17">
        <v>0.32</v>
      </c>
      <c r="CO488" s="17">
        <v>1.31</v>
      </c>
      <c r="CP488" s="17">
        <v>1.29</v>
      </c>
      <c r="CQ488" s="17">
        <v>191</v>
      </c>
      <c r="CR488" s="17">
        <v>118</v>
      </c>
      <c r="CS488" s="17">
        <v>428</v>
      </c>
      <c r="CT488" s="17">
        <v>161</v>
      </c>
      <c r="CU488" s="17">
        <v>227</v>
      </c>
      <c r="CV488" s="17">
        <v>87</v>
      </c>
      <c r="CW488" s="17">
        <v>373</v>
      </c>
      <c r="CX488" s="17">
        <v>139</v>
      </c>
      <c r="CY488" s="17">
        <v>0.91</v>
      </c>
      <c r="CZ488" s="17">
        <v>0.32</v>
      </c>
      <c r="DA488" s="17">
        <v>0</v>
      </c>
      <c r="DB488" s="15"/>
      <c r="DC488" s="15"/>
      <c r="DD488" s="15"/>
      <c r="DE488" s="15"/>
      <c r="DF488" s="15"/>
      <c r="DG488" s="15"/>
      <c r="DH488" s="15"/>
    </row>
    <row r="489" spans="1:112" ht="17.25" thickBot="1">
      <c r="A489" s="18" t="b">
        <v>1</v>
      </c>
      <c r="B489" s="18" t="b">
        <v>1</v>
      </c>
      <c r="C489" s="15"/>
      <c r="D489" s="15"/>
      <c r="E489" s="17">
        <v>476887</v>
      </c>
      <c r="F489" s="17">
        <v>0</v>
      </c>
      <c r="G489" s="17">
        <v>0</v>
      </c>
      <c r="H489" s="17">
        <v>0</v>
      </c>
      <c r="I489" s="17">
        <v>0</v>
      </c>
      <c r="J489" s="15">
        <v>0</v>
      </c>
      <c r="K489" s="17">
        <v>0</v>
      </c>
      <c r="L489" s="17">
        <v>3</v>
      </c>
      <c r="M489" s="15">
        <v>2</v>
      </c>
      <c r="N489" s="15"/>
      <c r="O489" s="17">
        <v>0</v>
      </c>
      <c r="P489" s="15" t="s">
        <v>3924</v>
      </c>
      <c r="Q489" s="15">
        <v>0</v>
      </c>
      <c r="R489" s="17">
        <v>485</v>
      </c>
      <c r="S489" s="18" t="b">
        <v>0</v>
      </c>
      <c r="T489" s="15"/>
      <c r="U489" s="15"/>
      <c r="V489" s="17">
        <v>55</v>
      </c>
      <c r="W489" s="15" t="s">
        <v>3925</v>
      </c>
      <c r="X489" s="15">
        <v>1.9</v>
      </c>
      <c r="Y489" s="18" t="b">
        <v>0</v>
      </c>
      <c r="Z489" s="15" t="s">
        <v>3926</v>
      </c>
      <c r="AA489" s="15">
        <v>0</v>
      </c>
      <c r="AB489" s="18" t="b">
        <v>0</v>
      </c>
      <c r="AC489" s="15"/>
      <c r="AD489" s="15" t="s">
        <v>519</v>
      </c>
      <c r="AE489" s="17">
        <v>18</v>
      </c>
      <c r="AF489" s="17">
        <v>17</v>
      </c>
      <c r="AG489" s="17">
        <v>26</v>
      </c>
      <c r="AH489" s="17">
        <v>0</v>
      </c>
      <c r="AI489" s="17">
        <v>0</v>
      </c>
      <c r="AJ489" s="17">
        <v>0</v>
      </c>
      <c r="AK489" s="17">
        <v>0</v>
      </c>
      <c r="AL489" s="15">
        <v>0</v>
      </c>
      <c r="AM489" s="15">
        <v>4.7</v>
      </c>
      <c r="AN489" s="15" t="s">
        <v>3926</v>
      </c>
      <c r="AO489" s="15"/>
      <c r="AP489" s="15"/>
      <c r="AQ489" s="15"/>
      <c r="AR489" s="15"/>
      <c r="AS489" s="18" t="b">
        <v>0</v>
      </c>
      <c r="AT489" s="15" t="s">
        <v>3927</v>
      </c>
      <c r="AU489" s="17">
        <v>549</v>
      </c>
      <c r="AV489" s="17">
        <v>0</v>
      </c>
      <c r="AW489" s="17">
        <v>2</v>
      </c>
      <c r="AX489" s="17">
        <v>2</v>
      </c>
      <c r="AY489" s="17">
        <v>10</v>
      </c>
      <c r="AZ489" s="17">
        <v>0</v>
      </c>
      <c r="BA489" s="17">
        <v>0</v>
      </c>
      <c r="BB489" s="17">
        <v>0</v>
      </c>
      <c r="BC489" s="17">
        <v>1</v>
      </c>
      <c r="BD489" s="17">
        <v>0</v>
      </c>
      <c r="BE489" s="17">
        <v>0</v>
      </c>
      <c r="BF489" s="17">
        <v>1</v>
      </c>
      <c r="BG489" s="17">
        <v>100</v>
      </c>
      <c r="BH489" s="15">
        <v>86.4</v>
      </c>
      <c r="BI489" s="15">
        <v>178.8</v>
      </c>
      <c r="BJ489" s="15">
        <v>95</v>
      </c>
      <c r="BK489" s="15">
        <v>35.6</v>
      </c>
      <c r="BL489" s="17">
        <v>0</v>
      </c>
      <c r="BM489" s="17">
        <v>0</v>
      </c>
      <c r="BN489" s="17">
        <v>0</v>
      </c>
      <c r="BO489" s="17">
        <v>0</v>
      </c>
      <c r="BP489" s="17">
        <v>6</v>
      </c>
      <c r="BQ489" s="15">
        <v>0.54</v>
      </c>
      <c r="BR489" s="15">
        <v>1.01</v>
      </c>
      <c r="BS489" s="15">
        <v>1.55</v>
      </c>
      <c r="BT489" s="15">
        <v>10.94</v>
      </c>
      <c r="BU489" s="17">
        <v>6</v>
      </c>
      <c r="BV489" s="15"/>
      <c r="BW489" s="15"/>
      <c r="BX489" s="15"/>
      <c r="BY489" s="15"/>
      <c r="BZ489" s="15"/>
      <c r="CA489" s="15"/>
      <c r="CB489" s="15"/>
      <c r="CC489" s="17">
        <v>312</v>
      </c>
      <c r="CD489" s="17">
        <v>141</v>
      </c>
      <c r="CE489" s="17">
        <v>184</v>
      </c>
      <c r="CF489" s="17">
        <v>121</v>
      </c>
      <c r="CG489" s="17">
        <v>238</v>
      </c>
      <c r="CH489" s="17">
        <v>127</v>
      </c>
      <c r="CI489" s="17">
        <v>277</v>
      </c>
      <c r="CJ489" s="17">
        <v>135</v>
      </c>
      <c r="CK489" s="17">
        <v>0.09</v>
      </c>
      <c r="CL489" s="17">
        <v>0</v>
      </c>
      <c r="CM489" s="17">
        <v>0.17</v>
      </c>
      <c r="CN489" s="17">
        <v>0.26</v>
      </c>
      <c r="CO489" s="17">
        <v>1.79</v>
      </c>
      <c r="CP489" s="17">
        <v>1.64</v>
      </c>
      <c r="CQ489" s="17">
        <v>175</v>
      </c>
      <c r="CR489" s="17">
        <v>107</v>
      </c>
      <c r="CS489" s="17">
        <v>412</v>
      </c>
      <c r="CT489" s="17">
        <v>150</v>
      </c>
      <c r="CU489" s="17">
        <v>294</v>
      </c>
      <c r="CV489" s="17">
        <v>126</v>
      </c>
      <c r="CW489" s="17">
        <v>525</v>
      </c>
      <c r="CX489" s="17">
        <v>222</v>
      </c>
      <c r="CY489" s="17">
        <v>0.98</v>
      </c>
      <c r="CZ489" s="17">
        <v>0.33</v>
      </c>
      <c r="DA489" s="17">
        <v>0</v>
      </c>
      <c r="DB489" s="15"/>
      <c r="DC489" s="15"/>
      <c r="DD489" s="15"/>
      <c r="DE489" s="15"/>
      <c r="DF489" s="15"/>
      <c r="DG489" s="15"/>
      <c r="DH489" s="15"/>
    </row>
    <row r="490" spans="1:112" ht="17.25" thickBot="1">
      <c r="A490" s="18" t="b">
        <v>1</v>
      </c>
      <c r="B490" s="18" t="b">
        <v>1</v>
      </c>
      <c r="C490" s="15"/>
      <c r="D490" s="15"/>
      <c r="E490" s="17">
        <v>432714</v>
      </c>
      <c r="F490" s="17">
        <v>0</v>
      </c>
      <c r="G490" s="17">
        <v>0</v>
      </c>
      <c r="H490" s="17">
        <v>0</v>
      </c>
      <c r="I490" s="17">
        <v>0</v>
      </c>
      <c r="J490" s="15">
        <v>0</v>
      </c>
      <c r="K490" s="17">
        <v>0</v>
      </c>
      <c r="L490" s="17">
        <v>3</v>
      </c>
      <c r="M490" s="15">
        <v>2</v>
      </c>
      <c r="N490" s="15"/>
      <c r="O490" s="17">
        <v>0</v>
      </c>
      <c r="P490" s="15" t="s">
        <v>279</v>
      </c>
      <c r="Q490" s="15">
        <v>0</v>
      </c>
      <c r="R490" s="17">
        <v>486</v>
      </c>
      <c r="S490" s="18" t="b">
        <v>0</v>
      </c>
      <c r="T490" s="15"/>
      <c r="U490" s="15"/>
      <c r="V490" s="17">
        <v>55</v>
      </c>
      <c r="W490" s="15" t="s">
        <v>852</v>
      </c>
      <c r="X490" s="15">
        <v>1.2</v>
      </c>
      <c r="Y490" s="18" t="b">
        <v>0</v>
      </c>
      <c r="Z490" s="15" t="s">
        <v>422</v>
      </c>
      <c r="AA490" s="15">
        <v>0.1</v>
      </c>
      <c r="AB490" s="18" t="b">
        <v>0</v>
      </c>
      <c r="AC490" s="15"/>
      <c r="AD490" s="15" t="s">
        <v>519</v>
      </c>
      <c r="AE490" s="17">
        <v>18</v>
      </c>
      <c r="AF490" s="17">
        <v>17</v>
      </c>
      <c r="AG490" s="17">
        <v>17</v>
      </c>
      <c r="AH490" s="17">
        <v>0</v>
      </c>
      <c r="AI490" s="17">
        <v>0</v>
      </c>
      <c r="AJ490" s="17">
        <v>0</v>
      </c>
      <c r="AK490" s="17">
        <v>0</v>
      </c>
      <c r="AL490" s="15">
        <v>0</v>
      </c>
      <c r="AM490" s="15">
        <v>3.1</v>
      </c>
      <c r="AN490" s="15" t="s">
        <v>422</v>
      </c>
      <c r="AO490" s="15"/>
      <c r="AP490" s="15"/>
      <c r="AQ490" s="15"/>
      <c r="AR490" s="15"/>
      <c r="AS490" s="18" t="b">
        <v>0</v>
      </c>
      <c r="AT490" s="15" t="s">
        <v>2842</v>
      </c>
      <c r="AU490" s="17">
        <v>288</v>
      </c>
      <c r="AV490" s="17">
        <v>0</v>
      </c>
      <c r="AW490" s="17">
        <v>1</v>
      </c>
      <c r="AX490" s="17">
        <v>0</v>
      </c>
      <c r="AY490" s="17">
        <v>9</v>
      </c>
      <c r="AZ490" s="17">
        <v>0</v>
      </c>
      <c r="BA490" s="17">
        <v>0</v>
      </c>
      <c r="BB490" s="17">
        <v>0</v>
      </c>
      <c r="BC490" s="17">
        <v>1</v>
      </c>
      <c r="BD490" s="17">
        <v>0</v>
      </c>
      <c r="BE490" s="17">
        <v>0</v>
      </c>
      <c r="BF490" s="17">
        <v>0</v>
      </c>
      <c r="BG490" s="17">
        <v>60</v>
      </c>
      <c r="BH490" s="15">
        <v>51.6</v>
      </c>
      <c r="BI490" s="15">
        <v>82</v>
      </c>
      <c r="BJ490" s="15">
        <v>39</v>
      </c>
      <c r="BK490" s="15">
        <v>17.3</v>
      </c>
      <c r="BL490" s="17">
        <v>0</v>
      </c>
      <c r="BM490" s="17">
        <v>0</v>
      </c>
      <c r="BN490" s="17">
        <v>0</v>
      </c>
      <c r="BO490" s="17">
        <v>0</v>
      </c>
      <c r="BP490" s="17">
        <v>2</v>
      </c>
      <c r="BQ490" s="15">
        <v>0.18</v>
      </c>
      <c r="BR490" s="15">
        <v>0.37</v>
      </c>
      <c r="BS490" s="15">
        <v>0.55000000000000004</v>
      </c>
      <c r="BT490" s="15">
        <v>7.34</v>
      </c>
      <c r="BU490" s="15"/>
      <c r="BV490" s="15"/>
      <c r="BW490" s="15"/>
      <c r="BX490" s="15"/>
      <c r="BY490" s="15"/>
      <c r="BZ490" s="15"/>
      <c r="CA490" s="15"/>
      <c r="CB490" s="15"/>
      <c r="CC490" s="17">
        <v>334</v>
      </c>
      <c r="CD490" s="17">
        <v>150</v>
      </c>
      <c r="CE490" s="17">
        <v>255</v>
      </c>
      <c r="CF490" s="17">
        <v>142</v>
      </c>
      <c r="CG490" s="17">
        <v>287</v>
      </c>
      <c r="CH490" s="17">
        <v>151</v>
      </c>
      <c r="CI490" s="17">
        <v>316</v>
      </c>
      <c r="CJ490" s="17">
        <v>151</v>
      </c>
      <c r="CK490" s="17">
        <v>0.06</v>
      </c>
      <c r="CL490" s="17">
        <v>0</v>
      </c>
      <c r="CM490" s="17">
        <v>0.12</v>
      </c>
      <c r="CN490" s="17">
        <v>0.18</v>
      </c>
      <c r="CO490" s="17">
        <v>2.29</v>
      </c>
      <c r="CP490" s="17">
        <v>2.81</v>
      </c>
      <c r="CQ490" s="17">
        <v>154</v>
      </c>
      <c r="CR490" s="17">
        <v>97</v>
      </c>
      <c r="CS490" s="17">
        <v>391</v>
      </c>
      <c r="CT490" s="17">
        <v>140</v>
      </c>
      <c r="CU490" s="17">
        <v>351</v>
      </c>
      <c r="CV490" s="17">
        <v>161</v>
      </c>
      <c r="CW490" s="17">
        <v>490</v>
      </c>
      <c r="CX490" s="17">
        <v>200</v>
      </c>
      <c r="CY490" s="17">
        <v>0.62</v>
      </c>
      <c r="CZ490" s="17">
        <v>0</v>
      </c>
      <c r="DA490" s="17">
        <v>0</v>
      </c>
      <c r="DB490" s="15"/>
      <c r="DC490" s="15"/>
      <c r="DD490" s="15"/>
      <c r="DE490" s="15"/>
      <c r="DF490" s="15"/>
      <c r="DG490" s="15"/>
      <c r="DH490" s="15"/>
    </row>
    <row r="491" spans="1:112" ht="17.25" thickBot="1">
      <c r="A491" s="18" t="b">
        <v>1</v>
      </c>
      <c r="B491" s="18" t="b">
        <v>1</v>
      </c>
      <c r="C491" s="15"/>
      <c r="D491" s="15"/>
      <c r="E491" s="17">
        <v>250199</v>
      </c>
      <c r="F491" s="17">
        <v>0</v>
      </c>
      <c r="G491" s="17">
        <v>0</v>
      </c>
      <c r="H491" s="17">
        <v>0</v>
      </c>
      <c r="I491" s="17">
        <v>0</v>
      </c>
      <c r="J491" s="15">
        <v>0</v>
      </c>
      <c r="K491" s="17">
        <v>0</v>
      </c>
      <c r="L491" s="17">
        <v>3</v>
      </c>
      <c r="M491" s="15">
        <v>1.5</v>
      </c>
      <c r="N491" s="15"/>
      <c r="O491" s="17">
        <v>0</v>
      </c>
      <c r="P491" s="15" t="s">
        <v>1376</v>
      </c>
      <c r="Q491" s="15">
        <v>0</v>
      </c>
      <c r="R491" s="17">
        <v>487</v>
      </c>
      <c r="S491" s="18" t="b">
        <v>0</v>
      </c>
      <c r="T491" s="15"/>
      <c r="U491" s="15"/>
      <c r="V491" s="17">
        <v>50</v>
      </c>
      <c r="W491" s="15" t="s">
        <v>1377</v>
      </c>
      <c r="X491" s="15">
        <v>1.8</v>
      </c>
      <c r="Y491" s="18" t="b">
        <v>0</v>
      </c>
      <c r="Z491" s="15" t="s">
        <v>1378</v>
      </c>
      <c r="AA491" s="15">
        <v>0.1</v>
      </c>
      <c r="AB491" s="18" t="b">
        <v>0</v>
      </c>
      <c r="AC491" s="15"/>
      <c r="AD491" s="15" t="s">
        <v>519</v>
      </c>
      <c r="AE491" s="17">
        <v>18</v>
      </c>
      <c r="AF491" s="17">
        <v>17</v>
      </c>
      <c r="AG491" s="17">
        <v>48</v>
      </c>
      <c r="AH491" s="17">
        <v>0</v>
      </c>
      <c r="AI491" s="17">
        <v>0</v>
      </c>
      <c r="AJ491" s="17">
        <v>0</v>
      </c>
      <c r="AK491" s="17">
        <v>0</v>
      </c>
      <c r="AL491" s="15">
        <v>0</v>
      </c>
      <c r="AM491" s="15">
        <v>9.6</v>
      </c>
      <c r="AN491" s="15" t="s">
        <v>1379</v>
      </c>
      <c r="AO491" s="15"/>
      <c r="AP491" s="15"/>
      <c r="AQ491" s="15"/>
      <c r="AR491" s="15"/>
      <c r="AS491" s="18" t="b">
        <v>0</v>
      </c>
      <c r="AT491" s="15" t="s">
        <v>2969</v>
      </c>
      <c r="AU491" s="17">
        <v>1168</v>
      </c>
      <c r="AV491" s="17">
        <v>1</v>
      </c>
      <c r="AW491" s="17">
        <v>1</v>
      </c>
      <c r="AX491" s="17">
        <v>3</v>
      </c>
      <c r="AY491" s="17">
        <v>20</v>
      </c>
      <c r="AZ491" s="17">
        <v>0</v>
      </c>
      <c r="BA491" s="17">
        <v>0</v>
      </c>
      <c r="BB491" s="17">
        <v>0</v>
      </c>
      <c r="BC491" s="17">
        <v>3</v>
      </c>
      <c r="BD491" s="17">
        <v>0</v>
      </c>
      <c r="BE491" s="17">
        <v>0</v>
      </c>
      <c r="BF491" s="17">
        <v>3</v>
      </c>
      <c r="BG491" s="17">
        <v>229</v>
      </c>
      <c r="BH491" s="15">
        <v>264.8</v>
      </c>
      <c r="BI491" s="15">
        <v>193.5</v>
      </c>
      <c r="BJ491" s="15">
        <v>138</v>
      </c>
      <c r="BK491" s="15">
        <v>59.7</v>
      </c>
      <c r="BL491" s="17">
        <v>0</v>
      </c>
      <c r="BM491" s="17">
        <v>0</v>
      </c>
      <c r="BN491" s="17">
        <v>0</v>
      </c>
      <c r="BO491" s="17">
        <v>0</v>
      </c>
      <c r="BP491" s="17">
        <v>17</v>
      </c>
      <c r="BQ491" s="15">
        <v>1.47</v>
      </c>
      <c r="BR491" s="15">
        <v>0.77</v>
      </c>
      <c r="BS491" s="15">
        <v>2.2400000000000002</v>
      </c>
      <c r="BT491" s="15">
        <v>23.21</v>
      </c>
      <c r="BU491" s="15"/>
      <c r="BV491" s="15"/>
      <c r="BW491" s="15"/>
      <c r="BX491" s="15"/>
      <c r="BY491" s="15"/>
      <c r="BZ491" s="15"/>
      <c r="CA491" s="15"/>
      <c r="CB491" s="15"/>
      <c r="CC491" s="17">
        <v>219</v>
      </c>
      <c r="CD491" s="17">
        <v>96</v>
      </c>
      <c r="CE491" s="17">
        <v>175</v>
      </c>
      <c r="CF491" s="17">
        <v>117</v>
      </c>
      <c r="CG491" s="17">
        <v>198</v>
      </c>
      <c r="CH491" s="17">
        <v>109</v>
      </c>
      <c r="CI491" s="17">
        <v>223</v>
      </c>
      <c r="CJ491" s="17">
        <v>113</v>
      </c>
      <c r="CK491" s="17">
        <v>0.11</v>
      </c>
      <c r="CL491" s="17">
        <v>0</v>
      </c>
      <c r="CM491" s="17">
        <v>0.06</v>
      </c>
      <c r="CN491" s="17">
        <v>0.17</v>
      </c>
      <c r="CO491" s="17">
        <v>1.79</v>
      </c>
      <c r="CP491" s="17">
        <v>1.54</v>
      </c>
      <c r="CQ491" s="17">
        <v>280</v>
      </c>
      <c r="CR491" s="17">
        <v>168</v>
      </c>
      <c r="CS491" s="17">
        <v>258</v>
      </c>
      <c r="CT491" s="17">
        <v>62</v>
      </c>
      <c r="CU491" s="17">
        <v>303</v>
      </c>
      <c r="CV491" s="17">
        <v>132</v>
      </c>
      <c r="CW491" s="17">
        <v>465</v>
      </c>
      <c r="CX491" s="17">
        <v>186</v>
      </c>
      <c r="CY491" s="17">
        <v>1.31</v>
      </c>
      <c r="CZ491" s="17">
        <v>0.23</v>
      </c>
      <c r="DA491" s="17">
        <v>0</v>
      </c>
      <c r="DB491" s="15"/>
      <c r="DC491" s="15"/>
      <c r="DD491" s="15"/>
      <c r="DE491" s="15"/>
      <c r="DF491" s="15"/>
      <c r="DG491" s="15"/>
      <c r="DH491" s="15"/>
    </row>
    <row r="492" spans="1:112" ht="17.25" thickBot="1">
      <c r="A492" s="18" t="b">
        <v>1</v>
      </c>
      <c r="B492" s="18" t="b">
        <v>1</v>
      </c>
      <c r="C492" s="15"/>
      <c r="D492" s="15"/>
      <c r="E492" s="17">
        <v>210462</v>
      </c>
      <c r="F492" s="17">
        <v>0</v>
      </c>
      <c r="G492" s="17">
        <v>0</v>
      </c>
      <c r="H492" s="17">
        <v>0</v>
      </c>
      <c r="I492" s="17">
        <v>0</v>
      </c>
      <c r="J492" s="15">
        <v>0</v>
      </c>
      <c r="K492" s="17">
        <v>0</v>
      </c>
      <c r="L492" s="17">
        <v>3</v>
      </c>
      <c r="M492" s="15">
        <v>1.5</v>
      </c>
      <c r="N492" s="15"/>
      <c r="O492" s="17">
        <v>0</v>
      </c>
      <c r="P492" s="15" t="s">
        <v>1380</v>
      </c>
      <c r="Q492" s="15">
        <v>0</v>
      </c>
      <c r="R492" s="17">
        <v>488</v>
      </c>
      <c r="S492" s="18" t="b">
        <v>0</v>
      </c>
      <c r="T492" s="15"/>
      <c r="U492" s="15"/>
      <c r="V492" s="17">
        <v>50</v>
      </c>
      <c r="W492" s="15" t="s">
        <v>1381</v>
      </c>
      <c r="X492" s="15">
        <v>3.2</v>
      </c>
      <c r="Y492" s="18" t="b">
        <v>0</v>
      </c>
      <c r="Z492" s="15" t="s">
        <v>1382</v>
      </c>
      <c r="AA492" s="15">
        <v>0.4</v>
      </c>
      <c r="AB492" s="18" t="b">
        <v>0</v>
      </c>
      <c r="AC492" s="15"/>
      <c r="AD492" s="15" t="s">
        <v>519</v>
      </c>
      <c r="AE492" s="17">
        <v>18</v>
      </c>
      <c r="AF492" s="17">
        <v>17</v>
      </c>
      <c r="AG492" s="17">
        <v>89</v>
      </c>
      <c r="AH492" s="17">
        <v>0</v>
      </c>
      <c r="AI492" s="17">
        <v>0</v>
      </c>
      <c r="AJ492" s="17">
        <v>0</v>
      </c>
      <c r="AK492" s="17">
        <v>0</v>
      </c>
      <c r="AL492" s="15">
        <v>0</v>
      </c>
      <c r="AM492" s="15">
        <v>17.8</v>
      </c>
      <c r="AN492" s="15" t="s">
        <v>1382</v>
      </c>
      <c r="AO492" s="15"/>
      <c r="AP492" s="15"/>
      <c r="AQ492" s="15"/>
      <c r="AR492" s="15"/>
      <c r="AS492" s="18" t="b">
        <v>0</v>
      </c>
      <c r="AT492" s="15" t="s">
        <v>2971</v>
      </c>
      <c r="AU492" s="17">
        <v>2073</v>
      </c>
      <c r="AV492" s="17">
        <v>2</v>
      </c>
      <c r="AW492" s="17">
        <v>2</v>
      </c>
      <c r="AX492" s="17">
        <v>8</v>
      </c>
      <c r="AY492" s="17">
        <v>26</v>
      </c>
      <c r="AZ492" s="17">
        <v>0</v>
      </c>
      <c r="BA492" s="17">
        <v>0</v>
      </c>
      <c r="BB492" s="17">
        <v>0</v>
      </c>
      <c r="BC492" s="17">
        <v>5</v>
      </c>
      <c r="BD492" s="17">
        <v>0</v>
      </c>
      <c r="BE492" s="17">
        <v>0</v>
      </c>
      <c r="BF492" s="17">
        <v>2</v>
      </c>
      <c r="BG492" s="17">
        <v>366</v>
      </c>
      <c r="BH492" s="15">
        <v>434.4</v>
      </c>
      <c r="BI492" s="15">
        <v>205.9</v>
      </c>
      <c r="BJ492" s="15">
        <v>126</v>
      </c>
      <c r="BK492" s="15">
        <v>76.8</v>
      </c>
      <c r="BL492" s="17">
        <v>0</v>
      </c>
      <c r="BM492" s="17">
        <v>0</v>
      </c>
      <c r="BN492" s="17">
        <v>0</v>
      </c>
      <c r="BO492" s="17">
        <v>0</v>
      </c>
      <c r="BP492" s="17">
        <v>25</v>
      </c>
      <c r="BQ492" s="15">
        <v>1.1599999999999999</v>
      </c>
      <c r="BR492" s="15">
        <v>1.8</v>
      </c>
      <c r="BS492" s="15">
        <v>2.96</v>
      </c>
      <c r="BT492" s="15">
        <v>33.17</v>
      </c>
      <c r="BU492" s="15"/>
      <c r="BV492" s="15"/>
      <c r="BW492" s="15"/>
      <c r="BX492" s="15"/>
      <c r="BY492" s="15"/>
      <c r="BZ492" s="15"/>
      <c r="CA492" s="15"/>
      <c r="CB492" s="15"/>
      <c r="CC492" s="17">
        <v>142</v>
      </c>
      <c r="CD492" s="17">
        <v>53</v>
      </c>
      <c r="CE492" s="17">
        <v>162</v>
      </c>
      <c r="CF492" s="17">
        <v>108</v>
      </c>
      <c r="CG492" s="17">
        <v>209</v>
      </c>
      <c r="CH492" s="17">
        <v>116</v>
      </c>
      <c r="CI492" s="17">
        <v>179</v>
      </c>
      <c r="CJ492" s="17">
        <v>87</v>
      </c>
      <c r="CK492" s="17">
        <v>0.05</v>
      </c>
      <c r="CL492" s="17">
        <v>0</v>
      </c>
      <c r="CM492" s="17">
        <v>0.08</v>
      </c>
      <c r="CN492" s="17">
        <v>0.13</v>
      </c>
      <c r="CO492" s="17">
        <v>1.44</v>
      </c>
      <c r="CP492" s="17">
        <v>1.1299999999999999</v>
      </c>
      <c r="CQ492" s="17">
        <v>252</v>
      </c>
      <c r="CR492" s="17">
        <v>155</v>
      </c>
      <c r="CS492" s="17">
        <v>230</v>
      </c>
      <c r="CT492" s="17">
        <v>49</v>
      </c>
      <c r="CU492" s="17">
        <v>144</v>
      </c>
      <c r="CV492" s="17">
        <v>57</v>
      </c>
      <c r="CW492" s="17">
        <v>300</v>
      </c>
      <c r="CX492" s="17">
        <v>101</v>
      </c>
      <c r="CY492" s="17">
        <v>1.0900000000000001</v>
      </c>
      <c r="CZ492" s="17">
        <v>0.35</v>
      </c>
      <c r="DA492" s="17">
        <v>0</v>
      </c>
      <c r="DB492" s="15"/>
      <c r="DC492" s="15"/>
      <c r="DD492" s="15"/>
      <c r="DE492" s="15"/>
      <c r="DF492" s="15"/>
      <c r="DG492" s="15"/>
      <c r="DH492" s="15"/>
    </row>
    <row r="493" spans="1:112" ht="17.25" thickBot="1">
      <c r="A493" s="18" t="b">
        <v>1</v>
      </c>
      <c r="B493" s="18" t="b">
        <v>1</v>
      </c>
      <c r="C493" s="15"/>
      <c r="D493" s="15"/>
      <c r="E493" s="17">
        <v>204968</v>
      </c>
      <c r="F493" s="17">
        <v>0</v>
      </c>
      <c r="G493" s="17">
        <v>0</v>
      </c>
      <c r="H493" s="17">
        <v>0</v>
      </c>
      <c r="I493" s="17">
        <v>0</v>
      </c>
      <c r="J493" s="15">
        <v>0</v>
      </c>
      <c r="K493" s="17">
        <v>0</v>
      </c>
      <c r="L493" s="17">
        <v>3</v>
      </c>
      <c r="M493" s="15">
        <v>1</v>
      </c>
      <c r="N493" s="15"/>
      <c r="O493" s="17">
        <v>0</v>
      </c>
      <c r="P493" s="15" t="s">
        <v>594</v>
      </c>
      <c r="Q493" s="15">
        <v>0</v>
      </c>
      <c r="R493" s="17">
        <v>489</v>
      </c>
      <c r="S493" s="18" t="b">
        <v>0</v>
      </c>
      <c r="T493" s="15"/>
      <c r="U493" s="15"/>
      <c r="V493" s="17">
        <v>45</v>
      </c>
      <c r="W493" s="15" t="s">
        <v>931</v>
      </c>
      <c r="X493" s="15">
        <v>1.4</v>
      </c>
      <c r="Y493" s="18" t="b">
        <v>0</v>
      </c>
      <c r="Z493" s="15" t="s">
        <v>360</v>
      </c>
      <c r="AA493" s="15">
        <v>6.7</v>
      </c>
      <c r="AB493" s="18" t="b">
        <v>0</v>
      </c>
      <c r="AC493" s="15"/>
      <c r="AD493" s="15" t="s">
        <v>519</v>
      </c>
      <c r="AE493" s="17">
        <v>18</v>
      </c>
      <c r="AF493" s="17">
        <v>17</v>
      </c>
      <c r="AG493" s="17">
        <v>30</v>
      </c>
      <c r="AH493" s="17">
        <v>0</v>
      </c>
      <c r="AI493" s="17">
        <v>0</v>
      </c>
      <c r="AJ493" s="17">
        <v>0</v>
      </c>
      <c r="AK493" s="17">
        <v>0</v>
      </c>
      <c r="AL493" s="15">
        <v>0</v>
      </c>
      <c r="AM493" s="15">
        <v>6.7</v>
      </c>
      <c r="AN493" s="15" t="s">
        <v>360</v>
      </c>
      <c r="AO493" s="15"/>
      <c r="AP493" s="15"/>
      <c r="AQ493" s="15"/>
      <c r="AR493" s="15"/>
      <c r="AS493" s="18" t="b">
        <v>0</v>
      </c>
      <c r="AT493" s="15" t="s">
        <v>2972</v>
      </c>
      <c r="AU493" s="17">
        <v>602</v>
      </c>
      <c r="AV493" s="17">
        <v>0</v>
      </c>
      <c r="AW493" s="17">
        <v>2</v>
      </c>
      <c r="AX493" s="17">
        <v>0</v>
      </c>
      <c r="AY493" s="17">
        <v>7</v>
      </c>
      <c r="AZ493" s="17">
        <v>0</v>
      </c>
      <c r="BA493" s="17">
        <v>0</v>
      </c>
      <c r="BB493" s="17">
        <v>0</v>
      </c>
      <c r="BC493" s="17">
        <v>3</v>
      </c>
      <c r="BD493" s="17">
        <v>0</v>
      </c>
      <c r="BE493" s="17">
        <v>0</v>
      </c>
      <c r="BF493" s="17">
        <v>0</v>
      </c>
      <c r="BG493" s="17">
        <v>123</v>
      </c>
      <c r="BH493" s="15">
        <v>139</v>
      </c>
      <c r="BI493" s="15">
        <v>79.7</v>
      </c>
      <c r="BJ493" s="15">
        <v>55</v>
      </c>
      <c r="BK493" s="15">
        <v>27.2</v>
      </c>
      <c r="BL493" s="17">
        <v>0</v>
      </c>
      <c r="BM493" s="17">
        <v>0</v>
      </c>
      <c r="BN493" s="17">
        <v>0</v>
      </c>
      <c r="BO493" s="17">
        <v>0</v>
      </c>
      <c r="BP493" s="17">
        <v>2</v>
      </c>
      <c r="BQ493" s="15">
        <v>0.49</v>
      </c>
      <c r="BR493" s="15">
        <v>0.37</v>
      </c>
      <c r="BS493" s="15">
        <v>0.86</v>
      </c>
      <c r="BT493" s="15">
        <v>8.56</v>
      </c>
      <c r="BU493" s="15"/>
      <c r="BV493" s="15"/>
      <c r="BW493" s="15"/>
      <c r="BX493" s="15"/>
      <c r="BY493" s="15"/>
      <c r="BZ493" s="15"/>
      <c r="CA493" s="15"/>
      <c r="CB493" s="15"/>
      <c r="CC493" s="17">
        <v>284</v>
      </c>
      <c r="CD493" s="17">
        <v>131</v>
      </c>
      <c r="CE493" s="17">
        <v>257</v>
      </c>
      <c r="CF493" s="17">
        <v>143</v>
      </c>
      <c r="CG493" s="17">
        <v>273</v>
      </c>
      <c r="CH493" s="17">
        <v>146</v>
      </c>
      <c r="CI493" s="17">
        <v>295</v>
      </c>
      <c r="CJ493" s="17">
        <v>142</v>
      </c>
      <c r="CK493" s="17">
        <v>7.0000000000000007E-2</v>
      </c>
      <c r="CL493" s="17">
        <v>0</v>
      </c>
      <c r="CM493" s="17">
        <v>0.06</v>
      </c>
      <c r="CN493" s="17">
        <v>0.13</v>
      </c>
      <c r="CO493" s="17">
        <v>1.28</v>
      </c>
      <c r="CP493" s="17">
        <v>1.05</v>
      </c>
      <c r="CQ493" s="17">
        <v>404</v>
      </c>
      <c r="CR493" s="17">
        <v>226</v>
      </c>
      <c r="CS493" s="17">
        <v>103</v>
      </c>
      <c r="CT493" s="17">
        <v>5</v>
      </c>
      <c r="CU493" s="17">
        <v>333</v>
      </c>
      <c r="CV493" s="17">
        <v>149</v>
      </c>
      <c r="CW493" s="17">
        <v>62</v>
      </c>
      <c r="CX493" s="17">
        <v>21</v>
      </c>
      <c r="CY493" s="17">
        <v>0.3</v>
      </c>
      <c r="CZ493" s="17">
        <v>0</v>
      </c>
      <c r="DA493" s="17">
        <v>0</v>
      </c>
      <c r="DB493" s="15"/>
      <c r="DC493" s="15"/>
      <c r="DD493" s="15"/>
      <c r="DE493" s="15"/>
      <c r="DF493" s="15"/>
      <c r="DG493" s="15"/>
      <c r="DH493" s="15"/>
    </row>
    <row r="494" spans="1:112" ht="17.25" thickBot="1">
      <c r="A494" s="18" t="b">
        <v>1</v>
      </c>
      <c r="B494" s="18" t="b">
        <v>1</v>
      </c>
      <c r="C494" s="15"/>
      <c r="D494" s="15"/>
      <c r="E494" s="17">
        <v>60689</v>
      </c>
      <c r="F494" s="17">
        <v>0</v>
      </c>
      <c r="G494" s="17">
        <v>0</v>
      </c>
      <c r="H494" s="17">
        <v>0</v>
      </c>
      <c r="I494" s="17">
        <v>0</v>
      </c>
      <c r="J494" s="15">
        <v>0</v>
      </c>
      <c r="K494" s="17">
        <v>0</v>
      </c>
      <c r="L494" s="17">
        <v>4</v>
      </c>
      <c r="M494" s="15">
        <v>2</v>
      </c>
      <c r="N494" s="15"/>
      <c r="O494" s="17">
        <v>0</v>
      </c>
      <c r="P494" s="15" t="s">
        <v>608</v>
      </c>
      <c r="Q494" s="15">
        <v>0</v>
      </c>
      <c r="R494" s="17">
        <v>490</v>
      </c>
      <c r="S494" s="18" t="b">
        <v>0</v>
      </c>
      <c r="T494" s="15"/>
      <c r="U494" s="15"/>
      <c r="V494" s="17">
        <v>60</v>
      </c>
      <c r="W494" s="15" t="s">
        <v>930</v>
      </c>
      <c r="X494" s="15">
        <v>2.7</v>
      </c>
      <c r="Y494" s="18" t="b">
        <v>0</v>
      </c>
      <c r="Z494" s="15" t="s">
        <v>257</v>
      </c>
      <c r="AA494" s="15">
        <v>1.8</v>
      </c>
      <c r="AB494" s="18" t="b">
        <v>0</v>
      </c>
      <c r="AC494" s="15"/>
      <c r="AD494" s="15" t="s">
        <v>519</v>
      </c>
      <c r="AE494" s="17">
        <v>18</v>
      </c>
      <c r="AF494" s="17">
        <v>17</v>
      </c>
      <c r="AG494" s="17">
        <v>41</v>
      </c>
      <c r="AH494" s="17">
        <v>0</v>
      </c>
      <c r="AI494" s="17">
        <v>0</v>
      </c>
      <c r="AJ494" s="17">
        <v>0</v>
      </c>
      <c r="AK494" s="17">
        <v>0</v>
      </c>
      <c r="AL494" s="15">
        <v>0</v>
      </c>
      <c r="AM494" s="15">
        <v>6.8</v>
      </c>
      <c r="AN494" s="15" t="s">
        <v>257</v>
      </c>
      <c r="AO494" s="15"/>
      <c r="AP494" s="15"/>
      <c r="AQ494" s="15"/>
      <c r="AR494" s="15"/>
      <c r="AS494" s="18" t="b">
        <v>0</v>
      </c>
      <c r="AT494" s="15" t="s">
        <v>2979</v>
      </c>
      <c r="AU494" s="17">
        <v>896</v>
      </c>
      <c r="AV494" s="17">
        <v>3</v>
      </c>
      <c r="AW494" s="17">
        <v>0</v>
      </c>
      <c r="AX494" s="17">
        <v>2</v>
      </c>
      <c r="AY494" s="17">
        <v>14</v>
      </c>
      <c r="AZ494" s="17">
        <v>0</v>
      </c>
      <c r="BA494" s="17">
        <v>0</v>
      </c>
      <c r="BB494" s="17">
        <v>0</v>
      </c>
      <c r="BC494" s="17">
        <v>0</v>
      </c>
      <c r="BD494" s="17">
        <v>0</v>
      </c>
      <c r="BE494" s="17">
        <v>0</v>
      </c>
      <c r="BF494" s="17">
        <v>4</v>
      </c>
      <c r="BG494" s="17">
        <v>145</v>
      </c>
      <c r="BH494" s="15">
        <v>139</v>
      </c>
      <c r="BI494" s="15">
        <v>88.4</v>
      </c>
      <c r="BJ494" s="15">
        <v>266</v>
      </c>
      <c r="BK494" s="15">
        <v>48</v>
      </c>
      <c r="BL494" s="17">
        <v>0</v>
      </c>
      <c r="BM494" s="17">
        <v>0</v>
      </c>
      <c r="BN494" s="17">
        <v>0</v>
      </c>
      <c r="BO494" s="17">
        <v>0</v>
      </c>
      <c r="BP494" s="17">
        <v>11</v>
      </c>
      <c r="BQ494" s="15">
        <v>4.29</v>
      </c>
      <c r="BR494" s="15">
        <v>0.32</v>
      </c>
      <c r="BS494" s="15">
        <v>4.6100000000000003</v>
      </c>
      <c r="BT494" s="15">
        <v>14.44</v>
      </c>
      <c r="BU494" s="15"/>
      <c r="BV494" s="15"/>
      <c r="BW494" s="15"/>
      <c r="BX494" s="15"/>
      <c r="BY494" s="17">
        <v>1</v>
      </c>
      <c r="BZ494" s="15"/>
      <c r="CA494" s="15"/>
      <c r="CB494" s="15"/>
      <c r="CC494" s="17">
        <v>285</v>
      </c>
      <c r="CD494" s="17">
        <v>31</v>
      </c>
      <c r="CE494" s="17">
        <v>244</v>
      </c>
      <c r="CF494" s="17">
        <v>26</v>
      </c>
      <c r="CG494" s="17">
        <v>111</v>
      </c>
      <c r="CH494" s="17">
        <v>28</v>
      </c>
      <c r="CI494" s="17">
        <v>249</v>
      </c>
      <c r="CJ494" s="17">
        <v>29</v>
      </c>
      <c r="CK494" s="17">
        <v>0.43</v>
      </c>
      <c r="CL494" s="17">
        <v>0</v>
      </c>
      <c r="CM494" s="17">
        <v>0.03</v>
      </c>
      <c r="CN494" s="17">
        <v>0.46</v>
      </c>
      <c r="CO494" s="17">
        <v>1.45</v>
      </c>
      <c r="CP494" s="17">
        <v>1.41</v>
      </c>
      <c r="CQ494" s="17">
        <v>58</v>
      </c>
      <c r="CR494" s="17">
        <v>14</v>
      </c>
      <c r="CS494" s="17">
        <v>452</v>
      </c>
      <c r="CT494" s="17">
        <v>44</v>
      </c>
      <c r="CU494" s="17">
        <v>213</v>
      </c>
      <c r="CV494" s="17">
        <v>21</v>
      </c>
      <c r="CW494" s="17">
        <v>147</v>
      </c>
      <c r="CX494" s="17">
        <v>24</v>
      </c>
      <c r="CY494" s="17">
        <v>1.1000000000000001</v>
      </c>
      <c r="CZ494" s="17">
        <v>0.2</v>
      </c>
      <c r="DA494" s="17">
        <v>0</v>
      </c>
      <c r="DB494" s="15"/>
      <c r="DC494" s="15"/>
      <c r="DD494" s="15"/>
      <c r="DE494" s="15"/>
      <c r="DF494" s="15"/>
      <c r="DG494" s="15"/>
      <c r="DH494" s="15"/>
    </row>
    <row r="495" spans="1:112" ht="27.75" thickBot="1">
      <c r="A495" s="18" t="b">
        <v>1</v>
      </c>
      <c r="B495" s="18" t="b">
        <v>1</v>
      </c>
      <c r="C495" s="15"/>
      <c r="D495" s="15"/>
      <c r="E495" s="17">
        <v>482973</v>
      </c>
      <c r="F495" s="17">
        <v>0</v>
      </c>
      <c r="G495" s="17">
        <v>0</v>
      </c>
      <c r="H495" s="17">
        <v>0</v>
      </c>
      <c r="I495" s="17">
        <v>0</v>
      </c>
      <c r="J495" s="15">
        <v>0</v>
      </c>
      <c r="K495" s="17">
        <v>0</v>
      </c>
      <c r="L495" s="17">
        <v>4</v>
      </c>
      <c r="M495" s="15">
        <v>2</v>
      </c>
      <c r="N495" s="15"/>
      <c r="O495" s="17">
        <v>0</v>
      </c>
      <c r="P495" s="15" t="s">
        <v>2980</v>
      </c>
      <c r="Q495" s="15">
        <v>0</v>
      </c>
      <c r="R495" s="17">
        <v>491</v>
      </c>
      <c r="S495" s="18" t="b">
        <v>0</v>
      </c>
      <c r="T495" s="15"/>
      <c r="U495" s="15"/>
      <c r="V495" s="17">
        <v>60</v>
      </c>
      <c r="W495" s="15" t="s">
        <v>2981</v>
      </c>
      <c r="X495" s="15">
        <v>3.1</v>
      </c>
      <c r="Y495" s="18" t="b">
        <v>0</v>
      </c>
      <c r="Z495" s="15" t="s">
        <v>2982</v>
      </c>
      <c r="AA495" s="15">
        <v>3.5</v>
      </c>
      <c r="AB495" s="18" t="b">
        <v>0</v>
      </c>
      <c r="AC495" s="15"/>
      <c r="AD495" s="15" t="s">
        <v>519</v>
      </c>
      <c r="AE495" s="17">
        <v>18</v>
      </c>
      <c r="AF495" s="17">
        <v>17</v>
      </c>
      <c r="AG495" s="17">
        <v>114</v>
      </c>
      <c r="AH495" s="17">
        <v>0</v>
      </c>
      <c r="AI495" s="17">
        <v>0</v>
      </c>
      <c r="AJ495" s="17">
        <v>0</v>
      </c>
      <c r="AK495" s="17">
        <v>0</v>
      </c>
      <c r="AL495" s="15">
        <v>0</v>
      </c>
      <c r="AM495" s="15">
        <v>19</v>
      </c>
      <c r="AN495" s="15" t="s">
        <v>2980</v>
      </c>
      <c r="AO495" s="15"/>
      <c r="AP495" s="15"/>
      <c r="AQ495" s="15"/>
      <c r="AR495" s="15"/>
      <c r="AS495" s="18" t="b">
        <v>0</v>
      </c>
      <c r="AT495" s="15" t="s">
        <v>2983</v>
      </c>
      <c r="AU495" s="17">
        <v>2293</v>
      </c>
      <c r="AV495" s="17">
        <v>6</v>
      </c>
      <c r="AW495" s="17">
        <v>6</v>
      </c>
      <c r="AX495" s="17">
        <v>9</v>
      </c>
      <c r="AY495" s="17">
        <v>37</v>
      </c>
      <c r="AZ495" s="17">
        <v>0</v>
      </c>
      <c r="BA495" s="17">
        <v>0</v>
      </c>
      <c r="BB495" s="17">
        <v>0</v>
      </c>
      <c r="BC495" s="17">
        <v>2</v>
      </c>
      <c r="BD495" s="17">
        <v>0</v>
      </c>
      <c r="BE495" s="17">
        <v>0</v>
      </c>
      <c r="BF495" s="17">
        <v>13</v>
      </c>
      <c r="BG495" s="17">
        <v>407</v>
      </c>
      <c r="BH495" s="15">
        <v>420.6</v>
      </c>
      <c r="BI495" s="15">
        <v>240.7</v>
      </c>
      <c r="BJ495" s="15">
        <v>726</v>
      </c>
      <c r="BK495" s="15">
        <v>136.4</v>
      </c>
      <c r="BL495" s="17">
        <v>0</v>
      </c>
      <c r="BM495" s="17">
        <v>0</v>
      </c>
      <c r="BN495" s="17">
        <v>0</v>
      </c>
      <c r="BO495" s="17">
        <v>0</v>
      </c>
      <c r="BP495" s="17">
        <v>28</v>
      </c>
      <c r="BQ495" s="15">
        <v>6.48</v>
      </c>
      <c r="BR495" s="15">
        <v>1.26</v>
      </c>
      <c r="BS495" s="15">
        <v>7.74</v>
      </c>
      <c r="BT495" s="15">
        <v>38.770000000000003</v>
      </c>
      <c r="BU495" s="15"/>
      <c r="BV495" s="15"/>
      <c r="BW495" s="15"/>
      <c r="BX495" s="15"/>
      <c r="BY495" s="17">
        <v>3</v>
      </c>
      <c r="BZ495" s="15"/>
      <c r="CA495" s="15"/>
      <c r="CB495" s="15"/>
      <c r="CC495" s="17">
        <v>145</v>
      </c>
      <c r="CD495" s="17">
        <v>14</v>
      </c>
      <c r="CE495" s="17">
        <v>142</v>
      </c>
      <c r="CF495" s="17">
        <v>12</v>
      </c>
      <c r="CG495" s="17">
        <v>22</v>
      </c>
      <c r="CH495" s="17">
        <v>13</v>
      </c>
      <c r="CI495" s="17">
        <v>69</v>
      </c>
      <c r="CJ495" s="17">
        <v>13</v>
      </c>
      <c r="CK495" s="17">
        <v>0.25</v>
      </c>
      <c r="CL495" s="17">
        <v>0</v>
      </c>
      <c r="CM495" s="17">
        <v>0.05</v>
      </c>
      <c r="CN495" s="17">
        <v>0.3</v>
      </c>
      <c r="CO495" s="17">
        <v>1.52</v>
      </c>
      <c r="CP495" s="17">
        <v>1.45</v>
      </c>
      <c r="CQ495" s="17">
        <v>93</v>
      </c>
      <c r="CR495" s="17">
        <v>24</v>
      </c>
      <c r="CS495" s="17">
        <v>487</v>
      </c>
      <c r="CT495" s="17">
        <v>54</v>
      </c>
      <c r="CU495" s="17">
        <v>162</v>
      </c>
      <c r="CV495" s="17">
        <v>15</v>
      </c>
      <c r="CW495" s="17">
        <v>96</v>
      </c>
      <c r="CX495" s="17">
        <v>13</v>
      </c>
      <c r="CY495" s="17">
        <v>1.1000000000000001</v>
      </c>
      <c r="CZ495" s="17">
        <v>0.35</v>
      </c>
      <c r="DA495" s="17">
        <v>0</v>
      </c>
      <c r="DB495" s="15"/>
      <c r="DC495" s="15"/>
      <c r="DD495" s="15"/>
      <c r="DE495" s="15"/>
      <c r="DF495" s="15"/>
      <c r="DG495" s="15"/>
      <c r="DH495" s="15"/>
    </row>
    <row r="496" spans="1:112" ht="17.25" thickBot="1">
      <c r="A496" s="18" t="b">
        <v>1</v>
      </c>
      <c r="B496" s="18" t="b">
        <v>1</v>
      </c>
      <c r="C496" s="15"/>
      <c r="D496" s="15"/>
      <c r="E496" s="17">
        <v>210156</v>
      </c>
      <c r="F496" s="17">
        <v>0</v>
      </c>
      <c r="G496" s="17">
        <v>0</v>
      </c>
      <c r="H496" s="17">
        <v>0</v>
      </c>
      <c r="I496" s="17">
        <v>0</v>
      </c>
      <c r="J496" s="15">
        <v>0</v>
      </c>
      <c r="K496" s="17">
        <v>0</v>
      </c>
      <c r="L496" s="17">
        <v>4</v>
      </c>
      <c r="M496" s="15">
        <v>1.8</v>
      </c>
      <c r="N496" s="15"/>
      <c r="O496" s="17">
        <v>0</v>
      </c>
      <c r="P496" s="15" t="s">
        <v>935</v>
      </c>
      <c r="Q496" s="15">
        <v>0</v>
      </c>
      <c r="R496" s="17">
        <v>492</v>
      </c>
      <c r="S496" s="18" t="b">
        <v>0</v>
      </c>
      <c r="T496" s="15"/>
      <c r="U496" s="15"/>
      <c r="V496" s="17">
        <v>55</v>
      </c>
      <c r="W496" s="15" t="s">
        <v>936</v>
      </c>
      <c r="X496" s="15">
        <v>2.5</v>
      </c>
      <c r="Y496" s="18" t="b">
        <v>0</v>
      </c>
      <c r="Z496" s="15" t="s">
        <v>247</v>
      </c>
      <c r="AA496" s="15">
        <v>0.4</v>
      </c>
      <c r="AB496" s="18" t="b">
        <v>0</v>
      </c>
      <c r="AC496" s="15"/>
      <c r="AD496" s="15" t="s">
        <v>519</v>
      </c>
      <c r="AE496" s="17">
        <v>18</v>
      </c>
      <c r="AF496" s="17">
        <v>17</v>
      </c>
      <c r="AG496" s="17">
        <v>43</v>
      </c>
      <c r="AH496" s="17">
        <v>0</v>
      </c>
      <c r="AI496" s="17">
        <v>0</v>
      </c>
      <c r="AJ496" s="17">
        <v>0</v>
      </c>
      <c r="AK496" s="17">
        <v>0</v>
      </c>
      <c r="AL496" s="15">
        <v>0</v>
      </c>
      <c r="AM496" s="15">
        <v>7.8</v>
      </c>
      <c r="AN496" s="15" t="s">
        <v>247</v>
      </c>
      <c r="AO496" s="15"/>
      <c r="AP496" s="15"/>
      <c r="AQ496" s="15"/>
      <c r="AR496" s="15"/>
      <c r="AS496" s="18" t="b">
        <v>0</v>
      </c>
      <c r="AT496" s="15" t="s">
        <v>2984</v>
      </c>
      <c r="AU496" s="17">
        <v>480</v>
      </c>
      <c r="AV496" s="17">
        <v>4</v>
      </c>
      <c r="AW496" s="17">
        <v>2</v>
      </c>
      <c r="AX496" s="17">
        <v>1</v>
      </c>
      <c r="AY496" s="17">
        <v>4</v>
      </c>
      <c r="AZ496" s="17">
        <v>0</v>
      </c>
      <c r="BA496" s="17">
        <v>0</v>
      </c>
      <c r="BB496" s="17">
        <v>0</v>
      </c>
      <c r="BC496" s="17">
        <v>2</v>
      </c>
      <c r="BD496" s="17">
        <v>0</v>
      </c>
      <c r="BE496" s="17">
        <v>0</v>
      </c>
      <c r="BF496" s="17">
        <v>4</v>
      </c>
      <c r="BG496" s="17">
        <v>170</v>
      </c>
      <c r="BH496" s="15">
        <v>177.2</v>
      </c>
      <c r="BI496" s="15">
        <v>79</v>
      </c>
      <c r="BJ496" s="15">
        <v>235</v>
      </c>
      <c r="BK496" s="15">
        <v>48.4</v>
      </c>
      <c r="BL496" s="17">
        <v>0</v>
      </c>
      <c r="BM496" s="17">
        <v>0</v>
      </c>
      <c r="BN496" s="17">
        <v>0</v>
      </c>
      <c r="BO496" s="17">
        <v>0</v>
      </c>
      <c r="BP496" s="17">
        <v>3</v>
      </c>
      <c r="BQ496" s="15">
        <v>3.68</v>
      </c>
      <c r="BR496" s="15">
        <v>0.77</v>
      </c>
      <c r="BS496" s="15">
        <v>4.45</v>
      </c>
      <c r="BT496" s="15">
        <v>10.35</v>
      </c>
      <c r="BU496" s="15"/>
      <c r="BV496" s="15"/>
      <c r="BW496" s="15"/>
      <c r="BX496" s="15"/>
      <c r="BY496" s="15"/>
      <c r="BZ496" s="15"/>
      <c r="CA496" s="15"/>
      <c r="CB496" s="15"/>
      <c r="CC496" s="17">
        <v>258</v>
      </c>
      <c r="CD496" s="17">
        <v>25</v>
      </c>
      <c r="CE496" s="17">
        <v>258</v>
      </c>
      <c r="CF496" s="17">
        <v>30</v>
      </c>
      <c r="CG496" s="17">
        <v>126</v>
      </c>
      <c r="CH496" s="17">
        <v>31</v>
      </c>
      <c r="CI496" s="17">
        <v>247</v>
      </c>
      <c r="CJ496" s="17">
        <v>28</v>
      </c>
      <c r="CK496" s="17">
        <v>0.69</v>
      </c>
      <c r="CL496" s="17">
        <v>0</v>
      </c>
      <c r="CM496" s="17">
        <v>0.14000000000000001</v>
      </c>
      <c r="CN496" s="17">
        <v>0.83</v>
      </c>
      <c r="CO496" s="17">
        <v>1.94</v>
      </c>
      <c r="CP496" s="17">
        <v>0.75</v>
      </c>
      <c r="CQ496" s="17">
        <v>137</v>
      </c>
      <c r="CR496" s="17">
        <v>34</v>
      </c>
      <c r="CS496" s="17">
        <v>374</v>
      </c>
      <c r="CT496" s="17">
        <v>31</v>
      </c>
      <c r="CU496" s="17">
        <v>235</v>
      </c>
      <c r="CV496" s="17">
        <v>24</v>
      </c>
      <c r="CW496" s="17">
        <v>285</v>
      </c>
      <c r="CX496" s="17">
        <v>52</v>
      </c>
      <c r="CY496" s="17">
        <v>0.56000000000000005</v>
      </c>
      <c r="CZ496" s="17">
        <v>0.19</v>
      </c>
      <c r="DA496" s="17">
        <v>0</v>
      </c>
      <c r="DB496" s="15"/>
      <c r="DC496" s="15"/>
      <c r="DD496" s="15"/>
      <c r="DE496" s="15"/>
      <c r="DF496" s="15"/>
      <c r="DG496" s="15"/>
      <c r="DH496" s="15"/>
    </row>
    <row r="497" spans="1:112" ht="27.75" thickBot="1">
      <c r="A497" s="18" t="b">
        <v>1</v>
      </c>
      <c r="B497" s="18" t="b">
        <v>1</v>
      </c>
      <c r="C497" s="15"/>
      <c r="D497" s="15"/>
      <c r="E497" s="17">
        <v>465680</v>
      </c>
      <c r="F497" s="17">
        <v>0</v>
      </c>
      <c r="G497" s="17">
        <v>0</v>
      </c>
      <c r="H497" s="17">
        <v>0</v>
      </c>
      <c r="I497" s="17">
        <v>0</v>
      </c>
      <c r="J497" s="15">
        <v>0</v>
      </c>
      <c r="K497" s="17">
        <v>0</v>
      </c>
      <c r="L497" s="17">
        <v>4</v>
      </c>
      <c r="M497" s="15">
        <v>1.8</v>
      </c>
      <c r="N497" s="15"/>
      <c r="O497" s="17">
        <v>0</v>
      </c>
      <c r="P497" s="15" t="s">
        <v>3610</v>
      </c>
      <c r="Q497" s="15">
        <v>0</v>
      </c>
      <c r="R497" s="17">
        <v>493</v>
      </c>
      <c r="S497" s="18" t="b">
        <v>0</v>
      </c>
      <c r="T497" s="15"/>
      <c r="U497" s="15"/>
      <c r="V497" s="17">
        <v>55</v>
      </c>
      <c r="W497" s="15" t="s">
        <v>3611</v>
      </c>
      <c r="X497" s="15">
        <v>1</v>
      </c>
      <c r="Y497" s="18" t="b">
        <v>0</v>
      </c>
      <c r="Z497" s="15" t="s">
        <v>3612</v>
      </c>
      <c r="AA497" s="15">
        <v>0.1</v>
      </c>
      <c r="AB497" s="18" t="b">
        <v>0</v>
      </c>
      <c r="AC497" s="15"/>
      <c r="AD497" s="15" t="s">
        <v>519</v>
      </c>
      <c r="AE497" s="17">
        <v>18</v>
      </c>
      <c r="AF497" s="17">
        <v>17</v>
      </c>
      <c r="AG497" s="17">
        <v>9</v>
      </c>
      <c r="AH497" s="17">
        <v>0</v>
      </c>
      <c r="AI497" s="17">
        <v>0</v>
      </c>
      <c r="AJ497" s="17">
        <v>0</v>
      </c>
      <c r="AK497" s="17">
        <v>0</v>
      </c>
      <c r="AL497" s="15">
        <v>0</v>
      </c>
      <c r="AM497" s="15">
        <v>1.6</v>
      </c>
      <c r="AN497" s="15" t="s">
        <v>3612</v>
      </c>
      <c r="AO497" s="15"/>
      <c r="AP497" s="15"/>
      <c r="AQ497" s="15"/>
      <c r="AR497" s="15"/>
      <c r="AS497" s="18" t="b">
        <v>0</v>
      </c>
      <c r="AT497" s="15" t="s">
        <v>3613</v>
      </c>
      <c r="AU497" s="17">
        <v>89</v>
      </c>
      <c r="AV497" s="17">
        <v>0</v>
      </c>
      <c r="AW497" s="17">
        <v>0</v>
      </c>
      <c r="AX497" s="17">
        <v>0</v>
      </c>
      <c r="AY497" s="17">
        <v>3</v>
      </c>
      <c r="AZ497" s="17">
        <v>0</v>
      </c>
      <c r="BA497" s="17">
        <v>0</v>
      </c>
      <c r="BB497" s="17">
        <v>0</v>
      </c>
      <c r="BC497" s="17">
        <v>0</v>
      </c>
      <c r="BD497" s="17">
        <v>0</v>
      </c>
      <c r="BE497" s="17">
        <v>0</v>
      </c>
      <c r="BF497" s="17">
        <v>0</v>
      </c>
      <c r="BG497" s="17">
        <v>24</v>
      </c>
      <c r="BH497" s="15">
        <v>6.8</v>
      </c>
      <c r="BI497" s="15">
        <v>17.7</v>
      </c>
      <c r="BJ497" s="15">
        <v>39</v>
      </c>
      <c r="BK497" s="15">
        <v>6.3</v>
      </c>
      <c r="BL497" s="17">
        <v>0</v>
      </c>
      <c r="BM497" s="17">
        <v>0</v>
      </c>
      <c r="BN497" s="17">
        <v>0</v>
      </c>
      <c r="BO497" s="17">
        <v>0</v>
      </c>
      <c r="BP497" s="17">
        <v>0</v>
      </c>
      <c r="BQ497" s="15">
        <v>0.44</v>
      </c>
      <c r="BR497" s="15">
        <v>0.02</v>
      </c>
      <c r="BS497" s="15">
        <v>0.46</v>
      </c>
      <c r="BT497" s="15">
        <v>1.57</v>
      </c>
      <c r="BU497" s="15"/>
      <c r="BV497" s="15"/>
      <c r="BW497" s="15"/>
      <c r="BX497" s="15"/>
      <c r="BY497" s="15"/>
      <c r="BZ497" s="15"/>
      <c r="CA497" s="15"/>
      <c r="CB497" s="15"/>
      <c r="CC497" s="17">
        <v>374</v>
      </c>
      <c r="CD497" s="17">
        <v>42</v>
      </c>
      <c r="CE497" s="17">
        <v>327</v>
      </c>
      <c r="CF497" s="17">
        <v>41</v>
      </c>
      <c r="CG497" s="17">
        <v>288</v>
      </c>
      <c r="CH497" s="17">
        <v>42</v>
      </c>
      <c r="CI497" s="17">
        <v>353</v>
      </c>
      <c r="CJ497" s="17">
        <v>42</v>
      </c>
      <c r="CK497" s="17">
        <v>0.44</v>
      </c>
      <c r="CL497" s="17">
        <v>0</v>
      </c>
      <c r="CM497" s="17">
        <v>0.02</v>
      </c>
      <c r="CN497" s="17">
        <v>0.46</v>
      </c>
      <c r="CO497" s="17">
        <v>1.59</v>
      </c>
      <c r="CP497" s="17">
        <v>3.03</v>
      </c>
      <c r="CQ497" s="17">
        <v>171</v>
      </c>
      <c r="CR497" s="17">
        <v>40</v>
      </c>
      <c r="CS497" s="17">
        <v>408</v>
      </c>
      <c r="CT497" s="17">
        <v>37</v>
      </c>
      <c r="CU497" s="17">
        <v>388</v>
      </c>
      <c r="CV497" s="17">
        <v>46</v>
      </c>
      <c r="CW497" s="17">
        <v>402</v>
      </c>
      <c r="CX497" s="17">
        <v>63</v>
      </c>
      <c r="CY497" s="17">
        <v>0</v>
      </c>
      <c r="CZ497" s="17">
        <v>0</v>
      </c>
      <c r="DA497" s="17">
        <v>0</v>
      </c>
      <c r="DB497" s="15"/>
      <c r="DC497" s="15"/>
      <c r="DD497" s="15"/>
      <c r="DE497" s="15"/>
      <c r="DF497" s="15"/>
      <c r="DG497" s="15"/>
      <c r="DH497" s="15"/>
    </row>
    <row r="498" spans="1:112" ht="27.75" thickBot="1">
      <c r="A498" s="18" t="b">
        <v>1</v>
      </c>
      <c r="B498" s="18" t="b">
        <v>1</v>
      </c>
      <c r="C498" s="15"/>
      <c r="D498" s="15"/>
      <c r="E498" s="17">
        <v>204561</v>
      </c>
      <c r="F498" s="17">
        <v>0</v>
      </c>
      <c r="G498" s="17">
        <v>0</v>
      </c>
      <c r="H498" s="17">
        <v>0</v>
      </c>
      <c r="I498" s="17">
        <v>0</v>
      </c>
      <c r="J498" s="15">
        <v>0</v>
      </c>
      <c r="K498" s="17">
        <v>0</v>
      </c>
      <c r="L498" s="17">
        <v>3</v>
      </c>
      <c r="M498" s="15">
        <v>1.5</v>
      </c>
      <c r="N498" s="15"/>
      <c r="O498" s="17">
        <v>0</v>
      </c>
      <c r="P498" s="15" t="s">
        <v>5532</v>
      </c>
      <c r="Q498" s="15">
        <v>0</v>
      </c>
      <c r="R498" s="17">
        <v>558</v>
      </c>
      <c r="S498" s="18" t="b">
        <v>0</v>
      </c>
      <c r="T498" s="15"/>
      <c r="U498" s="15"/>
      <c r="V498" s="17">
        <v>50</v>
      </c>
      <c r="W498" s="15" t="s">
        <v>5533</v>
      </c>
      <c r="X498" s="15">
        <v>0</v>
      </c>
      <c r="Y498" s="18" t="b">
        <v>0</v>
      </c>
      <c r="Z498" s="15" t="s">
        <v>5534</v>
      </c>
      <c r="AA498" s="15">
        <v>0</v>
      </c>
      <c r="AB498" s="18" t="b">
        <v>0</v>
      </c>
      <c r="AC498" s="15"/>
      <c r="AD498" s="15" t="s">
        <v>519</v>
      </c>
      <c r="AE498" s="17">
        <v>18</v>
      </c>
      <c r="AF498" s="17">
        <v>17</v>
      </c>
      <c r="AG498" s="17">
        <v>0</v>
      </c>
      <c r="AH498" s="17">
        <v>0</v>
      </c>
      <c r="AI498" s="17">
        <v>0</v>
      </c>
      <c r="AJ498" s="17">
        <v>0</v>
      </c>
      <c r="AK498" s="17">
        <v>0</v>
      </c>
      <c r="AL498" s="15">
        <v>0</v>
      </c>
      <c r="AM498" s="15">
        <v>0</v>
      </c>
      <c r="AN498" s="15" t="s">
        <v>5534</v>
      </c>
      <c r="AO498" s="15" t="s">
        <v>5535</v>
      </c>
      <c r="AP498" s="17">
        <v>14</v>
      </c>
      <c r="AQ498" s="68">
        <v>46226</v>
      </c>
      <c r="AR498" s="68">
        <v>35701</v>
      </c>
      <c r="AS498" s="18" t="b">
        <v>0</v>
      </c>
      <c r="AT498" s="15" t="s">
        <v>5536</v>
      </c>
      <c r="AU498" s="17">
        <v>0</v>
      </c>
      <c r="AV498" s="17">
        <v>0</v>
      </c>
      <c r="AW498" s="17">
        <v>0</v>
      </c>
      <c r="AX498" s="17">
        <v>0</v>
      </c>
      <c r="AY498" s="17">
        <v>0</v>
      </c>
      <c r="AZ498" s="17">
        <v>0</v>
      </c>
      <c r="BA498" s="17">
        <v>0</v>
      </c>
      <c r="BB498" s="17">
        <v>0</v>
      </c>
      <c r="BC498" s="17">
        <v>0</v>
      </c>
      <c r="BD498" s="17">
        <v>0</v>
      </c>
      <c r="BE498" s="17">
        <v>0</v>
      </c>
      <c r="BF498" s="17">
        <v>0</v>
      </c>
      <c r="BG498" s="17">
        <v>0</v>
      </c>
      <c r="BH498" s="15">
        <v>0</v>
      </c>
      <c r="BI498" s="15">
        <v>0</v>
      </c>
      <c r="BJ498" s="15">
        <v>0</v>
      </c>
      <c r="BK498" s="15">
        <v>0</v>
      </c>
      <c r="BL498" s="17">
        <v>0</v>
      </c>
      <c r="BM498" s="17">
        <v>0</v>
      </c>
      <c r="BN498" s="17">
        <v>0</v>
      </c>
      <c r="BO498" s="17">
        <v>0</v>
      </c>
      <c r="BP498" s="17">
        <v>0</v>
      </c>
      <c r="BQ498" s="15">
        <v>0</v>
      </c>
      <c r="BR498" s="15">
        <v>0</v>
      </c>
      <c r="BS498" s="15">
        <v>0</v>
      </c>
      <c r="BT498" s="15">
        <v>0</v>
      </c>
      <c r="BU498" s="15"/>
      <c r="BV498" s="15"/>
      <c r="BW498" s="15"/>
      <c r="BX498" s="15"/>
      <c r="BY498" s="15"/>
      <c r="BZ498" s="15"/>
      <c r="CA498" s="15"/>
      <c r="CB498" s="15"/>
      <c r="CC498" s="17">
        <v>496</v>
      </c>
      <c r="CD498" s="17">
        <v>205</v>
      </c>
      <c r="CE498" s="17">
        <v>492</v>
      </c>
      <c r="CF498" s="17">
        <v>205</v>
      </c>
      <c r="CG498" s="17">
        <v>488</v>
      </c>
      <c r="CH498" s="17">
        <v>204</v>
      </c>
      <c r="CI498" s="17">
        <v>496</v>
      </c>
      <c r="CJ498" s="17">
        <v>205</v>
      </c>
      <c r="CK498" s="17">
        <v>0</v>
      </c>
      <c r="CL498" s="17">
        <v>0</v>
      </c>
      <c r="CM498" s="17">
        <v>0</v>
      </c>
      <c r="CN498" s="17">
        <v>0</v>
      </c>
      <c r="CO498" s="17">
        <v>0</v>
      </c>
      <c r="CP498" s="17">
        <v>0</v>
      </c>
      <c r="CQ498" s="17">
        <v>246</v>
      </c>
      <c r="CR498" s="17">
        <v>150</v>
      </c>
      <c r="CS498" s="17">
        <v>224</v>
      </c>
      <c r="CT498" s="17">
        <v>44</v>
      </c>
      <c r="CU498" s="17">
        <v>496</v>
      </c>
      <c r="CV498" s="17">
        <v>205</v>
      </c>
      <c r="CW498" s="17">
        <v>546</v>
      </c>
      <c r="CX498" s="17">
        <v>238</v>
      </c>
      <c r="CY498" s="17">
        <v>0</v>
      </c>
      <c r="CZ498" s="17">
        <v>0</v>
      </c>
      <c r="DA498" s="17">
        <v>0</v>
      </c>
      <c r="DB498" s="15"/>
      <c r="DC498" s="15"/>
      <c r="DD498" s="15"/>
      <c r="DE498" s="15"/>
      <c r="DF498" s="15"/>
      <c r="DG498" s="15"/>
      <c r="DH498" s="15"/>
    </row>
    <row r="499" spans="1:112" ht="17.25" thickBot="1">
      <c r="A499" s="18" t="b">
        <v>1</v>
      </c>
      <c r="B499" s="18" t="b">
        <v>1</v>
      </c>
      <c r="C499" s="15"/>
      <c r="D499" s="15"/>
      <c r="E499" s="17">
        <v>469142</v>
      </c>
      <c r="F499" s="17">
        <v>0</v>
      </c>
      <c r="G499" s="17">
        <v>0</v>
      </c>
      <c r="H499" s="17">
        <v>0</v>
      </c>
      <c r="I499" s="17">
        <v>0</v>
      </c>
      <c r="J499" s="15">
        <v>0</v>
      </c>
      <c r="K499" s="17">
        <v>0</v>
      </c>
      <c r="L499" s="17">
        <v>2</v>
      </c>
      <c r="M499" s="15">
        <v>2.2000000000000002</v>
      </c>
      <c r="N499" s="15"/>
      <c r="O499" s="17">
        <v>0</v>
      </c>
      <c r="P499" s="15" t="s">
        <v>687</v>
      </c>
      <c r="Q499" s="15">
        <v>0</v>
      </c>
      <c r="R499" s="17">
        <v>112</v>
      </c>
      <c r="S499" s="18" t="b">
        <v>0</v>
      </c>
      <c r="T499" s="15"/>
      <c r="U499" s="15"/>
      <c r="V499" s="17">
        <v>50</v>
      </c>
      <c r="W499" s="15" t="s">
        <v>688</v>
      </c>
      <c r="X499" s="15">
        <v>4.0999999999999996</v>
      </c>
      <c r="Y499" s="18" t="b">
        <v>0</v>
      </c>
      <c r="Z499" s="15" t="s">
        <v>689</v>
      </c>
      <c r="AA499" s="15">
        <v>8.1</v>
      </c>
      <c r="AB499" s="18" t="b">
        <v>0</v>
      </c>
      <c r="AC499" s="15"/>
      <c r="AD499" s="15" t="s">
        <v>519</v>
      </c>
      <c r="AE499" s="17">
        <v>19</v>
      </c>
      <c r="AF499" s="17">
        <v>6</v>
      </c>
      <c r="AG499" s="17">
        <v>148</v>
      </c>
      <c r="AH499" s="17">
        <v>0</v>
      </c>
      <c r="AI499" s="17">
        <v>0</v>
      </c>
      <c r="AJ499" s="17">
        <v>0</v>
      </c>
      <c r="AK499" s="17">
        <v>0</v>
      </c>
      <c r="AL499" s="15">
        <v>0</v>
      </c>
      <c r="AM499" s="15">
        <v>29.6</v>
      </c>
      <c r="AN499" s="15" t="s">
        <v>385</v>
      </c>
      <c r="AO499" s="15"/>
      <c r="AP499" s="15"/>
      <c r="AQ499" s="15"/>
      <c r="AR499" s="15"/>
      <c r="AS499" s="18" t="b">
        <v>0</v>
      </c>
      <c r="AT499" s="15" t="s">
        <v>2451</v>
      </c>
      <c r="AU499" s="17">
        <v>3210</v>
      </c>
      <c r="AV499" s="17">
        <v>3</v>
      </c>
      <c r="AW499" s="17">
        <v>3</v>
      </c>
      <c r="AX499" s="17">
        <v>10</v>
      </c>
      <c r="AY499" s="17">
        <v>44</v>
      </c>
      <c r="AZ499" s="17">
        <v>1</v>
      </c>
      <c r="BA499" s="17">
        <v>0</v>
      </c>
      <c r="BB499" s="17">
        <v>0</v>
      </c>
      <c r="BC499" s="17">
        <v>9</v>
      </c>
      <c r="BD499" s="17">
        <v>0</v>
      </c>
      <c r="BE499" s="17">
        <v>0</v>
      </c>
      <c r="BF499" s="17">
        <v>8</v>
      </c>
      <c r="BG499" s="17">
        <v>575</v>
      </c>
      <c r="BH499" s="15">
        <v>980.6</v>
      </c>
      <c r="BI499" s="15">
        <v>240.4</v>
      </c>
      <c r="BJ499" s="15">
        <v>295</v>
      </c>
      <c r="BK499" s="15">
        <v>152</v>
      </c>
      <c r="BL499" s="17">
        <v>0</v>
      </c>
      <c r="BM499" s="17">
        <v>0</v>
      </c>
      <c r="BN499" s="17">
        <v>0</v>
      </c>
      <c r="BO499" s="17">
        <v>0</v>
      </c>
      <c r="BP499" s="17">
        <v>36</v>
      </c>
      <c r="BQ499" s="15">
        <v>3.31</v>
      </c>
      <c r="BR499" s="15">
        <v>1.57</v>
      </c>
      <c r="BS499" s="15">
        <v>4.87</v>
      </c>
      <c r="BT499" s="15">
        <v>46.27</v>
      </c>
      <c r="BU499" s="15"/>
      <c r="BV499" s="15"/>
      <c r="BW499" s="15"/>
      <c r="BX499" s="15"/>
      <c r="BY499" s="15"/>
      <c r="BZ499" s="15"/>
      <c r="CA499" s="15"/>
      <c r="CB499" s="15"/>
      <c r="CC499" s="17">
        <v>7</v>
      </c>
      <c r="CD499" s="17">
        <v>4</v>
      </c>
      <c r="CE499" s="17">
        <v>143</v>
      </c>
      <c r="CF499" s="17">
        <v>34</v>
      </c>
      <c r="CG499" s="17">
        <v>102</v>
      </c>
      <c r="CH499" s="17">
        <v>16</v>
      </c>
      <c r="CI499" s="17">
        <v>50</v>
      </c>
      <c r="CJ499" s="17">
        <v>9</v>
      </c>
      <c r="CK499" s="17">
        <v>0.09</v>
      </c>
      <c r="CL499" s="17">
        <v>0</v>
      </c>
      <c r="CM499" s="17">
        <v>0.04</v>
      </c>
      <c r="CN499" s="17">
        <v>0.13</v>
      </c>
      <c r="CO499" s="17">
        <v>1.3</v>
      </c>
      <c r="CP499" s="17">
        <v>1.23</v>
      </c>
      <c r="CQ499" s="17">
        <v>302</v>
      </c>
      <c r="CR499" s="17">
        <v>60</v>
      </c>
      <c r="CS499" s="17">
        <v>280</v>
      </c>
      <c r="CT499" s="17">
        <v>139</v>
      </c>
      <c r="CU499" s="17">
        <v>45</v>
      </c>
      <c r="CV499" s="17">
        <v>17</v>
      </c>
      <c r="CW499" s="17">
        <v>54</v>
      </c>
      <c r="CX499" s="17">
        <v>20</v>
      </c>
      <c r="CY499" s="17">
        <v>1.01</v>
      </c>
      <c r="CZ499" s="17">
        <v>0.28000000000000003</v>
      </c>
      <c r="DA499" s="17">
        <v>0</v>
      </c>
      <c r="DB499" s="15"/>
      <c r="DC499" s="15"/>
      <c r="DD499" s="15"/>
      <c r="DE499" s="15"/>
      <c r="DF499" s="15"/>
      <c r="DG499" s="15"/>
      <c r="DH499" s="15"/>
    </row>
    <row r="500" spans="1:112" ht="17.25" thickBot="1">
      <c r="A500" s="18" t="b">
        <v>1</v>
      </c>
      <c r="B500" s="18" t="b">
        <v>1</v>
      </c>
      <c r="C500" s="15"/>
      <c r="D500" s="15"/>
      <c r="E500" s="17">
        <v>432422</v>
      </c>
      <c r="F500" s="17">
        <v>0</v>
      </c>
      <c r="G500" s="17">
        <v>0</v>
      </c>
      <c r="H500" s="17">
        <v>0</v>
      </c>
      <c r="I500" s="17">
        <v>0</v>
      </c>
      <c r="J500" s="15">
        <v>0</v>
      </c>
      <c r="K500" s="17">
        <v>0</v>
      </c>
      <c r="L500" s="17">
        <v>3</v>
      </c>
      <c r="M500" s="15">
        <v>2</v>
      </c>
      <c r="N500" s="15"/>
      <c r="O500" s="17">
        <v>0</v>
      </c>
      <c r="P500" s="15" t="s">
        <v>1170</v>
      </c>
      <c r="Q500" s="15">
        <v>0</v>
      </c>
      <c r="R500" s="17">
        <v>455</v>
      </c>
      <c r="S500" s="18" t="b">
        <v>0</v>
      </c>
      <c r="T500" s="15"/>
      <c r="U500" s="15"/>
      <c r="V500" s="17">
        <v>55</v>
      </c>
      <c r="W500" s="15" t="s">
        <v>1171</v>
      </c>
      <c r="X500" s="15">
        <v>2.2999999999999998</v>
      </c>
      <c r="Y500" s="18" t="b">
        <v>0</v>
      </c>
      <c r="Z500" s="15" t="s">
        <v>1172</v>
      </c>
      <c r="AA500" s="15">
        <v>3</v>
      </c>
      <c r="AB500" s="18" t="b">
        <v>0</v>
      </c>
      <c r="AC500" s="15"/>
      <c r="AD500" s="15" t="s">
        <v>519</v>
      </c>
      <c r="AE500" s="17">
        <v>19</v>
      </c>
      <c r="AF500" s="17">
        <v>6</v>
      </c>
      <c r="AG500" s="17">
        <v>81</v>
      </c>
      <c r="AH500" s="17">
        <v>0</v>
      </c>
      <c r="AI500" s="17">
        <v>0</v>
      </c>
      <c r="AJ500" s="17">
        <v>0</v>
      </c>
      <c r="AK500" s="17">
        <v>0</v>
      </c>
      <c r="AL500" s="15">
        <v>0</v>
      </c>
      <c r="AM500" s="15">
        <v>14.7</v>
      </c>
      <c r="AN500" s="15" t="s">
        <v>1172</v>
      </c>
      <c r="AO500" s="15"/>
      <c r="AP500" s="15"/>
      <c r="AQ500" s="15"/>
      <c r="AR500" s="15"/>
      <c r="AS500" s="18" t="b">
        <v>0</v>
      </c>
      <c r="AT500" s="15" t="s">
        <v>2926</v>
      </c>
      <c r="AU500" s="17">
        <v>2534</v>
      </c>
      <c r="AV500" s="17">
        <v>0</v>
      </c>
      <c r="AW500" s="17">
        <v>2</v>
      </c>
      <c r="AX500" s="17">
        <v>7</v>
      </c>
      <c r="AY500" s="17">
        <v>38</v>
      </c>
      <c r="AZ500" s="17">
        <v>0</v>
      </c>
      <c r="BA500" s="17">
        <v>0</v>
      </c>
      <c r="BB500" s="17">
        <v>0</v>
      </c>
      <c r="BC500" s="17">
        <v>4</v>
      </c>
      <c r="BD500" s="17">
        <v>0</v>
      </c>
      <c r="BE500" s="17">
        <v>0</v>
      </c>
      <c r="BF500" s="17">
        <v>2</v>
      </c>
      <c r="BG500" s="17">
        <v>477</v>
      </c>
      <c r="BH500" s="15">
        <v>398</v>
      </c>
      <c r="BI500" s="15">
        <v>534.1</v>
      </c>
      <c r="BJ500" s="15">
        <v>198</v>
      </c>
      <c r="BK500" s="15">
        <v>113.4</v>
      </c>
      <c r="BL500" s="17">
        <v>0</v>
      </c>
      <c r="BM500" s="17">
        <v>0</v>
      </c>
      <c r="BN500" s="17">
        <v>0</v>
      </c>
      <c r="BO500" s="17">
        <v>0</v>
      </c>
      <c r="BP500" s="17">
        <v>31</v>
      </c>
      <c r="BQ500" s="15">
        <v>1.75</v>
      </c>
      <c r="BR500" s="15">
        <v>2.87</v>
      </c>
      <c r="BS500" s="15">
        <v>4.62</v>
      </c>
      <c r="BT500" s="15">
        <v>36.19</v>
      </c>
      <c r="BU500" s="17">
        <v>10</v>
      </c>
      <c r="BV500" s="15"/>
      <c r="BW500" s="17">
        <v>4</v>
      </c>
      <c r="BX500" s="15"/>
      <c r="BY500" s="15"/>
      <c r="BZ500" s="15"/>
      <c r="CA500" s="15"/>
      <c r="CB500" s="15"/>
      <c r="CC500" s="17">
        <v>154</v>
      </c>
      <c r="CD500" s="17">
        <v>59</v>
      </c>
      <c r="CE500" s="17">
        <v>43</v>
      </c>
      <c r="CF500" s="17">
        <v>39</v>
      </c>
      <c r="CG500" s="17">
        <v>157</v>
      </c>
      <c r="CH500" s="17">
        <v>85</v>
      </c>
      <c r="CI500" s="17">
        <v>100</v>
      </c>
      <c r="CJ500" s="17">
        <v>58</v>
      </c>
      <c r="CK500" s="17">
        <v>0.06</v>
      </c>
      <c r="CL500" s="17">
        <v>0</v>
      </c>
      <c r="CM500" s="17">
        <v>0.1</v>
      </c>
      <c r="CN500" s="17">
        <v>0.16</v>
      </c>
      <c r="CO500" s="17">
        <v>1.29</v>
      </c>
      <c r="CP500" s="17">
        <v>1.35</v>
      </c>
      <c r="CQ500" s="17">
        <v>153</v>
      </c>
      <c r="CR500" s="17">
        <v>96</v>
      </c>
      <c r="CS500" s="17">
        <v>390</v>
      </c>
      <c r="CT500" s="17">
        <v>139</v>
      </c>
      <c r="CU500" s="17">
        <v>257</v>
      </c>
      <c r="CV500" s="17">
        <v>106</v>
      </c>
      <c r="CW500" s="17">
        <v>104</v>
      </c>
      <c r="CX500" s="17">
        <v>34</v>
      </c>
      <c r="CY500" s="17">
        <v>1.1000000000000001</v>
      </c>
      <c r="CZ500" s="17">
        <v>0.25</v>
      </c>
      <c r="DA500" s="17">
        <v>0</v>
      </c>
      <c r="DB500" s="15"/>
      <c r="DC500" s="15"/>
      <c r="DD500" s="15"/>
      <c r="DE500" s="15"/>
      <c r="DF500" s="15"/>
      <c r="DG500" s="15"/>
      <c r="DH500" s="15"/>
    </row>
    <row r="501" spans="1:112" ht="17.25" thickBot="1">
      <c r="A501" s="18" t="b">
        <v>1</v>
      </c>
      <c r="B501" s="18" t="b">
        <v>1</v>
      </c>
      <c r="C501" s="15"/>
      <c r="D501" s="15"/>
      <c r="E501" s="17">
        <v>184254</v>
      </c>
      <c r="F501" s="17">
        <v>0</v>
      </c>
      <c r="G501" s="17">
        <v>0</v>
      </c>
      <c r="H501" s="17">
        <v>0</v>
      </c>
      <c r="I501" s="17">
        <v>0</v>
      </c>
      <c r="J501" s="15">
        <v>0</v>
      </c>
      <c r="K501" s="17">
        <v>0</v>
      </c>
      <c r="L501" s="17">
        <v>1</v>
      </c>
      <c r="M501" s="15">
        <v>2</v>
      </c>
      <c r="N501" s="15"/>
      <c r="O501" s="17">
        <v>0</v>
      </c>
      <c r="P501" s="15" t="s">
        <v>1185</v>
      </c>
      <c r="Q501" s="15">
        <v>0</v>
      </c>
      <c r="R501" s="17">
        <v>494</v>
      </c>
      <c r="S501" s="18" t="b">
        <v>0</v>
      </c>
      <c r="T501" s="15"/>
      <c r="U501" s="15"/>
      <c r="V501" s="17">
        <v>45</v>
      </c>
      <c r="W501" s="15" t="s">
        <v>1186</v>
      </c>
      <c r="X501" s="15">
        <v>2.9</v>
      </c>
      <c r="Y501" s="18" t="b">
        <v>0</v>
      </c>
      <c r="Z501" s="15" t="s">
        <v>1187</v>
      </c>
      <c r="AA501" s="15">
        <v>1.8</v>
      </c>
      <c r="AB501" s="18" t="b">
        <v>0</v>
      </c>
      <c r="AC501" s="15"/>
      <c r="AD501" s="15" t="s">
        <v>519</v>
      </c>
      <c r="AE501" s="17">
        <v>19</v>
      </c>
      <c r="AF501" s="17">
        <v>6</v>
      </c>
      <c r="AG501" s="17">
        <v>90</v>
      </c>
      <c r="AH501" s="17">
        <v>0</v>
      </c>
      <c r="AI501" s="17">
        <v>0</v>
      </c>
      <c r="AJ501" s="17">
        <v>0</v>
      </c>
      <c r="AK501" s="17">
        <v>0</v>
      </c>
      <c r="AL501" s="15">
        <v>0</v>
      </c>
      <c r="AM501" s="15">
        <v>20</v>
      </c>
      <c r="AN501" s="15" t="s">
        <v>1187</v>
      </c>
      <c r="AO501" s="15"/>
      <c r="AP501" s="15"/>
      <c r="AQ501" s="15"/>
      <c r="AR501" s="15"/>
      <c r="AS501" s="18" t="b">
        <v>0</v>
      </c>
      <c r="AT501" s="15" t="s">
        <v>3116</v>
      </c>
      <c r="AU501" s="17">
        <v>2790</v>
      </c>
      <c r="AV501" s="17">
        <v>0</v>
      </c>
      <c r="AW501" s="17">
        <v>0</v>
      </c>
      <c r="AX501" s="17">
        <v>7</v>
      </c>
      <c r="AY501" s="17">
        <v>50</v>
      </c>
      <c r="AZ501" s="17">
        <v>0</v>
      </c>
      <c r="BA501" s="17">
        <v>0</v>
      </c>
      <c r="BB501" s="17">
        <v>0</v>
      </c>
      <c r="BC501" s="17">
        <v>1</v>
      </c>
      <c r="BD501" s="17">
        <v>0</v>
      </c>
      <c r="BE501" s="17">
        <v>83</v>
      </c>
      <c r="BF501" s="17">
        <v>6</v>
      </c>
      <c r="BG501" s="17">
        <v>412</v>
      </c>
      <c r="BH501" s="15">
        <v>709.2</v>
      </c>
      <c r="BI501" s="15">
        <v>10.1</v>
      </c>
      <c r="BJ501" s="15">
        <v>0</v>
      </c>
      <c r="BK501" s="15">
        <v>72.2</v>
      </c>
      <c r="BL501" s="17">
        <v>0</v>
      </c>
      <c r="BM501" s="17">
        <v>0</v>
      </c>
      <c r="BN501" s="17">
        <v>0</v>
      </c>
      <c r="BO501" s="17">
        <v>0</v>
      </c>
      <c r="BP501" s="17">
        <v>31</v>
      </c>
      <c r="BQ501" s="15">
        <v>0</v>
      </c>
      <c r="BR501" s="15">
        <v>0.04</v>
      </c>
      <c r="BS501" s="15">
        <v>0.04</v>
      </c>
      <c r="BT501" s="15">
        <v>46.21</v>
      </c>
      <c r="BU501" s="15"/>
      <c r="BV501" s="15"/>
      <c r="BW501" s="15"/>
      <c r="BX501" s="15"/>
      <c r="BY501" s="15"/>
      <c r="BZ501" s="15"/>
      <c r="CA501" s="15"/>
      <c r="CB501" s="15"/>
      <c r="CC501" s="17">
        <v>44</v>
      </c>
      <c r="CD501" s="17">
        <v>12</v>
      </c>
      <c r="CE501" s="17">
        <v>339</v>
      </c>
      <c r="CF501" s="17">
        <v>8</v>
      </c>
      <c r="CG501" s="17">
        <v>431</v>
      </c>
      <c r="CH501" s="17">
        <v>35</v>
      </c>
      <c r="CI501" s="17">
        <v>194</v>
      </c>
      <c r="CJ501" s="17">
        <v>12</v>
      </c>
      <c r="CK501" s="17">
        <v>0</v>
      </c>
      <c r="CL501" s="17">
        <v>2.68</v>
      </c>
      <c r="CM501" s="17">
        <v>0</v>
      </c>
      <c r="CN501" s="17">
        <v>0</v>
      </c>
      <c r="CO501" s="17">
        <v>1.49</v>
      </c>
      <c r="CP501" s="17">
        <v>1.61</v>
      </c>
      <c r="CQ501" s="17">
        <v>395</v>
      </c>
      <c r="CR501" s="17">
        <v>29</v>
      </c>
      <c r="CS501" s="17">
        <v>94</v>
      </c>
      <c r="CT501" s="17">
        <v>31</v>
      </c>
      <c r="CU501" s="17">
        <v>179</v>
      </c>
      <c r="CV501" s="17">
        <v>21</v>
      </c>
      <c r="CW501" s="17">
        <v>143</v>
      </c>
      <c r="CX501" s="17">
        <v>21</v>
      </c>
      <c r="CY501" s="17">
        <v>1</v>
      </c>
      <c r="CZ501" s="17">
        <v>0.23</v>
      </c>
      <c r="DA501" s="17">
        <v>0</v>
      </c>
      <c r="DB501" s="15"/>
      <c r="DC501" s="15"/>
      <c r="DD501" s="15"/>
      <c r="DE501" s="15"/>
      <c r="DF501" s="15"/>
      <c r="DG501" s="15"/>
      <c r="DH501" s="15"/>
    </row>
    <row r="502" spans="1:112" ht="17.25" thickBot="1">
      <c r="A502" s="18" t="b">
        <v>1</v>
      </c>
      <c r="B502" s="18" t="b">
        <v>1</v>
      </c>
      <c r="C502" s="15"/>
      <c r="D502" s="15"/>
      <c r="E502" s="17">
        <v>214572</v>
      </c>
      <c r="F502" s="17">
        <v>0</v>
      </c>
      <c r="G502" s="17">
        <v>0</v>
      </c>
      <c r="H502" s="17">
        <v>0</v>
      </c>
      <c r="I502" s="17">
        <v>0</v>
      </c>
      <c r="J502" s="15">
        <v>0</v>
      </c>
      <c r="K502" s="17">
        <v>0</v>
      </c>
      <c r="L502" s="17">
        <v>1</v>
      </c>
      <c r="M502" s="15">
        <v>1</v>
      </c>
      <c r="N502" s="15"/>
      <c r="O502" s="17">
        <v>0</v>
      </c>
      <c r="P502" s="15" t="s">
        <v>877</v>
      </c>
      <c r="Q502" s="15">
        <v>0</v>
      </c>
      <c r="R502" s="17">
        <v>495</v>
      </c>
      <c r="S502" s="18" t="b">
        <v>0</v>
      </c>
      <c r="T502" s="15"/>
      <c r="U502" s="15"/>
      <c r="V502" s="17">
        <v>40</v>
      </c>
      <c r="W502" s="15" t="s">
        <v>962</v>
      </c>
      <c r="X502" s="15">
        <v>0</v>
      </c>
      <c r="Y502" s="18" t="b">
        <v>0</v>
      </c>
      <c r="Z502" s="15" t="s">
        <v>412</v>
      </c>
      <c r="AA502" s="15">
        <v>0.5</v>
      </c>
      <c r="AB502" s="18" t="b">
        <v>0</v>
      </c>
      <c r="AC502" s="15"/>
      <c r="AD502" s="15" t="s">
        <v>519</v>
      </c>
      <c r="AE502" s="17">
        <v>19</v>
      </c>
      <c r="AF502" s="17">
        <v>6</v>
      </c>
      <c r="AG502" s="17">
        <v>0</v>
      </c>
      <c r="AH502" s="17">
        <v>0</v>
      </c>
      <c r="AI502" s="17">
        <v>0</v>
      </c>
      <c r="AJ502" s="17">
        <v>0</v>
      </c>
      <c r="AK502" s="17">
        <v>0</v>
      </c>
      <c r="AL502" s="15">
        <v>0</v>
      </c>
      <c r="AM502" s="15">
        <v>0</v>
      </c>
      <c r="AN502" s="15" t="s">
        <v>412</v>
      </c>
      <c r="AO502" s="15"/>
      <c r="AP502" s="15"/>
      <c r="AQ502" s="15"/>
      <c r="AR502" s="15"/>
      <c r="AS502" s="18" t="b">
        <v>0</v>
      </c>
      <c r="AT502" s="15" t="s">
        <v>3117</v>
      </c>
      <c r="AU502" s="17">
        <v>0</v>
      </c>
      <c r="AV502" s="17">
        <v>0</v>
      </c>
      <c r="AW502" s="17">
        <v>0</v>
      </c>
      <c r="AX502" s="17">
        <v>0</v>
      </c>
      <c r="AY502" s="17">
        <v>0</v>
      </c>
      <c r="AZ502" s="17">
        <v>0</v>
      </c>
      <c r="BA502" s="17">
        <v>0</v>
      </c>
      <c r="BB502" s="17">
        <v>0</v>
      </c>
      <c r="BC502" s="17">
        <v>0</v>
      </c>
      <c r="BD502" s="17">
        <v>0</v>
      </c>
      <c r="BE502" s="17">
        <v>0</v>
      </c>
      <c r="BF502" s="17">
        <v>0</v>
      </c>
      <c r="BG502" s="17">
        <v>0</v>
      </c>
      <c r="BH502" s="15">
        <v>0</v>
      </c>
      <c r="BI502" s="15">
        <v>0</v>
      </c>
      <c r="BJ502" s="15">
        <v>0</v>
      </c>
      <c r="BK502" s="15">
        <v>0</v>
      </c>
      <c r="BL502" s="17">
        <v>0</v>
      </c>
      <c r="BM502" s="17">
        <v>0</v>
      </c>
      <c r="BN502" s="17">
        <v>0</v>
      </c>
      <c r="BO502" s="17">
        <v>0</v>
      </c>
      <c r="BP502" s="17">
        <v>0</v>
      </c>
      <c r="BQ502" s="15">
        <v>0</v>
      </c>
      <c r="BR502" s="15">
        <v>0</v>
      </c>
      <c r="BS502" s="15">
        <v>0</v>
      </c>
      <c r="BT502" s="15">
        <v>0</v>
      </c>
      <c r="BU502" s="15"/>
      <c r="BV502" s="15"/>
      <c r="BW502" s="15"/>
      <c r="BX502" s="15"/>
      <c r="BY502" s="15"/>
      <c r="BZ502" s="15"/>
      <c r="CA502" s="15"/>
      <c r="CB502" s="15"/>
      <c r="CC502" s="17">
        <v>414</v>
      </c>
      <c r="CD502" s="17">
        <v>40</v>
      </c>
      <c r="CE502" s="17">
        <v>399</v>
      </c>
      <c r="CF502" s="17">
        <v>24</v>
      </c>
      <c r="CG502" s="17">
        <v>380</v>
      </c>
      <c r="CH502" s="17">
        <v>15</v>
      </c>
      <c r="CI502" s="17">
        <v>416</v>
      </c>
      <c r="CJ502" s="17">
        <v>40</v>
      </c>
      <c r="CK502" s="17">
        <v>0</v>
      </c>
      <c r="CL502" s="17">
        <v>0</v>
      </c>
      <c r="CM502" s="17">
        <v>0</v>
      </c>
      <c r="CN502" s="17">
        <v>0</v>
      </c>
      <c r="CO502" s="17">
        <v>0</v>
      </c>
      <c r="CP502" s="17">
        <v>0</v>
      </c>
      <c r="CQ502" s="17">
        <v>516</v>
      </c>
      <c r="CR502" s="17">
        <v>51</v>
      </c>
      <c r="CS502" s="17">
        <v>25</v>
      </c>
      <c r="CT502" s="17">
        <v>11</v>
      </c>
      <c r="CU502" s="17">
        <v>420</v>
      </c>
      <c r="CV502" s="17">
        <v>40</v>
      </c>
      <c r="CW502" s="17">
        <v>265</v>
      </c>
      <c r="CX502" s="17">
        <v>34</v>
      </c>
      <c r="CY502" s="17">
        <v>0</v>
      </c>
      <c r="CZ502" s="17">
        <v>0</v>
      </c>
      <c r="DA502" s="17">
        <v>0</v>
      </c>
      <c r="DB502" s="15"/>
      <c r="DC502" s="15"/>
      <c r="DD502" s="15"/>
      <c r="DE502" s="15"/>
      <c r="DF502" s="15"/>
      <c r="DG502" s="15"/>
      <c r="DH502" s="15"/>
    </row>
    <row r="503" spans="1:112" ht="17.25" thickBot="1">
      <c r="A503" s="18" t="b">
        <v>1</v>
      </c>
      <c r="B503" s="18" t="b">
        <v>1</v>
      </c>
      <c r="C503" s="15"/>
      <c r="D503" s="15"/>
      <c r="E503" s="17">
        <v>485055</v>
      </c>
      <c r="F503" s="17">
        <v>0</v>
      </c>
      <c r="G503" s="17">
        <v>0</v>
      </c>
      <c r="H503" s="17">
        <v>0</v>
      </c>
      <c r="I503" s="17">
        <v>0</v>
      </c>
      <c r="J503" s="15">
        <v>0</v>
      </c>
      <c r="K503" s="17">
        <v>0</v>
      </c>
      <c r="L503" s="17">
        <v>1</v>
      </c>
      <c r="M503" s="15">
        <v>2</v>
      </c>
      <c r="N503" s="15"/>
      <c r="O503" s="17">
        <v>0</v>
      </c>
      <c r="P503" s="15" t="s">
        <v>1960</v>
      </c>
      <c r="Q503" s="15">
        <v>0</v>
      </c>
      <c r="R503" s="17">
        <v>496</v>
      </c>
      <c r="S503" s="18" t="b">
        <v>0</v>
      </c>
      <c r="T503" s="15"/>
      <c r="U503" s="15"/>
      <c r="V503" s="17">
        <v>45</v>
      </c>
      <c r="W503" s="15" t="s">
        <v>1961</v>
      </c>
      <c r="X503" s="15">
        <v>2.9</v>
      </c>
      <c r="Y503" s="18" t="b">
        <v>0</v>
      </c>
      <c r="Z503" s="15" t="s">
        <v>3118</v>
      </c>
      <c r="AA503" s="15">
        <v>14</v>
      </c>
      <c r="AB503" s="18" t="b">
        <v>0</v>
      </c>
      <c r="AC503" s="15"/>
      <c r="AD503" s="15" t="s">
        <v>519</v>
      </c>
      <c r="AE503" s="17">
        <v>19</v>
      </c>
      <c r="AF503" s="17">
        <v>6</v>
      </c>
      <c r="AG503" s="17">
        <v>20</v>
      </c>
      <c r="AH503" s="17">
        <v>0</v>
      </c>
      <c r="AI503" s="17">
        <v>0</v>
      </c>
      <c r="AJ503" s="17">
        <v>0</v>
      </c>
      <c r="AK503" s="17">
        <v>0</v>
      </c>
      <c r="AL503" s="15">
        <v>0</v>
      </c>
      <c r="AM503" s="15">
        <v>4.4000000000000004</v>
      </c>
      <c r="AN503" s="15" t="s">
        <v>1962</v>
      </c>
      <c r="AO503" s="15"/>
      <c r="AP503" s="15"/>
      <c r="AQ503" s="15"/>
      <c r="AR503" s="15"/>
      <c r="AS503" s="18" t="b">
        <v>0</v>
      </c>
      <c r="AT503" s="15" t="s">
        <v>3119</v>
      </c>
      <c r="AU503" s="17">
        <v>630</v>
      </c>
      <c r="AV503" s="17">
        <v>0</v>
      </c>
      <c r="AW503" s="17">
        <v>0</v>
      </c>
      <c r="AX503" s="17">
        <v>2</v>
      </c>
      <c r="AY503" s="17">
        <v>7</v>
      </c>
      <c r="AZ503" s="17">
        <v>0</v>
      </c>
      <c r="BA503" s="17">
        <v>0</v>
      </c>
      <c r="BB503" s="17">
        <v>0</v>
      </c>
      <c r="BC503" s="17">
        <v>1</v>
      </c>
      <c r="BD503" s="17">
        <v>0</v>
      </c>
      <c r="BE503" s="17">
        <v>10</v>
      </c>
      <c r="BF503" s="17">
        <v>0</v>
      </c>
      <c r="BG503" s="17">
        <v>76</v>
      </c>
      <c r="BH503" s="15">
        <v>102.6</v>
      </c>
      <c r="BI503" s="15">
        <v>0</v>
      </c>
      <c r="BJ503" s="15">
        <v>0</v>
      </c>
      <c r="BK503" s="15">
        <v>10.3</v>
      </c>
      <c r="BL503" s="17">
        <v>0</v>
      </c>
      <c r="BM503" s="17">
        <v>0</v>
      </c>
      <c r="BN503" s="17">
        <v>0</v>
      </c>
      <c r="BO503" s="17">
        <v>0</v>
      </c>
      <c r="BP503" s="17">
        <v>7</v>
      </c>
      <c r="BQ503" s="15">
        <v>0</v>
      </c>
      <c r="BR503" s="15">
        <v>0</v>
      </c>
      <c r="BS503" s="15">
        <v>0</v>
      </c>
      <c r="BT503" s="15">
        <v>5.55</v>
      </c>
      <c r="BU503" s="15"/>
      <c r="BV503" s="15"/>
      <c r="BW503" s="15"/>
      <c r="BX503" s="15"/>
      <c r="BY503" s="15"/>
      <c r="BZ503" s="15"/>
      <c r="CA503" s="15"/>
      <c r="CB503" s="15"/>
      <c r="CC503" s="17">
        <v>303</v>
      </c>
      <c r="CD503" s="17">
        <v>24</v>
      </c>
      <c r="CE503" s="17">
        <v>461</v>
      </c>
      <c r="CF503" s="17">
        <v>48</v>
      </c>
      <c r="CG503" s="17">
        <v>447</v>
      </c>
      <c r="CH503" s="17">
        <v>41</v>
      </c>
      <c r="CI503" s="17">
        <v>336</v>
      </c>
      <c r="CJ503" s="17">
        <v>24</v>
      </c>
      <c r="CK503" s="17">
        <v>0</v>
      </c>
      <c r="CL503" s="17">
        <v>1.43</v>
      </c>
      <c r="CM503" s="17">
        <v>0</v>
      </c>
      <c r="CN503" s="17">
        <v>0</v>
      </c>
      <c r="CO503" s="17">
        <v>0.79</v>
      </c>
      <c r="CP503" s="17">
        <v>1</v>
      </c>
      <c r="CQ503" s="17">
        <v>442</v>
      </c>
      <c r="CR503" s="17">
        <v>35</v>
      </c>
      <c r="CS503" s="17">
        <v>141</v>
      </c>
      <c r="CT503" s="17">
        <v>37</v>
      </c>
      <c r="CU503" s="17">
        <v>182</v>
      </c>
      <c r="CV503" s="17">
        <v>22</v>
      </c>
      <c r="CW503" s="17">
        <v>31</v>
      </c>
      <c r="CX503" s="17">
        <v>5</v>
      </c>
      <c r="CY503" s="17">
        <v>1</v>
      </c>
      <c r="CZ503" s="17">
        <v>0.28999999999999998</v>
      </c>
      <c r="DA503" s="17">
        <v>0</v>
      </c>
      <c r="DB503" s="15"/>
      <c r="DC503" s="15"/>
      <c r="DD503" s="15"/>
      <c r="DE503" s="15"/>
      <c r="DF503" s="15"/>
      <c r="DG503" s="15"/>
      <c r="DH503" s="15"/>
    </row>
    <row r="504" spans="1:112" ht="17.25" thickBot="1">
      <c r="A504" s="18" t="b">
        <v>1</v>
      </c>
      <c r="B504" s="18" t="b">
        <v>1</v>
      </c>
      <c r="C504" s="15"/>
      <c r="D504" s="15"/>
      <c r="E504" s="17">
        <v>67089</v>
      </c>
      <c r="F504" s="17">
        <v>0</v>
      </c>
      <c r="G504" s="17">
        <v>0</v>
      </c>
      <c r="H504" s="17">
        <v>0</v>
      </c>
      <c r="I504" s="17">
        <v>0</v>
      </c>
      <c r="J504" s="15">
        <v>0</v>
      </c>
      <c r="K504" s="17">
        <v>0</v>
      </c>
      <c r="L504" s="17">
        <v>1</v>
      </c>
      <c r="M504" s="15">
        <v>1</v>
      </c>
      <c r="N504" s="15"/>
      <c r="O504" s="17">
        <v>0</v>
      </c>
      <c r="P504" s="15" t="s">
        <v>523</v>
      </c>
      <c r="Q504" s="15">
        <v>0</v>
      </c>
      <c r="R504" s="17">
        <v>497</v>
      </c>
      <c r="S504" s="18" t="b">
        <v>0</v>
      </c>
      <c r="T504" s="15"/>
      <c r="U504" s="15"/>
      <c r="V504" s="17">
        <v>40</v>
      </c>
      <c r="W504" s="15" t="s">
        <v>895</v>
      </c>
      <c r="X504" s="15">
        <v>2.7</v>
      </c>
      <c r="Y504" s="18" t="b">
        <v>0</v>
      </c>
      <c r="Z504" s="15" t="s">
        <v>5537</v>
      </c>
      <c r="AA504" s="15">
        <v>23.6</v>
      </c>
      <c r="AB504" s="18" t="b">
        <v>0</v>
      </c>
      <c r="AC504" s="15"/>
      <c r="AD504" s="15" t="s">
        <v>519</v>
      </c>
      <c r="AE504" s="17">
        <v>19</v>
      </c>
      <c r="AF504" s="17">
        <v>6</v>
      </c>
      <c r="AG504" s="17">
        <v>96</v>
      </c>
      <c r="AH504" s="17">
        <v>0</v>
      </c>
      <c r="AI504" s="17">
        <v>0</v>
      </c>
      <c r="AJ504" s="17">
        <v>0</v>
      </c>
      <c r="AK504" s="17">
        <v>0</v>
      </c>
      <c r="AL504" s="15">
        <v>0</v>
      </c>
      <c r="AM504" s="15">
        <v>24</v>
      </c>
      <c r="AN504" s="15" t="s">
        <v>5537</v>
      </c>
      <c r="AO504" s="15"/>
      <c r="AP504" s="15"/>
      <c r="AQ504" s="15"/>
      <c r="AR504" s="15"/>
      <c r="AS504" s="18" t="b">
        <v>0</v>
      </c>
      <c r="AT504" s="15" t="s">
        <v>2901</v>
      </c>
      <c r="AU504" s="17">
        <v>3150</v>
      </c>
      <c r="AV504" s="17">
        <v>0</v>
      </c>
      <c r="AW504" s="17">
        <v>0</v>
      </c>
      <c r="AX504" s="17">
        <v>4</v>
      </c>
      <c r="AY504" s="17">
        <v>71</v>
      </c>
      <c r="AZ504" s="17">
        <v>0</v>
      </c>
      <c r="BA504" s="17">
        <v>0</v>
      </c>
      <c r="BB504" s="17">
        <v>0</v>
      </c>
      <c r="BC504" s="17">
        <v>1</v>
      </c>
      <c r="BD504" s="17">
        <v>0</v>
      </c>
      <c r="BE504" s="17">
        <v>127</v>
      </c>
      <c r="BF504" s="17">
        <v>7</v>
      </c>
      <c r="BG504" s="17">
        <v>436</v>
      </c>
      <c r="BH504" s="15">
        <v>976.4</v>
      </c>
      <c r="BI504" s="15">
        <v>0</v>
      </c>
      <c r="BJ504" s="15">
        <v>0</v>
      </c>
      <c r="BK504" s="15">
        <v>97.9</v>
      </c>
      <c r="BL504" s="17">
        <v>0</v>
      </c>
      <c r="BM504" s="17">
        <v>0</v>
      </c>
      <c r="BN504" s="17">
        <v>0</v>
      </c>
      <c r="BO504" s="17">
        <v>0</v>
      </c>
      <c r="BP504" s="17">
        <v>35</v>
      </c>
      <c r="BQ504" s="15">
        <v>0</v>
      </c>
      <c r="BR504" s="15">
        <v>0.04</v>
      </c>
      <c r="BS504" s="15">
        <v>0.04</v>
      </c>
      <c r="BT504" s="15">
        <v>71.260000000000005</v>
      </c>
      <c r="BU504" s="15"/>
      <c r="BV504" s="15"/>
      <c r="BW504" s="15"/>
      <c r="BX504" s="15"/>
      <c r="BY504" s="15"/>
      <c r="BZ504" s="15"/>
      <c r="CA504" s="15"/>
      <c r="CB504" s="15"/>
      <c r="CC504" s="17">
        <v>8</v>
      </c>
      <c r="CD504" s="17">
        <v>1</v>
      </c>
      <c r="CE504" s="17">
        <v>382</v>
      </c>
      <c r="CF504" s="17">
        <v>18</v>
      </c>
      <c r="CG504" s="17">
        <v>363</v>
      </c>
      <c r="CH504" s="17">
        <v>9</v>
      </c>
      <c r="CI504" s="17">
        <v>135</v>
      </c>
      <c r="CJ504" s="17">
        <v>1</v>
      </c>
      <c r="CK504" s="17">
        <v>0</v>
      </c>
      <c r="CL504" s="17">
        <v>3.63</v>
      </c>
      <c r="CM504" s="17">
        <v>0</v>
      </c>
      <c r="CN504" s="17">
        <v>0</v>
      </c>
      <c r="CO504" s="17">
        <v>2.04</v>
      </c>
      <c r="CP504" s="17">
        <v>2.0299999999999998</v>
      </c>
      <c r="CQ504" s="17">
        <v>496</v>
      </c>
      <c r="CR504" s="17">
        <v>45</v>
      </c>
      <c r="CS504" s="17">
        <v>5</v>
      </c>
      <c r="CT504" s="17">
        <v>5</v>
      </c>
      <c r="CU504" s="17">
        <v>202</v>
      </c>
      <c r="CV504" s="17">
        <v>23</v>
      </c>
      <c r="CW504" s="17">
        <v>10</v>
      </c>
      <c r="CX504" s="17">
        <v>2</v>
      </c>
      <c r="CY504" s="17">
        <v>1</v>
      </c>
      <c r="CZ504" s="17">
        <v>0.11</v>
      </c>
      <c r="DA504" s="17">
        <v>0</v>
      </c>
      <c r="DB504" s="15"/>
      <c r="DC504" s="15"/>
      <c r="DD504" s="15"/>
      <c r="DE504" s="15"/>
      <c r="DF504" s="15"/>
      <c r="DG504" s="15"/>
      <c r="DH504" s="15"/>
    </row>
    <row r="505" spans="1:112" ht="27.75" thickBot="1">
      <c r="A505" s="18" t="b">
        <v>1</v>
      </c>
      <c r="B505" s="18" t="b">
        <v>1</v>
      </c>
      <c r="C505" s="15"/>
      <c r="D505" s="15"/>
      <c r="E505" s="17">
        <v>221466</v>
      </c>
      <c r="F505" s="17">
        <v>0</v>
      </c>
      <c r="G505" s="17">
        <v>0</v>
      </c>
      <c r="H505" s="17">
        <v>0</v>
      </c>
      <c r="I505" s="17">
        <v>0</v>
      </c>
      <c r="J505" s="15">
        <v>0</v>
      </c>
      <c r="K505" s="17">
        <v>0</v>
      </c>
      <c r="L505" s="17">
        <v>2</v>
      </c>
      <c r="M505" s="15">
        <v>2.8</v>
      </c>
      <c r="N505" s="15"/>
      <c r="O505" s="17">
        <v>0</v>
      </c>
      <c r="P505" s="15" t="s">
        <v>622</v>
      </c>
      <c r="Q505" s="15">
        <v>0</v>
      </c>
      <c r="R505" s="17">
        <v>498</v>
      </c>
      <c r="S505" s="18" t="b">
        <v>0</v>
      </c>
      <c r="T505" s="15"/>
      <c r="U505" s="15"/>
      <c r="V505" s="17">
        <v>60</v>
      </c>
      <c r="W505" s="15" t="s">
        <v>623</v>
      </c>
      <c r="X505" s="15">
        <v>4.7</v>
      </c>
      <c r="Y505" s="18" t="b">
        <v>0</v>
      </c>
      <c r="Z505" s="15" t="s">
        <v>2331</v>
      </c>
      <c r="AA505" s="15">
        <v>14.1</v>
      </c>
      <c r="AB505" s="18" t="b">
        <v>0</v>
      </c>
      <c r="AC505" s="15"/>
      <c r="AD505" s="15" t="s">
        <v>519</v>
      </c>
      <c r="AE505" s="17">
        <v>19</v>
      </c>
      <c r="AF505" s="17">
        <v>6</v>
      </c>
      <c r="AG505" s="17">
        <v>175</v>
      </c>
      <c r="AH505" s="17">
        <v>0</v>
      </c>
      <c r="AI505" s="17">
        <v>0</v>
      </c>
      <c r="AJ505" s="17">
        <v>0</v>
      </c>
      <c r="AK505" s="17">
        <v>0</v>
      </c>
      <c r="AL505" s="15">
        <v>0</v>
      </c>
      <c r="AM505" s="15">
        <v>29.2</v>
      </c>
      <c r="AN505" s="15" t="s">
        <v>359</v>
      </c>
      <c r="AO505" s="15"/>
      <c r="AP505" s="15"/>
      <c r="AQ505" s="15"/>
      <c r="AR505" s="15"/>
      <c r="AS505" s="18" t="b">
        <v>0</v>
      </c>
      <c r="AT505" s="15" t="s">
        <v>2332</v>
      </c>
      <c r="AU505" s="17">
        <v>3288</v>
      </c>
      <c r="AV505" s="17">
        <v>0</v>
      </c>
      <c r="AW505" s="17">
        <v>6</v>
      </c>
      <c r="AX505" s="17">
        <v>11</v>
      </c>
      <c r="AY505" s="17">
        <v>53</v>
      </c>
      <c r="AZ505" s="17">
        <v>0</v>
      </c>
      <c r="BA505" s="17">
        <v>0</v>
      </c>
      <c r="BB505" s="17">
        <v>0</v>
      </c>
      <c r="BC505" s="17">
        <v>8</v>
      </c>
      <c r="BD505" s="17">
        <v>0</v>
      </c>
      <c r="BE505" s="17">
        <v>0</v>
      </c>
      <c r="BF505" s="17">
        <v>14</v>
      </c>
      <c r="BG505" s="17">
        <v>571</v>
      </c>
      <c r="BH505" s="15">
        <v>1114.4000000000001</v>
      </c>
      <c r="BI505" s="15">
        <v>367.8</v>
      </c>
      <c r="BJ505" s="15">
        <v>201</v>
      </c>
      <c r="BK505" s="15">
        <v>168.6</v>
      </c>
      <c r="BL505" s="17">
        <v>0</v>
      </c>
      <c r="BM505" s="17">
        <v>0</v>
      </c>
      <c r="BN505" s="17">
        <v>0</v>
      </c>
      <c r="BO505" s="17">
        <v>0</v>
      </c>
      <c r="BP505" s="17">
        <v>37</v>
      </c>
      <c r="BQ505" s="15">
        <v>1.53</v>
      </c>
      <c r="BR505" s="15">
        <v>4.72</v>
      </c>
      <c r="BS505" s="15">
        <v>6.25</v>
      </c>
      <c r="BT505" s="15">
        <v>54.77</v>
      </c>
      <c r="BU505" s="15"/>
      <c r="BV505" s="15"/>
      <c r="BW505" s="15"/>
      <c r="BX505" s="15"/>
      <c r="BY505" s="15"/>
      <c r="BZ505" s="15"/>
      <c r="CA505" s="15"/>
      <c r="CB505" s="15"/>
      <c r="CC505" s="17">
        <v>4</v>
      </c>
      <c r="CD505" s="17">
        <v>2</v>
      </c>
      <c r="CE505" s="17">
        <v>91</v>
      </c>
      <c r="CF505" s="17">
        <v>22</v>
      </c>
      <c r="CG505" s="17">
        <v>156</v>
      </c>
      <c r="CH505" s="17">
        <v>40</v>
      </c>
      <c r="CI505" s="17">
        <v>34</v>
      </c>
      <c r="CJ505" s="17">
        <v>4</v>
      </c>
      <c r="CK505" s="17">
        <v>0.04</v>
      </c>
      <c r="CL505" s="17">
        <v>0</v>
      </c>
      <c r="CM505" s="17">
        <v>0.13</v>
      </c>
      <c r="CN505" s="17">
        <v>0.17</v>
      </c>
      <c r="CO505" s="17">
        <v>1.5</v>
      </c>
      <c r="CP505" s="17">
        <v>1.45</v>
      </c>
      <c r="CQ505" s="17">
        <v>73</v>
      </c>
      <c r="CR505" s="17">
        <v>7</v>
      </c>
      <c r="CS505" s="17">
        <v>467</v>
      </c>
      <c r="CT505" s="17">
        <v>177</v>
      </c>
      <c r="CU505" s="17">
        <v>18</v>
      </c>
      <c r="CV505" s="17">
        <v>6</v>
      </c>
      <c r="CW505" s="17">
        <v>30</v>
      </c>
      <c r="CX505" s="17">
        <v>11</v>
      </c>
      <c r="CY505" s="17">
        <v>1.01</v>
      </c>
      <c r="CZ505" s="17">
        <v>0.3</v>
      </c>
      <c r="DA505" s="17">
        <v>0</v>
      </c>
      <c r="DB505" s="15"/>
      <c r="DC505" s="15"/>
      <c r="DD505" s="15"/>
      <c r="DE505" s="15"/>
      <c r="DF505" s="15"/>
      <c r="DG505" s="15"/>
      <c r="DH505" s="15"/>
    </row>
    <row r="506" spans="1:112" ht="27.75" thickBot="1">
      <c r="A506" s="18" t="b">
        <v>1</v>
      </c>
      <c r="B506" s="18" t="b">
        <v>1</v>
      </c>
      <c r="C506" s="15"/>
      <c r="D506" s="15"/>
      <c r="E506" s="17">
        <v>441164</v>
      </c>
      <c r="F506" s="17">
        <v>0</v>
      </c>
      <c r="G506" s="17">
        <v>0</v>
      </c>
      <c r="H506" s="17">
        <v>0</v>
      </c>
      <c r="I506" s="17">
        <v>0</v>
      </c>
      <c r="J506" s="15">
        <v>0</v>
      </c>
      <c r="K506" s="17">
        <v>0</v>
      </c>
      <c r="L506" s="17">
        <v>2</v>
      </c>
      <c r="M506" s="15">
        <v>2.5</v>
      </c>
      <c r="N506" s="15"/>
      <c r="O506" s="17">
        <v>0</v>
      </c>
      <c r="P506" s="15" t="s">
        <v>995</v>
      </c>
      <c r="Q506" s="15">
        <v>0</v>
      </c>
      <c r="R506" s="17">
        <v>499</v>
      </c>
      <c r="S506" s="18" t="b">
        <v>0</v>
      </c>
      <c r="T506" s="15"/>
      <c r="U506" s="15"/>
      <c r="V506" s="17">
        <v>55</v>
      </c>
      <c r="W506" s="15" t="s">
        <v>1033</v>
      </c>
      <c r="X506" s="15">
        <v>3.4</v>
      </c>
      <c r="Y506" s="18" t="b">
        <v>0</v>
      </c>
      <c r="Z506" s="15" t="s">
        <v>3120</v>
      </c>
      <c r="AA506" s="15">
        <v>23.5</v>
      </c>
      <c r="AB506" s="18" t="b">
        <v>0</v>
      </c>
      <c r="AC506" s="15"/>
      <c r="AD506" s="15" t="s">
        <v>519</v>
      </c>
      <c r="AE506" s="17">
        <v>19</v>
      </c>
      <c r="AF506" s="17">
        <v>6</v>
      </c>
      <c r="AG506" s="17">
        <v>117</v>
      </c>
      <c r="AH506" s="17">
        <v>0</v>
      </c>
      <c r="AI506" s="17">
        <v>0</v>
      </c>
      <c r="AJ506" s="17">
        <v>0</v>
      </c>
      <c r="AK506" s="17">
        <v>0</v>
      </c>
      <c r="AL506" s="15">
        <v>0</v>
      </c>
      <c r="AM506" s="15">
        <v>21.3</v>
      </c>
      <c r="AN506" s="15" t="s">
        <v>1034</v>
      </c>
      <c r="AO506" s="15"/>
      <c r="AP506" s="15"/>
      <c r="AQ506" s="15"/>
      <c r="AR506" s="15"/>
      <c r="AS506" s="18" t="b">
        <v>0</v>
      </c>
      <c r="AT506" s="15" t="s">
        <v>3121</v>
      </c>
      <c r="AU506" s="17">
        <v>2793</v>
      </c>
      <c r="AV506" s="17">
        <v>1</v>
      </c>
      <c r="AW506" s="17">
        <v>3</v>
      </c>
      <c r="AX506" s="17">
        <v>9</v>
      </c>
      <c r="AY506" s="17">
        <v>40</v>
      </c>
      <c r="AZ506" s="17">
        <v>0</v>
      </c>
      <c r="BA506" s="17">
        <v>0</v>
      </c>
      <c r="BB506" s="17">
        <v>0</v>
      </c>
      <c r="BC506" s="17">
        <v>10</v>
      </c>
      <c r="BD506" s="17">
        <v>0</v>
      </c>
      <c r="BE506" s="17">
        <v>0</v>
      </c>
      <c r="BF506" s="17">
        <v>8</v>
      </c>
      <c r="BG506" s="17">
        <v>502</v>
      </c>
      <c r="BH506" s="15">
        <v>690.2</v>
      </c>
      <c r="BI506" s="15">
        <v>881.7</v>
      </c>
      <c r="BJ506" s="15">
        <v>202</v>
      </c>
      <c r="BK506" s="15">
        <v>177.5</v>
      </c>
      <c r="BL506" s="17">
        <v>0</v>
      </c>
      <c r="BM506" s="17">
        <v>0</v>
      </c>
      <c r="BN506" s="17">
        <v>0</v>
      </c>
      <c r="BO506" s="17">
        <v>0</v>
      </c>
      <c r="BP506" s="17">
        <v>32</v>
      </c>
      <c r="BQ506" s="15">
        <v>1.05</v>
      </c>
      <c r="BR506" s="15">
        <v>4.37</v>
      </c>
      <c r="BS506" s="15">
        <v>5.42</v>
      </c>
      <c r="BT506" s="15">
        <v>37.75</v>
      </c>
      <c r="BU506" s="17">
        <v>6</v>
      </c>
      <c r="BV506" s="15"/>
      <c r="BW506" s="17">
        <v>1</v>
      </c>
      <c r="BX506" s="15"/>
      <c r="BY506" s="15"/>
      <c r="BZ506" s="15"/>
      <c r="CA506" s="15"/>
      <c r="CB506" s="15"/>
      <c r="CC506" s="17">
        <v>49</v>
      </c>
      <c r="CD506" s="17">
        <v>21</v>
      </c>
      <c r="CE506" s="17">
        <v>11</v>
      </c>
      <c r="CF506" s="17">
        <v>1</v>
      </c>
      <c r="CG506" s="17">
        <v>154</v>
      </c>
      <c r="CH506" s="17">
        <v>39</v>
      </c>
      <c r="CI506" s="17">
        <v>31</v>
      </c>
      <c r="CJ506" s="17">
        <v>2</v>
      </c>
      <c r="CK506" s="17">
        <v>0.03</v>
      </c>
      <c r="CL506" s="17">
        <v>0</v>
      </c>
      <c r="CM506" s="17">
        <v>0.14000000000000001</v>
      </c>
      <c r="CN506" s="17">
        <v>0.17</v>
      </c>
      <c r="CO506" s="17">
        <v>1.22</v>
      </c>
      <c r="CP506" s="17">
        <v>1.29</v>
      </c>
      <c r="CQ506" s="17">
        <v>160</v>
      </c>
      <c r="CR506" s="17">
        <v>20</v>
      </c>
      <c r="CS506" s="17">
        <v>397</v>
      </c>
      <c r="CT506" s="17">
        <v>162</v>
      </c>
      <c r="CU506" s="17">
        <v>117</v>
      </c>
      <c r="CV506" s="17">
        <v>46</v>
      </c>
      <c r="CW506" s="17">
        <v>11</v>
      </c>
      <c r="CX506" s="17">
        <v>4</v>
      </c>
      <c r="CY506" s="17">
        <v>1.03</v>
      </c>
      <c r="CZ506" s="17">
        <v>0.28999999999999998</v>
      </c>
      <c r="DA506" s="17">
        <v>0</v>
      </c>
      <c r="DB506" s="15"/>
      <c r="DC506" s="15"/>
      <c r="DD506" s="15"/>
      <c r="DE506" s="15"/>
      <c r="DF506" s="15"/>
      <c r="DG506" s="15"/>
      <c r="DH506" s="15"/>
    </row>
    <row r="507" spans="1:112" ht="17.25" thickBot="1">
      <c r="A507" s="18" t="b">
        <v>1</v>
      </c>
      <c r="B507" s="18" t="b">
        <v>1</v>
      </c>
      <c r="C507" s="15"/>
      <c r="D507" s="15"/>
      <c r="E507" s="17">
        <v>221632</v>
      </c>
      <c r="F507" s="17">
        <v>0</v>
      </c>
      <c r="G507" s="17">
        <v>0</v>
      </c>
      <c r="H507" s="17">
        <v>0</v>
      </c>
      <c r="I507" s="17">
        <v>0</v>
      </c>
      <c r="J507" s="15">
        <v>0</v>
      </c>
      <c r="K507" s="17">
        <v>0</v>
      </c>
      <c r="L507" s="17">
        <v>2</v>
      </c>
      <c r="M507" s="15">
        <v>2.2000000000000002</v>
      </c>
      <c r="N507" s="15"/>
      <c r="O507" s="17">
        <v>0</v>
      </c>
      <c r="P507" s="15" t="s">
        <v>954</v>
      </c>
      <c r="Q507" s="15">
        <v>0</v>
      </c>
      <c r="R507" s="17">
        <v>500</v>
      </c>
      <c r="S507" s="18" t="b">
        <v>0</v>
      </c>
      <c r="T507" s="15"/>
      <c r="U507" s="15"/>
      <c r="V507" s="17">
        <v>50</v>
      </c>
      <c r="W507" s="15" t="s">
        <v>955</v>
      </c>
      <c r="X507" s="15">
        <v>4</v>
      </c>
      <c r="Y507" s="18" t="b">
        <v>0</v>
      </c>
      <c r="Z507" s="15" t="s">
        <v>316</v>
      </c>
      <c r="AA507" s="15">
        <v>0.9</v>
      </c>
      <c r="AB507" s="18" t="b">
        <v>0</v>
      </c>
      <c r="AC507" s="15"/>
      <c r="AD507" s="15" t="s">
        <v>519</v>
      </c>
      <c r="AE507" s="17">
        <v>19</v>
      </c>
      <c r="AF507" s="17">
        <v>6</v>
      </c>
      <c r="AG507" s="17">
        <v>91</v>
      </c>
      <c r="AH507" s="17">
        <v>0</v>
      </c>
      <c r="AI507" s="17">
        <v>0</v>
      </c>
      <c r="AJ507" s="17">
        <v>0</v>
      </c>
      <c r="AK507" s="17">
        <v>0</v>
      </c>
      <c r="AL507" s="15">
        <v>0</v>
      </c>
      <c r="AM507" s="15">
        <v>18.2</v>
      </c>
      <c r="AN507" s="15" t="s">
        <v>316</v>
      </c>
      <c r="AO507" s="15"/>
      <c r="AP507" s="15"/>
      <c r="AQ507" s="15"/>
      <c r="AR507" s="15"/>
      <c r="AS507" s="18" t="b">
        <v>0</v>
      </c>
      <c r="AT507" s="15" t="s">
        <v>3122</v>
      </c>
      <c r="AU507" s="17">
        <v>1869</v>
      </c>
      <c r="AV507" s="17">
        <v>4</v>
      </c>
      <c r="AW507" s="17">
        <v>1</v>
      </c>
      <c r="AX507" s="17">
        <v>5</v>
      </c>
      <c r="AY507" s="17">
        <v>33</v>
      </c>
      <c r="AZ507" s="17">
        <v>0</v>
      </c>
      <c r="BA507" s="17">
        <v>0</v>
      </c>
      <c r="BB507" s="17">
        <v>0</v>
      </c>
      <c r="BC507" s="17">
        <v>9</v>
      </c>
      <c r="BD507" s="17">
        <v>2</v>
      </c>
      <c r="BE507" s="17">
        <v>0</v>
      </c>
      <c r="BF507" s="17">
        <v>10</v>
      </c>
      <c r="BG507" s="17">
        <v>305</v>
      </c>
      <c r="BH507" s="15">
        <v>574.79999999999995</v>
      </c>
      <c r="BI507" s="15">
        <v>133.6</v>
      </c>
      <c r="BJ507" s="15">
        <v>223</v>
      </c>
      <c r="BK507" s="15">
        <v>93.2</v>
      </c>
      <c r="BL507" s="17">
        <v>0</v>
      </c>
      <c r="BM507" s="17">
        <v>0</v>
      </c>
      <c r="BN507" s="17">
        <v>0</v>
      </c>
      <c r="BO507" s="17">
        <v>0</v>
      </c>
      <c r="BP507" s="17">
        <v>22</v>
      </c>
      <c r="BQ507" s="15">
        <v>1.39</v>
      </c>
      <c r="BR507" s="15">
        <v>1.25</v>
      </c>
      <c r="BS507" s="15">
        <v>2.64</v>
      </c>
      <c r="BT507" s="15">
        <v>28.32</v>
      </c>
      <c r="BU507" s="15"/>
      <c r="BV507" s="15"/>
      <c r="BW507" s="15"/>
      <c r="BX507" s="15"/>
      <c r="BY507" s="15"/>
      <c r="BZ507" s="15"/>
      <c r="CA507" s="15"/>
      <c r="CB507" s="15"/>
      <c r="CC507" s="17">
        <v>85</v>
      </c>
      <c r="CD507" s="17">
        <v>36</v>
      </c>
      <c r="CE507" s="17">
        <v>212</v>
      </c>
      <c r="CF507" s="17">
        <v>57</v>
      </c>
      <c r="CG507" s="17">
        <v>135</v>
      </c>
      <c r="CH507" s="17">
        <v>27</v>
      </c>
      <c r="CI507" s="17">
        <v>145</v>
      </c>
      <c r="CJ507" s="17">
        <v>48</v>
      </c>
      <c r="CK507" s="17">
        <v>7.0000000000000007E-2</v>
      </c>
      <c r="CL507" s="17">
        <v>0</v>
      </c>
      <c r="CM507" s="17">
        <v>0.06</v>
      </c>
      <c r="CN507" s="17">
        <v>0.13</v>
      </c>
      <c r="CO507" s="17">
        <v>1.36</v>
      </c>
      <c r="CP507" s="17">
        <v>1.59</v>
      </c>
      <c r="CQ507" s="17">
        <v>262</v>
      </c>
      <c r="CR507" s="17">
        <v>46</v>
      </c>
      <c r="CS507" s="17">
        <v>240</v>
      </c>
      <c r="CT507" s="17">
        <v>125</v>
      </c>
      <c r="CU507" s="17">
        <v>51</v>
      </c>
      <c r="CV507" s="17">
        <v>19</v>
      </c>
      <c r="CW507" s="17">
        <v>209</v>
      </c>
      <c r="CX507" s="17">
        <v>74</v>
      </c>
      <c r="CY507" s="17">
        <v>1.06</v>
      </c>
      <c r="CZ507" s="17">
        <v>0.24</v>
      </c>
      <c r="DA507" s="17">
        <v>0</v>
      </c>
      <c r="DB507" s="15"/>
      <c r="DC507" s="15"/>
      <c r="DD507" s="15"/>
      <c r="DE507" s="15"/>
      <c r="DF507" s="15"/>
      <c r="DG507" s="15"/>
      <c r="DH507" s="15"/>
    </row>
    <row r="508" spans="1:112" ht="17.25" thickBot="1">
      <c r="A508" s="18" t="b">
        <v>1</v>
      </c>
      <c r="B508" s="18" t="b">
        <v>1</v>
      </c>
      <c r="C508" s="15"/>
      <c r="D508" s="15"/>
      <c r="E508" s="17">
        <v>135720</v>
      </c>
      <c r="F508" s="17">
        <v>0</v>
      </c>
      <c r="G508" s="17">
        <v>0</v>
      </c>
      <c r="H508" s="17">
        <v>0</v>
      </c>
      <c r="I508" s="17">
        <v>0</v>
      </c>
      <c r="J508" s="15">
        <v>0</v>
      </c>
      <c r="K508" s="17">
        <v>0</v>
      </c>
      <c r="L508" s="17">
        <v>2</v>
      </c>
      <c r="M508" s="15">
        <v>2.2000000000000002</v>
      </c>
      <c r="N508" s="15"/>
      <c r="O508" s="17">
        <v>0</v>
      </c>
      <c r="P508" s="15" t="s">
        <v>655</v>
      </c>
      <c r="Q508" s="15">
        <v>0</v>
      </c>
      <c r="R508" s="17">
        <v>501</v>
      </c>
      <c r="S508" s="18" t="b">
        <v>0</v>
      </c>
      <c r="T508" s="15"/>
      <c r="U508" s="15"/>
      <c r="V508" s="17">
        <v>50</v>
      </c>
      <c r="W508" s="15" t="s">
        <v>2028</v>
      </c>
      <c r="X508" s="15">
        <v>2.6</v>
      </c>
      <c r="Y508" s="18" t="b">
        <v>0</v>
      </c>
      <c r="Z508" s="15" t="s">
        <v>2029</v>
      </c>
      <c r="AA508" s="15">
        <v>0.2</v>
      </c>
      <c r="AB508" s="18" t="b">
        <v>0</v>
      </c>
      <c r="AC508" s="15"/>
      <c r="AD508" s="15" t="s">
        <v>519</v>
      </c>
      <c r="AE508" s="17">
        <v>19</v>
      </c>
      <c r="AF508" s="17">
        <v>6</v>
      </c>
      <c r="AG508" s="17">
        <v>63</v>
      </c>
      <c r="AH508" s="17">
        <v>0</v>
      </c>
      <c r="AI508" s="17">
        <v>0</v>
      </c>
      <c r="AJ508" s="17">
        <v>0</v>
      </c>
      <c r="AK508" s="17">
        <v>0</v>
      </c>
      <c r="AL508" s="15">
        <v>0</v>
      </c>
      <c r="AM508" s="15">
        <v>12.6</v>
      </c>
      <c r="AN508" s="15" t="s">
        <v>2029</v>
      </c>
      <c r="AO508" s="15"/>
      <c r="AP508" s="15"/>
      <c r="AQ508" s="15"/>
      <c r="AR508" s="15"/>
      <c r="AS508" s="18" t="b">
        <v>0</v>
      </c>
      <c r="AT508" s="15" t="s">
        <v>3123</v>
      </c>
      <c r="AU508" s="17">
        <v>1489</v>
      </c>
      <c r="AV508" s="17">
        <v>0</v>
      </c>
      <c r="AW508" s="17">
        <v>0</v>
      </c>
      <c r="AX508" s="17">
        <v>4</v>
      </c>
      <c r="AY508" s="17">
        <v>25</v>
      </c>
      <c r="AZ508" s="17">
        <v>0</v>
      </c>
      <c r="BA508" s="17">
        <v>0</v>
      </c>
      <c r="BB508" s="17">
        <v>0</v>
      </c>
      <c r="BC508" s="17">
        <v>8</v>
      </c>
      <c r="BD508" s="17">
        <v>0</v>
      </c>
      <c r="BE508" s="17">
        <v>0</v>
      </c>
      <c r="BF508" s="17">
        <v>1</v>
      </c>
      <c r="BG508" s="17">
        <v>219</v>
      </c>
      <c r="BH508" s="15">
        <v>407</v>
      </c>
      <c r="BI508" s="15">
        <v>49.5</v>
      </c>
      <c r="BJ508" s="15">
        <v>96</v>
      </c>
      <c r="BK508" s="15">
        <v>55.5</v>
      </c>
      <c r="BL508" s="17">
        <v>0</v>
      </c>
      <c r="BM508" s="17">
        <v>0</v>
      </c>
      <c r="BN508" s="17">
        <v>0</v>
      </c>
      <c r="BO508" s="17">
        <v>0</v>
      </c>
      <c r="BP508" s="17">
        <v>17</v>
      </c>
      <c r="BQ508" s="15">
        <v>0.62</v>
      </c>
      <c r="BR508" s="15">
        <v>0.28000000000000003</v>
      </c>
      <c r="BS508" s="15">
        <v>0.9</v>
      </c>
      <c r="BT508" s="15">
        <v>20.149999999999999</v>
      </c>
      <c r="BU508" s="15"/>
      <c r="BV508" s="15"/>
      <c r="BW508" s="15"/>
      <c r="BX508" s="15"/>
      <c r="BY508" s="15"/>
      <c r="BZ508" s="15"/>
      <c r="CA508" s="15"/>
      <c r="CB508" s="15"/>
      <c r="CC508" s="17">
        <v>150</v>
      </c>
      <c r="CD508" s="17">
        <v>61</v>
      </c>
      <c r="CE508" s="17">
        <v>284</v>
      </c>
      <c r="CF508" s="17">
        <v>96</v>
      </c>
      <c r="CG508" s="17">
        <v>235</v>
      </c>
      <c r="CH508" s="17">
        <v>71</v>
      </c>
      <c r="CI508" s="17">
        <v>232</v>
      </c>
      <c r="CJ508" s="17">
        <v>73</v>
      </c>
      <c r="CK508" s="17">
        <v>0.04</v>
      </c>
      <c r="CL508" s="17">
        <v>0</v>
      </c>
      <c r="CM508" s="17">
        <v>0.02</v>
      </c>
      <c r="CN508" s="17">
        <v>0.06</v>
      </c>
      <c r="CO508" s="17">
        <v>1.22</v>
      </c>
      <c r="CP508" s="17">
        <v>1.51</v>
      </c>
      <c r="CQ508" s="17">
        <v>226</v>
      </c>
      <c r="CR508" s="17">
        <v>37</v>
      </c>
      <c r="CS508" s="17">
        <v>204</v>
      </c>
      <c r="CT508" s="17">
        <v>116</v>
      </c>
      <c r="CU508" s="17">
        <v>221</v>
      </c>
      <c r="CV508" s="17">
        <v>90</v>
      </c>
      <c r="CW508" s="17">
        <v>344</v>
      </c>
      <c r="CX508" s="17">
        <v>120</v>
      </c>
      <c r="CY508" s="17">
        <v>1.03</v>
      </c>
      <c r="CZ508" s="17">
        <v>0.24</v>
      </c>
      <c r="DA508" s="17">
        <v>0</v>
      </c>
      <c r="DB508" s="15"/>
      <c r="DC508" s="15"/>
      <c r="DD508" s="15"/>
      <c r="DE508" s="15"/>
      <c r="DF508" s="15"/>
      <c r="DG508" s="15"/>
      <c r="DH508" s="15"/>
    </row>
    <row r="509" spans="1:112" ht="17.25" thickBot="1">
      <c r="A509" s="18" t="b">
        <v>1</v>
      </c>
      <c r="B509" s="18" t="b">
        <v>1</v>
      </c>
      <c r="C509" s="15"/>
      <c r="D509" s="15"/>
      <c r="E509" s="17">
        <v>122798</v>
      </c>
      <c r="F509" s="17">
        <v>0</v>
      </c>
      <c r="G509" s="17">
        <v>0</v>
      </c>
      <c r="H509" s="17">
        <v>0</v>
      </c>
      <c r="I509" s="17">
        <v>0</v>
      </c>
      <c r="J509" s="15">
        <v>0</v>
      </c>
      <c r="K509" s="17">
        <v>0</v>
      </c>
      <c r="L509" s="17">
        <v>2</v>
      </c>
      <c r="M509" s="15">
        <v>1.7</v>
      </c>
      <c r="N509" s="15"/>
      <c r="O509" s="17">
        <v>0</v>
      </c>
      <c r="P509" s="15" t="s">
        <v>696</v>
      </c>
      <c r="Q509" s="15">
        <v>0</v>
      </c>
      <c r="R509" s="17">
        <v>502</v>
      </c>
      <c r="S509" s="18" t="b">
        <v>0</v>
      </c>
      <c r="T509" s="15"/>
      <c r="U509" s="15"/>
      <c r="V509" s="17">
        <v>45</v>
      </c>
      <c r="W509" s="15" t="s">
        <v>817</v>
      </c>
      <c r="X509" s="15">
        <v>2.2999999999999998</v>
      </c>
      <c r="Y509" s="18" t="b">
        <v>0</v>
      </c>
      <c r="Z509" s="15" t="s">
        <v>243</v>
      </c>
      <c r="AA509" s="15">
        <v>1.8</v>
      </c>
      <c r="AB509" s="18" t="b">
        <v>0</v>
      </c>
      <c r="AC509" s="15"/>
      <c r="AD509" s="15" t="s">
        <v>519</v>
      </c>
      <c r="AE509" s="17">
        <v>19</v>
      </c>
      <c r="AF509" s="17">
        <v>6</v>
      </c>
      <c r="AG509" s="17">
        <v>55</v>
      </c>
      <c r="AH509" s="17">
        <v>0</v>
      </c>
      <c r="AI509" s="17">
        <v>0</v>
      </c>
      <c r="AJ509" s="17">
        <v>0</v>
      </c>
      <c r="AK509" s="17">
        <v>0</v>
      </c>
      <c r="AL509" s="15">
        <v>0</v>
      </c>
      <c r="AM509" s="15">
        <v>12.2</v>
      </c>
      <c r="AN509" s="15" t="s">
        <v>243</v>
      </c>
      <c r="AO509" s="15"/>
      <c r="AP509" s="15"/>
      <c r="AQ509" s="15"/>
      <c r="AR509" s="15"/>
      <c r="AS509" s="18" t="b">
        <v>0</v>
      </c>
      <c r="AT509" s="15" t="s">
        <v>2772</v>
      </c>
      <c r="AU509" s="17">
        <v>1165</v>
      </c>
      <c r="AV509" s="17">
        <v>1</v>
      </c>
      <c r="AW509" s="17">
        <v>0</v>
      </c>
      <c r="AX509" s="17">
        <v>4</v>
      </c>
      <c r="AY509" s="17">
        <v>16</v>
      </c>
      <c r="AZ509" s="17">
        <v>0</v>
      </c>
      <c r="BA509" s="17">
        <v>0</v>
      </c>
      <c r="BB509" s="17">
        <v>0</v>
      </c>
      <c r="BC509" s="17">
        <v>0</v>
      </c>
      <c r="BD509" s="17">
        <v>0</v>
      </c>
      <c r="BE509" s="17">
        <v>0</v>
      </c>
      <c r="BF509" s="17">
        <v>4</v>
      </c>
      <c r="BG509" s="17">
        <v>216</v>
      </c>
      <c r="BH509" s="15">
        <v>239.8</v>
      </c>
      <c r="BI509" s="15">
        <v>318.8</v>
      </c>
      <c r="BJ509" s="15">
        <v>121</v>
      </c>
      <c r="BK509" s="15">
        <v>68.2</v>
      </c>
      <c r="BL509" s="17">
        <v>0</v>
      </c>
      <c r="BM509" s="17">
        <v>0</v>
      </c>
      <c r="BN509" s="17">
        <v>0</v>
      </c>
      <c r="BO509" s="17">
        <v>0</v>
      </c>
      <c r="BP509" s="17">
        <v>11</v>
      </c>
      <c r="BQ509" s="15">
        <v>1.1000000000000001</v>
      </c>
      <c r="BR509" s="15">
        <v>1.4</v>
      </c>
      <c r="BS509" s="15">
        <v>2.4900000000000002</v>
      </c>
      <c r="BT509" s="15">
        <v>17.440000000000001</v>
      </c>
      <c r="BU509" s="15"/>
      <c r="BV509" s="15"/>
      <c r="BW509" s="15"/>
      <c r="BX509" s="15"/>
      <c r="BY509" s="15"/>
      <c r="BZ509" s="15"/>
      <c r="CA509" s="15"/>
      <c r="CB509" s="15"/>
      <c r="CC509" s="17">
        <v>227</v>
      </c>
      <c r="CD509" s="17">
        <v>86</v>
      </c>
      <c r="CE509" s="17">
        <v>113</v>
      </c>
      <c r="CF509" s="17">
        <v>27</v>
      </c>
      <c r="CG509" s="17">
        <v>215</v>
      </c>
      <c r="CH509" s="17">
        <v>61</v>
      </c>
      <c r="CI509" s="17">
        <v>202</v>
      </c>
      <c r="CJ509" s="17">
        <v>68</v>
      </c>
      <c r="CK509" s="17">
        <v>0.08</v>
      </c>
      <c r="CL509" s="17">
        <v>0</v>
      </c>
      <c r="CM509" s="17">
        <v>0.11</v>
      </c>
      <c r="CN509" s="17">
        <v>0.19</v>
      </c>
      <c r="CO509" s="17">
        <v>1.35</v>
      </c>
      <c r="CP509" s="17">
        <v>1.24</v>
      </c>
      <c r="CQ509" s="17">
        <v>386</v>
      </c>
      <c r="CR509" s="17">
        <v>80</v>
      </c>
      <c r="CS509" s="17">
        <v>85</v>
      </c>
      <c r="CT509" s="17">
        <v>54</v>
      </c>
      <c r="CU509" s="17">
        <v>254</v>
      </c>
      <c r="CV509" s="17">
        <v>99</v>
      </c>
      <c r="CW509" s="17">
        <v>140</v>
      </c>
      <c r="CX509" s="17">
        <v>55</v>
      </c>
      <c r="CY509" s="17">
        <v>0.85</v>
      </c>
      <c r="CZ509" s="17">
        <v>0.31</v>
      </c>
      <c r="DA509" s="17">
        <v>0</v>
      </c>
      <c r="DB509" s="15"/>
      <c r="DC509" s="15"/>
      <c r="DD509" s="15"/>
      <c r="DE509" s="15"/>
      <c r="DF509" s="15"/>
      <c r="DG509" s="15"/>
      <c r="DH509" s="15"/>
    </row>
    <row r="510" spans="1:112" ht="27.75" thickBot="1">
      <c r="A510" s="18" t="b">
        <v>1</v>
      </c>
      <c r="B510" s="18" t="b">
        <v>1</v>
      </c>
      <c r="C510" s="15"/>
      <c r="D510" s="15"/>
      <c r="E510" s="17">
        <v>491279</v>
      </c>
      <c r="F510" s="17">
        <v>0</v>
      </c>
      <c r="G510" s="17">
        <v>0</v>
      </c>
      <c r="H510" s="17">
        <v>0</v>
      </c>
      <c r="I510" s="17">
        <v>0</v>
      </c>
      <c r="J510" s="15">
        <v>0</v>
      </c>
      <c r="K510" s="17">
        <v>0</v>
      </c>
      <c r="L510" s="17">
        <v>2</v>
      </c>
      <c r="M510" s="15">
        <v>2.2000000000000002</v>
      </c>
      <c r="N510" s="15"/>
      <c r="O510" s="17">
        <v>0</v>
      </c>
      <c r="P510" s="15" t="s">
        <v>1245</v>
      </c>
      <c r="Q510" s="15">
        <v>0</v>
      </c>
      <c r="R510" s="17">
        <v>503</v>
      </c>
      <c r="S510" s="18" t="b">
        <v>0</v>
      </c>
      <c r="T510" s="15"/>
      <c r="U510" s="15"/>
      <c r="V510" s="17">
        <v>50</v>
      </c>
      <c r="W510" s="15" t="s">
        <v>1246</v>
      </c>
      <c r="X510" s="15">
        <v>3.3</v>
      </c>
      <c r="Y510" s="18" t="b">
        <v>0</v>
      </c>
      <c r="Z510" s="15" t="s">
        <v>1247</v>
      </c>
      <c r="AA510" s="15">
        <v>5.6</v>
      </c>
      <c r="AB510" s="18" t="b">
        <v>0</v>
      </c>
      <c r="AC510" s="15"/>
      <c r="AD510" s="15" t="s">
        <v>519</v>
      </c>
      <c r="AE510" s="17">
        <v>19</v>
      </c>
      <c r="AF510" s="17">
        <v>6</v>
      </c>
      <c r="AG510" s="17">
        <v>116</v>
      </c>
      <c r="AH510" s="17">
        <v>0</v>
      </c>
      <c r="AI510" s="17">
        <v>0</v>
      </c>
      <c r="AJ510" s="17">
        <v>0</v>
      </c>
      <c r="AK510" s="17">
        <v>0</v>
      </c>
      <c r="AL510" s="15">
        <v>0</v>
      </c>
      <c r="AM510" s="15">
        <v>23.2</v>
      </c>
      <c r="AN510" s="15" t="s">
        <v>1248</v>
      </c>
      <c r="AO510" s="15"/>
      <c r="AP510" s="15"/>
      <c r="AQ510" s="15"/>
      <c r="AR510" s="15"/>
      <c r="AS510" s="18" t="b">
        <v>0</v>
      </c>
      <c r="AT510" s="15" t="s">
        <v>3129</v>
      </c>
      <c r="AU510" s="17">
        <v>3041</v>
      </c>
      <c r="AV510" s="17">
        <v>4</v>
      </c>
      <c r="AW510" s="17">
        <v>1</v>
      </c>
      <c r="AX510" s="17">
        <v>9</v>
      </c>
      <c r="AY510" s="17">
        <v>50</v>
      </c>
      <c r="AZ510" s="17">
        <v>0</v>
      </c>
      <c r="BA510" s="17">
        <v>0</v>
      </c>
      <c r="BB510" s="17">
        <v>0</v>
      </c>
      <c r="BC510" s="17">
        <v>9</v>
      </c>
      <c r="BD510" s="17">
        <v>1</v>
      </c>
      <c r="BE510" s="17">
        <v>0</v>
      </c>
      <c r="BF510" s="17">
        <v>10</v>
      </c>
      <c r="BG510" s="17">
        <v>431</v>
      </c>
      <c r="BH510" s="15">
        <v>683.4</v>
      </c>
      <c r="BI510" s="15">
        <v>95.2</v>
      </c>
      <c r="BJ510" s="15">
        <v>218</v>
      </c>
      <c r="BK510" s="15">
        <v>99.6</v>
      </c>
      <c r="BL510" s="17">
        <v>0</v>
      </c>
      <c r="BM510" s="17">
        <v>0</v>
      </c>
      <c r="BN510" s="17">
        <v>0</v>
      </c>
      <c r="BO510" s="17">
        <v>0</v>
      </c>
      <c r="BP510" s="17">
        <v>35</v>
      </c>
      <c r="BQ510" s="15">
        <v>2.82</v>
      </c>
      <c r="BR510" s="15">
        <v>0.38</v>
      </c>
      <c r="BS510" s="15">
        <v>3.2</v>
      </c>
      <c r="BT510" s="15">
        <v>42.99</v>
      </c>
      <c r="BU510" s="15"/>
      <c r="BV510" s="15"/>
      <c r="BW510" s="15"/>
      <c r="BX510" s="15"/>
      <c r="BY510" s="15"/>
      <c r="BZ510" s="15"/>
      <c r="CA510" s="15"/>
      <c r="CB510" s="15"/>
      <c r="CC510" s="17">
        <v>52</v>
      </c>
      <c r="CD510" s="17">
        <v>22</v>
      </c>
      <c r="CE510" s="17">
        <v>240</v>
      </c>
      <c r="CF510" s="17">
        <v>77</v>
      </c>
      <c r="CG510" s="17">
        <v>142</v>
      </c>
      <c r="CH510" s="17">
        <v>31</v>
      </c>
      <c r="CI510" s="17">
        <v>130</v>
      </c>
      <c r="CJ510" s="17">
        <v>39</v>
      </c>
      <c r="CK510" s="17">
        <v>0.08</v>
      </c>
      <c r="CL510" s="17">
        <v>0</v>
      </c>
      <c r="CM510" s="17">
        <v>0.01</v>
      </c>
      <c r="CN510" s="17">
        <v>0.09</v>
      </c>
      <c r="CO510" s="17">
        <v>1.27</v>
      </c>
      <c r="CP510" s="17">
        <v>1.48</v>
      </c>
      <c r="CQ510" s="17">
        <v>316</v>
      </c>
      <c r="CR510" s="17">
        <v>64</v>
      </c>
      <c r="CS510" s="17">
        <v>294</v>
      </c>
      <c r="CT510" s="17">
        <v>143</v>
      </c>
      <c r="CU510" s="17">
        <v>129</v>
      </c>
      <c r="CV510" s="17">
        <v>51</v>
      </c>
      <c r="CW510" s="17">
        <v>72</v>
      </c>
      <c r="CX510" s="17">
        <v>29</v>
      </c>
      <c r="CY510" s="17">
        <v>1.04</v>
      </c>
      <c r="CZ510" s="17">
        <v>0.27</v>
      </c>
      <c r="DA510" s="17">
        <v>0</v>
      </c>
      <c r="DB510" s="15"/>
      <c r="DC510" s="15"/>
      <c r="DD510" s="15"/>
      <c r="DE510" s="15"/>
      <c r="DF510" s="15"/>
      <c r="DG510" s="15"/>
      <c r="DH510" s="15"/>
    </row>
    <row r="511" spans="1:112" ht="17.25" thickBot="1">
      <c r="A511" s="18" t="b">
        <v>1</v>
      </c>
      <c r="B511" s="18" t="b">
        <v>1</v>
      </c>
      <c r="C511" s="15"/>
      <c r="D511" s="15"/>
      <c r="E511" s="17">
        <v>232859</v>
      </c>
      <c r="F511" s="17">
        <v>0</v>
      </c>
      <c r="G511" s="17">
        <v>0</v>
      </c>
      <c r="H511" s="17">
        <v>0</v>
      </c>
      <c r="I511" s="17">
        <v>0</v>
      </c>
      <c r="J511" s="15">
        <v>0</v>
      </c>
      <c r="K511" s="17">
        <v>0</v>
      </c>
      <c r="L511" s="17">
        <v>2</v>
      </c>
      <c r="M511" s="15">
        <v>1.7</v>
      </c>
      <c r="N511" s="15"/>
      <c r="O511" s="17">
        <v>0</v>
      </c>
      <c r="P511" s="15" t="s">
        <v>966</v>
      </c>
      <c r="Q511" s="15">
        <v>0</v>
      </c>
      <c r="R511" s="17">
        <v>505</v>
      </c>
      <c r="S511" s="18" t="b">
        <v>0</v>
      </c>
      <c r="T511" s="15"/>
      <c r="U511" s="15"/>
      <c r="V511" s="17">
        <v>45</v>
      </c>
      <c r="W511" s="15" t="s">
        <v>967</v>
      </c>
      <c r="X511" s="15">
        <v>2.6</v>
      </c>
      <c r="Y511" s="18" t="b">
        <v>0</v>
      </c>
      <c r="Z511" s="15" t="s">
        <v>410</v>
      </c>
      <c r="AA511" s="15">
        <v>10.199999999999999</v>
      </c>
      <c r="AB511" s="18" t="b">
        <v>0</v>
      </c>
      <c r="AC511" s="15"/>
      <c r="AD511" s="15" t="s">
        <v>519</v>
      </c>
      <c r="AE511" s="17">
        <v>19</v>
      </c>
      <c r="AF511" s="17">
        <v>6</v>
      </c>
      <c r="AG511" s="17">
        <v>78</v>
      </c>
      <c r="AH511" s="17">
        <v>0</v>
      </c>
      <c r="AI511" s="17">
        <v>0</v>
      </c>
      <c r="AJ511" s="17">
        <v>0</v>
      </c>
      <c r="AK511" s="17">
        <v>0</v>
      </c>
      <c r="AL511" s="15">
        <v>0</v>
      </c>
      <c r="AM511" s="15">
        <v>17.3</v>
      </c>
      <c r="AN511" s="15" t="s">
        <v>410</v>
      </c>
      <c r="AO511" s="15"/>
      <c r="AP511" s="15"/>
      <c r="AQ511" s="15"/>
      <c r="AR511" s="15"/>
      <c r="AS511" s="18" t="b">
        <v>0</v>
      </c>
      <c r="AT511" s="15" t="s">
        <v>3127</v>
      </c>
      <c r="AU511" s="17">
        <v>2049</v>
      </c>
      <c r="AV511" s="17">
        <v>0</v>
      </c>
      <c r="AW511" s="17">
        <v>0</v>
      </c>
      <c r="AX511" s="17">
        <v>9</v>
      </c>
      <c r="AY511" s="17">
        <v>31</v>
      </c>
      <c r="AZ511" s="17">
        <v>0</v>
      </c>
      <c r="BA511" s="17">
        <v>0</v>
      </c>
      <c r="BB511" s="17">
        <v>0</v>
      </c>
      <c r="BC511" s="17">
        <v>4</v>
      </c>
      <c r="BD511" s="17">
        <v>0</v>
      </c>
      <c r="BE511" s="17">
        <v>0</v>
      </c>
      <c r="BF511" s="17">
        <v>3</v>
      </c>
      <c r="BG511" s="17">
        <v>271</v>
      </c>
      <c r="BH511" s="15">
        <v>291</v>
      </c>
      <c r="BI511" s="15">
        <v>209.7</v>
      </c>
      <c r="BJ511" s="15">
        <v>207</v>
      </c>
      <c r="BK511" s="15">
        <v>70.5</v>
      </c>
      <c r="BL511" s="17">
        <v>0</v>
      </c>
      <c r="BM511" s="17">
        <v>0</v>
      </c>
      <c r="BN511" s="17">
        <v>0</v>
      </c>
      <c r="BO511" s="17">
        <v>0</v>
      </c>
      <c r="BP511" s="17">
        <v>23</v>
      </c>
      <c r="BQ511" s="15">
        <v>0.9</v>
      </c>
      <c r="BR511" s="15">
        <v>1.77</v>
      </c>
      <c r="BS511" s="15">
        <v>2.67</v>
      </c>
      <c r="BT511" s="15">
        <v>31.42</v>
      </c>
      <c r="BU511" s="15"/>
      <c r="BV511" s="15"/>
      <c r="BW511" s="15"/>
      <c r="BX511" s="15"/>
      <c r="BY511" s="15"/>
      <c r="BZ511" s="15"/>
      <c r="CA511" s="15"/>
      <c r="CB511" s="15"/>
      <c r="CC511" s="17">
        <v>206</v>
      </c>
      <c r="CD511" s="17">
        <v>78</v>
      </c>
      <c r="CE511" s="17">
        <v>159</v>
      </c>
      <c r="CF511" s="17">
        <v>40</v>
      </c>
      <c r="CG511" s="17">
        <v>147</v>
      </c>
      <c r="CH511" s="17">
        <v>35</v>
      </c>
      <c r="CI511" s="17">
        <v>198</v>
      </c>
      <c r="CJ511" s="17">
        <v>66</v>
      </c>
      <c r="CK511" s="17">
        <v>0.04</v>
      </c>
      <c r="CL511" s="17">
        <v>0</v>
      </c>
      <c r="CM511" s="17">
        <v>0.08</v>
      </c>
      <c r="CN511" s="17">
        <v>0.12</v>
      </c>
      <c r="CO511" s="17">
        <v>1.38</v>
      </c>
      <c r="CP511" s="17">
        <v>1.36</v>
      </c>
      <c r="CQ511" s="17">
        <v>417</v>
      </c>
      <c r="CR511" s="17">
        <v>103</v>
      </c>
      <c r="CS511" s="17">
        <v>116</v>
      </c>
      <c r="CT511" s="17">
        <v>77</v>
      </c>
      <c r="CU511" s="17">
        <v>219</v>
      </c>
      <c r="CV511" s="17">
        <v>88</v>
      </c>
      <c r="CW511" s="17">
        <v>47</v>
      </c>
      <c r="CX511" s="17">
        <v>17</v>
      </c>
      <c r="CY511" s="17">
        <v>1.01</v>
      </c>
      <c r="CZ511" s="17">
        <v>0.4</v>
      </c>
      <c r="DA511" s="17">
        <v>0</v>
      </c>
      <c r="DB511" s="15"/>
      <c r="DC511" s="15"/>
      <c r="DD511" s="15"/>
      <c r="DE511" s="15"/>
      <c r="DF511" s="15"/>
      <c r="DG511" s="15"/>
      <c r="DH511" s="15"/>
    </row>
    <row r="512" spans="1:112" ht="17.25" thickBot="1">
      <c r="A512" s="18" t="b">
        <v>1</v>
      </c>
      <c r="B512" s="18" t="b">
        <v>1</v>
      </c>
      <c r="C512" s="15"/>
      <c r="D512" s="15"/>
      <c r="E512" s="17">
        <v>487053</v>
      </c>
      <c r="F512" s="17">
        <v>0</v>
      </c>
      <c r="G512" s="17">
        <v>0</v>
      </c>
      <c r="H512" s="17">
        <v>0</v>
      </c>
      <c r="I512" s="17">
        <v>0</v>
      </c>
      <c r="J512" s="15">
        <v>0</v>
      </c>
      <c r="K512" s="17">
        <v>0</v>
      </c>
      <c r="L512" s="17">
        <v>2</v>
      </c>
      <c r="M512" s="15">
        <v>1.7</v>
      </c>
      <c r="N512" s="15"/>
      <c r="O512" s="17">
        <v>0</v>
      </c>
      <c r="P512" s="15" t="s">
        <v>1182</v>
      </c>
      <c r="Q512" s="15">
        <v>0</v>
      </c>
      <c r="R512" s="17">
        <v>506</v>
      </c>
      <c r="S512" s="18" t="b">
        <v>0</v>
      </c>
      <c r="T512" s="15"/>
      <c r="U512" s="15"/>
      <c r="V512" s="17">
        <v>45</v>
      </c>
      <c r="W512" s="15" t="s">
        <v>1183</v>
      </c>
      <c r="X512" s="15">
        <v>1.4</v>
      </c>
      <c r="Y512" s="18" t="b">
        <v>0</v>
      </c>
      <c r="Z512" s="15" t="s">
        <v>1184</v>
      </c>
      <c r="AA512" s="15">
        <v>0.4</v>
      </c>
      <c r="AB512" s="18" t="b">
        <v>0</v>
      </c>
      <c r="AC512" s="15"/>
      <c r="AD512" s="15" t="s">
        <v>519</v>
      </c>
      <c r="AE512" s="17">
        <v>19</v>
      </c>
      <c r="AF512" s="17">
        <v>6</v>
      </c>
      <c r="AG512" s="17">
        <v>29</v>
      </c>
      <c r="AH512" s="17">
        <v>0</v>
      </c>
      <c r="AI512" s="17">
        <v>0</v>
      </c>
      <c r="AJ512" s="17">
        <v>0</v>
      </c>
      <c r="AK512" s="17">
        <v>0</v>
      </c>
      <c r="AL512" s="15">
        <v>0</v>
      </c>
      <c r="AM512" s="15">
        <v>6.4</v>
      </c>
      <c r="AN512" s="15" t="s">
        <v>1184</v>
      </c>
      <c r="AO512" s="15"/>
      <c r="AP512" s="15"/>
      <c r="AQ512" s="15"/>
      <c r="AR512" s="15"/>
      <c r="AS512" s="18" t="b">
        <v>0</v>
      </c>
      <c r="AT512" s="15" t="s">
        <v>3128</v>
      </c>
      <c r="AU512" s="17">
        <v>1335</v>
      </c>
      <c r="AV512" s="17">
        <v>0</v>
      </c>
      <c r="AW512" s="17">
        <v>1</v>
      </c>
      <c r="AX512" s="17">
        <v>1</v>
      </c>
      <c r="AY512" s="17">
        <v>25</v>
      </c>
      <c r="AZ512" s="17">
        <v>0</v>
      </c>
      <c r="BA512" s="17">
        <v>0</v>
      </c>
      <c r="BB512" s="17">
        <v>0</v>
      </c>
      <c r="BC512" s="17">
        <v>4</v>
      </c>
      <c r="BD512" s="17">
        <v>0</v>
      </c>
      <c r="BE512" s="17">
        <v>0</v>
      </c>
      <c r="BF512" s="17">
        <v>1</v>
      </c>
      <c r="BG512" s="17">
        <v>121</v>
      </c>
      <c r="BH512" s="15">
        <v>207.2</v>
      </c>
      <c r="BI512" s="15">
        <v>187</v>
      </c>
      <c r="BJ512" s="15">
        <v>103</v>
      </c>
      <c r="BK512" s="15">
        <v>49.8</v>
      </c>
      <c r="BL512" s="17">
        <v>0</v>
      </c>
      <c r="BM512" s="17">
        <v>0</v>
      </c>
      <c r="BN512" s="17">
        <v>0</v>
      </c>
      <c r="BO512" s="17">
        <v>0</v>
      </c>
      <c r="BP512" s="17">
        <v>14</v>
      </c>
      <c r="BQ512" s="15">
        <v>0.18</v>
      </c>
      <c r="BR512" s="15">
        <v>0.72</v>
      </c>
      <c r="BS512" s="15">
        <v>0.9</v>
      </c>
      <c r="BT512" s="15">
        <v>19.149999999999999</v>
      </c>
      <c r="BU512" s="15"/>
      <c r="BV512" s="15"/>
      <c r="BW512" s="15"/>
      <c r="BX512" s="15"/>
      <c r="BY512" s="15"/>
      <c r="BZ512" s="15"/>
      <c r="CA512" s="15"/>
      <c r="CB512" s="15"/>
      <c r="CC512" s="17">
        <v>246</v>
      </c>
      <c r="CD512" s="17">
        <v>94</v>
      </c>
      <c r="CE512" s="17">
        <v>179</v>
      </c>
      <c r="CF512" s="17">
        <v>44</v>
      </c>
      <c r="CG512" s="17">
        <v>230</v>
      </c>
      <c r="CH512" s="17">
        <v>69</v>
      </c>
      <c r="CI512" s="17">
        <v>246</v>
      </c>
      <c r="CJ512" s="17">
        <v>79</v>
      </c>
      <c r="CK512" s="17">
        <v>0.01</v>
      </c>
      <c r="CL512" s="17">
        <v>0</v>
      </c>
      <c r="CM512" s="17">
        <v>0.05</v>
      </c>
      <c r="CN512" s="17">
        <v>0.06</v>
      </c>
      <c r="CO512" s="17">
        <v>1.29</v>
      </c>
      <c r="CP512" s="17">
        <v>1.69</v>
      </c>
      <c r="CQ512" s="17">
        <v>443</v>
      </c>
      <c r="CR512" s="17">
        <v>121</v>
      </c>
      <c r="CS512" s="17">
        <v>142</v>
      </c>
      <c r="CT512" s="17">
        <v>95</v>
      </c>
      <c r="CU512" s="17">
        <v>334</v>
      </c>
      <c r="CV512" s="17">
        <v>119</v>
      </c>
      <c r="CW512" s="17">
        <v>277</v>
      </c>
      <c r="CX512" s="17">
        <v>102</v>
      </c>
      <c r="CY512" s="17">
        <v>0.94</v>
      </c>
      <c r="CZ512" s="17">
        <v>7.0000000000000007E-2</v>
      </c>
      <c r="DA512" s="17">
        <v>0</v>
      </c>
      <c r="DB512" s="15"/>
      <c r="DC512" s="15"/>
      <c r="DD512" s="15"/>
      <c r="DE512" s="15"/>
      <c r="DF512" s="15"/>
      <c r="DG512" s="15"/>
      <c r="DH512" s="15"/>
    </row>
    <row r="513" spans="1:112" ht="17.25" thickBot="1">
      <c r="A513" s="18" t="b">
        <v>1</v>
      </c>
      <c r="B513" s="18" t="b">
        <v>1</v>
      </c>
      <c r="C513" s="15"/>
      <c r="D513" s="15"/>
      <c r="E513" s="17">
        <v>548308</v>
      </c>
      <c r="F513" s="17">
        <v>0</v>
      </c>
      <c r="G513" s="17">
        <v>0</v>
      </c>
      <c r="H513" s="17">
        <v>0</v>
      </c>
      <c r="I513" s="17">
        <v>0</v>
      </c>
      <c r="J513" s="15">
        <v>0</v>
      </c>
      <c r="K513" s="17">
        <v>0</v>
      </c>
      <c r="L513" s="17">
        <v>2</v>
      </c>
      <c r="M513" s="15">
        <v>1.7</v>
      </c>
      <c r="N513" s="15"/>
      <c r="O513" s="17">
        <v>0</v>
      </c>
      <c r="P513" s="15" t="s">
        <v>589</v>
      </c>
      <c r="Q513" s="15">
        <v>0</v>
      </c>
      <c r="R513" s="17">
        <v>507</v>
      </c>
      <c r="S513" s="18" t="b">
        <v>0</v>
      </c>
      <c r="T513" s="15"/>
      <c r="U513" s="15"/>
      <c r="V513" s="17">
        <v>45</v>
      </c>
      <c r="W513" s="15" t="s">
        <v>1349</v>
      </c>
      <c r="X513" s="15">
        <v>0</v>
      </c>
      <c r="Y513" s="18" t="b">
        <v>0</v>
      </c>
      <c r="Z513" s="15" t="s">
        <v>395</v>
      </c>
      <c r="AA513" s="15">
        <v>0.1</v>
      </c>
      <c r="AB513" s="18" t="b">
        <v>0</v>
      </c>
      <c r="AC513" s="15"/>
      <c r="AD513" s="15" t="s">
        <v>519</v>
      </c>
      <c r="AE513" s="17">
        <v>19</v>
      </c>
      <c r="AF513" s="17">
        <v>6</v>
      </c>
      <c r="AG513" s="17">
        <v>0</v>
      </c>
      <c r="AH513" s="17">
        <v>0</v>
      </c>
      <c r="AI513" s="17">
        <v>0</v>
      </c>
      <c r="AJ513" s="17">
        <v>0</v>
      </c>
      <c r="AK513" s="17">
        <v>0</v>
      </c>
      <c r="AL513" s="15">
        <v>0</v>
      </c>
      <c r="AM513" s="15">
        <v>0</v>
      </c>
      <c r="AN513" s="15" t="s">
        <v>395</v>
      </c>
      <c r="AO513" s="15"/>
      <c r="AP513" s="15"/>
      <c r="AQ513" s="15"/>
      <c r="AR513" s="15"/>
      <c r="AS513" s="18" t="b">
        <v>0</v>
      </c>
      <c r="AT513" s="15" t="s">
        <v>3130</v>
      </c>
      <c r="AU513" s="17">
        <v>0</v>
      </c>
      <c r="AV513" s="17">
        <v>0</v>
      </c>
      <c r="AW513" s="17">
        <v>0</v>
      </c>
      <c r="AX513" s="17">
        <v>0</v>
      </c>
      <c r="AY513" s="17">
        <v>0</v>
      </c>
      <c r="AZ513" s="17">
        <v>0</v>
      </c>
      <c r="BA513" s="17">
        <v>0</v>
      </c>
      <c r="BB513" s="17">
        <v>0</v>
      </c>
      <c r="BC513" s="17">
        <v>0</v>
      </c>
      <c r="BD513" s="17">
        <v>0</v>
      </c>
      <c r="BE513" s="17">
        <v>0</v>
      </c>
      <c r="BF513" s="17">
        <v>0</v>
      </c>
      <c r="BG513" s="17">
        <v>0</v>
      </c>
      <c r="BH513" s="15">
        <v>0</v>
      </c>
      <c r="BI513" s="15">
        <v>0</v>
      </c>
      <c r="BJ513" s="15">
        <v>0</v>
      </c>
      <c r="BK513" s="15">
        <v>0</v>
      </c>
      <c r="BL513" s="17">
        <v>0</v>
      </c>
      <c r="BM513" s="17">
        <v>0</v>
      </c>
      <c r="BN513" s="17">
        <v>0</v>
      </c>
      <c r="BO513" s="17">
        <v>0</v>
      </c>
      <c r="BP513" s="17">
        <v>0</v>
      </c>
      <c r="BQ513" s="15">
        <v>0</v>
      </c>
      <c r="BR513" s="15">
        <v>0</v>
      </c>
      <c r="BS513" s="15">
        <v>0</v>
      </c>
      <c r="BT513" s="15">
        <v>0</v>
      </c>
      <c r="BU513" s="15"/>
      <c r="BV513" s="15"/>
      <c r="BW513" s="15"/>
      <c r="BX513" s="15"/>
      <c r="BY513" s="15"/>
      <c r="BZ513" s="15"/>
      <c r="CA513" s="15"/>
      <c r="CB513" s="15"/>
      <c r="CC513" s="17">
        <v>475</v>
      </c>
      <c r="CD513" s="17">
        <v>176</v>
      </c>
      <c r="CE513" s="17">
        <v>471</v>
      </c>
      <c r="CF513" s="17">
        <v>176</v>
      </c>
      <c r="CG513" s="17">
        <v>461</v>
      </c>
      <c r="CH513" s="17">
        <v>176</v>
      </c>
      <c r="CI513" s="17">
        <v>477</v>
      </c>
      <c r="CJ513" s="17">
        <v>176</v>
      </c>
      <c r="CK513" s="17">
        <v>0</v>
      </c>
      <c r="CL513" s="17">
        <v>0</v>
      </c>
      <c r="CM513" s="17">
        <v>0</v>
      </c>
      <c r="CN513" s="17">
        <v>0</v>
      </c>
      <c r="CO513" s="17">
        <v>0</v>
      </c>
      <c r="CP513" s="17">
        <v>0</v>
      </c>
      <c r="CQ513" s="17">
        <v>462</v>
      </c>
      <c r="CR513" s="17">
        <v>127</v>
      </c>
      <c r="CS513" s="17">
        <v>161</v>
      </c>
      <c r="CT513" s="17">
        <v>101</v>
      </c>
      <c r="CU513" s="17">
        <v>480</v>
      </c>
      <c r="CV513" s="17">
        <v>176</v>
      </c>
      <c r="CW513" s="17">
        <v>472</v>
      </c>
      <c r="CX513" s="17">
        <v>163</v>
      </c>
      <c r="CY513" s="17">
        <v>0</v>
      </c>
      <c r="CZ513" s="17">
        <v>0</v>
      </c>
      <c r="DA513" s="17">
        <v>0</v>
      </c>
      <c r="DB513" s="15"/>
      <c r="DC513" s="15"/>
      <c r="DD513" s="15"/>
      <c r="DE513" s="15"/>
      <c r="DF513" s="15"/>
      <c r="DG513" s="15"/>
      <c r="DH513" s="15"/>
    </row>
    <row r="514" spans="1:112" ht="17.25" thickBot="1">
      <c r="A514" s="18" t="b">
        <v>1</v>
      </c>
      <c r="B514" s="18" t="b">
        <v>1</v>
      </c>
      <c r="C514" s="15"/>
      <c r="D514" s="15"/>
      <c r="E514" s="17">
        <v>115556</v>
      </c>
      <c r="F514" s="17">
        <v>0</v>
      </c>
      <c r="G514" s="17">
        <v>0</v>
      </c>
      <c r="H514" s="17">
        <v>0</v>
      </c>
      <c r="I514" s="17">
        <v>0</v>
      </c>
      <c r="J514" s="15">
        <v>0</v>
      </c>
      <c r="K514" s="17">
        <v>0</v>
      </c>
      <c r="L514" s="17">
        <v>2</v>
      </c>
      <c r="M514" s="15">
        <v>1</v>
      </c>
      <c r="N514" s="15"/>
      <c r="O514" s="17">
        <v>0</v>
      </c>
      <c r="P514" s="15" t="s">
        <v>604</v>
      </c>
      <c r="Q514" s="15">
        <v>0</v>
      </c>
      <c r="R514" s="17">
        <v>508</v>
      </c>
      <c r="S514" s="18" t="b">
        <v>0</v>
      </c>
      <c r="T514" s="15"/>
      <c r="U514" s="15"/>
      <c r="V514" s="17">
        <v>40</v>
      </c>
      <c r="W514" s="15" t="s">
        <v>952</v>
      </c>
      <c r="X514" s="15">
        <v>3.3</v>
      </c>
      <c r="Y514" s="18" t="b">
        <v>0</v>
      </c>
      <c r="Z514" s="15" t="s">
        <v>376</v>
      </c>
      <c r="AA514" s="15">
        <v>0.7</v>
      </c>
      <c r="AB514" s="18" t="b">
        <v>0</v>
      </c>
      <c r="AC514" s="15"/>
      <c r="AD514" s="15" t="s">
        <v>519</v>
      </c>
      <c r="AE514" s="17">
        <v>19</v>
      </c>
      <c r="AF514" s="17">
        <v>6</v>
      </c>
      <c r="AG514" s="17">
        <v>10</v>
      </c>
      <c r="AH514" s="17">
        <v>0</v>
      </c>
      <c r="AI514" s="17">
        <v>0</v>
      </c>
      <c r="AJ514" s="17">
        <v>0</v>
      </c>
      <c r="AK514" s="17">
        <v>0</v>
      </c>
      <c r="AL514" s="15">
        <v>0</v>
      </c>
      <c r="AM514" s="15">
        <v>2.5</v>
      </c>
      <c r="AN514" s="15" t="s">
        <v>376</v>
      </c>
      <c r="AO514" s="15"/>
      <c r="AP514" s="15"/>
      <c r="AQ514" s="15"/>
      <c r="AR514" s="15"/>
      <c r="AS514" s="18" t="b">
        <v>0</v>
      </c>
      <c r="AT514" s="15" t="s">
        <v>3124</v>
      </c>
      <c r="AU514" s="17">
        <v>136</v>
      </c>
      <c r="AV514" s="17">
        <v>1</v>
      </c>
      <c r="AW514" s="17">
        <v>0</v>
      </c>
      <c r="AX514" s="17">
        <v>0</v>
      </c>
      <c r="AY514" s="17">
        <v>3</v>
      </c>
      <c r="AZ514" s="17">
        <v>0</v>
      </c>
      <c r="BA514" s="17">
        <v>0</v>
      </c>
      <c r="BB514" s="17">
        <v>0</v>
      </c>
      <c r="BC514" s="17">
        <v>1</v>
      </c>
      <c r="BD514" s="17">
        <v>0</v>
      </c>
      <c r="BE514" s="17">
        <v>0</v>
      </c>
      <c r="BF514" s="17">
        <v>1</v>
      </c>
      <c r="BG514" s="17">
        <v>29</v>
      </c>
      <c r="BH514" s="15">
        <v>67.400000000000006</v>
      </c>
      <c r="BI514" s="15">
        <v>22.2</v>
      </c>
      <c r="BJ514" s="15">
        <v>52</v>
      </c>
      <c r="BK514" s="15">
        <v>14.2</v>
      </c>
      <c r="BL514" s="17">
        <v>0</v>
      </c>
      <c r="BM514" s="17">
        <v>0</v>
      </c>
      <c r="BN514" s="17">
        <v>0</v>
      </c>
      <c r="BO514" s="17">
        <v>0</v>
      </c>
      <c r="BP514" s="17">
        <v>2</v>
      </c>
      <c r="BQ514" s="15">
        <v>0.49</v>
      </c>
      <c r="BR514" s="15">
        <v>7.0000000000000007E-2</v>
      </c>
      <c r="BS514" s="15">
        <v>0.56000000000000005</v>
      </c>
      <c r="BT514" s="15">
        <v>1.1100000000000001</v>
      </c>
      <c r="BU514" s="15"/>
      <c r="BV514" s="15"/>
      <c r="BW514" s="15"/>
      <c r="BX514" s="15"/>
      <c r="BY514" s="15"/>
      <c r="BZ514" s="15"/>
      <c r="CA514" s="15"/>
      <c r="CB514" s="15"/>
      <c r="CC514" s="17">
        <v>324</v>
      </c>
      <c r="CD514" s="17">
        <v>115</v>
      </c>
      <c r="CE514" s="17">
        <v>322</v>
      </c>
      <c r="CF514" s="17">
        <v>112</v>
      </c>
      <c r="CG514" s="17">
        <v>276</v>
      </c>
      <c r="CH514" s="17">
        <v>90</v>
      </c>
      <c r="CI514" s="17">
        <v>321</v>
      </c>
      <c r="CJ514" s="17">
        <v>110</v>
      </c>
      <c r="CK514" s="17">
        <v>0.32</v>
      </c>
      <c r="CL514" s="17">
        <v>0</v>
      </c>
      <c r="CM514" s="17">
        <v>0.05</v>
      </c>
      <c r="CN514" s="17">
        <v>0.37</v>
      </c>
      <c r="CO514" s="17">
        <v>0.73</v>
      </c>
      <c r="CP514" s="17">
        <v>1.99</v>
      </c>
      <c r="CQ514" s="17">
        <v>502</v>
      </c>
      <c r="CR514" s="17">
        <v>141</v>
      </c>
      <c r="CS514" s="17">
        <v>11</v>
      </c>
      <c r="CT514" s="17">
        <v>4</v>
      </c>
      <c r="CU514" s="17">
        <v>124</v>
      </c>
      <c r="CV514" s="17">
        <v>47</v>
      </c>
      <c r="CW514" s="17">
        <v>232</v>
      </c>
      <c r="CX514" s="17">
        <v>82</v>
      </c>
      <c r="CY514" s="17">
        <v>1.32</v>
      </c>
      <c r="CZ514" s="17">
        <v>0</v>
      </c>
      <c r="DA514" s="17">
        <v>0</v>
      </c>
      <c r="DB514" s="15"/>
      <c r="DC514" s="15"/>
      <c r="DD514" s="15"/>
      <c r="DE514" s="15"/>
      <c r="DF514" s="15"/>
      <c r="DG514" s="15"/>
      <c r="DH514" s="15"/>
    </row>
    <row r="515" spans="1:112" ht="17.25" thickBot="1">
      <c r="A515" s="18" t="b">
        <v>1</v>
      </c>
      <c r="B515" s="18" t="b">
        <v>1</v>
      </c>
      <c r="C515" s="15"/>
      <c r="D515" s="15"/>
      <c r="E515" s="17">
        <v>640419</v>
      </c>
      <c r="F515" s="17">
        <v>0</v>
      </c>
      <c r="G515" s="17">
        <v>0</v>
      </c>
      <c r="H515" s="17">
        <v>0</v>
      </c>
      <c r="I515" s="17">
        <v>0</v>
      </c>
      <c r="J515" s="15">
        <v>0</v>
      </c>
      <c r="K515" s="17">
        <v>0</v>
      </c>
      <c r="L515" s="17">
        <v>2</v>
      </c>
      <c r="M515" s="15">
        <v>1</v>
      </c>
      <c r="N515" s="15"/>
      <c r="O515" s="17">
        <v>0</v>
      </c>
      <c r="P515" s="15" t="s">
        <v>4088</v>
      </c>
      <c r="Q515" s="15">
        <v>0</v>
      </c>
      <c r="R515" s="17">
        <v>509</v>
      </c>
      <c r="S515" s="18" t="b">
        <v>0</v>
      </c>
      <c r="T515" s="15"/>
      <c r="U515" s="15"/>
      <c r="V515" s="17">
        <v>40</v>
      </c>
      <c r="W515" s="15" t="s">
        <v>4089</v>
      </c>
      <c r="X515" s="15">
        <v>1</v>
      </c>
      <c r="Y515" s="18" t="b">
        <v>0</v>
      </c>
      <c r="Z515" s="15" t="s">
        <v>4090</v>
      </c>
      <c r="AA515" s="15">
        <v>0.1</v>
      </c>
      <c r="AB515" s="18" t="b">
        <v>0</v>
      </c>
      <c r="AC515" s="15"/>
      <c r="AD515" s="15" t="s">
        <v>519</v>
      </c>
      <c r="AE515" s="17">
        <v>19</v>
      </c>
      <c r="AF515" s="17">
        <v>6</v>
      </c>
      <c r="AG515" s="17">
        <v>1</v>
      </c>
      <c r="AH515" s="17">
        <v>0</v>
      </c>
      <c r="AI515" s="17">
        <v>0</v>
      </c>
      <c r="AJ515" s="17">
        <v>0</v>
      </c>
      <c r="AK515" s="17">
        <v>0</v>
      </c>
      <c r="AL515" s="15">
        <v>0</v>
      </c>
      <c r="AM515" s="15">
        <v>0.2</v>
      </c>
      <c r="AN515" s="15" t="s">
        <v>4090</v>
      </c>
      <c r="AO515" s="15"/>
      <c r="AP515" s="15"/>
      <c r="AQ515" s="15"/>
      <c r="AR515" s="15"/>
      <c r="AS515" s="18" t="b">
        <v>0</v>
      </c>
      <c r="AT515" s="15" t="s">
        <v>4091</v>
      </c>
      <c r="AU515" s="17">
        <v>1</v>
      </c>
      <c r="AV515" s="17">
        <v>0</v>
      </c>
      <c r="AW515" s="17">
        <v>0</v>
      </c>
      <c r="AX515" s="17">
        <v>0</v>
      </c>
      <c r="AY515" s="17">
        <v>0</v>
      </c>
      <c r="AZ515" s="17">
        <v>0</v>
      </c>
      <c r="BA515" s="17">
        <v>0</v>
      </c>
      <c r="BB515" s="17">
        <v>0</v>
      </c>
      <c r="BC515" s="17">
        <v>0</v>
      </c>
      <c r="BD515" s="17">
        <v>0</v>
      </c>
      <c r="BE515" s="17">
        <v>0</v>
      </c>
      <c r="BF515" s="17">
        <v>0</v>
      </c>
      <c r="BG515" s="17">
        <v>3</v>
      </c>
      <c r="BH515" s="15">
        <v>0.4</v>
      </c>
      <c r="BI515" s="15">
        <v>0.5</v>
      </c>
      <c r="BJ515" s="15">
        <v>0</v>
      </c>
      <c r="BK515" s="15">
        <v>0.1</v>
      </c>
      <c r="BL515" s="17">
        <v>0</v>
      </c>
      <c r="BM515" s="17">
        <v>0</v>
      </c>
      <c r="BN515" s="17">
        <v>0</v>
      </c>
      <c r="BO515" s="17">
        <v>0</v>
      </c>
      <c r="BP515" s="17">
        <v>0</v>
      </c>
      <c r="BQ515" s="15">
        <v>0</v>
      </c>
      <c r="BR515" s="15">
        <v>0</v>
      </c>
      <c r="BS515" s="15">
        <v>0</v>
      </c>
      <c r="BT515" s="15">
        <v>0</v>
      </c>
      <c r="BU515" s="15"/>
      <c r="BV515" s="15"/>
      <c r="BW515" s="15"/>
      <c r="BX515" s="15"/>
      <c r="BY515" s="15"/>
      <c r="BZ515" s="15"/>
      <c r="CA515" s="15"/>
      <c r="CB515" s="15"/>
      <c r="CC515" s="17">
        <v>393</v>
      </c>
      <c r="CD515" s="17">
        <v>133</v>
      </c>
      <c r="CE515" s="17">
        <v>373</v>
      </c>
      <c r="CF515" s="17">
        <v>131</v>
      </c>
      <c r="CG515" s="17">
        <v>415</v>
      </c>
      <c r="CH515" s="17">
        <v>165</v>
      </c>
      <c r="CI515" s="17">
        <v>396</v>
      </c>
      <c r="CJ515" s="17">
        <v>133</v>
      </c>
      <c r="CK515" s="17">
        <v>0</v>
      </c>
      <c r="CL515" s="17">
        <v>0</v>
      </c>
      <c r="CM515" s="17">
        <v>0</v>
      </c>
      <c r="CN515" s="17">
        <v>0</v>
      </c>
      <c r="CO515" s="17">
        <v>0</v>
      </c>
      <c r="CP515" s="17">
        <v>0</v>
      </c>
      <c r="CQ515" s="17">
        <v>556</v>
      </c>
      <c r="CR515" s="17">
        <v>182</v>
      </c>
      <c r="CS515" s="17">
        <v>65</v>
      </c>
      <c r="CT515" s="17">
        <v>45</v>
      </c>
      <c r="CU515" s="17">
        <v>361</v>
      </c>
      <c r="CV515" s="17">
        <v>126</v>
      </c>
      <c r="CW515" s="17">
        <v>442</v>
      </c>
      <c r="CX515" s="17">
        <v>154</v>
      </c>
      <c r="CY515" s="17">
        <v>0</v>
      </c>
      <c r="CZ515" s="17">
        <v>0</v>
      </c>
      <c r="DA515" s="17">
        <v>0</v>
      </c>
      <c r="DB515" s="15"/>
      <c r="DC515" s="15"/>
      <c r="DD515" s="15"/>
      <c r="DE515" s="15"/>
      <c r="DF515" s="15"/>
      <c r="DG515" s="15"/>
      <c r="DH515" s="15"/>
    </row>
    <row r="516" spans="1:112" ht="17.25" thickBot="1">
      <c r="A516" s="18" t="b">
        <v>1</v>
      </c>
      <c r="B516" s="18" t="b">
        <v>1</v>
      </c>
      <c r="C516" s="15"/>
      <c r="D516" s="15"/>
      <c r="E516" s="17">
        <v>499716</v>
      </c>
      <c r="F516" s="17">
        <v>0</v>
      </c>
      <c r="G516" s="17">
        <v>0</v>
      </c>
      <c r="H516" s="17">
        <v>0</v>
      </c>
      <c r="I516" s="17">
        <v>0</v>
      </c>
      <c r="J516" s="15">
        <v>0</v>
      </c>
      <c r="K516" s="17">
        <v>0</v>
      </c>
      <c r="L516" s="17">
        <v>2</v>
      </c>
      <c r="M516" s="15">
        <v>1</v>
      </c>
      <c r="N516" s="15"/>
      <c r="O516" s="17">
        <v>0</v>
      </c>
      <c r="P516" s="15" t="s">
        <v>279</v>
      </c>
      <c r="Q516" s="15">
        <v>0</v>
      </c>
      <c r="R516" s="17">
        <v>510</v>
      </c>
      <c r="S516" s="18" t="b">
        <v>0</v>
      </c>
      <c r="T516" s="15"/>
      <c r="U516" s="15"/>
      <c r="V516" s="17">
        <v>40</v>
      </c>
      <c r="W516" s="15" t="s">
        <v>4124</v>
      </c>
      <c r="X516" s="15">
        <v>1</v>
      </c>
      <c r="Y516" s="18" t="b">
        <v>0</v>
      </c>
      <c r="Z516" s="15" t="s">
        <v>4125</v>
      </c>
      <c r="AA516" s="15">
        <v>0.1</v>
      </c>
      <c r="AB516" s="18" t="b">
        <v>0</v>
      </c>
      <c r="AC516" s="15"/>
      <c r="AD516" s="15" t="s">
        <v>519</v>
      </c>
      <c r="AE516" s="17">
        <v>19</v>
      </c>
      <c r="AF516" s="17">
        <v>6</v>
      </c>
      <c r="AG516" s="17">
        <v>1</v>
      </c>
      <c r="AH516" s="17">
        <v>0</v>
      </c>
      <c r="AI516" s="17">
        <v>0</v>
      </c>
      <c r="AJ516" s="17">
        <v>0</v>
      </c>
      <c r="AK516" s="17">
        <v>0</v>
      </c>
      <c r="AL516" s="15">
        <v>0</v>
      </c>
      <c r="AM516" s="15">
        <v>0.2</v>
      </c>
      <c r="AN516" s="15" t="s">
        <v>4125</v>
      </c>
      <c r="AO516" s="15"/>
      <c r="AP516" s="15"/>
      <c r="AQ516" s="15"/>
      <c r="AR516" s="15"/>
      <c r="AS516" s="18" t="b">
        <v>0</v>
      </c>
      <c r="AT516" s="15" t="s">
        <v>4126</v>
      </c>
      <c r="AU516" s="17">
        <v>1</v>
      </c>
      <c r="AV516" s="17">
        <v>0</v>
      </c>
      <c r="AW516" s="17">
        <v>0</v>
      </c>
      <c r="AX516" s="17">
        <v>0</v>
      </c>
      <c r="AY516" s="17">
        <v>0</v>
      </c>
      <c r="AZ516" s="17">
        <v>0</v>
      </c>
      <c r="BA516" s="17">
        <v>0</v>
      </c>
      <c r="BB516" s="17">
        <v>0</v>
      </c>
      <c r="BC516" s="17">
        <v>0</v>
      </c>
      <c r="BD516" s="17">
        <v>0</v>
      </c>
      <c r="BE516" s="17">
        <v>0</v>
      </c>
      <c r="BF516" s="17">
        <v>0</v>
      </c>
      <c r="BG516" s="17">
        <v>3</v>
      </c>
      <c r="BH516" s="15">
        <v>0</v>
      </c>
      <c r="BI516" s="15">
        <v>0</v>
      </c>
      <c r="BJ516" s="15">
        <v>0</v>
      </c>
      <c r="BK516" s="15">
        <v>0</v>
      </c>
      <c r="BL516" s="17">
        <v>0</v>
      </c>
      <c r="BM516" s="17">
        <v>0</v>
      </c>
      <c r="BN516" s="17">
        <v>0</v>
      </c>
      <c r="BO516" s="17">
        <v>0</v>
      </c>
      <c r="BP516" s="17">
        <v>0</v>
      </c>
      <c r="BQ516" s="15">
        <v>0</v>
      </c>
      <c r="BR516" s="15">
        <v>0</v>
      </c>
      <c r="BS516" s="15">
        <v>0</v>
      </c>
      <c r="BT516" s="15">
        <v>0.36</v>
      </c>
      <c r="BU516" s="15"/>
      <c r="BV516" s="15"/>
      <c r="BW516" s="15"/>
      <c r="BX516" s="15"/>
      <c r="BY516" s="15"/>
      <c r="BZ516" s="15"/>
      <c r="CA516" s="15"/>
      <c r="CB516" s="15"/>
      <c r="CC516" s="17">
        <v>437</v>
      </c>
      <c r="CD516" s="17">
        <v>160</v>
      </c>
      <c r="CE516" s="17">
        <v>422</v>
      </c>
      <c r="CF516" s="17">
        <v>159</v>
      </c>
      <c r="CG516" s="17">
        <v>403</v>
      </c>
      <c r="CH516" s="17">
        <v>155</v>
      </c>
      <c r="CI516" s="17">
        <v>439</v>
      </c>
      <c r="CJ516" s="17">
        <v>160</v>
      </c>
      <c r="CK516" s="17">
        <v>0</v>
      </c>
      <c r="CL516" s="17">
        <v>0</v>
      </c>
      <c r="CM516" s="17">
        <v>0</v>
      </c>
      <c r="CN516" s="17">
        <v>0</v>
      </c>
      <c r="CO516" s="17">
        <v>32.4</v>
      </c>
      <c r="CP516" s="17">
        <v>0</v>
      </c>
      <c r="CQ516" s="17">
        <v>540</v>
      </c>
      <c r="CR516" s="17">
        <v>168</v>
      </c>
      <c r="CS516" s="17">
        <v>49</v>
      </c>
      <c r="CT516" s="17">
        <v>31</v>
      </c>
      <c r="CU516" s="17">
        <v>356</v>
      </c>
      <c r="CV516" s="17">
        <v>121</v>
      </c>
      <c r="CW516" s="17">
        <v>419</v>
      </c>
      <c r="CX516" s="17">
        <v>148</v>
      </c>
      <c r="CY516" s="17">
        <v>0</v>
      </c>
      <c r="CZ516" s="17">
        <v>0</v>
      </c>
      <c r="DA516" s="17">
        <v>0</v>
      </c>
      <c r="DB516" s="15"/>
      <c r="DC516" s="15"/>
      <c r="DD516" s="15"/>
      <c r="DE516" s="15"/>
      <c r="DF516" s="15"/>
      <c r="DG516" s="15"/>
      <c r="DH516" s="15"/>
    </row>
    <row r="517" spans="1:112" ht="27.75" thickBot="1">
      <c r="A517" s="18" t="b">
        <v>1</v>
      </c>
      <c r="B517" s="18" t="b">
        <v>1</v>
      </c>
      <c r="C517" s="15"/>
      <c r="D517" s="15"/>
      <c r="E517" s="17">
        <v>616221</v>
      </c>
      <c r="F517" s="17">
        <v>0</v>
      </c>
      <c r="G517" s="17">
        <v>0</v>
      </c>
      <c r="H517" s="17">
        <v>0</v>
      </c>
      <c r="I517" s="17">
        <v>0</v>
      </c>
      <c r="J517" s="15">
        <v>0</v>
      </c>
      <c r="K517" s="17">
        <v>0</v>
      </c>
      <c r="L517" s="17">
        <v>2</v>
      </c>
      <c r="M517" s="15">
        <v>1</v>
      </c>
      <c r="N517" s="15"/>
      <c r="O517" s="17">
        <v>0</v>
      </c>
      <c r="P517" s="15" t="s">
        <v>1037</v>
      </c>
      <c r="Q517" s="15">
        <v>0</v>
      </c>
      <c r="R517" s="17">
        <v>511</v>
      </c>
      <c r="S517" s="18" t="b">
        <v>0</v>
      </c>
      <c r="T517" s="15"/>
      <c r="U517" s="15"/>
      <c r="V517" s="17">
        <v>40</v>
      </c>
      <c r="W517" s="15" t="s">
        <v>4586</v>
      </c>
      <c r="X517" s="15">
        <v>0.8</v>
      </c>
      <c r="Y517" s="18" t="b">
        <v>0</v>
      </c>
      <c r="Z517" s="15" t="s">
        <v>4587</v>
      </c>
      <c r="AA517" s="15">
        <v>0.4</v>
      </c>
      <c r="AB517" s="18" t="b">
        <v>0</v>
      </c>
      <c r="AC517" s="15"/>
      <c r="AD517" s="15" t="s">
        <v>519</v>
      </c>
      <c r="AE517" s="17">
        <v>19</v>
      </c>
      <c r="AF517" s="17">
        <v>6</v>
      </c>
      <c r="AG517" s="17">
        <v>3</v>
      </c>
      <c r="AH517" s="17">
        <v>0</v>
      </c>
      <c r="AI517" s="17">
        <v>0</v>
      </c>
      <c r="AJ517" s="17">
        <v>0</v>
      </c>
      <c r="AK517" s="17">
        <v>0</v>
      </c>
      <c r="AL517" s="15">
        <v>0</v>
      </c>
      <c r="AM517" s="15">
        <v>0.8</v>
      </c>
      <c r="AN517" s="15" t="s">
        <v>4588</v>
      </c>
      <c r="AO517" s="15"/>
      <c r="AP517" s="15"/>
      <c r="AQ517" s="15"/>
      <c r="AR517" s="15"/>
      <c r="AS517" s="18" t="b">
        <v>0</v>
      </c>
      <c r="AT517" s="15" t="s">
        <v>4589</v>
      </c>
      <c r="AU517" s="17">
        <v>142</v>
      </c>
      <c r="AV517" s="17">
        <v>0</v>
      </c>
      <c r="AW517" s="17">
        <v>0</v>
      </c>
      <c r="AX517" s="17">
        <v>0</v>
      </c>
      <c r="AY517" s="17">
        <v>3</v>
      </c>
      <c r="AZ517" s="17">
        <v>0</v>
      </c>
      <c r="BA517" s="17">
        <v>0</v>
      </c>
      <c r="BB517" s="17">
        <v>0</v>
      </c>
      <c r="BC517" s="17">
        <v>1</v>
      </c>
      <c r="BD517" s="17">
        <v>0</v>
      </c>
      <c r="BE517" s="17">
        <v>0</v>
      </c>
      <c r="BF517" s="17">
        <v>0</v>
      </c>
      <c r="BG517" s="17">
        <v>0</v>
      </c>
      <c r="BH517" s="15">
        <v>12.8</v>
      </c>
      <c r="BI517" s="15">
        <v>31.9</v>
      </c>
      <c r="BJ517" s="15">
        <v>17</v>
      </c>
      <c r="BK517" s="15">
        <v>6.2</v>
      </c>
      <c r="BL517" s="17">
        <v>0</v>
      </c>
      <c r="BM517" s="17">
        <v>0</v>
      </c>
      <c r="BN517" s="17">
        <v>0</v>
      </c>
      <c r="BO517" s="17">
        <v>0</v>
      </c>
      <c r="BP517" s="17">
        <v>2</v>
      </c>
      <c r="BQ517" s="15">
        <v>0.02</v>
      </c>
      <c r="BR517" s="15">
        <v>0.03</v>
      </c>
      <c r="BS517" s="15">
        <v>0.05</v>
      </c>
      <c r="BT517" s="15">
        <v>2.61</v>
      </c>
      <c r="BU517" s="15"/>
      <c r="BV517" s="15"/>
      <c r="BW517" s="15"/>
      <c r="BX517" s="15"/>
      <c r="BY517" s="15"/>
      <c r="BZ517" s="15"/>
      <c r="CA517" s="15"/>
      <c r="CB517" s="15"/>
      <c r="CC517" s="17">
        <v>366</v>
      </c>
      <c r="CD517" s="17">
        <v>127</v>
      </c>
      <c r="CE517" s="17">
        <v>308</v>
      </c>
      <c r="CF517" s="17">
        <v>106</v>
      </c>
      <c r="CG517" s="17">
        <v>316</v>
      </c>
      <c r="CH517" s="17">
        <v>113</v>
      </c>
      <c r="CI517" s="17">
        <v>354</v>
      </c>
      <c r="CJ517" s="17">
        <v>120</v>
      </c>
      <c r="CK517" s="17">
        <v>0.01</v>
      </c>
      <c r="CL517" s="17">
        <v>0</v>
      </c>
      <c r="CM517" s="17">
        <v>0.02</v>
      </c>
      <c r="CN517" s="17">
        <v>0.03</v>
      </c>
      <c r="CO517" s="17">
        <v>1.65</v>
      </c>
      <c r="CP517" s="17">
        <v>1.9</v>
      </c>
      <c r="CQ517" s="17">
        <v>555</v>
      </c>
      <c r="CR517" s="17">
        <v>181</v>
      </c>
      <c r="CS517" s="17">
        <v>64</v>
      </c>
      <c r="CT517" s="17">
        <v>44</v>
      </c>
      <c r="CU517" s="17">
        <v>396</v>
      </c>
      <c r="CV517" s="17">
        <v>133</v>
      </c>
      <c r="CW517" s="17">
        <v>291</v>
      </c>
      <c r="CX517" s="17">
        <v>110</v>
      </c>
      <c r="CY517" s="17">
        <v>1.27</v>
      </c>
      <c r="CZ517" s="17">
        <v>0</v>
      </c>
      <c r="DA517" s="17">
        <v>0</v>
      </c>
      <c r="DB517" s="15"/>
      <c r="DC517" s="15"/>
      <c r="DD517" s="15"/>
      <c r="DE517" s="15"/>
      <c r="DF517" s="15"/>
      <c r="DG517" s="15"/>
      <c r="DH517" s="15"/>
    </row>
    <row r="518" spans="1:112" ht="66" thickBot="1">
      <c r="A518" s="18" t="b">
        <v>1</v>
      </c>
      <c r="B518" s="18" t="b">
        <v>1</v>
      </c>
      <c r="C518" s="17">
        <v>75</v>
      </c>
      <c r="D518" s="15"/>
      <c r="E518" s="17">
        <v>460842</v>
      </c>
      <c r="F518" s="17">
        <v>0</v>
      </c>
      <c r="G518" s="17">
        <v>0</v>
      </c>
      <c r="H518" s="17">
        <v>0</v>
      </c>
      <c r="I518" s="17">
        <v>0</v>
      </c>
      <c r="J518" s="15">
        <v>0</v>
      </c>
      <c r="K518" s="17">
        <v>0</v>
      </c>
      <c r="L518" s="17">
        <v>3</v>
      </c>
      <c r="M518" s="15">
        <v>1.7</v>
      </c>
      <c r="N518" s="15"/>
      <c r="O518" s="17">
        <v>0</v>
      </c>
      <c r="P518" s="15" t="s">
        <v>1350</v>
      </c>
      <c r="Q518" s="15">
        <v>0</v>
      </c>
      <c r="R518" s="17">
        <v>512</v>
      </c>
      <c r="S518" s="18" t="b">
        <v>0</v>
      </c>
      <c r="T518" s="15" t="s">
        <v>5511</v>
      </c>
      <c r="U518" s="15" t="s">
        <v>5538</v>
      </c>
      <c r="V518" s="17">
        <v>65</v>
      </c>
      <c r="W518" s="15" t="s">
        <v>1351</v>
      </c>
      <c r="X518" s="15">
        <v>3.9</v>
      </c>
      <c r="Y518" s="18" t="b">
        <v>0</v>
      </c>
      <c r="Z518" s="15" t="s">
        <v>1352</v>
      </c>
      <c r="AA518" s="15">
        <v>0.3</v>
      </c>
      <c r="AB518" s="18" t="b">
        <v>0</v>
      </c>
      <c r="AC518" s="15"/>
      <c r="AD518" s="15" t="s">
        <v>1606</v>
      </c>
      <c r="AE518" s="17">
        <v>19</v>
      </c>
      <c r="AF518" s="17">
        <v>6</v>
      </c>
      <c r="AG518" s="17">
        <v>75</v>
      </c>
      <c r="AH518" s="17">
        <v>0</v>
      </c>
      <c r="AI518" s="17">
        <v>0</v>
      </c>
      <c r="AJ518" s="17">
        <v>0</v>
      </c>
      <c r="AK518" s="17">
        <v>0</v>
      </c>
      <c r="AL518" s="15">
        <v>0</v>
      </c>
      <c r="AM518" s="15">
        <v>11.5</v>
      </c>
      <c r="AN518" s="15" t="s">
        <v>1352</v>
      </c>
      <c r="AO518" s="15"/>
      <c r="AP518" s="15"/>
      <c r="AQ518" s="15"/>
      <c r="AR518" s="15"/>
      <c r="AS518" s="18" t="b">
        <v>0</v>
      </c>
      <c r="AT518" s="15" t="s">
        <v>3143</v>
      </c>
      <c r="AU518" s="17">
        <v>1535</v>
      </c>
      <c r="AV518" s="17">
        <v>2</v>
      </c>
      <c r="AW518" s="17">
        <v>6</v>
      </c>
      <c r="AX518" s="17">
        <v>7</v>
      </c>
      <c r="AY518" s="17">
        <v>20</v>
      </c>
      <c r="AZ518" s="17">
        <v>0</v>
      </c>
      <c r="BA518" s="17">
        <v>0</v>
      </c>
      <c r="BB518" s="17">
        <v>0</v>
      </c>
      <c r="BC518" s="17">
        <v>3</v>
      </c>
      <c r="BD518" s="17">
        <v>0</v>
      </c>
      <c r="BE518" s="17">
        <v>0</v>
      </c>
      <c r="BF518" s="17">
        <v>7</v>
      </c>
      <c r="BG518" s="17">
        <v>257</v>
      </c>
      <c r="BH518" s="15">
        <v>333.4</v>
      </c>
      <c r="BI518" s="15">
        <v>413.8</v>
      </c>
      <c r="BJ518" s="15">
        <v>302</v>
      </c>
      <c r="BK518" s="15">
        <v>104.7</v>
      </c>
      <c r="BL518" s="17">
        <v>0</v>
      </c>
      <c r="BM518" s="17">
        <v>0</v>
      </c>
      <c r="BN518" s="17">
        <v>0</v>
      </c>
      <c r="BO518" s="17">
        <v>0</v>
      </c>
      <c r="BP518" s="17">
        <v>19</v>
      </c>
      <c r="BQ518" s="15">
        <v>1.92</v>
      </c>
      <c r="BR518" s="15">
        <v>2.41</v>
      </c>
      <c r="BS518" s="15">
        <v>4.33</v>
      </c>
      <c r="BT518" s="15">
        <v>22.74</v>
      </c>
      <c r="BU518" s="17">
        <v>7</v>
      </c>
      <c r="BV518" s="15"/>
      <c r="BW518" s="17">
        <v>3</v>
      </c>
      <c r="BX518" s="15"/>
      <c r="BY518" s="17">
        <v>2</v>
      </c>
      <c r="BZ518" s="15"/>
      <c r="CA518" s="15"/>
      <c r="CB518" s="15"/>
      <c r="CC518" s="17">
        <v>185</v>
      </c>
      <c r="CD518" s="17">
        <v>78</v>
      </c>
      <c r="CE518" s="17">
        <v>71</v>
      </c>
      <c r="CF518" s="17">
        <v>53</v>
      </c>
      <c r="CG518" s="17">
        <v>98</v>
      </c>
      <c r="CH518" s="17">
        <v>62</v>
      </c>
      <c r="CI518" s="17">
        <v>118</v>
      </c>
      <c r="CJ518" s="17">
        <v>66</v>
      </c>
      <c r="CK518" s="17">
        <v>0.11</v>
      </c>
      <c r="CL518" s="17">
        <v>0</v>
      </c>
      <c r="CM518" s="17">
        <v>0.14000000000000001</v>
      </c>
      <c r="CN518" s="17">
        <v>0.25</v>
      </c>
      <c r="CO518" s="17">
        <v>1.33</v>
      </c>
      <c r="CP518" s="17">
        <v>1.17</v>
      </c>
      <c r="CQ518" s="17">
        <v>48</v>
      </c>
      <c r="CR518" s="17">
        <v>34</v>
      </c>
      <c r="CS518" s="17">
        <v>521</v>
      </c>
      <c r="CT518" s="17">
        <v>222</v>
      </c>
      <c r="CU518" s="17">
        <v>68</v>
      </c>
      <c r="CV518" s="17">
        <v>31</v>
      </c>
      <c r="CW518" s="17">
        <v>304</v>
      </c>
      <c r="CX518" s="17">
        <v>102</v>
      </c>
      <c r="CY518" s="17">
        <v>1.1100000000000001</v>
      </c>
      <c r="CZ518" s="17">
        <v>0.41</v>
      </c>
      <c r="DA518" s="17">
        <v>0</v>
      </c>
      <c r="DB518" s="15"/>
      <c r="DC518" s="15"/>
      <c r="DD518" s="15"/>
      <c r="DE518" s="15"/>
      <c r="DF518" s="15"/>
      <c r="DG518" s="15"/>
      <c r="DH518" s="15"/>
    </row>
    <row r="519" spans="1:112" ht="53.25" thickBot="1">
      <c r="A519" s="18" t="b">
        <v>1</v>
      </c>
      <c r="B519" s="18" t="b">
        <v>1</v>
      </c>
      <c r="C519" s="17">
        <v>0</v>
      </c>
      <c r="D519" s="15"/>
      <c r="E519" s="17">
        <v>493362</v>
      </c>
      <c r="F519" s="17">
        <v>0</v>
      </c>
      <c r="G519" s="17">
        <v>0</v>
      </c>
      <c r="H519" s="17">
        <v>0</v>
      </c>
      <c r="I519" s="17">
        <v>0</v>
      </c>
      <c r="J519" s="15">
        <v>0</v>
      </c>
      <c r="K519" s="17">
        <v>0</v>
      </c>
      <c r="L519" s="17">
        <v>3</v>
      </c>
      <c r="M519" s="15">
        <v>0</v>
      </c>
      <c r="N519" s="15"/>
      <c r="O519" s="17">
        <v>0</v>
      </c>
      <c r="P519" s="15" t="s">
        <v>3761</v>
      </c>
      <c r="Q519" s="15">
        <v>0</v>
      </c>
      <c r="R519" s="17">
        <v>513</v>
      </c>
      <c r="S519" s="18" t="b">
        <v>0</v>
      </c>
      <c r="T519" s="15" t="s">
        <v>5469</v>
      </c>
      <c r="U519" s="15" t="s">
        <v>5539</v>
      </c>
      <c r="V519" s="17">
        <v>60</v>
      </c>
      <c r="W519" s="15" t="s">
        <v>3762</v>
      </c>
      <c r="X519" s="15">
        <v>2.9</v>
      </c>
      <c r="Y519" s="18" t="b">
        <v>0</v>
      </c>
      <c r="Z519" s="15" t="s">
        <v>3763</v>
      </c>
      <c r="AA519" s="15">
        <v>0</v>
      </c>
      <c r="AB519" s="18" t="b">
        <v>0</v>
      </c>
      <c r="AC519" s="15"/>
      <c r="AD519" s="15" t="s">
        <v>543</v>
      </c>
      <c r="AE519" s="17">
        <v>19</v>
      </c>
      <c r="AF519" s="17">
        <v>6</v>
      </c>
      <c r="AG519" s="17">
        <v>80</v>
      </c>
      <c r="AH519" s="17">
        <v>0</v>
      </c>
      <c r="AI519" s="17">
        <v>0</v>
      </c>
      <c r="AJ519" s="17">
        <v>0</v>
      </c>
      <c r="AK519" s="17">
        <v>0</v>
      </c>
      <c r="AL519" s="15">
        <v>0</v>
      </c>
      <c r="AM519" s="15">
        <v>13.3</v>
      </c>
      <c r="AN519" s="15" t="s">
        <v>3761</v>
      </c>
      <c r="AO519" s="15"/>
      <c r="AP519" s="15"/>
      <c r="AQ519" s="15"/>
      <c r="AR519" s="15"/>
      <c r="AS519" s="18" t="b">
        <v>0</v>
      </c>
      <c r="AT519" s="15" t="s">
        <v>3764</v>
      </c>
      <c r="AU519" s="17">
        <v>1747</v>
      </c>
      <c r="AV519" s="17">
        <v>2</v>
      </c>
      <c r="AW519" s="17">
        <v>5</v>
      </c>
      <c r="AX519" s="17">
        <v>4</v>
      </c>
      <c r="AY519" s="17">
        <v>36</v>
      </c>
      <c r="AZ519" s="17">
        <v>0</v>
      </c>
      <c r="BA519" s="17">
        <v>0</v>
      </c>
      <c r="BB519" s="17">
        <v>0</v>
      </c>
      <c r="BC519" s="17">
        <v>5</v>
      </c>
      <c r="BD519" s="17">
        <v>1</v>
      </c>
      <c r="BE519" s="17">
        <v>0</v>
      </c>
      <c r="BF519" s="17">
        <v>7</v>
      </c>
      <c r="BG519" s="17">
        <v>345</v>
      </c>
      <c r="BH519" s="15">
        <v>349.6</v>
      </c>
      <c r="BI519" s="15">
        <v>533.79999999999995</v>
      </c>
      <c r="BJ519" s="15">
        <v>255</v>
      </c>
      <c r="BK519" s="15">
        <v>113.9</v>
      </c>
      <c r="BL519" s="17">
        <v>0</v>
      </c>
      <c r="BM519" s="17">
        <v>0</v>
      </c>
      <c r="BN519" s="17">
        <v>0</v>
      </c>
      <c r="BO519" s="17">
        <v>0</v>
      </c>
      <c r="BP519" s="17">
        <v>19</v>
      </c>
      <c r="BQ519" s="15">
        <v>3.06</v>
      </c>
      <c r="BR519" s="15">
        <v>3.85</v>
      </c>
      <c r="BS519" s="15">
        <v>6.91</v>
      </c>
      <c r="BT519" s="15">
        <v>30.71</v>
      </c>
      <c r="BU519" s="17">
        <v>8</v>
      </c>
      <c r="BV519" s="15"/>
      <c r="BW519" s="17">
        <v>2</v>
      </c>
      <c r="BX519" s="15"/>
      <c r="BY519" s="17">
        <v>3</v>
      </c>
      <c r="BZ519" s="15"/>
      <c r="CA519" s="15"/>
      <c r="CB519" s="15"/>
      <c r="CC519" s="17">
        <v>173</v>
      </c>
      <c r="CD519" s="17">
        <v>70</v>
      </c>
      <c r="CE519" s="17">
        <v>44</v>
      </c>
      <c r="CF519" s="17">
        <v>40</v>
      </c>
      <c r="CG519" s="17">
        <v>115</v>
      </c>
      <c r="CH519" s="17">
        <v>67</v>
      </c>
      <c r="CI519" s="17">
        <v>98</v>
      </c>
      <c r="CJ519" s="17">
        <v>57</v>
      </c>
      <c r="CK519" s="17">
        <v>0.16</v>
      </c>
      <c r="CL519" s="17">
        <v>0</v>
      </c>
      <c r="CM519" s="17">
        <v>0.2</v>
      </c>
      <c r="CN519" s="17">
        <v>0.36</v>
      </c>
      <c r="CO519" s="17">
        <v>1.58</v>
      </c>
      <c r="CP519" s="17">
        <v>1.85</v>
      </c>
      <c r="CQ519" s="17">
        <v>97</v>
      </c>
      <c r="CR519" s="17">
        <v>62</v>
      </c>
      <c r="CS519" s="17">
        <v>491</v>
      </c>
      <c r="CT519" s="17">
        <v>197</v>
      </c>
      <c r="CU519" s="17">
        <v>187</v>
      </c>
      <c r="CV519" s="17">
        <v>72</v>
      </c>
      <c r="CW519" s="17">
        <v>542</v>
      </c>
      <c r="CX519" s="17">
        <v>235</v>
      </c>
      <c r="CY519" s="17">
        <v>0.98</v>
      </c>
      <c r="CZ519" s="17">
        <v>0.21</v>
      </c>
      <c r="DA519" s="17">
        <v>0</v>
      </c>
      <c r="DB519" s="15"/>
      <c r="DC519" s="15"/>
      <c r="DD519" s="15"/>
      <c r="DE519" s="15"/>
      <c r="DF519" s="15"/>
      <c r="DG519" s="15"/>
      <c r="DH519" s="15"/>
    </row>
    <row r="520" spans="1:112" ht="17.25" thickBot="1">
      <c r="A520" s="18" t="b">
        <v>1</v>
      </c>
      <c r="B520" s="18" t="b">
        <v>1</v>
      </c>
      <c r="C520" s="15"/>
      <c r="D520" s="15"/>
      <c r="E520" s="17">
        <v>511499</v>
      </c>
      <c r="F520" s="17">
        <v>0</v>
      </c>
      <c r="G520" s="17">
        <v>0</v>
      </c>
      <c r="H520" s="17">
        <v>0</v>
      </c>
      <c r="I520" s="17">
        <v>0</v>
      </c>
      <c r="J520" s="15">
        <v>0</v>
      </c>
      <c r="K520" s="17">
        <v>0</v>
      </c>
      <c r="L520" s="17">
        <v>3</v>
      </c>
      <c r="M520" s="15">
        <v>2.1</v>
      </c>
      <c r="N520" s="15"/>
      <c r="O520" s="17">
        <v>0</v>
      </c>
      <c r="P520" s="15" t="s">
        <v>2030</v>
      </c>
      <c r="Q520" s="15">
        <v>0</v>
      </c>
      <c r="R520" s="17">
        <v>514</v>
      </c>
      <c r="S520" s="18" t="b">
        <v>0</v>
      </c>
      <c r="T520" s="15"/>
      <c r="U520" s="15"/>
      <c r="V520" s="17">
        <v>60</v>
      </c>
      <c r="W520" s="15" t="s">
        <v>2031</v>
      </c>
      <c r="X520" s="15">
        <v>2.5</v>
      </c>
      <c r="Y520" s="18" t="b">
        <v>0</v>
      </c>
      <c r="Z520" s="15" t="s">
        <v>2032</v>
      </c>
      <c r="AA520" s="15">
        <v>0.2</v>
      </c>
      <c r="AB520" s="18" t="b">
        <v>0</v>
      </c>
      <c r="AC520" s="15"/>
      <c r="AD520" s="15" t="s">
        <v>519</v>
      </c>
      <c r="AE520" s="17">
        <v>19</v>
      </c>
      <c r="AF520" s="17">
        <v>6</v>
      </c>
      <c r="AG520" s="17">
        <v>78</v>
      </c>
      <c r="AH520" s="17">
        <v>0</v>
      </c>
      <c r="AI520" s="17">
        <v>0</v>
      </c>
      <c r="AJ520" s="17">
        <v>0</v>
      </c>
      <c r="AK520" s="17">
        <v>0</v>
      </c>
      <c r="AL520" s="15">
        <v>0</v>
      </c>
      <c r="AM520" s="15">
        <v>13</v>
      </c>
      <c r="AN520" s="15" t="s">
        <v>2032</v>
      </c>
      <c r="AO520" s="15"/>
      <c r="AP520" s="15"/>
      <c r="AQ520" s="15"/>
      <c r="AR520" s="15"/>
      <c r="AS520" s="18" t="b">
        <v>0</v>
      </c>
      <c r="AT520" s="15" t="s">
        <v>3146</v>
      </c>
      <c r="AU520" s="17">
        <v>1334</v>
      </c>
      <c r="AV520" s="17">
        <v>4</v>
      </c>
      <c r="AW520" s="17">
        <v>2</v>
      </c>
      <c r="AX520" s="17">
        <v>3</v>
      </c>
      <c r="AY520" s="17">
        <v>23</v>
      </c>
      <c r="AZ520" s="17">
        <v>0</v>
      </c>
      <c r="BA520" s="17">
        <v>0</v>
      </c>
      <c r="BB520" s="17">
        <v>0</v>
      </c>
      <c r="BC520" s="17">
        <v>1</v>
      </c>
      <c r="BD520" s="17">
        <v>0</v>
      </c>
      <c r="BE520" s="17">
        <v>0</v>
      </c>
      <c r="BF520" s="17">
        <v>7</v>
      </c>
      <c r="BG520" s="17">
        <v>266</v>
      </c>
      <c r="BH520" s="15">
        <v>303.39999999999998</v>
      </c>
      <c r="BI520" s="15">
        <v>457.2</v>
      </c>
      <c r="BJ520" s="15">
        <v>312</v>
      </c>
      <c r="BK520" s="15">
        <v>107.6</v>
      </c>
      <c r="BL520" s="17">
        <v>0</v>
      </c>
      <c r="BM520" s="17">
        <v>0</v>
      </c>
      <c r="BN520" s="17">
        <v>0</v>
      </c>
      <c r="BO520" s="17">
        <v>0</v>
      </c>
      <c r="BP520" s="17">
        <v>13</v>
      </c>
      <c r="BQ520" s="15">
        <v>2.4700000000000002</v>
      </c>
      <c r="BR520" s="15">
        <v>2.4300000000000002</v>
      </c>
      <c r="BS520" s="15">
        <v>4.8899999999999997</v>
      </c>
      <c r="BT520" s="15">
        <v>17.29</v>
      </c>
      <c r="BU520" s="17">
        <v>9</v>
      </c>
      <c r="BV520" s="15"/>
      <c r="BW520" s="15"/>
      <c r="BX520" s="15"/>
      <c r="BY520" s="15"/>
      <c r="BZ520" s="15"/>
      <c r="CA520" s="15"/>
      <c r="CB520" s="15"/>
      <c r="CC520" s="17">
        <v>200</v>
      </c>
      <c r="CD520" s="17">
        <v>89</v>
      </c>
      <c r="CE520" s="17">
        <v>58</v>
      </c>
      <c r="CF520" s="17">
        <v>48</v>
      </c>
      <c r="CG520" s="17">
        <v>94</v>
      </c>
      <c r="CH520" s="17">
        <v>59</v>
      </c>
      <c r="CI520" s="17">
        <v>110</v>
      </c>
      <c r="CJ520" s="17">
        <v>63</v>
      </c>
      <c r="CK520" s="17">
        <v>0.17</v>
      </c>
      <c r="CL520" s="17">
        <v>0</v>
      </c>
      <c r="CM520" s="17">
        <v>0.16</v>
      </c>
      <c r="CN520" s="17">
        <v>0.33</v>
      </c>
      <c r="CO520" s="17">
        <v>1.17</v>
      </c>
      <c r="CP520" s="17">
        <v>1.55</v>
      </c>
      <c r="CQ520" s="17">
        <v>99</v>
      </c>
      <c r="CR520" s="17">
        <v>64</v>
      </c>
      <c r="CS520" s="17">
        <v>493</v>
      </c>
      <c r="CT520" s="17">
        <v>199</v>
      </c>
      <c r="CU520" s="17">
        <v>241</v>
      </c>
      <c r="CV520" s="17">
        <v>95</v>
      </c>
      <c r="CW520" s="17">
        <v>350</v>
      </c>
      <c r="CX520" s="17">
        <v>129</v>
      </c>
      <c r="CY520" s="17">
        <v>0.88</v>
      </c>
      <c r="CZ520" s="17">
        <v>0.2</v>
      </c>
      <c r="DA520" s="17">
        <v>0</v>
      </c>
      <c r="DB520" s="15"/>
      <c r="DC520" s="15"/>
      <c r="DD520" s="15"/>
      <c r="DE520" s="15"/>
      <c r="DF520" s="15"/>
      <c r="DG520" s="15"/>
      <c r="DH520" s="15"/>
    </row>
    <row r="521" spans="1:112" ht="17.25" thickBot="1">
      <c r="A521" s="18" t="b">
        <v>1</v>
      </c>
      <c r="B521" s="18" t="b">
        <v>1</v>
      </c>
      <c r="C521" s="15"/>
      <c r="D521" s="15"/>
      <c r="E521" s="17">
        <v>172780</v>
      </c>
      <c r="F521" s="17">
        <v>0</v>
      </c>
      <c r="G521" s="17">
        <v>0</v>
      </c>
      <c r="H521" s="17">
        <v>0</v>
      </c>
      <c r="I521" s="17">
        <v>0</v>
      </c>
      <c r="J521" s="15">
        <v>0</v>
      </c>
      <c r="K521" s="17">
        <v>0</v>
      </c>
      <c r="L521" s="17">
        <v>3</v>
      </c>
      <c r="M521" s="15">
        <v>2.2999999999999998</v>
      </c>
      <c r="N521" s="15"/>
      <c r="O521" s="17">
        <v>0</v>
      </c>
      <c r="P521" s="15" t="s">
        <v>279</v>
      </c>
      <c r="Q521" s="15">
        <v>0</v>
      </c>
      <c r="R521" s="17">
        <v>515</v>
      </c>
      <c r="S521" s="18" t="b">
        <v>0</v>
      </c>
      <c r="T521" s="15"/>
      <c r="U521" s="15"/>
      <c r="V521" s="17">
        <v>65</v>
      </c>
      <c r="W521" s="15" t="s">
        <v>807</v>
      </c>
      <c r="X521" s="15">
        <v>1</v>
      </c>
      <c r="Y521" s="18" t="b">
        <v>0</v>
      </c>
      <c r="Z521" s="15" t="s">
        <v>282</v>
      </c>
      <c r="AA521" s="15">
        <v>2.7</v>
      </c>
      <c r="AB521" s="18" t="b">
        <v>0</v>
      </c>
      <c r="AC521" s="15"/>
      <c r="AD521" s="15" t="s">
        <v>519</v>
      </c>
      <c r="AE521" s="17">
        <v>19</v>
      </c>
      <c r="AF521" s="17">
        <v>6</v>
      </c>
      <c r="AG521" s="17">
        <v>3</v>
      </c>
      <c r="AH521" s="17">
        <v>0</v>
      </c>
      <c r="AI521" s="17">
        <v>0</v>
      </c>
      <c r="AJ521" s="17">
        <v>0</v>
      </c>
      <c r="AK521" s="17">
        <v>0</v>
      </c>
      <c r="AL521" s="15">
        <v>0</v>
      </c>
      <c r="AM521" s="15">
        <v>0.5</v>
      </c>
      <c r="AN521" s="15" t="s">
        <v>282</v>
      </c>
      <c r="AO521" s="15"/>
      <c r="AP521" s="15"/>
      <c r="AQ521" s="15"/>
      <c r="AR521" s="15"/>
      <c r="AS521" s="18" t="b">
        <v>0</v>
      </c>
      <c r="AT521" s="15" t="s">
        <v>3142</v>
      </c>
      <c r="AU521" s="17">
        <v>34</v>
      </c>
      <c r="AV521" s="17">
        <v>0</v>
      </c>
      <c r="AW521" s="17">
        <v>0</v>
      </c>
      <c r="AX521" s="17">
        <v>0</v>
      </c>
      <c r="AY521" s="17">
        <v>0</v>
      </c>
      <c r="AZ521" s="17">
        <v>0</v>
      </c>
      <c r="BA521" s="17">
        <v>0</v>
      </c>
      <c r="BB521" s="17">
        <v>0</v>
      </c>
      <c r="BC521" s="17">
        <v>0</v>
      </c>
      <c r="BD521" s="17">
        <v>0</v>
      </c>
      <c r="BE521" s="17">
        <v>0</v>
      </c>
      <c r="BF521" s="17">
        <v>0</v>
      </c>
      <c r="BG521" s="17">
        <v>5</v>
      </c>
      <c r="BH521" s="15">
        <v>2.8</v>
      </c>
      <c r="BI521" s="15">
        <v>9.5</v>
      </c>
      <c r="BJ521" s="15">
        <v>15</v>
      </c>
      <c r="BK521" s="15">
        <v>2.8</v>
      </c>
      <c r="BL521" s="17">
        <v>0</v>
      </c>
      <c r="BM521" s="17">
        <v>0</v>
      </c>
      <c r="BN521" s="17">
        <v>0</v>
      </c>
      <c r="BO521" s="17">
        <v>0</v>
      </c>
      <c r="BP521" s="17">
        <v>0</v>
      </c>
      <c r="BQ521" s="15">
        <v>0.21</v>
      </c>
      <c r="BR521" s="15">
        <v>0.06</v>
      </c>
      <c r="BS521" s="15">
        <v>0.27</v>
      </c>
      <c r="BT521" s="15">
        <v>0.65</v>
      </c>
      <c r="BU521" s="15"/>
      <c r="BV521" s="15"/>
      <c r="BW521" s="15"/>
      <c r="BX521" s="15"/>
      <c r="BY521" s="15"/>
      <c r="BZ521" s="15"/>
      <c r="CA521" s="15"/>
      <c r="CB521" s="15"/>
      <c r="CC521" s="17">
        <v>385</v>
      </c>
      <c r="CD521" s="17">
        <v>180</v>
      </c>
      <c r="CE521" s="17">
        <v>344</v>
      </c>
      <c r="CF521" s="17">
        <v>172</v>
      </c>
      <c r="CG521" s="17">
        <v>319</v>
      </c>
      <c r="CH521" s="17">
        <v>162</v>
      </c>
      <c r="CI521" s="17">
        <v>368</v>
      </c>
      <c r="CJ521" s="17">
        <v>171</v>
      </c>
      <c r="CK521" s="17">
        <v>0.56000000000000005</v>
      </c>
      <c r="CL521" s="17">
        <v>0</v>
      </c>
      <c r="CM521" s="17">
        <v>0.16</v>
      </c>
      <c r="CN521" s="17">
        <v>0.72</v>
      </c>
      <c r="CO521" s="17">
        <v>1.72</v>
      </c>
      <c r="CP521" s="17">
        <v>0</v>
      </c>
      <c r="CQ521" s="17">
        <v>34</v>
      </c>
      <c r="CR521" s="17">
        <v>22</v>
      </c>
      <c r="CS521" s="17">
        <v>507</v>
      </c>
      <c r="CT521" s="17">
        <v>210</v>
      </c>
      <c r="CU521" s="17">
        <v>389</v>
      </c>
      <c r="CV521" s="17">
        <v>184</v>
      </c>
      <c r="CW521" s="17">
        <v>111</v>
      </c>
      <c r="CX521" s="17">
        <v>36</v>
      </c>
      <c r="CY521" s="17">
        <v>0</v>
      </c>
      <c r="CZ521" s="17">
        <v>0</v>
      </c>
      <c r="DA521" s="17">
        <v>0</v>
      </c>
      <c r="DB521" s="15"/>
      <c r="DC521" s="15"/>
      <c r="DD521" s="15"/>
      <c r="DE521" s="15"/>
      <c r="DF521" s="15"/>
      <c r="DG521" s="15"/>
      <c r="DH521" s="15"/>
    </row>
    <row r="522" spans="1:112" ht="17.25" thickBot="1">
      <c r="A522" s="18" t="b">
        <v>1</v>
      </c>
      <c r="B522" s="18" t="b">
        <v>1</v>
      </c>
      <c r="C522" s="15"/>
      <c r="D522" s="15"/>
      <c r="E522" s="17">
        <v>202993</v>
      </c>
      <c r="F522" s="17">
        <v>0</v>
      </c>
      <c r="G522" s="17">
        <v>0</v>
      </c>
      <c r="H522" s="17">
        <v>0</v>
      </c>
      <c r="I522" s="17">
        <v>0</v>
      </c>
      <c r="J522" s="15">
        <v>0</v>
      </c>
      <c r="K522" s="17">
        <v>0</v>
      </c>
      <c r="L522" s="17">
        <v>3</v>
      </c>
      <c r="M522" s="15">
        <v>2</v>
      </c>
      <c r="N522" s="15"/>
      <c r="O522" s="17">
        <v>0</v>
      </c>
      <c r="P522" s="15" t="s">
        <v>175</v>
      </c>
      <c r="Q522" s="15">
        <v>0</v>
      </c>
      <c r="R522" s="17">
        <v>516</v>
      </c>
      <c r="S522" s="18" t="b">
        <v>0</v>
      </c>
      <c r="T522" s="15"/>
      <c r="U522" s="15"/>
      <c r="V522" s="17">
        <v>55</v>
      </c>
      <c r="W522" s="15" t="s">
        <v>953</v>
      </c>
      <c r="X522" s="15">
        <v>3.3</v>
      </c>
      <c r="Y522" s="18" t="b">
        <v>0</v>
      </c>
      <c r="Z522" s="15" t="s">
        <v>325</v>
      </c>
      <c r="AA522" s="15">
        <v>0.1</v>
      </c>
      <c r="AB522" s="18" t="b">
        <v>0</v>
      </c>
      <c r="AC522" s="15"/>
      <c r="AD522" s="15" t="s">
        <v>519</v>
      </c>
      <c r="AE522" s="17">
        <v>19</v>
      </c>
      <c r="AF522" s="17">
        <v>6</v>
      </c>
      <c r="AG522" s="17">
        <v>86</v>
      </c>
      <c r="AH522" s="17">
        <v>0</v>
      </c>
      <c r="AI522" s="17">
        <v>0</v>
      </c>
      <c r="AJ522" s="17">
        <v>0</v>
      </c>
      <c r="AK522" s="17">
        <v>0</v>
      </c>
      <c r="AL522" s="15">
        <v>0</v>
      </c>
      <c r="AM522" s="15">
        <v>15.6</v>
      </c>
      <c r="AN522" s="15" t="s">
        <v>325</v>
      </c>
      <c r="AO522" s="15"/>
      <c r="AP522" s="15"/>
      <c r="AQ522" s="15"/>
      <c r="AR522" s="15"/>
      <c r="AS522" s="18" t="b">
        <v>0</v>
      </c>
      <c r="AT522" s="15" t="s">
        <v>3147</v>
      </c>
      <c r="AU522" s="17">
        <v>1880</v>
      </c>
      <c r="AV522" s="17">
        <v>1</v>
      </c>
      <c r="AW522" s="17">
        <v>1</v>
      </c>
      <c r="AX522" s="17">
        <v>8</v>
      </c>
      <c r="AY522" s="17">
        <v>25</v>
      </c>
      <c r="AZ522" s="17">
        <v>0</v>
      </c>
      <c r="BA522" s="17">
        <v>0</v>
      </c>
      <c r="BB522" s="17">
        <v>0</v>
      </c>
      <c r="BC522" s="17">
        <v>7</v>
      </c>
      <c r="BD522" s="17">
        <v>0</v>
      </c>
      <c r="BE522" s="17">
        <v>0</v>
      </c>
      <c r="BF522" s="17">
        <v>4</v>
      </c>
      <c r="BG522" s="17">
        <v>366</v>
      </c>
      <c r="BH522" s="15">
        <v>349</v>
      </c>
      <c r="BI522" s="15">
        <v>197.8</v>
      </c>
      <c r="BJ522" s="15">
        <v>124</v>
      </c>
      <c r="BK522" s="15">
        <v>67.400000000000006</v>
      </c>
      <c r="BL522" s="17">
        <v>0</v>
      </c>
      <c r="BM522" s="17">
        <v>0</v>
      </c>
      <c r="BN522" s="17">
        <v>0</v>
      </c>
      <c r="BO522" s="17">
        <v>0</v>
      </c>
      <c r="BP522" s="17">
        <v>23</v>
      </c>
      <c r="BQ522" s="15">
        <v>0.72</v>
      </c>
      <c r="BR522" s="15">
        <v>0.84</v>
      </c>
      <c r="BS522" s="15">
        <v>1.56</v>
      </c>
      <c r="BT522" s="15">
        <v>23.65</v>
      </c>
      <c r="BU522" s="15"/>
      <c r="BV522" s="15"/>
      <c r="BW522" s="15"/>
      <c r="BX522" s="15"/>
      <c r="BY522" s="15"/>
      <c r="BZ522" s="15"/>
      <c r="CA522" s="15"/>
      <c r="CB522" s="15"/>
      <c r="CC522" s="17">
        <v>174</v>
      </c>
      <c r="CD522" s="17">
        <v>71</v>
      </c>
      <c r="CE522" s="17">
        <v>172</v>
      </c>
      <c r="CF522" s="17">
        <v>114</v>
      </c>
      <c r="CG522" s="17">
        <v>212</v>
      </c>
      <c r="CH522" s="17">
        <v>117</v>
      </c>
      <c r="CI522" s="17">
        <v>206</v>
      </c>
      <c r="CJ522" s="17">
        <v>103</v>
      </c>
      <c r="CK522" s="17">
        <v>0.03</v>
      </c>
      <c r="CL522" s="17">
        <v>0</v>
      </c>
      <c r="CM522" s="17">
        <v>0.04</v>
      </c>
      <c r="CN522" s="17">
        <v>7.0000000000000007E-2</v>
      </c>
      <c r="CO522" s="17">
        <v>1.1299999999999999</v>
      </c>
      <c r="CP522" s="17">
        <v>1.2</v>
      </c>
      <c r="CQ522" s="17">
        <v>131</v>
      </c>
      <c r="CR522" s="17">
        <v>82</v>
      </c>
      <c r="CS522" s="17">
        <v>368</v>
      </c>
      <c r="CT522" s="17">
        <v>125</v>
      </c>
      <c r="CU522" s="17">
        <v>130</v>
      </c>
      <c r="CV522" s="17">
        <v>52</v>
      </c>
      <c r="CW522" s="17">
        <v>421</v>
      </c>
      <c r="CX522" s="17">
        <v>160</v>
      </c>
      <c r="CY522" s="17">
        <v>1.1000000000000001</v>
      </c>
      <c r="CZ522" s="17">
        <v>0.38</v>
      </c>
      <c r="DA522" s="17">
        <v>0</v>
      </c>
      <c r="DB522" s="15"/>
      <c r="DC522" s="15"/>
      <c r="DD522" s="15"/>
      <c r="DE522" s="15"/>
      <c r="DF522" s="15"/>
      <c r="DG522" s="15"/>
      <c r="DH522" s="15"/>
    </row>
    <row r="523" spans="1:112" ht="165.75" thickBot="1">
      <c r="A523" s="18" t="b">
        <v>1</v>
      </c>
      <c r="B523" s="18" t="b">
        <v>1</v>
      </c>
      <c r="C523" s="17">
        <v>0</v>
      </c>
      <c r="D523" s="15"/>
      <c r="E523" s="17">
        <v>550839</v>
      </c>
      <c r="F523" s="17">
        <v>0</v>
      </c>
      <c r="G523" s="17">
        <v>0</v>
      </c>
      <c r="H523" s="17">
        <v>0</v>
      </c>
      <c r="I523" s="17">
        <v>0</v>
      </c>
      <c r="J523" s="15">
        <v>0</v>
      </c>
      <c r="K523" s="17">
        <v>0</v>
      </c>
      <c r="L523" s="17">
        <v>3</v>
      </c>
      <c r="M523" s="15">
        <v>0</v>
      </c>
      <c r="N523" s="15"/>
      <c r="O523" s="17">
        <v>0</v>
      </c>
      <c r="P523" s="15" t="s">
        <v>280</v>
      </c>
      <c r="Q523" s="15">
        <v>0</v>
      </c>
      <c r="R523" s="17">
        <v>517</v>
      </c>
      <c r="S523" s="18" t="b">
        <v>0</v>
      </c>
      <c r="T523" s="15" t="s">
        <v>5540</v>
      </c>
      <c r="U523" s="15" t="s">
        <v>5541</v>
      </c>
      <c r="V523" s="17">
        <v>55</v>
      </c>
      <c r="W523" s="15" t="s">
        <v>1665</v>
      </c>
      <c r="X523" s="15">
        <v>1.9</v>
      </c>
      <c r="Y523" s="18" t="b">
        <v>0</v>
      </c>
      <c r="Z523" s="15" t="s">
        <v>1666</v>
      </c>
      <c r="AA523" s="15">
        <v>0</v>
      </c>
      <c r="AB523" s="18" t="b">
        <v>0</v>
      </c>
      <c r="AC523" s="15"/>
      <c r="AD523" s="15" t="s">
        <v>543</v>
      </c>
      <c r="AE523" s="17">
        <v>19</v>
      </c>
      <c r="AF523" s="17">
        <v>6</v>
      </c>
      <c r="AG523" s="17">
        <v>46</v>
      </c>
      <c r="AH523" s="17">
        <v>0</v>
      </c>
      <c r="AI523" s="17">
        <v>0</v>
      </c>
      <c r="AJ523" s="17">
        <v>0</v>
      </c>
      <c r="AK523" s="17">
        <v>0</v>
      </c>
      <c r="AL523" s="15">
        <v>0</v>
      </c>
      <c r="AM523" s="15">
        <v>8.4</v>
      </c>
      <c r="AN523" s="15" t="s">
        <v>1666</v>
      </c>
      <c r="AO523" s="15"/>
      <c r="AP523" s="15"/>
      <c r="AQ523" s="15"/>
      <c r="AR523" s="15"/>
      <c r="AS523" s="18" t="b">
        <v>0</v>
      </c>
      <c r="AT523" s="15" t="s">
        <v>3150</v>
      </c>
      <c r="AU523" s="17">
        <v>972</v>
      </c>
      <c r="AV523" s="17">
        <v>0</v>
      </c>
      <c r="AW523" s="17">
        <v>2</v>
      </c>
      <c r="AX523" s="17">
        <v>2</v>
      </c>
      <c r="AY523" s="17">
        <v>13</v>
      </c>
      <c r="AZ523" s="17">
        <v>0</v>
      </c>
      <c r="BA523" s="17">
        <v>0</v>
      </c>
      <c r="BB523" s="17">
        <v>0</v>
      </c>
      <c r="BC523" s="17">
        <v>0</v>
      </c>
      <c r="BD523" s="17">
        <v>0</v>
      </c>
      <c r="BE523" s="17">
        <v>0</v>
      </c>
      <c r="BF523" s="17">
        <v>6</v>
      </c>
      <c r="BG523" s="17">
        <v>176</v>
      </c>
      <c r="BH523" s="15">
        <v>158.80000000000001</v>
      </c>
      <c r="BI523" s="15">
        <v>284.3</v>
      </c>
      <c r="BJ523" s="15">
        <v>234</v>
      </c>
      <c r="BK523" s="15">
        <v>67.599999999999994</v>
      </c>
      <c r="BL523" s="17">
        <v>0</v>
      </c>
      <c r="BM523" s="17">
        <v>0</v>
      </c>
      <c r="BN523" s="17">
        <v>0</v>
      </c>
      <c r="BO523" s="17">
        <v>0</v>
      </c>
      <c r="BP523" s="17">
        <v>10</v>
      </c>
      <c r="BQ523" s="15">
        <v>1.92</v>
      </c>
      <c r="BR523" s="15">
        <v>1.21</v>
      </c>
      <c r="BS523" s="15">
        <v>3.13</v>
      </c>
      <c r="BT523" s="15">
        <v>14.24</v>
      </c>
      <c r="BU523" s="15"/>
      <c r="BV523" s="15"/>
      <c r="BW523" s="15"/>
      <c r="BX523" s="15"/>
      <c r="BY523" s="15"/>
      <c r="BZ523" s="15"/>
      <c r="CA523" s="15"/>
      <c r="CB523" s="113" t="s">
        <v>5542</v>
      </c>
      <c r="CC523" s="17">
        <v>270</v>
      </c>
      <c r="CD523" s="17">
        <v>125</v>
      </c>
      <c r="CE523" s="17">
        <v>129</v>
      </c>
      <c r="CF523" s="17">
        <v>88</v>
      </c>
      <c r="CG523" s="17">
        <v>128</v>
      </c>
      <c r="CH523" s="17">
        <v>73</v>
      </c>
      <c r="CI523" s="17">
        <v>205</v>
      </c>
      <c r="CJ523" s="17">
        <v>102</v>
      </c>
      <c r="CK523" s="17">
        <v>0.18</v>
      </c>
      <c r="CL523" s="17">
        <v>0</v>
      </c>
      <c r="CM523" s="17">
        <v>0.11</v>
      </c>
      <c r="CN523" s="17">
        <v>0.28999999999999998</v>
      </c>
      <c r="CO523" s="17">
        <v>1.32</v>
      </c>
      <c r="CP523" s="17">
        <v>1.2</v>
      </c>
      <c r="CQ523" s="17">
        <v>201</v>
      </c>
      <c r="CR523" s="17">
        <v>126</v>
      </c>
      <c r="CS523" s="17">
        <v>438</v>
      </c>
      <c r="CT523" s="17">
        <v>169</v>
      </c>
      <c r="CU523" s="17">
        <v>295</v>
      </c>
      <c r="CV523" s="17">
        <v>127</v>
      </c>
      <c r="CW523" s="17">
        <v>557</v>
      </c>
      <c r="CX523" s="17">
        <v>246</v>
      </c>
      <c r="CY523" s="17">
        <v>0.93</v>
      </c>
      <c r="CZ523" s="17">
        <v>0.19</v>
      </c>
      <c r="DA523" s="17">
        <v>0</v>
      </c>
      <c r="DB523" s="15"/>
      <c r="DC523" s="15"/>
      <c r="DD523" s="15"/>
      <c r="DE523" s="15"/>
      <c r="DF523" s="15"/>
      <c r="DG523" s="15"/>
      <c r="DH523" s="15"/>
    </row>
    <row r="524" spans="1:112" ht="27.75" thickBot="1">
      <c r="A524" s="18" t="b">
        <v>1</v>
      </c>
      <c r="B524" s="18" t="b">
        <v>1</v>
      </c>
      <c r="C524" s="15"/>
      <c r="D524" s="15"/>
      <c r="E524" s="17">
        <v>482442</v>
      </c>
      <c r="F524" s="17">
        <v>0</v>
      </c>
      <c r="G524" s="17">
        <v>0</v>
      </c>
      <c r="H524" s="17">
        <v>0</v>
      </c>
      <c r="I524" s="17">
        <v>0</v>
      </c>
      <c r="J524" s="15">
        <v>0</v>
      </c>
      <c r="K524" s="17">
        <v>0</v>
      </c>
      <c r="L524" s="17">
        <v>3</v>
      </c>
      <c r="M524" s="15">
        <v>1.5</v>
      </c>
      <c r="N524" s="15"/>
      <c r="O524" s="17">
        <v>0</v>
      </c>
      <c r="P524" s="15" t="s">
        <v>960</v>
      </c>
      <c r="Q524" s="15">
        <v>0</v>
      </c>
      <c r="R524" s="17">
        <v>518</v>
      </c>
      <c r="S524" s="18" t="b">
        <v>0</v>
      </c>
      <c r="T524" s="15"/>
      <c r="U524" s="15"/>
      <c r="V524" s="17">
        <v>50</v>
      </c>
      <c r="W524" s="15" t="s">
        <v>961</v>
      </c>
      <c r="X524" s="15">
        <v>2.7</v>
      </c>
      <c r="Y524" s="18" t="b">
        <v>0</v>
      </c>
      <c r="Z524" s="15" t="s">
        <v>409</v>
      </c>
      <c r="AA524" s="15">
        <v>0.4</v>
      </c>
      <c r="AB524" s="18" t="b">
        <v>0</v>
      </c>
      <c r="AC524" s="15"/>
      <c r="AD524" s="15" t="s">
        <v>519</v>
      </c>
      <c r="AE524" s="17">
        <v>19</v>
      </c>
      <c r="AF524" s="17">
        <v>6</v>
      </c>
      <c r="AG524" s="17">
        <v>71</v>
      </c>
      <c r="AH524" s="17">
        <v>0</v>
      </c>
      <c r="AI524" s="17">
        <v>0</v>
      </c>
      <c r="AJ524" s="17">
        <v>0</v>
      </c>
      <c r="AK524" s="17">
        <v>0</v>
      </c>
      <c r="AL524" s="15">
        <v>0</v>
      </c>
      <c r="AM524" s="15">
        <v>14.2</v>
      </c>
      <c r="AN524" s="15" t="s">
        <v>1696</v>
      </c>
      <c r="AO524" s="15"/>
      <c r="AP524" s="15"/>
      <c r="AQ524" s="15"/>
      <c r="AR524" s="15"/>
      <c r="AS524" s="18" t="b">
        <v>0</v>
      </c>
      <c r="AT524" s="15" t="s">
        <v>3155</v>
      </c>
      <c r="AU524" s="17">
        <v>1388</v>
      </c>
      <c r="AV524" s="17">
        <v>2</v>
      </c>
      <c r="AW524" s="17">
        <v>4</v>
      </c>
      <c r="AX524" s="17">
        <v>3</v>
      </c>
      <c r="AY524" s="17">
        <v>23</v>
      </c>
      <c r="AZ524" s="17">
        <v>0</v>
      </c>
      <c r="BA524" s="17">
        <v>0</v>
      </c>
      <c r="BB524" s="17">
        <v>0</v>
      </c>
      <c r="BC524" s="17">
        <v>3</v>
      </c>
      <c r="BD524" s="17">
        <v>0</v>
      </c>
      <c r="BE524" s="17">
        <v>0</v>
      </c>
      <c r="BF524" s="17">
        <v>2</v>
      </c>
      <c r="BG524" s="17">
        <v>313</v>
      </c>
      <c r="BH524" s="15">
        <v>336</v>
      </c>
      <c r="BI524" s="15">
        <v>188.3</v>
      </c>
      <c r="BJ524" s="15">
        <v>156</v>
      </c>
      <c r="BK524" s="15">
        <v>68.2</v>
      </c>
      <c r="BL524" s="17">
        <v>0</v>
      </c>
      <c r="BM524" s="17">
        <v>0</v>
      </c>
      <c r="BN524" s="17">
        <v>0</v>
      </c>
      <c r="BO524" s="17">
        <v>0</v>
      </c>
      <c r="BP524" s="17">
        <v>13</v>
      </c>
      <c r="BQ524" s="15">
        <v>1.63</v>
      </c>
      <c r="BR524" s="15">
        <v>1.1100000000000001</v>
      </c>
      <c r="BS524" s="15">
        <v>2.74</v>
      </c>
      <c r="BT524" s="15">
        <v>26.67</v>
      </c>
      <c r="BU524" s="15"/>
      <c r="BV524" s="15"/>
      <c r="BW524" s="15"/>
      <c r="BX524" s="15"/>
      <c r="BY524" s="15"/>
      <c r="BZ524" s="15"/>
      <c r="CA524" s="15"/>
      <c r="CB524" s="15"/>
      <c r="CC524" s="17">
        <v>182</v>
      </c>
      <c r="CD524" s="17">
        <v>76</v>
      </c>
      <c r="CE524" s="17">
        <v>178</v>
      </c>
      <c r="CF524" s="17">
        <v>119</v>
      </c>
      <c r="CG524" s="17">
        <v>191</v>
      </c>
      <c r="CH524" s="17">
        <v>105</v>
      </c>
      <c r="CI524" s="17">
        <v>203</v>
      </c>
      <c r="CJ524" s="17">
        <v>101</v>
      </c>
      <c r="CK524" s="17">
        <v>0.11</v>
      </c>
      <c r="CL524" s="17">
        <v>0</v>
      </c>
      <c r="CM524" s="17">
        <v>7.0000000000000007E-2</v>
      </c>
      <c r="CN524" s="17">
        <v>0.18</v>
      </c>
      <c r="CO524" s="17">
        <v>1.73</v>
      </c>
      <c r="CP524" s="17">
        <v>1.49</v>
      </c>
      <c r="CQ524" s="17">
        <v>305</v>
      </c>
      <c r="CR524" s="17">
        <v>178</v>
      </c>
      <c r="CS524" s="17">
        <v>283</v>
      </c>
      <c r="CT524" s="17">
        <v>72</v>
      </c>
      <c r="CU524" s="17">
        <v>206</v>
      </c>
      <c r="CV524" s="17">
        <v>79</v>
      </c>
      <c r="CW524" s="17">
        <v>282</v>
      </c>
      <c r="CX524" s="17">
        <v>92</v>
      </c>
      <c r="CY524" s="17">
        <v>0.84</v>
      </c>
      <c r="CZ524" s="17">
        <v>0.19</v>
      </c>
      <c r="DA524" s="17">
        <v>0</v>
      </c>
      <c r="DB524" s="15"/>
      <c r="DC524" s="15"/>
      <c r="DD524" s="15"/>
      <c r="DE524" s="15"/>
      <c r="DF524" s="15"/>
      <c r="DG524" s="15"/>
      <c r="DH524" s="15"/>
    </row>
    <row r="525" spans="1:112" ht="17.25" thickBot="1">
      <c r="A525" s="18" t="b">
        <v>1</v>
      </c>
      <c r="B525" s="18" t="b">
        <v>1</v>
      </c>
      <c r="C525" s="15"/>
      <c r="D525" s="15"/>
      <c r="E525" s="17">
        <v>232787</v>
      </c>
      <c r="F525" s="17">
        <v>0</v>
      </c>
      <c r="G525" s="17">
        <v>0</v>
      </c>
      <c r="H525" s="17">
        <v>0</v>
      </c>
      <c r="I525" s="17">
        <v>0</v>
      </c>
      <c r="J525" s="15">
        <v>0</v>
      </c>
      <c r="K525" s="17">
        <v>0</v>
      </c>
      <c r="L525" s="17">
        <v>3</v>
      </c>
      <c r="M525" s="15">
        <v>2</v>
      </c>
      <c r="N525" s="15"/>
      <c r="O525" s="17">
        <v>0</v>
      </c>
      <c r="P525" s="15" t="s">
        <v>716</v>
      </c>
      <c r="Q525" s="15">
        <v>0</v>
      </c>
      <c r="R525" s="17">
        <v>519</v>
      </c>
      <c r="S525" s="18" t="b">
        <v>0</v>
      </c>
      <c r="T525" s="15"/>
      <c r="U525" s="15"/>
      <c r="V525" s="17">
        <v>55</v>
      </c>
      <c r="W525" s="15" t="s">
        <v>4512</v>
      </c>
      <c r="X525" s="15">
        <v>2.8</v>
      </c>
      <c r="Y525" s="18" t="b">
        <v>0</v>
      </c>
      <c r="Z525" s="15" t="s">
        <v>4513</v>
      </c>
      <c r="AA525" s="15">
        <v>0.2</v>
      </c>
      <c r="AB525" s="18" t="b">
        <v>0</v>
      </c>
      <c r="AC525" s="15"/>
      <c r="AD525" s="15" t="s">
        <v>519</v>
      </c>
      <c r="AE525" s="17">
        <v>19</v>
      </c>
      <c r="AF525" s="17">
        <v>6</v>
      </c>
      <c r="AG525" s="17">
        <v>44</v>
      </c>
      <c r="AH525" s="17">
        <v>0</v>
      </c>
      <c r="AI525" s="17">
        <v>0</v>
      </c>
      <c r="AJ525" s="17">
        <v>0</v>
      </c>
      <c r="AK525" s="17">
        <v>0</v>
      </c>
      <c r="AL525" s="15">
        <v>0</v>
      </c>
      <c r="AM525" s="15">
        <v>8</v>
      </c>
      <c r="AN525" s="15" t="s">
        <v>4513</v>
      </c>
      <c r="AO525" s="15"/>
      <c r="AP525" s="15"/>
      <c r="AQ525" s="15"/>
      <c r="AR525" s="15"/>
      <c r="AS525" s="18" t="b">
        <v>0</v>
      </c>
      <c r="AT525" s="15" t="s">
        <v>4514</v>
      </c>
      <c r="AU525" s="17">
        <v>1183</v>
      </c>
      <c r="AV525" s="17">
        <v>1</v>
      </c>
      <c r="AW525" s="17">
        <v>1</v>
      </c>
      <c r="AX525" s="17">
        <v>2</v>
      </c>
      <c r="AY525" s="17">
        <v>23</v>
      </c>
      <c r="AZ525" s="17">
        <v>0</v>
      </c>
      <c r="BA525" s="17">
        <v>0</v>
      </c>
      <c r="BB525" s="17">
        <v>0</v>
      </c>
      <c r="BC525" s="17">
        <v>2</v>
      </c>
      <c r="BD525" s="17">
        <v>0</v>
      </c>
      <c r="BE525" s="17">
        <v>0</v>
      </c>
      <c r="BF525" s="17">
        <v>3</v>
      </c>
      <c r="BG525" s="17">
        <v>211</v>
      </c>
      <c r="BH525" s="15">
        <v>190.6</v>
      </c>
      <c r="BI525" s="15">
        <v>205.9</v>
      </c>
      <c r="BJ525" s="15">
        <v>154</v>
      </c>
      <c r="BK525" s="15">
        <v>55.1</v>
      </c>
      <c r="BL525" s="17">
        <v>0</v>
      </c>
      <c r="BM525" s="17">
        <v>0</v>
      </c>
      <c r="BN525" s="17">
        <v>0</v>
      </c>
      <c r="BO525" s="17">
        <v>0</v>
      </c>
      <c r="BP525" s="17">
        <v>14</v>
      </c>
      <c r="BQ525" s="15">
        <v>1.23</v>
      </c>
      <c r="BR525" s="15">
        <v>0.7</v>
      </c>
      <c r="BS525" s="15">
        <v>1.93</v>
      </c>
      <c r="BT525" s="15">
        <v>19.03</v>
      </c>
      <c r="BU525" s="15"/>
      <c r="BV525" s="15"/>
      <c r="BW525" s="15"/>
      <c r="BX525" s="15"/>
      <c r="BY525" s="15"/>
      <c r="BZ525" s="15"/>
      <c r="CA525" s="15"/>
      <c r="CB525" s="15"/>
      <c r="CC525" s="17">
        <v>256</v>
      </c>
      <c r="CD525" s="17">
        <v>116</v>
      </c>
      <c r="CE525" s="17">
        <v>163</v>
      </c>
      <c r="CF525" s="17">
        <v>109</v>
      </c>
      <c r="CG525" s="17">
        <v>194</v>
      </c>
      <c r="CH525" s="17">
        <v>107</v>
      </c>
      <c r="CI525" s="17">
        <v>235</v>
      </c>
      <c r="CJ525" s="17">
        <v>121</v>
      </c>
      <c r="CK525" s="17">
        <v>0.09</v>
      </c>
      <c r="CL525" s="17">
        <v>0</v>
      </c>
      <c r="CM525" s="17">
        <v>0.05</v>
      </c>
      <c r="CN525" s="17">
        <v>0.14000000000000001</v>
      </c>
      <c r="CO525" s="17">
        <v>1.45</v>
      </c>
      <c r="CP525" s="17">
        <v>1.75</v>
      </c>
      <c r="CQ525" s="17">
        <v>145</v>
      </c>
      <c r="CR525" s="17">
        <v>90</v>
      </c>
      <c r="CS525" s="17">
        <v>382</v>
      </c>
      <c r="CT525" s="17">
        <v>133</v>
      </c>
      <c r="CU525" s="17">
        <v>197</v>
      </c>
      <c r="CV525" s="17">
        <v>74</v>
      </c>
      <c r="CW525" s="17">
        <v>348</v>
      </c>
      <c r="CX525" s="17">
        <v>127</v>
      </c>
      <c r="CY525" s="17">
        <v>1.07</v>
      </c>
      <c r="CZ525" s="17">
        <v>0.15</v>
      </c>
      <c r="DA525" s="17">
        <v>0</v>
      </c>
      <c r="DB525" s="15"/>
      <c r="DC525" s="15"/>
      <c r="DD525" s="15"/>
      <c r="DE525" s="15"/>
      <c r="DF525" s="15"/>
      <c r="DG525" s="15"/>
      <c r="DH525" s="15"/>
    </row>
    <row r="526" spans="1:112" ht="17.25" thickBot="1">
      <c r="A526" s="18" t="b">
        <v>1</v>
      </c>
      <c r="B526" s="18" t="b">
        <v>1</v>
      </c>
      <c r="C526" s="15"/>
      <c r="D526" s="15"/>
      <c r="E526" s="17">
        <v>570526</v>
      </c>
      <c r="F526" s="17">
        <v>0</v>
      </c>
      <c r="G526" s="17">
        <v>0</v>
      </c>
      <c r="H526" s="17">
        <v>0</v>
      </c>
      <c r="I526" s="17">
        <v>0</v>
      </c>
      <c r="J526" s="15">
        <v>0</v>
      </c>
      <c r="K526" s="17">
        <v>0</v>
      </c>
      <c r="L526" s="17">
        <v>3</v>
      </c>
      <c r="M526" s="15">
        <v>2</v>
      </c>
      <c r="N526" s="15"/>
      <c r="O526" s="17">
        <v>0</v>
      </c>
      <c r="P526" s="15" t="s">
        <v>540</v>
      </c>
      <c r="Q526" s="15">
        <v>0</v>
      </c>
      <c r="R526" s="17">
        <v>520</v>
      </c>
      <c r="S526" s="18" t="b">
        <v>0</v>
      </c>
      <c r="T526" s="15"/>
      <c r="U526" s="15"/>
      <c r="V526" s="17">
        <v>55</v>
      </c>
      <c r="W526" s="15" t="s">
        <v>1566</v>
      </c>
      <c r="X526" s="15">
        <v>2.1</v>
      </c>
      <c r="Y526" s="18" t="b">
        <v>0</v>
      </c>
      <c r="Z526" s="15" t="s">
        <v>1567</v>
      </c>
      <c r="AA526" s="15">
        <v>0.2</v>
      </c>
      <c r="AB526" s="18" t="b">
        <v>0</v>
      </c>
      <c r="AC526" s="15"/>
      <c r="AD526" s="15" t="s">
        <v>519</v>
      </c>
      <c r="AE526" s="17">
        <v>19</v>
      </c>
      <c r="AF526" s="17">
        <v>6</v>
      </c>
      <c r="AG526" s="17">
        <v>49</v>
      </c>
      <c r="AH526" s="17">
        <v>0</v>
      </c>
      <c r="AI526" s="17">
        <v>0</v>
      </c>
      <c r="AJ526" s="17">
        <v>0</v>
      </c>
      <c r="AK526" s="17">
        <v>0</v>
      </c>
      <c r="AL526" s="15">
        <v>0</v>
      </c>
      <c r="AM526" s="15">
        <v>8.9</v>
      </c>
      <c r="AN526" s="15" t="s">
        <v>1567</v>
      </c>
      <c r="AO526" s="15"/>
      <c r="AP526" s="15"/>
      <c r="AQ526" s="15"/>
      <c r="AR526" s="15"/>
      <c r="AS526" s="18" t="b">
        <v>0</v>
      </c>
      <c r="AT526" s="15" t="s">
        <v>3148</v>
      </c>
      <c r="AU526" s="17">
        <v>955</v>
      </c>
      <c r="AV526" s="17">
        <v>1</v>
      </c>
      <c r="AW526" s="17">
        <v>3</v>
      </c>
      <c r="AX526" s="17">
        <v>3</v>
      </c>
      <c r="AY526" s="17">
        <v>18</v>
      </c>
      <c r="AZ526" s="17">
        <v>0</v>
      </c>
      <c r="BA526" s="17">
        <v>0</v>
      </c>
      <c r="BB526" s="17">
        <v>0</v>
      </c>
      <c r="BC526" s="17">
        <v>2</v>
      </c>
      <c r="BD526" s="17">
        <v>0</v>
      </c>
      <c r="BE526" s="17">
        <v>0</v>
      </c>
      <c r="BF526" s="17">
        <v>0</v>
      </c>
      <c r="BG526" s="17">
        <v>163</v>
      </c>
      <c r="BH526" s="15">
        <v>164.6</v>
      </c>
      <c r="BI526" s="15">
        <v>106.4</v>
      </c>
      <c r="BJ526" s="15">
        <v>147</v>
      </c>
      <c r="BK526" s="15">
        <v>41.5</v>
      </c>
      <c r="BL526" s="17">
        <v>0</v>
      </c>
      <c r="BM526" s="17">
        <v>0</v>
      </c>
      <c r="BN526" s="17">
        <v>0</v>
      </c>
      <c r="BO526" s="17">
        <v>0</v>
      </c>
      <c r="BP526" s="17">
        <v>11</v>
      </c>
      <c r="BQ526" s="15">
        <v>1.23</v>
      </c>
      <c r="BR526" s="15">
        <v>0.43</v>
      </c>
      <c r="BS526" s="15">
        <v>1.66</v>
      </c>
      <c r="BT526" s="15">
        <v>13.66</v>
      </c>
      <c r="BU526" s="15"/>
      <c r="BV526" s="15"/>
      <c r="BW526" s="15"/>
      <c r="BX526" s="15"/>
      <c r="BY526" s="15"/>
      <c r="BZ526" s="15"/>
      <c r="CA526" s="15"/>
      <c r="CB526" s="15"/>
      <c r="CC526" s="17">
        <v>267</v>
      </c>
      <c r="CD526" s="17">
        <v>123</v>
      </c>
      <c r="CE526" s="17">
        <v>235</v>
      </c>
      <c r="CF526" s="17">
        <v>138</v>
      </c>
      <c r="CG526" s="17">
        <v>196</v>
      </c>
      <c r="CH526" s="17">
        <v>108</v>
      </c>
      <c r="CI526" s="17">
        <v>267</v>
      </c>
      <c r="CJ526" s="17">
        <v>129</v>
      </c>
      <c r="CK526" s="17">
        <v>0.12</v>
      </c>
      <c r="CL526" s="17">
        <v>0</v>
      </c>
      <c r="CM526" s="17">
        <v>0.04</v>
      </c>
      <c r="CN526" s="17">
        <v>0.16</v>
      </c>
      <c r="CO526" s="17">
        <v>1.29</v>
      </c>
      <c r="CP526" s="17">
        <v>1.7</v>
      </c>
      <c r="CQ526" s="17">
        <v>203</v>
      </c>
      <c r="CR526" s="17">
        <v>128</v>
      </c>
      <c r="CS526" s="17">
        <v>440</v>
      </c>
      <c r="CT526" s="17">
        <v>171</v>
      </c>
      <c r="CU526" s="17">
        <v>279</v>
      </c>
      <c r="CV526" s="17">
        <v>120</v>
      </c>
      <c r="CW526" s="17">
        <v>381</v>
      </c>
      <c r="CX526" s="17">
        <v>142</v>
      </c>
      <c r="CY526" s="17">
        <v>1.04</v>
      </c>
      <c r="CZ526" s="17">
        <v>0.28000000000000003</v>
      </c>
      <c r="DA526" s="17">
        <v>0</v>
      </c>
      <c r="DB526" s="15"/>
      <c r="DC526" s="15"/>
      <c r="DD526" s="15"/>
      <c r="DE526" s="15"/>
      <c r="DF526" s="15"/>
      <c r="DG526" s="15"/>
      <c r="DH526" s="15"/>
    </row>
    <row r="527" spans="1:112" ht="40.5" thickBot="1">
      <c r="A527" s="18" t="b">
        <v>1</v>
      </c>
      <c r="B527" s="18" t="b">
        <v>1</v>
      </c>
      <c r="C527" s="17">
        <v>0</v>
      </c>
      <c r="D527" s="15"/>
      <c r="E527" s="17">
        <v>445044</v>
      </c>
      <c r="F527" s="17">
        <v>0</v>
      </c>
      <c r="G527" s="17">
        <v>0</v>
      </c>
      <c r="H527" s="17">
        <v>0</v>
      </c>
      <c r="I527" s="17">
        <v>0</v>
      </c>
      <c r="J527" s="15">
        <v>0</v>
      </c>
      <c r="K527" s="17">
        <v>0</v>
      </c>
      <c r="L527" s="17">
        <v>3</v>
      </c>
      <c r="M527" s="15">
        <v>0</v>
      </c>
      <c r="N527" s="15"/>
      <c r="O527" s="17">
        <v>0</v>
      </c>
      <c r="P527" s="15" t="s">
        <v>958</v>
      </c>
      <c r="Q527" s="15">
        <v>0</v>
      </c>
      <c r="R527" s="17">
        <v>521</v>
      </c>
      <c r="S527" s="18" t="b">
        <v>0</v>
      </c>
      <c r="T527" s="15" t="s">
        <v>1607</v>
      </c>
      <c r="U527" s="15" t="s">
        <v>5543</v>
      </c>
      <c r="V527" s="17">
        <v>65</v>
      </c>
      <c r="W527" s="15" t="s">
        <v>959</v>
      </c>
      <c r="X527" s="15">
        <v>0</v>
      </c>
      <c r="Y527" s="18" t="b">
        <v>0</v>
      </c>
      <c r="Z527" s="15" t="s">
        <v>254</v>
      </c>
      <c r="AA527" s="15">
        <v>0</v>
      </c>
      <c r="AB527" s="18" t="b">
        <v>0</v>
      </c>
      <c r="AC527" s="15"/>
      <c r="AD527" s="15" t="s">
        <v>543</v>
      </c>
      <c r="AE527" s="17">
        <v>19</v>
      </c>
      <c r="AF527" s="17">
        <v>6</v>
      </c>
      <c r="AG527" s="17">
        <v>0</v>
      </c>
      <c r="AH527" s="17">
        <v>0</v>
      </c>
      <c r="AI527" s="17">
        <v>0</v>
      </c>
      <c r="AJ527" s="17">
        <v>0</v>
      </c>
      <c r="AK527" s="17">
        <v>0</v>
      </c>
      <c r="AL527" s="15">
        <v>0</v>
      </c>
      <c r="AM527" s="15">
        <v>0</v>
      </c>
      <c r="AN527" s="15" t="s">
        <v>254</v>
      </c>
      <c r="AO527" s="15"/>
      <c r="AP527" s="15"/>
      <c r="AQ527" s="15"/>
      <c r="AR527" s="15"/>
      <c r="AS527" s="18" t="b">
        <v>0</v>
      </c>
      <c r="AT527" s="15" t="s">
        <v>3145</v>
      </c>
      <c r="AU527" s="17">
        <v>0</v>
      </c>
      <c r="AV527" s="17">
        <v>0</v>
      </c>
      <c r="AW527" s="17">
        <v>0</v>
      </c>
      <c r="AX527" s="17">
        <v>0</v>
      </c>
      <c r="AY527" s="17">
        <v>0</v>
      </c>
      <c r="AZ527" s="17">
        <v>0</v>
      </c>
      <c r="BA527" s="17">
        <v>0</v>
      </c>
      <c r="BB527" s="17">
        <v>0</v>
      </c>
      <c r="BC527" s="17">
        <v>0</v>
      </c>
      <c r="BD527" s="17">
        <v>0</v>
      </c>
      <c r="BE527" s="17">
        <v>0</v>
      </c>
      <c r="BF527" s="17">
        <v>0</v>
      </c>
      <c r="BG527" s="17">
        <v>0</v>
      </c>
      <c r="BH527" s="15">
        <v>0</v>
      </c>
      <c r="BI527" s="15">
        <v>0</v>
      </c>
      <c r="BJ527" s="15">
        <v>0</v>
      </c>
      <c r="BK527" s="15">
        <v>0</v>
      </c>
      <c r="BL527" s="17">
        <v>0</v>
      </c>
      <c r="BM527" s="17">
        <v>0</v>
      </c>
      <c r="BN527" s="17">
        <v>0</v>
      </c>
      <c r="BO527" s="17">
        <v>0</v>
      </c>
      <c r="BP527" s="17">
        <v>0</v>
      </c>
      <c r="BQ527" s="15">
        <v>0</v>
      </c>
      <c r="BR527" s="15">
        <v>0</v>
      </c>
      <c r="BS527" s="15">
        <v>0</v>
      </c>
      <c r="BT527" s="15">
        <v>0</v>
      </c>
      <c r="BU527" s="15"/>
      <c r="BV527" s="15"/>
      <c r="BW527" s="15"/>
      <c r="BX527" s="15"/>
      <c r="BY527" s="15"/>
      <c r="BZ527" s="15"/>
      <c r="CA527" s="15"/>
      <c r="CB527" s="15"/>
      <c r="CC527" s="17">
        <v>555</v>
      </c>
      <c r="CD527" s="17">
        <v>244</v>
      </c>
      <c r="CE527" s="17">
        <v>555</v>
      </c>
      <c r="CF527" s="17">
        <v>244</v>
      </c>
      <c r="CG527" s="17">
        <v>555</v>
      </c>
      <c r="CH527" s="17">
        <v>244</v>
      </c>
      <c r="CI527" s="17">
        <v>555</v>
      </c>
      <c r="CJ527" s="17">
        <v>244</v>
      </c>
      <c r="CK527" s="17">
        <v>0</v>
      </c>
      <c r="CL527" s="17">
        <v>0</v>
      </c>
      <c r="CM527" s="17">
        <v>0</v>
      </c>
      <c r="CN527" s="17">
        <v>0</v>
      </c>
      <c r="CO527" s="17">
        <v>0</v>
      </c>
      <c r="CP527" s="17">
        <v>0</v>
      </c>
      <c r="CQ527" s="17">
        <v>46</v>
      </c>
      <c r="CR527" s="17">
        <v>33</v>
      </c>
      <c r="CS527" s="17">
        <v>519</v>
      </c>
      <c r="CT527" s="17">
        <v>221</v>
      </c>
      <c r="CU527" s="17">
        <v>555</v>
      </c>
      <c r="CV527" s="17">
        <v>244</v>
      </c>
      <c r="CW527" s="17">
        <v>549</v>
      </c>
      <c r="CX527" s="17">
        <v>240</v>
      </c>
      <c r="CY527" s="17">
        <v>0</v>
      </c>
      <c r="CZ527" s="17">
        <v>0</v>
      </c>
      <c r="DA527" s="17">
        <v>0</v>
      </c>
      <c r="DB527" s="15"/>
      <c r="DC527" s="15"/>
      <c r="DD527" s="15"/>
      <c r="DE527" s="15"/>
      <c r="DF527" s="15"/>
      <c r="DG527" s="15"/>
      <c r="DH527" s="15"/>
    </row>
    <row r="528" spans="1:112" ht="17.25" thickBot="1">
      <c r="A528" s="18" t="b">
        <v>1</v>
      </c>
      <c r="B528" s="18" t="b">
        <v>1</v>
      </c>
      <c r="C528" s="15"/>
      <c r="D528" s="15"/>
      <c r="E528" s="17">
        <v>547701</v>
      </c>
      <c r="F528" s="17">
        <v>0</v>
      </c>
      <c r="G528" s="17">
        <v>0</v>
      </c>
      <c r="H528" s="17">
        <v>0</v>
      </c>
      <c r="I528" s="17">
        <v>0</v>
      </c>
      <c r="J528" s="15">
        <v>0</v>
      </c>
      <c r="K528" s="17">
        <v>0</v>
      </c>
      <c r="L528" s="17">
        <v>3</v>
      </c>
      <c r="M528" s="15">
        <v>1.5</v>
      </c>
      <c r="N528" s="15"/>
      <c r="O528" s="17">
        <v>0</v>
      </c>
      <c r="P528" s="15" t="s">
        <v>1568</v>
      </c>
      <c r="Q528" s="15">
        <v>0</v>
      </c>
      <c r="R528" s="17">
        <v>522</v>
      </c>
      <c r="S528" s="18" t="b">
        <v>0</v>
      </c>
      <c r="T528" s="15"/>
      <c r="U528" s="15"/>
      <c r="V528" s="17">
        <v>50</v>
      </c>
      <c r="W528" s="15" t="s">
        <v>1569</v>
      </c>
      <c r="X528" s="15">
        <v>2.5</v>
      </c>
      <c r="Y528" s="18" t="b">
        <v>0</v>
      </c>
      <c r="Z528" s="15" t="s">
        <v>263</v>
      </c>
      <c r="AA528" s="15">
        <v>0.2</v>
      </c>
      <c r="AB528" s="18" t="b">
        <v>0</v>
      </c>
      <c r="AC528" s="15"/>
      <c r="AD528" s="15" t="s">
        <v>519</v>
      </c>
      <c r="AE528" s="17">
        <v>19</v>
      </c>
      <c r="AF528" s="17">
        <v>6</v>
      </c>
      <c r="AG528" s="17">
        <v>61</v>
      </c>
      <c r="AH528" s="17">
        <v>0</v>
      </c>
      <c r="AI528" s="17">
        <v>0</v>
      </c>
      <c r="AJ528" s="17">
        <v>0</v>
      </c>
      <c r="AK528" s="17">
        <v>0</v>
      </c>
      <c r="AL528" s="15">
        <v>0</v>
      </c>
      <c r="AM528" s="15">
        <v>12.2</v>
      </c>
      <c r="AN528" s="15" t="s">
        <v>263</v>
      </c>
      <c r="AO528" s="15"/>
      <c r="AP528" s="15"/>
      <c r="AQ528" s="15"/>
      <c r="AR528" s="15"/>
      <c r="AS528" s="18" t="b">
        <v>0</v>
      </c>
      <c r="AT528" s="15" t="s">
        <v>3153</v>
      </c>
      <c r="AU528" s="17">
        <v>1471</v>
      </c>
      <c r="AV528" s="17">
        <v>2</v>
      </c>
      <c r="AW528" s="17">
        <v>2</v>
      </c>
      <c r="AX528" s="17">
        <v>5</v>
      </c>
      <c r="AY528" s="17">
        <v>28</v>
      </c>
      <c r="AZ528" s="17">
        <v>0</v>
      </c>
      <c r="BA528" s="17">
        <v>0</v>
      </c>
      <c r="BB528" s="17">
        <v>0</v>
      </c>
      <c r="BC528" s="17">
        <v>5</v>
      </c>
      <c r="BD528" s="17">
        <v>0</v>
      </c>
      <c r="BE528" s="17">
        <v>0</v>
      </c>
      <c r="BF528" s="17">
        <v>6</v>
      </c>
      <c r="BG528" s="17">
        <v>237</v>
      </c>
      <c r="BH528" s="15">
        <v>259.39999999999998</v>
      </c>
      <c r="BI528" s="15">
        <v>138.1</v>
      </c>
      <c r="BJ528" s="15">
        <v>158</v>
      </c>
      <c r="BK528" s="15">
        <v>55.5</v>
      </c>
      <c r="BL528" s="17">
        <v>0</v>
      </c>
      <c r="BM528" s="17">
        <v>0</v>
      </c>
      <c r="BN528" s="17">
        <v>0</v>
      </c>
      <c r="BO528" s="17">
        <v>0</v>
      </c>
      <c r="BP528" s="17">
        <v>18</v>
      </c>
      <c r="BQ528" s="15">
        <v>1.5</v>
      </c>
      <c r="BR528" s="15">
        <v>1.29</v>
      </c>
      <c r="BS528" s="15">
        <v>2.79</v>
      </c>
      <c r="BT528" s="15">
        <v>24.8</v>
      </c>
      <c r="BU528" s="15"/>
      <c r="BV528" s="15"/>
      <c r="BW528" s="15"/>
      <c r="BX528" s="15"/>
      <c r="BY528" s="15"/>
      <c r="BZ528" s="15"/>
      <c r="CA528" s="15"/>
      <c r="CB528" s="15"/>
      <c r="CC528" s="17">
        <v>220</v>
      </c>
      <c r="CD528" s="17">
        <v>97</v>
      </c>
      <c r="CE528" s="17">
        <v>209</v>
      </c>
      <c r="CF528" s="17">
        <v>132</v>
      </c>
      <c r="CG528" s="17">
        <v>190</v>
      </c>
      <c r="CH528" s="17">
        <v>104</v>
      </c>
      <c r="CI528" s="17">
        <v>234</v>
      </c>
      <c r="CJ528" s="17">
        <v>120</v>
      </c>
      <c r="CK528" s="17">
        <v>0.09</v>
      </c>
      <c r="CL528" s="17">
        <v>0</v>
      </c>
      <c r="CM528" s="17">
        <v>0.08</v>
      </c>
      <c r="CN528" s="17">
        <v>0.17</v>
      </c>
      <c r="CO528" s="17">
        <v>1.52</v>
      </c>
      <c r="CP528" s="17">
        <v>1.71</v>
      </c>
      <c r="CQ528" s="17">
        <v>347</v>
      </c>
      <c r="CR528" s="17">
        <v>207</v>
      </c>
      <c r="CS528" s="17">
        <v>325</v>
      </c>
      <c r="CT528" s="17">
        <v>101</v>
      </c>
      <c r="CU528" s="17">
        <v>233</v>
      </c>
      <c r="CV528" s="17">
        <v>90</v>
      </c>
      <c r="CW528" s="17">
        <v>346</v>
      </c>
      <c r="CX528" s="17">
        <v>126</v>
      </c>
      <c r="CY528" s="17">
        <v>1.1000000000000001</v>
      </c>
      <c r="CZ528" s="17">
        <v>0.31</v>
      </c>
      <c r="DA528" s="17">
        <v>0</v>
      </c>
      <c r="DB528" s="15"/>
      <c r="DC528" s="15"/>
      <c r="DD528" s="15"/>
      <c r="DE528" s="15"/>
      <c r="DF528" s="15"/>
      <c r="DG528" s="15"/>
      <c r="DH528" s="15"/>
    </row>
    <row r="529" spans="1:112" ht="17.25" thickBot="1">
      <c r="A529" s="18" t="b">
        <v>1</v>
      </c>
      <c r="B529" s="18" t="b">
        <v>1</v>
      </c>
      <c r="C529" s="15"/>
      <c r="D529" s="15"/>
      <c r="E529" s="17">
        <v>499721</v>
      </c>
      <c r="F529" s="17">
        <v>0</v>
      </c>
      <c r="G529" s="17">
        <v>0</v>
      </c>
      <c r="H529" s="17">
        <v>0</v>
      </c>
      <c r="I529" s="17">
        <v>0</v>
      </c>
      <c r="J529" s="15">
        <v>0</v>
      </c>
      <c r="K529" s="17">
        <v>0</v>
      </c>
      <c r="L529" s="17">
        <v>3</v>
      </c>
      <c r="M529" s="15">
        <v>1.5</v>
      </c>
      <c r="N529" s="15"/>
      <c r="O529" s="17">
        <v>0</v>
      </c>
      <c r="P529" s="15" t="s">
        <v>1662</v>
      </c>
      <c r="Q529" s="15">
        <v>0</v>
      </c>
      <c r="R529" s="17">
        <v>523</v>
      </c>
      <c r="S529" s="18" t="b">
        <v>0</v>
      </c>
      <c r="T529" s="15"/>
      <c r="U529" s="15"/>
      <c r="V529" s="17">
        <v>50</v>
      </c>
      <c r="W529" s="15" t="s">
        <v>1663</v>
      </c>
      <c r="X529" s="15">
        <v>0</v>
      </c>
      <c r="Y529" s="18" t="b">
        <v>0</v>
      </c>
      <c r="Z529" s="15" t="s">
        <v>1664</v>
      </c>
      <c r="AA529" s="15">
        <v>0.1</v>
      </c>
      <c r="AB529" s="18" t="b">
        <v>0</v>
      </c>
      <c r="AC529" s="15"/>
      <c r="AD529" s="15" t="s">
        <v>519</v>
      </c>
      <c r="AE529" s="17">
        <v>19</v>
      </c>
      <c r="AF529" s="17">
        <v>6</v>
      </c>
      <c r="AG529" s="17">
        <v>0</v>
      </c>
      <c r="AH529" s="17">
        <v>0</v>
      </c>
      <c r="AI529" s="17">
        <v>0</v>
      </c>
      <c r="AJ529" s="17">
        <v>0</v>
      </c>
      <c r="AK529" s="17">
        <v>0</v>
      </c>
      <c r="AL529" s="15">
        <v>0</v>
      </c>
      <c r="AM529" s="15">
        <v>0</v>
      </c>
      <c r="AN529" s="15" t="s">
        <v>1664</v>
      </c>
      <c r="AO529" s="15"/>
      <c r="AP529" s="15"/>
      <c r="AQ529" s="15"/>
      <c r="AR529" s="15"/>
      <c r="AS529" s="18" t="b">
        <v>0</v>
      </c>
      <c r="AT529" s="15" t="s">
        <v>3154</v>
      </c>
      <c r="AU529" s="17">
        <v>0</v>
      </c>
      <c r="AV529" s="17">
        <v>0</v>
      </c>
      <c r="AW529" s="17">
        <v>0</v>
      </c>
      <c r="AX529" s="17">
        <v>0</v>
      </c>
      <c r="AY529" s="17">
        <v>0</v>
      </c>
      <c r="AZ529" s="17">
        <v>0</v>
      </c>
      <c r="BA529" s="17">
        <v>0</v>
      </c>
      <c r="BB529" s="17">
        <v>0</v>
      </c>
      <c r="BC529" s="17">
        <v>0</v>
      </c>
      <c r="BD529" s="17">
        <v>0</v>
      </c>
      <c r="BE529" s="17">
        <v>0</v>
      </c>
      <c r="BF529" s="17">
        <v>0</v>
      </c>
      <c r="BG529" s="17">
        <v>0</v>
      </c>
      <c r="BH529" s="15">
        <v>0</v>
      </c>
      <c r="BI529" s="15">
        <v>0</v>
      </c>
      <c r="BJ529" s="15">
        <v>0</v>
      </c>
      <c r="BK529" s="15">
        <v>0</v>
      </c>
      <c r="BL529" s="17">
        <v>0</v>
      </c>
      <c r="BM529" s="17">
        <v>0</v>
      </c>
      <c r="BN529" s="17">
        <v>0</v>
      </c>
      <c r="BO529" s="17">
        <v>0</v>
      </c>
      <c r="BP529" s="17">
        <v>0</v>
      </c>
      <c r="BQ529" s="15">
        <v>0</v>
      </c>
      <c r="BR529" s="15">
        <v>0</v>
      </c>
      <c r="BS529" s="15">
        <v>0</v>
      </c>
      <c r="BT529" s="15">
        <v>0</v>
      </c>
      <c r="BU529" s="15"/>
      <c r="BV529" s="15"/>
      <c r="BW529" s="15"/>
      <c r="BX529" s="15"/>
      <c r="BY529" s="15"/>
      <c r="BZ529" s="15"/>
      <c r="CA529" s="15"/>
      <c r="CB529" s="15"/>
      <c r="CC529" s="17">
        <v>520</v>
      </c>
      <c r="CD529" s="17">
        <v>220</v>
      </c>
      <c r="CE529" s="17">
        <v>519</v>
      </c>
      <c r="CF529" s="17">
        <v>220</v>
      </c>
      <c r="CG529" s="17">
        <v>516</v>
      </c>
      <c r="CH529" s="17">
        <v>219</v>
      </c>
      <c r="CI529" s="17">
        <v>520</v>
      </c>
      <c r="CJ529" s="17">
        <v>220</v>
      </c>
      <c r="CK529" s="17">
        <v>0</v>
      </c>
      <c r="CL529" s="17">
        <v>0</v>
      </c>
      <c r="CM529" s="17">
        <v>0</v>
      </c>
      <c r="CN529" s="17">
        <v>0</v>
      </c>
      <c r="CO529" s="17">
        <v>0</v>
      </c>
      <c r="CP529" s="17">
        <v>0</v>
      </c>
      <c r="CQ529" s="17">
        <v>323</v>
      </c>
      <c r="CR529" s="17">
        <v>187</v>
      </c>
      <c r="CS529" s="17">
        <v>301</v>
      </c>
      <c r="CT529" s="17">
        <v>81</v>
      </c>
      <c r="CU529" s="17">
        <v>520</v>
      </c>
      <c r="CV529" s="17">
        <v>220</v>
      </c>
      <c r="CW529" s="17">
        <v>445</v>
      </c>
      <c r="CX529" s="17">
        <v>173</v>
      </c>
      <c r="CY529" s="17">
        <v>0</v>
      </c>
      <c r="CZ529" s="17">
        <v>0</v>
      </c>
      <c r="DA529" s="17">
        <v>0</v>
      </c>
      <c r="DB529" s="15"/>
      <c r="DC529" s="15"/>
      <c r="DD529" s="15"/>
      <c r="DE529" s="15"/>
      <c r="DF529" s="15"/>
      <c r="DG529" s="15"/>
      <c r="DH529" s="15"/>
    </row>
    <row r="530" spans="1:112" ht="17.25" thickBot="1">
      <c r="A530" s="18" t="b">
        <v>1</v>
      </c>
      <c r="B530" s="18" t="b">
        <v>1</v>
      </c>
      <c r="C530" s="15"/>
      <c r="D530" s="15"/>
      <c r="E530" s="17">
        <v>499726</v>
      </c>
      <c r="F530" s="17">
        <v>0</v>
      </c>
      <c r="G530" s="17">
        <v>0</v>
      </c>
      <c r="H530" s="17">
        <v>0</v>
      </c>
      <c r="I530" s="17">
        <v>0</v>
      </c>
      <c r="J530" s="15">
        <v>0</v>
      </c>
      <c r="K530" s="17">
        <v>0</v>
      </c>
      <c r="L530" s="17">
        <v>3</v>
      </c>
      <c r="M530" s="15">
        <v>1</v>
      </c>
      <c r="N530" s="15"/>
      <c r="O530" s="17">
        <v>0</v>
      </c>
      <c r="P530" s="15" t="s">
        <v>710</v>
      </c>
      <c r="Q530" s="15">
        <v>0</v>
      </c>
      <c r="R530" s="17">
        <v>524</v>
      </c>
      <c r="S530" s="18" t="b">
        <v>0</v>
      </c>
      <c r="T530" s="15"/>
      <c r="U530" s="15"/>
      <c r="V530" s="17">
        <v>45</v>
      </c>
      <c r="W530" s="15" t="s">
        <v>1894</v>
      </c>
      <c r="X530" s="15">
        <v>1</v>
      </c>
      <c r="Y530" s="18" t="b">
        <v>0</v>
      </c>
      <c r="Z530" s="15" t="s">
        <v>1895</v>
      </c>
      <c r="AA530" s="15">
        <v>0.8</v>
      </c>
      <c r="AB530" s="18" t="b">
        <v>0</v>
      </c>
      <c r="AC530" s="15"/>
      <c r="AD530" s="15" t="s">
        <v>519</v>
      </c>
      <c r="AE530" s="17">
        <v>19</v>
      </c>
      <c r="AF530" s="17">
        <v>6</v>
      </c>
      <c r="AG530" s="17">
        <v>1</v>
      </c>
      <c r="AH530" s="17">
        <v>0</v>
      </c>
      <c r="AI530" s="17">
        <v>0</v>
      </c>
      <c r="AJ530" s="17">
        <v>0</v>
      </c>
      <c r="AK530" s="17">
        <v>0</v>
      </c>
      <c r="AL530" s="15">
        <v>0</v>
      </c>
      <c r="AM530" s="15">
        <v>0.2</v>
      </c>
      <c r="AN530" s="15" t="s">
        <v>1895</v>
      </c>
      <c r="AO530" s="15"/>
      <c r="AP530" s="15"/>
      <c r="AQ530" s="15"/>
      <c r="AR530" s="15"/>
      <c r="AS530" s="18" t="b">
        <v>0</v>
      </c>
      <c r="AT530" s="15" t="s">
        <v>3158</v>
      </c>
      <c r="AU530" s="17">
        <v>14</v>
      </c>
      <c r="AV530" s="17">
        <v>0</v>
      </c>
      <c r="AW530" s="17">
        <v>0</v>
      </c>
      <c r="AX530" s="17">
        <v>0</v>
      </c>
      <c r="AY530" s="17">
        <v>0</v>
      </c>
      <c r="AZ530" s="17">
        <v>0</v>
      </c>
      <c r="BA530" s="17">
        <v>0</v>
      </c>
      <c r="BB530" s="17">
        <v>0</v>
      </c>
      <c r="BC530" s="17">
        <v>0</v>
      </c>
      <c r="BD530" s="17">
        <v>0</v>
      </c>
      <c r="BE530" s="17">
        <v>0</v>
      </c>
      <c r="BF530" s="17">
        <v>0</v>
      </c>
      <c r="BG530" s="17">
        <v>3</v>
      </c>
      <c r="BH530" s="15">
        <v>0.6</v>
      </c>
      <c r="BI530" s="15">
        <v>1.8</v>
      </c>
      <c r="BJ530" s="15">
        <v>0</v>
      </c>
      <c r="BK530" s="15">
        <v>0.2</v>
      </c>
      <c r="BL530" s="17">
        <v>0</v>
      </c>
      <c r="BM530" s="17">
        <v>0</v>
      </c>
      <c r="BN530" s="17">
        <v>0</v>
      </c>
      <c r="BO530" s="17">
        <v>0</v>
      </c>
      <c r="BP530" s="17">
        <v>0</v>
      </c>
      <c r="BQ530" s="15">
        <v>0</v>
      </c>
      <c r="BR530" s="15">
        <v>0.01</v>
      </c>
      <c r="BS530" s="15">
        <v>0.01</v>
      </c>
      <c r="BT530" s="15">
        <v>0.75</v>
      </c>
      <c r="BU530" s="15"/>
      <c r="BV530" s="15"/>
      <c r="BW530" s="15"/>
      <c r="BX530" s="15"/>
      <c r="BY530" s="15"/>
      <c r="BZ530" s="15"/>
      <c r="CA530" s="15"/>
      <c r="CB530" s="15"/>
      <c r="CC530" s="17">
        <v>392</v>
      </c>
      <c r="CD530" s="17">
        <v>184</v>
      </c>
      <c r="CE530" s="17">
        <v>367</v>
      </c>
      <c r="CF530" s="17">
        <v>183</v>
      </c>
      <c r="CG530" s="17">
        <v>451</v>
      </c>
      <c r="CH530" s="17">
        <v>191</v>
      </c>
      <c r="CI530" s="17">
        <v>394</v>
      </c>
      <c r="CJ530" s="17">
        <v>186</v>
      </c>
      <c r="CK530" s="17">
        <v>0</v>
      </c>
      <c r="CL530" s="17">
        <v>0</v>
      </c>
      <c r="CM530" s="17">
        <v>0.06</v>
      </c>
      <c r="CN530" s="17">
        <v>0.06</v>
      </c>
      <c r="CO530" s="17">
        <v>4.82</v>
      </c>
      <c r="CP530" s="17">
        <v>0</v>
      </c>
      <c r="CQ530" s="17">
        <v>450</v>
      </c>
      <c r="CR530" s="17">
        <v>235</v>
      </c>
      <c r="CS530" s="17">
        <v>149</v>
      </c>
      <c r="CT530" s="17">
        <v>14</v>
      </c>
      <c r="CU530" s="17">
        <v>363</v>
      </c>
      <c r="CV530" s="17">
        <v>165</v>
      </c>
      <c r="CW530" s="17">
        <v>214</v>
      </c>
      <c r="CX530" s="17">
        <v>70</v>
      </c>
      <c r="CY530" s="17">
        <v>0</v>
      </c>
      <c r="CZ530" s="17">
        <v>0</v>
      </c>
      <c r="DA530" s="17">
        <v>0</v>
      </c>
      <c r="DB530" s="15"/>
      <c r="DC530" s="15"/>
      <c r="DD530" s="15"/>
      <c r="DE530" s="15"/>
      <c r="DF530" s="15"/>
      <c r="DG530" s="15"/>
      <c r="DH530" s="15"/>
    </row>
    <row r="531" spans="1:112" ht="17.25" thickBot="1">
      <c r="A531" s="18" t="b">
        <v>1</v>
      </c>
      <c r="B531" s="18" t="b">
        <v>1</v>
      </c>
      <c r="C531" s="15"/>
      <c r="D531" s="15"/>
      <c r="E531" s="17">
        <v>551226</v>
      </c>
      <c r="F531" s="17">
        <v>0</v>
      </c>
      <c r="G531" s="17">
        <v>0</v>
      </c>
      <c r="H531" s="17">
        <v>0</v>
      </c>
      <c r="I531" s="17">
        <v>0</v>
      </c>
      <c r="J531" s="15">
        <v>0</v>
      </c>
      <c r="K531" s="17">
        <v>0</v>
      </c>
      <c r="L531" s="17">
        <v>3</v>
      </c>
      <c r="M531" s="15">
        <v>2.1</v>
      </c>
      <c r="N531" s="15"/>
      <c r="O531" s="17">
        <v>0</v>
      </c>
      <c r="P531" s="15" t="s">
        <v>4135</v>
      </c>
      <c r="Q531" s="15">
        <v>0</v>
      </c>
      <c r="R531" s="17">
        <v>525</v>
      </c>
      <c r="S531" s="18" t="b">
        <v>0</v>
      </c>
      <c r="T531" s="15"/>
      <c r="U531" s="15"/>
      <c r="V531" s="17">
        <v>60</v>
      </c>
      <c r="W531" s="15" t="s">
        <v>3707</v>
      </c>
      <c r="X531" s="15">
        <v>3.8</v>
      </c>
      <c r="Y531" s="18" t="b">
        <v>0</v>
      </c>
      <c r="Z531" s="15" t="s">
        <v>5544</v>
      </c>
      <c r="AA531" s="15">
        <v>5.3</v>
      </c>
      <c r="AB531" s="18" t="b">
        <v>0</v>
      </c>
      <c r="AC531" s="15"/>
      <c r="AD531" s="15" t="s">
        <v>519</v>
      </c>
      <c r="AE531" s="17">
        <v>19</v>
      </c>
      <c r="AF531" s="17">
        <v>6</v>
      </c>
      <c r="AG531" s="17">
        <v>135</v>
      </c>
      <c r="AH531" s="17">
        <v>0</v>
      </c>
      <c r="AI531" s="17">
        <v>0</v>
      </c>
      <c r="AJ531" s="17">
        <v>0</v>
      </c>
      <c r="AK531" s="17">
        <v>0</v>
      </c>
      <c r="AL531" s="15">
        <v>0</v>
      </c>
      <c r="AM531" s="15">
        <v>22.5</v>
      </c>
      <c r="AN531" s="15" t="s">
        <v>5544</v>
      </c>
      <c r="AO531" s="15"/>
      <c r="AP531" s="15"/>
      <c r="AQ531" s="15"/>
      <c r="AR531" s="15"/>
      <c r="AS531" s="18" t="b">
        <v>0</v>
      </c>
      <c r="AT531" s="15" t="s">
        <v>3710</v>
      </c>
      <c r="AU531" s="17">
        <v>3017</v>
      </c>
      <c r="AV531" s="17">
        <v>3</v>
      </c>
      <c r="AW531" s="17">
        <v>4</v>
      </c>
      <c r="AX531" s="17">
        <v>8</v>
      </c>
      <c r="AY531" s="17">
        <v>50</v>
      </c>
      <c r="AZ531" s="17">
        <v>0</v>
      </c>
      <c r="BA531" s="17">
        <v>0</v>
      </c>
      <c r="BB531" s="17">
        <v>0</v>
      </c>
      <c r="BC531" s="17">
        <v>7</v>
      </c>
      <c r="BD531" s="17">
        <v>0</v>
      </c>
      <c r="BE531" s="17">
        <v>0</v>
      </c>
      <c r="BF531" s="17">
        <v>7</v>
      </c>
      <c r="BG531" s="17">
        <v>659</v>
      </c>
      <c r="BH531" s="15">
        <v>657.2</v>
      </c>
      <c r="BI531" s="15">
        <v>622.79999999999995</v>
      </c>
      <c r="BJ531" s="15">
        <v>183</v>
      </c>
      <c r="BK531" s="15">
        <v>146.30000000000001</v>
      </c>
      <c r="BL531" s="17">
        <v>0</v>
      </c>
      <c r="BM531" s="17">
        <v>0</v>
      </c>
      <c r="BN531" s="17">
        <v>0</v>
      </c>
      <c r="BO531" s="17">
        <v>0</v>
      </c>
      <c r="BP531" s="17">
        <v>35</v>
      </c>
      <c r="BQ531" s="15">
        <v>1.99</v>
      </c>
      <c r="BR531" s="15">
        <v>2.96</v>
      </c>
      <c r="BS531" s="15">
        <v>4.95</v>
      </c>
      <c r="BT531" s="15">
        <v>48.3</v>
      </c>
      <c r="BU531" s="15"/>
      <c r="BV531" s="15"/>
      <c r="BW531" s="15"/>
      <c r="BX531" s="15"/>
      <c r="BY531" s="15"/>
      <c r="BZ531" s="15"/>
      <c r="CA531" s="15"/>
      <c r="CB531" s="15"/>
      <c r="CC531" s="17">
        <v>59</v>
      </c>
      <c r="CD531" s="17">
        <v>16</v>
      </c>
      <c r="CE531" s="17">
        <v>30</v>
      </c>
      <c r="CF531" s="17">
        <v>29</v>
      </c>
      <c r="CG531" s="17">
        <v>171</v>
      </c>
      <c r="CH531" s="17">
        <v>90</v>
      </c>
      <c r="CI531" s="17">
        <v>55</v>
      </c>
      <c r="CJ531" s="17">
        <v>35</v>
      </c>
      <c r="CK531" s="17">
        <v>0.06</v>
      </c>
      <c r="CL531" s="17">
        <v>0</v>
      </c>
      <c r="CM531" s="17">
        <v>0.09</v>
      </c>
      <c r="CN531" s="17">
        <v>0.15</v>
      </c>
      <c r="CO531" s="17">
        <v>1.44</v>
      </c>
      <c r="CP531" s="17">
        <v>1.49</v>
      </c>
      <c r="CQ531" s="17">
        <v>103</v>
      </c>
      <c r="CR531" s="17">
        <v>67</v>
      </c>
      <c r="CS531" s="17">
        <v>497</v>
      </c>
      <c r="CT531" s="17">
        <v>202</v>
      </c>
      <c r="CU531" s="17">
        <v>74</v>
      </c>
      <c r="CV531" s="17">
        <v>33</v>
      </c>
      <c r="CW531" s="17">
        <v>73</v>
      </c>
      <c r="CX531" s="17">
        <v>23</v>
      </c>
      <c r="CY531" s="17">
        <v>1.04</v>
      </c>
      <c r="CZ531" s="17">
        <v>0.24</v>
      </c>
      <c r="DA531" s="17">
        <v>0</v>
      </c>
      <c r="DB531" s="15"/>
      <c r="DC531" s="15"/>
      <c r="DD531" s="15"/>
      <c r="DE531" s="15"/>
      <c r="DF531" s="15"/>
      <c r="DG531" s="15"/>
      <c r="DH531" s="15"/>
    </row>
    <row r="532" spans="1:112" ht="27.75" thickBot="1">
      <c r="A532" s="18" t="b">
        <v>1</v>
      </c>
      <c r="B532" s="18" t="b">
        <v>1</v>
      </c>
      <c r="C532" s="15"/>
      <c r="D532" s="15"/>
      <c r="E532" s="17">
        <v>154566</v>
      </c>
      <c r="F532" s="17">
        <v>0</v>
      </c>
      <c r="G532" s="17">
        <v>0</v>
      </c>
      <c r="H532" s="17">
        <v>0</v>
      </c>
      <c r="I532" s="17">
        <v>0</v>
      </c>
      <c r="J532" s="15">
        <v>0</v>
      </c>
      <c r="K532" s="17">
        <v>0</v>
      </c>
      <c r="L532" s="17">
        <v>4</v>
      </c>
      <c r="M532" s="15">
        <v>2</v>
      </c>
      <c r="N532" s="15"/>
      <c r="O532" s="17">
        <v>0</v>
      </c>
      <c r="P532" s="15" t="s">
        <v>601</v>
      </c>
      <c r="Q532" s="15">
        <v>0</v>
      </c>
      <c r="R532" s="17">
        <v>526</v>
      </c>
      <c r="S532" s="18" t="b">
        <v>0</v>
      </c>
      <c r="T532" s="15"/>
      <c r="U532" s="15"/>
      <c r="V532" s="17">
        <v>60</v>
      </c>
      <c r="W532" s="15" t="s">
        <v>602</v>
      </c>
      <c r="X532" s="15">
        <v>2.7</v>
      </c>
      <c r="Y532" s="18" t="b">
        <v>0</v>
      </c>
      <c r="Z532" s="15" t="s">
        <v>1487</v>
      </c>
      <c r="AA532" s="15">
        <v>3.8</v>
      </c>
      <c r="AB532" s="18" t="b">
        <v>0</v>
      </c>
      <c r="AC532" s="15"/>
      <c r="AD532" s="15" t="s">
        <v>519</v>
      </c>
      <c r="AE532" s="17">
        <v>19</v>
      </c>
      <c r="AF532" s="17">
        <v>6</v>
      </c>
      <c r="AG532" s="17">
        <v>40</v>
      </c>
      <c r="AH532" s="17">
        <v>0</v>
      </c>
      <c r="AI532" s="17">
        <v>0</v>
      </c>
      <c r="AJ532" s="17">
        <v>0</v>
      </c>
      <c r="AK532" s="17">
        <v>0</v>
      </c>
      <c r="AL532" s="15">
        <v>0</v>
      </c>
      <c r="AM532" s="15">
        <v>6.7</v>
      </c>
      <c r="AN532" s="15" t="s">
        <v>318</v>
      </c>
      <c r="AO532" s="15"/>
      <c r="AP532" s="15"/>
      <c r="AQ532" s="15"/>
      <c r="AR532" s="15"/>
      <c r="AS532" s="18" t="b">
        <v>0</v>
      </c>
      <c r="AT532" s="15" t="s">
        <v>3159</v>
      </c>
      <c r="AU532" s="17">
        <v>997</v>
      </c>
      <c r="AV532" s="17">
        <v>3</v>
      </c>
      <c r="AW532" s="17">
        <v>0</v>
      </c>
      <c r="AX532" s="17">
        <v>0</v>
      </c>
      <c r="AY532" s="17">
        <v>21</v>
      </c>
      <c r="AZ532" s="17">
        <v>0</v>
      </c>
      <c r="BA532" s="17">
        <v>0</v>
      </c>
      <c r="BB532" s="17">
        <v>0</v>
      </c>
      <c r="BC532" s="17">
        <v>1</v>
      </c>
      <c r="BD532" s="17">
        <v>0</v>
      </c>
      <c r="BE532" s="17">
        <v>0</v>
      </c>
      <c r="BF532" s="17">
        <v>4</v>
      </c>
      <c r="BG532" s="17">
        <v>187</v>
      </c>
      <c r="BH532" s="15">
        <v>205</v>
      </c>
      <c r="BI532" s="15">
        <v>84.1</v>
      </c>
      <c r="BJ532" s="15">
        <v>339</v>
      </c>
      <c r="BK532" s="15">
        <v>62.7</v>
      </c>
      <c r="BL532" s="17">
        <v>0</v>
      </c>
      <c r="BM532" s="17">
        <v>0</v>
      </c>
      <c r="BN532" s="17">
        <v>0</v>
      </c>
      <c r="BO532" s="17">
        <v>0</v>
      </c>
      <c r="BP532" s="17">
        <v>11</v>
      </c>
      <c r="BQ532" s="15">
        <v>2.97</v>
      </c>
      <c r="BR532" s="15">
        <v>0.34</v>
      </c>
      <c r="BS532" s="15">
        <v>3.3</v>
      </c>
      <c r="BT532" s="15">
        <v>17.8</v>
      </c>
      <c r="BU532" s="15"/>
      <c r="BV532" s="15"/>
      <c r="BW532" s="15"/>
      <c r="BX532" s="15"/>
      <c r="BY532" s="17">
        <v>1</v>
      </c>
      <c r="BZ532" s="15"/>
      <c r="CA532" s="15"/>
      <c r="CB532" s="15"/>
      <c r="CC532" s="17">
        <v>248</v>
      </c>
      <c r="CD532" s="17">
        <v>23</v>
      </c>
      <c r="CE532" s="17">
        <v>249</v>
      </c>
      <c r="CF532" s="17">
        <v>28</v>
      </c>
      <c r="CG532" s="17">
        <v>81</v>
      </c>
      <c r="CH532" s="17">
        <v>23</v>
      </c>
      <c r="CI532" s="17">
        <v>217</v>
      </c>
      <c r="CJ532" s="17">
        <v>23</v>
      </c>
      <c r="CK532" s="17">
        <v>0.27</v>
      </c>
      <c r="CL532" s="17">
        <v>0</v>
      </c>
      <c r="CM532" s="17">
        <v>0.03</v>
      </c>
      <c r="CN532" s="17">
        <v>0.3</v>
      </c>
      <c r="CO532" s="17">
        <v>1.61</v>
      </c>
      <c r="CP532" s="17">
        <v>1.9</v>
      </c>
      <c r="CQ532" s="17">
        <v>61</v>
      </c>
      <c r="CR532" s="17">
        <v>15</v>
      </c>
      <c r="CS532" s="17">
        <v>455</v>
      </c>
      <c r="CT532" s="17">
        <v>45</v>
      </c>
      <c r="CU532" s="17">
        <v>214</v>
      </c>
      <c r="CV532" s="17">
        <v>22</v>
      </c>
      <c r="CW532" s="17">
        <v>91</v>
      </c>
      <c r="CX532" s="17">
        <v>12</v>
      </c>
      <c r="CY532" s="17">
        <v>0.99</v>
      </c>
      <c r="CZ532" s="17">
        <v>0</v>
      </c>
      <c r="DA532" s="17">
        <v>0</v>
      </c>
      <c r="DB532" s="15"/>
      <c r="DC532" s="15"/>
      <c r="DD532" s="15"/>
      <c r="DE532" s="15"/>
      <c r="DF532" s="15"/>
      <c r="DG532" s="15"/>
      <c r="DH532" s="15"/>
    </row>
    <row r="533" spans="1:112" ht="27.75" thickBot="1">
      <c r="A533" s="18" t="b">
        <v>1</v>
      </c>
      <c r="B533" s="18" t="b">
        <v>1</v>
      </c>
      <c r="C533" s="15"/>
      <c r="D533" s="15"/>
      <c r="E533" s="17">
        <v>212319</v>
      </c>
      <c r="F533" s="17">
        <v>0</v>
      </c>
      <c r="G533" s="17">
        <v>0</v>
      </c>
      <c r="H533" s="17">
        <v>0</v>
      </c>
      <c r="I533" s="17">
        <v>0</v>
      </c>
      <c r="J533" s="15">
        <v>0</v>
      </c>
      <c r="K533" s="17">
        <v>0</v>
      </c>
      <c r="L533" s="17">
        <v>4</v>
      </c>
      <c r="M533" s="15">
        <v>2</v>
      </c>
      <c r="N533" s="15"/>
      <c r="O533" s="17">
        <v>0</v>
      </c>
      <c r="P533" s="15" t="s">
        <v>172</v>
      </c>
      <c r="Q533" s="15">
        <v>0</v>
      </c>
      <c r="R533" s="17">
        <v>527</v>
      </c>
      <c r="S533" s="18" t="b">
        <v>0</v>
      </c>
      <c r="T533" s="15"/>
      <c r="U533" s="15"/>
      <c r="V533" s="17">
        <v>60</v>
      </c>
      <c r="W533" s="15" t="s">
        <v>964</v>
      </c>
      <c r="X533" s="15">
        <v>3.7</v>
      </c>
      <c r="Y533" s="18" t="b">
        <v>0</v>
      </c>
      <c r="Z533" s="15" t="s">
        <v>965</v>
      </c>
      <c r="AA533" s="15">
        <v>1.5</v>
      </c>
      <c r="AB533" s="18" t="b">
        <v>0</v>
      </c>
      <c r="AC533" s="15"/>
      <c r="AD533" s="15" t="s">
        <v>519</v>
      </c>
      <c r="AE533" s="17">
        <v>19</v>
      </c>
      <c r="AF533" s="17">
        <v>6</v>
      </c>
      <c r="AG533" s="17">
        <v>119</v>
      </c>
      <c r="AH533" s="17">
        <v>0</v>
      </c>
      <c r="AI533" s="17">
        <v>0</v>
      </c>
      <c r="AJ533" s="17">
        <v>0</v>
      </c>
      <c r="AK533" s="17">
        <v>0</v>
      </c>
      <c r="AL533" s="15">
        <v>0</v>
      </c>
      <c r="AM533" s="15">
        <v>19.8</v>
      </c>
      <c r="AN533" s="15" t="s">
        <v>172</v>
      </c>
      <c r="AO533" s="15"/>
      <c r="AP533" s="15"/>
      <c r="AQ533" s="15"/>
      <c r="AR533" s="15"/>
      <c r="AS533" s="18" t="b">
        <v>0</v>
      </c>
      <c r="AT533" s="15" t="s">
        <v>3160</v>
      </c>
      <c r="AU533" s="17">
        <v>1954</v>
      </c>
      <c r="AV533" s="17">
        <v>11</v>
      </c>
      <c r="AW533" s="17">
        <v>4</v>
      </c>
      <c r="AX533" s="17">
        <v>7</v>
      </c>
      <c r="AY533" s="17">
        <v>27</v>
      </c>
      <c r="AZ533" s="17">
        <v>0</v>
      </c>
      <c r="BA533" s="17">
        <v>0</v>
      </c>
      <c r="BB533" s="17">
        <v>0</v>
      </c>
      <c r="BC533" s="17">
        <v>5</v>
      </c>
      <c r="BD533" s="17">
        <v>0</v>
      </c>
      <c r="BE533" s="17">
        <v>0</v>
      </c>
      <c r="BF533" s="17">
        <v>17</v>
      </c>
      <c r="BG533" s="17">
        <v>505</v>
      </c>
      <c r="BH533" s="15">
        <v>602.6</v>
      </c>
      <c r="BI533" s="15">
        <v>239.6</v>
      </c>
      <c r="BJ533" s="15">
        <v>815</v>
      </c>
      <c r="BK533" s="15">
        <v>165.2</v>
      </c>
      <c r="BL533" s="17">
        <v>0</v>
      </c>
      <c r="BM533" s="17">
        <v>0</v>
      </c>
      <c r="BN533" s="17">
        <v>0</v>
      </c>
      <c r="BO533" s="17">
        <v>0</v>
      </c>
      <c r="BP533" s="17">
        <v>20</v>
      </c>
      <c r="BQ533" s="15">
        <v>8.64</v>
      </c>
      <c r="BR533" s="15">
        <v>1.46</v>
      </c>
      <c r="BS533" s="15">
        <v>10.1</v>
      </c>
      <c r="BT533" s="15">
        <v>25.64</v>
      </c>
      <c r="BU533" s="15"/>
      <c r="BV533" s="15"/>
      <c r="BW533" s="15"/>
      <c r="BX533" s="15"/>
      <c r="BY533" s="17">
        <v>4</v>
      </c>
      <c r="BZ533" s="15"/>
      <c r="CA533" s="15"/>
      <c r="CB533" s="15"/>
      <c r="CC533" s="17">
        <v>75</v>
      </c>
      <c r="CD533" s="17">
        <v>6</v>
      </c>
      <c r="CE533" s="17">
        <v>144</v>
      </c>
      <c r="CF533" s="17">
        <v>13</v>
      </c>
      <c r="CG533" s="17">
        <v>13</v>
      </c>
      <c r="CH533" s="17">
        <v>6</v>
      </c>
      <c r="CI533" s="17">
        <v>39</v>
      </c>
      <c r="CJ533" s="17">
        <v>7</v>
      </c>
      <c r="CK533" s="17">
        <v>0.4</v>
      </c>
      <c r="CL533" s="17">
        <v>0</v>
      </c>
      <c r="CM533" s="17">
        <v>7.0000000000000007E-2</v>
      </c>
      <c r="CN533" s="17">
        <v>0.47</v>
      </c>
      <c r="CO533" s="17">
        <v>1.18</v>
      </c>
      <c r="CP533" s="17">
        <v>1.24</v>
      </c>
      <c r="CQ533" s="17">
        <v>71</v>
      </c>
      <c r="CR533" s="17">
        <v>18</v>
      </c>
      <c r="CS533" s="17">
        <v>465</v>
      </c>
      <c r="CT533" s="17">
        <v>48</v>
      </c>
      <c r="CU533" s="17">
        <v>80</v>
      </c>
      <c r="CV533" s="17">
        <v>7</v>
      </c>
      <c r="CW533" s="17">
        <v>164</v>
      </c>
      <c r="CX533" s="17">
        <v>29</v>
      </c>
      <c r="CY533" s="17">
        <v>0.92</v>
      </c>
      <c r="CZ533" s="17">
        <v>0.32</v>
      </c>
      <c r="DA533" s="17">
        <v>0</v>
      </c>
      <c r="DB533" s="15"/>
      <c r="DC533" s="15"/>
      <c r="DD533" s="15"/>
      <c r="DE533" s="15"/>
      <c r="DF533" s="15"/>
      <c r="DG533" s="15"/>
      <c r="DH533" s="15"/>
    </row>
    <row r="534" spans="1:112" ht="17.25" thickBot="1">
      <c r="A534" s="18" t="b">
        <v>1</v>
      </c>
      <c r="B534" s="18" t="b">
        <v>1</v>
      </c>
      <c r="C534" s="15"/>
      <c r="D534" s="15"/>
      <c r="E534" s="17">
        <v>490145</v>
      </c>
      <c r="F534" s="17">
        <v>0</v>
      </c>
      <c r="G534" s="17">
        <v>0</v>
      </c>
      <c r="H534" s="17">
        <v>0</v>
      </c>
      <c r="I534" s="17">
        <v>0</v>
      </c>
      <c r="J534" s="15">
        <v>0</v>
      </c>
      <c r="K534" s="17">
        <v>0</v>
      </c>
      <c r="L534" s="17">
        <v>4</v>
      </c>
      <c r="M534" s="15">
        <v>1</v>
      </c>
      <c r="N534" s="15"/>
      <c r="O534" s="17">
        <v>0</v>
      </c>
      <c r="P534" s="15" t="s">
        <v>1249</v>
      </c>
      <c r="Q534" s="15">
        <v>0</v>
      </c>
      <c r="R534" s="17">
        <v>528</v>
      </c>
      <c r="S534" s="18" t="b">
        <v>0</v>
      </c>
      <c r="T534" s="15"/>
      <c r="U534" s="15"/>
      <c r="V534" s="17">
        <v>45</v>
      </c>
      <c r="W534" s="15" t="s">
        <v>1250</v>
      </c>
      <c r="X534" s="15">
        <v>1</v>
      </c>
      <c r="Y534" s="18" t="b">
        <v>0</v>
      </c>
      <c r="Z534" s="15" t="s">
        <v>1251</v>
      </c>
      <c r="AA534" s="15">
        <v>1.7</v>
      </c>
      <c r="AB534" s="18" t="b">
        <v>0</v>
      </c>
      <c r="AC534" s="15"/>
      <c r="AD534" s="15" t="s">
        <v>519</v>
      </c>
      <c r="AE534" s="17">
        <v>19</v>
      </c>
      <c r="AF534" s="17">
        <v>6</v>
      </c>
      <c r="AG534" s="17">
        <v>2</v>
      </c>
      <c r="AH534" s="17">
        <v>0</v>
      </c>
      <c r="AI534" s="17">
        <v>0</v>
      </c>
      <c r="AJ534" s="17">
        <v>0</v>
      </c>
      <c r="AK534" s="17">
        <v>0</v>
      </c>
      <c r="AL534" s="15">
        <v>0</v>
      </c>
      <c r="AM534" s="15">
        <v>0.4</v>
      </c>
      <c r="AN534" s="15" t="s">
        <v>1251</v>
      </c>
      <c r="AO534" s="15"/>
      <c r="AP534" s="15"/>
      <c r="AQ534" s="15"/>
      <c r="AR534" s="15"/>
      <c r="AS534" s="18" t="b">
        <v>0</v>
      </c>
      <c r="AT534" s="15" t="s">
        <v>3162</v>
      </c>
      <c r="AU534" s="17">
        <v>7</v>
      </c>
      <c r="AV534" s="17">
        <v>0</v>
      </c>
      <c r="AW534" s="17">
        <v>0</v>
      </c>
      <c r="AX534" s="17">
        <v>0</v>
      </c>
      <c r="AY534" s="17">
        <v>0</v>
      </c>
      <c r="AZ534" s="17">
        <v>0</v>
      </c>
      <c r="BA534" s="17">
        <v>0</v>
      </c>
      <c r="BB534" s="17">
        <v>0</v>
      </c>
      <c r="BC534" s="17">
        <v>0</v>
      </c>
      <c r="BD534" s="17">
        <v>0</v>
      </c>
      <c r="BE534" s="17">
        <v>0</v>
      </c>
      <c r="BF534" s="17">
        <v>0</v>
      </c>
      <c r="BG534" s="17">
        <v>5</v>
      </c>
      <c r="BH534" s="15">
        <v>1</v>
      </c>
      <c r="BI534" s="15">
        <v>4.0999999999999996</v>
      </c>
      <c r="BJ534" s="15">
        <v>2</v>
      </c>
      <c r="BK534" s="15">
        <v>0.7</v>
      </c>
      <c r="BL534" s="17">
        <v>0</v>
      </c>
      <c r="BM534" s="17">
        <v>0</v>
      </c>
      <c r="BN534" s="17">
        <v>0</v>
      </c>
      <c r="BO534" s="17">
        <v>0</v>
      </c>
      <c r="BP534" s="17">
        <v>0</v>
      </c>
      <c r="BQ534" s="15">
        <v>0</v>
      </c>
      <c r="BR534" s="15">
        <v>0.01</v>
      </c>
      <c r="BS534" s="15">
        <v>0.01</v>
      </c>
      <c r="BT534" s="15">
        <v>0.03</v>
      </c>
      <c r="BU534" s="15"/>
      <c r="BV534" s="15"/>
      <c r="BW534" s="15"/>
      <c r="BX534" s="15"/>
      <c r="BY534" s="15"/>
      <c r="BZ534" s="15"/>
      <c r="CA534" s="15"/>
      <c r="CB534" s="15"/>
      <c r="CC534" s="17">
        <v>390</v>
      </c>
      <c r="CD534" s="17">
        <v>45</v>
      </c>
      <c r="CE534" s="17">
        <v>356</v>
      </c>
      <c r="CF534" s="17">
        <v>44</v>
      </c>
      <c r="CG534" s="17">
        <v>350</v>
      </c>
      <c r="CH534" s="17">
        <v>45</v>
      </c>
      <c r="CI534" s="17">
        <v>386</v>
      </c>
      <c r="CJ534" s="17">
        <v>44</v>
      </c>
      <c r="CK534" s="17">
        <v>0</v>
      </c>
      <c r="CL534" s="17">
        <v>0</v>
      </c>
      <c r="CM534" s="17">
        <v>0.13</v>
      </c>
      <c r="CN534" s="17">
        <v>0.13</v>
      </c>
      <c r="CO534" s="17">
        <v>0.39</v>
      </c>
      <c r="CP534" s="17">
        <v>0</v>
      </c>
      <c r="CQ534" s="17">
        <v>446</v>
      </c>
      <c r="CR534" s="17">
        <v>57</v>
      </c>
      <c r="CS534" s="17">
        <v>145</v>
      </c>
      <c r="CT534" s="17">
        <v>1</v>
      </c>
      <c r="CU534" s="17">
        <v>362</v>
      </c>
      <c r="CV534" s="17">
        <v>42</v>
      </c>
      <c r="CW534" s="17">
        <v>150</v>
      </c>
      <c r="CX534" s="17">
        <v>25</v>
      </c>
      <c r="CY534" s="17">
        <v>0</v>
      </c>
      <c r="CZ534" s="17">
        <v>0</v>
      </c>
      <c r="DA534" s="17">
        <v>0</v>
      </c>
      <c r="DB534" s="15"/>
      <c r="DC534" s="15"/>
      <c r="DD534" s="15"/>
      <c r="DE534" s="15"/>
      <c r="DF534" s="15"/>
      <c r="DG534" s="15"/>
      <c r="DH534" s="15"/>
    </row>
    <row r="535" spans="1:112" ht="17.25" thickBot="1">
      <c r="A535" s="18" t="b">
        <v>1</v>
      </c>
      <c r="B535" s="18" t="b">
        <v>1</v>
      </c>
      <c r="C535" s="15"/>
      <c r="D535" s="15"/>
      <c r="E535" s="17">
        <v>498016</v>
      </c>
      <c r="F535" s="17">
        <v>0</v>
      </c>
      <c r="G535" s="17">
        <v>0</v>
      </c>
      <c r="H535" s="17">
        <v>0</v>
      </c>
      <c r="I535" s="17">
        <v>0</v>
      </c>
      <c r="J535" s="15">
        <v>0</v>
      </c>
      <c r="K535" s="17">
        <v>0</v>
      </c>
      <c r="L535" s="17">
        <v>1</v>
      </c>
      <c r="M535" s="15">
        <v>2.6</v>
      </c>
      <c r="N535" s="15"/>
      <c r="O535" s="17">
        <v>0</v>
      </c>
      <c r="P535" s="15" t="s">
        <v>3374</v>
      </c>
      <c r="Q535" s="15">
        <v>0</v>
      </c>
      <c r="R535" s="17">
        <v>529</v>
      </c>
      <c r="S535" s="18" t="b">
        <v>0</v>
      </c>
      <c r="T535" s="15"/>
      <c r="U535" s="15"/>
      <c r="V535" s="17">
        <v>50</v>
      </c>
      <c r="W535" s="15" t="s">
        <v>3375</v>
      </c>
      <c r="X535" s="15">
        <v>3.9</v>
      </c>
      <c r="Y535" s="18" t="b">
        <v>0</v>
      </c>
      <c r="Z535" s="15" t="s">
        <v>3376</v>
      </c>
      <c r="AA535" s="15">
        <v>6.4</v>
      </c>
      <c r="AB535" s="18" t="b">
        <v>0</v>
      </c>
      <c r="AC535" s="15"/>
      <c r="AD535" s="15" t="s">
        <v>519</v>
      </c>
      <c r="AE535" s="17">
        <v>20</v>
      </c>
      <c r="AF535" s="17">
        <v>56</v>
      </c>
      <c r="AG535" s="17">
        <v>136</v>
      </c>
      <c r="AH535" s="17">
        <v>0</v>
      </c>
      <c r="AI535" s="17">
        <v>0</v>
      </c>
      <c r="AJ535" s="17">
        <v>0</v>
      </c>
      <c r="AK535" s="17">
        <v>0</v>
      </c>
      <c r="AL535" s="15">
        <v>0</v>
      </c>
      <c r="AM535" s="15">
        <v>27.2</v>
      </c>
      <c r="AN535" s="15" t="s">
        <v>3376</v>
      </c>
      <c r="AO535" s="15"/>
      <c r="AP535" s="15"/>
      <c r="AQ535" s="15"/>
      <c r="AR535" s="15"/>
      <c r="AS535" s="18" t="b">
        <v>0</v>
      </c>
      <c r="AT535" s="15" t="s">
        <v>3377</v>
      </c>
      <c r="AU535" s="17">
        <v>3150</v>
      </c>
      <c r="AV535" s="17">
        <v>0</v>
      </c>
      <c r="AW535" s="17">
        <v>0</v>
      </c>
      <c r="AX535" s="17">
        <v>10</v>
      </c>
      <c r="AY535" s="17">
        <v>46</v>
      </c>
      <c r="AZ535" s="17">
        <v>0</v>
      </c>
      <c r="BA535" s="17">
        <v>1</v>
      </c>
      <c r="BB535" s="17">
        <v>0</v>
      </c>
      <c r="BC535" s="17">
        <v>4</v>
      </c>
      <c r="BD535" s="17">
        <v>0</v>
      </c>
      <c r="BE535" s="17">
        <v>109</v>
      </c>
      <c r="BF535" s="17">
        <v>12</v>
      </c>
      <c r="BG535" s="17">
        <v>573</v>
      </c>
      <c r="BH535" s="15">
        <v>881.6</v>
      </c>
      <c r="BI535" s="15">
        <v>50</v>
      </c>
      <c r="BJ535" s="15">
        <v>0</v>
      </c>
      <c r="BK535" s="15">
        <v>93.1</v>
      </c>
      <c r="BL535" s="17">
        <v>0</v>
      </c>
      <c r="BM535" s="17">
        <v>0</v>
      </c>
      <c r="BN535" s="17">
        <v>0</v>
      </c>
      <c r="BO535" s="17">
        <v>0</v>
      </c>
      <c r="BP535" s="17">
        <v>35</v>
      </c>
      <c r="BQ535" s="15">
        <v>0</v>
      </c>
      <c r="BR535" s="15">
        <v>0.1</v>
      </c>
      <c r="BS535" s="15">
        <v>0.1</v>
      </c>
      <c r="BT535" s="15">
        <v>50.05</v>
      </c>
      <c r="BU535" s="15"/>
      <c r="BV535" s="15"/>
      <c r="BW535" s="15"/>
      <c r="BX535" s="15"/>
      <c r="BY535" s="15"/>
      <c r="BZ535" s="15"/>
      <c r="CA535" s="15"/>
      <c r="CB535" s="15"/>
      <c r="CC535" s="17">
        <v>16</v>
      </c>
      <c r="CD535" s="17">
        <v>5</v>
      </c>
      <c r="CE535" s="17">
        <v>283</v>
      </c>
      <c r="CF535" s="17">
        <v>2</v>
      </c>
      <c r="CG535" s="17">
        <v>515</v>
      </c>
      <c r="CH535" s="17">
        <v>57</v>
      </c>
      <c r="CI535" s="17">
        <v>146</v>
      </c>
      <c r="CJ535" s="17">
        <v>4</v>
      </c>
      <c r="CK535" s="17">
        <v>0</v>
      </c>
      <c r="CL535" s="17">
        <v>3.11</v>
      </c>
      <c r="CM535" s="17">
        <v>0</v>
      </c>
      <c r="CN535" s="17">
        <v>0</v>
      </c>
      <c r="CO535" s="17">
        <v>1.43</v>
      </c>
      <c r="CP535" s="17">
        <v>1.31</v>
      </c>
      <c r="CQ535" s="17">
        <v>321</v>
      </c>
      <c r="CR535" s="17">
        <v>17</v>
      </c>
      <c r="CS535" s="17">
        <v>299</v>
      </c>
      <c r="CT535" s="17">
        <v>55</v>
      </c>
      <c r="CU535" s="17">
        <v>66</v>
      </c>
      <c r="CV535" s="17">
        <v>6</v>
      </c>
      <c r="CW535" s="17">
        <v>64</v>
      </c>
      <c r="CX535" s="17">
        <v>9</v>
      </c>
      <c r="CY535" s="17">
        <v>1</v>
      </c>
      <c r="CZ535" s="17">
        <v>0.28999999999999998</v>
      </c>
      <c r="DA535" s="17">
        <v>0</v>
      </c>
      <c r="DB535" s="15"/>
      <c r="DC535" s="15"/>
      <c r="DD535" s="15"/>
      <c r="DE535" s="15"/>
      <c r="DF535" s="15"/>
      <c r="DG535" s="15"/>
      <c r="DH535" s="15"/>
    </row>
    <row r="536" spans="1:112" ht="17.25" thickBot="1">
      <c r="A536" s="18" t="b">
        <v>1</v>
      </c>
      <c r="B536" s="18" t="b">
        <v>1</v>
      </c>
      <c r="C536" s="15"/>
      <c r="D536" s="15"/>
      <c r="E536" s="17">
        <v>232571</v>
      </c>
      <c r="F536" s="17">
        <v>0</v>
      </c>
      <c r="G536" s="17">
        <v>0</v>
      </c>
      <c r="H536" s="17">
        <v>0</v>
      </c>
      <c r="I536" s="17">
        <v>0</v>
      </c>
      <c r="J536" s="15">
        <v>0</v>
      </c>
      <c r="K536" s="17">
        <v>0</v>
      </c>
      <c r="L536" s="17">
        <v>1</v>
      </c>
      <c r="M536" s="15">
        <v>1</v>
      </c>
      <c r="N536" s="15"/>
      <c r="O536" s="17">
        <v>0</v>
      </c>
      <c r="P536" s="15" t="s">
        <v>256</v>
      </c>
      <c r="Q536" s="15">
        <v>0</v>
      </c>
      <c r="R536" s="17">
        <v>530</v>
      </c>
      <c r="S536" s="18" t="b">
        <v>0</v>
      </c>
      <c r="T536" s="15"/>
      <c r="U536" s="15"/>
      <c r="V536" s="17">
        <v>40</v>
      </c>
      <c r="W536" s="15" t="s">
        <v>2985</v>
      </c>
      <c r="X536" s="15">
        <v>0</v>
      </c>
      <c r="Y536" s="18" t="b">
        <v>0</v>
      </c>
      <c r="Z536" s="15" t="s">
        <v>364</v>
      </c>
      <c r="AA536" s="15">
        <v>1.1000000000000001</v>
      </c>
      <c r="AB536" s="18" t="b">
        <v>0</v>
      </c>
      <c r="AC536" s="15"/>
      <c r="AD536" s="15" t="s">
        <v>519</v>
      </c>
      <c r="AE536" s="17">
        <v>20</v>
      </c>
      <c r="AF536" s="17">
        <v>56</v>
      </c>
      <c r="AG536" s="17">
        <v>0</v>
      </c>
      <c r="AH536" s="17">
        <v>0</v>
      </c>
      <c r="AI536" s="17">
        <v>0</v>
      </c>
      <c r="AJ536" s="17">
        <v>0</v>
      </c>
      <c r="AK536" s="17">
        <v>0</v>
      </c>
      <c r="AL536" s="15">
        <v>0</v>
      </c>
      <c r="AM536" s="15">
        <v>0</v>
      </c>
      <c r="AN536" s="15" t="s">
        <v>364</v>
      </c>
      <c r="AO536" s="15"/>
      <c r="AP536" s="15"/>
      <c r="AQ536" s="15"/>
      <c r="AR536" s="15"/>
      <c r="AS536" s="18" t="b">
        <v>0</v>
      </c>
      <c r="AT536" s="15" t="s">
        <v>2986</v>
      </c>
      <c r="AU536" s="17">
        <v>0</v>
      </c>
      <c r="AV536" s="17">
        <v>0</v>
      </c>
      <c r="AW536" s="17">
        <v>0</v>
      </c>
      <c r="AX536" s="17">
        <v>0</v>
      </c>
      <c r="AY536" s="17">
        <v>0</v>
      </c>
      <c r="AZ536" s="17">
        <v>0</v>
      </c>
      <c r="BA536" s="17">
        <v>0</v>
      </c>
      <c r="BB536" s="17">
        <v>0</v>
      </c>
      <c r="BC536" s="17">
        <v>0</v>
      </c>
      <c r="BD536" s="17">
        <v>0</v>
      </c>
      <c r="BE536" s="17">
        <v>0</v>
      </c>
      <c r="BF536" s="17">
        <v>0</v>
      </c>
      <c r="BG536" s="17">
        <v>0</v>
      </c>
      <c r="BH536" s="15">
        <v>0</v>
      </c>
      <c r="BI536" s="15">
        <v>0</v>
      </c>
      <c r="BJ536" s="15">
        <v>0</v>
      </c>
      <c r="BK536" s="15">
        <v>0</v>
      </c>
      <c r="BL536" s="17">
        <v>0</v>
      </c>
      <c r="BM536" s="17">
        <v>0</v>
      </c>
      <c r="BN536" s="17">
        <v>0</v>
      </c>
      <c r="BO536" s="17">
        <v>0</v>
      </c>
      <c r="BP536" s="17">
        <v>0</v>
      </c>
      <c r="BQ536" s="15">
        <v>0</v>
      </c>
      <c r="BR536" s="15">
        <v>0</v>
      </c>
      <c r="BS536" s="15">
        <v>0</v>
      </c>
      <c r="BT536" s="15">
        <v>0</v>
      </c>
      <c r="BU536" s="15"/>
      <c r="BV536" s="15"/>
      <c r="BW536" s="15"/>
      <c r="BX536" s="15"/>
      <c r="BY536" s="15"/>
      <c r="BZ536" s="15"/>
      <c r="CA536" s="15"/>
      <c r="CB536" s="15"/>
      <c r="CC536" s="17">
        <v>419</v>
      </c>
      <c r="CD536" s="17">
        <v>41</v>
      </c>
      <c r="CE536" s="17">
        <v>404</v>
      </c>
      <c r="CF536" s="17">
        <v>25</v>
      </c>
      <c r="CG536" s="17">
        <v>385</v>
      </c>
      <c r="CH536" s="17">
        <v>16</v>
      </c>
      <c r="CI536" s="17">
        <v>421</v>
      </c>
      <c r="CJ536" s="17">
        <v>41</v>
      </c>
      <c r="CK536" s="17">
        <v>0</v>
      </c>
      <c r="CL536" s="17">
        <v>0</v>
      </c>
      <c r="CM536" s="17">
        <v>0</v>
      </c>
      <c r="CN536" s="17">
        <v>0</v>
      </c>
      <c r="CO536" s="17">
        <v>0</v>
      </c>
      <c r="CP536" s="17">
        <v>0</v>
      </c>
      <c r="CQ536" s="17">
        <v>522</v>
      </c>
      <c r="CR536" s="17">
        <v>52</v>
      </c>
      <c r="CS536" s="17">
        <v>31</v>
      </c>
      <c r="CT536" s="17">
        <v>12</v>
      </c>
      <c r="CU536" s="17">
        <v>425</v>
      </c>
      <c r="CV536" s="17">
        <v>41</v>
      </c>
      <c r="CW536" s="17">
        <v>187</v>
      </c>
      <c r="CX536" s="17">
        <v>27</v>
      </c>
      <c r="CY536" s="17">
        <v>0</v>
      </c>
      <c r="CZ536" s="17">
        <v>0</v>
      </c>
      <c r="DA536" s="17">
        <v>0</v>
      </c>
      <c r="DB536" s="15"/>
      <c r="DC536" s="15"/>
      <c r="DD536" s="15"/>
      <c r="DE536" s="15"/>
      <c r="DF536" s="15"/>
      <c r="DG536" s="15"/>
      <c r="DH536" s="15"/>
    </row>
    <row r="537" spans="1:112" ht="17.25" thickBot="1">
      <c r="A537" s="18" t="b">
        <v>1</v>
      </c>
      <c r="B537" s="18" t="b">
        <v>1</v>
      </c>
      <c r="C537" s="15"/>
      <c r="D537" s="15"/>
      <c r="E537" s="17">
        <v>515046</v>
      </c>
      <c r="F537" s="17">
        <v>0</v>
      </c>
      <c r="G537" s="17">
        <v>0</v>
      </c>
      <c r="H537" s="17">
        <v>0</v>
      </c>
      <c r="I537" s="17">
        <v>0</v>
      </c>
      <c r="J537" s="15">
        <v>0</v>
      </c>
      <c r="K537" s="17">
        <v>0</v>
      </c>
      <c r="L537" s="17">
        <v>1</v>
      </c>
      <c r="M537" s="15">
        <v>2</v>
      </c>
      <c r="N537" s="15"/>
      <c r="O537" s="17">
        <v>0</v>
      </c>
      <c r="P537" s="15" t="s">
        <v>4721</v>
      </c>
      <c r="Q537" s="15">
        <v>0</v>
      </c>
      <c r="R537" s="17">
        <v>531</v>
      </c>
      <c r="S537" s="18" t="b">
        <v>0</v>
      </c>
      <c r="T537" s="15"/>
      <c r="U537" s="15"/>
      <c r="V537" s="17">
        <v>45</v>
      </c>
      <c r="W537" s="15" t="s">
        <v>4722</v>
      </c>
      <c r="X537" s="15">
        <v>5.3</v>
      </c>
      <c r="Y537" s="18" t="b">
        <v>0</v>
      </c>
      <c r="Z537" s="15" t="s">
        <v>4723</v>
      </c>
      <c r="AA537" s="15">
        <v>0.1</v>
      </c>
      <c r="AB537" s="18" t="b">
        <v>0</v>
      </c>
      <c r="AC537" s="15"/>
      <c r="AD537" s="15" t="s">
        <v>519</v>
      </c>
      <c r="AE537" s="17">
        <v>20</v>
      </c>
      <c r="AF537" s="17">
        <v>56</v>
      </c>
      <c r="AG537" s="17">
        <v>16</v>
      </c>
      <c r="AH537" s="17">
        <v>0</v>
      </c>
      <c r="AI537" s="17">
        <v>0</v>
      </c>
      <c r="AJ537" s="17">
        <v>0</v>
      </c>
      <c r="AK537" s="17">
        <v>0</v>
      </c>
      <c r="AL537" s="15">
        <v>0</v>
      </c>
      <c r="AM537" s="15">
        <v>3.6</v>
      </c>
      <c r="AN537" s="15" t="s">
        <v>4723</v>
      </c>
      <c r="AO537" s="15"/>
      <c r="AP537" s="15"/>
      <c r="AQ537" s="15"/>
      <c r="AR537" s="15"/>
      <c r="AS537" s="18" t="b">
        <v>0</v>
      </c>
      <c r="AT537" s="15" t="s">
        <v>4724</v>
      </c>
      <c r="AU537" s="17">
        <v>270</v>
      </c>
      <c r="AV537" s="17">
        <v>0</v>
      </c>
      <c r="AW537" s="17">
        <v>0</v>
      </c>
      <c r="AX537" s="17">
        <v>1</v>
      </c>
      <c r="AY537" s="17">
        <v>2</v>
      </c>
      <c r="AZ537" s="17">
        <v>0</v>
      </c>
      <c r="BA537" s="17">
        <v>0</v>
      </c>
      <c r="BB537" s="17">
        <v>0</v>
      </c>
      <c r="BC537" s="17">
        <v>0</v>
      </c>
      <c r="BD537" s="17">
        <v>0</v>
      </c>
      <c r="BE537" s="17">
        <v>10</v>
      </c>
      <c r="BF537" s="17">
        <v>3</v>
      </c>
      <c r="BG537" s="17">
        <v>62</v>
      </c>
      <c r="BH537" s="15">
        <v>73.599999999999994</v>
      </c>
      <c r="BI537" s="15">
        <v>0</v>
      </c>
      <c r="BJ537" s="15">
        <v>0</v>
      </c>
      <c r="BK537" s="15">
        <v>7.4</v>
      </c>
      <c r="BL537" s="17">
        <v>0</v>
      </c>
      <c r="BM537" s="17">
        <v>0</v>
      </c>
      <c r="BN537" s="17">
        <v>0</v>
      </c>
      <c r="BO537" s="17">
        <v>0</v>
      </c>
      <c r="BP537" s="17">
        <v>3</v>
      </c>
      <c r="BQ537" s="15">
        <v>0</v>
      </c>
      <c r="BR537" s="15">
        <v>0.02</v>
      </c>
      <c r="BS537" s="15">
        <v>0.02</v>
      </c>
      <c r="BT537" s="15">
        <v>4.0999999999999996</v>
      </c>
      <c r="BU537" s="15"/>
      <c r="BV537" s="15"/>
      <c r="BW537" s="15"/>
      <c r="BX537" s="15"/>
      <c r="BY537" s="15"/>
      <c r="BZ537" s="15"/>
      <c r="CA537" s="15"/>
      <c r="CB537" s="15"/>
      <c r="CC537" s="17">
        <v>317</v>
      </c>
      <c r="CD537" s="17">
        <v>27</v>
      </c>
      <c r="CE537" s="17">
        <v>468</v>
      </c>
      <c r="CF537" s="17">
        <v>50</v>
      </c>
      <c r="CG537" s="17">
        <v>456</v>
      </c>
      <c r="CH537" s="17">
        <v>44</v>
      </c>
      <c r="CI537" s="17">
        <v>350</v>
      </c>
      <c r="CJ537" s="17">
        <v>27</v>
      </c>
      <c r="CK537" s="17">
        <v>0</v>
      </c>
      <c r="CL537" s="17">
        <v>3.33</v>
      </c>
      <c r="CM537" s="17">
        <v>0.01</v>
      </c>
      <c r="CN537" s="17">
        <v>0.01</v>
      </c>
      <c r="CO537" s="17">
        <v>1.37</v>
      </c>
      <c r="CP537" s="17">
        <v>0.67</v>
      </c>
      <c r="CQ537" s="17">
        <v>456</v>
      </c>
      <c r="CR537" s="17">
        <v>38</v>
      </c>
      <c r="CS537" s="17">
        <v>155</v>
      </c>
      <c r="CT537" s="17">
        <v>40</v>
      </c>
      <c r="CU537" s="17">
        <v>6</v>
      </c>
      <c r="CV537" s="17">
        <v>2</v>
      </c>
      <c r="CW537" s="17">
        <v>403</v>
      </c>
      <c r="CX537" s="17">
        <v>46</v>
      </c>
      <c r="CY537" s="17">
        <v>1</v>
      </c>
      <c r="CZ537" s="17">
        <v>0.33</v>
      </c>
      <c r="DA537" s="17">
        <v>0</v>
      </c>
      <c r="DB537" s="15"/>
      <c r="DC537" s="15"/>
      <c r="DD537" s="15"/>
      <c r="DE537" s="15"/>
      <c r="DF537" s="15"/>
      <c r="DG537" s="15"/>
      <c r="DH537" s="15"/>
    </row>
    <row r="538" spans="1:112" ht="17.25" thickBot="1">
      <c r="A538" s="18" t="b">
        <v>1</v>
      </c>
      <c r="B538" s="18" t="b">
        <v>1</v>
      </c>
      <c r="C538" s="15"/>
      <c r="D538" s="15"/>
      <c r="E538" s="17">
        <v>223827</v>
      </c>
      <c r="F538" s="17">
        <v>0</v>
      </c>
      <c r="G538" s="17">
        <v>0</v>
      </c>
      <c r="H538" s="17">
        <v>0</v>
      </c>
      <c r="I538" s="17">
        <v>0</v>
      </c>
      <c r="J538" s="15">
        <v>0</v>
      </c>
      <c r="K538" s="17">
        <v>0</v>
      </c>
      <c r="L538" s="17">
        <v>2</v>
      </c>
      <c r="M538" s="15">
        <v>2.2000000000000002</v>
      </c>
      <c r="N538" s="15"/>
      <c r="O538" s="17">
        <v>0</v>
      </c>
      <c r="P538" s="15" t="s">
        <v>625</v>
      </c>
      <c r="Q538" s="15">
        <v>0</v>
      </c>
      <c r="R538" s="17">
        <v>532</v>
      </c>
      <c r="S538" s="18" t="b">
        <v>0</v>
      </c>
      <c r="T538" s="15"/>
      <c r="U538" s="15"/>
      <c r="V538" s="17">
        <v>50</v>
      </c>
      <c r="W538" s="15" t="s">
        <v>2993</v>
      </c>
      <c r="X538" s="15">
        <v>4</v>
      </c>
      <c r="Y538" s="18" t="b">
        <v>0</v>
      </c>
      <c r="Z538" s="15" t="s">
        <v>2994</v>
      </c>
      <c r="AA538" s="15">
        <v>2.2999999999999998</v>
      </c>
      <c r="AB538" s="18" t="b">
        <v>0</v>
      </c>
      <c r="AC538" s="15"/>
      <c r="AD538" s="15" t="s">
        <v>519</v>
      </c>
      <c r="AE538" s="17">
        <v>20</v>
      </c>
      <c r="AF538" s="17">
        <v>56</v>
      </c>
      <c r="AG538" s="17">
        <v>116</v>
      </c>
      <c r="AH538" s="17">
        <v>0</v>
      </c>
      <c r="AI538" s="17">
        <v>0</v>
      </c>
      <c r="AJ538" s="17">
        <v>0</v>
      </c>
      <c r="AK538" s="17">
        <v>0</v>
      </c>
      <c r="AL538" s="15">
        <v>0</v>
      </c>
      <c r="AM538" s="15">
        <v>23.2</v>
      </c>
      <c r="AN538" s="15" t="s">
        <v>2994</v>
      </c>
      <c r="AO538" s="15"/>
      <c r="AP538" s="15"/>
      <c r="AQ538" s="15"/>
      <c r="AR538" s="15"/>
      <c r="AS538" s="18" t="b">
        <v>0</v>
      </c>
      <c r="AT538" s="15" t="s">
        <v>2995</v>
      </c>
      <c r="AU538" s="17">
        <v>2144</v>
      </c>
      <c r="AV538" s="17">
        <v>2</v>
      </c>
      <c r="AW538" s="17">
        <v>2</v>
      </c>
      <c r="AX538" s="17">
        <v>6</v>
      </c>
      <c r="AY538" s="17">
        <v>35</v>
      </c>
      <c r="AZ538" s="17">
        <v>0</v>
      </c>
      <c r="BA538" s="17">
        <v>0</v>
      </c>
      <c r="BB538" s="17">
        <v>0</v>
      </c>
      <c r="BC538" s="17">
        <v>4</v>
      </c>
      <c r="BD538" s="17">
        <v>1</v>
      </c>
      <c r="BE538" s="17">
        <v>0</v>
      </c>
      <c r="BF538" s="17">
        <v>9</v>
      </c>
      <c r="BG538" s="17">
        <v>340</v>
      </c>
      <c r="BH538" s="15">
        <v>662.8</v>
      </c>
      <c r="BI538" s="15">
        <v>181.2</v>
      </c>
      <c r="BJ538" s="15">
        <v>370</v>
      </c>
      <c r="BK538" s="15">
        <v>121.5</v>
      </c>
      <c r="BL538" s="17">
        <v>0</v>
      </c>
      <c r="BM538" s="17">
        <v>0</v>
      </c>
      <c r="BN538" s="17">
        <v>0</v>
      </c>
      <c r="BO538" s="17">
        <v>0</v>
      </c>
      <c r="BP538" s="17">
        <v>24</v>
      </c>
      <c r="BQ538" s="15">
        <v>2.46</v>
      </c>
      <c r="BR538" s="15">
        <v>0.63</v>
      </c>
      <c r="BS538" s="15">
        <v>3.09</v>
      </c>
      <c r="BT538" s="15">
        <v>33.200000000000003</v>
      </c>
      <c r="BU538" s="15"/>
      <c r="BV538" s="15"/>
      <c r="BW538" s="15"/>
      <c r="BX538" s="15"/>
      <c r="BY538" s="15"/>
      <c r="BZ538" s="15"/>
      <c r="CA538" s="15"/>
      <c r="CB538" s="15"/>
      <c r="CC538" s="17">
        <v>57</v>
      </c>
      <c r="CD538" s="17">
        <v>24</v>
      </c>
      <c r="CE538" s="17">
        <v>183</v>
      </c>
      <c r="CF538" s="17">
        <v>47</v>
      </c>
      <c r="CG538" s="17">
        <v>72</v>
      </c>
      <c r="CH538" s="17">
        <v>8</v>
      </c>
      <c r="CI538" s="17">
        <v>86</v>
      </c>
      <c r="CJ538" s="17">
        <v>22</v>
      </c>
      <c r="CK538" s="17">
        <v>0.1</v>
      </c>
      <c r="CL538" s="17">
        <v>0</v>
      </c>
      <c r="CM538" s="17">
        <v>0.03</v>
      </c>
      <c r="CN538" s="17">
        <v>0.13</v>
      </c>
      <c r="CO538" s="17">
        <v>1.39</v>
      </c>
      <c r="CP538" s="17">
        <v>1.47</v>
      </c>
      <c r="CQ538" s="17">
        <v>266</v>
      </c>
      <c r="CR538" s="17">
        <v>49</v>
      </c>
      <c r="CS538" s="17">
        <v>244</v>
      </c>
      <c r="CT538" s="17">
        <v>128</v>
      </c>
      <c r="CU538" s="17">
        <v>52</v>
      </c>
      <c r="CV538" s="17">
        <v>20</v>
      </c>
      <c r="CW538" s="17">
        <v>123</v>
      </c>
      <c r="CX538" s="17">
        <v>47</v>
      </c>
      <c r="CY538" s="17">
        <v>1.01</v>
      </c>
      <c r="CZ538" s="17">
        <v>0.25</v>
      </c>
      <c r="DA538" s="17">
        <v>0</v>
      </c>
      <c r="DB538" s="15"/>
      <c r="DC538" s="15"/>
      <c r="DD538" s="15"/>
      <c r="DE538" s="15"/>
      <c r="DF538" s="15"/>
      <c r="DG538" s="15"/>
      <c r="DH538" s="15"/>
    </row>
    <row r="539" spans="1:112" ht="17.25" thickBot="1">
      <c r="A539" s="18" t="b">
        <v>1</v>
      </c>
      <c r="B539" s="18" t="b">
        <v>1</v>
      </c>
      <c r="C539" s="15"/>
      <c r="D539" s="15"/>
      <c r="E539" s="17">
        <v>200834</v>
      </c>
      <c r="F539" s="17">
        <v>0</v>
      </c>
      <c r="G539" s="17">
        <v>0</v>
      </c>
      <c r="H539" s="17">
        <v>0</v>
      </c>
      <c r="I539" s="17">
        <v>0</v>
      </c>
      <c r="J539" s="15">
        <v>0</v>
      </c>
      <c r="K539" s="17">
        <v>0</v>
      </c>
      <c r="L539" s="17">
        <v>2</v>
      </c>
      <c r="M539" s="15">
        <v>2.5</v>
      </c>
      <c r="N539" s="15"/>
      <c r="O539" s="17">
        <v>0</v>
      </c>
      <c r="P539" s="15" t="s">
        <v>3623</v>
      </c>
      <c r="Q539" s="15">
        <v>0</v>
      </c>
      <c r="R539" s="17">
        <v>533</v>
      </c>
      <c r="S539" s="18" t="b">
        <v>0</v>
      </c>
      <c r="T539" s="15"/>
      <c r="U539" s="15"/>
      <c r="V539" s="17">
        <v>55</v>
      </c>
      <c r="W539" s="15" t="s">
        <v>3624</v>
      </c>
      <c r="X539" s="15">
        <v>4.7</v>
      </c>
      <c r="Y539" s="18" t="b">
        <v>0</v>
      </c>
      <c r="Z539" s="15" t="s">
        <v>3625</v>
      </c>
      <c r="AA539" s="15">
        <v>9</v>
      </c>
      <c r="AB539" s="18" t="b">
        <v>0</v>
      </c>
      <c r="AC539" s="15"/>
      <c r="AD539" s="15" t="s">
        <v>519</v>
      </c>
      <c r="AE539" s="17">
        <v>20</v>
      </c>
      <c r="AF539" s="17">
        <v>56</v>
      </c>
      <c r="AG539" s="17">
        <v>151</v>
      </c>
      <c r="AH539" s="17">
        <v>0</v>
      </c>
      <c r="AI539" s="17">
        <v>0</v>
      </c>
      <c r="AJ539" s="17">
        <v>0</v>
      </c>
      <c r="AK539" s="17">
        <v>0</v>
      </c>
      <c r="AL539" s="15">
        <v>0</v>
      </c>
      <c r="AM539" s="15">
        <v>27.5</v>
      </c>
      <c r="AN539" s="15" t="s">
        <v>3625</v>
      </c>
      <c r="AO539" s="15"/>
      <c r="AP539" s="15"/>
      <c r="AQ539" s="15"/>
      <c r="AR539" s="15"/>
      <c r="AS539" s="18" t="b">
        <v>0</v>
      </c>
      <c r="AT539" s="15" t="s">
        <v>3626</v>
      </c>
      <c r="AU539" s="17">
        <v>2784</v>
      </c>
      <c r="AV539" s="17">
        <v>3</v>
      </c>
      <c r="AW539" s="17">
        <v>5</v>
      </c>
      <c r="AX539" s="17">
        <v>9</v>
      </c>
      <c r="AY539" s="17">
        <v>40</v>
      </c>
      <c r="AZ539" s="17">
        <v>1</v>
      </c>
      <c r="BA539" s="17">
        <v>0</v>
      </c>
      <c r="BB539" s="17">
        <v>0</v>
      </c>
      <c r="BC539" s="17">
        <v>5</v>
      </c>
      <c r="BD539" s="17">
        <v>0</v>
      </c>
      <c r="BE539" s="17">
        <v>0</v>
      </c>
      <c r="BF539" s="17">
        <v>11</v>
      </c>
      <c r="BG539" s="17">
        <v>489</v>
      </c>
      <c r="BH539" s="15">
        <v>733.6</v>
      </c>
      <c r="BI539" s="15">
        <v>353.1</v>
      </c>
      <c r="BJ539" s="15">
        <v>242</v>
      </c>
      <c r="BK539" s="15">
        <v>132.9</v>
      </c>
      <c r="BL539" s="17">
        <v>0</v>
      </c>
      <c r="BM539" s="17">
        <v>0</v>
      </c>
      <c r="BN539" s="17">
        <v>0</v>
      </c>
      <c r="BO539" s="17">
        <v>0</v>
      </c>
      <c r="BP539" s="17">
        <v>32</v>
      </c>
      <c r="BQ539" s="15">
        <v>1.62</v>
      </c>
      <c r="BR539" s="15">
        <v>2.65</v>
      </c>
      <c r="BS539" s="15">
        <v>4.2699999999999996</v>
      </c>
      <c r="BT539" s="15">
        <v>44.71</v>
      </c>
      <c r="BU539" s="15"/>
      <c r="BV539" s="15"/>
      <c r="BW539" s="15"/>
      <c r="BX539" s="15"/>
      <c r="BY539" s="15"/>
      <c r="BZ539" s="15"/>
      <c r="CA539" s="15"/>
      <c r="CB539" s="15"/>
      <c r="CC539" s="17">
        <v>38</v>
      </c>
      <c r="CD539" s="17">
        <v>15</v>
      </c>
      <c r="CE539" s="17">
        <v>97</v>
      </c>
      <c r="CF539" s="17">
        <v>24</v>
      </c>
      <c r="CG539" s="17">
        <v>123</v>
      </c>
      <c r="CH539" s="17">
        <v>23</v>
      </c>
      <c r="CI539" s="17">
        <v>72</v>
      </c>
      <c r="CJ539" s="17">
        <v>15</v>
      </c>
      <c r="CK539" s="17">
        <v>0.05</v>
      </c>
      <c r="CL539" s="17">
        <v>0</v>
      </c>
      <c r="CM539" s="17">
        <v>0.09</v>
      </c>
      <c r="CN539" s="17">
        <v>0.14000000000000001</v>
      </c>
      <c r="CO539" s="17">
        <v>1.45</v>
      </c>
      <c r="CP539" s="17">
        <v>1.29</v>
      </c>
      <c r="CQ539" s="17">
        <v>130</v>
      </c>
      <c r="CR539" s="17">
        <v>14</v>
      </c>
      <c r="CS539" s="17">
        <v>367</v>
      </c>
      <c r="CT539" s="17">
        <v>156</v>
      </c>
      <c r="CU539" s="17">
        <v>16</v>
      </c>
      <c r="CV539" s="17">
        <v>4</v>
      </c>
      <c r="CW539" s="17">
        <v>51</v>
      </c>
      <c r="CX539" s="17">
        <v>18</v>
      </c>
      <c r="CY539" s="17">
        <v>1.03</v>
      </c>
      <c r="CZ539" s="17">
        <v>0.28999999999999998</v>
      </c>
      <c r="DA539" s="17">
        <v>0</v>
      </c>
      <c r="DB539" s="15"/>
      <c r="DC539" s="15"/>
      <c r="DD539" s="15"/>
      <c r="DE539" s="15"/>
      <c r="DF539" s="15"/>
      <c r="DG539" s="15"/>
      <c r="DH539" s="15"/>
    </row>
    <row r="540" spans="1:112" ht="17.25" thickBot="1">
      <c r="A540" s="18" t="b">
        <v>1</v>
      </c>
      <c r="B540" s="18" t="b">
        <v>1</v>
      </c>
      <c r="C540" s="15"/>
      <c r="D540" s="15"/>
      <c r="E540" s="17">
        <v>487676</v>
      </c>
      <c r="F540" s="17">
        <v>0</v>
      </c>
      <c r="G540" s="17">
        <v>0</v>
      </c>
      <c r="H540" s="17">
        <v>0</v>
      </c>
      <c r="I540" s="17">
        <v>0</v>
      </c>
      <c r="J540" s="15">
        <v>0</v>
      </c>
      <c r="K540" s="17">
        <v>0</v>
      </c>
      <c r="L540" s="17">
        <v>2</v>
      </c>
      <c r="M540" s="15">
        <v>1.7</v>
      </c>
      <c r="N540" s="15"/>
      <c r="O540" s="17">
        <v>0</v>
      </c>
      <c r="P540" s="15" t="s">
        <v>2996</v>
      </c>
      <c r="Q540" s="15">
        <v>0</v>
      </c>
      <c r="R540" s="17">
        <v>534</v>
      </c>
      <c r="S540" s="18" t="b">
        <v>0</v>
      </c>
      <c r="T540" s="15"/>
      <c r="U540" s="15"/>
      <c r="V540" s="17">
        <v>45</v>
      </c>
      <c r="W540" s="15" t="s">
        <v>2997</v>
      </c>
      <c r="X540" s="15">
        <v>2.9</v>
      </c>
      <c r="Y540" s="18" t="b">
        <v>0</v>
      </c>
      <c r="Z540" s="15" t="s">
        <v>2998</v>
      </c>
      <c r="AA540" s="15">
        <v>1</v>
      </c>
      <c r="AB540" s="18" t="b">
        <v>0</v>
      </c>
      <c r="AC540" s="15"/>
      <c r="AD540" s="15" t="s">
        <v>519</v>
      </c>
      <c r="AE540" s="17">
        <v>20</v>
      </c>
      <c r="AF540" s="17">
        <v>56</v>
      </c>
      <c r="AG540" s="17">
        <v>110</v>
      </c>
      <c r="AH540" s="17">
        <v>0</v>
      </c>
      <c r="AI540" s="17">
        <v>0</v>
      </c>
      <c r="AJ540" s="17">
        <v>0</v>
      </c>
      <c r="AK540" s="17">
        <v>0</v>
      </c>
      <c r="AL540" s="15">
        <v>0</v>
      </c>
      <c r="AM540" s="15">
        <v>24.4</v>
      </c>
      <c r="AN540" s="15" t="s">
        <v>2998</v>
      </c>
      <c r="AO540" s="15"/>
      <c r="AP540" s="15"/>
      <c r="AQ540" s="15"/>
      <c r="AR540" s="15"/>
      <c r="AS540" s="18" t="b">
        <v>0</v>
      </c>
      <c r="AT540" s="15" t="s">
        <v>2999</v>
      </c>
      <c r="AU540" s="17">
        <v>3032</v>
      </c>
      <c r="AV540" s="17">
        <v>2</v>
      </c>
      <c r="AW540" s="17">
        <v>1</v>
      </c>
      <c r="AX540" s="17">
        <v>9</v>
      </c>
      <c r="AY540" s="17">
        <v>42</v>
      </c>
      <c r="AZ540" s="17">
        <v>1</v>
      </c>
      <c r="BA540" s="17">
        <v>0</v>
      </c>
      <c r="BB540" s="17">
        <v>0</v>
      </c>
      <c r="BC540" s="17">
        <v>9</v>
      </c>
      <c r="BD540" s="17">
        <v>0</v>
      </c>
      <c r="BE540" s="17">
        <v>0</v>
      </c>
      <c r="BF540" s="17">
        <v>6</v>
      </c>
      <c r="BG540" s="17">
        <v>383</v>
      </c>
      <c r="BH540" s="15">
        <v>547.79999999999995</v>
      </c>
      <c r="BI540" s="15">
        <v>421.3</v>
      </c>
      <c r="BJ540" s="15">
        <v>248</v>
      </c>
      <c r="BK540" s="15">
        <v>120.9</v>
      </c>
      <c r="BL540" s="17">
        <v>0</v>
      </c>
      <c r="BM540" s="17">
        <v>0</v>
      </c>
      <c r="BN540" s="17">
        <v>0</v>
      </c>
      <c r="BO540" s="17">
        <v>0</v>
      </c>
      <c r="BP540" s="17">
        <v>34</v>
      </c>
      <c r="BQ540" s="15">
        <v>2.27</v>
      </c>
      <c r="BR540" s="15">
        <v>2.0499999999999998</v>
      </c>
      <c r="BS540" s="15">
        <v>4.32</v>
      </c>
      <c r="BT540" s="15">
        <v>47.27</v>
      </c>
      <c r="BU540" s="17">
        <v>5</v>
      </c>
      <c r="BV540" s="15"/>
      <c r="BW540" s="15"/>
      <c r="BX540" s="15"/>
      <c r="BY540" s="15"/>
      <c r="BZ540" s="15"/>
      <c r="CA540" s="15"/>
      <c r="CB540" s="15"/>
      <c r="CC540" s="17">
        <v>94</v>
      </c>
      <c r="CD540" s="17">
        <v>43</v>
      </c>
      <c r="CE540" s="17">
        <v>68</v>
      </c>
      <c r="CF540" s="17">
        <v>15</v>
      </c>
      <c r="CG540" s="17">
        <v>116</v>
      </c>
      <c r="CH540" s="17">
        <v>20</v>
      </c>
      <c r="CI540" s="17">
        <v>88</v>
      </c>
      <c r="CJ540" s="17">
        <v>23</v>
      </c>
      <c r="CK540" s="17">
        <v>7.0000000000000007E-2</v>
      </c>
      <c r="CL540" s="17">
        <v>0</v>
      </c>
      <c r="CM540" s="17">
        <v>0.06</v>
      </c>
      <c r="CN540" s="17">
        <v>0.13</v>
      </c>
      <c r="CO540" s="17">
        <v>1.4</v>
      </c>
      <c r="CP540" s="17">
        <v>1.25</v>
      </c>
      <c r="CQ540" s="17">
        <v>444</v>
      </c>
      <c r="CR540" s="17">
        <v>122</v>
      </c>
      <c r="CS540" s="17">
        <v>143</v>
      </c>
      <c r="CT540" s="17">
        <v>96</v>
      </c>
      <c r="CU540" s="17">
        <v>183</v>
      </c>
      <c r="CV540" s="17">
        <v>76</v>
      </c>
      <c r="CW540" s="17">
        <v>193</v>
      </c>
      <c r="CX540" s="17">
        <v>70</v>
      </c>
      <c r="CY540" s="17">
        <v>1.01</v>
      </c>
      <c r="CZ540" s="17">
        <v>0.27</v>
      </c>
      <c r="DA540" s="17">
        <v>0</v>
      </c>
      <c r="DB540" s="15"/>
      <c r="DC540" s="15"/>
      <c r="DD540" s="15"/>
      <c r="DE540" s="15"/>
      <c r="DF540" s="15"/>
      <c r="DG540" s="15"/>
      <c r="DH540" s="15"/>
    </row>
    <row r="541" spans="1:112" ht="17.25" thickBot="1">
      <c r="A541" s="18" t="b">
        <v>1</v>
      </c>
      <c r="B541" s="18" t="b">
        <v>1</v>
      </c>
      <c r="C541" s="15"/>
      <c r="D541" s="15"/>
      <c r="E541" s="17">
        <v>201895</v>
      </c>
      <c r="F541" s="17">
        <v>0</v>
      </c>
      <c r="G541" s="17">
        <v>0</v>
      </c>
      <c r="H541" s="17">
        <v>0</v>
      </c>
      <c r="I541" s="17">
        <v>0</v>
      </c>
      <c r="J541" s="15">
        <v>0</v>
      </c>
      <c r="K541" s="17">
        <v>0</v>
      </c>
      <c r="L541" s="17">
        <v>2</v>
      </c>
      <c r="M541" s="15">
        <v>2.2000000000000002</v>
      </c>
      <c r="N541" s="15"/>
      <c r="O541" s="17">
        <v>0</v>
      </c>
      <c r="P541" s="15" t="s">
        <v>942</v>
      </c>
      <c r="Q541" s="15">
        <v>0</v>
      </c>
      <c r="R541" s="17">
        <v>535</v>
      </c>
      <c r="S541" s="18" t="b">
        <v>0</v>
      </c>
      <c r="T541" s="15"/>
      <c r="U541" s="15"/>
      <c r="V541" s="17">
        <v>50</v>
      </c>
      <c r="W541" s="15" t="s">
        <v>3620</v>
      </c>
      <c r="X541" s="15">
        <v>3.8</v>
      </c>
      <c r="Y541" s="18" t="b">
        <v>0</v>
      </c>
      <c r="Z541" s="15" t="s">
        <v>3621</v>
      </c>
      <c r="AA541" s="15">
        <v>1.5</v>
      </c>
      <c r="AB541" s="18" t="b">
        <v>0</v>
      </c>
      <c r="AC541" s="15"/>
      <c r="AD541" s="15" t="s">
        <v>519</v>
      </c>
      <c r="AE541" s="17">
        <v>20</v>
      </c>
      <c r="AF541" s="17">
        <v>56</v>
      </c>
      <c r="AG541" s="17">
        <v>125</v>
      </c>
      <c r="AH541" s="17">
        <v>0</v>
      </c>
      <c r="AI541" s="17">
        <v>0</v>
      </c>
      <c r="AJ541" s="17">
        <v>0</v>
      </c>
      <c r="AK541" s="17">
        <v>0</v>
      </c>
      <c r="AL541" s="15">
        <v>0</v>
      </c>
      <c r="AM541" s="15">
        <v>25</v>
      </c>
      <c r="AN541" s="15" t="s">
        <v>3621</v>
      </c>
      <c r="AO541" s="15"/>
      <c r="AP541" s="15"/>
      <c r="AQ541" s="15"/>
      <c r="AR541" s="15"/>
      <c r="AS541" s="18" t="b">
        <v>0</v>
      </c>
      <c r="AT541" s="15" t="s">
        <v>3622</v>
      </c>
      <c r="AU541" s="17">
        <v>2797</v>
      </c>
      <c r="AV541" s="17">
        <v>1</v>
      </c>
      <c r="AW541" s="17">
        <v>1</v>
      </c>
      <c r="AX541" s="17">
        <v>10</v>
      </c>
      <c r="AY541" s="17">
        <v>40</v>
      </c>
      <c r="AZ541" s="17">
        <v>0</v>
      </c>
      <c r="BA541" s="17">
        <v>0</v>
      </c>
      <c r="BB541" s="17">
        <v>0</v>
      </c>
      <c r="BC541" s="17">
        <v>6</v>
      </c>
      <c r="BD541" s="17">
        <v>0</v>
      </c>
      <c r="BE541" s="17">
        <v>0</v>
      </c>
      <c r="BF541" s="17">
        <v>5</v>
      </c>
      <c r="BG541" s="17">
        <v>400</v>
      </c>
      <c r="BH541" s="15">
        <v>749</v>
      </c>
      <c r="BI541" s="15">
        <v>138.1</v>
      </c>
      <c r="BJ541" s="15">
        <v>279</v>
      </c>
      <c r="BK541" s="15">
        <v>117</v>
      </c>
      <c r="BL541" s="17">
        <v>0</v>
      </c>
      <c r="BM541" s="17">
        <v>0</v>
      </c>
      <c r="BN541" s="17">
        <v>0</v>
      </c>
      <c r="BO541" s="17">
        <v>0</v>
      </c>
      <c r="BP541" s="17">
        <v>32</v>
      </c>
      <c r="BQ541" s="15">
        <v>1.62</v>
      </c>
      <c r="BR541" s="15">
        <v>0.91</v>
      </c>
      <c r="BS541" s="15">
        <v>2.52</v>
      </c>
      <c r="BT541" s="15">
        <v>44.52</v>
      </c>
      <c r="BU541" s="15"/>
      <c r="BV541" s="15"/>
      <c r="BW541" s="15"/>
      <c r="BX541" s="15"/>
      <c r="BY541" s="15"/>
      <c r="BZ541" s="15"/>
      <c r="CA541" s="15"/>
      <c r="CB541" s="15"/>
      <c r="CC541" s="17">
        <v>36</v>
      </c>
      <c r="CD541" s="17">
        <v>14</v>
      </c>
      <c r="CE541" s="17">
        <v>208</v>
      </c>
      <c r="CF541" s="17">
        <v>55</v>
      </c>
      <c r="CG541" s="17">
        <v>108</v>
      </c>
      <c r="CH541" s="17">
        <v>18</v>
      </c>
      <c r="CI541" s="17">
        <v>94</v>
      </c>
      <c r="CJ541" s="17">
        <v>26</v>
      </c>
      <c r="CK541" s="17">
        <v>0.05</v>
      </c>
      <c r="CL541" s="17">
        <v>0</v>
      </c>
      <c r="CM541" s="17">
        <v>0.03</v>
      </c>
      <c r="CN541" s="17">
        <v>0.08</v>
      </c>
      <c r="CO541" s="17">
        <v>1.43</v>
      </c>
      <c r="CP541" s="17">
        <v>1.29</v>
      </c>
      <c r="CQ541" s="17">
        <v>245</v>
      </c>
      <c r="CR541" s="17">
        <v>40</v>
      </c>
      <c r="CS541" s="17">
        <v>223</v>
      </c>
      <c r="CT541" s="17">
        <v>119</v>
      </c>
      <c r="CU541" s="17">
        <v>70</v>
      </c>
      <c r="CV541" s="17">
        <v>26</v>
      </c>
      <c r="CW541" s="17">
        <v>162</v>
      </c>
      <c r="CX541" s="17">
        <v>62</v>
      </c>
      <c r="CY541" s="17">
        <v>1.03</v>
      </c>
      <c r="CZ541" s="17">
        <v>0.32</v>
      </c>
      <c r="DA541" s="17">
        <v>0</v>
      </c>
      <c r="DB541" s="15"/>
      <c r="DC541" s="15"/>
      <c r="DD541" s="15"/>
      <c r="DE541" s="15"/>
      <c r="DF541" s="15"/>
      <c r="DG541" s="15"/>
      <c r="DH541" s="15"/>
    </row>
    <row r="542" spans="1:112" ht="17.25" thickBot="1">
      <c r="A542" s="18" t="b">
        <v>1</v>
      </c>
      <c r="B542" s="18" t="b">
        <v>1</v>
      </c>
      <c r="C542" s="15"/>
      <c r="D542" s="15"/>
      <c r="E542" s="17">
        <v>434399</v>
      </c>
      <c r="F542" s="17">
        <v>0</v>
      </c>
      <c r="G542" s="17">
        <v>0</v>
      </c>
      <c r="H542" s="17">
        <v>0</v>
      </c>
      <c r="I542" s="17">
        <v>0</v>
      </c>
      <c r="J542" s="15">
        <v>0</v>
      </c>
      <c r="K542" s="17">
        <v>0</v>
      </c>
      <c r="L542" s="17">
        <v>2</v>
      </c>
      <c r="M542" s="15">
        <v>1.7</v>
      </c>
      <c r="N542" s="15"/>
      <c r="O542" s="17">
        <v>0</v>
      </c>
      <c r="P542" s="15" t="s">
        <v>3029</v>
      </c>
      <c r="Q542" s="15">
        <v>0</v>
      </c>
      <c r="R542" s="17">
        <v>536</v>
      </c>
      <c r="S542" s="18" t="b">
        <v>0</v>
      </c>
      <c r="T542" s="15"/>
      <c r="U542" s="15"/>
      <c r="V542" s="17">
        <v>45</v>
      </c>
      <c r="W542" s="15" t="s">
        <v>3030</v>
      </c>
      <c r="X542" s="15">
        <v>3</v>
      </c>
      <c r="Y542" s="18" t="b">
        <v>0</v>
      </c>
      <c r="Z542" s="15" t="s">
        <v>3031</v>
      </c>
      <c r="AA542" s="15">
        <v>0.7</v>
      </c>
      <c r="AB542" s="18" t="b">
        <v>0</v>
      </c>
      <c r="AC542" s="15"/>
      <c r="AD542" s="15" t="s">
        <v>519</v>
      </c>
      <c r="AE542" s="17">
        <v>20</v>
      </c>
      <c r="AF542" s="17">
        <v>56</v>
      </c>
      <c r="AG542" s="17">
        <v>74</v>
      </c>
      <c r="AH542" s="17">
        <v>0</v>
      </c>
      <c r="AI542" s="17">
        <v>0</v>
      </c>
      <c r="AJ542" s="17">
        <v>0</v>
      </c>
      <c r="AK542" s="17">
        <v>0</v>
      </c>
      <c r="AL542" s="15">
        <v>0</v>
      </c>
      <c r="AM542" s="15">
        <v>16.399999999999999</v>
      </c>
      <c r="AN542" s="15" t="s">
        <v>3029</v>
      </c>
      <c r="AO542" s="15"/>
      <c r="AP542" s="15"/>
      <c r="AQ542" s="15"/>
      <c r="AR542" s="15"/>
      <c r="AS542" s="18" t="b">
        <v>0</v>
      </c>
      <c r="AT542" s="15" t="s">
        <v>3032</v>
      </c>
      <c r="AU542" s="17">
        <v>1966</v>
      </c>
      <c r="AV542" s="17">
        <v>0</v>
      </c>
      <c r="AW542" s="17">
        <v>2</v>
      </c>
      <c r="AX542" s="17">
        <v>6</v>
      </c>
      <c r="AY542" s="17">
        <v>27</v>
      </c>
      <c r="AZ542" s="17">
        <v>0</v>
      </c>
      <c r="BA542" s="17">
        <v>0</v>
      </c>
      <c r="BB542" s="17">
        <v>0</v>
      </c>
      <c r="BC542" s="17">
        <v>7</v>
      </c>
      <c r="BD542" s="17">
        <v>1</v>
      </c>
      <c r="BE542" s="17">
        <v>0</v>
      </c>
      <c r="BF542" s="17">
        <v>6</v>
      </c>
      <c r="BG542" s="17">
        <v>281</v>
      </c>
      <c r="BH542" s="15">
        <v>376.4</v>
      </c>
      <c r="BI542" s="15">
        <v>130.19999999999999</v>
      </c>
      <c r="BJ542" s="15">
        <v>39</v>
      </c>
      <c r="BK542" s="15">
        <v>54.7</v>
      </c>
      <c r="BL542" s="17">
        <v>0</v>
      </c>
      <c r="BM542" s="17">
        <v>0</v>
      </c>
      <c r="BN542" s="17">
        <v>0</v>
      </c>
      <c r="BO542" s="17">
        <v>0</v>
      </c>
      <c r="BP542" s="17">
        <v>23</v>
      </c>
      <c r="BQ542" s="15">
        <v>0.13</v>
      </c>
      <c r="BR542" s="15">
        <v>0.62</v>
      </c>
      <c r="BS542" s="15">
        <v>0.75</v>
      </c>
      <c r="BT542" s="15">
        <v>26.72</v>
      </c>
      <c r="BU542" s="15"/>
      <c r="BV542" s="15"/>
      <c r="BW542" s="15"/>
      <c r="BX542" s="15"/>
      <c r="BY542" s="15"/>
      <c r="BZ542" s="15"/>
      <c r="CA542" s="15"/>
      <c r="CB542" s="15"/>
      <c r="CC542" s="17">
        <v>160</v>
      </c>
      <c r="CD542" s="17">
        <v>65</v>
      </c>
      <c r="CE542" s="17">
        <v>217</v>
      </c>
      <c r="CF542" s="17">
        <v>60</v>
      </c>
      <c r="CG542" s="17">
        <v>285</v>
      </c>
      <c r="CH542" s="17">
        <v>95</v>
      </c>
      <c r="CI542" s="17">
        <v>236</v>
      </c>
      <c r="CJ542" s="17">
        <v>74</v>
      </c>
      <c r="CK542" s="17">
        <v>0.01</v>
      </c>
      <c r="CL542" s="17">
        <v>0</v>
      </c>
      <c r="CM542" s="17">
        <v>0.03</v>
      </c>
      <c r="CN542" s="17">
        <v>0.04</v>
      </c>
      <c r="CO542" s="17">
        <v>1.22</v>
      </c>
      <c r="CP542" s="17">
        <v>1.24</v>
      </c>
      <c r="CQ542" s="17">
        <v>427</v>
      </c>
      <c r="CR542" s="17">
        <v>112</v>
      </c>
      <c r="CS542" s="17">
        <v>126</v>
      </c>
      <c r="CT542" s="17">
        <v>86</v>
      </c>
      <c r="CU542" s="17">
        <v>168</v>
      </c>
      <c r="CV542" s="17">
        <v>71</v>
      </c>
      <c r="CW542" s="17">
        <v>221</v>
      </c>
      <c r="CX542" s="17">
        <v>78</v>
      </c>
      <c r="CY542" s="17">
        <v>1.05</v>
      </c>
      <c r="CZ542" s="17">
        <v>0.27</v>
      </c>
      <c r="DA542" s="17">
        <v>0</v>
      </c>
      <c r="DB542" s="15"/>
      <c r="DC542" s="15"/>
      <c r="DD542" s="15"/>
      <c r="DE542" s="15"/>
      <c r="DF542" s="15"/>
      <c r="DG542" s="15"/>
      <c r="DH542" s="15"/>
    </row>
    <row r="543" spans="1:112" ht="17.25" thickBot="1">
      <c r="A543" s="18" t="b">
        <v>1</v>
      </c>
      <c r="B543" s="18" t="b">
        <v>1</v>
      </c>
      <c r="C543" s="15"/>
      <c r="D543" s="15"/>
      <c r="E543" s="17">
        <v>519634</v>
      </c>
      <c r="F543" s="17">
        <v>0</v>
      </c>
      <c r="G543" s="17">
        <v>0</v>
      </c>
      <c r="H543" s="17">
        <v>0</v>
      </c>
      <c r="I543" s="17">
        <v>0</v>
      </c>
      <c r="J543" s="15">
        <v>0</v>
      </c>
      <c r="K543" s="17">
        <v>0</v>
      </c>
      <c r="L543" s="17">
        <v>2</v>
      </c>
      <c r="M543" s="15">
        <v>1.7</v>
      </c>
      <c r="N543" s="15"/>
      <c r="O543" s="17">
        <v>0</v>
      </c>
      <c r="P543" s="15" t="s">
        <v>1689</v>
      </c>
      <c r="Q543" s="15">
        <v>0</v>
      </c>
      <c r="R543" s="17">
        <v>537</v>
      </c>
      <c r="S543" s="18" t="b">
        <v>0</v>
      </c>
      <c r="T543" s="15"/>
      <c r="U543" s="15"/>
      <c r="V543" s="17">
        <v>45</v>
      </c>
      <c r="W543" s="15" t="s">
        <v>3033</v>
      </c>
      <c r="X543" s="15">
        <v>1</v>
      </c>
      <c r="Y543" s="18" t="b">
        <v>0</v>
      </c>
      <c r="Z543" s="15" t="s">
        <v>3034</v>
      </c>
      <c r="AA543" s="15">
        <v>0</v>
      </c>
      <c r="AB543" s="18" t="b">
        <v>0</v>
      </c>
      <c r="AC543" s="15"/>
      <c r="AD543" s="15" t="s">
        <v>519</v>
      </c>
      <c r="AE543" s="17">
        <v>20</v>
      </c>
      <c r="AF543" s="17">
        <v>56</v>
      </c>
      <c r="AG543" s="17">
        <v>2</v>
      </c>
      <c r="AH543" s="17">
        <v>0</v>
      </c>
      <c r="AI543" s="17">
        <v>0</v>
      </c>
      <c r="AJ543" s="17">
        <v>0</v>
      </c>
      <c r="AK543" s="17">
        <v>0</v>
      </c>
      <c r="AL543" s="15">
        <v>0</v>
      </c>
      <c r="AM543" s="15">
        <v>0.4</v>
      </c>
      <c r="AN543" s="15" t="s">
        <v>3034</v>
      </c>
      <c r="AO543" s="15"/>
      <c r="AP543" s="15"/>
      <c r="AQ543" s="15"/>
      <c r="AR543" s="15"/>
      <c r="AS543" s="18" t="b">
        <v>0</v>
      </c>
      <c r="AT543" s="15" t="s">
        <v>3035</v>
      </c>
      <c r="AU543" s="17">
        <v>133</v>
      </c>
      <c r="AV543" s="17">
        <v>0</v>
      </c>
      <c r="AW543" s="17">
        <v>0</v>
      </c>
      <c r="AX543" s="17">
        <v>0</v>
      </c>
      <c r="AY543" s="17">
        <v>2</v>
      </c>
      <c r="AZ543" s="17">
        <v>0</v>
      </c>
      <c r="BA543" s="17">
        <v>0</v>
      </c>
      <c r="BB543" s="17">
        <v>0</v>
      </c>
      <c r="BC543" s="17">
        <v>0</v>
      </c>
      <c r="BD543" s="17">
        <v>0</v>
      </c>
      <c r="BE543" s="17">
        <v>0</v>
      </c>
      <c r="BF543" s="17">
        <v>0</v>
      </c>
      <c r="BG543" s="17">
        <v>11</v>
      </c>
      <c r="BH543" s="15">
        <v>33.6</v>
      </c>
      <c r="BI543" s="15">
        <v>2.4</v>
      </c>
      <c r="BJ543" s="15">
        <v>0</v>
      </c>
      <c r="BK543" s="15">
        <v>3.6</v>
      </c>
      <c r="BL543" s="17">
        <v>0</v>
      </c>
      <c r="BM543" s="17">
        <v>0</v>
      </c>
      <c r="BN543" s="17">
        <v>0</v>
      </c>
      <c r="BO543" s="17">
        <v>0</v>
      </c>
      <c r="BP543" s="17">
        <v>1</v>
      </c>
      <c r="BQ543" s="15">
        <v>0</v>
      </c>
      <c r="BR543" s="15">
        <v>0.01</v>
      </c>
      <c r="BS543" s="15">
        <v>0.01</v>
      </c>
      <c r="BT543" s="15">
        <v>1.33</v>
      </c>
      <c r="BU543" s="15"/>
      <c r="BV543" s="15"/>
      <c r="BW543" s="15"/>
      <c r="BX543" s="15"/>
      <c r="BY543" s="15"/>
      <c r="BZ543" s="15"/>
      <c r="CA543" s="15"/>
      <c r="CB543" s="15"/>
      <c r="CC543" s="17">
        <v>346</v>
      </c>
      <c r="CD543" s="17">
        <v>121</v>
      </c>
      <c r="CE543" s="17">
        <v>363</v>
      </c>
      <c r="CF543" s="17">
        <v>128</v>
      </c>
      <c r="CG543" s="17">
        <v>457</v>
      </c>
      <c r="CH543" s="17">
        <v>175</v>
      </c>
      <c r="CI543" s="17">
        <v>366</v>
      </c>
      <c r="CJ543" s="17">
        <v>126</v>
      </c>
      <c r="CK543" s="17">
        <v>0</v>
      </c>
      <c r="CL543" s="17">
        <v>0</v>
      </c>
      <c r="CM543" s="17">
        <v>0.01</v>
      </c>
      <c r="CN543" s="17">
        <v>0.01</v>
      </c>
      <c r="CO543" s="17">
        <v>0.9</v>
      </c>
      <c r="CP543" s="17">
        <v>1.35</v>
      </c>
      <c r="CQ543" s="17">
        <v>458</v>
      </c>
      <c r="CR543" s="17">
        <v>126</v>
      </c>
      <c r="CS543" s="17">
        <v>157</v>
      </c>
      <c r="CT543" s="17">
        <v>100</v>
      </c>
      <c r="CU543" s="17">
        <v>365</v>
      </c>
      <c r="CV543" s="17">
        <v>127</v>
      </c>
      <c r="CW543" s="17">
        <v>516</v>
      </c>
      <c r="CX543" s="17">
        <v>177</v>
      </c>
      <c r="CY543" s="17">
        <v>0.68</v>
      </c>
      <c r="CZ543" s="17">
        <v>0</v>
      </c>
      <c r="DA543" s="17">
        <v>0</v>
      </c>
      <c r="DB543" s="15"/>
      <c r="DC543" s="15"/>
      <c r="DD543" s="15"/>
      <c r="DE543" s="15"/>
      <c r="DF543" s="15"/>
      <c r="DG543" s="15"/>
      <c r="DH543" s="15"/>
    </row>
    <row r="544" spans="1:112" ht="17.25" thickBot="1">
      <c r="A544" s="18" t="b">
        <v>1</v>
      </c>
      <c r="B544" s="18" t="b">
        <v>1</v>
      </c>
      <c r="C544" s="15"/>
      <c r="D544" s="15"/>
      <c r="E544" s="17">
        <v>477547</v>
      </c>
      <c r="F544" s="17">
        <v>0</v>
      </c>
      <c r="G544" s="17">
        <v>0</v>
      </c>
      <c r="H544" s="17">
        <v>0</v>
      </c>
      <c r="I544" s="17">
        <v>0</v>
      </c>
      <c r="J544" s="15">
        <v>0</v>
      </c>
      <c r="K544" s="17">
        <v>0</v>
      </c>
      <c r="L544" s="17">
        <v>2</v>
      </c>
      <c r="M544" s="15">
        <v>1</v>
      </c>
      <c r="N544" s="15"/>
      <c r="O544" s="17">
        <v>0</v>
      </c>
      <c r="P544" s="15" t="s">
        <v>3010</v>
      </c>
      <c r="Q544" s="15">
        <v>0</v>
      </c>
      <c r="R544" s="17">
        <v>538</v>
      </c>
      <c r="S544" s="18" t="b">
        <v>0</v>
      </c>
      <c r="T544" s="15"/>
      <c r="U544" s="15"/>
      <c r="V544" s="17">
        <v>40</v>
      </c>
      <c r="W544" s="15" t="s">
        <v>3011</v>
      </c>
      <c r="X544" s="15">
        <v>0</v>
      </c>
      <c r="Y544" s="18" t="b">
        <v>0</v>
      </c>
      <c r="Z544" s="15" t="s">
        <v>3012</v>
      </c>
      <c r="AA544" s="15">
        <v>0.4</v>
      </c>
      <c r="AB544" s="18" t="b">
        <v>0</v>
      </c>
      <c r="AC544" s="15"/>
      <c r="AD544" s="15" t="s">
        <v>519</v>
      </c>
      <c r="AE544" s="17">
        <v>20</v>
      </c>
      <c r="AF544" s="17">
        <v>56</v>
      </c>
      <c r="AG544" s="17">
        <v>0</v>
      </c>
      <c r="AH544" s="17">
        <v>0</v>
      </c>
      <c r="AI544" s="17">
        <v>0</v>
      </c>
      <c r="AJ544" s="17">
        <v>0</v>
      </c>
      <c r="AK544" s="17">
        <v>0</v>
      </c>
      <c r="AL544" s="15">
        <v>0</v>
      </c>
      <c r="AM544" s="15">
        <v>0</v>
      </c>
      <c r="AN544" s="15" t="s">
        <v>3012</v>
      </c>
      <c r="AO544" s="15"/>
      <c r="AP544" s="15"/>
      <c r="AQ544" s="15"/>
      <c r="AR544" s="15"/>
      <c r="AS544" s="18" t="b">
        <v>0</v>
      </c>
      <c r="AT544" s="15" t="s">
        <v>3013</v>
      </c>
      <c r="AU544" s="17">
        <v>0</v>
      </c>
      <c r="AV544" s="17">
        <v>0</v>
      </c>
      <c r="AW544" s="17">
        <v>0</v>
      </c>
      <c r="AX544" s="17">
        <v>0</v>
      </c>
      <c r="AY544" s="17">
        <v>0</v>
      </c>
      <c r="AZ544" s="17">
        <v>0</v>
      </c>
      <c r="BA544" s="17">
        <v>0</v>
      </c>
      <c r="BB544" s="17">
        <v>0</v>
      </c>
      <c r="BC544" s="17">
        <v>0</v>
      </c>
      <c r="BD544" s="17">
        <v>0</v>
      </c>
      <c r="BE544" s="17">
        <v>0</v>
      </c>
      <c r="BF544" s="17">
        <v>0</v>
      </c>
      <c r="BG544" s="17">
        <v>0</v>
      </c>
      <c r="BH544" s="15">
        <v>0</v>
      </c>
      <c r="BI544" s="15">
        <v>0</v>
      </c>
      <c r="BJ544" s="15">
        <v>0</v>
      </c>
      <c r="BK544" s="15">
        <v>0</v>
      </c>
      <c r="BL544" s="17">
        <v>0</v>
      </c>
      <c r="BM544" s="17">
        <v>0</v>
      </c>
      <c r="BN544" s="17">
        <v>0</v>
      </c>
      <c r="BO544" s="17">
        <v>0</v>
      </c>
      <c r="BP544" s="17">
        <v>0</v>
      </c>
      <c r="BQ544" s="15">
        <v>0</v>
      </c>
      <c r="BR544" s="15">
        <v>0</v>
      </c>
      <c r="BS544" s="15">
        <v>0</v>
      </c>
      <c r="BT544" s="15">
        <v>0</v>
      </c>
      <c r="BU544" s="15"/>
      <c r="BV544" s="15"/>
      <c r="BW544" s="15"/>
      <c r="BX544" s="15"/>
      <c r="BY544" s="15"/>
      <c r="BZ544" s="15"/>
      <c r="CA544" s="15"/>
      <c r="CB544" s="15"/>
      <c r="CC544" s="17">
        <v>432</v>
      </c>
      <c r="CD544" s="17">
        <v>157</v>
      </c>
      <c r="CE544" s="17">
        <v>417</v>
      </c>
      <c r="CF544" s="17">
        <v>156</v>
      </c>
      <c r="CG544" s="17">
        <v>398</v>
      </c>
      <c r="CH544" s="17">
        <v>152</v>
      </c>
      <c r="CI544" s="17">
        <v>434</v>
      </c>
      <c r="CJ544" s="17">
        <v>157</v>
      </c>
      <c r="CK544" s="17">
        <v>0</v>
      </c>
      <c r="CL544" s="17">
        <v>0</v>
      </c>
      <c r="CM544" s="17">
        <v>0</v>
      </c>
      <c r="CN544" s="17">
        <v>0</v>
      </c>
      <c r="CO544" s="17">
        <v>0</v>
      </c>
      <c r="CP544" s="17">
        <v>0</v>
      </c>
      <c r="CQ544" s="17">
        <v>535</v>
      </c>
      <c r="CR544" s="17">
        <v>165</v>
      </c>
      <c r="CS544" s="17">
        <v>44</v>
      </c>
      <c r="CT544" s="17">
        <v>28</v>
      </c>
      <c r="CU544" s="17">
        <v>438</v>
      </c>
      <c r="CV544" s="17">
        <v>158</v>
      </c>
      <c r="CW544" s="17">
        <v>278</v>
      </c>
      <c r="CX544" s="17">
        <v>103</v>
      </c>
      <c r="CY544" s="17">
        <v>0</v>
      </c>
      <c r="CZ544" s="17">
        <v>0</v>
      </c>
      <c r="DA544" s="17">
        <v>0</v>
      </c>
      <c r="DB544" s="15"/>
      <c r="DC544" s="15"/>
      <c r="DD544" s="15"/>
      <c r="DE544" s="15"/>
      <c r="DF544" s="15"/>
      <c r="DG544" s="15"/>
      <c r="DH544" s="15"/>
    </row>
    <row r="545" spans="1:112" ht="17.25" thickBot="1">
      <c r="A545" s="18" t="b">
        <v>1</v>
      </c>
      <c r="B545" s="18" t="b">
        <v>1</v>
      </c>
      <c r="C545" s="15"/>
      <c r="D545" s="15"/>
      <c r="E545" s="17">
        <v>167512</v>
      </c>
      <c r="F545" s="17">
        <v>0</v>
      </c>
      <c r="G545" s="17">
        <v>0</v>
      </c>
      <c r="H545" s="17">
        <v>0</v>
      </c>
      <c r="I545" s="17">
        <v>0</v>
      </c>
      <c r="J545" s="15">
        <v>0</v>
      </c>
      <c r="K545" s="17">
        <v>0</v>
      </c>
      <c r="L545" s="17">
        <v>2</v>
      </c>
      <c r="M545" s="15">
        <v>1</v>
      </c>
      <c r="N545" s="15"/>
      <c r="O545" s="17">
        <v>0</v>
      </c>
      <c r="P545" s="15" t="s">
        <v>755</v>
      </c>
      <c r="Q545" s="15">
        <v>0</v>
      </c>
      <c r="R545" s="17">
        <v>539</v>
      </c>
      <c r="S545" s="18" t="b">
        <v>0</v>
      </c>
      <c r="T545" s="15"/>
      <c r="U545" s="15"/>
      <c r="V545" s="17">
        <v>40</v>
      </c>
      <c r="W545" s="15" t="s">
        <v>3021</v>
      </c>
      <c r="X545" s="15">
        <v>2.2000000000000002</v>
      </c>
      <c r="Y545" s="18" t="b">
        <v>0</v>
      </c>
      <c r="Z545" s="15" t="s">
        <v>3022</v>
      </c>
      <c r="AA545" s="15">
        <v>2.4</v>
      </c>
      <c r="AB545" s="18" t="b">
        <v>0</v>
      </c>
      <c r="AC545" s="15"/>
      <c r="AD545" s="15" t="s">
        <v>519</v>
      </c>
      <c r="AE545" s="17">
        <v>20</v>
      </c>
      <c r="AF545" s="17">
        <v>56</v>
      </c>
      <c r="AG545" s="17">
        <v>26</v>
      </c>
      <c r="AH545" s="17">
        <v>0</v>
      </c>
      <c r="AI545" s="17">
        <v>0</v>
      </c>
      <c r="AJ545" s="17">
        <v>0</v>
      </c>
      <c r="AK545" s="17">
        <v>0</v>
      </c>
      <c r="AL545" s="15">
        <v>0</v>
      </c>
      <c r="AM545" s="15">
        <v>6.5</v>
      </c>
      <c r="AN545" s="15" t="s">
        <v>3022</v>
      </c>
      <c r="AO545" s="15"/>
      <c r="AP545" s="15"/>
      <c r="AQ545" s="15"/>
      <c r="AR545" s="15"/>
      <c r="AS545" s="18" t="b">
        <v>0</v>
      </c>
      <c r="AT545" s="15" t="s">
        <v>3023</v>
      </c>
      <c r="AU545" s="17">
        <v>565</v>
      </c>
      <c r="AV545" s="17">
        <v>0</v>
      </c>
      <c r="AW545" s="17">
        <v>1</v>
      </c>
      <c r="AX545" s="17">
        <v>2</v>
      </c>
      <c r="AY545" s="17">
        <v>7</v>
      </c>
      <c r="AZ545" s="17">
        <v>0</v>
      </c>
      <c r="BA545" s="17">
        <v>0</v>
      </c>
      <c r="BB545" s="17">
        <v>0</v>
      </c>
      <c r="BC545" s="17">
        <v>1</v>
      </c>
      <c r="BD545" s="17">
        <v>1</v>
      </c>
      <c r="BE545" s="17">
        <v>0</v>
      </c>
      <c r="BF545" s="17">
        <v>1</v>
      </c>
      <c r="BG545" s="17">
        <v>90</v>
      </c>
      <c r="BH545" s="15">
        <v>103</v>
      </c>
      <c r="BI545" s="15">
        <v>27.6</v>
      </c>
      <c r="BJ545" s="15">
        <v>40</v>
      </c>
      <c r="BK545" s="15">
        <v>17.100000000000001</v>
      </c>
      <c r="BL545" s="17">
        <v>0</v>
      </c>
      <c r="BM545" s="17">
        <v>0</v>
      </c>
      <c r="BN545" s="17">
        <v>0</v>
      </c>
      <c r="BO545" s="17">
        <v>0</v>
      </c>
      <c r="BP545" s="17">
        <v>5</v>
      </c>
      <c r="BQ545" s="15">
        <v>0.15</v>
      </c>
      <c r="BR545" s="15">
        <v>0.13</v>
      </c>
      <c r="BS545" s="15">
        <v>0.28000000000000003</v>
      </c>
      <c r="BT545" s="15">
        <v>9.24</v>
      </c>
      <c r="BU545" s="15"/>
      <c r="BV545" s="15"/>
      <c r="BW545" s="15"/>
      <c r="BX545" s="15"/>
      <c r="BY545" s="15"/>
      <c r="BZ545" s="15"/>
      <c r="CA545" s="15"/>
      <c r="CB545" s="15"/>
      <c r="CC545" s="17">
        <v>301</v>
      </c>
      <c r="CD545" s="17">
        <v>107</v>
      </c>
      <c r="CE545" s="17">
        <v>314</v>
      </c>
      <c r="CF545" s="17">
        <v>109</v>
      </c>
      <c r="CG545" s="17">
        <v>284</v>
      </c>
      <c r="CH545" s="17">
        <v>94</v>
      </c>
      <c r="CI545" s="17">
        <v>317</v>
      </c>
      <c r="CJ545" s="17">
        <v>108</v>
      </c>
      <c r="CK545" s="17">
        <v>0.02</v>
      </c>
      <c r="CL545" s="17">
        <v>0</v>
      </c>
      <c r="CM545" s="17">
        <v>0.02</v>
      </c>
      <c r="CN545" s="17">
        <v>0.04</v>
      </c>
      <c r="CO545" s="17">
        <v>1.47</v>
      </c>
      <c r="CP545" s="17">
        <v>1.1200000000000001</v>
      </c>
      <c r="CQ545" s="17">
        <v>506</v>
      </c>
      <c r="CR545" s="17">
        <v>144</v>
      </c>
      <c r="CS545" s="17">
        <v>15</v>
      </c>
      <c r="CT545" s="17">
        <v>7</v>
      </c>
      <c r="CU545" s="17">
        <v>262</v>
      </c>
      <c r="CV545" s="17">
        <v>101</v>
      </c>
      <c r="CW545" s="17">
        <v>117</v>
      </c>
      <c r="CX545" s="17">
        <v>43</v>
      </c>
      <c r="CY545" s="17">
        <v>0.8</v>
      </c>
      <c r="CZ545" s="17">
        <v>0.32</v>
      </c>
      <c r="DA545" s="17">
        <v>0</v>
      </c>
      <c r="DB545" s="15"/>
      <c r="DC545" s="15"/>
      <c r="DD545" s="15"/>
      <c r="DE545" s="15"/>
      <c r="DF545" s="15"/>
      <c r="DG545" s="15"/>
      <c r="DH545" s="15"/>
    </row>
    <row r="546" spans="1:112" ht="17.25" thickBot="1">
      <c r="A546" s="18" t="b">
        <v>1</v>
      </c>
      <c r="B546" s="18" t="b">
        <v>1</v>
      </c>
      <c r="C546" s="15"/>
      <c r="D546" s="15"/>
      <c r="E546" s="17">
        <v>105717</v>
      </c>
      <c r="F546" s="17">
        <v>0</v>
      </c>
      <c r="G546" s="17">
        <v>0</v>
      </c>
      <c r="H546" s="17">
        <v>0</v>
      </c>
      <c r="I546" s="17">
        <v>0</v>
      </c>
      <c r="J546" s="15">
        <v>0</v>
      </c>
      <c r="K546" s="17">
        <v>0</v>
      </c>
      <c r="L546" s="17">
        <v>2</v>
      </c>
      <c r="M546" s="15">
        <v>1</v>
      </c>
      <c r="N546" s="15"/>
      <c r="O546" s="17">
        <v>0</v>
      </c>
      <c r="P546" s="15" t="s">
        <v>1933</v>
      </c>
      <c r="Q546" s="15">
        <v>0</v>
      </c>
      <c r="R546" s="17">
        <v>540</v>
      </c>
      <c r="S546" s="18" t="b">
        <v>0</v>
      </c>
      <c r="T546" s="15"/>
      <c r="U546" s="15"/>
      <c r="V546" s="17">
        <v>40</v>
      </c>
      <c r="W546" s="15" t="s">
        <v>3378</v>
      </c>
      <c r="X546" s="15">
        <v>0.3</v>
      </c>
      <c r="Y546" s="18" t="b">
        <v>0</v>
      </c>
      <c r="Z546" s="15" t="s">
        <v>3379</v>
      </c>
      <c r="AA546" s="15">
        <v>1.9</v>
      </c>
      <c r="AB546" s="18" t="b">
        <v>0</v>
      </c>
      <c r="AC546" s="15"/>
      <c r="AD546" s="15" t="s">
        <v>519</v>
      </c>
      <c r="AE546" s="17">
        <v>20</v>
      </c>
      <c r="AF546" s="17">
        <v>56</v>
      </c>
      <c r="AG546" s="17">
        <v>1</v>
      </c>
      <c r="AH546" s="17">
        <v>0</v>
      </c>
      <c r="AI546" s="17">
        <v>0</v>
      </c>
      <c r="AJ546" s="17">
        <v>0</v>
      </c>
      <c r="AK546" s="17">
        <v>0</v>
      </c>
      <c r="AL546" s="15">
        <v>0</v>
      </c>
      <c r="AM546" s="15">
        <v>0.2</v>
      </c>
      <c r="AN546" s="15" t="s">
        <v>3379</v>
      </c>
      <c r="AO546" s="15"/>
      <c r="AP546" s="15"/>
      <c r="AQ546" s="15"/>
      <c r="AR546" s="15"/>
      <c r="AS546" s="18" t="b">
        <v>0</v>
      </c>
      <c r="AT546" s="15" t="s">
        <v>3380</v>
      </c>
      <c r="AU546" s="17">
        <v>125</v>
      </c>
      <c r="AV546" s="17">
        <v>0</v>
      </c>
      <c r="AW546" s="17">
        <v>0</v>
      </c>
      <c r="AX546" s="17">
        <v>0</v>
      </c>
      <c r="AY546" s="17">
        <v>2</v>
      </c>
      <c r="AZ546" s="17">
        <v>0</v>
      </c>
      <c r="BA546" s="17">
        <v>0</v>
      </c>
      <c r="BB546" s="17">
        <v>0</v>
      </c>
      <c r="BC546" s="17">
        <v>1</v>
      </c>
      <c r="BD546" s="17">
        <v>0</v>
      </c>
      <c r="BE546" s="17">
        <v>0</v>
      </c>
      <c r="BF546" s="17">
        <v>0</v>
      </c>
      <c r="BG546" s="17">
        <v>4</v>
      </c>
      <c r="BH546" s="15">
        <v>21.8</v>
      </c>
      <c r="BI546" s="15">
        <v>20.100000000000001</v>
      </c>
      <c r="BJ546" s="15">
        <v>7</v>
      </c>
      <c r="BK546" s="15">
        <v>4.9000000000000004</v>
      </c>
      <c r="BL546" s="17">
        <v>0</v>
      </c>
      <c r="BM546" s="17">
        <v>0</v>
      </c>
      <c r="BN546" s="17">
        <v>0</v>
      </c>
      <c r="BO546" s="17">
        <v>0</v>
      </c>
      <c r="BP546" s="17">
        <v>2</v>
      </c>
      <c r="BQ546" s="15">
        <v>7.0000000000000007E-2</v>
      </c>
      <c r="BR546" s="15">
        <v>0.08</v>
      </c>
      <c r="BS546" s="15">
        <v>0.15</v>
      </c>
      <c r="BT546" s="15">
        <v>2.09</v>
      </c>
      <c r="BU546" s="15"/>
      <c r="BV546" s="15"/>
      <c r="BW546" s="15"/>
      <c r="BX546" s="15"/>
      <c r="BY546" s="15"/>
      <c r="BZ546" s="15"/>
      <c r="CA546" s="15"/>
      <c r="CB546" s="15"/>
      <c r="CC546" s="17">
        <v>356</v>
      </c>
      <c r="CD546" s="17">
        <v>124</v>
      </c>
      <c r="CE546" s="17">
        <v>324</v>
      </c>
      <c r="CF546" s="17">
        <v>113</v>
      </c>
      <c r="CG546" s="17">
        <v>332</v>
      </c>
      <c r="CH546" s="17">
        <v>120</v>
      </c>
      <c r="CI546" s="17">
        <v>357</v>
      </c>
      <c r="CJ546" s="17">
        <v>121</v>
      </c>
      <c r="CK546" s="17">
        <v>0.05</v>
      </c>
      <c r="CL546" s="17">
        <v>0</v>
      </c>
      <c r="CM546" s="17">
        <v>0.06</v>
      </c>
      <c r="CN546" s="17">
        <v>0.11</v>
      </c>
      <c r="CO546" s="17">
        <v>1.5</v>
      </c>
      <c r="CP546" s="17">
        <v>1.44</v>
      </c>
      <c r="CQ546" s="17">
        <v>499</v>
      </c>
      <c r="CR546" s="17">
        <v>139</v>
      </c>
      <c r="CS546" s="17">
        <v>8</v>
      </c>
      <c r="CT546" s="17">
        <v>2</v>
      </c>
      <c r="CU546" s="17">
        <v>399</v>
      </c>
      <c r="CV546" s="17">
        <v>134</v>
      </c>
      <c r="CW546" s="17">
        <v>138</v>
      </c>
      <c r="CX546" s="17">
        <v>54</v>
      </c>
      <c r="CY546" s="17">
        <v>1.44</v>
      </c>
      <c r="CZ546" s="17">
        <v>0</v>
      </c>
      <c r="DA546" s="17">
        <v>0</v>
      </c>
      <c r="DB546" s="15"/>
      <c r="DC546" s="15"/>
      <c r="DD546" s="15"/>
      <c r="DE546" s="15"/>
      <c r="DF546" s="15"/>
      <c r="DG546" s="15"/>
      <c r="DH546" s="15"/>
    </row>
    <row r="547" spans="1:112" ht="17.25" thickBot="1">
      <c r="A547" s="18" t="b">
        <v>1</v>
      </c>
      <c r="B547" s="18" t="b">
        <v>1</v>
      </c>
      <c r="C547" s="15"/>
      <c r="D547" s="15"/>
      <c r="E547" s="17">
        <v>93605</v>
      </c>
      <c r="F547" s="17">
        <v>0</v>
      </c>
      <c r="G547" s="17">
        <v>0</v>
      </c>
      <c r="H547" s="17">
        <v>0</v>
      </c>
      <c r="I547" s="17">
        <v>0</v>
      </c>
      <c r="J547" s="15">
        <v>0</v>
      </c>
      <c r="K547" s="17">
        <v>0</v>
      </c>
      <c r="L547" s="17">
        <v>2</v>
      </c>
      <c r="M547" s="15">
        <v>1.7</v>
      </c>
      <c r="N547" s="15"/>
      <c r="O547" s="17">
        <v>0</v>
      </c>
      <c r="P547" s="15" t="s">
        <v>5184</v>
      </c>
      <c r="Q547" s="15">
        <v>0</v>
      </c>
      <c r="R547" s="17">
        <v>541</v>
      </c>
      <c r="S547" s="18" t="b">
        <v>0</v>
      </c>
      <c r="T547" s="15"/>
      <c r="U547" s="15"/>
      <c r="V547" s="17">
        <v>45</v>
      </c>
      <c r="W547" s="15" t="s">
        <v>5545</v>
      </c>
      <c r="X547" s="15">
        <v>0</v>
      </c>
      <c r="Y547" s="18" t="b">
        <v>0</v>
      </c>
      <c r="Z547" s="15" t="s">
        <v>5546</v>
      </c>
      <c r="AA547" s="15">
        <v>0.7</v>
      </c>
      <c r="AB547" s="18" t="b">
        <v>0</v>
      </c>
      <c r="AC547" s="15"/>
      <c r="AD547" s="15" t="s">
        <v>519</v>
      </c>
      <c r="AE547" s="17">
        <v>20</v>
      </c>
      <c r="AF547" s="17">
        <v>56</v>
      </c>
      <c r="AG547" s="17">
        <v>0</v>
      </c>
      <c r="AH547" s="17">
        <v>0</v>
      </c>
      <c r="AI547" s="17">
        <v>0</v>
      </c>
      <c r="AJ547" s="17">
        <v>0</v>
      </c>
      <c r="AK547" s="17">
        <v>0</v>
      </c>
      <c r="AL547" s="15">
        <v>0</v>
      </c>
      <c r="AM547" s="15">
        <v>0</v>
      </c>
      <c r="AN547" s="15" t="s">
        <v>5546</v>
      </c>
      <c r="AO547" s="15"/>
      <c r="AP547" s="15"/>
      <c r="AQ547" s="15"/>
      <c r="AR547" s="15"/>
      <c r="AS547" s="18" t="b">
        <v>0</v>
      </c>
      <c r="AT547" s="15" t="s">
        <v>5547</v>
      </c>
      <c r="AU547" s="17">
        <v>0</v>
      </c>
      <c r="AV547" s="17">
        <v>0</v>
      </c>
      <c r="AW547" s="17">
        <v>0</v>
      </c>
      <c r="AX547" s="17">
        <v>0</v>
      </c>
      <c r="AY547" s="17">
        <v>0</v>
      </c>
      <c r="AZ547" s="17">
        <v>0</v>
      </c>
      <c r="BA547" s="17">
        <v>0</v>
      </c>
      <c r="BB547" s="17">
        <v>0</v>
      </c>
      <c r="BC547" s="17">
        <v>0</v>
      </c>
      <c r="BD547" s="17">
        <v>0</v>
      </c>
      <c r="BE547" s="17">
        <v>0</v>
      </c>
      <c r="BF547" s="17">
        <v>0</v>
      </c>
      <c r="BG547" s="17">
        <v>0</v>
      </c>
      <c r="BH547" s="15">
        <v>0</v>
      </c>
      <c r="BI547" s="15">
        <v>0</v>
      </c>
      <c r="BJ547" s="15">
        <v>0</v>
      </c>
      <c r="BK547" s="15">
        <v>0</v>
      </c>
      <c r="BL547" s="17">
        <v>0</v>
      </c>
      <c r="BM547" s="17">
        <v>0</v>
      </c>
      <c r="BN547" s="17">
        <v>0</v>
      </c>
      <c r="BO547" s="17">
        <v>0</v>
      </c>
      <c r="BP547" s="17">
        <v>0</v>
      </c>
      <c r="BQ547" s="15">
        <v>0</v>
      </c>
      <c r="BR547" s="15">
        <v>0</v>
      </c>
      <c r="BS547" s="15">
        <v>0</v>
      </c>
      <c r="BT547" s="15">
        <v>0</v>
      </c>
      <c r="BU547" s="15"/>
      <c r="BV547" s="15"/>
      <c r="BW547" s="15"/>
      <c r="BX547" s="15"/>
      <c r="BY547" s="15"/>
      <c r="BZ547" s="15"/>
      <c r="CA547" s="15"/>
      <c r="CB547" s="15"/>
      <c r="CC547" s="17">
        <v>450</v>
      </c>
      <c r="CD547" s="17">
        <v>170</v>
      </c>
      <c r="CE547" s="17">
        <v>439</v>
      </c>
      <c r="CF547" s="17">
        <v>170</v>
      </c>
      <c r="CG547" s="17">
        <v>422</v>
      </c>
      <c r="CH547" s="17">
        <v>168</v>
      </c>
      <c r="CI547" s="17">
        <v>452</v>
      </c>
      <c r="CJ547" s="17">
        <v>170</v>
      </c>
      <c r="CK547" s="17">
        <v>0</v>
      </c>
      <c r="CL547" s="17">
        <v>0</v>
      </c>
      <c r="CM547" s="17">
        <v>0</v>
      </c>
      <c r="CN547" s="17">
        <v>0</v>
      </c>
      <c r="CO547" s="17">
        <v>0</v>
      </c>
      <c r="CP547" s="17">
        <v>0</v>
      </c>
      <c r="CQ547" s="17">
        <v>375</v>
      </c>
      <c r="CR547" s="17">
        <v>76</v>
      </c>
      <c r="CS547" s="17">
        <v>74</v>
      </c>
      <c r="CT547" s="17">
        <v>50</v>
      </c>
      <c r="CU547" s="17">
        <v>455</v>
      </c>
      <c r="CV547" s="17">
        <v>170</v>
      </c>
      <c r="CW547" s="17">
        <v>241</v>
      </c>
      <c r="CX547" s="17">
        <v>87</v>
      </c>
      <c r="CY547" s="17">
        <v>0</v>
      </c>
      <c r="CZ547" s="17">
        <v>0</v>
      </c>
      <c r="DA547" s="17">
        <v>0</v>
      </c>
      <c r="DB547" s="15"/>
      <c r="DC547" s="15"/>
      <c r="DD547" s="15"/>
      <c r="DE547" s="15"/>
      <c r="DF547" s="15"/>
      <c r="DG547" s="15"/>
      <c r="DH547" s="15"/>
    </row>
    <row r="548" spans="1:112" ht="17.25" thickBot="1">
      <c r="A548" s="18" t="b">
        <v>1</v>
      </c>
      <c r="B548" s="18" t="b">
        <v>1</v>
      </c>
      <c r="C548" s="15"/>
      <c r="D548" s="15"/>
      <c r="E548" s="17">
        <v>484420</v>
      </c>
      <c r="F548" s="17">
        <v>0</v>
      </c>
      <c r="G548" s="17">
        <v>0</v>
      </c>
      <c r="H548" s="17">
        <v>0</v>
      </c>
      <c r="I548" s="17">
        <v>0</v>
      </c>
      <c r="J548" s="15">
        <v>0</v>
      </c>
      <c r="K548" s="17">
        <v>0</v>
      </c>
      <c r="L548" s="17">
        <v>3</v>
      </c>
      <c r="M548" s="15">
        <v>2.1</v>
      </c>
      <c r="N548" s="15"/>
      <c r="O548" s="17">
        <v>0</v>
      </c>
      <c r="P548" s="15" t="s">
        <v>1027</v>
      </c>
      <c r="Q548" s="15">
        <v>0</v>
      </c>
      <c r="R548" s="17">
        <v>542</v>
      </c>
      <c r="S548" s="18" t="b">
        <v>0</v>
      </c>
      <c r="T548" s="15"/>
      <c r="U548" s="15"/>
      <c r="V548" s="17">
        <v>60</v>
      </c>
      <c r="W548" s="15" t="s">
        <v>3047</v>
      </c>
      <c r="X548" s="15">
        <v>4.0999999999999996</v>
      </c>
      <c r="Y548" s="18" t="b">
        <v>0</v>
      </c>
      <c r="Z548" s="15" t="s">
        <v>3048</v>
      </c>
      <c r="AA548" s="15">
        <v>3.5</v>
      </c>
      <c r="AB548" s="18" t="b">
        <v>0</v>
      </c>
      <c r="AC548" s="15"/>
      <c r="AD548" s="15" t="s">
        <v>519</v>
      </c>
      <c r="AE548" s="17">
        <v>20</v>
      </c>
      <c r="AF548" s="17">
        <v>56</v>
      </c>
      <c r="AG548" s="17">
        <v>147</v>
      </c>
      <c r="AH548" s="17">
        <v>0</v>
      </c>
      <c r="AI548" s="17">
        <v>0</v>
      </c>
      <c r="AJ548" s="17">
        <v>0</v>
      </c>
      <c r="AK548" s="17">
        <v>0</v>
      </c>
      <c r="AL548" s="15">
        <v>0</v>
      </c>
      <c r="AM548" s="15">
        <v>24.5</v>
      </c>
      <c r="AN548" s="15" t="s">
        <v>3049</v>
      </c>
      <c r="AO548" s="15"/>
      <c r="AP548" s="15"/>
      <c r="AQ548" s="15"/>
      <c r="AR548" s="15"/>
      <c r="AS548" s="18" t="b">
        <v>0</v>
      </c>
      <c r="AT548" s="15" t="s">
        <v>3050</v>
      </c>
      <c r="AU548" s="17">
        <v>2930</v>
      </c>
      <c r="AV548" s="17">
        <v>5</v>
      </c>
      <c r="AW548" s="17">
        <v>6</v>
      </c>
      <c r="AX548" s="17">
        <v>10</v>
      </c>
      <c r="AY548" s="17">
        <v>43</v>
      </c>
      <c r="AZ548" s="17">
        <v>0</v>
      </c>
      <c r="BA548" s="17">
        <v>0</v>
      </c>
      <c r="BB548" s="17">
        <v>1</v>
      </c>
      <c r="BC548" s="17">
        <v>5</v>
      </c>
      <c r="BD548" s="17">
        <v>0</v>
      </c>
      <c r="BE548" s="17">
        <v>0</v>
      </c>
      <c r="BF548" s="17">
        <v>16</v>
      </c>
      <c r="BG548" s="17">
        <v>621</v>
      </c>
      <c r="BH548" s="15">
        <v>725.8</v>
      </c>
      <c r="BI548" s="15">
        <v>816.4</v>
      </c>
      <c r="BJ548" s="15">
        <v>324</v>
      </c>
      <c r="BK548" s="15">
        <v>186.9</v>
      </c>
      <c r="BL548" s="17">
        <v>0</v>
      </c>
      <c r="BM548" s="17">
        <v>0</v>
      </c>
      <c r="BN548" s="17">
        <v>0</v>
      </c>
      <c r="BO548" s="17">
        <v>0</v>
      </c>
      <c r="BP548" s="17">
        <v>33</v>
      </c>
      <c r="BQ548" s="15">
        <v>5.22</v>
      </c>
      <c r="BR548" s="15">
        <v>5.95</v>
      </c>
      <c r="BS548" s="15">
        <v>11.17</v>
      </c>
      <c r="BT548" s="15">
        <v>46.5</v>
      </c>
      <c r="BU548" s="17">
        <v>6</v>
      </c>
      <c r="BV548" s="15"/>
      <c r="BW548" s="17">
        <v>2</v>
      </c>
      <c r="BX548" s="15"/>
      <c r="BY548" s="17">
        <v>2</v>
      </c>
      <c r="BZ548" s="15"/>
      <c r="CA548" s="15"/>
      <c r="CB548" s="15"/>
      <c r="CC548" s="17">
        <v>41</v>
      </c>
      <c r="CD548" s="17">
        <v>11</v>
      </c>
      <c r="CE548" s="17">
        <v>16</v>
      </c>
      <c r="CF548" s="17">
        <v>15</v>
      </c>
      <c r="CG548" s="17">
        <v>87</v>
      </c>
      <c r="CH548" s="17">
        <v>54</v>
      </c>
      <c r="CI548" s="17">
        <v>28</v>
      </c>
      <c r="CJ548" s="17">
        <v>22</v>
      </c>
      <c r="CK548" s="17">
        <v>0.16</v>
      </c>
      <c r="CL548" s="17">
        <v>0</v>
      </c>
      <c r="CM548" s="17">
        <v>0.18</v>
      </c>
      <c r="CN548" s="17">
        <v>0.34</v>
      </c>
      <c r="CO548" s="17">
        <v>1.43</v>
      </c>
      <c r="CP548" s="17">
        <v>1.32</v>
      </c>
      <c r="CQ548" s="17">
        <v>94</v>
      </c>
      <c r="CR548" s="17">
        <v>59</v>
      </c>
      <c r="CS548" s="17">
        <v>488</v>
      </c>
      <c r="CT548" s="17">
        <v>194</v>
      </c>
      <c r="CU548" s="17">
        <v>48</v>
      </c>
      <c r="CV548" s="17">
        <v>22</v>
      </c>
      <c r="CW548" s="17">
        <v>95</v>
      </c>
      <c r="CX548" s="17">
        <v>32</v>
      </c>
      <c r="CY548" s="17">
        <v>1.01</v>
      </c>
      <c r="CZ548" s="17">
        <v>0.31</v>
      </c>
      <c r="DA548" s="17">
        <v>0</v>
      </c>
      <c r="DB548" s="15"/>
      <c r="DC548" s="15"/>
      <c r="DD548" s="15"/>
      <c r="DE548" s="15"/>
      <c r="DF548" s="15"/>
      <c r="DG548" s="15"/>
      <c r="DH548" s="15"/>
    </row>
    <row r="549" spans="1:112" ht="17.25" thickBot="1">
      <c r="A549" s="18" t="b">
        <v>1</v>
      </c>
      <c r="B549" s="18" t="b">
        <v>1</v>
      </c>
      <c r="C549" s="15"/>
      <c r="D549" s="15"/>
      <c r="E549" s="17">
        <v>547027</v>
      </c>
      <c r="F549" s="17">
        <v>0</v>
      </c>
      <c r="G549" s="17">
        <v>0</v>
      </c>
      <c r="H549" s="17">
        <v>0</v>
      </c>
      <c r="I549" s="17">
        <v>0</v>
      </c>
      <c r="J549" s="15">
        <v>0</v>
      </c>
      <c r="K549" s="17">
        <v>0</v>
      </c>
      <c r="L549" s="17">
        <v>3</v>
      </c>
      <c r="M549" s="15">
        <v>2</v>
      </c>
      <c r="N549" s="15"/>
      <c r="O549" s="17">
        <v>0</v>
      </c>
      <c r="P549" s="15" t="s">
        <v>3037</v>
      </c>
      <c r="Q549" s="15">
        <v>0</v>
      </c>
      <c r="R549" s="17">
        <v>543</v>
      </c>
      <c r="S549" s="18" t="b">
        <v>0</v>
      </c>
      <c r="T549" s="15"/>
      <c r="U549" s="15"/>
      <c r="V549" s="17">
        <v>55</v>
      </c>
      <c r="W549" s="15" t="s">
        <v>3038</v>
      </c>
      <c r="X549" s="15">
        <v>3.2</v>
      </c>
      <c r="Y549" s="18" t="b">
        <v>0</v>
      </c>
      <c r="Z549" s="15" t="s">
        <v>3039</v>
      </c>
      <c r="AA549" s="15">
        <v>0.1</v>
      </c>
      <c r="AB549" s="18" t="b">
        <v>0</v>
      </c>
      <c r="AC549" s="15"/>
      <c r="AD549" s="15" t="s">
        <v>519</v>
      </c>
      <c r="AE549" s="17">
        <v>20</v>
      </c>
      <c r="AF549" s="17">
        <v>56</v>
      </c>
      <c r="AG549" s="17">
        <v>65</v>
      </c>
      <c r="AH549" s="17">
        <v>0</v>
      </c>
      <c r="AI549" s="17">
        <v>0</v>
      </c>
      <c r="AJ549" s="17">
        <v>0</v>
      </c>
      <c r="AK549" s="17">
        <v>0</v>
      </c>
      <c r="AL549" s="15">
        <v>0</v>
      </c>
      <c r="AM549" s="15">
        <v>11.8</v>
      </c>
      <c r="AN549" s="15" t="s">
        <v>3039</v>
      </c>
      <c r="AO549" s="15"/>
      <c r="AP549" s="15"/>
      <c r="AQ549" s="15"/>
      <c r="AR549" s="15"/>
      <c r="AS549" s="18" t="b">
        <v>0</v>
      </c>
      <c r="AT549" s="15" t="s">
        <v>3040</v>
      </c>
      <c r="AU549" s="17">
        <v>1403</v>
      </c>
      <c r="AV549" s="17">
        <v>2</v>
      </c>
      <c r="AW549" s="17">
        <v>6</v>
      </c>
      <c r="AX549" s="17">
        <v>5</v>
      </c>
      <c r="AY549" s="17">
        <v>19</v>
      </c>
      <c r="AZ549" s="17">
        <v>0</v>
      </c>
      <c r="BA549" s="17">
        <v>0</v>
      </c>
      <c r="BB549" s="17">
        <v>0</v>
      </c>
      <c r="BC549" s="17">
        <v>6</v>
      </c>
      <c r="BD549" s="17">
        <v>0</v>
      </c>
      <c r="BE549" s="17">
        <v>0</v>
      </c>
      <c r="BF549" s="17">
        <v>3</v>
      </c>
      <c r="BG549" s="17">
        <v>209</v>
      </c>
      <c r="BH549" s="15">
        <v>166.2</v>
      </c>
      <c r="BI549" s="15">
        <v>153.80000000000001</v>
      </c>
      <c r="BJ549" s="15">
        <v>234</v>
      </c>
      <c r="BK549" s="15">
        <v>53.9</v>
      </c>
      <c r="BL549" s="17">
        <v>0</v>
      </c>
      <c r="BM549" s="17">
        <v>0</v>
      </c>
      <c r="BN549" s="17">
        <v>0</v>
      </c>
      <c r="BO549" s="17">
        <v>0</v>
      </c>
      <c r="BP549" s="17">
        <v>15</v>
      </c>
      <c r="BQ549" s="15">
        <v>3.27</v>
      </c>
      <c r="BR549" s="15">
        <v>0.85</v>
      </c>
      <c r="BS549" s="15">
        <v>4.12</v>
      </c>
      <c r="BT549" s="15">
        <v>21.52</v>
      </c>
      <c r="BU549" s="15"/>
      <c r="BV549" s="15"/>
      <c r="BW549" s="15"/>
      <c r="BX549" s="15"/>
      <c r="BY549" s="17">
        <v>1</v>
      </c>
      <c r="BZ549" s="15"/>
      <c r="CA549" s="15"/>
      <c r="CB549" s="15"/>
      <c r="CC549" s="17">
        <v>266</v>
      </c>
      <c r="CD549" s="17">
        <v>122</v>
      </c>
      <c r="CE549" s="17">
        <v>201</v>
      </c>
      <c r="CF549" s="17">
        <v>129</v>
      </c>
      <c r="CG549" s="17">
        <v>127</v>
      </c>
      <c r="CH549" s="17">
        <v>72</v>
      </c>
      <c r="CI549" s="17">
        <v>237</v>
      </c>
      <c r="CJ549" s="17">
        <v>122</v>
      </c>
      <c r="CK549" s="17">
        <v>0.21</v>
      </c>
      <c r="CL549" s="17">
        <v>0</v>
      </c>
      <c r="CM549" s="17">
        <v>0.05</v>
      </c>
      <c r="CN549" s="17">
        <v>0.26</v>
      </c>
      <c r="CO549" s="17">
        <v>1.38</v>
      </c>
      <c r="CP549" s="17">
        <v>1.22</v>
      </c>
      <c r="CQ549" s="17">
        <v>197</v>
      </c>
      <c r="CR549" s="17">
        <v>122</v>
      </c>
      <c r="CS549" s="17">
        <v>434</v>
      </c>
      <c r="CT549" s="17">
        <v>165</v>
      </c>
      <c r="CU549" s="17">
        <v>150</v>
      </c>
      <c r="CV549" s="17">
        <v>59</v>
      </c>
      <c r="CW549" s="17">
        <v>409</v>
      </c>
      <c r="CX549" s="17">
        <v>153</v>
      </c>
      <c r="CY549" s="17">
        <v>0.96</v>
      </c>
      <c r="CZ549" s="17">
        <v>0.32</v>
      </c>
      <c r="DA549" s="17">
        <v>0</v>
      </c>
      <c r="DB549" s="15"/>
      <c r="DC549" s="15"/>
      <c r="DD549" s="15"/>
      <c r="DE549" s="15"/>
      <c r="DF549" s="15"/>
      <c r="DG549" s="15"/>
      <c r="DH549" s="15"/>
    </row>
    <row r="550" spans="1:112" ht="17.25" thickBot="1">
      <c r="A550" s="18" t="b">
        <v>1</v>
      </c>
      <c r="B550" s="18" t="b">
        <v>1</v>
      </c>
      <c r="C550" s="15"/>
      <c r="D550" s="15"/>
      <c r="E550" s="17">
        <v>84450</v>
      </c>
      <c r="F550" s="17">
        <v>0</v>
      </c>
      <c r="G550" s="17">
        <v>0</v>
      </c>
      <c r="H550" s="17">
        <v>0</v>
      </c>
      <c r="I550" s="17">
        <v>0</v>
      </c>
      <c r="J550" s="15">
        <v>0</v>
      </c>
      <c r="K550" s="17">
        <v>0</v>
      </c>
      <c r="L550" s="17">
        <v>3</v>
      </c>
      <c r="M550" s="15">
        <v>2</v>
      </c>
      <c r="N550" s="15"/>
      <c r="O550" s="17">
        <v>0</v>
      </c>
      <c r="P550" s="15" t="s">
        <v>3370</v>
      </c>
      <c r="Q550" s="15">
        <v>0</v>
      </c>
      <c r="R550" s="17">
        <v>544</v>
      </c>
      <c r="S550" s="18" t="b">
        <v>0</v>
      </c>
      <c r="T550" s="15"/>
      <c r="U550" s="15"/>
      <c r="V550" s="17">
        <v>55</v>
      </c>
      <c r="W550" s="15" t="s">
        <v>3371</v>
      </c>
      <c r="X550" s="15">
        <v>3.6</v>
      </c>
      <c r="Y550" s="18" t="b">
        <v>0</v>
      </c>
      <c r="Z550" s="15" t="s">
        <v>3372</v>
      </c>
      <c r="AA550" s="15">
        <v>5.7</v>
      </c>
      <c r="AB550" s="18" t="b">
        <v>0</v>
      </c>
      <c r="AC550" s="15"/>
      <c r="AD550" s="15" t="s">
        <v>519</v>
      </c>
      <c r="AE550" s="17">
        <v>20</v>
      </c>
      <c r="AF550" s="17">
        <v>56</v>
      </c>
      <c r="AG550" s="17">
        <v>124</v>
      </c>
      <c r="AH550" s="17">
        <v>0</v>
      </c>
      <c r="AI550" s="17">
        <v>0</v>
      </c>
      <c r="AJ550" s="17">
        <v>0</v>
      </c>
      <c r="AK550" s="17">
        <v>0</v>
      </c>
      <c r="AL550" s="15">
        <v>0</v>
      </c>
      <c r="AM550" s="15">
        <v>22.5</v>
      </c>
      <c r="AN550" s="15" t="s">
        <v>3372</v>
      </c>
      <c r="AO550" s="15"/>
      <c r="AP550" s="15"/>
      <c r="AQ550" s="15"/>
      <c r="AR550" s="15"/>
      <c r="AS550" s="18" t="b">
        <v>0</v>
      </c>
      <c r="AT550" s="15" t="s">
        <v>3373</v>
      </c>
      <c r="AU550" s="17">
        <v>2901</v>
      </c>
      <c r="AV550" s="17">
        <v>1</v>
      </c>
      <c r="AW550" s="17">
        <v>6</v>
      </c>
      <c r="AX550" s="17">
        <v>9</v>
      </c>
      <c r="AY550" s="17">
        <v>39</v>
      </c>
      <c r="AZ550" s="17">
        <v>0</v>
      </c>
      <c r="BA550" s="17">
        <v>0</v>
      </c>
      <c r="BB550" s="17">
        <v>0</v>
      </c>
      <c r="BC550" s="17">
        <v>8</v>
      </c>
      <c r="BD550" s="17">
        <v>0</v>
      </c>
      <c r="BE550" s="17">
        <v>0</v>
      </c>
      <c r="BF550" s="17">
        <v>8</v>
      </c>
      <c r="BG550" s="17">
        <v>603</v>
      </c>
      <c r="BH550" s="15">
        <v>685</v>
      </c>
      <c r="BI550" s="15">
        <v>595.29999999999995</v>
      </c>
      <c r="BJ550" s="15">
        <v>101</v>
      </c>
      <c r="BK550" s="15">
        <v>138.1</v>
      </c>
      <c r="BL550" s="17">
        <v>0</v>
      </c>
      <c r="BM550" s="17">
        <v>0</v>
      </c>
      <c r="BN550" s="17">
        <v>0</v>
      </c>
      <c r="BO550" s="17">
        <v>0</v>
      </c>
      <c r="BP550" s="17">
        <v>32</v>
      </c>
      <c r="BQ550" s="15">
        <v>1.01</v>
      </c>
      <c r="BR550" s="15">
        <v>3.73</v>
      </c>
      <c r="BS550" s="15">
        <v>4.74</v>
      </c>
      <c r="BT550" s="15">
        <v>45.68</v>
      </c>
      <c r="BU550" s="17">
        <v>4</v>
      </c>
      <c r="BV550" s="15"/>
      <c r="BW550" s="17">
        <v>1</v>
      </c>
      <c r="BX550" s="15"/>
      <c r="BY550" s="15"/>
      <c r="BZ550" s="15"/>
      <c r="CA550" s="15"/>
      <c r="CB550" s="15"/>
      <c r="CC550" s="17">
        <v>51</v>
      </c>
      <c r="CD550" s="17">
        <v>14</v>
      </c>
      <c r="CE550" s="17">
        <v>36</v>
      </c>
      <c r="CF550" s="17">
        <v>35</v>
      </c>
      <c r="CG550" s="17">
        <v>232</v>
      </c>
      <c r="CH550" s="17">
        <v>125</v>
      </c>
      <c r="CI550" s="17">
        <v>65</v>
      </c>
      <c r="CJ550" s="17">
        <v>42</v>
      </c>
      <c r="CK550" s="17">
        <v>0.03</v>
      </c>
      <c r="CL550" s="17">
        <v>0</v>
      </c>
      <c r="CM550" s="17">
        <v>0.12</v>
      </c>
      <c r="CN550" s="17">
        <v>0.15</v>
      </c>
      <c r="CO550" s="17">
        <v>1.42</v>
      </c>
      <c r="CP550" s="17">
        <v>1.21</v>
      </c>
      <c r="CQ550" s="17">
        <v>112</v>
      </c>
      <c r="CR550" s="17">
        <v>74</v>
      </c>
      <c r="CS550" s="17">
        <v>349</v>
      </c>
      <c r="CT550" s="17">
        <v>117</v>
      </c>
      <c r="CU550" s="17">
        <v>91</v>
      </c>
      <c r="CV550" s="17">
        <v>38</v>
      </c>
      <c r="CW550" s="17">
        <v>70</v>
      </c>
      <c r="CX550" s="17">
        <v>22</v>
      </c>
      <c r="CY550" s="17">
        <v>0.99</v>
      </c>
      <c r="CZ550" s="17">
        <v>0.28000000000000003</v>
      </c>
      <c r="DA550" s="17">
        <v>0</v>
      </c>
      <c r="DB550" s="15"/>
      <c r="DC550" s="15"/>
      <c r="DD550" s="15"/>
      <c r="DE550" s="15"/>
      <c r="DF550" s="15"/>
      <c r="DG550" s="15"/>
      <c r="DH550" s="15"/>
    </row>
    <row r="551" spans="1:112" ht="17.25" thickBot="1">
      <c r="A551" s="18" t="b">
        <v>1</v>
      </c>
      <c r="B551" s="18" t="b">
        <v>1</v>
      </c>
      <c r="C551" s="15"/>
      <c r="D551" s="15"/>
      <c r="E551" s="17">
        <v>577669</v>
      </c>
      <c r="F551" s="17">
        <v>0</v>
      </c>
      <c r="G551" s="17">
        <v>0</v>
      </c>
      <c r="H551" s="17">
        <v>0</v>
      </c>
      <c r="I551" s="17">
        <v>0</v>
      </c>
      <c r="J551" s="15">
        <v>0</v>
      </c>
      <c r="K551" s="17">
        <v>0</v>
      </c>
      <c r="L551" s="17">
        <v>3</v>
      </c>
      <c r="M551" s="15">
        <v>1.5</v>
      </c>
      <c r="N551" s="15"/>
      <c r="O551" s="17">
        <v>0</v>
      </c>
      <c r="P551" s="15" t="s">
        <v>3065</v>
      </c>
      <c r="Q551" s="15">
        <v>0</v>
      </c>
      <c r="R551" s="17">
        <v>545</v>
      </c>
      <c r="S551" s="18" t="b">
        <v>0</v>
      </c>
      <c r="T551" s="15"/>
      <c r="U551" s="15"/>
      <c r="V551" s="17">
        <v>50</v>
      </c>
      <c r="W551" s="15" t="s">
        <v>3066</v>
      </c>
      <c r="X551" s="15">
        <v>2.4</v>
      </c>
      <c r="Y551" s="18" t="b">
        <v>0</v>
      </c>
      <c r="Z551" s="15" t="s">
        <v>3067</v>
      </c>
      <c r="AA551" s="15">
        <v>0.5</v>
      </c>
      <c r="AB551" s="18" t="b">
        <v>0</v>
      </c>
      <c r="AC551" s="15"/>
      <c r="AD551" s="15" t="s">
        <v>519</v>
      </c>
      <c r="AE551" s="17">
        <v>20</v>
      </c>
      <c r="AF551" s="17">
        <v>56</v>
      </c>
      <c r="AG551" s="17">
        <v>80</v>
      </c>
      <c r="AH551" s="17">
        <v>0</v>
      </c>
      <c r="AI551" s="17">
        <v>0</v>
      </c>
      <c r="AJ551" s="17">
        <v>0</v>
      </c>
      <c r="AK551" s="17">
        <v>0</v>
      </c>
      <c r="AL551" s="15">
        <v>0</v>
      </c>
      <c r="AM551" s="15">
        <v>16</v>
      </c>
      <c r="AN551" s="15" t="s">
        <v>3067</v>
      </c>
      <c r="AO551" s="15"/>
      <c r="AP551" s="15"/>
      <c r="AQ551" s="15"/>
      <c r="AR551" s="15"/>
      <c r="AS551" s="18" t="b">
        <v>0</v>
      </c>
      <c r="AT551" s="15" t="s">
        <v>3068</v>
      </c>
      <c r="AU551" s="17">
        <v>2891</v>
      </c>
      <c r="AV551" s="17">
        <v>0</v>
      </c>
      <c r="AW551" s="17">
        <v>2</v>
      </c>
      <c r="AX551" s="17">
        <v>9</v>
      </c>
      <c r="AY551" s="17">
        <v>42</v>
      </c>
      <c r="AZ551" s="17">
        <v>0</v>
      </c>
      <c r="BA551" s="17">
        <v>0</v>
      </c>
      <c r="BB551" s="17">
        <v>0</v>
      </c>
      <c r="BC551" s="17">
        <v>9</v>
      </c>
      <c r="BD551" s="17">
        <v>0</v>
      </c>
      <c r="BE551" s="17">
        <v>0</v>
      </c>
      <c r="BF551" s="17">
        <v>0</v>
      </c>
      <c r="BG551" s="17">
        <v>410</v>
      </c>
      <c r="BH551" s="15">
        <v>347.6</v>
      </c>
      <c r="BI551" s="15">
        <v>333.3</v>
      </c>
      <c r="BJ551" s="15">
        <v>162</v>
      </c>
      <c r="BK551" s="15">
        <v>84.6</v>
      </c>
      <c r="BL551" s="17">
        <v>0</v>
      </c>
      <c r="BM551" s="17">
        <v>0</v>
      </c>
      <c r="BN551" s="17">
        <v>0</v>
      </c>
      <c r="BO551" s="17">
        <v>0</v>
      </c>
      <c r="BP551" s="17">
        <v>33</v>
      </c>
      <c r="BQ551" s="15">
        <v>1.43</v>
      </c>
      <c r="BR551" s="15">
        <v>1.46</v>
      </c>
      <c r="BS551" s="15">
        <v>2.89</v>
      </c>
      <c r="BT551" s="15">
        <v>41.39</v>
      </c>
      <c r="BU551" s="15"/>
      <c r="BV551" s="15"/>
      <c r="BW551" s="15"/>
      <c r="BX551" s="15"/>
      <c r="BY551" s="15"/>
      <c r="BZ551" s="15"/>
      <c r="CA551" s="15"/>
      <c r="CB551" s="15"/>
      <c r="CC551" s="17">
        <v>175</v>
      </c>
      <c r="CD551" s="17">
        <v>72</v>
      </c>
      <c r="CE551" s="17">
        <v>105</v>
      </c>
      <c r="CF551" s="17">
        <v>75</v>
      </c>
      <c r="CG551" s="17">
        <v>187</v>
      </c>
      <c r="CH551" s="17">
        <v>103</v>
      </c>
      <c r="CI551" s="17">
        <v>161</v>
      </c>
      <c r="CJ551" s="17">
        <v>79</v>
      </c>
      <c r="CK551" s="17">
        <v>0.04</v>
      </c>
      <c r="CL551" s="17">
        <v>0</v>
      </c>
      <c r="CM551" s="17">
        <v>0.05</v>
      </c>
      <c r="CN551" s="17">
        <v>0.09</v>
      </c>
      <c r="CO551" s="17">
        <v>1.29</v>
      </c>
      <c r="CP551" s="17">
        <v>1.31</v>
      </c>
      <c r="CQ551" s="17">
        <v>354</v>
      </c>
      <c r="CR551" s="17">
        <v>212</v>
      </c>
      <c r="CS551" s="17">
        <v>332</v>
      </c>
      <c r="CT551" s="17">
        <v>106</v>
      </c>
      <c r="CU551" s="17">
        <v>249</v>
      </c>
      <c r="CV551" s="17">
        <v>102</v>
      </c>
      <c r="CW551" s="17">
        <v>264</v>
      </c>
      <c r="CX551" s="17">
        <v>88</v>
      </c>
      <c r="CY551" s="17">
        <v>1.03</v>
      </c>
      <c r="CZ551" s="17">
        <v>0.28000000000000003</v>
      </c>
      <c r="DA551" s="17">
        <v>0</v>
      </c>
      <c r="DB551" s="15"/>
      <c r="DC551" s="15"/>
      <c r="DD551" s="15"/>
      <c r="DE551" s="15"/>
      <c r="DF551" s="15"/>
      <c r="DG551" s="15"/>
      <c r="DH551" s="15"/>
    </row>
    <row r="552" spans="1:112" ht="17.25" thickBot="1">
      <c r="A552" s="18" t="b">
        <v>1</v>
      </c>
      <c r="B552" s="18" t="b">
        <v>1</v>
      </c>
      <c r="C552" s="15"/>
      <c r="D552" s="15"/>
      <c r="E552" s="17">
        <v>535818</v>
      </c>
      <c r="F552" s="17">
        <v>0</v>
      </c>
      <c r="G552" s="17">
        <v>0</v>
      </c>
      <c r="H552" s="17">
        <v>0</v>
      </c>
      <c r="I552" s="17">
        <v>0</v>
      </c>
      <c r="J552" s="15">
        <v>0</v>
      </c>
      <c r="K552" s="17">
        <v>0</v>
      </c>
      <c r="L552" s="17">
        <v>3</v>
      </c>
      <c r="M552" s="15">
        <v>1.5</v>
      </c>
      <c r="N552" s="15"/>
      <c r="O552" s="17">
        <v>0</v>
      </c>
      <c r="P552" s="15" t="s">
        <v>1123</v>
      </c>
      <c r="Q552" s="15">
        <v>0</v>
      </c>
      <c r="R552" s="17">
        <v>546</v>
      </c>
      <c r="S552" s="18" t="b">
        <v>0</v>
      </c>
      <c r="T552" s="15"/>
      <c r="U552" s="15"/>
      <c r="V552" s="17">
        <v>50</v>
      </c>
      <c r="W552" s="15" t="s">
        <v>1124</v>
      </c>
      <c r="X552" s="15">
        <v>2.4</v>
      </c>
      <c r="Y552" s="18" t="b">
        <v>0</v>
      </c>
      <c r="Z552" s="15" t="s">
        <v>1125</v>
      </c>
      <c r="AA552" s="15">
        <v>0.4</v>
      </c>
      <c r="AB552" s="18" t="b">
        <v>0</v>
      </c>
      <c r="AC552" s="15"/>
      <c r="AD552" s="15" t="s">
        <v>519</v>
      </c>
      <c r="AE552" s="17">
        <v>20</v>
      </c>
      <c r="AF552" s="17">
        <v>56</v>
      </c>
      <c r="AG552" s="17">
        <v>34</v>
      </c>
      <c r="AH552" s="17">
        <v>0</v>
      </c>
      <c r="AI552" s="17">
        <v>0</v>
      </c>
      <c r="AJ552" s="17">
        <v>0</v>
      </c>
      <c r="AK552" s="17">
        <v>0</v>
      </c>
      <c r="AL552" s="15">
        <v>0</v>
      </c>
      <c r="AM552" s="15">
        <v>6.8</v>
      </c>
      <c r="AN552" s="15" t="s">
        <v>1125</v>
      </c>
      <c r="AO552" s="15"/>
      <c r="AP552" s="15"/>
      <c r="AQ552" s="15"/>
      <c r="AR552" s="15"/>
      <c r="AS552" s="18" t="b">
        <v>0</v>
      </c>
      <c r="AT552" s="15" t="s">
        <v>3036</v>
      </c>
      <c r="AU552" s="17">
        <v>649</v>
      </c>
      <c r="AV552" s="17">
        <v>1</v>
      </c>
      <c r="AW552" s="17">
        <v>1</v>
      </c>
      <c r="AX552" s="17">
        <v>4</v>
      </c>
      <c r="AY552" s="17">
        <v>8</v>
      </c>
      <c r="AZ552" s="17">
        <v>0</v>
      </c>
      <c r="BA552" s="17">
        <v>0</v>
      </c>
      <c r="BB552" s="17">
        <v>0</v>
      </c>
      <c r="BC552" s="17">
        <v>2</v>
      </c>
      <c r="BD552" s="17">
        <v>0</v>
      </c>
      <c r="BE552" s="17">
        <v>0</v>
      </c>
      <c r="BF552" s="17">
        <v>3</v>
      </c>
      <c r="BG552" s="17">
        <v>81</v>
      </c>
      <c r="BH552" s="15">
        <v>81.400000000000006</v>
      </c>
      <c r="BI552" s="15">
        <v>116.8</v>
      </c>
      <c r="BJ552" s="15">
        <v>75</v>
      </c>
      <c r="BK552" s="15">
        <v>27</v>
      </c>
      <c r="BL552" s="17">
        <v>0</v>
      </c>
      <c r="BM552" s="17">
        <v>0</v>
      </c>
      <c r="BN552" s="17">
        <v>0</v>
      </c>
      <c r="BO552" s="17">
        <v>0</v>
      </c>
      <c r="BP552" s="17">
        <v>9</v>
      </c>
      <c r="BQ552" s="15">
        <v>0.35</v>
      </c>
      <c r="BR552" s="15">
        <v>0.62</v>
      </c>
      <c r="BS552" s="15">
        <v>0.97</v>
      </c>
      <c r="BT552" s="15">
        <v>11.3</v>
      </c>
      <c r="BU552" s="15"/>
      <c r="BV552" s="15"/>
      <c r="BW552" s="15"/>
      <c r="BX552" s="15"/>
      <c r="BY552" s="15"/>
      <c r="BZ552" s="15"/>
      <c r="CA552" s="15"/>
      <c r="CB552" s="15"/>
      <c r="CC552" s="17">
        <v>315</v>
      </c>
      <c r="CD552" s="17">
        <v>143</v>
      </c>
      <c r="CE552" s="17">
        <v>225</v>
      </c>
      <c r="CF552" s="17">
        <v>137</v>
      </c>
      <c r="CG552" s="17">
        <v>254</v>
      </c>
      <c r="CH552" s="17">
        <v>136</v>
      </c>
      <c r="CI552" s="17">
        <v>298</v>
      </c>
      <c r="CJ552" s="17">
        <v>143</v>
      </c>
      <c r="CK552" s="17">
        <v>0.05</v>
      </c>
      <c r="CL552" s="17">
        <v>0</v>
      </c>
      <c r="CM552" s="17">
        <v>0.09</v>
      </c>
      <c r="CN552" s="17">
        <v>0.14000000000000001</v>
      </c>
      <c r="CO552" s="17">
        <v>1.57</v>
      </c>
      <c r="CP552" s="17">
        <v>1.1100000000000001</v>
      </c>
      <c r="CQ552" s="17">
        <v>339</v>
      </c>
      <c r="CR552" s="17">
        <v>199</v>
      </c>
      <c r="CS552" s="17">
        <v>317</v>
      </c>
      <c r="CT552" s="17">
        <v>93</v>
      </c>
      <c r="CU552" s="17">
        <v>248</v>
      </c>
      <c r="CV552" s="17">
        <v>101</v>
      </c>
      <c r="CW552" s="17">
        <v>290</v>
      </c>
      <c r="CX552" s="17">
        <v>93</v>
      </c>
      <c r="CY552" s="17">
        <v>1.25</v>
      </c>
      <c r="CZ552" s="17">
        <v>0.55000000000000004</v>
      </c>
      <c r="DA552" s="17">
        <v>0</v>
      </c>
      <c r="DB552" s="15"/>
      <c r="DC552" s="15"/>
      <c r="DD552" s="15"/>
      <c r="DE552" s="15"/>
      <c r="DF552" s="15"/>
      <c r="DG552" s="15"/>
      <c r="DH552" s="15"/>
    </row>
    <row r="553" spans="1:112" ht="17.25" thickBot="1">
      <c r="A553" s="18" t="b">
        <v>1</v>
      </c>
      <c r="B553" s="18" t="b">
        <v>1</v>
      </c>
      <c r="C553" s="15"/>
      <c r="D553" s="15"/>
      <c r="E553" s="17">
        <v>461199</v>
      </c>
      <c r="F553" s="17">
        <v>0</v>
      </c>
      <c r="G553" s="17">
        <v>0</v>
      </c>
      <c r="H553" s="17">
        <v>0</v>
      </c>
      <c r="I553" s="17">
        <v>0</v>
      </c>
      <c r="J553" s="15">
        <v>0</v>
      </c>
      <c r="K553" s="17">
        <v>0</v>
      </c>
      <c r="L553" s="17">
        <v>3</v>
      </c>
      <c r="M553" s="15">
        <v>1.5</v>
      </c>
      <c r="N553" s="15"/>
      <c r="O553" s="17">
        <v>0</v>
      </c>
      <c r="P553" s="15" t="s">
        <v>3051</v>
      </c>
      <c r="Q553" s="15">
        <v>0</v>
      </c>
      <c r="R553" s="17">
        <v>547</v>
      </c>
      <c r="S553" s="18" t="b">
        <v>0</v>
      </c>
      <c r="T553" s="15"/>
      <c r="U553" s="15"/>
      <c r="V553" s="17">
        <v>50</v>
      </c>
      <c r="W553" s="15" t="s">
        <v>3052</v>
      </c>
      <c r="X553" s="15">
        <v>1</v>
      </c>
      <c r="Y553" s="18" t="b">
        <v>0</v>
      </c>
      <c r="Z553" s="15" t="s">
        <v>3053</v>
      </c>
      <c r="AA553" s="15">
        <v>0</v>
      </c>
      <c r="AB553" s="18" t="b">
        <v>0</v>
      </c>
      <c r="AC553" s="15"/>
      <c r="AD553" s="15" t="s">
        <v>519</v>
      </c>
      <c r="AE553" s="17">
        <v>20</v>
      </c>
      <c r="AF553" s="17">
        <v>56</v>
      </c>
      <c r="AG553" s="17">
        <v>14</v>
      </c>
      <c r="AH553" s="17">
        <v>0</v>
      </c>
      <c r="AI553" s="17">
        <v>0</v>
      </c>
      <c r="AJ553" s="17">
        <v>0</v>
      </c>
      <c r="AK553" s="17">
        <v>0</v>
      </c>
      <c r="AL553" s="15">
        <v>0</v>
      </c>
      <c r="AM553" s="15">
        <v>2.8</v>
      </c>
      <c r="AN553" s="15" t="s">
        <v>3053</v>
      </c>
      <c r="AO553" s="15"/>
      <c r="AP553" s="15"/>
      <c r="AQ553" s="15"/>
      <c r="AR553" s="15"/>
      <c r="AS553" s="18" t="b">
        <v>0</v>
      </c>
      <c r="AT553" s="15" t="s">
        <v>3054</v>
      </c>
      <c r="AU553" s="17">
        <v>399</v>
      </c>
      <c r="AV553" s="17">
        <v>0</v>
      </c>
      <c r="AW553" s="17">
        <v>0</v>
      </c>
      <c r="AX553" s="17">
        <v>0</v>
      </c>
      <c r="AY553" s="17">
        <v>11</v>
      </c>
      <c r="AZ553" s="17">
        <v>0</v>
      </c>
      <c r="BA553" s="17">
        <v>0</v>
      </c>
      <c r="BB553" s="17">
        <v>0</v>
      </c>
      <c r="BC553" s="17">
        <v>1</v>
      </c>
      <c r="BD553" s="17">
        <v>0</v>
      </c>
      <c r="BE553" s="17">
        <v>0</v>
      </c>
      <c r="BF553" s="17">
        <v>0</v>
      </c>
      <c r="BG553" s="17">
        <v>42</v>
      </c>
      <c r="BH553" s="15">
        <v>29.4</v>
      </c>
      <c r="BI553" s="15">
        <v>33.6</v>
      </c>
      <c r="BJ553" s="15">
        <v>69</v>
      </c>
      <c r="BK553" s="15">
        <v>12.7</v>
      </c>
      <c r="BL553" s="17">
        <v>0</v>
      </c>
      <c r="BM553" s="17">
        <v>0</v>
      </c>
      <c r="BN553" s="17">
        <v>0</v>
      </c>
      <c r="BO553" s="17">
        <v>0</v>
      </c>
      <c r="BP553" s="17">
        <v>2</v>
      </c>
      <c r="BQ553" s="15">
        <v>0.87</v>
      </c>
      <c r="BR553" s="15">
        <v>0.48</v>
      </c>
      <c r="BS553" s="15">
        <v>1.35</v>
      </c>
      <c r="BT553" s="15">
        <v>8.5399999999999991</v>
      </c>
      <c r="BU553" s="15"/>
      <c r="BV553" s="15"/>
      <c r="BW553" s="15"/>
      <c r="BX553" s="15"/>
      <c r="BY553" s="15"/>
      <c r="BZ553" s="15"/>
      <c r="CA553" s="15"/>
      <c r="CB553" s="15"/>
      <c r="CC553" s="17">
        <v>349</v>
      </c>
      <c r="CD553" s="17">
        <v>162</v>
      </c>
      <c r="CE553" s="17">
        <v>303</v>
      </c>
      <c r="CF553" s="17">
        <v>160</v>
      </c>
      <c r="CG553" s="17">
        <v>262</v>
      </c>
      <c r="CH553" s="17">
        <v>138</v>
      </c>
      <c r="CI553" s="17">
        <v>327</v>
      </c>
      <c r="CJ553" s="17">
        <v>154</v>
      </c>
      <c r="CK553" s="17">
        <v>0.2</v>
      </c>
      <c r="CL553" s="17">
        <v>0</v>
      </c>
      <c r="CM553" s="17">
        <v>0.11</v>
      </c>
      <c r="CN553" s="17">
        <v>0.31</v>
      </c>
      <c r="CO553" s="17">
        <v>1.93</v>
      </c>
      <c r="CP553" s="17">
        <v>2.48</v>
      </c>
      <c r="CQ553" s="17">
        <v>296</v>
      </c>
      <c r="CR553" s="17">
        <v>174</v>
      </c>
      <c r="CS553" s="17">
        <v>274</v>
      </c>
      <c r="CT553" s="17">
        <v>68</v>
      </c>
      <c r="CU553" s="17">
        <v>379</v>
      </c>
      <c r="CV553" s="17">
        <v>175</v>
      </c>
      <c r="CW553" s="17">
        <v>528</v>
      </c>
      <c r="CX553" s="17">
        <v>223</v>
      </c>
      <c r="CY553" s="17">
        <v>0.45</v>
      </c>
      <c r="CZ553" s="17">
        <v>0</v>
      </c>
      <c r="DA553" s="17">
        <v>0</v>
      </c>
      <c r="DB553" s="15"/>
      <c r="DC553" s="15"/>
      <c r="DD553" s="15"/>
      <c r="DE553" s="15"/>
      <c r="DF553" s="15"/>
      <c r="DG553" s="15"/>
      <c r="DH553" s="15"/>
    </row>
    <row r="554" spans="1:112" ht="17.25" thickBot="1">
      <c r="A554" s="18" t="b">
        <v>1</v>
      </c>
      <c r="B554" s="18" t="b">
        <v>1</v>
      </c>
      <c r="C554" s="15"/>
      <c r="D554" s="15"/>
      <c r="E554" s="17">
        <v>554197</v>
      </c>
      <c r="F554" s="17">
        <v>0</v>
      </c>
      <c r="G554" s="17">
        <v>0</v>
      </c>
      <c r="H554" s="17">
        <v>0</v>
      </c>
      <c r="I554" s="17">
        <v>0</v>
      </c>
      <c r="J554" s="15">
        <v>0</v>
      </c>
      <c r="K554" s="17">
        <v>0</v>
      </c>
      <c r="L554" s="17">
        <v>3</v>
      </c>
      <c r="M554" s="15">
        <v>1.5</v>
      </c>
      <c r="N554" s="15"/>
      <c r="O554" s="17">
        <v>0</v>
      </c>
      <c r="P554" s="15" t="s">
        <v>608</v>
      </c>
      <c r="Q554" s="15">
        <v>0</v>
      </c>
      <c r="R554" s="17">
        <v>548</v>
      </c>
      <c r="S554" s="18" t="b">
        <v>0</v>
      </c>
      <c r="T554" s="15"/>
      <c r="U554" s="15"/>
      <c r="V554" s="17">
        <v>50</v>
      </c>
      <c r="W554" s="15" t="s">
        <v>3062</v>
      </c>
      <c r="X554" s="15">
        <v>2</v>
      </c>
      <c r="Y554" s="18" t="b">
        <v>0</v>
      </c>
      <c r="Z554" s="15" t="s">
        <v>3063</v>
      </c>
      <c r="AA554" s="15">
        <v>0.1</v>
      </c>
      <c r="AB554" s="18" t="b">
        <v>0</v>
      </c>
      <c r="AC554" s="15"/>
      <c r="AD554" s="15" t="s">
        <v>519</v>
      </c>
      <c r="AE554" s="17">
        <v>20</v>
      </c>
      <c r="AF554" s="17">
        <v>56</v>
      </c>
      <c r="AG554" s="17">
        <v>36</v>
      </c>
      <c r="AH554" s="17">
        <v>0</v>
      </c>
      <c r="AI554" s="17">
        <v>0</v>
      </c>
      <c r="AJ554" s="17">
        <v>0</v>
      </c>
      <c r="AK554" s="17">
        <v>0</v>
      </c>
      <c r="AL554" s="15">
        <v>0</v>
      </c>
      <c r="AM554" s="15">
        <v>7.2</v>
      </c>
      <c r="AN554" s="15" t="s">
        <v>3063</v>
      </c>
      <c r="AO554" s="15"/>
      <c r="AP554" s="15"/>
      <c r="AQ554" s="15"/>
      <c r="AR554" s="15"/>
      <c r="AS554" s="18" t="b">
        <v>0</v>
      </c>
      <c r="AT554" s="15" t="s">
        <v>3064</v>
      </c>
      <c r="AU554" s="17">
        <v>758</v>
      </c>
      <c r="AV554" s="17">
        <v>1</v>
      </c>
      <c r="AW554" s="17">
        <v>1</v>
      </c>
      <c r="AX554" s="17">
        <v>3</v>
      </c>
      <c r="AY554" s="17">
        <v>11</v>
      </c>
      <c r="AZ554" s="17">
        <v>0</v>
      </c>
      <c r="BA554" s="17">
        <v>0</v>
      </c>
      <c r="BB554" s="17">
        <v>0</v>
      </c>
      <c r="BC554" s="17">
        <v>1</v>
      </c>
      <c r="BD554" s="17">
        <v>0</v>
      </c>
      <c r="BE554" s="17">
        <v>0</v>
      </c>
      <c r="BF554" s="17">
        <v>1</v>
      </c>
      <c r="BG554" s="17">
        <v>136</v>
      </c>
      <c r="BH554" s="15">
        <v>114.6</v>
      </c>
      <c r="BI554" s="15">
        <v>142.80000000000001</v>
      </c>
      <c r="BJ554" s="15">
        <v>103</v>
      </c>
      <c r="BK554" s="15">
        <v>36</v>
      </c>
      <c r="BL554" s="17">
        <v>0</v>
      </c>
      <c r="BM554" s="17">
        <v>0</v>
      </c>
      <c r="BN554" s="17">
        <v>0</v>
      </c>
      <c r="BO554" s="17">
        <v>0</v>
      </c>
      <c r="BP554" s="17">
        <v>11</v>
      </c>
      <c r="BQ554" s="15">
        <v>0.86</v>
      </c>
      <c r="BR554" s="15">
        <v>0.93</v>
      </c>
      <c r="BS554" s="15">
        <v>1.79</v>
      </c>
      <c r="BT554" s="15">
        <v>12.46</v>
      </c>
      <c r="BU554" s="15"/>
      <c r="BV554" s="15"/>
      <c r="BW554" s="15"/>
      <c r="BX554" s="15"/>
      <c r="BY554" s="15"/>
      <c r="BZ554" s="15"/>
      <c r="CA554" s="15"/>
      <c r="CB554" s="15"/>
      <c r="CC554" s="17">
        <v>298</v>
      </c>
      <c r="CD554" s="17">
        <v>137</v>
      </c>
      <c r="CE554" s="17">
        <v>207</v>
      </c>
      <c r="CF554" s="17">
        <v>131</v>
      </c>
      <c r="CG554" s="17">
        <v>231</v>
      </c>
      <c r="CH554" s="17">
        <v>124</v>
      </c>
      <c r="CI554" s="17">
        <v>276</v>
      </c>
      <c r="CJ554" s="17">
        <v>134</v>
      </c>
      <c r="CK554" s="17">
        <v>0.1</v>
      </c>
      <c r="CL554" s="17">
        <v>0</v>
      </c>
      <c r="CM554" s="17">
        <v>0.11</v>
      </c>
      <c r="CN554" s="17">
        <v>0.21</v>
      </c>
      <c r="CO554" s="17">
        <v>1.48</v>
      </c>
      <c r="CP554" s="17">
        <v>1.31</v>
      </c>
      <c r="CQ554" s="17">
        <v>351</v>
      </c>
      <c r="CR554" s="17">
        <v>209</v>
      </c>
      <c r="CS554" s="17">
        <v>329</v>
      </c>
      <c r="CT554" s="17">
        <v>103</v>
      </c>
      <c r="CU554" s="17">
        <v>287</v>
      </c>
      <c r="CV554" s="17">
        <v>122</v>
      </c>
      <c r="CW554" s="17">
        <v>453</v>
      </c>
      <c r="CX554" s="17">
        <v>178</v>
      </c>
      <c r="CY554" s="17">
        <v>1.31</v>
      </c>
      <c r="CZ554" s="17">
        <v>0.36</v>
      </c>
      <c r="DA554" s="17">
        <v>0</v>
      </c>
      <c r="DB554" s="15"/>
      <c r="DC554" s="15"/>
      <c r="DD554" s="15"/>
      <c r="DE554" s="15"/>
      <c r="DF554" s="15"/>
      <c r="DG554" s="15"/>
      <c r="DH554" s="15"/>
    </row>
    <row r="555" spans="1:112" ht="17.25" thickBot="1">
      <c r="A555" s="18" t="b">
        <v>1</v>
      </c>
      <c r="B555" s="18" t="b">
        <v>1</v>
      </c>
      <c r="C555" s="15"/>
      <c r="D555" s="15"/>
      <c r="E555" s="17">
        <v>549912</v>
      </c>
      <c r="F555" s="17">
        <v>0</v>
      </c>
      <c r="G555" s="17">
        <v>0</v>
      </c>
      <c r="H555" s="17">
        <v>0</v>
      </c>
      <c r="I555" s="17">
        <v>0</v>
      </c>
      <c r="J555" s="15">
        <v>0</v>
      </c>
      <c r="K555" s="17">
        <v>0</v>
      </c>
      <c r="L555" s="17">
        <v>3</v>
      </c>
      <c r="M555" s="15">
        <v>2</v>
      </c>
      <c r="N555" s="15"/>
      <c r="O555" s="17">
        <v>0</v>
      </c>
      <c r="P555" s="15" t="s">
        <v>3069</v>
      </c>
      <c r="Q555" s="15">
        <v>0</v>
      </c>
      <c r="R555" s="17">
        <v>549</v>
      </c>
      <c r="S555" s="18" t="b">
        <v>0</v>
      </c>
      <c r="T555" s="15"/>
      <c r="U555" s="15"/>
      <c r="V555" s="17">
        <v>55</v>
      </c>
      <c r="W555" s="15" t="s">
        <v>3070</v>
      </c>
      <c r="X555" s="15">
        <v>3</v>
      </c>
      <c r="Y555" s="18" t="b">
        <v>0</v>
      </c>
      <c r="Z555" s="15" t="s">
        <v>3071</v>
      </c>
      <c r="AA555" s="15">
        <v>0.3</v>
      </c>
      <c r="AB555" s="18" t="b">
        <v>0</v>
      </c>
      <c r="AC555" s="15"/>
      <c r="AD555" s="15" t="s">
        <v>519</v>
      </c>
      <c r="AE555" s="17">
        <v>20</v>
      </c>
      <c r="AF555" s="17">
        <v>56</v>
      </c>
      <c r="AG555" s="17">
        <v>83</v>
      </c>
      <c r="AH555" s="17">
        <v>0</v>
      </c>
      <c r="AI555" s="17">
        <v>0</v>
      </c>
      <c r="AJ555" s="17">
        <v>0</v>
      </c>
      <c r="AK555" s="17">
        <v>0</v>
      </c>
      <c r="AL555" s="15">
        <v>0</v>
      </c>
      <c r="AM555" s="15">
        <v>15.1</v>
      </c>
      <c r="AN555" s="15" t="s">
        <v>3071</v>
      </c>
      <c r="AO555" s="15"/>
      <c r="AP555" s="15"/>
      <c r="AQ555" s="15"/>
      <c r="AR555" s="15"/>
      <c r="AS555" s="18" t="b">
        <v>0</v>
      </c>
      <c r="AT555" s="15" t="s">
        <v>3072</v>
      </c>
      <c r="AU555" s="17">
        <v>1553</v>
      </c>
      <c r="AV555" s="17">
        <v>4</v>
      </c>
      <c r="AW555" s="17">
        <v>2</v>
      </c>
      <c r="AX555" s="17">
        <v>7</v>
      </c>
      <c r="AY555" s="17">
        <v>14</v>
      </c>
      <c r="AZ555" s="17">
        <v>0</v>
      </c>
      <c r="BA555" s="17">
        <v>0</v>
      </c>
      <c r="BB555" s="17">
        <v>0</v>
      </c>
      <c r="BC555" s="17">
        <v>0</v>
      </c>
      <c r="BD555" s="17">
        <v>0</v>
      </c>
      <c r="BE555" s="17">
        <v>0</v>
      </c>
      <c r="BF555" s="17">
        <v>6</v>
      </c>
      <c r="BG555" s="17">
        <v>248</v>
      </c>
      <c r="BH555" s="15">
        <v>238.8</v>
      </c>
      <c r="BI555" s="15">
        <v>211.5</v>
      </c>
      <c r="BJ555" s="15">
        <v>245</v>
      </c>
      <c r="BK555" s="15">
        <v>69.099999999999994</v>
      </c>
      <c r="BL555" s="17">
        <v>0</v>
      </c>
      <c r="BM555" s="17">
        <v>0</v>
      </c>
      <c r="BN555" s="17">
        <v>0</v>
      </c>
      <c r="BO555" s="17">
        <v>0</v>
      </c>
      <c r="BP555" s="17">
        <v>16</v>
      </c>
      <c r="BQ555" s="15">
        <v>2.13</v>
      </c>
      <c r="BR555" s="15">
        <v>1.18</v>
      </c>
      <c r="BS555" s="15">
        <v>3.3</v>
      </c>
      <c r="BT555" s="15">
        <v>22.26</v>
      </c>
      <c r="BU555" s="15"/>
      <c r="BV555" s="15"/>
      <c r="BW555" s="15"/>
      <c r="BX555" s="15"/>
      <c r="BY555" s="15"/>
      <c r="BZ555" s="15"/>
      <c r="CA555" s="15"/>
      <c r="CB555" s="15"/>
      <c r="CC555" s="17">
        <v>229</v>
      </c>
      <c r="CD555" s="17">
        <v>101</v>
      </c>
      <c r="CE555" s="17">
        <v>158</v>
      </c>
      <c r="CF555" s="17">
        <v>106</v>
      </c>
      <c r="CG555" s="17">
        <v>118</v>
      </c>
      <c r="CH555" s="17">
        <v>68</v>
      </c>
      <c r="CI555" s="17">
        <v>201</v>
      </c>
      <c r="CJ555" s="17">
        <v>100</v>
      </c>
      <c r="CK555" s="17">
        <v>0.12</v>
      </c>
      <c r="CL555" s="17">
        <v>0</v>
      </c>
      <c r="CM555" s="17">
        <v>7.0000000000000007E-2</v>
      </c>
      <c r="CN555" s="17">
        <v>0.19</v>
      </c>
      <c r="CO555" s="17">
        <v>1.29</v>
      </c>
      <c r="CP555" s="17">
        <v>0.81</v>
      </c>
      <c r="CQ555" s="17">
        <v>199</v>
      </c>
      <c r="CR555" s="17">
        <v>124</v>
      </c>
      <c r="CS555" s="17">
        <v>436</v>
      </c>
      <c r="CT555" s="17">
        <v>167</v>
      </c>
      <c r="CU555" s="17">
        <v>174</v>
      </c>
      <c r="CV555" s="17">
        <v>67</v>
      </c>
      <c r="CW555" s="17">
        <v>327</v>
      </c>
      <c r="CX555" s="17">
        <v>117</v>
      </c>
      <c r="CY555" s="17">
        <v>0.93</v>
      </c>
      <c r="CZ555" s="17">
        <v>0.41</v>
      </c>
      <c r="DA555" s="17">
        <v>0</v>
      </c>
      <c r="DB555" s="15"/>
      <c r="DC555" s="15"/>
      <c r="DD555" s="15"/>
      <c r="DE555" s="15"/>
      <c r="DF555" s="15"/>
      <c r="DG555" s="15"/>
      <c r="DH555" s="15"/>
    </row>
    <row r="556" spans="1:112" ht="27.75" thickBot="1">
      <c r="A556" s="18" t="b">
        <v>1</v>
      </c>
      <c r="B556" s="18" t="b">
        <v>1</v>
      </c>
      <c r="C556" s="15"/>
      <c r="D556" s="15"/>
      <c r="E556" s="17">
        <v>699989</v>
      </c>
      <c r="F556" s="17">
        <v>0</v>
      </c>
      <c r="G556" s="17">
        <v>0</v>
      </c>
      <c r="H556" s="17">
        <v>0</v>
      </c>
      <c r="I556" s="17">
        <v>0</v>
      </c>
      <c r="J556" s="15">
        <v>0</v>
      </c>
      <c r="K556" s="17">
        <v>0</v>
      </c>
      <c r="L556" s="17">
        <v>3</v>
      </c>
      <c r="M556" s="15">
        <v>1.5</v>
      </c>
      <c r="N556" s="15"/>
      <c r="O556" s="17">
        <v>0</v>
      </c>
      <c r="P556" s="15" t="s">
        <v>4577</v>
      </c>
      <c r="Q556" s="15">
        <v>0</v>
      </c>
      <c r="R556" s="17">
        <v>550</v>
      </c>
      <c r="S556" s="18" t="b">
        <v>0</v>
      </c>
      <c r="T556" s="15"/>
      <c r="U556" s="15"/>
      <c r="V556" s="17">
        <v>50</v>
      </c>
      <c r="W556" s="15" t="s">
        <v>4578</v>
      </c>
      <c r="X556" s="15">
        <v>1</v>
      </c>
      <c r="Y556" s="18" t="b">
        <v>0</v>
      </c>
      <c r="Z556" s="15" t="s">
        <v>4579</v>
      </c>
      <c r="AA556" s="15">
        <v>0</v>
      </c>
      <c r="AB556" s="18" t="b">
        <v>0</v>
      </c>
      <c r="AC556" s="15"/>
      <c r="AD556" s="15" t="s">
        <v>519</v>
      </c>
      <c r="AE556" s="17">
        <v>20</v>
      </c>
      <c r="AF556" s="17">
        <v>56</v>
      </c>
      <c r="AG556" s="17">
        <v>1</v>
      </c>
      <c r="AH556" s="17">
        <v>0</v>
      </c>
      <c r="AI556" s="17">
        <v>0</v>
      </c>
      <c r="AJ556" s="17">
        <v>0</v>
      </c>
      <c r="AK556" s="17">
        <v>0</v>
      </c>
      <c r="AL556" s="15">
        <v>0</v>
      </c>
      <c r="AM556" s="15">
        <v>0.2</v>
      </c>
      <c r="AN556" s="15" t="s">
        <v>4580</v>
      </c>
      <c r="AO556" s="15"/>
      <c r="AP556" s="15"/>
      <c r="AQ556" s="15"/>
      <c r="AR556" s="15"/>
      <c r="AS556" s="18" t="b">
        <v>0</v>
      </c>
      <c r="AT556" s="15" t="s">
        <v>4581</v>
      </c>
      <c r="AU556" s="17">
        <v>38</v>
      </c>
      <c r="AV556" s="17">
        <v>0</v>
      </c>
      <c r="AW556" s="17">
        <v>0</v>
      </c>
      <c r="AX556" s="17">
        <v>0</v>
      </c>
      <c r="AY556" s="17">
        <v>0</v>
      </c>
      <c r="AZ556" s="17">
        <v>0</v>
      </c>
      <c r="BA556" s="17">
        <v>0</v>
      </c>
      <c r="BB556" s="17">
        <v>0</v>
      </c>
      <c r="BC556" s="17">
        <v>0</v>
      </c>
      <c r="BD556" s="17">
        <v>0</v>
      </c>
      <c r="BE556" s="17">
        <v>0</v>
      </c>
      <c r="BF556" s="17">
        <v>0</v>
      </c>
      <c r="BG556" s="17">
        <v>4</v>
      </c>
      <c r="BH556" s="15">
        <v>3.4</v>
      </c>
      <c r="BI556" s="15">
        <v>4.3</v>
      </c>
      <c r="BJ556" s="15">
        <v>2</v>
      </c>
      <c r="BK556" s="15">
        <v>1</v>
      </c>
      <c r="BL556" s="17">
        <v>0</v>
      </c>
      <c r="BM556" s="17">
        <v>0</v>
      </c>
      <c r="BN556" s="17">
        <v>0</v>
      </c>
      <c r="BO556" s="17">
        <v>0</v>
      </c>
      <c r="BP556" s="17">
        <v>1</v>
      </c>
      <c r="BQ556" s="15">
        <v>0</v>
      </c>
      <c r="BR556" s="15">
        <v>0.04</v>
      </c>
      <c r="BS556" s="15">
        <v>0.04</v>
      </c>
      <c r="BT556" s="15">
        <v>0.24</v>
      </c>
      <c r="BU556" s="15"/>
      <c r="BV556" s="15"/>
      <c r="BW556" s="15"/>
      <c r="BX556" s="15"/>
      <c r="BY556" s="15"/>
      <c r="BZ556" s="15"/>
      <c r="CA556" s="15"/>
      <c r="CB556" s="15"/>
      <c r="CC556" s="17">
        <v>382</v>
      </c>
      <c r="CD556" s="17">
        <v>178</v>
      </c>
      <c r="CE556" s="17">
        <v>355</v>
      </c>
      <c r="CF556" s="17">
        <v>176</v>
      </c>
      <c r="CG556" s="17">
        <v>356</v>
      </c>
      <c r="CH556" s="17">
        <v>181</v>
      </c>
      <c r="CI556" s="17">
        <v>385</v>
      </c>
      <c r="CJ556" s="17">
        <v>181</v>
      </c>
      <c r="CK556" s="17">
        <v>0</v>
      </c>
      <c r="CL556" s="17">
        <v>0</v>
      </c>
      <c r="CM556" s="17">
        <v>0.09</v>
      </c>
      <c r="CN556" s="17">
        <v>0.09</v>
      </c>
      <c r="CO556" s="17">
        <v>0.56999999999999995</v>
      </c>
      <c r="CP556" s="17">
        <v>0</v>
      </c>
      <c r="CQ556" s="17">
        <v>367</v>
      </c>
      <c r="CR556" s="17">
        <v>220</v>
      </c>
      <c r="CS556" s="17">
        <v>345</v>
      </c>
      <c r="CT556" s="17">
        <v>114</v>
      </c>
      <c r="CU556" s="17">
        <v>386</v>
      </c>
      <c r="CV556" s="17">
        <v>182</v>
      </c>
      <c r="CW556" s="17">
        <v>533</v>
      </c>
      <c r="CX556" s="17">
        <v>227</v>
      </c>
      <c r="CY556" s="17">
        <v>2.37</v>
      </c>
      <c r="CZ556" s="17">
        <v>0</v>
      </c>
      <c r="DA556" s="17">
        <v>0</v>
      </c>
      <c r="DB556" s="15"/>
      <c r="DC556" s="15"/>
      <c r="DD556" s="15"/>
      <c r="DE556" s="15"/>
      <c r="DF556" s="15"/>
      <c r="DG556" s="15"/>
      <c r="DH556" s="15"/>
    </row>
    <row r="557" spans="1:112" ht="17.25" thickBot="1">
      <c r="A557" s="18" t="b">
        <v>1</v>
      </c>
      <c r="B557" s="18" t="b">
        <v>1</v>
      </c>
      <c r="C557" s="15"/>
      <c r="D557" s="15"/>
      <c r="E557" s="17">
        <v>536661</v>
      </c>
      <c r="F557" s="17">
        <v>0</v>
      </c>
      <c r="G557" s="17">
        <v>0</v>
      </c>
      <c r="H557" s="17">
        <v>0</v>
      </c>
      <c r="I557" s="17">
        <v>0</v>
      </c>
      <c r="J557" s="15">
        <v>0</v>
      </c>
      <c r="K557" s="17">
        <v>0</v>
      </c>
      <c r="L557" s="17">
        <v>3</v>
      </c>
      <c r="M557" s="15">
        <v>1.5</v>
      </c>
      <c r="N557" s="15"/>
      <c r="O557" s="17">
        <v>0</v>
      </c>
      <c r="P557" s="15" t="s">
        <v>4725</v>
      </c>
      <c r="Q557" s="15">
        <v>0</v>
      </c>
      <c r="R557" s="17">
        <v>551</v>
      </c>
      <c r="S557" s="18" t="b">
        <v>0</v>
      </c>
      <c r="T557" s="15"/>
      <c r="U557" s="15"/>
      <c r="V557" s="17">
        <v>50</v>
      </c>
      <c r="W557" s="15" t="s">
        <v>4726</v>
      </c>
      <c r="X557" s="15">
        <v>1.6</v>
      </c>
      <c r="Y557" s="18" t="b">
        <v>0</v>
      </c>
      <c r="Z557" s="15" t="s">
        <v>4727</v>
      </c>
      <c r="AA557" s="15">
        <v>0.1</v>
      </c>
      <c r="AB557" s="18" t="b">
        <v>0</v>
      </c>
      <c r="AC557" s="15"/>
      <c r="AD557" s="15" t="s">
        <v>519</v>
      </c>
      <c r="AE557" s="17">
        <v>20</v>
      </c>
      <c r="AF557" s="17">
        <v>56</v>
      </c>
      <c r="AG557" s="17">
        <v>13</v>
      </c>
      <c r="AH557" s="17">
        <v>0</v>
      </c>
      <c r="AI557" s="17">
        <v>0</v>
      </c>
      <c r="AJ557" s="17">
        <v>0</v>
      </c>
      <c r="AK557" s="17">
        <v>0</v>
      </c>
      <c r="AL557" s="15">
        <v>0</v>
      </c>
      <c r="AM557" s="15">
        <v>2.6</v>
      </c>
      <c r="AN557" s="15" t="s">
        <v>4727</v>
      </c>
      <c r="AO557" s="15"/>
      <c r="AP557" s="15"/>
      <c r="AQ557" s="15"/>
      <c r="AR557" s="15"/>
      <c r="AS557" s="18" t="b">
        <v>0</v>
      </c>
      <c r="AT557" s="15" t="s">
        <v>4728</v>
      </c>
      <c r="AU557" s="17">
        <v>401</v>
      </c>
      <c r="AV557" s="17">
        <v>0</v>
      </c>
      <c r="AW557" s="17">
        <v>0</v>
      </c>
      <c r="AX557" s="17">
        <v>1</v>
      </c>
      <c r="AY557" s="17">
        <v>6</v>
      </c>
      <c r="AZ557" s="17">
        <v>0</v>
      </c>
      <c r="BA557" s="17">
        <v>0</v>
      </c>
      <c r="BB557" s="17">
        <v>0</v>
      </c>
      <c r="BC557" s="17">
        <v>1</v>
      </c>
      <c r="BD557" s="17">
        <v>0</v>
      </c>
      <c r="BE557" s="17">
        <v>0</v>
      </c>
      <c r="BF557" s="17">
        <v>0</v>
      </c>
      <c r="BG557" s="17">
        <v>43</v>
      </c>
      <c r="BH557" s="15">
        <v>45.4</v>
      </c>
      <c r="BI557" s="15">
        <v>44.3</v>
      </c>
      <c r="BJ557" s="15">
        <v>89</v>
      </c>
      <c r="BK557" s="15">
        <v>17.8</v>
      </c>
      <c r="BL557" s="17">
        <v>0</v>
      </c>
      <c r="BM557" s="17">
        <v>0</v>
      </c>
      <c r="BN557" s="17">
        <v>0</v>
      </c>
      <c r="BO557" s="17">
        <v>0</v>
      </c>
      <c r="BP557" s="17">
        <v>5</v>
      </c>
      <c r="BQ557" s="15">
        <v>0.77</v>
      </c>
      <c r="BR557" s="15">
        <v>0.12</v>
      </c>
      <c r="BS557" s="15">
        <v>0.89</v>
      </c>
      <c r="BT557" s="15">
        <v>7.26</v>
      </c>
      <c r="BU557" s="15"/>
      <c r="BV557" s="15"/>
      <c r="BW557" s="15"/>
      <c r="BX557" s="15"/>
      <c r="BY557" s="15"/>
      <c r="BZ557" s="15"/>
      <c r="CA557" s="15"/>
      <c r="CB557" s="15"/>
      <c r="CC557" s="17">
        <v>337</v>
      </c>
      <c r="CD557" s="17">
        <v>153</v>
      </c>
      <c r="CE557" s="17">
        <v>294</v>
      </c>
      <c r="CF557" s="17">
        <v>158</v>
      </c>
      <c r="CG557" s="17">
        <v>246</v>
      </c>
      <c r="CH557" s="17">
        <v>132</v>
      </c>
      <c r="CI557" s="17">
        <v>313</v>
      </c>
      <c r="CJ557" s="17">
        <v>149</v>
      </c>
      <c r="CK557" s="17">
        <v>0.17</v>
      </c>
      <c r="CL557" s="17">
        <v>0</v>
      </c>
      <c r="CM557" s="17">
        <v>0.03</v>
      </c>
      <c r="CN557" s="17">
        <v>0.2</v>
      </c>
      <c r="CO557" s="17">
        <v>1.63</v>
      </c>
      <c r="CP557" s="17">
        <v>1.35</v>
      </c>
      <c r="CQ557" s="17">
        <v>341</v>
      </c>
      <c r="CR557" s="17">
        <v>201</v>
      </c>
      <c r="CS557" s="17">
        <v>319</v>
      </c>
      <c r="CT557" s="17">
        <v>95</v>
      </c>
      <c r="CU557" s="17">
        <v>323</v>
      </c>
      <c r="CV557" s="17">
        <v>141</v>
      </c>
      <c r="CW557" s="17">
        <v>435</v>
      </c>
      <c r="CX557" s="17">
        <v>167</v>
      </c>
      <c r="CY557" s="17">
        <v>1.1200000000000001</v>
      </c>
      <c r="CZ557" s="17">
        <v>0.22</v>
      </c>
      <c r="DA557" s="17">
        <v>0</v>
      </c>
      <c r="DB557" s="15"/>
      <c r="DC557" s="15"/>
      <c r="DD557" s="15"/>
      <c r="DE557" s="15"/>
      <c r="DF557" s="15"/>
      <c r="DG557" s="15"/>
      <c r="DH557" s="15"/>
    </row>
    <row r="558" spans="1:112" ht="17.25" thickBot="1">
      <c r="A558" s="18" t="b">
        <v>1</v>
      </c>
      <c r="B558" s="18" t="b">
        <v>1</v>
      </c>
      <c r="C558" s="15"/>
      <c r="D558" s="15"/>
      <c r="E558" s="17">
        <v>441264</v>
      </c>
      <c r="F558" s="17">
        <v>0</v>
      </c>
      <c r="G558" s="17">
        <v>0</v>
      </c>
      <c r="H558" s="17">
        <v>0</v>
      </c>
      <c r="I558" s="17">
        <v>0</v>
      </c>
      <c r="J558" s="15">
        <v>0</v>
      </c>
      <c r="K558" s="17">
        <v>0</v>
      </c>
      <c r="L558" s="17">
        <v>4</v>
      </c>
      <c r="M558" s="15">
        <v>2</v>
      </c>
      <c r="N558" s="15"/>
      <c r="O558" s="17">
        <v>0</v>
      </c>
      <c r="P558" s="15" t="s">
        <v>3941</v>
      </c>
      <c r="Q558" s="15">
        <v>0</v>
      </c>
      <c r="R558" s="17">
        <v>552</v>
      </c>
      <c r="S558" s="18" t="b">
        <v>0</v>
      </c>
      <c r="T558" s="15"/>
      <c r="U558" s="15"/>
      <c r="V558" s="17">
        <v>60</v>
      </c>
      <c r="W558" s="15" t="s">
        <v>3942</v>
      </c>
      <c r="X558" s="15">
        <v>3</v>
      </c>
      <c r="Y558" s="18" t="b">
        <v>0</v>
      </c>
      <c r="Z558" s="15" t="s">
        <v>3943</v>
      </c>
      <c r="AA558" s="15">
        <v>20</v>
      </c>
      <c r="AB558" s="18" t="b">
        <v>0</v>
      </c>
      <c r="AC558" s="15"/>
      <c r="AD558" s="15" t="s">
        <v>519</v>
      </c>
      <c r="AE558" s="17">
        <v>20</v>
      </c>
      <c r="AF558" s="17">
        <v>56</v>
      </c>
      <c r="AG558" s="17">
        <v>92</v>
      </c>
      <c r="AH558" s="17">
        <v>0</v>
      </c>
      <c r="AI558" s="17">
        <v>0</v>
      </c>
      <c r="AJ558" s="17">
        <v>0</v>
      </c>
      <c r="AK558" s="17">
        <v>0</v>
      </c>
      <c r="AL558" s="15">
        <v>0</v>
      </c>
      <c r="AM558" s="15">
        <v>15.3</v>
      </c>
      <c r="AN558" s="15" t="s">
        <v>3943</v>
      </c>
      <c r="AO558" s="15"/>
      <c r="AP558" s="15"/>
      <c r="AQ558" s="15"/>
      <c r="AR558" s="15"/>
      <c r="AS558" s="18" t="b">
        <v>0</v>
      </c>
      <c r="AT558" s="15" t="s">
        <v>3944</v>
      </c>
      <c r="AU558" s="17">
        <v>1920</v>
      </c>
      <c r="AV558" s="17">
        <v>7</v>
      </c>
      <c r="AW558" s="17">
        <v>2</v>
      </c>
      <c r="AX558" s="17">
        <v>6</v>
      </c>
      <c r="AY558" s="17">
        <v>30</v>
      </c>
      <c r="AZ558" s="17">
        <v>0</v>
      </c>
      <c r="BA558" s="17">
        <v>0</v>
      </c>
      <c r="BB558" s="17">
        <v>0</v>
      </c>
      <c r="BC558" s="17">
        <v>6</v>
      </c>
      <c r="BD558" s="17">
        <v>0</v>
      </c>
      <c r="BE558" s="17">
        <v>0</v>
      </c>
      <c r="BF558" s="17">
        <v>12</v>
      </c>
      <c r="BG558" s="17">
        <v>309</v>
      </c>
      <c r="BH558" s="15">
        <v>333.4</v>
      </c>
      <c r="BI558" s="15">
        <v>200.5</v>
      </c>
      <c r="BJ558" s="15">
        <v>552</v>
      </c>
      <c r="BK558" s="15">
        <v>106.7</v>
      </c>
      <c r="BL558" s="17">
        <v>0</v>
      </c>
      <c r="BM558" s="17">
        <v>0</v>
      </c>
      <c r="BN558" s="17">
        <v>0</v>
      </c>
      <c r="BO558" s="17">
        <v>0</v>
      </c>
      <c r="BP558" s="17">
        <v>22</v>
      </c>
      <c r="BQ558" s="15">
        <v>6.02</v>
      </c>
      <c r="BR558" s="15">
        <v>0.67</v>
      </c>
      <c r="BS558" s="15">
        <v>6.69</v>
      </c>
      <c r="BT558" s="15">
        <v>31.4</v>
      </c>
      <c r="BU558" s="15"/>
      <c r="BV558" s="15"/>
      <c r="BW558" s="15"/>
      <c r="BX558" s="15"/>
      <c r="BY558" s="15"/>
      <c r="BZ558" s="15"/>
      <c r="CA558" s="15"/>
      <c r="CB558" s="15"/>
      <c r="CC558" s="17">
        <v>184</v>
      </c>
      <c r="CD558" s="17">
        <v>18</v>
      </c>
      <c r="CE558" s="17">
        <v>168</v>
      </c>
      <c r="CF558" s="17">
        <v>16</v>
      </c>
      <c r="CG558" s="17">
        <v>38</v>
      </c>
      <c r="CH558" s="17">
        <v>15</v>
      </c>
      <c r="CI558" s="17">
        <v>113</v>
      </c>
      <c r="CJ558" s="17">
        <v>17</v>
      </c>
      <c r="CK558" s="17">
        <v>0.28000000000000003</v>
      </c>
      <c r="CL558" s="17">
        <v>0</v>
      </c>
      <c r="CM558" s="17">
        <v>0.03</v>
      </c>
      <c r="CN558" s="17">
        <v>0.31</v>
      </c>
      <c r="CO558" s="17">
        <v>1.47</v>
      </c>
      <c r="CP558" s="17">
        <v>1.41</v>
      </c>
      <c r="CQ558" s="17">
        <v>82</v>
      </c>
      <c r="CR558" s="17">
        <v>21</v>
      </c>
      <c r="CS558" s="17">
        <v>476</v>
      </c>
      <c r="CT558" s="17">
        <v>51</v>
      </c>
      <c r="CU558" s="17">
        <v>176</v>
      </c>
      <c r="CV558" s="17">
        <v>16</v>
      </c>
      <c r="CW558" s="17">
        <v>15</v>
      </c>
      <c r="CX558" s="17">
        <v>3</v>
      </c>
      <c r="CY558" s="17">
        <v>1.03</v>
      </c>
      <c r="CZ558" s="17">
        <v>0.28000000000000003</v>
      </c>
      <c r="DA558" s="17">
        <v>0</v>
      </c>
      <c r="DB558" s="15"/>
      <c r="DC558" s="15"/>
      <c r="DD558" s="15"/>
      <c r="DE558" s="15"/>
      <c r="DF558" s="15"/>
      <c r="DG558" s="15"/>
      <c r="DH558" s="15"/>
    </row>
    <row r="559" spans="1:112" ht="17.25" thickBot="1">
      <c r="A559" s="18" t="b">
        <v>1</v>
      </c>
      <c r="B559" s="18" t="b">
        <v>1</v>
      </c>
      <c r="C559" s="15"/>
      <c r="D559" s="15"/>
      <c r="E559" s="17">
        <v>437505</v>
      </c>
      <c r="F559" s="17">
        <v>0</v>
      </c>
      <c r="G559" s="17">
        <v>0</v>
      </c>
      <c r="H559" s="17">
        <v>0</v>
      </c>
      <c r="I559" s="17">
        <v>0</v>
      </c>
      <c r="J559" s="15">
        <v>0</v>
      </c>
      <c r="K559" s="17">
        <v>0</v>
      </c>
      <c r="L559" s="17">
        <v>4</v>
      </c>
      <c r="M559" s="15">
        <v>1.8</v>
      </c>
      <c r="N559" s="15"/>
      <c r="O559" s="17">
        <v>0</v>
      </c>
      <c r="P559" s="15" t="s">
        <v>280</v>
      </c>
      <c r="Q559" s="15">
        <v>0</v>
      </c>
      <c r="R559" s="17">
        <v>553</v>
      </c>
      <c r="S559" s="18" t="b">
        <v>0</v>
      </c>
      <c r="T559" s="15"/>
      <c r="U559" s="15"/>
      <c r="V559" s="17">
        <v>55</v>
      </c>
      <c r="W559" s="15" t="s">
        <v>3096</v>
      </c>
      <c r="X559" s="15">
        <v>2.2999999999999998</v>
      </c>
      <c r="Y559" s="18" t="b">
        <v>0</v>
      </c>
      <c r="Z559" s="15" t="s">
        <v>3097</v>
      </c>
      <c r="AA559" s="15">
        <v>1.5</v>
      </c>
      <c r="AB559" s="18" t="b">
        <v>0</v>
      </c>
      <c r="AC559" s="15"/>
      <c r="AD559" s="15" t="s">
        <v>519</v>
      </c>
      <c r="AE559" s="17">
        <v>20</v>
      </c>
      <c r="AF559" s="17">
        <v>56</v>
      </c>
      <c r="AG559" s="17">
        <v>74</v>
      </c>
      <c r="AH559" s="17">
        <v>0</v>
      </c>
      <c r="AI559" s="17">
        <v>0</v>
      </c>
      <c r="AJ559" s="17">
        <v>0</v>
      </c>
      <c r="AK559" s="17">
        <v>0</v>
      </c>
      <c r="AL559" s="15">
        <v>0</v>
      </c>
      <c r="AM559" s="15">
        <v>13.5</v>
      </c>
      <c r="AN559" s="15" t="s">
        <v>3097</v>
      </c>
      <c r="AO559" s="15"/>
      <c r="AP559" s="15"/>
      <c r="AQ559" s="15"/>
      <c r="AR559" s="15"/>
      <c r="AS559" s="18" t="b">
        <v>0</v>
      </c>
      <c r="AT559" s="15" t="s">
        <v>3098</v>
      </c>
      <c r="AU559" s="17">
        <v>1148</v>
      </c>
      <c r="AV559" s="17">
        <v>6</v>
      </c>
      <c r="AW559" s="17">
        <v>1</v>
      </c>
      <c r="AX559" s="17">
        <v>4</v>
      </c>
      <c r="AY559" s="17">
        <v>17</v>
      </c>
      <c r="AZ559" s="17">
        <v>0</v>
      </c>
      <c r="BA559" s="17">
        <v>0</v>
      </c>
      <c r="BB559" s="17">
        <v>0</v>
      </c>
      <c r="BC559" s="17">
        <v>1</v>
      </c>
      <c r="BD559" s="17">
        <v>0</v>
      </c>
      <c r="BE559" s="17">
        <v>0</v>
      </c>
      <c r="BF559" s="17">
        <v>7</v>
      </c>
      <c r="BG559" s="17">
        <v>266</v>
      </c>
      <c r="BH559" s="15">
        <v>242</v>
      </c>
      <c r="BI559" s="15">
        <v>30.4</v>
      </c>
      <c r="BJ559" s="15">
        <v>444</v>
      </c>
      <c r="BK559" s="15">
        <v>71.5</v>
      </c>
      <c r="BL559" s="17">
        <v>0</v>
      </c>
      <c r="BM559" s="17">
        <v>0</v>
      </c>
      <c r="BN559" s="17">
        <v>0</v>
      </c>
      <c r="BO559" s="17">
        <v>0</v>
      </c>
      <c r="BP559" s="17">
        <v>11</v>
      </c>
      <c r="BQ559" s="15">
        <v>4.7</v>
      </c>
      <c r="BR559" s="15">
        <v>0.38</v>
      </c>
      <c r="BS559" s="15">
        <v>5.08</v>
      </c>
      <c r="BT559" s="15">
        <v>19.82</v>
      </c>
      <c r="BU559" s="15"/>
      <c r="BV559" s="15"/>
      <c r="BW559" s="15"/>
      <c r="BX559" s="15"/>
      <c r="BY559" s="15"/>
      <c r="BZ559" s="15"/>
      <c r="CA559" s="15"/>
      <c r="CB559" s="15"/>
      <c r="CC559" s="17">
        <v>225</v>
      </c>
      <c r="CD559" s="17">
        <v>22</v>
      </c>
      <c r="CE559" s="17">
        <v>310</v>
      </c>
      <c r="CF559" s="17">
        <v>39</v>
      </c>
      <c r="CG559" s="17">
        <v>49</v>
      </c>
      <c r="CH559" s="17">
        <v>19</v>
      </c>
      <c r="CI559" s="17">
        <v>195</v>
      </c>
      <c r="CJ559" s="17">
        <v>21</v>
      </c>
      <c r="CK559" s="17">
        <v>0.37</v>
      </c>
      <c r="CL559" s="17">
        <v>0</v>
      </c>
      <c r="CM559" s="17">
        <v>0.03</v>
      </c>
      <c r="CN559" s="17">
        <v>0.4</v>
      </c>
      <c r="CO559" s="17">
        <v>1.55</v>
      </c>
      <c r="CP559" s="17">
        <v>1.33</v>
      </c>
      <c r="CQ559" s="17">
        <v>157</v>
      </c>
      <c r="CR559" s="17">
        <v>36</v>
      </c>
      <c r="CS559" s="17">
        <v>394</v>
      </c>
      <c r="CT559" s="17">
        <v>33</v>
      </c>
      <c r="CU559" s="17">
        <v>258</v>
      </c>
      <c r="CV559" s="17">
        <v>27</v>
      </c>
      <c r="CW559" s="17">
        <v>163</v>
      </c>
      <c r="CX559" s="17">
        <v>28</v>
      </c>
      <c r="CY559" s="17">
        <v>0.86</v>
      </c>
      <c r="CZ559" s="17">
        <v>0.31</v>
      </c>
      <c r="DA559" s="17">
        <v>0</v>
      </c>
      <c r="DB559" s="15"/>
      <c r="DC559" s="15"/>
      <c r="DD559" s="15"/>
      <c r="DE559" s="15"/>
      <c r="DF559" s="15"/>
      <c r="DG559" s="15"/>
      <c r="DH559" s="15"/>
    </row>
    <row r="560" spans="1:112" ht="17.25" thickBo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</row>
    <row r="561" spans="1:112" ht="17.25" thickBo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</row>
    <row r="562" spans="1:112" ht="17.25" thickBo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</row>
    <row r="563" spans="1:112" ht="17.25" thickBo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</row>
    <row r="564" spans="1:112" ht="17.25" thickBo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  <c r="CW564" s="15"/>
      <c r="CX564" s="15"/>
      <c r="CY564" s="15"/>
      <c r="CZ564" s="15"/>
      <c r="DA564" s="15"/>
      <c r="DB564" s="15"/>
      <c r="DC564" s="15"/>
      <c r="DD564" s="15"/>
      <c r="DE564" s="15"/>
      <c r="DF564" s="15"/>
      <c r="DG564" s="15"/>
      <c r="DH564" s="15"/>
    </row>
    <row r="565" spans="1:112" ht="17.25" thickBo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</row>
    <row r="566" spans="1:112" ht="17.25" thickBo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5"/>
      <c r="DF566" s="15"/>
      <c r="DG566" s="15"/>
      <c r="DH566" s="15"/>
    </row>
    <row r="567" spans="1:112" ht="17.25" thickBo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</row>
    <row r="568" spans="1:112" ht="17.25" thickBo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5"/>
      <c r="DF568" s="15"/>
      <c r="DG568" s="15"/>
      <c r="DH568" s="15"/>
    </row>
    <row r="569" spans="1:112" ht="17.25" thickBo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</row>
    <row r="570" spans="1:112" ht="17.25" thickBo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  <c r="DC570" s="15"/>
      <c r="DD570" s="15"/>
      <c r="DE570" s="15"/>
      <c r="DF570" s="15"/>
      <c r="DG570" s="15"/>
      <c r="DH570" s="15"/>
    </row>
    <row r="571" spans="1:112" ht="17.25" thickBo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</row>
    <row r="572" spans="1:112" ht="17.25" thickBo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/>
      <c r="DC572" s="15"/>
      <c r="DD572" s="15"/>
      <c r="DE572" s="15"/>
      <c r="DF572" s="15"/>
      <c r="DG572" s="15"/>
      <c r="DH572" s="15"/>
    </row>
    <row r="573" spans="1:112" ht="17.25" thickBo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</row>
    <row r="574" spans="1:112" ht="17.25" thickBo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  <c r="CW574" s="15"/>
      <c r="CX574" s="15"/>
      <c r="CY574" s="15"/>
      <c r="CZ574" s="15"/>
      <c r="DA574" s="15"/>
      <c r="DB574" s="15"/>
      <c r="DC574" s="15"/>
      <c r="DD574" s="15"/>
      <c r="DE574" s="15"/>
      <c r="DF574" s="15"/>
      <c r="DG574" s="15"/>
      <c r="DH574" s="15"/>
    </row>
    <row r="575" spans="1:112" ht="17.25" thickBo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</row>
    <row r="576" spans="1:112" ht="17.25" thickBo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/>
      <c r="CW576" s="15"/>
      <c r="CX576" s="15"/>
      <c r="CY576" s="15"/>
      <c r="CZ576" s="15"/>
      <c r="DA576" s="15"/>
      <c r="DB576" s="15"/>
      <c r="DC576" s="15"/>
      <c r="DD576" s="15"/>
      <c r="DE576" s="15"/>
      <c r="DF576" s="15"/>
      <c r="DG576" s="15"/>
      <c r="DH576" s="15"/>
    </row>
    <row r="577" spans="1:112" ht="17.25" thickBo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</row>
    <row r="578" spans="1:112" ht="17.25" thickBo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  <c r="CW578" s="15"/>
      <c r="CX578" s="15"/>
      <c r="CY578" s="15"/>
      <c r="CZ578" s="15"/>
      <c r="DA578" s="15"/>
      <c r="DB578" s="15"/>
      <c r="DC578" s="15"/>
      <c r="DD578" s="15"/>
      <c r="DE578" s="15"/>
      <c r="DF578" s="15"/>
      <c r="DG578" s="15"/>
      <c r="DH578" s="15"/>
    </row>
    <row r="579" spans="1:112" ht="17.25" thickBo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</row>
    <row r="580" spans="1:112" ht="17.25" thickBo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  <c r="CW580" s="15"/>
      <c r="CX580" s="15"/>
      <c r="CY580" s="15"/>
      <c r="CZ580" s="15"/>
      <c r="DA580" s="15"/>
      <c r="DB580" s="15"/>
      <c r="DC580" s="15"/>
      <c r="DD580" s="15"/>
      <c r="DE580" s="15"/>
      <c r="DF580" s="15"/>
      <c r="DG580" s="15"/>
      <c r="DH580" s="15"/>
    </row>
    <row r="581" spans="1:112" ht="17.25" thickBo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</row>
    <row r="582" spans="1:112" ht="17.25" thickBo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  <c r="CV582" s="15"/>
      <c r="CW582" s="15"/>
      <c r="CX582" s="15"/>
      <c r="CY582" s="15"/>
      <c r="CZ582" s="15"/>
      <c r="DA582" s="15"/>
      <c r="DB582" s="15"/>
      <c r="DC582" s="15"/>
      <c r="DD582" s="15"/>
      <c r="DE582" s="15"/>
      <c r="DF582" s="15"/>
      <c r="DG582" s="15"/>
      <c r="DH582" s="15"/>
    </row>
    <row r="583" spans="1:112" ht="17.25" thickBo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</row>
    <row r="584" spans="1:112" ht="17.25" thickBo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5"/>
      <c r="CM584" s="15"/>
      <c r="CN584" s="15"/>
      <c r="CO584" s="15"/>
      <c r="CP584" s="15"/>
      <c r="CQ584" s="15"/>
      <c r="CR584" s="15"/>
      <c r="CS584" s="15"/>
      <c r="CT584" s="15"/>
      <c r="CU584" s="15"/>
      <c r="CV584" s="15"/>
      <c r="CW584" s="15"/>
      <c r="CX584" s="15"/>
      <c r="CY584" s="15"/>
      <c r="CZ584" s="15"/>
      <c r="DA584" s="15"/>
      <c r="DB584" s="15"/>
      <c r="DC584" s="15"/>
      <c r="DD584" s="15"/>
      <c r="DE584" s="15"/>
      <c r="DF584" s="15"/>
      <c r="DG584" s="15"/>
      <c r="DH584" s="15"/>
    </row>
    <row r="585" spans="1:112" ht="17.25" thickBo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</row>
    <row r="586" spans="1:112" ht="17.25" thickBo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5"/>
      <c r="CM586" s="15"/>
      <c r="CN586" s="15"/>
      <c r="CO586" s="15"/>
      <c r="CP586" s="15"/>
      <c r="CQ586" s="15"/>
      <c r="CR586" s="15"/>
      <c r="CS586" s="15"/>
      <c r="CT586" s="15"/>
      <c r="CU586" s="15"/>
      <c r="CV586" s="15"/>
      <c r="CW586" s="15"/>
      <c r="CX586" s="15"/>
      <c r="CY586" s="15"/>
      <c r="CZ586" s="15"/>
      <c r="DA586" s="15"/>
      <c r="DB586" s="15"/>
      <c r="DC586" s="15"/>
      <c r="DD586" s="15"/>
      <c r="DE586" s="15"/>
      <c r="DF586" s="15"/>
      <c r="DG586" s="15"/>
      <c r="DH586" s="15"/>
    </row>
    <row r="587" spans="1:112" ht="17.25" thickBo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</row>
    <row r="588" spans="1:112" ht="17.25" thickBo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  <c r="CT588" s="15"/>
      <c r="CU588" s="15"/>
      <c r="CV588" s="15"/>
      <c r="CW588" s="15"/>
      <c r="CX588" s="15"/>
      <c r="CY588" s="15"/>
      <c r="CZ588" s="15"/>
      <c r="DA588" s="15"/>
      <c r="DB588" s="15"/>
      <c r="DC588" s="15"/>
      <c r="DD588" s="15"/>
      <c r="DE588" s="15"/>
      <c r="DF588" s="15"/>
      <c r="DG588" s="15"/>
      <c r="DH588" s="15"/>
    </row>
    <row r="589" spans="1:112" ht="17.25" thickBo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</row>
    <row r="590" spans="1:112" ht="17.25" thickBo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  <c r="CI590" s="15"/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  <c r="CT590" s="15"/>
      <c r="CU590" s="15"/>
      <c r="CV590" s="15"/>
      <c r="CW590" s="15"/>
      <c r="CX590" s="15"/>
      <c r="CY590" s="15"/>
      <c r="CZ590" s="15"/>
      <c r="DA590" s="15"/>
      <c r="DB590" s="15"/>
      <c r="DC590" s="15"/>
      <c r="DD590" s="15"/>
      <c r="DE590" s="15"/>
      <c r="DF590" s="15"/>
      <c r="DG590" s="15"/>
      <c r="DH590" s="15"/>
    </row>
    <row r="591" spans="1:112" ht="17.25" thickBo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</row>
    <row r="592" spans="1:112" ht="17.25" thickBo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  <c r="CT592" s="15"/>
      <c r="CU592" s="15"/>
      <c r="CV592" s="15"/>
      <c r="CW592" s="15"/>
      <c r="CX592" s="15"/>
      <c r="CY592" s="15"/>
      <c r="CZ592" s="15"/>
      <c r="DA592" s="15"/>
      <c r="DB592" s="15"/>
      <c r="DC592" s="15"/>
      <c r="DD592" s="15"/>
      <c r="DE592" s="15"/>
      <c r="DF592" s="15"/>
      <c r="DG592" s="15"/>
      <c r="DH592" s="15"/>
    </row>
    <row r="593" spans="1:112" ht="17.25" thickBo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</row>
    <row r="594" spans="1:112" ht="17.25" thickBo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5"/>
      <c r="CK594" s="15"/>
      <c r="CL594" s="15"/>
      <c r="CM594" s="15"/>
      <c r="CN594" s="15"/>
      <c r="CO594" s="15"/>
      <c r="CP594" s="15"/>
      <c r="CQ594" s="15"/>
      <c r="CR594" s="15"/>
      <c r="CS594" s="15"/>
      <c r="CT594" s="15"/>
      <c r="CU594" s="15"/>
      <c r="CV594" s="15"/>
      <c r="CW594" s="15"/>
      <c r="CX594" s="15"/>
      <c r="CY594" s="15"/>
      <c r="CZ594" s="15"/>
      <c r="DA594" s="15"/>
      <c r="DB594" s="15"/>
      <c r="DC594" s="15"/>
      <c r="DD594" s="15"/>
      <c r="DE594" s="15"/>
      <c r="DF594" s="15"/>
      <c r="DG594" s="15"/>
      <c r="DH594" s="15"/>
    </row>
    <row r="595" spans="1:112" ht="17.25" thickBo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</row>
    <row r="596" spans="1:112" ht="17.25" thickBo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15"/>
      <c r="CS596" s="15"/>
      <c r="CT596" s="15"/>
      <c r="CU596" s="15"/>
      <c r="CV596" s="15"/>
      <c r="CW596" s="15"/>
      <c r="CX596" s="15"/>
      <c r="CY596" s="15"/>
      <c r="CZ596" s="15"/>
      <c r="DA596" s="15"/>
      <c r="DB596" s="15"/>
      <c r="DC596" s="15"/>
      <c r="DD596" s="15"/>
      <c r="DE596" s="15"/>
      <c r="DF596" s="15"/>
      <c r="DG596" s="15"/>
      <c r="DH596" s="15"/>
    </row>
    <row r="597" spans="1:112" ht="17.25" thickBo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</row>
    <row r="598" spans="1:112" ht="17.25" thickBo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  <c r="CT598" s="15"/>
      <c r="CU598" s="15"/>
      <c r="CV598" s="15"/>
      <c r="CW598" s="15"/>
      <c r="CX598" s="15"/>
      <c r="CY598" s="15"/>
      <c r="CZ598" s="15"/>
      <c r="DA598" s="15"/>
      <c r="DB598" s="15"/>
      <c r="DC598" s="15"/>
      <c r="DD598" s="15"/>
      <c r="DE598" s="15"/>
      <c r="DF598" s="15"/>
      <c r="DG598" s="15"/>
      <c r="DH598" s="15"/>
    </row>
    <row r="599" spans="1:112" ht="17.25" thickBo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</row>
    <row r="600" spans="1:112" ht="17.25" thickBo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  <c r="CT600" s="15"/>
      <c r="CU600" s="15"/>
      <c r="CV600" s="15"/>
      <c r="CW600" s="15"/>
      <c r="CX600" s="15"/>
      <c r="CY600" s="15"/>
      <c r="CZ600" s="15"/>
      <c r="DA600" s="15"/>
      <c r="DB600" s="15"/>
      <c r="DC600" s="15"/>
      <c r="DD600" s="15"/>
      <c r="DE600" s="15"/>
      <c r="DF600" s="15"/>
      <c r="DG600" s="15"/>
      <c r="DH600" s="15"/>
    </row>
    <row r="601" spans="1:112" ht="17.25" thickBo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</row>
    <row r="602" spans="1:112" ht="17.25" thickBo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  <c r="CH602" s="15"/>
      <c r="CI602" s="15"/>
      <c r="CJ602" s="15"/>
      <c r="CK602" s="15"/>
      <c r="CL602" s="15"/>
      <c r="CM602" s="15"/>
      <c r="CN602" s="15"/>
      <c r="CO602" s="15"/>
      <c r="CP602" s="15"/>
      <c r="CQ602" s="15"/>
      <c r="CR602" s="15"/>
      <c r="CS602" s="15"/>
      <c r="CT602" s="15"/>
      <c r="CU602" s="15"/>
      <c r="CV602" s="15"/>
      <c r="CW602" s="15"/>
      <c r="CX602" s="15"/>
      <c r="CY602" s="15"/>
      <c r="CZ602" s="15"/>
      <c r="DA602" s="15"/>
      <c r="DB602" s="15"/>
      <c r="DC602" s="15"/>
      <c r="DD602" s="15"/>
      <c r="DE602" s="15"/>
      <c r="DF602" s="15"/>
      <c r="DG602" s="15"/>
      <c r="DH602" s="15"/>
    </row>
    <row r="603" spans="1:112" ht="17.25" thickBo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</row>
    <row r="604" spans="1:112" ht="17.25" thickBo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5"/>
      <c r="CD604" s="15"/>
      <c r="CE604" s="15"/>
      <c r="CF604" s="15"/>
      <c r="CG604" s="15"/>
      <c r="CH604" s="15"/>
      <c r="CI604" s="15"/>
      <c r="CJ604" s="15"/>
      <c r="CK604" s="15"/>
      <c r="CL604" s="15"/>
      <c r="CM604" s="15"/>
      <c r="CN604" s="15"/>
      <c r="CO604" s="15"/>
      <c r="CP604" s="15"/>
      <c r="CQ604" s="15"/>
      <c r="CR604" s="15"/>
      <c r="CS604" s="15"/>
      <c r="CT604" s="15"/>
      <c r="CU604" s="15"/>
      <c r="CV604" s="15"/>
      <c r="CW604" s="15"/>
      <c r="CX604" s="15"/>
      <c r="CY604" s="15"/>
      <c r="CZ604" s="15"/>
      <c r="DA604" s="15"/>
      <c r="DB604" s="15"/>
      <c r="DC604" s="15"/>
      <c r="DD604" s="15"/>
      <c r="DE604" s="15"/>
      <c r="DF604" s="15"/>
      <c r="DG604" s="15"/>
      <c r="DH604" s="15"/>
    </row>
    <row r="605" spans="1:112" ht="17.25" thickBo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5"/>
      <c r="CF605" s="15"/>
      <c r="CG605" s="15"/>
      <c r="CH605" s="15"/>
      <c r="CI605" s="15"/>
      <c r="CJ605" s="15"/>
      <c r="CK605" s="15"/>
      <c r="CL605" s="15"/>
      <c r="CM605" s="15"/>
      <c r="CN605" s="15"/>
      <c r="CO605" s="15"/>
      <c r="CP605" s="15"/>
      <c r="CQ605" s="15"/>
      <c r="CR605" s="15"/>
      <c r="CS605" s="15"/>
      <c r="CT605" s="15"/>
      <c r="CU605" s="15"/>
      <c r="CV605" s="15"/>
      <c r="CW605" s="15"/>
      <c r="CX605" s="15"/>
      <c r="CY605" s="15"/>
      <c r="CZ605" s="15"/>
      <c r="DA605" s="15"/>
      <c r="DB605" s="15"/>
      <c r="DC605" s="15"/>
      <c r="DD605" s="15"/>
      <c r="DE605" s="15"/>
      <c r="DF605" s="15"/>
      <c r="DG605" s="15"/>
      <c r="DH605" s="15"/>
    </row>
    <row r="606" spans="1:112" ht="17.25" thickBo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  <c r="CG606" s="15"/>
      <c r="CH606" s="15"/>
      <c r="CI606" s="15"/>
      <c r="CJ606" s="15"/>
      <c r="CK606" s="15"/>
      <c r="CL606" s="15"/>
      <c r="CM606" s="15"/>
      <c r="CN606" s="15"/>
      <c r="CO606" s="15"/>
      <c r="CP606" s="15"/>
      <c r="CQ606" s="15"/>
      <c r="CR606" s="15"/>
      <c r="CS606" s="15"/>
      <c r="CT606" s="15"/>
      <c r="CU606" s="15"/>
      <c r="CV606" s="15"/>
      <c r="CW606" s="15"/>
      <c r="CX606" s="15"/>
      <c r="CY606" s="15"/>
      <c r="CZ606" s="15"/>
      <c r="DA606" s="15"/>
      <c r="DB606" s="15"/>
      <c r="DC606" s="15"/>
      <c r="DD606" s="15"/>
      <c r="DE606" s="15"/>
      <c r="DF606" s="15"/>
      <c r="DG606" s="15"/>
      <c r="DH606" s="15"/>
    </row>
    <row r="607" spans="1:112" ht="17.25" thickBo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/>
      <c r="CS607" s="15"/>
      <c r="CT607" s="15"/>
      <c r="CU607" s="15"/>
      <c r="CV607" s="15"/>
      <c r="CW607" s="15"/>
      <c r="CX607" s="15"/>
      <c r="CY607" s="15"/>
      <c r="CZ607" s="15"/>
      <c r="DA607" s="15"/>
      <c r="DB607" s="15"/>
      <c r="DC607" s="15"/>
      <c r="DD607" s="15"/>
      <c r="DE607" s="15"/>
      <c r="DF607" s="15"/>
      <c r="DG607" s="15"/>
      <c r="DH607" s="15"/>
    </row>
    <row r="608" spans="1:112" ht="17.25" thickBo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5"/>
      <c r="CD608" s="15"/>
      <c r="CE608" s="15"/>
      <c r="CF608" s="15"/>
      <c r="CG608" s="15"/>
      <c r="CH608" s="15"/>
      <c r="CI608" s="15"/>
      <c r="CJ608" s="15"/>
      <c r="CK608" s="15"/>
      <c r="CL608" s="15"/>
      <c r="CM608" s="15"/>
      <c r="CN608" s="15"/>
      <c r="CO608" s="15"/>
      <c r="CP608" s="15"/>
      <c r="CQ608" s="15"/>
      <c r="CR608" s="15"/>
      <c r="CS608" s="15"/>
      <c r="CT608" s="15"/>
      <c r="CU608" s="15"/>
      <c r="CV608" s="15"/>
      <c r="CW608" s="15"/>
      <c r="CX608" s="15"/>
      <c r="CY608" s="15"/>
      <c r="CZ608" s="15"/>
      <c r="DA608" s="15"/>
      <c r="DB608" s="15"/>
      <c r="DC608" s="15"/>
      <c r="DD608" s="15"/>
      <c r="DE608" s="15"/>
      <c r="DF608" s="15"/>
      <c r="DG608" s="15"/>
      <c r="DH608" s="15"/>
    </row>
    <row r="609" spans="1:112" ht="17.25" thickBo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  <c r="CV609" s="15"/>
      <c r="CW609" s="15"/>
      <c r="CX609" s="15"/>
      <c r="CY609" s="15"/>
      <c r="CZ609" s="15"/>
      <c r="DA609" s="15"/>
      <c r="DB609" s="15"/>
      <c r="DC609" s="15"/>
      <c r="DD609" s="15"/>
      <c r="DE609" s="15"/>
      <c r="DF609" s="15"/>
      <c r="DG609" s="15"/>
      <c r="DH609" s="15"/>
    </row>
    <row r="610" spans="1:112" ht="17.25" thickBo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5"/>
      <c r="CF610" s="15"/>
      <c r="CG610" s="15"/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  <c r="CT610" s="15"/>
      <c r="CU610" s="15"/>
      <c r="CV610" s="15"/>
      <c r="CW610" s="15"/>
      <c r="CX610" s="15"/>
      <c r="CY610" s="15"/>
      <c r="CZ610" s="15"/>
      <c r="DA610" s="15"/>
      <c r="DB610" s="15"/>
      <c r="DC610" s="15"/>
      <c r="DD610" s="15"/>
      <c r="DE610" s="15"/>
      <c r="DF610" s="15"/>
      <c r="DG610" s="15"/>
      <c r="DH610" s="15"/>
    </row>
    <row r="611" spans="1:112" ht="17.25" thickBo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  <c r="CV611" s="15"/>
      <c r="CW611" s="15"/>
      <c r="CX611" s="15"/>
      <c r="CY611" s="15"/>
      <c r="CZ611" s="15"/>
      <c r="DA611" s="15"/>
      <c r="DB611" s="15"/>
      <c r="DC611" s="15"/>
      <c r="DD611" s="15"/>
      <c r="DE611" s="15"/>
      <c r="DF611" s="15"/>
      <c r="DG611" s="15"/>
      <c r="DH611" s="15"/>
    </row>
    <row r="612" spans="1:112" ht="17.25" thickBo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B612" s="15"/>
      <c r="CC612" s="15"/>
      <c r="CD612" s="15"/>
      <c r="CE612" s="15"/>
      <c r="CF612" s="15"/>
      <c r="CG612" s="15"/>
      <c r="CH612" s="15"/>
      <c r="CI612" s="15"/>
      <c r="CJ612" s="15"/>
      <c r="CK612" s="15"/>
      <c r="CL612" s="15"/>
      <c r="CM612" s="15"/>
      <c r="CN612" s="15"/>
      <c r="CO612" s="15"/>
      <c r="CP612" s="15"/>
      <c r="CQ612" s="15"/>
      <c r="CR612" s="15"/>
      <c r="CS612" s="15"/>
      <c r="CT612" s="15"/>
      <c r="CU612" s="15"/>
      <c r="CV612" s="15"/>
      <c r="CW612" s="15"/>
      <c r="CX612" s="15"/>
      <c r="CY612" s="15"/>
      <c r="CZ612" s="15"/>
      <c r="DA612" s="15"/>
      <c r="DB612" s="15"/>
      <c r="DC612" s="15"/>
      <c r="DD612" s="15"/>
      <c r="DE612" s="15"/>
      <c r="DF612" s="15"/>
      <c r="DG612" s="15"/>
      <c r="DH612" s="15"/>
    </row>
    <row r="613" spans="1:112" ht="17.25" thickBo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B613" s="15"/>
      <c r="CC613" s="15"/>
      <c r="CD613" s="15"/>
      <c r="CE613" s="15"/>
      <c r="CF613" s="15"/>
      <c r="CG613" s="15"/>
      <c r="CH613" s="15"/>
      <c r="CI613" s="15"/>
      <c r="CJ613" s="15"/>
      <c r="CK613" s="15"/>
      <c r="CL613" s="15"/>
      <c r="CM613" s="15"/>
      <c r="CN613" s="15"/>
      <c r="CO613" s="15"/>
      <c r="CP613" s="15"/>
      <c r="CQ613" s="15"/>
      <c r="CR613" s="15"/>
      <c r="CS613" s="15"/>
      <c r="CT613" s="15"/>
      <c r="CU613" s="15"/>
      <c r="CV613" s="15"/>
      <c r="CW613" s="15"/>
      <c r="CX613" s="15"/>
      <c r="CY613" s="15"/>
      <c r="CZ613" s="15"/>
      <c r="DA613" s="15"/>
      <c r="DB613" s="15"/>
      <c r="DC613" s="15"/>
      <c r="DD613" s="15"/>
      <c r="DE613" s="15"/>
      <c r="DF613" s="15"/>
      <c r="DG613" s="15"/>
      <c r="DH613" s="15"/>
    </row>
    <row r="614" spans="1:112" ht="17.25" thickBo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  <c r="CT614" s="15"/>
      <c r="CU614" s="15"/>
      <c r="CV614" s="15"/>
      <c r="CW614" s="15"/>
      <c r="CX614" s="15"/>
      <c r="CY614" s="15"/>
      <c r="CZ614" s="15"/>
      <c r="DA614" s="15"/>
      <c r="DB614" s="15"/>
      <c r="DC614" s="15"/>
      <c r="DD614" s="15"/>
      <c r="DE614" s="15"/>
      <c r="DF614" s="15"/>
      <c r="DG614" s="15"/>
      <c r="DH614" s="15"/>
    </row>
    <row r="615" spans="1:112" ht="17.25" thickBo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5"/>
      <c r="CF615" s="15"/>
      <c r="CG615" s="15"/>
      <c r="CH615" s="15"/>
      <c r="CI615" s="15"/>
      <c r="CJ615" s="15"/>
      <c r="CK615" s="15"/>
      <c r="CL615" s="15"/>
      <c r="CM615" s="15"/>
      <c r="CN615" s="15"/>
      <c r="CO615" s="15"/>
      <c r="CP615" s="15"/>
      <c r="CQ615" s="15"/>
      <c r="CR615" s="15"/>
      <c r="CS615" s="15"/>
      <c r="CT615" s="15"/>
      <c r="CU615" s="15"/>
      <c r="CV615" s="15"/>
      <c r="CW615" s="15"/>
      <c r="CX615" s="15"/>
      <c r="CY615" s="15"/>
      <c r="CZ615" s="15"/>
      <c r="DA615" s="15"/>
      <c r="DB615" s="15"/>
      <c r="DC615" s="15"/>
      <c r="DD615" s="15"/>
      <c r="DE615" s="15"/>
      <c r="DF615" s="15"/>
      <c r="DG615" s="15"/>
      <c r="DH615" s="15"/>
    </row>
    <row r="616" spans="1:112" ht="17.25" thickBo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  <c r="CT616" s="15"/>
      <c r="CU616" s="15"/>
      <c r="CV616" s="15"/>
      <c r="CW616" s="15"/>
      <c r="CX616" s="15"/>
      <c r="CY616" s="15"/>
      <c r="CZ616" s="15"/>
      <c r="DA616" s="15"/>
      <c r="DB616" s="15"/>
      <c r="DC616" s="15"/>
      <c r="DD616" s="15"/>
      <c r="DE616" s="15"/>
      <c r="DF616" s="15"/>
      <c r="DG616" s="15"/>
      <c r="DH616" s="15"/>
    </row>
    <row r="617" spans="1:112" ht="17.25" thickBo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  <c r="CV617" s="15"/>
      <c r="CW617" s="15"/>
      <c r="CX617" s="15"/>
      <c r="CY617" s="15"/>
      <c r="CZ617" s="15"/>
      <c r="DA617" s="15"/>
      <c r="DB617" s="15"/>
      <c r="DC617" s="15"/>
      <c r="DD617" s="15"/>
      <c r="DE617" s="15"/>
      <c r="DF617" s="15"/>
      <c r="DG617" s="15"/>
      <c r="DH617" s="15"/>
    </row>
    <row r="618" spans="1:112" ht="17.25" thickBo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  <c r="CT618" s="15"/>
      <c r="CU618" s="15"/>
      <c r="CV618" s="15"/>
      <c r="CW618" s="15"/>
      <c r="CX618" s="15"/>
      <c r="CY618" s="15"/>
      <c r="CZ618" s="15"/>
      <c r="DA618" s="15"/>
      <c r="DB618" s="15"/>
      <c r="DC618" s="15"/>
      <c r="DD618" s="15"/>
      <c r="DE618" s="15"/>
      <c r="DF618" s="15"/>
      <c r="DG618" s="15"/>
      <c r="DH618" s="15"/>
    </row>
    <row r="619" spans="1:112" ht="17.25" thickBo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/>
      <c r="CG619" s="15"/>
      <c r="CH619" s="15"/>
      <c r="CI619" s="15"/>
      <c r="CJ619" s="15"/>
      <c r="CK619" s="15"/>
      <c r="CL619" s="15"/>
      <c r="CM619" s="15"/>
      <c r="CN619" s="15"/>
      <c r="CO619" s="15"/>
      <c r="CP619" s="15"/>
      <c r="CQ619" s="15"/>
      <c r="CR619" s="15"/>
      <c r="CS619" s="15"/>
      <c r="CT619" s="15"/>
      <c r="CU619" s="15"/>
      <c r="CV619" s="15"/>
      <c r="CW619" s="15"/>
      <c r="CX619" s="15"/>
      <c r="CY619" s="15"/>
      <c r="CZ619" s="15"/>
      <c r="DA619" s="15"/>
      <c r="DB619" s="15"/>
      <c r="DC619" s="15"/>
      <c r="DD619" s="15"/>
      <c r="DE619" s="15"/>
      <c r="DF619" s="15"/>
      <c r="DG619" s="15"/>
      <c r="DH619" s="15"/>
    </row>
    <row r="620" spans="1:112" ht="17.25" thickBo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5"/>
      <c r="CF620" s="15"/>
      <c r="CG620" s="15"/>
      <c r="CH620" s="15"/>
      <c r="CI620" s="15"/>
      <c r="CJ620" s="15"/>
      <c r="CK620" s="15"/>
      <c r="CL620" s="15"/>
      <c r="CM620" s="15"/>
      <c r="CN620" s="15"/>
      <c r="CO620" s="15"/>
      <c r="CP620" s="15"/>
      <c r="CQ620" s="15"/>
      <c r="CR620" s="15"/>
      <c r="CS620" s="15"/>
      <c r="CT620" s="15"/>
      <c r="CU620" s="15"/>
      <c r="CV620" s="15"/>
      <c r="CW620" s="15"/>
      <c r="CX620" s="15"/>
      <c r="CY620" s="15"/>
      <c r="CZ620" s="15"/>
      <c r="DA620" s="15"/>
      <c r="DB620" s="15"/>
      <c r="DC620" s="15"/>
      <c r="DD620" s="15"/>
      <c r="DE620" s="15"/>
      <c r="DF620" s="15"/>
      <c r="DG620" s="15"/>
      <c r="DH620" s="15"/>
    </row>
    <row r="621" spans="1:112" ht="17.25" thickBo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  <c r="CG621" s="15"/>
      <c r="CH621" s="15"/>
      <c r="CI621" s="15"/>
      <c r="CJ621" s="15"/>
      <c r="CK621" s="15"/>
      <c r="CL621" s="15"/>
      <c r="CM621" s="15"/>
      <c r="CN621" s="15"/>
      <c r="CO621" s="15"/>
      <c r="CP621" s="15"/>
      <c r="CQ621" s="15"/>
      <c r="CR621" s="15"/>
      <c r="CS621" s="15"/>
      <c r="CT621" s="15"/>
      <c r="CU621" s="15"/>
      <c r="CV621" s="15"/>
      <c r="CW621" s="15"/>
      <c r="CX621" s="15"/>
      <c r="CY621" s="15"/>
      <c r="CZ621" s="15"/>
      <c r="DA621" s="15"/>
      <c r="DB621" s="15"/>
      <c r="DC621" s="15"/>
      <c r="DD621" s="15"/>
      <c r="DE621" s="15"/>
      <c r="DF621" s="15"/>
      <c r="DG621" s="15"/>
      <c r="DH621" s="15"/>
    </row>
    <row r="622" spans="1:112" ht="17.25" thickBo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  <c r="CH622" s="15"/>
      <c r="CI622" s="15"/>
      <c r="CJ622" s="15"/>
      <c r="CK622" s="15"/>
      <c r="CL622" s="15"/>
      <c r="CM622" s="15"/>
      <c r="CN622" s="15"/>
      <c r="CO622" s="15"/>
      <c r="CP622" s="15"/>
      <c r="CQ622" s="15"/>
      <c r="CR622" s="15"/>
      <c r="CS622" s="15"/>
      <c r="CT622" s="15"/>
      <c r="CU622" s="15"/>
      <c r="CV622" s="15"/>
      <c r="CW622" s="15"/>
      <c r="CX622" s="15"/>
      <c r="CY622" s="15"/>
      <c r="CZ622" s="15"/>
      <c r="DA622" s="15"/>
      <c r="DB622" s="15"/>
      <c r="DC622" s="15"/>
      <c r="DD622" s="15"/>
      <c r="DE622" s="15"/>
      <c r="DF622" s="15"/>
      <c r="DG622" s="15"/>
      <c r="DH622" s="15"/>
    </row>
    <row r="623" spans="1:112" ht="17.25" thickBo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  <c r="CG623" s="15"/>
      <c r="CH623" s="15"/>
      <c r="CI623" s="15"/>
      <c r="CJ623" s="15"/>
      <c r="CK623" s="15"/>
      <c r="CL623" s="15"/>
      <c r="CM623" s="15"/>
      <c r="CN623" s="15"/>
      <c r="CO623" s="15"/>
      <c r="CP623" s="15"/>
      <c r="CQ623" s="15"/>
      <c r="CR623" s="15"/>
      <c r="CS623" s="15"/>
      <c r="CT623" s="15"/>
      <c r="CU623" s="15"/>
      <c r="CV623" s="15"/>
      <c r="CW623" s="15"/>
      <c r="CX623" s="15"/>
      <c r="CY623" s="15"/>
      <c r="CZ623" s="15"/>
      <c r="DA623" s="15"/>
      <c r="DB623" s="15"/>
      <c r="DC623" s="15"/>
      <c r="DD623" s="15"/>
      <c r="DE623" s="15"/>
      <c r="DF623" s="15"/>
      <c r="DG623" s="15"/>
      <c r="DH623" s="15"/>
    </row>
    <row r="624" spans="1:112" ht="17.25" thickBo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5"/>
      <c r="CF624" s="15"/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  <c r="CS624" s="15"/>
      <c r="CT624" s="15"/>
      <c r="CU624" s="15"/>
      <c r="CV624" s="15"/>
      <c r="CW624" s="15"/>
      <c r="CX624" s="15"/>
      <c r="CY624" s="15"/>
      <c r="CZ624" s="15"/>
      <c r="DA624" s="15"/>
      <c r="DB624" s="15"/>
      <c r="DC624" s="15"/>
      <c r="DD624" s="15"/>
      <c r="DE624" s="15"/>
      <c r="DF624" s="15"/>
      <c r="DG624" s="15"/>
      <c r="DH624" s="15"/>
    </row>
    <row r="625" spans="1:112" ht="17.25" thickBo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  <c r="CG625" s="15"/>
      <c r="CH625" s="15"/>
      <c r="CI625" s="15"/>
      <c r="CJ625" s="15"/>
      <c r="CK625" s="15"/>
      <c r="CL625" s="15"/>
      <c r="CM625" s="15"/>
      <c r="CN625" s="15"/>
      <c r="CO625" s="15"/>
      <c r="CP625" s="15"/>
      <c r="CQ625" s="15"/>
      <c r="CR625" s="15"/>
      <c r="CS625" s="15"/>
      <c r="CT625" s="15"/>
      <c r="CU625" s="15"/>
      <c r="CV625" s="15"/>
      <c r="CW625" s="15"/>
      <c r="CX625" s="15"/>
      <c r="CY625" s="15"/>
      <c r="CZ625" s="15"/>
      <c r="DA625" s="15"/>
      <c r="DB625" s="15"/>
      <c r="DC625" s="15"/>
      <c r="DD625" s="15"/>
      <c r="DE625" s="15"/>
      <c r="DF625" s="15"/>
      <c r="DG625" s="15"/>
      <c r="DH625" s="15"/>
    </row>
    <row r="626" spans="1:112" ht="17.25" thickBo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  <c r="CS626" s="15"/>
      <c r="CT626" s="15"/>
      <c r="CU626" s="15"/>
      <c r="CV626" s="15"/>
      <c r="CW626" s="15"/>
      <c r="CX626" s="15"/>
      <c r="CY626" s="15"/>
      <c r="CZ626" s="15"/>
      <c r="DA626" s="15"/>
      <c r="DB626" s="15"/>
      <c r="DC626" s="15"/>
      <c r="DD626" s="15"/>
      <c r="DE626" s="15"/>
      <c r="DF626" s="15"/>
      <c r="DG626" s="15"/>
      <c r="DH626" s="15"/>
    </row>
    <row r="627" spans="1:112" ht="17.25" thickBo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  <c r="CS627" s="15"/>
      <c r="CT627" s="15"/>
      <c r="CU627" s="15"/>
      <c r="CV627" s="15"/>
      <c r="CW627" s="15"/>
      <c r="CX627" s="15"/>
      <c r="CY627" s="15"/>
      <c r="CZ627" s="15"/>
      <c r="DA627" s="15"/>
      <c r="DB627" s="15"/>
      <c r="DC627" s="15"/>
      <c r="DD627" s="15"/>
      <c r="DE627" s="15"/>
      <c r="DF627" s="15"/>
      <c r="DG627" s="15"/>
      <c r="DH627" s="15"/>
    </row>
    <row r="628" spans="1:112" ht="17.25" thickBo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5"/>
      <c r="CH628" s="15"/>
      <c r="CI628" s="15"/>
      <c r="CJ628" s="15"/>
      <c r="CK628" s="15"/>
      <c r="CL628" s="15"/>
      <c r="CM628" s="15"/>
      <c r="CN628" s="15"/>
      <c r="CO628" s="15"/>
      <c r="CP628" s="15"/>
      <c r="CQ628" s="15"/>
      <c r="CR628" s="15"/>
      <c r="CS628" s="15"/>
      <c r="CT628" s="15"/>
      <c r="CU628" s="15"/>
      <c r="CV628" s="15"/>
      <c r="CW628" s="15"/>
      <c r="CX628" s="15"/>
      <c r="CY628" s="15"/>
      <c r="CZ628" s="15"/>
      <c r="DA628" s="15"/>
      <c r="DB628" s="15"/>
      <c r="DC628" s="15"/>
      <c r="DD628" s="15"/>
      <c r="DE628" s="15"/>
      <c r="DF628" s="15"/>
      <c r="DG628" s="15"/>
      <c r="DH628" s="15"/>
    </row>
    <row r="629" spans="1:112" ht="17.25" thickBo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  <c r="CH629" s="15"/>
      <c r="CI629" s="15"/>
      <c r="CJ629" s="15"/>
      <c r="CK629" s="15"/>
      <c r="CL629" s="15"/>
      <c r="CM629" s="15"/>
      <c r="CN629" s="15"/>
      <c r="CO629" s="15"/>
      <c r="CP629" s="15"/>
      <c r="CQ629" s="15"/>
      <c r="CR629" s="15"/>
      <c r="CS629" s="15"/>
      <c r="CT629" s="15"/>
      <c r="CU629" s="15"/>
      <c r="CV629" s="15"/>
      <c r="CW629" s="15"/>
      <c r="CX629" s="15"/>
      <c r="CY629" s="15"/>
      <c r="CZ629" s="15"/>
      <c r="DA629" s="15"/>
      <c r="DB629" s="15"/>
      <c r="DC629" s="15"/>
      <c r="DD629" s="15"/>
      <c r="DE629" s="15"/>
      <c r="DF629" s="15"/>
      <c r="DG629" s="15"/>
      <c r="DH629" s="15"/>
    </row>
    <row r="630" spans="1:112" ht="17.25" thickBo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  <c r="CT630" s="15"/>
      <c r="CU630" s="15"/>
      <c r="CV630" s="15"/>
      <c r="CW630" s="15"/>
      <c r="CX630" s="15"/>
      <c r="CY630" s="15"/>
      <c r="CZ630" s="15"/>
      <c r="DA630" s="15"/>
      <c r="DB630" s="15"/>
      <c r="DC630" s="15"/>
      <c r="DD630" s="15"/>
      <c r="DE630" s="15"/>
      <c r="DF630" s="15"/>
      <c r="DG630" s="15"/>
      <c r="DH630" s="15"/>
    </row>
    <row r="631" spans="1:112" ht="17.25" thickBo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5"/>
      <c r="CH631" s="15"/>
      <c r="CI631" s="15"/>
      <c r="CJ631" s="15"/>
      <c r="CK631" s="15"/>
      <c r="CL631" s="15"/>
      <c r="CM631" s="15"/>
      <c r="CN631" s="15"/>
      <c r="CO631" s="15"/>
      <c r="CP631" s="15"/>
      <c r="CQ631" s="15"/>
      <c r="CR631" s="15"/>
      <c r="CS631" s="15"/>
      <c r="CT631" s="15"/>
      <c r="CU631" s="15"/>
      <c r="CV631" s="15"/>
      <c r="CW631" s="15"/>
      <c r="CX631" s="15"/>
      <c r="CY631" s="15"/>
      <c r="CZ631" s="15"/>
      <c r="DA631" s="15"/>
      <c r="DB631" s="15"/>
      <c r="DC631" s="15"/>
      <c r="DD631" s="15"/>
      <c r="DE631" s="15"/>
      <c r="DF631" s="15"/>
      <c r="DG631" s="15"/>
      <c r="DH631" s="15"/>
    </row>
    <row r="632" spans="1:112" ht="17.25" thickBo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5"/>
      <c r="CH632" s="15"/>
      <c r="CI632" s="15"/>
      <c r="CJ632" s="15"/>
      <c r="CK632" s="15"/>
      <c r="CL632" s="15"/>
      <c r="CM632" s="15"/>
      <c r="CN632" s="15"/>
      <c r="CO632" s="15"/>
      <c r="CP632" s="15"/>
      <c r="CQ632" s="15"/>
      <c r="CR632" s="15"/>
      <c r="CS632" s="15"/>
      <c r="CT632" s="15"/>
      <c r="CU632" s="15"/>
      <c r="CV632" s="15"/>
      <c r="CW632" s="15"/>
      <c r="CX632" s="15"/>
      <c r="CY632" s="15"/>
      <c r="CZ632" s="15"/>
      <c r="DA632" s="15"/>
      <c r="DB632" s="15"/>
      <c r="DC632" s="15"/>
      <c r="DD632" s="15"/>
      <c r="DE632" s="15"/>
      <c r="DF632" s="15"/>
      <c r="DG632" s="15"/>
      <c r="DH632" s="15"/>
    </row>
    <row r="633" spans="1:112" ht="17.25" thickBo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5"/>
      <c r="CH633" s="15"/>
      <c r="CI633" s="15"/>
      <c r="CJ633" s="15"/>
      <c r="CK633" s="15"/>
      <c r="CL633" s="15"/>
      <c r="CM633" s="15"/>
      <c r="CN633" s="15"/>
      <c r="CO633" s="15"/>
      <c r="CP633" s="15"/>
      <c r="CQ633" s="15"/>
      <c r="CR633" s="15"/>
      <c r="CS633" s="15"/>
      <c r="CT633" s="15"/>
      <c r="CU633" s="15"/>
      <c r="CV633" s="15"/>
      <c r="CW633" s="15"/>
      <c r="CX633" s="15"/>
      <c r="CY633" s="15"/>
      <c r="CZ633" s="15"/>
      <c r="DA633" s="15"/>
      <c r="DB633" s="15"/>
      <c r="DC633" s="15"/>
      <c r="DD633" s="15"/>
      <c r="DE633" s="15"/>
      <c r="DF633" s="15"/>
      <c r="DG633" s="15"/>
      <c r="DH633" s="15"/>
    </row>
    <row r="634" spans="1:112" ht="17.25" thickBo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5"/>
      <c r="CH634" s="15"/>
      <c r="CI634" s="15"/>
      <c r="CJ634" s="15"/>
      <c r="CK634" s="15"/>
      <c r="CL634" s="15"/>
      <c r="CM634" s="15"/>
      <c r="CN634" s="15"/>
      <c r="CO634" s="15"/>
      <c r="CP634" s="15"/>
      <c r="CQ634" s="15"/>
      <c r="CR634" s="15"/>
      <c r="CS634" s="15"/>
      <c r="CT634" s="15"/>
      <c r="CU634" s="15"/>
      <c r="CV634" s="15"/>
      <c r="CW634" s="15"/>
      <c r="CX634" s="15"/>
      <c r="CY634" s="15"/>
      <c r="CZ634" s="15"/>
      <c r="DA634" s="15"/>
      <c r="DB634" s="15"/>
      <c r="DC634" s="15"/>
      <c r="DD634" s="15"/>
      <c r="DE634" s="15"/>
      <c r="DF634" s="15"/>
      <c r="DG634" s="15"/>
      <c r="DH634" s="15"/>
    </row>
    <row r="635" spans="1:112" ht="17.25" thickBo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  <c r="CG635" s="15"/>
      <c r="CH635" s="15"/>
      <c r="CI635" s="15"/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  <c r="CT635" s="15"/>
      <c r="CU635" s="15"/>
      <c r="CV635" s="15"/>
      <c r="CW635" s="15"/>
      <c r="CX635" s="15"/>
      <c r="CY635" s="15"/>
      <c r="CZ635" s="15"/>
      <c r="DA635" s="15"/>
      <c r="DB635" s="15"/>
      <c r="DC635" s="15"/>
      <c r="DD635" s="15"/>
      <c r="DE635" s="15"/>
      <c r="DF635" s="15"/>
      <c r="DG635" s="15"/>
      <c r="DH635" s="15"/>
    </row>
    <row r="636" spans="1:112" ht="17.25" thickBo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/>
      <c r="CM636" s="15"/>
      <c r="CN636" s="15"/>
      <c r="CO636" s="15"/>
      <c r="CP636" s="15"/>
      <c r="CQ636" s="15"/>
      <c r="CR636" s="15"/>
      <c r="CS636" s="15"/>
      <c r="CT636" s="15"/>
      <c r="CU636" s="15"/>
      <c r="CV636" s="15"/>
      <c r="CW636" s="15"/>
      <c r="CX636" s="15"/>
      <c r="CY636" s="15"/>
      <c r="CZ636" s="15"/>
      <c r="DA636" s="15"/>
      <c r="DB636" s="15"/>
      <c r="DC636" s="15"/>
      <c r="DD636" s="15"/>
      <c r="DE636" s="15"/>
      <c r="DF636" s="15"/>
      <c r="DG636" s="15"/>
      <c r="DH636" s="15"/>
    </row>
    <row r="637" spans="1:112" ht="17.25" thickBo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/>
      <c r="CE637" s="15"/>
      <c r="CF637" s="15"/>
      <c r="CG637" s="15"/>
      <c r="CH637" s="15"/>
      <c r="CI637" s="15"/>
      <c r="CJ637" s="15"/>
      <c r="CK637" s="15"/>
      <c r="CL637" s="15"/>
      <c r="CM637" s="15"/>
      <c r="CN637" s="15"/>
      <c r="CO637" s="15"/>
      <c r="CP637" s="15"/>
      <c r="CQ637" s="15"/>
      <c r="CR637" s="15"/>
      <c r="CS637" s="15"/>
      <c r="CT637" s="15"/>
      <c r="CU637" s="15"/>
      <c r="CV637" s="15"/>
      <c r="CW637" s="15"/>
      <c r="CX637" s="15"/>
      <c r="CY637" s="15"/>
      <c r="CZ637" s="15"/>
      <c r="DA637" s="15"/>
      <c r="DB637" s="15"/>
      <c r="DC637" s="15"/>
      <c r="DD637" s="15"/>
      <c r="DE637" s="15"/>
      <c r="DF637" s="15"/>
      <c r="DG637" s="15"/>
      <c r="DH637" s="15"/>
    </row>
    <row r="638" spans="1:112" ht="17.25" thickBo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  <c r="CT638" s="15"/>
      <c r="CU638" s="15"/>
      <c r="CV638" s="15"/>
      <c r="CW638" s="15"/>
      <c r="CX638" s="15"/>
      <c r="CY638" s="15"/>
      <c r="CZ638" s="15"/>
      <c r="DA638" s="15"/>
      <c r="DB638" s="15"/>
      <c r="DC638" s="15"/>
      <c r="DD638" s="15"/>
      <c r="DE638" s="15"/>
      <c r="DF638" s="15"/>
      <c r="DG638" s="15"/>
      <c r="DH638" s="15"/>
    </row>
    <row r="639" spans="1:112" ht="17.25" thickBo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  <c r="CG639" s="15"/>
      <c r="CH639" s="15"/>
      <c r="CI639" s="15"/>
      <c r="CJ639" s="15"/>
      <c r="CK639" s="15"/>
      <c r="CL639" s="15"/>
      <c r="CM639" s="15"/>
      <c r="CN639" s="15"/>
      <c r="CO639" s="15"/>
      <c r="CP639" s="15"/>
      <c r="CQ639" s="15"/>
      <c r="CR639" s="15"/>
      <c r="CS639" s="15"/>
      <c r="CT639" s="15"/>
      <c r="CU639" s="15"/>
      <c r="CV639" s="15"/>
      <c r="CW639" s="15"/>
      <c r="CX639" s="15"/>
      <c r="CY639" s="15"/>
      <c r="CZ639" s="15"/>
      <c r="DA639" s="15"/>
      <c r="DB639" s="15"/>
      <c r="DC639" s="15"/>
      <c r="DD639" s="15"/>
      <c r="DE639" s="15"/>
      <c r="DF639" s="15"/>
      <c r="DG639" s="15"/>
      <c r="DH639" s="15"/>
    </row>
    <row r="640" spans="1:112" ht="17.25" thickBo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  <c r="CH640" s="15"/>
      <c r="CI640" s="15"/>
      <c r="CJ640" s="15"/>
      <c r="CK640" s="15"/>
      <c r="CL640" s="15"/>
      <c r="CM640" s="15"/>
      <c r="CN640" s="15"/>
      <c r="CO640" s="15"/>
      <c r="CP640" s="15"/>
      <c r="CQ640" s="15"/>
      <c r="CR640" s="15"/>
      <c r="CS640" s="15"/>
      <c r="CT640" s="15"/>
      <c r="CU640" s="15"/>
      <c r="CV640" s="15"/>
      <c r="CW640" s="15"/>
      <c r="CX640" s="15"/>
      <c r="CY640" s="15"/>
      <c r="CZ640" s="15"/>
      <c r="DA640" s="15"/>
      <c r="DB640" s="15"/>
      <c r="DC640" s="15"/>
      <c r="DD640" s="15"/>
      <c r="DE640" s="15"/>
      <c r="DF640" s="15"/>
      <c r="DG640" s="15"/>
      <c r="DH640" s="15"/>
    </row>
    <row r="641" spans="1:112" ht="17.25" thickBo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  <c r="CB641" s="15"/>
      <c r="CC641" s="15"/>
      <c r="CD641" s="15"/>
      <c r="CE641" s="15"/>
      <c r="CF641" s="15"/>
      <c r="CG641" s="15"/>
      <c r="CH641" s="15"/>
      <c r="CI641" s="15"/>
      <c r="CJ641" s="15"/>
      <c r="CK641" s="15"/>
      <c r="CL641" s="15"/>
      <c r="CM641" s="15"/>
      <c r="CN641" s="15"/>
      <c r="CO641" s="15"/>
      <c r="CP641" s="15"/>
      <c r="CQ641" s="15"/>
      <c r="CR641" s="15"/>
      <c r="CS641" s="15"/>
      <c r="CT641" s="15"/>
      <c r="CU641" s="15"/>
      <c r="CV641" s="15"/>
      <c r="CW641" s="15"/>
      <c r="CX641" s="15"/>
      <c r="CY641" s="15"/>
      <c r="CZ641" s="15"/>
      <c r="DA641" s="15"/>
      <c r="DB641" s="15"/>
      <c r="DC641" s="15"/>
      <c r="DD641" s="15"/>
      <c r="DE641" s="15"/>
      <c r="DF641" s="15"/>
      <c r="DG641" s="15"/>
      <c r="DH641" s="15"/>
    </row>
    <row r="642" spans="1:112" ht="17.25" thickBo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  <c r="CG642" s="15"/>
      <c r="CH642" s="15"/>
      <c r="CI642" s="15"/>
      <c r="CJ642" s="15"/>
      <c r="CK642" s="15"/>
      <c r="CL642" s="15"/>
      <c r="CM642" s="15"/>
      <c r="CN642" s="15"/>
      <c r="CO642" s="15"/>
      <c r="CP642" s="15"/>
      <c r="CQ642" s="15"/>
      <c r="CR642" s="15"/>
      <c r="CS642" s="15"/>
      <c r="CT642" s="15"/>
      <c r="CU642" s="15"/>
      <c r="CV642" s="15"/>
      <c r="CW642" s="15"/>
      <c r="CX642" s="15"/>
      <c r="CY642" s="15"/>
      <c r="CZ642" s="15"/>
      <c r="DA642" s="15"/>
      <c r="DB642" s="15"/>
      <c r="DC642" s="15"/>
      <c r="DD642" s="15"/>
      <c r="DE642" s="15"/>
      <c r="DF642" s="15"/>
      <c r="DG642" s="15"/>
      <c r="DH642" s="15"/>
    </row>
    <row r="643" spans="1:112" ht="17.25" thickBo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  <c r="CT643" s="15"/>
      <c r="CU643" s="15"/>
      <c r="CV643" s="15"/>
      <c r="CW643" s="15"/>
      <c r="CX643" s="15"/>
      <c r="CY643" s="15"/>
      <c r="CZ643" s="15"/>
      <c r="DA643" s="15"/>
      <c r="DB643" s="15"/>
      <c r="DC643" s="15"/>
      <c r="DD643" s="15"/>
      <c r="DE643" s="15"/>
      <c r="DF643" s="15"/>
      <c r="DG643" s="15"/>
      <c r="DH643" s="15"/>
    </row>
    <row r="644" spans="1:112" ht="17.25" thickBo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5"/>
      <c r="CD644" s="15"/>
      <c r="CE644" s="15"/>
      <c r="CF644" s="15"/>
      <c r="CG644" s="15"/>
      <c r="CH644" s="15"/>
      <c r="CI644" s="15"/>
      <c r="CJ644" s="15"/>
      <c r="CK644" s="15"/>
      <c r="CL644" s="15"/>
      <c r="CM644" s="15"/>
      <c r="CN644" s="15"/>
      <c r="CO644" s="15"/>
      <c r="CP644" s="15"/>
      <c r="CQ644" s="15"/>
      <c r="CR644" s="15"/>
      <c r="CS644" s="15"/>
      <c r="CT644" s="15"/>
      <c r="CU644" s="15"/>
      <c r="CV644" s="15"/>
      <c r="CW644" s="15"/>
      <c r="CX644" s="15"/>
      <c r="CY644" s="15"/>
      <c r="CZ644" s="15"/>
      <c r="DA644" s="15"/>
      <c r="DB644" s="15"/>
      <c r="DC644" s="15"/>
      <c r="DD644" s="15"/>
      <c r="DE644" s="15"/>
      <c r="DF644" s="15"/>
      <c r="DG644" s="15"/>
      <c r="DH644" s="15"/>
    </row>
    <row r="645" spans="1:112" ht="17.25" thickBo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  <c r="CG645" s="15"/>
      <c r="CH645" s="15"/>
      <c r="CI645" s="15"/>
      <c r="CJ645" s="15"/>
      <c r="CK645" s="15"/>
      <c r="CL645" s="15"/>
      <c r="CM645" s="15"/>
      <c r="CN645" s="15"/>
      <c r="CO645" s="15"/>
      <c r="CP645" s="15"/>
      <c r="CQ645" s="15"/>
      <c r="CR645" s="15"/>
      <c r="CS645" s="15"/>
      <c r="CT645" s="15"/>
      <c r="CU645" s="15"/>
      <c r="CV645" s="15"/>
      <c r="CW645" s="15"/>
      <c r="CX645" s="15"/>
      <c r="CY645" s="15"/>
      <c r="CZ645" s="15"/>
      <c r="DA645" s="15"/>
      <c r="DB645" s="15"/>
      <c r="DC645" s="15"/>
      <c r="DD645" s="15"/>
      <c r="DE645" s="15"/>
      <c r="DF645" s="15"/>
      <c r="DG645" s="15"/>
      <c r="DH645" s="15"/>
    </row>
    <row r="646" spans="1:112" ht="17.25" thickBo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  <c r="CG646" s="15"/>
      <c r="CH646" s="15"/>
      <c r="CI646" s="15"/>
      <c r="CJ646" s="15"/>
      <c r="CK646" s="15"/>
      <c r="CL646" s="15"/>
      <c r="CM646" s="15"/>
      <c r="CN646" s="15"/>
      <c r="CO646" s="15"/>
      <c r="CP646" s="15"/>
      <c r="CQ646" s="15"/>
      <c r="CR646" s="15"/>
      <c r="CS646" s="15"/>
      <c r="CT646" s="15"/>
      <c r="CU646" s="15"/>
      <c r="CV646" s="15"/>
      <c r="CW646" s="15"/>
      <c r="CX646" s="15"/>
      <c r="CY646" s="15"/>
      <c r="CZ646" s="15"/>
      <c r="DA646" s="15"/>
      <c r="DB646" s="15"/>
      <c r="DC646" s="15"/>
      <c r="DD646" s="15"/>
      <c r="DE646" s="15"/>
      <c r="DF646" s="15"/>
      <c r="DG646" s="15"/>
      <c r="DH646" s="15"/>
    </row>
    <row r="647" spans="1:112" ht="17.25" thickBo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  <c r="CG647" s="15"/>
      <c r="CH647" s="15"/>
      <c r="CI647" s="15"/>
      <c r="CJ647" s="15"/>
      <c r="CK647" s="15"/>
      <c r="CL647" s="15"/>
      <c r="CM647" s="15"/>
      <c r="CN647" s="15"/>
      <c r="CO647" s="15"/>
      <c r="CP647" s="15"/>
      <c r="CQ647" s="15"/>
      <c r="CR647" s="15"/>
      <c r="CS647" s="15"/>
      <c r="CT647" s="15"/>
      <c r="CU647" s="15"/>
      <c r="CV647" s="15"/>
      <c r="CW647" s="15"/>
      <c r="CX647" s="15"/>
      <c r="CY647" s="15"/>
      <c r="CZ647" s="15"/>
      <c r="DA647" s="15"/>
      <c r="DB647" s="15"/>
      <c r="DC647" s="15"/>
      <c r="DD647" s="15"/>
      <c r="DE647" s="15"/>
      <c r="DF647" s="15"/>
      <c r="DG647" s="15"/>
      <c r="DH647" s="15"/>
    </row>
    <row r="648" spans="1:112" ht="17.25" thickBo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  <c r="CT648" s="15"/>
      <c r="CU648" s="15"/>
      <c r="CV648" s="15"/>
      <c r="CW648" s="15"/>
      <c r="CX648" s="15"/>
      <c r="CY648" s="15"/>
      <c r="CZ648" s="15"/>
      <c r="DA648" s="15"/>
      <c r="DB648" s="15"/>
      <c r="DC648" s="15"/>
      <c r="DD648" s="15"/>
      <c r="DE648" s="15"/>
      <c r="DF648" s="15"/>
      <c r="DG648" s="15"/>
      <c r="DH648" s="15"/>
    </row>
    <row r="649" spans="1:112" ht="17.25" thickBo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  <c r="CH649" s="15"/>
      <c r="CI649" s="15"/>
      <c r="CJ649" s="15"/>
      <c r="CK649" s="15"/>
      <c r="CL649" s="15"/>
      <c r="CM649" s="15"/>
      <c r="CN649" s="15"/>
      <c r="CO649" s="15"/>
      <c r="CP649" s="15"/>
      <c r="CQ649" s="15"/>
      <c r="CR649" s="15"/>
      <c r="CS649" s="15"/>
      <c r="CT649" s="15"/>
      <c r="CU649" s="15"/>
      <c r="CV649" s="15"/>
      <c r="CW649" s="15"/>
      <c r="CX649" s="15"/>
      <c r="CY649" s="15"/>
      <c r="CZ649" s="15"/>
      <c r="DA649" s="15"/>
      <c r="DB649" s="15"/>
      <c r="DC649" s="15"/>
      <c r="DD649" s="15"/>
      <c r="DE649" s="15"/>
      <c r="DF649" s="15"/>
      <c r="DG649" s="15"/>
      <c r="DH649" s="15"/>
    </row>
    <row r="650" spans="1:112" ht="17.25" thickBo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5"/>
      <c r="CF650" s="15"/>
      <c r="CG650" s="15"/>
      <c r="CH650" s="15"/>
      <c r="CI650" s="15"/>
      <c r="CJ650" s="15"/>
      <c r="CK650" s="15"/>
      <c r="CL650" s="15"/>
      <c r="CM650" s="15"/>
      <c r="CN650" s="15"/>
      <c r="CO650" s="15"/>
      <c r="CP650" s="15"/>
      <c r="CQ650" s="15"/>
      <c r="CR650" s="15"/>
      <c r="CS650" s="15"/>
      <c r="CT650" s="15"/>
      <c r="CU650" s="15"/>
      <c r="CV650" s="15"/>
      <c r="CW650" s="15"/>
      <c r="CX650" s="15"/>
      <c r="CY650" s="15"/>
      <c r="CZ650" s="15"/>
      <c r="DA650" s="15"/>
      <c r="DB650" s="15"/>
      <c r="DC650" s="15"/>
      <c r="DD650" s="15"/>
      <c r="DE650" s="15"/>
      <c r="DF650" s="15"/>
      <c r="DG650" s="15"/>
      <c r="DH650" s="15"/>
    </row>
    <row r="651" spans="1:112" ht="17.25" thickBo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B651" s="15"/>
      <c r="CC651" s="15"/>
      <c r="CD651" s="15"/>
      <c r="CE651" s="15"/>
      <c r="CF651" s="15"/>
      <c r="CG651" s="15"/>
      <c r="CH651" s="15"/>
      <c r="CI651" s="15"/>
      <c r="CJ651" s="15"/>
      <c r="CK651" s="15"/>
      <c r="CL651" s="15"/>
      <c r="CM651" s="15"/>
      <c r="CN651" s="15"/>
      <c r="CO651" s="15"/>
      <c r="CP651" s="15"/>
      <c r="CQ651" s="15"/>
      <c r="CR651" s="15"/>
      <c r="CS651" s="15"/>
      <c r="CT651" s="15"/>
      <c r="CU651" s="15"/>
      <c r="CV651" s="15"/>
      <c r="CW651" s="15"/>
      <c r="CX651" s="15"/>
      <c r="CY651" s="15"/>
      <c r="CZ651" s="15"/>
      <c r="DA651" s="15"/>
      <c r="DB651" s="15"/>
      <c r="DC651" s="15"/>
      <c r="DD651" s="15"/>
      <c r="DE651" s="15"/>
      <c r="DF651" s="15"/>
      <c r="DG651" s="15"/>
      <c r="DH651" s="15"/>
    </row>
    <row r="652" spans="1:112" ht="17.25" thickBo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  <c r="CG652" s="15"/>
      <c r="CH652" s="15"/>
      <c r="CI652" s="15"/>
      <c r="CJ652" s="15"/>
      <c r="CK652" s="15"/>
      <c r="CL652" s="15"/>
      <c r="CM652" s="15"/>
      <c r="CN652" s="15"/>
      <c r="CO652" s="15"/>
      <c r="CP652" s="15"/>
      <c r="CQ652" s="15"/>
      <c r="CR652" s="15"/>
      <c r="CS652" s="15"/>
      <c r="CT652" s="15"/>
      <c r="CU652" s="15"/>
      <c r="CV652" s="15"/>
      <c r="CW652" s="15"/>
      <c r="CX652" s="15"/>
      <c r="CY652" s="15"/>
      <c r="CZ652" s="15"/>
      <c r="DA652" s="15"/>
      <c r="DB652" s="15"/>
      <c r="DC652" s="15"/>
      <c r="DD652" s="15"/>
      <c r="DE652" s="15"/>
      <c r="DF652" s="15"/>
      <c r="DG652" s="15"/>
      <c r="DH652" s="15"/>
    </row>
    <row r="653" spans="1:112" ht="17.25" thickBo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  <c r="CT653" s="15"/>
      <c r="CU653" s="15"/>
      <c r="CV653" s="15"/>
      <c r="CW653" s="15"/>
      <c r="CX653" s="15"/>
      <c r="CY653" s="15"/>
      <c r="CZ653" s="15"/>
      <c r="DA653" s="15"/>
      <c r="DB653" s="15"/>
      <c r="DC653" s="15"/>
      <c r="DD653" s="15"/>
      <c r="DE653" s="15"/>
      <c r="DF653" s="15"/>
      <c r="DG653" s="15"/>
      <c r="DH653" s="15"/>
    </row>
    <row r="654" spans="1:112" ht="17.25" thickBo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5"/>
      <c r="CH654" s="15"/>
      <c r="CI654" s="15"/>
      <c r="CJ654" s="15"/>
      <c r="CK654" s="15"/>
      <c r="CL654" s="15"/>
      <c r="CM654" s="15"/>
      <c r="CN654" s="15"/>
      <c r="CO654" s="15"/>
      <c r="CP654" s="15"/>
      <c r="CQ654" s="15"/>
      <c r="CR654" s="15"/>
      <c r="CS654" s="15"/>
      <c r="CT654" s="15"/>
      <c r="CU654" s="15"/>
      <c r="CV654" s="15"/>
      <c r="CW654" s="15"/>
      <c r="CX654" s="15"/>
      <c r="CY654" s="15"/>
      <c r="CZ654" s="15"/>
      <c r="DA654" s="15"/>
      <c r="DB654" s="15"/>
      <c r="DC654" s="15"/>
      <c r="DD654" s="15"/>
      <c r="DE654" s="15"/>
      <c r="DF654" s="15"/>
      <c r="DG654" s="15"/>
      <c r="DH654" s="15"/>
    </row>
    <row r="655" spans="1:112" ht="17.25" thickBo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  <c r="CG655" s="15"/>
      <c r="CH655" s="15"/>
      <c r="CI655" s="15"/>
      <c r="CJ655" s="15"/>
      <c r="CK655" s="15"/>
      <c r="CL655" s="15"/>
      <c r="CM655" s="15"/>
      <c r="CN655" s="15"/>
      <c r="CO655" s="15"/>
      <c r="CP655" s="15"/>
      <c r="CQ655" s="15"/>
      <c r="CR655" s="15"/>
      <c r="CS655" s="15"/>
      <c r="CT655" s="15"/>
      <c r="CU655" s="15"/>
      <c r="CV655" s="15"/>
      <c r="CW655" s="15"/>
      <c r="CX655" s="15"/>
      <c r="CY655" s="15"/>
      <c r="CZ655" s="15"/>
      <c r="DA655" s="15"/>
      <c r="DB655" s="15"/>
      <c r="DC655" s="15"/>
      <c r="DD655" s="15"/>
      <c r="DE655" s="15"/>
      <c r="DF655" s="15"/>
      <c r="DG655" s="15"/>
      <c r="DH655" s="15"/>
    </row>
    <row r="656" spans="1:112" ht="17.25" thickBo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5"/>
      <c r="CH656" s="15"/>
      <c r="CI656" s="15"/>
      <c r="CJ656" s="15"/>
      <c r="CK656" s="15"/>
      <c r="CL656" s="15"/>
      <c r="CM656" s="15"/>
      <c r="CN656" s="15"/>
      <c r="CO656" s="15"/>
      <c r="CP656" s="15"/>
      <c r="CQ656" s="15"/>
      <c r="CR656" s="15"/>
      <c r="CS656" s="15"/>
      <c r="CT656" s="15"/>
      <c r="CU656" s="15"/>
      <c r="CV656" s="15"/>
      <c r="CW656" s="15"/>
      <c r="CX656" s="15"/>
      <c r="CY656" s="15"/>
      <c r="CZ656" s="15"/>
      <c r="DA656" s="15"/>
      <c r="DB656" s="15"/>
      <c r="DC656" s="15"/>
      <c r="DD656" s="15"/>
      <c r="DE656" s="15"/>
      <c r="DF656" s="15"/>
      <c r="DG656" s="15"/>
      <c r="DH656" s="15"/>
    </row>
    <row r="657" spans="1:112" ht="17.25" thickBo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  <c r="CH657" s="15"/>
      <c r="CI657" s="15"/>
      <c r="CJ657" s="15"/>
      <c r="CK657" s="15"/>
      <c r="CL657" s="15"/>
      <c r="CM657" s="15"/>
      <c r="CN657" s="15"/>
      <c r="CO657" s="15"/>
      <c r="CP657" s="15"/>
      <c r="CQ657" s="15"/>
      <c r="CR657" s="15"/>
      <c r="CS657" s="15"/>
      <c r="CT657" s="15"/>
      <c r="CU657" s="15"/>
      <c r="CV657" s="15"/>
      <c r="CW657" s="15"/>
      <c r="CX657" s="15"/>
      <c r="CY657" s="15"/>
      <c r="CZ657" s="15"/>
      <c r="DA657" s="15"/>
      <c r="DB657" s="15"/>
      <c r="DC657" s="15"/>
      <c r="DD657" s="15"/>
      <c r="DE657" s="15"/>
      <c r="DF657" s="15"/>
      <c r="DG657" s="15"/>
      <c r="DH657" s="15"/>
    </row>
    <row r="658" spans="1:112" ht="17.25" thickBo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  <c r="CG658" s="15"/>
      <c r="CH658" s="15"/>
      <c r="CI658" s="15"/>
      <c r="CJ658" s="15"/>
      <c r="CK658" s="15"/>
      <c r="CL658" s="15"/>
      <c r="CM658" s="15"/>
      <c r="CN658" s="15"/>
      <c r="CO658" s="15"/>
      <c r="CP658" s="15"/>
      <c r="CQ658" s="15"/>
      <c r="CR658" s="15"/>
      <c r="CS658" s="15"/>
      <c r="CT658" s="15"/>
      <c r="CU658" s="15"/>
      <c r="CV658" s="15"/>
      <c r="CW658" s="15"/>
      <c r="CX658" s="15"/>
      <c r="CY658" s="15"/>
      <c r="CZ658" s="15"/>
      <c r="DA658" s="15"/>
      <c r="DB658" s="15"/>
      <c r="DC658" s="15"/>
      <c r="DD658" s="15"/>
      <c r="DE658" s="15"/>
      <c r="DF658" s="15"/>
      <c r="DG658" s="15"/>
      <c r="DH658" s="15"/>
    </row>
    <row r="659" spans="1:112" ht="17.25" thickBo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5"/>
      <c r="CH659" s="15"/>
      <c r="CI659" s="15"/>
      <c r="CJ659" s="15"/>
      <c r="CK659" s="15"/>
      <c r="CL659" s="15"/>
      <c r="CM659" s="15"/>
      <c r="CN659" s="15"/>
      <c r="CO659" s="15"/>
      <c r="CP659" s="15"/>
      <c r="CQ659" s="15"/>
      <c r="CR659" s="15"/>
      <c r="CS659" s="15"/>
      <c r="CT659" s="15"/>
      <c r="CU659" s="15"/>
      <c r="CV659" s="15"/>
      <c r="CW659" s="15"/>
      <c r="CX659" s="15"/>
      <c r="CY659" s="15"/>
      <c r="CZ659" s="15"/>
      <c r="DA659" s="15"/>
      <c r="DB659" s="15"/>
      <c r="DC659" s="15"/>
      <c r="DD659" s="15"/>
      <c r="DE659" s="15"/>
      <c r="DF659" s="15"/>
      <c r="DG659" s="15"/>
      <c r="DH659" s="15"/>
    </row>
    <row r="660" spans="1:112" ht="17.25" thickBo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  <c r="CG660" s="15"/>
      <c r="CH660" s="15"/>
      <c r="CI660" s="15"/>
      <c r="CJ660" s="15"/>
      <c r="CK660" s="15"/>
      <c r="CL660" s="15"/>
      <c r="CM660" s="15"/>
      <c r="CN660" s="15"/>
      <c r="CO660" s="15"/>
      <c r="CP660" s="15"/>
      <c r="CQ660" s="15"/>
      <c r="CR660" s="15"/>
      <c r="CS660" s="15"/>
      <c r="CT660" s="15"/>
      <c r="CU660" s="15"/>
      <c r="CV660" s="15"/>
      <c r="CW660" s="15"/>
      <c r="CX660" s="15"/>
      <c r="CY660" s="15"/>
      <c r="CZ660" s="15"/>
      <c r="DA660" s="15"/>
      <c r="DB660" s="15"/>
      <c r="DC660" s="15"/>
      <c r="DD660" s="15"/>
      <c r="DE660" s="15"/>
      <c r="DF660" s="15"/>
      <c r="DG660" s="15"/>
      <c r="DH660" s="15"/>
    </row>
    <row r="661" spans="1:112" ht="17.25" thickBo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  <c r="CG661" s="15"/>
      <c r="CH661" s="15"/>
      <c r="CI661" s="15"/>
      <c r="CJ661" s="15"/>
      <c r="CK661" s="15"/>
      <c r="CL661" s="15"/>
      <c r="CM661" s="15"/>
      <c r="CN661" s="15"/>
      <c r="CO661" s="15"/>
      <c r="CP661" s="15"/>
      <c r="CQ661" s="15"/>
      <c r="CR661" s="15"/>
      <c r="CS661" s="15"/>
      <c r="CT661" s="15"/>
      <c r="CU661" s="15"/>
      <c r="CV661" s="15"/>
      <c r="CW661" s="15"/>
      <c r="CX661" s="15"/>
      <c r="CY661" s="15"/>
      <c r="CZ661" s="15"/>
      <c r="DA661" s="15"/>
      <c r="DB661" s="15"/>
      <c r="DC661" s="15"/>
      <c r="DD661" s="15"/>
      <c r="DE661" s="15"/>
      <c r="DF661" s="15"/>
      <c r="DG661" s="15"/>
      <c r="DH661" s="15"/>
    </row>
    <row r="662" spans="1:112" ht="17.25" thickBo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  <c r="CH662" s="15"/>
      <c r="CI662" s="15"/>
      <c r="CJ662" s="15"/>
      <c r="CK662" s="15"/>
      <c r="CL662" s="15"/>
      <c r="CM662" s="15"/>
      <c r="CN662" s="15"/>
      <c r="CO662" s="15"/>
      <c r="CP662" s="15"/>
      <c r="CQ662" s="15"/>
      <c r="CR662" s="15"/>
      <c r="CS662" s="15"/>
      <c r="CT662" s="15"/>
      <c r="CU662" s="15"/>
      <c r="CV662" s="15"/>
      <c r="CW662" s="15"/>
      <c r="CX662" s="15"/>
      <c r="CY662" s="15"/>
      <c r="CZ662" s="15"/>
      <c r="DA662" s="15"/>
      <c r="DB662" s="15"/>
      <c r="DC662" s="15"/>
      <c r="DD662" s="15"/>
      <c r="DE662" s="15"/>
      <c r="DF662" s="15"/>
      <c r="DG662" s="15"/>
      <c r="DH662" s="15"/>
    </row>
    <row r="663" spans="1:112" ht="17.25" thickBo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  <c r="CG663" s="15"/>
      <c r="CH663" s="15"/>
      <c r="CI663" s="15"/>
      <c r="CJ663" s="15"/>
      <c r="CK663" s="15"/>
      <c r="CL663" s="15"/>
      <c r="CM663" s="15"/>
      <c r="CN663" s="15"/>
      <c r="CO663" s="15"/>
      <c r="CP663" s="15"/>
      <c r="CQ663" s="15"/>
      <c r="CR663" s="15"/>
      <c r="CS663" s="15"/>
      <c r="CT663" s="15"/>
      <c r="CU663" s="15"/>
      <c r="CV663" s="15"/>
      <c r="CW663" s="15"/>
      <c r="CX663" s="15"/>
      <c r="CY663" s="15"/>
      <c r="CZ663" s="15"/>
      <c r="DA663" s="15"/>
      <c r="DB663" s="15"/>
      <c r="DC663" s="15"/>
      <c r="DD663" s="15"/>
      <c r="DE663" s="15"/>
      <c r="DF663" s="15"/>
      <c r="DG663" s="15"/>
      <c r="DH663" s="15"/>
    </row>
    <row r="664" spans="1:112" ht="17.25" thickBo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5"/>
      <c r="CF664" s="15"/>
      <c r="CG664" s="15"/>
      <c r="CH664" s="15"/>
      <c r="CI664" s="15"/>
      <c r="CJ664" s="15"/>
      <c r="CK664" s="15"/>
      <c r="CL664" s="15"/>
      <c r="CM664" s="15"/>
      <c r="CN664" s="15"/>
      <c r="CO664" s="15"/>
      <c r="CP664" s="15"/>
      <c r="CQ664" s="15"/>
      <c r="CR664" s="15"/>
      <c r="CS664" s="15"/>
      <c r="CT664" s="15"/>
      <c r="CU664" s="15"/>
      <c r="CV664" s="15"/>
      <c r="CW664" s="15"/>
      <c r="CX664" s="15"/>
      <c r="CY664" s="15"/>
      <c r="CZ664" s="15"/>
      <c r="DA664" s="15"/>
      <c r="DB664" s="15"/>
      <c r="DC664" s="15"/>
      <c r="DD664" s="15"/>
      <c r="DE664" s="15"/>
      <c r="DF664" s="15"/>
      <c r="DG664" s="15"/>
      <c r="DH664" s="15"/>
    </row>
    <row r="665" spans="1:112" ht="17.25" thickBo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B665" s="15"/>
      <c r="CC665" s="15"/>
      <c r="CD665" s="15"/>
      <c r="CE665" s="15"/>
      <c r="CF665" s="15"/>
      <c r="CG665" s="15"/>
      <c r="CH665" s="15"/>
      <c r="CI665" s="15"/>
      <c r="CJ665" s="15"/>
      <c r="CK665" s="15"/>
      <c r="CL665" s="15"/>
      <c r="CM665" s="15"/>
      <c r="CN665" s="15"/>
      <c r="CO665" s="15"/>
      <c r="CP665" s="15"/>
      <c r="CQ665" s="15"/>
      <c r="CR665" s="15"/>
      <c r="CS665" s="15"/>
      <c r="CT665" s="15"/>
      <c r="CU665" s="15"/>
      <c r="CV665" s="15"/>
      <c r="CW665" s="15"/>
      <c r="CX665" s="15"/>
      <c r="CY665" s="15"/>
      <c r="CZ665" s="15"/>
      <c r="DA665" s="15"/>
      <c r="DB665" s="15"/>
      <c r="DC665" s="15"/>
      <c r="DD665" s="15"/>
      <c r="DE665" s="15"/>
      <c r="DF665" s="15"/>
      <c r="DG665" s="15"/>
      <c r="DH665" s="15"/>
    </row>
    <row r="666" spans="1:112" ht="17.25" thickBo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  <c r="CG666" s="15"/>
      <c r="CH666" s="15"/>
      <c r="CI666" s="15"/>
      <c r="CJ666" s="15"/>
      <c r="CK666" s="15"/>
      <c r="CL666" s="15"/>
      <c r="CM666" s="15"/>
      <c r="CN666" s="15"/>
      <c r="CO666" s="15"/>
      <c r="CP666" s="15"/>
      <c r="CQ666" s="15"/>
      <c r="CR666" s="15"/>
      <c r="CS666" s="15"/>
      <c r="CT666" s="15"/>
      <c r="CU666" s="15"/>
      <c r="CV666" s="15"/>
      <c r="CW666" s="15"/>
      <c r="CX666" s="15"/>
      <c r="CY666" s="15"/>
      <c r="CZ666" s="15"/>
      <c r="DA666" s="15"/>
      <c r="DB666" s="15"/>
      <c r="DC666" s="15"/>
      <c r="DD666" s="15"/>
      <c r="DE666" s="15"/>
      <c r="DF666" s="15"/>
      <c r="DG666" s="15"/>
      <c r="DH666" s="15"/>
    </row>
    <row r="667" spans="1:112" ht="17.25" thickBo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5"/>
      <c r="CH667" s="15"/>
      <c r="CI667" s="15"/>
      <c r="CJ667" s="15"/>
      <c r="CK667" s="15"/>
      <c r="CL667" s="15"/>
      <c r="CM667" s="15"/>
      <c r="CN667" s="15"/>
      <c r="CO667" s="15"/>
      <c r="CP667" s="15"/>
      <c r="CQ667" s="15"/>
      <c r="CR667" s="15"/>
      <c r="CS667" s="15"/>
      <c r="CT667" s="15"/>
      <c r="CU667" s="15"/>
      <c r="CV667" s="15"/>
      <c r="CW667" s="15"/>
      <c r="CX667" s="15"/>
      <c r="CY667" s="15"/>
      <c r="CZ667" s="15"/>
      <c r="DA667" s="15"/>
      <c r="DB667" s="15"/>
      <c r="DC667" s="15"/>
      <c r="DD667" s="15"/>
      <c r="DE667" s="15"/>
      <c r="DF667" s="15"/>
      <c r="DG667" s="15"/>
      <c r="DH667" s="15"/>
    </row>
    <row r="668" spans="1:112" ht="17.25" thickBo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  <c r="CG668" s="15"/>
      <c r="CH668" s="15"/>
      <c r="CI668" s="15"/>
      <c r="CJ668" s="15"/>
      <c r="CK668" s="15"/>
      <c r="CL668" s="15"/>
      <c r="CM668" s="15"/>
      <c r="CN668" s="15"/>
      <c r="CO668" s="15"/>
      <c r="CP668" s="15"/>
      <c r="CQ668" s="15"/>
      <c r="CR668" s="15"/>
      <c r="CS668" s="15"/>
      <c r="CT668" s="15"/>
      <c r="CU668" s="15"/>
      <c r="CV668" s="15"/>
      <c r="CW668" s="15"/>
      <c r="CX668" s="15"/>
      <c r="CY668" s="15"/>
      <c r="CZ668" s="15"/>
      <c r="DA668" s="15"/>
      <c r="DB668" s="15"/>
      <c r="DC668" s="15"/>
      <c r="DD668" s="15"/>
      <c r="DE668" s="15"/>
      <c r="DF668" s="15"/>
      <c r="DG668" s="15"/>
      <c r="DH668" s="15"/>
    </row>
    <row r="669" spans="1:112" ht="17.25" thickBo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/>
      <c r="CP669" s="15"/>
      <c r="CQ669" s="15"/>
      <c r="CR669" s="15"/>
      <c r="CS669" s="15"/>
      <c r="CT669" s="15"/>
      <c r="CU669" s="15"/>
      <c r="CV669" s="15"/>
      <c r="CW669" s="15"/>
      <c r="CX669" s="15"/>
      <c r="CY669" s="15"/>
      <c r="CZ669" s="15"/>
      <c r="DA669" s="15"/>
      <c r="DB669" s="15"/>
      <c r="DC669" s="15"/>
      <c r="DD669" s="15"/>
      <c r="DE669" s="15"/>
      <c r="DF669" s="15"/>
      <c r="DG669" s="15"/>
      <c r="DH669" s="15"/>
    </row>
    <row r="670" spans="1:112" ht="17.25" thickBo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  <c r="CG670" s="15"/>
      <c r="CH670" s="15"/>
      <c r="CI670" s="15"/>
      <c r="CJ670" s="15"/>
      <c r="CK670" s="15"/>
      <c r="CL670" s="15"/>
      <c r="CM670" s="15"/>
      <c r="CN670" s="15"/>
      <c r="CO670" s="15"/>
      <c r="CP670" s="15"/>
      <c r="CQ670" s="15"/>
      <c r="CR670" s="15"/>
      <c r="CS670" s="15"/>
      <c r="CT670" s="15"/>
      <c r="CU670" s="15"/>
      <c r="CV670" s="15"/>
      <c r="CW670" s="15"/>
      <c r="CX670" s="15"/>
      <c r="CY670" s="15"/>
      <c r="CZ670" s="15"/>
      <c r="DA670" s="15"/>
      <c r="DB670" s="15"/>
      <c r="DC670" s="15"/>
      <c r="DD670" s="15"/>
      <c r="DE670" s="15"/>
      <c r="DF670" s="15"/>
      <c r="DG670" s="15"/>
      <c r="DH670" s="15"/>
    </row>
    <row r="671" spans="1:112" ht="17.25" thickBo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5"/>
      <c r="CF671" s="15"/>
      <c r="CG671" s="15"/>
      <c r="CH671" s="15"/>
      <c r="CI671" s="15"/>
      <c r="CJ671" s="15"/>
      <c r="CK671" s="15"/>
      <c r="CL671" s="15"/>
      <c r="CM671" s="15"/>
      <c r="CN671" s="15"/>
      <c r="CO671" s="15"/>
      <c r="CP671" s="15"/>
      <c r="CQ671" s="15"/>
      <c r="CR671" s="15"/>
      <c r="CS671" s="15"/>
      <c r="CT671" s="15"/>
      <c r="CU671" s="15"/>
      <c r="CV671" s="15"/>
      <c r="CW671" s="15"/>
      <c r="CX671" s="15"/>
      <c r="CY671" s="15"/>
      <c r="CZ671" s="15"/>
      <c r="DA671" s="15"/>
      <c r="DB671" s="15"/>
      <c r="DC671" s="15"/>
      <c r="DD671" s="15"/>
      <c r="DE671" s="15"/>
      <c r="DF671" s="15"/>
      <c r="DG671" s="15"/>
      <c r="DH671" s="15"/>
    </row>
    <row r="672" spans="1:112" ht="17.25" thickBo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5"/>
      <c r="CD672" s="15"/>
      <c r="CE672" s="15"/>
      <c r="CF672" s="15"/>
      <c r="CG672" s="15"/>
      <c r="CH672" s="15"/>
      <c r="CI672" s="15"/>
      <c r="CJ672" s="15"/>
      <c r="CK672" s="15"/>
      <c r="CL672" s="15"/>
      <c r="CM672" s="15"/>
      <c r="CN672" s="15"/>
      <c r="CO672" s="15"/>
      <c r="CP672" s="15"/>
      <c r="CQ672" s="15"/>
      <c r="CR672" s="15"/>
      <c r="CS672" s="15"/>
      <c r="CT672" s="15"/>
      <c r="CU672" s="15"/>
      <c r="CV672" s="15"/>
      <c r="CW672" s="15"/>
      <c r="CX672" s="15"/>
      <c r="CY672" s="15"/>
      <c r="CZ672" s="15"/>
      <c r="DA672" s="15"/>
      <c r="DB672" s="15"/>
      <c r="DC672" s="15"/>
      <c r="DD672" s="15"/>
      <c r="DE672" s="15"/>
      <c r="DF672" s="15"/>
      <c r="DG672" s="15"/>
      <c r="DH672" s="15"/>
    </row>
    <row r="673" spans="1:112" ht="17.25" thickBo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  <c r="CG673" s="15"/>
      <c r="CH673" s="15"/>
      <c r="CI673" s="15"/>
      <c r="CJ673" s="15"/>
      <c r="CK673" s="15"/>
      <c r="CL673" s="15"/>
      <c r="CM673" s="15"/>
      <c r="CN673" s="15"/>
      <c r="CO673" s="15"/>
      <c r="CP673" s="15"/>
      <c r="CQ673" s="15"/>
      <c r="CR673" s="15"/>
      <c r="CS673" s="15"/>
      <c r="CT673" s="15"/>
      <c r="CU673" s="15"/>
      <c r="CV673" s="15"/>
      <c r="CW673" s="15"/>
      <c r="CX673" s="15"/>
      <c r="CY673" s="15"/>
      <c r="CZ673" s="15"/>
      <c r="DA673" s="15"/>
      <c r="DB673" s="15"/>
      <c r="DC673" s="15"/>
      <c r="DD673" s="15"/>
      <c r="DE673" s="15"/>
      <c r="DF673" s="15"/>
      <c r="DG673" s="15"/>
      <c r="DH673" s="15"/>
    </row>
    <row r="674" spans="1:112" ht="17.25" thickBo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5"/>
      <c r="CH674" s="15"/>
      <c r="CI674" s="15"/>
      <c r="CJ674" s="15"/>
      <c r="CK674" s="15"/>
      <c r="CL674" s="15"/>
      <c r="CM674" s="15"/>
      <c r="CN674" s="15"/>
      <c r="CO674" s="15"/>
      <c r="CP674" s="15"/>
      <c r="CQ674" s="15"/>
      <c r="CR674" s="15"/>
      <c r="CS674" s="15"/>
      <c r="CT674" s="15"/>
      <c r="CU674" s="15"/>
      <c r="CV674" s="15"/>
      <c r="CW674" s="15"/>
      <c r="CX674" s="15"/>
      <c r="CY674" s="15"/>
      <c r="CZ674" s="15"/>
      <c r="DA674" s="15"/>
      <c r="DB674" s="15"/>
      <c r="DC674" s="15"/>
      <c r="DD674" s="15"/>
      <c r="DE674" s="15"/>
      <c r="DF674" s="15"/>
      <c r="DG674" s="15"/>
      <c r="DH674" s="15"/>
    </row>
    <row r="675" spans="1:112" ht="17.25" thickBo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B675" s="15"/>
      <c r="CC675" s="15"/>
      <c r="CD675" s="15"/>
      <c r="CE675" s="15"/>
      <c r="CF675" s="15"/>
      <c r="CG675" s="15"/>
      <c r="CH675" s="15"/>
      <c r="CI675" s="15"/>
      <c r="CJ675" s="15"/>
      <c r="CK675" s="15"/>
      <c r="CL675" s="15"/>
      <c r="CM675" s="15"/>
      <c r="CN675" s="15"/>
      <c r="CO675" s="15"/>
      <c r="CP675" s="15"/>
      <c r="CQ675" s="15"/>
      <c r="CR675" s="15"/>
      <c r="CS675" s="15"/>
      <c r="CT675" s="15"/>
      <c r="CU675" s="15"/>
      <c r="CV675" s="15"/>
      <c r="CW675" s="15"/>
      <c r="CX675" s="15"/>
      <c r="CY675" s="15"/>
      <c r="CZ675" s="15"/>
      <c r="DA675" s="15"/>
      <c r="DB675" s="15"/>
      <c r="DC675" s="15"/>
      <c r="DD675" s="15"/>
      <c r="DE675" s="15"/>
      <c r="DF675" s="15"/>
      <c r="DG675" s="15"/>
      <c r="DH675" s="15"/>
    </row>
    <row r="676" spans="1:112" ht="17.25" thickBo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5"/>
      <c r="CD676" s="15"/>
      <c r="CE676" s="15"/>
      <c r="CF676" s="15"/>
      <c r="CG676" s="15"/>
      <c r="CH676" s="15"/>
      <c r="CI676" s="15"/>
      <c r="CJ676" s="15"/>
      <c r="CK676" s="15"/>
      <c r="CL676" s="15"/>
      <c r="CM676" s="15"/>
      <c r="CN676" s="15"/>
      <c r="CO676" s="15"/>
      <c r="CP676" s="15"/>
      <c r="CQ676" s="15"/>
      <c r="CR676" s="15"/>
      <c r="CS676" s="15"/>
      <c r="CT676" s="15"/>
      <c r="CU676" s="15"/>
      <c r="CV676" s="15"/>
      <c r="CW676" s="15"/>
      <c r="CX676" s="15"/>
      <c r="CY676" s="15"/>
      <c r="CZ676" s="15"/>
      <c r="DA676" s="15"/>
      <c r="DB676" s="15"/>
      <c r="DC676" s="15"/>
      <c r="DD676" s="15"/>
      <c r="DE676" s="15"/>
      <c r="DF676" s="15"/>
      <c r="DG676" s="15"/>
      <c r="DH676" s="15"/>
    </row>
    <row r="677" spans="1:112" ht="17.25" thickBo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  <c r="CH677" s="15"/>
      <c r="CI677" s="15"/>
      <c r="CJ677" s="15"/>
      <c r="CK677" s="15"/>
      <c r="CL677" s="15"/>
      <c r="CM677" s="15"/>
      <c r="CN677" s="15"/>
      <c r="CO677" s="15"/>
      <c r="CP677" s="15"/>
      <c r="CQ677" s="15"/>
      <c r="CR677" s="15"/>
      <c r="CS677" s="15"/>
      <c r="CT677" s="15"/>
      <c r="CU677" s="15"/>
      <c r="CV677" s="15"/>
      <c r="CW677" s="15"/>
      <c r="CX677" s="15"/>
      <c r="CY677" s="15"/>
      <c r="CZ677" s="15"/>
      <c r="DA677" s="15"/>
      <c r="DB677" s="15"/>
      <c r="DC677" s="15"/>
      <c r="DD677" s="15"/>
      <c r="DE677" s="15"/>
      <c r="DF677" s="15"/>
      <c r="DG677" s="15"/>
      <c r="DH677" s="15"/>
    </row>
    <row r="678" spans="1:112" ht="17.25" thickBo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5"/>
      <c r="CH678" s="15"/>
      <c r="CI678" s="15"/>
      <c r="CJ678" s="15"/>
      <c r="CK678" s="15"/>
      <c r="CL678" s="15"/>
      <c r="CM678" s="15"/>
      <c r="CN678" s="15"/>
      <c r="CO678" s="15"/>
      <c r="CP678" s="15"/>
      <c r="CQ678" s="15"/>
      <c r="CR678" s="15"/>
      <c r="CS678" s="15"/>
      <c r="CT678" s="15"/>
      <c r="CU678" s="15"/>
      <c r="CV678" s="15"/>
      <c r="CW678" s="15"/>
      <c r="CX678" s="15"/>
      <c r="CY678" s="15"/>
      <c r="CZ678" s="15"/>
      <c r="DA678" s="15"/>
      <c r="DB678" s="15"/>
      <c r="DC678" s="15"/>
      <c r="DD678" s="15"/>
      <c r="DE678" s="15"/>
      <c r="DF678" s="15"/>
      <c r="DG678" s="15"/>
      <c r="DH678" s="15"/>
    </row>
    <row r="679" spans="1:112" ht="17.25" thickBo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5"/>
      <c r="CF679" s="15"/>
      <c r="CG679" s="15"/>
      <c r="CH679" s="15"/>
      <c r="CI679" s="15"/>
      <c r="CJ679" s="15"/>
      <c r="CK679" s="15"/>
      <c r="CL679" s="15"/>
      <c r="CM679" s="15"/>
      <c r="CN679" s="15"/>
      <c r="CO679" s="15"/>
      <c r="CP679" s="15"/>
      <c r="CQ679" s="15"/>
      <c r="CR679" s="15"/>
      <c r="CS679" s="15"/>
      <c r="CT679" s="15"/>
      <c r="CU679" s="15"/>
      <c r="CV679" s="15"/>
      <c r="CW679" s="15"/>
      <c r="CX679" s="15"/>
      <c r="CY679" s="15"/>
      <c r="CZ679" s="15"/>
      <c r="DA679" s="15"/>
      <c r="DB679" s="15"/>
      <c r="DC679" s="15"/>
      <c r="DD679" s="15"/>
      <c r="DE679" s="15"/>
      <c r="DF679" s="15"/>
      <c r="DG679" s="15"/>
      <c r="DH679" s="15"/>
    </row>
    <row r="680" spans="1:112" ht="17.25" thickBo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/>
      <c r="CI680" s="15"/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  <c r="CT680" s="15"/>
      <c r="CU680" s="15"/>
      <c r="CV680" s="15"/>
      <c r="CW680" s="15"/>
      <c r="CX680" s="15"/>
      <c r="CY680" s="15"/>
      <c r="CZ680" s="15"/>
      <c r="DA680" s="15"/>
      <c r="DB680" s="15"/>
      <c r="DC680" s="15"/>
      <c r="DD680" s="15"/>
      <c r="DE680" s="15"/>
      <c r="DF680" s="15"/>
      <c r="DG680" s="15"/>
      <c r="DH680" s="15"/>
    </row>
    <row r="681" spans="1:112" ht="17.25" thickBo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5"/>
      <c r="CF681" s="15"/>
      <c r="CG681" s="15"/>
      <c r="CH681" s="15"/>
      <c r="CI681" s="15"/>
      <c r="CJ681" s="15"/>
      <c r="CK681" s="15"/>
      <c r="CL681" s="15"/>
      <c r="CM681" s="15"/>
      <c r="CN681" s="15"/>
      <c r="CO681" s="15"/>
      <c r="CP681" s="15"/>
      <c r="CQ681" s="15"/>
      <c r="CR681" s="15"/>
      <c r="CS681" s="15"/>
      <c r="CT681" s="15"/>
      <c r="CU681" s="15"/>
      <c r="CV681" s="15"/>
      <c r="CW681" s="15"/>
      <c r="CX681" s="15"/>
      <c r="CY681" s="15"/>
      <c r="CZ681" s="15"/>
      <c r="DA681" s="15"/>
      <c r="DB681" s="15"/>
      <c r="DC681" s="15"/>
      <c r="DD681" s="15"/>
      <c r="DE681" s="15"/>
      <c r="DF681" s="15"/>
      <c r="DG681" s="15"/>
      <c r="DH681" s="15"/>
    </row>
    <row r="682" spans="1:112" ht="17.25" thickBo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5"/>
      <c r="CF682" s="15"/>
      <c r="CG682" s="15"/>
      <c r="CH682" s="15"/>
      <c r="CI682" s="15"/>
      <c r="CJ682" s="15"/>
      <c r="CK682" s="15"/>
      <c r="CL682" s="15"/>
      <c r="CM682" s="15"/>
      <c r="CN682" s="15"/>
      <c r="CO682" s="15"/>
      <c r="CP682" s="15"/>
      <c r="CQ682" s="15"/>
      <c r="CR682" s="15"/>
      <c r="CS682" s="15"/>
      <c r="CT682" s="15"/>
      <c r="CU682" s="15"/>
      <c r="CV682" s="15"/>
      <c r="CW682" s="15"/>
      <c r="CX682" s="15"/>
      <c r="CY682" s="15"/>
      <c r="CZ682" s="15"/>
      <c r="DA682" s="15"/>
      <c r="DB682" s="15"/>
      <c r="DC682" s="15"/>
      <c r="DD682" s="15"/>
      <c r="DE682" s="15"/>
      <c r="DF682" s="15"/>
      <c r="DG682" s="15"/>
      <c r="DH682" s="15"/>
    </row>
    <row r="683" spans="1:112" ht="17.25" thickBo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B683" s="15"/>
      <c r="CC683" s="15"/>
      <c r="CD683" s="15"/>
      <c r="CE683" s="15"/>
      <c r="CF683" s="15"/>
      <c r="CG683" s="15"/>
      <c r="CH683" s="15"/>
      <c r="CI683" s="15"/>
      <c r="CJ683" s="15"/>
      <c r="CK683" s="15"/>
      <c r="CL683" s="15"/>
      <c r="CM683" s="15"/>
      <c r="CN683" s="15"/>
      <c r="CO683" s="15"/>
      <c r="CP683" s="15"/>
      <c r="CQ683" s="15"/>
      <c r="CR683" s="15"/>
      <c r="CS683" s="15"/>
      <c r="CT683" s="15"/>
      <c r="CU683" s="15"/>
      <c r="CV683" s="15"/>
      <c r="CW683" s="15"/>
      <c r="CX683" s="15"/>
      <c r="CY683" s="15"/>
      <c r="CZ683" s="15"/>
      <c r="DA683" s="15"/>
      <c r="DB683" s="15"/>
      <c r="DC683" s="15"/>
      <c r="DD683" s="15"/>
      <c r="DE683" s="15"/>
      <c r="DF683" s="15"/>
      <c r="DG683" s="15"/>
      <c r="DH683" s="15"/>
    </row>
    <row r="684" spans="1:112" ht="17.25" thickBo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  <c r="CG684" s="15"/>
      <c r="CH684" s="15"/>
      <c r="CI684" s="15"/>
      <c r="CJ684" s="15"/>
      <c r="CK684" s="15"/>
      <c r="CL684" s="15"/>
      <c r="CM684" s="15"/>
      <c r="CN684" s="15"/>
      <c r="CO684" s="15"/>
      <c r="CP684" s="15"/>
      <c r="CQ684" s="15"/>
      <c r="CR684" s="15"/>
      <c r="CS684" s="15"/>
      <c r="CT684" s="15"/>
      <c r="CU684" s="15"/>
      <c r="CV684" s="15"/>
      <c r="CW684" s="15"/>
      <c r="CX684" s="15"/>
      <c r="CY684" s="15"/>
      <c r="CZ684" s="15"/>
      <c r="DA684" s="15"/>
      <c r="DB684" s="15"/>
      <c r="DC684" s="15"/>
      <c r="DD684" s="15"/>
      <c r="DE684" s="15"/>
      <c r="DF684" s="15"/>
      <c r="DG684" s="15"/>
      <c r="DH684" s="15"/>
    </row>
    <row r="685" spans="1:112" ht="17.25" thickBo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  <c r="CG685" s="15"/>
      <c r="CH685" s="15"/>
      <c r="CI685" s="15"/>
      <c r="CJ685" s="15"/>
      <c r="CK685" s="15"/>
      <c r="CL685" s="15"/>
      <c r="CM685" s="15"/>
      <c r="CN685" s="15"/>
      <c r="CO685" s="15"/>
      <c r="CP685" s="15"/>
      <c r="CQ685" s="15"/>
      <c r="CR685" s="15"/>
      <c r="CS685" s="15"/>
      <c r="CT685" s="15"/>
      <c r="CU685" s="15"/>
      <c r="CV685" s="15"/>
      <c r="CW685" s="15"/>
      <c r="CX685" s="15"/>
      <c r="CY685" s="15"/>
      <c r="CZ685" s="15"/>
      <c r="DA685" s="15"/>
      <c r="DB685" s="15"/>
      <c r="DC685" s="15"/>
      <c r="DD685" s="15"/>
      <c r="DE685" s="15"/>
      <c r="DF685" s="15"/>
      <c r="DG685" s="15"/>
      <c r="DH685" s="15"/>
    </row>
    <row r="686" spans="1:112" ht="17.25" thickBo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  <c r="CB686" s="15"/>
      <c r="CC686" s="15"/>
      <c r="CD686" s="15"/>
      <c r="CE686" s="15"/>
      <c r="CF686" s="15"/>
      <c r="CG686" s="15"/>
      <c r="CH686" s="15"/>
      <c r="CI686" s="15"/>
      <c r="CJ686" s="15"/>
      <c r="CK686" s="15"/>
      <c r="CL686" s="15"/>
      <c r="CM686" s="15"/>
      <c r="CN686" s="15"/>
      <c r="CO686" s="15"/>
      <c r="CP686" s="15"/>
      <c r="CQ686" s="15"/>
      <c r="CR686" s="15"/>
      <c r="CS686" s="15"/>
      <c r="CT686" s="15"/>
      <c r="CU686" s="15"/>
      <c r="CV686" s="15"/>
      <c r="CW686" s="15"/>
      <c r="CX686" s="15"/>
      <c r="CY686" s="15"/>
      <c r="CZ686" s="15"/>
      <c r="DA686" s="15"/>
      <c r="DB686" s="15"/>
      <c r="DC686" s="15"/>
      <c r="DD686" s="15"/>
      <c r="DE686" s="15"/>
      <c r="DF686" s="15"/>
      <c r="DG686" s="15"/>
      <c r="DH686" s="15"/>
    </row>
    <row r="687" spans="1:112" ht="17.25" thickBo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  <c r="CG687" s="15"/>
      <c r="CH687" s="15"/>
      <c r="CI687" s="15"/>
      <c r="CJ687" s="15"/>
      <c r="CK687" s="15"/>
      <c r="CL687" s="15"/>
      <c r="CM687" s="15"/>
      <c r="CN687" s="15"/>
      <c r="CO687" s="15"/>
      <c r="CP687" s="15"/>
      <c r="CQ687" s="15"/>
      <c r="CR687" s="15"/>
      <c r="CS687" s="15"/>
      <c r="CT687" s="15"/>
      <c r="CU687" s="15"/>
      <c r="CV687" s="15"/>
      <c r="CW687" s="15"/>
      <c r="CX687" s="15"/>
      <c r="CY687" s="15"/>
      <c r="CZ687" s="15"/>
      <c r="DA687" s="15"/>
      <c r="DB687" s="15"/>
      <c r="DC687" s="15"/>
      <c r="DD687" s="15"/>
      <c r="DE687" s="15"/>
      <c r="DF687" s="15"/>
      <c r="DG687" s="15"/>
      <c r="DH687" s="15"/>
    </row>
    <row r="688" spans="1:112" ht="17.25" thickBo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5"/>
      <c r="CH688" s="15"/>
      <c r="CI688" s="15"/>
      <c r="CJ688" s="15"/>
      <c r="CK688" s="15"/>
      <c r="CL688" s="15"/>
      <c r="CM688" s="15"/>
      <c r="CN688" s="15"/>
      <c r="CO688" s="15"/>
      <c r="CP688" s="15"/>
      <c r="CQ688" s="15"/>
      <c r="CR688" s="15"/>
      <c r="CS688" s="15"/>
      <c r="CT688" s="15"/>
      <c r="CU688" s="15"/>
      <c r="CV688" s="15"/>
      <c r="CW688" s="15"/>
      <c r="CX688" s="15"/>
      <c r="CY688" s="15"/>
      <c r="CZ688" s="15"/>
      <c r="DA688" s="15"/>
      <c r="DB688" s="15"/>
      <c r="DC688" s="15"/>
      <c r="DD688" s="15"/>
      <c r="DE688" s="15"/>
      <c r="DF688" s="15"/>
      <c r="DG688" s="15"/>
      <c r="DH688" s="15"/>
    </row>
    <row r="689" spans="1:112" ht="17.25" thickBo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B689" s="15"/>
      <c r="CC689" s="15"/>
      <c r="CD689" s="15"/>
      <c r="CE689" s="15"/>
      <c r="CF689" s="15"/>
      <c r="CG689" s="15"/>
      <c r="CH689" s="15"/>
      <c r="CI689" s="15"/>
      <c r="CJ689" s="15"/>
      <c r="CK689" s="15"/>
      <c r="CL689" s="15"/>
      <c r="CM689" s="15"/>
      <c r="CN689" s="15"/>
      <c r="CO689" s="15"/>
      <c r="CP689" s="15"/>
      <c r="CQ689" s="15"/>
      <c r="CR689" s="15"/>
      <c r="CS689" s="15"/>
      <c r="CT689" s="15"/>
      <c r="CU689" s="15"/>
      <c r="CV689" s="15"/>
      <c r="CW689" s="15"/>
      <c r="CX689" s="15"/>
      <c r="CY689" s="15"/>
      <c r="CZ689" s="15"/>
      <c r="DA689" s="15"/>
      <c r="DB689" s="15"/>
      <c r="DC689" s="15"/>
      <c r="DD689" s="15"/>
      <c r="DE689" s="15"/>
      <c r="DF689" s="15"/>
      <c r="DG689" s="15"/>
      <c r="DH689" s="15"/>
    </row>
    <row r="690" spans="1:112" ht="17.25" thickBo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5"/>
      <c r="CB690" s="15"/>
      <c r="CC690" s="15"/>
      <c r="CD690" s="15"/>
      <c r="CE690" s="15"/>
      <c r="CF690" s="15"/>
      <c r="CG690" s="15"/>
      <c r="CH690" s="15"/>
      <c r="CI690" s="15"/>
      <c r="CJ690" s="15"/>
      <c r="CK690" s="15"/>
      <c r="CL690" s="15"/>
      <c r="CM690" s="15"/>
      <c r="CN690" s="15"/>
      <c r="CO690" s="15"/>
      <c r="CP690" s="15"/>
      <c r="CQ690" s="15"/>
      <c r="CR690" s="15"/>
      <c r="CS690" s="15"/>
      <c r="CT690" s="15"/>
      <c r="CU690" s="15"/>
      <c r="CV690" s="15"/>
      <c r="CW690" s="15"/>
      <c r="CX690" s="15"/>
      <c r="CY690" s="15"/>
      <c r="CZ690" s="15"/>
      <c r="DA690" s="15"/>
      <c r="DB690" s="15"/>
      <c r="DC690" s="15"/>
      <c r="DD690" s="15"/>
      <c r="DE690" s="15"/>
      <c r="DF690" s="15"/>
      <c r="DG690" s="15"/>
      <c r="DH690" s="15"/>
    </row>
    <row r="691" spans="1:112" ht="17.25" thickBo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  <c r="CG691" s="15"/>
      <c r="CH691" s="15"/>
      <c r="CI691" s="15"/>
      <c r="CJ691" s="15"/>
      <c r="CK691" s="15"/>
      <c r="CL691" s="15"/>
      <c r="CM691" s="15"/>
      <c r="CN691" s="15"/>
      <c r="CO691" s="15"/>
      <c r="CP691" s="15"/>
      <c r="CQ691" s="15"/>
      <c r="CR691" s="15"/>
      <c r="CS691" s="15"/>
      <c r="CT691" s="15"/>
      <c r="CU691" s="15"/>
      <c r="CV691" s="15"/>
      <c r="CW691" s="15"/>
      <c r="CX691" s="15"/>
      <c r="CY691" s="15"/>
      <c r="CZ691" s="15"/>
      <c r="DA691" s="15"/>
      <c r="DB691" s="15"/>
      <c r="DC691" s="15"/>
      <c r="DD691" s="15"/>
      <c r="DE691" s="15"/>
      <c r="DF691" s="15"/>
      <c r="DG691" s="15"/>
      <c r="DH691" s="15"/>
    </row>
    <row r="692" spans="1:112" ht="17.25" thickBo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B692" s="15"/>
      <c r="CC692" s="15"/>
      <c r="CD692" s="15"/>
      <c r="CE692" s="15"/>
      <c r="CF692" s="15"/>
      <c r="CG692" s="15"/>
      <c r="CH692" s="15"/>
      <c r="CI692" s="15"/>
      <c r="CJ692" s="15"/>
      <c r="CK692" s="15"/>
      <c r="CL692" s="15"/>
      <c r="CM692" s="15"/>
      <c r="CN692" s="15"/>
      <c r="CO692" s="15"/>
      <c r="CP692" s="15"/>
      <c r="CQ692" s="15"/>
      <c r="CR692" s="15"/>
      <c r="CS692" s="15"/>
      <c r="CT692" s="15"/>
      <c r="CU692" s="15"/>
      <c r="CV692" s="15"/>
      <c r="CW692" s="15"/>
      <c r="CX692" s="15"/>
      <c r="CY692" s="15"/>
      <c r="CZ692" s="15"/>
      <c r="DA692" s="15"/>
      <c r="DB692" s="15"/>
      <c r="DC692" s="15"/>
      <c r="DD692" s="15"/>
      <c r="DE692" s="15"/>
      <c r="DF692" s="15"/>
      <c r="DG692" s="15"/>
      <c r="DH692" s="15"/>
    </row>
    <row r="693" spans="1:112" ht="17.25" thickBo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  <c r="CB693" s="15"/>
      <c r="CC693" s="15"/>
      <c r="CD693" s="15"/>
      <c r="CE693" s="15"/>
      <c r="CF693" s="15"/>
      <c r="CG693" s="15"/>
      <c r="CH693" s="15"/>
      <c r="CI693" s="15"/>
      <c r="CJ693" s="15"/>
      <c r="CK693" s="15"/>
      <c r="CL693" s="15"/>
      <c r="CM693" s="15"/>
      <c r="CN693" s="15"/>
      <c r="CO693" s="15"/>
      <c r="CP693" s="15"/>
      <c r="CQ693" s="15"/>
      <c r="CR693" s="15"/>
      <c r="CS693" s="15"/>
      <c r="CT693" s="15"/>
      <c r="CU693" s="15"/>
      <c r="CV693" s="15"/>
      <c r="CW693" s="15"/>
      <c r="CX693" s="15"/>
      <c r="CY693" s="15"/>
      <c r="CZ693" s="15"/>
      <c r="DA693" s="15"/>
      <c r="DB693" s="15"/>
      <c r="DC693" s="15"/>
      <c r="DD693" s="15"/>
      <c r="DE693" s="15"/>
      <c r="DF693" s="15"/>
      <c r="DG693" s="15"/>
      <c r="DH693" s="15"/>
    </row>
    <row r="694" spans="1:112" ht="17.25" thickBo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5"/>
      <c r="CD694" s="15"/>
      <c r="CE694" s="15"/>
      <c r="CF694" s="15"/>
      <c r="CG694" s="15"/>
      <c r="CH694" s="15"/>
      <c r="CI694" s="15"/>
      <c r="CJ694" s="15"/>
      <c r="CK694" s="15"/>
      <c r="CL694" s="15"/>
      <c r="CM694" s="15"/>
      <c r="CN694" s="15"/>
      <c r="CO694" s="15"/>
      <c r="CP694" s="15"/>
      <c r="CQ694" s="15"/>
      <c r="CR694" s="15"/>
      <c r="CS694" s="15"/>
      <c r="CT694" s="15"/>
      <c r="CU694" s="15"/>
      <c r="CV694" s="15"/>
      <c r="CW694" s="15"/>
      <c r="CX694" s="15"/>
      <c r="CY694" s="15"/>
      <c r="CZ694" s="15"/>
      <c r="DA694" s="15"/>
      <c r="DB694" s="15"/>
      <c r="DC694" s="15"/>
      <c r="DD694" s="15"/>
      <c r="DE694" s="15"/>
      <c r="DF694" s="15"/>
      <c r="DG694" s="15"/>
      <c r="DH694" s="15"/>
    </row>
    <row r="695" spans="1:112" ht="17.25" thickBo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  <c r="CG695" s="15"/>
      <c r="CH695" s="15"/>
      <c r="CI695" s="15"/>
      <c r="CJ695" s="15"/>
      <c r="CK695" s="15"/>
      <c r="CL695" s="15"/>
      <c r="CM695" s="15"/>
      <c r="CN695" s="15"/>
      <c r="CO695" s="15"/>
      <c r="CP695" s="15"/>
      <c r="CQ695" s="15"/>
      <c r="CR695" s="15"/>
      <c r="CS695" s="15"/>
      <c r="CT695" s="15"/>
      <c r="CU695" s="15"/>
      <c r="CV695" s="15"/>
      <c r="CW695" s="15"/>
      <c r="CX695" s="15"/>
      <c r="CY695" s="15"/>
      <c r="CZ695" s="15"/>
      <c r="DA695" s="15"/>
      <c r="DB695" s="15"/>
      <c r="DC695" s="15"/>
      <c r="DD695" s="15"/>
      <c r="DE695" s="15"/>
      <c r="DF695" s="15"/>
      <c r="DG695" s="15"/>
      <c r="DH695" s="15"/>
    </row>
    <row r="696" spans="1:112" ht="17.25" thickBo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  <c r="CB696" s="15"/>
      <c r="CC696" s="15"/>
      <c r="CD696" s="15"/>
      <c r="CE696" s="15"/>
      <c r="CF696" s="15"/>
      <c r="CG696" s="15"/>
      <c r="CH696" s="15"/>
      <c r="CI696" s="15"/>
      <c r="CJ696" s="15"/>
      <c r="CK696" s="15"/>
      <c r="CL696" s="15"/>
      <c r="CM696" s="15"/>
      <c r="CN696" s="15"/>
      <c r="CO696" s="15"/>
      <c r="CP696" s="15"/>
      <c r="CQ696" s="15"/>
      <c r="CR696" s="15"/>
      <c r="CS696" s="15"/>
      <c r="CT696" s="15"/>
      <c r="CU696" s="15"/>
      <c r="CV696" s="15"/>
      <c r="CW696" s="15"/>
      <c r="CX696" s="15"/>
      <c r="CY696" s="15"/>
      <c r="CZ696" s="15"/>
      <c r="DA696" s="15"/>
      <c r="DB696" s="15"/>
      <c r="DC696" s="15"/>
      <c r="DD696" s="15"/>
      <c r="DE696" s="15"/>
      <c r="DF696" s="15"/>
      <c r="DG696" s="15"/>
      <c r="DH696" s="15"/>
    </row>
    <row r="697" spans="1:112" ht="17.25" thickBo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  <c r="CG697" s="15"/>
      <c r="CH697" s="15"/>
      <c r="CI697" s="15"/>
      <c r="CJ697" s="15"/>
      <c r="CK697" s="15"/>
      <c r="CL697" s="15"/>
      <c r="CM697" s="15"/>
      <c r="CN697" s="15"/>
      <c r="CO697" s="15"/>
      <c r="CP697" s="15"/>
      <c r="CQ697" s="15"/>
      <c r="CR697" s="15"/>
      <c r="CS697" s="15"/>
      <c r="CT697" s="15"/>
      <c r="CU697" s="15"/>
      <c r="CV697" s="15"/>
      <c r="CW697" s="15"/>
      <c r="CX697" s="15"/>
      <c r="CY697" s="15"/>
      <c r="CZ697" s="15"/>
      <c r="DA697" s="15"/>
      <c r="DB697" s="15"/>
      <c r="DC697" s="15"/>
      <c r="DD697" s="15"/>
      <c r="DE697" s="15"/>
      <c r="DF697" s="15"/>
      <c r="DG697" s="15"/>
      <c r="DH697" s="15"/>
    </row>
    <row r="698" spans="1:112" ht="17.25" thickBo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5"/>
      <c r="CD698" s="15"/>
      <c r="CE698" s="15"/>
      <c r="CF698" s="15"/>
      <c r="CG698" s="15"/>
      <c r="CH698" s="15"/>
      <c r="CI698" s="15"/>
      <c r="CJ698" s="15"/>
      <c r="CK698" s="15"/>
      <c r="CL698" s="15"/>
      <c r="CM698" s="15"/>
      <c r="CN698" s="15"/>
      <c r="CO698" s="15"/>
      <c r="CP698" s="15"/>
      <c r="CQ698" s="15"/>
      <c r="CR698" s="15"/>
      <c r="CS698" s="15"/>
      <c r="CT698" s="15"/>
      <c r="CU698" s="15"/>
      <c r="CV698" s="15"/>
      <c r="CW698" s="15"/>
      <c r="CX698" s="15"/>
      <c r="CY698" s="15"/>
      <c r="CZ698" s="15"/>
      <c r="DA698" s="15"/>
      <c r="DB698" s="15"/>
      <c r="DC698" s="15"/>
      <c r="DD698" s="15"/>
      <c r="DE698" s="15"/>
      <c r="DF698" s="15"/>
      <c r="DG698" s="15"/>
      <c r="DH698" s="15"/>
    </row>
    <row r="699" spans="1:112" ht="17.25" thickBo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B699" s="15"/>
      <c r="CC699" s="15"/>
      <c r="CD699" s="15"/>
      <c r="CE699" s="15"/>
      <c r="CF699" s="15"/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  <c r="CT699" s="15"/>
      <c r="CU699" s="15"/>
      <c r="CV699" s="15"/>
      <c r="CW699" s="15"/>
      <c r="CX699" s="15"/>
      <c r="CY699" s="15"/>
      <c r="CZ699" s="15"/>
      <c r="DA699" s="15"/>
      <c r="DB699" s="15"/>
      <c r="DC699" s="15"/>
      <c r="DD699" s="15"/>
      <c r="DE699" s="15"/>
      <c r="DF699" s="15"/>
      <c r="DG699" s="15"/>
      <c r="DH699" s="15"/>
    </row>
    <row r="700" spans="1:112" ht="17.25" thickBo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B700" s="15"/>
      <c r="CC700" s="15"/>
      <c r="CD700" s="15"/>
      <c r="CE700" s="15"/>
      <c r="CF700" s="15"/>
      <c r="CG700" s="15"/>
      <c r="CH700" s="15"/>
      <c r="CI700" s="15"/>
      <c r="CJ700" s="15"/>
      <c r="CK700" s="15"/>
      <c r="CL700" s="15"/>
      <c r="CM700" s="15"/>
      <c r="CN700" s="15"/>
      <c r="CO700" s="15"/>
      <c r="CP700" s="15"/>
      <c r="CQ700" s="15"/>
      <c r="CR700" s="15"/>
      <c r="CS700" s="15"/>
      <c r="CT700" s="15"/>
      <c r="CU700" s="15"/>
      <c r="CV700" s="15"/>
      <c r="CW700" s="15"/>
      <c r="CX700" s="15"/>
      <c r="CY700" s="15"/>
      <c r="CZ700" s="15"/>
      <c r="DA700" s="15"/>
      <c r="DB700" s="15"/>
      <c r="DC700" s="15"/>
      <c r="DD700" s="15"/>
      <c r="DE700" s="15"/>
      <c r="DF700" s="15"/>
      <c r="DG700" s="15"/>
      <c r="DH700" s="15"/>
    </row>
    <row r="701" spans="1:112" ht="17.25" thickBo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5"/>
      <c r="CB701" s="15"/>
      <c r="CC701" s="15"/>
      <c r="CD701" s="15"/>
      <c r="CE701" s="15"/>
      <c r="CF701" s="15"/>
      <c r="CG701" s="15"/>
      <c r="CH701" s="15"/>
      <c r="CI701" s="15"/>
      <c r="CJ701" s="15"/>
      <c r="CK701" s="15"/>
      <c r="CL701" s="15"/>
      <c r="CM701" s="15"/>
      <c r="CN701" s="15"/>
      <c r="CO701" s="15"/>
      <c r="CP701" s="15"/>
      <c r="CQ701" s="15"/>
      <c r="CR701" s="15"/>
      <c r="CS701" s="15"/>
      <c r="CT701" s="15"/>
      <c r="CU701" s="15"/>
      <c r="CV701" s="15"/>
      <c r="CW701" s="15"/>
      <c r="CX701" s="15"/>
      <c r="CY701" s="15"/>
      <c r="CZ701" s="15"/>
      <c r="DA701" s="15"/>
      <c r="DB701" s="15"/>
      <c r="DC701" s="15"/>
      <c r="DD701" s="15"/>
      <c r="DE701" s="15"/>
      <c r="DF701" s="15"/>
      <c r="DG701" s="15"/>
      <c r="DH701" s="15"/>
    </row>
    <row r="702" spans="1:112" ht="17.25" thickBo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  <c r="CB702" s="15"/>
      <c r="CC702" s="15"/>
      <c r="CD702" s="15"/>
      <c r="CE702" s="15"/>
      <c r="CF702" s="15"/>
      <c r="CG702" s="15"/>
      <c r="CH702" s="15"/>
      <c r="CI702" s="15"/>
      <c r="CJ702" s="15"/>
      <c r="CK702" s="15"/>
      <c r="CL702" s="15"/>
      <c r="CM702" s="15"/>
      <c r="CN702" s="15"/>
      <c r="CO702" s="15"/>
      <c r="CP702" s="15"/>
      <c r="CQ702" s="15"/>
      <c r="CR702" s="15"/>
      <c r="CS702" s="15"/>
      <c r="CT702" s="15"/>
      <c r="CU702" s="15"/>
      <c r="CV702" s="15"/>
      <c r="CW702" s="15"/>
      <c r="CX702" s="15"/>
      <c r="CY702" s="15"/>
      <c r="CZ702" s="15"/>
      <c r="DA702" s="15"/>
      <c r="DB702" s="15"/>
      <c r="DC702" s="15"/>
      <c r="DD702" s="15"/>
      <c r="DE702" s="15"/>
      <c r="DF702" s="15"/>
      <c r="DG702" s="15"/>
      <c r="DH702" s="15"/>
    </row>
    <row r="703" spans="1:112" ht="17.25" thickBo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  <c r="CB703" s="15"/>
      <c r="CC703" s="15"/>
      <c r="CD703" s="15"/>
      <c r="CE703" s="15"/>
      <c r="CF703" s="15"/>
      <c r="CG703" s="15"/>
      <c r="CH703" s="15"/>
      <c r="CI703" s="15"/>
      <c r="CJ703" s="15"/>
      <c r="CK703" s="15"/>
      <c r="CL703" s="15"/>
      <c r="CM703" s="15"/>
      <c r="CN703" s="15"/>
      <c r="CO703" s="15"/>
      <c r="CP703" s="15"/>
      <c r="CQ703" s="15"/>
      <c r="CR703" s="15"/>
      <c r="CS703" s="15"/>
      <c r="CT703" s="15"/>
      <c r="CU703" s="15"/>
      <c r="CV703" s="15"/>
      <c r="CW703" s="15"/>
      <c r="CX703" s="15"/>
      <c r="CY703" s="15"/>
      <c r="CZ703" s="15"/>
      <c r="DA703" s="15"/>
      <c r="DB703" s="15"/>
      <c r="DC703" s="15"/>
      <c r="DD703" s="15"/>
      <c r="DE703" s="15"/>
      <c r="DF703" s="15"/>
      <c r="DG703" s="15"/>
      <c r="DH703" s="15"/>
    </row>
    <row r="704" spans="1:112" ht="17.25" thickBo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5"/>
      <c r="CF704" s="15"/>
      <c r="CG704" s="15"/>
      <c r="CH704" s="15"/>
      <c r="CI704" s="15"/>
      <c r="CJ704" s="15"/>
      <c r="CK704" s="15"/>
      <c r="CL704" s="15"/>
      <c r="CM704" s="15"/>
      <c r="CN704" s="15"/>
      <c r="CO704" s="15"/>
      <c r="CP704" s="15"/>
      <c r="CQ704" s="15"/>
      <c r="CR704" s="15"/>
      <c r="CS704" s="15"/>
      <c r="CT704" s="15"/>
      <c r="CU704" s="15"/>
      <c r="CV704" s="15"/>
      <c r="CW704" s="15"/>
      <c r="CX704" s="15"/>
      <c r="CY704" s="15"/>
      <c r="CZ704" s="15"/>
      <c r="DA704" s="15"/>
      <c r="DB704" s="15"/>
      <c r="DC704" s="15"/>
      <c r="DD704" s="15"/>
      <c r="DE704" s="15"/>
      <c r="DF704" s="15"/>
      <c r="DG704" s="15"/>
      <c r="DH704" s="15"/>
    </row>
    <row r="705" spans="1:112" ht="17.25" thickBo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5"/>
      <c r="CF705" s="15"/>
      <c r="CG705" s="15"/>
      <c r="CH705" s="15"/>
      <c r="CI705" s="15"/>
      <c r="CJ705" s="15"/>
      <c r="CK705" s="15"/>
      <c r="CL705" s="15"/>
      <c r="CM705" s="15"/>
      <c r="CN705" s="15"/>
      <c r="CO705" s="15"/>
      <c r="CP705" s="15"/>
      <c r="CQ705" s="15"/>
      <c r="CR705" s="15"/>
      <c r="CS705" s="15"/>
      <c r="CT705" s="15"/>
      <c r="CU705" s="15"/>
      <c r="CV705" s="15"/>
      <c r="CW705" s="15"/>
      <c r="CX705" s="15"/>
      <c r="CY705" s="15"/>
      <c r="CZ705" s="15"/>
      <c r="DA705" s="15"/>
      <c r="DB705" s="15"/>
      <c r="DC705" s="15"/>
      <c r="DD705" s="15"/>
      <c r="DE705" s="15"/>
      <c r="DF705" s="15"/>
      <c r="DG705" s="15"/>
      <c r="DH705" s="15"/>
    </row>
    <row r="706" spans="1:112" ht="17.25" thickBo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5"/>
      <c r="CF706" s="15"/>
      <c r="CG706" s="15"/>
      <c r="CH706" s="15"/>
      <c r="CI706" s="15"/>
      <c r="CJ706" s="15"/>
      <c r="CK706" s="15"/>
      <c r="CL706" s="15"/>
      <c r="CM706" s="15"/>
      <c r="CN706" s="15"/>
      <c r="CO706" s="15"/>
      <c r="CP706" s="15"/>
      <c r="CQ706" s="15"/>
      <c r="CR706" s="15"/>
      <c r="CS706" s="15"/>
      <c r="CT706" s="15"/>
      <c r="CU706" s="15"/>
      <c r="CV706" s="15"/>
      <c r="CW706" s="15"/>
      <c r="CX706" s="15"/>
      <c r="CY706" s="15"/>
      <c r="CZ706" s="15"/>
      <c r="DA706" s="15"/>
      <c r="DB706" s="15"/>
      <c r="DC706" s="15"/>
      <c r="DD706" s="15"/>
      <c r="DE706" s="15"/>
      <c r="DF706" s="15"/>
      <c r="DG706" s="15"/>
      <c r="DH706" s="15"/>
    </row>
    <row r="707" spans="1:112" ht="17.25" thickBo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B707" s="15"/>
      <c r="CC707" s="15"/>
      <c r="CD707" s="15"/>
      <c r="CE707" s="15"/>
      <c r="CF707" s="15"/>
      <c r="CG707" s="15"/>
      <c r="CH707" s="15"/>
      <c r="CI707" s="15"/>
      <c r="CJ707" s="15"/>
      <c r="CK707" s="15"/>
      <c r="CL707" s="15"/>
      <c r="CM707" s="15"/>
      <c r="CN707" s="15"/>
      <c r="CO707" s="15"/>
      <c r="CP707" s="15"/>
      <c r="CQ707" s="15"/>
      <c r="CR707" s="15"/>
      <c r="CS707" s="15"/>
      <c r="CT707" s="15"/>
      <c r="CU707" s="15"/>
      <c r="CV707" s="15"/>
      <c r="CW707" s="15"/>
      <c r="CX707" s="15"/>
      <c r="CY707" s="15"/>
      <c r="CZ707" s="15"/>
      <c r="DA707" s="15"/>
      <c r="DB707" s="15"/>
      <c r="DC707" s="15"/>
      <c r="DD707" s="15"/>
      <c r="DE707" s="15"/>
      <c r="DF707" s="15"/>
      <c r="DG707" s="15"/>
      <c r="DH707" s="15"/>
    </row>
    <row r="708" spans="1:112" ht="17.25" thickBo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5"/>
      <c r="CD708" s="15"/>
      <c r="CE708" s="15"/>
      <c r="CF708" s="15"/>
      <c r="CG708" s="15"/>
      <c r="CH708" s="15"/>
      <c r="CI708" s="15"/>
      <c r="CJ708" s="15"/>
      <c r="CK708" s="15"/>
      <c r="CL708" s="15"/>
      <c r="CM708" s="15"/>
      <c r="CN708" s="15"/>
      <c r="CO708" s="15"/>
      <c r="CP708" s="15"/>
      <c r="CQ708" s="15"/>
      <c r="CR708" s="15"/>
      <c r="CS708" s="15"/>
      <c r="CT708" s="15"/>
      <c r="CU708" s="15"/>
      <c r="CV708" s="15"/>
      <c r="CW708" s="15"/>
      <c r="CX708" s="15"/>
      <c r="CY708" s="15"/>
      <c r="CZ708" s="15"/>
      <c r="DA708" s="15"/>
      <c r="DB708" s="15"/>
      <c r="DC708" s="15"/>
      <c r="DD708" s="15"/>
      <c r="DE708" s="15"/>
      <c r="DF708" s="15"/>
      <c r="DG708" s="15"/>
      <c r="DH708" s="15"/>
    </row>
    <row r="709" spans="1:112" ht="17.25" thickBo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  <c r="CB709" s="15"/>
      <c r="CC709" s="15"/>
      <c r="CD709" s="15"/>
      <c r="CE709" s="15"/>
      <c r="CF709" s="15"/>
      <c r="CG709" s="15"/>
      <c r="CH709" s="15"/>
      <c r="CI709" s="15"/>
      <c r="CJ709" s="15"/>
      <c r="CK709" s="15"/>
      <c r="CL709" s="15"/>
      <c r="CM709" s="15"/>
      <c r="CN709" s="15"/>
      <c r="CO709" s="15"/>
      <c r="CP709" s="15"/>
      <c r="CQ709" s="15"/>
      <c r="CR709" s="15"/>
      <c r="CS709" s="15"/>
      <c r="CT709" s="15"/>
      <c r="CU709" s="15"/>
      <c r="CV709" s="15"/>
      <c r="CW709" s="15"/>
      <c r="CX709" s="15"/>
      <c r="CY709" s="15"/>
      <c r="CZ709" s="15"/>
      <c r="DA709" s="15"/>
      <c r="DB709" s="15"/>
      <c r="DC709" s="15"/>
      <c r="DD709" s="15"/>
      <c r="DE709" s="15"/>
      <c r="DF709" s="15"/>
      <c r="DG709" s="15"/>
      <c r="DH709" s="15"/>
    </row>
    <row r="710" spans="1:112" ht="17.25" thickBo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  <c r="CB710" s="15"/>
      <c r="CC710" s="15"/>
      <c r="CD710" s="15"/>
      <c r="CE710" s="15"/>
      <c r="CF710" s="15"/>
      <c r="CG710" s="15"/>
      <c r="CH710" s="15"/>
      <c r="CI710" s="15"/>
      <c r="CJ710" s="15"/>
      <c r="CK710" s="15"/>
      <c r="CL710" s="15"/>
      <c r="CM710" s="15"/>
      <c r="CN710" s="15"/>
      <c r="CO710" s="15"/>
      <c r="CP710" s="15"/>
      <c r="CQ710" s="15"/>
      <c r="CR710" s="15"/>
      <c r="CS710" s="15"/>
      <c r="CT710" s="15"/>
      <c r="CU710" s="15"/>
      <c r="CV710" s="15"/>
      <c r="CW710" s="15"/>
      <c r="CX710" s="15"/>
      <c r="CY710" s="15"/>
      <c r="CZ710" s="15"/>
      <c r="DA710" s="15"/>
      <c r="DB710" s="15"/>
      <c r="DC710" s="15"/>
      <c r="DD710" s="15"/>
      <c r="DE710" s="15"/>
      <c r="DF710" s="15"/>
      <c r="DG710" s="15"/>
      <c r="DH710" s="15"/>
    </row>
    <row r="711" spans="1:112" ht="17.25" thickBo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  <c r="CB711" s="15"/>
      <c r="CC711" s="15"/>
      <c r="CD711" s="15"/>
      <c r="CE711" s="15"/>
      <c r="CF711" s="15"/>
      <c r="CG711" s="15"/>
      <c r="CH711" s="15"/>
      <c r="CI711" s="15"/>
      <c r="CJ711" s="15"/>
      <c r="CK711" s="15"/>
      <c r="CL711" s="15"/>
      <c r="CM711" s="15"/>
      <c r="CN711" s="15"/>
      <c r="CO711" s="15"/>
      <c r="CP711" s="15"/>
      <c r="CQ711" s="15"/>
      <c r="CR711" s="15"/>
      <c r="CS711" s="15"/>
      <c r="CT711" s="15"/>
      <c r="CU711" s="15"/>
      <c r="CV711" s="15"/>
      <c r="CW711" s="15"/>
      <c r="CX711" s="15"/>
      <c r="CY711" s="15"/>
      <c r="CZ711" s="15"/>
      <c r="DA711" s="15"/>
      <c r="DB711" s="15"/>
      <c r="DC711" s="15"/>
      <c r="DD711" s="15"/>
      <c r="DE711" s="15"/>
      <c r="DF711" s="15"/>
      <c r="DG711" s="15"/>
      <c r="DH711" s="15"/>
    </row>
    <row r="712" spans="1:112" ht="17.25" thickBo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  <c r="CB712" s="15"/>
      <c r="CC712" s="15"/>
      <c r="CD712" s="15"/>
      <c r="CE712" s="15"/>
      <c r="CF712" s="15"/>
      <c r="CG712" s="15"/>
      <c r="CH712" s="15"/>
      <c r="CI712" s="15"/>
      <c r="CJ712" s="15"/>
      <c r="CK712" s="15"/>
      <c r="CL712" s="15"/>
      <c r="CM712" s="15"/>
      <c r="CN712" s="15"/>
      <c r="CO712" s="15"/>
      <c r="CP712" s="15"/>
      <c r="CQ712" s="15"/>
      <c r="CR712" s="15"/>
      <c r="CS712" s="15"/>
      <c r="CT712" s="15"/>
      <c r="CU712" s="15"/>
      <c r="CV712" s="15"/>
      <c r="CW712" s="15"/>
      <c r="CX712" s="15"/>
      <c r="CY712" s="15"/>
      <c r="CZ712" s="15"/>
      <c r="DA712" s="15"/>
      <c r="DB712" s="15"/>
      <c r="DC712" s="15"/>
      <c r="DD712" s="15"/>
      <c r="DE712" s="15"/>
      <c r="DF712" s="15"/>
      <c r="DG712" s="15"/>
      <c r="DH712" s="15"/>
    </row>
    <row r="713" spans="1:112" ht="17.25" thickBo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5"/>
      <c r="CB713" s="15"/>
      <c r="CC713" s="15"/>
      <c r="CD713" s="15"/>
      <c r="CE713" s="15"/>
      <c r="CF713" s="15"/>
      <c r="CG713" s="15"/>
      <c r="CH713" s="15"/>
      <c r="CI713" s="15"/>
      <c r="CJ713" s="15"/>
      <c r="CK713" s="15"/>
      <c r="CL713" s="15"/>
      <c r="CM713" s="15"/>
      <c r="CN713" s="15"/>
      <c r="CO713" s="15"/>
      <c r="CP713" s="15"/>
      <c r="CQ713" s="15"/>
      <c r="CR713" s="15"/>
      <c r="CS713" s="15"/>
      <c r="CT713" s="15"/>
      <c r="CU713" s="15"/>
      <c r="CV713" s="15"/>
      <c r="CW713" s="15"/>
      <c r="CX713" s="15"/>
      <c r="CY713" s="15"/>
      <c r="CZ713" s="15"/>
      <c r="DA713" s="15"/>
      <c r="DB713" s="15"/>
      <c r="DC713" s="15"/>
      <c r="DD713" s="15"/>
      <c r="DE713" s="15"/>
      <c r="DF713" s="15"/>
      <c r="DG713" s="15"/>
      <c r="DH713" s="15"/>
    </row>
    <row r="714" spans="1:112" ht="17.25" thickBo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  <c r="CB714" s="15"/>
      <c r="CC714" s="15"/>
      <c r="CD714" s="15"/>
      <c r="CE714" s="15"/>
      <c r="CF714" s="15"/>
      <c r="CG714" s="15"/>
      <c r="CH714" s="15"/>
      <c r="CI714" s="15"/>
      <c r="CJ714" s="15"/>
      <c r="CK714" s="15"/>
      <c r="CL714" s="15"/>
      <c r="CM714" s="15"/>
      <c r="CN714" s="15"/>
      <c r="CO714" s="15"/>
      <c r="CP714" s="15"/>
      <c r="CQ714" s="15"/>
      <c r="CR714" s="15"/>
      <c r="CS714" s="15"/>
      <c r="CT714" s="15"/>
      <c r="CU714" s="15"/>
      <c r="CV714" s="15"/>
      <c r="CW714" s="15"/>
      <c r="CX714" s="15"/>
      <c r="CY714" s="15"/>
      <c r="CZ714" s="15"/>
      <c r="DA714" s="15"/>
      <c r="DB714" s="15"/>
      <c r="DC714" s="15"/>
      <c r="DD714" s="15"/>
      <c r="DE714" s="15"/>
      <c r="DF714" s="15"/>
      <c r="DG714" s="15"/>
      <c r="DH714" s="15"/>
    </row>
    <row r="715" spans="1:112" ht="17.25" thickBo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  <c r="CB715" s="15"/>
      <c r="CC715" s="15"/>
      <c r="CD715" s="15"/>
      <c r="CE715" s="15"/>
      <c r="CF715" s="15"/>
      <c r="CG715" s="15"/>
      <c r="CH715" s="15"/>
      <c r="CI715" s="15"/>
      <c r="CJ715" s="15"/>
      <c r="CK715" s="15"/>
      <c r="CL715" s="15"/>
      <c r="CM715" s="15"/>
      <c r="CN715" s="15"/>
      <c r="CO715" s="15"/>
      <c r="CP715" s="15"/>
      <c r="CQ715" s="15"/>
      <c r="CR715" s="15"/>
      <c r="CS715" s="15"/>
      <c r="CT715" s="15"/>
      <c r="CU715" s="15"/>
      <c r="CV715" s="15"/>
      <c r="CW715" s="15"/>
      <c r="CX715" s="15"/>
      <c r="CY715" s="15"/>
      <c r="CZ715" s="15"/>
      <c r="DA715" s="15"/>
      <c r="DB715" s="15"/>
      <c r="DC715" s="15"/>
      <c r="DD715" s="15"/>
      <c r="DE715" s="15"/>
      <c r="DF715" s="15"/>
      <c r="DG715" s="15"/>
      <c r="DH715" s="15"/>
    </row>
    <row r="716" spans="1:112" ht="17.25" thickBo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  <c r="CB716" s="15"/>
      <c r="CC716" s="15"/>
      <c r="CD716" s="15"/>
      <c r="CE716" s="15"/>
      <c r="CF716" s="15"/>
      <c r="CG716" s="15"/>
      <c r="CH716" s="15"/>
      <c r="CI716" s="15"/>
      <c r="CJ716" s="15"/>
      <c r="CK716" s="15"/>
      <c r="CL716" s="15"/>
      <c r="CM716" s="15"/>
      <c r="CN716" s="15"/>
      <c r="CO716" s="15"/>
      <c r="CP716" s="15"/>
      <c r="CQ716" s="15"/>
      <c r="CR716" s="15"/>
      <c r="CS716" s="15"/>
      <c r="CT716" s="15"/>
      <c r="CU716" s="15"/>
      <c r="CV716" s="15"/>
      <c r="CW716" s="15"/>
      <c r="CX716" s="15"/>
      <c r="CY716" s="15"/>
      <c r="CZ716" s="15"/>
      <c r="DA716" s="15"/>
      <c r="DB716" s="15"/>
      <c r="DC716" s="15"/>
      <c r="DD716" s="15"/>
      <c r="DE716" s="15"/>
      <c r="DF716" s="15"/>
      <c r="DG716" s="15"/>
      <c r="DH716" s="15"/>
    </row>
    <row r="717" spans="1:112" ht="17.25" thickBo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  <c r="CG717" s="15"/>
      <c r="CH717" s="15"/>
      <c r="CI717" s="15"/>
      <c r="CJ717" s="15"/>
      <c r="CK717" s="15"/>
      <c r="CL717" s="15"/>
      <c r="CM717" s="15"/>
      <c r="CN717" s="15"/>
      <c r="CO717" s="15"/>
      <c r="CP717" s="15"/>
      <c r="CQ717" s="15"/>
      <c r="CR717" s="15"/>
      <c r="CS717" s="15"/>
      <c r="CT717" s="15"/>
      <c r="CU717" s="15"/>
      <c r="CV717" s="15"/>
      <c r="CW717" s="15"/>
      <c r="CX717" s="15"/>
      <c r="CY717" s="15"/>
      <c r="CZ717" s="15"/>
      <c r="DA717" s="15"/>
      <c r="DB717" s="15"/>
      <c r="DC717" s="15"/>
      <c r="DD717" s="15"/>
      <c r="DE717" s="15"/>
      <c r="DF717" s="15"/>
      <c r="DG717" s="15"/>
      <c r="DH717" s="15"/>
    </row>
    <row r="718" spans="1:112" ht="17.25" thickBo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B718" s="15"/>
      <c r="CC718" s="15"/>
      <c r="CD718" s="15"/>
      <c r="CE718" s="15"/>
      <c r="CF718" s="15"/>
      <c r="CG718" s="15"/>
      <c r="CH718" s="15"/>
      <c r="CI718" s="15"/>
      <c r="CJ718" s="15"/>
      <c r="CK718" s="15"/>
      <c r="CL718" s="15"/>
      <c r="CM718" s="15"/>
      <c r="CN718" s="15"/>
      <c r="CO718" s="15"/>
      <c r="CP718" s="15"/>
      <c r="CQ718" s="15"/>
      <c r="CR718" s="15"/>
      <c r="CS718" s="15"/>
      <c r="CT718" s="15"/>
      <c r="CU718" s="15"/>
      <c r="CV718" s="15"/>
      <c r="CW718" s="15"/>
      <c r="CX718" s="15"/>
      <c r="CY718" s="15"/>
      <c r="CZ718" s="15"/>
      <c r="DA718" s="15"/>
      <c r="DB718" s="15"/>
      <c r="DC718" s="15"/>
      <c r="DD718" s="15"/>
      <c r="DE718" s="15"/>
      <c r="DF718" s="15"/>
      <c r="DG718" s="15"/>
      <c r="DH718" s="15"/>
    </row>
    <row r="719" spans="1:112" ht="17.25" thickBo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  <c r="CB719" s="15"/>
      <c r="CC719" s="15"/>
      <c r="CD719" s="15"/>
      <c r="CE719" s="15"/>
      <c r="CF719" s="15"/>
      <c r="CG719" s="15"/>
      <c r="CH719" s="15"/>
      <c r="CI719" s="15"/>
      <c r="CJ719" s="15"/>
      <c r="CK719" s="15"/>
      <c r="CL719" s="15"/>
      <c r="CM719" s="15"/>
      <c r="CN719" s="15"/>
      <c r="CO719" s="15"/>
      <c r="CP719" s="15"/>
      <c r="CQ719" s="15"/>
      <c r="CR719" s="15"/>
      <c r="CS719" s="15"/>
      <c r="CT719" s="15"/>
      <c r="CU719" s="15"/>
      <c r="CV719" s="15"/>
      <c r="CW719" s="15"/>
      <c r="CX719" s="15"/>
      <c r="CY719" s="15"/>
      <c r="CZ719" s="15"/>
      <c r="DA719" s="15"/>
      <c r="DB719" s="15"/>
      <c r="DC719" s="15"/>
      <c r="DD719" s="15"/>
      <c r="DE719" s="15"/>
      <c r="DF719" s="15"/>
      <c r="DG719" s="15"/>
      <c r="DH719" s="15"/>
    </row>
    <row r="720" spans="1:112" ht="17.25" thickBo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  <c r="CB720" s="15"/>
      <c r="CC720" s="15"/>
      <c r="CD720" s="15"/>
      <c r="CE720" s="15"/>
      <c r="CF720" s="15"/>
      <c r="CG720" s="15"/>
      <c r="CH720" s="15"/>
      <c r="CI720" s="15"/>
      <c r="CJ720" s="15"/>
      <c r="CK720" s="15"/>
      <c r="CL720" s="15"/>
      <c r="CM720" s="15"/>
      <c r="CN720" s="15"/>
      <c r="CO720" s="15"/>
      <c r="CP720" s="15"/>
      <c r="CQ720" s="15"/>
      <c r="CR720" s="15"/>
      <c r="CS720" s="15"/>
      <c r="CT720" s="15"/>
      <c r="CU720" s="15"/>
      <c r="CV720" s="15"/>
      <c r="CW720" s="15"/>
      <c r="CX720" s="15"/>
      <c r="CY720" s="15"/>
      <c r="CZ720" s="15"/>
      <c r="DA720" s="15"/>
      <c r="DB720" s="15"/>
      <c r="DC720" s="15"/>
      <c r="DD720" s="15"/>
      <c r="DE720" s="15"/>
      <c r="DF720" s="15"/>
      <c r="DG720" s="15"/>
      <c r="DH720" s="15"/>
    </row>
    <row r="721" spans="1:112" ht="17.25" thickBo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  <c r="CB721" s="15"/>
      <c r="CC721" s="15"/>
      <c r="CD721" s="15"/>
      <c r="CE721" s="15"/>
      <c r="CF721" s="15"/>
      <c r="CG721" s="15"/>
      <c r="CH721" s="15"/>
      <c r="CI721" s="15"/>
      <c r="CJ721" s="15"/>
      <c r="CK721" s="15"/>
      <c r="CL721" s="15"/>
      <c r="CM721" s="15"/>
      <c r="CN721" s="15"/>
      <c r="CO721" s="15"/>
      <c r="CP721" s="15"/>
      <c r="CQ721" s="15"/>
      <c r="CR721" s="15"/>
      <c r="CS721" s="15"/>
      <c r="CT721" s="15"/>
      <c r="CU721" s="15"/>
      <c r="CV721" s="15"/>
      <c r="CW721" s="15"/>
      <c r="CX721" s="15"/>
      <c r="CY721" s="15"/>
      <c r="CZ721" s="15"/>
      <c r="DA721" s="15"/>
      <c r="DB721" s="15"/>
      <c r="DC721" s="15"/>
      <c r="DD721" s="15"/>
      <c r="DE721" s="15"/>
      <c r="DF721" s="15"/>
      <c r="DG721" s="15"/>
      <c r="DH721" s="15"/>
    </row>
    <row r="722" spans="1:112" ht="17.25" thickBo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5"/>
      <c r="CB722" s="15"/>
      <c r="CC722" s="15"/>
      <c r="CD722" s="15"/>
      <c r="CE722" s="15"/>
      <c r="CF722" s="15"/>
      <c r="CG722" s="15"/>
      <c r="CH722" s="15"/>
      <c r="CI722" s="15"/>
      <c r="CJ722" s="15"/>
      <c r="CK722" s="15"/>
      <c r="CL722" s="15"/>
      <c r="CM722" s="15"/>
      <c r="CN722" s="15"/>
      <c r="CO722" s="15"/>
      <c r="CP722" s="15"/>
      <c r="CQ722" s="15"/>
      <c r="CR722" s="15"/>
      <c r="CS722" s="15"/>
      <c r="CT722" s="15"/>
      <c r="CU722" s="15"/>
      <c r="CV722" s="15"/>
      <c r="CW722" s="15"/>
      <c r="CX722" s="15"/>
      <c r="CY722" s="15"/>
      <c r="CZ722" s="15"/>
      <c r="DA722" s="15"/>
      <c r="DB722" s="15"/>
      <c r="DC722" s="15"/>
      <c r="DD722" s="15"/>
      <c r="DE722" s="15"/>
      <c r="DF722" s="15"/>
      <c r="DG722" s="15"/>
      <c r="DH722" s="15"/>
    </row>
    <row r="723" spans="1:112" ht="17.25" thickBo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  <c r="CB723" s="15"/>
      <c r="CC723" s="15"/>
      <c r="CD723" s="15"/>
      <c r="CE723" s="15"/>
      <c r="CF723" s="15"/>
      <c r="CG723" s="15"/>
      <c r="CH723" s="15"/>
      <c r="CI723" s="15"/>
      <c r="CJ723" s="15"/>
      <c r="CK723" s="15"/>
      <c r="CL723" s="15"/>
      <c r="CM723" s="15"/>
      <c r="CN723" s="15"/>
      <c r="CO723" s="15"/>
      <c r="CP723" s="15"/>
      <c r="CQ723" s="15"/>
      <c r="CR723" s="15"/>
      <c r="CS723" s="15"/>
      <c r="CT723" s="15"/>
      <c r="CU723" s="15"/>
      <c r="CV723" s="15"/>
      <c r="CW723" s="15"/>
      <c r="CX723" s="15"/>
      <c r="CY723" s="15"/>
      <c r="CZ723" s="15"/>
      <c r="DA723" s="15"/>
      <c r="DB723" s="15"/>
      <c r="DC723" s="15"/>
      <c r="DD723" s="15"/>
      <c r="DE723" s="15"/>
      <c r="DF723" s="15"/>
      <c r="DG723" s="15"/>
      <c r="DH723" s="15"/>
    </row>
    <row r="724" spans="1:112" ht="17.25" thickBo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  <c r="CG724" s="15"/>
      <c r="CH724" s="15"/>
      <c r="CI724" s="15"/>
      <c r="CJ724" s="15"/>
      <c r="CK724" s="15"/>
      <c r="CL724" s="15"/>
      <c r="CM724" s="15"/>
      <c r="CN724" s="15"/>
      <c r="CO724" s="15"/>
      <c r="CP724" s="15"/>
      <c r="CQ724" s="15"/>
      <c r="CR724" s="15"/>
      <c r="CS724" s="15"/>
      <c r="CT724" s="15"/>
      <c r="CU724" s="15"/>
      <c r="CV724" s="15"/>
      <c r="CW724" s="15"/>
      <c r="CX724" s="15"/>
      <c r="CY724" s="15"/>
      <c r="CZ724" s="15"/>
      <c r="DA724" s="15"/>
      <c r="DB724" s="15"/>
      <c r="DC724" s="15"/>
      <c r="DD724" s="15"/>
      <c r="DE724" s="15"/>
      <c r="DF724" s="15"/>
      <c r="DG724" s="15"/>
      <c r="DH724" s="15"/>
    </row>
    <row r="725" spans="1:112" ht="17.25" thickBo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5"/>
      <c r="CH725" s="15"/>
      <c r="CI725" s="15"/>
      <c r="CJ725" s="15"/>
      <c r="CK725" s="15"/>
      <c r="CL725" s="15"/>
      <c r="CM725" s="15"/>
      <c r="CN725" s="15"/>
      <c r="CO725" s="15"/>
      <c r="CP725" s="15"/>
      <c r="CQ725" s="15"/>
      <c r="CR725" s="15"/>
      <c r="CS725" s="15"/>
      <c r="CT725" s="15"/>
      <c r="CU725" s="15"/>
      <c r="CV725" s="15"/>
      <c r="CW725" s="15"/>
      <c r="CX725" s="15"/>
      <c r="CY725" s="15"/>
      <c r="CZ725" s="15"/>
      <c r="DA725" s="15"/>
      <c r="DB725" s="15"/>
      <c r="DC725" s="15"/>
      <c r="DD725" s="15"/>
      <c r="DE725" s="15"/>
      <c r="DF725" s="15"/>
      <c r="DG725" s="15"/>
      <c r="DH725" s="15"/>
    </row>
    <row r="726" spans="1:112" ht="17.25" thickBo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  <c r="CG726" s="15"/>
      <c r="CH726" s="15"/>
      <c r="CI726" s="15"/>
      <c r="CJ726" s="15"/>
      <c r="CK726" s="15"/>
      <c r="CL726" s="15"/>
      <c r="CM726" s="15"/>
      <c r="CN726" s="15"/>
      <c r="CO726" s="15"/>
      <c r="CP726" s="15"/>
      <c r="CQ726" s="15"/>
      <c r="CR726" s="15"/>
      <c r="CS726" s="15"/>
      <c r="CT726" s="15"/>
      <c r="CU726" s="15"/>
      <c r="CV726" s="15"/>
      <c r="CW726" s="15"/>
      <c r="CX726" s="15"/>
      <c r="CY726" s="15"/>
      <c r="CZ726" s="15"/>
      <c r="DA726" s="15"/>
      <c r="DB726" s="15"/>
      <c r="DC726" s="15"/>
      <c r="DD726" s="15"/>
      <c r="DE726" s="15"/>
      <c r="DF726" s="15"/>
      <c r="DG726" s="15"/>
      <c r="DH726" s="15"/>
    </row>
    <row r="727" spans="1:112" ht="17.25" thickBo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  <c r="CB727" s="15"/>
      <c r="CC727" s="15"/>
      <c r="CD727" s="15"/>
      <c r="CE727" s="15"/>
      <c r="CF727" s="15"/>
      <c r="CG727" s="15"/>
      <c r="CH727" s="15"/>
      <c r="CI727" s="15"/>
      <c r="CJ727" s="15"/>
      <c r="CK727" s="15"/>
      <c r="CL727" s="15"/>
      <c r="CM727" s="15"/>
      <c r="CN727" s="15"/>
      <c r="CO727" s="15"/>
      <c r="CP727" s="15"/>
      <c r="CQ727" s="15"/>
      <c r="CR727" s="15"/>
      <c r="CS727" s="15"/>
      <c r="CT727" s="15"/>
      <c r="CU727" s="15"/>
      <c r="CV727" s="15"/>
      <c r="CW727" s="15"/>
      <c r="CX727" s="15"/>
      <c r="CY727" s="15"/>
      <c r="CZ727" s="15"/>
      <c r="DA727" s="15"/>
      <c r="DB727" s="15"/>
      <c r="DC727" s="15"/>
      <c r="DD727" s="15"/>
      <c r="DE727" s="15"/>
      <c r="DF727" s="15"/>
      <c r="DG727" s="15"/>
      <c r="DH727" s="15"/>
    </row>
    <row r="728" spans="1:112" ht="17.25" thickBo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  <c r="CB728" s="15"/>
      <c r="CC728" s="15"/>
      <c r="CD728" s="15"/>
      <c r="CE728" s="15"/>
      <c r="CF728" s="15"/>
      <c r="CG728" s="15"/>
      <c r="CH728" s="15"/>
      <c r="CI728" s="15"/>
      <c r="CJ728" s="15"/>
      <c r="CK728" s="15"/>
      <c r="CL728" s="15"/>
      <c r="CM728" s="15"/>
      <c r="CN728" s="15"/>
      <c r="CO728" s="15"/>
      <c r="CP728" s="15"/>
      <c r="CQ728" s="15"/>
      <c r="CR728" s="15"/>
      <c r="CS728" s="15"/>
      <c r="CT728" s="15"/>
      <c r="CU728" s="15"/>
      <c r="CV728" s="15"/>
      <c r="CW728" s="15"/>
      <c r="CX728" s="15"/>
      <c r="CY728" s="15"/>
      <c r="CZ728" s="15"/>
      <c r="DA728" s="15"/>
      <c r="DB728" s="15"/>
      <c r="DC728" s="15"/>
      <c r="DD728" s="15"/>
      <c r="DE728" s="15"/>
      <c r="DF728" s="15"/>
      <c r="DG728" s="15"/>
      <c r="DH728" s="15"/>
    </row>
    <row r="729" spans="1:112" ht="17.25" thickBo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  <c r="CB729" s="15"/>
      <c r="CC729" s="15"/>
      <c r="CD729" s="15"/>
      <c r="CE729" s="15"/>
      <c r="CF729" s="15"/>
      <c r="CG729" s="15"/>
      <c r="CH729" s="15"/>
      <c r="CI729" s="15"/>
      <c r="CJ729" s="15"/>
      <c r="CK729" s="15"/>
      <c r="CL729" s="15"/>
      <c r="CM729" s="15"/>
      <c r="CN729" s="15"/>
      <c r="CO729" s="15"/>
      <c r="CP729" s="15"/>
      <c r="CQ729" s="15"/>
      <c r="CR729" s="15"/>
      <c r="CS729" s="15"/>
      <c r="CT729" s="15"/>
      <c r="CU729" s="15"/>
      <c r="CV729" s="15"/>
      <c r="CW729" s="15"/>
      <c r="CX729" s="15"/>
      <c r="CY729" s="15"/>
      <c r="CZ729" s="15"/>
      <c r="DA729" s="15"/>
      <c r="DB729" s="15"/>
      <c r="DC729" s="15"/>
      <c r="DD729" s="15"/>
      <c r="DE729" s="15"/>
      <c r="DF729" s="15"/>
      <c r="DG729" s="15"/>
      <c r="DH729" s="15"/>
    </row>
    <row r="730" spans="1:112" ht="17.25" thickBo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5"/>
      <c r="CB730" s="15"/>
      <c r="CC730" s="15"/>
      <c r="CD730" s="15"/>
      <c r="CE730" s="15"/>
      <c r="CF730" s="15"/>
      <c r="CG730" s="15"/>
      <c r="CH730" s="15"/>
      <c r="CI730" s="15"/>
      <c r="CJ730" s="15"/>
      <c r="CK730" s="15"/>
      <c r="CL730" s="15"/>
      <c r="CM730" s="15"/>
      <c r="CN730" s="15"/>
      <c r="CO730" s="15"/>
      <c r="CP730" s="15"/>
      <c r="CQ730" s="15"/>
      <c r="CR730" s="15"/>
      <c r="CS730" s="15"/>
      <c r="CT730" s="15"/>
      <c r="CU730" s="15"/>
      <c r="CV730" s="15"/>
      <c r="CW730" s="15"/>
      <c r="CX730" s="15"/>
      <c r="CY730" s="15"/>
      <c r="CZ730" s="15"/>
      <c r="DA730" s="15"/>
      <c r="DB730" s="15"/>
      <c r="DC730" s="15"/>
      <c r="DD730" s="15"/>
      <c r="DE730" s="15"/>
      <c r="DF730" s="15"/>
      <c r="DG730" s="15"/>
      <c r="DH730" s="15"/>
    </row>
    <row r="731" spans="1:112" ht="17.25" thickBo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B731" s="15"/>
      <c r="CC731" s="15"/>
      <c r="CD731" s="15"/>
      <c r="CE731" s="15"/>
      <c r="CF731" s="15"/>
      <c r="CG731" s="15"/>
      <c r="CH731" s="15"/>
      <c r="CI731" s="15"/>
      <c r="CJ731" s="15"/>
      <c r="CK731" s="15"/>
      <c r="CL731" s="15"/>
      <c r="CM731" s="15"/>
      <c r="CN731" s="15"/>
      <c r="CO731" s="15"/>
      <c r="CP731" s="15"/>
      <c r="CQ731" s="15"/>
      <c r="CR731" s="15"/>
      <c r="CS731" s="15"/>
      <c r="CT731" s="15"/>
      <c r="CU731" s="15"/>
      <c r="CV731" s="15"/>
      <c r="CW731" s="15"/>
      <c r="CX731" s="15"/>
      <c r="CY731" s="15"/>
      <c r="CZ731" s="15"/>
      <c r="DA731" s="15"/>
      <c r="DB731" s="15"/>
      <c r="DC731" s="15"/>
      <c r="DD731" s="15"/>
      <c r="DE731" s="15"/>
      <c r="DF731" s="15"/>
      <c r="DG731" s="15"/>
      <c r="DH731" s="15"/>
    </row>
    <row r="732" spans="1:112" ht="17.25" thickBo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5"/>
      <c r="CD732" s="15"/>
      <c r="CE732" s="15"/>
      <c r="CF732" s="15"/>
      <c r="CG732" s="15"/>
      <c r="CH732" s="15"/>
      <c r="CI732" s="15"/>
      <c r="CJ732" s="15"/>
      <c r="CK732" s="15"/>
      <c r="CL732" s="15"/>
      <c r="CM732" s="15"/>
      <c r="CN732" s="15"/>
      <c r="CO732" s="15"/>
      <c r="CP732" s="15"/>
      <c r="CQ732" s="15"/>
      <c r="CR732" s="15"/>
      <c r="CS732" s="15"/>
      <c r="CT732" s="15"/>
      <c r="CU732" s="15"/>
      <c r="CV732" s="15"/>
      <c r="CW732" s="15"/>
      <c r="CX732" s="15"/>
      <c r="CY732" s="15"/>
      <c r="CZ732" s="15"/>
      <c r="DA732" s="15"/>
      <c r="DB732" s="15"/>
      <c r="DC732" s="15"/>
      <c r="DD732" s="15"/>
      <c r="DE732" s="15"/>
      <c r="DF732" s="15"/>
      <c r="DG732" s="15"/>
      <c r="DH732" s="15"/>
    </row>
    <row r="733" spans="1:112" ht="17.25" thickBo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  <c r="CB733" s="15"/>
      <c r="CC733" s="15"/>
      <c r="CD733" s="15"/>
      <c r="CE733" s="15"/>
      <c r="CF733" s="15"/>
      <c r="CG733" s="15"/>
      <c r="CH733" s="15"/>
      <c r="CI733" s="15"/>
      <c r="CJ733" s="15"/>
      <c r="CK733" s="15"/>
      <c r="CL733" s="15"/>
      <c r="CM733" s="15"/>
      <c r="CN733" s="15"/>
      <c r="CO733" s="15"/>
      <c r="CP733" s="15"/>
      <c r="CQ733" s="15"/>
      <c r="CR733" s="15"/>
      <c r="CS733" s="15"/>
      <c r="CT733" s="15"/>
      <c r="CU733" s="15"/>
      <c r="CV733" s="15"/>
      <c r="CW733" s="15"/>
      <c r="CX733" s="15"/>
      <c r="CY733" s="15"/>
      <c r="CZ733" s="15"/>
      <c r="DA733" s="15"/>
      <c r="DB733" s="15"/>
      <c r="DC733" s="15"/>
      <c r="DD733" s="15"/>
      <c r="DE733" s="15"/>
      <c r="DF733" s="15"/>
      <c r="DG733" s="15"/>
      <c r="DH733" s="15"/>
    </row>
    <row r="734" spans="1:112" ht="17.25" thickBo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  <c r="CB734" s="15"/>
      <c r="CC734" s="15"/>
      <c r="CD734" s="15"/>
      <c r="CE734" s="15"/>
      <c r="CF734" s="15"/>
      <c r="CG734" s="15"/>
      <c r="CH734" s="15"/>
      <c r="CI734" s="15"/>
      <c r="CJ734" s="15"/>
      <c r="CK734" s="15"/>
      <c r="CL734" s="15"/>
      <c r="CM734" s="15"/>
      <c r="CN734" s="15"/>
      <c r="CO734" s="15"/>
      <c r="CP734" s="15"/>
      <c r="CQ734" s="15"/>
      <c r="CR734" s="15"/>
      <c r="CS734" s="15"/>
      <c r="CT734" s="15"/>
      <c r="CU734" s="15"/>
      <c r="CV734" s="15"/>
      <c r="CW734" s="15"/>
      <c r="CX734" s="15"/>
      <c r="CY734" s="15"/>
      <c r="CZ734" s="15"/>
      <c r="DA734" s="15"/>
      <c r="DB734" s="15"/>
      <c r="DC734" s="15"/>
      <c r="DD734" s="15"/>
      <c r="DE734" s="15"/>
      <c r="DF734" s="15"/>
      <c r="DG734" s="15"/>
      <c r="DH734" s="15"/>
    </row>
    <row r="735" spans="1:112" ht="17.25" thickBo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B735" s="15"/>
      <c r="CC735" s="15"/>
      <c r="CD735" s="15"/>
      <c r="CE735" s="15"/>
      <c r="CF735" s="15"/>
      <c r="CG735" s="15"/>
      <c r="CH735" s="15"/>
      <c r="CI735" s="15"/>
      <c r="CJ735" s="15"/>
      <c r="CK735" s="15"/>
      <c r="CL735" s="15"/>
      <c r="CM735" s="15"/>
      <c r="CN735" s="15"/>
      <c r="CO735" s="15"/>
      <c r="CP735" s="15"/>
      <c r="CQ735" s="15"/>
      <c r="CR735" s="15"/>
      <c r="CS735" s="15"/>
      <c r="CT735" s="15"/>
      <c r="CU735" s="15"/>
      <c r="CV735" s="15"/>
      <c r="CW735" s="15"/>
      <c r="CX735" s="15"/>
      <c r="CY735" s="15"/>
      <c r="CZ735" s="15"/>
      <c r="DA735" s="15"/>
      <c r="DB735" s="15"/>
      <c r="DC735" s="15"/>
      <c r="DD735" s="15"/>
      <c r="DE735" s="15"/>
      <c r="DF735" s="15"/>
      <c r="DG735" s="15"/>
      <c r="DH735" s="15"/>
    </row>
    <row r="736" spans="1:112" ht="17.25" thickBo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  <c r="CG736" s="15"/>
      <c r="CH736" s="15"/>
      <c r="CI736" s="15"/>
      <c r="CJ736" s="15"/>
      <c r="CK736" s="15"/>
      <c r="CL736" s="15"/>
      <c r="CM736" s="15"/>
      <c r="CN736" s="15"/>
      <c r="CO736" s="15"/>
      <c r="CP736" s="15"/>
      <c r="CQ736" s="15"/>
      <c r="CR736" s="15"/>
      <c r="CS736" s="15"/>
      <c r="CT736" s="15"/>
      <c r="CU736" s="15"/>
      <c r="CV736" s="15"/>
      <c r="CW736" s="15"/>
      <c r="CX736" s="15"/>
      <c r="CY736" s="15"/>
      <c r="CZ736" s="15"/>
      <c r="DA736" s="15"/>
      <c r="DB736" s="15"/>
      <c r="DC736" s="15"/>
      <c r="DD736" s="15"/>
      <c r="DE736" s="15"/>
      <c r="DF736" s="15"/>
      <c r="DG736" s="15"/>
      <c r="DH736" s="15"/>
    </row>
    <row r="737" spans="1:112" ht="17.25" thickBo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  <c r="CB737" s="15"/>
      <c r="CC737" s="15"/>
      <c r="CD737" s="15"/>
      <c r="CE737" s="15"/>
      <c r="CF737" s="15"/>
      <c r="CG737" s="15"/>
      <c r="CH737" s="15"/>
      <c r="CI737" s="15"/>
      <c r="CJ737" s="15"/>
      <c r="CK737" s="15"/>
      <c r="CL737" s="15"/>
      <c r="CM737" s="15"/>
      <c r="CN737" s="15"/>
      <c r="CO737" s="15"/>
      <c r="CP737" s="15"/>
      <c r="CQ737" s="15"/>
      <c r="CR737" s="15"/>
      <c r="CS737" s="15"/>
      <c r="CT737" s="15"/>
      <c r="CU737" s="15"/>
      <c r="CV737" s="15"/>
      <c r="CW737" s="15"/>
      <c r="CX737" s="15"/>
      <c r="CY737" s="15"/>
      <c r="CZ737" s="15"/>
      <c r="DA737" s="15"/>
      <c r="DB737" s="15"/>
      <c r="DC737" s="15"/>
      <c r="DD737" s="15"/>
      <c r="DE737" s="15"/>
      <c r="DF737" s="15"/>
      <c r="DG737" s="15"/>
      <c r="DH737" s="15"/>
    </row>
    <row r="738" spans="1:112" ht="17.25" thickBo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5"/>
      <c r="CD738" s="15"/>
      <c r="CE738" s="15"/>
      <c r="CF738" s="15"/>
      <c r="CG738" s="15"/>
      <c r="CH738" s="15"/>
      <c r="CI738" s="15"/>
      <c r="CJ738" s="15"/>
      <c r="CK738" s="15"/>
      <c r="CL738" s="15"/>
      <c r="CM738" s="15"/>
      <c r="CN738" s="15"/>
      <c r="CO738" s="15"/>
      <c r="CP738" s="15"/>
      <c r="CQ738" s="15"/>
      <c r="CR738" s="15"/>
      <c r="CS738" s="15"/>
      <c r="CT738" s="15"/>
      <c r="CU738" s="15"/>
      <c r="CV738" s="15"/>
      <c r="CW738" s="15"/>
      <c r="CX738" s="15"/>
      <c r="CY738" s="15"/>
      <c r="CZ738" s="15"/>
      <c r="DA738" s="15"/>
      <c r="DB738" s="15"/>
      <c r="DC738" s="15"/>
      <c r="DD738" s="15"/>
      <c r="DE738" s="15"/>
      <c r="DF738" s="15"/>
      <c r="DG738" s="15"/>
      <c r="DH738" s="15"/>
    </row>
    <row r="739" spans="1:112" ht="17.25" thickBo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B739" s="15"/>
      <c r="CC739" s="15"/>
      <c r="CD739" s="15"/>
      <c r="CE739" s="15"/>
      <c r="CF739" s="15"/>
      <c r="CG739" s="15"/>
      <c r="CH739" s="15"/>
      <c r="CI739" s="15"/>
      <c r="CJ739" s="15"/>
      <c r="CK739" s="15"/>
      <c r="CL739" s="15"/>
      <c r="CM739" s="15"/>
      <c r="CN739" s="15"/>
      <c r="CO739" s="15"/>
      <c r="CP739" s="15"/>
      <c r="CQ739" s="15"/>
      <c r="CR739" s="15"/>
      <c r="CS739" s="15"/>
      <c r="CT739" s="15"/>
      <c r="CU739" s="15"/>
      <c r="CV739" s="15"/>
      <c r="CW739" s="15"/>
      <c r="CX739" s="15"/>
      <c r="CY739" s="15"/>
      <c r="CZ739" s="15"/>
      <c r="DA739" s="15"/>
      <c r="DB739" s="15"/>
      <c r="DC739" s="15"/>
      <c r="DD739" s="15"/>
      <c r="DE739" s="15"/>
      <c r="DF739" s="15"/>
      <c r="DG739" s="15"/>
      <c r="DH739" s="15"/>
    </row>
    <row r="740" spans="1:112" ht="17.25" thickBo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B740" s="15"/>
      <c r="CC740" s="15"/>
      <c r="CD740" s="15"/>
      <c r="CE740" s="15"/>
      <c r="CF740" s="15"/>
      <c r="CG740" s="15"/>
      <c r="CH740" s="15"/>
      <c r="CI740" s="15"/>
      <c r="CJ740" s="15"/>
      <c r="CK740" s="15"/>
      <c r="CL740" s="15"/>
      <c r="CM740" s="15"/>
      <c r="CN740" s="15"/>
      <c r="CO740" s="15"/>
      <c r="CP740" s="15"/>
      <c r="CQ740" s="15"/>
      <c r="CR740" s="15"/>
      <c r="CS740" s="15"/>
      <c r="CT740" s="15"/>
      <c r="CU740" s="15"/>
      <c r="CV740" s="15"/>
      <c r="CW740" s="15"/>
      <c r="CX740" s="15"/>
      <c r="CY740" s="15"/>
      <c r="CZ740" s="15"/>
      <c r="DA740" s="15"/>
      <c r="DB740" s="15"/>
      <c r="DC740" s="15"/>
      <c r="DD740" s="15"/>
      <c r="DE740" s="15"/>
      <c r="DF740" s="15"/>
      <c r="DG740" s="15"/>
      <c r="DH740" s="15"/>
    </row>
    <row r="741" spans="1:112" ht="17.25" thickBo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B741" s="15"/>
      <c r="CC741" s="15"/>
      <c r="CD741" s="15"/>
      <c r="CE741" s="15"/>
      <c r="CF741" s="15"/>
      <c r="CG741" s="15"/>
      <c r="CH741" s="15"/>
      <c r="CI741" s="15"/>
      <c r="CJ741" s="15"/>
      <c r="CK741" s="15"/>
      <c r="CL741" s="15"/>
      <c r="CM741" s="15"/>
      <c r="CN741" s="15"/>
      <c r="CO741" s="15"/>
      <c r="CP741" s="15"/>
      <c r="CQ741" s="15"/>
      <c r="CR741" s="15"/>
      <c r="CS741" s="15"/>
      <c r="CT741" s="15"/>
      <c r="CU741" s="15"/>
      <c r="CV741" s="15"/>
      <c r="CW741" s="15"/>
      <c r="CX741" s="15"/>
      <c r="CY741" s="15"/>
      <c r="CZ741" s="15"/>
      <c r="DA741" s="15"/>
      <c r="DB741" s="15"/>
      <c r="DC741" s="15"/>
      <c r="DD741" s="15"/>
      <c r="DE741" s="15"/>
      <c r="DF741" s="15"/>
      <c r="DG741" s="15"/>
      <c r="DH741" s="15"/>
    </row>
    <row r="742" spans="1:112" ht="17.25" thickBo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5"/>
      <c r="CB742" s="15"/>
      <c r="CC742" s="15"/>
      <c r="CD742" s="15"/>
      <c r="CE742" s="15"/>
      <c r="CF742" s="15"/>
      <c r="CG742" s="15"/>
      <c r="CH742" s="15"/>
      <c r="CI742" s="15"/>
      <c r="CJ742" s="15"/>
      <c r="CK742" s="15"/>
      <c r="CL742" s="15"/>
      <c r="CM742" s="15"/>
      <c r="CN742" s="15"/>
      <c r="CO742" s="15"/>
      <c r="CP742" s="15"/>
      <c r="CQ742" s="15"/>
      <c r="CR742" s="15"/>
      <c r="CS742" s="15"/>
      <c r="CT742" s="15"/>
      <c r="CU742" s="15"/>
      <c r="CV742" s="15"/>
      <c r="CW742" s="15"/>
      <c r="CX742" s="15"/>
      <c r="CY742" s="15"/>
      <c r="CZ742" s="15"/>
      <c r="DA742" s="15"/>
      <c r="DB742" s="15"/>
      <c r="DC742" s="15"/>
      <c r="DD742" s="15"/>
      <c r="DE742" s="15"/>
      <c r="DF742" s="15"/>
      <c r="DG742" s="15"/>
      <c r="DH742" s="15"/>
    </row>
    <row r="743" spans="1:112" ht="17.25" thickBo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5"/>
      <c r="CB743" s="15"/>
      <c r="CC743" s="15"/>
      <c r="CD743" s="15"/>
      <c r="CE743" s="15"/>
      <c r="CF743" s="15"/>
      <c r="CG743" s="15"/>
      <c r="CH743" s="15"/>
      <c r="CI743" s="15"/>
      <c r="CJ743" s="15"/>
      <c r="CK743" s="15"/>
      <c r="CL743" s="15"/>
      <c r="CM743" s="15"/>
      <c r="CN743" s="15"/>
      <c r="CO743" s="15"/>
      <c r="CP743" s="15"/>
      <c r="CQ743" s="15"/>
      <c r="CR743" s="15"/>
      <c r="CS743" s="15"/>
      <c r="CT743" s="15"/>
      <c r="CU743" s="15"/>
      <c r="CV743" s="15"/>
      <c r="CW743" s="15"/>
      <c r="CX743" s="15"/>
      <c r="CY743" s="15"/>
      <c r="CZ743" s="15"/>
      <c r="DA743" s="15"/>
      <c r="DB743" s="15"/>
      <c r="DC743" s="15"/>
      <c r="DD743" s="15"/>
      <c r="DE743" s="15"/>
      <c r="DF743" s="15"/>
      <c r="DG743" s="15"/>
      <c r="DH743" s="15"/>
    </row>
    <row r="744" spans="1:112" ht="17.25" thickBo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5"/>
      <c r="CB744" s="15"/>
      <c r="CC744" s="15"/>
      <c r="CD744" s="15"/>
      <c r="CE744" s="15"/>
      <c r="CF744" s="15"/>
      <c r="CG744" s="15"/>
      <c r="CH744" s="15"/>
      <c r="CI744" s="15"/>
      <c r="CJ744" s="15"/>
      <c r="CK744" s="15"/>
      <c r="CL744" s="15"/>
      <c r="CM744" s="15"/>
      <c r="CN744" s="15"/>
      <c r="CO744" s="15"/>
      <c r="CP744" s="15"/>
      <c r="CQ744" s="15"/>
      <c r="CR744" s="15"/>
      <c r="CS744" s="15"/>
      <c r="CT744" s="15"/>
      <c r="CU744" s="15"/>
      <c r="CV744" s="15"/>
      <c r="CW744" s="15"/>
      <c r="CX744" s="15"/>
      <c r="CY744" s="15"/>
      <c r="CZ744" s="15"/>
      <c r="DA744" s="15"/>
      <c r="DB744" s="15"/>
      <c r="DC744" s="15"/>
      <c r="DD744" s="15"/>
      <c r="DE744" s="15"/>
      <c r="DF744" s="15"/>
      <c r="DG744" s="15"/>
      <c r="DH744" s="15"/>
    </row>
    <row r="745" spans="1:112" ht="17.25" thickBo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  <c r="CB745" s="15"/>
      <c r="CC745" s="15"/>
      <c r="CD745" s="15"/>
      <c r="CE745" s="15"/>
      <c r="CF745" s="15"/>
      <c r="CG745" s="15"/>
      <c r="CH745" s="15"/>
      <c r="CI745" s="15"/>
      <c r="CJ745" s="15"/>
      <c r="CK745" s="15"/>
      <c r="CL745" s="15"/>
      <c r="CM745" s="15"/>
      <c r="CN745" s="15"/>
      <c r="CO745" s="15"/>
      <c r="CP745" s="15"/>
      <c r="CQ745" s="15"/>
      <c r="CR745" s="15"/>
      <c r="CS745" s="15"/>
      <c r="CT745" s="15"/>
      <c r="CU745" s="15"/>
      <c r="CV745" s="15"/>
      <c r="CW745" s="15"/>
      <c r="CX745" s="15"/>
      <c r="CY745" s="15"/>
      <c r="CZ745" s="15"/>
      <c r="DA745" s="15"/>
      <c r="DB745" s="15"/>
      <c r="DC745" s="15"/>
      <c r="DD745" s="15"/>
      <c r="DE745" s="15"/>
      <c r="DF745" s="15"/>
      <c r="DG745" s="15"/>
      <c r="DH745" s="15"/>
    </row>
    <row r="746" spans="1:112" ht="17.25" thickBo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B746" s="15"/>
      <c r="CC746" s="15"/>
      <c r="CD746" s="15"/>
      <c r="CE746" s="15"/>
      <c r="CF746" s="15"/>
      <c r="CG746" s="15"/>
      <c r="CH746" s="15"/>
      <c r="CI746" s="15"/>
      <c r="CJ746" s="15"/>
      <c r="CK746" s="15"/>
      <c r="CL746" s="15"/>
      <c r="CM746" s="15"/>
      <c r="CN746" s="15"/>
      <c r="CO746" s="15"/>
      <c r="CP746" s="15"/>
      <c r="CQ746" s="15"/>
      <c r="CR746" s="15"/>
      <c r="CS746" s="15"/>
      <c r="CT746" s="15"/>
      <c r="CU746" s="15"/>
      <c r="CV746" s="15"/>
      <c r="CW746" s="15"/>
      <c r="CX746" s="15"/>
      <c r="CY746" s="15"/>
      <c r="CZ746" s="15"/>
      <c r="DA746" s="15"/>
      <c r="DB746" s="15"/>
      <c r="DC746" s="15"/>
      <c r="DD746" s="15"/>
      <c r="DE746" s="15"/>
      <c r="DF746" s="15"/>
      <c r="DG746" s="15"/>
      <c r="DH746" s="15"/>
    </row>
    <row r="747" spans="1:112" ht="17.25" thickBo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  <c r="CB747" s="15"/>
      <c r="CC747" s="15"/>
      <c r="CD747" s="15"/>
      <c r="CE747" s="15"/>
      <c r="CF747" s="15"/>
      <c r="CG747" s="15"/>
      <c r="CH747" s="15"/>
      <c r="CI747" s="15"/>
      <c r="CJ747" s="15"/>
      <c r="CK747" s="15"/>
      <c r="CL747" s="15"/>
      <c r="CM747" s="15"/>
      <c r="CN747" s="15"/>
      <c r="CO747" s="15"/>
      <c r="CP747" s="15"/>
      <c r="CQ747" s="15"/>
      <c r="CR747" s="15"/>
      <c r="CS747" s="15"/>
      <c r="CT747" s="15"/>
      <c r="CU747" s="15"/>
      <c r="CV747" s="15"/>
      <c r="CW747" s="15"/>
      <c r="CX747" s="15"/>
      <c r="CY747" s="15"/>
      <c r="CZ747" s="15"/>
      <c r="DA747" s="15"/>
      <c r="DB747" s="15"/>
      <c r="DC747" s="15"/>
      <c r="DD747" s="15"/>
      <c r="DE747" s="15"/>
      <c r="DF747" s="15"/>
      <c r="DG747" s="15"/>
      <c r="DH747" s="15"/>
    </row>
    <row r="748" spans="1:112" ht="17.25" thickBo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5"/>
      <c r="CF748" s="15"/>
      <c r="CG748" s="15"/>
      <c r="CH748" s="15"/>
      <c r="CI748" s="15"/>
      <c r="CJ748" s="15"/>
      <c r="CK748" s="15"/>
      <c r="CL748" s="15"/>
      <c r="CM748" s="15"/>
      <c r="CN748" s="15"/>
      <c r="CO748" s="15"/>
      <c r="CP748" s="15"/>
      <c r="CQ748" s="15"/>
      <c r="CR748" s="15"/>
      <c r="CS748" s="15"/>
      <c r="CT748" s="15"/>
      <c r="CU748" s="15"/>
      <c r="CV748" s="15"/>
      <c r="CW748" s="15"/>
      <c r="CX748" s="15"/>
      <c r="CY748" s="15"/>
      <c r="CZ748" s="15"/>
      <c r="DA748" s="15"/>
      <c r="DB748" s="15"/>
      <c r="DC748" s="15"/>
      <c r="DD748" s="15"/>
      <c r="DE748" s="15"/>
      <c r="DF748" s="15"/>
      <c r="DG748" s="15"/>
      <c r="DH748" s="15"/>
    </row>
    <row r="749" spans="1:112" ht="17.25" thickBo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5"/>
      <c r="CF749" s="15"/>
      <c r="CG749" s="15"/>
      <c r="CH749" s="15"/>
      <c r="CI749" s="15"/>
      <c r="CJ749" s="15"/>
      <c r="CK749" s="15"/>
      <c r="CL749" s="15"/>
      <c r="CM749" s="15"/>
      <c r="CN749" s="15"/>
      <c r="CO749" s="15"/>
      <c r="CP749" s="15"/>
      <c r="CQ749" s="15"/>
      <c r="CR749" s="15"/>
      <c r="CS749" s="15"/>
      <c r="CT749" s="15"/>
      <c r="CU749" s="15"/>
      <c r="CV749" s="15"/>
      <c r="CW749" s="15"/>
      <c r="CX749" s="15"/>
      <c r="CY749" s="15"/>
      <c r="CZ749" s="15"/>
      <c r="DA749" s="15"/>
      <c r="DB749" s="15"/>
      <c r="DC749" s="15"/>
      <c r="DD749" s="15"/>
      <c r="DE749" s="15"/>
      <c r="DF749" s="15"/>
      <c r="DG749" s="15"/>
      <c r="DH749" s="15"/>
    </row>
    <row r="750" spans="1:112" ht="17.25" thickBo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5"/>
      <c r="CF750" s="15"/>
      <c r="CG750" s="15"/>
      <c r="CH750" s="15"/>
      <c r="CI750" s="15"/>
      <c r="CJ750" s="15"/>
      <c r="CK750" s="15"/>
      <c r="CL750" s="15"/>
      <c r="CM750" s="15"/>
      <c r="CN750" s="15"/>
      <c r="CO750" s="15"/>
      <c r="CP750" s="15"/>
      <c r="CQ750" s="15"/>
      <c r="CR750" s="15"/>
      <c r="CS750" s="15"/>
      <c r="CT750" s="15"/>
      <c r="CU750" s="15"/>
      <c r="CV750" s="15"/>
      <c r="CW750" s="15"/>
      <c r="CX750" s="15"/>
      <c r="CY750" s="15"/>
      <c r="CZ750" s="15"/>
      <c r="DA750" s="15"/>
      <c r="DB750" s="15"/>
      <c r="DC750" s="15"/>
      <c r="DD750" s="15"/>
      <c r="DE750" s="15"/>
      <c r="DF750" s="15"/>
      <c r="DG750" s="15"/>
      <c r="DH750" s="15"/>
    </row>
    <row r="751" spans="1:112" ht="17.25" thickBo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5"/>
      <c r="CF751" s="15"/>
      <c r="CG751" s="15"/>
      <c r="CH751" s="15"/>
      <c r="CI751" s="15"/>
      <c r="CJ751" s="15"/>
      <c r="CK751" s="15"/>
      <c r="CL751" s="15"/>
      <c r="CM751" s="15"/>
      <c r="CN751" s="15"/>
      <c r="CO751" s="15"/>
      <c r="CP751" s="15"/>
      <c r="CQ751" s="15"/>
      <c r="CR751" s="15"/>
      <c r="CS751" s="15"/>
      <c r="CT751" s="15"/>
      <c r="CU751" s="15"/>
      <c r="CV751" s="15"/>
      <c r="CW751" s="15"/>
      <c r="CX751" s="15"/>
      <c r="CY751" s="15"/>
      <c r="CZ751" s="15"/>
      <c r="DA751" s="15"/>
      <c r="DB751" s="15"/>
      <c r="DC751" s="15"/>
      <c r="DD751" s="15"/>
      <c r="DE751" s="15"/>
      <c r="DF751" s="15"/>
      <c r="DG751" s="15"/>
      <c r="DH751" s="15"/>
    </row>
    <row r="752" spans="1:112" ht="17.25" thickBo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B752" s="15"/>
      <c r="CC752" s="15"/>
      <c r="CD752" s="15"/>
      <c r="CE752" s="15"/>
      <c r="CF752" s="15"/>
      <c r="CG752" s="15"/>
      <c r="CH752" s="15"/>
      <c r="CI752" s="15"/>
      <c r="CJ752" s="15"/>
      <c r="CK752" s="15"/>
      <c r="CL752" s="15"/>
      <c r="CM752" s="15"/>
      <c r="CN752" s="15"/>
      <c r="CO752" s="15"/>
      <c r="CP752" s="15"/>
      <c r="CQ752" s="15"/>
      <c r="CR752" s="15"/>
      <c r="CS752" s="15"/>
      <c r="CT752" s="15"/>
      <c r="CU752" s="15"/>
      <c r="CV752" s="15"/>
      <c r="CW752" s="15"/>
      <c r="CX752" s="15"/>
      <c r="CY752" s="15"/>
      <c r="CZ752" s="15"/>
      <c r="DA752" s="15"/>
      <c r="DB752" s="15"/>
      <c r="DC752" s="15"/>
      <c r="DD752" s="15"/>
      <c r="DE752" s="15"/>
      <c r="DF752" s="15"/>
      <c r="DG752" s="15"/>
      <c r="DH752" s="15"/>
    </row>
    <row r="753" spans="1:112" ht="17.25" thickBo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B753" s="15"/>
      <c r="CC753" s="15"/>
      <c r="CD753" s="15"/>
      <c r="CE753" s="15"/>
      <c r="CF753" s="15"/>
      <c r="CG753" s="15"/>
      <c r="CH753" s="15"/>
      <c r="CI753" s="15"/>
      <c r="CJ753" s="15"/>
      <c r="CK753" s="15"/>
      <c r="CL753" s="15"/>
      <c r="CM753" s="15"/>
      <c r="CN753" s="15"/>
      <c r="CO753" s="15"/>
      <c r="CP753" s="15"/>
      <c r="CQ753" s="15"/>
      <c r="CR753" s="15"/>
      <c r="CS753" s="15"/>
      <c r="CT753" s="15"/>
      <c r="CU753" s="15"/>
      <c r="CV753" s="15"/>
      <c r="CW753" s="15"/>
      <c r="CX753" s="15"/>
      <c r="CY753" s="15"/>
      <c r="CZ753" s="15"/>
      <c r="DA753" s="15"/>
      <c r="DB753" s="15"/>
      <c r="DC753" s="15"/>
      <c r="DD753" s="15"/>
      <c r="DE753" s="15"/>
      <c r="DF753" s="15"/>
      <c r="DG753" s="15"/>
      <c r="DH753" s="15"/>
    </row>
    <row r="754" spans="1:112" ht="17.25" thickBo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  <c r="CG754" s="15"/>
      <c r="CH754" s="15"/>
      <c r="CI754" s="15"/>
      <c r="CJ754" s="15"/>
      <c r="CK754" s="15"/>
      <c r="CL754" s="15"/>
      <c r="CM754" s="15"/>
      <c r="CN754" s="15"/>
      <c r="CO754" s="15"/>
      <c r="CP754" s="15"/>
      <c r="CQ754" s="15"/>
      <c r="CR754" s="15"/>
      <c r="CS754" s="15"/>
      <c r="CT754" s="15"/>
      <c r="CU754" s="15"/>
      <c r="CV754" s="15"/>
      <c r="CW754" s="15"/>
      <c r="CX754" s="15"/>
      <c r="CY754" s="15"/>
      <c r="CZ754" s="15"/>
      <c r="DA754" s="15"/>
      <c r="DB754" s="15"/>
      <c r="DC754" s="15"/>
      <c r="DD754" s="15"/>
      <c r="DE754" s="15"/>
      <c r="DF754" s="15"/>
      <c r="DG754" s="15"/>
      <c r="DH754" s="15"/>
    </row>
    <row r="755" spans="1:112" ht="17.25" thickBo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  <c r="CB755" s="15"/>
      <c r="CC755" s="15"/>
      <c r="CD755" s="15"/>
      <c r="CE755" s="15"/>
      <c r="CF755" s="15"/>
      <c r="CG755" s="15"/>
      <c r="CH755" s="15"/>
      <c r="CI755" s="15"/>
      <c r="CJ755" s="15"/>
      <c r="CK755" s="15"/>
      <c r="CL755" s="15"/>
      <c r="CM755" s="15"/>
      <c r="CN755" s="15"/>
      <c r="CO755" s="15"/>
      <c r="CP755" s="15"/>
      <c r="CQ755" s="15"/>
      <c r="CR755" s="15"/>
      <c r="CS755" s="15"/>
      <c r="CT755" s="15"/>
      <c r="CU755" s="15"/>
      <c r="CV755" s="15"/>
      <c r="CW755" s="15"/>
      <c r="CX755" s="15"/>
      <c r="CY755" s="15"/>
      <c r="CZ755" s="15"/>
      <c r="DA755" s="15"/>
      <c r="DB755" s="15"/>
      <c r="DC755" s="15"/>
      <c r="DD755" s="15"/>
      <c r="DE755" s="15"/>
      <c r="DF755" s="15"/>
      <c r="DG755" s="15"/>
      <c r="DH755" s="15"/>
    </row>
    <row r="756" spans="1:112" ht="17.25" thickBo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B756" s="15"/>
      <c r="CC756" s="15"/>
      <c r="CD756" s="15"/>
      <c r="CE756" s="15"/>
      <c r="CF756" s="15"/>
      <c r="CG756" s="15"/>
      <c r="CH756" s="15"/>
      <c r="CI756" s="15"/>
      <c r="CJ756" s="15"/>
      <c r="CK756" s="15"/>
      <c r="CL756" s="15"/>
      <c r="CM756" s="15"/>
      <c r="CN756" s="15"/>
      <c r="CO756" s="15"/>
      <c r="CP756" s="15"/>
      <c r="CQ756" s="15"/>
      <c r="CR756" s="15"/>
      <c r="CS756" s="15"/>
      <c r="CT756" s="15"/>
      <c r="CU756" s="15"/>
      <c r="CV756" s="15"/>
      <c r="CW756" s="15"/>
      <c r="CX756" s="15"/>
      <c r="CY756" s="15"/>
      <c r="CZ756" s="15"/>
      <c r="DA756" s="15"/>
      <c r="DB756" s="15"/>
      <c r="DC756" s="15"/>
      <c r="DD756" s="15"/>
      <c r="DE756" s="15"/>
      <c r="DF756" s="15"/>
      <c r="DG756" s="15"/>
      <c r="DH756" s="15"/>
    </row>
    <row r="757" spans="1:112" ht="17.25" thickBo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B757" s="15"/>
      <c r="CC757" s="15"/>
      <c r="CD757" s="15"/>
      <c r="CE757" s="15"/>
      <c r="CF757" s="15"/>
      <c r="CG757" s="15"/>
      <c r="CH757" s="15"/>
      <c r="CI757" s="15"/>
      <c r="CJ757" s="15"/>
      <c r="CK757" s="15"/>
      <c r="CL757" s="15"/>
      <c r="CM757" s="15"/>
      <c r="CN757" s="15"/>
      <c r="CO757" s="15"/>
      <c r="CP757" s="15"/>
      <c r="CQ757" s="15"/>
      <c r="CR757" s="15"/>
      <c r="CS757" s="15"/>
      <c r="CT757" s="15"/>
      <c r="CU757" s="15"/>
      <c r="CV757" s="15"/>
      <c r="CW757" s="15"/>
      <c r="CX757" s="15"/>
      <c r="CY757" s="15"/>
      <c r="CZ757" s="15"/>
      <c r="DA757" s="15"/>
      <c r="DB757" s="15"/>
      <c r="DC757" s="15"/>
      <c r="DD757" s="15"/>
      <c r="DE757" s="15"/>
      <c r="DF757" s="15"/>
      <c r="DG757" s="15"/>
      <c r="DH757" s="15"/>
    </row>
    <row r="758" spans="1:112" ht="17.25" thickBo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5"/>
      <c r="CD758" s="15"/>
      <c r="CE758" s="15"/>
      <c r="CF758" s="15"/>
      <c r="CG758" s="15"/>
      <c r="CH758" s="15"/>
      <c r="CI758" s="15"/>
      <c r="CJ758" s="15"/>
      <c r="CK758" s="15"/>
      <c r="CL758" s="15"/>
      <c r="CM758" s="15"/>
      <c r="CN758" s="15"/>
      <c r="CO758" s="15"/>
      <c r="CP758" s="15"/>
      <c r="CQ758" s="15"/>
      <c r="CR758" s="15"/>
      <c r="CS758" s="15"/>
      <c r="CT758" s="15"/>
      <c r="CU758" s="15"/>
      <c r="CV758" s="15"/>
      <c r="CW758" s="15"/>
      <c r="CX758" s="15"/>
      <c r="CY758" s="15"/>
      <c r="CZ758" s="15"/>
      <c r="DA758" s="15"/>
      <c r="DB758" s="15"/>
      <c r="DC758" s="15"/>
      <c r="DD758" s="15"/>
      <c r="DE758" s="15"/>
      <c r="DF758" s="15"/>
      <c r="DG758" s="15"/>
      <c r="DH758" s="15"/>
    </row>
    <row r="759" spans="1:112" ht="17.25" thickBo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5"/>
      <c r="CC759" s="15"/>
      <c r="CD759" s="15"/>
      <c r="CE759" s="15"/>
      <c r="CF759" s="15"/>
      <c r="CG759" s="15"/>
      <c r="CH759" s="15"/>
      <c r="CI759" s="15"/>
      <c r="CJ759" s="15"/>
      <c r="CK759" s="15"/>
      <c r="CL759" s="15"/>
      <c r="CM759" s="15"/>
      <c r="CN759" s="15"/>
      <c r="CO759" s="15"/>
      <c r="CP759" s="15"/>
      <c r="CQ759" s="15"/>
      <c r="CR759" s="15"/>
      <c r="CS759" s="15"/>
      <c r="CT759" s="15"/>
      <c r="CU759" s="15"/>
      <c r="CV759" s="15"/>
      <c r="CW759" s="15"/>
      <c r="CX759" s="15"/>
      <c r="CY759" s="15"/>
      <c r="CZ759" s="15"/>
      <c r="DA759" s="15"/>
      <c r="DB759" s="15"/>
      <c r="DC759" s="15"/>
      <c r="DD759" s="15"/>
      <c r="DE759" s="15"/>
      <c r="DF759" s="15"/>
      <c r="DG759" s="15"/>
      <c r="DH759" s="15"/>
    </row>
    <row r="760" spans="1:112" ht="17.25" thickBo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  <c r="CB760" s="15"/>
      <c r="CC760" s="15"/>
      <c r="CD760" s="15"/>
      <c r="CE760" s="15"/>
      <c r="CF760" s="15"/>
      <c r="CG760" s="15"/>
      <c r="CH760" s="15"/>
      <c r="CI760" s="15"/>
      <c r="CJ760" s="15"/>
      <c r="CK760" s="15"/>
      <c r="CL760" s="15"/>
      <c r="CM760" s="15"/>
      <c r="CN760" s="15"/>
      <c r="CO760" s="15"/>
      <c r="CP760" s="15"/>
      <c r="CQ760" s="15"/>
      <c r="CR760" s="15"/>
      <c r="CS760" s="15"/>
      <c r="CT760" s="15"/>
      <c r="CU760" s="15"/>
      <c r="CV760" s="15"/>
      <c r="CW760" s="15"/>
      <c r="CX760" s="15"/>
      <c r="CY760" s="15"/>
      <c r="CZ760" s="15"/>
      <c r="DA760" s="15"/>
      <c r="DB760" s="15"/>
      <c r="DC760" s="15"/>
      <c r="DD760" s="15"/>
      <c r="DE760" s="15"/>
      <c r="DF760" s="15"/>
      <c r="DG760" s="15"/>
      <c r="DH760" s="15"/>
    </row>
    <row r="761" spans="1:112" ht="17.25" thickBo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5"/>
      <c r="CB761" s="15"/>
      <c r="CC761" s="15"/>
      <c r="CD761" s="15"/>
      <c r="CE761" s="15"/>
      <c r="CF761" s="15"/>
      <c r="CG761" s="15"/>
      <c r="CH761" s="15"/>
      <c r="CI761" s="15"/>
      <c r="CJ761" s="15"/>
      <c r="CK761" s="15"/>
      <c r="CL761" s="15"/>
      <c r="CM761" s="15"/>
      <c r="CN761" s="15"/>
      <c r="CO761" s="15"/>
      <c r="CP761" s="15"/>
      <c r="CQ761" s="15"/>
      <c r="CR761" s="15"/>
      <c r="CS761" s="15"/>
      <c r="CT761" s="15"/>
      <c r="CU761" s="15"/>
      <c r="CV761" s="15"/>
      <c r="CW761" s="15"/>
      <c r="CX761" s="15"/>
      <c r="CY761" s="15"/>
      <c r="CZ761" s="15"/>
      <c r="DA761" s="15"/>
      <c r="DB761" s="15"/>
      <c r="DC761" s="15"/>
      <c r="DD761" s="15"/>
      <c r="DE761" s="15"/>
      <c r="DF761" s="15"/>
      <c r="DG761" s="15"/>
      <c r="DH761" s="15"/>
    </row>
    <row r="762" spans="1:112" ht="17.25" thickBo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5"/>
      <c r="CB762" s="15"/>
      <c r="CC762" s="15"/>
      <c r="CD762" s="15"/>
      <c r="CE762" s="15"/>
      <c r="CF762" s="15"/>
      <c r="CG762" s="15"/>
      <c r="CH762" s="15"/>
      <c r="CI762" s="15"/>
      <c r="CJ762" s="15"/>
      <c r="CK762" s="15"/>
      <c r="CL762" s="15"/>
      <c r="CM762" s="15"/>
      <c r="CN762" s="15"/>
      <c r="CO762" s="15"/>
      <c r="CP762" s="15"/>
      <c r="CQ762" s="15"/>
      <c r="CR762" s="15"/>
      <c r="CS762" s="15"/>
      <c r="CT762" s="15"/>
      <c r="CU762" s="15"/>
      <c r="CV762" s="15"/>
      <c r="CW762" s="15"/>
      <c r="CX762" s="15"/>
      <c r="CY762" s="15"/>
      <c r="CZ762" s="15"/>
      <c r="DA762" s="15"/>
      <c r="DB762" s="15"/>
      <c r="DC762" s="15"/>
      <c r="DD762" s="15"/>
      <c r="DE762" s="15"/>
      <c r="DF762" s="15"/>
      <c r="DG762" s="15"/>
      <c r="DH762" s="15"/>
    </row>
    <row r="763" spans="1:112" ht="17.25" thickBo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  <c r="CB763" s="15"/>
      <c r="CC763" s="15"/>
      <c r="CD763" s="15"/>
      <c r="CE763" s="15"/>
      <c r="CF763" s="15"/>
      <c r="CG763" s="15"/>
      <c r="CH763" s="15"/>
      <c r="CI763" s="15"/>
      <c r="CJ763" s="15"/>
      <c r="CK763" s="15"/>
      <c r="CL763" s="15"/>
      <c r="CM763" s="15"/>
      <c r="CN763" s="15"/>
      <c r="CO763" s="15"/>
      <c r="CP763" s="15"/>
      <c r="CQ763" s="15"/>
      <c r="CR763" s="15"/>
      <c r="CS763" s="15"/>
      <c r="CT763" s="15"/>
      <c r="CU763" s="15"/>
      <c r="CV763" s="15"/>
      <c r="CW763" s="15"/>
      <c r="CX763" s="15"/>
      <c r="CY763" s="15"/>
      <c r="CZ763" s="15"/>
      <c r="DA763" s="15"/>
      <c r="DB763" s="15"/>
      <c r="DC763" s="15"/>
      <c r="DD763" s="15"/>
      <c r="DE763" s="15"/>
      <c r="DF763" s="15"/>
      <c r="DG763" s="15"/>
      <c r="DH763" s="15"/>
    </row>
    <row r="764" spans="1:112" ht="17.25" thickBo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  <c r="CB764" s="15"/>
      <c r="CC764" s="15"/>
      <c r="CD764" s="15"/>
      <c r="CE764" s="15"/>
      <c r="CF764" s="15"/>
      <c r="CG764" s="15"/>
      <c r="CH764" s="15"/>
      <c r="CI764" s="15"/>
      <c r="CJ764" s="15"/>
      <c r="CK764" s="15"/>
      <c r="CL764" s="15"/>
      <c r="CM764" s="15"/>
      <c r="CN764" s="15"/>
      <c r="CO764" s="15"/>
      <c r="CP764" s="15"/>
      <c r="CQ764" s="15"/>
      <c r="CR764" s="15"/>
      <c r="CS764" s="15"/>
      <c r="CT764" s="15"/>
      <c r="CU764" s="15"/>
      <c r="CV764" s="15"/>
      <c r="CW764" s="15"/>
      <c r="CX764" s="15"/>
      <c r="CY764" s="15"/>
      <c r="CZ764" s="15"/>
      <c r="DA764" s="15"/>
      <c r="DB764" s="15"/>
      <c r="DC764" s="15"/>
      <c r="DD764" s="15"/>
      <c r="DE764" s="15"/>
      <c r="DF764" s="15"/>
      <c r="DG764" s="15"/>
      <c r="DH764" s="15"/>
    </row>
    <row r="765" spans="1:112" ht="17.25" thickBo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B765" s="15"/>
      <c r="CC765" s="15"/>
      <c r="CD765" s="15"/>
      <c r="CE765" s="15"/>
      <c r="CF765" s="15"/>
      <c r="CG765" s="15"/>
      <c r="CH765" s="15"/>
      <c r="CI765" s="15"/>
      <c r="CJ765" s="15"/>
      <c r="CK765" s="15"/>
      <c r="CL765" s="15"/>
      <c r="CM765" s="15"/>
      <c r="CN765" s="15"/>
      <c r="CO765" s="15"/>
      <c r="CP765" s="15"/>
      <c r="CQ765" s="15"/>
      <c r="CR765" s="15"/>
      <c r="CS765" s="15"/>
      <c r="CT765" s="15"/>
      <c r="CU765" s="15"/>
      <c r="CV765" s="15"/>
      <c r="CW765" s="15"/>
      <c r="CX765" s="15"/>
      <c r="CY765" s="15"/>
      <c r="CZ765" s="15"/>
      <c r="DA765" s="15"/>
      <c r="DB765" s="15"/>
      <c r="DC765" s="15"/>
      <c r="DD765" s="15"/>
      <c r="DE765" s="15"/>
      <c r="DF765" s="15"/>
      <c r="DG765" s="15"/>
      <c r="DH765" s="15"/>
    </row>
    <row r="766" spans="1:112" ht="17.25" thickBo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  <c r="CB766" s="15"/>
      <c r="CC766" s="15"/>
      <c r="CD766" s="15"/>
      <c r="CE766" s="15"/>
      <c r="CF766" s="15"/>
      <c r="CG766" s="15"/>
      <c r="CH766" s="15"/>
      <c r="CI766" s="15"/>
      <c r="CJ766" s="15"/>
      <c r="CK766" s="15"/>
      <c r="CL766" s="15"/>
      <c r="CM766" s="15"/>
      <c r="CN766" s="15"/>
      <c r="CO766" s="15"/>
      <c r="CP766" s="15"/>
      <c r="CQ766" s="15"/>
      <c r="CR766" s="15"/>
      <c r="CS766" s="15"/>
      <c r="CT766" s="15"/>
      <c r="CU766" s="15"/>
      <c r="CV766" s="15"/>
      <c r="CW766" s="15"/>
      <c r="CX766" s="15"/>
      <c r="CY766" s="15"/>
      <c r="CZ766" s="15"/>
      <c r="DA766" s="15"/>
      <c r="DB766" s="15"/>
      <c r="DC766" s="15"/>
      <c r="DD766" s="15"/>
      <c r="DE766" s="15"/>
      <c r="DF766" s="15"/>
      <c r="DG766" s="15"/>
      <c r="DH766" s="15"/>
    </row>
    <row r="767" spans="1:112" ht="17.25" thickBo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B767" s="15"/>
      <c r="CC767" s="15"/>
      <c r="CD767" s="15"/>
      <c r="CE767" s="15"/>
      <c r="CF767" s="15"/>
      <c r="CG767" s="15"/>
      <c r="CH767" s="15"/>
      <c r="CI767" s="15"/>
      <c r="CJ767" s="15"/>
      <c r="CK767" s="15"/>
      <c r="CL767" s="15"/>
      <c r="CM767" s="15"/>
      <c r="CN767" s="15"/>
      <c r="CO767" s="15"/>
      <c r="CP767" s="15"/>
      <c r="CQ767" s="15"/>
      <c r="CR767" s="15"/>
      <c r="CS767" s="15"/>
      <c r="CT767" s="15"/>
      <c r="CU767" s="15"/>
      <c r="CV767" s="15"/>
      <c r="CW767" s="15"/>
      <c r="CX767" s="15"/>
      <c r="CY767" s="15"/>
      <c r="CZ767" s="15"/>
      <c r="DA767" s="15"/>
      <c r="DB767" s="15"/>
      <c r="DC767" s="15"/>
      <c r="DD767" s="15"/>
      <c r="DE767" s="15"/>
      <c r="DF767" s="15"/>
      <c r="DG767" s="15"/>
      <c r="DH767" s="15"/>
    </row>
    <row r="768" spans="1:112" ht="17.25" thickBo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B768" s="15"/>
      <c r="CC768" s="15"/>
      <c r="CD768" s="15"/>
      <c r="CE768" s="15"/>
      <c r="CF768" s="15"/>
      <c r="CG768" s="15"/>
      <c r="CH768" s="15"/>
      <c r="CI768" s="15"/>
      <c r="CJ768" s="15"/>
      <c r="CK768" s="15"/>
      <c r="CL768" s="15"/>
      <c r="CM768" s="15"/>
      <c r="CN768" s="15"/>
      <c r="CO768" s="15"/>
      <c r="CP768" s="15"/>
      <c r="CQ768" s="15"/>
      <c r="CR768" s="15"/>
      <c r="CS768" s="15"/>
      <c r="CT768" s="15"/>
      <c r="CU768" s="15"/>
      <c r="CV768" s="15"/>
      <c r="CW768" s="15"/>
      <c r="CX768" s="15"/>
      <c r="CY768" s="15"/>
      <c r="CZ768" s="15"/>
      <c r="DA768" s="15"/>
      <c r="DB768" s="15"/>
      <c r="DC768" s="15"/>
      <c r="DD768" s="15"/>
      <c r="DE768" s="15"/>
      <c r="DF768" s="15"/>
      <c r="DG768" s="15"/>
      <c r="DH768" s="15"/>
    </row>
    <row r="769" spans="1:112" ht="17.25" thickBo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  <c r="CB769" s="15"/>
      <c r="CC769" s="15"/>
      <c r="CD769" s="15"/>
      <c r="CE769" s="15"/>
      <c r="CF769" s="15"/>
      <c r="CG769" s="15"/>
      <c r="CH769" s="15"/>
      <c r="CI769" s="15"/>
      <c r="CJ769" s="15"/>
      <c r="CK769" s="15"/>
      <c r="CL769" s="15"/>
      <c r="CM769" s="15"/>
      <c r="CN769" s="15"/>
      <c r="CO769" s="15"/>
      <c r="CP769" s="15"/>
      <c r="CQ769" s="15"/>
      <c r="CR769" s="15"/>
      <c r="CS769" s="15"/>
      <c r="CT769" s="15"/>
      <c r="CU769" s="15"/>
      <c r="CV769" s="15"/>
      <c r="CW769" s="15"/>
      <c r="CX769" s="15"/>
      <c r="CY769" s="15"/>
      <c r="CZ769" s="15"/>
      <c r="DA769" s="15"/>
      <c r="DB769" s="15"/>
      <c r="DC769" s="15"/>
      <c r="DD769" s="15"/>
      <c r="DE769" s="15"/>
      <c r="DF769" s="15"/>
      <c r="DG769" s="15"/>
      <c r="DH769" s="15"/>
    </row>
    <row r="770" spans="1:112" ht="17.25" thickBo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  <c r="CB770" s="15"/>
      <c r="CC770" s="15"/>
      <c r="CD770" s="15"/>
      <c r="CE770" s="15"/>
      <c r="CF770" s="15"/>
      <c r="CG770" s="15"/>
      <c r="CH770" s="15"/>
      <c r="CI770" s="15"/>
      <c r="CJ770" s="15"/>
      <c r="CK770" s="15"/>
      <c r="CL770" s="15"/>
      <c r="CM770" s="15"/>
      <c r="CN770" s="15"/>
      <c r="CO770" s="15"/>
      <c r="CP770" s="15"/>
      <c r="CQ770" s="15"/>
      <c r="CR770" s="15"/>
      <c r="CS770" s="15"/>
      <c r="CT770" s="15"/>
      <c r="CU770" s="15"/>
      <c r="CV770" s="15"/>
      <c r="CW770" s="15"/>
      <c r="CX770" s="15"/>
      <c r="CY770" s="15"/>
      <c r="CZ770" s="15"/>
      <c r="DA770" s="15"/>
      <c r="DB770" s="15"/>
      <c r="DC770" s="15"/>
      <c r="DD770" s="15"/>
      <c r="DE770" s="15"/>
      <c r="DF770" s="15"/>
      <c r="DG770" s="15"/>
      <c r="DH770" s="15"/>
    </row>
    <row r="771" spans="1:112" ht="17.25" thickBo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5"/>
      <c r="CB771" s="15"/>
      <c r="CC771" s="15"/>
      <c r="CD771" s="15"/>
      <c r="CE771" s="15"/>
      <c r="CF771" s="15"/>
      <c r="CG771" s="15"/>
      <c r="CH771" s="15"/>
      <c r="CI771" s="15"/>
      <c r="CJ771" s="15"/>
      <c r="CK771" s="15"/>
      <c r="CL771" s="15"/>
      <c r="CM771" s="15"/>
      <c r="CN771" s="15"/>
      <c r="CO771" s="15"/>
      <c r="CP771" s="15"/>
      <c r="CQ771" s="15"/>
      <c r="CR771" s="15"/>
      <c r="CS771" s="15"/>
      <c r="CT771" s="15"/>
      <c r="CU771" s="15"/>
      <c r="CV771" s="15"/>
      <c r="CW771" s="15"/>
      <c r="CX771" s="15"/>
      <c r="CY771" s="15"/>
      <c r="CZ771" s="15"/>
      <c r="DA771" s="15"/>
      <c r="DB771" s="15"/>
      <c r="DC771" s="15"/>
      <c r="DD771" s="15"/>
      <c r="DE771" s="15"/>
      <c r="DF771" s="15"/>
      <c r="DG771" s="15"/>
      <c r="DH771" s="15"/>
    </row>
    <row r="772" spans="1:112" ht="17.25" thickBo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B772" s="15"/>
      <c r="CC772" s="15"/>
      <c r="CD772" s="15"/>
      <c r="CE772" s="15"/>
      <c r="CF772" s="15"/>
      <c r="CG772" s="15"/>
      <c r="CH772" s="15"/>
      <c r="CI772" s="15"/>
      <c r="CJ772" s="15"/>
      <c r="CK772" s="15"/>
      <c r="CL772" s="15"/>
      <c r="CM772" s="15"/>
      <c r="CN772" s="15"/>
      <c r="CO772" s="15"/>
      <c r="CP772" s="15"/>
      <c r="CQ772" s="15"/>
      <c r="CR772" s="15"/>
      <c r="CS772" s="15"/>
      <c r="CT772" s="15"/>
      <c r="CU772" s="15"/>
      <c r="CV772" s="15"/>
      <c r="CW772" s="15"/>
      <c r="CX772" s="15"/>
      <c r="CY772" s="15"/>
      <c r="CZ772" s="15"/>
      <c r="DA772" s="15"/>
      <c r="DB772" s="15"/>
      <c r="DC772" s="15"/>
      <c r="DD772" s="15"/>
      <c r="DE772" s="15"/>
      <c r="DF772" s="15"/>
      <c r="DG772" s="15"/>
      <c r="DH772" s="15"/>
    </row>
    <row r="773" spans="1:112" ht="17.25" thickBo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B773" s="15"/>
      <c r="CC773" s="15"/>
      <c r="CD773" s="15"/>
      <c r="CE773" s="15"/>
      <c r="CF773" s="15"/>
      <c r="CG773" s="15"/>
      <c r="CH773" s="15"/>
      <c r="CI773" s="15"/>
      <c r="CJ773" s="15"/>
      <c r="CK773" s="15"/>
      <c r="CL773" s="15"/>
      <c r="CM773" s="15"/>
      <c r="CN773" s="15"/>
      <c r="CO773" s="15"/>
      <c r="CP773" s="15"/>
      <c r="CQ773" s="15"/>
      <c r="CR773" s="15"/>
      <c r="CS773" s="15"/>
      <c r="CT773" s="15"/>
      <c r="CU773" s="15"/>
      <c r="CV773" s="15"/>
      <c r="CW773" s="15"/>
      <c r="CX773" s="15"/>
      <c r="CY773" s="15"/>
      <c r="CZ773" s="15"/>
      <c r="DA773" s="15"/>
      <c r="DB773" s="15"/>
      <c r="DC773" s="15"/>
      <c r="DD773" s="15"/>
      <c r="DE773" s="15"/>
      <c r="DF773" s="15"/>
      <c r="DG773" s="15"/>
      <c r="DH773" s="15"/>
    </row>
    <row r="774" spans="1:112" ht="17.25" thickBo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  <c r="CB774" s="15"/>
      <c r="CC774" s="15"/>
      <c r="CD774" s="15"/>
      <c r="CE774" s="15"/>
      <c r="CF774" s="15"/>
      <c r="CG774" s="15"/>
      <c r="CH774" s="15"/>
      <c r="CI774" s="15"/>
      <c r="CJ774" s="15"/>
      <c r="CK774" s="15"/>
      <c r="CL774" s="15"/>
      <c r="CM774" s="15"/>
      <c r="CN774" s="15"/>
      <c r="CO774" s="15"/>
      <c r="CP774" s="15"/>
      <c r="CQ774" s="15"/>
      <c r="CR774" s="15"/>
      <c r="CS774" s="15"/>
      <c r="CT774" s="15"/>
      <c r="CU774" s="15"/>
      <c r="CV774" s="15"/>
      <c r="CW774" s="15"/>
      <c r="CX774" s="15"/>
      <c r="CY774" s="15"/>
      <c r="CZ774" s="15"/>
      <c r="DA774" s="15"/>
      <c r="DB774" s="15"/>
      <c r="DC774" s="15"/>
      <c r="DD774" s="15"/>
      <c r="DE774" s="15"/>
      <c r="DF774" s="15"/>
      <c r="DG774" s="15"/>
      <c r="DH774" s="15"/>
    </row>
    <row r="775" spans="1:112" ht="17.25" thickBo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B775" s="15"/>
      <c r="CC775" s="15"/>
      <c r="CD775" s="15"/>
      <c r="CE775" s="15"/>
      <c r="CF775" s="15"/>
      <c r="CG775" s="15"/>
      <c r="CH775" s="15"/>
      <c r="CI775" s="15"/>
      <c r="CJ775" s="15"/>
      <c r="CK775" s="15"/>
      <c r="CL775" s="15"/>
      <c r="CM775" s="15"/>
      <c r="CN775" s="15"/>
      <c r="CO775" s="15"/>
      <c r="CP775" s="15"/>
      <c r="CQ775" s="15"/>
      <c r="CR775" s="15"/>
      <c r="CS775" s="15"/>
      <c r="CT775" s="15"/>
      <c r="CU775" s="15"/>
      <c r="CV775" s="15"/>
      <c r="CW775" s="15"/>
      <c r="CX775" s="15"/>
      <c r="CY775" s="15"/>
      <c r="CZ775" s="15"/>
      <c r="DA775" s="15"/>
      <c r="DB775" s="15"/>
      <c r="DC775" s="15"/>
      <c r="DD775" s="15"/>
      <c r="DE775" s="15"/>
      <c r="DF775" s="15"/>
      <c r="DG775" s="15"/>
      <c r="DH775" s="15"/>
    </row>
    <row r="776" spans="1:112" ht="17.25" thickBo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  <c r="CB776" s="15"/>
      <c r="CC776" s="15"/>
      <c r="CD776" s="15"/>
      <c r="CE776" s="15"/>
      <c r="CF776" s="15"/>
      <c r="CG776" s="15"/>
      <c r="CH776" s="15"/>
      <c r="CI776" s="15"/>
      <c r="CJ776" s="15"/>
      <c r="CK776" s="15"/>
      <c r="CL776" s="15"/>
      <c r="CM776" s="15"/>
      <c r="CN776" s="15"/>
      <c r="CO776" s="15"/>
      <c r="CP776" s="15"/>
      <c r="CQ776" s="15"/>
      <c r="CR776" s="15"/>
      <c r="CS776" s="15"/>
      <c r="CT776" s="15"/>
      <c r="CU776" s="15"/>
      <c r="CV776" s="15"/>
      <c r="CW776" s="15"/>
      <c r="CX776" s="15"/>
      <c r="CY776" s="15"/>
      <c r="CZ776" s="15"/>
      <c r="DA776" s="15"/>
      <c r="DB776" s="15"/>
      <c r="DC776" s="15"/>
      <c r="DD776" s="15"/>
      <c r="DE776" s="15"/>
      <c r="DF776" s="15"/>
      <c r="DG776" s="15"/>
      <c r="DH776" s="15"/>
    </row>
    <row r="777" spans="1:112" ht="17.25" thickBo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  <c r="CB777" s="15"/>
      <c r="CC777" s="15"/>
      <c r="CD777" s="15"/>
      <c r="CE777" s="15"/>
      <c r="CF777" s="15"/>
      <c r="CG777" s="15"/>
      <c r="CH777" s="15"/>
      <c r="CI777" s="15"/>
      <c r="CJ777" s="15"/>
      <c r="CK777" s="15"/>
      <c r="CL777" s="15"/>
      <c r="CM777" s="15"/>
      <c r="CN777" s="15"/>
      <c r="CO777" s="15"/>
      <c r="CP777" s="15"/>
      <c r="CQ777" s="15"/>
      <c r="CR777" s="15"/>
      <c r="CS777" s="15"/>
      <c r="CT777" s="15"/>
      <c r="CU777" s="15"/>
      <c r="CV777" s="15"/>
      <c r="CW777" s="15"/>
      <c r="CX777" s="15"/>
      <c r="CY777" s="15"/>
      <c r="CZ777" s="15"/>
      <c r="DA777" s="15"/>
      <c r="DB777" s="15"/>
      <c r="DC777" s="15"/>
      <c r="DD777" s="15"/>
      <c r="DE777" s="15"/>
      <c r="DF777" s="15"/>
      <c r="DG777" s="15"/>
      <c r="DH777" s="15"/>
    </row>
    <row r="778" spans="1:112" ht="17.25" thickBo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B778" s="15"/>
      <c r="CC778" s="15"/>
      <c r="CD778" s="15"/>
      <c r="CE778" s="15"/>
      <c r="CF778" s="15"/>
      <c r="CG778" s="15"/>
      <c r="CH778" s="15"/>
      <c r="CI778" s="15"/>
      <c r="CJ778" s="15"/>
      <c r="CK778" s="15"/>
      <c r="CL778" s="15"/>
      <c r="CM778" s="15"/>
      <c r="CN778" s="15"/>
      <c r="CO778" s="15"/>
      <c r="CP778" s="15"/>
      <c r="CQ778" s="15"/>
      <c r="CR778" s="15"/>
      <c r="CS778" s="15"/>
      <c r="CT778" s="15"/>
      <c r="CU778" s="15"/>
      <c r="CV778" s="15"/>
      <c r="CW778" s="15"/>
      <c r="CX778" s="15"/>
      <c r="CY778" s="15"/>
      <c r="CZ778" s="15"/>
      <c r="DA778" s="15"/>
      <c r="DB778" s="15"/>
      <c r="DC778" s="15"/>
      <c r="DD778" s="15"/>
      <c r="DE778" s="15"/>
      <c r="DF778" s="15"/>
      <c r="DG778" s="15"/>
      <c r="DH778" s="15"/>
    </row>
    <row r="779" spans="1:112" ht="17.25" thickBo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5"/>
      <c r="CH779" s="15"/>
      <c r="CI779" s="15"/>
      <c r="CJ779" s="15"/>
      <c r="CK779" s="15"/>
      <c r="CL779" s="15"/>
      <c r="CM779" s="15"/>
      <c r="CN779" s="15"/>
      <c r="CO779" s="15"/>
      <c r="CP779" s="15"/>
      <c r="CQ779" s="15"/>
      <c r="CR779" s="15"/>
      <c r="CS779" s="15"/>
      <c r="CT779" s="15"/>
      <c r="CU779" s="15"/>
      <c r="CV779" s="15"/>
      <c r="CW779" s="15"/>
      <c r="CX779" s="15"/>
      <c r="CY779" s="15"/>
      <c r="CZ779" s="15"/>
      <c r="DA779" s="15"/>
      <c r="DB779" s="15"/>
      <c r="DC779" s="15"/>
      <c r="DD779" s="15"/>
      <c r="DE779" s="15"/>
      <c r="DF779" s="15"/>
      <c r="DG779" s="15"/>
      <c r="DH779" s="15"/>
    </row>
    <row r="780" spans="1:112" ht="17.25" thickBo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B780" s="15"/>
      <c r="CC780" s="15"/>
      <c r="CD780" s="15"/>
      <c r="CE780" s="15"/>
      <c r="CF780" s="15"/>
      <c r="CG780" s="15"/>
      <c r="CH780" s="15"/>
      <c r="CI780" s="15"/>
      <c r="CJ780" s="15"/>
      <c r="CK780" s="15"/>
      <c r="CL780" s="15"/>
      <c r="CM780" s="15"/>
      <c r="CN780" s="15"/>
      <c r="CO780" s="15"/>
      <c r="CP780" s="15"/>
      <c r="CQ780" s="15"/>
      <c r="CR780" s="15"/>
      <c r="CS780" s="15"/>
      <c r="CT780" s="15"/>
      <c r="CU780" s="15"/>
      <c r="CV780" s="15"/>
      <c r="CW780" s="15"/>
      <c r="CX780" s="15"/>
      <c r="CY780" s="15"/>
      <c r="CZ780" s="15"/>
      <c r="DA780" s="15"/>
      <c r="DB780" s="15"/>
      <c r="DC780" s="15"/>
      <c r="DD780" s="15"/>
      <c r="DE780" s="15"/>
      <c r="DF780" s="15"/>
      <c r="DG780" s="15"/>
      <c r="DH780" s="15"/>
    </row>
    <row r="781" spans="1:112" ht="17.25" thickBo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  <c r="CB781" s="15"/>
      <c r="CC781" s="15"/>
      <c r="CD781" s="15"/>
      <c r="CE781" s="15"/>
      <c r="CF781" s="15"/>
      <c r="CG781" s="15"/>
      <c r="CH781" s="15"/>
      <c r="CI781" s="15"/>
      <c r="CJ781" s="15"/>
      <c r="CK781" s="15"/>
      <c r="CL781" s="15"/>
      <c r="CM781" s="15"/>
      <c r="CN781" s="15"/>
      <c r="CO781" s="15"/>
      <c r="CP781" s="15"/>
      <c r="CQ781" s="15"/>
      <c r="CR781" s="15"/>
      <c r="CS781" s="15"/>
      <c r="CT781" s="15"/>
      <c r="CU781" s="15"/>
      <c r="CV781" s="15"/>
      <c r="CW781" s="15"/>
      <c r="CX781" s="15"/>
      <c r="CY781" s="15"/>
      <c r="CZ781" s="15"/>
      <c r="DA781" s="15"/>
      <c r="DB781" s="15"/>
      <c r="DC781" s="15"/>
      <c r="DD781" s="15"/>
      <c r="DE781" s="15"/>
      <c r="DF781" s="15"/>
      <c r="DG781" s="15"/>
      <c r="DH781" s="15"/>
    </row>
    <row r="782" spans="1:112" ht="17.25" thickBo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  <c r="CB782" s="15"/>
      <c r="CC782" s="15"/>
      <c r="CD782" s="15"/>
      <c r="CE782" s="15"/>
      <c r="CF782" s="15"/>
      <c r="CG782" s="15"/>
      <c r="CH782" s="15"/>
      <c r="CI782" s="15"/>
      <c r="CJ782" s="15"/>
      <c r="CK782" s="15"/>
      <c r="CL782" s="15"/>
      <c r="CM782" s="15"/>
      <c r="CN782" s="15"/>
      <c r="CO782" s="15"/>
      <c r="CP782" s="15"/>
      <c r="CQ782" s="15"/>
      <c r="CR782" s="15"/>
      <c r="CS782" s="15"/>
      <c r="CT782" s="15"/>
      <c r="CU782" s="15"/>
      <c r="CV782" s="15"/>
      <c r="CW782" s="15"/>
      <c r="CX782" s="15"/>
      <c r="CY782" s="15"/>
      <c r="CZ782" s="15"/>
      <c r="DA782" s="15"/>
      <c r="DB782" s="15"/>
      <c r="DC782" s="15"/>
      <c r="DD782" s="15"/>
      <c r="DE782" s="15"/>
      <c r="DF782" s="15"/>
      <c r="DG782" s="15"/>
      <c r="DH782" s="15"/>
    </row>
    <row r="783" spans="1:112" ht="17.25" thickBo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B783" s="15"/>
      <c r="CC783" s="15"/>
      <c r="CD783" s="15"/>
      <c r="CE783" s="15"/>
      <c r="CF783" s="15"/>
      <c r="CG783" s="15"/>
      <c r="CH783" s="15"/>
      <c r="CI783" s="15"/>
      <c r="CJ783" s="15"/>
      <c r="CK783" s="15"/>
      <c r="CL783" s="15"/>
      <c r="CM783" s="15"/>
      <c r="CN783" s="15"/>
      <c r="CO783" s="15"/>
      <c r="CP783" s="15"/>
      <c r="CQ783" s="15"/>
      <c r="CR783" s="15"/>
      <c r="CS783" s="15"/>
      <c r="CT783" s="15"/>
      <c r="CU783" s="15"/>
      <c r="CV783" s="15"/>
      <c r="CW783" s="15"/>
      <c r="CX783" s="15"/>
      <c r="CY783" s="15"/>
      <c r="CZ783" s="15"/>
      <c r="DA783" s="15"/>
      <c r="DB783" s="15"/>
      <c r="DC783" s="15"/>
      <c r="DD783" s="15"/>
      <c r="DE783" s="15"/>
      <c r="DF783" s="15"/>
      <c r="DG783" s="15"/>
      <c r="DH783" s="15"/>
    </row>
    <row r="784" spans="1:112" ht="17.25" thickBo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  <c r="CB784" s="15"/>
      <c r="CC784" s="15"/>
      <c r="CD784" s="15"/>
      <c r="CE784" s="15"/>
      <c r="CF784" s="15"/>
      <c r="CG784" s="15"/>
      <c r="CH784" s="15"/>
      <c r="CI784" s="15"/>
      <c r="CJ784" s="15"/>
      <c r="CK784" s="15"/>
      <c r="CL784" s="15"/>
      <c r="CM784" s="15"/>
      <c r="CN784" s="15"/>
      <c r="CO784" s="15"/>
      <c r="CP784" s="15"/>
      <c r="CQ784" s="15"/>
      <c r="CR784" s="15"/>
      <c r="CS784" s="15"/>
      <c r="CT784" s="15"/>
      <c r="CU784" s="15"/>
      <c r="CV784" s="15"/>
      <c r="CW784" s="15"/>
      <c r="CX784" s="15"/>
      <c r="CY784" s="15"/>
      <c r="CZ784" s="15"/>
      <c r="DA784" s="15"/>
      <c r="DB784" s="15"/>
      <c r="DC784" s="15"/>
      <c r="DD784" s="15"/>
      <c r="DE784" s="15"/>
      <c r="DF784" s="15"/>
      <c r="DG784" s="15"/>
      <c r="DH784" s="15"/>
    </row>
    <row r="785" spans="1:112" ht="17.25" thickBo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5"/>
      <c r="CB785" s="15"/>
      <c r="CC785" s="15"/>
      <c r="CD785" s="15"/>
      <c r="CE785" s="15"/>
      <c r="CF785" s="15"/>
      <c r="CG785" s="15"/>
      <c r="CH785" s="15"/>
      <c r="CI785" s="15"/>
      <c r="CJ785" s="15"/>
      <c r="CK785" s="15"/>
      <c r="CL785" s="15"/>
      <c r="CM785" s="15"/>
      <c r="CN785" s="15"/>
      <c r="CO785" s="15"/>
      <c r="CP785" s="15"/>
      <c r="CQ785" s="15"/>
      <c r="CR785" s="15"/>
      <c r="CS785" s="15"/>
      <c r="CT785" s="15"/>
      <c r="CU785" s="15"/>
      <c r="CV785" s="15"/>
      <c r="CW785" s="15"/>
      <c r="CX785" s="15"/>
      <c r="CY785" s="15"/>
      <c r="CZ785" s="15"/>
      <c r="DA785" s="15"/>
      <c r="DB785" s="15"/>
      <c r="DC785" s="15"/>
      <c r="DD785" s="15"/>
      <c r="DE785" s="15"/>
      <c r="DF785" s="15"/>
      <c r="DG785" s="15"/>
      <c r="DH785" s="15"/>
    </row>
    <row r="786" spans="1:112" ht="17.25" thickBo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B786" s="15"/>
      <c r="CC786" s="15"/>
      <c r="CD786" s="15"/>
      <c r="CE786" s="15"/>
      <c r="CF786" s="15"/>
      <c r="CG786" s="15"/>
      <c r="CH786" s="15"/>
      <c r="CI786" s="15"/>
      <c r="CJ786" s="15"/>
      <c r="CK786" s="15"/>
      <c r="CL786" s="15"/>
      <c r="CM786" s="15"/>
      <c r="CN786" s="15"/>
      <c r="CO786" s="15"/>
      <c r="CP786" s="15"/>
      <c r="CQ786" s="15"/>
      <c r="CR786" s="15"/>
      <c r="CS786" s="15"/>
      <c r="CT786" s="15"/>
      <c r="CU786" s="15"/>
      <c r="CV786" s="15"/>
      <c r="CW786" s="15"/>
      <c r="CX786" s="15"/>
      <c r="CY786" s="15"/>
      <c r="CZ786" s="15"/>
      <c r="DA786" s="15"/>
      <c r="DB786" s="15"/>
      <c r="DC786" s="15"/>
      <c r="DD786" s="15"/>
      <c r="DE786" s="15"/>
      <c r="DF786" s="15"/>
      <c r="DG786" s="15"/>
      <c r="DH786" s="15"/>
    </row>
    <row r="787" spans="1:112" ht="17.25" thickBo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  <c r="CB787" s="15"/>
      <c r="CC787" s="15"/>
      <c r="CD787" s="15"/>
      <c r="CE787" s="15"/>
      <c r="CF787" s="15"/>
      <c r="CG787" s="15"/>
      <c r="CH787" s="15"/>
      <c r="CI787" s="15"/>
      <c r="CJ787" s="15"/>
      <c r="CK787" s="15"/>
      <c r="CL787" s="15"/>
      <c r="CM787" s="15"/>
      <c r="CN787" s="15"/>
      <c r="CO787" s="15"/>
      <c r="CP787" s="15"/>
      <c r="CQ787" s="15"/>
      <c r="CR787" s="15"/>
      <c r="CS787" s="15"/>
      <c r="CT787" s="15"/>
      <c r="CU787" s="15"/>
      <c r="CV787" s="15"/>
      <c r="CW787" s="15"/>
      <c r="CX787" s="15"/>
      <c r="CY787" s="15"/>
      <c r="CZ787" s="15"/>
      <c r="DA787" s="15"/>
      <c r="DB787" s="15"/>
      <c r="DC787" s="15"/>
      <c r="DD787" s="15"/>
      <c r="DE787" s="15"/>
      <c r="DF787" s="15"/>
      <c r="DG787" s="15"/>
      <c r="DH787" s="15"/>
    </row>
    <row r="788" spans="1:112" ht="17.25" thickBo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5"/>
      <c r="CD788" s="15"/>
      <c r="CE788" s="15"/>
      <c r="CF788" s="15"/>
      <c r="CG788" s="15"/>
      <c r="CH788" s="15"/>
      <c r="CI788" s="15"/>
      <c r="CJ788" s="15"/>
      <c r="CK788" s="15"/>
      <c r="CL788" s="15"/>
      <c r="CM788" s="15"/>
      <c r="CN788" s="15"/>
      <c r="CO788" s="15"/>
      <c r="CP788" s="15"/>
      <c r="CQ788" s="15"/>
      <c r="CR788" s="15"/>
      <c r="CS788" s="15"/>
      <c r="CT788" s="15"/>
      <c r="CU788" s="15"/>
      <c r="CV788" s="15"/>
      <c r="CW788" s="15"/>
      <c r="CX788" s="15"/>
      <c r="CY788" s="15"/>
      <c r="CZ788" s="15"/>
      <c r="DA788" s="15"/>
      <c r="DB788" s="15"/>
      <c r="DC788" s="15"/>
      <c r="DD788" s="15"/>
      <c r="DE788" s="15"/>
      <c r="DF788" s="15"/>
      <c r="DG788" s="15"/>
      <c r="DH788" s="15"/>
    </row>
    <row r="789" spans="1:112" ht="17.25" thickBo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B789" s="15"/>
      <c r="CC789" s="15"/>
      <c r="CD789" s="15"/>
      <c r="CE789" s="15"/>
      <c r="CF789" s="15"/>
      <c r="CG789" s="15"/>
      <c r="CH789" s="15"/>
      <c r="CI789" s="15"/>
      <c r="CJ789" s="15"/>
      <c r="CK789" s="15"/>
      <c r="CL789" s="15"/>
      <c r="CM789" s="15"/>
      <c r="CN789" s="15"/>
      <c r="CO789" s="15"/>
      <c r="CP789" s="15"/>
      <c r="CQ789" s="15"/>
      <c r="CR789" s="15"/>
      <c r="CS789" s="15"/>
      <c r="CT789" s="15"/>
      <c r="CU789" s="15"/>
      <c r="CV789" s="15"/>
      <c r="CW789" s="15"/>
      <c r="CX789" s="15"/>
      <c r="CY789" s="15"/>
      <c r="CZ789" s="15"/>
      <c r="DA789" s="15"/>
      <c r="DB789" s="15"/>
      <c r="DC789" s="15"/>
      <c r="DD789" s="15"/>
      <c r="DE789" s="15"/>
      <c r="DF789" s="15"/>
      <c r="DG789" s="15"/>
      <c r="DH789" s="15"/>
    </row>
    <row r="790" spans="1:112" ht="17.25" thickBo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5"/>
      <c r="CC790" s="15"/>
      <c r="CD790" s="15"/>
      <c r="CE790" s="15"/>
      <c r="CF790" s="15"/>
      <c r="CG790" s="15"/>
      <c r="CH790" s="15"/>
      <c r="CI790" s="15"/>
      <c r="CJ790" s="15"/>
      <c r="CK790" s="15"/>
      <c r="CL790" s="15"/>
      <c r="CM790" s="15"/>
      <c r="CN790" s="15"/>
      <c r="CO790" s="15"/>
      <c r="CP790" s="15"/>
      <c r="CQ790" s="15"/>
      <c r="CR790" s="15"/>
      <c r="CS790" s="15"/>
      <c r="CT790" s="15"/>
      <c r="CU790" s="15"/>
      <c r="CV790" s="15"/>
      <c r="CW790" s="15"/>
      <c r="CX790" s="15"/>
      <c r="CY790" s="15"/>
      <c r="CZ790" s="15"/>
      <c r="DA790" s="15"/>
      <c r="DB790" s="15"/>
      <c r="DC790" s="15"/>
      <c r="DD790" s="15"/>
      <c r="DE790" s="15"/>
      <c r="DF790" s="15"/>
      <c r="DG790" s="15"/>
      <c r="DH790" s="15"/>
    </row>
    <row r="791" spans="1:112" ht="17.25" thickBo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  <c r="CB791" s="15"/>
      <c r="CC791" s="15"/>
      <c r="CD791" s="15"/>
      <c r="CE791" s="15"/>
      <c r="CF791" s="15"/>
      <c r="CG791" s="15"/>
      <c r="CH791" s="15"/>
      <c r="CI791" s="15"/>
      <c r="CJ791" s="15"/>
      <c r="CK791" s="15"/>
      <c r="CL791" s="15"/>
      <c r="CM791" s="15"/>
      <c r="CN791" s="15"/>
      <c r="CO791" s="15"/>
      <c r="CP791" s="15"/>
      <c r="CQ791" s="15"/>
      <c r="CR791" s="15"/>
      <c r="CS791" s="15"/>
      <c r="CT791" s="15"/>
      <c r="CU791" s="15"/>
      <c r="CV791" s="15"/>
      <c r="CW791" s="15"/>
      <c r="CX791" s="15"/>
      <c r="CY791" s="15"/>
      <c r="CZ791" s="15"/>
      <c r="DA791" s="15"/>
      <c r="DB791" s="15"/>
      <c r="DC791" s="15"/>
      <c r="DD791" s="15"/>
      <c r="DE791" s="15"/>
      <c r="DF791" s="15"/>
      <c r="DG791" s="15"/>
      <c r="DH791" s="15"/>
    </row>
    <row r="792" spans="1:112" ht="17.25" thickBo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  <c r="CB792" s="15"/>
      <c r="CC792" s="15"/>
      <c r="CD792" s="15"/>
      <c r="CE792" s="15"/>
      <c r="CF792" s="15"/>
      <c r="CG792" s="15"/>
      <c r="CH792" s="15"/>
      <c r="CI792" s="15"/>
      <c r="CJ792" s="15"/>
      <c r="CK792" s="15"/>
      <c r="CL792" s="15"/>
      <c r="CM792" s="15"/>
      <c r="CN792" s="15"/>
      <c r="CO792" s="15"/>
      <c r="CP792" s="15"/>
      <c r="CQ792" s="15"/>
      <c r="CR792" s="15"/>
      <c r="CS792" s="15"/>
      <c r="CT792" s="15"/>
      <c r="CU792" s="15"/>
      <c r="CV792" s="15"/>
      <c r="CW792" s="15"/>
      <c r="CX792" s="15"/>
      <c r="CY792" s="15"/>
      <c r="CZ792" s="15"/>
      <c r="DA792" s="15"/>
      <c r="DB792" s="15"/>
      <c r="DC792" s="15"/>
      <c r="DD792" s="15"/>
      <c r="DE792" s="15"/>
      <c r="DF792" s="15"/>
      <c r="DG792" s="15"/>
      <c r="DH792" s="15"/>
    </row>
    <row r="793" spans="1:112" ht="17.25" thickBo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  <c r="CB793" s="15"/>
      <c r="CC793" s="15"/>
      <c r="CD793" s="15"/>
      <c r="CE793" s="15"/>
      <c r="CF793" s="15"/>
      <c r="CG793" s="15"/>
      <c r="CH793" s="15"/>
      <c r="CI793" s="15"/>
      <c r="CJ793" s="15"/>
      <c r="CK793" s="15"/>
      <c r="CL793" s="15"/>
      <c r="CM793" s="15"/>
      <c r="CN793" s="15"/>
      <c r="CO793" s="15"/>
      <c r="CP793" s="15"/>
      <c r="CQ793" s="15"/>
      <c r="CR793" s="15"/>
      <c r="CS793" s="15"/>
      <c r="CT793" s="15"/>
      <c r="CU793" s="15"/>
      <c r="CV793" s="15"/>
      <c r="CW793" s="15"/>
      <c r="CX793" s="15"/>
      <c r="CY793" s="15"/>
      <c r="CZ793" s="15"/>
      <c r="DA793" s="15"/>
      <c r="DB793" s="15"/>
      <c r="DC793" s="15"/>
      <c r="DD793" s="15"/>
      <c r="DE793" s="15"/>
      <c r="DF793" s="15"/>
      <c r="DG793" s="15"/>
      <c r="DH793" s="15"/>
    </row>
    <row r="794" spans="1:112" ht="17.25" thickBo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  <c r="CB794" s="15"/>
      <c r="CC794" s="15"/>
      <c r="CD794" s="15"/>
      <c r="CE794" s="15"/>
      <c r="CF794" s="15"/>
      <c r="CG794" s="15"/>
      <c r="CH794" s="15"/>
      <c r="CI794" s="15"/>
      <c r="CJ794" s="15"/>
      <c r="CK794" s="15"/>
      <c r="CL794" s="15"/>
      <c r="CM794" s="15"/>
      <c r="CN794" s="15"/>
      <c r="CO794" s="15"/>
      <c r="CP794" s="15"/>
      <c r="CQ794" s="15"/>
      <c r="CR794" s="15"/>
      <c r="CS794" s="15"/>
      <c r="CT794" s="15"/>
      <c r="CU794" s="15"/>
      <c r="CV794" s="15"/>
      <c r="CW794" s="15"/>
      <c r="CX794" s="15"/>
      <c r="CY794" s="15"/>
      <c r="CZ794" s="15"/>
      <c r="DA794" s="15"/>
      <c r="DB794" s="15"/>
      <c r="DC794" s="15"/>
      <c r="DD794" s="15"/>
      <c r="DE794" s="15"/>
      <c r="DF794" s="15"/>
      <c r="DG794" s="15"/>
      <c r="DH794" s="15"/>
    </row>
    <row r="795" spans="1:112" ht="17.25" thickBo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  <c r="CG795" s="15"/>
      <c r="CH795" s="15"/>
      <c r="CI795" s="15"/>
      <c r="CJ795" s="15"/>
      <c r="CK795" s="15"/>
      <c r="CL795" s="15"/>
      <c r="CM795" s="15"/>
      <c r="CN795" s="15"/>
      <c r="CO795" s="15"/>
      <c r="CP795" s="15"/>
      <c r="CQ795" s="15"/>
      <c r="CR795" s="15"/>
      <c r="CS795" s="15"/>
      <c r="CT795" s="15"/>
      <c r="CU795" s="15"/>
      <c r="CV795" s="15"/>
      <c r="CW795" s="15"/>
      <c r="CX795" s="15"/>
      <c r="CY795" s="15"/>
      <c r="CZ795" s="15"/>
      <c r="DA795" s="15"/>
      <c r="DB795" s="15"/>
      <c r="DC795" s="15"/>
      <c r="DD795" s="15"/>
      <c r="DE795" s="15"/>
      <c r="DF795" s="15"/>
      <c r="DG795" s="15"/>
      <c r="DH795" s="15"/>
    </row>
    <row r="796" spans="1:112" ht="17.25" thickBo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  <c r="CB796" s="15"/>
      <c r="CC796" s="15"/>
      <c r="CD796" s="15"/>
      <c r="CE796" s="15"/>
      <c r="CF796" s="15"/>
      <c r="CG796" s="15"/>
      <c r="CH796" s="15"/>
      <c r="CI796" s="15"/>
      <c r="CJ796" s="15"/>
      <c r="CK796" s="15"/>
      <c r="CL796" s="15"/>
      <c r="CM796" s="15"/>
      <c r="CN796" s="15"/>
      <c r="CO796" s="15"/>
      <c r="CP796" s="15"/>
      <c r="CQ796" s="15"/>
      <c r="CR796" s="15"/>
      <c r="CS796" s="15"/>
      <c r="CT796" s="15"/>
      <c r="CU796" s="15"/>
      <c r="CV796" s="15"/>
      <c r="CW796" s="15"/>
      <c r="CX796" s="15"/>
      <c r="CY796" s="15"/>
      <c r="CZ796" s="15"/>
      <c r="DA796" s="15"/>
      <c r="DB796" s="15"/>
      <c r="DC796" s="15"/>
      <c r="DD796" s="15"/>
      <c r="DE796" s="15"/>
      <c r="DF796" s="15"/>
      <c r="DG796" s="15"/>
      <c r="DH796" s="15"/>
    </row>
    <row r="797" spans="1:112" ht="17.25" thickBo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  <c r="CB797" s="15"/>
      <c r="CC797" s="15"/>
      <c r="CD797" s="15"/>
      <c r="CE797" s="15"/>
      <c r="CF797" s="15"/>
      <c r="CG797" s="15"/>
      <c r="CH797" s="15"/>
      <c r="CI797" s="15"/>
      <c r="CJ797" s="15"/>
      <c r="CK797" s="15"/>
      <c r="CL797" s="15"/>
      <c r="CM797" s="15"/>
      <c r="CN797" s="15"/>
      <c r="CO797" s="15"/>
      <c r="CP797" s="15"/>
      <c r="CQ797" s="15"/>
      <c r="CR797" s="15"/>
      <c r="CS797" s="15"/>
      <c r="CT797" s="15"/>
      <c r="CU797" s="15"/>
      <c r="CV797" s="15"/>
      <c r="CW797" s="15"/>
      <c r="CX797" s="15"/>
      <c r="CY797" s="15"/>
      <c r="CZ797" s="15"/>
      <c r="DA797" s="15"/>
      <c r="DB797" s="15"/>
      <c r="DC797" s="15"/>
      <c r="DD797" s="15"/>
      <c r="DE797" s="15"/>
      <c r="DF797" s="15"/>
      <c r="DG797" s="15"/>
      <c r="DH797" s="15"/>
    </row>
    <row r="798" spans="1:112" ht="17.25" thickBo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5"/>
      <c r="CB798" s="15"/>
      <c r="CC798" s="15"/>
      <c r="CD798" s="15"/>
      <c r="CE798" s="15"/>
      <c r="CF798" s="15"/>
      <c r="CG798" s="15"/>
      <c r="CH798" s="15"/>
      <c r="CI798" s="15"/>
      <c r="CJ798" s="15"/>
      <c r="CK798" s="15"/>
      <c r="CL798" s="15"/>
      <c r="CM798" s="15"/>
      <c r="CN798" s="15"/>
      <c r="CO798" s="15"/>
      <c r="CP798" s="15"/>
      <c r="CQ798" s="15"/>
      <c r="CR798" s="15"/>
      <c r="CS798" s="15"/>
      <c r="CT798" s="15"/>
      <c r="CU798" s="15"/>
      <c r="CV798" s="15"/>
      <c r="CW798" s="15"/>
      <c r="CX798" s="15"/>
      <c r="CY798" s="15"/>
      <c r="CZ798" s="15"/>
      <c r="DA798" s="15"/>
      <c r="DB798" s="15"/>
      <c r="DC798" s="15"/>
      <c r="DD798" s="15"/>
      <c r="DE798" s="15"/>
      <c r="DF798" s="15"/>
      <c r="DG798" s="15"/>
      <c r="DH798" s="15"/>
    </row>
    <row r="799" spans="1:112" ht="17.25" thickBo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  <c r="CB799" s="15"/>
      <c r="CC799" s="15"/>
      <c r="CD799" s="15"/>
      <c r="CE799" s="15"/>
      <c r="CF799" s="15"/>
      <c r="CG799" s="15"/>
      <c r="CH799" s="15"/>
      <c r="CI799" s="15"/>
      <c r="CJ799" s="15"/>
      <c r="CK799" s="15"/>
      <c r="CL799" s="15"/>
      <c r="CM799" s="15"/>
      <c r="CN799" s="15"/>
      <c r="CO799" s="15"/>
      <c r="CP799" s="15"/>
      <c r="CQ799" s="15"/>
      <c r="CR799" s="15"/>
      <c r="CS799" s="15"/>
      <c r="CT799" s="15"/>
      <c r="CU799" s="15"/>
      <c r="CV799" s="15"/>
      <c r="CW799" s="15"/>
      <c r="CX799" s="15"/>
      <c r="CY799" s="15"/>
      <c r="CZ799" s="15"/>
      <c r="DA799" s="15"/>
      <c r="DB799" s="15"/>
      <c r="DC799" s="15"/>
      <c r="DD799" s="15"/>
      <c r="DE799" s="15"/>
      <c r="DF799" s="15"/>
      <c r="DG799" s="15"/>
      <c r="DH799" s="15"/>
    </row>
    <row r="800" spans="1:112" ht="17.25" thickBo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  <c r="CB800" s="15"/>
      <c r="CC800" s="15"/>
      <c r="CD800" s="15"/>
      <c r="CE800" s="15"/>
      <c r="CF800" s="15"/>
      <c r="CG800" s="15"/>
      <c r="CH800" s="15"/>
      <c r="CI800" s="15"/>
      <c r="CJ800" s="15"/>
      <c r="CK800" s="15"/>
      <c r="CL800" s="15"/>
      <c r="CM800" s="15"/>
      <c r="CN800" s="15"/>
      <c r="CO800" s="15"/>
      <c r="CP800" s="15"/>
      <c r="CQ800" s="15"/>
      <c r="CR800" s="15"/>
      <c r="CS800" s="15"/>
      <c r="CT800" s="15"/>
      <c r="CU800" s="15"/>
      <c r="CV800" s="15"/>
      <c r="CW800" s="15"/>
      <c r="CX800" s="15"/>
      <c r="CY800" s="15"/>
      <c r="CZ800" s="15"/>
      <c r="DA800" s="15"/>
      <c r="DB800" s="15"/>
      <c r="DC800" s="15"/>
      <c r="DD800" s="15"/>
      <c r="DE800" s="15"/>
      <c r="DF800" s="15"/>
      <c r="DG800" s="15"/>
      <c r="DH800" s="15"/>
    </row>
    <row r="801" spans="1:112" ht="17.25" thickBo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5"/>
      <c r="CB801" s="15"/>
      <c r="CC801" s="15"/>
      <c r="CD801" s="15"/>
      <c r="CE801" s="15"/>
      <c r="CF801" s="15"/>
      <c r="CG801" s="15"/>
      <c r="CH801" s="15"/>
      <c r="CI801" s="15"/>
      <c r="CJ801" s="15"/>
      <c r="CK801" s="15"/>
      <c r="CL801" s="15"/>
      <c r="CM801" s="15"/>
      <c r="CN801" s="15"/>
      <c r="CO801" s="15"/>
      <c r="CP801" s="15"/>
      <c r="CQ801" s="15"/>
      <c r="CR801" s="15"/>
      <c r="CS801" s="15"/>
      <c r="CT801" s="15"/>
      <c r="CU801" s="15"/>
      <c r="CV801" s="15"/>
      <c r="CW801" s="15"/>
      <c r="CX801" s="15"/>
      <c r="CY801" s="15"/>
      <c r="CZ801" s="15"/>
      <c r="DA801" s="15"/>
      <c r="DB801" s="15"/>
      <c r="DC801" s="15"/>
      <c r="DD801" s="15"/>
      <c r="DE801" s="15"/>
      <c r="DF801" s="15"/>
      <c r="DG801" s="15"/>
      <c r="DH801" s="15"/>
    </row>
    <row r="802" spans="1:112" ht="17.25" thickBo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  <c r="CB802" s="15"/>
      <c r="CC802" s="15"/>
      <c r="CD802" s="15"/>
      <c r="CE802" s="15"/>
      <c r="CF802" s="15"/>
      <c r="CG802" s="15"/>
      <c r="CH802" s="15"/>
      <c r="CI802" s="15"/>
      <c r="CJ802" s="15"/>
      <c r="CK802" s="15"/>
      <c r="CL802" s="15"/>
      <c r="CM802" s="15"/>
      <c r="CN802" s="15"/>
      <c r="CO802" s="15"/>
      <c r="CP802" s="15"/>
      <c r="CQ802" s="15"/>
      <c r="CR802" s="15"/>
      <c r="CS802" s="15"/>
      <c r="CT802" s="15"/>
      <c r="CU802" s="15"/>
      <c r="CV802" s="15"/>
      <c r="CW802" s="15"/>
      <c r="CX802" s="15"/>
      <c r="CY802" s="15"/>
      <c r="CZ802" s="15"/>
      <c r="DA802" s="15"/>
      <c r="DB802" s="15"/>
      <c r="DC802" s="15"/>
      <c r="DD802" s="15"/>
      <c r="DE802" s="15"/>
      <c r="DF802" s="15"/>
      <c r="DG802" s="15"/>
      <c r="DH802" s="15"/>
    </row>
    <row r="803" spans="1:112" ht="17.25" thickBo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5"/>
      <c r="CB803" s="15"/>
      <c r="CC803" s="15"/>
      <c r="CD803" s="15"/>
      <c r="CE803" s="15"/>
      <c r="CF803" s="15"/>
      <c r="CG803" s="15"/>
      <c r="CH803" s="15"/>
      <c r="CI803" s="15"/>
      <c r="CJ803" s="15"/>
      <c r="CK803" s="15"/>
      <c r="CL803" s="15"/>
      <c r="CM803" s="15"/>
      <c r="CN803" s="15"/>
      <c r="CO803" s="15"/>
      <c r="CP803" s="15"/>
      <c r="CQ803" s="15"/>
      <c r="CR803" s="15"/>
      <c r="CS803" s="15"/>
      <c r="CT803" s="15"/>
      <c r="CU803" s="15"/>
      <c r="CV803" s="15"/>
      <c r="CW803" s="15"/>
      <c r="CX803" s="15"/>
      <c r="CY803" s="15"/>
      <c r="CZ803" s="15"/>
      <c r="DA803" s="15"/>
      <c r="DB803" s="15"/>
      <c r="DC803" s="15"/>
      <c r="DD803" s="15"/>
      <c r="DE803" s="15"/>
      <c r="DF803" s="15"/>
      <c r="DG803" s="15"/>
      <c r="DH803" s="15"/>
    </row>
    <row r="804" spans="1:112" ht="17.25" thickBo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  <c r="CB804" s="15"/>
      <c r="CC804" s="15"/>
      <c r="CD804" s="15"/>
      <c r="CE804" s="15"/>
      <c r="CF804" s="15"/>
      <c r="CG804" s="15"/>
      <c r="CH804" s="15"/>
      <c r="CI804" s="15"/>
      <c r="CJ804" s="15"/>
      <c r="CK804" s="15"/>
      <c r="CL804" s="15"/>
      <c r="CM804" s="15"/>
      <c r="CN804" s="15"/>
      <c r="CO804" s="15"/>
      <c r="CP804" s="15"/>
      <c r="CQ804" s="15"/>
      <c r="CR804" s="15"/>
      <c r="CS804" s="15"/>
      <c r="CT804" s="15"/>
      <c r="CU804" s="15"/>
      <c r="CV804" s="15"/>
      <c r="CW804" s="15"/>
      <c r="CX804" s="15"/>
      <c r="CY804" s="15"/>
      <c r="CZ804" s="15"/>
      <c r="DA804" s="15"/>
      <c r="DB804" s="15"/>
      <c r="DC804" s="15"/>
      <c r="DD804" s="15"/>
      <c r="DE804" s="15"/>
      <c r="DF804" s="15"/>
      <c r="DG804" s="15"/>
      <c r="DH804" s="15"/>
    </row>
    <row r="805" spans="1:112" ht="17.25" thickBo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5"/>
      <c r="CB805" s="15"/>
      <c r="CC805" s="15"/>
      <c r="CD805" s="15"/>
      <c r="CE805" s="15"/>
      <c r="CF805" s="15"/>
      <c r="CG805" s="15"/>
      <c r="CH805" s="15"/>
      <c r="CI805" s="15"/>
      <c r="CJ805" s="15"/>
      <c r="CK805" s="15"/>
      <c r="CL805" s="15"/>
      <c r="CM805" s="15"/>
      <c r="CN805" s="15"/>
      <c r="CO805" s="15"/>
      <c r="CP805" s="15"/>
      <c r="CQ805" s="15"/>
      <c r="CR805" s="15"/>
      <c r="CS805" s="15"/>
      <c r="CT805" s="15"/>
      <c r="CU805" s="15"/>
      <c r="CV805" s="15"/>
      <c r="CW805" s="15"/>
      <c r="CX805" s="15"/>
      <c r="CY805" s="15"/>
      <c r="CZ805" s="15"/>
      <c r="DA805" s="15"/>
      <c r="DB805" s="15"/>
      <c r="DC805" s="15"/>
      <c r="DD805" s="15"/>
      <c r="DE805" s="15"/>
      <c r="DF805" s="15"/>
      <c r="DG805" s="15"/>
      <c r="DH805" s="15"/>
    </row>
    <row r="806" spans="1:112" ht="17.25" thickBo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5"/>
      <c r="CD806" s="15"/>
      <c r="CE806" s="15"/>
      <c r="CF806" s="15"/>
      <c r="CG806" s="15"/>
      <c r="CH806" s="15"/>
      <c r="CI806" s="15"/>
      <c r="CJ806" s="15"/>
      <c r="CK806" s="15"/>
      <c r="CL806" s="15"/>
      <c r="CM806" s="15"/>
      <c r="CN806" s="15"/>
      <c r="CO806" s="15"/>
      <c r="CP806" s="15"/>
      <c r="CQ806" s="15"/>
      <c r="CR806" s="15"/>
      <c r="CS806" s="15"/>
      <c r="CT806" s="15"/>
      <c r="CU806" s="15"/>
      <c r="CV806" s="15"/>
      <c r="CW806" s="15"/>
      <c r="CX806" s="15"/>
      <c r="CY806" s="15"/>
      <c r="CZ806" s="15"/>
      <c r="DA806" s="15"/>
      <c r="DB806" s="15"/>
      <c r="DC806" s="15"/>
      <c r="DD806" s="15"/>
      <c r="DE806" s="15"/>
      <c r="DF806" s="15"/>
      <c r="DG806" s="15"/>
      <c r="DH806" s="15"/>
    </row>
    <row r="807" spans="1:112" ht="17.25" thickBo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5"/>
      <c r="CB807" s="15"/>
      <c r="CC807" s="15"/>
      <c r="CD807" s="15"/>
      <c r="CE807" s="15"/>
      <c r="CF807" s="15"/>
      <c r="CG807" s="15"/>
      <c r="CH807" s="15"/>
      <c r="CI807" s="15"/>
      <c r="CJ807" s="15"/>
      <c r="CK807" s="15"/>
      <c r="CL807" s="15"/>
      <c r="CM807" s="15"/>
      <c r="CN807" s="15"/>
      <c r="CO807" s="15"/>
      <c r="CP807" s="15"/>
      <c r="CQ807" s="15"/>
      <c r="CR807" s="15"/>
      <c r="CS807" s="15"/>
      <c r="CT807" s="15"/>
      <c r="CU807" s="15"/>
      <c r="CV807" s="15"/>
      <c r="CW807" s="15"/>
      <c r="CX807" s="15"/>
      <c r="CY807" s="15"/>
      <c r="CZ807" s="15"/>
      <c r="DA807" s="15"/>
      <c r="DB807" s="15"/>
      <c r="DC807" s="15"/>
      <c r="DD807" s="15"/>
      <c r="DE807" s="15"/>
      <c r="DF807" s="15"/>
      <c r="DG807" s="15"/>
      <c r="DH807" s="15"/>
    </row>
    <row r="808" spans="1:112" ht="17.25" thickBo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5"/>
      <c r="CB808" s="15"/>
      <c r="CC808" s="15"/>
      <c r="CD808" s="15"/>
      <c r="CE808" s="15"/>
      <c r="CF808" s="15"/>
      <c r="CG808" s="15"/>
      <c r="CH808" s="15"/>
      <c r="CI808" s="15"/>
      <c r="CJ808" s="15"/>
      <c r="CK808" s="15"/>
      <c r="CL808" s="15"/>
      <c r="CM808" s="15"/>
      <c r="CN808" s="15"/>
      <c r="CO808" s="15"/>
      <c r="CP808" s="15"/>
      <c r="CQ808" s="15"/>
      <c r="CR808" s="15"/>
      <c r="CS808" s="15"/>
      <c r="CT808" s="15"/>
      <c r="CU808" s="15"/>
      <c r="CV808" s="15"/>
      <c r="CW808" s="15"/>
      <c r="CX808" s="15"/>
      <c r="CY808" s="15"/>
      <c r="CZ808" s="15"/>
      <c r="DA808" s="15"/>
      <c r="DB808" s="15"/>
      <c r="DC808" s="15"/>
      <c r="DD808" s="15"/>
      <c r="DE808" s="15"/>
      <c r="DF808" s="15"/>
      <c r="DG808" s="15"/>
      <c r="DH808" s="15"/>
    </row>
    <row r="809" spans="1:112" ht="17.25" thickBo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5"/>
      <c r="CB809" s="15"/>
      <c r="CC809" s="15"/>
      <c r="CD809" s="15"/>
      <c r="CE809" s="15"/>
      <c r="CF809" s="15"/>
      <c r="CG809" s="15"/>
      <c r="CH809" s="15"/>
      <c r="CI809" s="15"/>
      <c r="CJ809" s="15"/>
      <c r="CK809" s="15"/>
      <c r="CL809" s="15"/>
      <c r="CM809" s="15"/>
      <c r="CN809" s="15"/>
      <c r="CO809" s="15"/>
      <c r="CP809" s="15"/>
      <c r="CQ809" s="15"/>
      <c r="CR809" s="15"/>
      <c r="CS809" s="15"/>
      <c r="CT809" s="15"/>
      <c r="CU809" s="15"/>
      <c r="CV809" s="15"/>
      <c r="CW809" s="15"/>
      <c r="CX809" s="15"/>
      <c r="CY809" s="15"/>
      <c r="CZ809" s="15"/>
      <c r="DA809" s="15"/>
      <c r="DB809" s="15"/>
      <c r="DC809" s="15"/>
      <c r="DD809" s="15"/>
      <c r="DE809" s="15"/>
      <c r="DF809" s="15"/>
      <c r="DG809" s="15"/>
      <c r="DH809" s="15"/>
    </row>
    <row r="810" spans="1:112" ht="17.25" thickBo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  <c r="CB810" s="15"/>
      <c r="CC810" s="15"/>
      <c r="CD810" s="15"/>
      <c r="CE810" s="15"/>
      <c r="CF810" s="15"/>
      <c r="CG810" s="15"/>
      <c r="CH810" s="15"/>
      <c r="CI810" s="15"/>
      <c r="CJ810" s="15"/>
      <c r="CK810" s="15"/>
      <c r="CL810" s="15"/>
      <c r="CM810" s="15"/>
      <c r="CN810" s="15"/>
      <c r="CO810" s="15"/>
      <c r="CP810" s="15"/>
      <c r="CQ810" s="15"/>
      <c r="CR810" s="15"/>
      <c r="CS810" s="15"/>
      <c r="CT810" s="15"/>
      <c r="CU810" s="15"/>
      <c r="CV810" s="15"/>
      <c r="CW810" s="15"/>
      <c r="CX810" s="15"/>
      <c r="CY810" s="15"/>
      <c r="CZ810" s="15"/>
      <c r="DA810" s="15"/>
      <c r="DB810" s="15"/>
      <c r="DC810" s="15"/>
      <c r="DD810" s="15"/>
      <c r="DE810" s="15"/>
      <c r="DF810" s="15"/>
      <c r="DG810" s="15"/>
      <c r="DH810" s="15"/>
    </row>
    <row r="811" spans="1:112" ht="17.25" thickBo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  <c r="CB811" s="15"/>
      <c r="CC811" s="15"/>
      <c r="CD811" s="15"/>
      <c r="CE811" s="15"/>
      <c r="CF811" s="15"/>
      <c r="CG811" s="15"/>
      <c r="CH811" s="15"/>
      <c r="CI811" s="15"/>
      <c r="CJ811" s="15"/>
      <c r="CK811" s="15"/>
      <c r="CL811" s="15"/>
      <c r="CM811" s="15"/>
      <c r="CN811" s="15"/>
      <c r="CO811" s="15"/>
      <c r="CP811" s="15"/>
      <c r="CQ811" s="15"/>
      <c r="CR811" s="15"/>
      <c r="CS811" s="15"/>
      <c r="CT811" s="15"/>
      <c r="CU811" s="15"/>
      <c r="CV811" s="15"/>
      <c r="CW811" s="15"/>
      <c r="CX811" s="15"/>
      <c r="CY811" s="15"/>
      <c r="CZ811" s="15"/>
      <c r="DA811" s="15"/>
      <c r="DB811" s="15"/>
      <c r="DC811" s="15"/>
      <c r="DD811" s="15"/>
      <c r="DE811" s="15"/>
      <c r="DF811" s="15"/>
      <c r="DG811" s="15"/>
      <c r="DH811" s="15"/>
    </row>
    <row r="812" spans="1:112" ht="17.25" thickBo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5"/>
      <c r="CD812" s="15"/>
      <c r="CE812" s="15"/>
      <c r="CF812" s="15"/>
      <c r="CG812" s="15"/>
      <c r="CH812" s="15"/>
      <c r="CI812" s="15"/>
      <c r="CJ812" s="15"/>
      <c r="CK812" s="15"/>
      <c r="CL812" s="15"/>
      <c r="CM812" s="15"/>
      <c r="CN812" s="15"/>
      <c r="CO812" s="15"/>
      <c r="CP812" s="15"/>
      <c r="CQ812" s="15"/>
      <c r="CR812" s="15"/>
      <c r="CS812" s="15"/>
      <c r="CT812" s="15"/>
      <c r="CU812" s="15"/>
      <c r="CV812" s="15"/>
      <c r="CW812" s="15"/>
      <c r="CX812" s="15"/>
      <c r="CY812" s="15"/>
      <c r="CZ812" s="15"/>
      <c r="DA812" s="15"/>
      <c r="DB812" s="15"/>
      <c r="DC812" s="15"/>
      <c r="DD812" s="15"/>
      <c r="DE812" s="15"/>
      <c r="DF812" s="15"/>
      <c r="DG812" s="15"/>
      <c r="DH812" s="15"/>
    </row>
    <row r="813" spans="1:112" ht="17.25" thickBo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  <c r="CB813" s="15"/>
      <c r="CC813" s="15"/>
      <c r="CD813" s="15"/>
      <c r="CE813" s="15"/>
      <c r="CF813" s="15"/>
      <c r="CG813" s="15"/>
      <c r="CH813" s="15"/>
      <c r="CI813" s="15"/>
      <c r="CJ813" s="15"/>
      <c r="CK813" s="15"/>
      <c r="CL813" s="15"/>
      <c r="CM813" s="15"/>
      <c r="CN813" s="15"/>
      <c r="CO813" s="15"/>
      <c r="CP813" s="15"/>
      <c r="CQ813" s="15"/>
      <c r="CR813" s="15"/>
      <c r="CS813" s="15"/>
      <c r="CT813" s="15"/>
      <c r="CU813" s="15"/>
      <c r="CV813" s="15"/>
      <c r="CW813" s="15"/>
      <c r="CX813" s="15"/>
      <c r="CY813" s="15"/>
      <c r="CZ813" s="15"/>
      <c r="DA813" s="15"/>
      <c r="DB813" s="15"/>
      <c r="DC813" s="15"/>
      <c r="DD813" s="15"/>
      <c r="DE813" s="15"/>
      <c r="DF813" s="15"/>
      <c r="DG813" s="15"/>
      <c r="DH813" s="15"/>
    </row>
    <row r="814" spans="1:112" ht="17.25" thickBo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  <c r="CB814" s="15"/>
      <c r="CC814" s="15"/>
      <c r="CD814" s="15"/>
      <c r="CE814" s="15"/>
      <c r="CF814" s="15"/>
      <c r="CG814" s="15"/>
      <c r="CH814" s="15"/>
      <c r="CI814" s="15"/>
      <c r="CJ814" s="15"/>
      <c r="CK814" s="15"/>
      <c r="CL814" s="15"/>
      <c r="CM814" s="15"/>
      <c r="CN814" s="15"/>
      <c r="CO814" s="15"/>
      <c r="CP814" s="15"/>
      <c r="CQ814" s="15"/>
      <c r="CR814" s="15"/>
      <c r="CS814" s="15"/>
      <c r="CT814" s="15"/>
      <c r="CU814" s="15"/>
      <c r="CV814" s="15"/>
      <c r="CW814" s="15"/>
      <c r="CX814" s="15"/>
      <c r="CY814" s="15"/>
      <c r="CZ814" s="15"/>
      <c r="DA814" s="15"/>
      <c r="DB814" s="15"/>
      <c r="DC814" s="15"/>
      <c r="DD814" s="15"/>
      <c r="DE814" s="15"/>
      <c r="DF814" s="15"/>
      <c r="DG814" s="15"/>
      <c r="DH814" s="15"/>
    </row>
    <row r="815" spans="1:112" ht="17.25" thickBo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  <c r="CB815" s="15"/>
      <c r="CC815" s="15"/>
      <c r="CD815" s="15"/>
      <c r="CE815" s="15"/>
      <c r="CF815" s="15"/>
      <c r="CG815" s="15"/>
      <c r="CH815" s="15"/>
      <c r="CI815" s="15"/>
      <c r="CJ815" s="15"/>
      <c r="CK815" s="15"/>
      <c r="CL815" s="15"/>
      <c r="CM815" s="15"/>
      <c r="CN815" s="15"/>
      <c r="CO815" s="15"/>
      <c r="CP815" s="15"/>
      <c r="CQ815" s="15"/>
      <c r="CR815" s="15"/>
      <c r="CS815" s="15"/>
      <c r="CT815" s="15"/>
      <c r="CU815" s="15"/>
      <c r="CV815" s="15"/>
      <c r="CW815" s="15"/>
      <c r="CX815" s="15"/>
      <c r="CY815" s="15"/>
      <c r="CZ815" s="15"/>
      <c r="DA815" s="15"/>
      <c r="DB815" s="15"/>
      <c r="DC815" s="15"/>
      <c r="DD815" s="15"/>
      <c r="DE815" s="15"/>
      <c r="DF815" s="15"/>
      <c r="DG815" s="15"/>
      <c r="DH815" s="15"/>
    </row>
    <row r="816" spans="1:112" ht="17.25" thickBo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5"/>
      <c r="CB816" s="15"/>
      <c r="CC816" s="15"/>
      <c r="CD816" s="15"/>
      <c r="CE816" s="15"/>
      <c r="CF816" s="15"/>
      <c r="CG816" s="15"/>
      <c r="CH816" s="15"/>
      <c r="CI816" s="15"/>
      <c r="CJ816" s="15"/>
      <c r="CK816" s="15"/>
      <c r="CL816" s="15"/>
      <c r="CM816" s="15"/>
      <c r="CN816" s="15"/>
      <c r="CO816" s="15"/>
      <c r="CP816" s="15"/>
      <c r="CQ816" s="15"/>
      <c r="CR816" s="15"/>
      <c r="CS816" s="15"/>
      <c r="CT816" s="15"/>
      <c r="CU816" s="15"/>
      <c r="CV816" s="15"/>
      <c r="CW816" s="15"/>
      <c r="CX816" s="15"/>
      <c r="CY816" s="15"/>
      <c r="CZ816" s="15"/>
      <c r="DA816" s="15"/>
      <c r="DB816" s="15"/>
      <c r="DC816" s="15"/>
      <c r="DD816" s="15"/>
      <c r="DE816" s="15"/>
      <c r="DF816" s="15"/>
      <c r="DG816" s="15"/>
      <c r="DH816" s="15"/>
    </row>
    <row r="817" spans="1:112" ht="17.25" thickBo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  <c r="CA817" s="15"/>
      <c r="CB817" s="15"/>
      <c r="CC817" s="15"/>
      <c r="CD817" s="15"/>
      <c r="CE817" s="15"/>
      <c r="CF817" s="15"/>
      <c r="CG817" s="15"/>
      <c r="CH817" s="15"/>
      <c r="CI817" s="15"/>
      <c r="CJ817" s="15"/>
      <c r="CK817" s="15"/>
      <c r="CL817" s="15"/>
      <c r="CM817" s="15"/>
      <c r="CN817" s="15"/>
      <c r="CO817" s="15"/>
      <c r="CP817" s="15"/>
      <c r="CQ817" s="15"/>
      <c r="CR817" s="15"/>
      <c r="CS817" s="15"/>
      <c r="CT817" s="15"/>
      <c r="CU817" s="15"/>
      <c r="CV817" s="15"/>
      <c r="CW817" s="15"/>
      <c r="CX817" s="15"/>
      <c r="CY817" s="15"/>
      <c r="CZ817" s="15"/>
      <c r="DA817" s="15"/>
      <c r="DB817" s="15"/>
      <c r="DC817" s="15"/>
      <c r="DD817" s="15"/>
      <c r="DE817" s="15"/>
      <c r="DF817" s="15"/>
      <c r="DG817" s="15"/>
      <c r="DH817" s="15"/>
    </row>
    <row r="818" spans="1:112" ht="17.25" thickBo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5"/>
      <c r="CB818" s="15"/>
      <c r="CC818" s="15"/>
      <c r="CD818" s="15"/>
      <c r="CE818" s="15"/>
      <c r="CF818" s="15"/>
      <c r="CG818" s="15"/>
      <c r="CH818" s="15"/>
      <c r="CI818" s="15"/>
      <c r="CJ818" s="15"/>
      <c r="CK818" s="15"/>
      <c r="CL818" s="15"/>
      <c r="CM818" s="15"/>
      <c r="CN818" s="15"/>
      <c r="CO818" s="15"/>
      <c r="CP818" s="15"/>
      <c r="CQ818" s="15"/>
      <c r="CR818" s="15"/>
      <c r="CS818" s="15"/>
      <c r="CT818" s="15"/>
      <c r="CU818" s="15"/>
      <c r="CV818" s="15"/>
      <c r="CW818" s="15"/>
      <c r="CX818" s="15"/>
      <c r="CY818" s="15"/>
      <c r="CZ818" s="15"/>
      <c r="DA818" s="15"/>
      <c r="DB818" s="15"/>
      <c r="DC818" s="15"/>
      <c r="DD818" s="15"/>
      <c r="DE818" s="15"/>
      <c r="DF818" s="15"/>
      <c r="DG818" s="15"/>
      <c r="DH818" s="15"/>
    </row>
    <row r="819" spans="1:112" ht="17.25" thickBo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  <c r="CB819" s="15"/>
      <c r="CC819" s="15"/>
      <c r="CD819" s="15"/>
      <c r="CE819" s="15"/>
      <c r="CF819" s="15"/>
      <c r="CG819" s="15"/>
      <c r="CH819" s="15"/>
      <c r="CI819" s="15"/>
      <c r="CJ819" s="15"/>
      <c r="CK819" s="15"/>
      <c r="CL819" s="15"/>
      <c r="CM819" s="15"/>
      <c r="CN819" s="15"/>
      <c r="CO819" s="15"/>
      <c r="CP819" s="15"/>
      <c r="CQ819" s="15"/>
      <c r="CR819" s="15"/>
      <c r="CS819" s="15"/>
      <c r="CT819" s="15"/>
      <c r="CU819" s="15"/>
      <c r="CV819" s="15"/>
      <c r="CW819" s="15"/>
      <c r="CX819" s="15"/>
      <c r="CY819" s="15"/>
      <c r="CZ819" s="15"/>
      <c r="DA819" s="15"/>
      <c r="DB819" s="15"/>
      <c r="DC819" s="15"/>
      <c r="DD819" s="15"/>
      <c r="DE819" s="15"/>
      <c r="DF819" s="15"/>
      <c r="DG819" s="15"/>
      <c r="DH819" s="15"/>
    </row>
    <row r="820" spans="1:112" ht="17.25" thickBo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  <c r="CB820" s="15"/>
      <c r="CC820" s="15"/>
      <c r="CD820" s="15"/>
      <c r="CE820" s="15"/>
      <c r="CF820" s="15"/>
      <c r="CG820" s="15"/>
      <c r="CH820" s="15"/>
      <c r="CI820" s="15"/>
      <c r="CJ820" s="15"/>
      <c r="CK820" s="15"/>
      <c r="CL820" s="15"/>
      <c r="CM820" s="15"/>
      <c r="CN820" s="15"/>
      <c r="CO820" s="15"/>
      <c r="CP820" s="15"/>
      <c r="CQ820" s="15"/>
      <c r="CR820" s="15"/>
      <c r="CS820" s="15"/>
      <c r="CT820" s="15"/>
      <c r="CU820" s="15"/>
      <c r="CV820" s="15"/>
      <c r="CW820" s="15"/>
      <c r="CX820" s="15"/>
      <c r="CY820" s="15"/>
      <c r="CZ820" s="15"/>
      <c r="DA820" s="15"/>
      <c r="DB820" s="15"/>
      <c r="DC820" s="15"/>
      <c r="DD820" s="15"/>
      <c r="DE820" s="15"/>
      <c r="DF820" s="15"/>
      <c r="DG820" s="15"/>
      <c r="DH820" s="15"/>
    </row>
    <row r="821" spans="1:112" ht="17.25" thickBo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  <c r="CA821" s="15"/>
      <c r="CB821" s="15"/>
      <c r="CC821" s="15"/>
      <c r="CD821" s="15"/>
      <c r="CE821" s="15"/>
      <c r="CF821" s="15"/>
      <c r="CG821" s="15"/>
      <c r="CH821" s="15"/>
      <c r="CI821" s="15"/>
      <c r="CJ821" s="15"/>
      <c r="CK821" s="15"/>
      <c r="CL821" s="15"/>
      <c r="CM821" s="15"/>
      <c r="CN821" s="15"/>
      <c r="CO821" s="15"/>
      <c r="CP821" s="15"/>
      <c r="CQ821" s="15"/>
      <c r="CR821" s="15"/>
      <c r="CS821" s="15"/>
      <c r="CT821" s="15"/>
      <c r="CU821" s="15"/>
      <c r="CV821" s="15"/>
      <c r="CW821" s="15"/>
      <c r="CX821" s="15"/>
      <c r="CY821" s="15"/>
      <c r="CZ821" s="15"/>
      <c r="DA821" s="15"/>
      <c r="DB821" s="15"/>
      <c r="DC821" s="15"/>
      <c r="DD821" s="15"/>
      <c r="DE821" s="15"/>
      <c r="DF821" s="15"/>
      <c r="DG821" s="15"/>
      <c r="DH821" s="15"/>
    </row>
    <row r="822" spans="1:112" ht="17.25" thickBo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  <c r="CA822" s="15"/>
      <c r="CB822" s="15"/>
      <c r="CC822" s="15"/>
      <c r="CD822" s="15"/>
      <c r="CE822" s="15"/>
      <c r="CF822" s="15"/>
      <c r="CG822" s="15"/>
      <c r="CH822" s="15"/>
      <c r="CI822" s="15"/>
      <c r="CJ822" s="15"/>
      <c r="CK822" s="15"/>
      <c r="CL822" s="15"/>
      <c r="CM822" s="15"/>
      <c r="CN822" s="15"/>
      <c r="CO822" s="15"/>
      <c r="CP822" s="15"/>
      <c r="CQ822" s="15"/>
      <c r="CR822" s="15"/>
      <c r="CS822" s="15"/>
      <c r="CT822" s="15"/>
      <c r="CU822" s="15"/>
      <c r="CV822" s="15"/>
      <c r="CW822" s="15"/>
      <c r="CX822" s="15"/>
      <c r="CY822" s="15"/>
      <c r="CZ822" s="15"/>
      <c r="DA822" s="15"/>
      <c r="DB822" s="15"/>
      <c r="DC822" s="15"/>
      <c r="DD822" s="15"/>
      <c r="DE822" s="15"/>
      <c r="DF822" s="15"/>
      <c r="DG822" s="15"/>
      <c r="DH822" s="15"/>
    </row>
    <row r="823" spans="1:112" ht="17.25" thickBo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  <c r="CA823" s="15"/>
      <c r="CB823" s="15"/>
      <c r="CC823" s="15"/>
      <c r="CD823" s="15"/>
      <c r="CE823" s="15"/>
      <c r="CF823" s="15"/>
      <c r="CG823" s="15"/>
      <c r="CH823" s="15"/>
      <c r="CI823" s="15"/>
      <c r="CJ823" s="15"/>
      <c r="CK823" s="15"/>
      <c r="CL823" s="15"/>
      <c r="CM823" s="15"/>
      <c r="CN823" s="15"/>
      <c r="CO823" s="15"/>
      <c r="CP823" s="15"/>
      <c r="CQ823" s="15"/>
      <c r="CR823" s="15"/>
      <c r="CS823" s="15"/>
      <c r="CT823" s="15"/>
      <c r="CU823" s="15"/>
      <c r="CV823" s="15"/>
      <c r="CW823" s="15"/>
      <c r="CX823" s="15"/>
      <c r="CY823" s="15"/>
      <c r="CZ823" s="15"/>
      <c r="DA823" s="15"/>
      <c r="DB823" s="15"/>
      <c r="DC823" s="15"/>
      <c r="DD823" s="15"/>
      <c r="DE823" s="15"/>
      <c r="DF823" s="15"/>
      <c r="DG823" s="15"/>
      <c r="DH823" s="15"/>
    </row>
    <row r="824" spans="1:112" ht="17.25" thickBo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  <c r="CA824" s="15"/>
      <c r="CB824" s="15"/>
      <c r="CC824" s="15"/>
      <c r="CD824" s="15"/>
      <c r="CE824" s="15"/>
      <c r="CF824" s="15"/>
      <c r="CG824" s="15"/>
      <c r="CH824" s="15"/>
      <c r="CI824" s="15"/>
      <c r="CJ824" s="15"/>
      <c r="CK824" s="15"/>
      <c r="CL824" s="15"/>
      <c r="CM824" s="15"/>
      <c r="CN824" s="15"/>
      <c r="CO824" s="15"/>
      <c r="CP824" s="15"/>
      <c r="CQ824" s="15"/>
      <c r="CR824" s="15"/>
      <c r="CS824" s="15"/>
      <c r="CT824" s="15"/>
      <c r="CU824" s="15"/>
      <c r="CV824" s="15"/>
      <c r="CW824" s="15"/>
      <c r="CX824" s="15"/>
      <c r="CY824" s="15"/>
      <c r="CZ824" s="15"/>
      <c r="DA824" s="15"/>
      <c r="DB824" s="15"/>
      <c r="DC824" s="15"/>
      <c r="DD824" s="15"/>
      <c r="DE824" s="15"/>
      <c r="DF824" s="15"/>
      <c r="DG824" s="15"/>
      <c r="DH824" s="15"/>
    </row>
    <row r="825" spans="1:112" ht="17.25" thickBo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  <c r="CA825" s="15"/>
      <c r="CB825" s="15"/>
      <c r="CC825" s="15"/>
      <c r="CD825" s="15"/>
      <c r="CE825" s="15"/>
      <c r="CF825" s="15"/>
      <c r="CG825" s="15"/>
      <c r="CH825" s="15"/>
      <c r="CI825" s="15"/>
      <c r="CJ825" s="15"/>
      <c r="CK825" s="15"/>
      <c r="CL825" s="15"/>
      <c r="CM825" s="15"/>
      <c r="CN825" s="15"/>
      <c r="CO825" s="15"/>
      <c r="CP825" s="15"/>
      <c r="CQ825" s="15"/>
      <c r="CR825" s="15"/>
      <c r="CS825" s="15"/>
      <c r="CT825" s="15"/>
      <c r="CU825" s="15"/>
      <c r="CV825" s="15"/>
      <c r="CW825" s="15"/>
      <c r="CX825" s="15"/>
      <c r="CY825" s="15"/>
      <c r="CZ825" s="15"/>
      <c r="DA825" s="15"/>
      <c r="DB825" s="15"/>
      <c r="DC825" s="15"/>
      <c r="DD825" s="15"/>
      <c r="DE825" s="15"/>
      <c r="DF825" s="15"/>
      <c r="DG825" s="15"/>
      <c r="DH825" s="15"/>
    </row>
    <row r="826" spans="1:112" ht="17.25" thickBo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  <c r="CA826" s="15"/>
      <c r="CB826" s="15"/>
      <c r="CC826" s="15"/>
      <c r="CD826" s="15"/>
      <c r="CE826" s="15"/>
      <c r="CF826" s="15"/>
      <c r="CG826" s="15"/>
      <c r="CH826" s="15"/>
      <c r="CI826" s="15"/>
      <c r="CJ826" s="15"/>
      <c r="CK826" s="15"/>
      <c r="CL826" s="15"/>
      <c r="CM826" s="15"/>
      <c r="CN826" s="15"/>
      <c r="CO826" s="15"/>
      <c r="CP826" s="15"/>
      <c r="CQ826" s="15"/>
      <c r="CR826" s="15"/>
      <c r="CS826" s="15"/>
      <c r="CT826" s="15"/>
      <c r="CU826" s="15"/>
      <c r="CV826" s="15"/>
      <c r="CW826" s="15"/>
      <c r="CX826" s="15"/>
      <c r="CY826" s="15"/>
      <c r="CZ826" s="15"/>
      <c r="DA826" s="15"/>
      <c r="DB826" s="15"/>
      <c r="DC826" s="15"/>
      <c r="DD826" s="15"/>
      <c r="DE826" s="15"/>
      <c r="DF826" s="15"/>
      <c r="DG826" s="15"/>
      <c r="DH826" s="15"/>
    </row>
    <row r="827" spans="1:112" ht="17.25" thickBo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  <c r="CA827" s="15"/>
      <c r="CB827" s="15"/>
      <c r="CC827" s="15"/>
      <c r="CD827" s="15"/>
      <c r="CE827" s="15"/>
      <c r="CF827" s="15"/>
      <c r="CG827" s="15"/>
      <c r="CH827" s="15"/>
      <c r="CI827" s="15"/>
      <c r="CJ827" s="15"/>
      <c r="CK827" s="15"/>
      <c r="CL827" s="15"/>
      <c r="CM827" s="15"/>
      <c r="CN827" s="15"/>
      <c r="CO827" s="15"/>
      <c r="CP827" s="15"/>
      <c r="CQ827" s="15"/>
      <c r="CR827" s="15"/>
      <c r="CS827" s="15"/>
      <c r="CT827" s="15"/>
      <c r="CU827" s="15"/>
      <c r="CV827" s="15"/>
      <c r="CW827" s="15"/>
      <c r="CX827" s="15"/>
      <c r="CY827" s="15"/>
      <c r="CZ827" s="15"/>
      <c r="DA827" s="15"/>
      <c r="DB827" s="15"/>
      <c r="DC827" s="15"/>
      <c r="DD827" s="15"/>
      <c r="DE827" s="15"/>
      <c r="DF827" s="15"/>
      <c r="DG827" s="15"/>
      <c r="DH827" s="15"/>
    </row>
    <row r="828" spans="1:112" ht="17.25" thickBo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  <c r="CB828" s="15"/>
      <c r="CC828" s="15"/>
      <c r="CD828" s="15"/>
      <c r="CE828" s="15"/>
      <c r="CF828" s="15"/>
      <c r="CG828" s="15"/>
      <c r="CH828" s="15"/>
      <c r="CI828" s="15"/>
      <c r="CJ828" s="15"/>
      <c r="CK828" s="15"/>
      <c r="CL828" s="15"/>
      <c r="CM828" s="15"/>
      <c r="CN828" s="15"/>
      <c r="CO828" s="15"/>
      <c r="CP828" s="15"/>
      <c r="CQ828" s="15"/>
      <c r="CR828" s="15"/>
      <c r="CS828" s="15"/>
      <c r="CT828" s="15"/>
      <c r="CU828" s="15"/>
      <c r="CV828" s="15"/>
      <c r="CW828" s="15"/>
      <c r="CX828" s="15"/>
      <c r="CY828" s="15"/>
      <c r="CZ828" s="15"/>
      <c r="DA828" s="15"/>
      <c r="DB828" s="15"/>
      <c r="DC828" s="15"/>
      <c r="DD828" s="15"/>
      <c r="DE828" s="15"/>
      <c r="DF828" s="15"/>
      <c r="DG828" s="15"/>
      <c r="DH828" s="15"/>
    </row>
    <row r="829" spans="1:112" ht="17.25" thickBo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  <c r="CA829" s="15"/>
      <c r="CB829" s="15"/>
      <c r="CC829" s="15"/>
      <c r="CD829" s="15"/>
      <c r="CE829" s="15"/>
      <c r="CF829" s="15"/>
      <c r="CG829" s="15"/>
      <c r="CH829" s="15"/>
      <c r="CI829" s="15"/>
      <c r="CJ829" s="15"/>
      <c r="CK829" s="15"/>
      <c r="CL829" s="15"/>
      <c r="CM829" s="15"/>
      <c r="CN829" s="15"/>
      <c r="CO829" s="15"/>
      <c r="CP829" s="15"/>
      <c r="CQ829" s="15"/>
      <c r="CR829" s="15"/>
      <c r="CS829" s="15"/>
      <c r="CT829" s="15"/>
      <c r="CU829" s="15"/>
      <c r="CV829" s="15"/>
      <c r="CW829" s="15"/>
      <c r="CX829" s="15"/>
      <c r="CY829" s="15"/>
      <c r="CZ829" s="15"/>
      <c r="DA829" s="15"/>
      <c r="DB829" s="15"/>
      <c r="DC829" s="15"/>
      <c r="DD829" s="15"/>
      <c r="DE829" s="15"/>
      <c r="DF829" s="15"/>
      <c r="DG829" s="15"/>
      <c r="DH829" s="15"/>
    </row>
    <row r="830" spans="1:112" ht="17.25" thickBo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  <c r="CB830" s="15"/>
      <c r="CC830" s="15"/>
      <c r="CD830" s="15"/>
      <c r="CE830" s="15"/>
      <c r="CF830" s="15"/>
      <c r="CG830" s="15"/>
      <c r="CH830" s="15"/>
      <c r="CI830" s="15"/>
      <c r="CJ830" s="15"/>
      <c r="CK830" s="15"/>
      <c r="CL830" s="15"/>
      <c r="CM830" s="15"/>
      <c r="CN830" s="15"/>
      <c r="CO830" s="15"/>
      <c r="CP830" s="15"/>
      <c r="CQ830" s="15"/>
      <c r="CR830" s="15"/>
      <c r="CS830" s="15"/>
      <c r="CT830" s="15"/>
      <c r="CU830" s="15"/>
      <c r="CV830" s="15"/>
      <c r="CW830" s="15"/>
      <c r="CX830" s="15"/>
      <c r="CY830" s="15"/>
      <c r="CZ830" s="15"/>
      <c r="DA830" s="15"/>
      <c r="DB830" s="15"/>
      <c r="DC830" s="15"/>
      <c r="DD830" s="15"/>
      <c r="DE830" s="15"/>
      <c r="DF830" s="15"/>
      <c r="DG830" s="15"/>
      <c r="DH830" s="15"/>
    </row>
    <row r="831" spans="1:112" ht="17.25" thickBo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  <c r="CA831" s="15"/>
      <c r="CB831" s="15"/>
      <c r="CC831" s="15"/>
      <c r="CD831" s="15"/>
      <c r="CE831" s="15"/>
      <c r="CF831" s="15"/>
      <c r="CG831" s="15"/>
      <c r="CH831" s="15"/>
      <c r="CI831" s="15"/>
      <c r="CJ831" s="15"/>
      <c r="CK831" s="15"/>
      <c r="CL831" s="15"/>
      <c r="CM831" s="15"/>
      <c r="CN831" s="15"/>
      <c r="CO831" s="15"/>
      <c r="CP831" s="15"/>
      <c r="CQ831" s="15"/>
      <c r="CR831" s="15"/>
      <c r="CS831" s="15"/>
      <c r="CT831" s="15"/>
      <c r="CU831" s="15"/>
      <c r="CV831" s="15"/>
      <c r="CW831" s="15"/>
      <c r="CX831" s="15"/>
      <c r="CY831" s="15"/>
      <c r="CZ831" s="15"/>
      <c r="DA831" s="15"/>
      <c r="DB831" s="15"/>
      <c r="DC831" s="15"/>
      <c r="DD831" s="15"/>
      <c r="DE831" s="15"/>
      <c r="DF831" s="15"/>
      <c r="DG831" s="15"/>
      <c r="DH831" s="15"/>
    </row>
    <row r="832" spans="1:112" ht="17.25" thickBo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  <c r="CB832" s="15"/>
      <c r="CC832" s="15"/>
      <c r="CD832" s="15"/>
      <c r="CE832" s="15"/>
      <c r="CF832" s="15"/>
      <c r="CG832" s="15"/>
      <c r="CH832" s="15"/>
      <c r="CI832" s="15"/>
      <c r="CJ832" s="15"/>
      <c r="CK832" s="15"/>
      <c r="CL832" s="15"/>
      <c r="CM832" s="15"/>
      <c r="CN832" s="15"/>
      <c r="CO832" s="15"/>
      <c r="CP832" s="15"/>
      <c r="CQ832" s="15"/>
      <c r="CR832" s="15"/>
      <c r="CS832" s="15"/>
      <c r="CT832" s="15"/>
      <c r="CU832" s="15"/>
      <c r="CV832" s="15"/>
      <c r="CW832" s="15"/>
      <c r="CX832" s="15"/>
      <c r="CY832" s="15"/>
      <c r="CZ832" s="15"/>
      <c r="DA832" s="15"/>
      <c r="DB832" s="15"/>
      <c r="DC832" s="15"/>
      <c r="DD832" s="15"/>
      <c r="DE832" s="15"/>
      <c r="DF832" s="15"/>
      <c r="DG832" s="15"/>
      <c r="DH832" s="15"/>
    </row>
    <row r="833" spans="1:112" ht="17.25" thickBo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  <c r="CA833" s="15"/>
      <c r="CB833" s="15"/>
      <c r="CC833" s="15"/>
      <c r="CD833" s="15"/>
      <c r="CE833" s="15"/>
      <c r="CF833" s="15"/>
      <c r="CG833" s="15"/>
      <c r="CH833" s="15"/>
      <c r="CI833" s="15"/>
      <c r="CJ833" s="15"/>
      <c r="CK833" s="15"/>
      <c r="CL833" s="15"/>
      <c r="CM833" s="15"/>
      <c r="CN833" s="15"/>
      <c r="CO833" s="15"/>
      <c r="CP833" s="15"/>
      <c r="CQ833" s="15"/>
      <c r="CR833" s="15"/>
      <c r="CS833" s="15"/>
      <c r="CT833" s="15"/>
      <c r="CU833" s="15"/>
      <c r="CV833" s="15"/>
      <c r="CW833" s="15"/>
      <c r="CX833" s="15"/>
      <c r="CY833" s="15"/>
      <c r="CZ833" s="15"/>
      <c r="DA833" s="15"/>
      <c r="DB833" s="15"/>
      <c r="DC833" s="15"/>
      <c r="DD833" s="15"/>
      <c r="DE833" s="15"/>
      <c r="DF833" s="15"/>
      <c r="DG833" s="15"/>
      <c r="DH833" s="15"/>
    </row>
    <row r="834" spans="1:112" ht="17.25" thickBo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  <c r="CA834" s="15"/>
      <c r="CB834" s="15"/>
      <c r="CC834" s="15"/>
      <c r="CD834" s="15"/>
      <c r="CE834" s="15"/>
      <c r="CF834" s="15"/>
      <c r="CG834" s="15"/>
      <c r="CH834" s="15"/>
      <c r="CI834" s="15"/>
      <c r="CJ834" s="15"/>
      <c r="CK834" s="15"/>
      <c r="CL834" s="15"/>
      <c r="CM834" s="15"/>
      <c r="CN834" s="15"/>
      <c r="CO834" s="15"/>
      <c r="CP834" s="15"/>
      <c r="CQ834" s="15"/>
      <c r="CR834" s="15"/>
      <c r="CS834" s="15"/>
      <c r="CT834" s="15"/>
      <c r="CU834" s="15"/>
      <c r="CV834" s="15"/>
      <c r="CW834" s="15"/>
      <c r="CX834" s="15"/>
      <c r="CY834" s="15"/>
      <c r="CZ834" s="15"/>
      <c r="DA834" s="15"/>
      <c r="DB834" s="15"/>
      <c r="DC834" s="15"/>
      <c r="DD834" s="15"/>
      <c r="DE834" s="15"/>
      <c r="DF834" s="15"/>
      <c r="DG834" s="15"/>
      <c r="DH834" s="15"/>
    </row>
    <row r="835" spans="1:112" ht="17.25" thickBo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  <c r="CA835" s="15"/>
      <c r="CB835" s="15"/>
      <c r="CC835" s="15"/>
      <c r="CD835" s="15"/>
      <c r="CE835" s="15"/>
      <c r="CF835" s="15"/>
      <c r="CG835" s="15"/>
      <c r="CH835" s="15"/>
      <c r="CI835" s="15"/>
      <c r="CJ835" s="15"/>
      <c r="CK835" s="15"/>
      <c r="CL835" s="15"/>
      <c r="CM835" s="15"/>
      <c r="CN835" s="15"/>
      <c r="CO835" s="15"/>
      <c r="CP835" s="15"/>
      <c r="CQ835" s="15"/>
      <c r="CR835" s="15"/>
      <c r="CS835" s="15"/>
      <c r="CT835" s="15"/>
      <c r="CU835" s="15"/>
      <c r="CV835" s="15"/>
      <c r="CW835" s="15"/>
      <c r="CX835" s="15"/>
      <c r="CY835" s="15"/>
      <c r="CZ835" s="15"/>
      <c r="DA835" s="15"/>
      <c r="DB835" s="15"/>
      <c r="DC835" s="15"/>
      <c r="DD835" s="15"/>
      <c r="DE835" s="15"/>
      <c r="DF835" s="15"/>
      <c r="DG835" s="15"/>
      <c r="DH835" s="15"/>
    </row>
    <row r="836" spans="1:112" ht="17.25" thickBo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  <c r="CA836" s="15"/>
      <c r="CB836" s="15"/>
      <c r="CC836" s="15"/>
      <c r="CD836" s="15"/>
      <c r="CE836" s="15"/>
      <c r="CF836" s="15"/>
      <c r="CG836" s="15"/>
      <c r="CH836" s="15"/>
      <c r="CI836" s="15"/>
      <c r="CJ836" s="15"/>
      <c r="CK836" s="15"/>
      <c r="CL836" s="15"/>
      <c r="CM836" s="15"/>
      <c r="CN836" s="15"/>
      <c r="CO836" s="15"/>
      <c r="CP836" s="15"/>
      <c r="CQ836" s="15"/>
      <c r="CR836" s="15"/>
      <c r="CS836" s="15"/>
      <c r="CT836" s="15"/>
      <c r="CU836" s="15"/>
      <c r="CV836" s="15"/>
      <c r="CW836" s="15"/>
      <c r="CX836" s="15"/>
      <c r="CY836" s="15"/>
      <c r="CZ836" s="15"/>
      <c r="DA836" s="15"/>
      <c r="DB836" s="15"/>
      <c r="DC836" s="15"/>
      <c r="DD836" s="15"/>
      <c r="DE836" s="15"/>
      <c r="DF836" s="15"/>
      <c r="DG836" s="15"/>
      <c r="DH836" s="15"/>
    </row>
    <row r="837" spans="1:112" ht="17.25" thickBo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  <c r="CA837" s="15"/>
      <c r="CB837" s="15"/>
      <c r="CC837" s="15"/>
      <c r="CD837" s="15"/>
      <c r="CE837" s="15"/>
      <c r="CF837" s="15"/>
      <c r="CG837" s="15"/>
      <c r="CH837" s="15"/>
      <c r="CI837" s="15"/>
      <c r="CJ837" s="15"/>
      <c r="CK837" s="15"/>
      <c r="CL837" s="15"/>
      <c r="CM837" s="15"/>
      <c r="CN837" s="15"/>
      <c r="CO837" s="15"/>
      <c r="CP837" s="15"/>
      <c r="CQ837" s="15"/>
      <c r="CR837" s="15"/>
      <c r="CS837" s="15"/>
      <c r="CT837" s="15"/>
      <c r="CU837" s="15"/>
      <c r="CV837" s="15"/>
      <c r="CW837" s="15"/>
      <c r="CX837" s="15"/>
      <c r="CY837" s="15"/>
      <c r="CZ837" s="15"/>
      <c r="DA837" s="15"/>
      <c r="DB837" s="15"/>
      <c r="DC837" s="15"/>
      <c r="DD837" s="15"/>
      <c r="DE837" s="15"/>
      <c r="DF837" s="15"/>
      <c r="DG837" s="15"/>
      <c r="DH837" s="15"/>
    </row>
    <row r="838" spans="1:112" ht="17.25" thickBo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5"/>
      <c r="CD838" s="15"/>
      <c r="CE838" s="15"/>
      <c r="CF838" s="15"/>
      <c r="CG838" s="15"/>
      <c r="CH838" s="15"/>
      <c r="CI838" s="15"/>
      <c r="CJ838" s="15"/>
      <c r="CK838" s="15"/>
      <c r="CL838" s="15"/>
      <c r="CM838" s="15"/>
      <c r="CN838" s="15"/>
      <c r="CO838" s="15"/>
      <c r="CP838" s="15"/>
      <c r="CQ838" s="15"/>
      <c r="CR838" s="15"/>
      <c r="CS838" s="15"/>
      <c r="CT838" s="15"/>
      <c r="CU838" s="15"/>
      <c r="CV838" s="15"/>
      <c r="CW838" s="15"/>
      <c r="CX838" s="15"/>
      <c r="CY838" s="15"/>
      <c r="CZ838" s="15"/>
      <c r="DA838" s="15"/>
      <c r="DB838" s="15"/>
      <c r="DC838" s="15"/>
      <c r="DD838" s="15"/>
      <c r="DE838" s="15"/>
      <c r="DF838" s="15"/>
      <c r="DG838" s="15"/>
      <c r="DH838" s="15"/>
    </row>
    <row r="839" spans="1:112" ht="17.25" thickBo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  <c r="CA839" s="15"/>
      <c r="CB839" s="15"/>
      <c r="CC839" s="15"/>
      <c r="CD839" s="15"/>
      <c r="CE839" s="15"/>
      <c r="CF839" s="15"/>
      <c r="CG839" s="15"/>
      <c r="CH839" s="15"/>
      <c r="CI839" s="15"/>
      <c r="CJ839" s="15"/>
      <c r="CK839" s="15"/>
      <c r="CL839" s="15"/>
      <c r="CM839" s="15"/>
      <c r="CN839" s="15"/>
      <c r="CO839" s="15"/>
      <c r="CP839" s="15"/>
      <c r="CQ839" s="15"/>
      <c r="CR839" s="15"/>
      <c r="CS839" s="15"/>
      <c r="CT839" s="15"/>
      <c r="CU839" s="15"/>
      <c r="CV839" s="15"/>
      <c r="CW839" s="15"/>
      <c r="CX839" s="15"/>
      <c r="CY839" s="15"/>
      <c r="CZ839" s="15"/>
      <c r="DA839" s="15"/>
      <c r="DB839" s="15"/>
      <c r="DC839" s="15"/>
      <c r="DD839" s="15"/>
      <c r="DE839" s="15"/>
      <c r="DF839" s="15"/>
      <c r="DG839" s="15"/>
      <c r="DH839" s="15"/>
    </row>
    <row r="840" spans="1:112" ht="17.25" thickBo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  <c r="CA840" s="15"/>
      <c r="CB840" s="15"/>
      <c r="CC840" s="15"/>
      <c r="CD840" s="15"/>
      <c r="CE840" s="15"/>
      <c r="CF840" s="15"/>
      <c r="CG840" s="15"/>
      <c r="CH840" s="15"/>
      <c r="CI840" s="15"/>
      <c r="CJ840" s="15"/>
      <c r="CK840" s="15"/>
      <c r="CL840" s="15"/>
      <c r="CM840" s="15"/>
      <c r="CN840" s="15"/>
      <c r="CO840" s="15"/>
      <c r="CP840" s="15"/>
      <c r="CQ840" s="15"/>
      <c r="CR840" s="15"/>
      <c r="CS840" s="15"/>
      <c r="CT840" s="15"/>
      <c r="CU840" s="15"/>
      <c r="CV840" s="15"/>
      <c r="CW840" s="15"/>
      <c r="CX840" s="15"/>
      <c r="CY840" s="15"/>
      <c r="CZ840" s="15"/>
      <c r="DA840" s="15"/>
      <c r="DB840" s="15"/>
      <c r="DC840" s="15"/>
      <c r="DD840" s="15"/>
      <c r="DE840" s="15"/>
      <c r="DF840" s="15"/>
      <c r="DG840" s="15"/>
      <c r="DH840" s="15"/>
    </row>
    <row r="841" spans="1:112" ht="17.25" thickBo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  <c r="CB841" s="15"/>
      <c r="CC841" s="15"/>
      <c r="CD841" s="15"/>
      <c r="CE841" s="15"/>
      <c r="CF841" s="15"/>
      <c r="CG841" s="15"/>
      <c r="CH841" s="15"/>
      <c r="CI841" s="15"/>
      <c r="CJ841" s="15"/>
      <c r="CK841" s="15"/>
      <c r="CL841" s="15"/>
      <c r="CM841" s="15"/>
      <c r="CN841" s="15"/>
      <c r="CO841" s="15"/>
      <c r="CP841" s="15"/>
      <c r="CQ841" s="15"/>
      <c r="CR841" s="15"/>
      <c r="CS841" s="15"/>
      <c r="CT841" s="15"/>
      <c r="CU841" s="15"/>
      <c r="CV841" s="15"/>
      <c r="CW841" s="15"/>
      <c r="CX841" s="15"/>
      <c r="CY841" s="15"/>
      <c r="CZ841" s="15"/>
      <c r="DA841" s="15"/>
      <c r="DB841" s="15"/>
      <c r="DC841" s="15"/>
      <c r="DD841" s="15"/>
      <c r="DE841" s="15"/>
      <c r="DF841" s="15"/>
      <c r="DG841" s="15"/>
      <c r="DH841" s="15"/>
    </row>
    <row r="842" spans="1:112" ht="17.25" thickBo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  <c r="CA842" s="15"/>
      <c r="CB842" s="15"/>
      <c r="CC842" s="15"/>
      <c r="CD842" s="15"/>
      <c r="CE842" s="15"/>
      <c r="CF842" s="15"/>
      <c r="CG842" s="15"/>
      <c r="CH842" s="15"/>
      <c r="CI842" s="15"/>
      <c r="CJ842" s="15"/>
      <c r="CK842" s="15"/>
      <c r="CL842" s="15"/>
      <c r="CM842" s="15"/>
      <c r="CN842" s="15"/>
      <c r="CO842" s="15"/>
      <c r="CP842" s="15"/>
      <c r="CQ842" s="15"/>
      <c r="CR842" s="15"/>
      <c r="CS842" s="15"/>
      <c r="CT842" s="15"/>
      <c r="CU842" s="15"/>
      <c r="CV842" s="15"/>
      <c r="CW842" s="15"/>
      <c r="CX842" s="15"/>
      <c r="CY842" s="15"/>
      <c r="CZ842" s="15"/>
      <c r="DA842" s="15"/>
      <c r="DB842" s="15"/>
      <c r="DC842" s="15"/>
      <c r="DD842" s="15"/>
      <c r="DE842" s="15"/>
      <c r="DF842" s="15"/>
      <c r="DG842" s="15"/>
      <c r="DH842" s="15"/>
    </row>
    <row r="843" spans="1:112" ht="17.25" thickBo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  <c r="CA843" s="15"/>
      <c r="CB843" s="15"/>
      <c r="CC843" s="15"/>
      <c r="CD843" s="15"/>
      <c r="CE843" s="15"/>
      <c r="CF843" s="15"/>
      <c r="CG843" s="15"/>
      <c r="CH843" s="15"/>
      <c r="CI843" s="15"/>
      <c r="CJ843" s="15"/>
      <c r="CK843" s="15"/>
      <c r="CL843" s="15"/>
      <c r="CM843" s="15"/>
      <c r="CN843" s="15"/>
      <c r="CO843" s="15"/>
      <c r="CP843" s="15"/>
      <c r="CQ843" s="15"/>
      <c r="CR843" s="15"/>
      <c r="CS843" s="15"/>
      <c r="CT843" s="15"/>
      <c r="CU843" s="15"/>
      <c r="CV843" s="15"/>
      <c r="CW843" s="15"/>
      <c r="CX843" s="15"/>
      <c r="CY843" s="15"/>
      <c r="CZ843" s="15"/>
      <c r="DA843" s="15"/>
      <c r="DB843" s="15"/>
      <c r="DC843" s="15"/>
      <c r="DD843" s="15"/>
      <c r="DE843" s="15"/>
      <c r="DF843" s="15"/>
      <c r="DG843" s="15"/>
      <c r="DH843" s="15"/>
    </row>
    <row r="844" spans="1:112" ht="17.25" thickBo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  <c r="CB844" s="15"/>
      <c r="CC844" s="15"/>
      <c r="CD844" s="15"/>
      <c r="CE844" s="15"/>
      <c r="CF844" s="15"/>
      <c r="CG844" s="15"/>
      <c r="CH844" s="15"/>
      <c r="CI844" s="15"/>
      <c r="CJ844" s="15"/>
      <c r="CK844" s="15"/>
      <c r="CL844" s="15"/>
      <c r="CM844" s="15"/>
      <c r="CN844" s="15"/>
      <c r="CO844" s="15"/>
      <c r="CP844" s="15"/>
      <c r="CQ844" s="15"/>
      <c r="CR844" s="15"/>
      <c r="CS844" s="15"/>
      <c r="CT844" s="15"/>
      <c r="CU844" s="15"/>
      <c r="CV844" s="15"/>
      <c r="CW844" s="15"/>
      <c r="CX844" s="15"/>
      <c r="CY844" s="15"/>
      <c r="CZ844" s="15"/>
      <c r="DA844" s="15"/>
      <c r="DB844" s="15"/>
      <c r="DC844" s="15"/>
      <c r="DD844" s="15"/>
      <c r="DE844" s="15"/>
      <c r="DF844" s="15"/>
      <c r="DG844" s="15"/>
      <c r="DH844" s="15"/>
    </row>
    <row r="845" spans="1:112" ht="17.25" thickBo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  <c r="CA845" s="15"/>
      <c r="CB845" s="15"/>
      <c r="CC845" s="15"/>
      <c r="CD845" s="15"/>
      <c r="CE845" s="15"/>
      <c r="CF845" s="15"/>
      <c r="CG845" s="15"/>
      <c r="CH845" s="15"/>
      <c r="CI845" s="15"/>
      <c r="CJ845" s="15"/>
      <c r="CK845" s="15"/>
      <c r="CL845" s="15"/>
      <c r="CM845" s="15"/>
      <c r="CN845" s="15"/>
      <c r="CO845" s="15"/>
      <c r="CP845" s="15"/>
      <c r="CQ845" s="15"/>
      <c r="CR845" s="15"/>
      <c r="CS845" s="15"/>
      <c r="CT845" s="15"/>
      <c r="CU845" s="15"/>
      <c r="CV845" s="15"/>
      <c r="CW845" s="15"/>
      <c r="CX845" s="15"/>
      <c r="CY845" s="15"/>
      <c r="CZ845" s="15"/>
      <c r="DA845" s="15"/>
      <c r="DB845" s="15"/>
      <c r="DC845" s="15"/>
      <c r="DD845" s="15"/>
      <c r="DE845" s="15"/>
      <c r="DF845" s="15"/>
      <c r="DG845" s="15"/>
      <c r="DH845" s="15"/>
    </row>
    <row r="846" spans="1:112" ht="17.25" thickBo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  <c r="CA846" s="15"/>
      <c r="CB846" s="15"/>
      <c r="CC846" s="15"/>
      <c r="CD846" s="15"/>
      <c r="CE846" s="15"/>
      <c r="CF846" s="15"/>
      <c r="CG846" s="15"/>
      <c r="CH846" s="15"/>
      <c r="CI846" s="15"/>
      <c r="CJ846" s="15"/>
      <c r="CK846" s="15"/>
      <c r="CL846" s="15"/>
      <c r="CM846" s="15"/>
      <c r="CN846" s="15"/>
      <c r="CO846" s="15"/>
      <c r="CP846" s="15"/>
      <c r="CQ846" s="15"/>
      <c r="CR846" s="15"/>
      <c r="CS846" s="15"/>
      <c r="CT846" s="15"/>
      <c r="CU846" s="15"/>
      <c r="CV846" s="15"/>
      <c r="CW846" s="15"/>
      <c r="CX846" s="15"/>
      <c r="CY846" s="15"/>
      <c r="CZ846" s="15"/>
      <c r="DA846" s="15"/>
      <c r="DB846" s="15"/>
      <c r="DC846" s="15"/>
      <c r="DD846" s="15"/>
      <c r="DE846" s="15"/>
      <c r="DF846" s="15"/>
      <c r="DG846" s="15"/>
      <c r="DH846" s="15"/>
    </row>
    <row r="847" spans="1:112" ht="17.25" thickBo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  <c r="CA847" s="15"/>
      <c r="CB847" s="15"/>
      <c r="CC847" s="15"/>
      <c r="CD847" s="15"/>
      <c r="CE847" s="15"/>
      <c r="CF847" s="15"/>
      <c r="CG847" s="15"/>
      <c r="CH847" s="15"/>
      <c r="CI847" s="15"/>
      <c r="CJ847" s="15"/>
      <c r="CK847" s="15"/>
      <c r="CL847" s="15"/>
      <c r="CM847" s="15"/>
      <c r="CN847" s="15"/>
      <c r="CO847" s="15"/>
      <c r="CP847" s="15"/>
      <c r="CQ847" s="15"/>
      <c r="CR847" s="15"/>
      <c r="CS847" s="15"/>
      <c r="CT847" s="15"/>
      <c r="CU847" s="15"/>
      <c r="CV847" s="15"/>
      <c r="CW847" s="15"/>
      <c r="CX847" s="15"/>
      <c r="CY847" s="15"/>
      <c r="CZ847" s="15"/>
      <c r="DA847" s="15"/>
      <c r="DB847" s="15"/>
      <c r="DC847" s="15"/>
      <c r="DD847" s="15"/>
      <c r="DE847" s="15"/>
      <c r="DF847" s="15"/>
      <c r="DG847" s="15"/>
      <c r="DH847" s="15"/>
    </row>
    <row r="848" spans="1:112" ht="17.25" thickBo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  <c r="CA848" s="15"/>
      <c r="CB848" s="15"/>
      <c r="CC848" s="15"/>
      <c r="CD848" s="15"/>
      <c r="CE848" s="15"/>
      <c r="CF848" s="15"/>
      <c r="CG848" s="15"/>
      <c r="CH848" s="15"/>
      <c r="CI848" s="15"/>
      <c r="CJ848" s="15"/>
      <c r="CK848" s="15"/>
      <c r="CL848" s="15"/>
      <c r="CM848" s="15"/>
      <c r="CN848" s="15"/>
      <c r="CO848" s="15"/>
      <c r="CP848" s="15"/>
      <c r="CQ848" s="15"/>
      <c r="CR848" s="15"/>
      <c r="CS848" s="15"/>
      <c r="CT848" s="15"/>
      <c r="CU848" s="15"/>
      <c r="CV848" s="15"/>
      <c r="CW848" s="15"/>
      <c r="CX848" s="15"/>
      <c r="CY848" s="15"/>
      <c r="CZ848" s="15"/>
      <c r="DA848" s="15"/>
      <c r="DB848" s="15"/>
      <c r="DC848" s="15"/>
      <c r="DD848" s="15"/>
      <c r="DE848" s="15"/>
      <c r="DF848" s="15"/>
      <c r="DG848" s="15"/>
      <c r="DH848" s="15"/>
    </row>
    <row r="849" spans="1:112" ht="17.25" thickBo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  <c r="CA849" s="15"/>
      <c r="CB849" s="15"/>
      <c r="CC849" s="15"/>
      <c r="CD849" s="15"/>
      <c r="CE849" s="15"/>
      <c r="CF849" s="15"/>
      <c r="CG849" s="15"/>
      <c r="CH849" s="15"/>
      <c r="CI849" s="15"/>
      <c r="CJ849" s="15"/>
      <c r="CK849" s="15"/>
      <c r="CL849" s="15"/>
      <c r="CM849" s="15"/>
      <c r="CN849" s="15"/>
      <c r="CO849" s="15"/>
      <c r="CP849" s="15"/>
      <c r="CQ849" s="15"/>
      <c r="CR849" s="15"/>
      <c r="CS849" s="15"/>
      <c r="CT849" s="15"/>
      <c r="CU849" s="15"/>
      <c r="CV849" s="15"/>
      <c r="CW849" s="15"/>
      <c r="CX849" s="15"/>
      <c r="CY849" s="15"/>
      <c r="CZ849" s="15"/>
      <c r="DA849" s="15"/>
      <c r="DB849" s="15"/>
      <c r="DC849" s="15"/>
      <c r="DD849" s="15"/>
      <c r="DE849" s="15"/>
      <c r="DF849" s="15"/>
      <c r="DG849" s="15"/>
      <c r="DH849" s="15"/>
    </row>
    <row r="850" spans="1:112" ht="17.25" thickBo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  <c r="CB850" s="15"/>
      <c r="CC850" s="15"/>
      <c r="CD850" s="15"/>
      <c r="CE850" s="15"/>
      <c r="CF850" s="15"/>
      <c r="CG850" s="15"/>
      <c r="CH850" s="15"/>
      <c r="CI850" s="15"/>
      <c r="CJ850" s="15"/>
      <c r="CK850" s="15"/>
      <c r="CL850" s="15"/>
      <c r="CM850" s="15"/>
      <c r="CN850" s="15"/>
      <c r="CO850" s="15"/>
      <c r="CP850" s="15"/>
      <c r="CQ850" s="15"/>
      <c r="CR850" s="15"/>
      <c r="CS850" s="15"/>
      <c r="CT850" s="15"/>
      <c r="CU850" s="15"/>
      <c r="CV850" s="15"/>
      <c r="CW850" s="15"/>
      <c r="CX850" s="15"/>
      <c r="CY850" s="15"/>
      <c r="CZ850" s="15"/>
      <c r="DA850" s="15"/>
      <c r="DB850" s="15"/>
      <c r="DC850" s="15"/>
      <c r="DD850" s="15"/>
      <c r="DE850" s="15"/>
      <c r="DF850" s="15"/>
      <c r="DG850" s="15"/>
      <c r="DH850" s="15"/>
    </row>
    <row r="851" spans="1:112" ht="17.25" thickBo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  <c r="CA851" s="15"/>
      <c r="CB851" s="15"/>
      <c r="CC851" s="15"/>
      <c r="CD851" s="15"/>
      <c r="CE851" s="15"/>
      <c r="CF851" s="15"/>
      <c r="CG851" s="15"/>
      <c r="CH851" s="15"/>
      <c r="CI851" s="15"/>
      <c r="CJ851" s="15"/>
      <c r="CK851" s="15"/>
      <c r="CL851" s="15"/>
      <c r="CM851" s="15"/>
      <c r="CN851" s="15"/>
      <c r="CO851" s="15"/>
      <c r="CP851" s="15"/>
      <c r="CQ851" s="15"/>
      <c r="CR851" s="15"/>
      <c r="CS851" s="15"/>
      <c r="CT851" s="15"/>
      <c r="CU851" s="15"/>
      <c r="CV851" s="15"/>
      <c r="CW851" s="15"/>
      <c r="CX851" s="15"/>
      <c r="CY851" s="15"/>
      <c r="CZ851" s="15"/>
      <c r="DA851" s="15"/>
      <c r="DB851" s="15"/>
      <c r="DC851" s="15"/>
      <c r="DD851" s="15"/>
      <c r="DE851" s="15"/>
      <c r="DF851" s="15"/>
      <c r="DG851" s="15"/>
      <c r="DH851" s="15"/>
    </row>
    <row r="852" spans="1:112" ht="17.25" thickBo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B852" s="15"/>
      <c r="CC852" s="15"/>
      <c r="CD852" s="15"/>
      <c r="CE852" s="15"/>
      <c r="CF852" s="15"/>
      <c r="CG852" s="15"/>
      <c r="CH852" s="15"/>
      <c r="CI852" s="15"/>
      <c r="CJ852" s="15"/>
      <c r="CK852" s="15"/>
      <c r="CL852" s="15"/>
      <c r="CM852" s="15"/>
      <c r="CN852" s="15"/>
      <c r="CO852" s="15"/>
      <c r="CP852" s="15"/>
      <c r="CQ852" s="15"/>
      <c r="CR852" s="15"/>
      <c r="CS852" s="15"/>
      <c r="CT852" s="15"/>
      <c r="CU852" s="15"/>
      <c r="CV852" s="15"/>
      <c r="CW852" s="15"/>
      <c r="CX852" s="15"/>
      <c r="CY852" s="15"/>
      <c r="CZ852" s="15"/>
      <c r="DA852" s="15"/>
      <c r="DB852" s="15"/>
      <c r="DC852" s="15"/>
      <c r="DD852" s="15"/>
      <c r="DE852" s="15"/>
      <c r="DF852" s="15"/>
      <c r="DG852" s="15"/>
      <c r="DH852" s="15"/>
    </row>
    <row r="853" spans="1:112" ht="17.25" thickBo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  <c r="CB853" s="15"/>
      <c r="CC853" s="15"/>
      <c r="CD853" s="15"/>
      <c r="CE853" s="15"/>
      <c r="CF853" s="15"/>
      <c r="CG853" s="15"/>
      <c r="CH853" s="15"/>
      <c r="CI853" s="15"/>
      <c r="CJ853" s="15"/>
      <c r="CK853" s="15"/>
      <c r="CL853" s="15"/>
      <c r="CM853" s="15"/>
      <c r="CN853" s="15"/>
      <c r="CO853" s="15"/>
      <c r="CP853" s="15"/>
      <c r="CQ853" s="15"/>
      <c r="CR853" s="15"/>
      <c r="CS853" s="15"/>
      <c r="CT853" s="15"/>
      <c r="CU853" s="15"/>
      <c r="CV853" s="15"/>
      <c r="CW853" s="15"/>
      <c r="CX853" s="15"/>
      <c r="CY853" s="15"/>
      <c r="CZ853" s="15"/>
      <c r="DA853" s="15"/>
      <c r="DB853" s="15"/>
      <c r="DC853" s="15"/>
      <c r="DD853" s="15"/>
      <c r="DE853" s="15"/>
      <c r="DF853" s="15"/>
      <c r="DG853" s="15"/>
      <c r="DH853" s="15"/>
    </row>
    <row r="854" spans="1:112" ht="17.25" thickBo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B854" s="15"/>
      <c r="CC854" s="15"/>
      <c r="CD854" s="15"/>
      <c r="CE854" s="15"/>
      <c r="CF854" s="15"/>
      <c r="CG854" s="15"/>
      <c r="CH854" s="15"/>
      <c r="CI854" s="15"/>
      <c r="CJ854" s="15"/>
      <c r="CK854" s="15"/>
      <c r="CL854" s="15"/>
      <c r="CM854" s="15"/>
      <c r="CN854" s="15"/>
      <c r="CO854" s="15"/>
      <c r="CP854" s="15"/>
      <c r="CQ854" s="15"/>
      <c r="CR854" s="15"/>
      <c r="CS854" s="15"/>
      <c r="CT854" s="15"/>
      <c r="CU854" s="15"/>
      <c r="CV854" s="15"/>
      <c r="CW854" s="15"/>
      <c r="CX854" s="15"/>
      <c r="CY854" s="15"/>
      <c r="CZ854" s="15"/>
      <c r="DA854" s="15"/>
      <c r="DB854" s="15"/>
      <c r="DC854" s="15"/>
      <c r="DD854" s="15"/>
      <c r="DE854" s="15"/>
      <c r="DF854" s="15"/>
      <c r="DG854" s="15"/>
      <c r="DH854" s="15"/>
    </row>
    <row r="855" spans="1:112" ht="17.25" thickBo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  <c r="CB855" s="15"/>
      <c r="CC855" s="15"/>
      <c r="CD855" s="15"/>
      <c r="CE855" s="15"/>
      <c r="CF855" s="15"/>
      <c r="CG855" s="15"/>
      <c r="CH855" s="15"/>
      <c r="CI855" s="15"/>
      <c r="CJ855" s="15"/>
      <c r="CK855" s="15"/>
      <c r="CL855" s="15"/>
      <c r="CM855" s="15"/>
      <c r="CN855" s="15"/>
      <c r="CO855" s="15"/>
      <c r="CP855" s="15"/>
      <c r="CQ855" s="15"/>
      <c r="CR855" s="15"/>
      <c r="CS855" s="15"/>
      <c r="CT855" s="15"/>
      <c r="CU855" s="15"/>
      <c r="CV855" s="15"/>
      <c r="CW855" s="15"/>
      <c r="CX855" s="15"/>
      <c r="CY855" s="15"/>
      <c r="CZ855" s="15"/>
      <c r="DA855" s="15"/>
      <c r="DB855" s="15"/>
      <c r="DC855" s="15"/>
      <c r="DD855" s="15"/>
      <c r="DE855" s="15"/>
      <c r="DF855" s="15"/>
      <c r="DG855" s="15"/>
      <c r="DH855" s="15"/>
    </row>
    <row r="856" spans="1:112" ht="17.25" thickBo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B856" s="15"/>
      <c r="CC856" s="15"/>
      <c r="CD856" s="15"/>
      <c r="CE856" s="15"/>
      <c r="CF856" s="15"/>
      <c r="CG856" s="15"/>
      <c r="CH856" s="15"/>
      <c r="CI856" s="15"/>
      <c r="CJ856" s="15"/>
      <c r="CK856" s="15"/>
      <c r="CL856" s="15"/>
      <c r="CM856" s="15"/>
      <c r="CN856" s="15"/>
      <c r="CO856" s="15"/>
      <c r="CP856" s="15"/>
      <c r="CQ856" s="15"/>
      <c r="CR856" s="15"/>
      <c r="CS856" s="15"/>
      <c r="CT856" s="15"/>
      <c r="CU856" s="15"/>
      <c r="CV856" s="15"/>
      <c r="CW856" s="15"/>
      <c r="CX856" s="15"/>
      <c r="CY856" s="15"/>
      <c r="CZ856" s="15"/>
      <c r="DA856" s="15"/>
      <c r="DB856" s="15"/>
      <c r="DC856" s="15"/>
      <c r="DD856" s="15"/>
      <c r="DE856" s="15"/>
      <c r="DF856" s="15"/>
      <c r="DG856" s="15"/>
      <c r="DH856" s="15"/>
    </row>
    <row r="857" spans="1:112" ht="17.25" thickBo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  <c r="CB857" s="15"/>
      <c r="CC857" s="15"/>
      <c r="CD857" s="15"/>
      <c r="CE857" s="15"/>
      <c r="CF857" s="15"/>
      <c r="CG857" s="15"/>
      <c r="CH857" s="15"/>
      <c r="CI857" s="15"/>
      <c r="CJ857" s="15"/>
      <c r="CK857" s="15"/>
      <c r="CL857" s="15"/>
      <c r="CM857" s="15"/>
      <c r="CN857" s="15"/>
      <c r="CO857" s="15"/>
      <c r="CP857" s="15"/>
      <c r="CQ857" s="15"/>
      <c r="CR857" s="15"/>
      <c r="CS857" s="15"/>
      <c r="CT857" s="15"/>
      <c r="CU857" s="15"/>
      <c r="CV857" s="15"/>
      <c r="CW857" s="15"/>
      <c r="CX857" s="15"/>
      <c r="CY857" s="15"/>
      <c r="CZ857" s="15"/>
      <c r="DA857" s="15"/>
      <c r="DB857" s="15"/>
      <c r="DC857" s="15"/>
      <c r="DD857" s="15"/>
      <c r="DE857" s="15"/>
      <c r="DF857" s="15"/>
      <c r="DG857" s="15"/>
      <c r="DH857" s="15"/>
    </row>
    <row r="858" spans="1:112" ht="17.25" thickBo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  <c r="CA858" s="15"/>
      <c r="CB858" s="15"/>
      <c r="CC858" s="15"/>
      <c r="CD858" s="15"/>
      <c r="CE858" s="15"/>
      <c r="CF858" s="15"/>
      <c r="CG858" s="15"/>
      <c r="CH858" s="15"/>
      <c r="CI858" s="15"/>
      <c r="CJ858" s="15"/>
      <c r="CK858" s="15"/>
      <c r="CL858" s="15"/>
      <c r="CM858" s="15"/>
      <c r="CN858" s="15"/>
      <c r="CO858" s="15"/>
      <c r="CP858" s="15"/>
      <c r="CQ858" s="15"/>
      <c r="CR858" s="15"/>
      <c r="CS858" s="15"/>
      <c r="CT858" s="15"/>
      <c r="CU858" s="15"/>
      <c r="CV858" s="15"/>
      <c r="CW858" s="15"/>
      <c r="CX858" s="15"/>
      <c r="CY858" s="15"/>
      <c r="CZ858" s="15"/>
      <c r="DA858" s="15"/>
      <c r="DB858" s="15"/>
      <c r="DC858" s="15"/>
      <c r="DD858" s="15"/>
      <c r="DE858" s="15"/>
      <c r="DF858" s="15"/>
      <c r="DG858" s="15"/>
      <c r="DH858" s="15"/>
    </row>
    <row r="859" spans="1:112" ht="17.25" thickBo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  <c r="CA859" s="15"/>
      <c r="CB859" s="15"/>
      <c r="CC859" s="15"/>
      <c r="CD859" s="15"/>
      <c r="CE859" s="15"/>
      <c r="CF859" s="15"/>
      <c r="CG859" s="15"/>
      <c r="CH859" s="15"/>
      <c r="CI859" s="15"/>
      <c r="CJ859" s="15"/>
      <c r="CK859" s="15"/>
      <c r="CL859" s="15"/>
      <c r="CM859" s="15"/>
      <c r="CN859" s="15"/>
      <c r="CO859" s="15"/>
      <c r="CP859" s="15"/>
      <c r="CQ859" s="15"/>
      <c r="CR859" s="15"/>
      <c r="CS859" s="15"/>
      <c r="CT859" s="15"/>
      <c r="CU859" s="15"/>
      <c r="CV859" s="15"/>
      <c r="CW859" s="15"/>
      <c r="CX859" s="15"/>
      <c r="CY859" s="15"/>
      <c r="CZ859" s="15"/>
      <c r="DA859" s="15"/>
      <c r="DB859" s="15"/>
      <c r="DC859" s="15"/>
      <c r="DD859" s="15"/>
      <c r="DE859" s="15"/>
      <c r="DF859" s="15"/>
      <c r="DG859" s="15"/>
      <c r="DH859" s="15"/>
    </row>
    <row r="860" spans="1:112" ht="17.25" thickBo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  <c r="CA860" s="15"/>
      <c r="CB860" s="15"/>
      <c r="CC860" s="15"/>
      <c r="CD860" s="15"/>
      <c r="CE860" s="15"/>
      <c r="CF860" s="15"/>
      <c r="CG860" s="15"/>
      <c r="CH860" s="15"/>
      <c r="CI860" s="15"/>
      <c r="CJ860" s="15"/>
      <c r="CK860" s="15"/>
      <c r="CL860" s="15"/>
      <c r="CM860" s="15"/>
      <c r="CN860" s="15"/>
      <c r="CO860" s="15"/>
      <c r="CP860" s="15"/>
      <c r="CQ860" s="15"/>
      <c r="CR860" s="15"/>
      <c r="CS860" s="15"/>
      <c r="CT860" s="15"/>
      <c r="CU860" s="15"/>
      <c r="CV860" s="15"/>
      <c r="CW860" s="15"/>
      <c r="CX860" s="15"/>
      <c r="CY860" s="15"/>
      <c r="CZ860" s="15"/>
      <c r="DA860" s="15"/>
      <c r="DB860" s="15"/>
      <c r="DC860" s="15"/>
      <c r="DD860" s="15"/>
      <c r="DE860" s="15"/>
      <c r="DF860" s="15"/>
      <c r="DG860" s="15"/>
      <c r="DH860" s="15"/>
    </row>
    <row r="861" spans="1:112" ht="17.25" thickBo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  <c r="CB861" s="15"/>
      <c r="CC861" s="15"/>
      <c r="CD861" s="15"/>
      <c r="CE861" s="15"/>
      <c r="CF861" s="15"/>
      <c r="CG861" s="15"/>
      <c r="CH861" s="15"/>
      <c r="CI861" s="15"/>
      <c r="CJ861" s="15"/>
      <c r="CK861" s="15"/>
      <c r="CL861" s="15"/>
      <c r="CM861" s="15"/>
      <c r="CN861" s="15"/>
      <c r="CO861" s="15"/>
      <c r="CP861" s="15"/>
      <c r="CQ861" s="15"/>
      <c r="CR861" s="15"/>
      <c r="CS861" s="15"/>
      <c r="CT861" s="15"/>
      <c r="CU861" s="15"/>
      <c r="CV861" s="15"/>
      <c r="CW861" s="15"/>
      <c r="CX861" s="15"/>
      <c r="CY861" s="15"/>
      <c r="CZ861" s="15"/>
      <c r="DA861" s="15"/>
      <c r="DB861" s="15"/>
      <c r="DC861" s="15"/>
      <c r="DD861" s="15"/>
      <c r="DE861" s="15"/>
      <c r="DF861" s="15"/>
      <c r="DG861" s="15"/>
      <c r="DH861" s="15"/>
    </row>
    <row r="862" spans="1:112" ht="17.25" thickBo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  <c r="CB862" s="15"/>
      <c r="CC862" s="15"/>
      <c r="CD862" s="15"/>
      <c r="CE862" s="15"/>
      <c r="CF862" s="15"/>
      <c r="CG862" s="15"/>
      <c r="CH862" s="15"/>
      <c r="CI862" s="15"/>
      <c r="CJ862" s="15"/>
      <c r="CK862" s="15"/>
      <c r="CL862" s="15"/>
      <c r="CM862" s="15"/>
      <c r="CN862" s="15"/>
      <c r="CO862" s="15"/>
      <c r="CP862" s="15"/>
      <c r="CQ862" s="15"/>
      <c r="CR862" s="15"/>
      <c r="CS862" s="15"/>
      <c r="CT862" s="15"/>
      <c r="CU862" s="15"/>
      <c r="CV862" s="15"/>
      <c r="CW862" s="15"/>
      <c r="CX862" s="15"/>
      <c r="CY862" s="15"/>
      <c r="CZ862" s="15"/>
      <c r="DA862" s="15"/>
      <c r="DB862" s="15"/>
      <c r="DC862" s="15"/>
      <c r="DD862" s="15"/>
      <c r="DE862" s="15"/>
      <c r="DF862" s="15"/>
      <c r="DG862" s="15"/>
      <c r="DH862" s="15"/>
    </row>
    <row r="863" spans="1:112" ht="17.25" thickBo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B863" s="15"/>
      <c r="CC863" s="15"/>
      <c r="CD863" s="15"/>
      <c r="CE863" s="15"/>
      <c r="CF863" s="15"/>
      <c r="CG863" s="15"/>
      <c r="CH863" s="15"/>
      <c r="CI863" s="15"/>
      <c r="CJ863" s="15"/>
      <c r="CK863" s="15"/>
      <c r="CL863" s="15"/>
      <c r="CM863" s="15"/>
      <c r="CN863" s="15"/>
      <c r="CO863" s="15"/>
      <c r="CP863" s="15"/>
      <c r="CQ863" s="15"/>
      <c r="CR863" s="15"/>
      <c r="CS863" s="15"/>
      <c r="CT863" s="15"/>
      <c r="CU863" s="15"/>
      <c r="CV863" s="15"/>
      <c r="CW863" s="15"/>
      <c r="CX863" s="15"/>
      <c r="CY863" s="15"/>
      <c r="CZ863" s="15"/>
      <c r="DA863" s="15"/>
      <c r="DB863" s="15"/>
      <c r="DC863" s="15"/>
      <c r="DD863" s="15"/>
      <c r="DE863" s="15"/>
      <c r="DF863" s="15"/>
      <c r="DG863" s="15"/>
      <c r="DH863" s="15"/>
    </row>
    <row r="864" spans="1:112" ht="17.25" thickBo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B864" s="15"/>
      <c r="CC864" s="15"/>
      <c r="CD864" s="15"/>
      <c r="CE864" s="15"/>
      <c r="CF864" s="15"/>
      <c r="CG864" s="15"/>
      <c r="CH864" s="15"/>
      <c r="CI864" s="15"/>
      <c r="CJ864" s="15"/>
      <c r="CK864" s="15"/>
      <c r="CL864" s="15"/>
      <c r="CM864" s="15"/>
      <c r="CN864" s="15"/>
      <c r="CO864" s="15"/>
      <c r="CP864" s="15"/>
      <c r="CQ864" s="15"/>
      <c r="CR864" s="15"/>
      <c r="CS864" s="15"/>
      <c r="CT864" s="15"/>
      <c r="CU864" s="15"/>
      <c r="CV864" s="15"/>
      <c r="CW864" s="15"/>
      <c r="CX864" s="15"/>
      <c r="CY864" s="15"/>
      <c r="CZ864" s="15"/>
      <c r="DA864" s="15"/>
      <c r="DB864" s="15"/>
      <c r="DC864" s="15"/>
      <c r="DD864" s="15"/>
      <c r="DE864" s="15"/>
      <c r="DF864" s="15"/>
      <c r="DG864" s="15"/>
      <c r="DH864" s="15"/>
    </row>
    <row r="865" spans="1:112" ht="17.25" thickBo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B865" s="15"/>
      <c r="CC865" s="15"/>
      <c r="CD865" s="15"/>
      <c r="CE865" s="15"/>
      <c r="CF865" s="15"/>
      <c r="CG865" s="15"/>
      <c r="CH865" s="15"/>
      <c r="CI865" s="15"/>
      <c r="CJ865" s="15"/>
      <c r="CK865" s="15"/>
      <c r="CL865" s="15"/>
      <c r="CM865" s="15"/>
      <c r="CN865" s="15"/>
      <c r="CO865" s="15"/>
      <c r="CP865" s="15"/>
      <c r="CQ865" s="15"/>
      <c r="CR865" s="15"/>
      <c r="CS865" s="15"/>
      <c r="CT865" s="15"/>
      <c r="CU865" s="15"/>
      <c r="CV865" s="15"/>
      <c r="CW865" s="15"/>
      <c r="CX865" s="15"/>
      <c r="CY865" s="15"/>
      <c r="CZ865" s="15"/>
      <c r="DA865" s="15"/>
      <c r="DB865" s="15"/>
      <c r="DC865" s="15"/>
      <c r="DD865" s="15"/>
      <c r="DE865" s="15"/>
      <c r="DF865" s="15"/>
      <c r="DG865" s="15"/>
      <c r="DH865" s="15"/>
    </row>
    <row r="866" spans="1:112" ht="17.25" thickBo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5"/>
      <c r="CF866" s="15"/>
      <c r="CG866" s="15"/>
      <c r="CH866" s="15"/>
      <c r="CI866" s="15"/>
      <c r="CJ866" s="15"/>
      <c r="CK866" s="15"/>
      <c r="CL866" s="15"/>
      <c r="CM866" s="15"/>
      <c r="CN866" s="15"/>
      <c r="CO866" s="15"/>
      <c r="CP866" s="15"/>
      <c r="CQ866" s="15"/>
      <c r="CR866" s="15"/>
      <c r="CS866" s="15"/>
      <c r="CT866" s="15"/>
      <c r="CU866" s="15"/>
      <c r="CV866" s="15"/>
      <c r="CW866" s="15"/>
      <c r="CX866" s="15"/>
      <c r="CY866" s="15"/>
      <c r="CZ866" s="15"/>
      <c r="DA866" s="15"/>
      <c r="DB866" s="15"/>
      <c r="DC866" s="15"/>
      <c r="DD866" s="15"/>
      <c r="DE866" s="15"/>
      <c r="DF866" s="15"/>
      <c r="DG866" s="15"/>
      <c r="DH866" s="15"/>
    </row>
    <row r="867" spans="1:112" ht="17.25" thickBo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  <c r="CA867" s="15"/>
      <c r="CB867" s="15"/>
      <c r="CC867" s="15"/>
      <c r="CD867" s="15"/>
      <c r="CE867" s="15"/>
      <c r="CF867" s="15"/>
      <c r="CG867" s="15"/>
      <c r="CH867" s="15"/>
      <c r="CI867" s="15"/>
      <c r="CJ867" s="15"/>
      <c r="CK867" s="15"/>
      <c r="CL867" s="15"/>
      <c r="CM867" s="15"/>
      <c r="CN867" s="15"/>
      <c r="CO867" s="15"/>
      <c r="CP867" s="15"/>
      <c r="CQ867" s="15"/>
      <c r="CR867" s="15"/>
      <c r="CS867" s="15"/>
      <c r="CT867" s="15"/>
      <c r="CU867" s="15"/>
      <c r="CV867" s="15"/>
      <c r="CW867" s="15"/>
      <c r="CX867" s="15"/>
      <c r="CY867" s="15"/>
      <c r="CZ867" s="15"/>
      <c r="DA867" s="15"/>
      <c r="DB867" s="15"/>
      <c r="DC867" s="15"/>
      <c r="DD867" s="15"/>
      <c r="DE867" s="15"/>
      <c r="DF867" s="15"/>
      <c r="DG867" s="15"/>
      <c r="DH867" s="15"/>
    </row>
    <row r="868" spans="1:112" ht="17.25" thickBo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5"/>
      <c r="CF868" s="15"/>
      <c r="CG868" s="15"/>
      <c r="CH868" s="15"/>
      <c r="CI868" s="15"/>
      <c r="CJ868" s="15"/>
      <c r="CK868" s="15"/>
      <c r="CL868" s="15"/>
      <c r="CM868" s="15"/>
      <c r="CN868" s="15"/>
      <c r="CO868" s="15"/>
      <c r="CP868" s="15"/>
      <c r="CQ868" s="15"/>
      <c r="CR868" s="15"/>
      <c r="CS868" s="15"/>
      <c r="CT868" s="15"/>
      <c r="CU868" s="15"/>
      <c r="CV868" s="15"/>
      <c r="CW868" s="15"/>
      <c r="CX868" s="15"/>
      <c r="CY868" s="15"/>
      <c r="CZ868" s="15"/>
      <c r="DA868" s="15"/>
      <c r="DB868" s="15"/>
      <c r="DC868" s="15"/>
      <c r="DD868" s="15"/>
      <c r="DE868" s="15"/>
      <c r="DF868" s="15"/>
      <c r="DG868" s="15"/>
      <c r="DH868" s="15"/>
    </row>
    <row r="869" spans="1:112" ht="17.25" thickBo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  <c r="CA869" s="15"/>
      <c r="CB869" s="15"/>
      <c r="CC869" s="15"/>
      <c r="CD869" s="15"/>
      <c r="CE869" s="15"/>
      <c r="CF869" s="15"/>
      <c r="CG869" s="15"/>
      <c r="CH869" s="15"/>
      <c r="CI869" s="15"/>
      <c r="CJ869" s="15"/>
      <c r="CK869" s="15"/>
      <c r="CL869" s="15"/>
      <c r="CM869" s="15"/>
      <c r="CN869" s="15"/>
      <c r="CO869" s="15"/>
      <c r="CP869" s="15"/>
      <c r="CQ869" s="15"/>
      <c r="CR869" s="15"/>
      <c r="CS869" s="15"/>
      <c r="CT869" s="15"/>
      <c r="CU869" s="15"/>
      <c r="CV869" s="15"/>
      <c r="CW869" s="15"/>
      <c r="CX869" s="15"/>
      <c r="CY869" s="15"/>
      <c r="CZ869" s="15"/>
      <c r="DA869" s="15"/>
      <c r="DB869" s="15"/>
      <c r="DC869" s="15"/>
      <c r="DD869" s="15"/>
      <c r="DE869" s="15"/>
      <c r="DF869" s="15"/>
      <c r="DG869" s="15"/>
      <c r="DH869" s="15"/>
    </row>
    <row r="870" spans="1:112" ht="17.25" thickBo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  <c r="CA870" s="15"/>
      <c r="CB870" s="15"/>
      <c r="CC870" s="15"/>
      <c r="CD870" s="15"/>
      <c r="CE870" s="15"/>
      <c r="CF870" s="15"/>
      <c r="CG870" s="15"/>
      <c r="CH870" s="15"/>
      <c r="CI870" s="15"/>
      <c r="CJ870" s="15"/>
      <c r="CK870" s="15"/>
      <c r="CL870" s="15"/>
      <c r="CM870" s="15"/>
      <c r="CN870" s="15"/>
      <c r="CO870" s="15"/>
      <c r="CP870" s="15"/>
      <c r="CQ870" s="15"/>
      <c r="CR870" s="15"/>
      <c r="CS870" s="15"/>
      <c r="CT870" s="15"/>
      <c r="CU870" s="15"/>
      <c r="CV870" s="15"/>
      <c r="CW870" s="15"/>
      <c r="CX870" s="15"/>
      <c r="CY870" s="15"/>
      <c r="CZ870" s="15"/>
      <c r="DA870" s="15"/>
      <c r="DB870" s="15"/>
      <c r="DC870" s="15"/>
      <c r="DD870" s="15"/>
      <c r="DE870" s="15"/>
      <c r="DF870" s="15"/>
      <c r="DG870" s="15"/>
      <c r="DH870" s="15"/>
    </row>
    <row r="871" spans="1:112" ht="17.25" thickBo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B871" s="15"/>
      <c r="CC871" s="15"/>
      <c r="CD871" s="15"/>
      <c r="CE871" s="15"/>
      <c r="CF871" s="15"/>
      <c r="CG871" s="15"/>
      <c r="CH871" s="15"/>
      <c r="CI871" s="15"/>
      <c r="CJ871" s="15"/>
      <c r="CK871" s="15"/>
      <c r="CL871" s="15"/>
      <c r="CM871" s="15"/>
      <c r="CN871" s="15"/>
      <c r="CO871" s="15"/>
      <c r="CP871" s="15"/>
      <c r="CQ871" s="15"/>
      <c r="CR871" s="15"/>
      <c r="CS871" s="15"/>
      <c r="CT871" s="15"/>
      <c r="CU871" s="15"/>
      <c r="CV871" s="15"/>
      <c r="CW871" s="15"/>
      <c r="CX871" s="15"/>
      <c r="CY871" s="15"/>
      <c r="CZ871" s="15"/>
      <c r="DA871" s="15"/>
      <c r="DB871" s="15"/>
      <c r="DC871" s="15"/>
      <c r="DD871" s="15"/>
      <c r="DE871" s="15"/>
      <c r="DF871" s="15"/>
      <c r="DG871" s="15"/>
      <c r="DH871" s="15"/>
    </row>
    <row r="872" spans="1:112" ht="17.25" thickBo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  <c r="CA872" s="15"/>
      <c r="CB872" s="15"/>
      <c r="CC872" s="15"/>
      <c r="CD872" s="15"/>
      <c r="CE872" s="15"/>
      <c r="CF872" s="15"/>
      <c r="CG872" s="15"/>
      <c r="CH872" s="15"/>
      <c r="CI872" s="15"/>
      <c r="CJ872" s="15"/>
      <c r="CK872" s="15"/>
      <c r="CL872" s="15"/>
      <c r="CM872" s="15"/>
      <c r="CN872" s="15"/>
      <c r="CO872" s="15"/>
      <c r="CP872" s="15"/>
      <c r="CQ872" s="15"/>
      <c r="CR872" s="15"/>
      <c r="CS872" s="15"/>
      <c r="CT872" s="15"/>
      <c r="CU872" s="15"/>
      <c r="CV872" s="15"/>
      <c r="CW872" s="15"/>
      <c r="CX872" s="15"/>
      <c r="CY872" s="15"/>
      <c r="CZ872" s="15"/>
      <c r="DA872" s="15"/>
      <c r="DB872" s="15"/>
      <c r="DC872" s="15"/>
      <c r="DD872" s="15"/>
      <c r="DE872" s="15"/>
      <c r="DF872" s="15"/>
      <c r="DG872" s="15"/>
      <c r="DH872" s="15"/>
    </row>
    <row r="873" spans="1:112" ht="17.25" thickBo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  <c r="CA873" s="15"/>
      <c r="CB873" s="15"/>
      <c r="CC873" s="15"/>
      <c r="CD873" s="15"/>
      <c r="CE873" s="15"/>
      <c r="CF873" s="15"/>
      <c r="CG873" s="15"/>
      <c r="CH873" s="15"/>
      <c r="CI873" s="15"/>
      <c r="CJ873" s="15"/>
      <c r="CK873" s="15"/>
      <c r="CL873" s="15"/>
      <c r="CM873" s="15"/>
      <c r="CN873" s="15"/>
      <c r="CO873" s="15"/>
      <c r="CP873" s="15"/>
      <c r="CQ873" s="15"/>
      <c r="CR873" s="15"/>
      <c r="CS873" s="15"/>
      <c r="CT873" s="15"/>
      <c r="CU873" s="15"/>
      <c r="CV873" s="15"/>
      <c r="CW873" s="15"/>
      <c r="CX873" s="15"/>
      <c r="CY873" s="15"/>
      <c r="CZ873" s="15"/>
      <c r="DA873" s="15"/>
      <c r="DB873" s="15"/>
      <c r="DC873" s="15"/>
      <c r="DD873" s="15"/>
      <c r="DE873" s="15"/>
      <c r="DF873" s="15"/>
      <c r="DG873" s="15"/>
      <c r="DH873" s="15"/>
    </row>
    <row r="874" spans="1:112" ht="17.25" thickBo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B874" s="15"/>
      <c r="CC874" s="15"/>
      <c r="CD874" s="15"/>
      <c r="CE874" s="15"/>
      <c r="CF874" s="15"/>
      <c r="CG874" s="15"/>
      <c r="CH874" s="15"/>
      <c r="CI874" s="15"/>
      <c r="CJ874" s="15"/>
      <c r="CK874" s="15"/>
      <c r="CL874" s="15"/>
      <c r="CM874" s="15"/>
      <c r="CN874" s="15"/>
      <c r="CO874" s="15"/>
      <c r="CP874" s="15"/>
      <c r="CQ874" s="15"/>
      <c r="CR874" s="15"/>
      <c r="CS874" s="15"/>
      <c r="CT874" s="15"/>
      <c r="CU874" s="15"/>
      <c r="CV874" s="15"/>
      <c r="CW874" s="15"/>
      <c r="CX874" s="15"/>
      <c r="CY874" s="15"/>
      <c r="CZ874" s="15"/>
      <c r="DA874" s="15"/>
      <c r="DB874" s="15"/>
      <c r="DC874" s="15"/>
      <c r="DD874" s="15"/>
      <c r="DE874" s="15"/>
      <c r="DF874" s="15"/>
      <c r="DG874" s="15"/>
      <c r="DH874" s="15"/>
    </row>
    <row r="875" spans="1:112" ht="17.25" thickBo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  <c r="CA875" s="15"/>
      <c r="CB875" s="15"/>
      <c r="CC875" s="15"/>
      <c r="CD875" s="15"/>
      <c r="CE875" s="15"/>
      <c r="CF875" s="15"/>
      <c r="CG875" s="15"/>
      <c r="CH875" s="15"/>
      <c r="CI875" s="15"/>
      <c r="CJ875" s="15"/>
      <c r="CK875" s="15"/>
      <c r="CL875" s="15"/>
      <c r="CM875" s="15"/>
      <c r="CN875" s="15"/>
      <c r="CO875" s="15"/>
      <c r="CP875" s="15"/>
      <c r="CQ875" s="15"/>
      <c r="CR875" s="15"/>
      <c r="CS875" s="15"/>
      <c r="CT875" s="15"/>
      <c r="CU875" s="15"/>
      <c r="CV875" s="15"/>
      <c r="CW875" s="15"/>
      <c r="CX875" s="15"/>
      <c r="CY875" s="15"/>
      <c r="CZ875" s="15"/>
      <c r="DA875" s="15"/>
      <c r="DB875" s="15"/>
      <c r="DC875" s="15"/>
      <c r="DD875" s="15"/>
      <c r="DE875" s="15"/>
      <c r="DF875" s="15"/>
      <c r="DG875" s="15"/>
      <c r="DH875" s="15"/>
    </row>
    <row r="876" spans="1:112" ht="17.25" thickBo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  <c r="CA876" s="15"/>
      <c r="CB876" s="15"/>
      <c r="CC876" s="15"/>
      <c r="CD876" s="15"/>
      <c r="CE876" s="15"/>
      <c r="CF876" s="15"/>
      <c r="CG876" s="15"/>
      <c r="CH876" s="15"/>
      <c r="CI876" s="15"/>
      <c r="CJ876" s="15"/>
      <c r="CK876" s="15"/>
      <c r="CL876" s="15"/>
      <c r="CM876" s="15"/>
      <c r="CN876" s="15"/>
      <c r="CO876" s="15"/>
      <c r="CP876" s="15"/>
      <c r="CQ876" s="15"/>
      <c r="CR876" s="15"/>
      <c r="CS876" s="15"/>
      <c r="CT876" s="15"/>
      <c r="CU876" s="15"/>
      <c r="CV876" s="15"/>
      <c r="CW876" s="15"/>
      <c r="CX876" s="15"/>
      <c r="CY876" s="15"/>
      <c r="CZ876" s="15"/>
      <c r="DA876" s="15"/>
      <c r="DB876" s="15"/>
      <c r="DC876" s="15"/>
      <c r="DD876" s="15"/>
      <c r="DE876" s="15"/>
      <c r="DF876" s="15"/>
      <c r="DG876" s="15"/>
      <c r="DH876" s="15"/>
    </row>
    <row r="877" spans="1:112" ht="17.25" thickBo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  <c r="CB877" s="15"/>
      <c r="CC877" s="15"/>
      <c r="CD877" s="15"/>
      <c r="CE877" s="15"/>
      <c r="CF877" s="15"/>
      <c r="CG877" s="15"/>
      <c r="CH877" s="15"/>
      <c r="CI877" s="15"/>
      <c r="CJ877" s="15"/>
      <c r="CK877" s="15"/>
      <c r="CL877" s="15"/>
      <c r="CM877" s="15"/>
      <c r="CN877" s="15"/>
      <c r="CO877" s="15"/>
      <c r="CP877" s="15"/>
      <c r="CQ877" s="15"/>
      <c r="CR877" s="15"/>
      <c r="CS877" s="15"/>
      <c r="CT877" s="15"/>
      <c r="CU877" s="15"/>
      <c r="CV877" s="15"/>
      <c r="CW877" s="15"/>
      <c r="CX877" s="15"/>
      <c r="CY877" s="15"/>
      <c r="CZ877" s="15"/>
      <c r="DA877" s="15"/>
      <c r="DB877" s="15"/>
      <c r="DC877" s="15"/>
      <c r="DD877" s="15"/>
      <c r="DE877" s="15"/>
      <c r="DF877" s="15"/>
      <c r="DG877" s="15"/>
      <c r="DH877" s="15"/>
    </row>
    <row r="878" spans="1:112" ht="17.25" thickBo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  <c r="CB878" s="15"/>
      <c r="CC878" s="15"/>
      <c r="CD878" s="15"/>
      <c r="CE878" s="15"/>
      <c r="CF878" s="15"/>
      <c r="CG878" s="15"/>
      <c r="CH878" s="15"/>
      <c r="CI878" s="15"/>
      <c r="CJ878" s="15"/>
      <c r="CK878" s="15"/>
      <c r="CL878" s="15"/>
      <c r="CM878" s="15"/>
      <c r="CN878" s="15"/>
      <c r="CO878" s="15"/>
      <c r="CP878" s="15"/>
      <c r="CQ878" s="15"/>
      <c r="CR878" s="15"/>
      <c r="CS878" s="15"/>
      <c r="CT878" s="15"/>
      <c r="CU878" s="15"/>
      <c r="CV878" s="15"/>
      <c r="CW878" s="15"/>
      <c r="CX878" s="15"/>
      <c r="CY878" s="15"/>
      <c r="CZ878" s="15"/>
      <c r="DA878" s="15"/>
      <c r="DB878" s="15"/>
      <c r="DC878" s="15"/>
      <c r="DD878" s="15"/>
      <c r="DE878" s="15"/>
      <c r="DF878" s="15"/>
      <c r="DG878" s="15"/>
      <c r="DH878" s="15"/>
    </row>
    <row r="879" spans="1:112" ht="17.25" thickBo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  <c r="CB879" s="15"/>
      <c r="CC879" s="15"/>
      <c r="CD879" s="15"/>
      <c r="CE879" s="15"/>
      <c r="CF879" s="15"/>
      <c r="CG879" s="15"/>
      <c r="CH879" s="15"/>
      <c r="CI879" s="15"/>
      <c r="CJ879" s="15"/>
      <c r="CK879" s="15"/>
      <c r="CL879" s="15"/>
      <c r="CM879" s="15"/>
      <c r="CN879" s="15"/>
      <c r="CO879" s="15"/>
      <c r="CP879" s="15"/>
      <c r="CQ879" s="15"/>
      <c r="CR879" s="15"/>
      <c r="CS879" s="15"/>
      <c r="CT879" s="15"/>
      <c r="CU879" s="15"/>
      <c r="CV879" s="15"/>
      <c r="CW879" s="15"/>
      <c r="CX879" s="15"/>
      <c r="CY879" s="15"/>
      <c r="CZ879" s="15"/>
      <c r="DA879" s="15"/>
      <c r="DB879" s="15"/>
      <c r="DC879" s="15"/>
      <c r="DD879" s="15"/>
      <c r="DE879" s="15"/>
      <c r="DF879" s="15"/>
      <c r="DG879" s="15"/>
      <c r="DH879" s="15"/>
    </row>
    <row r="880" spans="1:112" ht="17.25" thickBo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B880" s="15"/>
      <c r="CC880" s="15"/>
      <c r="CD880" s="15"/>
      <c r="CE880" s="15"/>
      <c r="CF880" s="15"/>
      <c r="CG880" s="15"/>
      <c r="CH880" s="15"/>
      <c r="CI880" s="15"/>
      <c r="CJ880" s="15"/>
      <c r="CK880" s="15"/>
      <c r="CL880" s="15"/>
      <c r="CM880" s="15"/>
      <c r="CN880" s="15"/>
      <c r="CO880" s="15"/>
      <c r="CP880" s="15"/>
      <c r="CQ880" s="15"/>
      <c r="CR880" s="15"/>
      <c r="CS880" s="15"/>
      <c r="CT880" s="15"/>
      <c r="CU880" s="15"/>
      <c r="CV880" s="15"/>
      <c r="CW880" s="15"/>
      <c r="CX880" s="15"/>
      <c r="CY880" s="15"/>
      <c r="CZ880" s="15"/>
      <c r="DA880" s="15"/>
      <c r="DB880" s="15"/>
      <c r="DC880" s="15"/>
      <c r="DD880" s="15"/>
      <c r="DE880" s="15"/>
      <c r="DF880" s="15"/>
      <c r="DG880" s="15"/>
      <c r="DH880" s="15"/>
    </row>
    <row r="881" spans="1:112" ht="17.25" thickBo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B881" s="15"/>
      <c r="CC881" s="15"/>
      <c r="CD881" s="15"/>
      <c r="CE881" s="15"/>
      <c r="CF881" s="15"/>
      <c r="CG881" s="15"/>
      <c r="CH881" s="15"/>
      <c r="CI881" s="15"/>
      <c r="CJ881" s="15"/>
      <c r="CK881" s="15"/>
      <c r="CL881" s="15"/>
      <c r="CM881" s="15"/>
      <c r="CN881" s="15"/>
      <c r="CO881" s="15"/>
      <c r="CP881" s="15"/>
      <c r="CQ881" s="15"/>
      <c r="CR881" s="15"/>
      <c r="CS881" s="15"/>
      <c r="CT881" s="15"/>
      <c r="CU881" s="15"/>
      <c r="CV881" s="15"/>
      <c r="CW881" s="15"/>
      <c r="CX881" s="15"/>
      <c r="CY881" s="15"/>
      <c r="CZ881" s="15"/>
      <c r="DA881" s="15"/>
      <c r="DB881" s="15"/>
      <c r="DC881" s="15"/>
      <c r="DD881" s="15"/>
      <c r="DE881" s="15"/>
      <c r="DF881" s="15"/>
      <c r="DG881" s="15"/>
      <c r="DH881" s="15"/>
    </row>
    <row r="882" spans="1:112" ht="17.25" thickBo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B882" s="15"/>
      <c r="CC882" s="15"/>
      <c r="CD882" s="15"/>
      <c r="CE882" s="15"/>
      <c r="CF882" s="15"/>
      <c r="CG882" s="15"/>
      <c r="CH882" s="15"/>
      <c r="CI882" s="15"/>
      <c r="CJ882" s="15"/>
      <c r="CK882" s="15"/>
      <c r="CL882" s="15"/>
      <c r="CM882" s="15"/>
      <c r="CN882" s="15"/>
      <c r="CO882" s="15"/>
      <c r="CP882" s="15"/>
      <c r="CQ882" s="15"/>
      <c r="CR882" s="15"/>
      <c r="CS882" s="15"/>
      <c r="CT882" s="15"/>
      <c r="CU882" s="15"/>
      <c r="CV882" s="15"/>
      <c r="CW882" s="15"/>
      <c r="CX882" s="15"/>
      <c r="CY882" s="15"/>
      <c r="CZ882" s="15"/>
      <c r="DA882" s="15"/>
      <c r="DB882" s="15"/>
      <c r="DC882" s="15"/>
      <c r="DD882" s="15"/>
      <c r="DE882" s="15"/>
      <c r="DF882" s="15"/>
      <c r="DG882" s="15"/>
      <c r="DH882" s="15"/>
    </row>
    <row r="883" spans="1:112" ht="17.25" thickBo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  <c r="CA883" s="15"/>
      <c r="CB883" s="15"/>
      <c r="CC883" s="15"/>
      <c r="CD883" s="15"/>
      <c r="CE883" s="15"/>
      <c r="CF883" s="15"/>
      <c r="CG883" s="15"/>
      <c r="CH883" s="15"/>
      <c r="CI883" s="15"/>
      <c r="CJ883" s="15"/>
      <c r="CK883" s="15"/>
      <c r="CL883" s="15"/>
      <c r="CM883" s="15"/>
      <c r="CN883" s="15"/>
      <c r="CO883" s="15"/>
      <c r="CP883" s="15"/>
      <c r="CQ883" s="15"/>
      <c r="CR883" s="15"/>
      <c r="CS883" s="15"/>
      <c r="CT883" s="15"/>
      <c r="CU883" s="15"/>
      <c r="CV883" s="15"/>
      <c r="CW883" s="15"/>
      <c r="CX883" s="15"/>
      <c r="CY883" s="15"/>
      <c r="CZ883" s="15"/>
      <c r="DA883" s="15"/>
      <c r="DB883" s="15"/>
      <c r="DC883" s="15"/>
      <c r="DD883" s="15"/>
      <c r="DE883" s="15"/>
      <c r="DF883" s="15"/>
      <c r="DG883" s="15"/>
      <c r="DH883" s="15"/>
    </row>
    <row r="884" spans="1:112" ht="17.25" thickBo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  <c r="CA884" s="15"/>
      <c r="CB884" s="15"/>
      <c r="CC884" s="15"/>
      <c r="CD884" s="15"/>
      <c r="CE884" s="15"/>
      <c r="CF884" s="15"/>
      <c r="CG884" s="15"/>
      <c r="CH884" s="15"/>
      <c r="CI884" s="15"/>
      <c r="CJ884" s="15"/>
      <c r="CK884" s="15"/>
      <c r="CL884" s="15"/>
      <c r="CM884" s="15"/>
      <c r="CN884" s="15"/>
      <c r="CO884" s="15"/>
      <c r="CP884" s="15"/>
      <c r="CQ884" s="15"/>
      <c r="CR884" s="15"/>
      <c r="CS884" s="15"/>
      <c r="CT884" s="15"/>
      <c r="CU884" s="15"/>
      <c r="CV884" s="15"/>
      <c r="CW884" s="15"/>
      <c r="CX884" s="15"/>
      <c r="CY884" s="15"/>
      <c r="CZ884" s="15"/>
      <c r="DA884" s="15"/>
      <c r="DB884" s="15"/>
      <c r="DC884" s="15"/>
      <c r="DD884" s="15"/>
      <c r="DE884" s="15"/>
      <c r="DF884" s="15"/>
      <c r="DG884" s="15"/>
      <c r="DH884" s="15"/>
    </row>
    <row r="885" spans="1:112" ht="17.25" thickBo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B885" s="15"/>
      <c r="CC885" s="15"/>
      <c r="CD885" s="15"/>
      <c r="CE885" s="15"/>
      <c r="CF885" s="15"/>
      <c r="CG885" s="15"/>
      <c r="CH885" s="15"/>
      <c r="CI885" s="15"/>
      <c r="CJ885" s="15"/>
      <c r="CK885" s="15"/>
      <c r="CL885" s="15"/>
      <c r="CM885" s="15"/>
      <c r="CN885" s="15"/>
      <c r="CO885" s="15"/>
      <c r="CP885" s="15"/>
      <c r="CQ885" s="15"/>
      <c r="CR885" s="15"/>
      <c r="CS885" s="15"/>
      <c r="CT885" s="15"/>
      <c r="CU885" s="15"/>
      <c r="CV885" s="15"/>
      <c r="CW885" s="15"/>
      <c r="CX885" s="15"/>
      <c r="CY885" s="15"/>
      <c r="CZ885" s="15"/>
      <c r="DA885" s="15"/>
      <c r="DB885" s="15"/>
      <c r="DC885" s="15"/>
      <c r="DD885" s="15"/>
      <c r="DE885" s="15"/>
      <c r="DF885" s="15"/>
      <c r="DG885" s="15"/>
      <c r="DH885" s="15"/>
    </row>
    <row r="886" spans="1:112" ht="17.25" thickBo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B886" s="15"/>
      <c r="CC886" s="15"/>
      <c r="CD886" s="15"/>
      <c r="CE886" s="15"/>
      <c r="CF886" s="15"/>
      <c r="CG886" s="15"/>
      <c r="CH886" s="15"/>
      <c r="CI886" s="15"/>
      <c r="CJ886" s="15"/>
      <c r="CK886" s="15"/>
      <c r="CL886" s="15"/>
      <c r="CM886" s="15"/>
      <c r="CN886" s="15"/>
      <c r="CO886" s="15"/>
      <c r="CP886" s="15"/>
      <c r="CQ886" s="15"/>
      <c r="CR886" s="15"/>
      <c r="CS886" s="15"/>
      <c r="CT886" s="15"/>
      <c r="CU886" s="15"/>
      <c r="CV886" s="15"/>
      <c r="CW886" s="15"/>
      <c r="CX886" s="15"/>
      <c r="CY886" s="15"/>
      <c r="CZ886" s="15"/>
      <c r="DA886" s="15"/>
      <c r="DB886" s="15"/>
      <c r="DC886" s="15"/>
      <c r="DD886" s="15"/>
      <c r="DE886" s="15"/>
      <c r="DF886" s="15"/>
      <c r="DG886" s="15"/>
      <c r="DH886" s="15"/>
    </row>
    <row r="887" spans="1:112" ht="17.25" thickBo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  <c r="CB887" s="15"/>
      <c r="CC887" s="15"/>
      <c r="CD887" s="15"/>
      <c r="CE887" s="15"/>
      <c r="CF887" s="15"/>
      <c r="CG887" s="15"/>
      <c r="CH887" s="15"/>
      <c r="CI887" s="15"/>
      <c r="CJ887" s="15"/>
      <c r="CK887" s="15"/>
      <c r="CL887" s="15"/>
      <c r="CM887" s="15"/>
      <c r="CN887" s="15"/>
      <c r="CO887" s="15"/>
      <c r="CP887" s="15"/>
      <c r="CQ887" s="15"/>
      <c r="CR887" s="15"/>
      <c r="CS887" s="15"/>
      <c r="CT887" s="15"/>
      <c r="CU887" s="15"/>
      <c r="CV887" s="15"/>
      <c r="CW887" s="15"/>
      <c r="CX887" s="15"/>
      <c r="CY887" s="15"/>
      <c r="CZ887" s="15"/>
      <c r="DA887" s="15"/>
      <c r="DB887" s="15"/>
      <c r="DC887" s="15"/>
      <c r="DD887" s="15"/>
      <c r="DE887" s="15"/>
      <c r="DF887" s="15"/>
      <c r="DG887" s="15"/>
      <c r="DH887" s="15"/>
    </row>
    <row r="888" spans="1:112" ht="17.25" thickBo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B888" s="15"/>
      <c r="CC888" s="15"/>
      <c r="CD888" s="15"/>
      <c r="CE888" s="15"/>
      <c r="CF888" s="15"/>
      <c r="CG888" s="15"/>
      <c r="CH888" s="15"/>
      <c r="CI888" s="15"/>
      <c r="CJ888" s="15"/>
      <c r="CK888" s="15"/>
      <c r="CL888" s="15"/>
      <c r="CM888" s="15"/>
      <c r="CN888" s="15"/>
      <c r="CO888" s="15"/>
      <c r="CP888" s="15"/>
      <c r="CQ888" s="15"/>
      <c r="CR888" s="15"/>
      <c r="CS888" s="15"/>
      <c r="CT888" s="15"/>
      <c r="CU888" s="15"/>
      <c r="CV888" s="15"/>
      <c r="CW888" s="15"/>
      <c r="CX888" s="15"/>
      <c r="CY888" s="15"/>
      <c r="CZ888" s="15"/>
      <c r="DA888" s="15"/>
      <c r="DB888" s="15"/>
      <c r="DC888" s="15"/>
      <c r="DD888" s="15"/>
      <c r="DE888" s="15"/>
      <c r="DF888" s="15"/>
      <c r="DG888" s="15"/>
      <c r="DH888" s="15"/>
    </row>
    <row r="889" spans="1:112" ht="17.25" thickBo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  <c r="CB889" s="15"/>
      <c r="CC889" s="15"/>
      <c r="CD889" s="15"/>
      <c r="CE889" s="15"/>
      <c r="CF889" s="15"/>
      <c r="CG889" s="15"/>
      <c r="CH889" s="15"/>
      <c r="CI889" s="15"/>
      <c r="CJ889" s="15"/>
      <c r="CK889" s="15"/>
      <c r="CL889" s="15"/>
      <c r="CM889" s="15"/>
      <c r="CN889" s="15"/>
      <c r="CO889" s="15"/>
      <c r="CP889" s="15"/>
      <c r="CQ889" s="15"/>
      <c r="CR889" s="15"/>
      <c r="CS889" s="15"/>
      <c r="CT889" s="15"/>
      <c r="CU889" s="15"/>
      <c r="CV889" s="15"/>
      <c r="CW889" s="15"/>
      <c r="CX889" s="15"/>
      <c r="CY889" s="15"/>
      <c r="CZ889" s="15"/>
      <c r="DA889" s="15"/>
      <c r="DB889" s="15"/>
      <c r="DC889" s="15"/>
      <c r="DD889" s="15"/>
      <c r="DE889" s="15"/>
      <c r="DF889" s="15"/>
      <c r="DG889" s="15"/>
      <c r="DH889" s="15"/>
    </row>
    <row r="890" spans="1:112" ht="17.25" thickBo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B890" s="15"/>
      <c r="CC890" s="15"/>
      <c r="CD890" s="15"/>
      <c r="CE890" s="15"/>
      <c r="CF890" s="15"/>
      <c r="CG890" s="15"/>
      <c r="CH890" s="15"/>
      <c r="CI890" s="15"/>
      <c r="CJ890" s="15"/>
      <c r="CK890" s="15"/>
      <c r="CL890" s="15"/>
      <c r="CM890" s="15"/>
      <c r="CN890" s="15"/>
      <c r="CO890" s="15"/>
      <c r="CP890" s="15"/>
      <c r="CQ890" s="15"/>
      <c r="CR890" s="15"/>
      <c r="CS890" s="15"/>
      <c r="CT890" s="15"/>
      <c r="CU890" s="15"/>
      <c r="CV890" s="15"/>
      <c r="CW890" s="15"/>
      <c r="CX890" s="15"/>
      <c r="CY890" s="15"/>
      <c r="CZ890" s="15"/>
      <c r="DA890" s="15"/>
      <c r="DB890" s="15"/>
      <c r="DC890" s="15"/>
      <c r="DD890" s="15"/>
      <c r="DE890" s="15"/>
      <c r="DF890" s="15"/>
      <c r="DG890" s="15"/>
      <c r="DH890" s="15"/>
    </row>
    <row r="891" spans="1:112" ht="17.25" thickBo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  <c r="CB891" s="15"/>
      <c r="CC891" s="15"/>
      <c r="CD891" s="15"/>
      <c r="CE891" s="15"/>
      <c r="CF891" s="15"/>
      <c r="CG891" s="15"/>
      <c r="CH891" s="15"/>
      <c r="CI891" s="15"/>
      <c r="CJ891" s="15"/>
      <c r="CK891" s="15"/>
      <c r="CL891" s="15"/>
      <c r="CM891" s="15"/>
      <c r="CN891" s="15"/>
      <c r="CO891" s="15"/>
      <c r="CP891" s="15"/>
      <c r="CQ891" s="15"/>
      <c r="CR891" s="15"/>
      <c r="CS891" s="15"/>
      <c r="CT891" s="15"/>
      <c r="CU891" s="15"/>
      <c r="CV891" s="15"/>
      <c r="CW891" s="15"/>
      <c r="CX891" s="15"/>
      <c r="CY891" s="15"/>
      <c r="CZ891" s="15"/>
      <c r="DA891" s="15"/>
      <c r="DB891" s="15"/>
      <c r="DC891" s="15"/>
      <c r="DD891" s="15"/>
      <c r="DE891" s="15"/>
      <c r="DF891" s="15"/>
      <c r="DG891" s="15"/>
      <c r="DH891" s="15"/>
    </row>
    <row r="892" spans="1:112" ht="17.25" thickBo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B892" s="15"/>
      <c r="CC892" s="15"/>
      <c r="CD892" s="15"/>
      <c r="CE892" s="15"/>
      <c r="CF892" s="15"/>
      <c r="CG892" s="15"/>
      <c r="CH892" s="15"/>
      <c r="CI892" s="15"/>
      <c r="CJ892" s="15"/>
      <c r="CK892" s="15"/>
      <c r="CL892" s="15"/>
      <c r="CM892" s="15"/>
      <c r="CN892" s="15"/>
      <c r="CO892" s="15"/>
      <c r="CP892" s="15"/>
      <c r="CQ892" s="15"/>
      <c r="CR892" s="15"/>
      <c r="CS892" s="15"/>
      <c r="CT892" s="15"/>
      <c r="CU892" s="15"/>
      <c r="CV892" s="15"/>
      <c r="CW892" s="15"/>
      <c r="CX892" s="15"/>
      <c r="CY892" s="15"/>
      <c r="CZ892" s="15"/>
      <c r="DA892" s="15"/>
      <c r="DB892" s="15"/>
      <c r="DC892" s="15"/>
      <c r="DD892" s="15"/>
      <c r="DE892" s="15"/>
      <c r="DF892" s="15"/>
      <c r="DG892" s="15"/>
      <c r="DH892" s="15"/>
    </row>
    <row r="893" spans="1:112" ht="17.25" thickBo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  <c r="CA893" s="15"/>
      <c r="CB893" s="15"/>
      <c r="CC893" s="15"/>
      <c r="CD893" s="15"/>
      <c r="CE893" s="15"/>
      <c r="CF893" s="15"/>
      <c r="CG893" s="15"/>
      <c r="CH893" s="15"/>
      <c r="CI893" s="15"/>
      <c r="CJ893" s="15"/>
      <c r="CK893" s="15"/>
      <c r="CL893" s="15"/>
      <c r="CM893" s="15"/>
      <c r="CN893" s="15"/>
      <c r="CO893" s="15"/>
      <c r="CP893" s="15"/>
      <c r="CQ893" s="15"/>
      <c r="CR893" s="15"/>
      <c r="CS893" s="15"/>
      <c r="CT893" s="15"/>
      <c r="CU893" s="15"/>
      <c r="CV893" s="15"/>
      <c r="CW893" s="15"/>
      <c r="CX893" s="15"/>
      <c r="CY893" s="15"/>
      <c r="CZ893" s="15"/>
      <c r="DA893" s="15"/>
      <c r="DB893" s="15"/>
      <c r="DC893" s="15"/>
      <c r="DD893" s="15"/>
      <c r="DE893" s="15"/>
      <c r="DF893" s="15"/>
      <c r="DG893" s="15"/>
      <c r="DH893" s="15"/>
    </row>
    <row r="894" spans="1:112" ht="17.25" thickBo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  <c r="CB894" s="15"/>
      <c r="CC894" s="15"/>
      <c r="CD894" s="15"/>
      <c r="CE894" s="15"/>
      <c r="CF894" s="15"/>
      <c r="CG894" s="15"/>
      <c r="CH894" s="15"/>
      <c r="CI894" s="15"/>
      <c r="CJ894" s="15"/>
      <c r="CK894" s="15"/>
      <c r="CL894" s="15"/>
      <c r="CM894" s="15"/>
      <c r="CN894" s="15"/>
      <c r="CO894" s="15"/>
      <c r="CP894" s="15"/>
      <c r="CQ894" s="15"/>
      <c r="CR894" s="15"/>
      <c r="CS894" s="15"/>
      <c r="CT894" s="15"/>
      <c r="CU894" s="15"/>
      <c r="CV894" s="15"/>
      <c r="CW894" s="15"/>
      <c r="CX894" s="15"/>
      <c r="CY894" s="15"/>
      <c r="CZ894" s="15"/>
      <c r="DA894" s="15"/>
      <c r="DB894" s="15"/>
      <c r="DC894" s="15"/>
      <c r="DD894" s="15"/>
      <c r="DE894" s="15"/>
      <c r="DF894" s="15"/>
      <c r="DG894" s="15"/>
      <c r="DH894" s="15"/>
    </row>
    <row r="895" spans="1:112" ht="17.25" thickBo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  <c r="CA895" s="15"/>
      <c r="CB895" s="15"/>
      <c r="CC895" s="15"/>
      <c r="CD895" s="15"/>
      <c r="CE895" s="15"/>
      <c r="CF895" s="15"/>
      <c r="CG895" s="15"/>
      <c r="CH895" s="15"/>
      <c r="CI895" s="15"/>
      <c r="CJ895" s="15"/>
      <c r="CK895" s="15"/>
      <c r="CL895" s="15"/>
      <c r="CM895" s="15"/>
      <c r="CN895" s="15"/>
      <c r="CO895" s="15"/>
      <c r="CP895" s="15"/>
      <c r="CQ895" s="15"/>
      <c r="CR895" s="15"/>
      <c r="CS895" s="15"/>
      <c r="CT895" s="15"/>
      <c r="CU895" s="15"/>
      <c r="CV895" s="15"/>
      <c r="CW895" s="15"/>
      <c r="CX895" s="15"/>
      <c r="CY895" s="15"/>
      <c r="CZ895" s="15"/>
      <c r="DA895" s="15"/>
      <c r="DB895" s="15"/>
      <c r="DC895" s="15"/>
      <c r="DD895" s="15"/>
      <c r="DE895" s="15"/>
      <c r="DF895" s="15"/>
      <c r="DG895" s="15"/>
      <c r="DH895" s="15"/>
    </row>
    <row r="896" spans="1:112" ht="17.25" thickBo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  <c r="CA896" s="15"/>
      <c r="CB896" s="15"/>
      <c r="CC896" s="15"/>
      <c r="CD896" s="15"/>
      <c r="CE896" s="15"/>
      <c r="CF896" s="15"/>
      <c r="CG896" s="15"/>
      <c r="CH896" s="15"/>
      <c r="CI896" s="15"/>
      <c r="CJ896" s="15"/>
      <c r="CK896" s="15"/>
      <c r="CL896" s="15"/>
      <c r="CM896" s="15"/>
      <c r="CN896" s="15"/>
      <c r="CO896" s="15"/>
      <c r="CP896" s="15"/>
      <c r="CQ896" s="15"/>
      <c r="CR896" s="15"/>
      <c r="CS896" s="15"/>
      <c r="CT896" s="15"/>
      <c r="CU896" s="15"/>
      <c r="CV896" s="15"/>
      <c r="CW896" s="15"/>
      <c r="CX896" s="15"/>
      <c r="CY896" s="15"/>
      <c r="CZ896" s="15"/>
      <c r="DA896" s="15"/>
      <c r="DB896" s="15"/>
      <c r="DC896" s="15"/>
      <c r="DD896" s="15"/>
      <c r="DE896" s="15"/>
      <c r="DF896" s="15"/>
      <c r="DG896" s="15"/>
      <c r="DH896" s="15"/>
    </row>
    <row r="897" spans="1:112" ht="17.25" thickBo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  <c r="CA897" s="15"/>
      <c r="CB897" s="15"/>
      <c r="CC897" s="15"/>
      <c r="CD897" s="15"/>
      <c r="CE897" s="15"/>
      <c r="CF897" s="15"/>
      <c r="CG897" s="15"/>
      <c r="CH897" s="15"/>
      <c r="CI897" s="15"/>
      <c r="CJ897" s="15"/>
      <c r="CK897" s="15"/>
      <c r="CL897" s="15"/>
      <c r="CM897" s="15"/>
      <c r="CN897" s="15"/>
      <c r="CO897" s="15"/>
      <c r="CP897" s="15"/>
      <c r="CQ897" s="15"/>
      <c r="CR897" s="15"/>
      <c r="CS897" s="15"/>
      <c r="CT897" s="15"/>
      <c r="CU897" s="15"/>
      <c r="CV897" s="15"/>
      <c r="CW897" s="15"/>
      <c r="CX897" s="15"/>
      <c r="CY897" s="15"/>
      <c r="CZ897" s="15"/>
      <c r="DA897" s="15"/>
      <c r="DB897" s="15"/>
      <c r="DC897" s="15"/>
      <c r="DD897" s="15"/>
      <c r="DE897" s="15"/>
      <c r="DF897" s="15"/>
      <c r="DG897" s="15"/>
      <c r="DH897" s="15"/>
    </row>
    <row r="898" spans="1:112" ht="17.25" thickBo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  <c r="CB898" s="15"/>
      <c r="CC898" s="15"/>
      <c r="CD898" s="15"/>
      <c r="CE898" s="15"/>
      <c r="CF898" s="15"/>
      <c r="CG898" s="15"/>
      <c r="CH898" s="15"/>
      <c r="CI898" s="15"/>
      <c r="CJ898" s="15"/>
      <c r="CK898" s="15"/>
      <c r="CL898" s="15"/>
      <c r="CM898" s="15"/>
      <c r="CN898" s="15"/>
      <c r="CO898" s="15"/>
      <c r="CP898" s="15"/>
      <c r="CQ898" s="15"/>
      <c r="CR898" s="15"/>
      <c r="CS898" s="15"/>
      <c r="CT898" s="15"/>
      <c r="CU898" s="15"/>
      <c r="CV898" s="15"/>
      <c r="CW898" s="15"/>
      <c r="CX898" s="15"/>
      <c r="CY898" s="15"/>
      <c r="CZ898" s="15"/>
      <c r="DA898" s="15"/>
      <c r="DB898" s="15"/>
      <c r="DC898" s="15"/>
      <c r="DD898" s="15"/>
      <c r="DE898" s="15"/>
      <c r="DF898" s="15"/>
      <c r="DG898" s="15"/>
      <c r="DH898" s="15"/>
    </row>
    <row r="899" spans="1:112" ht="17.25" thickBo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B899" s="15"/>
      <c r="CC899" s="15"/>
      <c r="CD899" s="15"/>
      <c r="CE899" s="15"/>
      <c r="CF899" s="15"/>
      <c r="CG899" s="15"/>
      <c r="CH899" s="15"/>
      <c r="CI899" s="15"/>
      <c r="CJ899" s="15"/>
      <c r="CK899" s="15"/>
      <c r="CL899" s="15"/>
      <c r="CM899" s="15"/>
      <c r="CN899" s="15"/>
      <c r="CO899" s="15"/>
      <c r="CP899" s="15"/>
      <c r="CQ899" s="15"/>
      <c r="CR899" s="15"/>
      <c r="CS899" s="15"/>
      <c r="CT899" s="15"/>
      <c r="CU899" s="15"/>
      <c r="CV899" s="15"/>
      <c r="CW899" s="15"/>
      <c r="CX899" s="15"/>
      <c r="CY899" s="15"/>
      <c r="CZ899" s="15"/>
      <c r="DA899" s="15"/>
      <c r="DB899" s="15"/>
      <c r="DC899" s="15"/>
      <c r="DD899" s="15"/>
      <c r="DE899" s="15"/>
      <c r="DF899" s="15"/>
      <c r="DG899" s="15"/>
      <c r="DH899" s="15"/>
    </row>
    <row r="900" spans="1:112" ht="17.25" thickBo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  <c r="CA900" s="15"/>
      <c r="CB900" s="15"/>
      <c r="CC900" s="15"/>
      <c r="CD900" s="15"/>
      <c r="CE900" s="15"/>
      <c r="CF900" s="15"/>
      <c r="CG900" s="15"/>
      <c r="CH900" s="15"/>
      <c r="CI900" s="15"/>
      <c r="CJ900" s="15"/>
      <c r="CK900" s="15"/>
      <c r="CL900" s="15"/>
      <c r="CM900" s="15"/>
      <c r="CN900" s="15"/>
      <c r="CO900" s="15"/>
      <c r="CP900" s="15"/>
      <c r="CQ900" s="15"/>
      <c r="CR900" s="15"/>
      <c r="CS900" s="15"/>
      <c r="CT900" s="15"/>
      <c r="CU900" s="15"/>
      <c r="CV900" s="15"/>
      <c r="CW900" s="15"/>
      <c r="CX900" s="15"/>
      <c r="CY900" s="15"/>
      <c r="CZ900" s="15"/>
      <c r="DA900" s="15"/>
      <c r="DB900" s="15"/>
      <c r="DC900" s="15"/>
      <c r="DD900" s="15"/>
      <c r="DE900" s="15"/>
      <c r="DF900" s="15"/>
      <c r="DG900" s="15"/>
      <c r="DH900" s="15"/>
    </row>
    <row r="901" spans="1:112" ht="17.25" thickBo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  <c r="CA901" s="15"/>
      <c r="CB901" s="15"/>
      <c r="CC901" s="15"/>
      <c r="CD901" s="15"/>
      <c r="CE901" s="15"/>
      <c r="CF901" s="15"/>
      <c r="CG901" s="15"/>
      <c r="CH901" s="15"/>
      <c r="CI901" s="15"/>
      <c r="CJ901" s="15"/>
      <c r="CK901" s="15"/>
      <c r="CL901" s="15"/>
      <c r="CM901" s="15"/>
      <c r="CN901" s="15"/>
      <c r="CO901" s="15"/>
      <c r="CP901" s="15"/>
      <c r="CQ901" s="15"/>
      <c r="CR901" s="15"/>
      <c r="CS901" s="15"/>
      <c r="CT901" s="15"/>
      <c r="CU901" s="15"/>
      <c r="CV901" s="15"/>
      <c r="CW901" s="15"/>
      <c r="CX901" s="15"/>
      <c r="CY901" s="15"/>
      <c r="CZ901" s="15"/>
      <c r="DA901" s="15"/>
      <c r="DB901" s="15"/>
      <c r="DC901" s="15"/>
      <c r="DD901" s="15"/>
      <c r="DE901" s="15"/>
      <c r="DF901" s="15"/>
      <c r="DG901" s="15"/>
      <c r="DH901" s="15"/>
    </row>
    <row r="902" spans="1:112" ht="17.25" thickBo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  <c r="CA902" s="15"/>
      <c r="CB902" s="15"/>
      <c r="CC902" s="15"/>
      <c r="CD902" s="15"/>
      <c r="CE902" s="15"/>
      <c r="CF902" s="15"/>
      <c r="CG902" s="15"/>
      <c r="CH902" s="15"/>
      <c r="CI902" s="15"/>
      <c r="CJ902" s="15"/>
      <c r="CK902" s="15"/>
      <c r="CL902" s="15"/>
      <c r="CM902" s="15"/>
      <c r="CN902" s="15"/>
      <c r="CO902" s="15"/>
      <c r="CP902" s="15"/>
      <c r="CQ902" s="15"/>
      <c r="CR902" s="15"/>
      <c r="CS902" s="15"/>
      <c r="CT902" s="15"/>
      <c r="CU902" s="15"/>
      <c r="CV902" s="15"/>
      <c r="CW902" s="15"/>
      <c r="CX902" s="15"/>
      <c r="CY902" s="15"/>
      <c r="CZ902" s="15"/>
      <c r="DA902" s="15"/>
      <c r="DB902" s="15"/>
      <c r="DC902" s="15"/>
      <c r="DD902" s="15"/>
      <c r="DE902" s="15"/>
      <c r="DF902" s="15"/>
      <c r="DG902" s="15"/>
      <c r="DH902" s="15"/>
    </row>
    <row r="903" spans="1:112" ht="17.25" thickBo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B903" s="15"/>
      <c r="CC903" s="15"/>
      <c r="CD903" s="15"/>
      <c r="CE903" s="15"/>
      <c r="CF903" s="15"/>
      <c r="CG903" s="15"/>
      <c r="CH903" s="15"/>
      <c r="CI903" s="15"/>
      <c r="CJ903" s="15"/>
      <c r="CK903" s="15"/>
      <c r="CL903" s="15"/>
      <c r="CM903" s="15"/>
      <c r="CN903" s="15"/>
      <c r="CO903" s="15"/>
      <c r="CP903" s="15"/>
      <c r="CQ903" s="15"/>
      <c r="CR903" s="15"/>
      <c r="CS903" s="15"/>
      <c r="CT903" s="15"/>
      <c r="CU903" s="15"/>
      <c r="CV903" s="15"/>
      <c r="CW903" s="15"/>
      <c r="CX903" s="15"/>
      <c r="CY903" s="15"/>
      <c r="CZ903" s="15"/>
      <c r="DA903" s="15"/>
      <c r="DB903" s="15"/>
      <c r="DC903" s="15"/>
      <c r="DD903" s="15"/>
      <c r="DE903" s="15"/>
      <c r="DF903" s="15"/>
      <c r="DG903" s="15"/>
      <c r="DH903" s="15"/>
    </row>
    <row r="904" spans="1:112" ht="17.25" thickBo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  <c r="CA904" s="15"/>
      <c r="CB904" s="15"/>
      <c r="CC904" s="15"/>
      <c r="CD904" s="15"/>
      <c r="CE904" s="15"/>
      <c r="CF904" s="15"/>
      <c r="CG904" s="15"/>
      <c r="CH904" s="15"/>
      <c r="CI904" s="15"/>
      <c r="CJ904" s="15"/>
      <c r="CK904" s="15"/>
      <c r="CL904" s="15"/>
      <c r="CM904" s="15"/>
      <c r="CN904" s="15"/>
      <c r="CO904" s="15"/>
      <c r="CP904" s="15"/>
      <c r="CQ904" s="15"/>
      <c r="CR904" s="15"/>
      <c r="CS904" s="15"/>
      <c r="CT904" s="15"/>
      <c r="CU904" s="15"/>
      <c r="CV904" s="15"/>
      <c r="CW904" s="15"/>
      <c r="CX904" s="15"/>
      <c r="CY904" s="15"/>
      <c r="CZ904" s="15"/>
      <c r="DA904" s="15"/>
      <c r="DB904" s="15"/>
      <c r="DC904" s="15"/>
      <c r="DD904" s="15"/>
      <c r="DE904" s="15"/>
      <c r="DF904" s="15"/>
      <c r="DG904" s="15"/>
      <c r="DH904" s="15"/>
    </row>
    <row r="905" spans="1:112" ht="17.25" thickBo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  <c r="CB905" s="15"/>
      <c r="CC905" s="15"/>
      <c r="CD905" s="15"/>
      <c r="CE905" s="15"/>
      <c r="CF905" s="15"/>
      <c r="CG905" s="15"/>
      <c r="CH905" s="15"/>
      <c r="CI905" s="15"/>
      <c r="CJ905" s="15"/>
      <c r="CK905" s="15"/>
      <c r="CL905" s="15"/>
      <c r="CM905" s="15"/>
      <c r="CN905" s="15"/>
      <c r="CO905" s="15"/>
      <c r="CP905" s="15"/>
      <c r="CQ905" s="15"/>
      <c r="CR905" s="15"/>
      <c r="CS905" s="15"/>
      <c r="CT905" s="15"/>
      <c r="CU905" s="15"/>
      <c r="CV905" s="15"/>
      <c r="CW905" s="15"/>
      <c r="CX905" s="15"/>
      <c r="CY905" s="15"/>
      <c r="CZ905" s="15"/>
      <c r="DA905" s="15"/>
      <c r="DB905" s="15"/>
      <c r="DC905" s="15"/>
      <c r="DD905" s="15"/>
      <c r="DE905" s="15"/>
      <c r="DF905" s="15"/>
      <c r="DG905" s="15"/>
      <c r="DH905" s="15"/>
    </row>
    <row r="906" spans="1:112" ht="17.25" thickBo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  <c r="CA906" s="15"/>
      <c r="CB906" s="15"/>
      <c r="CC906" s="15"/>
      <c r="CD906" s="15"/>
      <c r="CE906" s="15"/>
      <c r="CF906" s="15"/>
      <c r="CG906" s="15"/>
      <c r="CH906" s="15"/>
      <c r="CI906" s="15"/>
      <c r="CJ906" s="15"/>
      <c r="CK906" s="15"/>
      <c r="CL906" s="15"/>
      <c r="CM906" s="15"/>
      <c r="CN906" s="15"/>
      <c r="CO906" s="15"/>
      <c r="CP906" s="15"/>
      <c r="CQ906" s="15"/>
      <c r="CR906" s="15"/>
      <c r="CS906" s="15"/>
      <c r="CT906" s="15"/>
      <c r="CU906" s="15"/>
      <c r="CV906" s="15"/>
      <c r="CW906" s="15"/>
      <c r="CX906" s="15"/>
      <c r="CY906" s="15"/>
      <c r="CZ906" s="15"/>
      <c r="DA906" s="15"/>
      <c r="DB906" s="15"/>
      <c r="DC906" s="15"/>
      <c r="DD906" s="15"/>
      <c r="DE906" s="15"/>
      <c r="DF906" s="15"/>
      <c r="DG906" s="15"/>
      <c r="DH906" s="15"/>
    </row>
    <row r="907" spans="1:112" ht="17.25" thickBo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  <c r="CB907" s="15"/>
      <c r="CC907" s="15"/>
      <c r="CD907" s="15"/>
      <c r="CE907" s="15"/>
      <c r="CF907" s="15"/>
      <c r="CG907" s="15"/>
      <c r="CH907" s="15"/>
      <c r="CI907" s="15"/>
      <c r="CJ907" s="15"/>
      <c r="CK907" s="15"/>
      <c r="CL907" s="15"/>
      <c r="CM907" s="15"/>
      <c r="CN907" s="15"/>
      <c r="CO907" s="15"/>
      <c r="CP907" s="15"/>
      <c r="CQ907" s="15"/>
      <c r="CR907" s="15"/>
      <c r="CS907" s="15"/>
      <c r="CT907" s="15"/>
      <c r="CU907" s="15"/>
      <c r="CV907" s="15"/>
      <c r="CW907" s="15"/>
      <c r="CX907" s="15"/>
      <c r="CY907" s="15"/>
      <c r="CZ907" s="15"/>
      <c r="DA907" s="15"/>
      <c r="DB907" s="15"/>
      <c r="DC907" s="15"/>
      <c r="DD907" s="15"/>
      <c r="DE907" s="15"/>
      <c r="DF907" s="15"/>
      <c r="DG907" s="15"/>
      <c r="DH907" s="15"/>
    </row>
    <row r="908" spans="1:112" ht="17.25" thickBo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B908" s="15"/>
      <c r="CC908" s="15"/>
      <c r="CD908" s="15"/>
      <c r="CE908" s="15"/>
      <c r="CF908" s="15"/>
      <c r="CG908" s="15"/>
      <c r="CH908" s="15"/>
      <c r="CI908" s="15"/>
      <c r="CJ908" s="15"/>
      <c r="CK908" s="15"/>
      <c r="CL908" s="15"/>
      <c r="CM908" s="15"/>
      <c r="CN908" s="15"/>
      <c r="CO908" s="15"/>
      <c r="CP908" s="15"/>
      <c r="CQ908" s="15"/>
      <c r="CR908" s="15"/>
      <c r="CS908" s="15"/>
      <c r="CT908" s="15"/>
      <c r="CU908" s="15"/>
      <c r="CV908" s="15"/>
      <c r="CW908" s="15"/>
      <c r="CX908" s="15"/>
      <c r="CY908" s="15"/>
      <c r="CZ908" s="15"/>
      <c r="DA908" s="15"/>
      <c r="DB908" s="15"/>
      <c r="DC908" s="15"/>
      <c r="DD908" s="15"/>
      <c r="DE908" s="15"/>
      <c r="DF908" s="15"/>
      <c r="DG908" s="15"/>
      <c r="DH908" s="15"/>
    </row>
    <row r="909" spans="1:112" ht="17.25" thickBo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  <c r="CA909" s="15"/>
      <c r="CB909" s="15"/>
      <c r="CC909" s="15"/>
      <c r="CD909" s="15"/>
      <c r="CE909" s="15"/>
      <c r="CF909" s="15"/>
      <c r="CG909" s="15"/>
      <c r="CH909" s="15"/>
      <c r="CI909" s="15"/>
      <c r="CJ909" s="15"/>
      <c r="CK909" s="15"/>
      <c r="CL909" s="15"/>
      <c r="CM909" s="15"/>
      <c r="CN909" s="15"/>
      <c r="CO909" s="15"/>
      <c r="CP909" s="15"/>
      <c r="CQ909" s="15"/>
      <c r="CR909" s="15"/>
      <c r="CS909" s="15"/>
      <c r="CT909" s="15"/>
      <c r="CU909" s="15"/>
      <c r="CV909" s="15"/>
      <c r="CW909" s="15"/>
      <c r="CX909" s="15"/>
      <c r="CY909" s="15"/>
      <c r="CZ909" s="15"/>
      <c r="DA909" s="15"/>
      <c r="DB909" s="15"/>
      <c r="DC909" s="15"/>
      <c r="DD909" s="15"/>
      <c r="DE909" s="15"/>
      <c r="DF909" s="15"/>
      <c r="DG909" s="15"/>
      <c r="DH909" s="15"/>
    </row>
    <row r="910" spans="1:112" ht="17.25" thickBo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  <c r="CB910" s="15"/>
      <c r="CC910" s="15"/>
      <c r="CD910" s="15"/>
      <c r="CE910" s="15"/>
      <c r="CF910" s="15"/>
      <c r="CG910" s="15"/>
      <c r="CH910" s="15"/>
      <c r="CI910" s="15"/>
      <c r="CJ910" s="15"/>
      <c r="CK910" s="15"/>
      <c r="CL910" s="15"/>
      <c r="CM910" s="15"/>
      <c r="CN910" s="15"/>
      <c r="CO910" s="15"/>
      <c r="CP910" s="15"/>
      <c r="CQ910" s="15"/>
      <c r="CR910" s="15"/>
      <c r="CS910" s="15"/>
      <c r="CT910" s="15"/>
      <c r="CU910" s="15"/>
      <c r="CV910" s="15"/>
      <c r="CW910" s="15"/>
      <c r="CX910" s="15"/>
      <c r="CY910" s="15"/>
      <c r="CZ910" s="15"/>
      <c r="DA910" s="15"/>
      <c r="DB910" s="15"/>
      <c r="DC910" s="15"/>
      <c r="DD910" s="15"/>
      <c r="DE910" s="15"/>
      <c r="DF910" s="15"/>
      <c r="DG910" s="15"/>
      <c r="DH910" s="15"/>
    </row>
    <row r="911" spans="1:112" ht="17.25" thickBo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5"/>
      <c r="CF911" s="15"/>
      <c r="CG911" s="15"/>
      <c r="CH911" s="15"/>
      <c r="CI911" s="15"/>
      <c r="CJ911" s="15"/>
      <c r="CK911" s="15"/>
      <c r="CL911" s="15"/>
      <c r="CM911" s="15"/>
      <c r="CN911" s="15"/>
      <c r="CO911" s="15"/>
      <c r="CP911" s="15"/>
      <c r="CQ911" s="15"/>
      <c r="CR911" s="15"/>
      <c r="CS911" s="15"/>
      <c r="CT911" s="15"/>
      <c r="CU911" s="15"/>
      <c r="CV911" s="15"/>
      <c r="CW911" s="15"/>
      <c r="CX911" s="15"/>
      <c r="CY911" s="15"/>
      <c r="CZ911" s="15"/>
      <c r="DA911" s="15"/>
      <c r="DB911" s="15"/>
      <c r="DC911" s="15"/>
      <c r="DD911" s="15"/>
      <c r="DE911" s="15"/>
      <c r="DF911" s="15"/>
      <c r="DG911" s="15"/>
      <c r="DH911" s="15"/>
    </row>
    <row r="912" spans="1:112" ht="17.25" thickBo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  <c r="CB912" s="15"/>
      <c r="CC912" s="15"/>
      <c r="CD912" s="15"/>
      <c r="CE912" s="15"/>
      <c r="CF912" s="15"/>
      <c r="CG912" s="15"/>
      <c r="CH912" s="15"/>
      <c r="CI912" s="15"/>
      <c r="CJ912" s="15"/>
      <c r="CK912" s="15"/>
      <c r="CL912" s="15"/>
      <c r="CM912" s="15"/>
      <c r="CN912" s="15"/>
      <c r="CO912" s="15"/>
      <c r="CP912" s="15"/>
      <c r="CQ912" s="15"/>
      <c r="CR912" s="15"/>
      <c r="CS912" s="15"/>
      <c r="CT912" s="15"/>
      <c r="CU912" s="15"/>
      <c r="CV912" s="15"/>
      <c r="CW912" s="15"/>
      <c r="CX912" s="15"/>
      <c r="CY912" s="15"/>
      <c r="CZ912" s="15"/>
      <c r="DA912" s="15"/>
      <c r="DB912" s="15"/>
      <c r="DC912" s="15"/>
      <c r="DD912" s="15"/>
      <c r="DE912" s="15"/>
      <c r="DF912" s="15"/>
      <c r="DG912" s="15"/>
      <c r="DH912" s="15"/>
    </row>
    <row r="913" spans="1:112" ht="17.25" thickBo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  <c r="CA913" s="15"/>
      <c r="CB913" s="15"/>
      <c r="CC913" s="15"/>
      <c r="CD913" s="15"/>
      <c r="CE913" s="15"/>
      <c r="CF913" s="15"/>
      <c r="CG913" s="15"/>
      <c r="CH913" s="15"/>
      <c r="CI913" s="15"/>
      <c r="CJ913" s="15"/>
      <c r="CK913" s="15"/>
      <c r="CL913" s="15"/>
      <c r="CM913" s="15"/>
      <c r="CN913" s="15"/>
      <c r="CO913" s="15"/>
      <c r="CP913" s="15"/>
      <c r="CQ913" s="15"/>
      <c r="CR913" s="15"/>
      <c r="CS913" s="15"/>
      <c r="CT913" s="15"/>
      <c r="CU913" s="15"/>
      <c r="CV913" s="15"/>
      <c r="CW913" s="15"/>
      <c r="CX913" s="15"/>
      <c r="CY913" s="15"/>
      <c r="CZ913" s="15"/>
      <c r="DA913" s="15"/>
      <c r="DB913" s="15"/>
      <c r="DC913" s="15"/>
      <c r="DD913" s="15"/>
      <c r="DE913" s="15"/>
      <c r="DF913" s="15"/>
      <c r="DG913" s="15"/>
      <c r="DH913" s="15"/>
    </row>
    <row r="914" spans="1:112" ht="17.25" thickBo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  <c r="CB914" s="15"/>
      <c r="CC914" s="15"/>
      <c r="CD914" s="15"/>
      <c r="CE914" s="15"/>
      <c r="CF914" s="15"/>
      <c r="CG914" s="15"/>
      <c r="CH914" s="15"/>
      <c r="CI914" s="15"/>
      <c r="CJ914" s="15"/>
      <c r="CK914" s="15"/>
      <c r="CL914" s="15"/>
      <c r="CM914" s="15"/>
      <c r="CN914" s="15"/>
      <c r="CO914" s="15"/>
      <c r="CP914" s="15"/>
      <c r="CQ914" s="15"/>
      <c r="CR914" s="15"/>
      <c r="CS914" s="15"/>
      <c r="CT914" s="15"/>
      <c r="CU914" s="15"/>
      <c r="CV914" s="15"/>
      <c r="CW914" s="15"/>
      <c r="CX914" s="15"/>
      <c r="CY914" s="15"/>
      <c r="CZ914" s="15"/>
      <c r="DA914" s="15"/>
      <c r="DB914" s="15"/>
      <c r="DC914" s="15"/>
      <c r="DD914" s="15"/>
      <c r="DE914" s="15"/>
      <c r="DF914" s="15"/>
      <c r="DG914" s="15"/>
      <c r="DH914" s="15"/>
    </row>
    <row r="915" spans="1:112" ht="17.25" thickBo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5"/>
      <c r="CH915" s="15"/>
      <c r="CI915" s="15"/>
      <c r="CJ915" s="15"/>
      <c r="CK915" s="15"/>
      <c r="CL915" s="15"/>
      <c r="CM915" s="15"/>
      <c r="CN915" s="15"/>
      <c r="CO915" s="15"/>
      <c r="CP915" s="15"/>
      <c r="CQ915" s="15"/>
      <c r="CR915" s="15"/>
      <c r="CS915" s="15"/>
      <c r="CT915" s="15"/>
      <c r="CU915" s="15"/>
      <c r="CV915" s="15"/>
      <c r="CW915" s="15"/>
      <c r="CX915" s="15"/>
      <c r="CY915" s="15"/>
      <c r="CZ915" s="15"/>
      <c r="DA915" s="15"/>
      <c r="DB915" s="15"/>
      <c r="DC915" s="15"/>
      <c r="DD915" s="15"/>
      <c r="DE915" s="15"/>
      <c r="DF915" s="15"/>
      <c r="DG915" s="15"/>
      <c r="DH915" s="15"/>
    </row>
    <row r="916" spans="1:112" ht="17.25" thickBo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  <c r="CB916" s="15"/>
      <c r="CC916" s="15"/>
      <c r="CD916" s="15"/>
      <c r="CE916" s="15"/>
      <c r="CF916" s="15"/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/>
      <c r="CS916" s="15"/>
      <c r="CT916" s="15"/>
      <c r="CU916" s="15"/>
      <c r="CV916" s="15"/>
      <c r="CW916" s="15"/>
      <c r="CX916" s="15"/>
      <c r="CY916" s="15"/>
      <c r="CZ916" s="15"/>
      <c r="DA916" s="15"/>
      <c r="DB916" s="15"/>
      <c r="DC916" s="15"/>
      <c r="DD916" s="15"/>
      <c r="DE916" s="15"/>
      <c r="DF916" s="15"/>
      <c r="DG916" s="15"/>
      <c r="DH916" s="15"/>
    </row>
    <row r="917" spans="1:112" ht="17.25" thickBo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  <c r="CB917" s="15"/>
      <c r="CC917" s="15"/>
      <c r="CD917" s="15"/>
      <c r="CE917" s="15"/>
      <c r="CF917" s="15"/>
      <c r="CG917" s="15"/>
      <c r="CH917" s="15"/>
      <c r="CI917" s="15"/>
      <c r="CJ917" s="15"/>
      <c r="CK917" s="15"/>
      <c r="CL917" s="15"/>
      <c r="CM917" s="15"/>
      <c r="CN917" s="15"/>
      <c r="CO917" s="15"/>
      <c r="CP917" s="15"/>
      <c r="CQ917" s="15"/>
      <c r="CR917" s="15"/>
      <c r="CS917" s="15"/>
      <c r="CT917" s="15"/>
      <c r="CU917" s="15"/>
      <c r="CV917" s="15"/>
      <c r="CW917" s="15"/>
      <c r="CX917" s="15"/>
      <c r="CY917" s="15"/>
      <c r="CZ917" s="15"/>
      <c r="DA917" s="15"/>
      <c r="DB917" s="15"/>
      <c r="DC917" s="15"/>
      <c r="DD917" s="15"/>
      <c r="DE917" s="15"/>
      <c r="DF917" s="15"/>
      <c r="DG917" s="15"/>
      <c r="DH917" s="15"/>
    </row>
    <row r="918" spans="1:112" ht="17.25" thickBo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  <c r="CB918" s="15"/>
      <c r="CC918" s="15"/>
      <c r="CD918" s="15"/>
      <c r="CE918" s="15"/>
      <c r="CF918" s="15"/>
      <c r="CG918" s="15"/>
      <c r="CH918" s="15"/>
      <c r="CI918" s="15"/>
      <c r="CJ918" s="15"/>
      <c r="CK918" s="15"/>
      <c r="CL918" s="15"/>
      <c r="CM918" s="15"/>
      <c r="CN918" s="15"/>
      <c r="CO918" s="15"/>
      <c r="CP918" s="15"/>
      <c r="CQ918" s="15"/>
      <c r="CR918" s="15"/>
      <c r="CS918" s="15"/>
      <c r="CT918" s="15"/>
      <c r="CU918" s="15"/>
      <c r="CV918" s="15"/>
      <c r="CW918" s="15"/>
      <c r="CX918" s="15"/>
      <c r="CY918" s="15"/>
      <c r="CZ918" s="15"/>
      <c r="DA918" s="15"/>
      <c r="DB918" s="15"/>
      <c r="DC918" s="15"/>
      <c r="DD918" s="15"/>
      <c r="DE918" s="15"/>
      <c r="DF918" s="15"/>
      <c r="DG918" s="15"/>
      <c r="DH918" s="15"/>
    </row>
    <row r="919" spans="1:112" ht="17.25" thickBo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  <c r="CB919" s="15"/>
      <c r="CC919" s="15"/>
      <c r="CD919" s="15"/>
      <c r="CE919" s="15"/>
      <c r="CF919" s="15"/>
      <c r="CG919" s="15"/>
      <c r="CH919" s="15"/>
      <c r="CI919" s="15"/>
      <c r="CJ919" s="15"/>
      <c r="CK919" s="15"/>
      <c r="CL919" s="15"/>
      <c r="CM919" s="15"/>
      <c r="CN919" s="15"/>
      <c r="CO919" s="15"/>
      <c r="CP919" s="15"/>
      <c r="CQ919" s="15"/>
      <c r="CR919" s="15"/>
      <c r="CS919" s="15"/>
      <c r="CT919" s="15"/>
      <c r="CU919" s="15"/>
      <c r="CV919" s="15"/>
      <c r="CW919" s="15"/>
      <c r="CX919" s="15"/>
      <c r="CY919" s="15"/>
      <c r="CZ919" s="15"/>
      <c r="DA919" s="15"/>
      <c r="DB919" s="15"/>
      <c r="DC919" s="15"/>
      <c r="DD919" s="15"/>
      <c r="DE919" s="15"/>
      <c r="DF919" s="15"/>
      <c r="DG919" s="15"/>
      <c r="DH919" s="15"/>
    </row>
    <row r="920" spans="1:112" ht="17.25" thickBo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  <c r="CB920" s="15"/>
      <c r="CC920" s="15"/>
      <c r="CD920" s="15"/>
      <c r="CE920" s="15"/>
      <c r="CF920" s="15"/>
      <c r="CG920" s="15"/>
      <c r="CH920" s="15"/>
      <c r="CI920" s="15"/>
      <c r="CJ920" s="15"/>
      <c r="CK920" s="15"/>
      <c r="CL920" s="15"/>
      <c r="CM920" s="15"/>
      <c r="CN920" s="15"/>
      <c r="CO920" s="15"/>
      <c r="CP920" s="15"/>
      <c r="CQ920" s="15"/>
      <c r="CR920" s="15"/>
      <c r="CS920" s="15"/>
      <c r="CT920" s="15"/>
      <c r="CU920" s="15"/>
      <c r="CV920" s="15"/>
      <c r="CW920" s="15"/>
      <c r="CX920" s="15"/>
      <c r="CY920" s="15"/>
      <c r="CZ920" s="15"/>
      <c r="DA920" s="15"/>
      <c r="DB920" s="15"/>
      <c r="DC920" s="15"/>
      <c r="DD920" s="15"/>
      <c r="DE920" s="15"/>
      <c r="DF920" s="15"/>
      <c r="DG920" s="15"/>
      <c r="DH920" s="15"/>
    </row>
    <row r="921" spans="1:112" ht="17.25" thickBo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  <c r="CB921" s="15"/>
      <c r="CC921" s="15"/>
      <c r="CD921" s="15"/>
      <c r="CE921" s="15"/>
      <c r="CF921" s="15"/>
      <c r="CG921" s="15"/>
      <c r="CH921" s="15"/>
      <c r="CI921" s="15"/>
      <c r="CJ921" s="15"/>
      <c r="CK921" s="15"/>
      <c r="CL921" s="15"/>
      <c r="CM921" s="15"/>
      <c r="CN921" s="15"/>
      <c r="CO921" s="15"/>
      <c r="CP921" s="15"/>
      <c r="CQ921" s="15"/>
      <c r="CR921" s="15"/>
      <c r="CS921" s="15"/>
      <c r="CT921" s="15"/>
      <c r="CU921" s="15"/>
      <c r="CV921" s="15"/>
      <c r="CW921" s="15"/>
      <c r="CX921" s="15"/>
      <c r="CY921" s="15"/>
      <c r="CZ921" s="15"/>
      <c r="DA921" s="15"/>
      <c r="DB921" s="15"/>
      <c r="DC921" s="15"/>
      <c r="DD921" s="15"/>
      <c r="DE921" s="15"/>
      <c r="DF921" s="15"/>
      <c r="DG921" s="15"/>
      <c r="DH921" s="15"/>
    </row>
    <row r="922" spans="1:112" ht="17.25" thickBo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  <c r="CA922" s="15"/>
      <c r="CB922" s="15"/>
      <c r="CC922" s="15"/>
      <c r="CD922" s="15"/>
      <c r="CE922" s="15"/>
      <c r="CF922" s="15"/>
      <c r="CG922" s="15"/>
      <c r="CH922" s="15"/>
      <c r="CI922" s="15"/>
      <c r="CJ922" s="15"/>
      <c r="CK922" s="15"/>
      <c r="CL922" s="15"/>
      <c r="CM922" s="15"/>
      <c r="CN922" s="15"/>
      <c r="CO922" s="15"/>
      <c r="CP922" s="15"/>
      <c r="CQ922" s="15"/>
      <c r="CR922" s="15"/>
      <c r="CS922" s="15"/>
      <c r="CT922" s="15"/>
      <c r="CU922" s="15"/>
      <c r="CV922" s="15"/>
      <c r="CW922" s="15"/>
      <c r="CX922" s="15"/>
      <c r="CY922" s="15"/>
      <c r="CZ922" s="15"/>
      <c r="DA922" s="15"/>
      <c r="DB922" s="15"/>
      <c r="DC922" s="15"/>
      <c r="DD922" s="15"/>
      <c r="DE922" s="15"/>
      <c r="DF922" s="15"/>
      <c r="DG922" s="15"/>
      <c r="DH922" s="15"/>
    </row>
    <row r="923" spans="1:112" ht="17.25" thickBo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  <c r="CA923" s="15"/>
      <c r="CB923" s="15"/>
      <c r="CC923" s="15"/>
      <c r="CD923" s="15"/>
      <c r="CE923" s="15"/>
      <c r="CF923" s="15"/>
      <c r="CG923" s="15"/>
      <c r="CH923" s="15"/>
      <c r="CI923" s="15"/>
      <c r="CJ923" s="15"/>
      <c r="CK923" s="15"/>
      <c r="CL923" s="15"/>
      <c r="CM923" s="15"/>
      <c r="CN923" s="15"/>
      <c r="CO923" s="15"/>
      <c r="CP923" s="15"/>
      <c r="CQ923" s="15"/>
      <c r="CR923" s="15"/>
      <c r="CS923" s="15"/>
      <c r="CT923" s="15"/>
      <c r="CU923" s="15"/>
      <c r="CV923" s="15"/>
      <c r="CW923" s="15"/>
      <c r="CX923" s="15"/>
      <c r="CY923" s="15"/>
      <c r="CZ923" s="15"/>
      <c r="DA923" s="15"/>
      <c r="DB923" s="15"/>
      <c r="DC923" s="15"/>
      <c r="DD923" s="15"/>
      <c r="DE923" s="15"/>
      <c r="DF923" s="15"/>
      <c r="DG923" s="15"/>
      <c r="DH923" s="15"/>
    </row>
    <row r="924" spans="1:112" ht="17.25" thickBo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  <c r="CA924" s="15"/>
      <c r="CB924" s="15"/>
      <c r="CC924" s="15"/>
      <c r="CD924" s="15"/>
      <c r="CE924" s="15"/>
      <c r="CF924" s="15"/>
      <c r="CG924" s="15"/>
      <c r="CH924" s="15"/>
      <c r="CI924" s="15"/>
      <c r="CJ924" s="15"/>
      <c r="CK924" s="15"/>
      <c r="CL924" s="15"/>
      <c r="CM924" s="15"/>
      <c r="CN924" s="15"/>
      <c r="CO924" s="15"/>
      <c r="CP924" s="15"/>
      <c r="CQ924" s="15"/>
      <c r="CR924" s="15"/>
      <c r="CS924" s="15"/>
      <c r="CT924" s="15"/>
      <c r="CU924" s="15"/>
      <c r="CV924" s="15"/>
      <c r="CW924" s="15"/>
      <c r="CX924" s="15"/>
      <c r="CY924" s="15"/>
      <c r="CZ924" s="15"/>
      <c r="DA924" s="15"/>
      <c r="DB924" s="15"/>
      <c r="DC924" s="15"/>
      <c r="DD924" s="15"/>
      <c r="DE924" s="15"/>
      <c r="DF924" s="15"/>
      <c r="DG924" s="15"/>
      <c r="DH924" s="15"/>
    </row>
    <row r="925" spans="1:112" ht="17.25" thickBo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  <c r="CA925" s="15"/>
      <c r="CB925" s="15"/>
      <c r="CC925" s="15"/>
      <c r="CD925" s="15"/>
      <c r="CE925" s="15"/>
      <c r="CF925" s="15"/>
      <c r="CG925" s="15"/>
      <c r="CH925" s="15"/>
      <c r="CI925" s="15"/>
      <c r="CJ925" s="15"/>
      <c r="CK925" s="15"/>
      <c r="CL925" s="15"/>
      <c r="CM925" s="15"/>
      <c r="CN925" s="15"/>
      <c r="CO925" s="15"/>
      <c r="CP925" s="15"/>
      <c r="CQ925" s="15"/>
      <c r="CR925" s="15"/>
      <c r="CS925" s="15"/>
      <c r="CT925" s="15"/>
      <c r="CU925" s="15"/>
      <c r="CV925" s="15"/>
      <c r="CW925" s="15"/>
      <c r="CX925" s="15"/>
      <c r="CY925" s="15"/>
      <c r="CZ925" s="15"/>
      <c r="DA925" s="15"/>
      <c r="DB925" s="15"/>
      <c r="DC925" s="15"/>
      <c r="DD925" s="15"/>
      <c r="DE925" s="15"/>
      <c r="DF925" s="15"/>
      <c r="DG925" s="15"/>
      <c r="DH925" s="15"/>
    </row>
    <row r="926" spans="1:112" ht="17.25" thickBo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  <c r="CA926" s="15"/>
      <c r="CB926" s="15"/>
      <c r="CC926" s="15"/>
      <c r="CD926" s="15"/>
      <c r="CE926" s="15"/>
      <c r="CF926" s="15"/>
      <c r="CG926" s="15"/>
      <c r="CH926" s="15"/>
      <c r="CI926" s="15"/>
      <c r="CJ926" s="15"/>
      <c r="CK926" s="15"/>
      <c r="CL926" s="15"/>
      <c r="CM926" s="15"/>
      <c r="CN926" s="15"/>
      <c r="CO926" s="15"/>
      <c r="CP926" s="15"/>
      <c r="CQ926" s="15"/>
      <c r="CR926" s="15"/>
      <c r="CS926" s="15"/>
      <c r="CT926" s="15"/>
      <c r="CU926" s="15"/>
      <c r="CV926" s="15"/>
      <c r="CW926" s="15"/>
      <c r="CX926" s="15"/>
      <c r="CY926" s="15"/>
      <c r="CZ926" s="15"/>
      <c r="DA926" s="15"/>
      <c r="DB926" s="15"/>
      <c r="DC926" s="15"/>
      <c r="DD926" s="15"/>
      <c r="DE926" s="15"/>
      <c r="DF926" s="15"/>
      <c r="DG926" s="15"/>
      <c r="DH926" s="15"/>
    </row>
    <row r="927" spans="1:112" ht="17.25" thickBo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  <c r="CA927" s="15"/>
      <c r="CB927" s="15"/>
      <c r="CC927" s="15"/>
      <c r="CD927" s="15"/>
      <c r="CE927" s="15"/>
      <c r="CF927" s="15"/>
      <c r="CG927" s="15"/>
      <c r="CH927" s="15"/>
      <c r="CI927" s="15"/>
      <c r="CJ927" s="15"/>
      <c r="CK927" s="15"/>
      <c r="CL927" s="15"/>
      <c r="CM927" s="15"/>
      <c r="CN927" s="15"/>
      <c r="CO927" s="15"/>
      <c r="CP927" s="15"/>
      <c r="CQ927" s="15"/>
      <c r="CR927" s="15"/>
      <c r="CS927" s="15"/>
      <c r="CT927" s="15"/>
      <c r="CU927" s="15"/>
      <c r="CV927" s="15"/>
      <c r="CW927" s="15"/>
      <c r="CX927" s="15"/>
      <c r="CY927" s="15"/>
      <c r="CZ927" s="15"/>
      <c r="DA927" s="15"/>
      <c r="DB927" s="15"/>
      <c r="DC927" s="15"/>
      <c r="DD927" s="15"/>
      <c r="DE927" s="15"/>
      <c r="DF927" s="15"/>
      <c r="DG927" s="15"/>
      <c r="DH927" s="15"/>
    </row>
    <row r="928" spans="1:112" ht="17.25" thickBo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  <c r="CA928" s="15"/>
      <c r="CB928" s="15"/>
      <c r="CC928" s="15"/>
      <c r="CD928" s="15"/>
      <c r="CE928" s="15"/>
      <c r="CF928" s="15"/>
      <c r="CG928" s="15"/>
      <c r="CH928" s="15"/>
      <c r="CI928" s="15"/>
      <c r="CJ928" s="15"/>
      <c r="CK928" s="15"/>
      <c r="CL928" s="15"/>
      <c r="CM928" s="15"/>
      <c r="CN928" s="15"/>
      <c r="CO928" s="15"/>
      <c r="CP928" s="15"/>
      <c r="CQ928" s="15"/>
      <c r="CR928" s="15"/>
      <c r="CS928" s="15"/>
      <c r="CT928" s="15"/>
      <c r="CU928" s="15"/>
      <c r="CV928" s="15"/>
      <c r="CW928" s="15"/>
      <c r="CX928" s="15"/>
      <c r="CY928" s="15"/>
      <c r="CZ928" s="15"/>
      <c r="DA928" s="15"/>
      <c r="DB928" s="15"/>
      <c r="DC928" s="15"/>
      <c r="DD928" s="15"/>
      <c r="DE928" s="15"/>
      <c r="DF928" s="15"/>
      <c r="DG928" s="15"/>
      <c r="DH928" s="15"/>
    </row>
    <row r="929" spans="1:112" ht="17.25" thickBo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  <c r="CA929" s="15"/>
      <c r="CB929" s="15"/>
      <c r="CC929" s="15"/>
      <c r="CD929" s="15"/>
      <c r="CE929" s="15"/>
      <c r="CF929" s="15"/>
      <c r="CG929" s="15"/>
      <c r="CH929" s="15"/>
      <c r="CI929" s="15"/>
      <c r="CJ929" s="15"/>
      <c r="CK929" s="15"/>
      <c r="CL929" s="15"/>
      <c r="CM929" s="15"/>
      <c r="CN929" s="15"/>
      <c r="CO929" s="15"/>
      <c r="CP929" s="15"/>
      <c r="CQ929" s="15"/>
      <c r="CR929" s="15"/>
      <c r="CS929" s="15"/>
      <c r="CT929" s="15"/>
      <c r="CU929" s="15"/>
      <c r="CV929" s="15"/>
      <c r="CW929" s="15"/>
      <c r="CX929" s="15"/>
      <c r="CY929" s="15"/>
      <c r="CZ929" s="15"/>
      <c r="DA929" s="15"/>
      <c r="DB929" s="15"/>
      <c r="DC929" s="15"/>
      <c r="DD929" s="15"/>
      <c r="DE929" s="15"/>
      <c r="DF929" s="15"/>
      <c r="DG929" s="15"/>
      <c r="DH929" s="15"/>
    </row>
    <row r="930" spans="1:112" ht="17.25" thickBo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  <c r="CA930" s="15"/>
      <c r="CB930" s="15"/>
      <c r="CC930" s="15"/>
      <c r="CD930" s="15"/>
      <c r="CE930" s="15"/>
      <c r="CF930" s="15"/>
      <c r="CG930" s="15"/>
      <c r="CH930" s="15"/>
      <c r="CI930" s="15"/>
      <c r="CJ930" s="15"/>
      <c r="CK930" s="15"/>
      <c r="CL930" s="15"/>
      <c r="CM930" s="15"/>
      <c r="CN930" s="15"/>
      <c r="CO930" s="15"/>
      <c r="CP930" s="15"/>
      <c r="CQ930" s="15"/>
      <c r="CR930" s="15"/>
      <c r="CS930" s="15"/>
      <c r="CT930" s="15"/>
      <c r="CU930" s="15"/>
      <c r="CV930" s="15"/>
      <c r="CW930" s="15"/>
      <c r="CX930" s="15"/>
      <c r="CY930" s="15"/>
      <c r="CZ930" s="15"/>
      <c r="DA930" s="15"/>
      <c r="DB930" s="15"/>
      <c r="DC930" s="15"/>
      <c r="DD930" s="15"/>
      <c r="DE930" s="15"/>
      <c r="DF930" s="15"/>
      <c r="DG930" s="15"/>
      <c r="DH930" s="15"/>
    </row>
    <row r="931" spans="1:112" ht="17.25" thickBo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  <c r="CA931" s="15"/>
      <c r="CB931" s="15"/>
      <c r="CC931" s="15"/>
      <c r="CD931" s="15"/>
      <c r="CE931" s="15"/>
      <c r="CF931" s="15"/>
      <c r="CG931" s="15"/>
      <c r="CH931" s="15"/>
      <c r="CI931" s="15"/>
      <c r="CJ931" s="15"/>
      <c r="CK931" s="15"/>
      <c r="CL931" s="15"/>
      <c r="CM931" s="15"/>
      <c r="CN931" s="15"/>
      <c r="CO931" s="15"/>
      <c r="CP931" s="15"/>
      <c r="CQ931" s="15"/>
      <c r="CR931" s="15"/>
      <c r="CS931" s="15"/>
      <c r="CT931" s="15"/>
      <c r="CU931" s="15"/>
      <c r="CV931" s="15"/>
      <c r="CW931" s="15"/>
      <c r="CX931" s="15"/>
      <c r="CY931" s="15"/>
      <c r="CZ931" s="15"/>
      <c r="DA931" s="15"/>
      <c r="DB931" s="15"/>
      <c r="DC931" s="15"/>
      <c r="DD931" s="15"/>
      <c r="DE931" s="15"/>
      <c r="DF931" s="15"/>
      <c r="DG931" s="15"/>
      <c r="DH931" s="15"/>
    </row>
    <row r="932" spans="1:112" ht="17.25" thickBo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  <c r="CA932" s="15"/>
      <c r="CB932" s="15"/>
      <c r="CC932" s="15"/>
      <c r="CD932" s="15"/>
      <c r="CE932" s="15"/>
      <c r="CF932" s="15"/>
      <c r="CG932" s="15"/>
      <c r="CH932" s="15"/>
      <c r="CI932" s="15"/>
      <c r="CJ932" s="15"/>
      <c r="CK932" s="15"/>
      <c r="CL932" s="15"/>
      <c r="CM932" s="15"/>
      <c r="CN932" s="15"/>
      <c r="CO932" s="15"/>
      <c r="CP932" s="15"/>
      <c r="CQ932" s="15"/>
      <c r="CR932" s="15"/>
      <c r="CS932" s="15"/>
      <c r="CT932" s="15"/>
      <c r="CU932" s="15"/>
      <c r="CV932" s="15"/>
      <c r="CW932" s="15"/>
      <c r="CX932" s="15"/>
      <c r="CY932" s="15"/>
      <c r="CZ932" s="15"/>
      <c r="DA932" s="15"/>
      <c r="DB932" s="15"/>
      <c r="DC932" s="15"/>
      <c r="DD932" s="15"/>
      <c r="DE932" s="15"/>
      <c r="DF932" s="15"/>
      <c r="DG932" s="15"/>
      <c r="DH932" s="15"/>
    </row>
    <row r="933" spans="1:112" ht="17.25" thickBo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  <c r="CA933" s="15"/>
      <c r="CB933" s="15"/>
      <c r="CC933" s="15"/>
      <c r="CD933" s="15"/>
      <c r="CE933" s="15"/>
      <c r="CF933" s="15"/>
      <c r="CG933" s="15"/>
      <c r="CH933" s="15"/>
      <c r="CI933" s="15"/>
      <c r="CJ933" s="15"/>
      <c r="CK933" s="15"/>
      <c r="CL933" s="15"/>
      <c r="CM933" s="15"/>
      <c r="CN933" s="15"/>
      <c r="CO933" s="15"/>
      <c r="CP933" s="15"/>
      <c r="CQ933" s="15"/>
      <c r="CR933" s="15"/>
      <c r="CS933" s="15"/>
      <c r="CT933" s="15"/>
      <c r="CU933" s="15"/>
      <c r="CV933" s="15"/>
      <c r="CW933" s="15"/>
      <c r="CX933" s="15"/>
      <c r="CY933" s="15"/>
      <c r="CZ933" s="15"/>
      <c r="DA933" s="15"/>
      <c r="DB933" s="15"/>
      <c r="DC933" s="15"/>
      <c r="DD933" s="15"/>
      <c r="DE933" s="15"/>
      <c r="DF933" s="15"/>
      <c r="DG933" s="15"/>
      <c r="DH933" s="15"/>
    </row>
    <row r="934" spans="1:112" ht="17.25" thickBo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  <c r="CA934" s="15"/>
      <c r="CB934" s="15"/>
      <c r="CC934" s="15"/>
      <c r="CD934" s="15"/>
      <c r="CE934" s="15"/>
      <c r="CF934" s="15"/>
      <c r="CG934" s="15"/>
      <c r="CH934" s="15"/>
      <c r="CI934" s="15"/>
      <c r="CJ934" s="15"/>
      <c r="CK934" s="15"/>
      <c r="CL934" s="15"/>
      <c r="CM934" s="15"/>
      <c r="CN934" s="15"/>
      <c r="CO934" s="15"/>
      <c r="CP934" s="15"/>
      <c r="CQ934" s="15"/>
      <c r="CR934" s="15"/>
      <c r="CS934" s="15"/>
      <c r="CT934" s="15"/>
      <c r="CU934" s="15"/>
      <c r="CV934" s="15"/>
      <c r="CW934" s="15"/>
      <c r="CX934" s="15"/>
      <c r="CY934" s="15"/>
      <c r="CZ934" s="15"/>
      <c r="DA934" s="15"/>
      <c r="DB934" s="15"/>
      <c r="DC934" s="15"/>
      <c r="DD934" s="15"/>
      <c r="DE934" s="15"/>
      <c r="DF934" s="15"/>
      <c r="DG934" s="15"/>
      <c r="DH934" s="15"/>
    </row>
    <row r="935" spans="1:112" ht="17.25" thickBo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  <c r="CA935" s="15"/>
      <c r="CB935" s="15"/>
      <c r="CC935" s="15"/>
      <c r="CD935" s="15"/>
      <c r="CE935" s="15"/>
      <c r="CF935" s="15"/>
      <c r="CG935" s="15"/>
      <c r="CH935" s="15"/>
      <c r="CI935" s="15"/>
      <c r="CJ935" s="15"/>
      <c r="CK935" s="15"/>
      <c r="CL935" s="15"/>
      <c r="CM935" s="15"/>
      <c r="CN935" s="15"/>
      <c r="CO935" s="15"/>
      <c r="CP935" s="15"/>
      <c r="CQ935" s="15"/>
      <c r="CR935" s="15"/>
      <c r="CS935" s="15"/>
      <c r="CT935" s="15"/>
      <c r="CU935" s="15"/>
      <c r="CV935" s="15"/>
      <c r="CW935" s="15"/>
      <c r="CX935" s="15"/>
      <c r="CY935" s="15"/>
      <c r="CZ935" s="15"/>
      <c r="DA935" s="15"/>
      <c r="DB935" s="15"/>
      <c r="DC935" s="15"/>
      <c r="DD935" s="15"/>
      <c r="DE935" s="15"/>
      <c r="DF935" s="15"/>
      <c r="DG935" s="15"/>
      <c r="DH935" s="15"/>
    </row>
    <row r="936" spans="1:112" ht="17.25" thickBo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  <c r="CA936" s="15"/>
      <c r="CB936" s="15"/>
      <c r="CC936" s="15"/>
      <c r="CD936" s="15"/>
      <c r="CE936" s="15"/>
      <c r="CF936" s="15"/>
      <c r="CG936" s="15"/>
      <c r="CH936" s="15"/>
      <c r="CI936" s="15"/>
      <c r="CJ936" s="15"/>
      <c r="CK936" s="15"/>
      <c r="CL936" s="15"/>
      <c r="CM936" s="15"/>
      <c r="CN936" s="15"/>
      <c r="CO936" s="15"/>
      <c r="CP936" s="15"/>
      <c r="CQ936" s="15"/>
      <c r="CR936" s="15"/>
      <c r="CS936" s="15"/>
      <c r="CT936" s="15"/>
      <c r="CU936" s="15"/>
      <c r="CV936" s="15"/>
      <c r="CW936" s="15"/>
      <c r="CX936" s="15"/>
      <c r="CY936" s="15"/>
      <c r="CZ936" s="15"/>
      <c r="DA936" s="15"/>
      <c r="DB936" s="15"/>
      <c r="DC936" s="15"/>
      <c r="DD936" s="15"/>
      <c r="DE936" s="15"/>
      <c r="DF936" s="15"/>
      <c r="DG936" s="15"/>
      <c r="DH936" s="15"/>
    </row>
    <row r="937" spans="1:112" ht="17.25" thickBo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  <c r="CB937" s="15"/>
      <c r="CC937" s="15"/>
      <c r="CD937" s="15"/>
      <c r="CE937" s="15"/>
      <c r="CF937" s="15"/>
      <c r="CG937" s="15"/>
      <c r="CH937" s="15"/>
      <c r="CI937" s="15"/>
      <c r="CJ937" s="15"/>
      <c r="CK937" s="15"/>
      <c r="CL937" s="15"/>
      <c r="CM937" s="15"/>
      <c r="CN937" s="15"/>
      <c r="CO937" s="15"/>
      <c r="CP937" s="15"/>
      <c r="CQ937" s="15"/>
      <c r="CR937" s="15"/>
      <c r="CS937" s="15"/>
      <c r="CT937" s="15"/>
      <c r="CU937" s="15"/>
      <c r="CV937" s="15"/>
      <c r="CW937" s="15"/>
      <c r="CX937" s="15"/>
      <c r="CY937" s="15"/>
      <c r="CZ937" s="15"/>
      <c r="DA937" s="15"/>
      <c r="DB937" s="15"/>
      <c r="DC937" s="15"/>
      <c r="DD937" s="15"/>
      <c r="DE937" s="15"/>
      <c r="DF937" s="15"/>
      <c r="DG937" s="15"/>
      <c r="DH937" s="15"/>
    </row>
    <row r="938" spans="1:112" ht="17.25" thickBo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  <c r="CA938" s="15"/>
      <c r="CB938" s="15"/>
      <c r="CC938" s="15"/>
      <c r="CD938" s="15"/>
      <c r="CE938" s="15"/>
      <c r="CF938" s="15"/>
      <c r="CG938" s="15"/>
      <c r="CH938" s="15"/>
      <c r="CI938" s="15"/>
      <c r="CJ938" s="15"/>
      <c r="CK938" s="15"/>
      <c r="CL938" s="15"/>
      <c r="CM938" s="15"/>
      <c r="CN938" s="15"/>
      <c r="CO938" s="15"/>
      <c r="CP938" s="15"/>
      <c r="CQ938" s="15"/>
      <c r="CR938" s="15"/>
      <c r="CS938" s="15"/>
      <c r="CT938" s="15"/>
      <c r="CU938" s="15"/>
      <c r="CV938" s="15"/>
      <c r="CW938" s="15"/>
      <c r="CX938" s="15"/>
      <c r="CY938" s="15"/>
      <c r="CZ938" s="15"/>
      <c r="DA938" s="15"/>
      <c r="DB938" s="15"/>
      <c r="DC938" s="15"/>
      <c r="DD938" s="15"/>
      <c r="DE938" s="15"/>
      <c r="DF938" s="15"/>
      <c r="DG938" s="15"/>
      <c r="DH938" s="15"/>
    </row>
    <row r="939" spans="1:112" ht="17.25" thickBo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  <c r="CA939" s="15"/>
      <c r="CB939" s="15"/>
      <c r="CC939" s="15"/>
      <c r="CD939" s="15"/>
      <c r="CE939" s="15"/>
      <c r="CF939" s="15"/>
      <c r="CG939" s="15"/>
      <c r="CH939" s="15"/>
      <c r="CI939" s="15"/>
      <c r="CJ939" s="15"/>
      <c r="CK939" s="15"/>
      <c r="CL939" s="15"/>
      <c r="CM939" s="15"/>
      <c r="CN939" s="15"/>
      <c r="CO939" s="15"/>
      <c r="CP939" s="15"/>
      <c r="CQ939" s="15"/>
      <c r="CR939" s="15"/>
      <c r="CS939" s="15"/>
      <c r="CT939" s="15"/>
      <c r="CU939" s="15"/>
      <c r="CV939" s="15"/>
      <c r="CW939" s="15"/>
      <c r="CX939" s="15"/>
      <c r="CY939" s="15"/>
      <c r="CZ939" s="15"/>
      <c r="DA939" s="15"/>
      <c r="DB939" s="15"/>
      <c r="DC939" s="15"/>
      <c r="DD939" s="15"/>
      <c r="DE939" s="15"/>
      <c r="DF939" s="15"/>
      <c r="DG939" s="15"/>
      <c r="DH939" s="15"/>
    </row>
    <row r="940" spans="1:112" ht="17.25" thickBo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  <c r="CA940" s="15"/>
      <c r="CB940" s="15"/>
      <c r="CC940" s="15"/>
      <c r="CD940" s="15"/>
      <c r="CE940" s="15"/>
      <c r="CF940" s="15"/>
      <c r="CG940" s="15"/>
      <c r="CH940" s="15"/>
      <c r="CI940" s="15"/>
      <c r="CJ940" s="15"/>
      <c r="CK940" s="15"/>
      <c r="CL940" s="15"/>
      <c r="CM940" s="15"/>
      <c r="CN940" s="15"/>
      <c r="CO940" s="15"/>
      <c r="CP940" s="15"/>
      <c r="CQ940" s="15"/>
      <c r="CR940" s="15"/>
      <c r="CS940" s="15"/>
      <c r="CT940" s="15"/>
      <c r="CU940" s="15"/>
      <c r="CV940" s="15"/>
      <c r="CW940" s="15"/>
      <c r="CX940" s="15"/>
      <c r="CY940" s="15"/>
      <c r="CZ940" s="15"/>
      <c r="DA940" s="15"/>
      <c r="DB940" s="15"/>
      <c r="DC940" s="15"/>
      <c r="DD940" s="15"/>
      <c r="DE940" s="15"/>
      <c r="DF940" s="15"/>
      <c r="DG940" s="15"/>
      <c r="DH940" s="15"/>
    </row>
    <row r="941" spans="1:112" ht="17.25" thickBo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  <c r="CA941" s="15"/>
      <c r="CB941" s="15"/>
      <c r="CC941" s="15"/>
      <c r="CD941" s="15"/>
      <c r="CE941" s="15"/>
      <c r="CF941" s="15"/>
      <c r="CG941" s="15"/>
      <c r="CH941" s="15"/>
      <c r="CI941" s="15"/>
      <c r="CJ941" s="15"/>
      <c r="CK941" s="15"/>
      <c r="CL941" s="15"/>
      <c r="CM941" s="15"/>
      <c r="CN941" s="15"/>
      <c r="CO941" s="15"/>
      <c r="CP941" s="15"/>
      <c r="CQ941" s="15"/>
      <c r="CR941" s="15"/>
      <c r="CS941" s="15"/>
      <c r="CT941" s="15"/>
      <c r="CU941" s="15"/>
      <c r="CV941" s="15"/>
      <c r="CW941" s="15"/>
      <c r="CX941" s="15"/>
      <c r="CY941" s="15"/>
      <c r="CZ941" s="15"/>
      <c r="DA941" s="15"/>
      <c r="DB941" s="15"/>
      <c r="DC941" s="15"/>
      <c r="DD941" s="15"/>
      <c r="DE941" s="15"/>
      <c r="DF941" s="15"/>
      <c r="DG941" s="15"/>
      <c r="DH941" s="15"/>
    </row>
    <row r="942" spans="1:112" ht="17.25" thickBo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  <c r="CA942" s="15"/>
      <c r="CB942" s="15"/>
      <c r="CC942" s="15"/>
      <c r="CD942" s="15"/>
      <c r="CE942" s="15"/>
      <c r="CF942" s="15"/>
      <c r="CG942" s="15"/>
      <c r="CH942" s="15"/>
      <c r="CI942" s="15"/>
      <c r="CJ942" s="15"/>
      <c r="CK942" s="15"/>
      <c r="CL942" s="15"/>
      <c r="CM942" s="15"/>
      <c r="CN942" s="15"/>
      <c r="CO942" s="15"/>
      <c r="CP942" s="15"/>
      <c r="CQ942" s="15"/>
      <c r="CR942" s="15"/>
      <c r="CS942" s="15"/>
      <c r="CT942" s="15"/>
      <c r="CU942" s="15"/>
      <c r="CV942" s="15"/>
      <c r="CW942" s="15"/>
      <c r="CX942" s="15"/>
      <c r="CY942" s="15"/>
      <c r="CZ942" s="15"/>
      <c r="DA942" s="15"/>
      <c r="DB942" s="15"/>
      <c r="DC942" s="15"/>
      <c r="DD942" s="15"/>
      <c r="DE942" s="15"/>
      <c r="DF942" s="15"/>
      <c r="DG942" s="15"/>
      <c r="DH942" s="15"/>
    </row>
    <row r="943" spans="1:112" ht="17.25" thickBo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  <c r="CA943" s="15"/>
      <c r="CB943" s="15"/>
      <c r="CC943" s="15"/>
      <c r="CD943" s="15"/>
      <c r="CE943" s="15"/>
      <c r="CF943" s="15"/>
      <c r="CG943" s="15"/>
      <c r="CH943" s="15"/>
      <c r="CI943" s="15"/>
      <c r="CJ943" s="15"/>
      <c r="CK943" s="15"/>
      <c r="CL943" s="15"/>
      <c r="CM943" s="15"/>
      <c r="CN943" s="15"/>
      <c r="CO943" s="15"/>
      <c r="CP943" s="15"/>
      <c r="CQ943" s="15"/>
      <c r="CR943" s="15"/>
      <c r="CS943" s="15"/>
      <c r="CT943" s="15"/>
      <c r="CU943" s="15"/>
      <c r="CV943" s="15"/>
      <c r="CW943" s="15"/>
      <c r="CX943" s="15"/>
      <c r="CY943" s="15"/>
      <c r="CZ943" s="15"/>
      <c r="DA943" s="15"/>
      <c r="DB943" s="15"/>
      <c r="DC943" s="15"/>
      <c r="DD943" s="15"/>
      <c r="DE943" s="15"/>
      <c r="DF943" s="15"/>
      <c r="DG943" s="15"/>
      <c r="DH943" s="15"/>
    </row>
    <row r="944" spans="1:112" ht="17.25" thickBo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  <c r="CA944" s="15"/>
      <c r="CB944" s="15"/>
      <c r="CC944" s="15"/>
      <c r="CD944" s="15"/>
      <c r="CE944" s="15"/>
      <c r="CF944" s="15"/>
      <c r="CG944" s="15"/>
      <c r="CH944" s="15"/>
      <c r="CI944" s="15"/>
      <c r="CJ944" s="15"/>
      <c r="CK944" s="15"/>
      <c r="CL944" s="15"/>
      <c r="CM944" s="15"/>
      <c r="CN944" s="15"/>
      <c r="CO944" s="15"/>
      <c r="CP944" s="15"/>
      <c r="CQ944" s="15"/>
      <c r="CR944" s="15"/>
      <c r="CS944" s="15"/>
      <c r="CT944" s="15"/>
      <c r="CU944" s="15"/>
      <c r="CV944" s="15"/>
      <c r="CW944" s="15"/>
      <c r="CX944" s="15"/>
      <c r="CY944" s="15"/>
      <c r="CZ944" s="15"/>
      <c r="DA944" s="15"/>
      <c r="DB944" s="15"/>
      <c r="DC944" s="15"/>
      <c r="DD944" s="15"/>
      <c r="DE944" s="15"/>
      <c r="DF944" s="15"/>
      <c r="DG944" s="15"/>
      <c r="DH944" s="15"/>
    </row>
    <row r="945" spans="1:112" ht="17.25" thickBo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  <c r="CA945" s="15"/>
      <c r="CB945" s="15"/>
      <c r="CC945" s="15"/>
      <c r="CD945" s="15"/>
      <c r="CE945" s="15"/>
      <c r="CF945" s="15"/>
      <c r="CG945" s="15"/>
      <c r="CH945" s="15"/>
      <c r="CI945" s="15"/>
      <c r="CJ945" s="15"/>
      <c r="CK945" s="15"/>
      <c r="CL945" s="15"/>
      <c r="CM945" s="15"/>
      <c r="CN945" s="15"/>
      <c r="CO945" s="15"/>
      <c r="CP945" s="15"/>
      <c r="CQ945" s="15"/>
      <c r="CR945" s="15"/>
      <c r="CS945" s="15"/>
      <c r="CT945" s="15"/>
      <c r="CU945" s="15"/>
      <c r="CV945" s="15"/>
      <c r="CW945" s="15"/>
      <c r="CX945" s="15"/>
      <c r="CY945" s="15"/>
      <c r="CZ945" s="15"/>
      <c r="DA945" s="15"/>
      <c r="DB945" s="15"/>
      <c r="DC945" s="15"/>
      <c r="DD945" s="15"/>
      <c r="DE945" s="15"/>
      <c r="DF945" s="15"/>
      <c r="DG945" s="15"/>
      <c r="DH945" s="15"/>
    </row>
    <row r="946" spans="1:112" ht="17.25" thickBo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  <c r="CA946" s="15"/>
      <c r="CB946" s="15"/>
      <c r="CC946" s="15"/>
      <c r="CD946" s="15"/>
      <c r="CE946" s="15"/>
      <c r="CF946" s="15"/>
      <c r="CG946" s="15"/>
      <c r="CH946" s="15"/>
      <c r="CI946" s="15"/>
      <c r="CJ946" s="15"/>
      <c r="CK946" s="15"/>
      <c r="CL946" s="15"/>
      <c r="CM946" s="15"/>
      <c r="CN946" s="15"/>
      <c r="CO946" s="15"/>
      <c r="CP946" s="15"/>
      <c r="CQ946" s="15"/>
      <c r="CR946" s="15"/>
      <c r="CS946" s="15"/>
      <c r="CT946" s="15"/>
      <c r="CU946" s="15"/>
      <c r="CV946" s="15"/>
      <c r="CW946" s="15"/>
      <c r="CX946" s="15"/>
      <c r="CY946" s="15"/>
      <c r="CZ946" s="15"/>
      <c r="DA946" s="15"/>
      <c r="DB946" s="15"/>
      <c r="DC946" s="15"/>
      <c r="DD946" s="15"/>
      <c r="DE946" s="15"/>
      <c r="DF946" s="15"/>
      <c r="DG946" s="15"/>
      <c r="DH946" s="15"/>
    </row>
    <row r="947" spans="1:112" ht="17.25" thickBo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  <c r="CA947" s="15"/>
      <c r="CB947" s="15"/>
      <c r="CC947" s="15"/>
      <c r="CD947" s="15"/>
      <c r="CE947" s="15"/>
      <c r="CF947" s="15"/>
      <c r="CG947" s="15"/>
      <c r="CH947" s="15"/>
      <c r="CI947" s="15"/>
      <c r="CJ947" s="15"/>
      <c r="CK947" s="15"/>
      <c r="CL947" s="15"/>
      <c r="CM947" s="15"/>
      <c r="CN947" s="15"/>
      <c r="CO947" s="15"/>
      <c r="CP947" s="15"/>
      <c r="CQ947" s="15"/>
      <c r="CR947" s="15"/>
      <c r="CS947" s="15"/>
      <c r="CT947" s="15"/>
      <c r="CU947" s="15"/>
      <c r="CV947" s="15"/>
      <c r="CW947" s="15"/>
      <c r="CX947" s="15"/>
      <c r="CY947" s="15"/>
      <c r="CZ947" s="15"/>
      <c r="DA947" s="15"/>
      <c r="DB947" s="15"/>
      <c r="DC947" s="15"/>
      <c r="DD947" s="15"/>
      <c r="DE947" s="15"/>
      <c r="DF947" s="15"/>
      <c r="DG947" s="15"/>
      <c r="DH947" s="15"/>
    </row>
    <row r="948" spans="1:112" ht="17.25" thickBo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  <c r="CA948" s="15"/>
      <c r="CB948" s="15"/>
      <c r="CC948" s="15"/>
      <c r="CD948" s="15"/>
      <c r="CE948" s="15"/>
      <c r="CF948" s="15"/>
      <c r="CG948" s="15"/>
      <c r="CH948" s="15"/>
      <c r="CI948" s="15"/>
      <c r="CJ948" s="15"/>
      <c r="CK948" s="15"/>
      <c r="CL948" s="15"/>
      <c r="CM948" s="15"/>
      <c r="CN948" s="15"/>
      <c r="CO948" s="15"/>
      <c r="CP948" s="15"/>
      <c r="CQ948" s="15"/>
      <c r="CR948" s="15"/>
      <c r="CS948" s="15"/>
      <c r="CT948" s="15"/>
      <c r="CU948" s="15"/>
      <c r="CV948" s="15"/>
      <c r="CW948" s="15"/>
      <c r="CX948" s="15"/>
      <c r="CY948" s="15"/>
      <c r="CZ948" s="15"/>
      <c r="DA948" s="15"/>
      <c r="DB948" s="15"/>
      <c r="DC948" s="15"/>
      <c r="DD948" s="15"/>
      <c r="DE948" s="15"/>
      <c r="DF948" s="15"/>
      <c r="DG948" s="15"/>
      <c r="DH948" s="15"/>
    </row>
    <row r="949" spans="1:112" ht="17.25" thickBo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  <c r="CA949" s="15"/>
      <c r="CB949" s="15"/>
      <c r="CC949" s="15"/>
      <c r="CD949" s="15"/>
      <c r="CE949" s="15"/>
      <c r="CF949" s="15"/>
      <c r="CG949" s="15"/>
      <c r="CH949" s="15"/>
      <c r="CI949" s="15"/>
      <c r="CJ949" s="15"/>
      <c r="CK949" s="15"/>
      <c r="CL949" s="15"/>
      <c r="CM949" s="15"/>
      <c r="CN949" s="15"/>
      <c r="CO949" s="15"/>
      <c r="CP949" s="15"/>
      <c r="CQ949" s="15"/>
      <c r="CR949" s="15"/>
      <c r="CS949" s="15"/>
      <c r="CT949" s="15"/>
      <c r="CU949" s="15"/>
      <c r="CV949" s="15"/>
      <c r="CW949" s="15"/>
      <c r="CX949" s="15"/>
      <c r="CY949" s="15"/>
      <c r="CZ949" s="15"/>
      <c r="DA949" s="15"/>
      <c r="DB949" s="15"/>
      <c r="DC949" s="15"/>
      <c r="DD949" s="15"/>
      <c r="DE949" s="15"/>
      <c r="DF949" s="15"/>
      <c r="DG949" s="15"/>
      <c r="DH949" s="15"/>
    </row>
    <row r="950" spans="1:112" ht="17.25" thickBo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  <c r="CA950" s="15"/>
      <c r="CB950" s="15"/>
      <c r="CC950" s="15"/>
      <c r="CD950" s="15"/>
      <c r="CE950" s="15"/>
      <c r="CF950" s="15"/>
      <c r="CG950" s="15"/>
      <c r="CH950" s="15"/>
      <c r="CI950" s="15"/>
      <c r="CJ950" s="15"/>
      <c r="CK950" s="15"/>
      <c r="CL950" s="15"/>
      <c r="CM950" s="15"/>
      <c r="CN950" s="15"/>
      <c r="CO950" s="15"/>
      <c r="CP950" s="15"/>
      <c r="CQ950" s="15"/>
      <c r="CR950" s="15"/>
      <c r="CS950" s="15"/>
      <c r="CT950" s="15"/>
      <c r="CU950" s="15"/>
      <c r="CV950" s="15"/>
      <c r="CW950" s="15"/>
      <c r="CX950" s="15"/>
      <c r="CY950" s="15"/>
      <c r="CZ950" s="15"/>
      <c r="DA950" s="15"/>
      <c r="DB950" s="15"/>
      <c r="DC950" s="15"/>
      <c r="DD950" s="15"/>
      <c r="DE950" s="15"/>
      <c r="DF950" s="15"/>
      <c r="DG950" s="15"/>
      <c r="DH950" s="15"/>
    </row>
    <row r="951" spans="1:112" ht="17.25" thickBo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  <c r="CA951" s="15"/>
      <c r="CB951" s="15"/>
      <c r="CC951" s="15"/>
      <c r="CD951" s="15"/>
      <c r="CE951" s="15"/>
      <c r="CF951" s="15"/>
      <c r="CG951" s="15"/>
      <c r="CH951" s="15"/>
      <c r="CI951" s="15"/>
      <c r="CJ951" s="15"/>
      <c r="CK951" s="15"/>
      <c r="CL951" s="15"/>
      <c r="CM951" s="15"/>
      <c r="CN951" s="15"/>
      <c r="CO951" s="15"/>
      <c r="CP951" s="15"/>
      <c r="CQ951" s="15"/>
      <c r="CR951" s="15"/>
      <c r="CS951" s="15"/>
      <c r="CT951" s="15"/>
      <c r="CU951" s="15"/>
      <c r="CV951" s="15"/>
      <c r="CW951" s="15"/>
      <c r="CX951" s="15"/>
      <c r="CY951" s="15"/>
      <c r="CZ951" s="15"/>
      <c r="DA951" s="15"/>
      <c r="DB951" s="15"/>
      <c r="DC951" s="15"/>
      <c r="DD951" s="15"/>
      <c r="DE951" s="15"/>
      <c r="DF951" s="15"/>
      <c r="DG951" s="15"/>
      <c r="DH951" s="15"/>
    </row>
    <row r="952" spans="1:112" ht="17.25" thickBo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  <c r="CA952" s="15"/>
      <c r="CB952" s="15"/>
      <c r="CC952" s="15"/>
      <c r="CD952" s="15"/>
      <c r="CE952" s="15"/>
      <c r="CF952" s="15"/>
      <c r="CG952" s="15"/>
      <c r="CH952" s="15"/>
      <c r="CI952" s="15"/>
      <c r="CJ952" s="15"/>
      <c r="CK952" s="15"/>
      <c r="CL952" s="15"/>
      <c r="CM952" s="15"/>
      <c r="CN952" s="15"/>
      <c r="CO952" s="15"/>
      <c r="CP952" s="15"/>
      <c r="CQ952" s="15"/>
      <c r="CR952" s="15"/>
      <c r="CS952" s="15"/>
      <c r="CT952" s="15"/>
      <c r="CU952" s="15"/>
      <c r="CV952" s="15"/>
      <c r="CW952" s="15"/>
      <c r="CX952" s="15"/>
      <c r="CY952" s="15"/>
      <c r="CZ952" s="15"/>
      <c r="DA952" s="15"/>
      <c r="DB952" s="15"/>
      <c r="DC952" s="15"/>
      <c r="DD952" s="15"/>
      <c r="DE952" s="15"/>
      <c r="DF952" s="15"/>
      <c r="DG952" s="15"/>
      <c r="DH952" s="15"/>
    </row>
    <row r="953" spans="1:112" ht="17.25" thickBo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  <c r="CA953" s="15"/>
      <c r="CB953" s="15"/>
      <c r="CC953" s="15"/>
      <c r="CD953" s="15"/>
      <c r="CE953" s="15"/>
      <c r="CF953" s="15"/>
      <c r="CG953" s="15"/>
      <c r="CH953" s="15"/>
      <c r="CI953" s="15"/>
      <c r="CJ953" s="15"/>
      <c r="CK953" s="15"/>
      <c r="CL953" s="15"/>
      <c r="CM953" s="15"/>
      <c r="CN953" s="15"/>
      <c r="CO953" s="15"/>
      <c r="CP953" s="15"/>
      <c r="CQ953" s="15"/>
      <c r="CR953" s="15"/>
      <c r="CS953" s="15"/>
      <c r="CT953" s="15"/>
      <c r="CU953" s="15"/>
      <c r="CV953" s="15"/>
      <c r="CW953" s="15"/>
      <c r="CX953" s="15"/>
      <c r="CY953" s="15"/>
      <c r="CZ953" s="15"/>
      <c r="DA953" s="15"/>
      <c r="DB953" s="15"/>
      <c r="DC953" s="15"/>
      <c r="DD953" s="15"/>
      <c r="DE953" s="15"/>
      <c r="DF953" s="15"/>
      <c r="DG953" s="15"/>
      <c r="DH953" s="15"/>
    </row>
    <row r="954" spans="1:112" ht="17.25" thickBo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  <c r="CA954" s="15"/>
      <c r="CB954" s="15"/>
      <c r="CC954" s="15"/>
      <c r="CD954" s="15"/>
      <c r="CE954" s="15"/>
      <c r="CF954" s="15"/>
      <c r="CG954" s="15"/>
      <c r="CH954" s="15"/>
      <c r="CI954" s="15"/>
      <c r="CJ954" s="15"/>
      <c r="CK954" s="15"/>
      <c r="CL954" s="15"/>
      <c r="CM954" s="15"/>
      <c r="CN954" s="15"/>
      <c r="CO954" s="15"/>
      <c r="CP954" s="15"/>
      <c r="CQ954" s="15"/>
      <c r="CR954" s="15"/>
      <c r="CS954" s="15"/>
      <c r="CT954" s="15"/>
      <c r="CU954" s="15"/>
      <c r="CV954" s="15"/>
      <c r="CW954" s="15"/>
      <c r="CX954" s="15"/>
      <c r="CY954" s="15"/>
      <c r="CZ954" s="15"/>
      <c r="DA954" s="15"/>
      <c r="DB954" s="15"/>
      <c r="DC954" s="15"/>
      <c r="DD954" s="15"/>
      <c r="DE954" s="15"/>
      <c r="DF954" s="15"/>
      <c r="DG954" s="15"/>
      <c r="DH954" s="15"/>
    </row>
    <row r="955" spans="1:112" ht="17.25" thickBo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  <c r="CA955" s="15"/>
      <c r="CB955" s="15"/>
      <c r="CC955" s="15"/>
      <c r="CD955" s="15"/>
      <c r="CE955" s="15"/>
      <c r="CF955" s="15"/>
      <c r="CG955" s="15"/>
      <c r="CH955" s="15"/>
      <c r="CI955" s="15"/>
      <c r="CJ955" s="15"/>
      <c r="CK955" s="15"/>
      <c r="CL955" s="15"/>
      <c r="CM955" s="15"/>
      <c r="CN955" s="15"/>
      <c r="CO955" s="15"/>
      <c r="CP955" s="15"/>
      <c r="CQ955" s="15"/>
      <c r="CR955" s="15"/>
      <c r="CS955" s="15"/>
      <c r="CT955" s="15"/>
      <c r="CU955" s="15"/>
      <c r="CV955" s="15"/>
      <c r="CW955" s="15"/>
      <c r="CX955" s="15"/>
      <c r="CY955" s="15"/>
      <c r="CZ955" s="15"/>
      <c r="DA955" s="15"/>
      <c r="DB955" s="15"/>
      <c r="DC955" s="15"/>
      <c r="DD955" s="15"/>
      <c r="DE955" s="15"/>
      <c r="DF955" s="15"/>
      <c r="DG955" s="15"/>
      <c r="DH955" s="15"/>
    </row>
    <row r="956" spans="1:112" ht="17.25" thickBo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  <c r="CA956" s="15"/>
      <c r="CB956" s="15"/>
      <c r="CC956" s="15"/>
      <c r="CD956" s="15"/>
      <c r="CE956" s="15"/>
      <c r="CF956" s="15"/>
      <c r="CG956" s="15"/>
      <c r="CH956" s="15"/>
      <c r="CI956" s="15"/>
      <c r="CJ956" s="15"/>
      <c r="CK956" s="15"/>
      <c r="CL956" s="15"/>
      <c r="CM956" s="15"/>
      <c r="CN956" s="15"/>
      <c r="CO956" s="15"/>
      <c r="CP956" s="15"/>
      <c r="CQ956" s="15"/>
      <c r="CR956" s="15"/>
      <c r="CS956" s="15"/>
      <c r="CT956" s="15"/>
      <c r="CU956" s="15"/>
      <c r="CV956" s="15"/>
      <c r="CW956" s="15"/>
      <c r="CX956" s="15"/>
      <c r="CY956" s="15"/>
      <c r="CZ956" s="15"/>
      <c r="DA956" s="15"/>
      <c r="DB956" s="15"/>
      <c r="DC956" s="15"/>
      <c r="DD956" s="15"/>
      <c r="DE956" s="15"/>
      <c r="DF956" s="15"/>
      <c r="DG956" s="15"/>
      <c r="DH956" s="15"/>
    </row>
    <row r="957" spans="1:112" ht="17.25" thickBo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  <c r="CB957" s="15"/>
      <c r="CC957" s="15"/>
      <c r="CD957" s="15"/>
      <c r="CE957" s="15"/>
      <c r="CF957" s="15"/>
      <c r="CG957" s="15"/>
      <c r="CH957" s="15"/>
      <c r="CI957" s="15"/>
      <c r="CJ957" s="15"/>
      <c r="CK957" s="15"/>
      <c r="CL957" s="15"/>
      <c r="CM957" s="15"/>
      <c r="CN957" s="15"/>
      <c r="CO957" s="15"/>
      <c r="CP957" s="15"/>
      <c r="CQ957" s="15"/>
      <c r="CR957" s="15"/>
      <c r="CS957" s="15"/>
      <c r="CT957" s="15"/>
      <c r="CU957" s="15"/>
      <c r="CV957" s="15"/>
      <c r="CW957" s="15"/>
      <c r="CX957" s="15"/>
      <c r="CY957" s="15"/>
      <c r="CZ957" s="15"/>
      <c r="DA957" s="15"/>
      <c r="DB957" s="15"/>
      <c r="DC957" s="15"/>
      <c r="DD957" s="15"/>
      <c r="DE957" s="15"/>
      <c r="DF957" s="15"/>
      <c r="DG957" s="15"/>
      <c r="DH957" s="15"/>
    </row>
    <row r="958" spans="1:112" ht="17.25" thickBo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  <c r="CA958" s="15"/>
      <c r="CB958" s="15"/>
      <c r="CC958" s="15"/>
      <c r="CD958" s="15"/>
      <c r="CE958" s="15"/>
      <c r="CF958" s="15"/>
      <c r="CG958" s="15"/>
      <c r="CH958" s="15"/>
      <c r="CI958" s="15"/>
      <c r="CJ958" s="15"/>
      <c r="CK958" s="15"/>
      <c r="CL958" s="15"/>
      <c r="CM958" s="15"/>
      <c r="CN958" s="15"/>
      <c r="CO958" s="15"/>
      <c r="CP958" s="15"/>
      <c r="CQ958" s="15"/>
      <c r="CR958" s="15"/>
      <c r="CS958" s="15"/>
      <c r="CT958" s="15"/>
      <c r="CU958" s="15"/>
      <c r="CV958" s="15"/>
      <c r="CW958" s="15"/>
      <c r="CX958" s="15"/>
      <c r="CY958" s="15"/>
      <c r="CZ958" s="15"/>
      <c r="DA958" s="15"/>
      <c r="DB958" s="15"/>
      <c r="DC958" s="15"/>
      <c r="DD958" s="15"/>
      <c r="DE958" s="15"/>
      <c r="DF958" s="15"/>
      <c r="DG958" s="15"/>
      <c r="DH958" s="15"/>
    </row>
    <row r="959" spans="1:112" ht="17.25" thickBo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B959" s="15"/>
      <c r="CC959" s="15"/>
      <c r="CD959" s="15"/>
      <c r="CE959" s="15"/>
      <c r="CF959" s="15"/>
      <c r="CG959" s="15"/>
      <c r="CH959" s="15"/>
      <c r="CI959" s="15"/>
      <c r="CJ959" s="15"/>
      <c r="CK959" s="15"/>
      <c r="CL959" s="15"/>
      <c r="CM959" s="15"/>
      <c r="CN959" s="15"/>
      <c r="CO959" s="15"/>
      <c r="CP959" s="15"/>
      <c r="CQ959" s="15"/>
      <c r="CR959" s="15"/>
      <c r="CS959" s="15"/>
      <c r="CT959" s="15"/>
      <c r="CU959" s="15"/>
      <c r="CV959" s="15"/>
      <c r="CW959" s="15"/>
      <c r="CX959" s="15"/>
      <c r="CY959" s="15"/>
      <c r="CZ959" s="15"/>
      <c r="DA959" s="15"/>
      <c r="DB959" s="15"/>
      <c r="DC959" s="15"/>
      <c r="DD959" s="15"/>
      <c r="DE959" s="15"/>
      <c r="DF959" s="15"/>
      <c r="DG959" s="15"/>
      <c r="DH959" s="15"/>
    </row>
    <row r="960" spans="1:112" ht="17.25" thickBo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  <c r="CA960" s="15"/>
      <c r="CB960" s="15"/>
      <c r="CC960" s="15"/>
      <c r="CD960" s="15"/>
      <c r="CE960" s="15"/>
      <c r="CF960" s="15"/>
      <c r="CG960" s="15"/>
      <c r="CH960" s="15"/>
      <c r="CI960" s="15"/>
      <c r="CJ960" s="15"/>
      <c r="CK960" s="15"/>
      <c r="CL960" s="15"/>
      <c r="CM960" s="15"/>
      <c r="CN960" s="15"/>
      <c r="CO960" s="15"/>
      <c r="CP960" s="15"/>
      <c r="CQ960" s="15"/>
      <c r="CR960" s="15"/>
      <c r="CS960" s="15"/>
      <c r="CT960" s="15"/>
      <c r="CU960" s="15"/>
      <c r="CV960" s="15"/>
      <c r="CW960" s="15"/>
      <c r="CX960" s="15"/>
      <c r="CY960" s="15"/>
      <c r="CZ960" s="15"/>
      <c r="DA960" s="15"/>
      <c r="DB960" s="15"/>
      <c r="DC960" s="15"/>
      <c r="DD960" s="15"/>
      <c r="DE960" s="15"/>
      <c r="DF960" s="15"/>
      <c r="DG960" s="15"/>
      <c r="DH960" s="15"/>
    </row>
    <row r="961" spans="1:112" ht="17.25" thickBo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  <c r="CA961" s="15"/>
      <c r="CB961" s="15"/>
      <c r="CC961" s="15"/>
      <c r="CD961" s="15"/>
      <c r="CE961" s="15"/>
      <c r="CF961" s="15"/>
      <c r="CG961" s="15"/>
      <c r="CH961" s="15"/>
      <c r="CI961" s="15"/>
      <c r="CJ961" s="15"/>
      <c r="CK961" s="15"/>
      <c r="CL961" s="15"/>
      <c r="CM961" s="15"/>
      <c r="CN961" s="15"/>
      <c r="CO961" s="15"/>
      <c r="CP961" s="15"/>
      <c r="CQ961" s="15"/>
      <c r="CR961" s="15"/>
      <c r="CS961" s="15"/>
      <c r="CT961" s="15"/>
      <c r="CU961" s="15"/>
      <c r="CV961" s="15"/>
      <c r="CW961" s="15"/>
      <c r="CX961" s="15"/>
      <c r="CY961" s="15"/>
      <c r="CZ961" s="15"/>
      <c r="DA961" s="15"/>
      <c r="DB961" s="15"/>
      <c r="DC961" s="15"/>
      <c r="DD961" s="15"/>
      <c r="DE961" s="15"/>
      <c r="DF961" s="15"/>
      <c r="DG961" s="15"/>
      <c r="DH961" s="15"/>
    </row>
    <row r="962" spans="1:112" ht="17.25" thickBo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  <c r="CA962" s="15"/>
      <c r="CB962" s="15"/>
      <c r="CC962" s="15"/>
      <c r="CD962" s="15"/>
      <c r="CE962" s="15"/>
      <c r="CF962" s="15"/>
      <c r="CG962" s="15"/>
      <c r="CH962" s="15"/>
      <c r="CI962" s="15"/>
      <c r="CJ962" s="15"/>
      <c r="CK962" s="15"/>
      <c r="CL962" s="15"/>
      <c r="CM962" s="15"/>
      <c r="CN962" s="15"/>
      <c r="CO962" s="15"/>
      <c r="CP962" s="15"/>
      <c r="CQ962" s="15"/>
      <c r="CR962" s="15"/>
      <c r="CS962" s="15"/>
      <c r="CT962" s="15"/>
      <c r="CU962" s="15"/>
      <c r="CV962" s="15"/>
      <c r="CW962" s="15"/>
      <c r="CX962" s="15"/>
      <c r="CY962" s="15"/>
      <c r="CZ962" s="15"/>
      <c r="DA962" s="15"/>
      <c r="DB962" s="15"/>
      <c r="DC962" s="15"/>
      <c r="DD962" s="15"/>
      <c r="DE962" s="15"/>
      <c r="DF962" s="15"/>
      <c r="DG962" s="15"/>
      <c r="DH962" s="15"/>
    </row>
    <row r="963" spans="1:112" ht="17.25" thickBo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  <c r="CA963" s="15"/>
      <c r="CB963" s="15"/>
      <c r="CC963" s="15"/>
      <c r="CD963" s="15"/>
      <c r="CE963" s="15"/>
      <c r="CF963" s="15"/>
      <c r="CG963" s="15"/>
      <c r="CH963" s="15"/>
      <c r="CI963" s="15"/>
      <c r="CJ963" s="15"/>
      <c r="CK963" s="15"/>
      <c r="CL963" s="15"/>
      <c r="CM963" s="15"/>
      <c r="CN963" s="15"/>
      <c r="CO963" s="15"/>
      <c r="CP963" s="15"/>
      <c r="CQ963" s="15"/>
      <c r="CR963" s="15"/>
      <c r="CS963" s="15"/>
      <c r="CT963" s="15"/>
      <c r="CU963" s="15"/>
      <c r="CV963" s="15"/>
      <c r="CW963" s="15"/>
      <c r="CX963" s="15"/>
      <c r="CY963" s="15"/>
      <c r="CZ963" s="15"/>
      <c r="DA963" s="15"/>
      <c r="DB963" s="15"/>
      <c r="DC963" s="15"/>
      <c r="DD963" s="15"/>
      <c r="DE963" s="15"/>
      <c r="DF963" s="15"/>
      <c r="DG963" s="15"/>
      <c r="DH963" s="15"/>
    </row>
    <row r="964" spans="1:112" ht="17.25" thickBo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  <c r="CB964" s="15"/>
      <c r="CC964" s="15"/>
      <c r="CD964" s="15"/>
      <c r="CE964" s="15"/>
      <c r="CF964" s="15"/>
      <c r="CG964" s="15"/>
      <c r="CH964" s="15"/>
      <c r="CI964" s="15"/>
      <c r="CJ964" s="15"/>
      <c r="CK964" s="15"/>
      <c r="CL964" s="15"/>
      <c r="CM964" s="15"/>
      <c r="CN964" s="15"/>
      <c r="CO964" s="15"/>
      <c r="CP964" s="15"/>
      <c r="CQ964" s="15"/>
      <c r="CR964" s="15"/>
      <c r="CS964" s="15"/>
      <c r="CT964" s="15"/>
      <c r="CU964" s="15"/>
      <c r="CV964" s="15"/>
      <c r="CW964" s="15"/>
      <c r="CX964" s="15"/>
      <c r="CY964" s="15"/>
      <c r="CZ964" s="15"/>
      <c r="DA964" s="15"/>
      <c r="DB964" s="15"/>
      <c r="DC964" s="15"/>
      <c r="DD964" s="15"/>
      <c r="DE964" s="15"/>
      <c r="DF964" s="15"/>
      <c r="DG964" s="15"/>
      <c r="DH964" s="15"/>
    </row>
    <row r="965" spans="1:112" ht="17.25" thickBo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  <c r="CB965" s="15"/>
      <c r="CC965" s="15"/>
      <c r="CD965" s="15"/>
      <c r="CE965" s="15"/>
      <c r="CF965" s="15"/>
      <c r="CG965" s="15"/>
      <c r="CH965" s="15"/>
      <c r="CI965" s="15"/>
      <c r="CJ965" s="15"/>
      <c r="CK965" s="15"/>
      <c r="CL965" s="15"/>
      <c r="CM965" s="15"/>
      <c r="CN965" s="15"/>
      <c r="CO965" s="15"/>
      <c r="CP965" s="15"/>
      <c r="CQ965" s="15"/>
      <c r="CR965" s="15"/>
      <c r="CS965" s="15"/>
      <c r="CT965" s="15"/>
      <c r="CU965" s="15"/>
      <c r="CV965" s="15"/>
      <c r="CW965" s="15"/>
      <c r="CX965" s="15"/>
      <c r="CY965" s="15"/>
      <c r="CZ965" s="15"/>
      <c r="DA965" s="15"/>
      <c r="DB965" s="15"/>
      <c r="DC965" s="15"/>
      <c r="DD965" s="15"/>
      <c r="DE965" s="15"/>
      <c r="DF965" s="15"/>
      <c r="DG965" s="15"/>
      <c r="DH965" s="15"/>
    </row>
    <row r="966" spans="1:112" ht="17.25" thickBo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  <c r="CB966" s="15"/>
      <c r="CC966" s="15"/>
      <c r="CD966" s="15"/>
      <c r="CE966" s="15"/>
      <c r="CF966" s="15"/>
      <c r="CG966" s="15"/>
      <c r="CH966" s="15"/>
      <c r="CI966" s="15"/>
      <c r="CJ966" s="15"/>
      <c r="CK966" s="15"/>
      <c r="CL966" s="15"/>
      <c r="CM966" s="15"/>
      <c r="CN966" s="15"/>
      <c r="CO966" s="15"/>
      <c r="CP966" s="15"/>
      <c r="CQ966" s="15"/>
      <c r="CR966" s="15"/>
      <c r="CS966" s="15"/>
      <c r="CT966" s="15"/>
      <c r="CU966" s="15"/>
      <c r="CV966" s="15"/>
      <c r="CW966" s="15"/>
      <c r="CX966" s="15"/>
      <c r="CY966" s="15"/>
      <c r="CZ966" s="15"/>
      <c r="DA966" s="15"/>
      <c r="DB966" s="15"/>
      <c r="DC966" s="15"/>
      <c r="DD966" s="15"/>
      <c r="DE966" s="15"/>
      <c r="DF966" s="15"/>
      <c r="DG966" s="15"/>
      <c r="DH966" s="15"/>
    </row>
    <row r="967" spans="1:112" ht="17.25" thickBo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  <c r="CG967" s="15"/>
      <c r="CH967" s="15"/>
      <c r="CI967" s="15"/>
      <c r="CJ967" s="15"/>
      <c r="CK967" s="15"/>
      <c r="CL967" s="15"/>
      <c r="CM967" s="15"/>
      <c r="CN967" s="15"/>
      <c r="CO967" s="15"/>
      <c r="CP967" s="15"/>
      <c r="CQ967" s="15"/>
      <c r="CR967" s="15"/>
      <c r="CS967" s="15"/>
      <c r="CT967" s="15"/>
      <c r="CU967" s="15"/>
      <c r="CV967" s="15"/>
      <c r="CW967" s="15"/>
      <c r="CX967" s="15"/>
      <c r="CY967" s="15"/>
      <c r="CZ967" s="15"/>
      <c r="DA967" s="15"/>
      <c r="DB967" s="15"/>
      <c r="DC967" s="15"/>
      <c r="DD967" s="15"/>
      <c r="DE967" s="15"/>
      <c r="DF967" s="15"/>
      <c r="DG967" s="15"/>
      <c r="DH967" s="15"/>
    </row>
    <row r="968" spans="1:112" ht="17.25" thickBo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  <c r="CB968" s="15"/>
      <c r="CC968" s="15"/>
      <c r="CD968" s="15"/>
      <c r="CE968" s="15"/>
      <c r="CF968" s="15"/>
      <c r="CG968" s="15"/>
      <c r="CH968" s="15"/>
      <c r="CI968" s="15"/>
      <c r="CJ968" s="15"/>
      <c r="CK968" s="15"/>
      <c r="CL968" s="15"/>
      <c r="CM968" s="15"/>
      <c r="CN968" s="15"/>
      <c r="CO968" s="15"/>
      <c r="CP968" s="15"/>
      <c r="CQ968" s="15"/>
      <c r="CR968" s="15"/>
      <c r="CS968" s="15"/>
      <c r="CT968" s="15"/>
      <c r="CU968" s="15"/>
      <c r="CV968" s="15"/>
      <c r="CW968" s="15"/>
      <c r="CX968" s="15"/>
      <c r="CY968" s="15"/>
      <c r="CZ968" s="15"/>
      <c r="DA968" s="15"/>
      <c r="DB968" s="15"/>
      <c r="DC968" s="15"/>
      <c r="DD968" s="15"/>
      <c r="DE968" s="15"/>
      <c r="DF968" s="15"/>
      <c r="DG968" s="15"/>
      <c r="DH968" s="15"/>
    </row>
    <row r="969" spans="1:112" ht="17.25" thickBo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B969" s="15"/>
      <c r="CC969" s="15"/>
      <c r="CD969" s="15"/>
      <c r="CE969" s="15"/>
      <c r="CF969" s="15"/>
      <c r="CG969" s="15"/>
      <c r="CH969" s="15"/>
      <c r="CI969" s="15"/>
      <c r="CJ969" s="15"/>
      <c r="CK969" s="15"/>
      <c r="CL969" s="15"/>
      <c r="CM969" s="15"/>
      <c r="CN969" s="15"/>
      <c r="CO969" s="15"/>
      <c r="CP969" s="15"/>
      <c r="CQ969" s="15"/>
      <c r="CR969" s="15"/>
      <c r="CS969" s="15"/>
      <c r="CT969" s="15"/>
      <c r="CU969" s="15"/>
      <c r="CV969" s="15"/>
      <c r="CW969" s="15"/>
      <c r="CX969" s="15"/>
      <c r="CY969" s="15"/>
      <c r="CZ969" s="15"/>
      <c r="DA969" s="15"/>
      <c r="DB969" s="15"/>
      <c r="DC969" s="15"/>
      <c r="DD969" s="15"/>
      <c r="DE969" s="15"/>
      <c r="DF969" s="15"/>
      <c r="DG969" s="15"/>
      <c r="DH969" s="15"/>
    </row>
    <row r="970" spans="1:112" ht="17.25" thickBo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  <c r="CB970" s="15"/>
      <c r="CC970" s="15"/>
      <c r="CD970" s="15"/>
      <c r="CE970" s="15"/>
      <c r="CF970" s="15"/>
      <c r="CG970" s="15"/>
      <c r="CH970" s="15"/>
      <c r="CI970" s="15"/>
      <c r="CJ970" s="15"/>
      <c r="CK970" s="15"/>
      <c r="CL970" s="15"/>
      <c r="CM970" s="15"/>
      <c r="CN970" s="15"/>
      <c r="CO970" s="15"/>
      <c r="CP970" s="15"/>
      <c r="CQ970" s="15"/>
      <c r="CR970" s="15"/>
      <c r="CS970" s="15"/>
      <c r="CT970" s="15"/>
      <c r="CU970" s="15"/>
      <c r="CV970" s="15"/>
      <c r="CW970" s="15"/>
      <c r="CX970" s="15"/>
      <c r="CY970" s="15"/>
      <c r="CZ970" s="15"/>
      <c r="DA970" s="15"/>
      <c r="DB970" s="15"/>
      <c r="DC970" s="15"/>
      <c r="DD970" s="15"/>
      <c r="DE970" s="15"/>
      <c r="DF970" s="15"/>
      <c r="DG970" s="15"/>
      <c r="DH970" s="15"/>
    </row>
    <row r="971" spans="1:112" ht="17.25" thickBo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  <c r="CB971" s="15"/>
      <c r="CC971" s="15"/>
      <c r="CD971" s="15"/>
      <c r="CE971" s="15"/>
      <c r="CF971" s="15"/>
      <c r="CG971" s="15"/>
      <c r="CH971" s="15"/>
      <c r="CI971" s="15"/>
      <c r="CJ971" s="15"/>
      <c r="CK971" s="15"/>
      <c r="CL971" s="15"/>
      <c r="CM971" s="15"/>
      <c r="CN971" s="15"/>
      <c r="CO971" s="15"/>
      <c r="CP971" s="15"/>
      <c r="CQ971" s="15"/>
      <c r="CR971" s="15"/>
      <c r="CS971" s="15"/>
      <c r="CT971" s="15"/>
      <c r="CU971" s="15"/>
      <c r="CV971" s="15"/>
      <c r="CW971" s="15"/>
      <c r="CX971" s="15"/>
      <c r="CY971" s="15"/>
      <c r="CZ971" s="15"/>
      <c r="DA971" s="15"/>
      <c r="DB971" s="15"/>
      <c r="DC971" s="15"/>
      <c r="DD971" s="15"/>
      <c r="DE971" s="15"/>
      <c r="DF971" s="15"/>
      <c r="DG971" s="15"/>
      <c r="DH971" s="15"/>
    </row>
    <row r="972" spans="1:112" ht="17.25" thickBo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  <c r="CA972" s="15"/>
      <c r="CB972" s="15"/>
      <c r="CC972" s="15"/>
      <c r="CD972" s="15"/>
      <c r="CE972" s="15"/>
      <c r="CF972" s="15"/>
      <c r="CG972" s="15"/>
      <c r="CH972" s="15"/>
      <c r="CI972" s="15"/>
      <c r="CJ972" s="15"/>
      <c r="CK972" s="15"/>
      <c r="CL972" s="15"/>
      <c r="CM972" s="15"/>
      <c r="CN972" s="15"/>
      <c r="CO972" s="15"/>
      <c r="CP972" s="15"/>
      <c r="CQ972" s="15"/>
      <c r="CR972" s="15"/>
      <c r="CS972" s="15"/>
      <c r="CT972" s="15"/>
      <c r="CU972" s="15"/>
      <c r="CV972" s="15"/>
      <c r="CW972" s="15"/>
      <c r="CX972" s="15"/>
      <c r="CY972" s="15"/>
      <c r="CZ972" s="15"/>
      <c r="DA972" s="15"/>
      <c r="DB972" s="15"/>
      <c r="DC972" s="15"/>
      <c r="DD972" s="15"/>
      <c r="DE972" s="15"/>
      <c r="DF972" s="15"/>
      <c r="DG972" s="15"/>
      <c r="DH972" s="15"/>
    </row>
    <row r="973" spans="1:112" ht="17.25" thickBo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  <c r="CA973" s="15"/>
      <c r="CB973" s="15"/>
      <c r="CC973" s="15"/>
      <c r="CD973" s="15"/>
      <c r="CE973" s="15"/>
      <c r="CF973" s="15"/>
      <c r="CG973" s="15"/>
      <c r="CH973" s="15"/>
      <c r="CI973" s="15"/>
      <c r="CJ973" s="15"/>
      <c r="CK973" s="15"/>
      <c r="CL973" s="15"/>
      <c r="CM973" s="15"/>
      <c r="CN973" s="15"/>
      <c r="CO973" s="15"/>
      <c r="CP973" s="15"/>
      <c r="CQ973" s="15"/>
      <c r="CR973" s="15"/>
      <c r="CS973" s="15"/>
      <c r="CT973" s="15"/>
      <c r="CU973" s="15"/>
      <c r="CV973" s="15"/>
      <c r="CW973" s="15"/>
      <c r="CX973" s="15"/>
      <c r="CY973" s="15"/>
      <c r="CZ973" s="15"/>
      <c r="DA973" s="15"/>
      <c r="DB973" s="15"/>
      <c r="DC973" s="15"/>
      <c r="DD973" s="15"/>
      <c r="DE973" s="15"/>
      <c r="DF973" s="15"/>
      <c r="DG973" s="15"/>
      <c r="DH973" s="15"/>
    </row>
    <row r="974" spans="1:112" ht="17.25" thickBo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  <c r="CA974" s="15"/>
      <c r="CB974" s="15"/>
      <c r="CC974" s="15"/>
      <c r="CD974" s="15"/>
      <c r="CE974" s="15"/>
      <c r="CF974" s="15"/>
      <c r="CG974" s="15"/>
      <c r="CH974" s="15"/>
      <c r="CI974" s="15"/>
      <c r="CJ974" s="15"/>
      <c r="CK974" s="15"/>
      <c r="CL974" s="15"/>
      <c r="CM974" s="15"/>
      <c r="CN974" s="15"/>
      <c r="CO974" s="15"/>
      <c r="CP974" s="15"/>
      <c r="CQ974" s="15"/>
      <c r="CR974" s="15"/>
      <c r="CS974" s="15"/>
      <c r="CT974" s="15"/>
      <c r="CU974" s="15"/>
      <c r="CV974" s="15"/>
      <c r="CW974" s="15"/>
      <c r="CX974" s="15"/>
      <c r="CY974" s="15"/>
      <c r="CZ974" s="15"/>
      <c r="DA974" s="15"/>
      <c r="DB974" s="15"/>
      <c r="DC974" s="15"/>
      <c r="DD974" s="15"/>
      <c r="DE974" s="15"/>
      <c r="DF974" s="15"/>
      <c r="DG974" s="15"/>
      <c r="DH974" s="15"/>
    </row>
    <row r="975" spans="1:112" ht="17.25" thickBo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  <c r="CB975" s="15"/>
      <c r="CC975" s="15"/>
      <c r="CD975" s="15"/>
      <c r="CE975" s="15"/>
      <c r="CF975" s="15"/>
      <c r="CG975" s="15"/>
      <c r="CH975" s="15"/>
      <c r="CI975" s="15"/>
      <c r="CJ975" s="15"/>
      <c r="CK975" s="15"/>
      <c r="CL975" s="15"/>
      <c r="CM975" s="15"/>
      <c r="CN975" s="15"/>
      <c r="CO975" s="15"/>
      <c r="CP975" s="15"/>
      <c r="CQ975" s="15"/>
      <c r="CR975" s="15"/>
      <c r="CS975" s="15"/>
      <c r="CT975" s="15"/>
      <c r="CU975" s="15"/>
      <c r="CV975" s="15"/>
      <c r="CW975" s="15"/>
      <c r="CX975" s="15"/>
      <c r="CY975" s="15"/>
      <c r="CZ975" s="15"/>
      <c r="DA975" s="15"/>
      <c r="DB975" s="15"/>
      <c r="DC975" s="15"/>
      <c r="DD975" s="15"/>
      <c r="DE975" s="15"/>
      <c r="DF975" s="15"/>
      <c r="DG975" s="15"/>
      <c r="DH975" s="15"/>
    </row>
    <row r="976" spans="1:112" ht="17.25" thickBo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  <c r="CA976" s="15"/>
      <c r="CB976" s="15"/>
      <c r="CC976" s="15"/>
      <c r="CD976" s="15"/>
      <c r="CE976" s="15"/>
      <c r="CF976" s="15"/>
      <c r="CG976" s="15"/>
      <c r="CH976" s="15"/>
      <c r="CI976" s="15"/>
      <c r="CJ976" s="15"/>
      <c r="CK976" s="15"/>
      <c r="CL976" s="15"/>
      <c r="CM976" s="15"/>
      <c r="CN976" s="15"/>
      <c r="CO976" s="15"/>
      <c r="CP976" s="15"/>
      <c r="CQ976" s="15"/>
      <c r="CR976" s="15"/>
      <c r="CS976" s="15"/>
      <c r="CT976" s="15"/>
      <c r="CU976" s="15"/>
      <c r="CV976" s="15"/>
      <c r="CW976" s="15"/>
      <c r="CX976" s="15"/>
      <c r="CY976" s="15"/>
      <c r="CZ976" s="15"/>
      <c r="DA976" s="15"/>
      <c r="DB976" s="15"/>
      <c r="DC976" s="15"/>
      <c r="DD976" s="15"/>
      <c r="DE976" s="15"/>
      <c r="DF976" s="15"/>
      <c r="DG976" s="15"/>
      <c r="DH976" s="15"/>
    </row>
    <row r="977" spans="1:112" ht="17.25" thickBo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  <c r="CA977" s="15"/>
      <c r="CB977" s="15"/>
      <c r="CC977" s="15"/>
      <c r="CD977" s="15"/>
      <c r="CE977" s="15"/>
      <c r="CF977" s="15"/>
      <c r="CG977" s="15"/>
      <c r="CH977" s="15"/>
      <c r="CI977" s="15"/>
      <c r="CJ977" s="15"/>
      <c r="CK977" s="15"/>
      <c r="CL977" s="15"/>
      <c r="CM977" s="15"/>
      <c r="CN977" s="15"/>
      <c r="CO977" s="15"/>
      <c r="CP977" s="15"/>
      <c r="CQ977" s="15"/>
      <c r="CR977" s="15"/>
      <c r="CS977" s="15"/>
      <c r="CT977" s="15"/>
      <c r="CU977" s="15"/>
      <c r="CV977" s="15"/>
      <c r="CW977" s="15"/>
      <c r="CX977" s="15"/>
      <c r="CY977" s="15"/>
      <c r="CZ977" s="15"/>
      <c r="DA977" s="15"/>
      <c r="DB977" s="15"/>
      <c r="DC977" s="15"/>
      <c r="DD977" s="15"/>
      <c r="DE977" s="15"/>
      <c r="DF977" s="15"/>
      <c r="DG977" s="15"/>
      <c r="DH977" s="15"/>
    </row>
    <row r="978" spans="1:112" ht="17.25" thickBo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  <c r="CA978" s="15"/>
      <c r="CB978" s="15"/>
      <c r="CC978" s="15"/>
      <c r="CD978" s="15"/>
      <c r="CE978" s="15"/>
      <c r="CF978" s="15"/>
      <c r="CG978" s="15"/>
      <c r="CH978" s="15"/>
      <c r="CI978" s="15"/>
      <c r="CJ978" s="15"/>
      <c r="CK978" s="15"/>
      <c r="CL978" s="15"/>
      <c r="CM978" s="15"/>
      <c r="CN978" s="15"/>
      <c r="CO978" s="15"/>
      <c r="CP978" s="15"/>
      <c r="CQ978" s="15"/>
      <c r="CR978" s="15"/>
      <c r="CS978" s="15"/>
      <c r="CT978" s="15"/>
      <c r="CU978" s="15"/>
      <c r="CV978" s="15"/>
      <c r="CW978" s="15"/>
      <c r="CX978" s="15"/>
      <c r="CY978" s="15"/>
      <c r="CZ978" s="15"/>
      <c r="DA978" s="15"/>
      <c r="DB978" s="15"/>
      <c r="DC978" s="15"/>
      <c r="DD978" s="15"/>
      <c r="DE978" s="15"/>
      <c r="DF978" s="15"/>
      <c r="DG978" s="15"/>
      <c r="DH978" s="15"/>
    </row>
    <row r="979" spans="1:112" ht="17.25" thickBo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  <c r="CA979" s="15"/>
      <c r="CB979" s="15"/>
      <c r="CC979" s="15"/>
      <c r="CD979" s="15"/>
      <c r="CE979" s="15"/>
      <c r="CF979" s="15"/>
      <c r="CG979" s="15"/>
      <c r="CH979" s="15"/>
      <c r="CI979" s="15"/>
      <c r="CJ979" s="15"/>
      <c r="CK979" s="15"/>
      <c r="CL979" s="15"/>
      <c r="CM979" s="15"/>
      <c r="CN979" s="15"/>
      <c r="CO979" s="15"/>
      <c r="CP979" s="15"/>
      <c r="CQ979" s="15"/>
      <c r="CR979" s="15"/>
      <c r="CS979" s="15"/>
      <c r="CT979" s="15"/>
      <c r="CU979" s="15"/>
      <c r="CV979" s="15"/>
      <c r="CW979" s="15"/>
      <c r="CX979" s="15"/>
      <c r="CY979" s="15"/>
      <c r="CZ979" s="15"/>
      <c r="DA979" s="15"/>
      <c r="DB979" s="15"/>
      <c r="DC979" s="15"/>
      <c r="DD979" s="15"/>
      <c r="DE979" s="15"/>
      <c r="DF979" s="15"/>
      <c r="DG979" s="15"/>
      <c r="DH979" s="15"/>
    </row>
    <row r="980" spans="1:112" ht="17.25" thickBo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  <c r="CA980" s="15"/>
      <c r="CB980" s="15"/>
      <c r="CC980" s="15"/>
      <c r="CD980" s="15"/>
      <c r="CE980" s="15"/>
      <c r="CF980" s="15"/>
      <c r="CG980" s="15"/>
      <c r="CH980" s="15"/>
      <c r="CI980" s="15"/>
      <c r="CJ980" s="15"/>
      <c r="CK980" s="15"/>
      <c r="CL980" s="15"/>
      <c r="CM980" s="15"/>
      <c r="CN980" s="15"/>
      <c r="CO980" s="15"/>
      <c r="CP980" s="15"/>
      <c r="CQ980" s="15"/>
      <c r="CR980" s="15"/>
      <c r="CS980" s="15"/>
      <c r="CT980" s="15"/>
      <c r="CU980" s="15"/>
      <c r="CV980" s="15"/>
      <c r="CW980" s="15"/>
      <c r="CX980" s="15"/>
      <c r="CY980" s="15"/>
      <c r="CZ980" s="15"/>
      <c r="DA980" s="15"/>
      <c r="DB980" s="15"/>
      <c r="DC980" s="15"/>
      <c r="DD980" s="15"/>
      <c r="DE980" s="15"/>
      <c r="DF980" s="15"/>
      <c r="DG980" s="15"/>
      <c r="DH980" s="15"/>
    </row>
    <row r="981" spans="1:112" ht="17.25" thickBo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  <c r="CA981" s="15"/>
      <c r="CB981" s="15"/>
      <c r="CC981" s="15"/>
      <c r="CD981" s="15"/>
      <c r="CE981" s="15"/>
      <c r="CF981" s="15"/>
      <c r="CG981" s="15"/>
      <c r="CH981" s="15"/>
      <c r="CI981" s="15"/>
      <c r="CJ981" s="15"/>
      <c r="CK981" s="15"/>
      <c r="CL981" s="15"/>
      <c r="CM981" s="15"/>
      <c r="CN981" s="15"/>
      <c r="CO981" s="15"/>
      <c r="CP981" s="15"/>
      <c r="CQ981" s="15"/>
      <c r="CR981" s="15"/>
      <c r="CS981" s="15"/>
      <c r="CT981" s="15"/>
      <c r="CU981" s="15"/>
      <c r="CV981" s="15"/>
      <c r="CW981" s="15"/>
      <c r="CX981" s="15"/>
      <c r="CY981" s="15"/>
      <c r="CZ981" s="15"/>
      <c r="DA981" s="15"/>
      <c r="DB981" s="15"/>
      <c r="DC981" s="15"/>
      <c r="DD981" s="15"/>
      <c r="DE981" s="15"/>
      <c r="DF981" s="15"/>
      <c r="DG981" s="15"/>
      <c r="DH981" s="15"/>
    </row>
    <row r="982" spans="1:112" ht="17.25" thickBo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  <c r="CA982" s="15"/>
      <c r="CB982" s="15"/>
      <c r="CC982" s="15"/>
      <c r="CD982" s="15"/>
      <c r="CE982" s="15"/>
      <c r="CF982" s="15"/>
      <c r="CG982" s="15"/>
      <c r="CH982" s="15"/>
      <c r="CI982" s="15"/>
      <c r="CJ982" s="15"/>
      <c r="CK982" s="15"/>
      <c r="CL982" s="15"/>
      <c r="CM982" s="15"/>
      <c r="CN982" s="15"/>
      <c r="CO982" s="15"/>
      <c r="CP982" s="15"/>
      <c r="CQ982" s="15"/>
      <c r="CR982" s="15"/>
      <c r="CS982" s="15"/>
      <c r="CT982" s="15"/>
      <c r="CU982" s="15"/>
      <c r="CV982" s="15"/>
      <c r="CW982" s="15"/>
      <c r="CX982" s="15"/>
      <c r="CY982" s="15"/>
      <c r="CZ982" s="15"/>
      <c r="DA982" s="15"/>
      <c r="DB982" s="15"/>
      <c r="DC982" s="15"/>
      <c r="DD982" s="15"/>
      <c r="DE982" s="15"/>
      <c r="DF982" s="15"/>
      <c r="DG982" s="15"/>
      <c r="DH982" s="15"/>
    </row>
    <row r="983" spans="1:112" ht="17.25" thickBo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  <c r="CA983" s="15"/>
      <c r="CB983" s="15"/>
      <c r="CC983" s="15"/>
      <c r="CD983" s="15"/>
      <c r="CE983" s="15"/>
      <c r="CF983" s="15"/>
      <c r="CG983" s="15"/>
      <c r="CH983" s="15"/>
      <c r="CI983" s="15"/>
      <c r="CJ983" s="15"/>
      <c r="CK983" s="15"/>
      <c r="CL983" s="15"/>
      <c r="CM983" s="15"/>
      <c r="CN983" s="15"/>
      <c r="CO983" s="15"/>
      <c r="CP983" s="15"/>
      <c r="CQ983" s="15"/>
      <c r="CR983" s="15"/>
      <c r="CS983" s="15"/>
      <c r="CT983" s="15"/>
      <c r="CU983" s="15"/>
      <c r="CV983" s="15"/>
      <c r="CW983" s="15"/>
      <c r="CX983" s="15"/>
      <c r="CY983" s="15"/>
      <c r="CZ983" s="15"/>
      <c r="DA983" s="15"/>
      <c r="DB983" s="15"/>
      <c r="DC983" s="15"/>
      <c r="DD983" s="15"/>
      <c r="DE983" s="15"/>
      <c r="DF983" s="15"/>
      <c r="DG983" s="15"/>
      <c r="DH983" s="15"/>
    </row>
    <row r="984" spans="1:112" ht="17.25" thickBo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  <c r="CA984" s="15"/>
      <c r="CB984" s="15"/>
      <c r="CC984" s="15"/>
      <c r="CD984" s="15"/>
      <c r="CE984" s="15"/>
      <c r="CF984" s="15"/>
      <c r="CG984" s="15"/>
      <c r="CH984" s="15"/>
      <c r="CI984" s="15"/>
      <c r="CJ984" s="15"/>
      <c r="CK984" s="15"/>
      <c r="CL984" s="15"/>
      <c r="CM984" s="15"/>
      <c r="CN984" s="15"/>
      <c r="CO984" s="15"/>
      <c r="CP984" s="15"/>
      <c r="CQ984" s="15"/>
      <c r="CR984" s="15"/>
      <c r="CS984" s="15"/>
      <c r="CT984" s="15"/>
      <c r="CU984" s="15"/>
      <c r="CV984" s="15"/>
      <c r="CW984" s="15"/>
      <c r="CX984" s="15"/>
      <c r="CY984" s="15"/>
      <c r="CZ984" s="15"/>
      <c r="DA984" s="15"/>
      <c r="DB984" s="15"/>
      <c r="DC984" s="15"/>
      <c r="DD984" s="15"/>
      <c r="DE984" s="15"/>
      <c r="DF984" s="15"/>
      <c r="DG984" s="15"/>
      <c r="DH984" s="15"/>
    </row>
    <row r="985" spans="1:112" ht="17.25" thickBo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  <c r="CB985" s="15"/>
      <c r="CC985" s="15"/>
      <c r="CD985" s="15"/>
      <c r="CE985" s="15"/>
      <c r="CF985" s="15"/>
      <c r="CG985" s="15"/>
      <c r="CH985" s="15"/>
      <c r="CI985" s="15"/>
      <c r="CJ985" s="15"/>
      <c r="CK985" s="15"/>
      <c r="CL985" s="15"/>
      <c r="CM985" s="15"/>
      <c r="CN985" s="15"/>
      <c r="CO985" s="15"/>
      <c r="CP985" s="15"/>
      <c r="CQ985" s="15"/>
      <c r="CR985" s="15"/>
      <c r="CS985" s="15"/>
      <c r="CT985" s="15"/>
      <c r="CU985" s="15"/>
      <c r="CV985" s="15"/>
      <c r="CW985" s="15"/>
      <c r="CX985" s="15"/>
      <c r="CY985" s="15"/>
      <c r="CZ985" s="15"/>
      <c r="DA985" s="15"/>
      <c r="DB985" s="15"/>
      <c r="DC985" s="15"/>
      <c r="DD985" s="15"/>
      <c r="DE985" s="15"/>
      <c r="DF985" s="15"/>
      <c r="DG985" s="15"/>
      <c r="DH985" s="15"/>
    </row>
    <row r="986" spans="1:112" ht="17.25" thickBo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  <c r="CA986" s="15"/>
      <c r="CB986" s="15"/>
      <c r="CC986" s="15"/>
      <c r="CD986" s="15"/>
      <c r="CE986" s="15"/>
      <c r="CF986" s="15"/>
      <c r="CG986" s="15"/>
      <c r="CH986" s="15"/>
      <c r="CI986" s="15"/>
      <c r="CJ986" s="15"/>
      <c r="CK986" s="15"/>
      <c r="CL986" s="15"/>
      <c r="CM986" s="15"/>
      <c r="CN986" s="15"/>
      <c r="CO986" s="15"/>
      <c r="CP986" s="15"/>
      <c r="CQ986" s="15"/>
      <c r="CR986" s="15"/>
      <c r="CS986" s="15"/>
      <c r="CT986" s="15"/>
      <c r="CU986" s="15"/>
      <c r="CV986" s="15"/>
      <c r="CW986" s="15"/>
      <c r="CX986" s="15"/>
      <c r="CY986" s="15"/>
      <c r="CZ986" s="15"/>
      <c r="DA986" s="15"/>
      <c r="DB986" s="15"/>
      <c r="DC986" s="15"/>
      <c r="DD986" s="15"/>
      <c r="DE986" s="15"/>
      <c r="DF986" s="15"/>
      <c r="DG986" s="15"/>
      <c r="DH986" s="15"/>
    </row>
    <row r="987" spans="1:112" ht="17.25" thickBo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  <c r="CA987" s="15"/>
      <c r="CB987" s="15"/>
      <c r="CC987" s="15"/>
      <c r="CD987" s="15"/>
      <c r="CE987" s="15"/>
      <c r="CF987" s="15"/>
      <c r="CG987" s="15"/>
      <c r="CH987" s="15"/>
      <c r="CI987" s="15"/>
      <c r="CJ987" s="15"/>
      <c r="CK987" s="15"/>
      <c r="CL987" s="15"/>
      <c r="CM987" s="15"/>
      <c r="CN987" s="15"/>
      <c r="CO987" s="15"/>
      <c r="CP987" s="15"/>
      <c r="CQ987" s="15"/>
      <c r="CR987" s="15"/>
      <c r="CS987" s="15"/>
      <c r="CT987" s="15"/>
      <c r="CU987" s="15"/>
      <c r="CV987" s="15"/>
      <c r="CW987" s="15"/>
      <c r="CX987" s="15"/>
      <c r="CY987" s="15"/>
      <c r="CZ987" s="15"/>
      <c r="DA987" s="15"/>
      <c r="DB987" s="15"/>
      <c r="DC987" s="15"/>
      <c r="DD987" s="15"/>
      <c r="DE987" s="15"/>
      <c r="DF987" s="15"/>
      <c r="DG987" s="15"/>
      <c r="DH987" s="15"/>
    </row>
    <row r="988" spans="1:112" ht="17.25" thickBo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  <c r="CG988" s="15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5"/>
      <c r="CS988" s="15"/>
      <c r="CT988" s="15"/>
      <c r="CU988" s="15"/>
      <c r="CV988" s="15"/>
      <c r="CW988" s="15"/>
      <c r="CX988" s="15"/>
      <c r="CY988" s="15"/>
      <c r="CZ988" s="15"/>
      <c r="DA988" s="15"/>
      <c r="DB988" s="15"/>
      <c r="DC988" s="15"/>
      <c r="DD988" s="15"/>
      <c r="DE988" s="15"/>
      <c r="DF988" s="15"/>
      <c r="DG988" s="15"/>
      <c r="DH988" s="15"/>
    </row>
    <row r="989" spans="1:112" ht="17.25" thickBo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  <c r="CG989" s="15"/>
      <c r="CH989" s="15"/>
      <c r="CI989" s="15"/>
      <c r="CJ989" s="15"/>
      <c r="CK989" s="15"/>
      <c r="CL989" s="15"/>
      <c r="CM989" s="15"/>
      <c r="CN989" s="15"/>
      <c r="CO989" s="15"/>
      <c r="CP989" s="15"/>
      <c r="CQ989" s="15"/>
      <c r="CR989" s="15"/>
      <c r="CS989" s="15"/>
      <c r="CT989" s="15"/>
      <c r="CU989" s="15"/>
      <c r="CV989" s="15"/>
      <c r="CW989" s="15"/>
      <c r="CX989" s="15"/>
      <c r="CY989" s="15"/>
      <c r="CZ989" s="15"/>
      <c r="DA989" s="15"/>
      <c r="DB989" s="15"/>
      <c r="DC989" s="15"/>
      <c r="DD989" s="15"/>
      <c r="DE989" s="15"/>
      <c r="DF989" s="15"/>
      <c r="DG989" s="15"/>
      <c r="DH989" s="15"/>
    </row>
    <row r="990" spans="1:112" ht="17.25" thickBo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B990" s="15"/>
      <c r="CC990" s="15"/>
      <c r="CD990" s="15"/>
      <c r="CE990" s="15"/>
      <c r="CF990" s="15"/>
      <c r="CG990" s="15"/>
      <c r="CH990" s="15"/>
      <c r="CI990" s="15"/>
      <c r="CJ990" s="15"/>
      <c r="CK990" s="15"/>
      <c r="CL990" s="15"/>
      <c r="CM990" s="15"/>
      <c r="CN990" s="15"/>
      <c r="CO990" s="15"/>
      <c r="CP990" s="15"/>
      <c r="CQ990" s="15"/>
      <c r="CR990" s="15"/>
      <c r="CS990" s="15"/>
      <c r="CT990" s="15"/>
      <c r="CU990" s="15"/>
      <c r="CV990" s="15"/>
      <c r="CW990" s="15"/>
      <c r="CX990" s="15"/>
      <c r="CY990" s="15"/>
      <c r="CZ990" s="15"/>
      <c r="DA990" s="15"/>
      <c r="DB990" s="15"/>
      <c r="DC990" s="15"/>
      <c r="DD990" s="15"/>
      <c r="DE990" s="15"/>
      <c r="DF990" s="15"/>
      <c r="DG990" s="15"/>
      <c r="DH990" s="15"/>
    </row>
    <row r="991" spans="1:112" ht="17.25" thickBo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  <c r="CA991" s="15"/>
      <c r="CB991" s="15"/>
      <c r="CC991" s="15"/>
      <c r="CD991" s="15"/>
      <c r="CE991" s="15"/>
      <c r="CF991" s="15"/>
      <c r="CG991" s="15"/>
      <c r="CH991" s="15"/>
      <c r="CI991" s="15"/>
      <c r="CJ991" s="15"/>
      <c r="CK991" s="15"/>
      <c r="CL991" s="15"/>
      <c r="CM991" s="15"/>
      <c r="CN991" s="15"/>
      <c r="CO991" s="15"/>
      <c r="CP991" s="15"/>
      <c r="CQ991" s="15"/>
      <c r="CR991" s="15"/>
      <c r="CS991" s="15"/>
      <c r="CT991" s="15"/>
      <c r="CU991" s="15"/>
      <c r="CV991" s="15"/>
      <c r="CW991" s="15"/>
      <c r="CX991" s="15"/>
      <c r="CY991" s="15"/>
      <c r="CZ991" s="15"/>
      <c r="DA991" s="15"/>
      <c r="DB991" s="15"/>
      <c r="DC991" s="15"/>
      <c r="DD991" s="15"/>
      <c r="DE991" s="15"/>
      <c r="DF991" s="15"/>
      <c r="DG991" s="15"/>
      <c r="DH991" s="15"/>
    </row>
    <row r="992" spans="1:112" ht="17.25" thickBo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  <c r="CB992" s="15"/>
      <c r="CC992" s="15"/>
      <c r="CD992" s="15"/>
      <c r="CE992" s="15"/>
      <c r="CF992" s="15"/>
      <c r="CG992" s="15"/>
      <c r="CH992" s="15"/>
      <c r="CI992" s="15"/>
      <c r="CJ992" s="15"/>
      <c r="CK992" s="15"/>
      <c r="CL992" s="15"/>
      <c r="CM992" s="15"/>
      <c r="CN992" s="15"/>
      <c r="CO992" s="15"/>
      <c r="CP992" s="15"/>
      <c r="CQ992" s="15"/>
      <c r="CR992" s="15"/>
      <c r="CS992" s="15"/>
      <c r="CT992" s="15"/>
      <c r="CU992" s="15"/>
      <c r="CV992" s="15"/>
      <c r="CW992" s="15"/>
      <c r="CX992" s="15"/>
      <c r="CY992" s="15"/>
      <c r="CZ992" s="15"/>
      <c r="DA992" s="15"/>
      <c r="DB992" s="15"/>
      <c r="DC992" s="15"/>
      <c r="DD992" s="15"/>
      <c r="DE992" s="15"/>
      <c r="DF992" s="15"/>
      <c r="DG992" s="15"/>
      <c r="DH992" s="15"/>
    </row>
    <row r="993" spans="1:112" ht="17.25" thickBo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  <c r="CA993" s="15"/>
      <c r="CB993" s="15"/>
      <c r="CC993" s="15"/>
      <c r="CD993" s="15"/>
      <c r="CE993" s="15"/>
      <c r="CF993" s="15"/>
      <c r="CG993" s="15"/>
      <c r="CH993" s="15"/>
      <c r="CI993" s="15"/>
      <c r="CJ993" s="15"/>
      <c r="CK993" s="15"/>
      <c r="CL993" s="15"/>
      <c r="CM993" s="15"/>
      <c r="CN993" s="15"/>
      <c r="CO993" s="15"/>
      <c r="CP993" s="15"/>
      <c r="CQ993" s="15"/>
      <c r="CR993" s="15"/>
      <c r="CS993" s="15"/>
      <c r="CT993" s="15"/>
      <c r="CU993" s="15"/>
      <c r="CV993" s="15"/>
      <c r="CW993" s="15"/>
      <c r="CX993" s="15"/>
      <c r="CY993" s="15"/>
      <c r="CZ993" s="15"/>
      <c r="DA993" s="15"/>
      <c r="DB993" s="15"/>
      <c r="DC993" s="15"/>
      <c r="DD993" s="15"/>
      <c r="DE993" s="15"/>
      <c r="DF993" s="15"/>
      <c r="DG993" s="15"/>
      <c r="DH993" s="15"/>
    </row>
    <row r="994" spans="1:112" ht="17.25" thickBo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  <c r="CA994" s="15"/>
      <c r="CB994" s="15"/>
      <c r="CC994" s="15"/>
      <c r="CD994" s="15"/>
      <c r="CE994" s="15"/>
      <c r="CF994" s="15"/>
      <c r="CG994" s="15"/>
      <c r="CH994" s="15"/>
      <c r="CI994" s="15"/>
      <c r="CJ994" s="15"/>
      <c r="CK994" s="15"/>
      <c r="CL994" s="15"/>
      <c r="CM994" s="15"/>
      <c r="CN994" s="15"/>
      <c r="CO994" s="15"/>
      <c r="CP994" s="15"/>
      <c r="CQ994" s="15"/>
      <c r="CR994" s="15"/>
      <c r="CS994" s="15"/>
      <c r="CT994" s="15"/>
      <c r="CU994" s="15"/>
      <c r="CV994" s="15"/>
      <c r="CW994" s="15"/>
      <c r="CX994" s="15"/>
      <c r="CY994" s="15"/>
      <c r="CZ994" s="15"/>
      <c r="DA994" s="15"/>
      <c r="DB994" s="15"/>
      <c r="DC994" s="15"/>
      <c r="DD994" s="15"/>
      <c r="DE994" s="15"/>
      <c r="DF994" s="15"/>
      <c r="DG994" s="15"/>
      <c r="DH994" s="15"/>
    </row>
    <row r="995" spans="1:112" ht="17.25" thickBo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  <c r="CB995" s="15"/>
      <c r="CC995" s="15"/>
      <c r="CD995" s="15"/>
      <c r="CE995" s="15"/>
      <c r="CF995" s="15"/>
      <c r="CG995" s="15"/>
      <c r="CH995" s="15"/>
      <c r="CI995" s="15"/>
      <c r="CJ995" s="15"/>
      <c r="CK995" s="15"/>
      <c r="CL995" s="15"/>
      <c r="CM995" s="15"/>
      <c r="CN995" s="15"/>
      <c r="CO995" s="15"/>
      <c r="CP995" s="15"/>
      <c r="CQ995" s="15"/>
      <c r="CR995" s="15"/>
      <c r="CS995" s="15"/>
      <c r="CT995" s="15"/>
      <c r="CU995" s="15"/>
      <c r="CV995" s="15"/>
      <c r="CW995" s="15"/>
      <c r="CX995" s="15"/>
      <c r="CY995" s="15"/>
      <c r="CZ995" s="15"/>
      <c r="DA995" s="15"/>
      <c r="DB995" s="15"/>
      <c r="DC995" s="15"/>
      <c r="DD995" s="15"/>
      <c r="DE995" s="15"/>
      <c r="DF995" s="15"/>
      <c r="DG995" s="15"/>
      <c r="DH995" s="15"/>
    </row>
    <row r="996" spans="1:112" ht="17.25" thickBo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  <c r="CB996" s="15"/>
      <c r="CC996" s="15"/>
      <c r="CD996" s="15"/>
      <c r="CE996" s="15"/>
      <c r="CF996" s="15"/>
      <c r="CG996" s="15"/>
      <c r="CH996" s="15"/>
      <c r="CI996" s="15"/>
      <c r="CJ996" s="15"/>
      <c r="CK996" s="15"/>
      <c r="CL996" s="15"/>
      <c r="CM996" s="15"/>
      <c r="CN996" s="15"/>
      <c r="CO996" s="15"/>
      <c r="CP996" s="15"/>
      <c r="CQ996" s="15"/>
      <c r="CR996" s="15"/>
      <c r="CS996" s="15"/>
      <c r="CT996" s="15"/>
      <c r="CU996" s="15"/>
      <c r="CV996" s="15"/>
      <c r="CW996" s="15"/>
      <c r="CX996" s="15"/>
      <c r="CY996" s="15"/>
      <c r="CZ996" s="15"/>
      <c r="DA996" s="15"/>
      <c r="DB996" s="15"/>
      <c r="DC996" s="15"/>
      <c r="DD996" s="15"/>
      <c r="DE996" s="15"/>
      <c r="DF996" s="15"/>
      <c r="DG996" s="15"/>
      <c r="DH996" s="15"/>
    </row>
    <row r="997" spans="1:112" ht="17.25" thickBo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  <c r="CB997" s="15"/>
      <c r="CC997" s="15"/>
      <c r="CD997" s="15"/>
      <c r="CE997" s="15"/>
      <c r="CF997" s="15"/>
      <c r="CG997" s="15"/>
      <c r="CH997" s="15"/>
      <c r="CI997" s="15"/>
      <c r="CJ997" s="15"/>
      <c r="CK997" s="15"/>
      <c r="CL997" s="15"/>
      <c r="CM997" s="15"/>
      <c r="CN997" s="15"/>
      <c r="CO997" s="15"/>
      <c r="CP997" s="15"/>
      <c r="CQ997" s="15"/>
      <c r="CR997" s="15"/>
      <c r="CS997" s="15"/>
      <c r="CT997" s="15"/>
      <c r="CU997" s="15"/>
      <c r="CV997" s="15"/>
      <c r="CW997" s="15"/>
      <c r="CX997" s="15"/>
      <c r="CY997" s="15"/>
      <c r="CZ997" s="15"/>
      <c r="DA997" s="15"/>
      <c r="DB997" s="15"/>
      <c r="DC997" s="15"/>
      <c r="DD997" s="15"/>
      <c r="DE997" s="15"/>
      <c r="DF997" s="15"/>
      <c r="DG997" s="15"/>
      <c r="DH997" s="15"/>
    </row>
    <row r="998" spans="1:112" ht="17.25" thickBo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  <c r="CB998" s="15"/>
      <c r="CC998" s="15"/>
      <c r="CD998" s="15"/>
      <c r="CE998" s="15"/>
      <c r="CF998" s="15"/>
      <c r="CG998" s="15"/>
      <c r="CH998" s="15"/>
      <c r="CI998" s="15"/>
      <c r="CJ998" s="15"/>
      <c r="CK998" s="15"/>
      <c r="CL998" s="15"/>
      <c r="CM998" s="15"/>
      <c r="CN998" s="15"/>
      <c r="CO998" s="15"/>
      <c r="CP998" s="15"/>
      <c r="CQ998" s="15"/>
      <c r="CR998" s="15"/>
      <c r="CS998" s="15"/>
      <c r="CT998" s="15"/>
      <c r="CU998" s="15"/>
      <c r="CV998" s="15"/>
      <c r="CW998" s="15"/>
      <c r="CX998" s="15"/>
      <c r="CY998" s="15"/>
      <c r="CZ998" s="15"/>
      <c r="DA998" s="15"/>
      <c r="DB998" s="15"/>
      <c r="DC998" s="15"/>
      <c r="DD998" s="15"/>
      <c r="DE998" s="15"/>
      <c r="DF998" s="15"/>
      <c r="DG998" s="15"/>
      <c r="DH998" s="15"/>
    </row>
    <row r="999" spans="1:112" ht="17.25" thickBo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B999" s="15"/>
      <c r="CC999" s="15"/>
      <c r="CD999" s="15"/>
      <c r="CE999" s="15"/>
      <c r="CF999" s="15"/>
      <c r="CG999" s="15"/>
      <c r="CH999" s="15"/>
      <c r="CI999" s="15"/>
      <c r="CJ999" s="15"/>
      <c r="CK999" s="15"/>
      <c r="CL999" s="15"/>
      <c r="CM999" s="15"/>
      <c r="CN999" s="15"/>
      <c r="CO999" s="15"/>
      <c r="CP999" s="15"/>
      <c r="CQ999" s="15"/>
      <c r="CR999" s="15"/>
      <c r="CS999" s="15"/>
      <c r="CT999" s="15"/>
      <c r="CU999" s="15"/>
      <c r="CV999" s="15"/>
      <c r="CW999" s="15"/>
      <c r="CX999" s="15"/>
      <c r="CY999" s="15"/>
      <c r="CZ999" s="15"/>
      <c r="DA999" s="15"/>
      <c r="DB999" s="15"/>
      <c r="DC999" s="15"/>
      <c r="DD999" s="15"/>
      <c r="DE999" s="15"/>
      <c r="DF999" s="15"/>
      <c r="DG999" s="15"/>
      <c r="DH999" s="15"/>
    </row>
    <row r="1000" spans="1:112" ht="17.25" thickBo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  <c r="CB1000" s="15"/>
      <c r="CC1000" s="15"/>
      <c r="CD1000" s="15"/>
      <c r="CE1000" s="15"/>
      <c r="CF1000" s="15"/>
      <c r="CG1000" s="15"/>
      <c r="CH1000" s="15"/>
      <c r="CI1000" s="15"/>
      <c r="CJ1000" s="15"/>
      <c r="CK1000" s="15"/>
      <c r="CL1000" s="15"/>
      <c r="CM1000" s="15"/>
      <c r="CN1000" s="15"/>
      <c r="CO1000" s="15"/>
      <c r="CP1000" s="15"/>
      <c r="CQ1000" s="15"/>
      <c r="CR1000" s="15"/>
      <c r="CS1000" s="15"/>
      <c r="CT1000" s="15"/>
      <c r="CU1000" s="15"/>
      <c r="CV1000" s="15"/>
      <c r="CW1000" s="15"/>
      <c r="CX1000" s="15"/>
      <c r="CY1000" s="15"/>
      <c r="CZ1000" s="15"/>
      <c r="DA1000" s="15"/>
      <c r="DB1000" s="15"/>
      <c r="DC1000" s="15"/>
      <c r="DD1000" s="15"/>
      <c r="DE1000" s="15"/>
      <c r="DF1000" s="15"/>
      <c r="DG1000" s="15"/>
      <c r="DH1000" s="15"/>
    </row>
  </sheetData>
  <hyperlinks>
    <hyperlink ref="CB6" r:id="rId1" xr:uid="{05195661-8B9A-4023-8301-9B61480BB70E}"/>
    <hyperlink ref="CB7" r:id="rId2" xr:uid="{A2E50206-7A94-4194-A00C-DD40BAA781B8}"/>
    <hyperlink ref="CB47" r:id="rId3" xr:uid="{D35E5D1E-910F-42F7-A688-2F232CD0045A}"/>
    <hyperlink ref="CB100" r:id="rId4" xr:uid="{C4F4337F-7907-416E-BD9A-256128C28440}"/>
    <hyperlink ref="CB101" r:id="rId5" xr:uid="{89491CBC-9B16-4FDE-A66C-F5C9F5A4CA5D}"/>
    <hyperlink ref="CB136" r:id="rId6" xr:uid="{276D1A68-396C-4539-8AA1-DCF7C2EDE311}"/>
    <hyperlink ref="CB211" r:id="rId7" xr:uid="{6DF86155-6955-431E-9DDC-564015CD1ED3}"/>
    <hyperlink ref="CB364" r:id="rId8" xr:uid="{AEB39FEE-1AEF-4121-B3E3-4F71836E1D6B}"/>
    <hyperlink ref="CB375" r:id="rId9" xr:uid="{A31E3114-EBD5-407B-9667-64F48813C193}"/>
    <hyperlink ref="CB377" r:id="rId10" xr:uid="{9934B366-0F5F-4A58-BB3F-E0C6ACE21419}"/>
    <hyperlink ref="CB383" r:id="rId11" xr:uid="{491DB7D0-D4C8-4534-91BF-CC9A8B250C57}"/>
    <hyperlink ref="CB422" r:id="rId12" xr:uid="{29473A95-5DA2-4DD2-AEC7-B1F8D0BE5E7F}"/>
    <hyperlink ref="CB439" r:id="rId13" xr:uid="{CE2AAB33-0BFF-41C0-AF03-C6248FDAB615}"/>
    <hyperlink ref="CB445" r:id="rId14" xr:uid="{E574FB63-CE9F-4A4A-8752-39BD6188FA59}"/>
    <hyperlink ref="CB456" r:id="rId15" xr:uid="{10E3A7FF-FE42-4E54-AFF1-FC62649CE8CE}"/>
    <hyperlink ref="CB464" r:id="rId16" xr:uid="{45CBF44C-BE88-42BC-9EB0-6E90E575530A}"/>
    <hyperlink ref="CB477" r:id="rId17" xr:uid="{890DBD43-74A1-44BE-BDA5-BCD5E99ED3E5}"/>
    <hyperlink ref="CB486" r:id="rId18" xr:uid="{B5AA986C-E2F6-44DC-B2C2-450C561876C7}"/>
    <hyperlink ref="CB523" r:id="rId19" xr:uid="{682994D7-60F7-4C5F-BE41-D41C4724B6D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5DBD3-2ED3-425A-B16B-0BB9F237E696}">
  <sheetPr codeName="Sheet3"/>
  <dimension ref="A1:Y832"/>
  <sheetViews>
    <sheetView workbookViewId="0">
      <pane xSplit="2" ySplit="2" topLeftCell="C808" activePane="bottomRight" state="frozen"/>
      <selection pane="topRight" activeCell="C1" sqref="C1"/>
      <selection pane="bottomLeft" activeCell="A3" sqref="A3"/>
      <selection pane="bottomRight" activeCell="E790" sqref="E790"/>
    </sheetView>
  </sheetViews>
  <sheetFormatPr defaultRowHeight="16.5"/>
  <cols>
    <col min="1" max="1" width="9" style="65"/>
    <col min="2" max="2" width="25" style="65" bestFit="1" customWidth="1"/>
    <col min="3" max="16384" width="9" style="65"/>
  </cols>
  <sheetData>
    <row r="1" spans="1:25" ht="17.25" thickBot="1">
      <c r="A1" s="127"/>
      <c r="B1" s="127"/>
      <c r="C1" s="127"/>
      <c r="D1" s="127"/>
      <c r="E1" s="127"/>
      <c r="F1" s="127"/>
      <c r="G1" s="128"/>
      <c r="H1" s="129" t="s">
        <v>0</v>
      </c>
      <c r="I1" s="127"/>
      <c r="J1" s="127"/>
      <c r="K1" s="127"/>
      <c r="L1" s="128"/>
      <c r="M1" s="129" t="s">
        <v>9</v>
      </c>
      <c r="N1" s="127"/>
      <c r="O1" s="128"/>
      <c r="P1" s="129" t="s">
        <v>15</v>
      </c>
      <c r="Q1" s="127"/>
      <c r="R1" s="128"/>
      <c r="S1" s="129" t="s">
        <v>16</v>
      </c>
      <c r="T1" s="127"/>
      <c r="U1" s="127"/>
      <c r="V1" s="127"/>
      <c r="W1" s="127"/>
      <c r="X1" s="130"/>
      <c r="Y1" s="37"/>
    </row>
    <row r="2" spans="1:25" ht="17.25" thickBot="1">
      <c r="A2" s="33" t="s">
        <v>2</v>
      </c>
      <c r="B2" s="71" t="s">
        <v>3</v>
      </c>
      <c r="C2" s="32" t="s">
        <v>4</v>
      </c>
      <c r="D2" s="32" t="s">
        <v>5</v>
      </c>
      <c r="E2" s="32" t="s">
        <v>17</v>
      </c>
      <c r="F2" s="32" t="s">
        <v>6</v>
      </c>
      <c r="G2" s="32" t="s">
        <v>7</v>
      </c>
      <c r="H2" s="31" t="s">
        <v>8</v>
      </c>
      <c r="I2" s="32" t="s">
        <v>10</v>
      </c>
      <c r="J2" s="32" t="s">
        <v>18</v>
      </c>
      <c r="K2" s="32" t="s">
        <v>19</v>
      </c>
      <c r="L2" s="32" t="s">
        <v>11</v>
      </c>
      <c r="M2" s="31" t="s">
        <v>9</v>
      </c>
      <c r="N2" s="32" t="s">
        <v>20</v>
      </c>
      <c r="O2" s="32" t="s">
        <v>21</v>
      </c>
      <c r="P2" s="31" t="s">
        <v>15</v>
      </c>
      <c r="Q2" s="32" t="s">
        <v>22</v>
      </c>
      <c r="R2" s="32" t="s">
        <v>23</v>
      </c>
      <c r="S2" s="31" t="s">
        <v>24</v>
      </c>
      <c r="T2" s="32" t="s">
        <v>25</v>
      </c>
      <c r="U2" s="32" t="s">
        <v>26</v>
      </c>
      <c r="V2" s="32" t="s">
        <v>27</v>
      </c>
      <c r="W2" s="32" t="s">
        <v>28</v>
      </c>
      <c r="X2" s="32" t="s">
        <v>29</v>
      </c>
      <c r="Y2" s="69" t="s">
        <v>14</v>
      </c>
    </row>
    <row r="3" spans="1:25">
      <c r="A3" s="72" t="s">
        <v>2</v>
      </c>
      <c r="B3" s="74" t="s">
        <v>3</v>
      </c>
      <c r="C3" s="76" t="s">
        <v>4</v>
      </c>
      <c r="D3" s="76" t="s">
        <v>5</v>
      </c>
      <c r="E3" s="76" t="s">
        <v>17</v>
      </c>
      <c r="F3" s="76" t="s">
        <v>6</v>
      </c>
      <c r="G3" s="76" t="s">
        <v>7</v>
      </c>
      <c r="H3" s="79" t="s">
        <v>8</v>
      </c>
      <c r="I3" s="76" t="s">
        <v>10</v>
      </c>
      <c r="J3" s="76" t="s">
        <v>18</v>
      </c>
      <c r="K3" s="76" t="s">
        <v>19</v>
      </c>
      <c r="L3" s="76" t="s">
        <v>11</v>
      </c>
      <c r="M3" s="79" t="s">
        <v>9</v>
      </c>
      <c r="N3" s="76" t="s">
        <v>20</v>
      </c>
      <c r="O3" s="76" t="s">
        <v>21</v>
      </c>
      <c r="P3" s="79" t="s">
        <v>15</v>
      </c>
      <c r="Q3" s="76" t="s">
        <v>22</v>
      </c>
      <c r="R3" s="76" t="s">
        <v>23</v>
      </c>
      <c r="S3" s="79" t="s">
        <v>24</v>
      </c>
      <c r="T3" s="76" t="s">
        <v>25</v>
      </c>
      <c r="U3" s="76" t="s">
        <v>26</v>
      </c>
      <c r="V3" s="76" t="s">
        <v>27</v>
      </c>
      <c r="W3" s="76" t="s">
        <v>28</v>
      </c>
      <c r="X3" s="76" t="s">
        <v>29</v>
      </c>
      <c r="Y3" s="83" t="s">
        <v>14</v>
      </c>
    </row>
    <row r="4" spans="1:25">
      <c r="A4" s="72" t="s">
        <v>2</v>
      </c>
      <c r="B4" s="74" t="s">
        <v>3</v>
      </c>
      <c r="C4" s="76" t="s">
        <v>4</v>
      </c>
      <c r="D4" s="76" t="s">
        <v>5</v>
      </c>
      <c r="E4" s="76" t="s">
        <v>17</v>
      </c>
      <c r="F4" s="76" t="s">
        <v>6</v>
      </c>
      <c r="G4" s="76" t="s">
        <v>7</v>
      </c>
      <c r="H4" s="79" t="s">
        <v>8</v>
      </c>
      <c r="I4" s="76" t="s">
        <v>10</v>
      </c>
      <c r="J4" s="76" t="s">
        <v>18</v>
      </c>
      <c r="K4" s="76" t="s">
        <v>19</v>
      </c>
      <c r="L4" s="76" t="s">
        <v>11</v>
      </c>
      <c r="M4" s="79" t="s">
        <v>9</v>
      </c>
      <c r="N4" s="76" t="s">
        <v>20</v>
      </c>
      <c r="O4" s="76" t="s">
        <v>21</v>
      </c>
      <c r="P4" s="79" t="s">
        <v>15</v>
      </c>
      <c r="Q4" s="76" t="s">
        <v>22</v>
      </c>
      <c r="R4" s="76" t="s">
        <v>23</v>
      </c>
      <c r="S4" s="79" t="s">
        <v>24</v>
      </c>
      <c r="T4" s="76" t="s">
        <v>25</v>
      </c>
      <c r="U4" s="76" t="s">
        <v>26</v>
      </c>
      <c r="V4" s="76" t="s">
        <v>27</v>
      </c>
      <c r="W4" s="76" t="s">
        <v>28</v>
      </c>
      <c r="X4" s="76" t="s">
        <v>29</v>
      </c>
      <c r="Y4" s="83" t="s">
        <v>14</v>
      </c>
    </row>
    <row r="5" spans="1:25">
      <c r="A5" s="72" t="s">
        <v>2</v>
      </c>
      <c r="B5" s="74" t="s">
        <v>3</v>
      </c>
      <c r="C5" s="76" t="s">
        <v>4</v>
      </c>
      <c r="D5" s="76" t="s">
        <v>5</v>
      </c>
      <c r="E5" s="76" t="s">
        <v>17</v>
      </c>
      <c r="F5" s="76" t="s">
        <v>6</v>
      </c>
      <c r="G5" s="76" t="s">
        <v>7</v>
      </c>
      <c r="H5" s="79" t="s">
        <v>8</v>
      </c>
      <c r="I5" s="76" t="s">
        <v>10</v>
      </c>
      <c r="J5" s="76" t="s">
        <v>18</v>
      </c>
      <c r="K5" s="76" t="s">
        <v>19</v>
      </c>
      <c r="L5" s="76" t="s">
        <v>11</v>
      </c>
      <c r="M5" s="79" t="s">
        <v>9</v>
      </c>
      <c r="N5" s="76" t="s">
        <v>20</v>
      </c>
      <c r="O5" s="76" t="s">
        <v>21</v>
      </c>
      <c r="P5" s="79" t="s">
        <v>15</v>
      </c>
      <c r="Q5" s="76" t="s">
        <v>22</v>
      </c>
      <c r="R5" s="76" t="s">
        <v>23</v>
      </c>
      <c r="S5" s="79" t="s">
        <v>24</v>
      </c>
      <c r="T5" s="76" t="s">
        <v>25</v>
      </c>
      <c r="U5" s="76" t="s">
        <v>26</v>
      </c>
      <c r="V5" s="76" t="s">
        <v>27</v>
      </c>
      <c r="W5" s="76" t="s">
        <v>28</v>
      </c>
      <c r="X5" s="76" t="s">
        <v>29</v>
      </c>
      <c r="Y5" s="83" t="s">
        <v>14</v>
      </c>
    </row>
    <row r="6" spans="1:25">
      <c r="A6" s="72" t="s">
        <v>2</v>
      </c>
      <c r="B6" s="74" t="s">
        <v>3</v>
      </c>
      <c r="C6" s="76" t="s">
        <v>4</v>
      </c>
      <c r="D6" s="76" t="s">
        <v>5</v>
      </c>
      <c r="E6" s="76" t="s">
        <v>17</v>
      </c>
      <c r="F6" s="76" t="s">
        <v>6</v>
      </c>
      <c r="G6" s="76" t="s">
        <v>7</v>
      </c>
      <c r="H6" s="79" t="s">
        <v>8</v>
      </c>
      <c r="I6" s="76" t="s">
        <v>10</v>
      </c>
      <c r="J6" s="76" t="s">
        <v>18</v>
      </c>
      <c r="K6" s="76" t="s">
        <v>19</v>
      </c>
      <c r="L6" s="76" t="s">
        <v>11</v>
      </c>
      <c r="M6" s="79" t="s">
        <v>9</v>
      </c>
      <c r="N6" s="76" t="s">
        <v>20</v>
      </c>
      <c r="O6" s="76" t="s">
        <v>21</v>
      </c>
      <c r="P6" s="79" t="s">
        <v>15</v>
      </c>
      <c r="Q6" s="76" t="s">
        <v>22</v>
      </c>
      <c r="R6" s="76" t="s">
        <v>23</v>
      </c>
      <c r="S6" s="79" t="s">
        <v>24</v>
      </c>
      <c r="T6" s="76" t="s">
        <v>25</v>
      </c>
      <c r="U6" s="76" t="s">
        <v>26</v>
      </c>
      <c r="V6" s="76" t="s">
        <v>27</v>
      </c>
      <c r="W6" s="76" t="s">
        <v>28</v>
      </c>
      <c r="X6" s="76" t="s">
        <v>29</v>
      </c>
      <c r="Y6" s="83" t="s">
        <v>14</v>
      </c>
    </row>
    <row r="7" spans="1:25">
      <c r="A7" s="72" t="s">
        <v>2</v>
      </c>
      <c r="B7" s="74" t="s">
        <v>3</v>
      </c>
      <c r="C7" s="76" t="s">
        <v>4</v>
      </c>
      <c r="D7" s="76" t="s">
        <v>5</v>
      </c>
      <c r="E7" s="76" t="s">
        <v>17</v>
      </c>
      <c r="F7" s="76" t="s">
        <v>6</v>
      </c>
      <c r="G7" s="76" t="s">
        <v>7</v>
      </c>
      <c r="H7" s="79" t="s">
        <v>8</v>
      </c>
      <c r="I7" s="76" t="s">
        <v>10</v>
      </c>
      <c r="J7" s="76" t="s">
        <v>18</v>
      </c>
      <c r="K7" s="76" t="s">
        <v>19</v>
      </c>
      <c r="L7" s="76" t="s">
        <v>11</v>
      </c>
      <c r="M7" s="79" t="s">
        <v>9</v>
      </c>
      <c r="N7" s="76" t="s">
        <v>20</v>
      </c>
      <c r="O7" s="76" t="s">
        <v>21</v>
      </c>
      <c r="P7" s="79" t="s">
        <v>15</v>
      </c>
      <c r="Q7" s="76" t="s">
        <v>22</v>
      </c>
      <c r="R7" s="76" t="s">
        <v>23</v>
      </c>
      <c r="S7" s="79" t="s">
        <v>24</v>
      </c>
      <c r="T7" s="76" t="s">
        <v>25</v>
      </c>
      <c r="U7" s="76" t="s">
        <v>26</v>
      </c>
      <c r="V7" s="76" t="s">
        <v>27</v>
      </c>
      <c r="W7" s="76" t="s">
        <v>28</v>
      </c>
      <c r="X7" s="76" t="s">
        <v>29</v>
      </c>
      <c r="Y7" s="83" t="s">
        <v>14</v>
      </c>
    </row>
    <row r="8" spans="1:25">
      <c r="A8" s="72" t="s">
        <v>2</v>
      </c>
      <c r="B8" s="74" t="s">
        <v>3</v>
      </c>
      <c r="C8" s="76" t="s">
        <v>4</v>
      </c>
      <c r="D8" s="76" t="s">
        <v>5</v>
      </c>
      <c r="E8" s="76" t="s">
        <v>17</v>
      </c>
      <c r="F8" s="76" t="s">
        <v>6</v>
      </c>
      <c r="G8" s="76" t="s">
        <v>7</v>
      </c>
      <c r="H8" s="79" t="s">
        <v>8</v>
      </c>
      <c r="I8" s="76" t="s">
        <v>10</v>
      </c>
      <c r="J8" s="76" t="s">
        <v>18</v>
      </c>
      <c r="K8" s="76" t="s">
        <v>19</v>
      </c>
      <c r="L8" s="76" t="s">
        <v>11</v>
      </c>
      <c r="M8" s="79" t="s">
        <v>9</v>
      </c>
      <c r="N8" s="76" t="s">
        <v>20</v>
      </c>
      <c r="O8" s="76" t="s">
        <v>21</v>
      </c>
      <c r="P8" s="79" t="s">
        <v>15</v>
      </c>
      <c r="Q8" s="76" t="s">
        <v>22</v>
      </c>
      <c r="R8" s="76" t="s">
        <v>23</v>
      </c>
      <c r="S8" s="79" t="s">
        <v>24</v>
      </c>
      <c r="T8" s="76" t="s">
        <v>25</v>
      </c>
      <c r="U8" s="76" t="s">
        <v>26</v>
      </c>
      <c r="V8" s="76" t="s">
        <v>27</v>
      </c>
      <c r="W8" s="76" t="s">
        <v>28</v>
      </c>
      <c r="X8" s="76" t="s">
        <v>29</v>
      </c>
      <c r="Y8" s="83" t="s">
        <v>14</v>
      </c>
    </row>
    <row r="9" spans="1:25">
      <c r="A9" s="72" t="s">
        <v>2</v>
      </c>
      <c r="B9" s="74" t="s">
        <v>3</v>
      </c>
      <c r="C9" s="76" t="s">
        <v>4</v>
      </c>
      <c r="D9" s="76" t="s">
        <v>5</v>
      </c>
      <c r="E9" s="76" t="s">
        <v>17</v>
      </c>
      <c r="F9" s="76" t="s">
        <v>6</v>
      </c>
      <c r="G9" s="76" t="s">
        <v>7</v>
      </c>
      <c r="H9" s="79" t="s">
        <v>8</v>
      </c>
      <c r="I9" s="76" t="s">
        <v>10</v>
      </c>
      <c r="J9" s="76" t="s">
        <v>18</v>
      </c>
      <c r="K9" s="76" t="s">
        <v>19</v>
      </c>
      <c r="L9" s="76" t="s">
        <v>11</v>
      </c>
      <c r="M9" s="79" t="s">
        <v>9</v>
      </c>
      <c r="N9" s="76" t="s">
        <v>20</v>
      </c>
      <c r="O9" s="76" t="s">
        <v>21</v>
      </c>
      <c r="P9" s="79" t="s">
        <v>15</v>
      </c>
      <c r="Q9" s="76" t="s">
        <v>22</v>
      </c>
      <c r="R9" s="76" t="s">
        <v>23</v>
      </c>
      <c r="S9" s="79" t="s">
        <v>24</v>
      </c>
      <c r="T9" s="76" t="s">
        <v>25</v>
      </c>
      <c r="U9" s="76" t="s">
        <v>26</v>
      </c>
      <c r="V9" s="76" t="s">
        <v>27</v>
      </c>
      <c r="W9" s="76" t="s">
        <v>28</v>
      </c>
      <c r="X9" s="76" t="s">
        <v>29</v>
      </c>
      <c r="Y9" s="83" t="s">
        <v>14</v>
      </c>
    </row>
    <row r="10" spans="1:25">
      <c r="A10" s="72" t="s">
        <v>2</v>
      </c>
      <c r="B10" s="74" t="s">
        <v>3</v>
      </c>
      <c r="C10" s="76" t="s">
        <v>4</v>
      </c>
      <c r="D10" s="76" t="s">
        <v>5</v>
      </c>
      <c r="E10" s="76" t="s">
        <v>17</v>
      </c>
      <c r="F10" s="76" t="s">
        <v>6</v>
      </c>
      <c r="G10" s="76" t="s">
        <v>7</v>
      </c>
      <c r="H10" s="79" t="s">
        <v>8</v>
      </c>
      <c r="I10" s="76" t="s">
        <v>10</v>
      </c>
      <c r="J10" s="76" t="s">
        <v>18</v>
      </c>
      <c r="K10" s="76" t="s">
        <v>19</v>
      </c>
      <c r="L10" s="76" t="s">
        <v>11</v>
      </c>
      <c r="M10" s="79" t="s">
        <v>9</v>
      </c>
      <c r="N10" s="76" t="s">
        <v>20</v>
      </c>
      <c r="O10" s="76" t="s">
        <v>21</v>
      </c>
      <c r="P10" s="79" t="s">
        <v>15</v>
      </c>
      <c r="Q10" s="76" t="s">
        <v>22</v>
      </c>
      <c r="R10" s="76" t="s">
        <v>23</v>
      </c>
      <c r="S10" s="79" t="s">
        <v>24</v>
      </c>
      <c r="T10" s="76" t="s">
        <v>25</v>
      </c>
      <c r="U10" s="76" t="s">
        <v>26</v>
      </c>
      <c r="V10" s="76" t="s">
        <v>27</v>
      </c>
      <c r="W10" s="76" t="s">
        <v>28</v>
      </c>
      <c r="X10" s="76" t="s">
        <v>29</v>
      </c>
      <c r="Y10" s="83" t="s">
        <v>14</v>
      </c>
    </row>
    <row r="11" spans="1:25">
      <c r="A11" s="72" t="s">
        <v>2</v>
      </c>
      <c r="B11" s="74" t="s">
        <v>3</v>
      </c>
      <c r="C11" s="76" t="s">
        <v>4</v>
      </c>
      <c r="D11" s="76" t="s">
        <v>5</v>
      </c>
      <c r="E11" s="76" t="s">
        <v>17</v>
      </c>
      <c r="F11" s="76" t="s">
        <v>6</v>
      </c>
      <c r="G11" s="76" t="s">
        <v>7</v>
      </c>
      <c r="H11" s="79" t="s">
        <v>8</v>
      </c>
      <c r="I11" s="76" t="s">
        <v>10</v>
      </c>
      <c r="J11" s="76" t="s">
        <v>18</v>
      </c>
      <c r="K11" s="76" t="s">
        <v>19</v>
      </c>
      <c r="L11" s="76" t="s">
        <v>11</v>
      </c>
      <c r="M11" s="79" t="s">
        <v>9</v>
      </c>
      <c r="N11" s="76" t="s">
        <v>20</v>
      </c>
      <c r="O11" s="76" t="s">
        <v>21</v>
      </c>
      <c r="P11" s="79" t="s">
        <v>15</v>
      </c>
      <c r="Q11" s="76" t="s">
        <v>22</v>
      </c>
      <c r="R11" s="76" t="s">
        <v>23</v>
      </c>
      <c r="S11" s="79" t="s">
        <v>24</v>
      </c>
      <c r="T11" s="76" t="s">
        <v>25</v>
      </c>
      <c r="U11" s="76" t="s">
        <v>26</v>
      </c>
      <c r="V11" s="76" t="s">
        <v>27</v>
      </c>
      <c r="W11" s="76" t="s">
        <v>28</v>
      </c>
      <c r="X11" s="76" t="s">
        <v>29</v>
      </c>
      <c r="Y11" s="83" t="s">
        <v>14</v>
      </c>
    </row>
    <row r="12" spans="1:25">
      <c r="A12" s="72" t="s">
        <v>2</v>
      </c>
      <c r="B12" s="74" t="s">
        <v>3</v>
      </c>
      <c r="C12" s="76" t="s">
        <v>4</v>
      </c>
      <c r="D12" s="76" t="s">
        <v>5</v>
      </c>
      <c r="E12" s="76" t="s">
        <v>17</v>
      </c>
      <c r="F12" s="76" t="s">
        <v>6</v>
      </c>
      <c r="G12" s="76" t="s">
        <v>7</v>
      </c>
      <c r="H12" s="79" t="s">
        <v>8</v>
      </c>
      <c r="I12" s="76" t="s">
        <v>10</v>
      </c>
      <c r="J12" s="76" t="s">
        <v>18</v>
      </c>
      <c r="K12" s="76" t="s">
        <v>19</v>
      </c>
      <c r="L12" s="76" t="s">
        <v>11</v>
      </c>
      <c r="M12" s="79" t="s">
        <v>9</v>
      </c>
      <c r="N12" s="76" t="s">
        <v>20</v>
      </c>
      <c r="O12" s="76" t="s">
        <v>21</v>
      </c>
      <c r="P12" s="79" t="s">
        <v>15</v>
      </c>
      <c r="Q12" s="76" t="s">
        <v>22</v>
      </c>
      <c r="R12" s="76" t="s">
        <v>23</v>
      </c>
      <c r="S12" s="79" t="s">
        <v>24</v>
      </c>
      <c r="T12" s="76" t="s">
        <v>25</v>
      </c>
      <c r="U12" s="76" t="s">
        <v>26</v>
      </c>
      <c r="V12" s="76" t="s">
        <v>27</v>
      </c>
      <c r="W12" s="76" t="s">
        <v>28</v>
      </c>
      <c r="X12" s="76" t="s">
        <v>29</v>
      </c>
      <c r="Y12" s="83" t="s">
        <v>14</v>
      </c>
    </row>
    <row r="13" spans="1:25">
      <c r="A13" s="72" t="s">
        <v>2</v>
      </c>
      <c r="B13" s="74" t="s">
        <v>3</v>
      </c>
      <c r="C13" s="76" t="s">
        <v>4</v>
      </c>
      <c r="D13" s="76" t="s">
        <v>5</v>
      </c>
      <c r="E13" s="76" t="s">
        <v>17</v>
      </c>
      <c r="F13" s="76" t="s">
        <v>6</v>
      </c>
      <c r="G13" s="76" t="s">
        <v>7</v>
      </c>
      <c r="H13" s="79" t="s">
        <v>8</v>
      </c>
      <c r="I13" s="76" t="s">
        <v>10</v>
      </c>
      <c r="J13" s="76" t="s">
        <v>18</v>
      </c>
      <c r="K13" s="76" t="s">
        <v>19</v>
      </c>
      <c r="L13" s="76" t="s">
        <v>11</v>
      </c>
      <c r="M13" s="79" t="s">
        <v>9</v>
      </c>
      <c r="N13" s="76" t="s">
        <v>20</v>
      </c>
      <c r="O13" s="76" t="s">
        <v>21</v>
      </c>
      <c r="P13" s="79" t="s">
        <v>15</v>
      </c>
      <c r="Q13" s="76" t="s">
        <v>22</v>
      </c>
      <c r="R13" s="76" t="s">
        <v>23</v>
      </c>
      <c r="S13" s="79" t="s">
        <v>24</v>
      </c>
      <c r="T13" s="76" t="s">
        <v>25</v>
      </c>
      <c r="U13" s="76" t="s">
        <v>26</v>
      </c>
      <c r="V13" s="76" t="s">
        <v>27</v>
      </c>
      <c r="W13" s="76" t="s">
        <v>28</v>
      </c>
      <c r="X13" s="76" t="s">
        <v>29</v>
      </c>
      <c r="Y13" s="83" t="s">
        <v>14</v>
      </c>
    </row>
    <row r="14" spans="1:25">
      <c r="A14" s="72" t="s">
        <v>2</v>
      </c>
      <c r="B14" s="74" t="s">
        <v>3</v>
      </c>
      <c r="C14" s="76" t="s">
        <v>4</v>
      </c>
      <c r="D14" s="76" t="s">
        <v>5</v>
      </c>
      <c r="E14" s="76" t="s">
        <v>17</v>
      </c>
      <c r="F14" s="76" t="s">
        <v>6</v>
      </c>
      <c r="G14" s="76" t="s">
        <v>7</v>
      </c>
      <c r="H14" s="79" t="s">
        <v>8</v>
      </c>
      <c r="I14" s="76" t="s">
        <v>10</v>
      </c>
      <c r="J14" s="76" t="s">
        <v>18</v>
      </c>
      <c r="K14" s="76" t="s">
        <v>19</v>
      </c>
      <c r="L14" s="76" t="s">
        <v>11</v>
      </c>
      <c r="M14" s="79" t="s">
        <v>9</v>
      </c>
      <c r="N14" s="76" t="s">
        <v>20</v>
      </c>
      <c r="O14" s="76" t="s">
        <v>21</v>
      </c>
      <c r="P14" s="79" t="s">
        <v>15</v>
      </c>
      <c r="Q14" s="76" t="s">
        <v>22</v>
      </c>
      <c r="R14" s="76" t="s">
        <v>23</v>
      </c>
      <c r="S14" s="79" t="s">
        <v>24</v>
      </c>
      <c r="T14" s="76" t="s">
        <v>25</v>
      </c>
      <c r="U14" s="76" t="s">
        <v>26</v>
      </c>
      <c r="V14" s="76" t="s">
        <v>27</v>
      </c>
      <c r="W14" s="76" t="s">
        <v>28</v>
      </c>
      <c r="X14" s="76" t="s">
        <v>29</v>
      </c>
      <c r="Y14" s="83" t="s">
        <v>14</v>
      </c>
    </row>
    <row r="15" spans="1:25">
      <c r="A15" s="72" t="s">
        <v>2</v>
      </c>
      <c r="B15" s="74" t="s">
        <v>3</v>
      </c>
      <c r="C15" s="76" t="s">
        <v>4</v>
      </c>
      <c r="D15" s="76" t="s">
        <v>5</v>
      </c>
      <c r="E15" s="76" t="s">
        <v>17</v>
      </c>
      <c r="F15" s="76" t="s">
        <v>6</v>
      </c>
      <c r="G15" s="76" t="s">
        <v>7</v>
      </c>
      <c r="H15" s="79" t="s">
        <v>8</v>
      </c>
      <c r="I15" s="76" t="s">
        <v>10</v>
      </c>
      <c r="J15" s="76" t="s">
        <v>18</v>
      </c>
      <c r="K15" s="76" t="s">
        <v>19</v>
      </c>
      <c r="L15" s="76" t="s">
        <v>11</v>
      </c>
      <c r="M15" s="79" t="s">
        <v>9</v>
      </c>
      <c r="N15" s="76" t="s">
        <v>20</v>
      </c>
      <c r="O15" s="76" t="s">
        <v>21</v>
      </c>
      <c r="P15" s="79" t="s">
        <v>15</v>
      </c>
      <c r="Q15" s="76" t="s">
        <v>22</v>
      </c>
      <c r="R15" s="76" t="s">
        <v>23</v>
      </c>
      <c r="S15" s="79" t="s">
        <v>24</v>
      </c>
      <c r="T15" s="76" t="s">
        <v>25</v>
      </c>
      <c r="U15" s="76" t="s">
        <v>26</v>
      </c>
      <c r="V15" s="76" t="s">
        <v>27</v>
      </c>
      <c r="W15" s="76" t="s">
        <v>28</v>
      </c>
      <c r="X15" s="76" t="s">
        <v>29</v>
      </c>
      <c r="Y15" s="83" t="s">
        <v>14</v>
      </c>
    </row>
    <row r="16" spans="1:25">
      <c r="A16" s="72" t="s">
        <v>2</v>
      </c>
      <c r="B16" s="74" t="s">
        <v>3</v>
      </c>
      <c r="C16" s="76" t="s">
        <v>4</v>
      </c>
      <c r="D16" s="76" t="s">
        <v>5</v>
      </c>
      <c r="E16" s="76" t="s">
        <v>17</v>
      </c>
      <c r="F16" s="76" t="s">
        <v>6</v>
      </c>
      <c r="G16" s="76" t="s">
        <v>7</v>
      </c>
      <c r="H16" s="79" t="s">
        <v>8</v>
      </c>
      <c r="I16" s="76" t="s">
        <v>10</v>
      </c>
      <c r="J16" s="76" t="s">
        <v>18</v>
      </c>
      <c r="K16" s="76" t="s">
        <v>19</v>
      </c>
      <c r="L16" s="76" t="s">
        <v>11</v>
      </c>
      <c r="M16" s="79" t="s">
        <v>9</v>
      </c>
      <c r="N16" s="76" t="s">
        <v>20</v>
      </c>
      <c r="O16" s="76" t="s">
        <v>21</v>
      </c>
      <c r="P16" s="79" t="s">
        <v>15</v>
      </c>
      <c r="Q16" s="76" t="s">
        <v>22</v>
      </c>
      <c r="R16" s="76" t="s">
        <v>23</v>
      </c>
      <c r="S16" s="79" t="s">
        <v>24</v>
      </c>
      <c r="T16" s="76" t="s">
        <v>25</v>
      </c>
      <c r="U16" s="76" t="s">
        <v>26</v>
      </c>
      <c r="V16" s="76" t="s">
        <v>27</v>
      </c>
      <c r="W16" s="76" t="s">
        <v>28</v>
      </c>
      <c r="X16" s="76" t="s">
        <v>29</v>
      </c>
      <c r="Y16" s="83" t="s">
        <v>14</v>
      </c>
    </row>
    <row r="17" spans="1:25">
      <c r="A17" s="72" t="s">
        <v>2</v>
      </c>
      <c r="B17" s="74" t="s">
        <v>3</v>
      </c>
      <c r="C17" s="76" t="s">
        <v>4</v>
      </c>
      <c r="D17" s="76" t="s">
        <v>5</v>
      </c>
      <c r="E17" s="76" t="s">
        <v>17</v>
      </c>
      <c r="F17" s="76" t="s">
        <v>6</v>
      </c>
      <c r="G17" s="76" t="s">
        <v>7</v>
      </c>
      <c r="H17" s="79" t="s">
        <v>8</v>
      </c>
      <c r="I17" s="76" t="s">
        <v>10</v>
      </c>
      <c r="J17" s="76" t="s">
        <v>18</v>
      </c>
      <c r="K17" s="76" t="s">
        <v>19</v>
      </c>
      <c r="L17" s="76" t="s">
        <v>11</v>
      </c>
      <c r="M17" s="79" t="s">
        <v>9</v>
      </c>
      <c r="N17" s="76" t="s">
        <v>20</v>
      </c>
      <c r="O17" s="76" t="s">
        <v>21</v>
      </c>
      <c r="P17" s="79" t="s">
        <v>15</v>
      </c>
      <c r="Q17" s="76" t="s">
        <v>22</v>
      </c>
      <c r="R17" s="76" t="s">
        <v>23</v>
      </c>
      <c r="S17" s="79" t="s">
        <v>24</v>
      </c>
      <c r="T17" s="76" t="s">
        <v>25</v>
      </c>
      <c r="U17" s="76" t="s">
        <v>26</v>
      </c>
      <c r="V17" s="76" t="s">
        <v>27</v>
      </c>
      <c r="W17" s="76" t="s">
        <v>28</v>
      </c>
      <c r="X17" s="76" t="s">
        <v>29</v>
      </c>
      <c r="Y17" s="83" t="s">
        <v>14</v>
      </c>
    </row>
    <row r="18" spans="1:25">
      <c r="A18" s="72" t="s">
        <v>2</v>
      </c>
      <c r="B18" s="74" t="s">
        <v>3</v>
      </c>
      <c r="C18" s="76" t="s">
        <v>4</v>
      </c>
      <c r="D18" s="76" t="s">
        <v>5</v>
      </c>
      <c r="E18" s="76" t="s">
        <v>17</v>
      </c>
      <c r="F18" s="76" t="s">
        <v>6</v>
      </c>
      <c r="G18" s="76" t="s">
        <v>7</v>
      </c>
      <c r="H18" s="79" t="s">
        <v>8</v>
      </c>
      <c r="I18" s="76" t="s">
        <v>10</v>
      </c>
      <c r="J18" s="76" t="s">
        <v>18</v>
      </c>
      <c r="K18" s="76" t="s">
        <v>19</v>
      </c>
      <c r="L18" s="76" t="s">
        <v>11</v>
      </c>
      <c r="M18" s="79" t="s">
        <v>9</v>
      </c>
      <c r="N18" s="76" t="s">
        <v>20</v>
      </c>
      <c r="O18" s="76" t="s">
        <v>21</v>
      </c>
      <c r="P18" s="79" t="s">
        <v>15</v>
      </c>
      <c r="Q18" s="76" t="s">
        <v>22</v>
      </c>
      <c r="R18" s="76" t="s">
        <v>23</v>
      </c>
      <c r="S18" s="79" t="s">
        <v>24</v>
      </c>
      <c r="T18" s="76" t="s">
        <v>25</v>
      </c>
      <c r="U18" s="76" t="s">
        <v>26</v>
      </c>
      <c r="V18" s="76" t="s">
        <v>27</v>
      </c>
      <c r="W18" s="76" t="s">
        <v>28</v>
      </c>
      <c r="X18" s="76" t="s">
        <v>29</v>
      </c>
      <c r="Y18" s="83" t="s">
        <v>14</v>
      </c>
    </row>
    <row r="19" spans="1:25">
      <c r="A19" s="72" t="s">
        <v>2</v>
      </c>
      <c r="B19" s="74" t="s">
        <v>3</v>
      </c>
      <c r="C19" s="76" t="s">
        <v>4</v>
      </c>
      <c r="D19" s="76" t="s">
        <v>5</v>
      </c>
      <c r="E19" s="76" t="s">
        <v>17</v>
      </c>
      <c r="F19" s="76" t="s">
        <v>6</v>
      </c>
      <c r="G19" s="76" t="s">
        <v>7</v>
      </c>
      <c r="H19" s="79" t="s">
        <v>8</v>
      </c>
      <c r="I19" s="76" t="s">
        <v>10</v>
      </c>
      <c r="J19" s="76" t="s">
        <v>18</v>
      </c>
      <c r="K19" s="76" t="s">
        <v>19</v>
      </c>
      <c r="L19" s="76" t="s">
        <v>11</v>
      </c>
      <c r="M19" s="79" t="s">
        <v>9</v>
      </c>
      <c r="N19" s="76" t="s">
        <v>20</v>
      </c>
      <c r="O19" s="76" t="s">
        <v>21</v>
      </c>
      <c r="P19" s="79" t="s">
        <v>15</v>
      </c>
      <c r="Q19" s="76" t="s">
        <v>22</v>
      </c>
      <c r="R19" s="76" t="s">
        <v>23</v>
      </c>
      <c r="S19" s="79" t="s">
        <v>24</v>
      </c>
      <c r="T19" s="76" t="s">
        <v>25</v>
      </c>
      <c r="U19" s="76" t="s">
        <v>26</v>
      </c>
      <c r="V19" s="76" t="s">
        <v>27</v>
      </c>
      <c r="W19" s="76" t="s">
        <v>28</v>
      </c>
      <c r="X19" s="76" t="s">
        <v>29</v>
      </c>
      <c r="Y19" s="83" t="s">
        <v>14</v>
      </c>
    </row>
    <row r="20" spans="1:25">
      <c r="A20" s="72" t="s">
        <v>2</v>
      </c>
      <c r="B20" s="74" t="s">
        <v>3</v>
      </c>
      <c r="C20" s="76" t="s">
        <v>4</v>
      </c>
      <c r="D20" s="76" t="s">
        <v>5</v>
      </c>
      <c r="E20" s="76" t="s">
        <v>17</v>
      </c>
      <c r="F20" s="76" t="s">
        <v>6</v>
      </c>
      <c r="G20" s="76" t="s">
        <v>7</v>
      </c>
      <c r="H20" s="79" t="s">
        <v>8</v>
      </c>
      <c r="I20" s="76" t="s">
        <v>10</v>
      </c>
      <c r="J20" s="76" t="s">
        <v>18</v>
      </c>
      <c r="K20" s="76" t="s">
        <v>19</v>
      </c>
      <c r="L20" s="76" t="s">
        <v>11</v>
      </c>
      <c r="M20" s="79" t="s">
        <v>9</v>
      </c>
      <c r="N20" s="76" t="s">
        <v>20</v>
      </c>
      <c r="O20" s="76" t="s">
        <v>21</v>
      </c>
      <c r="P20" s="79" t="s">
        <v>15</v>
      </c>
      <c r="Q20" s="76" t="s">
        <v>22</v>
      </c>
      <c r="R20" s="76" t="s">
        <v>23</v>
      </c>
      <c r="S20" s="79" t="s">
        <v>24</v>
      </c>
      <c r="T20" s="76" t="s">
        <v>25</v>
      </c>
      <c r="U20" s="76" t="s">
        <v>26</v>
      </c>
      <c r="V20" s="76" t="s">
        <v>27</v>
      </c>
      <c r="W20" s="76" t="s">
        <v>28</v>
      </c>
      <c r="X20" s="76" t="s">
        <v>29</v>
      </c>
      <c r="Y20" s="83" t="s">
        <v>14</v>
      </c>
    </row>
    <row r="21" spans="1:25">
      <c r="A21" s="72" t="s">
        <v>2</v>
      </c>
      <c r="B21" s="74" t="s">
        <v>3</v>
      </c>
      <c r="C21" s="76" t="s">
        <v>4</v>
      </c>
      <c r="D21" s="76" t="s">
        <v>5</v>
      </c>
      <c r="E21" s="76" t="s">
        <v>17</v>
      </c>
      <c r="F21" s="76" t="s">
        <v>6</v>
      </c>
      <c r="G21" s="76" t="s">
        <v>7</v>
      </c>
      <c r="H21" s="79" t="s">
        <v>8</v>
      </c>
      <c r="I21" s="76" t="s">
        <v>10</v>
      </c>
      <c r="J21" s="76" t="s">
        <v>18</v>
      </c>
      <c r="K21" s="76" t="s">
        <v>19</v>
      </c>
      <c r="L21" s="76" t="s">
        <v>11</v>
      </c>
      <c r="M21" s="79" t="s">
        <v>9</v>
      </c>
      <c r="N21" s="76" t="s">
        <v>20</v>
      </c>
      <c r="O21" s="76" t="s">
        <v>21</v>
      </c>
      <c r="P21" s="79" t="s">
        <v>15</v>
      </c>
      <c r="Q21" s="76" t="s">
        <v>22</v>
      </c>
      <c r="R21" s="76" t="s">
        <v>23</v>
      </c>
      <c r="S21" s="79" t="s">
        <v>24</v>
      </c>
      <c r="T21" s="76" t="s">
        <v>25</v>
      </c>
      <c r="U21" s="76" t="s">
        <v>26</v>
      </c>
      <c r="V21" s="76" t="s">
        <v>27</v>
      </c>
      <c r="W21" s="76" t="s">
        <v>28</v>
      </c>
      <c r="X21" s="76" t="s">
        <v>29</v>
      </c>
      <c r="Y21" s="83" t="s">
        <v>14</v>
      </c>
    </row>
    <row r="22" spans="1:25">
      <c r="A22" s="72" t="s">
        <v>2</v>
      </c>
      <c r="B22" s="74" t="s">
        <v>3</v>
      </c>
      <c r="C22" s="76" t="s">
        <v>4</v>
      </c>
      <c r="D22" s="76" t="s">
        <v>5</v>
      </c>
      <c r="E22" s="76" t="s">
        <v>17</v>
      </c>
      <c r="F22" s="76" t="s">
        <v>6</v>
      </c>
      <c r="G22" s="76" t="s">
        <v>7</v>
      </c>
      <c r="H22" s="79" t="s">
        <v>8</v>
      </c>
      <c r="I22" s="76" t="s">
        <v>10</v>
      </c>
      <c r="J22" s="76" t="s">
        <v>18</v>
      </c>
      <c r="K22" s="76" t="s">
        <v>19</v>
      </c>
      <c r="L22" s="76" t="s">
        <v>11</v>
      </c>
      <c r="M22" s="79" t="s">
        <v>9</v>
      </c>
      <c r="N22" s="76" t="s">
        <v>20</v>
      </c>
      <c r="O22" s="76" t="s">
        <v>21</v>
      </c>
      <c r="P22" s="79" t="s">
        <v>15</v>
      </c>
      <c r="Q22" s="76" t="s">
        <v>22</v>
      </c>
      <c r="R22" s="76" t="s">
        <v>23</v>
      </c>
      <c r="S22" s="79" t="s">
        <v>24</v>
      </c>
      <c r="T22" s="76" t="s">
        <v>25</v>
      </c>
      <c r="U22" s="76" t="s">
        <v>26</v>
      </c>
      <c r="V22" s="76" t="s">
        <v>27</v>
      </c>
      <c r="W22" s="76" t="s">
        <v>28</v>
      </c>
      <c r="X22" s="76" t="s">
        <v>29</v>
      </c>
      <c r="Y22" s="83" t="s">
        <v>14</v>
      </c>
    </row>
    <row r="23" spans="1:25">
      <c r="A23" s="72" t="s">
        <v>2</v>
      </c>
      <c r="B23" s="74" t="s">
        <v>3</v>
      </c>
      <c r="C23" s="76" t="s">
        <v>4</v>
      </c>
      <c r="D23" s="76" t="s">
        <v>5</v>
      </c>
      <c r="E23" s="76" t="s">
        <v>17</v>
      </c>
      <c r="F23" s="76" t="s">
        <v>6</v>
      </c>
      <c r="G23" s="76" t="s">
        <v>7</v>
      </c>
      <c r="H23" s="79" t="s">
        <v>8</v>
      </c>
      <c r="I23" s="76" t="s">
        <v>10</v>
      </c>
      <c r="J23" s="76" t="s">
        <v>18</v>
      </c>
      <c r="K23" s="76" t="s">
        <v>19</v>
      </c>
      <c r="L23" s="76" t="s">
        <v>11</v>
      </c>
      <c r="M23" s="79" t="s">
        <v>9</v>
      </c>
      <c r="N23" s="76" t="s">
        <v>20</v>
      </c>
      <c r="O23" s="76" t="s">
        <v>21</v>
      </c>
      <c r="P23" s="79" t="s">
        <v>15</v>
      </c>
      <c r="Q23" s="76" t="s">
        <v>22</v>
      </c>
      <c r="R23" s="76" t="s">
        <v>23</v>
      </c>
      <c r="S23" s="79" t="s">
        <v>24</v>
      </c>
      <c r="T23" s="76" t="s">
        <v>25</v>
      </c>
      <c r="U23" s="76" t="s">
        <v>26</v>
      </c>
      <c r="V23" s="76" t="s">
        <v>27</v>
      </c>
      <c r="W23" s="76" t="s">
        <v>28</v>
      </c>
      <c r="X23" s="76" t="s">
        <v>29</v>
      </c>
      <c r="Y23" s="83" t="s">
        <v>14</v>
      </c>
    </row>
    <row r="24" spans="1:25">
      <c r="A24" s="72" t="s">
        <v>2</v>
      </c>
      <c r="B24" s="74" t="s">
        <v>3</v>
      </c>
      <c r="C24" s="76" t="s">
        <v>4</v>
      </c>
      <c r="D24" s="76" t="s">
        <v>5</v>
      </c>
      <c r="E24" s="76" t="s">
        <v>17</v>
      </c>
      <c r="F24" s="76" t="s">
        <v>6</v>
      </c>
      <c r="G24" s="76" t="s">
        <v>7</v>
      </c>
      <c r="H24" s="79" t="s">
        <v>8</v>
      </c>
      <c r="I24" s="76" t="s">
        <v>10</v>
      </c>
      <c r="J24" s="76" t="s">
        <v>18</v>
      </c>
      <c r="K24" s="76" t="s">
        <v>19</v>
      </c>
      <c r="L24" s="76" t="s">
        <v>11</v>
      </c>
      <c r="M24" s="79" t="s">
        <v>9</v>
      </c>
      <c r="N24" s="76" t="s">
        <v>20</v>
      </c>
      <c r="O24" s="76" t="s">
        <v>21</v>
      </c>
      <c r="P24" s="79" t="s">
        <v>15</v>
      </c>
      <c r="Q24" s="76" t="s">
        <v>22</v>
      </c>
      <c r="R24" s="76" t="s">
        <v>23</v>
      </c>
      <c r="S24" s="79" t="s">
        <v>24</v>
      </c>
      <c r="T24" s="76" t="s">
        <v>25</v>
      </c>
      <c r="U24" s="76" t="s">
        <v>26</v>
      </c>
      <c r="V24" s="76" t="s">
        <v>27</v>
      </c>
      <c r="W24" s="76" t="s">
        <v>28</v>
      </c>
      <c r="X24" s="76" t="s">
        <v>29</v>
      </c>
      <c r="Y24" s="83" t="s">
        <v>14</v>
      </c>
    </row>
    <row r="25" spans="1:25">
      <c r="A25" s="72" t="s">
        <v>2</v>
      </c>
      <c r="B25" s="74" t="s">
        <v>3</v>
      </c>
      <c r="C25" s="76" t="s">
        <v>4</v>
      </c>
      <c r="D25" s="76" t="s">
        <v>5</v>
      </c>
      <c r="E25" s="76" t="s">
        <v>17</v>
      </c>
      <c r="F25" s="76" t="s">
        <v>6</v>
      </c>
      <c r="G25" s="76" t="s">
        <v>7</v>
      </c>
      <c r="H25" s="79" t="s">
        <v>8</v>
      </c>
      <c r="I25" s="76" t="s">
        <v>10</v>
      </c>
      <c r="J25" s="76" t="s">
        <v>18</v>
      </c>
      <c r="K25" s="76" t="s">
        <v>19</v>
      </c>
      <c r="L25" s="76" t="s">
        <v>11</v>
      </c>
      <c r="M25" s="79" t="s">
        <v>9</v>
      </c>
      <c r="N25" s="76" t="s">
        <v>20</v>
      </c>
      <c r="O25" s="76" t="s">
        <v>21</v>
      </c>
      <c r="P25" s="79" t="s">
        <v>15</v>
      </c>
      <c r="Q25" s="76" t="s">
        <v>22</v>
      </c>
      <c r="R25" s="76" t="s">
        <v>23</v>
      </c>
      <c r="S25" s="79" t="s">
        <v>24</v>
      </c>
      <c r="T25" s="76" t="s">
        <v>25</v>
      </c>
      <c r="U25" s="76" t="s">
        <v>26</v>
      </c>
      <c r="V25" s="76" t="s">
        <v>27</v>
      </c>
      <c r="W25" s="76" t="s">
        <v>28</v>
      </c>
      <c r="X25" s="76" t="s">
        <v>29</v>
      </c>
      <c r="Y25" s="83" t="s">
        <v>14</v>
      </c>
    </row>
    <row r="26" spans="1:25">
      <c r="A26" s="72" t="s">
        <v>2</v>
      </c>
      <c r="B26" s="74" t="s">
        <v>3</v>
      </c>
      <c r="C26" s="76" t="s">
        <v>4</v>
      </c>
      <c r="D26" s="76" t="s">
        <v>5</v>
      </c>
      <c r="E26" s="76" t="s">
        <v>17</v>
      </c>
      <c r="F26" s="76" t="s">
        <v>6</v>
      </c>
      <c r="G26" s="76" t="s">
        <v>7</v>
      </c>
      <c r="H26" s="79" t="s">
        <v>8</v>
      </c>
      <c r="I26" s="76" t="s">
        <v>10</v>
      </c>
      <c r="J26" s="76" t="s">
        <v>18</v>
      </c>
      <c r="K26" s="76" t="s">
        <v>19</v>
      </c>
      <c r="L26" s="76" t="s">
        <v>11</v>
      </c>
      <c r="M26" s="79" t="s">
        <v>9</v>
      </c>
      <c r="N26" s="76" t="s">
        <v>20</v>
      </c>
      <c r="O26" s="76" t="s">
        <v>21</v>
      </c>
      <c r="P26" s="79" t="s">
        <v>15</v>
      </c>
      <c r="Q26" s="76" t="s">
        <v>22</v>
      </c>
      <c r="R26" s="76" t="s">
        <v>23</v>
      </c>
      <c r="S26" s="79" t="s">
        <v>24</v>
      </c>
      <c r="T26" s="76" t="s">
        <v>25</v>
      </c>
      <c r="U26" s="76" t="s">
        <v>26</v>
      </c>
      <c r="V26" s="76" t="s">
        <v>27</v>
      </c>
      <c r="W26" s="76" t="s">
        <v>28</v>
      </c>
      <c r="X26" s="76" t="s">
        <v>29</v>
      </c>
      <c r="Y26" s="83" t="s">
        <v>14</v>
      </c>
    </row>
    <row r="27" spans="1:25" ht="17.25" thickBot="1">
      <c r="A27" s="72" t="s">
        <v>2</v>
      </c>
      <c r="B27" s="74" t="s">
        <v>3</v>
      </c>
      <c r="C27" s="76" t="s">
        <v>4</v>
      </c>
      <c r="D27" s="76" t="s">
        <v>5</v>
      </c>
      <c r="E27" s="76" t="s">
        <v>17</v>
      </c>
      <c r="F27" s="76" t="s">
        <v>6</v>
      </c>
      <c r="G27" s="76" t="s">
        <v>7</v>
      </c>
      <c r="H27" s="79" t="s">
        <v>8</v>
      </c>
      <c r="I27" s="76" t="s">
        <v>10</v>
      </c>
      <c r="J27" s="76" t="s">
        <v>18</v>
      </c>
      <c r="K27" s="76" t="s">
        <v>19</v>
      </c>
      <c r="L27" s="76" t="s">
        <v>11</v>
      </c>
      <c r="M27" s="79" t="s">
        <v>9</v>
      </c>
      <c r="N27" s="76" t="s">
        <v>20</v>
      </c>
      <c r="O27" s="76" t="s">
        <v>21</v>
      </c>
      <c r="P27" s="79" t="s">
        <v>15</v>
      </c>
      <c r="Q27" s="76" t="s">
        <v>22</v>
      </c>
      <c r="R27" s="76" t="s">
        <v>23</v>
      </c>
      <c r="S27" s="79" t="s">
        <v>24</v>
      </c>
      <c r="T27" s="76" t="s">
        <v>25</v>
      </c>
      <c r="U27" s="76" t="s">
        <v>26</v>
      </c>
      <c r="V27" s="76" t="s">
        <v>27</v>
      </c>
      <c r="W27" s="76" t="s">
        <v>28</v>
      </c>
      <c r="X27" s="76" t="s">
        <v>29</v>
      </c>
      <c r="Y27" s="83" t="s">
        <v>14</v>
      </c>
    </row>
    <row r="28" spans="1:25" ht="17.25" thickBot="1">
      <c r="A28" s="112" t="s">
        <v>2</v>
      </c>
      <c r="B28" s="101" t="s">
        <v>3</v>
      </c>
      <c r="C28" s="102" t="s">
        <v>4</v>
      </c>
      <c r="D28" s="102" t="s">
        <v>5</v>
      </c>
      <c r="E28" s="102" t="s">
        <v>17</v>
      </c>
      <c r="F28" s="102" t="s">
        <v>6</v>
      </c>
      <c r="G28" s="102" t="s">
        <v>7</v>
      </c>
      <c r="H28" s="103" t="s">
        <v>8</v>
      </c>
      <c r="I28" s="102" t="s">
        <v>10</v>
      </c>
      <c r="J28" s="102" t="s">
        <v>18</v>
      </c>
      <c r="K28" s="102" t="s">
        <v>19</v>
      </c>
      <c r="L28" s="102" t="s">
        <v>11</v>
      </c>
      <c r="M28" s="103" t="s">
        <v>9</v>
      </c>
      <c r="N28" s="102" t="s">
        <v>20</v>
      </c>
      <c r="O28" s="102" t="s">
        <v>21</v>
      </c>
      <c r="P28" s="103" t="s">
        <v>15</v>
      </c>
      <c r="Q28" s="102" t="s">
        <v>22</v>
      </c>
      <c r="R28" s="102" t="s">
        <v>23</v>
      </c>
      <c r="S28" s="103" t="s">
        <v>24</v>
      </c>
      <c r="T28" s="102" t="s">
        <v>25</v>
      </c>
      <c r="U28" s="102" t="s">
        <v>26</v>
      </c>
      <c r="V28" s="102" t="s">
        <v>27</v>
      </c>
      <c r="W28" s="102" t="s">
        <v>28</v>
      </c>
      <c r="X28" s="102" t="s">
        <v>29</v>
      </c>
      <c r="Y28" s="104" t="s">
        <v>14</v>
      </c>
    </row>
    <row r="29" spans="1:25">
      <c r="A29" s="72" t="s">
        <v>2</v>
      </c>
      <c r="B29" s="74" t="s">
        <v>3</v>
      </c>
      <c r="C29" s="76" t="s">
        <v>4</v>
      </c>
      <c r="D29" s="76" t="s">
        <v>5</v>
      </c>
      <c r="E29" s="76" t="s">
        <v>17</v>
      </c>
      <c r="F29" s="76" t="s">
        <v>6</v>
      </c>
      <c r="G29" s="76" t="s">
        <v>7</v>
      </c>
      <c r="H29" s="79" t="s">
        <v>8</v>
      </c>
      <c r="I29" s="76" t="s">
        <v>10</v>
      </c>
      <c r="J29" s="76" t="s">
        <v>18</v>
      </c>
      <c r="K29" s="76" t="s">
        <v>19</v>
      </c>
      <c r="L29" s="76" t="s">
        <v>11</v>
      </c>
      <c r="M29" s="79" t="s">
        <v>9</v>
      </c>
      <c r="N29" s="76" t="s">
        <v>20</v>
      </c>
      <c r="O29" s="76" t="s">
        <v>21</v>
      </c>
      <c r="P29" s="79" t="s">
        <v>15</v>
      </c>
      <c r="Q29" s="76" t="s">
        <v>22</v>
      </c>
      <c r="R29" s="76" t="s">
        <v>23</v>
      </c>
      <c r="S29" s="79" t="s">
        <v>24</v>
      </c>
      <c r="T29" s="76" t="s">
        <v>25</v>
      </c>
      <c r="U29" s="76" t="s">
        <v>26</v>
      </c>
      <c r="V29" s="76" t="s">
        <v>27</v>
      </c>
      <c r="W29" s="76" t="s">
        <v>28</v>
      </c>
      <c r="X29" s="76" t="s">
        <v>29</v>
      </c>
      <c r="Y29" s="83" t="s">
        <v>14</v>
      </c>
    </row>
    <row r="30" spans="1:25">
      <c r="A30" s="66">
        <v>360</v>
      </c>
      <c r="B30" s="34" t="s">
        <v>55</v>
      </c>
      <c r="C30" s="34" t="s">
        <v>1079</v>
      </c>
      <c r="D30" s="43" t="s">
        <v>76</v>
      </c>
      <c r="E30" s="34" t="s">
        <v>54</v>
      </c>
      <c r="F30" s="43">
        <v>33</v>
      </c>
      <c r="G30" s="43">
        <v>1992</v>
      </c>
      <c r="H30" s="44">
        <v>38</v>
      </c>
      <c r="I30" s="86">
        <v>3420</v>
      </c>
      <c r="J30" s="45">
        <v>90</v>
      </c>
      <c r="K30" s="45">
        <v>100</v>
      </c>
      <c r="L30" s="45">
        <v>38</v>
      </c>
      <c r="M30" s="44">
        <v>38</v>
      </c>
      <c r="N30" s="45">
        <v>90</v>
      </c>
      <c r="O30" s="45">
        <v>38</v>
      </c>
      <c r="P30" s="35">
        <v>0</v>
      </c>
      <c r="Q30" s="36"/>
      <c r="R30" s="36">
        <v>0</v>
      </c>
      <c r="S30" s="44">
        <v>1.37</v>
      </c>
      <c r="T30" s="45">
        <v>47</v>
      </c>
      <c r="U30" s="45">
        <v>51</v>
      </c>
      <c r="V30" s="50">
        <v>-4</v>
      </c>
      <c r="W30" s="50">
        <v>-0.11</v>
      </c>
      <c r="X30" s="36"/>
      <c r="Y30" s="38" t="s">
        <v>14</v>
      </c>
    </row>
    <row r="31" spans="1:25">
      <c r="A31" s="66">
        <v>501</v>
      </c>
      <c r="B31" s="34" t="s">
        <v>3445</v>
      </c>
      <c r="C31" s="34" t="s">
        <v>1098</v>
      </c>
      <c r="D31" s="43" t="s">
        <v>76</v>
      </c>
      <c r="E31" s="34" t="s">
        <v>67</v>
      </c>
      <c r="F31" s="43">
        <v>25</v>
      </c>
      <c r="G31" s="43">
        <v>1999</v>
      </c>
      <c r="H31" s="44">
        <v>38</v>
      </c>
      <c r="I31" s="86">
        <v>3420</v>
      </c>
      <c r="J31" s="45">
        <v>90</v>
      </c>
      <c r="K31" s="45">
        <v>100</v>
      </c>
      <c r="L31" s="45">
        <v>38</v>
      </c>
      <c r="M31" s="44">
        <v>38</v>
      </c>
      <c r="N31" s="45">
        <v>90</v>
      </c>
      <c r="O31" s="45">
        <v>38</v>
      </c>
      <c r="P31" s="35">
        <v>0</v>
      </c>
      <c r="Q31" s="36"/>
      <c r="R31" s="36">
        <v>0</v>
      </c>
      <c r="S31" s="44">
        <v>1.5</v>
      </c>
      <c r="T31" s="45">
        <v>58</v>
      </c>
      <c r="U31" s="45">
        <v>54</v>
      </c>
      <c r="V31" s="51">
        <v>4</v>
      </c>
      <c r="W31" s="51">
        <v>0.11</v>
      </c>
      <c r="X31" s="36"/>
      <c r="Y31" s="38" t="s">
        <v>14</v>
      </c>
    </row>
    <row r="32" spans="1:25">
      <c r="A32" s="66">
        <v>502</v>
      </c>
      <c r="B32" s="34" t="s">
        <v>69</v>
      </c>
      <c r="C32" s="34" t="s">
        <v>1059</v>
      </c>
      <c r="D32" s="43" t="s">
        <v>76</v>
      </c>
      <c r="E32" s="34" t="s">
        <v>68</v>
      </c>
      <c r="F32" s="43">
        <v>31</v>
      </c>
      <c r="G32" s="43">
        <v>1994</v>
      </c>
      <c r="H32" s="44">
        <v>38</v>
      </c>
      <c r="I32" s="86">
        <v>3420</v>
      </c>
      <c r="J32" s="45">
        <v>90</v>
      </c>
      <c r="K32" s="45">
        <v>100</v>
      </c>
      <c r="L32" s="45">
        <v>38</v>
      </c>
      <c r="M32" s="44">
        <v>38</v>
      </c>
      <c r="N32" s="45">
        <v>90</v>
      </c>
      <c r="O32" s="45">
        <v>38</v>
      </c>
      <c r="P32" s="35">
        <v>0</v>
      </c>
      <c r="Q32" s="36"/>
      <c r="R32" s="36">
        <v>0</v>
      </c>
      <c r="S32" s="44">
        <v>1.29</v>
      </c>
      <c r="T32" s="45">
        <v>47</v>
      </c>
      <c r="U32" s="45">
        <v>50</v>
      </c>
      <c r="V32" s="50">
        <v>-3</v>
      </c>
      <c r="W32" s="50">
        <v>-0.08</v>
      </c>
      <c r="X32" s="36"/>
      <c r="Y32" s="38" t="s">
        <v>14</v>
      </c>
    </row>
    <row r="33" spans="1:25">
      <c r="A33" s="66">
        <v>649</v>
      </c>
      <c r="B33" s="34" t="s">
        <v>192</v>
      </c>
      <c r="C33" s="34" t="s">
        <v>1065</v>
      </c>
      <c r="D33" s="43" t="s">
        <v>72</v>
      </c>
      <c r="E33" s="34" t="s">
        <v>58</v>
      </c>
      <c r="F33" s="43">
        <v>34</v>
      </c>
      <c r="G33" s="43">
        <v>1991</v>
      </c>
      <c r="H33" s="44">
        <v>38</v>
      </c>
      <c r="I33" s="86">
        <v>3420</v>
      </c>
      <c r="J33" s="45">
        <v>90</v>
      </c>
      <c r="K33" s="45">
        <v>100</v>
      </c>
      <c r="L33" s="45">
        <v>38</v>
      </c>
      <c r="M33" s="44">
        <v>38</v>
      </c>
      <c r="N33" s="45">
        <v>90</v>
      </c>
      <c r="O33" s="45">
        <v>38</v>
      </c>
      <c r="P33" s="35">
        <v>0</v>
      </c>
      <c r="Q33" s="36"/>
      <c r="R33" s="36">
        <v>0</v>
      </c>
      <c r="S33" s="44">
        <v>1.58</v>
      </c>
      <c r="T33" s="45">
        <v>63</v>
      </c>
      <c r="U33" s="45">
        <v>53</v>
      </c>
      <c r="V33" s="51">
        <v>10</v>
      </c>
      <c r="W33" s="51">
        <v>0.26</v>
      </c>
      <c r="X33" s="36"/>
      <c r="Y33" s="38" t="s">
        <v>14</v>
      </c>
    </row>
    <row r="34" spans="1:25">
      <c r="A34" s="66">
        <v>652</v>
      </c>
      <c r="B34" s="34" t="s">
        <v>1276</v>
      </c>
      <c r="C34" s="34" t="s">
        <v>1065</v>
      </c>
      <c r="D34" s="43" t="s">
        <v>76</v>
      </c>
      <c r="E34" s="34" t="s">
        <v>52</v>
      </c>
      <c r="F34" s="43">
        <v>22</v>
      </c>
      <c r="G34" s="43">
        <v>2002</v>
      </c>
      <c r="H34" s="44">
        <v>38</v>
      </c>
      <c r="I34" s="86">
        <v>3420</v>
      </c>
      <c r="J34" s="45">
        <v>90</v>
      </c>
      <c r="K34" s="45">
        <v>100</v>
      </c>
      <c r="L34" s="45">
        <v>38</v>
      </c>
      <c r="M34" s="44">
        <v>38</v>
      </c>
      <c r="N34" s="45">
        <v>90</v>
      </c>
      <c r="O34" s="45">
        <v>38</v>
      </c>
      <c r="P34" s="35">
        <v>0</v>
      </c>
      <c r="Q34" s="36"/>
      <c r="R34" s="36">
        <v>0</v>
      </c>
      <c r="S34" s="44">
        <v>1.39</v>
      </c>
      <c r="T34" s="45">
        <v>52</v>
      </c>
      <c r="U34" s="45">
        <v>46</v>
      </c>
      <c r="V34" s="51">
        <v>6</v>
      </c>
      <c r="W34" s="51">
        <v>0.16</v>
      </c>
      <c r="X34" s="36"/>
      <c r="Y34" s="38" t="s">
        <v>14</v>
      </c>
    </row>
    <row r="35" spans="1:25">
      <c r="A35" s="66">
        <v>217</v>
      </c>
      <c r="B35" s="34" t="s">
        <v>1815</v>
      </c>
      <c r="C35" s="34" t="s">
        <v>1059</v>
      </c>
      <c r="D35" s="43" t="s">
        <v>1093</v>
      </c>
      <c r="E35" s="34" t="s">
        <v>68</v>
      </c>
      <c r="F35" s="43">
        <v>24</v>
      </c>
      <c r="G35" s="43">
        <v>2001</v>
      </c>
      <c r="H35" s="44">
        <v>38</v>
      </c>
      <c r="I35" s="86">
        <v>3413</v>
      </c>
      <c r="J35" s="45">
        <v>90</v>
      </c>
      <c r="K35" s="45">
        <v>99.8</v>
      </c>
      <c r="L35" s="45">
        <v>37.9</v>
      </c>
      <c r="M35" s="44">
        <v>38</v>
      </c>
      <c r="N35" s="45">
        <v>90</v>
      </c>
      <c r="O35" s="45">
        <v>37</v>
      </c>
      <c r="P35" s="35">
        <v>0</v>
      </c>
      <c r="Q35" s="36"/>
      <c r="R35" s="36">
        <v>0</v>
      </c>
      <c r="S35" s="44">
        <v>1.29</v>
      </c>
      <c r="T35" s="45">
        <v>47</v>
      </c>
      <c r="U35" s="45">
        <v>50</v>
      </c>
      <c r="V35" s="50">
        <v>-3</v>
      </c>
      <c r="W35" s="50">
        <v>-0.08</v>
      </c>
      <c r="X35" s="50">
        <v>-0.08</v>
      </c>
      <c r="Y35" s="38" t="s">
        <v>14</v>
      </c>
    </row>
    <row r="36" spans="1:25">
      <c r="A36" s="66">
        <v>83</v>
      </c>
      <c r="B36" s="34" t="s">
        <v>87</v>
      </c>
      <c r="C36" s="34" t="s">
        <v>1059</v>
      </c>
      <c r="D36" s="43" t="s">
        <v>1742</v>
      </c>
      <c r="E36" s="34" t="s">
        <v>4526</v>
      </c>
      <c r="F36" s="43">
        <v>28</v>
      </c>
      <c r="G36" s="43">
        <v>1996</v>
      </c>
      <c r="H36" s="44">
        <v>38</v>
      </c>
      <c r="I36" s="86">
        <v>3403</v>
      </c>
      <c r="J36" s="45">
        <v>90</v>
      </c>
      <c r="K36" s="45">
        <v>99.5</v>
      </c>
      <c r="L36" s="45">
        <v>37.799999999999997</v>
      </c>
      <c r="M36" s="44">
        <v>38</v>
      </c>
      <c r="N36" s="45">
        <v>90</v>
      </c>
      <c r="O36" s="45">
        <v>32</v>
      </c>
      <c r="P36" s="35">
        <v>0</v>
      </c>
      <c r="Q36" s="36"/>
      <c r="R36" s="36">
        <v>0</v>
      </c>
      <c r="S36" s="44">
        <v>1.03</v>
      </c>
      <c r="T36" s="45">
        <v>45</v>
      </c>
      <c r="U36" s="45">
        <v>63</v>
      </c>
      <c r="V36" s="50">
        <v>-18</v>
      </c>
      <c r="W36" s="50">
        <v>-0.48</v>
      </c>
      <c r="X36" s="51">
        <v>4.82</v>
      </c>
      <c r="Y36" s="38" t="s">
        <v>14</v>
      </c>
    </row>
    <row r="37" spans="1:25">
      <c r="A37" s="66">
        <v>638</v>
      </c>
      <c r="B37" s="34" t="s">
        <v>3433</v>
      </c>
      <c r="C37" s="34" t="s">
        <v>1061</v>
      </c>
      <c r="D37" s="43" t="s">
        <v>72</v>
      </c>
      <c r="E37" s="34" t="s">
        <v>67</v>
      </c>
      <c r="F37" s="43">
        <v>23</v>
      </c>
      <c r="G37" s="43">
        <v>2001</v>
      </c>
      <c r="H37" s="44">
        <v>38</v>
      </c>
      <c r="I37" s="86">
        <v>3379</v>
      </c>
      <c r="J37" s="45">
        <v>89</v>
      </c>
      <c r="K37" s="45">
        <v>98.8</v>
      </c>
      <c r="L37" s="45">
        <v>37.5</v>
      </c>
      <c r="M37" s="44">
        <v>38</v>
      </c>
      <c r="N37" s="45">
        <v>89</v>
      </c>
      <c r="O37" s="45">
        <v>36</v>
      </c>
      <c r="P37" s="35">
        <v>0</v>
      </c>
      <c r="Q37" s="36"/>
      <c r="R37" s="36">
        <v>0</v>
      </c>
      <c r="S37" s="44">
        <v>1.5</v>
      </c>
      <c r="T37" s="45">
        <v>58</v>
      </c>
      <c r="U37" s="45">
        <v>51</v>
      </c>
      <c r="V37" s="51">
        <v>7</v>
      </c>
      <c r="W37" s="51">
        <v>0.19</v>
      </c>
      <c r="X37" s="51">
        <v>6.77</v>
      </c>
      <c r="Y37" s="38" t="s">
        <v>14</v>
      </c>
    </row>
    <row r="38" spans="1:25">
      <c r="A38" s="66">
        <v>426</v>
      </c>
      <c r="B38" s="34" t="s">
        <v>1745</v>
      </c>
      <c r="C38" s="34" t="s">
        <v>1098</v>
      </c>
      <c r="D38" s="43" t="s">
        <v>72</v>
      </c>
      <c r="E38" s="34" t="s">
        <v>4525</v>
      </c>
      <c r="F38" s="43">
        <v>27</v>
      </c>
      <c r="G38" s="43">
        <v>1997</v>
      </c>
      <c r="H38" s="44">
        <v>38</v>
      </c>
      <c r="I38" s="86">
        <v>3375</v>
      </c>
      <c r="J38" s="45">
        <v>89</v>
      </c>
      <c r="K38" s="45">
        <v>98.7</v>
      </c>
      <c r="L38" s="45">
        <v>37.5</v>
      </c>
      <c r="M38" s="44">
        <v>37</v>
      </c>
      <c r="N38" s="45">
        <v>90</v>
      </c>
      <c r="O38" s="45">
        <v>37</v>
      </c>
      <c r="P38" s="44">
        <v>1</v>
      </c>
      <c r="Q38" s="45">
        <v>45</v>
      </c>
      <c r="R38" s="36">
        <v>0</v>
      </c>
      <c r="S38" s="44">
        <v>1.1599999999999999</v>
      </c>
      <c r="T38" s="45">
        <v>46</v>
      </c>
      <c r="U38" s="45">
        <v>51</v>
      </c>
      <c r="V38" s="50">
        <v>-5</v>
      </c>
      <c r="W38" s="50">
        <v>-0.13</v>
      </c>
      <c r="X38" s="50">
        <v>-4.13</v>
      </c>
      <c r="Y38" s="38" t="s">
        <v>14</v>
      </c>
    </row>
    <row r="39" spans="1:25">
      <c r="A39" s="66">
        <v>31</v>
      </c>
      <c r="B39" s="34" t="s">
        <v>78</v>
      </c>
      <c r="C39" s="34" t="s">
        <v>1059</v>
      </c>
      <c r="D39" s="43" t="s">
        <v>71</v>
      </c>
      <c r="E39" s="34" t="s">
        <v>4525</v>
      </c>
      <c r="F39" s="43">
        <v>22</v>
      </c>
      <c r="G39" s="43">
        <v>2002</v>
      </c>
      <c r="H39" s="44">
        <v>38</v>
      </c>
      <c r="I39" s="86">
        <v>3331</v>
      </c>
      <c r="J39" s="45">
        <v>88</v>
      </c>
      <c r="K39" s="45">
        <v>97.4</v>
      </c>
      <c r="L39" s="45">
        <v>37</v>
      </c>
      <c r="M39" s="44">
        <v>37</v>
      </c>
      <c r="N39" s="45">
        <v>89</v>
      </c>
      <c r="O39" s="45">
        <v>33</v>
      </c>
      <c r="P39" s="44">
        <v>1</v>
      </c>
      <c r="Q39" s="45">
        <v>45</v>
      </c>
      <c r="R39" s="36">
        <v>0</v>
      </c>
      <c r="S39" s="44">
        <v>1.1599999999999999</v>
      </c>
      <c r="T39" s="45">
        <v>46</v>
      </c>
      <c r="U39" s="45">
        <v>50</v>
      </c>
      <c r="V39" s="50">
        <v>-4</v>
      </c>
      <c r="W39" s="50">
        <v>-0.11</v>
      </c>
      <c r="X39" s="50">
        <v>-1.1200000000000001</v>
      </c>
      <c r="Y39" s="38" t="s">
        <v>14</v>
      </c>
    </row>
    <row r="40" spans="1:25">
      <c r="A40" s="66">
        <v>269</v>
      </c>
      <c r="B40" s="34" t="s">
        <v>64</v>
      </c>
      <c r="C40" s="34" t="s">
        <v>1059</v>
      </c>
      <c r="D40" s="43" t="s">
        <v>76</v>
      </c>
      <c r="E40" s="34" t="s">
        <v>63</v>
      </c>
      <c r="F40" s="43">
        <v>28</v>
      </c>
      <c r="G40" s="43">
        <v>1997</v>
      </c>
      <c r="H40" s="44">
        <v>37</v>
      </c>
      <c r="I40" s="86">
        <v>3330</v>
      </c>
      <c r="J40" s="45">
        <v>90</v>
      </c>
      <c r="K40" s="45">
        <v>97.4</v>
      </c>
      <c r="L40" s="45">
        <v>37</v>
      </c>
      <c r="M40" s="44">
        <v>37</v>
      </c>
      <c r="N40" s="45">
        <v>90</v>
      </c>
      <c r="O40" s="45">
        <v>37</v>
      </c>
      <c r="P40" s="35">
        <v>0</v>
      </c>
      <c r="Q40" s="36"/>
      <c r="R40" s="36">
        <v>0</v>
      </c>
      <c r="S40" s="44">
        <v>1.19</v>
      </c>
      <c r="T40" s="45">
        <v>41</v>
      </c>
      <c r="U40" s="45">
        <v>51</v>
      </c>
      <c r="V40" s="50">
        <v>-10</v>
      </c>
      <c r="W40" s="50">
        <v>-0.27</v>
      </c>
      <c r="X40" s="50">
        <v>-0.27</v>
      </c>
      <c r="Y40" s="38" t="s">
        <v>14</v>
      </c>
    </row>
    <row r="41" spans="1:25">
      <c r="A41" s="66">
        <v>328</v>
      </c>
      <c r="B41" s="34" t="s">
        <v>208</v>
      </c>
      <c r="C41" s="34" t="s">
        <v>1076</v>
      </c>
      <c r="D41" s="43" t="s">
        <v>76</v>
      </c>
      <c r="E41" s="34" t="s">
        <v>56</v>
      </c>
      <c r="F41" s="43">
        <v>26</v>
      </c>
      <c r="G41" s="43">
        <v>1998</v>
      </c>
      <c r="H41" s="44">
        <v>37</v>
      </c>
      <c r="I41" s="86">
        <v>3330</v>
      </c>
      <c r="J41" s="45">
        <v>90</v>
      </c>
      <c r="K41" s="45">
        <v>97.4</v>
      </c>
      <c r="L41" s="45">
        <v>37</v>
      </c>
      <c r="M41" s="44">
        <v>37</v>
      </c>
      <c r="N41" s="45">
        <v>90</v>
      </c>
      <c r="O41" s="45">
        <v>37</v>
      </c>
      <c r="P41" s="35">
        <v>0</v>
      </c>
      <c r="Q41" s="36"/>
      <c r="R41" s="36">
        <v>0</v>
      </c>
      <c r="S41" s="44">
        <v>1.35</v>
      </c>
      <c r="T41" s="45">
        <v>51</v>
      </c>
      <c r="U41" s="45">
        <v>49</v>
      </c>
      <c r="V41" s="51">
        <v>2</v>
      </c>
      <c r="W41" s="51">
        <v>0.05</v>
      </c>
      <c r="X41" s="50">
        <v>-0.95</v>
      </c>
      <c r="Y41" s="38" t="s">
        <v>14</v>
      </c>
    </row>
    <row r="42" spans="1:25">
      <c r="A42" s="66">
        <v>519</v>
      </c>
      <c r="B42" s="34" t="s">
        <v>57</v>
      </c>
      <c r="C42" s="34" t="s">
        <v>1067</v>
      </c>
      <c r="D42" s="43" t="s">
        <v>76</v>
      </c>
      <c r="E42" s="34" t="s">
        <v>46</v>
      </c>
      <c r="F42" s="43">
        <v>29</v>
      </c>
      <c r="G42" s="43">
        <v>1995</v>
      </c>
      <c r="H42" s="44">
        <v>37</v>
      </c>
      <c r="I42" s="86">
        <v>3330</v>
      </c>
      <c r="J42" s="45">
        <v>90</v>
      </c>
      <c r="K42" s="45">
        <v>97.4</v>
      </c>
      <c r="L42" s="45">
        <v>37</v>
      </c>
      <c r="M42" s="44">
        <v>37</v>
      </c>
      <c r="N42" s="45">
        <v>90</v>
      </c>
      <c r="O42" s="45">
        <v>37</v>
      </c>
      <c r="P42" s="35">
        <v>0</v>
      </c>
      <c r="Q42" s="36"/>
      <c r="R42" s="36">
        <v>0</v>
      </c>
      <c r="S42" s="44">
        <v>2.2200000000000002</v>
      </c>
      <c r="T42" s="45">
        <v>69</v>
      </c>
      <c r="U42" s="45">
        <v>26</v>
      </c>
      <c r="V42" s="51">
        <v>43</v>
      </c>
      <c r="W42" s="51">
        <v>1.1599999999999999</v>
      </c>
      <c r="X42" s="51">
        <v>0.16</v>
      </c>
      <c r="Y42" s="38" t="s">
        <v>14</v>
      </c>
    </row>
    <row r="43" spans="1:25">
      <c r="A43" s="66">
        <v>614</v>
      </c>
      <c r="B43" s="34" t="s">
        <v>187</v>
      </c>
      <c r="C43" s="34" t="s">
        <v>1059</v>
      </c>
      <c r="D43" s="43" t="s">
        <v>72</v>
      </c>
      <c r="E43" s="34" t="s">
        <v>68</v>
      </c>
      <c r="F43" s="43">
        <v>32</v>
      </c>
      <c r="G43" s="43">
        <v>1992</v>
      </c>
      <c r="H43" s="44">
        <v>37</v>
      </c>
      <c r="I43" s="86">
        <v>3330</v>
      </c>
      <c r="J43" s="45">
        <v>90</v>
      </c>
      <c r="K43" s="45">
        <v>97.4</v>
      </c>
      <c r="L43" s="45">
        <v>37</v>
      </c>
      <c r="M43" s="44">
        <v>37</v>
      </c>
      <c r="N43" s="45">
        <v>90</v>
      </c>
      <c r="O43" s="45">
        <v>37</v>
      </c>
      <c r="P43" s="35">
        <v>0</v>
      </c>
      <c r="Q43" s="36"/>
      <c r="R43" s="36">
        <v>0</v>
      </c>
      <c r="S43" s="44">
        <v>1.32</v>
      </c>
      <c r="T43" s="45">
        <v>47</v>
      </c>
      <c r="U43" s="45">
        <v>48</v>
      </c>
      <c r="V43" s="50">
        <v>-1</v>
      </c>
      <c r="W43" s="50">
        <v>-0.03</v>
      </c>
      <c r="X43" s="51">
        <v>1.97</v>
      </c>
      <c r="Y43" s="38" t="s">
        <v>14</v>
      </c>
    </row>
    <row r="44" spans="1:25">
      <c r="A44" s="66">
        <v>572</v>
      </c>
      <c r="B44" s="34" t="s">
        <v>1749</v>
      </c>
      <c r="C44" s="34" t="s">
        <v>1068</v>
      </c>
      <c r="D44" s="43" t="s">
        <v>72</v>
      </c>
      <c r="E44" s="34" t="s">
        <v>67</v>
      </c>
      <c r="F44" s="43">
        <v>28</v>
      </c>
      <c r="G44" s="43">
        <v>1997</v>
      </c>
      <c r="H44" s="44">
        <v>37</v>
      </c>
      <c r="I44" s="86">
        <v>3288</v>
      </c>
      <c r="J44" s="45">
        <v>89</v>
      </c>
      <c r="K44" s="45">
        <v>96.1</v>
      </c>
      <c r="L44" s="45">
        <v>36.5</v>
      </c>
      <c r="M44" s="44">
        <v>37</v>
      </c>
      <c r="N44" s="45">
        <v>89</v>
      </c>
      <c r="O44" s="45">
        <v>35</v>
      </c>
      <c r="P44" s="35">
        <v>0</v>
      </c>
      <c r="Q44" s="36"/>
      <c r="R44" s="36">
        <v>0</v>
      </c>
      <c r="S44" s="44">
        <v>1.54</v>
      </c>
      <c r="T44" s="45">
        <v>56</v>
      </c>
      <c r="U44" s="45">
        <v>53</v>
      </c>
      <c r="V44" s="51">
        <v>3</v>
      </c>
      <c r="W44" s="51">
        <v>0.08</v>
      </c>
      <c r="X44" s="50">
        <v>-0.6</v>
      </c>
      <c r="Y44" s="38" t="s">
        <v>14</v>
      </c>
    </row>
    <row r="45" spans="1:25">
      <c r="A45" s="66">
        <v>621</v>
      </c>
      <c r="B45" s="34" t="s">
        <v>1490</v>
      </c>
      <c r="C45" s="34" t="s">
        <v>1069</v>
      </c>
      <c r="D45" s="43" t="s">
        <v>70</v>
      </c>
      <c r="E45" s="34" t="s">
        <v>56</v>
      </c>
      <c r="F45" s="43">
        <v>24</v>
      </c>
      <c r="G45" s="43">
        <v>2001</v>
      </c>
      <c r="H45" s="44">
        <v>38</v>
      </c>
      <c r="I45" s="86">
        <v>3282</v>
      </c>
      <c r="J45" s="45">
        <v>86</v>
      </c>
      <c r="K45" s="45">
        <v>96</v>
      </c>
      <c r="L45" s="45">
        <v>36.5</v>
      </c>
      <c r="M45" s="44">
        <v>37</v>
      </c>
      <c r="N45" s="45">
        <v>88</v>
      </c>
      <c r="O45" s="45">
        <v>30</v>
      </c>
      <c r="P45" s="44">
        <v>1</v>
      </c>
      <c r="Q45" s="45">
        <v>31</v>
      </c>
      <c r="R45" s="36">
        <v>0</v>
      </c>
      <c r="S45" s="44">
        <v>1.39</v>
      </c>
      <c r="T45" s="45">
        <v>52</v>
      </c>
      <c r="U45" s="45">
        <v>49</v>
      </c>
      <c r="V45" s="51">
        <v>3</v>
      </c>
      <c r="W45" s="51">
        <v>0.08</v>
      </c>
      <c r="X45" s="51">
        <v>0.08</v>
      </c>
      <c r="Y45" s="38" t="s">
        <v>14</v>
      </c>
    </row>
    <row r="46" spans="1:25">
      <c r="A46" s="66">
        <v>540</v>
      </c>
      <c r="B46" s="34" t="s">
        <v>1459</v>
      </c>
      <c r="C46" s="34" t="s">
        <v>1059</v>
      </c>
      <c r="D46" s="43" t="s">
        <v>71</v>
      </c>
      <c r="E46" s="34" t="s">
        <v>61</v>
      </c>
      <c r="F46" s="43">
        <v>23</v>
      </c>
      <c r="G46" s="43">
        <v>2002</v>
      </c>
      <c r="H46" s="44">
        <v>37</v>
      </c>
      <c r="I46" s="86">
        <v>3280</v>
      </c>
      <c r="J46" s="45">
        <v>89</v>
      </c>
      <c r="K46" s="45">
        <v>95.9</v>
      </c>
      <c r="L46" s="45">
        <v>36.4</v>
      </c>
      <c r="M46" s="44">
        <v>37</v>
      </c>
      <c r="N46" s="45">
        <v>89</v>
      </c>
      <c r="O46" s="45">
        <v>32</v>
      </c>
      <c r="P46" s="35">
        <v>0</v>
      </c>
      <c r="Q46" s="36"/>
      <c r="R46" s="36">
        <v>0</v>
      </c>
      <c r="S46" s="44">
        <v>1.68</v>
      </c>
      <c r="T46" s="45">
        <v>53</v>
      </c>
      <c r="U46" s="45">
        <v>48</v>
      </c>
      <c r="V46" s="51">
        <v>5</v>
      </c>
      <c r="W46" s="51">
        <v>0.14000000000000001</v>
      </c>
      <c r="X46" s="50">
        <v>-1.1499999999999999</v>
      </c>
      <c r="Y46" s="38" t="s">
        <v>14</v>
      </c>
    </row>
    <row r="47" spans="1:25">
      <c r="A47" s="66">
        <v>326</v>
      </c>
      <c r="B47" s="34" t="s">
        <v>2011</v>
      </c>
      <c r="C47" s="34" t="s">
        <v>1092</v>
      </c>
      <c r="D47" s="43" t="s">
        <v>72</v>
      </c>
      <c r="E47" s="34" t="s">
        <v>56</v>
      </c>
      <c r="F47" s="43">
        <v>21</v>
      </c>
      <c r="G47" s="43">
        <v>2004</v>
      </c>
      <c r="H47" s="44">
        <v>37</v>
      </c>
      <c r="I47" s="86">
        <v>3258</v>
      </c>
      <c r="J47" s="45">
        <v>88</v>
      </c>
      <c r="K47" s="45">
        <v>95.3</v>
      </c>
      <c r="L47" s="45">
        <v>36.200000000000003</v>
      </c>
      <c r="M47" s="44">
        <v>37</v>
      </c>
      <c r="N47" s="45">
        <v>88</v>
      </c>
      <c r="O47" s="45">
        <v>31</v>
      </c>
      <c r="P47" s="35">
        <v>0</v>
      </c>
      <c r="Q47" s="36"/>
      <c r="R47" s="36">
        <v>0</v>
      </c>
      <c r="S47" s="44">
        <v>1.43</v>
      </c>
      <c r="T47" s="45">
        <v>54</v>
      </c>
      <c r="U47" s="45">
        <v>49</v>
      </c>
      <c r="V47" s="51">
        <v>5</v>
      </c>
      <c r="W47" s="51">
        <v>0.14000000000000001</v>
      </c>
      <c r="X47" s="51">
        <v>1.25</v>
      </c>
      <c r="Y47" s="38" t="s">
        <v>14</v>
      </c>
    </row>
    <row r="48" spans="1:25">
      <c r="A48" s="66">
        <v>432</v>
      </c>
      <c r="B48" s="34" t="s">
        <v>153</v>
      </c>
      <c r="C48" s="34" t="s">
        <v>1059</v>
      </c>
      <c r="D48" s="43" t="s">
        <v>71</v>
      </c>
      <c r="E48" s="34" t="s">
        <v>63</v>
      </c>
      <c r="F48" s="43">
        <v>25</v>
      </c>
      <c r="G48" s="43">
        <v>1999</v>
      </c>
      <c r="H48" s="44">
        <v>38</v>
      </c>
      <c r="I48" s="86">
        <v>3251</v>
      </c>
      <c r="J48" s="45">
        <v>86</v>
      </c>
      <c r="K48" s="45">
        <v>95.1</v>
      </c>
      <c r="L48" s="45">
        <v>36.1</v>
      </c>
      <c r="M48" s="44">
        <v>36</v>
      </c>
      <c r="N48" s="45">
        <v>88</v>
      </c>
      <c r="O48" s="45">
        <v>31</v>
      </c>
      <c r="P48" s="44">
        <v>2</v>
      </c>
      <c r="Q48" s="45">
        <v>45</v>
      </c>
      <c r="R48" s="36">
        <v>0</v>
      </c>
      <c r="S48" s="44">
        <v>1.18</v>
      </c>
      <c r="T48" s="45">
        <v>38</v>
      </c>
      <c r="U48" s="45">
        <v>47</v>
      </c>
      <c r="V48" s="50">
        <v>-9</v>
      </c>
      <c r="W48" s="50">
        <v>-0.25</v>
      </c>
      <c r="X48" s="51">
        <v>0.28000000000000003</v>
      </c>
      <c r="Y48" s="38" t="s">
        <v>14</v>
      </c>
    </row>
    <row r="49" spans="1:25">
      <c r="A49" s="66">
        <v>609</v>
      </c>
      <c r="B49" s="34" t="s">
        <v>1267</v>
      </c>
      <c r="C49" s="34" t="s">
        <v>1104</v>
      </c>
      <c r="D49" s="43" t="s">
        <v>1093</v>
      </c>
      <c r="E49" s="34" t="s">
        <v>58</v>
      </c>
      <c r="F49" s="43">
        <v>24</v>
      </c>
      <c r="G49" s="43">
        <v>2000</v>
      </c>
      <c r="H49" s="44">
        <v>36</v>
      </c>
      <c r="I49" s="86">
        <v>3231</v>
      </c>
      <c r="J49" s="45">
        <v>90</v>
      </c>
      <c r="K49" s="45">
        <v>94.5</v>
      </c>
      <c r="L49" s="45">
        <v>35.9</v>
      </c>
      <c r="M49" s="44">
        <v>36</v>
      </c>
      <c r="N49" s="45">
        <v>90</v>
      </c>
      <c r="O49" s="45">
        <v>34</v>
      </c>
      <c r="P49" s="35">
        <v>0</v>
      </c>
      <c r="Q49" s="36"/>
      <c r="R49" s="36">
        <v>0</v>
      </c>
      <c r="S49" s="44">
        <v>1.5</v>
      </c>
      <c r="T49" s="45">
        <v>60</v>
      </c>
      <c r="U49" s="45">
        <v>51</v>
      </c>
      <c r="V49" s="51">
        <v>9</v>
      </c>
      <c r="W49" s="51">
        <v>0.25</v>
      </c>
      <c r="X49" s="50">
        <v>-0.23</v>
      </c>
      <c r="Y49" s="38" t="s">
        <v>14</v>
      </c>
    </row>
    <row r="50" spans="1:25">
      <c r="A50" s="66">
        <v>579</v>
      </c>
      <c r="B50" s="34" t="s">
        <v>1897</v>
      </c>
      <c r="C50" s="34" t="s">
        <v>1059</v>
      </c>
      <c r="D50" s="43" t="s">
        <v>72</v>
      </c>
      <c r="E50" s="34" t="s">
        <v>51</v>
      </c>
      <c r="F50" s="43">
        <v>30</v>
      </c>
      <c r="G50" s="43">
        <v>1995</v>
      </c>
      <c r="H50" s="44">
        <v>38</v>
      </c>
      <c r="I50" s="86">
        <v>3219</v>
      </c>
      <c r="J50" s="45">
        <v>85</v>
      </c>
      <c r="K50" s="45">
        <v>94.1</v>
      </c>
      <c r="L50" s="45">
        <v>35.799999999999997</v>
      </c>
      <c r="M50" s="44">
        <v>38</v>
      </c>
      <c r="N50" s="45">
        <v>85</v>
      </c>
      <c r="O50" s="45">
        <v>23</v>
      </c>
      <c r="P50" s="35">
        <v>0</v>
      </c>
      <c r="Q50" s="36"/>
      <c r="R50" s="36">
        <v>0</v>
      </c>
      <c r="S50" s="44">
        <v>1.87</v>
      </c>
      <c r="T50" s="45">
        <v>66</v>
      </c>
      <c r="U50" s="45">
        <v>45</v>
      </c>
      <c r="V50" s="51">
        <v>21</v>
      </c>
      <c r="W50" s="51">
        <v>0.59</v>
      </c>
      <c r="X50" s="51">
        <v>1.48</v>
      </c>
      <c r="Y50" s="38" t="s">
        <v>14</v>
      </c>
    </row>
    <row r="51" spans="1:25">
      <c r="A51" s="66">
        <v>266</v>
      </c>
      <c r="B51" s="34" t="s">
        <v>124</v>
      </c>
      <c r="C51" s="34" t="s">
        <v>1065</v>
      </c>
      <c r="D51" s="43" t="s">
        <v>72</v>
      </c>
      <c r="E51" s="34" t="s">
        <v>52</v>
      </c>
      <c r="F51" s="43">
        <v>25</v>
      </c>
      <c r="G51" s="43">
        <v>2000</v>
      </c>
      <c r="H51" s="44">
        <v>36</v>
      </c>
      <c r="I51" s="86">
        <v>3210</v>
      </c>
      <c r="J51" s="45">
        <v>89</v>
      </c>
      <c r="K51" s="45">
        <v>93.9</v>
      </c>
      <c r="L51" s="45">
        <v>35.700000000000003</v>
      </c>
      <c r="M51" s="44">
        <v>36</v>
      </c>
      <c r="N51" s="45">
        <v>89</v>
      </c>
      <c r="O51" s="45">
        <v>35</v>
      </c>
      <c r="P51" s="35">
        <v>0</v>
      </c>
      <c r="Q51" s="36"/>
      <c r="R51" s="36">
        <v>0</v>
      </c>
      <c r="S51" s="44">
        <v>1.44</v>
      </c>
      <c r="T51" s="45">
        <v>52</v>
      </c>
      <c r="U51" s="45">
        <v>44</v>
      </c>
      <c r="V51" s="51">
        <v>8</v>
      </c>
      <c r="W51" s="51">
        <v>0.22</v>
      </c>
      <c r="X51" s="51">
        <v>1.08</v>
      </c>
      <c r="Y51" s="38" t="s">
        <v>14</v>
      </c>
    </row>
    <row r="52" spans="1:25">
      <c r="A52" s="66">
        <v>671</v>
      </c>
      <c r="B52" s="34" t="s">
        <v>199</v>
      </c>
      <c r="C52" s="34" t="s">
        <v>1081</v>
      </c>
      <c r="D52" s="43" t="s">
        <v>72</v>
      </c>
      <c r="E52" s="34" t="s">
        <v>4525</v>
      </c>
      <c r="F52" s="43">
        <v>24</v>
      </c>
      <c r="G52" s="43">
        <v>2001</v>
      </c>
      <c r="H52" s="44">
        <v>37</v>
      </c>
      <c r="I52" s="86">
        <v>3204</v>
      </c>
      <c r="J52" s="45">
        <v>87</v>
      </c>
      <c r="K52" s="45">
        <v>93.7</v>
      </c>
      <c r="L52" s="45">
        <v>35.6</v>
      </c>
      <c r="M52" s="44">
        <v>36</v>
      </c>
      <c r="N52" s="45">
        <v>88</v>
      </c>
      <c r="O52" s="45">
        <v>33</v>
      </c>
      <c r="P52" s="44">
        <v>1</v>
      </c>
      <c r="Q52" s="45">
        <v>46</v>
      </c>
      <c r="R52" s="36">
        <v>0</v>
      </c>
      <c r="S52" s="44">
        <v>1.19</v>
      </c>
      <c r="T52" s="45">
        <v>45</v>
      </c>
      <c r="U52" s="45">
        <v>47</v>
      </c>
      <c r="V52" s="50">
        <v>-2</v>
      </c>
      <c r="W52" s="50">
        <v>-0.06</v>
      </c>
      <c r="X52" s="51">
        <v>0.36</v>
      </c>
      <c r="Y52" s="38" t="s">
        <v>14</v>
      </c>
    </row>
    <row r="53" spans="1:25" ht="17.25" thickBot="1">
      <c r="A53" s="66">
        <v>170</v>
      </c>
      <c r="B53" s="34" t="s">
        <v>205</v>
      </c>
      <c r="C53" s="34" t="s">
        <v>1088</v>
      </c>
      <c r="D53" s="43" t="s">
        <v>76</v>
      </c>
      <c r="E53" s="34" t="s">
        <v>3418</v>
      </c>
      <c r="F53" s="43">
        <v>36</v>
      </c>
      <c r="G53" s="43">
        <v>1989</v>
      </c>
      <c r="H53" s="44">
        <v>35</v>
      </c>
      <c r="I53" s="86">
        <v>3150</v>
      </c>
      <c r="J53" s="45">
        <v>90</v>
      </c>
      <c r="K53" s="45">
        <v>92.1</v>
      </c>
      <c r="L53" s="45">
        <v>35</v>
      </c>
      <c r="M53" s="44">
        <v>35</v>
      </c>
      <c r="N53" s="45">
        <v>90</v>
      </c>
      <c r="O53" s="45">
        <v>35</v>
      </c>
      <c r="P53" s="35">
        <v>0</v>
      </c>
      <c r="Q53" s="36"/>
      <c r="R53" s="45">
        <v>3</v>
      </c>
      <c r="S53" s="44">
        <v>0.56999999999999995</v>
      </c>
      <c r="T53" s="45">
        <v>35</v>
      </c>
      <c r="U53" s="45">
        <v>71</v>
      </c>
      <c r="V53" s="50">
        <v>-36</v>
      </c>
      <c r="W53" s="50">
        <v>-1.03</v>
      </c>
      <c r="X53" s="50">
        <v>-0.7</v>
      </c>
      <c r="Y53" s="38" t="s">
        <v>14</v>
      </c>
    </row>
    <row r="54" spans="1:25" ht="17.25" thickBot="1">
      <c r="A54" s="73">
        <v>538</v>
      </c>
      <c r="B54" s="75" t="s">
        <v>3446</v>
      </c>
      <c r="C54" s="75" t="s">
        <v>1065</v>
      </c>
      <c r="D54" s="77" t="s">
        <v>76</v>
      </c>
      <c r="E54" s="75" t="s">
        <v>3419</v>
      </c>
      <c r="F54" s="77">
        <v>22</v>
      </c>
      <c r="G54" s="77">
        <v>2003</v>
      </c>
      <c r="H54" s="80">
        <v>35</v>
      </c>
      <c r="I54" s="87">
        <v>3150</v>
      </c>
      <c r="J54" s="78">
        <v>90</v>
      </c>
      <c r="K54" s="78">
        <v>92.1</v>
      </c>
      <c r="L54" s="78">
        <v>35</v>
      </c>
      <c r="M54" s="80">
        <v>35</v>
      </c>
      <c r="N54" s="78">
        <v>90</v>
      </c>
      <c r="O54" s="78">
        <v>35</v>
      </c>
      <c r="P54" s="81">
        <v>0</v>
      </c>
      <c r="Q54" s="82"/>
      <c r="R54" s="82">
        <v>0</v>
      </c>
      <c r="S54" s="80">
        <v>1.37</v>
      </c>
      <c r="T54" s="78">
        <v>39</v>
      </c>
      <c r="U54" s="78">
        <v>46</v>
      </c>
      <c r="V54" s="88">
        <v>-7</v>
      </c>
      <c r="W54" s="88">
        <v>-0.2</v>
      </c>
      <c r="X54" s="88">
        <v>-0.53</v>
      </c>
      <c r="Y54" s="84" t="s">
        <v>14</v>
      </c>
    </row>
    <row r="55" spans="1:25">
      <c r="A55" s="66">
        <v>319</v>
      </c>
      <c r="B55" s="34" t="s">
        <v>1833</v>
      </c>
      <c r="C55" s="34" t="s">
        <v>1366</v>
      </c>
      <c r="D55" s="43" t="s">
        <v>1077</v>
      </c>
      <c r="E55" s="34" t="s">
        <v>52</v>
      </c>
      <c r="F55" s="43">
        <v>25</v>
      </c>
      <c r="G55" s="43">
        <v>1999</v>
      </c>
      <c r="H55" s="44">
        <v>37</v>
      </c>
      <c r="I55" s="86">
        <v>3133</v>
      </c>
      <c r="J55" s="45">
        <v>85</v>
      </c>
      <c r="K55" s="45">
        <v>91.6</v>
      </c>
      <c r="L55" s="45">
        <v>34.799999999999997</v>
      </c>
      <c r="M55" s="44">
        <v>34</v>
      </c>
      <c r="N55" s="45">
        <v>89</v>
      </c>
      <c r="O55" s="45">
        <v>30</v>
      </c>
      <c r="P55" s="44">
        <v>3</v>
      </c>
      <c r="Q55" s="45">
        <v>38</v>
      </c>
      <c r="R55" s="45">
        <v>1</v>
      </c>
      <c r="S55" s="44">
        <v>1.35</v>
      </c>
      <c r="T55" s="45">
        <v>46</v>
      </c>
      <c r="U55" s="45">
        <v>41</v>
      </c>
      <c r="V55" s="51">
        <v>5</v>
      </c>
      <c r="W55" s="51">
        <v>0.14000000000000001</v>
      </c>
      <c r="X55" s="50">
        <v>-0.17</v>
      </c>
      <c r="Y55" s="38" t="s">
        <v>14</v>
      </c>
    </row>
    <row r="56" spans="1:25">
      <c r="A56" s="66">
        <v>469</v>
      </c>
      <c r="B56" s="34" t="s">
        <v>1731</v>
      </c>
      <c r="C56" s="34" t="s">
        <v>1076</v>
      </c>
      <c r="D56" s="43" t="s">
        <v>72</v>
      </c>
      <c r="E56" s="34" t="s">
        <v>68</v>
      </c>
      <c r="F56" s="43">
        <v>24</v>
      </c>
      <c r="G56" s="43">
        <v>2001</v>
      </c>
      <c r="H56" s="44">
        <v>37</v>
      </c>
      <c r="I56" s="86">
        <v>3120</v>
      </c>
      <c r="J56" s="45">
        <v>84</v>
      </c>
      <c r="K56" s="45">
        <v>91.2</v>
      </c>
      <c r="L56" s="45">
        <v>34.700000000000003</v>
      </c>
      <c r="M56" s="44">
        <v>35</v>
      </c>
      <c r="N56" s="45">
        <v>87</v>
      </c>
      <c r="O56" s="45">
        <v>29</v>
      </c>
      <c r="P56" s="44">
        <v>2</v>
      </c>
      <c r="Q56" s="45">
        <v>42</v>
      </c>
      <c r="R56" s="36">
        <v>0</v>
      </c>
      <c r="S56" s="44">
        <v>1.32</v>
      </c>
      <c r="T56" s="45">
        <v>44</v>
      </c>
      <c r="U56" s="45">
        <v>46</v>
      </c>
      <c r="V56" s="50">
        <v>-2</v>
      </c>
      <c r="W56" s="50">
        <v>-0.06</v>
      </c>
      <c r="X56" s="51">
        <v>0.24</v>
      </c>
      <c r="Y56" s="38" t="s">
        <v>14</v>
      </c>
    </row>
    <row r="57" spans="1:25">
      <c r="A57" s="66">
        <v>29</v>
      </c>
      <c r="B57" s="34" t="s">
        <v>3457</v>
      </c>
      <c r="C57" s="34" t="s">
        <v>1081</v>
      </c>
      <c r="D57" s="43" t="s">
        <v>71</v>
      </c>
      <c r="E57" s="34" t="s">
        <v>3420</v>
      </c>
      <c r="F57" s="43">
        <v>24</v>
      </c>
      <c r="G57" s="43">
        <v>2000</v>
      </c>
      <c r="H57" s="44">
        <v>35</v>
      </c>
      <c r="I57" s="86">
        <v>3119</v>
      </c>
      <c r="J57" s="45">
        <v>89</v>
      </c>
      <c r="K57" s="45">
        <v>91.2</v>
      </c>
      <c r="L57" s="45">
        <v>34.700000000000003</v>
      </c>
      <c r="M57" s="44">
        <v>35</v>
      </c>
      <c r="N57" s="45">
        <v>89</v>
      </c>
      <c r="O57" s="45">
        <v>31</v>
      </c>
      <c r="P57" s="35">
        <v>0</v>
      </c>
      <c r="Q57" s="36"/>
      <c r="R57" s="36">
        <v>0</v>
      </c>
      <c r="S57" s="44">
        <v>1.29</v>
      </c>
      <c r="T57" s="45">
        <v>45</v>
      </c>
      <c r="U57" s="45">
        <v>49</v>
      </c>
      <c r="V57" s="50">
        <v>-4</v>
      </c>
      <c r="W57" s="50">
        <v>-0.12</v>
      </c>
      <c r="X57" s="51">
        <v>0.78</v>
      </c>
      <c r="Y57" s="38" t="s">
        <v>14</v>
      </c>
    </row>
    <row r="58" spans="1:25">
      <c r="A58" s="66">
        <v>198</v>
      </c>
      <c r="B58" s="34" t="s">
        <v>1041</v>
      </c>
      <c r="C58" s="34" t="s">
        <v>1068</v>
      </c>
      <c r="D58" s="43" t="s">
        <v>71</v>
      </c>
      <c r="E58" s="34" t="s">
        <v>60</v>
      </c>
      <c r="F58" s="43">
        <v>24</v>
      </c>
      <c r="G58" s="43">
        <v>2001</v>
      </c>
      <c r="H58" s="44">
        <v>36</v>
      </c>
      <c r="I58" s="86">
        <v>3115</v>
      </c>
      <c r="J58" s="45">
        <v>87</v>
      </c>
      <c r="K58" s="45">
        <v>91.1</v>
      </c>
      <c r="L58" s="45">
        <v>34.6</v>
      </c>
      <c r="M58" s="44">
        <v>35</v>
      </c>
      <c r="N58" s="45">
        <v>88</v>
      </c>
      <c r="O58" s="45">
        <v>28</v>
      </c>
      <c r="P58" s="44">
        <v>1</v>
      </c>
      <c r="Q58" s="45">
        <v>37</v>
      </c>
      <c r="R58" s="36">
        <v>0</v>
      </c>
      <c r="S58" s="44">
        <v>1.36</v>
      </c>
      <c r="T58" s="45">
        <v>53</v>
      </c>
      <c r="U58" s="45">
        <v>46</v>
      </c>
      <c r="V58" s="51">
        <v>7</v>
      </c>
      <c r="W58" s="51">
        <v>0.2</v>
      </c>
      <c r="X58" s="51">
        <v>0.5</v>
      </c>
      <c r="Y58" s="38" t="s">
        <v>14</v>
      </c>
    </row>
    <row r="59" spans="1:25">
      <c r="A59" s="66">
        <v>221</v>
      </c>
      <c r="B59" s="34" t="s">
        <v>116</v>
      </c>
      <c r="C59" s="34" t="s">
        <v>1059</v>
      </c>
      <c r="D59" s="43" t="s">
        <v>71</v>
      </c>
      <c r="E59" s="34" t="s">
        <v>4525</v>
      </c>
      <c r="F59" s="43">
        <v>25</v>
      </c>
      <c r="G59" s="43">
        <v>2000</v>
      </c>
      <c r="H59" s="44">
        <v>37</v>
      </c>
      <c r="I59" s="86">
        <v>3097</v>
      </c>
      <c r="J59" s="45">
        <v>84</v>
      </c>
      <c r="K59" s="45">
        <v>90.6</v>
      </c>
      <c r="L59" s="45">
        <v>34.4</v>
      </c>
      <c r="M59" s="44">
        <v>35</v>
      </c>
      <c r="N59" s="45">
        <v>87</v>
      </c>
      <c r="O59" s="45">
        <v>20</v>
      </c>
      <c r="P59" s="44">
        <v>2</v>
      </c>
      <c r="Q59" s="45">
        <v>33</v>
      </c>
      <c r="R59" s="36">
        <v>0</v>
      </c>
      <c r="S59" s="44">
        <v>1.1599999999999999</v>
      </c>
      <c r="T59" s="45">
        <v>42</v>
      </c>
      <c r="U59" s="45">
        <v>45</v>
      </c>
      <c r="V59" s="50">
        <v>-3</v>
      </c>
      <c r="W59" s="50">
        <v>-0.09</v>
      </c>
      <c r="X59" s="50">
        <v>-0.09</v>
      </c>
      <c r="Y59" s="38" t="s">
        <v>14</v>
      </c>
    </row>
    <row r="60" spans="1:25">
      <c r="A60" s="66">
        <v>655</v>
      </c>
      <c r="B60" s="34" t="s">
        <v>194</v>
      </c>
      <c r="C60" s="34" t="s">
        <v>1059</v>
      </c>
      <c r="D60" s="43" t="s">
        <v>1077</v>
      </c>
      <c r="E60" s="34" t="s">
        <v>3418</v>
      </c>
      <c r="F60" s="43">
        <v>35</v>
      </c>
      <c r="G60" s="43">
        <v>1990</v>
      </c>
      <c r="H60" s="44">
        <v>36</v>
      </c>
      <c r="I60" s="86">
        <v>3096</v>
      </c>
      <c r="J60" s="45">
        <v>86</v>
      </c>
      <c r="K60" s="45">
        <v>90.5</v>
      </c>
      <c r="L60" s="45">
        <v>34.4</v>
      </c>
      <c r="M60" s="44">
        <v>35</v>
      </c>
      <c r="N60" s="45">
        <v>88</v>
      </c>
      <c r="O60" s="45">
        <v>32</v>
      </c>
      <c r="P60" s="44">
        <v>1</v>
      </c>
      <c r="Q60" s="45">
        <v>9</v>
      </c>
      <c r="R60" s="45">
        <v>1</v>
      </c>
      <c r="S60" s="44">
        <v>0.61</v>
      </c>
      <c r="T60" s="45">
        <v>31</v>
      </c>
      <c r="U60" s="45">
        <v>66</v>
      </c>
      <c r="V60" s="50">
        <v>-35</v>
      </c>
      <c r="W60" s="50">
        <v>-1.02</v>
      </c>
      <c r="X60" s="50">
        <v>-0.46</v>
      </c>
      <c r="Y60" s="38" t="s">
        <v>14</v>
      </c>
    </row>
    <row r="61" spans="1:25">
      <c r="A61" s="66">
        <v>525</v>
      </c>
      <c r="B61" s="34" t="s">
        <v>170</v>
      </c>
      <c r="C61" s="34" t="s">
        <v>1059</v>
      </c>
      <c r="D61" s="43" t="s">
        <v>71</v>
      </c>
      <c r="E61" s="34" t="s">
        <v>46</v>
      </c>
      <c r="F61" s="43">
        <v>26</v>
      </c>
      <c r="G61" s="43">
        <v>1999</v>
      </c>
      <c r="H61" s="44">
        <v>36</v>
      </c>
      <c r="I61" s="86">
        <v>3094</v>
      </c>
      <c r="J61" s="45">
        <v>86</v>
      </c>
      <c r="K61" s="45">
        <v>90.5</v>
      </c>
      <c r="L61" s="45">
        <v>34.4</v>
      </c>
      <c r="M61" s="44">
        <v>35</v>
      </c>
      <c r="N61" s="45">
        <v>88</v>
      </c>
      <c r="O61" s="45">
        <v>29</v>
      </c>
      <c r="P61" s="44">
        <v>1</v>
      </c>
      <c r="Q61" s="45">
        <v>23</v>
      </c>
      <c r="R61" s="45">
        <v>1</v>
      </c>
      <c r="S61" s="44">
        <v>2.19</v>
      </c>
      <c r="T61" s="45">
        <v>62</v>
      </c>
      <c r="U61" s="45">
        <v>25</v>
      </c>
      <c r="V61" s="51">
        <v>37</v>
      </c>
      <c r="W61" s="51">
        <v>1.08</v>
      </c>
      <c r="X61" s="50">
        <v>-0.86</v>
      </c>
      <c r="Y61" s="38" t="s">
        <v>14</v>
      </c>
    </row>
    <row r="62" spans="1:25">
      <c r="A62" s="66">
        <v>341</v>
      </c>
      <c r="B62" s="34" t="s">
        <v>136</v>
      </c>
      <c r="C62" s="34" t="s">
        <v>1061</v>
      </c>
      <c r="D62" s="43" t="s">
        <v>72</v>
      </c>
      <c r="E62" s="34" t="s">
        <v>58</v>
      </c>
      <c r="F62" s="43">
        <v>26</v>
      </c>
      <c r="G62" s="43">
        <v>1999</v>
      </c>
      <c r="H62" s="44">
        <v>36</v>
      </c>
      <c r="I62" s="86">
        <v>3090</v>
      </c>
      <c r="J62" s="45">
        <v>86</v>
      </c>
      <c r="K62" s="45">
        <v>90.4</v>
      </c>
      <c r="L62" s="45">
        <v>34.299999999999997</v>
      </c>
      <c r="M62" s="44">
        <v>36</v>
      </c>
      <c r="N62" s="45">
        <v>86</v>
      </c>
      <c r="O62" s="45">
        <v>26</v>
      </c>
      <c r="P62" s="35">
        <v>0</v>
      </c>
      <c r="Q62" s="36"/>
      <c r="R62" s="45">
        <v>1</v>
      </c>
      <c r="S62" s="44">
        <v>1.64</v>
      </c>
      <c r="T62" s="45">
        <v>55</v>
      </c>
      <c r="U62" s="45">
        <v>45</v>
      </c>
      <c r="V62" s="51">
        <v>10</v>
      </c>
      <c r="W62" s="51">
        <v>0.28999999999999998</v>
      </c>
      <c r="X62" s="51">
        <v>0.28999999999999998</v>
      </c>
      <c r="Y62" s="38" t="s">
        <v>14</v>
      </c>
    </row>
    <row r="63" spans="1:25">
      <c r="A63" s="66">
        <v>352</v>
      </c>
      <c r="B63" s="34" t="s">
        <v>1834</v>
      </c>
      <c r="C63" s="34" t="s">
        <v>1061</v>
      </c>
      <c r="D63" s="43" t="s">
        <v>72</v>
      </c>
      <c r="E63" s="34" t="s">
        <v>63</v>
      </c>
      <c r="F63" s="43">
        <v>25</v>
      </c>
      <c r="G63" s="43">
        <v>2000</v>
      </c>
      <c r="H63" s="44">
        <v>35</v>
      </c>
      <c r="I63" s="86">
        <v>3085</v>
      </c>
      <c r="J63" s="45">
        <v>88</v>
      </c>
      <c r="K63" s="45">
        <v>90.2</v>
      </c>
      <c r="L63" s="45">
        <v>34.299999999999997</v>
      </c>
      <c r="M63" s="44">
        <v>35</v>
      </c>
      <c r="N63" s="45">
        <v>88</v>
      </c>
      <c r="O63" s="45">
        <v>33</v>
      </c>
      <c r="P63" s="35">
        <v>0</v>
      </c>
      <c r="Q63" s="36"/>
      <c r="R63" s="45">
        <v>1</v>
      </c>
      <c r="S63" s="44">
        <v>1.1100000000000001</v>
      </c>
      <c r="T63" s="45">
        <v>36</v>
      </c>
      <c r="U63" s="45">
        <v>45</v>
      </c>
      <c r="V63" s="50">
        <v>-9</v>
      </c>
      <c r="W63" s="50">
        <v>-0.26</v>
      </c>
      <c r="X63" s="51">
        <v>0.01</v>
      </c>
      <c r="Y63" s="38" t="s">
        <v>14</v>
      </c>
    </row>
    <row r="64" spans="1:25">
      <c r="A64" s="66">
        <v>196</v>
      </c>
      <c r="B64" s="34" t="s">
        <v>112</v>
      </c>
      <c r="C64" s="34" t="s">
        <v>1082</v>
      </c>
      <c r="D64" s="43" t="s">
        <v>71</v>
      </c>
      <c r="E64" s="34" t="s">
        <v>51</v>
      </c>
      <c r="F64" s="43">
        <v>30</v>
      </c>
      <c r="G64" s="43">
        <v>1994</v>
      </c>
      <c r="H64" s="44">
        <v>35</v>
      </c>
      <c r="I64" s="86">
        <v>3063</v>
      </c>
      <c r="J64" s="45">
        <v>88</v>
      </c>
      <c r="K64" s="45">
        <v>89.6</v>
      </c>
      <c r="L64" s="45">
        <v>34</v>
      </c>
      <c r="M64" s="44">
        <v>35</v>
      </c>
      <c r="N64" s="45">
        <v>88</v>
      </c>
      <c r="O64" s="45">
        <v>29</v>
      </c>
      <c r="P64" s="35">
        <v>0</v>
      </c>
      <c r="Q64" s="36"/>
      <c r="R64" s="36">
        <v>0</v>
      </c>
      <c r="S64" s="44">
        <v>1.89</v>
      </c>
      <c r="T64" s="45">
        <v>66</v>
      </c>
      <c r="U64" s="45">
        <v>46</v>
      </c>
      <c r="V64" s="51">
        <v>20</v>
      </c>
      <c r="W64" s="51">
        <v>0.59</v>
      </c>
      <c r="X64" s="51">
        <v>0.84</v>
      </c>
      <c r="Y64" s="38" t="s">
        <v>14</v>
      </c>
    </row>
    <row r="65" spans="1:25">
      <c r="A65" s="66">
        <v>164</v>
      </c>
      <c r="B65" s="34" t="s">
        <v>3982</v>
      </c>
      <c r="C65" s="34" t="s">
        <v>1092</v>
      </c>
      <c r="D65" s="43" t="s">
        <v>76</v>
      </c>
      <c r="E65" s="34" t="s">
        <v>48</v>
      </c>
      <c r="F65" s="43">
        <v>26</v>
      </c>
      <c r="G65" s="43">
        <v>1999</v>
      </c>
      <c r="H65" s="44">
        <v>34</v>
      </c>
      <c r="I65" s="86">
        <v>3060</v>
      </c>
      <c r="J65" s="45">
        <v>90</v>
      </c>
      <c r="K65" s="45">
        <v>89.5</v>
      </c>
      <c r="L65" s="45">
        <v>34</v>
      </c>
      <c r="M65" s="44">
        <v>34</v>
      </c>
      <c r="N65" s="45">
        <v>90</v>
      </c>
      <c r="O65" s="45">
        <v>34</v>
      </c>
      <c r="P65" s="35">
        <v>0</v>
      </c>
      <c r="Q65" s="36"/>
      <c r="R65" s="36">
        <v>0</v>
      </c>
      <c r="S65" s="44">
        <v>2.21</v>
      </c>
      <c r="T65" s="45">
        <v>71</v>
      </c>
      <c r="U65" s="45">
        <v>29</v>
      </c>
      <c r="V65" s="51">
        <v>42</v>
      </c>
      <c r="W65" s="51">
        <v>1.24</v>
      </c>
      <c r="X65" s="51">
        <v>1.24</v>
      </c>
      <c r="Y65" s="38" t="s">
        <v>14</v>
      </c>
    </row>
    <row r="66" spans="1:25">
      <c r="A66" s="66">
        <v>651</v>
      </c>
      <c r="B66" s="34" t="s">
        <v>1271</v>
      </c>
      <c r="C66" s="34" t="s">
        <v>1065</v>
      </c>
      <c r="D66" s="43" t="s">
        <v>72</v>
      </c>
      <c r="E66" s="34" t="s">
        <v>4528</v>
      </c>
      <c r="F66" s="43">
        <v>24</v>
      </c>
      <c r="G66" s="43">
        <v>2001</v>
      </c>
      <c r="H66" s="44">
        <v>35</v>
      </c>
      <c r="I66" s="86">
        <v>3041</v>
      </c>
      <c r="J66" s="45">
        <v>87</v>
      </c>
      <c r="K66" s="45">
        <v>88.9</v>
      </c>
      <c r="L66" s="45">
        <v>33.799999999999997</v>
      </c>
      <c r="M66" s="44">
        <v>35</v>
      </c>
      <c r="N66" s="45">
        <v>87</v>
      </c>
      <c r="O66" s="45">
        <v>32</v>
      </c>
      <c r="P66" s="35">
        <v>0</v>
      </c>
      <c r="Q66" s="36"/>
      <c r="R66" s="45">
        <v>1</v>
      </c>
      <c r="S66" s="44">
        <v>1.0900000000000001</v>
      </c>
      <c r="T66" s="45">
        <v>43</v>
      </c>
      <c r="U66" s="45">
        <v>47</v>
      </c>
      <c r="V66" s="50">
        <v>-4</v>
      </c>
      <c r="W66" s="50">
        <v>-0.12</v>
      </c>
      <c r="X66" s="51">
        <v>1.07</v>
      </c>
      <c r="Y66" s="38" t="s">
        <v>14</v>
      </c>
    </row>
    <row r="67" spans="1:25">
      <c r="A67" s="66">
        <v>555</v>
      </c>
      <c r="B67" s="34" t="s">
        <v>53</v>
      </c>
      <c r="C67" s="34" t="s">
        <v>1067</v>
      </c>
      <c r="D67" s="43" t="s">
        <v>76</v>
      </c>
      <c r="E67" s="34" t="s">
        <v>60</v>
      </c>
      <c r="F67" s="43">
        <v>27</v>
      </c>
      <c r="G67" s="43">
        <v>1997</v>
      </c>
      <c r="H67" s="44">
        <v>35</v>
      </c>
      <c r="I67" s="86">
        <v>3039</v>
      </c>
      <c r="J67" s="45">
        <v>87</v>
      </c>
      <c r="K67" s="45">
        <v>88.9</v>
      </c>
      <c r="L67" s="45">
        <v>33.799999999999997</v>
      </c>
      <c r="M67" s="44">
        <v>35</v>
      </c>
      <c r="N67" s="45">
        <v>87</v>
      </c>
      <c r="O67" s="45">
        <v>33</v>
      </c>
      <c r="P67" s="35">
        <v>0</v>
      </c>
      <c r="Q67" s="36"/>
      <c r="R67" s="45">
        <v>1</v>
      </c>
      <c r="S67" s="44">
        <v>1.34</v>
      </c>
      <c r="T67" s="45">
        <v>50</v>
      </c>
      <c r="U67" s="45">
        <v>47</v>
      </c>
      <c r="V67" s="51">
        <v>3</v>
      </c>
      <c r="W67" s="51">
        <v>0.09</v>
      </c>
      <c r="X67" s="50">
        <v>-0.62</v>
      </c>
      <c r="Y67" s="38" t="s">
        <v>14</v>
      </c>
    </row>
    <row r="68" spans="1:25">
      <c r="A68" s="66">
        <v>284</v>
      </c>
      <c r="B68" s="34" t="s">
        <v>3453</v>
      </c>
      <c r="C68" s="34" t="s">
        <v>1090</v>
      </c>
      <c r="D68" s="43" t="s">
        <v>1077</v>
      </c>
      <c r="E68" s="34" t="s">
        <v>3419</v>
      </c>
      <c r="F68" s="43">
        <v>23</v>
      </c>
      <c r="G68" s="43">
        <v>2002</v>
      </c>
      <c r="H68" s="44">
        <v>38</v>
      </c>
      <c r="I68" s="86">
        <v>3036</v>
      </c>
      <c r="J68" s="45">
        <v>80</v>
      </c>
      <c r="K68" s="45">
        <v>88.8</v>
      </c>
      <c r="L68" s="45">
        <v>33.700000000000003</v>
      </c>
      <c r="M68" s="44">
        <v>34</v>
      </c>
      <c r="N68" s="45">
        <v>87</v>
      </c>
      <c r="O68" s="45">
        <v>26</v>
      </c>
      <c r="P68" s="44">
        <v>4</v>
      </c>
      <c r="Q68" s="45">
        <v>22</v>
      </c>
      <c r="R68" s="36">
        <v>0</v>
      </c>
      <c r="S68" s="44">
        <v>1.42</v>
      </c>
      <c r="T68" s="45">
        <v>34</v>
      </c>
      <c r="U68" s="45">
        <v>42</v>
      </c>
      <c r="V68" s="50">
        <v>-8</v>
      </c>
      <c r="W68" s="50">
        <v>-0.24</v>
      </c>
      <c r="X68" s="50">
        <v>-0.71</v>
      </c>
      <c r="Y68" s="38" t="s">
        <v>14</v>
      </c>
    </row>
    <row r="69" spans="1:25">
      <c r="A69" s="66">
        <v>342</v>
      </c>
      <c r="B69" s="34" t="s">
        <v>137</v>
      </c>
      <c r="C69" s="34" t="s">
        <v>1059</v>
      </c>
      <c r="D69" s="43" t="s">
        <v>72</v>
      </c>
      <c r="E69" s="34" t="s">
        <v>61</v>
      </c>
      <c r="F69" s="43">
        <v>27</v>
      </c>
      <c r="G69" s="43">
        <v>1997</v>
      </c>
      <c r="H69" s="44">
        <v>34</v>
      </c>
      <c r="I69" s="86">
        <v>3035</v>
      </c>
      <c r="J69" s="45">
        <v>89</v>
      </c>
      <c r="K69" s="45">
        <v>88.7</v>
      </c>
      <c r="L69" s="45">
        <v>33.700000000000003</v>
      </c>
      <c r="M69" s="44">
        <v>34</v>
      </c>
      <c r="N69" s="45">
        <v>89</v>
      </c>
      <c r="O69" s="45">
        <v>33</v>
      </c>
      <c r="P69" s="35">
        <v>0</v>
      </c>
      <c r="Q69" s="36"/>
      <c r="R69" s="45">
        <v>2</v>
      </c>
      <c r="S69" s="44">
        <v>1.79</v>
      </c>
      <c r="T69" s="45">
        <v>52</v>
      </c>
      <c r="U69" s="45">
        <v>44</v>
      </c>
      <c r="V69" s="51">
        <v>8</v>
      </c>
      <c r="W69" s="51">
        <v>0.24</v>
      </c>
      <c r="X69" s="51">
        <v>0.47</v>
      </c>
      <c r="Y69" s="38" t="s">
        <v>14</v>
      </c>
    </row>
    <row r="70" spans="1:25">
      <c r="A70" s="66">
        <v>197</v>
      </c>
      <c r="B70" s="34" t="s">
        <v>3770</v>
      </c>
      <c r="C70" s="34" t="s">
        <v>1082</v>
      </c>
      <c r="D70" s="43" t="s">
        <v>71</v>
      </c>
      <c r="E70" s="34" t="s">
        <v>4526</v>
      </c>
      <c r="F70" s="43">
        <v>21</v>
      </c>
      <c r="G70" s="43">
        <v>2004</v>
      </c>
      <c r="H70" s="44">
        <v>36</v>
      </c>
      <c r="I70" s="86">
        <v>3016</v>
      </c>
      <c r="J70" s="45">
        <v>84</v>
      </c>
      <c r="K70" s="45">
        <v>88.2</v>
      </c>
      <c r="L70" s="45">
        <v>33.5</v>
      </c>
      <c r="M70" s="44">
        <v>35</v>
      </c>
      <c r="N70" s="45">
        <v>85</v>
      </c>
      <c r="O70" s="45">
        <v>23</v>
      </c>
      <c r="P70" s="44">
        <v>1</v>
      </c>
      <c r="Q70" s="45">
        <v>26</v>
      </c>
      <c r="R70" s="36">
        <v>0</v>
      </c>
      <c r="S70" s="44">
        <v>1.08</v>
      </c>
      <c r="T70" s="45">
        <v>40</v>
      </c>
      <c r="U70" s="45">
        <v>50</v>
      </c>
      <c r="V70" s="50">
        <v>-10</v>
      </c>
      <c r="W70" s="50">
        <v>-0.3</v>
      </c>
      <c r="X70" s="51">
        <v>1.71</v>
      </c>
      <c r="Y70" s="38" t="s">
        <v>14</v>
      </c>
    </row>
    <row r="71" spans="1:25">
      <c r="A71" s="66">
        <v>113</v>
      </c>
      <c r="B71" s="34" t="s">
        <v>92</v>
      </c>
      <c r="C71" s="34" t="s">
        <v>1078</v>
      </c>
      <c r="D71" s="43" t="s">
        <v>72</v>
      </c>
      <c r="E71" s="34" t="s">
        <v>61</v>
      </c>
      <c r="F71" s="43">
        <v>27</v>
      </c>
      <c r="G71" s="43">
        <v>1997</v>
      </c>
      <c r="H71" s="44">
        <v>35</v>
      </c>
      <c r="I71" s="86">
        <v>3014</v>
      </c>
      <c r="J71" s="45">
        <v>86</v>
      </c>
      <c r="K71" s="45">
        <v>88.1</v>
      </c>
      <c r="L71" s="45">
        <v>33.5</v>
      </c>
      <c r="M71" s="44">
        <v>34</v>
      </c>
      <c r="N71" s="45">
        <v>87</v>
      </c>
      <c r="O71" s="45">
        <v>26</v>
      </c>
      <c r="P71" s="44">
        <v>1</v>
      </c>
      <c r="Q71" s="45">
        <v>45</v>
      </c>
      <c r="R71" s="36">
        <v>0</v>
      </c>
      <c r="S71" s="44">
        <v>1.77</v>
      </c>
      <c r="T71" s="45">
        <v>51</v>
      </c>
      <c r="U71" s="45">
        <v>38</v>
      </c>
      <c r="V71" s="51">
        <v>13</v>
      </c>
      <c r="W71" s="51">
        <v>0.39</v>
      </c>
      <c r="X71" s="51">
        <v>1.72</v>
      </c>
      <c r="Y71" s="38" t="s">
        <v>14</v>
      </c>
    </row>
    <row r="72" spans="1:25">
      <c r="A72" s="66">
        <v>236</v>
      </c>
      <c r="B72" s="34" t="s">
        <v>1387</v>
      </c>
      <c r="C72" s="34" t="s">
        <v>1065</v>
      </c>
      <c r="D72" s="43" t="s">
        <v>71</v>
      </c>
      <c r="E72" s="34" t="s">
        <v>58</v>
      </c>
      <c r="F72" s="43">
        <v>23</v>
      </c>
      <c r="G72" s="43">
        <v>2002</v>
      </c>
      <c r="H72" s="44">
        <v>36</v>
      </c>
      <c r="I72" s="86">
        <v>2992</v>
      </c>
      <c r="J72" s="45">
        <v>83</v>
      </c>
      <c r="K72" s="45">
        <v>87.5</v>
      </c>
      <c r="L72" s="45">
        <v>33.200000000000003</v>
      </c>
      <c r="M72" s="44">
        <v>34</v>
      </c>
      <c r="N72" s="45">
        <v>86</v>
      </c>
      <c r="O72" s="45">
        <v>28</v>
      </c>
      <c r="P72" s="44">
        <v>2</v>
      </c>
      <c r="Q72" s="45">
        <v>29</v>
      </c>
      <c r="R72" s="36">
        <v>0</v>
      </c>
      <c r="S72" s="44">
        <v>1.58</v>
      </c>
      <c r="T72" s="45">
        <v>50</v>
      </c>
      <c r="U72" s="45">
        <v>42</v>
      </c>
      <c r="V72" s="51">
        <v>8</v>
      </c>
      <c r="W72" s="51">
        <v>0.24</v>
      </c>
      <c r="X72" s="50">
        <v>-0.18</v>
      </c>
      <c r="Y72" s="38" t="s">
        <v>14</v>
      </c>
    </row>
    <row r="73" spans="1:25">
      <c r="A73" s="66">
        <v>692</v>
      </c>
      <c r="B73" s="34" t="s">
        <v>3652</v>
      </c>
      <c r="C73" s="34" t="s">
        <v>1067</v>
      </c>
      <c r="D73" s="43" t="s">
        <v>71</v>
      </c>
      <c r="E73" s="34" t="s">
        <v>46</v>
      </c>
      <c r="F73" s="43">
        <v>26</v>
      </c>
      <c r="G73" s="43">
        <v>1999</v>
      </c>
      <c r="H73" s="44">
        <v>38</v>
      </c>
      <c r="I73" s="86">
        <v>2992</v>
      </c>
      <c r="J73" s="45">
        <v>79</v>
      </c>
      <c r="K73" s="45">
        <v>87.5</v>
      </c>
      <c r="L73" s="45">
        <v>33.200000000000003</v>
      </c>
      <c r="M73" s="44">
        <v>34</v>
      </c>
      <c r="N73" s="45">
        <v>84</v>
      </c>
      <c r="O73" s="45">
        <v>22</v>
      </c>
      <c r="P73" s="44">
        <v>4</v>
      </c>
      <c r="Q73" s="45">
        <v>32</v>
      </c>
      <c r="R73" s="36">
        <v>0</v>
      </c>
      <c r="S73" s="44">
        <v>2.2400000000000002</v>
      </c>
      <c r="T73" s="45">
        <v>57</v>
      </c>
      <c r="U73" s="45">
        <v>25</v>
      </c>
      <c r="V73" s="51">
        <v>32</v>
      </c>
      <c r="W73" s="51">
        <v>0.96</v>
      </c>
      <c r="X73" s="50">
        <v>-1.56</v>
      </c>
      <c r="Y73" s="38" t="s">
        <v>14</v>
      </c>
    </row>
    <row r="74" spans="1:25">
      <c r="A74" s="66">
        <v>128</v>
      </c>
      <c r="B74" s="34" t="s">
        <v>95</v>
      </c>
      <c r="C74" s="34" t="s">
        <v>1076</v>
      </c>
      <c r="D74" s="43" t="s">
        <v>72</v>
      </c>
      <c r="E74" s="34" t="s">
        <v>56</v>
      </c>
      <c r="F74" s="43">
        <v>24</v>
      </c>
      <c r="G74" s="43">
        <v>2001</v>
      </c>
      <c r="H74" s="44">
        <v>35</v>
      </c>
      <c r="I74" s="86">
        <v>2975</v>
      </c>
      <c r="J74" s="45">
        <v>85</v>
      </c>
      <c r="K74" s="45">
        <v>87</v>
      </c>
      <c r="L74" s="45">
        <v>33.1</v>
      </c>
      <c r="M74" s="44">
        <v>32</v>
      </c>
      <c r="N74" s="45">
        <v>90</v>
      </c>
      <c r="O74" s="45">
        <v>32</v>
      </c>
      <c r="P74" s="44">
        <v>3</v>
      </c>
      <c r="Q74" s="45">
        <v>32</v>
      </c>
      <c r="R74" s="45">
        <v>3</v>
      </c>
      <c r="S74" s="44">
        <v>1.31</v>
      </c>
      <c r="T74" s="45">
        <v>46</v>
      </c>
      <c r="U74" s="45">
        <v>44</v>
      </c>
      <c r="V74" s="51">
        <v>2</v>
      </c>
      <c r="W74" s="51">
        <v>0.06</v>
      </c>
      <c r="X74" s="50">
        <v>-0.14000000000000001</v>
      </c>
      <c r="Y74" s="38" t="s">
        <v>14</v>
      </c>
    </row>
    <row r="75" spans="1:25">
      <c r="A75" s="66">
        <v>622</v>
      </c>
      <c r="B75" s="34" t="s">
        <v>3662</v>
      </c>
      <c r="C75" s="34" t="s">
        <v>1079</v>
      </c>
      <c r="D75" s="43" t="s">
        <v>72</v>
      </c>
      <c r="E75" s="34" t="s">
        <v>4527</v>
      </c>
      <c r="F75" s="43">
        <v>23</v>
      </c>
      <c r="G75" s="43">
        <v>2001</v>
      </c>
      <c r="H75" s="44">
        <v>35</v>
      </c>
      <c r="I75" s="86">
        <v>2965</v>
      </c>
      <c r="J75" s="45">
        <v>85</v>
      </c>
      <c r="K75" s="45">
        <v>86.7</v>
      </c>
      <c r="L75" s="45">
        <v>32.9</v>
      </c>
      <c r="M75" s="44">
        <v>33</v>
      </c>
      <c r="N75" s="45">
        <v>88</v>
      </c>
      <c r="O75" s="45">
        <v>31</v>
      </c>
      <c r="P75" s="44">
        <v>2</v>
      </c>
      <c r="Q75" s="45">
        <v>24</v>
      </c>
      <c r="R75" s="45">
        <v>3</v>
      </c>
      <c r="S75" s="44">
        <v>1.26</v>
      </c>
      <c r="T75" s="45">
        <v>47</v>
      </c>
      <c r="U75" s="45">
        <v>52</v>
      </c>
      <c r="V75" s="50">
        <v>-5</v>
      </c>
      <c r="W75" s="50">
        <v>-0.15</v>
      </c>
      <c r="X75" s="50">
        <v>-0.75</v>
      </c>
      <c r="Y75" s="38" t="s">
        <v>14</v>
      </c>
    </row>
    <row r="76" spans="1:25">
      <c r="A76" s="66">
        <v>450</v>
      </c>
      <c r="B76" s="34" t="s">
        <v>157</v>
      </c>
      <c r="C76" s="34" t="s">
        <v>1101</v>
      </c>
      <c r="D76" s="43" t="s">
        <v>72</v>
      </c>
      <c r="E76" s="34" t="s">
        <v>68</v>
      </c>
      <c r="F76" s="43">
        <v>26</v>
      </c>
      <c r="G76" s="43">
        <v>1999</v>
      </c>
      <c r="H76" s="44">
        <v>33</v>
      </c>
      <c r="I76" s="86">
        <v>2958</v>
      </c>
      <c r="J76" s="45">
        <v>90</v>
      </c>
      <c r="K76" s="45">
        <v>86.5</v>
      </c>
      <c r="L76" s="45">
        <v>32.9</v>
      </c>
      <c r="M76" s="44">
        <v>33</v>
      </c>
      <c r="N76" s="45">
        <v>90</v>
      </c>
      <c r="O76" s="45">
        <v>30</v>
      </c>
      <c r="P76" s="35">
        <v>0</v>
      </c>
      <c r="Q76" s="36"/>
      <c r="R76" s="45">
        <v>1</v>
      </c>
      <c r="S76" s="44">
        <v>1.33</v>
      </c>
      <c r="T76" s="45">
        <v>44</v>
      </c>
      <c r="U76" s="45">
        <v>47</v>
      </c>
      <c r="V76" s="50">
        <v>-3</v>
      </c>
      <c r="W76" s="50">
        <v>-0.09</v>
      </c>
      <c r="X76" s="50">
        <v>-0.09</v>
      </c>
      <c r="Y76" s="38" t="s">
        <v>14</v>
      </c>
    </row>
    <row r="77" spans="1:25">
      <c r="A77" s="66">
        <v>258</v>
      </c>
      <c r="B77" s="34" t="s">
        <v>122</v>
      </c>
      <c r="C77" s="34" t="s">
        <v>1063</v>
      </c>
      <c r="D77" s="43" t="s">
        <v>70</v>
      </c>
      <c r="E77" s="34" t="s">
        <v>48</v>
      </c>
      <c r="F77" s="43">
        <v>25</v>
      </c>
      <c r="G77" s="43">
        <v>2000</v>
      </c>
      <c r="H77" s="44">
        <v>35</v>
      </c>
      <c r="I77" s="86">
        <v>2953</v>
      </c>
      <c r="J77" s="45">
        <v>84</v>
      </c>
      <c r="K77" s="45">
        <v>86.3</v>
      </c>
      <c r="L77" s="45">
        <v>32.799999999999997</v>
      </c>
      <c r="M77" s="44">
        <v>34</v>
      </c>
      <c r="N77" s="45">
        <v>86</v>
      </c>
      <c r="O77" s="45">
        <v>26</v>
      </c>
      <c r="P77" s="44">
        <v>1</v>
      </c>
      <c r="Q77" s="45">
        <v>18</v>
      </c>
      <c r="R77" s="45">
        <v>1</v>
      </c>
      <c r="S77" s="44">
        <v>2.06</v>
      </c>
      <c r="T77" s="45">
        <v>69</v>
      </c>
      <c r="U77" s="45">
        <v>32</v>
      </c>
      <c r="V77" s="51">
        <v>37</v>
      </c>
      <c r="W77" s="51">
        <v>1.1299999999999999</v>
      </c>
      <c r="X77" s="51">
        <v>0.16</v>
      </c>
      <c r="Y77" s="38" t="s">
        <v>14</v>
      </c>
    </row>
    <row r="78" spans="1:25">
      <c r="A78" s="66">
        <v>535</v>
      </c>
      <c r="B78" s="34" t="s">
        <v>3438</v>
      </c>
      <c r="C78" s="34" t="s">
        <v>1081</v>
      </c>
      <c r="D78" s="43" t="s">
        <v>72</v>
      </c>
      <c r="E78" s="34" t="s">
        <v>3420</v>
      </c>
      <c r="F78" s="43">
        <v>27</v>
      </c>
      <c r="G78" s="43">
        <v>1997</v>
      </c>
      <c r="H78" s="44">
        <v>35</v>
      </c>
      <c r="I78" s="86">
        <v>2951</v>
      </c>
      <c r="J78" s="45">
        <v>84</v>
      </c>
      <c r="K78" s="45">
        <v>86.3</v>
      </c>
      <c r="L78" s="45">
        <v>32.799999999999997</v>
      </c>
      <c r="M78" s="44">
        <v>33</v>
      </c>
      <c r="N78" s="45">
        <v>88</v>
      </c>
      <c r="O78" s="45">
        <v>30</v>
      </c>
      <c r="P78" s="44">
        <v>2</v>
      </c>
      <c r="Q78" s="45">
        <v>23</v>
      </c>
      <c r="R78" s="36">
        <v>0</v>
      </c>
      <c r="S78" s="44">
        <v>1.2</v>
      </c>
      <c r="T78" s="45">
        <v>42</v>
      </c>
      <c r="U78" s="45">
        <v>52</v>
      </c>
      <c r="V78" s="50">
        <v>-10</v>
      </c>
      <c r="W78" s="50">
        <v>-0.3</v>
      </c>
      <c r="X78" s="50">
        <v>-0.88</v>
      </c>
      <c r="Y78" s="38" t="s">
        <v>14</v>
      </c>
    </row>
    <row r="79" spans="1:25" ht="17.25" thickBot="1">
      <c r="A79" s="66">
        <v>606</v>
      </c>
      <c r="B79" s="34" t="s">
        <v>3469</v>
      </c>
      <c r="C79" s="34" t="s">
        <v>1065</v>
      </c>
      <c r="D79" s="43" t="s">
        <v>72</v>
      </c>
      <c r="E79" s="34" t="s">
        <v>3420</v>
      </c>
      <c r="F79" s="43">
        <v>25</v>
      </c>
      <c r="G79" s="43">
        <v>1999</v>
      </c>
      <c r="H79" s="44">
        <v>34</v>
      </c>
      <c r="I79" s="86">
        <v>2936</v>
      </c>
      <c r="J79" s="45">
        <v>86</v>
      </c>
      <c r="K79" s="45">
        <v>85.8</v>
      </c>
      <c r="L79" s="45">
        <v>32.6</v>
      </c>
      <c r="M79" s="44">
        <v>33</v>
      </c>
      <c r="N79" s="45">
        <v>89</v>
      </c>
      <c r="O79" s="45">
        <v>31</v>
      </c>
      <c r="P79" s="44">
        <v>1</v>
      </c>
      <c r="Q79" s="45">
        <v>9</v>
      </c>
      <c r="R79" s="45">
        <v>2</v>
      </c>
      <c r="S79" s="44">
        <v>1.18</v>
      </c>
      <c r="T79" s="45">
        <v>42</v>
      </c>
      <c r="U79" s="45">
        <v>48</v>
      </c>
      <c r="V79" s="50">
        <v>-6</v>
      </c>
      <c r="W79" s="50">
        <v>-0.18</v>
      </c>
      <c r="X79" s="36">
        <v>0</v>
      </c>
      <c r="Y79" s="38" t="s">
        <v>14</v>
      </c>
    </row>
    <row r="80" spans="1:25" ht="17.25" thickBot="1">
      <c r="A80" s="73">
        <v>190</v>
      </c>
      <c r="B80" s="75" t="s">
        <v>3444</v>
      </c>
      <c r="C80" s="75" t="s">
        <v>1061</v>
      </c>
      <c r="D80" s="77" t="s">
        <v>72</v>
      </c>
      <c r="E80" s="75" t="s">
        <v>3418</v>
      </c>
      <c r="F80" s="77">
        <v>23</v>
      </c>
      <c r="G80" s="77">
        <v>2002</v>
      </c>
      <c r="H80" s="80">
        <v>34</v>
      </c>
      <c r="I80" s="87">
        <v>2932</v>
      </c>
      <c r="J80" s="78">
        <v>86</v>
      </c>
      <c r="K80" s="78">
        <v>85.7</v>
      </c>
      <c r="L80" s="78">
        <v>32.6</v>
      </c>
      <c r="M80" s="80">
        <v>34</v>
      </c>
      <c r="N80" s="78">
        <v>86</v>
      </c>
      <c r="O80" s="78">
        <v>28</v>
      </c>
      <c r="P80" s="81">
        <v>0</v>
      </c>
      <c r="Q80" s="82"/>
      <c r="R80" s="82">
        <v>0</v>
      </c>
      <c r="S80" s="80">
        <v>0.56000000000000005</v>
      </c>
      <c r="T80" s="78">
        <v>34</v>
      </c>
      <c r="U80" s="78">
        <v>70</v>
      </c>
      <c r="V80" s="88">
        <v>-36</v>
      </c>
      <c r="W80" s="88">
        <v>-1.1100000000000001</v>
      </c>
      <c r="X80" s="88">
        <v>-0.92</v>
      </c>
      <c r="Y80" s="84" t="s">
        <v>14</v>
      </c>
    </row>
    <row r="81" spans="1:25">
      <c r="A81" s="66">
        <v>358</v>
      </c>
      <c r="B81" s="34" t="s">
        <v>3471</v>
      </c>
      <c r="C81" s="34" t="s">
        <v>1061</v>
      </c>
      <c r="D81" s="43" t="s">
        <v>1742</v>
      </c>
      <c r="E81" s="34" t="s">
        <v>3419</v>
      </c>
      <c r="F81" s="43">
        <v>25</v>
      </c>
      <c r="G81" s="43">
        <v>2000</v>
      </c>
      <c r="H81" s="44">
        <v>36</v>
      </c>
      <c r="I81" s="86">
        <v>2930</v>
      </c>
      <c r="J81" s="45">
        <v>81</v>
      </c>
      <c r="K81" s="45">
        <v>85.7</v>
      </c>
      <c r="L81" s="45">
        <v>32.6</v>
      </c>
      <c r="M81" s="44">
        <v>33</v>
      </c>
      <c r="N81" s="45">
        <v>87</v>
      </c>
      <c r="O81" s="45">
        <v>25</v>
      </c>
      <c r="P81" s="44">
        <v>3</v>
      </c>
      <c r="Q81" s="45">
        <v>16</v>
      </c>
      <c r="R81" s="36">
        <v>0</v>
      </c>
      <c r="S81" s="44">
        <v>1.47</v>
      </c>
      <c r="T81" s="45">
        <v>37</v>
      </c>
      <c r="U81" s="45">
        <v>43</v>
      </c>
      <c r="V81" s="50">
        <v>-6</v>
      </c>
      <c r="W81" s="50">
        <v>-0.18</v>
      </c>
      <c r="X81" s="50">
        <v>-0.18</v>
      </c>
      <c r="Y81" s="38" t="s">
        <v>14</v>
      </c>
    </row>
    <row r="82" spans="1:25">
      <c r="A82" s="66">
        <v>67</v>
      </c>
      <c r="B82" s="34" t="s">
        <v>1807</v>
      </c>
      <c r="C82" s="34" t="s">
        <v>1063</v>
      </c>
      <c r="D82" s="43" t="s">
        <v>71</v>
      </c>
      <c r="E82" s="34" t="s">
        <v>54</v>
      </c>
      <c r="F82" s="43">
        <v>27</v>
      </c>
      <c r="G82" s="43">
        <v>1998</v>
      </c>
      <c r="H82" s="44">
        <v>35</v>
      </c>
      <c r="I82" s="86">
        <v>2905</v>
      </c>
      <c r="J82" s="45">
        <v>83</v>
      </c>
      <c r="K82" s="45">
        <v>84.9</v>
      </c>
      <c r="L82" s="45">
        <v>32.299999999999997</v>
      </c>
      <c r="M82" s="44">
        <v>34</v>
      </c>
      <c r="N82" s="45">
        <v>85</v>
      </c>
      <c r="O82" s="45">
        <v>25</v>
      </c>
      <c r="P82" s="44">
        <v>1</v>
      </c>
      <c r="Q82" s="45">
        <v>17</v>
      </c>
      <c r="R82" s="45">
        <v>2</v>
      </c>
      <c r="S82" s="44">
        <v>1.46</v>
      </c>
      <c r="T82" s="45">
        <v>43</v>
      </c>
      <c r="U82" s="45">
        <v>45</v>
      </c>
      <c r="V82" s="50">
        <v>-2</v>
      </c>
      <c r="W82" s="50">
        <v>-0.06</v>
      </c>
      <c r="X82" s="51">
        <v>0.28999999999999998</v>
      </c>
      <c r="Y82" s="38" t="s">
        <v>14</v>
      </c>
    </row>
    <row r="83" spans="1:25">
      <c r="A83" s="66">
        <v>686</v>
      </c>
      <c r="B83" s="34" t="s">
        <v>3456</v>
      </c>
      <c r="C83" s="34" t="s">
        <v>1064</v>
      </c>
      <c r="D83" s="43" t="s">
        <v>71</v>
      </c>
      <c r="E83" s="34" t="s">
        <v>3419</v>
      </c>
      <c r="F83" s="43">
        <v>32</v>
      </c>
      <c r="G83" s="43">
        <v>1992</v>
      </c>
      <c r="H83" s="44">
        <v>34</v>
      </c>
      <c r="I83" s="86">
        <v>2904</v>
      </c>
      <c r="J83" s="45">
        <v>85</v>
      </c>
      <c r="K83" s="45">
        <v>84.9</v>
      </c>
      <c r="L83" s="45">
        <v>32.299999999999997</v>
      </c>
      <c r="M83" s="44">
        <v>32</v>
      </c>
      <c r="N83" s="45">
        <v>89</v>
      </c>
      <c r="O83" s="45">
        <v>30</v>
      </c>
      <c r="P83" s="44">
        <v>2</v>
      </c>
      <c r="Q83" s="45">
        <v>29</v>
      </c>
      <c r="R83" s="36">
        <v>0</v>
      </c>
      <c r="S83" s="44">
        <v>1.5</v>
      </c>
      <c r="T83" s="45">
        <v>38</v>
      </c>
      <c r="U83" s="45">
        <v>39</v>
      </c>
      <c r="V83" s="50">
        <v>-1</v>
      </c>
      <c r="W83" s="50">
        <v>-0.03</v>
      </c>
      <c r="X83" s="51">
        <v>0.84</v>
      </c>
      <c r="Y83" s="38" t="s">
        <v>14</v>
      </c>
    </row>
    <row r="84" spans="1:25">
      <c r="A84" s="66">
        <v>550</v>
      </c>
      <c r="B84" s="34" t="s">
        <v>3455</v>
      </c>
      <c r="C84" s="34" t="s">
        <v>1096</v>
      </c>
      <c r="D84" s="43" t="s">
        <v>71</v>
      </c>
      <c r="E84" s="34" t="s">
        <v>3419</v>
      </c>
      <c r="F84" s="43">
        <v>20</v>
      </c>
      <c r="G84" s="43">
        <v>2004</v>
      </c>
      <c r="H84" s="44">
        <v>33</v>
      </c>
      <c r="I84" s="86">
        <v>2889</v>
      </c>
      <c r="J84" s="45">
        <v>88</v>
      </c>
      <c r="K84" s="45">
        <v>84.5</v>
      </c>
      <c r="L84" s="45">
        <v>32.1</v>
      </c>
      <c r="M84" s="44">
        <v>33</v>
      </c>
      <c r="N84" s="45">
        <v>88</v>
      </c>
      <c r="O84" s="45">
        <v>26</v>
      </c>
      <c r="P84" s="35">
        <v>0</v>
      </c>
      <c r="Q84" s="36"/>
      <c r="R84" s="36">
        <v>0</v>
      </c>
      <c r="S84" s="44">
        <v>1.52</v>
      </c>
      <c r="T84" s="45">
        <v>37</v>
      </c>
      <c r="U84" s="45">
        <v>42</v>
      </c>
      <c r="V84" s="50">
        <v>-5</v>
      </c>
      <c r="W84" s="50">
        <v>-0.16</v>
      </c>
      <c r="X84" s="51">
        <v>0.01</v>
      </c>
      <c r="Y84" s="38" t="s">
        <v>14</v>
      </c>
    </row>
    <row r="85" spans="1:25">
      <c r="A85" s="66">
        <v>354</v>
      </c>
      <c r="B85" s="34" t="s">
        <v>4001</v>
      </c>
      <c r="C85" s="34" t="s">
        <v>1085</v>
      </c>
      <c r="D85" s="43" t="s">
        <v>76</v>
      </c>
      <c r="E85" s="34" t="s">
        <v>51</v>
      </c>
      <c r="F85" s="43">
        <v>23</v>
      </c>
      <c r="G85" s="43">
        <v>2002</v>
      </c>
      <c r="H85" s="44">
        <v>32</v>
      </c>
      <c r="I85" s="86">
        <v>2880</v>
      </c>
      <c r="J85" s="45">
        <v>90</v>
      </c>
      <c r="K85" s="45">
        <v>84.2</v>
      </c>
      <c r="L85" s="45">
        <v>32</v>
      </c>
      <c r="M85" s="44">
        <v>32</v>
      </c>
      <c r="N85" s="45">
        <v>90</v>
      </c>
      <c r="O85" s="45">
        <v>32</v>
      </c>
      <c r="P85" s="35">
        <v>0</v>
      </c>
      <c r="Q85" s="36"/>
      <c r="R85" s="45">
        <v>3</v>
      </c>
      <c r="S85" s="44">
        <v>2</v>
      </c>
      <c r="T85" s="45">
        <v>62</v>
      </c>
      <c r="U85" s="45">
        <v>39</v>
      </c>
      <c r="V85" s="51">
        <v>23</v>
      </c>
      <c r="W85" s="51">
        <v>0.72</v>
      </c>
      <c r="X85" s="51">
        <v>1.39</v>
      </c>
      <c r="Y85" s="38" t="s">
        <v>14</v>
      </c>
    </row>
    <row r="86" spans="1:25">
      <c r="A86" s="66">
        <v>30</v>
      </c>
      <c r="B86" s="34" t="s">
        <v>77</v>
      </c>
      <c r="C86" s="34" t="s">
        <v>1072</v>
      </c>
      <c r="D86" s="43" t="s">
        <v>72</v>
      </c>
      <c r="E86" s="34" t="s">
        <v>54</v>
      </c>
      <c r="F86" s="43">
        <v>29</v>
      </c>
      <c r="G86" s="43">
        <v>1996</v>
      </c>
      <c r="H86" s="44">
        <v>33</v>
      </c>
      <c r="I86" s="86">
        <v>2875</v>
      </c>
      <c r="J86" s="45">
        <v>87</v>
      </c>
      <c r="K86" s="45">
        <v>84.1</v>
      </c>
      <c r="L86" s="45">
        <v>31.9</v>
      </c>
      <c r="M86" s="44">
        <v>33</v>
      </c>
      <c r="N86" s="45">
        <v>87</v>
      </c>
      <c r="O86" s="45">
        <v>31</v>
      </c>
      <c r="P86" s="35">
        <v>0</v>
      </c>
      <c r="Q86" s="36"/>
      <c r="R86" s="45">
        <v>1</v>
      </c>
      <c r="S86" s="44">
        <v>1.36</v>
      </c>
      <c r="T86" s="45">
        <v>41</v>
      </c>
      <c r="U86" s="45">
        <v>44</v>
      </c>
      <c r="V86" s="50">
        <v>-3</v>
      </c>
      <c r="W86" s="50">
        <v>-0.09</v>
      </c>
      <c r="X86" s="51">
        <v>7.0000000000000007E-2</v>
      </c>
      <c r="Y86" s="38" t="s">
        <v>14</v>
      </c>
    </row>
    <row r="87" spans="1:25">
      <c r="A87" s="66">
        <v>582</v>
      </c>
      <c r="B87" s="34" t="s">
        <v>183</v>
      </c>
      <c r="C87" s="34" t="s">
        <v>1082</v>
      </c>
      <c r="D87" s="43" t="s">
        <v>71</v>
      </c>
      <c r="E87" s="34" t="s">
        <v>48</v>
      </c>
      <c r="F87" s="43">
        <v>30</v>
      </c>
      <c r="G87" s="43">
        <v>1994</v>
      </c>
      <c r="H87" s="44">
        <v>38</v>
      </c>
      <c r="I87" s="86">
        <v>2872</v>
      </c>
      <c r="J87" s="45">
        <v>76</v>
      </c>
      <c r="K87" s="45">
        <v>84</v>
      </c>
      <c r="L87" s="45">
        <v>31.9</v>
      </c>
      <c r="M87" s="44">
        <v>34</v>
      </c>
      <c r="N87" s="45">
        <v>82</v>
      </c>
      <c r="O87" s="45">
        <v>14</v>
      </c>
      <c r="P87" s="44">
        <v>4</v>
      </c>
      <c r="Q87" s="45">
        <v>23</v>
      </c>
      <c r="R87" s="36">
        <v>0</v>
      </c>
      <c r="S87" s="44">
        <v>2.0499999999999998</v>
      </c>
      <c r="T87" s="45">
        <v>67</v>
      </c>
      <c r="U87" s="45">
        <v>30</v>
      </c>
      <c r="V87" s="51">
        <v>37</v>
      </c>
      <c r="W87" s="51">
        <v>1.1599999999999999</v>
      </c>
      <c r="X87" s="51">
        <v>0.34</v>
      </c>
      <c r="Y87" s="38" t="s">
        <v>14</v>
      </c>
    </row>
    <row r="88" spans="1:25">
      <c r="A88" s="66">
        <v>465</v>
      </c>
      <c r="B88" s="34" t="s">
        <v>162</v>
      </c>
      <c r="C88" s="34" t="s">
        <v>1082</v>
      </c>
      <c r="D88" s="43" t="s">
        <v>72</v>
      </c>
      <c r="E88" s="34" t="s">
        <v>48</v>
      </c>
      <c r="F88" s="43">
        <v>26</v>
      </c>
      <c r="G88" s="43">
        <v>1998</v>
      </c>
      <c r="H88" s="44">
        <v>34</v>
      </c>
      <c r="I88" s="86">
        <v>2862</v>
      </c>
      <c r="J88" s="45">
        <v>84</v>
      </c>
      <c r="K88" s="45">
        <v>83.7</v>
      </c>
      <c r="L88" s="45">
        <v>31.8</v>
      </c>
      <c r="M88" s="44">
        <v>32</v>
      </c>
      <c r="N88" s="45">
        <v>87</v>
      </c>
      <c r="O88" s="45">
        <v>28</v>
      </c>
      <c r="P88" s="44">
        <v>2</v>
      </c>
      <c r="Q88" s="45">
        <v>35</v>
      </c>
      <c r="R88" s="45">
        <v>3</v>
      </c>
      <c r="S88" s="44">
        <v>2.21</v>
      </c>
      <c r="T88" s="45">
        <v>68</v>
      </c>
      <c r="U88" s="45">
        <v>28</v>
      </c>
      <c r="V88" s="51">
        <v>40</v>
      </c>
      <c r="W88" s="51">
        <v>1.26</v>
      </c>
      <c r="X88" s="51">
        <v>0.94</v>
      </c>
      <c r="Y88" s="38" t="s">
        <v>14</v>
      </c>
    </row>
    <row r="89" spans="1:25">
      <c r="A89" s="66">
        <v>567</v>
      </c>
      <c r="B89" s="34" t="s">
        <v>1405</v>
      </c>
      <c r="C89" s="34" t="s">
        <v>1059</v>
      </c>
      <c r="D89" s="43" t="s">
        <v>71</v>
      </c>
      <c r="E89" s="34" t="s">
        <v>67</v>
      </c>
      <c r="F89" s="43">
        <v>21</v>
      </c>
      <c r="G89" s="43">
        <v>2003</v>
      </c>
      <c r="H89" s="44">
        <v>37</v>
      </c>
      <c r="I89" s="86">
        <v>2849</v>
      </c>
      <c r="J89" s="45">
        <v>77</v>
      </c>
      <c r="K89" s="45">
        <v>83.3</v>
      </c>
      <c r="L89" s="45">
        <v>31.7</v>
      </c>
      <c r="M89" s="44">
        <v>34</v>
      </c>
      <c r="N89" s="45">
        <v>80</v>
      </c>
      <c r="O89" s="45">
        <v>19</v>
      </c>
      <c r="P89" s="44">
        <v>3</v>
      </c>
      <c r="Q89" s="45">
        <v>39</v>
      </c>
      <c r="R89" s="36">
        <v>0</v>
      </c>
      <c r="S89" s="44">
        <v>1.51</v>
      </c>
      <c r="T89" s="45">
        <v>50</v>
      </c>
      <c r="U89" s="45">
        <v>42</v>
      </c>
      <c r="V89" s="51">
        <v>8</v>
      </c>
      <c r="W89" s="51">
        <v>0.25</v>
      </c>
      <c r="X89" s="51">
        <v>0.88</v>
      </c>
      <c r="Y89" s="38" t="s">
        <v>14</v>
      </c>
    </row>
    <row r="90" spans="1:25">
      <c r="A90" s="66">
        <v>660</v>
      </c>
      <c r="B90" s="34" t="s">
        <v>196</v>
      </c>
      <c r="C90" s="34" t="s">
        <v>1059</v>
      </c>
      <c r="D90" s="43" t="s">
        <v>70</v>
      </c>
      <c r="E90" s="34" t="s">
        <v>61</v>
      </c>
      <c r="F90" s="43">
        <v>29</v>
      </c>
      <c r="G90" s="43">
        <v>1995</v>
      </c>
      <c r="H90" s="44">
        <v>37</v>
      </c>
      <c r="I90" s="86">
        <v>2839</v>
      </c>
      <c r="J90" s="45">
        <v>77</v>
      </c>
      <c r="K90" s="45">
        <v>83</v>
      </c>
      <c r="L90" s="45">
        <v>31.5</v>
      </c>
      <c r="M90" s="44">
        <v>33</v>
      </c>
      <c r="N90" s="45">
        <v>82</v>
      </c>
      <c r="O90" s="45">
        <v>13</v>
      </c>
      <c r="P90" s="44">
        <v>4</v>
      </c>
      <c r="Q90" s="45">
        <v>33</v>
      </c>
      <c r="R90" s="36">
        <v>0</v>
      </c>
      <c r="S90" s="44">
        <v>1.76</v>
      </c>
      <c r="T90" s="45">
        <v>48</v>
      </c>
      <c r="U90" s="45">
        <v>38</v>
      </c>
      <c r="V90" s="51">
        <v>10</v>
      </c>
      <c r="W90" s="51">
        <v>0.32</v>
      </c>
      <c r="X90" s="51">
        <v>0.78</v>
      </c>
      <c r="Y90" s="38" t="s">
        <v>14</v>
      </c>
    </row>
    <row r="91" spans="1:25">
      <c r="A91" s="66">
        <v>171</v>
      </c>
      <c r="B91" s="34" t="s">
        <v>106</v>
      </c>
      <c r="C91" s="34" t="s">
        <v>1059</v>
      </c>
      <c r="D91" s="43" t="s">
        <v>72</v>
      </c>
      <c r="E91" s="34" t="s">
        <v>52</v>
      </c>
      <c r="F91" s="43">
        <v>33</v>
      </c>
      <c r="G91" s="43">
        <v>1991</v>
      </c>
      <c r="H91" s="44">
        <v>33</v>
      </c>
      <c r="I91" s="86">
        <v>2838</v>
      </c>
      <c r="J91" s="45">
        <v>86</v>
      </c>
      <c r="K91" s="45">
        <v>83</v>
      </c>
      <c r="L91" s="45">
        <v>31.5</v>
      </c>
      <c r="M91" s="44">
        <v>31</v>
      </c>
      <c r="N91" s="45">
        <v>90</v>
      </c>
      <c r="O91" s="45">
        <v>31</v>
      </c>
      <c r="P91" s="44">
        <v>2</v>
      </c>
      <c r="Q91" s="45">
        <v>24</v>
      </c>
      <c r="R91" s="45">
        <v>1</v>
      </c>
      <c r="S91" s="44">
        <v>1.36</v>
      </c>
      <c r="T91" s="45">
        <v>44</v>
      </c>
      <c r="U91" s="45">
        <v>40</v>
      </c>
      <c r="V91" s="51">
        <v>4</v>
      </c>
      <c r="W91" s="51">
        <v>0.13</v>
      </c>
      <c r="X91" s="50">
        <v>-0.18</v>
      </c>
      <c r="Y91" s="38" t="s">
        <v>14</v>
      </c>
    </row>
    <row r="92" spans="1:25">
      <c r="A92" s="66">
        <v>400</v>
      </c>
      <c r="B92" s="34" t="s">
        <v>62</v>
      </c>
      <c r="C92" s="34" t="s">
        <v>1068</v>
      </c>
      <c r="D92" s="43" t="s">
        <v>76</v>
      </c>
      <c r="E92" s="34" t="s">
        <v>61</v>
      </c>
      <c r="F92" s="43">
        <v>32</v>
      </c>
      <c r="G92" s="43">
        <v>1992</v>
      </c>
      <c r="H92" s="44">
        <v>32</v>
      </c>
      <c r="I92" s="86">
        <v>2835</v>
      </c>
      <c r="J92" s="45">
        <v>89</v>
      </c>
      <c r="K92" s="45">
        <v>82.9</v>
      </c>
      <c r="L92" s="45">
        <v>31.5</v>
      </c>
      <c r="M92" s="44">
        <v>32</v>
      </c>
      <c r="N92" s="45">
        <v>89</v>
      </c>
      <c r="O92" s="45">
        <v>31</v>
      </c>
      <c r="P92" s="35">
        <v>0</v>
      </c>
      <c r="Q92" s="36"/>
      <c r="R92" s="36">
        <v>0</v>
      </c>
      <c r="S92" s="44">
        <v>1.69</v>
      </c>
      <c r="T92" s="45">
        <v>46</v>
      </c>
      <c r="U92" s="45">
        <v>39</v>
      </c>
      <c r="V92" s="51">
        <v>7</v>
      </c>
      <c r="W92" s="51">
        <v>0.22</v>
      </c>
      <c r="X92" s="51">
        <v>0.22</v>
      </c>
      <c r="Y92" s="38" t="s">
        <v>14</v>
      </c>
    </row>
    <row r="93" spans="1:25">
      <c r="A93" s="66">
        <v>226</v>
      </c>
      <c r="B93" s="34" t="s">
        <v>1040</v>
      </c>
      <c r="C93" s="34" t="s">
        <v>1069</v>
      </c>
      <c r="D93" s="43" t="s">
        <v>71</v>
      </c>
      <c r="E93" s="34" t="s">
        <v>65</v>
      </c>
      <c r="F93" s="43">
        <v>24</v>
      </c>
      <c r="G93" s="43">
        <v>2001</v>
      </c>
      <c r="H93" s="44">
        <v>35</v>
      </c>
      <c r="I93" s="86">
        <v>2829</v>
      </c>
      <c r="J93" s="45">
        <v>81</v>
      </c>
      <c r="K93" s="45">
        <v>82.7</v>
      </c>
      <c r="L93" s="45">
        <v>31.4</v>
      </c>
      <c r="M93" s="44">
        <v>32</v>
      </c>
      <c r="N93" s="45">
        <v>86</v>
      </c>
      <c r="O93" s="45">
        <v>23</v>
      </c>
      <c r="P93" s="44">
        <v>3</v>
      </c>
      <c r="Q93" s="45">
        <v>24</v>
      </c>
      <c r="R93" s="45">
        <v>1</v>
      </c>
      <c r="S93" s="44">
        <v>0.51</v>
      </c>
      <c r="T93" s="45">
        <v>21</v>
      </c>
      <c r="U93" s="45">
        <v>56</v>
      </c>
      <c r="V93" s="50">
        <v>-35</v>
      </c>
      <c r="W93" s="50">
        <v>-1.1100000000000001</v>
      </c>
      <c r="X93" s="50">
        <v>-0.2</v>
      </c>
      <c r="Y93" s="38" t="s">
        <v>14</v>
      </c>
    </row>
    <row r="94" spans="1:25">
      <c r="A94" s="66">
        <v>526</v>
      </c>
      <c r="B94" s="34" t="s">
        <v>171</v>
      </c>
      <c r="C94" s="34" t="s">
        <v>1057</v>
      </c>
      <c r="D94" s="43" t="s">
        <v>72</v>
      </c>
      <c r="E94" s="34" t="s">
        <v>63</v>
      </c>
      <c r="F94" s="43">
        <v>25</v>
      </c>
      <c r="G94" s="43">
        <v>2000</v>
      </c>
      <c r="H94" s="44">
        <v>33</v>
      </c>
      <c r="I94" s="86">
        <v>2827</v>
      </c>
      <c r="J94" s="45">
        <v>86</v>
      </c>
      <c r="K94" s="45">
        <v>82.7</v>
      </c>
      <c r="L94" s="45">
        <v>31.4</v>
      </c>
      <c r="M94" s="44">
        <v>31</v>
      </c>
      <c r="N94" s="45">
        <v>90</v>
      </c>
      <c r="O94" s="45">
        <v>30</v>
      </c>
      <c r="P94" s="44">
        <v>2</v>
      </c>
      <c r="Q94" s="45">
        <v>23</v>
      </c>
      <c r="R94" s="45">
        <v>1</v>
      </c>
      <c r="S94" s="44">
        <v>1.3</v>
      </c>
      <c r="T94" s="45">
        <v>37</v>
      </c>
      <c r="U94" s="45">
        <v>42</v>
      </c>
      <c r="V94" s="50">
        <v>-5</v>
      </c>
      <c r="W94" s="50">
        <v>-0.16</v>
      </c>
      <c r="X94" s="51">
        <v>0.6</v>
      </c>
      <c r="Y94" s="38" t="s">
        <v>14</v>
      </c>
    </row>
    <row r="95" spans="1:25">
      <c r="A95" s="66">
        <v>21</v>
      </c>
      <c r="B95" s="34" t="s">
        <v>3635</v>
      </c>
      <c r="C95" s="34" t="s">
        <v>1070</v>
      </c>
      <c r="D95" s="43" t="s">
        <v>72</v>
      </c>
      <c r="E95" s="34" t="s">
        <v>3419</v>
      </c>
      <c r="F95" s="43">
        <v>28</v>
      </c>
      <c r="G95" s="43">
        <v>1996</v>
      </c>
      <c r="H95" s="44">
        <v>33</v>
      </c>
      <c r="I95" s="86">
        <v>2798</v>
      </c>
      <c r="J95" s="45">
        <v>85</v>
      </c>
      <c r="K95" s="45">
        <v>81.8</v>
      </c>
      <c r="L95" s="45">
        <v>31.1</v>
      </c>
      <c r="M95" s="44">
        <v>32</v>
      </c>
      <c r="N95" s="45">
        <v>86</v>
      </c>
      <c r="O95" s="45">
        <v>27</v>
      </c>
      <c r="P95" s="44">
        <v>1</v>
      </c>
      <c r="Q95" s="45">
        <v>38</v>
      </c>
      <c r="R95" s="45">
        <v>2</v>
      </c>
      <c r="S95" s="44">
        <v>1.39</v>
      </c>
      <c r="T95" s="45">
        <v>30</v>
      </c>
      <c r="U95" s="45">
        <v>40</v>
      </c>
      <c r="V95" s="50">
        <v>-10</v>
      </c>
      <c r="W95" s="50">
        <v>-0.32</v>
      </c>
      <c r="X95" s="50">
        <v>-0.9</v>
      </c>
      <c r="Y95" s="38" t="s">
        <v>14</v>
      </c>
    </row>
    <row r="96" spans="1:25">
      <c r="A96" s="66">
        <v>509</v>
      </c>
      <c r="B96" s="34" t="s">
        <v>1034</v>
      </c>
      <c r="C96" s="34" t="s">
        <v>1067</v>
      </c>
      <c r="D96" s="43" t="s">
        <v>72</v>
      </c>
      <c r="E96" s="34" t="s">
        <v>4528</v>
      </c>
      <c r="F96" s="43">
        <v>25</v>
      </c>
      <c r="G96" s="43">
        <v>1999</v>
      </c>
      <c r="H96" s="44">
        <v>34</v>
      </c>
      <c r="I96" s="86">
        <v>2796</v>
      </c>
      <c r="J96" s="45">
        <v>82</v>
      </c>
      <c r="K96" s="45">
        <v>81.8</v>
      </c>
      <c r="L96" s="45">
        <v>31.1</v>
      </c>
      <c r="M96" s="44">
        <v>32</v>
      </c>
      <c r="N96" s="45">
        <v>86</v>
      </c>
      <c r="O96" s="45">
        <v>26</v>
      </c>
      <c r="P96" s="44">
        <v>2</v>
      </c>
      <c r="Q96" s="45">
        <v>21</v>
      </c>
      <c r="R96" s="36">
        <v>0</v>
      </c>
      <c r="S96" s="44">
        <v>1.18</v>
      </c>
      <c r="T96" s="45">
        <v>40</v>
      </c>
      <c r="U96" s="45">
        <v>40</v>
      </c>
      <c r="V96" s="36">
        <v>0</v>
      </c>
      <c r="W96" s="36">
        <v>0</v>
      </c>
      <c r="X96" s="51">
        <v>1.3</v>
      </c>
      <c r="Y96" s="38" t="s">
        <v>14</v>
      </c>
    </row>
    <row r="97" spans="1:25">
      <c r="A97" s="66">
        <v>102</v>
      </c>
      <c r="B97" s="34" t="s">
        <v>1304</v>
      </c>
      <c r="C97" s="34" t="s">
        <v>1083</v>
      </c>
      <c r="D97" s="43" t="s">
        <v>71</v>
      </c>
      <c r="E97" s="34" t="s">
        <v>60</v>
      </c>
      <c r="F97" s="43">
        <v>23</v>
      </c>
      <c r="G97" s="43">
        <v>2001</v>
      </c>
      <c r="H97" s="44">
        <v>33</v>
      </c>
      <c r="I97" s="86">
        <v>2795</v>
      </c>
      <c r="J97" s="45">
        <v>85</v>
      </c>
      <c r="K97" s="45">
        <v>81.7</v>
      </c>
      <c r="L97" s="45">
        <v>31.1</v>
      </c>
      <c r="M97" s="44">
        <v>32</v>
      </c>
      <c r="N97" s="45">
        <v>86</v>
      </c>
      <c r="O97" s="45">
        <v>26</v>
      </c>
      <c r="P97" s="44">
        <v>1</v>
      </c>
      <c r="Q97" s="45">
        <v>45</v>
      </c>
      <c r="R97" s="45">
        <v>1</v>
      </c>
      <c r="S97" s="44">
        <v>1.33</v>
      </c>
      <c r="T97" s="45">
        <v>51</v>
      </c>
      <c r="U97" s="45">
        <v>46</v>
      </c>
      <c r="V97" s="51">
        <v>5</v>
      </c>
      <c r="W97" s="51">
        <v>0.16</v>
      </c>
      <c r="X97" s="51">
        <v>0.02</v>
      </c>
      <c r="Y97" s="38" t="s">
        <v>14</v>
      </c>
    </row>
    <row r="98" spans="1:25">
      <c r="A98" s="66">
        <v>78</v>
      </c>
      <c r="B98" s="34" t="s">
        <v>3448</v>
      </c>
      <c r="C98" s="34" t="s">
        <v>1059</v>
      </c>
      <c r="D98" s="43" t="s">
        <v>1093</v>
      </c>
      <c r="E98" s="34" t="s">
        <v>3420</v>
      </c>
      <c r="F98" s="43">
        <v>25</v>
      </c>
      <c r="G98" s="43">
        <v>2000</v>
      </c>
      <c r="H98" s="44">
        <v>34</v>
      </c>
      <c r="I98" s="86">
        <v>2793</v>
      </c>
      <c r="J98" s="45">
        <v>82</v>
      </c>
      <c r="K98" s="45">
        <v>81.7</v>
      </c>
      <c r="L98" s="45">
        <v>31</v>
      </c>
      <c r="M98" s="44">
        <v>32</v>
      </c>
      <c r="N98" s="45">
        <v>86</v>
      </c>
      <c r="O98" s="45">
        <v>18</v>
      </c>
      <c r="P98" s="44">
        <v>2</v>
      </c>
      <c r="Q98" s="45">
        <v>27</v>
      </c>
      <c r="R98" s="36">
        <v>0</v>
      </c>
      <c r="S98" s="44">
        <v>1.24</v>
      </c>
      <c r="T98" s="45">
        <v>38</v>
      </c>
      <c r="U98" s="45">
        <v>44</v>
      </c>
      <c r="V98" s="50">
        <v>-6</v>
      </c>
      <c r="W98" s="50">
        <v>-0.19</v>
      </c>
      <c r="X98" s="50">
        <v>-0.05</v>
      </c>
      <c r="Y98" s="38" t="s">
        <v>14</v>
      </c>
    </row>
    <row r="99" spans="1:25">
      <c r="A99" s="66">
        <v>653</v>
      </c>
      <c r="B99" s="34" t="s">
        <v>1272</v>
      </c>
      <c r="C99" s="34" t="s">
        <v>1092</v>
      </c>
      <c r="D99" s="43" t="s">
        <v>76</v>
      </c>
      <c r="E99" s="34" t="s">
        <v>4528</v>
      </c>
      <c r="F99" s="43">
        <v>28</v>
      </c>
      <c r="G99" s="43">
        <v>1996</v>
      </c>
      <c r="H99" s="44">
        <v>31</v>
      </c>
      <c r="I99" s="86">
        <v>2790</v>
      </c>
      <c r="J99" s="45">
        <v>90</v>
      </c>
      <c r="K99" s="45">
        <v>81.599999999999994</v>
      </c>
      <c r="L99" s="45">
        <v>31</v>
      </c>
      <c r="M99" s="44">
        <v>31</v>
      </c>
      <c r="N99" s="45">
        <v>90</v>
      </c>
      <c r="O99" s="45">
        <v>31</v>
      </c>
      <c r="P99" s="35">
        <v>0</v>
      </c>
      <c r="Q99" s="36"/>
      <c r="R99" s="45">
        <v>2</v>
      </c>
      <c r="S99" s="44">
        <v>0.97</v>
      </c>
      <c r="T99" s="45">
        <v>40</v>
      </c>
      <c r="U99" s="45">
        <v>50</v>
      </c>
      <c r="V99" s="50">
        <v>-10</v>
      </c>
      <c r="W99" s="50">
        <v>-0.32</v>
      </c>
      <c r="X99" s="50">
        <v>-0.47</v>
      </c>
      <c r="Y99" s="38" t="s">
        <v>14</v>
      </c>
    </row>
    <row r="100" spans="1:25">
      <c r="A100" s="66">
        <v>442</v>
      </c>
      <c r="B100" s="34" t="s">
        <v>3772</v>
      </c>
      <c r="C100" s="34" t="s">
        <v>1061</v>
      </c>
      <c r="D100" s="43" t="s">
        <v>72</v>
      </c>
      <c r="E100" s="34" t="s">
        <v>3419</v>
      </c>
      <c r="F100" s="43">
        <v>27</v>
      </c>
      <c r="G100" s="43">
        <v>1997</v>
      </c>
      <c r="H100" s="44">
        <v>32</v>
      </c>
      <c r="I100" s="86">
        <v>2784</v>
      </c>
      <c r="J100" s="45">
        <v>87</v>
      </c>
      <c r="K100" s="45">
        <v>81.400000000000006</v>
      </c>
      <c r="L100" s="45">
        <v>30.9</v>
      </c>
      <c r="M100" s="44">
        <v>32</v>
      </c>
      <c r="N100" s="45">
        <v>87</v>
      </c>
      <c r="O100" s="45">
        <v>29</v>
      </c>
      <c r="P100" s="35">
        <v>0</v>
      </c>
      <c r="Q100" s="36"/>
      <c r="R100" s="45">
        <v>1</v>
      </c>
      <c r="S100" s="44">
        <v>1.38</v>
      </c>
      <c r="T100" s="45">
        <v>34</v>
      </c>
      <c r="U100" s="45">
        <v>40</v>
      </c>
      <c r="V100" s="50">
        <v>-6</v>
      </c>
      <c r="W100" s="50">
        <v>-0.19</v>
      </c>
      <c r="X100" s="50">
        <v>-0.19</v>
      </c>
      <c r="Y100" s="38" t="s">
        <v>14</v>
      </c>
    </row>
    <row r="101" spans="1:25">
      <c r="A101" s="66">
        <v>117</v>
      </c>
      <c r="B101" s="34" t="s">
        <v>1845</v>
      </c>
      <c r="C101" s="34" t="s">
        <v>1059</v>
      </c>
      <c r="D101" s="43" t="s">
        <v>72</v>
      </c>
      <c r="E101" s="34" t="s">
        <v>60</v>
      </c>
      <c r="F101" s="43">
        <v>26</v>
      </c>
      <c r="G101" s="43">
        <v>1999</v>
      </c>
      <c r="H101" s="44">
        <v>34</v>
      </c>
      <c r="I101" s="86">
        <v>2783</v>
      </c>
      <c r="J101" s="45">
        <v>82</v>
      </c>
      <c r="K101" s="45">
        <v>81.400000000000006</v>
      </c>
      <c r="L101" s="45">
        <v>30.9</v>
      </c>
      <c r="M101" s="44">
        <v>31</v>
      </c>
      <c r="N101" s="45">
        <v>88</v>
      </c>
      <c r="O101" s="45">
        <v>29</v>
      </c>
      <c r="P101" s="44">
        <v>3</v>
      </c>
      <c r="Q101" s="45">
        <v>18</v>
      </c>
      <c r="R101" s="45">
        <v>1</v>
      </c>
      <c r="S101" s="44">
        <v>1.41</v>
      </c>
      <c r="T101" s="45">
        <v>52</v>
      </c>
      <c r="U101" s="45">
        <v>37</v>
      </c>
      <c r="V101" s="51">
        <v>15</v>
      </c>
      <c r="W101" s="51">
        <v>0.49</v>
      </c>
      <c r="X101" s="51">
        <v>1.76</v>
      </c>
      <c r="Y101" s="38" t="s">
        <v>14</v>
      </c>
    </row>
    <row r="102" spans="1:25">
      <c r="A102" s="66">
        <v>454</v>
      </c>
      <c r="B102" s="34" t="s">
        <v>1714</v>
      </c>
      <c r="C102" s="34" t="s">
        <v>1091</v>
      </c>
      <c r="D102" s="43" t="s">
        <v>71</v>
      </c>
      <c r="E102" s="34" t="s">
        <v>68</v>
      </c>
      <c r="F102" s="43">
        <v>25</v>
      </c>
      <c r="G102" s="43">
        <v>2000</v>
      </c>
      <c r="H102" s="44">
        <v>32</v>
      </c>
      <c r="I102" s="86">
        <v>2778</v>
      </c>
      <c r="J102" s="45">
        <v>87</v>
      </c>
      <c r="K102" s="45">
        <v>81.2</v>
      </c>
      <c r="L102" s="45">
        <v>30.9</v>
      </c>
      <c r="M102" s="44">
        <v>32</v>
      </c>
      <c r="N102" s="45">
        <v>87</v>
      </c>
      <c r="O102" s="45">
        <v>21</v>
      </c>
      <c r="P102" s="35">
        <v>0</v>
      </c>
      <c r="Q102" s="36"/>
      <c r="R102" s="36">
        <v>0</v>
      </c>
      <c r="S102" s="44">
        <v>1.28</v>
      </c>
      <c r="T102" s="45">
        <v>40</v>
      </c>
      <c r="U102" s="45">
        <v>44</v>
      </c>
      <c r="V102" s="50">
        <v>-4</v>
      </c>
      <c r="W102" s="50">
        <v>-0.13</v>
      </c>
      <c r="X102" s="50">
        <v>-0.27</v>
      </c>
      <c r="Y102" s="38" t="s">
        <v>14</v>
      </c>
    </row>
    <row r="103" spans="1:25">
      <c r="A103" s="66">
        <v>147</v>
      </c>
      <c r="B103" s="34" t="s">
        <v>1750</v>
      </c>
      <c r="C103" s="34" t="s">
        <v>1065</v>
      </c>
      <c r="D103" s="43" t="s">
        <v>72</v>
      </c>
      <c r="E103" s="34" t="s">
        <v>56</v>
      </c>
      <c r="F103" s="43">
        <v>23</v>
      </c>
      <c r="G103" s="43">
        <v>2001</v>
      </c>
      <c r="H103" s="44">
        <v>32</v>
      </c>
      <c r="I103" s="86">
        <v>2763</v>
      </c>
      <c r="J103" s="45">
        <v>86</v>
      </c>
      <c r="K103" s="45">
        <v>80.8</v>
      </c>
      <c r="L103" s="45">
        <v>30.7</v>
      </c>
      <c r="M103" s="44">
        <v>30</v>
      </c>
      <c r="N103" s="45">
        <v>90</v>
      </c>
      <c r="O103" s="45">
        <v>30</v>
      </c>
      <c r="P103" s="44">
        <v>2</v>
      </c>
      <c r="Q103" s="45">
        <v>32</v>
      </c>
      <c r="R103" s="45">
        <v>5</v>
      </c>
      <c r="S103" s="44">
        <v>1.34</v>
      </c>
      <c r="T103" s="45">
        <v>43</v>
      </c>
      <c r="U103" s="45">
        <v>41</v>
      </c>
      <c r="V103" s="51">
        <v>2</v>
      </c>
      <c r="W103" s="51">
        <v>7.0000000000000007E-2</v>
      </c>
      <c r="X103" s="50">
        <v>-7.0000000000000007E-2</v>
      </c>
      <c r="Y103" s="38" t="s">
        <v>14</v>
      </c>
    </row>
    <row r="104" spans="1:25">
      <c r="A104" s="66">
        <v>32</v>
      </c>
      <c r="B104" s="34" t="s">
        <v>763</v>
      </c>
      <c r="C104" s="34" t="s">
        <v>1069</v>
      </c>
      <c r="D104" s="43" t="s">
        <v>71</v>
      </c>
      <c r="E104" s="34" t="s">
        <v>65</v>
      </c>
      <c r="F104" s="43">
        <v>24</v>
      </c>
      <c r="G104" s="43">
        <v>2001</v>
      </c>
      <c r="H104" s="44">
        <v>35</v>
      </c>
      <c r="I104" s="86">
        <v>2762</v>
      </c>
      <c r="J104" s="45">
        <v>79</v>
      </c>
      <c r="K104" s="45">
        <v>80.8</v>
      </c>
      <c r="L104" s="45">
        <v>30.7</v>
      </c>
      <c r="M104" s="44">
        <v>30</v>
      </c>
      <c r="N104" s="45">
        <v>86</v>
      </c>
      <c r="O104" s="45">
        <v>24</v>
      </c>
      <c r="P104" s="44">
        <v>5</v>
      </c>
      <c r="Q104" s="45">
        <v>34</v>
      </c>
      <c r="R104" s="36">
        <v>0</v>
      </c>
      <c r="S104" s="44">
        <v>0.51</v>
      </c>
      <c r="T104" s="45">
        <v>19</v>
      </c>
      <c r="U104" s="45">
        <v>53</v>
      </c>
      <c r="V104" s="50">
        <v>-34</v>
      </c>
      <c r="W104" s="50">
        <v>-1.1100000000000001</v>
      </c>
      <c r="X104" s="50">
        <v>-0.15</v>
      </c>
      <c r="Y104" s="38" t="s">
        <v>14</v>
      </c>
    </row>
    <row r="105" spans="1:25" ht="17.25" thickBot="1">
      <c r="A105" s="66">
        <v>384</v>
      </c>
      <c r="B105" s="34" t="s">
        <v>1470</v>
      </c>
      <c r="C105" s="34" t="s">
        <v>1069</v>
      </c>
      <c r="D105" s="43" t="s">
        <v>72</v>
      </c>
      <c r="E105" s="34" t="s">
        <v>46</v>
      </c>
      <c r="F105" s="43">
        <v>27</v>
      </c>
      <c r="G105" s="43">
        <v>1997</v>
      </c>
      <c r="H105" s="44">
        <v>32</v>
      </c>
      <c r="I105" s="86">
        <v>2751</v>
      </c>
      <c r="J105" s="45">
        <v>86</v>
      </c>
      <c r="K105" s="45">
        <v>80.400000000000006</v>
      </c>
      <c r="L105" s="45">
        <v>30.6</v>
      </c>
      <c r="M105" s="44">
        <v>30</v>
      </c>
      <c r="N105" s="45">
        <v>90</v>
      </c>
      <c r="O105" s="45">
        <v>29</v>
      </c>
      <c r="P105" s="44">
        <v>2</v>
      </c>
      <c r="Q105" s="45">
        <v>33</v>
      </c>
      <c r="R105" s="36">
        <v>0</v>
      </c>
      <c r="S105" s="44">
        <v>2.25</v>
      </c>
      <c r="T105" s="45">
        <v>56</v>
      </c>
      <c r="U105" s="45">
        <v>20</v>
      </c>
      <c r="V105" s="51">
        <v>36</v>
      </c>
      <c r="W105" s="51">
        <v>1.18</v>
      </c>
      <c r="X105" s="51">
        <v>0.1</v>
      </c>
      <c r="Y105" s="38" t="s">
        <v>14</v>
      </c>
    </row>
    <row r="106" spans="1:25" ht="17.25" thickBot="1">
      <c r="A106" s="73">
        <v>565</v>
      </c>
      <c r="B106" s="75" t="s">
        <v>181</v>
      </c>
      <c r="C106" s="75" t="s">
        <v>1079</v>
      </c>
      <c r="D106" s="77" t="s">
        <v>1742</v>
      </c>
      <c r="E106" s="75" t="s">
        <v>56</v>
      </c>
      <c r="F106" s="77">
        <v>23</v>
      </c>
      <c r="G106" s="77">
        <v>2001</v>
      </c>
      <c r="H106" s="80">
        <v>35</v>
      </c>
      <c r="I106" s="87">
        <v>2745</v>
      </c>
      <c r="J106" s="78">
        <v>78</v>
      </c>
      <c r="K106" s="78">
        <v>80.3</v>
      </c>
      <c r="L106" s="78">
        <v>30.5</v>
      </c>
      <c r="M106" s="80">
        <v>32</v>
      </c>
      <c r="N106" s="78">
        <v>82</v>
      </c>
      <c r="O106" s="78">
        <v>18</v>
      </c>
      <c r="P106" s="80">
        <v>3</v>
      </c>
      <c r="Q106" s="78">
        <v>39</v>
      </c>
      <c r="R106" s="82">
        <v>0</v>
      </c>
      <c r="S106" s="80">
        <v>1.37</v>
      </c>
      <c r="T106" s="78">
        <v>41</v>
      </c>
      <c r="U106" s="78">
        <v>34</v>
      </c>
      <c r="V106" s="89">
        <v>7</v>
      </c>
      <c r="W106" s="89">
        <v>0.23</v>
      </c>
      <c r="X106" s="89">
        <v>0.76</v>
      </c>
      <c r="Y106" s="84" t="s">
        <v>14</v>
      </c>
    </row>
    <row r="107" spans="1:25">
      <c r="A107" s="66">
        <v>191</v>
      </c>
      <c r="B107" s="34" t="s">
        <v>1682</v>
      </c>
      <c r="C107" s="34" t="s">
        <v>1069</v>
      </c>
      <c r="D107" s="43" t="s">
        <v>70</v>
      </c>
      <c r="E107" s="34" t="s">
        <v>67</v>
      </c>
      <c r="F107" s="43">
        <v>25</v>
      </c>
      <c r="G107" s="43">
        <v>1999</v>
      </c>
      <c r="H107" s="44">
        <v>36</v>
      </c>
      <c r="I107" s="86">
        <v>2742</v>
      </c>
      <c r="J107" s="45">
        <v>76</v>
      </c>
      <c r="K107" s="45">
        <v>80.2</v>
      </c>
      <c r="L107" s="45">
        <v>30.5</v>
      </c>
      <c r="M107" s="44">
        <v>32</v>
      </c>
      <c r="N107" s="45">
        <v>81</v>
      </c>
      <c r="O107" s="45">
        <v>9</v>
      </c>
      <c r="P107" s="44">
        <v>4</v>
      </c>
      <c r="Q107" s="45">
        <v>36</v>
      </c>
      <c r="R107" s="36">
        <v>0</v>
      </c>
      <c r="S107" s="44">
        <v>1.47</v>
      </c>
      <c r="T107" s="45">
        <v>43</v>
      </c>
      <c r="U107" s="45">
        <v>40</v>
      </c>
      <c r="V107" s="51">
        <v>3</v>
      </c>
      <c r="W107" s="51">
        <v>0.1</v>
      </c>
      <c r="X107" s="50">
        <v>-0.03</v>
      </c>
      <c r="Y107" s="38" t="s">
        <v>14</v>
      </c>
    </row>
    <row r="108" spans="1:25">
      <c r="A108" s="66">
        <v>211</v>
      </c>
      <c r="B108" s="34" t="s">
        <v>114</v>
      </c>
      <c r="C108" s="34" t="s">
        <v>1065</v>
      </c>
      <c r="D108" s="43" t="s">
        <v>1742</v>
      </c>
      <c r="E108" s="34" t="s">
        <v>58</v>
      </c>
      <c r="F108" s="43">
        <v>26</v>
      </c>
      <c r="G108" s="43">
        <v>1999</v>
      </c>
      <c r="H108" s="44">
        <v>36</v>
      </c>
      <c r="I108" s="86">
        <v>2737</v>
      </c>
      <c r="J108" s="45">
        <v>76</v>
      </c>
      <c r="K108" s="45">
        <v>80</v>
      </c>
      <c r="L108" s="45">
        <v>30.4</v>
      </c>
      <c r="M108" s="44">
        <v>32</v>
      </c>
      <c r="N108" s="45">
        <v>82</v>
      </c>
      <c r="O108" s="45">
        <v>16</v>
      </c>
      <c r="P108" s="44">
        <v>4</v>
      </c>
      <c r="Q108" s="45">
        <v>28</v>
      </c>
      <c r="R108" s="36">
        <v>0</v>
      </c>
      <c r="S108" s="44">
        <v>1.5</v>
      </c>
      <c r="T108" s="45">
        <v>48</v>
      </c>
      <c r="U108" s="45">
        <v>39</v>
      </c>
      <c r="V108" s="51">
        <v>9</v>
      </c>
      <c r="W108" s="51">
        <v>0.3</v>
      </c>
      <c r="X108" s="51">
        <v>0.16</v>
      </c>
      <c r="Y108" s="38" t="s">
        <v>14</v>
      </c>
    </row>
    <row r="109" spans="1:25">
      <c r="A109" s="66">
        <v>616</v>
      </c>
      <c r="B109" s="34" t="s">
        <v>1364</v>
      </c>
      <c r="C109" s="34" t="s">
        <v>1059</v>
      </c>
      <c r="D109" s="43" t="s">
        <v>71</v>
      </c>
      <c r="E109" s="34" t="s">
        <v>67</v>
      </c>
      <c r="F109" s="43">
        <v>26</v>
      </c>
      <c r="G109" s="43">
        <v>1999</v>
      </c>
      <c r="H109" s="44">
        <v>34</v>
      </c>
      <c r="I109" s="86">
        <v>2732</v>
      </c>
      <c r="J109" s="45">
        <v>80</v>
      </c>
      <c r="K109" s="45">
        <v>79.900000000000006</v>
      </c>
      <c r="L109" s="45">
        <v>30.4</v>
      </c>
      <c r="M109" s="44">
        <v>31</v>
      </c>
      <c r="N109" s="45">
        <v>86</v>
      </c>
      <c r="O109" s="45">
        <v>15</v>
      </c>
      <c r="P109" s="44">
        <v>3</v>
      </c>
      <c r="Q109" s="45">
        <v>24</v>
      </c>
      <c r="R109" s="36">
        <v>0</v>
      </c>
      <c r="S109" s="44">
        <v>1.38</v>
      </c>
      <c r="T109" s="45">
        <v>45</v>
      </c>
      <c r="U109" s="45">
        <v>44</v>
      </c>
      <c r="V109" s="51">
        <v>1</v>
      </c>
      <c r="W109" s="51">
        <v>0.03</v>
      </c>
      <c r="X109" s="50">
        <v>-0.36</v>
      </c>
      <c r="Y109" s="38" t="s">
        <v>14</v>
      </c>
    </row>
    <row r="110" spans="1:25">
      <c r="A110" s="66">
        <v>35</v>
      </c>
      <c r="B110" s="34" t="s">
        <v>79</v>
      </c>
      <c r="C110" s="34" t="s">
        <v>1059</v>
      </c>
      <c r="D110" s="43" t="s">
        <v>71</v>
      </c>
      <c r="E110" s="34" t="s">
        <v>3418</v>
      </c>
      <c r="F110" s="43">
        <v>25</v>
      </c>
      <c r="G110" s="43">
        <v>1999</v>
      </c>
      <c r="H110" s="44">
        <v>37</v>
      </c>
      <c r="I110" s="86">
        <v>2722</v>
      </c>
      <c r="J110" s="45">
        <v>74</v>
      </c>
      <c r="K110" s="45">
        <v>79.599999999999994</v>
      </c>
      <c r="L110" s="45">
        <v>30.2</v>
      </c>
      <c r="M110" s="44">
        <v>32</v>
      </c>
      <c r="N110" s="45">
        <v>82</v>
      </c>
      <c r="O110" s="45">
        <v>13</v>
      </c>
      <c r="P110" s="44">
        <v>5</v>
      </c>
      <c r="Q110" s="45">
        <v>17</v>
      </c>
      <c r="R110" s="45">
        <v>1</v>
      </c>
      <c r="S110" s="44">
        <v>0.59</v>
      </c>
      <c r="T110" s="45">
        <v>30</v>
      </c>
      <c r="U110" s="45">
        <v>59</v>
      </c>
      <c r="V110" s="50">
        <v>-29</v>
      </c>
      <c r="W110" s="50">
        <v>-0.96</v>
      </c>
      <c r="X110" s="51">
        <v>7.0000000000000007E-2</v>
      </c>
      <c r="Y110" s="38" t="s">
        <v>14</v>
      </c>
    </row>
    <row r="111" spans="1:25">
      <c r="A111" s="66">
        <v>105</v>
      </c>
      <c r="B111" s="34" t="s">
        <v>1305</v>
      </c>
      <c r="C111" s="34" t="s">
        <v>1059</v>
      </c>
      <c r="D111" s="43" t="s">
        <v>70</v>
      </c>
      <c r="E111" s="34" t="s">
        <v>3420</v>
      </c>
      <c r="F111" s="43">
        <v>28</v>
      </c>
      <c r="G111" s="43">
        <v>1997</v>
      </c>
      <c r="H111" s="44">
        <v>35</v>
      </c>
      <c r="I111" s="86">
        <v>2721</v>
      </c>
      <c r="J111" s="45">
        <v>78</v>
      </c>
      <c r="K111" s="45">
        <v>79.599999999999994</v>
      </c>
      <c r="L111" s="45">
        <v>30.2</v>
      </c>
      <c r="M111" s="44">
        <v>30</v>
      </c>
      <c r="N111" s="45">
        <v>87</v>
      </c>
      <c r="O111" s="45">
        <v>17</v>
      </c>
      <c r="P111" s="44">
        <v>5</v>
      </c>
      <c r="Q111" s="45">
        <v>25</v>
      </c>
      <c r="R111" s="36">
        <v>0</v>
      </c>
      <c r="S111" s="44">
        <v>1.23</v>
      </c>
      <c r="T111" s="45">
        <v>42</v>
      </c>
      <c r="U111" s="45">
        <v>34</v>
      </c>
      <c r="V111" s="51">
        <v>8</v>
      </c>
      <c r="W111" s="51">
        <v>0.26</v>
      </c>
      <c r="X111" s="51">
        <v>2.2000000000000002</v>
      </c>
      <c r="Y111" s="38" t="s">
        <v>14</v>
      </c>
    </row>
    <row r="112" spans="1:25">
      <c r="A112" s="66">
        <v>133</v>
      </c>
      <c r="B112" s="34" t="s">
        <v>97</v>
      </c>
      <c r="C112" s="34" t="s">
        <v>1067</v>
      </c>
      <c r="D112" s="43" t="s">
        <v>72</v>
      </c>
      <c r="E112" s="34" t="s">
        <v>60</v>
      </c>
      <c r="F112" s="43">
        <v>27</v>
      </c>
      <c r="G112" s="43">
        <v>1998</v>
      </c>
      <c r="H112" s="44">
        <v>34</v>
      </c>
      <c r="I112" s="86">
        <v>2707</v>
      </c>
      <c r="J112" s="45">
        <v>80</v>
      </c>
      <c r="K112" s="45">
        <v>79.2</v>
      </c>
      <c r="L112" s="45">
        <v>30.1</v>
      </c>
      <c r="M112" s="44">
        <v>31</v>
      </c>
      <c r="N112" s="45">
        <v>84</v>
      </c>
      <c r="O112" s="45">
        <v>26</v>
      </c>
      <c r="P112" s="44">
        <v>3</v>
      </c>
      <c r="Q112" s="45">
        <v>34</v>
      </c>
      <c r="R112" s="36">
        <v>0</v>
      </c>
      <c r="S112" s="44">
        <v>1.44</v>
      </c>
      <c r="T112" s="45">
        <v>46</v>
      </c>
      <c r="U112" s="45">
        <v>37</v>
      </c>
      <c r="V112" s="51">
        <v>9</v>
      </c>
      <c r="W112" s="51">
        <v>0.3</v>
      </c>
      <c r="X112" s="51">
        <v>0.68</v>
      </c>
      <c r="Y112" s="38" t="s">
        <v>14</v>
      </c>
    </row>
    <row r="113" spans="1:25">
      <c r="A113" s="66">
        <v>159</v>
      </c>
      <c r="B113" s="34" t="s">
        <v>3437</v>
      </c>
      <c r="C113" s="34" t="s">
        <v>1091</v>
      </c>
      <c r="D113" s="43" t="s">
        <v>1077</v>
      </c>
      <c r="E113" s="34" t="s">
        <v>4526</v>
      </c>
      <c r="F113" s="43">
        <v>20</v>
      </c>
      <c r="G113" s="43">
        <v>2004</v>
      </c>
      <c r="H113" s="44">
        <v>32</v>
      </c>
      <c r="I113" s="86">
        <v>2707</v>
      </c>
      <c r="J113" s="45">
        <v>85</v>
      </c>
      <c r="K113" s="45">
        <v>79.2</v>
      </c>
      <c r="L113" s="45">
        <v>30.1</v>
      </c>
      <c r="M113" s="44">
        <v>30</v>
      </c>
      <c r="N113" s="45">
        <v>88</v>
      </c>
      <c r="O113" s="45">
        <v>24</v>
      </c>
      <c r="P113" s="44">
        <v>2</v>
      </c>
      <c r="Q113" s="45">
        <v>33</v>
      </c>
      <c r="R113" s="36">
        <v>0</v>
      </c>
      <c r="S113" s="44">
        <v>1.0900000000000001</v>
      </c>
      <c r="T113" s="45">
        <v>38</v>
      </c>
      <c r="U113" s="45">
        <v>47</v>
      </c>
      <c r="V113" s="50">
        <v>-9</v>
      </c>
      <c r="W113" s="50">
        <v>-0.3</v>
      </c>
      <c r="X113" s="51">
        <v>0.96</v>
      </c>
      <c r="Y113" s="38" t="s">
        <v>14</v>
      </c>
    </row>
    <row r="114" spans="1:25">
      <c r="A114" s="66">
        <v>675</v>
      </c>
      <c r="B114" s="34" t="s">
        <v>200</v>
      </c>
      <c r="C114" s="34" t="s">
        <v>1081</v>
      </c>
      <c r="D114" s="43" t="s">
        <v>71</v>
      </c>
      <c r="E114" s="34" t="s">
        <v>54</v>
      </c>
      <c r="F114" s="43">
        <v>28</v>
      </c>
      <c r="G114" s="43">
        <v>1997</v>
      </c>
      <c r="H114" s="44">
        <v>36</v>
      </c>
      <c r="I114" s="86">
        <v>2673</v>
      </c>
      <c r="J114" s="45">
        <v>74</v>
      </c>
      <c r="K114" s="45">
        <v>78.2</v>
      </c>
      <c r="L114" s="45">
        <v>29.7</v>
      </c>
      <c r="M114" s="44">
        <v>32</v>
      </c>
      <c r="N114" s="45">
        <v>81</v>
      </c>
      <c r="O114" s="45">
        <v>8</v>
      </c>
      <c r="P114" s="44">
        <v>4</v>
      </c>
      <c r="Q114" s="45">
        <v>23</v>
      </c>
      <c r="R114" s="36">
        <v>0</v>
      </c>
      <c r="S114" s="44">
        <v>1.44</v>
      </c>
      <c r="T114" s="45">
        <v>40</v>
      </c>
      <c r="U114" s="45">
        <v>38</v>
      </c>
      <c r="V114" s="51">
        <v>2</v>
      </c>
      <c r="W114" s="51">
        <v>7.0000000000000007E-2</v>
      </c>
      <c r="X114" s="51">
        <v>0.79</v>
      </c>
      <c r="Y114" s="38" t="s">
        <v>14</v>
      </c>
    </row>
    <row r="115" spans="1:25">
      <c r="A115" s="66">
        <v>569</v>
      </c>
      <c r="B115" s="34" t="s">
        <v>1460</v>
      </c>
      <c r="C115" s="34" t="s">
        <v>1085</v>
      </c>
      <c r="D115" s="43" t="s">
        <v>76</v>
      </c>
      <c r="E115" s="34" t="s">
        <v>4525</v>
      </c>
      <c r="F115" s="43">
        <v>33</v>
      </c>
      <c r="G115" s="43">
        <v>1992</v>
      </c>
      <c r="H115" s="44">
        <v>31</v>
      </c>
      <c r="I115" s="86">
        <v>2668</v>
      </c>
      <c r="J115" s="45">
        <v>86</v>
      </c>
      <c r="K115" s="45">
        <v>78</v>
      </c>
      <c r="L115" s="45">
        <v>29.6</v>
      </c>
      <c r="M115" s="44">
        <v>30</v>
      </c>
      <c r="N115" s="45">
        <v>89</v>
      </c>
      <c r="O115" s="45">
        <v>29</v>
      </c>
      <c r="P115" s="44">
        <v>1</v>
      </c>
      <c r="Q115" s="45">
        <v>13</v>
      </c>
      <c r="R115" s="45">
        <v>3</v>
      </c>
      <c r="S115" s="44">
        <v>1.29</v>
      </c>
      <c r="T115" s="45">
        <v>42</v>
      </c>
      <c r="U115" s="45">
        <v>39</v>
      </c>
      <c r="V115" s="51">
        <v>3</v>
      </c>
      <c r="W115" s="51">
        <v>0.1</v>
      </c>
      <c r="X115" s="51">
        <v>0.82</v>
      </c>
      <c r="Y115" s="38" t="s">
        <v>14</v>
      </c>
    </row>
    <row r="116" spans="1:25">
      <c r="A116" s="66">
        <v>305</v>
      </c>
      <c r="B116" s="34" t="s">
        <v>1127</v>
      </c>
      <c r="C116" s="34" t="s">
        <v>1069</v>
      </c>
      <c r="D116" s="43" t="s">
        <v>1066</v>
      </c>
      <c r="E116" s="34" t="s">
        <v>60</v>
      </c>
      <c r="F116" s="43">
        <v>23</v>
      </c>
      <c r="G116" s="43">
        <v>2001</v>
      </c>
      <c r="H116" s="44">
        <v>35</v>
      </c>
      <c r="I116" s="86">
        <v>2661</v>
      </c>
      <c r="J116" s="45">
        <v>76</v>
      </c>
      <c r="K116" s="45">
        <v>77.8</v>
      </c>
      <c r="L116" s="45">
        <v>29.6</v>
      </c>
      <c r="M116" s="44">
        <v>31</v>
      </c>
      <c r="N116" s="45">
        <v>82</v>
      </c>
      <c r="O116" s="45">
        <v>14</v>
      </c>
      <c r="P116" s="44">
        <v>4</v>
      </c>
      <c r="Q116" s="45">
        <v>31</v>
      </c>
      <c r="R116" s="36">
        <v>0</v>
      </c>
      <c r="S116" s="44">
        <v>1.4</v>
      </c>
      <c r="T116" s="45">
        <v>48</v>
      </c>
      <c r="U116" s="45">
        <v>36</v>
      </c>
      <c r="V116" s="51">
        <v>12</v>
      </c>
      <c r="W116" s="51">
        <v>0.41</v>
      </c>
      <c r="X116" s="51">
        <v>1.1200000000000001</v>
      </c>
      <c r="Y116" s="38" t="s">
        <v>14</v>
      </c>
    </row>
    <row r="117" spans="1:25">
      <c r="A117" s="66">
        <v>687</v>
      </c>
      <c r="B117" s="34" t="s">
        <v>211</v>
      </c>
      <c r="C117" s="34" t="s">
        <v>1101</v>
      </c>
      <c r="D117" s="43" t="s">
        <v>71</v>
      </c>
      <c r="E117" s="34" t="s">
        <v>56</v>
      </c>
      <c r="F117" s="43">
        <v>21</v>
      </c>
      <c r="G117" s="43">
        <v>2004</v>
      </c>
      <c r="H117" s="44">
        <v>37</v>
      </c>
      <c r="I117" s="86">
        <v>2659</v>
      </c>
      <c r="J117" s="45">
        <v>72</v>
      </c>
      <c r="K117" s="45">
        <v>77.7</v>
      </c>
      <c r="L117" s="45">
        <v>29.5</v>
      </c>
      <c r="M117" s="44">
        <v>30</v>
      </c>
      <c r="N117" s="45">
        <v>83</v>
      </c>
      <c r="O117" s="45">
        <v>15</v>
      </c>
      <c r="P117" s="44">
        <v>7</v>
      </c>
      <c r="Q117" s="45">
        <v>26</v>
      </c>
      <c r="R117" s="36">
        <v>0</v>
      </c>
      <c r="S117" s="44">
        <v>1.41</v>
      </c>
      <c r="T117" s="45">
        <v>42</v>
      </c>
      <c r="U117" s="45">
        <v>42</v>
      </c>
      <c r="V117" s="36">
        <v>0</v>
      </c>
      <c r="W117" s="36">
        <v>0</v>
      </c>
      <c r="X117" s="50">
        <v>-0.35</v>
      </c>
      <c r="Y117" s="38" t="s">
        <v>14</v>
      </c>
    </row>
    <row r="118" spans="1:25">
      <c r="A118" s="66">
        <v>381</v>
      </c>
      <c r="B118" s="34" t="s">
        <v>143</v>
      </c>
      <c r="C118" s="34" t="s">
        <v>1068</v>
      </c>
      <c r="D118" s="43" t="s">
        <v>71</v>
      </c>
      <c r="E118" s="34" t="s">
        <v>58</v>
      </c>
      <c r="F118" s="43">
        <v>26</v>
      </c>
      <c r="G118" s="43">
        <v>1998</v>
      </c>
      <c r="H118" s="44">
        <v>37</v>
      </c>
      <c r="I118" s="86">
        <v>2658</v>
      </c>
      <c r="J118" s="45">
        <v>72</v>
      </c>
      <c r="K118" s="45">
        <v>77.7</v>
      </c>
      <c r="L118" s="45">
        <v>29.5</v>
      </c>
      <c r="M118" s="44">
        <v>31</v>
      </c>
      <c r="N118" s="45">
        <v>82</v>
      </c>
      <c r="O118" s="45">
        <v>20</v>
      </c>
      <c r="P118" s="44">
        <v>6</v>
      </c>
      <c r="Q118" s="45">
        <v>20</v>
      </c>
      <c r="R118" s="36">
        <v>0</v>
      </c>
      <c r="S118" s="44">
        <v>1.54</v>
      </c>
      <c r="T118" s="45">
        <v>45</v>
      </c>
      <c r="U118" s="45">
        <v>41</v>
      </c>
      <c r="V118" s="51">
        <v>4</v>
      </c>
      <c r="W118" s="51">
        <v>0.14000000000000001</v>
      </c>
      <c r="X118" s="50">
        <v>-0.56999999999999995</v>
      </c>
      <c r="Y118" s="38" t="s">
        <v>14</v>
      </c>
    </row>
    <row r="119" spans="1:25">
      <c r="A119" s="66">
        <v>489</v>
      </c>
      <c r="B119" s="34" t="s">
        <v>1732</v>
      </c>
      <c r="C119" s="34" t="s">
        <v>1059</v>
      </c>
      <c r="D119" s="43" t="s">
        <v>1077</v>
      </c>
      <c r="E119" s="34" t="s">
        <v>48</v>
      </c>
      <c r="F119" s="43">
        <v>20</v>
      </c>
      <c r="G119" s="43">
        <v>2005</v>
      </c>
      <c r="H119" s="44">
        <v>34</v>
      </c>
      <c r="I119" s="86">
        <v>2646</v>
      </c>
      <c r="J119" s="45">
        <v>78</v>
      </c>
      <c r="K119" s="45">
        <v>77.400000000000006</v>
      </c>
      <c r="L119" s="45">
        <v>29.4</v>
      </c>
      <c r="M119" s="44">
        <v>29</v>
      </c>
      <c r="N119" s="45">
        <v>87</v>
      </c>
      <c r="O119" s="45">
        <v>22</v>
      </c>
      <c r="P119" s="44">
        <v>5</v>
      </c>
      <c r="Q119" s="45">
        <v>27</v>
      </c>
      <c r="R119" s="45">
        <v>1</v>
      </c>
      <c r="S119" s="44">
        <v>2.1800000000000002</v>
      </c>
      <c r="T119" s="45">
        <v>63</v>
      </c>
      <c r="U119" s="45">
        <v>25</v>
      </c>
      <c r="V119" s="51">
        <v>38</v>
      </c>
      <c r="W119" s="51">
        <v>1.29</v>
      </c>
      <c r="X119" s="51">
        <v>0.83</v>
      </c>
      <c r="Y119" s="38" t="s">
        <v>14</v>
      </c>
    </row>
    <row r="120" spans="1:25">
      <c r="A120" s="66">
        <v>244</v>
      </c>
      <c r="B120" s="34" t="s">
        <v>3436</v>
      </c>
      <c r="C120" s="34" t="s">
        <v>1074</v>
      </c>
      <c r="D120" s="43" t="s">
        <v>1077</v>
      </c>
      <c r="E120" s="34" t="s">
        <v>3420</v>
      </c>
      <c r="F120" s="43">
        <v>26</v>
      </c>
      <c r="G120" s="43">
        <v>1999</v>
      </c>
      <c r="H120" s="44">
        <v>32</v>
      </c>
      <c r="I120" s="86">
        <v>2631</v>
      </c>
      <c r="J120" s="45">
        <v>82</v>
      </c>
      <c r="K120" s="45">
        <v>76.900000000000006</v>
      </c>
      <c r="L120" s="45">
        <v>29.2</v>
      </c>
      <c r="M120" s="44">
        <v>31</v>
      </c>
      <c r="N120" s="45">
        <v>84</v>
      </c>
      <c r="O120" s="45">
        <v>21</v>
      </c>
      <c r="P120" s="44">
        <v>1</v>
      </c>
      <c r="Q120" s="45">
        <v>22</v>
      </c>
      <c r="R120" s="36">
        <v>0</v>
      </c>
      <c r="S120" s="44">
        <v>1.19</v>
      </c>
      <c r="T120" s="45">
        <v>40</v>
      </c>
      <c r="U120" s="45">
        <v>45</v>
      </c>
      <c r="V120" s="50">
        <v>-5</v>
      </c>
      <c r="W120" s="50">
        <v>-0.17</v>
      </c>
      <c r="X120" s="51">
        <v>0.06</v>
      </c>
      <c r="Y120" s="38" t="s">
        <v>14</v>
      </c>
    </row>
    <row r="121" spans="1:25">
      <c r="A121" s="66">
        <v>459</v>
      </c>
      <c r="B121" s="34" t="s">
        <v>160</v>
      </c>
      <c r="C121" s="34" t="s">
        <v>1082</v>
      </c>
      <c r="D121" s="43" t="s">
        <v>1742</v>
      </c>
      <c r="E121" s="34" t="s">
        <v>60</v>
      </c>
      <c r="F121" s="43">
        <v>25</v>
      </c>
      <c r="G121" s="43">
        <v>2000</v>
      </c>
      <c r="H121" s="44">
        <v>34</v>
      </c>
      <c r="I121" s="86">
        <v>2631</v>
      </c>
      <c r="J121" s="45">
        <v>77</v>
      </c>
      <c r="K121" s="45">
        <v>76.900000000000006</v>
      </c>
      <c r="L121" s="45">
        <v>29.2</v>
      </c>
      <c r="M121" s="44">
        <v>30</v>
      </c>
      <c r="N121" s="45">
        <v>82</v>
      </c>
      <c r="O121" s="45">
        <v>16</v>
      </c>
      <c r="P121" s="44">
        <v>4</v>
      </c>
      <c r="Q121" s="45">
        <v>46</v>
      </c>
      <c r="R121" s="36">
        <v>0</v>
      </c>
      <c r="S121" s="44">
        <v>1.41</v>
      </c>
      <c r="T121" s="45">
        <v>45</v>
      </c>
      <c r="U121" s="45">
        <v>33</v>
      </c>
      <c r="V121" s="51">
        <v>12</v>
      </c>
      <c r="W121" s="51">
        <v>0.41</v>
      </c>
      <c r="X121" s="51">
        <v>1.0900000000000001</v>
      </c>
      <c r="Y121" s="38" t="s">
        <v>14</v>
      </c>
    </row>
    <row r="122" spans="1:25">
      <c r="A122" s="66">
        <v>151</v>
      </c>
      <c r="B122" s="34" t="s">
        <v>1703</v>
      </c>
      <c r="C122" s="34" t="s">
        <v>1059</v>
      </c>
      <c r="D122" s="43" t="s">
        <v>71</v>
      </c>
      <c r="E122" s="34" t="s">
        <v>68</v>
      </c>
      <c r="F122" s="43">
        <v>26</v>
      </c>
      <c r="G122" s="43">
        <v>1998</v>
      </c>
      <c r="H122" s="44">
        <v>31</v>
      </c>
      <c r="I122" s="86">
        <v>2626</v>
      </c>
      <c r="J122" s="45">
        <v>85</v>
      </c>
      <c r="K122" s="45">
        <v>76.8</v>
      </c>
      <c r="L122" s="45">
        <v>29.2</v>
      </c>
      <c r="M122" s="44">
        <v>30</v>
      </c>
      <c r="N122" s="45">
        <v>86</v>
      </c>
      <c r="O122" s="45">
        <v>18</v>
      </c>
      <c r="P122" s="44">
        <v>1</v>
      </c>
      <c r="Q122" s="45">
        <v>45</v>
      </c>
      <c r="R122" s="36">
        <v>0</v>
      </c>
      <c r="S122" s="44">
        <v>1.23</v>
      </c>
      <c r="T122" s="45">
        <v>38</v>
      </c>
      <c r="U122" s="45">
        <v>39</v>
      </c>
      <c r="V122" s="50">
        <v>-1</v>
      </c>
      <c r="W122" s="50">
        <v>-0.03</v>
      </c>
      <c r="X122" s="51">
        <v>0.19</v>
      </c>
      <c r="Y122" s="38" t="s">
        <v>14</v>
      </c>
    </row>
    <row r="123" spans="1:25">
      <c r="A123" s="66">
        <v>139</v>
      </c>
      <c r="B123" s="34" t="s">
        <v>99</v>
      </c>
      <c r="C123" s="34" t="s">
        <v>1082</v>
      </c>
      <c r="D123" s="43" t="s">
        <v>1077</v>
      </c>
      <c r="E123" s="34" t="s">
        <v>51</v>
      </c>
      <c r="F123" s="43">
        <v>26</v>
      </c>
      <c r="G123" s="43">
        <v>1999</v>
      </c>
      <c r="H123" s="44">
        <v>34</v>
      </c>
      <c r="I123" s="86">
        <v>2614</v>
      </c>
      <c r="J123" s="45">
        <v>77</v>
      </c>
      <c r="K123" s="45">
        <v>76.400000000000006</v>
      </c>
      <c r="L123" s="45">
        <v>29</v>
      </c>
      <c r="M123" s="44">
        <v>29</v>
      </c>
      <c r="N123" s="45">
        <v>86</v>
      </c>
      <c r="O123" s="45">
        <v>22</v>
      </c>
      <c r="P123" s="44">
        <v>5</v>
      </c>
      <c r="Q123" s="45">
        <v>27</v>
      </c>
      <c r="R123" s="45">
        <v>1</v>
      </c>
      <c r="S123" s="44">
        <v>1.88</v>
      </c>
      <c r="T123" s="45">
        <v>58</v>
      </c>
      <c r="U123" s="45">
        <v>40</v>
      </c>
      <c r="V123" s="51">
        <v>18</v>
      </c>
      <c r="W123" s="51">
        <v>0.62</v>
      </c>
      <c r="X123" s="51">
        <v>0.51</v>
      </c>
      <c r="Y123" s="38" t="s">
        <v>14</v>
      </c>
    </row>
    <row r="124" spans="1:25">
      <c r="A124" s="66">
        <v>553</v>
      </c>
      <c r="B124" s="34" t="s">
        <v>180</v>
      </c>
      <c r="C124" s="34" t="s">
        <v>1061</v>
      </c>
      <c r="D124" s="43" t="s">
        <v>72</v>
      </c>
      <c r="E124" s="34" t="s">
        <v>46</v>
      </c>
      <c r="F124" s="43">
        <v>24</v>
      </c>
      <c r="G124" s="43">
        <v>2001</v>
      </c>
      <c r="H124" s="44">
        <v>31</v>
      </c>
      <c r="I124" s="86">
        <v>2614</v>
      </c>
      <c r="J124" s="45">
        <v>84</v>
      </c>
      <c r="K124" s="45">
        <v>76.400000000000006</v>
      </c>
      <c r="L124" s="45">
        <v>29</v>
      </c>
      <c r="M124" s="44">
        <v>30</v>
      </c>
      <c r="N124" s="45">
        <v>86</v>
      </c>
      <c r="O124" s="45">
        <v>28</v>
      </c>
      <c r="P124" s="44">
        <v>1</v>
      </c>
      <c r="Q124" s="45">
        <v>45</v>
      </c>
      <c r="R124" s="36">
        <v>0</v>
      </c>
      <c r="S124" s="44">
        <v>2.29</v>
      </c>
      <c r="T124" s="45">
        <v>60</v>
      </c>
      <c r="U124" s="45">
        <v>20</v>
      </c>
      <c r="V124" s="51">
        <v>40</v>
      </c>
      <c r="W124" s="51">
        <v>1.38</v>
      </c>
      <c r="X124" s="51">
        <v>0.93</v>
      </c>
      <c r="Y124" s="38" t="s">
        <v>14</v>
      </c>
    </row>
    <row r="125" spans="1:25">
      <c r="A125" s="66">
        <v>410</v>
      </c>
      <c r="B125" s="34" t="s">
        <v>150</v>
      </c>
      <c r="C125" s="34" t="s">
        <v>1099</v>
      </c>
      <c r="D125" s="43" t="s">
        <v>1742</v>
      </c>
      <c r="E125" s="34" t="s">
        <v>51</v>
      </c>
      <c r="F125" s="43">
        <v>25</v>
      </c>
      <c r="G125" s="43">
        <v>1999</v>
      </c>
      <c r="H125" s="44">
        <v>33</v>
      </c>
      <c r="I125" s="86">
        <v>2609</v>
      </c>
      <c r="J125" s="45">
        <v>79</v>
      </c>
      <c r="K125" s="45">
        <v>76.3</v>
      </c>
      <c r="L125" s="45">
        <v>29</v>
      </c>
      <c r="M125" s="44">
        <v>31</v>
      </c>
      <c r="N125" s="45">
        <v>83</v>
      </c>
      <c r="O125" s="45">
        <v>13</v>
      </c>
      <c r="P125" s="44">
        <v>2</v>
      </c>
      <c r="Q125" s="45">
        <v>19</v>
      </c>
      <c r="R125" s="36">
        <v>0</v>
      </c>
      <c r="S125" s="44">
        <v>1.97</v>
      </c>
      <c r="T125" s="45">
        <v>57</v>
      </c>
      <c r="U125" s="45">
        <v>36</v>
      </c>
      <c r="V125" s="51">
        <v>21</v>
      </c>
      <c r="W125" s="51">
        <v>0.72</v>
      </c>
      <c r="X125" s="51">
        <v>0.95</v>
      </c>
      <c r="Y125" s="38" t="s">
        <v>14</v>
      </c>
    </row>
    <row r="126" spans="1:25">
      <c r="A126" s="66">
        <v>327</v>
      </c>
      <c r="B126" s="34" t="s">
        <v>134</v>
      </c>
      <c r="C126" s="34" t="s">
        <v>1059</v>
      </c>
      <c r="D126" s="43" t="s">
        <v>72</v>
      </c>
      <c r="E126" s="34" t="s">
        <v>68</v>
      </c>
      <c r="F126" s="43">
        <v>32</v>
      </c>
      <c r="G126" s="43">
        <v>1993</v>
      </c>
      <c r="H126" s="44">
        <v>33</v>
      </c>
      <c r="I126" s="86">
        <v>2591</v>
      </c>
      <c r="J126" s="45">
        <v>79</v>
      </c>
      <c r="K126" s="45">
        <v>75.8</v>
      </c>
      <c r="L126" s="45">
        <v>28.8</v>
      </c>
      <c r="M126" s="44">
        <v>29</v>
      </c>
      <c r="N126" s="45">
        <v>89</v>
      </c>
      <c r="O126" s="45">
        <v>27</v>
      </c>
      <c r="P126" s="44">
        <v>4</v>
      </c>
      <c r="Q126" s="45">
        <v>4</v>
      </c>
      <c r="R126" s="45">
        <v>1</v>
      </c>
      <c r="S126" s="44">
        <v>1.1499999999999999</v>
      </c>
      <c r="T126" s="45">
        <v>31</v>
      </c>
      <c r="U126" s="45">
        <v>42</v>
      </c>
      <c r="V126" s="50">
        <v>-11</v>
      </c>
      <c r="W126" s="50">
        <v>-0.38</v>
      </c>
      <c r="X126" s="50">
        <v>-1.25</v>
      </c>
      <c r="Y126" s="38" t="s">
        <v>14</v>
      </c>
    </row>
    <row r="127" spans="1:25">
      <c r="A127" s="66">
        <v>111</v>
      </c>
      <c r="B127" s="34" t="s">
        <v>91</v>
      </c>
      <c r="C127" s="34" t="s">
        <v>1069</v>
      </c>
      <c r="D127" s="43" t="s">
        <v>71</v>
      </c>
      <c r="E127" s="34" t="s">
        <v>51</v>
      </c>
      <c r="F127" s="43">
        <v>33</v>
      </c>
      <c r="G127" s="43">
        <v>1992</v>
      </c>
      <c r="H127" s="44">
        <v>34</v>
      </c>
      <c r="I127" s="86">
        <v>2571</v>
      </c>
      <c r="J127" s="45">
        <v>76</v>
      </c>
      <c r="K127" s="45">
        <v>75.2</v>
      </c>
      <c r="L127" s="45">
        <v>28.6</v>
      </c>
      <c r="M127" s="44">
        <v>33</v>
      </c>
      <c r="N127" s="45">
        <v>78</v>
      </c>
      <c r="O127" s="45">
        <v>13</v>
      </c>
      <c r="P127" s="44">
        <v>1</v>
      </c>
      <c r="Q127" s="45">
        <v>11</v>
      </c>
      <c r="R127" s="36">
        <v>0</v>
      </c>
      <c r="S127" s="44">
        <v>1.97</v>
      </c>
      <c r="T127" s="45">
        <v>55</v>
      </c>
      <c r="U127" s="45">
        <v>31</v>
      </c>
      <c r="V127" s="51">
        <v>24</v>
      </c>
      <c r="W127" s="51">
        <v>0.84</v>
      </c>
      <c r="X127" s="51">
        <v>1.37</v>
      </c>
      <c r="Y127" s="38" t="s">
        <v>14</v>
      </c>
    </row>
    <row r="128" spans="1:25">
      <c r="A128" s="66">
        <v>95</v>
      </c>
      <c r="B128" s="34" t="s">
        <v>1401</v>
      </c>
      <c r="C128" s="34" t="s">
        <v>1080</v>
      </c>
      <c r="D128" s="43" t="s">
        <v>72</v>
      </c>
      <c r="E128" s="34" t="s">
        <v>65</v>
      </c>
      <c r="F128" s="43">
        <v>26</v>
      </c>
      <c r="G128" s="43">
        <v>1998</v>
      </c>
      <c r="H128" s="44">
        <v>29</v>
      </c>
      <c r="I128" s="86">
        <v>2553</v>
      </c>
      <c r="J128" s="45">
        <v>88</v>
      </c>
      <c r="K128" s="45">
        <v>74.599999999999994</v>
      </c>
      <c r="L128" s="45">
        <v>28.4</v>
      </c>
      <c r="M128" s="44">
        <v>28</v>
      </c>
      <c r="N128" s="45">
        <v>90</v>
      </c>
      <c r="O128" s="45">
        <v>27</v>
      </c>
      <c r="P128" s="44">
        <v>1</v>
      </c>
      <c r="Q128" s="45">
        <v>35</v>
      </c>
      <c r="R128" s="45">
        <v>8</v>
      </c>
      <c r="S128" s="44">
        <v>0.66</v>
      </c>
      <c r="T128" s="45">
        <v>23</v>
      </c>
      <c r="U128" s="45">
        <v>47</v>
      </c>
      <c r="V128" s="50">
        <v>-24</v>
      </c>
      <c r="W128" s="50">
        <v>-0.85</v>
      </c>
      <c r="X128" s="51">
        <v>0.92</v>
      </c>
      <c r="Y128" s="38" t="s">
        <v>14</v>
      </c>
    </row>
    <row r="129" spans="1:25">
      <c r="A129" s="66">
        <v>665</v>
      </c>
      <c r="B129" s="34" t="s">
        <v>1461</v>
      </c>
      <c r="C129" s="34" t="s">
        <v>1059</v>
      </c>
      <c r="D129" s="43" t="s">
        <v>71</v>
      </c>
      <c r="E129" s="34" t="s">
        <v>63</v>
      </c>
      <c r="F129" s="43">
        <v>21</v>
      </c>
      <c r="G129" s="43">
        <v>2004</v>
      </c>
      <c r="H129" s="44">
        <v>34</v>
      </c>
      <c r="I129" s="86">
        <v>2552</v>
      </c>
      <c r="J129" s="45">
        <v>75</v>
      </c>
      <c r="K129" s="45">
        <v>74.599999999999994</v>
      </c>
      <c r="L129" s="45">
        <v>28.4</v>
      </c>
      <c r="M129" s="44">
        <v>29</v>
      </c>
      <c r="N129" s="45">
        <v>83</v>
      </c>
      <c r="O129" s="45">
        <v>15</v>
      </c>
      <c r="P129" s="44">
        <v>5</v>
      </c>
      <c r="Q129" s="45">
        <v>30</v>
      </c>
      <c r="R129" s="36">
        <v>0</v>
      </c>
      <c r="S129" s="44">
        <v>1.1499999999999999</v>
      </c>
      <c r="T129" s="45">
        <v>33</v>
      </c>
      <c r="U129" s="45">
        <v>43</v>
      </c>
      <c r="V129" s="50">
        <v>-10</v>
      </c>
      <c r="W129" s="50">
        <v>-0.35</v>
      </c>
      <c r="X129" s="50">
        <v>-0.35</v>
      </c>
      <c r="Y129" s="38" t="s">
        <v>14</v>
      </c>
    </row>
    <row r="130" spans="1:25">
      <c r="A130" s="66">
        <v>58</v>
      </c>
      <c r="B130" s="34" t="s">
        <v>1273</v>
      </c>
      <c r="C130" s="34" t="s">
        <v>1073</v>
      </c>
      <c r="D130" s="43" t="s">
        <v>72</v>
      </c>
      <c r="E130" s="34" t="s">
        <v>54</v>
      </c>
      <c r="F130" s="43">
        <v>25</v>
      </c>
      <c r="G130" s="43">
        <v>1999</v>
      </c>
      <c r="H130" s="44">
        <v>30</v>
      </c>
      <c r="I130" s="86">
        <v>2534</v>
      </c>
      <c r="J130" s="45">
        <v>84</v>
      </c>
      <c r="K130" s="45">
        <v>74.099999999999994</v>
      </c>
      <c r="L130" s="45">
        <v>28.2</v>
      </c>
      <c r="M130" s="44">
        <v>28</v>
      </c>
      <c r="N130" s="45">
        <v>90</v>
      </c>
      <c r="O130" s="45">
        <v>28</v>
      </c>
      <c r="P130" s="44">
        <v>2</v>
      </c>
      <c r="Q130" s="45">
        <v>7</v>
      </c>
      <c r="R130" s="45">
        <v>2</v>
      </c>
      <c r="S130" s="44">
        <v>1.27</v>
      </c>
      <c r="T130" s="45">
        <v>36</v>
      </c>
      <c r="U130" s="45">
        <v>40</v>
      </c>
      <c r="V130" s="50">
        <v>-4</v>
      </c>
      <c r="W130" s="50">
        <v>-0.14000000000000001</v>
      </c>
      <c r="X130" s="50">
        <v>-0.14000000000000001</v>
      </c>
      <c r="Y130" s="38" t="s">
        <v>14</v>
      </c>
    </row>
    <row r="131" spans="1:25" ht="17.25" thickBot="1">
      <c r="A131" s="66">
        <v>406</v>
      </c>
      <c r="B131" s="34" t="s">
        <v>1394</v>
      </c>
      <c r="C131" s="34" t="s">
        <v>1102</v>
      </c>
      <c r="D131" s="43" t="s">
        <v>72</v>
      </c>
      <c r="E131" s="34" t="s">
        <v>4526</v>
      </c>
      <c r="F131" s="43">
        <v>27</v>
      </c>
      <c r="G131" s="43">
        <v>1997</v>
      </c>
      <c r="H131" s="44">
        <v>31</v>
      </c>
      <c r="I131" s="86">
        <v>2534</v>
      </c>
      <c r="J131" s="45">
        <v>82</v>
      </c>
      <c r="K131" s="45">
        <v>74.099999999999994</v>
      </c>
      <c r="L131" s="45">
        <v>28.2</v>
      </c>
      <c r="M131" s="44">
        <v>27</v>
      </c>
      <c r="N131" s="45">
        <v>90</v>
      </c>
      <c r="O131" s="45">
        <v>27</v>
      </c>
      <c r="P131" s="44">
        <v>4</v>
      </c>
      <c r="Q131" s="45">
        <v>26</v>
      </c>
      <c r="R131" s="45">
        <v>3</v>
      </c>
      <c r="S131" s="44">
        <v>1.03</v>
      </c>
      <c r="T131" s="45">
        <v>34</v>
      </c>
      <c r="U131" s="45">
        <v>44</v>
      </c>
      <c r="V131" s="50">
        <v>-10</v>
      </c>
      <c r="W131" s="50">
        <v>-0.36</v>
      </c>
      <c r="X131" s="51">
        <v>0.56000000000000005</v>
      </c>
      <c r="Y131" s="38" t="s">
        <v>14</v>
      </c>
    </row>
    <row r="132" spans="1:25" ht="17.25" thickBot="1">
      <c r="A132" s="73">
        <v>627</v>
      </c>
      <c r="B132" s="75" t="s">
        <v>1810</v>
      </c>
      <c r="C132" s="75" t="s">
        <v>1092</v>
      </c>
      <c r="D132" s="77" t="s">
        <v>71</v>
      </c>
      <c r="E132" s="75" t="s">
        <v>4527</v>
      </c>
      <c r="F132" s="77">
        <v>25</v>
      </c>
      <c r="G132" s="77">
        <v>2000</v>
      </c>
      <c r="H132" s="80">
        <v>35</v>
      </c>
      <c r="I132" s="87">
        <v>2534</v>
      </c>
      <c r="J132" s="78">
        <v>72</v>
      </c>
      <c r="K132" s="78">
        <v>74.099999999999994</v>
      </c>
      <c r="L132" s="78">
        <v>28.2</v>
      </c>
      <c r="M132" s="80">
        <v>31</v>
      </c>
      <c r="N132" s="78">
        <v>80</v>
      </c>
      <c r="O132" s="78">
        <v>16</v>
      </c>
      <c r="P132" s="80">
        <v>4</v>
      </c>
      <c r="Q132" s="78">
        <v>12</v>
      </c>
      <c r="R132" s="82">
        <v>0</v>
      </c>
      <c r="S132" s="80">
        <v>1.31</v>
      </c>
      <c r="T132" s="78">
        <v>32</v>
      </c>
      <c r="U132" s="78">
        <v>37</v>
      </c>
      <c r="V132" s="88">
        <v>-5</v>
      </c>
      <c r="W132" s="88">
        <v>-0.18</v>
      </c>
      <c r="X132" s="88">
        <v>-0.48</v>
      </c>
      <c r="Y132" s="84" t="s">
        <v>14</v>
      </c>
    </row>
    <row r="133" spans="1:25">
      <c r="A133" s="66">
        <v>137</v>
      </c>
      <c r="B133" s="34" t="s">
        <v>98</v>
      </c>
      <c r="C133" s="34" t="s">
        <v>1069</v>
      </c>
      <c r="D133" s="43" t="s">
        <v>1742</v>
      </c>
      <c r="E133" s="34" t="s">
        <v>51</v>
      </c>
      <c r="F133" s="43">
        <v>26</v>
      </c>
      <c r="G133" s="43">
        <v>1999</v>
      </c>
      <c r="H133" s="44">
        <v>33</v>
      </c>
      <c r="I133" s="86">
        <v>2494</v>
      </c>
      <c r="J133" s="45">
        <v>76</v>
      </c>
      <c r="K133" s="45">
        <v>72.900000000000006</v>
      </c>
      <c r="L133" s="45">
        <v>27.7</v>
      </c>
      <c r="M133" s="44">
        <v>29</v>
      </c>
      <c r="N133" s="45">
        <v>83</v>
      </c>
      <c r="O133" s="45">
        <v>16</v>
      </c>
      <c r="P133" s="44">
        <v>4</v>
      </c>
      <c r="Q133" s="45">
        <v>24</v>
      </c>
      <c r="R133" s="45">
        <v>1</v>
      </c>
      <c r="S133" s="44">
        <v>1.88</v>
      </c>
      <c r="T133" s="45">
        <v>48</v>
      </c>
      <c r="U133" s="45">
        <v>35</v>
      </c>
      <c r="V133" s="51">
        <v>13</v>
      </c>
      <c r="W133" s="51">
        <v>0.47</v>
      </c>
      <c r="X133" s="50">
        <v>-0.11</v>
      </c>
      <c r="Y133" s="38" t="s">
        <v>14</v>
      </c>
    </row>
    <row r="134" spans="1:25">
      <c r="A134" s="66">
        <v>607</v>
      </c>
      <c r="B134" s="34" t="s">
        <v>1719</v>
      </c>
      <c r="C134" s="34" t="s">
        <v>1065</v>
      </c>
      <c r="D134" s="43" t="s">
        <v>1742</v>
      </c>
      <c r="E134" s="34" t="s">
        <v>4526</v>
      </c>
      <c r="F134" s="43">
        <v>23</v>
      </c>
      <c r="G134" s="43">
        <v>2001</v>
      </c>
      <c r="H134" s="44">
        <v>31</v>
      </c>
      <c r="I134" s="86">
        <v>2470</v>
      </c>
      <c r="J134" s="45">
        <v>80</v>
      </c>
      <c r="K134" s="45">
        <v>72.2</v>
      </c>
      <c r="L134" s="45">
        <v>27.4</v>
      </c>
      <c r="M134" s="44">
        <v>29</v>
      </c>
      <c r="N134" s="45">
        <v>84</v>
      </c>
      <c r="O134" s="45">
        <v>14</v>
      </c>
      <c r="P134" s="44">
        <v>2</v>
      </c>
      <c r="Q134" s="45">
        <v>19</v>
      </c>
      <c r="R134" s="36">
        <v>0</v>
      </c>
      <c r="S134" s="44">
        <v>1.1599999999999999</v>
      </c>
      <c r="T134" s="45">
        <v>34</v>
      </c>
      <c r="U134" s="45">
        <v>42</v>
      </c>
      <c r="V134" s="50">
        <v>-8</v>
      </c>
      <c r="W134" s="50">
        <v>-0.28999999999999998</v>
      </c>
      <c r="X134" s="51">
        <v>0.75</v>
      </c>
      <c r="Y134" s="38" t="s">
        <v>14</v>
      </c>
    </row>
    <row r="135" spans="1:25">
      <c r="A135" s="66">
        <v>625</v>
      </c>
      <c r="B135" s="34" t="s">
        <v>1268</v>
      </c>
      <c r="C135" s="34" t="s">
        <v>1065</v>
      </c>
      <c r="D135" s="43" t="s">
        <v>72</v>
      </c>
      <c r="E135" s="34" t="s">
        <v>46</v>
      </c>
      <c r="F135" s="43">
        <v>24</v>
      </c>
      <c r="G135" s="43">
        <v>2001</v>
      </c>
      <c r="H135" s="44">
        <v>30</v>
      </c>
      <c r="I135" s="86">
        <v>2454</v>
      </c>
      <c r="J135" s="45">
        <v>82</v>
      </c>
      <c r="K135" s="45">
        <v>71.8</v>
      </c>
      <c r="L135" s="45">
        <v>27.3</v>
      </c>
      <c r="M135" s="44">
        <v>28</v>
      </c>
      <c r="N135" s="45">
        <v>85</v>
      </c>
      <c r="O135" s="45">
        <v>23</v>
      </c>
      <c r="P135" s="44">
        <v>2</v>
      </c>
      <c r="Q135" s="45">
        <v>34</v>
      </c>
      <c r="R135" s="36">
        <v>0</v>
      </c>
      <c r="S135" s="44">
        <v>2.23</v>
      </c>
      <c r="T135" s="45">
        <v>51</v>
      </c>
      <c r="U135" s="45">
        <v>20</v>
      </c>
      <c r="V135" s="51">
        <v>31</v>
      </c>
      <c r="W135" s="51">
        <v>1.1399999999999999</v>
      </c>
      <c r="X135" s="50">
        <v>-7.0000000000000007E-2</v>
      </c>
      <c r="Y135" s="38" t="s">
        <v>14</v>
      </c>
    </row>
    <row r="136" spans="1:25">
      <c r="A136" s="66">
        <v>250</v>
      </c>
      <c r="B136" s="34" t="s">
        <v>121</v>
      </c>
      <c r="C136" s="34" t="s">
        <v>1069</v>
      </c>
      <c r="D136" s="43" t="s">
        <v>71</v>
      </c>
      <c r="E136" s="34" t="s">
        <v>4527</v>
      </c>
      <c r="F136" s="43">
        <v>27</v>
      </c>
      <c r="G136" s="43">
        <v>1997</v>
      </c>
      <c r="H136" s="44">
        <v>29</v>
      </c>
      <c r="I136" s="86">
        <v>2453</v>
      </c>
      <c r="J136" s="45">
        <v>85</v>
      </c>
      <c r="K136" s="45">
        <v>71.7</v>
      </c>
      <c r="L136" s="45">
        <v>27.3</v>
      </c>
      <c r="M136" s="44">
        <v>27</v>
      </c>
      <c r="N136" s="45">
        <v>88</v>
      </c>
      <c r="O136" s="45">
        <v>19</v>
      </c>
      <c r="P136" s="44">
        <v>2</v>
      </c>
      <c r="Q136" s="45">
        <v>37</v>
      </c>
      <c r="R136" s="45">
        <v>1</v>
      </c>
      <c r="S136" s="44">
        <v>1.45</v>
      </c>
      <c r="T136" s="45">
        <v>43</v>
      </c>
      <c r="U136" s="45">
        <v>36</v>
      </c>
      <c r="V136" s="51">
        <v>7</v>
      </c>
      <c r="W136" s="51">
        <v>0.26</v>
      </c>
      <c r="X136" s="51">
        <v>1.0900000000000001</v>
      </c>
      <c r="Y136" s="38" t="s">
        <v>14</v>
      </c>
    </row>
    <row r="137" spans="1:25">
      <c r="A137" s="66">
        <v>1</v>
      </c>
      <c r="B137" s="34" t="s">
        <v>3470</v>
      </c>
      <c r="C137" s="34" t="s">
        <v>1057</v>
      </c>
      <c r="D137" s="43" t="s">
        <v>1742</v>
      </c>
      <c r="E137" s="34" t="s">
        <v>3420</v>
      </c>
      <c r="F137" s="43">
        <v>24</v>
      </c>
      <c r="G137" s="43">
        <v>2000</v>
      </c>
      <c r="H137" s="44">
        <v>37</v>
      </c>
      <c r="I137" s="86">
        <v>2449</v>
      </c>
      <c r="J137" s="45">
        <v>66</v>
      </c>
      <c r="K137" s="45">
        <v>71.599999999999994</v>
      </c>
      <c r="L137" s="45">
        <v>27.2</v>
      </c>
      <c r="M137" s="44">
        <v>30</v>
      </c>
      <c r="N137" s="45">
        <v>77</v>
      </c>
      <c r="O137" s="45">
        <v>2</v>
      </c>
      <c r="P137" s="44">
        <v>7</v>
      </c>
      <c r="Q137" s="45">
        <v>21</v>
      </c>
      <c r="R137" s="45">
        <v>1</v>
      </c>
      <c r="S137" s="44">
        <v>1.19</v>
      </c>
      <c r="T137" s="45">
        <v>35</v>
      </c>
      <c r="U137" s="45">
        <v>31</v>
      </c>
      <c r="V137" s="51">
        <v>4</v>
      </c>
      <c r="W137" s="51">
        <v>0.15</v>
      </c>
      <c r="X137" s="51">
        <v>1.17</v>
      </c>
      <c r="Y137" s="38" t="s">
        <v>14</v>
      </c>
    </row>
    <row r="138" spans="1:25">
      <c r="A138" s="66">
        <v>295</v>
      </c>
      <c r="B138" s="34" t="s">
        <v>127</v>
      </c>
      <c r="C138" s="34" t="s">
        <v>1073</v>
      </c>
      <c r="D138" s="43" t="s">
        <v>71</v>
      </c>
      <c r="E138" s="34" t="s">
        <v>54</v>
      </c>
      <c r="F138" s="43">
        <v>29</v>
      </c>
      <c r="G138" s="43">
        <v>1996</v>
      </c>
      <c r="H138" s="44">
        <v>29</v>
      </c>
      <c r="I138" s="86">
        <v>2419</v>
      </c>
      <c r="J138" s="45">
        <v>83</v>
      </c>
      <c r="K138" s="45">
        <v>70.7</v>
      </c>
      <c r="L138" s="45">
        <v>26.9</v>
      </c>
      <c r="M138" s="44">
        <v>29</v>
      </c>
      <c r="N138" s="45">
        <v>83</v>
      </c>
      <c r="O138" s="45">
        <v>12</v>
      </c>
      <c r="P138" s="35">
        <v>0</v>
      </c>
      <c r="Q138" s="36"/>
      <c r="R138" s="36">
        <v>0</v>
      </c>
      <c r="S138" s="44">
        <v>1.31</v>
      </c>
      <c r="T138" s="45">
        <v>36</v>
      </c>
      <c r="U138" s="45">
        <v>40</v>
      </c>
      <c r="V138" s="50">
        <v>-4</v>
      </c>
      <c r="W138" s="50">
        <v>-0.15</v>
      </c>
      <c r="X138" s="50">
        <v>-0.15</v>
      </c>
      <c r="Y138" s="38" t="s">
        <v>14</v>
      </c>
    </row>
    <row r="139" spans="1:25">
      <c r="A139" s="66">
        <v>508</v>
      </c>
      <c r="B139" s="34" t="s">
        <v>50</v>
      </c>
      <c r="C139" s="34" t="s">
        <v>1059</v>
      </c>
      <c r="D139" s="43" t="s">
        <v>76</v>
      </c>
      <c r="E139" s="34" t="s">
        <v>4527</v>
      </c>
      <c r="F139" s="43">
        <v>33</v>
      </c>
      <c r="G139" s="43">
        <v>1992</v>
      </c>
      <c r="H139" s="44">
        <v>27</v>
      </c>
      <c r="I139" s="86">
        <v>2416</v>
      </c>
      <c r="J139" s="45">
        <v>89</v>
      </c>
      <c r="K139" s="45">
        <v>70.599999999999994</v>
      </c>
      <c r="L139" s="45">
        <v>26.8</v>
      </c>
      <c r="M139" s="44">
        <v>27</v>
      </c>
      <c r="N139" s="45">
        <v>89</v>
      </c>
      <c r="O139" s="45">
        <v>26</v>
      </c>
      <c r="P139" s="35">
        <v>0</v>
      </c>
      <c r="Q139" s="36"/>
      <c r="R139" s="45">
        <v>6</v>
      </c>
      <c r="S139" s="44">
        <v>1.3</v>
      </c>
      <c r="T139" s="45">
        <v>37</v>
      </c>
      <c r="U139" s="45">
        <v>38</v>
      </c>
      <c r="V139" s="50">
        <v>-1</v>
      </c>
      <c r="W139" s="50">
        <v>-0.04</v>
      </c>
      <c r="X139" s="51">
        <v>0.05</v>
      </c>
      <c r="Y139" s="38" t="s">
        <v>14</v>
      </c>
    </row>
    <row r="140" spans="1:25">
      <c r="A140" s="66">
        <v>446</v>
      </c>
      <c r="B140" s="34" t="s">
        <v>1458</v>
      </c>
      <c r="C140" s="34" t="s">
        <v>1087</v>
      </c>
      <c r="D140" s="43" t="s">
        <v>71</v>
      </c>
      <c r="E140" s="34" t="s">
        <v>63</v>
      </c>
      <c r="F140" s="43">
        <v>29</v>
      </c>
      <c r="G140" s="43">
        <v>1996</v>
      </c>
      <c r="H140" s="44">
        <v>29</v>
      </c>
      <c r="I140" s="86">
        <v>2399</v>
      </c>
      <c r="J140" s="45">
        <v>83</v>
      </c>
      <c r="K140" s="45">
        <v>70.099999999999994</v>
      </c>
      <c r="L140" s="45">
        <v>26.7</v>
      </c>
      <c r="M140" s="44">
        <v>29</v>
      </c>
      <c r="N140" s="45">
        <v>83</v>
      </c>
      <c r="O140" s="45">
        <v>22</v>
      </c>
      <c r="P140" s="35">
        <v>0</v>
      </c>
      <c r="Q140" s="36"/>
      <c r="R140" s="36">
        <v>0</v>
      </c>
      <c r="S140" s="44">
        <v>1.34</v>
      </c>
      <c r="T140" s="45">
        <v>31</v>
      </c>
      <c r="U140" s="45">
        <v>33</v>
      </c>
      <c r="V140" s="50">
        <v>-2</v>
      </c>
      <c r="W140" s="50">
        <v>-0.08</v>
      </c>
      <c r="X140" s="51">
        <v>0.63</v>
      </c>
      <c r="Y140" s="38" t="s">
        <v>14</v>
      </c>
    </row>
    <row r="141" spans="1:25">
      <c r="A141" s="66">
        <v>431</v>
      </c>
      <c r="B141" s="34" t="s">
        <v>1712</v>
      </c>
      <c r="C141" s="34" t="s">
        <v>1713</v>
      </c>
      <c r="D141" s="43" t="s">
        <v>71</v>
      </c>
      <c r="E141" s="34" t="s">
        <v>52</v>
      </c>
      <c r="F141" s="43">
        <v>21</v>
      </c>
      <c r="G141" s="43">
        <v>2004</v>
      </c>
      <c r="H141" s="44">
        <v>34</v>
      </c>
      <c r="I141" s="86">
        <v>2391</v>
      </c>
      <c r="J141" s="45">
        <v>70</v>
      </c>
      <c r="K141" s="45">
        <v>69.900000000000006</v>
      </c>
      <c r="L141" s="45">
        <v>26.6</v>
      </c>
      <c r="M141" s="44">
        <v>26</v>
      </c>
      <c r="N141" s="45">
        <v>83</v>
      </c>
      <c r="O141" s="45">
        <v>11</v>
      </c>
      <c r="P141" s="44">
        <v>8</v>
      </c>
      <c r="Q141" s="45">
        <v>29</v>
      </c>
      <c r="R141" s="45">
        <v>2</v>
      </c>
      <c r="S141" s="44">
        <v>1.26</v>
      </c>
      <c r="T141" s="45">
        <v>39</v>
      </c>
      <c r="U141" s="45">
        <v>33</v>
      </c>
      <c r="V141" s="51">
        <v>6</v>
      </c>
      <c r="W141" s="51">
        <v>0.23</v>
      </c>
      <c r="X141" s="51">
        <v>0.23</v>
      </c>
      <c r="Y141" s="38" t="s">
        <v>14</v>
      </c>
    </row>
    <row r="142" spans="1:25">
      <c r="A142" s="66">
        <v>678</v>
      </c>
      <c r="B142" s="34" t="s">
        <v>3424</v>
      </c>
      <c r="C142" s="34" t="s">
        <v>1079</v>
      </c>
      <c r="D142" s="43" t="s">
        <v>71</v>
      </c>
      <c r="E142" s="34" t="s">
        <v>58</v>
      </c>
      <c r="F142" s="43">
        <v>22</v>
      </c>
      <c r="G142" s="43">
        <v>2003</v>
      </c>
      <c r="H142" s="44">
        <v>33</v>
      </c>
      <c r="I142" s="86">
        <v>2378</v>
      </c>
      <c r="J142" s="45">
        <v>72</v>
      </c>
      <c r="K142" s="45">
        <v>69.5</v>
      </c>
      <c r="L142" s="45">
        <v>26.4</v>
      </c>
      <c r="M142" s="44">
        <v>27</v>
      </c>
      <c r="N142" s="45">
        <v>82</v>
      </c>
      <c r="O142" s="45">
        <v>9</v>
      </c>
      <c r="P142" s="44">
        <v>6</v>
      </c>
      <c r="Q142" s="45">
        <v>27</v>
      </c>
      <c r="R142" s="36">
        <v>0</v>
      </c>
      <c r="S142" s="44">
        <v>1.61</v>
      </c>
      <c r="T142" s="45">
        <v>38</v>
      </c>
      <c r="U142" s="45">
        <v>32</v>
      </c>
      <c r="V142" s="51">
        <v>6</v>
      </c>
      <c r="W142" s="51">
        <v>0.23</v>
      </c>
      <c r="X142" s="50">
        <v>-0.12</v>
      </c>
      <c r="Y142" s="38" t="s">
        <v>14</v>
      </c>
    </row>
    <row r="143" spans="1:25">
      <c r="A143" s="66">
        <v>599</v>
      </c>
      <c r="B143" s="34" t="s">
        <v>3441</v>
      </c>
      <c r="C143" s="34" t="s">
        <v>1079</v>
      </c>
      <c r="D143" s="43" t="s">
        <v>71</v>
      </c>
      <c r="E143" s="34" t="s">
        <v>3420</v>
      </c>
      <c r="F143" s="43">
        <v>26</v>
      </c>
      <c r="G143" s="43">
        <v>1998</v>
      </c>
      <c r="H143" s="44">
        <v>29</v>
      </c>
      <c r="I143" s="86">
        <v>2370</v>
      </c>
      <c r="J143" s="45">
        <v>82</v>
      </c>
      <c r="K143" s="45">
        <v>69.3</v>
      </c>
      <c r="L143" s="45">
        <v>26.3</v>
      </c>
      <c r="M143" s="44">
        <v>28</v>
      </c>
      <c r="N143" s="45">
        <v>84</v>
      </c>
      <c r="O143" s="45">
        <v>19</v>
      </c>
      <c r="P143" s="44">
        <v>1</v>
      </c>
      <c r="Q143" s="45">
        <v>31</v>
      </c>
      <c r="R143" s="45">
        <v>1</v>
      </c>
      <c r="S143" s="44">
        <v>1.03</v>
      </c>
      <c r="T143" s="45">
        <v>31</v>
      </c>
      <c r="U143" s="45">
        <v>36</v>
      </c>
      <c r="V143" s="50">
        <v>-5</v>
      </c>
      <c r="W143" s="50">
        <v>-0.19</v>
      </c>
      <c r="X143" s="50">
        <v>-0.02</v>
      </c>
      <c r="Y143" s="38" t="s">
        <v>14</v>
      </c>
    </row>
    <row r="144" spans="1:25">
      <c r="A144" s="66">
        <v>94</v>
      </c>
      <c r="B144" s="34" t="s">
        <v>3489</v>
      </c>
      <c r="C144" s="34" t="s">
        <v>1067</v>
      </c>
      <c r="D144" s="43" t="s">
        <v>1093</v>
      </c>
      <c r="E144" s="34" t="s">
        <v>65</v>
      </c>
      <c r="F144" s="43">
        <v>22</v>
      </c>
      <c r="G144" s="43">
        <v>2002</v>
      </c>
      <c r="H144" s="44">
        <v>35</v>
      </c>
      <c r="I144" s="86">
        <v>2366</v>
      </c>
      <c r="J144" s="45">
        <v>68</v>
      </c>
      <c r="K144" s="45">
        <v>69.2</v>
      </c>
      <c r="L144" s="45">
        <v>26.3</v>
      </c>
      <c r="M144" s="44">
        <v>26</v>
      </c>
      <c r="N144" s="45">
        <v>84</v>
      </c>
      <c r="O144" s="45">
        <v>17</v>
      </c>
      <c r="P144" s="44">
        <v>9</v>
      </c>
      <c r="Q144" s="45">
        <v>20</v>
      </c>
      <c r="R144" s="36">
        <v>0</v>
      </c>
      <c r="S144" s="44">
        <v>0.56999999999999995</v>
      </c>
      <c r="T144" s="45">
        <v>20</v>
      </c>
      <c r="U144" s="45">
        <v>44</v>
      </c>
      <c r="V144" s="50">
        <v>-24</v>
      </c>
      <c r="W144" s="50">
        <v>-0.91</v>
      </c>
      <c r="X144" s="51">
        <v>0.54</v>
      </c>
      <c r="Y144" s="38" t="s">
        <v>14</v>
      </c>
    </row>
    <row r="145" spans="1:25">
      <c r="A145" s="66">
        <v>346</v>
      </c>
      <c r="B145" s="34" t="s">
        <v>3776</v>
      </c>
      <c r="C145" s="34" t="s">
        <v>1086</v>
      </c>
      <c r="D145" s="43" t="s">
        <v>1077</v>
      </c>
      <c r="E145" s="34" t="s">
        <v>65</v>
      </c>
      <c r="F145" s="43">
        <v>26</v>
      </c>
      <c r="G145" s="43">
        <v>1999</v>
      </c>
      <c r="H145" s="44">
        <v>28</v>
      </c>
      <c r="I145" s="86">
        <v>2356</v>
      </c>
      <c r="J145" s="45">
        <v>84</v>
      </c>
      <c r="K145" s="45">
        <v>68.900000000000006</v>
      </c>
      <c r="L145" s="45">
        <v>26.2</v>
      </c>
      <c r="M145" s="44">
        <v>27</v>
      </c>
      <c r="N145" s="45">
        <v>85</v>
      </c>
      <c r="O145" s="45">
        <v>21</v>
      </c>
      <c r="P145" s="44">
        <v>1</v>
      </c>
      <c r="Q145" s="45">
        <v>48</v>
      </c>
      <c r="R145" s="45">
        <v>2</v>
      </c>
      <c r="S145" s="44">
        <v>0.56999999999999995</v>
      </c>
      <c r="T145" s="45">
        <v>20</v>
      </c>
      <c r="U145" s="45">
        <v>45</v>
      </c>
      <c r="V145" s="50">
        <v>-25</v>
      </c>
      <c r="W145" s="50">
        <v>-0.96</v>
      </c>
      <c r="X145" s="51">
        <v>0.4</v>
      </c>
      <c r="Y145" s="38" t="s">
        <v>14</v>
      </c>
    </row>
    <row r="146" spans="1:25">
      <c r="A146" s="66">
        <v>153</v>
      </c>
      <c r="B146" s="34" t="s">
        <v>1430</v>
      </c>
      <c r="C146" s="34" t="s">
        <v>1075</v>
      </c>
      <c r="D146" s="43" t="s">
        <v>71</v>
      </c>
      <c r="E146" s="34" t="s">
        <v>51</v>
      </c>
      <c r="F146" s="43">
        <v>23</v>
      </c>
      <c r="G146" s="43">
        <v>2002</v>
      </c>
      <c r="H146" s="44">
        <v>32</v>
      </c>
      <c r="I146" s="86">
        <v>2341</v>
      </c>
      <c r="J146" s="45">
        <v>73</v>
      </c>
      <c r="K146" s="45">
        <v>68.5</v>
      </c>
      <c r="L146" s="45">
        <v>26</v>
      </c>
      <c r="M146" s="44">
        <v>27</v>
      </c>
      <c r="N146" s="45">
        <v>82</v>
      </c>
      <c r="O146" s="45">
        <v>17</v>
      </c>
      <c r="P146" s="44">
        <v>5</v>
      </c>
      <c r="Q146" s="45">
        <v>25</v>
      </c>
      <c r="R146" s="36">
        <v>0</v>
      </c>
      <c r="S146" s="44">
        <v>2.0299999999999998</v>
      </c>
      <c r="T146" s="45">
        <v>52</v>
      </c>
      <c r="U146" s="45">
        <v>33</v>
      </c>
      <c r="V146" s="51">
        <v>19</v>
      </c>
      <c r="W146" s="51">
        <v>0.73</v>
      </c>
      <c r="X146" s="51">
        <v>0.73</v>
      </c>
      <c r="Y146" s="38" t="s">
        <v>14</v>
      </c>
    </row>
    <row r="147" spans="1:25">
      <c r="A147" s="66">
        <v>23</v>
      </c>
      <c r="B147" s="34" t="s">
        <v>59</v>
      </c>
      <c r="C147" s="34" t="s">
        <v>1069</v>
      </c>
      <c r="D147" s="43" t="s">
        <v>76</v>
      </c>
      <c r="E147" s="34" t="s">
        <v>58</v>
      </c>
      <c r="F147" s="43">
        <v>32</v>
      </c>
      <c r="G147" s="43">
        <v>1992</v>
      </c>
      <c r="H147" s="44">
        <v>26</v>
      </c>
      <c r="I147" s="86">
        <v>2340</v>
      </c>
      <c r="J147" s="45">
        <v>90</v>
      </c>
      <c r="K147" s="45">
        <v>68.400000000000006</v>
      </c>
      <c r="L147" s="45">
        <v>26</v>
      </c>
      <c r="M147" s="44">
        <v>26</v>
      </c>
      <c r="N147" s="45">
        <v>90</v>
      </c>
      <c r="O147" s="45">
        <v>26</v>
      </c>
      <c r="P147" s="35">
        <v>0</v>
      </c>
      <c r="Q147" s="36"/>
      <c r="R147" s="36">
        <v>0</v>
      </c>
      <c r="S147" s="44">
        <v>1.81</v>
      </c>
      <c r="T147" s="45">
        <v>44</v>
      </c>
      <c r="U147" s="45">
        <v>31</v>
      </c>
      <c r="V147" s="51">
        <v>13</v>
      </c>
      <c r="W147" s="51">
        <v>0.5</v>
      </c>
      <c r="X147" s="51">
        <v>0.75</v>
      </c>
      <c r="Y147" s="38" t="s">
        <v>14</v>
      </c>
    </row>
    <row r="148" spans="1:25">
      <c r="A148" s="66">
        <v>646</v>
      </c>
      <c r="B148" s="34" t="s">
        <v>1755</v>
      </c>
      <c r="C148" s="34" t="s">
        <v>1061</v>
      </c>
      <c r="D148" s="43" t="s">
        <v>71</v>
      </c>
      <c r="E148" s="34" t="s">
        <v>3418</v>
      </c>
      <c r="F148" s="43">
        <v>21</v>
      </c>
      <c r="G148" s="43">
        <v>2004</v>
      </c>
      <c r="H148" s="44">
        <v>35</v>
      </c>
      <c r="I148" s="86">
        <v>2336</v>
      </c>
      <c r="J148" s="45">
        <v>67</v>
      </c>
      <c r="K148" s="45">
        <v>68.3</v>
      </c>
      <c r="L148" s="45">
        <v>26</v>
      </c>
      <c r="M148" s="44">
        <v>27</v>
      </c>
      <c r="N148" s="45">
        <v>78</v>
      </c>
      <c r="O148" s="45">
        <v>5</v>
      </c>
      <c r="P148" s="44">
        <v>8</v>
      </c>
      <c r="Q148" s="45">
        <v>29</v>
      </c>
      <c r="R148" s="45">
        <v>2</v>
      </c>
      <c r="S148" s="44">
        <v>0.6</v>
      </c>
      <c r="T148" s="45">
        <v>28</v>
      </c>
      <c r="U148" s="45">
        <v>50</v>
      </c>
      <c r="V148" s="50">
        <v>-22</v>
      </c>
      <c r="W148" s="50">
        <v>-0.85</v>
      </c>
      <c r="X148" s="51">
        <v>0.4</v>
      </c>
      <c r="Y148" s="38" t="s">
        <v>14</v>
      </c>
    </row>
    <row r="149" spans="1:25">
      <c r="A149" s="66">
        <v>302</v>
      </c>
      <c r="B149" s="34" t="s">
        <v>3995</v>
      </c>
      <c r="C149" s="34" t="s">
        <v>1067</v>
      </c>
      <c r="D149" s="43" t="s">
        <v>1077</v>
      </c>
      <c r="E149" s="34" t="s">
        <v>67</v>
      </c>
      <c r="F149" s="43">
        <v>20</v>
      </c>
      <c r="G149" s="43">
        <v>2005</v>
      </c>
      <c r="H149" s="44">
        <v>31</v>
      </c>
      <c r="I149" s="86">
        <v>2317</v>
      </c>
      <c r="J149" s="45">
        <v>75</v>
      </c>
      <c r="K149" s="45">
        <v>67.7</v>
      </c>
      <c r="L149" s="45">
        <v>25.7</v>
      </c>
      <c r="M149" s="44">
        <v>26</v>
      </c>
      <c r="N149" s="45">
        <v>84</v>
      </c>
      <c r="O149" s="45">
        <v>12</v>
      </c>
      <c r="P149" s="44">
        <v>5</v>
      </c>
      <c r="Q149" s="45">
        <v>29</v>
      </c>
      <c r="R149" s="45">
        <v>1</v>
      </c>
      <c r="S149" s="44">
        <v>1.48</v>
      </c>
      <c r="T149" s="45">
        <v>41</v>
      </c>
      <c r="U149" s="45">
        <v>38</v>
      </c>
      <c r="V149" s="51">
        <v>3</v>
      </c>
      <c r="W149" s="51">
        <v>0.12</v>
      </c>
      <c r="X149" s="51">
        <v>0.03</v>
      </c>
      <c r="Y149" s="38" t="s">
        <v>14</v>
      </c>
    </row>
    <row r="150" spans="1:25">
      <c r="A150" s="66">
        <v>301</v>
      </c>
      <c r="B150" s="34" t="s">
        <v>2980</v>
      </c>
      <c r="C150" s="34" t="s">
        <v>1069</v>
      </c>
      <c r="D150" s="43" t="s">
        <v>70</v>
      </c>
      <c r="E150" s="34" t="s">
        <v>4525</v>
      </c>
      <c r="F150" s="43">
        <v>24</v>
      </c>
      <c r="G150" s="43">
        <v>2001</v>
      </c>
      <c r="H150" s="44">
        <v>37</v>
      </c>
      <c r="I150" s="86">
        <v>2298</v>
      </c>
      <c r="J150" s="45">
        <v>62</v>
      </c>
      <c r="K150" s="45">
        <v>67.2</v>
      </c>
      <c r="L150" s="45">
        <v>25.5</v>
      </c>
      <c r="M150" s="44">
        <v>28</v>
      </c>
      <c r="N150" s="45">
        <v>74</v>
      </c>
      <c r="O150" s="45">
        <v>5</v>
      </c>
      <c r="P150" s="44">
        <v>9</v>
      </c>
      <c r="Q150" s="45">
        <v>24</v>
      </c>
      <c r="R150" s="36">
        <v>0</v>
      </c>
      <c r="S150" s="44">
        <v>1.19</v>
      </c>
      <c r="T150" s="45">
        <v>35</v>
      </c>
      <c r="U150" s="45">
        <v>37</v>
      </c>
      <c r="V150" s="50">
        <v>-2</v>
      </c>
      <c r="W150" s="50">
        <v>-0.08</v>
      </c>
      <c r="X150" s="36">
        <v>0</v>
      </c>
      <c r="Y150" s="38" t="s">
        <v>14</v>
      </c>
    </row>
    <row r="151" spans="1:25">
      <c r="A151" s="66">
        <v>487</v>
      </c>
      <c r="B151" s="34" t="s">
        <v>1390</v>
      </c>
      <c r="C151" s="34" t="s">
        <v>3722</v>
      </c>
      <c r="D151" s="43" t="s">
        <v>71</v>
      </c>
      <c r="E151" s="34" t="s">
        <v>56</v>
      </c>
      <c r="F151" s="43">
        <v>23</v>
      </c>
      <c r="G151" s="43">
        <v>2002</v>
      </c>
      <c r="H151" s="44">
        <v>32</v>
      </c>
      <c r="I151" s="86">
        <v>2276</v>
      </c>
      <c r="J151" s="45">
        <v>71</v>
      </c>
      <c r="K151" s="45">
        <v>66.5</v>
      </c>
      <c r="L151" s="45">
        <v>25.3</v>
      </c>
      <c r="M151" s="44">
        <v>25</v>
      </c>
      <c r="N151" s="45">
        <v>84</v>
      </c>
      <c r="O151" s="45">
        <v>12</v>
      </c>
      <c r="P151" s="44">
        <v>7</v>
      </c>
      <c r="Q151" s="45">
        <v>25</v>
      </c>
      <c r="R151" s="36">
        <v>0</v>
      </c>
      <c r="S151" s="44">
        <v>1.25</v>
      </c>
      <c r="T151" s="45">
        <v>35</v>
      </c>
      <c r="U151" s="45">
        <v>35</v>
      </c>
      <c r="V151" s="36">
        <v>0</v>
      </c>
      <c r="W151" s="36">
        <v>0</v>
      </c>
      <c r="X151" s="50">
        <v>-0.24</v>
      </c>
      <c r="Y151" s="38" t="s">
        <v>14</v>
      </c>
    </row>
    <row r="152" spans="1:25">
      <c r="A152" s="66">
        <v>255</v>
      </c>
      <c r="B152" s="34" t="s">
        <v>1260</v>
      </c>
      <c r="C152" s="34" t="s">
        <v>1061</v>
      </c>
      <c r="D152" s="43" t="s">
        <v>1077</v>
      </c>
      <c r="E152" s="34" t="s">
        <v>60</v>
      </c>
      <c r="F152" s="43">
        <v>22</v>
      </c>
      <c r="G152" s="43">
        <v>2003</v>
      </c>
      <c r="H152" s="44">
        <v>34</v>
      </c>
      <c r="I152" s="86">
        <v>2261</v>
      </c>
      <c r="J152" s="45">
        <v>67</v>
      </c>
      <c r="K152" s="45">
        <v>66.099999999999994</v>
      </c>
      <c r="L152" s="45">
        <v>25.1</v>
      </c>
      <c r="M152" s="44">
        <v>26</v>
      </c>
      <c r="N152" s="45">
        <v>80</v>
      </c>
      <c r="O152" s="45">
        <v>10</v>
      </c>
      <c r="P152" s="44">
        <v>8</v>
      </c>
      <c r="Q152" s="45">
        <v>24</v>
      </c>
      <c r="R152" s="45">
        <v>1</v>
      </c>
      <c r="S152" s="44">
        <v>1.32</v>
      </c>
      <c r="T152" s="45">
        <v>42</v>
      </c>
      <c r="U152" s="45">
        <v>35</v>
      </c>
      <c r="V152" s="51">
        <v>7</v>
      </c>
      <c r="W152" s="51">
        <v>0.28000000000000003</v>
      </c>
      <c r="X152" s="51">
        <v>0.36</v>
      </c>
      <c r="Y152" s="38" t="s">
        <v>14</v>
      </c>
    </row>
    <row r="153" spans="1:25">
      <c r="A153" s="66">
        <v>663</v>
      </c>
      <c r="B153" s="34" t="s">
        <v>197</v>
      </c>
      <c r="C153" s="34" t="s">
        <v>1059</v>
      </c>
      <c r="D153" s="43" t="s">
        <v>70</v>
      </c>
      <c r="E153" s="34" t="s">
        <v>52</v>
      </c>
      <c r="F153" s="43">
        <v>34</v>
      </c>
      <c r="G153" s="43">
        <v>1990</v>
      </c>
      <c r="H153" s="44">
        <v>37</v>
      </c>
      <c r="I153" s="86">
        <v>2258</v>
      </c>
      <c r="J153" s="45">
        <v>61</v>
      </c>
      <c r="K153" s="45">
        <v>66</v>
      </c>
      <c r="L153" s="45">
        <v>25.1</v>
      </c>
      <c r="M153" s="44">
        <v>26</v>
      </c>
      <c r="N153" s="45">
        <v>79</v>
      </c>
      <c r="O153" s="45">
        <v>7</v>
      </c>
      <c r="P153" s="44">
        <v>11</v>
      </c>
      <c r="Q153" s="45">
        <v>18</v>
      </c>
      <c r="R153" s="36">
        <v>0</v>
      </c>
      <c r="S153" s="44">
        <v>1.41</v>
      </c>
      <c r="T153" s="45">
        <v>33</v>
      </c>
      <c r="U153" s="45">
        <v>28</v>
      </c>
      <c r="V153" s="51">
        <v>5</v>
      </c>
      <c r="W153" s="51">
        <v>0.2</v>
      </c>
      <c r="X153" s="51">
        <v>0.12</v>
      </c>
      <c r="Y153" s="38" t="s">
        <v>14</v>
      </c>
    </row>
    <row r="154" spans="1:25">
      <c r="A154" s="66">
        <v>329</v>
      </c>
      <c r="B154" s="34" t="s">
        <v>1262</v>
      </c>
      <c r="C154" s="34" t="s">
        <v>1104</v>
      </c>
      <c r="D154" s="43" t="s">
        <v>72</v>
      </c>
      <c r="E154" s="34" t="s">
        <v>58</v>
      </c>
      <c r="F154" s="43">
        <v>21</v>
      </c>
      <c r="G154" s="43">
        <v>2003</v>
      </c>
      <c r="H154" s="44">
        <v>34</v>
      </c>
      <c r="I154" s="86">
        <v>2257</v>
      </c>
      <c r="J154" s="45">
        <v>66</v>
      </c>
      <c r="K154" s="45">
        <v>66</v>
      </c>
      <c r="L154" s="45">
        <v>25.1</v>
      </c>
      <c r="M154" s="44">
        <v>27</v>
      </c>
      <c r="N154" s="45">
        <v>79</v>
      </c>
      <c r="O154" s="45">
        <v>15</v>
      </c>
      <c r="P154" s="44">
        <v>7</v>
      </c>
      <c r="Q154" s="45">
        <v>16</v>
      </c>
      <c r="R154" s="45">
        <v>4</v>
      </c>
      <c r="S154" s="44">
        <v>1.47</v>
      </c>
      <c r="T154" s="45">
        <v>41</v>
      </c>
      <c r="U154" s="45">
        <v>36</v>
      </c>
      <c r="V154" s="51">
        <v>5</v>
      </c>
      <c r="W154" s="51">
        <v>0.2</v>
      </c>
      <c r="X154" s="50">
        <v>-0.19</v>
      </c>
      <c r="Y154" s="38" t="s">
        <v>14</v>
      </c>
    </row>
    <row r="155" spans="1:25">
      <c r="A155" s="66">
        <v>299</v>
      </c>
      <c r="B155" s="34" t="s">
        <v>129</v>
      </c>
      <c r="C155" s="34" t="s">
        <v>1072</v>
      </c>
      <c r="D155" s="43" t="s">
        <v>71</v>
      </c>
      <c r="E155" s="34" t="s">
        <v>56</v>
      </c>
      <c r="F155" s="43">
        <v>29</v>
      </c>
      <c r="G155" s="43">
        <v>1996</v>
      </c>
      <c r="H155" s="44">
        <v>36</v>
      </c>
      <c r="I155" s="86">
        <v>2247</v>
      </c>
      <c r="J155" s="45">
        <v>62</v>
      </c>
      <c r="K155" s="45">
        <v>65.7</v>
      </c>
      <c r="L155" s="45">
        <v>25</v>
      </c>
      <c r="M155" s="44">
        <v>26</v>
      </c>
      <c r="N155" s="45">
        <v>81</v>
      </c>
      <c r="O155" s="45">
        <v>13</v>
      </c>
      <c r="P155" s="44">
        <v>10</v>
      </c>
      <c r="Q155" s="45">
        <v>13</v>
      </c>
      <c r="R155" s="45">
        <v>2</v>
      </c>
      <c r="S155" s="44">
        <v>1.47</v>
      </c>
      <c r="T155" s="45">
        <v>35</v>
      </c>
      <c r="U155" s="45">
        <v>33</v>
      </c>
      <c r="V155" s="51">
        <v>2</v>
      </c>
      <c r="W155" s="51">
        <v>0.08</v>
      </c>
      <c r="X155" s="36">
        <v>0</v>
      </c>
      <c r="Y155" s="38" t="s">
        <v>14</v>
      </c>
    </row>
    <row r="156" spans="1:25">
      <c r="A156" s="66">
        <v>257</v>
      </c>
      <c r="B156" s="34" t="s">
        <v>3421</v>
      </c>
      <c r="C156" s="34" t="s">
        <v>1074</v>
      </c>
      <c r="D156" s="43" t="s">
        <v>70</v>
      </c>
      <c r="E156" s="34" t="s">
        <v>46</v>
      </c>
      <c r="F156" s="43">
        <v>27</v>
      </c>
      <c r="G156" s="43">
        <v>1998</v>
      </c>
      <c r="H156" s="44">
        <v>36</v>
      </c>
      <c r="I156" s="86">
        <v>2224</v>
      </c>
      <c r="J156" s="45">
        <v>62</v>
      </c>
      <c r="K156" s="45">
        <v>65</v>
      </c>
      <c r="L156" s="45">
        <v>24.7</v>
      </c>
      <c r="M156" s="44">
        <v>26</v>
      </c>
      <c r="N156" s="45">
        <v>76</v>
      </c>
      <c r="O156" s="45">
        <v>10</v>
      </c>
      <c r="P156" s="44">
        <v>10</v>
      </c>
      <c r="Q156" s="45">
        <v>26</v>
      </c>
      <c r="R156" s="36">
        <v>0</v>
      </c>
      <c r="S156" s="44">
        <v>2.25</v>
      </c>
      <c r="T156" s="45">
        <v>51</v>
      </c>
      <c r="U156" s="45">
        <v>14</v>
      </c>
      <c r="V156" s="51">
        <v>37</v>
      </c>
      <c r="W156" s="51">
        <v>1.5</v>
      </c>
      <c r="X156" s="51">
        <v>0.97</v>
      </c>
      <c r="Y156" s="38" t="s">
        <v>14</v>
      </c>
    </row>
    <row r="157" spans="1:25" ht="17.25" thickBot="1">
      <c r="A157" s="66">
        <v>551</v>
      </c>
      <c r="B157" s="34" t="s">
        <v>178</v>
      </c>
      <c r="C157" s="34" t="s">
        <v>1059</v>
      </c>
      <c r="D157" s="43" t="s">
        <v>1066</v>
      </c>
      <c r="E157" s="34" t="s">
        <v>46</v>
      </c>
      <c r="F157" s="43">
        <v>23</v>
      </c>
      <c r="G157" s="43">
        <v>2001</v>
      </c>
      <c r="H157" s="44">
        <v>31</v>
      </c>
      <c r="I157" s="86">
        <v>2222</v>
      </c>
      <c r="J157" s="45">
        <v>72</v>
      </c>
      <c r="K157" s="45">
        <v>65</v>
      </c>
      <c r="L157" s="45">
        <v>24.7</v>
      </c>
      <c r="M157" s="44">
        <v>25</v>
      </c>
      <c r="N157" s="45">
        <v>82</v>
      </c>
      <c r="O157" s="45">
        <v>15</v>
      </c>
      <c r="P157" s="44">
        <v>6</v>
      </c>
      <c r="Q157" s="45">
        <v>27</v>
      </c>
      <c r="R157" s="45">
        <v>1</v>
      </c>
      <c r="S157" s="44">
        <v>2.35</v>
      </c>
      <c r="T157" s="45">
        <v>46</v>
      </c>
      <c r="U157" s="45">
        <v>16</v>
      </c>
      <c r="V157" s="51">
        <v>30</v>
      </c>
      <c r="W157" s="51">
        <v>1.22</v>
      </c>
      <c r="X157" s="51">
        <v>0.16</v>
      </c>
      <c r="Y157" s="38" t="s">
        <v>14</v>
      </c>
    </row>
    <row r="158" spans="1:25" ht="17.25" thickBot="1">
      <c r="A158" s="73">
        <v>404</v>
      </c>
      <c r="B158" s="75" t="s">
        <v>149</v>
      </c>
      <c r="C158" s="75" t="s">
        <v>1061</v>
      </c>
      <c r="D158" s="77" t="s">
        <v>70</v>
      </c>
      <c r="E158" s="75" t="s">
        <v>63</v>
      </c>
      <c r="F158" s="77">
        <v>28</v>
      </c>
      <c r="G158" s="77">
        <v>1997</v>
      </c>
      <c r="H158" s="80">
        <v>32</v>
      </c>
      <c r="I158" s="87">
        <v>2218</v>
      </c>
      <c r="J158" s="78">
        <v>69</v>
      </c>
      <c r="K158" s="78">
        <v>64.900000000000006</v>
      </c>
      <c r="L158" s="78">
        <v>24.6</v>
      </c>
      <c r="M158" s="80">
        <v>25</v>
      </c>
      <c r="N158" s="78">
        <v>81</v>
      </c>
      <c r="O158" s="78">
        <v>12</v>
      </c>
      <c r="P158" s="80">
        <v>7</v>
      </c>
      <c r="Q158" s="78">
        <v>27</v>
      </c>
      <c r="R158" s="82">
        <v>0</v>
      </c>
      <c r="S158" s="80">
        <v>1.0900000000000001</v>
      </c>
      <c r="T158" s="78">
        <v>23</v>
      </c>
      <c r="U158" s="78">
        <v>29</v>
      </c>
      <c r="V158" s="88">
        <v>-6</v>
      </c>
      <c r="W158" s="88">
        <v>-0.24</v>
      </c>
      <c r="X158" s="89">
        <v>0.06</v>
      </c>
      <c r="Y158" s="84" t="s">
        <v>14</v>
      </c>
    </row>
    <row r="159" spans="1:25">
      <c r="A159" s="66">
        <v>596</v>
      </c>
      <c r="B159" s="34" t="s">
        <v>186</v>
      </c>
      <c r="C159" s="34" t="s">
        <v>1086</v>
      </c>
      <c r="D159" s="43" t="s">
        <v>71</v>
      </c>
      <c r="E159" s="34" t="s">
        <v>4526</v>
      </c>
      <c r="F159" s="43">
        <v>30</v>
      </c>
      <c r="G159" s="43">
        <v>1995</v>
      </c>
      <c r="H159" s="44">
        <v>35</v>
      </c>
      <c r="I159" s="86">
        <v>2200</v>
      </c>
      <c r="J159" s="45">
        <v>63</v>
      </c>
      <c r="K159" s="45">
        <v>64.3</v>
      </c>
      <c r="L159" s="45">
        <v>24.4</v>
      </c>
      <c r="M159" s="44">
        <v>24</v>
      </c>
      <c r="N159" s="45">
        <v>83</v>
      </c>
      <c r="O159" s="45">
        <v>15</v>
      </c>
      <c r="P159" s="44">
        <v>11</v>
      </c>
      <c r="Q159" s="45">
        <v>19</v>
      </c>
      <c r="R159" s="36">
        <v>0</v>
      </c>
      <c r="S159" s="44">
        <v>1.0900000000000001</v>
      </c>
      <c r="T159" s="45">
        <v>32</v>
      </c>
      <c r="U159" s="45">
        <v>41</v>
      </c>
      <c r="V159" s="50">
        <v>-9</v>
      </c>
      <c r="W159" s="50">
        <v>-0.37</v>
      </c>
      <c r="X159" s="51">
        <v>0.37</v>
      </c>
      <c r="Y159" s="38" t="s">
        <v>14</v>
      </c>
    </row>
    <row r="160" spans="1:25">
      <c r="A160" s="66">
        <v>98</v>
      </c>
      <c r="B160" s="34" t="s">
        <v>89</v>
      </c>
      <c r="C160" s="34" t="s">
        <v>1059</v>
      </c>
      <c r="D160" s="43" t="s">
        <v>72</v>
      </c>
      <c r="E160" s="34" t="s">
        <v>4527</v>
      </c>
      <c r="F160" s="43">
        <v>33</v>
      </c>
      <c r="G160" s="43">
        <v>1992</v>
      </c>
      <c r="H160" s="44">
        <v>29</v>
      </c>
      <c r="I160" s="86">
        <v>2199</v>
      </c>
      <c r="J160" s="45">
        <v>76</v>
      </c>
      <c r="K160" s="45">
        <v>64.3</v>
      </c>
      <c r="L160" s="45">
        <v>24.4</v>
      </c>
      <c r="M160" s="44">
        <v>25</v>
      </c>
      <c r="N160" s="45">
        <v>86</v>
      </c>
      <c r="O160" s="45">
        <v>21</v>
      </c>
      <c r="P160" s="44">
        <v>4</v>
      </c>
      <c r="Q160" s="45">
        <v>13</v>
      </c>
      <c r="R160" s="45">
        <v>2</v>
      </c>
      <c r="S160" s="44">
        <v>1.21</v>
      </c>
      <c r="T160" s="45">
        <v>32</v>
      </c>
      <c r="U160" s="45">
        <v>34</v>
      </c>
      <c r="V160" s="50">
        <v>-2</v>
      </c>
      <c r="W160" s="50">
        <v>-0.08</v>
      </c>
      <c r="X160" s="50">
        <v>-0.08</v>
      </c>
      <c r="Y160" s="38" t="s">
        <v>14</v>
      </c>
    </row>
    <row r="161" spans="1:25">
      <c r="A161" s="66">
        <v>491</v>
      </c>
      <c r="B161" s="34" t="s">
        <v>3645</v>
      </c>
      <c r="C161" s="34" t="s">
        <v>1082</v>
      </c>
      <c r="D161" s="43" t="s">
        <v>71</v>
      </c>
      <c r="E161" s="34" t="s">
        <v>4528</v>
      </c>
      <c r="F161" s="43">
        <v>30</v>
      </c>
      <c r="G161" s="43">
        <v>1995</v>
      </c>
      <c r="H161" s="44">
        <v>33</v>
      </c>
      <c r="I161" s="86">
        <v>2199</v>
      </c>
      <c r="J161" s="45">
        <v>67</v>
      </c>
      <c r="K161" s="45">
        <v>64.3</v>
      </c>
      <c r="L161" s="45">
        <v>24.4</v>
      </c>
      <c r="M161" s="44">
        <v>23</v>
      </c>
      <c r="N161" s="45">
        <v>84</v>
      </c>
      <c r="O161" s="45">
        <v>15</v>
      </c>
      <c r="P161" s="44">
        <v>10</v>
      </c>
      <c r="Q161" s="45">
        <v>26</v>
      </c>
      <c r="R161" s="45">
        <v>2</v>
      </c>
      <c r="S161" s="44">
        <v>1.1499999999999999</v>
      </c>
      <c r="T161" s="45">
        <v>31</v>
      </c>
      <c r="U161" s="45">
        <v>37</v>
      </c>
      <c r="V161" s="50">
        <v>-6</v>
      </c>
      <c r="W161" s="50">
        <v>-0.25</v>
      </c>
      <c r="X161" s="50">
        <v>-0.02</v>
      </c>
      <c r="Y161" s="38" t="s">
        <v>14</v>
      </c>
    </row>
    <row r="162" spans="1:25">
      <c r="A162" s="66">
        <v>303</v>
      </c>
      <c r="B162" s="34" t="s">
        <v>130</v>
      </c>
      <c r="C162" s="34" t="s">
        <v>1095</v>
      </c>
      <c r="D162" s="43" t="s">
        <v>70</v>
      </c>
      <c r="E162" s="34" t="s">
        <v>54</v>
      </c>
      <c r="F162" s="43">
        <v>34</v>
      </c>
      <c r="G162" s="43">
        <v>1991</v>
      </c>
      <c r="H162" s="44">
        <v>36</v>
      </c>
      <c r="I162" s="86">
        <v>2189</v>
      </c>
      <c r="J162" s="45">
        <v>61</v>
      </c>
      <c r="K162" s="45">
        <v>64</v>
      </c>
      <c r="L162" s="45">
        <v>24.3</v>
      </c>
      <c r="M162" s="44">
        <v>27</v>
      </c>
      <c r="N162" s="45">
        <v>75</v>
      </c>
      <c r="O162" s="45">
        <v>10</v>
      </c>
      <c r="P162" s="44">
        <v>9</v>
      </c>
      <c r="Q162" s="45">
        <v>17</v>
      </c>
      <c r="R162" s="36">
        <v>0</v>
      </c>
      <c r="S162" s="44">
        <v>1.44</v>
      </c>
      <c r="T162" s="45">
        <v>34</v>
      </c>
      <c r="U162" s="45">
        <v>29</v>
      </c>
      <c r="V162" s="51">
        <v>5</v>
      </c>
      <c r="W162" s="51">
        <v>0.21</v>
      </c>
      <c r="X162" s="51">
        <v>0.86</v>
      </c>
      <c r="Y162" s="38" t="s">
        <v>14</v>
      </c>
    </row>
    <row r="163" spans="1:25">
      <c r="A163" s="66">
        <v>259</v>
      </c>
      <c r="B163" s="34" t="s">
        <v>1367</v>
      </c>
      <c r="C163" s="34" t="s">
        <v>1059</v>
      </c>
      <c r="D163" s="43" t="s">
        <v>72</v>
      </c>
      <c r="E163" s="34" t="s">
        <v>4527</v>
      </c>
      <c r="F163" s="43">
        <v>20</v>
      </c>
      <c r="G163" s="43">
        <v>2004</v>
      </c>
      <c r="H163" s="44">
        <v>30</v>
      </c>
      <c r="I163" s="86">
        <v>2181</v>
      </c>
      <c r="J163" s="45">
        <v>73</v>
      </c>
      <c r="K163" s="45">
        <v>63.8</v>
      </c>
      <c r="L163" s="45">
        <v>24.2</v>
      </c>
      <c r="M163" s="44">
        <v>24</v>
      </c>
      <c r="N163" s="45">
        <v>86</v>
      </c>
      <c r="O163" s="45">
        <v>19</v>
      </c>
      <c r="P163" s="44">
        <v>6</v>
      </c>
      <c r="Q163" s="45">
        <v>19</v>
      </c>
      <c r="R163" s="45">
        <v>4</v>
      </c>
      <c r="S163" s="44">
        <v>1.3</v>
      </c>
      <c r="T163" s="45">
        <v>34</v>
      </c>
      <c r="U163" s="45">
        <v>39</v>
      </c>
      <c r="V163" s="50">
        <v>-5</v>
      </c>
      <c r="W163" s="50">
        <v>-0.21</v>
      </c>
      <c r="X163" s="50">
        <v>-0.42</v>
      </c>
      <c r="Y163" s="38" t="s">
        <v>14</v>
      </c>
    </row>
    <row r="164" spans="1:25">
      <c r="A164" s="66">
        <v>559</v>
      </c>
      <c r="B164" s="34" t="s">
        <v>1716</v>
      </c>
      <c r="C164" s="34" t="s">
        <v>1091</v>
      </c>
      <c r="D164" s="43" t="s">
        <v>71</v>
      </c>
      <c r="E164" s="34" t="s">
        <v>63</v>
      </c>
      <c r="F164" s="43">
        <v>27</v>
      </c>
      <c r="G164" s="43">
        <v>1998</v>
      </c>
      <c r="H164" s="44">
        <v>28</v>
      </c>
      <c r="I164" s="86">
        <v>2174</v>
      </c>
      <c r="J164" s="45">
        <v>78</v>
      </c>
      <c r="K164" s="45">
        <v>63.6</v>
      </c>
      <c r="L164" s="45">
        <v>24.2</v>
      </c>
      <c r="M164" s="44">
        <v>24</v>
      </c>
      <c r="N164" s="45">
        <v>85</v>
      </c>
      <c r="O164" s="45">
        <v>18</v>
      </c>
      <c r="P164" s="44">
        <v>4</v>
      </c>
      <c r="Q164" s="45">
        <v>34</v>
      </c>
      <c r="R164" s="36">
        <v>0</v>
      </c>
      <c r="S164" s="44">
        <v>1.18</v>
      </c>
      <c r="T164" s="45">
        <v>31</v>
      </c>
      <c r="U164" s="45">
        <v>29</v>
      </c>
      <c r="V164" s="51">
        <v>2</v>
      </c>
      <c r="W164" s="51">
        <v>0.08</v>
      </c>
      <c r="X164" s="51">
        <v>0.95</v>
      </c>
      <c r="Y164" s="38" t="s">
        <v>14</v>
      </c>
    </row>
    <row r="165" spans="1:25">
      <c r="A165" s="66">
        <v>53</v>
      </c>
      <c r="B165" s="34" t="s">
        <v>3440</v>
      </c>
      <c r="C165" s="34" t="s">
        <v>1090</v>
      </c>
      <c r="D165" s="43" t="s">
        <v>72</v>
      </c>
      <c r="E165" s="34" t="s">
        <v>3419</v>
      </c>
      <c r="F165" s="43">
        <v>25</v>
      </c>
      <c r="G165" s="43">
        <v>1999</v>
      </c>
      <c r="H165" s="44">
        <v>29</v>
      </c>
      <c r="I165" s="86">
        <v>2149</v>
      </c>
      <c r="J165" s="45">
        <v>74</v>
      </c>
      <c r="K165" s="45">
        <v>62.8</v>
      </c>
      <c r="L165" s="45">
        <v>23.9</v>
      </c>
      <c r="M165" s="44">
        <v>24</v>
      </c>
      <c r="N165" s="45">
        <v>82</v>
      </c>
      <c r="O165" s="45">
        <v>20</v>
      </c>
      <c r="P165" s="44">
        <v>5</v>
      </c>
      <c r="Q165" s="45">
        <v>35</v>
      </c>
      <c r="R165" s="36">
        <v>0</v>
      </c>
      <c r="S165" s="44">
        <v>1.21</v>
      </c>
      <c r="T165" s="45">
        <v>29</v>
      </c>
      <c r="U165" s="45">
        <v>34</v>
      </c>
      <c r="V165" s="50">
        <v>-5</v>
      </c>
      <c r="W165" s="50">
        <v>-0.21</v>
      </c>
      <c r="X165" s="50">
        <v>-0.14000000000000001</v>
      </c>
      <c r="Y165" s="38" t="s">
        <v>14</v>
      </c>
    </row>
    <row r="166" spans="1:25">
      <c r="A166" s="66">
        <v>552</v>
      </c>
      <c r="B166" s="34" t="s">
        <v>179</v>
      </c>
      <c r="C166" s="34" t="s">
        <v>1089</v>
      </c>
      <c r="D166" s="43" t="s">
        <v>71</v>
      </c>
      <c r="E166" s="34" t="s">
        <v>58</v>
      </c>
      <c r="F166" s="43">
        <v>33</v>
      </c>
      <c r="G166" s="43">
        <v>1992</v>
      </c>
      <c r="H166" s="44">
        <v>27</v>
      </c>
      <c r="I166" s="86">
        <v>2146</v>
      </c>
      <c r="J166" s="45">
        <v>79</v>
      </c>
      <c r="K166" s="45">
        <v>62.7</v>
      </c>
      <c r="L166" s="45">
        <v>23.8</v>
      </c>
      <c r="M166" s="44">
        <v>23</v>
      </c>
      <c r="N166" s="45">
        <v>87</v>
      </c>
      <c r="O166" s="45">
        <v>16</v>
      </c>
      <c r="P166" s="44">
        <v>4</v>
      </c>
      <c r="Q166" s="45">
        <v>39</v>
      </c>
      <c r="R166" s="45">
        <v>2</v>
      </c>
      <c r="S166" s="44">
        <v>1.67</v>
      </c>
      <c r="T166" s="45">
        <v>40</v>
      </c>
      <c r="U166" s="45">
        <v>35</v>
      </c>
      <c r="V166" s="51">
        <v>5</v>
      </c>
      <c r="W166" s="51">
        <v>0.21</v>
      </c>
      <c r="X166" s="50">
        <v>-0.14000000000000001</v>
      </c>
      <c r="Y166" s="38" t="s">
        <v>14</v>
      </c>
    </row>
    <row r="167" spans="1:25">
      <c r="A167" s="66">
        <v>155</v>
      </c>
      <c r="B167" s="34" t="s">
        <v>1306</v>
      </c>
      <c r="C167" s="34" t="s">
        <v>1082</v>
      </c>
      <c r="D167" s="43" t="s">
        <v>72</v>
      </c>
      <c r="E167" s="34" t="s">
        <v>48</v>
      </c>
      <c r="F167" s="43">
        <v>28</v>
      </c>
      <c r="G167" s="43">
        <v>1997</v>
      </c>
      <c r="H167" s="44">
        <v>26</v>
      </c>
      <c r="I167" s="86">
        <v>2141</v>
      </c>
      <c r="J167" s="45">
        <v>82</v>
      </c>
      <c r="K167" s="45">
        <v>62.6</v>
      </c>
      <c r="L167" s="45">
        <v>23.8</v>
      </c>
      <c r="M167" s="44">
        <v>24</v>
      </c>
      <c r="N167" s="45">
        <v>88</v>
      </c>
      <c r="O167" s="45">
        <v>22</v>
      </c>
      <c r="P167" s="44">
        <v>2</v>
      </c>
      <c r="Q167" s="45">
        <v>18</v>
      </c>
      <c r="R167" s="45">
        <v>4</v>
      </c>
      <c r="S167" s="44">
        <v>2.12</v>
      </c>
      <c r="T167" s="45">
        <v>54</v>
      </c>
      <c r="U167" s="45">
        <v>22</v>
      </c>
      <c r="V167" s="51">
        <v>32</v>
      </c>
      <c r="W167" s="51">
        <v>1.35</v>
      </c>
      <c r="X167" s="51">
        <v>0.64</v>
      </c>
      <c r="Y167" s="38" t="s">
        <v>14</v>
      </c>
    </row>
    <row r="168" spans="1:25">
      <c r="A168" s="66">
        <v>414</v>
      </c>
      <c r="B168" s="34" t="s">
        <v>151</v>
      </c>
      <c r="C168" s="34" t="s">
        <v>1058</v>
      </c>
      <c r="D168" s="43" t="s">
        <v>71</v>
      </c>
      <c r="E168" s="34" t="s">
        <v>61</v>
      </c>
      <c r="F168" s="43">
        <v>30</v>
      </c>
      <c r="G168" s="43">
        <v>1994</v>
      </c>
      <c r="H168" s="44">
        <v>30</v>
      </c>
      <c r="I168" s="86">
        <v>2137</v>
      </c>
      <c r="J168" s="45">
        <v>71</v>
      </c>
      <c r="K168" s="45">
        <v>62.5</v>
      </c>
      <c r="L168" s="45">
        <v>23.7</v>
      </c>
      <c r="M168" s="44">
        <v>28</v>
      </c>
      <c r="N168" s="45">
        <v>75</v>
      </c>
      <c r="O168" s="45">
        <v>6</v>
      </c>
      <c r="P168" s="44">
        <v>2</v>
      </c>
      <c r="Q168" s="45">
        <v>25</v>
      </c>
      <c r="R168" s="36">
        <v>0</v>
      </c>
      <c r="S168" s="44">
        <v>1.9</v>
      </c>
      <c r="T168" s="45">
        <v>37</v>
      </c>
      <c r="U168" s="45">
        <v>28</v>
      </c>
      <c r="V168" s="51">
        <v>9</v>
      </c>
      <c r="W168" s="51">
        <v>0.38</v>
      </c>
      <c r="X168" s="51">
        <v>0.52</v>
      </c>
      <c r="Y168" s="38" t="s">
        <v>14</v>
      </c>
    </row>
    <row r="169" spans="1:25">
      <c r="A169" s="66">
        <v>439</v>
      </c>
      <c r="B169" s="34" t="s">
        <v>1438</v>
      </c>
      <c r="C169" s="34" t="s">
        <v>1087</v>
      </c>
      <c r="D169" s="43" t="s">
        <v>72</v>
      </c>
      <c r="E169" s="34" t="s">
        <v>65</v>
      </c>
      <c r="F169" s="43">
        <v>24</v>
      </c>
      <c r="G169" s="43">
        <v>2001</v>
      </c>
      <c r="H169" s="44">
        <v>27</v>
      </c>
      <c r="I169" s="86">
        <v>2136</v>
      </c>
      <c r="J169" s="45">
        <v>79</v>
      </c>
      <c r="K169" s="45">
        <v>62.5</v>
      </c>
      <c r="L169" s="45">
        <v>23.7</v>
      </c>
      <c r="M169" s="44">
        <v>24</v>
      </c>
      <c r="N169" s="45">
        <v>86</v>
      </c>
      <c r="O169" s="45">
        <v>17</v>
      </c>
      <c r="P169" s="44">
        <v>3</v>
      </c>
      <c r="Q169" s="45">
        <v>26</v>
      </c>
      <c r="R169" s="45">
        <v>6</v>
      </c>
      <c r="S169" s="44">
        <v>0.7</v>
      </c>
      <c r="T169" s="45">
        <v>21</v>
      </c>
      <c r="U169" s="45">
        <v>40</v>
      </c>
      <c r="V169" s="50">
        <v>-19</v>
      </c>
      <c r="W169" s="50">
        <v>-0.8</v>
      </c>
      <c r="X169" s="51">
        <v>0.74</v>
      </c>
      <c r="Y169" s="38" t="s">
        <v>14</v>
      </c>
    </row>
    <row r="170" spans="1:25">
      <c r="A170" s="66">
        <v>447</v>
      </c>
      <c r="B170" s="34" t="s">
        <v>1347</v>
      </c>
      <c r="C170" s="34" t="s">
        <v>1069</v>
      </c>
      <c r="D170" s="43" t="s">
        <v>72</v>
      </c>
      <c r="E170" s="34" t="s">
        <v>4525</v>
      </c>
      <c r="F170" s="43">
        <v>23</v>
      </c>
      <c r="G170" s="43">
        <v>2002</v>
      </c>
      <c r="H170" s="44">
        <v>25</v>
      </c>
      <c r="I170" s="86">
        <v>2130</v>
      </c>
      <c r="J170" s="45">
        <v>85</v>
      </c>
      <c r="K170" s="45">
        <v>62.3</v>
      </c>
      <c r="L170" s="45">
        <v>23.7</v>
      </c>
      <c r="M170" s="44">
        <v>25</v>
      </c>
      <c r="N170" s="45">
        <v>85</v>
      </c>
      <c r="O170" s="45">
        <v>22</v>
      </c>
      <c r="P170" s="35">
        <v>0</v>
      </c>
      <c r="Q170" s="36"/>
      <c r="R170" s="45">
        <v>1</v>
      </c>
      <c r="S170" s="44">
        <v>1.24</v>
      </c>
      <c r="T170" s="45">
        <v>29</v>
      </c>
      <c r="U170" s="45">
        <v>29</v>
      </c>
      <c r="V170" s="36">
        <v>0</v>
      </c>
      <c r="W170" s="36">
        <v>0</v>
      </c>
      <c r="X170" s="51">
        <v>0.21</v>
      </c>
      <c r="Y170" s="38" t="s">
        <v>14</v>
      </c>
    </row>
    <row r="171" spans="1:25">
      <c r="A171" s="66">
        <v>229</v>
      </c>
      <c r="B171" s="34" t="s">
        <v>1980</v>
      </c>
      <c r="C171" s="34" t="s">
        <v>1070</v>
      </c>
      <c r="D171" s="43" t="s">
        <v>1742</v>
      </c>
      <c r="E171" s="34" t="s">
        <v>52</v>
      </c>
      <c r="F171" s="43">
        <v>22</v>
      </c>
      <c r="G171" s="43">
        <v>2003</v>
      </c>
      <c r="H171" s="44">
        <v>32</v>
      </c>
      <c r="I171" s="86">
        <v>2120</v>
      </c>
      <c r="J171" s="45">
        <v>66</v>
      </c>
      <c r="K171" s="45">
        <v>62</v>
      </c>
      <c r="L171" s="45">
        <v>23.6</v>
      </c>
      <c r="M171" s="44">
        <v>26</v>
      </c>
      <c r="N171" s="45">
        <v>75</v>
      </c>
      <c r="O171" s="45">
        <v>2</v>
      </c>
      <c r="P171" s="44">
        <v>6</v>
      </c>
      <c r="Q171" s="45">
        <v>28</v>
      </c>
      <c r="R171" s="36">
        <v>0</v>
      </c>
      <c r="S171" s="44">
        <v>1.41</v>
      </c>
      <c r="T171" s="45">
        <v>26</v>
      </c>
      <c r="U171" s="45">
        <v>29</v>
      </c>
      <c r="V171" s="50">
        <v>-3</v>
      </c>
      <c r="W171" s="50">
        <v>-0.13</v>
      </c>
      <c r="X171" s="50">
        <v>-0.75</v>
      </c>
      <c r="Y171" s="38" t="s">
        <v>14</v>
      </c>
    </row>
    <row r="172" spans="1:25">
      <c r="A172" s="66">
        <v>276</v>
      </c>
      <c r="B172" s="34" t="s">
        <v>206</v>
      </c>
      <c r="C172" s="34" t="s">
        <v>1059</v>
      </c>
      <c r="D172" s="43" t="s">
        <v>72</v>
      </c>
      <c r="E172" s="34" t="s">
        <v>67</v>
      </c>
      <c r="F172" s="43">
        <v>23</v>
      </c>
      <c r="G172" s="43">
        <v>2002</v>
      </c>
      <c r="H172" s="44">
        <v>29</v>
      </c>
      <c r="I172" s="86">
        <v>2106</v>
      </c>
      <c r="J172" s="45">
        <v>73</v>
      </c>
      <c r="K172" s="45">
        <v>61.6</v>
      </c>
      <c r="L172" s="45">
        <v>23.4</v>
      </c>
      <c r="M172" s="44">
        <v>22</v>
      </c>
      <c r="N172" s="45">
        <v>88</v>
      </c>
      <c r="O172" s="45">
        <v>20</v>
      </c>
      <c r="P172" s="44">
        <v>7</v>
      </c>
      <c r="Q172" s="45">
        <v>23</v>
      </c>
      <c r="R172" s="45">
        <v>5</v>
      </c>
      <c r="S172" s="44">
        <v>1.76</v>
      </c>
      <c r="T172" s="45">
        <v>34</v>
      </c>
      <c r="U172" s="45">
        <v>24</v>
      </c>
      <c r="V172" s="51">
        <v>10</v>
      </c>
      <c r="W172" s="51">
        <v>0.43</v>
      </c>
      <c r="X172" s="51">
        <v>0.84</v>
      </c>
      <c r="Y172" s="38" t="s">
        <v>14</v>
      </c>
    </row>
    <row r="173" spans="1:25">
      <c r="A173" s="66">
        <v>376</v>
      </c>
      <c r="B173" s="34" t="s">
        <v>3989</v>
      </c>
      <c r="C173" s="34" t="s">
        <v>1082</v>
      </c>
      <c r="D173" s="43" t="s">
        <v>71</v>
      </c>
      <c r="E173" s="34" t="s">
        <v>3418</v>
      </c>
      <c r="F173" s="43">
        <v>25</v>
      </c>
      <c r="G173" s="43">
        <v>1999</v>
      </c>
      <c r="H173" s="44">
        <v>31</v>
      </c>
      <c r="I173" s="86">
        <v>2105</v>
      </c>
      <c r="J173" s="45">
        <v>68</v>
      </c>
      <c r="K173" s="45">
        <v>61.5</v>
      </c>
      <c r="L173" s="45">
        <v>23.4</v>
      </c>
      <c r="M173" s="44">
        <v>25</v>
      </c>
      <c r="N173" s="45">
        <v>79</v>
      </c>
      <c r="O173" s="45">
        <v>9</v>
      </c>
      <c r="P173" s="44">
        <v>6</v>
      </c>
      <c r="Q173" s="45">
        <v>20</v>
      </c>
      <c r="R173" s="45">
        <v>4</v>
      </c>
      <c r="S173" s="44">
        <v>0.52</v>
      </c>
      <c r="T173" s="45">
        <v>20</v>
      </c>
      <c r="U173" s="45">
        <v>45</v>
      </c>
      <c r="V173" s="50">
        <v>-25</v>
      </c>
      <c r="W173" s="50">
        <v>-1.07</v>
      </c>
      <c r="X173" s="50">
        <v>-0.25</v>
      </c>
      <c r="Y173" s="38" t="s">
        <v>14</v>
      </c>
    </row>
    <row r="174" spans="1:25">
      <c r="A174" s="66">
        <v>213</v>
      </c>
      <c r="B174" s="34" t="s">
        <v>115</v>
      </c>
      <c r="C174" s="34" t="s">
        <v>1091</v>
      </c>
      <c r="D174" s="43" t="s">
        <v>71</v>
      </c>
      <c r="E174" s="34" t="s">
        <v>68</v>
      </c>
      <c r="F174" s="43">
        <v>35</v>
      </c>
      <c r="G174" s="43">
        <v>1989</v>
      </c>
      <c r="H174" s="44">
        <v>25</v>
      </c>
      <c r="I174" s="86">
        <v>2093</v>
      </c>
      <c r="J174" s="45">
        <v>84</v>
      </c>
      <c r="K174" s="45">
        <v>61.2</v>
      </c>
      <c r="L174" s="45">
        <v>23.3</v>
      </c>
      <c r="M174" s="44">
        <v>25</v>
      </c>
      <c r="N174" s="45">
        <v>84</v>
      </c>
      <c r="O174" s="45">
        <v>16</v>
      </c>
      <c r="P174" s="35">
        <v>0</v>
      </c>
      <c r="Q174" s="36"/>
      <c r="R174" s="36">
        <v>0</v>
      </c>
      <c r="S174" s="44">
        <v>1.32</v>
      </c>
      <c r="T174" s="45">
        <v>26</v>
      </c>
      <c r="U174" s="45">
        <v>26</v>
      </c>
      <c r="V174" s="36">
        <v>0</v>
      </c>
      <c r="W174" s="36">
        <v>0</v>
      </c>
      <c r="X174" s="51">
        <v>0.2</v>
      </c>
      <c r="Y174" s="38" t="s">
        <v>14</v>
      </c>
    </row>
    <row r="175" spans="1:25">
      <c r="A175" s="66">
        <v>202</v>
      </c>
      <c r="B175" s="34" t="s">
        <v>113</v>
      </c>
      <c r="C175" s="34" t="s">
        <v>1059</v>
      </c>
      <c r="D175" s="43" t="s">
        <v>71</v>
      </c>
      <c r="E175" s="34" t="s">
        <v>48</v>
      </c>
      <c r="F175" s="43">
        <v>25</v>
      </c>
      <c r="G175" s="43">
        <v>2000</v>
      </c>
      <c r="H175" s="44">
        <v>33</v>
      </c>
      <c r="I175" s="86">
        <v>2086</v>
      </c>
      <c r="J175" s="45">
        <v>63</v>
      </c>
      <c r="K175" s="45">
        <v>61</v>
      </c>
      <c r="L175" s="45">
        <v>23.2</v>
      </c>
      <c r="M175" s="44">
        <v>23</v>
      </c>
      <c r="N175" s="45">
        <v>83</v>
      </c>
      <c r="O175" s="45">
        <v>13</v>
      </c>
      <c r="P175" s="44">
        <v>10</v>
      </c>
      <c r="Q175" s="45">
        <v>17</v>
      </c>
      <c r="R175" s="45">
        <v>3</v>
      </c>
      <c r="S175" s="44">
        <v>2</v>
      </c>
      <c r="T175" s="45">
        <v>53</v>
      </c>
      <c r="U175" s="45">
        <v>19</v>
      </c>
      <c r="V175" s="51">
        <v>34</v>
      </c>
      <c r="W175" s="51">
        <v>1.47</v>
      </c>
      <c r="X175" s="51">
        <v>0.93</v>
      </c>
      <c r="Y175" s="38" t="s">
        <v>14</v>
      </c>
    </row>
    <row r="176" spans="1:25">
      <c r="A176" s="66">
        <v>657</v>
      </c>
      <c r="B176" s="34" t="s">
        <v>195</v>
      </c>
      <c r="C176" s="34" t="s">
        <v>1096</v>
      </c>
      <c r="D176" s="43" t="s">
        <v>1077</v>
      </c>
      <c r="E176" s="34" t="s">
        <v>4526</v>
      </c>
      <c r="F176" s="43">
        <v>27</v>
      </c>
      <c r="G176" s="43">
        <v>1997</v>
      </c>
      <c r="H176" s="44">
        <v>25</v>
      </c>
      <c r="I176" s="86">
        <v>2081</v>
      </c>
      <c r="J176" s="45">
        <v>83</v>
      </c>
      <c r="K176" s="45">
        <v>60.8</v>
      </c>
      <c r="L176" s="45">
        <v>23.1</v>
      </c>
      <c r="M176" s="44">
        <v>23</v>
      </c>
      <c r="N176" s="45">
        <v>87</v>
      </c>
      <c r="O176" s="45">
        <v>19</v>
      </c>
      <c r="P176" s="44">
        <v>2</v>
      </c>
      <c r="Q176" s="45">
        <v>36</v>
      </c>
      <c r="R176" s="45">
        <v>5</v>
      </c>
      <c r="S176" s="44">
        <v>0.96</v>
      </c>
      <c r="T176" s="45">
        <v>27</v>
      </c>
      <c r="U176" s="45">
        <v>43</v>
      </c>
      <c r="V176" s="50">
        <v>-16</v>
      </c>
      <c r="W176" s="50">
        <v>-0.69</v>
      </c>
      <c r="X176" s="50">
        <v>-0.49</v>
      </c>
      <c r="Y176" s="38" t="s">
        <v>14</v>
      </c>
    </row>
    <row r="177" spans="1:25">
      <c r="A177" s="66">
        <v>505</v>
      </c>
      <c r="B177" s="34" t="s">
        <v>3773</v>
      </c>
      <c r="C177" s="34" t="s">
        <v>1067</v>
      </c>
      <c r="D177" s="43" t="s">
        <v>1742</v>
      </c>
      <c r="E177" s="34" t="s">
        <v>63</v>
      </c>
      <c r="F177" s="43">
        <v>22</v>
      </c>
      <c r="G177" s="43">
        <v>2002</v>
      </c>
      <c r="H177" s="44">
        <v>34</v>
      </c>
      <c r="I177" s="86">
        <v>2080</v>
      </c>
      <c r="J177" s="45">
        <v>61</v>
      </c>
      <c r="K177" s="45">
        <v>60.8</v>
      </c>
      <c r="L177" s="45">
        <v>23.1</v>
      </c>
      <c r="M177" s="44">
        <v>26</v>
      </c>
      <c r="N177" s="45">
        <v>73</v>
      </c>
      <c r="O177" s="45">
        <v>4</v>
      </c>
      <c r="P177" s="44">
        <v>8</v>
      </c>
      <c r="Q177" s="45">
        <v>23</v>
      </c>
      <c r="R177" s="45">
        <v>2</v>
      </c>
      <c r="S177" s="44">
        <v>1.1499999999999999</v>
      </c>
      <c r="T177" s="45">
        <v>20</v>
      </c>
      <c r="U177" s="45">
        <v>28</v>
      </c>
      <c r="V177" s="50">
        <v>-8</v>
      </c>
      <c r="W177" s="50">
        <v>-0.35</v>
      </c>
      <c r="X177" s="50">
        <v>-0.21</v>
      </c>
      <c r="Y177" s="38" t="s">
        <v>14</v>
      </c>
    </row>
    <row r="178" spans="1:25">
      <c r="A178" s="66">
        <v>557</v>
      </c>
      <c r="B178" s="34" t="s">
        <v>1391</v>
      </c>
      <c r="C178" s="34" t="s">
        <v>1075</v>
      </c>
      <c r="D178" s="43" t="s">
        <v>71</v>
      </c>
      <c r="E178" s="34" t="s">
        <v>4525</v>
      </c>
      <c r="F178" s="43">
        <v>27</v>
      </c>
      <c r="G178" s="43">
        <v>1997</v>
      </c>
      <c r="H178" s="44">
        <v>28</v>
      </c>
      <c r="I178" s="86">
        <v>2075</v>
      </c>
      <c r="J178" s="45">
        <v>74</v>
      </c>
      <c r="K178" s="45">
        <v>60.7</v>
      </c>
      <c r="L178" s="45">
        <v>23.1</v>
      </c>
      <c r="M178" s="44">
        <v>25</v>
      </c>
      <c r="N178" s="45">
        <v>82</v>
      </c>
      <c r="O178" s="45">
        <v>16</v>
      </c>
      <c r="P178" s="44">
        <v>3</v>
      </c>
      <c r="Q178" s="45">
        <v>12</v>
      </c>
      <c r="R178" s="45">
        <v>3</v>
      </c>
      <c r="S178" s="44">
        <v>1.32</v>
      </c>
      <c r="T178" s="45">
        <v>32</v>
      </c>
      <c r="U178" s="45">
        <v>26</v>
      </c>
      <c r="V178" s="51">
        <v>6</v>
      </c>
      <c r="W178" s="51">
        <v>0.26</v>
      </c>
      <c r="X178" s="51">
        <v>0.86</v>
      </c>
      <c r="Y178" s="38" t="s">
        <v>14</v>
      </c>
    </row>
    <row r="179" spans="1:25">
      <c r="A179" s="66">
        <v>548</v>
      </c>
      <c r="B179" s="34" t="s">
        <v>66</v>
      </c>
      <c r="C179" s="34" t="s">
        <v>1082</v>
      </c>
      <c r="D179" s="43" t="s">
        <v>76</v>
      </c>
      <c r="E179" s="34" t="s">
        <v>65</v>
      </c>
      <c r="F179" s="43">
        <v>32</v>
      </c>
      <c r="G179" s="43">
        <v>1993</v>
      </c>
      <c r="H179" s="44">
        <v>23</v>
      </c>
      <c r="I179" s="86">
        <v>2070</v>
      </c>
      <c r="J179" s="45">
        <v>90</v>
      </c>
      <c r="K179" s="45">
        <v>60.5</v>
      </c>
      <c r="L179" s="45">
        <v>23</v>
      </c>
      <c r="M179" s="44">
        <v>23</v>
      </c>
      <c r="N179" s="45">
        <v>90</v>
      </c>
      <c r="O179" s="45">
        <v>23</v>
      </c>
      <c r="P179" s="35">
        <v>0</v>
      </c>
      <c r="Q179" s="36"/>
      <c r="R179" s="45">
        <v>11</v>
      </c>
      <c r="S179" s="44">
        <v>0.74</v>
      </c>
      <c r="T179" s="45">
        <v>20</v>
      </c>
      <c r="U179" s="45">
        <v>37</v>
      </c>
      <c r="V179" s="50">
        <v>-17</v>
      </c>
      <c r="W179" s="50">
        <v>-0.74</v>
      </c>
      <c r="X179" s="51">
        <v>0.86</v>
      </c>
      <c r="Y179" s="38" t="s">
        <v>14</v>
      </c>
    </row>
    <row r="180" spans="1:25">
      <c r="A180" s="66">
        <v>598</v>
      </c>
      <c r="B180" s="34" t="s">
        <v>1717</v>
      </c>
      <c r="C180" s="34" t="s">
        <v>1059</v>
      </c>
      <c r="D180" s="43" t="s">
        <v>1077</v>
      </c>
      <c r="E180" s="34" t="s">
        <v>4528</v>
      </c>
      <c r="F180" s="43">
        <v>24</v>
      </c>
      <c r="G180" s="43">
        <v>2000</v>
      </c>
      <c r="H180" s="44">
        <v>30</v>
      </c>
      <c r="I180" s="86">
        <v>2055</v>
      </c>
      <c r="J180" s="45">
        <v>69</v>
      </c>
      <c r="K180" s="45">
        <v>60.1</v>
      </c>
      <c r="L180" s="45">
        <v>22.8</v>
      </c>
      <c r="M180" s="44">
        <v>23</v>
      </c>
      <c r="N180" s="45">
        <v>83</v>
      </c>
      <c r="O180" s="45">
        <v>16</v>
      </c>
      <c r="P180" s="44">
        <v>7</v>
      </c>
      <c r="Q180" s="45">
        <v>21</v>
      </c>
      <c r="R180" s="45">
        <v>4</v>
      </c>
      <c r="S180" s="44">
        <v>1.2</v>
      </c>
      <c r="T180" s="45">
        <v>30</v>
      </c>
      <c r="U180" s="45">
        <v>31</v>
      </c>
      <c r="V180" s="50">
        <v>-1</v>
      </c>
      <c r="W180" s="50">
        <v>-0.04</v>
      </c>
      <c r="X180" s="51">
        <v>0.48</v>
      </c>
      <c r="Y180" s="38" t="s">
        <v>14</v>
      </c>
    </row>
    <row r="181" spans="1:25">
      <c r="A181" s="66">
        <v>140</v>
      </c>
      <c r="B181" s="34" t="s">
        <v>100</v>
      </c>
      <c r="C181" s="34" t="s">
        <v>1072</v>
      </c>
      <c r="D181" s="43" t="s">
        <v>71</v>
      </c>
      <c r="E181" s="34" t="s">
        <v>56</v>
      </c>
      <c r="F181" s="43">
        <v>25</v>
      </c>
      <c r="G181" s="43">
        <v>2000</v>
      </c>
      <c r="H181" s="44">
        <v>33</v>
      </c>
      <c r="I181" s="86">
        <v>2054</v>
      </c>
      <c r="J181" s="45">
        <v>62</v>
      </c>
      <c r="K181" s="45">
        <v>60.1</v>
      </c>
      <c r="L181" s="45">
        <v>22.8</v>
      </c>
      <c r="M181" s="44">
        <v>24</v>
      </c>
      <c r="N181" s="45">
        <v>78</v>
      </c>
      <c r="O181" s="45">
        <v>9</v>
      </c>
      <c r="P181" s="44">
        <v>9</v>
      </c>
      <c r="Q181" s="45">
        <v>21</v>
      </c>
      <c r="R181" s="45">
        <v>2</v>
      </c>
      <c r="S181" s="44">
        <v>1.42</v>
      </c>
      <c r="T181" s="45">
        <v>37</v>
      </c>
      <c r="U181" s="45">
        <v>32</v>
      </c>
      <c r="V181" s="51">
        <v>5</v>
      </c>
      <c r="W181" s="51">
        <v>0.22</v>
      </c>
      <c r="X181" s="51">
        <v>0.35</v>
      </c>
      <c r="Y181" s="38" t="s">
        <v>14</v>
      </c>
    </row>
    <row r="182" spans="1:25">
      <c r="A182" s="66">
        <v>637</v>
      </c>
      <c r="B182" s="34" t="s">
        <v>191</v>
      </c>
      <c r="C182" s="34" t="s">
        <v>1085</v>
      </c>
      <c r="D182" s="43" t="s">
        <v>1066</v>
      </c>
      <c r="E182" s="34" t="s">
        <v>46</v>
      </c>
      <c r="F182" s="43">
        <v>30</v>
      </c>
      <c r="G182" s="43">
        <v>1994</v>
      </c>
      <c r="H182" s="44">
        <v>31</v>
      </c>
      <c r="I182" s="86">
        <v>2000</v>
      </c>
      <c r="J182" s="45">
        <v>65</v>
      </c>
      <c r="K182" s="45">
        <v>58.5</v>
      </c>
      <c r="L182" s="45">
        <v>22.2</v>
      </c>
      <c r="M182" s="44">
        <v>21</v>
      </c>
      <c r="N182" s="45">
        <v>81</v>
      </c>
      <c r="O182" s="45">
        <v>5</v>
      </c>
      <c r="P182" s="44">
        <v>10</v>
      </c>
      <c r="Q182" s="45">
        <v>30</v>
      </c>
      <c r="R182" s="45">
        <v>3</v>
      </c>
      <c r="S182" s="44">
        <v>2.23</v>
      </c>
      <c r="T182" s="45">
        <v>42</v>
      </c>
      <c r="U182" s="45">
        <v>15</v>
      </c>
      <c r="V182" s="51">
        <v>27</v>
      </c>
      <c r="W182" s="51">
        <v>1.22</v>
      </c>
      <c r="X182" s="51">
        <v>0.14000000000000001</v>
      </c>
      <c r="Y182" s="38" t="s">
        <v>14</v>
      </c>
    </row>
    <row r="183" spans="1:25" ht="17.25" thickBot="1">
      <c r="A183" s="66">
        <v>142</v>
      </c>
      <c r="B183" s="34" t="s">
        <v>3502</v>
      </c>
      <c r="C183" s="34" t="s">
        <v>1081</v>
      </c>
      <c r="D183" s="43" t="s">
        <v>76</v>
      </c>
      <c r="E183" s="34" t="s">
        <v>3420</v>
      </c>
      <c r="F183" s="43">
        <v>34</v>
      </c>
      <c r="G183" s="43">
        <v>1990</v>
      </c>
      <c r="H183" s="44">
        <v>22</v>
      </c>
      <c r="I183" s="86">
        <v>1980</v>
      </c>
      <c r="J183" s="45">
        <v>90</v>
      </c>
      <c r="K183" s="45">
        <v>57.9</v>
      </c>
      <c r="L183" s="45">
        <v>22</v>
      </c>
      <c r="M183" s="44">
        <v>22</v>
      </c>
      <c r="N183" s="45">
        <v>90</v>
      </c>
      <c r="O183" s="45">
        <v>22</v>
      </c>
      <c r="P183" s="35">
        <v>0</v>
      </c>
      <c r="Q183" s="36"/>
      <c r="R183" s="45">
        <v>15</v>
      </c>
      <c r="S183" s="44">
        <v>1.32</v>
      </c>
      <c r="T183" s="45">
        <v>26</v>
      </c>
      <c r="U183" s="45">
        <v>27</v>
      </c>
      <c r="V183" s="50">
        <v>-1</v>
      </c>
      <c r="W183" s="50">
        <v>-0.05</v>
      </c>
      <c r="X183" s="51">
        <v>0.33</v>
      </c>
      <c r="Y183" s="38" t="s">
        <v>14</v>
      </c>
    </row>
    <row r="184" spans="1:25" ht="17.25" thickBot="1">
      <c r="A184" s="73">
        <v>365</v>
      </c>
      <c r="B184" s="75" t="s">
        <v>141</v>
      </c>
      <c r="C184" s="75" t="s">
        <v>1059</v>
      </c>
      <c r="D184" s="77" t="s">
        <v>1077</v>
      </c>
      <c r="E184" s="75" t="s">
        <v>56</v>
      </c>
      <c r="F184" s="77">
        <v>24</v>
      </c>
      <c r="G184" s="77">
        <v>2001</v>
      </c>
      <c r="H184" s="80">
        <v>36</v>
      </c>
      <c r="I184" s="87">
        <v>1972</v>
      </c>
      <c r="J184" s="78">
        <v>55</v>
      </c>
      <c r="K184" s="78">
        <v>57.7</v>
      </c>
      <c r="L184" s="78">
        <v>21.9</v>
      </c>
      <c r="M184" s="80">
        <v>22</v>
      </c>
      <c r="N184" s="78">
        <v>81</v>
      </c>
      <c r="O184" s="78">
        <v>10</v>
      </c>
      <c r="P184" s="80">
        <v>14</v>
      </c>
      <c r="Q184" s="78">
        <v>14</v>
      </c>
      <c r="R184" s="78">
        <v>2</v>
      </c>
      <c r="S184" s="80">
        <v>1.39</v>
      </c>
      <c r="T184" s="78">
        <v>28</v>
      </c>
      <c r="U184" s="78">
        <v>32</v>
      </c>
      <c r="V184" s="88">
        <v>-4</v>
      </c>
      <c r="W184" s="88">
        <v>-0.18</v>
      </c>
      <c r="X184" s="88">
        <v>-0.62</v>
      </c>
      <c r="Y184" s="84" t="s">
        <v>14</v>
      </c>
    </row>
    <row r="185" spans="1:25">
      <c r="A185" s="66">
        <v>56</v>
      </c>
      <c r="B185" s="34" t="s">
        <v>84</v>
      </c>
      <c r="C185" s="34" t="s">
        <v>1059</v>
      </c>
      <c r="D185" s="43" t="s">
        <v>1066</v>
      </c>
      <c r="E185" s="34" t="s">
        <v>4527</v>
      </c>
      <c r="F185" s="43">
        <v>27</v>
      </c>
      <c r="G185" s="43">
        <v>1997</v>
      </c>
      <c r="H185" s="44">
        <v>37</v>
      </c>
      <c r="I185" s="86">
        <v>1966</v>
      </c>
      <c r="J185" s="45">
        <v>53</v>
      </c>
      <c r="K185" s="45">
        <v>57.5</v>
      </c>
      <c r="L185" s="45">
        <v>21.8</v>
      </c>
      <c r="M185" s="44">
        <v>19</v>
      </c>
      <c r="N185" s="45">
        <v>79</v>
      </c>
      <c r="O185" s="45">
        <v>7</v>
      </c>
      <c r="P185" s="44">
        <v>18</v>
      </c>
      <c r="Q185" s="45">
        <v>26</v>
      </c>
      <c r="R185" s="45">
        <v>1</v>
      </c>
      <c r="S185" s="44">
        <v>1.24</v>
      </c>
      <c r="T185" s="45">
        <v>35</v>
      </c>
      <c r="U185" s="45">
        <v>31</v>
      </c>
      <c r="V185" s="51">
        <v>4</v>
      </c>
      <c r="W185" s="51">
        <v>0.18</v>
      </c>
      <c r="X185" s="51">
        <v>0.55000000000000004</v>
      </c>
      <c r="Y185" s="38" t="s">
        <v>14</v>
      </c>
    </row>
    <row r="186" spans="1:25">
      <c r="A186" s="66">
        <v>392</v>
      </c>
      <c r="B186" s="34" t="s">
        <v>3459</v>
      </c>
      <c r="C186" s="34" t="s">
        <v>3641</v>
      </c>
      <c r="D186" s="43" t="s">
        <v>72</v>
      </c>
      <c r="E186" s="34" t="s">
        <v>3419</v>
      </c>
      <c r="F186" s="43">
        <v>31</v>
      </c>
      <c r="G186" s="43">
        <v>1994</v>
      </c>
      <c r="H186" s="44">
        <v>25</v>
      </c>
      <c r="I186" s="86">
        <v>1966</v>
      </c>
      <c r="J186" s="45">
        <v>79</v>
      </c>
      <c r="K186" s="45">
        <v>57.5</v>
      </c>
      <c r="L186" s="45">
        <v>21.8</v>
      </c>
      <c r="M186" s="44">
        <v>23</v>
      </c>
      <c r="N186" s="45">
        <v>83</v>
      </c>
      <c r="O186" s="45">
        <v>19</v>
      </c>
      <c r="P186" s="44">
        <v>2</v>
      </c>
      <c r="Q186" s="45">
        <v>23</v>
      </c>
      <c r="R186" s="36">
        <v>0</v>
      </c>
      <c r="S186" s="44">
        <v>1.6</v>
      </c>
      <c r="T186" s="45">
        <v>28</v>
      </c>
      <c r="U186" s="45">
        <v>26</v>
      </c>
      <c r="V186" s="51">
        <v>2</v>
      </c>
      <c r="W186" s="51">
        <v>0.09</v>
      </c>
      <c r="X186" s="51">
        <v>0.59</v>
      </c>
      <c r="Y186" s="38" t="s">
        <v>14</v>
      </c>
    </row>
    <row r="187" spans="1:25">
      <c r="A187" s="66">
        <v>527</v>
      </c>
      <c r="B187" s="34" t="s">
        <v>172</v>
      </c>
      <c r="C187" s="34" t="s">
        <v>1069</v>
      </c>
      <c r="D187" s="43" t="s">
        <v>1066</v>
      </c>
      <c r="E187" s="34" t="s">
        <v>4528</v>
      </c>
      <c r="F187" s="43">
        <v>28</v>
      </c>
      <c r="G187" s="43">
        <v>1997</v>
      </c>
      <c r="H187" s="44">
        <v>32</v>
      </c>
      <c r="I187" s="86">
        <v>1964</v>
      </c>
      <c r="J187" s="45">
        <v>61</v>
      </c>
      <c r="K187" s="45">
        <v>57.4</v>
      </c>
      <c r="L187" s="45">
        <v>21.8</v>
      </c>
      <c r="M187" s="44">
        <v>20</v>
      </c>
      <c r="N187" s="45">
        <v>83</v>
      </c>
      <c r="O187" s="45">
        <v>12</v>
      </c>
      <c r="P187" s="44">
        <v>12</v>
      </c>
      <c r="Q187" s="45">
        <v>25</v>
      </c>
      <c r="R187" s="45">
        <v>1</v>
      </c>
      <c r="S187" s="44">
        <v>1.19</v>
      </c>
      <c r="T187" s="45">
        <v>29</v>
      </c>
      <c r="U187" s="45">
        <v>27</v>
      </c>
      <c r="V187" s="51">
        <v>2</v>
      </c>
      <c r="W187" s="51">
        <v>0.09</v>
      </c>
      <c r="X187" s="51">
        <v>0.77</v>
      </c>
      <c r="Y187" s="38" t="s">
        <v>14</v>
      </c>
    </row>
    <row r="188" spans="1:25">
      <c r="A188" s="66">
        <v>297</v>
      </c>
      <c r="B188" s="34" t="s">
        <v>1854</v>
      </c>
      <c r="C188" s="34" t="s">
        <v>1059</v>
      </c>
      <c r="D188" s="43" t="s">
        <v>1077</v>
      </c>
      <c r="E188" s="34" t="s">
        <v>60</v>
      </c>
      <c r="F188" s="43">
        <v>25</v>
      </c>
      <c r="G188" s="43">
        <v>1999</v>
      </c>
      <c r="H188" s="44">
        <v>29</v>
      </c>
      <c r="I188" s="86">
        <v>1963</v>
      </c>
      <c r="J188" s="45">
        <v>68</v>
      </c>
      <c r="K188" s="45">
        <v>57.4</v>
      </c>
      <c r="L188" s="45">
        <v>21.8</v>
      </c>
      <c r="M188" s="44">
        <v>20</v>
      </c>
      <c r="N188" s="45">
        <v>86</v>
      </c>
      <c r="O188" s="45">
        <v>15</v>
      </c>
      <c r="P188" s="44">
        <v>9</v>
      </c>
      <c r="Q188" s="45">
        <v>27</v>
      </c>
      <c r="R188" s="45">
        <v>3</v>
      </c>
      <c r="S188" s="44">
        <v>1.55</v>
      </c>
      <c r="T188" s="45">
        <v>33</v>
      </c>
      <c r="U188" s="45">
        <v>20</v>
      </c>
      <c r="V188" s="51">
        <v>13</v>
      </c>
      <c r="W188" s="51">
        <v>0.6</v>
      </c>
      <c r="X188" s="51">
        <v>1.03</v>
      </c>
      <c r="Y188" s="38" t="s">
        <v>14</v>
      </c>
    </row>
    <row r="189" spans="1:25">
      <c r="A189" s="66">
        <v>492</v>
      </c>
      <c r="B189" s="34" t="s">
        <v>165</v>
      </c>
      <c r="C189" s="34" t="s">
        <v>1059</v>
      </c>
      <c r="D189" s="43" t="s">
        <v>71</v>
      </c>
      <c r="E189" s="34" t="s">
        <v>60</v>
      </c>
      <c r="F189" s="43">
        <v>23</v>
      </c>
      <c r="G189" s="43">
        <v>2002</v>
      </c>
      <c r="H189" s="44">
        <v>26</v>
      </c>
      <c r="I189" s="86">
        <v>1955</v>
      </c>
      <c r="J189" s="45">
        <v>75</v>
      </c>
      <c r="K189" s="45">
        <v>57.2</v>
      </c>
      <c r="L189" s="45">
        <v>21.7</v>
      </c>
      <c r="M189" s="44">
        <v>24</v>
      </c>
      <c r="N189" s="45">
        <v>79</v>
      </c>
      <c r="O189" s="45">
        <v>12</v>
      </c>
      <c r="P189" s="44">
        <v>2</v>
      </c>
      <c r="Q189" s="45">
        <v>33</v>
      </c>
      <c r="R189" s="45">
        <v>1</v>
      </c>
      <c r="S189" s="44">
        <v>1.04</v>
      </c>
      <c r="T189" s="45">
        <v>32</v>
      </c>
      <c r="U189" s="45">
        <v>33</v>
      </c>
      <c r="V189" s="50">
        <v>-1</v>
      </c>
      <c r="W189" s="50">
        <v>-0.05</v>
      </c>
      <c r="X189" s="50">
        <v>-0.48</v>
      </c>
      <c r="Y189" s="38" t="s">
        <v>14</v>
      </c>
    </row>
    <row r="190" spans="1:25">
      <c r="A190" s="66">
        <v>306</v>
      </c>
      <c r="B190" s="34" t="s">
        <v>131</v>
      </c>
      <c r="C190" s="34" t="s">
        <v>1069</v>
      </c>
      <c r="D190" s="43" t="s">
        <v>71</v>
      </c>
      <c r="E190" s="34" t="s">
        <v>4527</v>
      </c>
      <c r="F190" s="43">
        <v>28</v>
      </c>
      <c r="G190" s="43">
        <v>1996</v>
      </c>
      <c r="H190" s="44">
        <v>27</v>
      </c>
      <c r="I190" s="86">
        <v>1951</v>
      </c>
      <c r="J190" s="45">
        <v>72</v>
      </c>
      <c r="K190" s="45">
        <v>57</v>
      </c>
      <c r="L190" s="45">
        <v>21.7</v>
      </c>
      <c r="M190" s="44">
        <v>23</v>
      </c>
      <c r="N190" s="45">
        <v>81</v>
      </c>
      <c r="O190" s="45">
        <v>13</v>
      </c>
      <c r="P190" s="44">
        <v>4</v>
      </c>
      <c r="Q190" s="45">
        <v>24</v>
      </c>
      <c r="R190" s="45">
        <v>3</v>
      </c>
      <c r="S190" s="44">
        <v>1.48</v>
      </c>
      <c r="T190" s="45">
        <v>34</v>
      </c>
      <c r="U190" s="45">
        <v>27</v>
      </c>
      <c r="V190" s="51">
        <v>7</v>
      </c>
      <c r="W190" s="51">
        <v>0.32</v>
      </c>
      <c r="X190" s="51">
        <v>0.87</v>
      </c>
      <c r="Y190" s="38" t="s">
        <v>14</v>
      </c>
    </row>
    <row r="191" spans="1:25">
      <c r="A191" s="66">
        <v>311</v>
      </c>
      <c r="B191" s="34" t="s">
        <v>133</v>
      </c>
      <c r="C191" s="34" t="s">
        <v>1059</v>
      </c>
      <c r="D191" s="43" t="s">
        <v>1093</v>
      </c>
      <c r="E191" s="34" t="s">
        <v>58</v>
      </c>
      <c r="F191" s="43">
        <v>24</v>
      </c>
      <c r="G191" s="43">
        <v>2001</v>
      </c>
      <c r="H191" s="44">
        <v>34</v>
      </c>
      <c r="I191" s="86">
        <v>1937</v>
      </c>
      <c r="J191" s="45">
        <v>57</v>
      </c>
      <c r="K191" s="45">
        <v>56.6</v>
      </c>
      <c r="L191" s="45">
        <v>21.5</v>
      </c>
      <c r="M191" s="44">
        <v>18</v>
      </c>
      <c r="N191" s="45">
        <v>83</v>
      </c>
      <c r="O191" s="45">
        <v>9</v>
      </c>
      <c r="P191" s="44">
        <v>16</v>
      </c>
      <c r="Q191" s="45">
        <v>28</v>
      </c>
      <c r="R191" s="45">
        <v>2</v>
      </c>
      <c r="S191" s="44">
        <v>1.47</v>
      </c>
      <c r="T191" s="45">
        <v>38</v>
      </c>
      <c r="U191" s="45">
        <v>38</v>
      </c>
      <c r="V191" s="36">
        <v>0</v>
      </c>
      <c r="W191" s="36">
        <v>0</v>
      </c>
      <c r="X191" s="50">
        <v>-0.61</v>
      </c>
      <c r="Y191" s="38" t="s">
        <v>14</v>
      </c>
    </row>
    <row r="192" spans="1:25">
      <c r="A192" s="66">
        <v>46</v>
      </c>
      <c r="B192" s="34" t="s">
        <v>1699</v>
      </c>
      <c r="C192" s="34" t="s">
        <v>1074</v>
      </c>
      <c r="D192" s="43" t="s">
        <v>71</v>
      </c>
      <c r="E192" s="34" t="s">
        <v>52</v>
      </c>
      <c r="F192" s="43">
        <v>21</v>
      </c>
      <c r="G192" s="43">
        <v>2003</v>
      </c>
      <c r="H192" s="44">
        <v>29</v>
      </c>
      <c r="I192" s="86">
        <v>1929</v>
      </c>
      <c r="J192" s="45">
        <v>67</v>
      </c>
      <c r="K192" s="45">
        <v>56.4</v>
      </c>
      <c r="L192" s="45">
        <v>21.4</v>
      </c>
      <c r="M192" s="44">
        <v>20</v>
      </c>
      <c r="N192" s="45">
        <v>86</v>
      </c>
      <c r="O192" s="45">
        <v>15</v>
      </c>
      <c r="P192" s="44">
        <v>9</v>
      </c>
      <c r="Q192" s="45">
        <v>22</v>
      </c>
      <c r="R192" s="45">
        <v>2</v>
      </c>
      <c r="S192" s="44">
        <v>1.55</v>
      </c>
      <c r="T192" s="45">
        <v>32</v>
      </c>
      <c r="U192" s="45">
        <v>24</v>
      </c>
      <c r="V192" s="51">
        <v>8</v>
      </c>
      <c r="W192" s="51">
        <v>0.37</v>
      </c>
      <c r="X192" s="51">
        <v>0.49</v>
      </c>
      <c r="Y192" s="38" t="s">
        <v>14</v>
      </c>
    </row>
    <row r="193" spans="1:25">
      <c r="A193" s="66">
        <v>87</v>
      </c>
      <c r="B193" s="34" t="s">
        <v>3991</v>
      </c>
      <c r="C193" s="34" t="s">
        <v>1065</v>
      </c>
      <c r="D193" s="43" t="s">
        <v>70</v>
      </c>
      <c r="E193" s="34" t="s">
        <v>3419</v>
      </c>
      <c r="F193" s="43">
        <v>23</v>
      </c>
      <c r="G193" s="43">
        <v>2002</v>
      </c>
      <c r="H193" s="44">
        <v>31</v>
      </c>
      <c r="I193" s="86">
        <v>1927</v>
      </c>
      <c r="J193" s="45">
        <v>62</v>
      </c>
      <c r="K193" s="45">
        <v>56.3</v>
      </c>
      <c r="L193" s="45">
        <v>21.4</v>
      </c>
      <c r="M193" s="44">
        <v>22</v>
      </c>
      <c r="N193" s="45">
        <v>78</v>
      </c>
      <c r="O193" s="45">
        <v>6</v>
      </c>
      <c r="P193" s="44">
        <v>9</v>
      </c>
      <c r="Q193" s="45">
        <v>22</v>
      </c>
      <c r="R193" s="45">
        <v>2</v>
      </c>
      <c r="S193" s="44">
        <v>1.29</v>
      </c>
      <c r="T193" s="45">
        <v>20</v>
      </c>
      <c r="U193" s="45">
        <v>30</v>
      </c>
      <c r="V193" s="50">
        <v>-10</v>
      </c>
      <c r="W193" s="50">
        <v>-0.47</v>
      </c>
      <c r="X193" s="50">
        <v>-0.71</v>
      </c>
      <c r="Y193" s="38" t="s">
        <v>14</v>
      </c>
    </row>
    <row r="194" spans="1:25">
      <c r="A194" s="66">
        <v>590</v>
      </c>
      <c r="B194" s="34" t="s">
        <v>184</v>
      </c>
      <c r="C194" s="34" t="s">
        <v>1059</v>
      </c>
      <c r="D194" s="43" t="s">
        <v>71</v>
      </c>
      <c r="E194" s="34" t="s">
        <v>54</v>
      </c>
      <c r="F194" s="43">
        <v>25</v>
      </c>
      <c r="G194" s="43">
        <v>2000</v>
      </c>
      <c r="H194" s="44">
        <v>37</v>
      </c>
      <c r="I194" s="86">
        <v>1923</v>
      </c>
      <c r="J194" s="45">
        <v>52</v>
      </c>
      <c r="K194" s="45">
        <v>56.2</v>
      </c>
      <c r="L194" s="45">
        <v>21.4</v>
      </c>
      <c r="M194" s="44">
        <v>22</v>
      </c>
      <c r="N194" s="45">
        <v>73</v>
      </c>
      <c r="O194" s="45">
        <v>1</v>
      </c>
      <c r="P194" s="44">
        <v>15</v>
      </c>
      <c r="Q194" s="45">
        <v>21</v>
      </c>
      <c r="R194" s="36">
        <v>0</v>
      </c>
      <c r="S194" s="44">
        <v>1.38</v>
      </c>
      <c r="T194" s="45">
        <v>27</v>
      </c>
      <c r="U194" s="45">
        <v>28</v>
      </c>
      <c r="V194" s="50">
        <v>-1</v>
      </c>
      <c r="W194" s="50">
        <v>-0.05</v>
      </c>
      <c r="X194" s="51">
        <v>0.13</v>
      </c>
      <c r="Y194" s="38" t="s">
        <v>14</v>
      </c>
    </row>
    <row r="195" spans="1:25">
      <c r="A195" s="66">
        <v>270</v>
      </c>
      <c r="B195" s="34" t="s">
        <v>3472</v>
      </c>
      <c r="C195" s="34" t="s">
        <v>1059</v>
      </c>
      <c r="D195" s="43" t="s">
        <v>71</v>
      </c>
      <c r="E195" s="34" t="s">
        <v>56</v>
      </c>
      <c r="F195" s="43">
        <v>35</v>
      </c>
      <c r="G195" s="43">
        <v>1990</v>
      </c>
      <c r="H195" s="44">
        <v>32</v>
      </c>
      <c r="I195" s="86">
        <v>1919</v>
      </c>
      <c r="J195" s="45">
        <v>60</v>
      </c>
      <c r="K195" s="45">
        <v>56.1</v>
      </c>
      <c r="L195" s="45">
        <v>21.3</v>
      </c>
      <c r="M195" s="44">
        <v>22</v>
      </c>
      <c r="N195" s="45">
        <v>79</v>
      </c>
      <c r="O195" s="45">
        <v>10</v>
      </c>
      <c r="P195" s="44">
        <v>10</v>
      </c>
      <c r="Q195" s="45">
        <v>18</v>
      </c>
      <c r="R195" s="45">
        <v>1</v>
      </c>
      <c r="S195" s="44">
        <v>1.41</v>
      </c>
      <c r="T195" s="45">
        <v>28</v>
      </c>
      <c r="U195" s="45">
        <v>28</v>
      </c>
      <c r="V195" s="36">
        <v>0</v>
      </c>
      <c r="W195" s="36">
        <v>0</v>
      </c>
      <c r="X195" s="50">
        <v>-0.18</v>
      </c>
      <c r="Y195" s="38" t="s">
        <v>14</v>
      </c>
    </row>
    <row r="196" spans="1:25">
      <c r="A196" s="66">
        <v>57</v>
      </c>
      <c r="B196" s="34" t="s">
        <v>3464</v>
      </c>
      <c r="C196" s="34" t="s">
        <v>1061</v>
      </c>
      <c r="D196" s="43" t="s">
        <v>70</v>
      </c>
      <c r="E196" s="34" t="s">
        <v>68</v>
      </c>
      <c r="F196" s="43">
        <v>22</v>
      </c>
      <c r="G196" s="43">
        <v>2002</v>
      </c>
      <c r="H196" s="44">
        <v>38</v>
      </c>
      <c r="I196" s="86">
        <v>1914</v>
      </c>
      <c r="J196" s="45">
        <v>50</v>
      </c>
      <c r="K196" s="45">
        <v>56</v>
      </c>
      <c r="L196" s="45">
        <v>21.3</v>
      </c>
      <c r="M196" s="44">
        <v>21</v>
      </c>
      <c r="N196" s="45">
        <v>76</v>
      </c>
      <c r="O196" s="45">
        <v>3</v>
      </c>
      <c r="P196" s="44">
        <v>17</v>
      </c>
      <c r="Q196" s="45">
        <v>19</v>
      </c>
      <c r="R196" s="36">
        <v>0</v>
      </c>
      <c r="S196" s="44">
        <v>1.29</v>
      </c>
      <c r="T196" s="45">
        <v>24</v>
      </c>
      <c r="U196" s="45">
        <v>34</v>
      </c>
      <c r="V196" s="50">
        <v>-10</v>
      </c>
      <c r="W196" s="50">
        <v>-0.47</v>
      </c>
      <c r="X196" s="50">
        <v>-0.89</v>
      </c>
      <c r="Y196" s="38" t="s">
        <v>14</v>
      </c>
    </row>
    <row r="197" spans="1:25">
      <c r="A197" s="66">
        <v>669</v>
      </c>
      <c r="B197" s="34" t="s">
        <v>1723</v>
      </c>
      <c r="C197" s="34" t="s">
        <v>1065</v>
      </c>
      <c r="D197" s="43" t="s">
        <v>72</v>
      </c>
      <c r="E197" s="34" t="s">
        <v>52</v>
      </c>
      <c r="F197" s="43">
        <v>25</v>
      </c>
      <c r="G197" s="43">
        <v>1999</v>
      </c>
      <c r="H197" s="44">
        <v>26</v>
      </c>
      <c r="I197" s="86">
        <v>1903</v>
      </c>
      <c r="J197" s="45">
        <v>73</v>
      </c>
      <c r="K197" s="45">
        <v>55.6</v>
      </c>
      <c r="L197" s="45">
        <v>21.1</v>
      </c>
      <c r="M197" s="44">
        <v>23</v>
      </c>
      <c r="N197" s="45">
        <v>79</v>
      </c>
      <c r="O197" s="45">
        <v>14</v>
      </c>
      <c r="P197" s="44">
        <v>3</v>
      </c>
      <c r="Q197" s="45">
        <v>29</v>
      </c>
      <c r="R197" s="36">
        <v>0</v>
      </c>
      <c r="S197" s="44">
        <v>1.54</v>
      </c>
      <c r="T197" s="45">
        <v>31</v>
      </c>
      <c r="U197" s="45">
        <v>26</v>
      </c>
      <c r="V197" s="51">
        <v>5</v>
      </c>
      <c r="W197" s="51">
        <v>0.24</v>
      </c>
      <c r="X197" s="51">
        <v>0.18</v>
      </c>
      <c r="Y197" s="38" t="s">
        <v>14</v>
      </c>
    </row>
    <row r="198" spans="1:25">
      <c r="A198" s="66">
        <v>322</v>
      </c>
      <c r="B198" s="34" t="s">
        <v>1709</v>
      </c>
      <c r="C198" s="34" t="s">
        <v>1100</v>
      </c>
      <c r="D198" s="43" t="s">
        <v>71</v>
      </c>
      <c r="E198" s="34" t="s">
        <v>63</v>
      </c>
      <c r="F198" s="43">
        <v>28</v>
      </c>
      <c r="G198" s="43">
        <v>1996</v>
      </c>
      <c r="H198" s="44">
        <v>28</v>
      </c>
      <c r="I198" s="86">
        <v>1902</v>
      </c>
      <c r="J198" s="45">
        <v>68</v>
      </c>
      <c r="K198" s="45">
        <v>55.6</v>
      </c>
      <c r="L198" s="45">
        <v>21.1</v>
      </c>
      <c r="M198" s="44">
        <v>22</v>
      </c>
      <c r="N198" s="45">
        <v>80</v>
      </c>
      <c r="O198" s="45">
        <v>8</v>
      </c>
      <c r="P198" s="44">
        <v>6</v>
      </c>
      <c r="Q198" s="45">
        <v>22</v>
      </c>
      <c r="R198" s="36">
        <v>0</v>
      </c>
      <c r="S198" s="44">
        <v>1.43</v>
      </c>
      <c r="T198" s="45">
        <v>32</v>
      </c>
      <c r="U198" s="45">
        <v>28</v>
      </c>
      <c r="V198" s="51">
        <v>4</v>
      </c>
      <c r="W198" s="51">
        <v>0.19</v>
      </c>
      <c r="X198" s="51">
        <v>1.02</v>
      </c>
      <c r="Y198" s="38" t="s">
        <v>14</v>
      </c>
    </row>
    <row r="199" spans="1:25">
      <c r="A199" s="66">
        <v>680</v>
      </c>
      <c r="B199" s="34" t="s">
        <v>3985</v>
      </c>
      <c r="C199" s="34" t="s">
        <v>1079</v>
      </c>
      <c r="D199" s="43" t="s">
        <v>1066</v>
      </c>
      <c r="E199" s="34" t="s">
        <v>4527</v>
      </c>
      <c r="F199" s="43">
        <v>23</v>
      </c>
      <c r="G199" s="43">
        <v>2002</v>
      </c>
      <c r="H199" s="44">
        <v>33</v>
      </c>
      <c r="I199" s="86">
        <v>1902</v>
      </c>
      <c r="J199" s="45">
        <v>58</v>
      </c>
      <c r="K199" s="45">
        <v>55.6</v>
      </c>
      <c r="L199" s="45">
        <v>21.1</v>
      </c>
      <c r="M199" s="44">
        <v>24</v>
      </c>
      <c r="N199" s="45">
        <v>73</v>
      </c>
      <c r="O199" s="45">
        <v>3</v>
      </c>
      <c r="P199" s="44">
        <v>9</v>
      </c>
      <c r="Q199" s="45">
        <v>16</v>
      </c>
      <c r="R199" s="45">
        <v>1</v>
      </c>
      <c r="S199" s="44">
        <v>1.24</v>
      </c>
      <c r="T199" s="45">
        <v>31</v>
      </c>
      <c r="U199" s="45">
        <v>29</v>
      </c>
      <c r="V199" s="51">
        <v>2</v>
      </c>
      <c r="W199" s="51">
        <v>0.09</v>
      </c>
      <c r="X199" s="51">
        <v>0.33</v>
      </c>
      <c r="Y199" s="38" t="s">
        <v>14</v>
      </c>
    </row>
    <row r="200" spans="1:25">
      <c r="A200" s="66">
        <v>317</v>
      </c>
      <c r="B200" s="34" t="s">
        <v>3771</v>
      </c>
      <c r="C200" s="34" t="s">
        <v>1059</v>
      </c>
      <c r="D200" s="43" t="s">
        <v>1077</v>
      </c>
      <c r="E200" s="34" t="s">
        <v>3420</v>
      </c>
      <c r="F200" s="43">
        <v>27</v>
      </c>
      <c r="G200" s="43">
        <v>1998</v>
      </c>
      <c r="H200" s="44">
        <v>29</v>
      </c>
      <c r="I200" s="86">
        <v>1901</v>
      </c>
      <c r="J200" s="45">
        <v>66</v>
      </c>
      <c r="K200" s="45">
        <v>55.6</v>
      </c>
      <c r="L200" s="45">
        <v>21.1</v>
      </c>
      <c r="M200" s="44">
        <v>21</v>
      </c>
      <c r="N200" s="45">
        <v>86</v>
      </c>
      <c r="O200" s="45">
        <v>17</v>
      </c>
      <c r="P200" s="44">
        <v>8</v>
      </c>
      <c r="Q200" s="45">
        <v>12</v>
      </c>
      <c r="R200" s="45">
        <v>7</v>
      </c>
      <c r="S200" s="44">
        <v>1.41</v>
      </c>
      <c r="T200" s="45">
        <v>27</v>
      </c>
      <c r="U200" s="45">
        <v>26</v>
      </c>
      <c r="V200" s="51">
        <v>1</v>
      </c>
      <c r="W200" s="51">
        <v>0.05</v>
      </c>
      <c r="X200" s="51">
        <v>0.52</v>
      </c>
      <c r="Y200" s="38" t="s">
        <v>14</v>
      </c>
    </row>
    <row r="201" spans="1:25">
      <c r="A201" s="66">
        <v>71</v>
      </c>
      <c r="B201" s="34" t="s">
        <v>3447</v>
      </c>
      <c r="C201" s="34" t="s">
        <v>3648</v>
      </c>
      <c r="D201" s="43" t="s">
        <v>72</v>
      </c>
      <c r="E201" s="34" t="s">
        <v>3420</v>
      </c>
      <c r="F201" s="43">
        <v>26</v>
      </c>
      <c r="G201" s="43">
        <v>1999</v>
      </c>
      <c r="H201" s="44">
        <v>25</v>
      </c>
      <c r="I201" s="86">
        <v>1890</v>
      </c>
      <c r="J201" s="45">
        <v>76</v>
      </c>
      <c r="K201" s="45">
        <v>55.3</v>
      </c>
      <c r="L201" s="45">
        <v>21</v>
      </c>
      <c r="M201" s="44">
        <v>21</v>
      </c>
      <c r="N201" s="45">
        <v>85</v>
      </c>
      <c r="O201" s="45">
        <v>16</v>
      </c>
      <c r="P201" s="44">
        <v>4</v>
      </c>
      <c r="Q201" s="45">
        <v>25</v>
      </c>
      <c r="R201" s="45">
        <v>9</v>
      </c>
      <c r="S201" s="44">
        <v>1.28</v>
      </c>
      <c r="T201" s="45">
        <v>29</v>
      </c>
      <c r="U201" s="45">
        <v>26</v>
      </c>
      <c r="V201" s="51">
        <v>3</v>
      </c>
      <c r="W201" s="51">
        <v>0.14000000000000001</v>
      </c>
      <c r="X201" s="51">
        <v>0.73</v>
      </c>
      <c r="Y201" s="38" t="s">
        <v>14</v>
      </c>
    </row>
    <row r="202" spans="1:25">
      <c r="A202" s="66">
        <v>64</v>
      </c>
      <c r="B202" s="34" t="s">
        <v>1406</v>
      </c>
      <c r="C202" s="34" t="s">
        <v>1080</v>
      </c>
      <c r="D202" s="43" t="s">
        <v>71</v>
      </c>
      <c r="E202" s="34" t="s">
        <v>4528</v>
      </c>
      <c r="F202" s="43">
        <v>28</v>
      </c>
      <c r="G202" s="43">
        <v>1997</v>
      </c>
      <c r="H202" s="44">
        <v>26</v>
      </c>
      <c r="I202" s="86">
        <v>1883</v>
      </c>
      <c r="J202" s="45">
        <v>72</v>
      </c>
      <c r="K202" s="45">
        <v>55.1</v>
      </c>
      <c r="L202" s="45">
        <v>20.9</v>
      </c>
      <c r="M202" s="44">
        <v>23</v>
      </c>
      <c r="N202" s="45">
        <v>79</v>
      </c>
      <c r="O202" s="45">
        <v>11</v>
      </c>
      <c r="P202" s="44">
        <v>3</v>
      </c>
      <c r="Q202" s="45">
        <v>21</v>
      </c>
      <c r="R202" s="45">
        <v>1</v>
      </c>
      <c r="S202" s="44">
        <v>1.35</v>
      </c>
      <c r="T202" s="45">
        <v>28</v>
      </c>
      <c r="U202" s="45">
        <v>25</v>
      </c>
      <c r="V202" s="51">
        <v>3</v>
      </c>
      <c r="W202" s="51">
        <v>0.14000000000000001</v>
      </c>
      <c r="X202" s="51">
        <v>0.85</v>
      </c>
      <c r="Y202" s="38" t="s">
        <v>14</v>
      </c>
    </row>
    <row r="203" spans="1:25">
      <c r="A203" s="66">
        <v>542</v>
      </c>
      <c r="B203" s="34" t="s">
        <v>177</v>
      </c>
      <c r="C203" s="34" t="s">
        <v>1068</v>
      </c>
      <c r="D203" s="43" t="s">
        <v>72</v>
      </c>
      <c r="E203" s="34" t="s">
        <v>4528</v>
      </c>
      <c r="F203" s="43">
        <v>27</v>
      </c>
      <c r="G203" s="43">
        <v>1998</v>
      </c>
      <c r="H203" s="44">
        <v>23</v>
      </c>
      <c r="I203" s="86">
        <v>1868</v>
      </c>
      <c r="J203" s="45">
        <v>81</v>
      </c>
      <c r="K203" s="45">
        <v>54.6</v>
      </c>
      <c r="L203" s="45">
        <v>20.8</v>
      </c>
      <c r="M203" s="44">
        <v>22</v>
      </c>
      <c r="N203" s="45">
        <v>84</v>
      </c>
      <c r="O203" s="45">
        <v>15</v>
      </c>
      <c r="P203" s="44">
        <v>1</v>
      </c>
      <c r="Q203" s="45">
        <v>31</v>
      </c>
      <c r="R203" s="36">
        <v>0</v>
      </c>
      <c r="S203" s="44">
        <v>1</v>
      </c>
      <c r="T203" s="45">
        <v>26</v>
      </c>
      <c r="U203" s="45">
        <v>31</v>
      </c>
      <c r="V203" s="50">
        <v>-5</v>
      </c>
      <c r="W203" s="50">
        <v>-0.24</v>
      </c>
      <c r="X203" s="50">
        <v>-0.01</v>
      </c>
      <c r="Y203" s="38" t="s">
        <v>14</v>
      </c>
    </row>
    <row r="204" spans="1:25">
      <c r="A204" s="66">
        <v>624</v>
      </c>
      <c r="B204" s="34" t="s">
        <v>189</v>
      </c>
      <c r="C204" s="34" t="s">
        <v>1085</v>
      </c>
      <c r="D204" s="43" t="s">
        <v>71</v>
      </c>
      <c r="E204" s="34" t="s">
        <v>61</v>
      </c>
      <c r="F204" s="43">
        <v>28</v>
      </c>
      <c r="G204" s="43">
        <v>1997</v>
      </c>
      <c r="H204" s="44">
        <v>25</v>
      </c>
      <c r="I204" s="86">
        <v>1862</v>
      </c>
      <c r="J204" s="45">
        <v>74</v>
      </c>
      <c r="K204" s="45">
        <v>54.4</v>
      </c>
      <c r="L204" s="45">
        <v>20.7</v>
      </c>
      <c r="M204" s="44">
        <v>21</v>
      </c>
      <c r="N204" s="45">
        <v>85</v>
      </c>
      <c r="O204" s="45">
        <v>14</v>
      </c>
      <c r="P204" s="44">
        <v>4</v>
      </c>
      <c r="Q204" s="45">
        <v>21</v>
      </c>
      <c r="R204" s="36">
        <v>0</v>
      </c>
      <c r="S204" s="44">
        <v>1.88</v>
      </c>
      <c r="T204" s="45">
        <v>32</v>
      </c>
      <c r="U204" s="45">
        <v>27</v>
      </c>
      <c r="V204" s="51">
        <v>5</v>
      </c>
      <c r="W204" s="51">
        <v>0.24</v>
      </c>
      <c r="X204" s="51">
        <v>0.13</v>
      </c>
      <c r="Y204" s="38" t="s">
        <v>14</v>
      </c>
    </row>
    <row r="205" spans="1:25">
      <c r="A205" s="66">
        <v>157</v>
      </c>
      <c r="B205" s="34" t="s">
        <v>103</v>
      </c>
      <c r="C205" s="34" t="s">
        <v>1061</v>
      </c>
      <c r="D205" s="43" t="s">
        <v>72</v>
      </c>
      <c r="E205" s="34" t="s">
        <v>61</v>
      </c>
      <c r="F205" s="43">
        <v>32</v>
      </c>
      <c r="G205" s="43">
        <v>1993</v>
      </c>
      <c r="H205" s="44">
        <v>31</v>
      </c>
      <c r="I205" s="86">
        <v>1852</v>
      </c>
      <c r="J205" s="45">
        <v>60</v>
      </c>
      <c r="K205" s="45">
        <v>54.2</v>
      </c>
      <c r="L205" s="45">
        <v>20.6</v>
      </c>
      <c r="M205" s="44">
        <v>21</v>
      </c>
      <c r="N205" s="45">
        <v>80</v>
      </c>
      <c r="O205" s="45">
        <v>10</v>
      </c>
      <c r="P205" s="44">
        <v>10</v>
      </c>
      <c r="Q205" s="45">
        <v>16</v>
      </c>
      <c r="R205" s="45">
        <v>7</v>
      </c>
      <c r="S205" s="44">
        <v>1.77</v>
      </c>
      <c r="T205" s="45">
        <v>29</v>
      </c>
      <c r="U205" s="45">
        <v>23</v>
      </c>
      <c r="V205" s="51">
        <v>6</v>
      </c>
      <c r="W205" s="51">
        <v>0.28999999999999998</v>
      </c>
      <c r="X205" s="51">
        <v>0.23</v>
      </c>
      <c r="Y205" s="38" t="s">
        <v>14</v>
      </c>
    </row>
    <row r="206" spans="1:25">
      <c r="A206" s="66">
        <v>114</v>
      </c>
      <c r="B206" s="34" t="s">
        <v>1361</v>
      </c>
      <c r="C206" s="34" t="s">
        <v>1085</v>
      </c>
      <c r="D206" s="43" t="s">
        <v>1077</v>
      </c>
      <c r="E206" s="34" t="s">
        <v>54</v>
      </c>
      <c r="F206" s="43">
        <v>29</v>
      </c>
      <c r="G206" s="43">
        <v>1995</v>
      </c>
      <c r="H206" s="44">
        <v>30</v>
      </c>
      <c r="I206" s="86">
        <v>1845</v>
      </c>
      <c r="J206" s="45">
        <v>62</v>
      </c>
      <c r="K206" s="45">
        <v>53.9</v>
      </c>
      <c r="L206" s="45">
        <v>20.5</v>
      </c>
      <c r="M206" s="44">
        <v>20</v>
      </c>
      <c r="N206" s="45">
        <v>86</v>
      </c>
      <c r="O206" s="45">
        <v>16</v>
      </c>
      <c r="P206" s="44">
        <v>10</v>
      </c>
      <c r="Q206" s="45">
        <v>12</v>
      </c>
      <c r="R206" s="45">
        <v>8</v>
      </c>
      <c r="S206" s="44">
        <v>1.2</v>
      </c>
      <c r="T206" s="45">
        <v>25</v>
      </c>
      <c r="U206" s="45">
        <v>32</v>
      </c>
      <c r="V206" s="50">
        <v>-7</v>
      </c>
      <c r="W206" s="50">
        <v>-0.34</v>
      </c>
      <c r="X206" s="50">
        <v>-0.51</v>
      </c>
      <c r="Y206" s="38" t="s">
        <v>14</v>
      </c>
    </row>
    <row r="207" spans="1:25">
      <c r="A207" s="66">
        <v>618</v>
      </c>
      <c r="B207" s="34" t="s">
        <v>3724</v>
      </c>
      <c r="C207" s="34" t="s">
        <v>1099</v>
      </c>
      <c r="D207" s="43" t="s">
        <v>1093</v>
      </c>
      <c r="E207" s="34" t="s">
        <v>65</v>
      </c>
      <c r="F207" s="43">
        <v>23</v>
      </c>
      <c r="G207" s="43">
        <v>2001</v>
      </c>
      <c r="H207" s="44">
        <v>31</v>
      </c>
      <c r="I207" s="86">
        <v>1845</v>
      </c>
      <c r="J207" s="45">
        <v>60</v>
      </c>
      <c r="K207" s="45">
        <v>53.9</v>
      </c>
      <c r="L207" s="45">
        <v>20.5</v>
      </c>
      <c r="M207" s="44">
        <v>19</v>
      </c>
      <c r="N207" s="45">
        <v>82</v>
      </c>
      <c r="O207" s="45">
        <v>14</v>
      </c>
      <c r="P207" s="44">
        <v>12</v>
      </c>
      <c r="Q207" s="45">
        <v>24</v>
      </c>
      <c r="R207" s="45">
        <v>6</v>
      </c>
      <c r="S207" s="44">
        <v>0.55000000000000004</v>
      </c>
      <c r="T207" s="45">
        <v>17</v>
      </c>
      <c r="U207" s="45">
        <v>37</v>
      </c>
      <c r="V207" s="50">
        <v>-20</v>
      </c>
      <c r="W207" s="50">
        <v>-0.98</v>
      </c>
      <c r="X207" s="51">
        <v>0.22</v>
      </c>
      <c r="Y207" s="38" t="s">
        <v>14</v>
      </c>
    </row>
    <row r="208" spans="1:25">
      <c r="A208" s="66">
        <v>282</v>
      </c>
      <c r="B208" s="34" t="s">
        <v>1388</v>
      </c>
      <c r="C208" s="34" t="s">
        <v>1059</v>
      </c>
      <c r="D208" s="43" t="s">
        <v>71</v>
      </c>
      <c r="E208" s="34" t="s">
        <v>4525</v>
      </c>
      <c r="F208" s="43">
        <v>24</v>
      </c>
      <c r="G208" s="43">
        <v>2000</v>
      </c>
      <c r="H208" s="44">
        <v>30</v>
      </c>
      <c r="I208" s="86">
        <v>1841</v>
      </c>
      <c r="J208" s="45">
        <v>61</v>
      </c>
      <c r="K208" s="45">
        <v>53.8</v>
      </c>
      <c r="L208" s="45">
        <v>20.5</v>
      </c>
      <c r="M208" s="44">
        <v>21</v>
      </c>
      <c r="N208" s="45">
        <v>75</v>
      </c>
      <c r="O208" s="45">
        <v>4</v>
      </c>
      <c r="P208" s="44">
        <v>9</v>
      </c>
      <c r="Q208" s="45">
        <v>31</v>
      </c>
      <c r="R208" s="36">
        <v>0</v>
      </c>
      <c r="S208" s="44">
        <v>1</v>
      </c>
      <c r="T208" s="45">
        <v>21</v>
      </c>
      <c r="U208" s="45">
        <v>26</v>
      </c>
      <c r="V208" s="50">
        <v>-5</v>
      </c>
      <c r="W208" s="50">
        <v>-0.24</v>
      </c>
      <c r="X208" s="50">
        <v>-0.36</v>
      </c>
      <c r="Y208" s="38" t="s">
        <v>14</v>
      </c>
    </row>
    <row r="209" spans="1:25" ht="17.25" thickBot="1">
      <c r="A209" s="66">
        <v>82</v>
      </c>
      <c r="B209" s="34" t="s">
        <v>1945</v>
      </c>
      <c r="C209" s="34" t="s">
        <v>1065</v>
      </c>
      <c r="D209" s="43" t="s">
        <v>72</v>
      </c>
      <c r="E209" s="34" t="s">
        <v>4527</v>
      </c>
      <c r="F209" s="43">
        <v>25</v>
      </c>
      <c r="G209" s="43">
        <v>2000</v>
      </c>
      <c r="H209" s="44">
        <v>25</v>
      </c>
      <c r="I209" s="86">
        <v>1835</v>
      </c>
      <c r="J209" s="45">
        <v>73</v>
      </c>
      <c r="K209" s="45">
        <v>53.7</v>
      </c>
      <c r="L209" s="45">
        <v>20.399999999999999</v>
      </c>
      <c r="M209" s="44">
        <v>21</v>
      </c>
      <c r="N209" s="45">
        <v>84</v>
      </c>
      <c r="O209" s="45">
        <v>17</v>
      </c>
      <c r="P209" s="44">
        <v>4</v>
      </c>
      <c r="Q209" s="45">
        <v>15</v>
      </c>
      <c r="R209" s="45">
        <v>5</v>
      </c>
      <c r="S209" s="44">
        <v>1.36</v>
      </c>
      <c r="T209" s="45">
        <v>25</v>
      </c>
      <c r="U209" s="45">
        <v>27</v>
      </c>
      <c r="V209" s="50">
        <v>-2</v>
      </c>
      <c r="W209" s="50">
        <v>-0.1</v>
      </c>
      <c r="X209" s="50">
        <v>-0.1</v>
      </c>
      <c r="Y209" s="38" t="s">
        <v>14</v>
      </c>
    </row>
    <row r="210" spans="1:25" ht="17.25" thickBot="1">
      <c r="A210" s="73">
        <v>261</v>
      </c>
      <c r="B210" s="75" t="s">
        <v>3454</v>
      </c>
      <c r="C210" s="75" t="s">
        <v>1065</v>
      </c>
      <c r="D210" s="77" t="s">
        <v>72</v>
      </c>
      <c r="E210" s="75" t="s">
        <v>3418</v>
      </c>
      <c r="F210" s="77">
        <v>23</v>
      </c>
      <c r="G210" s="77">
        <v>2001</v>
      </c>
      <c r="H210" s="80">
        <v>21</v>
      </c>
      <c r="I210" s="87">
        <v>1825</v>
      </c>
      <c r="J210" s="78">
        <v>87</v>
      </c>
      <c r="K210" s="78">
        <v>53.4</v>
      </c>
      <c r="L210" s="78">
        <v>20.3</v>
      </c>
      <c r="M210" s="80">
        <v>21</v>
      </c>
      <c r="N210" s="78">
        <v>87</v>
      </c>
      <c r="O210" s="78">
        <v>16</v>
      </c>
      <c r="P210" s="81">
        <v>0</v>
      </c>
      <c r="Q210" s="82"/>
      <c r="R210" s="78">
        <v>9</v>
      </c>
      <c r="S210" s="80">
        <v>0.52</v>
      </c>
      <c r="T210" s="78">
        <v>18</v>
      </c>
      <c r="U210" s="78">
        <v>40</v>
      </c>
      <c r="V210" s="88">
        <v>-22</v>
      </c>
      <c r="W210" s="88">
        <v>-1.08</v>
      </c>
      <c r="X210" s="88">
        <v>-0.24</v>
      </c>
      <c r="Y210" s="84" t="s">
        <v>14</v>
      </c>
    </row>
    <row r="211" spans="1:25">
      <c r="A211" s="66">
        <v>574</v>
      </c>
      <c r="B211" s="34" t="s">
        <v>1754</v>
      </c>
      <c r="C211" s="34" t="s">
        <v>1059</v>
      </c>
      <c r="D211" s="43" t="s">
        <v>1077</v>
      </c>
      <c r="E211" s="34" t="s">
        <v>54</v>
      </c>
      <c r="F211" s="43">
        <v>25</v>
      </c>
      <c r="G211" s="43">
        <v>2000</v>
      </c>
      <c r="H211" s="44">
        <v>27</v>
      </c>
      <c r="I211" s="86">
        <v>1823</v>
      </c>
      <c r="J211" s="45">
        <v>68</v>
      </c>
      <c r="K211" s="45">
        <v>53.3</v>
      </c>
      <c r="L211" s="45">
        <v>20.3</v>
      </c>
      <c r="M211" s="44">
        <v>20</v>
      </c>
      <c r="N211" s="45">
        <v>85</v>
      </c>
      <c r="O211" s="45">
        <v>14</v>
      </c>
      <c r="P211" s="44">
        <v>7</v>
      </c>
      <c r="Q211" s="45">
        <v>19</v>
      </c>
      <c r="R211" s="45">
        <v>1</v>
      </c>
      <c r="S211" s="44">
        <v>1.33</v>
      </c>
      <c r="T211" s="45">
        <v>32</v>
      </c>
      <c r="U211" s="45">
        <v>29</v>
      </c>
      <c r="V211" s="51">
        <v>3</v>
      </c>
      <c r="W211" s="51">
        <v>0.15</v>
      </c>
      <c r="X211" s="51">
        <v>0.54</v>
      </c>
      <c r="Y211" s="38" t="s">
        <v>14</v>
      </c>
    </row>
    <row r="212" spans="1:25">
      <c r="A212" s="66">
        <v>626</v>
      </c>
      <c r="B212" s="34" t="s">
        <v>1720</v>
      </c>
      <c r="C212" s="34" t="s">
        <v>1061</v>
      </c>
      <c r="D212" s="43" t="s">
        <v>72</v>
      </c>
      <c r="E212" s="34" t="s">
        <v>4526</v>
      </c>
      <c r="F212" s="43">
        <v>25</v>
      </c>
      <c r="G212" s="43">
        <v>1999</v>
      </c>
      <c r="H212" s="44">
        <v>23</v>
      </c>
      <c r="I212" s="86">
        <v>1814</v>
      </c>
      <c r="J212" s="45">
        <v>79</v>
      </c>
      <c r="K212" s="45">
        <v>53</v>
      </c>
      <c r="L212" s="45">
        <v>20.2</v>
      </c>
      <c r="M212" s="44">
        <v>22</v>
      </c>
      <c r="N212" s="45">
        <v>82</v>
      </c>
      <c r="O212" s="45">
        <v>16</v>
      </c>
      <c r="P212" s="44">
        <v>1</v>
      </c>
      <c r="Q212" s="45">
        <v>1</v>
      </c>
      <c r="R212" s="45">
        <v>7</v>
      </c>
      <c r="S212" s="44">
        <v>1</v>
      </c>
      <c r="T212" s="45">
        <v>25</v>
      </c>
      <c r="U212" s="45">
        <v>36</v>
      </c>
      <c r="V212" s="50">
        <v>-11</v>
      </c>
      <c r="W212" s="50">
        <v>-0.55000000000000004</v>
      </c>
      <c r="X212" s="50">
        <v>-0.1</v>
      </c>
      <c r="Y212" s="38" t="s">
        <v>14</v>
      </c>
    </row>
    <row r="213" spans="1:25">
      <c r="A213" s="66">
        <v>193</v>
      </c>
      <c r="B213" s="34" t="s">
        <v>111</v>
      </c>
      <c r="C213" s="34" t="s">
        <v>1059</v>
      </c>
      <c r="D213" s="43" t="s">
        <v>1742</v>
      </c>
      <c r="E213" s="34" t="s">
        <v>46</v>
      </c>
      <c r="F213" s="43">
        <v>27</v>
      </c>
      <c r="G213" s="43">
        <v>1998</v>
      </c>
      <c r="H213" s="44">
        <v>32</v>
      </c>
      <c r="I213" s="86">
        <v>1812</v>
      </c>
      <c r="J213" s="45">
        <v>57</v>
      </c>
      <c r="K213" s="45">
        <v>53</v>
      </c>
      <c r="L213" s="45">
        <v>20.100000000000001</v>
      </c>
      <c r="M213" s="44">
        <v>21</v>
      </c>
      <c r="N213" s="45">
        <v>74</v>
      </c>
      <c r="O213" s="45">
        <v>5</v>
      </c>
      <c r="P213" s="44">
        <v>11</v>
      </c>
      <c r="Q213" s="45">
        <v>24</v>
      </c>
      <c r="R213" s="45">
        <v>4</v>
      </c>
      <c r="S213" s="44">
        <v>2.09</v>
      </c>
      <c r="T213" s="45">
        <v>37</v>
      </c>
      <c r="U213" s="45">
        <v>14</v>
      </c>
      <c r="V213" s="51">
        <v>23</v>
      </c>
      <c r="W213" s="51">
        <v>1.1399999999999999</v>
      </c>
      <c r="X213" s="50">
        <v>-0.03</v>
      </c>
      <c r="Y213" s="38" t="s">
        <v>14</v>
      </c>
    </row>
    <row r="214" spans="1:25">
      <c r="A214" s="66">
        <v>15</v>
      </c>
      <c r="B214" s="34" t="s">
        <v>73</v>
      </c>
      <c r="C214" s="34" t="s">
        <v>1063</v>
      </c>
      <c r="D214" s="43" t="s">
        <v>72</v>
      </c>
      <c r="E214" s="34" t="s">
        <v>56</v>
      </c>
      <c r="F214" s="43">
        <v>27</v>
      </c>
      <c r="G214" s="43">
        <v>1998</v>
      </c>
      <c r="H214" s="44">
        <v>27</v>
      </c>
      <c r="I214" s="86">
        <v>1810</v>
      </c>
      <c r="J214" s="45">
        <v>67</v>
      </c>
      <c r="K214" s="45">
        <v>52.9</v>
      </c>
      <c r="L214" s="45">
        <v>20.100000000000001</v>
      </c>
      <c r="M214" s="44">
        <v>20</v>
      </c>
      <c r="N214" s="45">
        <v>83</v>
      </c>
      <c r="O214" s="45">
        <v>13</v>
      </c>
      <c r="P214" s="44">
        <v>7</v>
      </c>
      <c r="Q214" s="45">
        <v>20</v>
      </c>
      <c r="R214" s="45">
        <v>9</v>
      </c>
      <c r="S214" s="44">
        <v>1.37</v>
      </c>
      <c r="T214" s="45">
        <v>29</v>
      </c>
      <c r="U214" s="45">
        <v>32</v>
      </c>
      <c r="V214" s="50">
        <v>-3</v>
      </c>
      <c r="W214" s="50">
        <v>-0.15</v>
      </c>
      <c r="X214" s="50">
        <v>-0.48</v>
      </c>
      <c r="Y214" s="38" t="s">
        <v>14</v>
      </c>
    </row>
    <row r="215" spans="1:25">
      <c r="A215" s="66">
        <v>180</v>
      </c>
      <c r="B215" s="34" t="s">
        <v>3637</v>
      </c>
      <c r="C215" s="34" t="s">
        <v>1061</v>
      </c>
      <c r="D215" s="43" t="s">
        <v>70</v>
      </c>
      <c r="E215" s="34" t="s">
        <v>58</v>
      </c>
      <c r="F215" s="43">
        <v>23</v>
      </c>
      <c r="G215" s="43">
        <v>2002</v>
      </c>
      <c r="H215" s="44">
        <v>28</v>
      </c>
      <c r="I215" s="86">
        <v>1803</v>
      </c>
      <c r="J215" s="45">
        <v>64</v>
      </c>
      <c r="K215" s="45">
        <v>52.7</v>
      </c>
      <c r="L215" s="45">
        <v>20</v>
      </c>
      <c r="M215" s="44">
        <v>21</v>
      </c>
      <c r="N215" s="45">
        <v>77</v>
      </c>
      <c r="O215" s="45">
        <v>6</v>
      </c>
      <c r="P215" s="44">
        <v>7</v>
      </c>
      <c r="Q215" s="45">
        <v>26</v>
      </c>
      <c r="R215" s="45">
        <v>1</v>
      </c>
      <c r="S215" s="44">
        <v>1.68</v>
      </c>
      <c r="T215" s="45">
        <v>35</v>
      </c>
      <c r="U215" s="45">
        <v>25</v>
      </c>
      <c r="V215" s="51">
        <v>10</v>
      </c>
      <c r="W215" s="51">
        <v>0.5</v>
      </c>
      <c r="X215" s="51">
        <v>0.5</v>
      </c>
      <c r="Y215" s="38" t="s">
        <v>14</v>
      </c>
    </row>
    <row r="216" spans="1:25">
      <c r="A216" s="66">
        <v>37</v>
      </c>
      <c r="B216" s="34" t="s">
        <v>81</v>
      </c>
      <c r="C216" s="34" t="s">
        <v>1061</v>
      </c>
      <c r="D216" s="43" t="s">
        <v>76</v>
      </c>
      <c r="E216" s="34" t="s">
        <v>4526</v>
      </c>
      <c r="F216" s="43">
        <v>32</v>
      </c>
      <c r="G216" s="43">
        <v>1993</v>
      </c>
      <c r="H216" s="44">
        <v>20</v>
      </c>
      <c r="I216" s="86">
        <v>1800</v>
      </c>
      <c r="J216" s="45">
        <v>90</v>
      </c>
      <c r="K216" s="45">
        <v>52.6</v>
      </c>
      <c r="L216" s="45">
        <v>20</v>
      </c>
      <c r="M216" s="44">
        <v>20</v>
      </c>
      <c r="N216" s="45">
        <v>90</v>
      </c>
      <c r="O216" s="45">
        <v>20</v>
      </c>
      <c r="P216" s="35">
        <v>0</v>
      </c>
      <c r="Q216" s="36"/>
      <c r="R216" s="45">
        <v>18</v>
      </c>
      <c r="S216" s="44">
        <v>0.85</v>
      </c>
      <c r="T216" s="45">
        <v>25</v>
      </c>
      <c r="U216" s="45">
        <v>37</v>
      </c>
      <c r="V216" s="50">
        <v>-12</v>
      </c>
      <c r="W216" s="50">
        <v>-0.6</v>
      </c>
      <c r="X216" s="50">
        <v>-0.21</v>
      </c>
      <c r="Y216" s="38" t="s">
        <v>14</v>
      </c>
    </row>
    <row r="217" spans="1:25">
      <c r="A217" s="66">
        <v>245</v>
      </c>
      <c r="B217" s="34" t="s">
        <v>120</v>
      </c>
      <c r="C217" s="34" t="s">
        <v>1059</v>
      </c>
      <c r="D217" s="43" t="s">
        <v>72</v>
      </c>
      <c r="E217" s="34" t="s">
        <v>63</v>
      </c>
      <c r="F217" s="43">
        <v>25</v>
      </c>
      <c r="G217" s="43">
        <v>2000</v>
      </c>
      <c r="H217" s="44">
        <v>20</v>
      </c>
      <c r="I217" s="86">
        <v>1800</v>
      </c>
      <c r="J217" s="45">
        <v>90</v>
      </c>
      <c r="K217" s="45">
        <v>52.6</v>
      </c>
      <c r="L217" s="45">
        <v>20</v>
      </c>
      <c r="M217" s="44">
        <v>20</v>
      </c>
      <c r="N217" s="45">
        <v>90</v>
      </c>
      <c r="O217" s="45">
        <v>20</v>
      </c>
      <c r="P217" s="35">
        <v>0</v>
      </c>
      <c r="Q217" s="36"/>
      <c r="R217" s="36">
        <v>0</v>
      </c>
      <c r="S217" s="44">
        <v>1.35</v>
      </c>
      <c r="T217" s="45">
        <v>22</v>
      </c>
      <c r="U217" s="45">
        <v>23</v>
      </c>
      <c r="V217" s="50">
        <v>-1</v>
      </c>
      <c r="W217" s="50">
        <v>-0.05</v>
      </c>
      <c r="X217" s="51">
        <v>0.45</v>
      </c>
      <c r="Y217" s="38" t="s">
        <v>14</v>
      </c>
    </row>
    <row r="218" spans="1:25">
      <c r="A218" s="66">
        <v>571</v>
      </c>
      <c r="B218" s="34" t="s">
        <v>1044</v>
      </c>
      <c r="C218" s="34" t="s">
        <v>1071</v>
      </c>
      <c r="D218" s="43" t="s">
        <v>71</v>
      </c>
      <c r="E218" s="34" t="s">
        <v>67</v>
      </c>
      <c r="F218" s="43">
        <v>25</v>
      </c>
      <c r="G218" s="43">
        <v>2000</v>
      </c>
      <c r="H218" s="44">
        <v>20</v>
      </c>
      <c r="I218" s="86">
        <v>1798</v>
      </c>
      <c r="J218" s="45">
        <v>90</v>
      </c>
      <c r="K218" s="45">
        <v>52.6</v>
      </c>
      <c r="L218" s="45">
        <v>20</v>
      </c>
      <c r="M218" s="44">
        <v>20</v>
      </c>
      <c r="N218" s="45">
        <v>90</v>
      </c>
      <c r="O218" s="45">
        <v>18</v>
      </c>
      <c r="P218" s="35">
        <v>0</v>
      </c>
      <c r="Q218" s="36"/>
      <c r="R218" s="36">
        <v>0</v>
      </c>
      <c r="S218" s="44">
        <v>1.25</v>
      </c>
      <c r="T218" s="45">
        <v>31</v>
      </c>
      <c r="U218" s="45">
        <v>38</v>
      </c>
      <c r="V218" s="50">
        <v>-7</v>
      </c>
      <c r="W218" s="50">
        <v>-0.35</v>
      </c>
      <c r="X218" s="50">
        <v>-0.96</v>
      </c>
      <c r="Y218" s="38" t="s">
        <v>14</v>
      </c>
    </row>
    <row r="219" spans="1:25">
      <c r="A219" s="66">
        <v>233</v>
      </c>
      <c r="B219" s="34" t="s">
        <v>118</v>
      </c>
      <c r="C219" s="34" t="s">
        <v>1059</v>
      </c>
      <c r="D219" s="43" t="s">
        <v>70</v>
      </c>
      <c r="E219" s="34" t="s">
        <v>4527</v>
      </c>
      <c r="F219" s="43">
        <v>24</v>
      </c>
      <c r="G219" s="43">
        <v>2001</v>
      </c>
      <c r="H219" s="44">
        <v>26</v>
      </c>
      <c r="I219" s="86">
        <v>1795</v>
      </c>
      <c r="J219" s="45">
        <v>69</v>
      </c>
      <c r="K219" s="45">
        <v>52.5</v>
      </c>
      <c r="L219" s="45">
        <v>19.899999999999999</v>
      </c>
      <c r="M219" s="44">
        <v>24</v>
      </c>
      <c r="N219" s="45">
        <v>74</v>
      </c>
      <c r="O219" s="45">
        <v>4</v>
      </c>
      <c r="P219" s="44">
        <v>2</v>
      </c>
      <c r="Q219" s="45">
        <v>13</v>
      </c>
      <c r="R219" s="45">
        <v>4</v>
      </c>
      <c r="S219" s="44">
        <v>1.31</v>
      </c>
      <c r="T219" s="45">
        <v>24</v>
      </c>
      <c r="U219" s="45">
        <v>28</v>
      </c>
      <c r="V219" s="50">
        <v>-4</v>
      </c>
      <c r="W219" s="50">
        <v>-0.2</v>
      </c>
      <c r="X219" s="50">
        <v>-0.31</v>
      </c>
      <c r="Y219" s="38" t="s">
        <v>14</v>
      </c>
    </row>
    <row r="220" spans="1:25">
      <c r="A220" s="66">
        <v>393</v>
      </c>
      <c r="B220" s="34" t="s">
        <v>4139</v>
      </c>
      <c r="C220" s="34" t="s">
        <v>1082</v>
      </c>
      <c r="D220" s="43" t="s">
        <v>71</v>
      </c>
      <c r="E220" s="34" t="s">
        <v>65</v>
      </c>
      <c r="F220" s="43">
        <v>17</v>
      </c>
      <c r="G220" s="43">
        <v>2007</v>
      </c>
      <c r="H220" s="44">
        <v>27</v>
      </c>
      <c r="I220" s="86">
        <v>1795</v>
      </c>
      <c r="J220" s="45">
        <v>66</v>
      </c>
      <c r="K220" s="45">
        <v>52.5</v>
      </c>
      <c r="L220" s="45">
        <v>19.899999999999999</v>
      </c>
      <c r="M220" s="44">
        <v>19</v>
      </c>
      <c r="N220" s="45">
        <v>85</v>
      </c>
      <c r="O220" s="45">
        <v>15</v>
      </c>
      <c r="P220" s="44">
        <v>8</v>
      </c>
      <c r="Q220" s="45">
        <v>23</v>
      </c>
      <c r="R220" s="36">
        <v>0</v>
      </c>
      <c r="S220" s="44">
        <v>0.67</v>
      </c>
      <c r="T220" s="45">
        <v>16</v>
      </c>
      <c r="U220" s="45">
        <v>30</v>
      </c>
      <c r="V220" s="50">
        <v>-14</v>
      </c>
      <c r="W220" s="50">
        <v>-0.7</v>
      </c>
      <c r="X220" s="51">
        <v>0.79</v>
      </c>
      <c r="Y220" s="38" t="s">
        <v>14</v>
      </c>
    </row>
    <row r="221" spans="1:25">
      <c r="A221" s="66">
        <v>277</v>
      </c>
      <c r="B221" s="34" t="s">
        <v>3999</v>
      </c>
      <c r="C221" s="34" t="s">
        <v>1083</v>
      </c>
      <c r="D221" s="43" t="s">
        <v>72</v>
      </c>
      <c r="E221" s="34" t="s">
        <v>46</v>
      </c>
      <c r="F221" s="43">
        <v>23</v>
      </c>
      <c r="G221" s="43">
        <v>2002</v>
      </c>
      <c r="H221" s="44">
        <v>25</v>
      </c>
      <c r="I221" s="86">
        <v>1792</v>
      </c>
      <c r="J221" s="45">
        <v>72</v>
      </c>
      <c r="K221" s="45">
        <v>52.4</v>
      </c>
      <c r="L221" s="45">
        <v>19.899999999999999</v>
      </c>
      <c r="M221" s="44">
        <v>20</v>
      </c>
      <c r="N221" s="45">
        <v>85</v>
      </c>
      <c r="O221" s="45">
        <v>15</v>
      </c>
      <c r="P221" s="44">
        <v>5</v>
      </c>
      <c r="Q221" s="45">
        <v>18</v>
      </c>
      <c r="R221" s="45">
        <v>5</v>
      </c>
      <c r="S221" s="44">
        <v>2.3199999999999998</v>
      </c>
      <c r="T221" s="45">
        <v>41</v>
      </c>
      <c r="U221" s="45">
        <v>19</v>
      </c>
      <c r="V221" s="51">
        <v>22</v>
      </c>
      <c r="W221" s="51">
        <v>1.1000000000000001</v>
      </c>
      <c r="X221" s="50">
        <v>-0.11</v>
      </c>
      <c r="Y221" s="38" t="s">
        <v>14</v>
      </c>
    </row>
    <row r="222" spans="1:25">
      <c r="A222" s="66">
        <v>620</v>
      </c>
      <c r="B222" s="34" t="s">
        <v>188</v>
      </c>
      <c r="C222" s="34" t="s">
        <v>1065</v>
      </c>
      <c r="D222" s="43" t="s">
        <v>72</v>
      </c>
      <c r="E222" s="34" t="s">
        <v>54</v>
      </c>
      <c r="F222" s="43">
        <v>29</v>
      </c>
      <c r="G222" s="43">
        <v>1995</v>
      </c>
      <c r="H222" s="44">
        <v>22</v>
      </c>
      <c r="I222" s="86">
        <v>1791</v>
      </c>
      <c r="J222" s="45">
        <v>81</v>
      </c>
      <c r="K222" s="45">
        <v>52.4</v>
      </c>
      <c r="L222" s="45">
        <v>19.899999999999999</v>
      </c>
      <c r="M222" s="44">
        <v>21</v>
      </c>
      <c r="N222" s="45">
        <v>85</v>
      </c>
      <c r="O222" s="45">
        <v>15</v>
      </c>
      <c r="P222" s="44">
        <v>1</v>
      </c>
      <c r="Q222" s="45">
        <v>8</v>
      </c>
      <c r="R222" s="45">
        <v>6</v>
      </c>
      <c r="S222" s="44">
        <v>1.55</v>
      </c>
      <c r="T222" s="45">
        <v>24</v>
      </c>
      <c r="U222" s="45">
        <v>24</v>
      </c>
      <c r="V222" s="36">
        <v>0</v>
      </c>
      <c r="W222" s="36">
        <v>0</v>
      </c>
      <c r="X222" s="51">
        <v>0.22</v>
      </c>
      <c r="Y222" s="38" t="s">
        <v>14</v>
      </c>
    </row>
    <row r="223" spans="1:25">
      <c r="A223" s="66">
        <v>119</v>
      </c>
      <c r="B223" s="34" t="s">
        <v>3425</v>
      </c>
      <c r="C223" s="34" t="s">
        <v>1061</v>
      </c>
      <c r="D223" s="43" t="s">
        <v>71</v>
      </c>
      <c r="E223" s="34" t="s">
        <v>48</v>
      </c>
      <c r="F223" s="43">
        <v>21</v>
      </c>
      <c r="G223" s="43">
        <v>2003</v>
      </c>
      <c r="H223" s="44">
        <v>33</v>
      </c>
      <c r="I223" s="86">
        <v>1786</v>
      </c>
      <c r="J223" s="45">
        <v>54</v>
      </c>
      <c r="K223" s="45">
        <v>52.2</v>
      </c>
      <c r="L223" s="45">
        <v>19.8</v>
      </c>
      <c r="M223" s="44">
        <v>19</v>
      </c>
      <c r="N223" s="45">
        <v>77</v>
      </c>
      <c r="O223" s="45">
        <v>5</v>
      </c>
      <c r="P223" s="44">
        <v>14</v>
      </c>
      <c r="Q223" s="45">
        <v>23</v>
      </c>
      <c r="R223" s="45">
        <v>1</v>
      </c>
      <c r="S223" s="44">
        <v>2.06</v>
      </c>
      <c r="T223" s="45">
        <v>40</v>
      </c>
      <c r="U223" s="45">
        <v>19</v>
      </c>
      <c r="V223" s="51">
        <v>21</v>
      </c>
      <c r="W223" s="51">
        <v>1.06</v>
      </c>
      <c r="X223" s="50">
        <v>-0.1</v>
      </c>
      <c r="Y223" s="38" t="s">
        <v>14</v>
      </c>
    </row>
    <row r="224" spans="1:25">
      <c r="A224" s="66">
        <v>547</v>
      </c>
      <c r="B224" s="34" t="s">
        <v>1748</v>
      </c>
      <c r="C224" s="34" t="s">
        <v>1061</v>
      </c>
      <c r="D224" s="43" t="s">
        <v>1742</v>
      </c>
      <c r="E224" s="34" t="s">
        <v>52</v>
      </c>
      <c r="F224" s="43">
        <v>23</v>
      </c>
      <c r="G224" s="43">
        <v>2002</v>
      </c>
      <c r="H224" s="44">
        <v>32</v>
      </c>
      <c r="I224" s="86">
        <v>1786</v>
      </c>
      <c r="J224" s="45">
        <v>56</v>
      </c>
      <c r="K224" s="45">
        <v>52.2</v>
      </c>
      <c r="L224" s="45">
        <v>19.8</v>
      </c>
      <c r="M224" s="44">
        <v>20</v>
      </c>
      <c r="N224" s="45">
        <v>78</v>
      </c>
      <c r="O224" s="45">
        <v>4</v>
      </c>
      <c r="P224" s="44">
        <v>12</v>
      </c>
      <c r="Q224" s="45">
        <v>19</v>
      </c>
      <c r="R224" s="45">
        <v>4</v>
      </c>
      <c r="S224" s="44">
        <v>1.38</v>
      </c>
      <c r="T224" s="45">
        <v>27</v>
      </c>
      <c r="U224" s="45">
        <v>20</v>
      </c>
      <c r="V224" s="51">
        <v>7</v>
      </c>
      <c r="W224" s="51">
        <v>0.35</v>
      </c>
      <c r="X224" s="51">
        <v>0.41</v>
      </c>
      <c r="Y224" s="38" t="s">
        <v>14</v>
      </c>
    </row>
    <row r="225" spans="1:25">
      <c r="A225" s="66">
        <v>162</v>
      </c>
      <c r="B225" s="34" t="s">
        <v>1331</v>
      </c>
      <c r="C225" s="34" t="s">
        <v>1085</v>
      </c>
      <c r="D225" s="43" t="s">
        <v>1742</v>
      </c>
      <c r="E225" s="34" t="s">
        <v>48</v>
      </c>
      <c r="F225" s="43">
        <v>23</v>
      </c>
      <c r="G225" s="43">
        <v>2002</v>
      </c>
      <c r="H225" s="44">
        <v>30</v>
      </c>
      <c r="I225" s="86">
        <v>1784</v>
      </c>
      <c r="J225" s="45">
        <v>59</v>
      </c>
      <c r="K225" s="45">
        <v>52.2</v>
      </c>
      <c r="L225" s="45">
        <v>19.8</v>
      </c>
      <c r="M225" s="44">
        <v>19</v>
      </c>
      <c r="N225" s="45">
        <v>80</v>
      </c>
      <c r="O225" s="45">
        <v>5</v>
      </c>
      <c r="P225" s="44">
        <v>11</v>
      </c>
      <c r="Q225" s="45">
        <v>25</v>
      </c>
      <c r="R225" s="45">
        <v>1</v>
      </c>
      <c r="S225" s="44">
        <v>1.87</v>
      </c>
      <c r="T225" s="45">
        <v>43</v>
      </c>
      <c r="U225" s="45">
        <v>18</v>
      </c>
      <c r="V225" s="51">
        <v>25</v>
      </c>
      <c r="W225" s="51">
        <v>1.26</v>
      </c>
      <c r="X225" s="51">
        <v>0.33</v>
      </c>
      <c r="Y225" s="38" t="s">
        <v>14</v>
      </c>
    </row>
    <row r="226" spans="1:25">
      <c r="A226" s="66">
        <v>6</v>
      </c>
      <c r="B226" s="34" t="s">
        <v>1855</v>
      </c>
      <c r="C226" s="34" t="s">
        <v>1057</v>
      </c>
      <c r="D226" s="43" t="s">
        <v>71</v>
      </c>
      <c r="E226" s="34" t="s">
        <v>67</v>
      </c>
      <c r="F226" s="43">
        <v>26</v>
      </c>
      <c r="G226" s="43">
        <v>1999</v>
      </c>
      <c r="H226" s="44">
        <v>25</v>
      </c>
      <c r="I226" s="86">
        <v>1773</v>
      </c>
      <c r="J226" s="45">
        <v>71</v>
      </c>
      <c r="K226" s="45">
        <v>51.8</v>
      </c>
      <c r="L226" s="45">
        <v>19.7</v>
      </c>
      <c r="M226" s="44">
        <v>21</v>
      </c>
      <c r="N226" s="45">
        <v>79</v>
      </c>
      <c r="O226" s="45">
        <v>10</v>
      </c>
      <c r="P226" s="44">
        <v>4</v>
      </c>
      <c r="Q226" s="45">
        <v>28</v>
      </c>
      <c r="R226" s="45">
        <v>1</v>
      </c>
      <c r="S226" s="44">
        <v>1.52</v>
      </c>
      <c r="T226" s="45">
        <v>25</v>
      </c>
      <c r="U226" s="45">
        <v>28</v>
      </c>
      <c r="V226" s="50">
        <v>-3</v>
      </c>
      <c r="W226" s="50">
        <v>-0.15</v>
      </c>
      <c r="X226" s="50">
        <v>-0.53</v>
      </c>
      <c r="Y226" s="38" t="s">
        <v>14</v>
      </c>
    </row>
    <row r="227" spans="1:25">
      <c r="A227" s="66">
        <v>199</v>
      </c>
      <c r="B227" s="34" t="s">
        <v>3466</v>
      </c>
      <c r="C227" s="34" t="s">
        <v>1065</v>
      </c>
      <c r="D227" s="43" t="s">
        <v>70</v>
      </c>
      <c r="E227" s="34" t="s">
        <v>3418</v>
      </c>
      <c r="F227" s="43">
        <v>26</v>
      </c>
      <c r="G227" s="43">
        <v>1998</v>
      </c>
      <c r="H227" s="44">
        <v>29</v>
      </c>
      <c r="I227" s="86">
        <v>1768</v>
      </c>
      <c r="J227" s="45">
        <v>61</v>
      </c>
      <c r="K227" s="45">
        <v>51.7</v>
      </c>
      <c r="L227" s="45">
        <v>19.600000000000001</v>
      </c>
      <c r="M227" s="44">
        <v>21</v>
      </c>
      <c r="N227" s="45">
        <v>79</v>
      </c>
      <c r="O227" s="45">
        <v>6</v>
      </c>
      <c r="P227" s="44">
        <v>8</v>
      </c>
      <c r="Q227" s="45">
        <v>13</v>
      </c>
      <c r="R227" s="45">
        <v>3</v>
      </c>
      <c r="S227" s="44">
        <v>0.66</v>
      </c>
      <c r="T227" s="45">
        <v>23</v>
      </c>
      <c r="U227" s="45">
        <v>35</v>
      </c>
      <c r="V227" s="50">
        <v>-12</v>
      </c>
      <c r="W227" s="50">
        <v>-0.61</v>
      </c>
      <c r="X227" s="51">
        <v>0.75</v>
      </c>
      <c r="Y227" s="38" t="s">
        <v>14</v>
      </c>
    </row>
    <row r="228" spans="1:25">
      <c r="A228" s="66">
        <v>356</v>
      </c>
      <c r="B228" s="34" t="s">
        <v>3467</v>
      </c>
      <c r="C228" s="34" t="s">
        <v>1059</v>
      </c>
      <c r="D228" s="43" t="s">
        <v>1077</v>
      </c>
      <c r="E228" s="34" t="s">
        <v>3418</v>
      </c>
      <c r="F228" s="43">
        <v>30</v>
      </c>
      <c r="G228" s="43">
        <v>1995</v>
      </c>
      <c r="H228" s="44">
        <v>33</v>
      </c>
      <c r="I228" s="86">
        <v>1764</v>
      </c>
      <c r="J228" s="45">
        <v>53</v>
      </c>
      <c r="K228" s="45">
        <v>51.6</v>
      </c>
      <c r="L228" s="45">
        <v>19.600000000000001</v>
      </c>
      <c r="M228" s="44">
        <v>18</v>
      </c>
      <c r="N228" s="45">
        <v>81</v>
      </c>
      <c r="O228" s="45">
        <v>9</v>
      </c>
      <c r="P228" s="44">
        <v>15</v>
      </c>
      <c r="Q228" s="45">
        <v>20</v>
      </c>
      <c r="R228" s="45">
        <v>4</v>
      </c>
      <c r="S228" s="44">
        <v>0.64</v>
      </c>
      <c r="T228" s="45">
        <v>17</v>
      </c>
      <c r="U228" s="45">
        <v>40</v>
      </c>
      <c r="V228" s="50">
        <v>-23</v>
      </c>
      <c r="W228" s="50">
        <v>-1.17</v>
      </c>
      <c r="X228" s="50">
        <v>-0.41</v>
      </c>
      <c r="Y228" s="38" t="s">
        <v>14</v>
      </c>
    </row>
    <row r="229" spans="1:25">
      <c r="A229" s="66">
        <v>479</v>
      </c>
      <c r="B229" s="34" t="s">
        <v>164</v>
      </c>
      <c r="C229" s="34" t="s">
        <v>1085</v>
      </c>
      <c r="D229" s="43" t="s">
        <v>71</v>
      </c>
      <c r="E229" s="34" t="s">
        <v>61</v>
      </c>
      <c r="F229" s="43">
        <v>23</v>
      </c>
      <c r="G229" s="43">
        <v>2001</v>
      </c>
      <c r="H229" s="44">
        <v>25</v>
      </c>
      <c r="I229" s="86">
        <v>1758</v>
      </c>
      <c r="J229" s="45">
        <v>70</v>
      </c>
      <c r="K229" s="45">
        <v>51.4</v>
      </c>
      <c r="L229" s="45">
        <v>19.5</v>
      </c>
      <c r="M229" s="44">
        <v>21</v>
      </c>
      <c r="N229" s="45">
        <v>81</v>
      </c>
      <c r="O229" s="45">
        <v>11</v>
      </c>
      <c r="P229" s="44">
        <v>4</v>
      </c>
      <c r="Q229" s="45">
        <v>17</v>
      </c>
      <c r="R229" s="45">
        <v>1</v>
      </c>
      <c r="S229" s="44">
        <v>1.96</v>
      </c>
      <c r="T229" s="45">
        <v>28</v>
      </c>
      <c r="U229" s="45">
        <v>26</v>
      </c>
      <c r="V229" s="51">
        <v>2</v>
      </c>
      <c r="W229" s="51">
        <v>0.1</v>
      </c>
      <c r="X229" s="50">
        <v>-0.17</v>
      </c>
      <c r="Y229" s="38" t="s">
        <v>14</v>
      </c>
    </row>
    <row r="230" spans="1:25">
      <c r="A230" s="66">
        <v>93</v>
      </c>
      <c r="B230" s="34" t="s">
        <v>1726</v>
      </c>
      <c r="C230" s="34" t="s">
        <v>1068</v>
      </c>
      <c r="D230" s="43" t="s">
        <v>71</v>
      </c>
      <c r="E230" s="34" t="s">
        <v>61</v>
      </c>
      <c r="F230" s="43">
        <v>28</v>
      </c>
      <c r="G230" s="43">
        <v>1996</v>
      </c>
      <c r="H230" s="44">
        <v>36</v>
      </c>
      <c r="I230" s="86">
        <v>1755</v>
      </c>
      <c r="J230" s="45">
        <v>49</v>
      </c>
      <c r="K230" s="45">
        <v>51.3</v>
      </c>
      <c r="L230" s="45">
        <v>19.5</v>
      </c>
      <c r="M230" s="44">
        <v>21</v>
      </c>
      <c r="N230" s="45">
        <v>68</v>
      </c>
      <c r="O230" s="45">
        <v>3</v>
      </c>
      <c r="P230" s="44">
        <v>15</v>
      </c>
      <c r="Q230" s="45">
        <v>22</v>
      </c>
      <c r="R230" s="45">
        <v>1</v>
      </c>
      <c r="S230" s="44">
        <v>1.78</v>
      </c>
      <c r="T230" s="45">
        <v>21</v>
      </c>
      <c r="U230" s="45">
        <v>24</v>
      </c>
      <c r="V230" s="50">
        <v>-3</v>
      </c>
      <c r="W230" s="50">
        <v>-0.15</v>
      </c>
      <c r="X230" s="50">
        <v>-0.69</v>
      </c>
      <c r="Y230" s="38" t="s">
        <v>14</v>
      </c>
    </row>
    <row r="231" spans="1:25">
      <c r="A231" s="66">
        <v>586</v>
      </c>
      <c r="B231" s="34" t="s">
        <v>3983</v>
      </c>
      <c r="C231" s="34" t="s">
        <v>1065</v>
      </c>
      <c r="D231" s="43" t="s">
        <v>1742</v>
      </c>
      <c r="E231" s="34" t="s">
        <v>4528</v>
      </c>
      <c r="F231" s="43">
        <v>22</v>
      </c>
      <c r="G231" s="43">
        <v>2003</v>
      </c>
      <c r="H231" s="44">
        <v>28</v>
      </c>
      <c r="I231" s="86">
        <v>1755</v>
      </c>
      <c r="J231" s="45">
        <v>63</v>
      </c>
      <c r="K231" s="45">
        <v>51.3</v>
      </c>
      <c r="L231" s="45">
        <v>19.5</v>
      </c>
      <c r="M231" s="44">
        <v>19</v>
      </c>
      <c r="N231" s="45">
        <v>78</v>
      </c>
      <c r="O231" s="45">
        <v>10</v>
      </c>
      <c r="P231" s="44">
        <v>9</v>
      </c>
      <c r="Q231" s="45">
        <v>30</v>
      </c>
      <c r="R231" s="36">
        <v>0</v>
      </c>
      <c r="S231" s="44">
        <v>0.82</v>
      </c>
      <c r="T231" s="45">
        <v>26</v>
      </c>
      <c r="U231" s="45">
        <v>33</v>
      </c>
      <c r="V231" s="50">
        <v>-7</v>
      </c>
      <c r="W231" s="50">
        <v>-0.36</v>
      </c>
      <c r="X231" s="50">
        <v>-0.25</v>
      </c>
      <c r="Y231" s="38" t="s">
        <v>14</v>
      </c>
    </row>
    <row r="232" spans="1:25">
      <c r="A232" s="66">
        <v>278</v>
      </c>
      <c r="B232" s="34" t="s">
        <v>1400</v>
      </c>
      <c r="C232" s="34" t="s">
        <v>1059</v>
      </c>
      <c r="D232" s="43" t="s">
        <v>71</v>
      </c>
      <c r="E232" s="34" t="s">
        <v>52</v>
      </c>
      <c r="F232" s="43">
        <v>20</v>
      </c>
      <c r="G232" s="43">
        <v>2005</v>
      </c>
      <c r="H232" s="44">
        <v>27</v>
      </c>
      <c r="I232" s="86">
        <v>1741</v>
      </c>
      <c r="J232" s="45">
        <v>64</v>
      </c>
      <c r="K232" s="45">
        <v>50.9</v>
      </c>
      <c r="L232" s="45">
        <v>19.3</v>
      </c>
      <c r="M232" s="44">
        <v>20</v>
      </c>
      <c r="N232" s="45">
        <v>76</v>
      </c>
      <c r="O232" s="45">
        <v>4</v>
      </c>
      <c r="P232" s="44">
        <v>7</v>
      </c>
      <c r="Q232" s="45">
        <v>32</v>
      </c>
      <c r="R232" s="45">
        <v>2</v>
      </c>
      <c r="S232" s="44">
        <v>1.33</v>
      </c>
      <c r="T232" s="45">
        <v>23</v>
      </c>
      <c r="U232" s="45">
        <v>23</v>
      </c>
      <c r="V232" s="36">
        <v>0</v>
      </c>
      <c r="W232" s="36">
        <v>0</v>
      </c>
      <c r="X232" s="50">
        <v>-0.32</v>
      </c>
      <c r="Y232" s="38" t="s">
        <v>14</v>
      </c>
    </row>
    <row r="233" spans="1:25">
      <c r="A233" s="66">
        <v>689</v>
      </c>
      <c r="B233" s="34" t="s">
        <v>1920</v>
      </c>
      <c r="C233" s="34" t="s">
        <v>1061</v>
      </c>
      <c r="D233" s="43" t="s">
        <v>72</v>
      </c>
      <c r="E233" s="34" t="s">
        <v>51</v>
      </c>
      <c r="F233" s="43">
        <v>19</v>
      </c>
      <c r="G233" s="43">
        <v>2005</v>
      </c>
      <c r="H233" s="44">
        <v>32</v>
      </c>
      <c r="I233" s="86">
        <v>1740</v>
      </c>
      <c r="J233" s="45">
        <v>54</v>
      </c>
      <c r="K233" s="45">
        <v>50.9</v>
      </c>
      <c r="L233" s="45">
        <v>19.3</v>
      </c>
      <c r="M233" s="44">
        <v>18</v>
      </c>
      <c r="N233" s="45">
        <v>82</v>
      </c>
      <c r="O233" s="45">
        <v>9</v>
      </c>
      <c r="P233" s="44">
        <v>14</v>
      </c>
      <c r="Q233" s="45">
        <v>20</v>
      </c>
      <c r="R233" s="45">
        <v>5</v>
      </c>
      <c r="S233" s="44">
        <v>1.72</v>
      </c>
      <c r="T233" s="45">
        <v>28</v>
      </c>
      <c r="U233" s="45">
        <v>33</v>
      </c>
      <c r="V233" s="50">
        <v>-5</v>
      </c>
      <c r="W233" s="50">
        <v>-0.26</v>
      </c>
      <c r="X233" s="50">
        <v>-1.54</v>
      </c>
      <c r="Y233" s="38" t="s">
        <v>14</v>
      </c>
    </row>
    <row r="234" spans="1:25">
      <c r="A234" s="66">
        <v>379</v>
      </c>
      <c r="B234" s="34" t="s">
        <v>1046</v>
      </c>
      <c r="C234" s="34" t="s">
        <v>1098</v>
      </c>
      <c r="D234" s="43" t="s">
        <v>71</v>
      </c>
      <c r="E234" s="34" t="s">
        <v>54</v>
      </c>
      <c r="F234" s="43">
        <v>28</v>
      </c>
      <c r="G234" s="43">
        <v>1996</v>
      </c>
      <c r="H234" s="44">
        <v>26</v>
      </c>
      <c r="I234" s="86">
        <v>1734</v>
      </c>
      <c r="J234" s="45">
        <v>67</v>
      </c>
      <c r="K234" s="45">
        <v>50.7</v>
      </c>
      <c r="L234" s="45">
        <v>19.3</v>
      </c>
      <c r="M234" s="44">
        <v>20</v>
      </c>
      <c r="N234" s="45">
        <v>80</v>
      </c>
      <c r="O234" s="45">
        <v>12</v>
      </c>
      <c r="P234" s="44">
        <v>6</v>
      </c>
      <c r="Q234" s="45">
        <v>24</v>
      </c>
      <c r="R234" s="45">
        <v>3</v>
      </c>
      <c r="S234" s="44">
        <v>1.19</v>
      </c>
      <c r="T234" s="45">
        <v>16</v>
      </c>
      <c r="U234" s="45">
        <v>22</v>
      </c>
      <c r="V234" s="50">
        <v>-6</v>
      </c>
      <c r="W234" s="50">
        <v>-0.31</v>
      </c>
      <c r="X234" s="50">
        <v>-0.42</v>
      </c>
      <c r="Y234" s="38" t="s">
        <v>14</v>
      </c>
    </row>
    <row r="235" spans="1:25" ht="17.25" thickBot="1">
      <c r="A235" s="66">
        <v>363</v>
      </c>
      <c r="B235" s="34" t="s">
        <v>139</v>
      </c>
      <c r="C235" s="34" t="s">
        <v>1087</v>
      </c>
      <c r="D235" s="43" t="s">
        <v>1093</v>
      </c>
      <c r="E235" s="34" t="s">
        <v>63</v>
      </c>
      <c r="F235" s="43">
        <v>30</v>
      </c>
      <c r="G235" s="43">
        <v>1994</v>
      </c>
      <c r="H235" s="44">
        <v>31</v>
      </c>
      <c r="I235" s="86">
        <v>1733</v>
      </c>
      <c r="J235" s="45">
        <v>56</v>
      </c>
      <c r="K235" s="45">
        <v>50.7</v>
      </c>
      <c r="L235" s="45">
        <v>19.3</v>
      </c>
      <c r="M235" s="44">
        <v>18</v>
      </c>
      <c r="N235" s="45">
        <v>83</v>
      </c>
      <c r="O235" s="45">
        <v>15</v>
      </c>
      <c r="P235" s="44">
        <v>13</v>
      </c>
      <c r="Q235" s="45">
        <v>18</v>
      </c>
      <c r="R235" s="45">
        <v>4</v>
      </c>
      <c r="S235" s="44">
        <v>1.19</v>
      </c>
      <c r="T235" s="45">
        <v>19</v>
      </c>
      <c r="U235" s="45">
        <v>25</v>
      </c>
      <c r="V235" s="50">
        <v>-6</v>
      </c>
      <c r="W235" s="50">
        <v>-0.31</v>
      </c>
      <c r="X235" s="50">
        <v>-0.1</v>
      </c>
      <c r="Y235" s="38" t="s">
        <v>14</v>
      </c>
    </row>
    <row r="236" spans="1:25" ht="17.25" thickBot="1">
      <c r="A236" s="73">
        <v>203</v>
      </c>
      <c r="B236" s="75" t="s">
        <v>1704</v>
      </c>
      <c r="C236" s="75" t="s">
        <v>1061</v>
      </c>
      <c r="D236" s="77" t="s">
        <v>72</v>
      </c>
      <c r="E236" s="75" t="s">
        <v>60</v>
      </c>
      <c r="F236" s="77">
        <v>24</v>
      </c>
      <c r="G236" s="77">
        <v>2000</v>
      </c>
      <c r="H236" s="80">
        <v>25</v>
      </c>
      <c r="I236" s="87">
        <v>1722</v>
      </c>
      <c r="J236" s="78">
        <v>69</v>
      </c>
      <c r="K236" s="78">
        <v>50.4</v>
      </c>
      <c r="L236" s="78">
        <v>19.100000000000001</v>
      </c>
      <c r="M236" s="80">
        <v>20</v>
      </c>
      <c r="N236" s="78">
        <v>80</v>
      </c>
      <c r="O236" s="78">
        <v>10</v>
      </c>
      <c r="P236" s="80">
        <v>5</v>
      </c>
      <c r="Q236" s="78">
        <v>26</v>
      </c>
      <c r="R236" s="78">
        <v>6</v>
      </c>
      <c r="S236" s="80">
        <v>1.52</v>
      </c>
      <c r="T236" s="78">
        <v>27</v>
      </c>
      <c r="U236" s="78">
        <v>24</v>
      </c>
      <c r="V236" s="89">
        <v>3</v>
      </c>
      <c r="W236" s="89">
        <v>0.16</v>
      </c>
      <c r="X236" s="82">
        <v>0</v>
      </c>
      <c r="Y236" s="84" t="s">
        <v>14</v>
      </c>
    </row>
    <row r="237" spans="1:25">
      <c r="A237" s="66">
        <v>433</v>
      </c>
      <c r="B237" s="34" t="s">
        <v>154</v>
      </c>
      <c r="C237" s="34" t="s">
        <v>1100</v>
      </c>
      <c r="D237" s="43" t="s">
        <v>1742</v>
      </c>
      <c r="E237" s="34" t="s">
        <v>52</v>
      </c>
      <c r="F237" s="43">
        <v>28</v>
      </c>
      <c r="G237" s="43">
        <v>1997</v>
      </c>
      <c r="H237" s="44">
        <v>25</v>
      </c>
      <c r="I237" s="86">
        <v>1721</v>
      </c>
      <c r="J237" s="45">
        <v>69</v>
      </c>
      <c r="K237" s="45">
        <v>50.3</v>
      </c>
      <c r="L237" s="45">
        <v>19.100000000000001</v>
      </c>
      <c r="M237" s="44">
        <v>19</v>
      </c>
      <c r="N237" s="45">
        <v>82</v>
      </c>
      <c r="O237" s="45">
        <v>10</v>
      </c>
      <c r="P237" s="44">
        <v>6</v>
      </c>
      <c r="Q237" s="45">
        <v>28</v>
      </c>
      <c r="R237" s="36">
        <v>0</v>
      </c>
      <c r="S237" s="44">
        <v>1.4</v>
      </c>
      <c r="T237" s="45">
        <v>24</v>
      </c>
      <c r="U237" s="45">
        <v>20</v>
      </c>
      <c r="V237" s="51">
        <v>4</v>
      </c>
      <c r="W237" s="51">
        <v>0.21</v>
      </c>
      <c r="X237" s="51">
        <v>0.1</v>
      </c>
      <c r="Y237" s="38" t="s">
        <v>14</v>
      </c>
    </row>
    <row r="238" spans="1:25">
      <c r="A238" s="66">
        <v>104</v>
      </c>
      <c r="B238" s="34" t="s">
        <v>1727</v>
      </c>
      <c r="C238" s="34" t="s">
        <v>1092</v>
      </c>
      <c r="D238" s="43" t="s">
        <v>72</v>
      </c>
      <c r="E238" s="34" t="s">
        <v>46</v>
      </c>
      <c r="F238" s="43">
        <v>23</v>
      </c>
      <c r="G238" s="43">
        <v>2002</v>
      </c>
      <c r="H238" s="44">
        <v>26</v>
      </c>
      <c r="I238" s="86">
        <v>1699</v>
      </c>
      <c r="J238" s="45">
        <v>65</v>
      </c>
      <c r="K238" s="45">
        <v>49.7</v>
      </c>
      <c r="L238" s="45">
        <v>18.899999999999999</v>
      </c>
      <c r="M238" s="44">
        <v>22</v>
      </c>
      <c r="N238" s="45">
        <v>75</v>
      </c>
      <c r="O238" s="45">
        <v>7</v>
      </c>
      <c r="P238" s="44">
        <v>4</v>
      </c>
      <c r="Q238" s="45">
        <v>14</v>
      </c>
      <c r="R238" s="45">
        <v>2</v>
      </c>
      <c r="S238" s="44">
        <v>2.38</v>
      </c>
      <c r="T238" s="45">
        <v>32</v>
      </c>
      <c r="U238" s="45">
        <v>8</v>
      </c>
      <c r="V238" s="51">
        <v>24</v>
      </c>
      <c r="W238" s="51">
        <v>1.27</v>
      </c>
      <c r="X238" s="51">
        <v>0.23</v>
      </c>
      <c r="Y238" s="38" t="s">
        <v>14</v>
      </c>
    </row>
    <row r="239" spans="1:25">
      <c r="A239" s="66">
        <v>218</v>
      </c>
      <c r="B239" s="34" t="s">
        <v>3994</v>
      </c>
      <c r="C239" s="34" t="s">
        <v>1065</v>
      </c>
      <c r="D239" s="43" t="s">
        <v>1077</v>
      </c>
      <c r="E239" s="34" t="s">
        <v>3419</v>
      </c>
      <c r="F239" s="43">
        <v>25</v>
      </c>
      <c r="G239" s="43">
        <v>2000</v>
      </c>
      <c r="H239" s="44">
        <v>28</v>
      </c>
      <c r="I239" s="86">
        <v>1693</v>
      </c>
      <c r="J239" s="45">
        <v>60</v>
      </c>
      <c r="K239" s="45">
        <v>49.5</v>
      </c>
      <c r="L239" s="45">
        <v>18.8</v>
      </c>
      <c r="M239" s="44">
        <v>17</v>
      </c>
      <c r="N239" s="45">
        <v>87</v>
      </c>
      <c r="O239" s="45">
        <v>14</v>
      </c>
      <c r="P239" s="44">
        <v>11</v>
      </c>
      <c r="Q239" s="45">
        <v>20</v>
      </c>
      <c r="R239" s="45">
        <v>7</v>
      </c>
      <c r="S239" s="44">
        <v>1.36</v>
      </c>
      <c r="T239" s="45">
        <v>16</v>
      </c>
      <c r="U239" s="45">
        <v>23</v>
      </c>
      <c r="V239" s="50">
        <v>-7</v>
      </c>
      <c r="W239" s="50">
        <v>-0.37</v>
      </c>
      <c r="X239" s="50">
        <v>-0.42</v>
      </c>
      <c r="Y239" s="38" t="s">
        <v>14</v>
      </c>
    </row>
    <row r="240" spans="1:25">
      <c r="A240" s="66">
        <v>286</v>
      </c>
      <c r="B240" s="34" t="s">
        <v>3718</v>
      </c>
      <c r="C240" s="34" t="s">
        <v>1059</v>
      </c>
      <c r="D240" s="43" t="s">
        <v>71</v>
      </c>
      <c r="E240" s="34" t="s">
        <v>4525</v>
      </c>
      <c r="F240" s="43">
        <v>21</v>
      </c>
      <c r="G240" s="43">
        <v>2003</v>
      </c>
      <c r="H240" s="44">
        <v>31</v>
      </c>
      <c r="I240" s="86">
        <v>1688</v>
      </c>
      <c r="J240" s="45">
        <v>54</v>
      </c>
      <c r="K240" s="45">
        <v>49.4</v>
      </c>
      <c r="L240" s="45">
        <v>18.8</v>
      </c>
      <c r="M240" s="44">
        <v>17</v>
      </c>
      <c r="N240" s="45">
        <v>78</v>
      </c>
      <c r="O240" s="45">
        <v>8</v>
      </c>
      <c r="P240" s="44">
        <v>14</v>
      </c>
      <c r="Q240" s="45">
        <v>26</v>
      </c>
      <c r="R240" s="45">
        <v>5</v>
      </c>
      <c r="S240" s="44">
        <v>1.19</v>
      </c>
      <c r="T240" s="45">
        <v>25</v>
      </c>
      <c r="U240" s="45">
        <v>24</v>
      </c>
      <c r="V240" s="51">
        <v>1</v>
      </c>
      <c r="W240" s="51">
        <v>0.05</v>
      </c>
      <c r="X240" s="51">
        <v>0.26</v>
      </c>
      <c r="Y240" s="38" t="s">
        <v>14</v>
      </c>
    </row>
    <row r="241" spans="1:25">
      <c r="A241" s="66">
        <v>628</v>
      </c>
      <c r="B241" s="34" t="s">
        <v>1269</v>
      </c>
      <c r="C241" s="34" t="s">
        <v>1067</v>
      </c>
      <c r="D241" s="43" t="s">
        <v>72</v>
      </c>
      <c r="E241" s="34" t="s">
        <v>61</v>
      </c>
      <c r="F241" s="43">
        <v>28</v>
      </c>
      <c r="G241" s="43">
        <v>1997</v>
      </c>
      <c r="H241" s="44">
        <v>21</v>
      </c>
      <c r="I241" s="86">
        <v>1676</v>
      </c>
      <c r="J241" s="45">
        <v>80</v>
      </c>
      <c r="K241" s="45">
        <v>49</v>
      </c>
      <c r="L241" s="45">
        <v>18.600000000000001</v>
      </c>
      <c r="M241" s="44">
        <v>18</v>
      </c>
      <c r="N241" s="45">
        <v>88</v>
      </c>
      <c r="O241" s="45">
        <v>15</v>
      </c>
      <c r="P241" s="44">
        <v>3</v>
      </c>
      <c r="Q241" s="45">
        <v>31</v>
      </c>
      <c r="R241" s="45">
        <v>11</v>
      </c>
      <c r="S241" s="44">
        <v>1.9</v>
      </c>
      <c r="T241" s="45">
        <v>28</v>
      </c>
      <c r="U241" s="45">
        <v>19</v>
      </c>
      <c r="V241" s="51">
        <v>9</v>
      </c>
      <c r="W241" s="51">
        <v>0.48</v>
      </c>
      <c r="X241" s="51">
        <v>0.59</v>
      </c>
      <c r="Y241" s="38" t="s">
        <v>14</v>
      </c>
    </row>
    <row r="242" spans="1:25">
      <c r="A242" s="66">
        <v>315</v>
      </c>
      <c r="B242" s="34" t="s">
        <v>3499</v>
      </c>
      <c r="C242" s="34" t="s">
        <v>1061</v>
      </c>
      <c r="D242" s="43" t="s">
        <v>1742</v>
      </c>
      <c r="E242" s="34" t="s">
        <v>67</v>
      </c>
      <c r="F242" s="43">
        <v>19</v>
      </c>
      <c r="G242" s="43">
        <v>2006</v>
      </c>
      <c r="H242" s="44">
        <v>33</v>
      </c>
      <c r="I242" s="86">
        <v>1672</v>
      </c>
      <c r="J242" s="45">
        <v>51</v>
      </c>
      <c r="K242" s="45">
        <v>48.9</v>
      </c>
      <c r="L242" s="45">
        <v>18.600000000000001</v>
      </c>
      <c r="M242" s="44">
        <v>21</v>
      </c>
      <c r="N242" s="45">
        <v>71</v>
      </c>
      <c r="O242" s="36">
        <v>0</v>
      </c>
      <c r="P242" s="44">
        <v>12</v>
      </c>
      <c r="Q242" s="45">
        <v>16</v>
      </c>
      <c r="R242" s="45">
        <v>5</v>
      </c>
      <c r="S242" s="44">
        <v>1.45</v>
      </c>
      <c r="T242" s="45">
        <v>31</v>
      </c>
      <c r="U242" s="45">
        <v>21</v>
      </c>
      <c r="V242" s="51">
        <v>10</v>
      </c>
      <c r="W242" s="51">
        <v>0.54</v>
      </c>
      <c r="X242" s="51">
        <v>0.85</v>
      </c>
      <c r="Y242" s="38" t="s">
        <v>14</v>
      </c>
    </row>
    <row r="243" spans="1:25">
      <c r="A243" s="66">
        <v>340</v>
      </c>
      <c r="B243" s="34" t="s">
        <v>4000</v>
      </c>
      <c r="C243" s="34" t="s">
        <v>1061</v>
      </c>
      <c r="D243" s="43" t="s">
        <v>1066</v>
      </c>
      <c r="E243" s="34" t="s">
        <v>4528</v>
      </c>
      <c r="F243" s="43">
        <v>26</v>
      </c>
      <c r="G243" s="43">
        <v>1998</v>
      </c>
      <c r="H243" s="44">
        <v>30</v>
      </c>
      <c r="I243" s="86">
        <v>1664</v>
      </c>
      <c r="J243" s="45">
        <v>55</v>
      </c>
      <c r="K243" s="45">
        <v>48.7</v>
      </c>
      <c r="L243" s="45">
        <v>18.5</v>
      </c>
      <c r="M243" s="44">
        <v>21</v>
      </c>
      <c r="N243" s="45">
        <v>69</v>
      </c>
      <c r="O243" s="45">
        <v>4</v>
      </c>
      <c r="P243" s="44">
        <v>9</v>
      </c>
      <c r="Q243" s="45">
        <v>25</v>
      </c>
      <c r="R243" s="45">
        <v>2</v>
      </c>
      <c r="S243" s="44">
        <v>0.87</v>
      </c>
      <c r="T243" s="45">
        <v>17</v>
      </c>
      <c r="U243" s="45">
        <v>31</v>
      </c>
      <c r="V243" s="50">
        <v>-14</v>
      </c>
      <c r="W243" s="50">
        <v>-0.76</v>
      </c>
      <c r="X243" s="50">
        <v>-1.01</v>
      </c>
      <c r="Y243" s="38" t="s">
        <v>14</v>
      </c>
    </row>
    <row r="244" spans="1:25">
      <c r="A244" s="66">
        <v>387</v>
      </c>
      <c r="B244" s="34" t="s">
        <v>1410</v>
      </c>
      <c r="C244" s="34" t="s">
        <v>1059</v>
      </c>
      <c r="D244" s="43" t="s">
        <v>71</v>
      </c>
      <c r="E244" s="34" t="s">
        <v>51</v>
      </c>
      <c r="F244" s="43">
        <v>20</v>
      </c>
      <c r="G244" s="43">
        <v>2005</v>
      </c>
      <c r="H244" s="44">
        <v>28</v>
      </c>
      <c r="I244" s="86">
        <v>1662</v>
      </c>
      <c r="J244" s="45">
        <v>59</v>
      </c>
      <c r="K244" s="45">
        <v>48.6</v>
      </c>
      <c r="L244" s="45">
        <v>18.5</v>
      </c>
      <c r="M244" s="44">
        <v>16</v>
      </c>
      <c r="N244" s="45">
        <v>89</v>
      </c>
      <c r="O244" s="45">
        <v>14</v>
      </c>
      <c r="P244" s="44">
        <v>12</v>
      </c>
      <c r="Q244" s="45">
        <v>20</v>
      </c>
      <c r="R244" s="45">
        <v>4</v>
      </c>
      <c r="S244" s="44">
        <v>2.21</v>
      </c>
      <c r="T244" s="45">
        <v>38</v>
      </c>
      <c r="U244" s="45">
        <v>22</v>
      </c>
      <c r="V244" s="51">
        <v>16</v>
      </c>
      <c r="W244" s="51">
        <v>0.87</v>
      </c>
      <c r="X244" s="51">
        <v>0.71</v>
      </c>
      <c r="Y244" s="38" t="s">
        <v>14</v>
      </c>
    </row>
    <row r="245" spans="1:25">
      <c r="A245" s="66">
        <v>386</v>
      </c>
      <c r="B245" s="34" t="s">
        <v>145</v>
      </c>
      <c r="C245" s="34" t="s">
        <v>1059</v>
      </c>
      <c r="D245" s="43" t="s">
        <v>72</v>
      </c>
      <c r="E245" s="34" t="s">
        <v>51</v>
      </c>
      <c r="F245" s="43">
        <v>32</v>
      </c>
      <c r="G245" s="43">
        <v>1993</v>
      </c>
      <c r="H245" s="44">
        <v>23</v>
      </c>
      <c r="I245" s="86">
        <v>1653</v>
      </c>
      <c r="J245" s="45">
        <v>72</v>
      </c>
      <c r="K245" s="45">
        <v>48.3</v>
      </c>
      <c r="L245" s="45">
        <v>18.399999999999999</v>
      </c>
      <c r="M245" s="44">
        <v>19</v>
      </c>
      <c r="N245" s="45">
        <v>84</v>
      </c>
      <c r="O245" s="45">
        <v>13</v>
      </c>
      <c r="P245" s="44">
        <v>4</v>
      </c>
      <c r="Q245" s="45">
        <v>13</v>
      </c>
      <c r="R245" s="45">
        <v>3</v>
      </c>
      <c r="S245" s="44">
        <v>2.04</v>
      </c>
      <c r="T245" s="45">
        <v>36</v>
      </c>
      <c r="U245" s="45">
        <v>19</v>
      </c>
      <c r="V245" s="51">
        <v>17</v>
      </c>
      <c r="W245" s="51">
        <v>0.93</v>
      </c>
      <c r="X245" s="51">
        <v>0.82</v>
      </c>
      <c r="Y245" s="38" t="s">
        <v>14</v>
      </c>
    </row>
    <row r="246" spans="1:25">
      <c r="A246" s="66">
        <v>52</v>
      </c>
      <c r="B246" s="34" t="s">
        <v>1392</v>
      </c>
      <c r="C246" s="34" t="s">
        <v>1099</v>
      </c>
      <c r="D246" s="43" t="s">
        <v>71</v>
      </c>
      <c r="E246" s="34" t="s">
        <v>52</v>
      </c>
      <c r="F246" s="43">
        <v>21</v>
      </c>
      <c r="G246" s="43">
        <v>2004</v>
      </c>
      <c r="H246" s="44">
        <v>31</v>
      </c>
      <c r="I246" s="86">
        <v>1652</v>
      </c>
      <c r="J246" s="45">
        <v>53</v>
      </c>
      <c r="K246" s="45">
        <v>48.3</v>
      </c>
      <c r="L246" s="45">
        <v>18.399999999999999</v>
      </c>
      <c r="M246" s="44">
        <v>23</v>
      </c>
      <c r="N246" s="45">
        <v>66</v>
      </c>
      <c r="O246" s="45">
        <v>3</v>
      </c>
      <c r="P246" s="44">
        <v>8</v>
      </c>
      <c r="Q246" s="45">
        <v>16</v>
      </c>
      <c r="R246" s="45">
        <v>1</v>
      </c>
      <c r="S246" s="44">
        <v>1.39</v>
      </c>
      <c r="T246" s="45">
        <v>20</v>
      </c>
      <c r="U246" s="45">
        <v>20</v>
      </c>
      <c r="V246" s="36">
        <v>0</v>
      </c>
      <c r="W246" s="36">
        <v>0</v>
      </c>
      <c r="X246" s="50">
        <v>-0.31</v>
      </c>
      <c r="Y246" s="38" t="s">
        <v>14</v>
      </c>
    </row>
    <row r="247" spans="1:25">
      <c r="A247" s="66">
        <v>573</v>
      </c>
      <c r="B247" s="34" t="s">
        <v>3647</v>
      </c>
      <c r="C247" s="34" t="s">
        <v>3648</v>
      </c>
      <c r="D247" s="43" t="s">
        <v>70</v>
      </c>
      <c r="E247" s="34" t="s">
        <v>51</v>
      </c>
      <c r="F247" s="43">
        <v>22</v>
      </c>
      <c r="G247" s="43">
        <v>2003</v>
      </c>
      <c r="H247" s="44">
        <v>30</v>
      </c>
      <c r="I247" s="86">
        <v>1643</v>
      </c>
      <c r="J247" s="45">
        <v>55</v>
      </c>
      <c r="K247" s="45">
        <v>48</v>
      </c>
      <c r="L247" s="45">
        <v>18.3</v>
      </c>
      <c r="M247" s="44">
        <v>17</v>
      </c>
      <c r="N247" s="45">
        <v>79</v>
      </c>
      <c r="O247" s="45">
        <v>8</v>
      </c>
      <c r="P247" s="44">
        <v>13</v>
      </c>
      <c r="Q247" s="45">
        <v>23</v>
      </c>
      <c r="R247" s="45">
        <v>1</v>
      </c>
      <c r="S247" s="44">
        <v>1.8</v>
      </c>
      <c r="T247" s="45">
        <v>37</v>
      </c>
      <c r="U247" s="45">
        <v>30</v>
      </c>
      <c r="V247" s="51">
        <v>7</v>
      </c>
      <c r="W247" s="51">
        <v>0.38</v>
      </c>
      <c r="X247" s="50">
        <v>-0.22</v>
      </c>
      <c r="Y247" s="38" t="s">
        <v>14</v>
      </c>
    </row>
    <row r="248" spans="1:25">
      <c r="A248" s="66">
        <v>241</v>
      </c>
      <c r="B248" s="34" t="s">
        <v>3534</v>
      </c>
      <c r="C248" s="34" t="s">
        <v>1079</v>
      </c>
      <c r="D248" s="43" t="s">
        <v>71</v>
      </c>
      <c r="E248" s="34" t="s">
        <v>52</v>
      </c>
      <c r="F248" s="43">
        <v>34</v>
      </c>
      <c r="G248" s="43">
        <v>1991</v>
      </c>
      <c r="H248" s="44">
        <v>19</v>
      </c>
      <c r="I248" s="86">
        <v>1636</v>
      </c>
      <c r="J248" s="45">
        <v>86</v>
      </c>
      <c r="K248" s="45">
        <v>47.8</v>
      </c>
      <c r="L248" s="45">
        <v>18.2</v>
      </c>
      <c r="M248" s="44">
        <v>18</v>
      </c>
      <c r="N248" s="45">
        <v>90</v>
      </c>
      <c r="O248" s="45">
        <v>16</v>
      </c>
      <c r="P248" s="44">
        <v>1</v>
      </c>
      <c r="Q248" s="45">
        <v>20</v>
      </c>
      <c r="R248" s="36">
        <v>0</v>
      </c>
      <c r="S248" s="44">
        <v>1.47</v>
      </c>
      <c r="T248" s="45">
        <v>22</v>
      </c>
      <c r="U248" s="45">
        <v>17</v>
      </c>
      <c r="V248" s="51">
        <v>5</v>
      </c>
      <c r="W248" s="51">
        <v>0.28000000000000003</v>
      </c>
      <c r="X248" s="51">
        <v>0.22</v>
      </c>
      <c r="Y248" s="38" t="s">
        <v>14</v>
      </c>
    </row>
    <row r="249" spans="1:25">
      <c r="A249" s="66">
        <v>523</v>
      </c>
      <c r="B249" s="34" t="s">
        <v>3426</v>
      </c>
      <c r="C249" s="34" t="s">
        <v>1065</v>
      </c>
      <c r="D249" s="43" t="s">
        <v>71</v>
      </c>
      <c r="E249" s="34" t="s">
        <v>48</v>
      </c>
      <c r="F249" s="43">
        <v>27</v>
      </c>
      <c r="G249" s="43">
        <v>1998</v>
      </c>
      <c r="H249" s="44">
        <v>28</v>
      </c>
      <c r="I249" s="86">
        <v>1631</v>
      </c>
      <c r="J249" s="45">
        <v>58</v>
      </c>
      <c r="K249" s="45">
        <v>47.7</v>
      </c>
      <c r="L249" s="45">
        <v>18.100000000000001</v>
      </c>
      <c r="M249" s="44">
        <v>19</v>
      </c>
      <c r="N249" s="45">
        <v>77</v>
      </c>
      <c r="O249" s="45">
        <v>6</v>
      </c>
      <c r="P249" s="44">
        <v>9</v>
      </c>
      <c r="Q249" s="45">
        <v>18</v>
      </c>
      <c r="R249" s="45">
        <v>10</v>
      </c>
      <c r="S249" s="44">
        <v>1.93</v>
      </c>
      <c r="T249" s="45">
        <v>32</v>
      </c>
      <c r="U249" s="45">
        <v>17</v>
      </c>
      <c r="V249" s="51">
        <v>15</v>
      </c>
      <c r="W249" s="51">
        <v>0.83</v>
      </c>
      <c r="X249" s="50">
        <v>-0.53</v>
      </c>
      <c r="Y249" s="38" t="s">
        <v>14</v>
      </c>
    </row>
    <row r="250" spans="1:25">
      <c r="A250" s="66">
        <v>240</v>
      </c>
      <c r="B250" s="34" t="s">
        <v>119</v>
      </c>
      <c r="C250" s="34" t="s">
        <v>1059</v>
      </c>
      <c r="D250" s="43" t="s">
        <v>71</v>
      </c>
      <c r="E250" s="34" t="s">
        <v>68</v>
      </c>
      <c r="F250" s="43">
        <v>29</v>
      </c>
      <c r="G250" s="43">
        <v>1995</v>
      </c>
      <c r="H250" s="44">
        <v>20</v>
      </c>
      <c r="I250" s="86">
        <v>1627</v>
      </c>
      <c r="J250" s="45">
        <v>81</v>
      </c>
      <c r="K250" s="45">
        <v>47.6</v>
      </c>
      <c r="L250" s="45">
        <v>18.100000000000001</v>
      </c>
      <c r="M250" s="44">
        <v>18</v>
      </c>
      <c r="N250" s="45">
        <v>88</v>
      </c>
      <c r="O250" s="45">
        <v>11</v>
      </c>
      <c r="P250" s="44">
        <v>2</v>
      </c>
      <c r="Q250" s="45">
        <v>20</v>
      </c>
      <c r="R250" s="36">
        <v>0</v>
      </c>
      <c r="S250" s="44">
        <v>1.55</v>
      </c>
      <c r="T250" s="45">
        <v>23</v>
      </c>
      <c r="U250" s="45">
        <v>23</v>
      </c>
      <c r="V250" s="36">
        <v>0</v>
      </c>
      <c r="W250" s="36">
        <v>0</v>
      </c>
      <c r="X250" s="51">
        <v>0.15</v>
      </c>
      <c r="Y250" s="38" t="s">
        <v>14</v>
      </c>
    </row>
    <row r="251" spans="1:25">
      <c r="A251" s="66">
        <v>272</v>
      </c>
      <c r="B251" s="34" t="s">
        <v>1708</v>
      </c>
      <c r="C251" s="34" t="s">
        <v>1072</v>
      </c>
      <c r="D251" s="43" t="s">
        <v>76</v>
      </c>
      <c r="E251" s="34" t="s">
        <v>4526</v>
      </c>
      <c r="F251" s="43">
        <v>25</v>
      </c>
      <c r="G251" s="43">
        <v>2000</v>
      </c>
      <c r="H251" s="44">
        <v>18</v>
      </c>
      <c r="I251" s="86">
        <v>1620</v>
      </c>
      <c r="J251" s="45">
        <v>90</v>
      </c>
      <c r="K251" s="45">
        <v>47.4</v>
      </c>
      <c r="L251" s="45">
        <v>18</v>
      </c>
      <c r="M251" s="44">
        <v>18</v>
      </c>
      <c r="N251" s="45">
        <v>90</v>
      </c>
      <c r="O251" s="45">
        <v>18</v>
      </c>
      <c r="P251" s="35">
        <v>0</v>
      </c>
      <c r="Q251" s="36"/>
      <c r="R251" s="45">
        <v>20</v>
      </c>
      <c r="S251" s="44">
        <v>1.22</v>
      </c>
      <c r="T251" s="45">
        <v>21</v>
      </c>
      <c r="U251" s="45">
        <v>28</v>
      </c>
      <c r="V251" s="50">
        <v>-7</v>
      </c>
      <c r="W251" s="50">
        <v>-0.39</v>
      </c>
      <c r="X251" s="51">
        <v>0.21</v>
      </c>
      <c r="Y251" s="38" t="s">
        <v>14</v>
      </c>
    </row>
    <row r="252" spans="1:25">
      <c r="A252" s="66">
        <v>449</v>
      </c>
      <c r="B252" s="34" t="s">
        <v>156</v>
      </c>
      <c r="C252" s="34" t="s">
        <v>1059</v>
      </c>
      <c r="D252" s="43" t="s">
        <v>1066</v>
      </c>
      <c r="E252" s="34" t="s">
        <v>4527</v>
      </c>
      <c r="F252" s="43">
        <v>30</v>
      </c>
      <c r="G252" s="43">
        <v>1995</v>
      </c>
      <c r="H252" s="44">
        <v>33</v>
      </c>
      <c r="I252" s="86">
        <v>1617</v>
      </c>
      <c r="J252" s="45">
        <v>49</v>
      </c>
      <c r="K252" s="45">
        <v>47.3</v>
      </c>
      <c r="L252" s="45">
        <v>18</v>
      </c>
      <c r="M252" s="44">
        <v>19</v>
      </c>
      <c r="N252" s="45">
        <v>69</v>
      </c>
      <c r="O252" s="45">
        <v>1</v>
      </c>
      <c r="P252" s="44">
        <v>14</v>
      </c>
      <c r="Q252" s="45">
        <v>21</v>
      </c>
      <c r="R252" s="45">
        <v>3</v>
      </c>
      <c r="S252" s="44">
        <v>1.27</v>
      </c>
      <c r="T252" s="45">
        <v>24</v>
      </c>
      <c r="U252" s="45">
        <v>19</v>
      </c>
      <c r="V252" s="51">
        <v>5</v>
      </c>
      <c r="W252" s="51">
        <v>0.28000000000000003</v>
      </c>
      <c r="X252" s="51">
        <v>0.63</v>
      </c>
      <c r="Y252" s="38" t="s">
        <v>14</v>
      </c>
    </row>
    <row r="253" spans="1:25">
      <c r="A253" s="66">
        <v>380</v>
      </c>
      <c r="B253" s="34" t="s">
        <v>1264</v>
      </c>
      <c r="C253" s="34" t="s">
        <v>1065</v>
      </c>
      <c r="D253" s="43" t="s">
        <v>72</v>
      </c>
      <c r="E253" s="34" t="s">
        <v>61</v>
      </c>
      <c r="F253" s="43">
        <v>23</v>
      </c>
      <c r="G253" s="43">
        <v>2002</v>
      </c>
      <c r="H253" s="44">
        <v>30</v>
      </c>
      <c r="I253" s="86">
        <v>1605</v>
      </c>
      <c r="J253" s="45">
        <v>54</v>
      </c>
      <c r="K253" s="45">
        <v>46.9</v>
      </c>
      <c r="L253" s="45">
        <v>17.8</v>
      </c>
      <c r="M253" s="44">
        <v>17</v>
      </c>
      <c r="N253" s="45">
        <v>82</v>
      </c>
      <c r="O253" s="45">
        <v>8</v>
      </c>
      <c r="P253" s="44">
        <v>13</v>
      </c>
      <c r="Q253" s="45">
        <v>17</v>
      </c>
      <c r="R253" s="45">
        <v>8</v>
      </c>
      <c r="S253" s="44">
        <v>1.7</v>
      </c>
      <c r="T253" s="45">
        <v>29</v>
      </c>
      <c r="U253" s="45">
        <v>27</v>
      </c>
      <c r="V253" s="51">
        <v>2</v>
      </c>
      <c r="W253" s="51">
        <v>0.11</v>
      </c>
      <c r="X253" s="50">
        <v>-0.14000000000000001</v>
      </c>
      <c r="Y253" s="38" t="s">
        <v>14</v>
      </c>
    </row>
    <row r="254" spans="1:25">
      <c r="A254" s="66">
        <v>13</v>
      </c>
      <c r="B254" s="34" t="s">
        <v>1258</v>
      </c>
      <c r="C254" s="34" t="s">
        <v>1073</v>
      </c>
      <c r="D254" s="43" t="s">
        <v>72</v>
      </c>
      <c r="E254" s="34" t="s">
        <v>4525</v>
      </c>
      <c r="F254" s="43">
        <v>28</v>
      </c>
      <c r="G254" s="43">
        <v>1996</v>
      </c>
      <c r="H254" s="44">
        <v>18</v>
      </c>
      <c r="I254" s="86">
        <v>1588</v>
      </c>
      <c r="J254" s="45">
        <v>88</v>
      </c>
      <c r="K254" s="45">
        <v>46.4</v>
      </c>
      <c r="L254" s="45">
        <v>17.600000000000001</v>
      </c>
      <c r="M254" s="44">
        <v>18</v>
      </c>
      <c r="N254" s="45">
        <v>88</v>
      </c>
      <c r="O254" s="45">
        <v>15</v>
      </c>
      <c r="P254" s="35">
        <v>0</v>
      </c>
      <c r="Q254" s="36"/>
      <c r="R254" s="36">
        <v>0</v>
      </c>
      <c r="S254" s="44">
        <v>1.39</v>
      </c>
      <c r="T254" s="45">
        <v>27</v>
      </c>
      <c r="U254" s="45">
        <v>19</v>
      </c>
      <c r="V254" s="51">
        <v>8</v>
      </c>
      <c r="W254" s="51">
        <v>0.45</v>
      </c>
      <c r="X254" s="51">
        <v>0.99</v>
      </c>
      <c r="Y254" s="38" t="s">
        <v>14</v>
      </c>
    </row>
    <row r="255" spans="1:25">
      <c r="A255" s="66">
        <v>636</v>
      </c>
      <c r="B255" s="34" t="s">
        <v>190</v>
      </c>
      <c r="C255" s="34" t="s">
        <v>1059</v>
      </c>
      <c r="D255" s="43" t="s">
        <v>72</v>
      </c>
      <c r="E255" s="34" t="s">
        <v>4527</v>
      </c>
      <c r="F255" s="43">
        <v>34</v>
      </c>
      <c r="G255" s="43">
        <v>1990</v>
      </c>
      <c r="H255" s="44">
        <v>21</v>
      </c>
      <c r="I255" s="86">
        <v>1586</v>
      </c>
      <c r="J255" s="45">
        <v>76</v>
      </c>
      <c r="K255" s="45">
        <v>46.4</v>
      </c>
      <c r="L255" s="45">
        <v>17.600000000000001</v>
      </c>
      <c r="M255" s="44">
        <v>18</v>
      </c>
      <c r="N255" s="45">
        <v>84</v>
      </c>
      <c r="O255" s="45">
        <v>11</v>
      </c>
      <c r="P255" s="44">
        <v>3</v>
      </c>
      <c r="Q255" s="45">
        <v>23</v>
      </c>
      <c r="R255" s="45">
        <v>8</v>
      </c>
      <c r="S255" s="44">
        <v>1.05</v>
      </c>
      <c r="T255" s="45">
        <v>22</v>
      </c>
      <c r="U255" s="45">
        <v>27</v>
      </c>
      <c r="V255" s="50">
        <v>-5</v>
      </c>
      <c r="W255" s="50">
        <v>-0.28000000000000003</v>
      </c>
      <c r="X255" s="50">
        <v>-0.43</v>
      </c>
      <c r="Y255" s="38" t="s">
        <v>14</v>
      </c>
    </row>
    <row r="256" spans="1:25">
      <c r="A256" s="66">
        <v>285</v>
      </c>
      <c r="B256" s="34" t="s">
        <v>3492</v>
      </c>
      <c r="C256" s="34" t="s">
        <v>1059</v>
      </c>
      <c r="D256" s="43" t="s">
        <v>1077</v>
      </c>
      <c r="E256" s="34" t="s">
        <v>3418</v>
      </c>
      <c r="F256" s="43">
        <v>22</v>
      </c>
      <c r="G256" s="43">
        <v>2003</v>
      </c>
      <c r="H256" s="44">
        <v>20</v>
      </c>
      <c r="I256" s="86">
        <v>1578</v>
      </c>
      <c r="J256" s="45">
        <v>79</v>
      </c>
      <c r="K256" s="45">
        <v>46.1</v>
      </c>
      <c r="L256" s="45">
        <v>17.5</v>
      </c>
      <c r="M256" s="44">
        <v>17</v>
      </c>
      <c r="N256" s="45">
        <v>88</v>
      </c>
      <c r="O256" s="45">
        <v>13</v>
      </c>
      <c r="P256" s="44">
        <v>3</v>
      </c>
      <c r="Q256" s="45">
        <v>29</v>
      </c>
      <c r="R256" s="45">
        <v>6</v>
      </c>
      <c r="S256" s="44">
        <v>0.5</v>
      </c>
      <c r="T256" s="45">
        <v>15</v>
      </c>
      <c r="U256" s="45">
        <v>33</v>
      </c>
      <c r="V256" s="50">
        <v>-18</v>
      </c>
      <c r="W256" s="50">
        <v>-1.03</v>
      </c>
      <c r="X256" s="50">
        <v>-0.1</v>
      </c>
      <c r="Y256" s="38" t="s">
        <v>14</v>
      </c>
    </row>
    <row r="257" spans="1:25">
      <c r="A257" s="66">
        <v>283</v>
      </c>
      <c r="B257" s="34" t="s">
        <v>1362</v>
      </c>
      <c r="C257" s="34" t="s">
        <v>1059</v>
      </c>
      <c r="D257" s="43" t="s">
        <v>71</v>
      </c>
      <c r="E257" s="34" t="s">
        <v>63</v>
      </c>
      <c r="F257" s="43">
        <v>30</v>
      </c>
      <c r="G257" s="43">
        <v>1995</v>
      </c>
      <c r="H257" s="44">
        <v>31</v>
      </c>
      <c r="I257" s="86">
        <v>1571</v>
      </c>
      <c r="J257" s="45">
        <v>51</v>
      </c>
      <c r="K257" s="45">
        <v>45.9</v>
      </c>
      <c r="L257" s="45">
        <v>17.5</v>
      </c>
      <c r="M257" s="44">
        <v>19</v>
      </c>
      <c r="N257" s="45">
        <v>73</v>
      </c>
      <c r="O257" s="45">
        <v>8</v>
      </c>
      <c r="P257" s="44">
        <v>12</v>
      </c>
      <c r="Q257" s="45">
        <v>16</v>
      </c>
      <c r="R257" s="45">
        <v>6</v>
      </c>
      <c r="S257" s="44">
        <v>1.26</v>
      </c>
      <c r="T257" s="45">
        <v>11</v>
      </c>
      <c r="U257" s="45">
        <v>18</v>
      </c>
      <c r="V257" s="50">
        <v>-7</v>
      </c>
      <c r="W257" s="50">
        <v>-0.4</v>
      </c>
      <c r="X257" s="50">
        <v>-0.25</v>
      </c>
      <c r="Y257" s="38" t="s">
        <v>14</v>
      </c>
    </row>
    <row r="258" spans="1:25">
      <c r="A258" s="66">
        <v>232</v>
      </c>
      <c r="B258" s="34" t="s">
        <v>2050</v>
      </c>
      <c r="C258" s="34" t="s">
        <v>1067</v>
      </c>
      <c r="D258" s="43" t="s">
        <v>71</v>
      </c>
      <c r="E258" s="34" t="s">
        <v>48</v>
      </c>
      <c r="F258" s="43">
        <v>23</v>
      </c>
      <c r="G258" s="43">
        <v>2002</v>
      </c>
      <c r="H258" s="44">
        <v>25</v>
      </c>
      <c r="I258" s="86">
        <v>1569</v>
      </c>
      <c r="J258" s="45">
        <v>63</v>
      </c>
      <c r="K258" s="45">
        <v>45.9</v>
      </c>
      <c r="L258" s="45">
        <v>17.399999999999999</v>
      </c>
      <c r="M258" s="44">
        <v>17</v>
      </c>
      <c r="N258" s="45">
        <v>81</v>
      </c>
      <c r="O258" s="45">
        <v>10</v>
      </c>
      <c r="P258" s="44">
        <v>8</v>
      </c>
      <c r="Q258" s="45">
        <v>25</v>
      </c>
      <c r="R258" s="45">
        <v>8</v>
      </c>
      <c r="S258" s="44">
        <v>2.12</v>
      </c>
      <c r="T258" s="45">
        <v>39</v>
      </c>
      <c r="U258" s="45">
        <v>17</v>
      </c>
      <c r="V258" s="51">
        <v>22</v>
      </c>
      <c r="W258" s="51">
        <v>1.26</v>
      </c>
      <c r="X258" s="51">
        <v>0.28999999999999998</v>
      </c>
      <c r="Y258" s="38" t="s">
        <v>14</v>
      </c>
    </row>
    <row r="259" spans="1:25">
      <c r="A259" s="66">
        <v>69</v>
      </c>
      <c r="B259" s="34" t="s">
        <v>1338</v>
      </c>
      <c r="C259" s="34" t="s">
        <v>1360</v>
      </c>
      <c r="D259" s="43" t="s">
        <v>70</v>
      </c>
      <c r="E259" s="34" t="s">
        <v>68</v>
      </c>
      <c r="F259" s="43">
        <v>27</v>
      </c>
      <c r="G259" s="43">
        <v>1998</v>
      </c>
      <c r="H259" s="44">
        <v>37</v>
      </c>
      <c r="I259" s="86">
        <v>1568</v>
      </c>
      <c r="J259" s="45">
        <v>42</v>
      </c>
      <c r="K259" s="45">
        <v>45.8</v>
      </c>
      <c r="L259" s="45">
        <v>17.399999999999999</v>
      </c>
      <c r="M259" s="44">
        <v>17</v>
      </c>
      <c r="N259" s="45">
        <v>71</v>
      </c>
      <c r="O259" s="45">
        <v>1</v>
      </c>
      <c r="P259" s="44">
        <v>20</v>
      </c>
      <c r="Q259" s="45">
        <v>18</v>
      </c>
      <c r="R259" s="36">
        <v>0</v>
      </c>
      <c r="S259" s="44">
        <v>1.32</v>
      </c>
      <c r="T259" s="45">
        <v>25</v>
      </c>
      <c r="U259" s="45">
        <v>19</v>
      </c>
      <c r="V259" s="51">
        <v>6</v>
      </c>
      <c r="W259" s="51">
        <v>0.34</v>
      </c>
      <c r="X259" s="51">
        <v>0.78</v>
      </c>
      <c r="Y259" s="38" t="s">
        <v>14</v>
      </c>
    </row>
    <row r="260" spans="1:25">
      <c r="A260" s="66">
        <v>332</v>
      </c>
      <c r="B260" s="34" t="s">
        <v>135</v>
      </c>
      <c r="C260" s="34" t="s">
        <v>1059</v>
      </c>
      <c r="D260" s="43" t="s">
        <v>72</v>
      </c>
      <c r="E260" s="34" t="s">
        <v>4526</v>
      </c>
      <c r="F260" s="43">
        <v>28</v>
      </c>
      <c r="G260" s="43">
        <v>1997</v>
      </c>
      <c r="H260" s="44">
        <v>21</v>
      </c>
      <c r="I260" s="86">
        <v>1561</v>
      </c>
      <c r="J260" s="45">
        <v>74</v>
      </c>
      <c r="K260" s="45">
        <v>45.6</v>
      </c>
      <c r="L260" s="45">
        <v>17.3</v>
      </c>
      <c r="M260" s="44">
        <v>17</v>
      </c>
      <c r="N260" s="45">
        <v>90</v>
      </c>
      <c r="O260" s="45">
        <v>17</v>
      </c>
      <c r="P260" s="44">
        <v>4</v>
      </c>
      <c r="Q260" s="45">
        <v>8</v>
      </c>
      <c r="R260" s="45">
        <v>13</v>
      </c>
      <c r="S260" s="44">
        <v>0.95</v>
      </c>
      <c r="T260" s="45">
        <v>18</v>
      </c>
      <c r="U260" s="45">
        <v>37</v>
      </c>
      <c r="V260" s="50">
        <v>-19</v>
      </c>
      <c r="W260" s="50">
        <v>-1.1000000000000001</v>
      </c>
      <c r="X260" s="50">
        <v>-1.1000000000000001</v>
      </c>
      <c r="Y260" s="38" t="s">
        <v>14</v>
      </c>
    </row>
    <row r="261" spans="1:25" ht="17.25" thickBot="1">
      <c r="A261" s="66">
        <v>475</v>
      </c>
      <c r="B261" s="34" t="s">
        <v>3721</v>
      </c>
      <c r="C261" s="34" t="s">
        <v>1064</v>
      </c>
      <c r="D261" s="43" t="s">
        <v>1066</v>
      </c>
      <c r="E261" s="34" t="s">
        <v>3420</v>
      </c>
      <c r="F261" s="43">
        <v>25</v>
      </c>
      <c r="G261" s="43">
        <v>2000</v>
      </c>
      <c r="H261" s="44">
        <v>28</v>
      </c>
      <c r="I261" s="86">
        <v>1561</v>
      </c>
      <c r="J261" s="45">
        <v>56</v>
      </c>
      <c r="K261" s="45">
        <v>45.6</v>
      </c>
      <c r="L261" s="45">
        <v>17.3</v>
      </c>
      <c r="M261" s="44">
        <v>19</v>
      </c>
      <c r="N261" s="45">
        <v>72</v>
      </c>
      <c r="O261" s="45">
        <v>1</v>
      </c>
      <c r="P261" s="44">
        <v>9</v>
      </c>
      <c r="Q261" s="45">
        <v>22</v>
      </c>
      <c r="R261" s="45">
        <v>1</v>
      </c>
      <c r="S261" s="44">
        <v>1.32</v>
      </c>
      <c r="T261" s="45">
        <v>29</v>
      </c>
      <c r="U261" s="45">
        <v>26</v>
      </c>
      <c r="V261" s="51">
        <v>3</v>
      </c>
      <c r="W261" s="51">
        <v>0.17</v>
      </c>
      <c r="X261" s="51">
        <v>0.66</v>
      </c>
      <c r="Y261" s="38" t="s">
        <v>14</v>
      </c>
    </row>
    <row r="262" spans="1:25" ht="17.25" thickBot="1">
      <c r="A262" s="73">
        <v>612</v>
      </c>
      <c r="B262" s="75" t="s">
        <v>3443</v>
      </c>
      <c r="C262" s="75" t="s">
        <v>1060</v>
      </c>
      <c r="D262" s="77" t="s">
        <v>1742</v>
      </c>
      <c r="E262" s="75" t="s">
        <v>3419</v>
      </c>
      <c r="F262" s="77">
        <v>20</v>
      </c>
      <c r="G262" s="77">
        <v>2005</v>
      </c>
      <c r="H262" s="80">
        <v>28</v>
      </c>
      <c r="I262" s="87">
        <v>1561</v>
      </c>
      <c r="J262" s="78">
        <v>56</v>
      </c>
      <c r="K262" s="78">
        <v>45.6</v>
      </c>
      <c r="L262" s="78">
        <v>17.3</v>
      </c>
      <c r="M262" s="80">
        <v>16</v>
      </c>
      <c r="N262" s="78">
        <v>78</v>
      </c>
      <c r="O262" s="78">
        <v>2</v>
      </c>
      <c r="P262" s="80">
        <v>12</v>
      </c>
      <c r="Q262" s="78">
        <v>26</v>
      </c>
      <c r="R262" s="78">
        <v>3</v>
      </c>
      <c r="S262" s="80">
        <v>1.46</v>
      </c>
      <c r="T262" s="78">
        <v>23</v>
      </c>
      <c r="U262" s="78">
        <v>14</v>
      </c>
      <c r="V262" s="89">
        <v>9</v>
      </c>
      <c r="W262" s="89">
        <v>0.52</v>
      </c>
      <c r="X262" s="89">
        <v>1.25</v>
      </c>
      <c r="Y262" s="84" t="s">
        <v>14</v>
      </c>
    </row>
    <row r="263" spans="1:25">
      <c r="A263" s="66">
        <v>179</v>
      </c>
      <c r="B263" s="34" t="s">
        <v>3452</v>
      </c>
      <c r="C263" s="34" t="s">
        <v>1074</v>
      </c>
      <c r="D263" s="43" t="s">
        <v>72</v>
      </c>
      <c r="E263" s="34" t="s">
        <v>3418</v>
      </c>
      <c r="F263" s="43">
        <v>26</v>
      </c>
      <c r="G263" s="43">
        <v>1998</v>
      </c>
      <c r="H263" s="44">
        <v>19</v>
      </c>
      <c r="I263" s="86">
        <v>1539</v>
      </c>
      <c r="J263" s="45">
        <v>81</v>
      </c>
      <c r="K263" s="45">
        <v>45</v>
      </c>
      <c r="L263" s="45">
        <v>17.100000000000001</v>
      </c>
      <c r="M263" s="44">
        <v>17</v>
      </c>
      <c r="N263" s="45">
        <v>89</v>
      </c>
      <c r="O263" s="45">
        <v>15</v>
      </c>
      <c r="P263" s="44">
        <v>2</v>
      </c>
      <c r="Q263" s="45">
        <v>9</v>
      </c>
      <c r="R263" s="45">
        <v>14</v>
      </c>
      <c r="S263" s="44">
        <v>0.53</v>
      </c>
      <c r="T263" s="45">
        <v>13</v>
      </c>
      <c r="U263" s="45">
        <v>34</v>
      </c>
      <c r="V263" s="50">
        <v>-21</v>
      </c>
      <c r="W263" s="50">
        <v>-1.23</v>
      </c>
      <c r="X263" s="50">
        <v>-0.46</v>
      </c>
      <c r="Y263" s="38" t="s">
        <v>14</v>
      </c>
    </row>
    <row r="264" spans="1:25">
      <c r="A264" s="66">
        <v>347</v>
      </c>
      <c r="B264" s="34" t="s">
        <v>1471</v>
      </c>
      <c r="C264" s="34" t="s">
        <v>1071</v>
      </c>
      <c r="D264" s="43" t="s">
        <v>1742</v>
      </c>
      <c r="E264" s="34" t="s">
        <v>4528</v>
      </c>
      <c r="F264" s="43">
        <v>24</v>
      </c>
      <c r="G264" s="43">
        <v>2000</v>
      </c>
      <c r="H264" s="44">
        <v>19</v>
      </c>
      <c r="I264" s="86">
        <v>1535</v>
      </c>
      <c r="J264" s="45">
        <v>81</v>
      </c>
      <c r="K264" s="45">
        <v>44.9</v>
      </c>
      <c r="L264" s="45">
        <v>17.100000000000001</v>
      </c>
      <c r="M264" s="44">
        <v>19</v>
      </c>
      <c r="N264" s="45">
        <v>81</v>
      </c>
      <c r="O264" s="45">
        <v>8</v>
      </c>
      <c r="P264" s="35">
        <v>0</v>
      </c>
      <c r="Q264" s="36"/>
      <c r="R264" s="36">
        <v>0</v>
      </c>
      <c r="S264" s="44">
        <v>1.37</v>
      </c>
      <c r="T264" s="45">
        <v>22</v>
      </c>
      <c r="U264" s="45">
        <v>20</v>
      </c>
      <c r="V264" s="51">
        <v>2</v>
      </c>
      <c r="W264" s="51">
        <v>0.12</v>
      </c>
      <c r="X264" s="51">
        <v>0.64</v>
      </c>
      <c r="Y264" s="38" t="s">
        <v>14</v>
      </c>
    </row>
    <row r="265" spans="1:25">
      <c r="A265" s="66">
        <v>135</v>
      </c>
      <c r="B265" s="34" t="s">
        <v>3449</v>
      </c>
      <c r="C265" s="34" t="s">
        <v>1076</v>
      </c>
      <c r="D265" s="43" t="s">
        <v>71</v>
      </c>
      <c r="E265" s="34" t="s">
        <v>3418</v>
      </c>
      <c r="F265" s="43">
        <v>29</v>
      </c>
      <c r="G265" s="43">
        <v>1996</v>
      </c>
      <c r="H265" s="44">
        <v>18</v>
      </c>
      <c r="I265" s="86">
        <v>1514</v>
      </c>
      <c r="J265" s="45">
        <v>84</v>
      </c>
      <c r="K265" s="45">
        <v>44.3</v>
      </c>
      <c r="L265" s="45">
        <v>16.8</v>
      </c>
      <c r="M265" s="44">
        <v>18</v>
      </c>
      <c r="N265" s="45">
        <v>84</v>
      </c>
      <c r="O265" s="45">
        <v>12</v>
      </c>
      <c r="P265" s="35">
        <v>0</v>
      </c>
      <c r="Q265" s="36"/>
      <c r="R265" s="36">
        <v>0</v>
      </c>
      <c r="S265" s="44">
        <v>0.67</v>
      </c>
      <c r="T265" s="45">
        <v>18</v>
      </c>
      <c r="U265" s="45">
        <v>29</v>
      </c>
      <c r="V265" s="50">
        <v>-11</v>
      </c>
      <c r="W265" s="50">
        <v>-0.65</v>
      </c>
      <c r="X265" s="51">
        <v>0.56999999999999995</v>
      </c>
      <c r="Y265" s="38" t="s">
        <v>14</v>
      </c>
    </row>
    <row r="266" spans="1:25">
      <c r="A266" s="66">
        <v>493</v>
      </c>
      <c r="B266" s="34" t="s">
        <v>166</v>
      </c>
      <c r="C266" s="34" t="s">
        <v>1069</v>
      </c>
      <c r="D266" s="43" t="s">
        <v>1742</v>
      </c>
      <c r="E266" s="34" t="s">
        <v>4526</v>
      </c>
      <c r="F266" s="43">
        <v>27</v>
      </c>
      <c r="G266" s="43">
        <v>1997</v>
      </c>
      <c r="H266" s="44">
        <v>18</v>
      </c>
      <c r="I266" s="86">
        <v>1511</v>
      </c>
      <c r="J266" s="45">
        <v>84</v>
      </c>
      <c r="K266" s="45">
        <v>44.2</v>
      </c>
      <c r="L266" s="45">
        <v>16.8</v>
      </c>
      <c r="M266" s="44">
        <v>18</v>
      </c>
      <c r="N266" s="45">
        <v>84</v>
      </c>
      <c r="O266" s="45">
        <v>8</v>
      </c>
      <c r="P266" s="35">
        <v>0</v>
      </c>
      <c r="Q266" s="36"/>
      <c r="R266" s="36">
        <v>0</v>
      </c>
      <c r="S266" s="44">
        <v>0.67</v>
      </c>
      <c r="T266" s="45">
        <v>18</v>
      </c>
      <c r="U266" s="45">
        <v>32</v>
      </c>
      <c r="V266" s="50">
        <v>-14</v>
      </c>
      <c r="W266" s="50">
        <v>-0.83</v>
      </c>
      <c r="X266" s="50">
        <v>-0.6</v>
      </c>
      <c r="Y266" s="38" t="s">
        <v>14</v>
      </c>
    </row>
    <row r="267" spans="1:25">
      <c r="A267" s="66">
        <v>536</v>
      </c>
      <c r="B267" s="34" t="s">
        <v>3723</v>
      </c>
      <c r="C267" s="34" t="s">
        <v>1067</v>
      </c>
      <c r="D267" s="43" t="s">
        <v>71</v>
      </c>
      <c r="E267" s="34" t="s">
        <v>48</v>
      </c>
      <c r="F267" s="43">
        <v>29</v>
      </c>
      <c r="G267" s="43">
        <v>1996</v>
      </c>
      <c r="H267" s="44">
        <v>21</v>
      </c>
      <c r="I267" s="86">
        <v>1511</v>
      </c>
      <c r="J267" s="45">
        <v>72</v>
      </c>
      <c r="K267" s="45">
        <v>44.2</v>
      </c>
      <c r="L267" s="45">
        <v>16.8</v>
      </c>
      <c r="M267" s="44">
        <v>17</v>
      </c>
      <c r="N267" s="45">
        <v>84</v>
      </c>
      <c r="O267" s="45">
        <v>12</v>
      </c>
      <c r="P267" s="44">
        <v>4</v>
      </c>
      <c r="Q267" s="45">
        <v>22</v>
      </c>
      <c r="R267" s="45">
        <v>1</v>
      </c>
      <c r="S267" s="44">
        <v>1.81</v>
      </c>
      <c r="T267" s="45">
        <v>28</v>
      </c>
      <c r="U267" s="45">
        <v>15</v>
      </c>
      <c r="V267" s="51">
        <v>13</v>
      </c>
      <c r="W267" s="51">
        <v>0.77</v>
      </c>
      <c r="X267" s="50">
        <v>-0.59</v>
      </c>
      <c r="Y267" s="38" t="s">
        <v>14</v>
      </c>
    </row>
    <row r="268" spans="1:25">
      <c r="A268" s="66">
        <v>427</v>
      </c>
      <c r="B268" s="34" t="s">
        <v>1859</v>
      </c>
      <c r="C268" s="34" t="s">
        <v>1059</v>
      </c>
      <c r="D268" s="43" t="s">
        <v>1093</v>
      </c>
      <c r="E268" s="34" t="s">
        <v>4527</v>
      </c>
      <c r="F268" s="43">
        <v>19</v>
      </c>
      <c r="G268" s="43">
        <v>2006</v>
      </c>
      <c r="H268" s="44">
        <v>23</v>
      </c>
      <c r="I268" s="86">
        <v>1496</v>
      </c>
      <c r="J268" s="45">
        <v>65</v>
      </c>
      <c r="K268" s="45">
        <v>43.7</v>
      </c>
      <c r="L268" s="45">
        <v>16.600000000000001</v>
      </c>
      <c r="M268" s="44">
        <v>15</v>
      </c>
      <c r="N268" s="45">
        <v>88</v>
      </c>
      <c r="O268" s="45">
        <v>13</v>
      </c>
      <c r="P268" s="44">
        <v>8</v>
      </c>
      <c r="Q268" s="45">
        <v>22</v>
      </c>
      <c r="R268" s="45">
        <v>5</v>
      </c>
      <c r="S268" s="44">
        <v>1.3</v>
      </c>
      <c r="T268" s="45">
        <v>25</v>
      </c>
      <c r="U268" s="45">
        <v>22</v>
      </c>
      <c r="V268" s="51">
        <v>3</v>
      </c>
      <c r="W268" s="51">
        <v>0.18</v>
      </c>
      <c r="X268" s="51">
        <v>0.41</v>
      </c>
      <c r="Y268" s="38" t="s">
        <v>14</v>
      </c>
    </row>
    <row r="269" spans="1:25">
      <c r="A269" s="66">
        <v>141</v>
      </c>
      <c r="B269" s="34" t="s">
        <v>2052</v>
      </c>
      <c r="C269" s="34" t="s">
        <v>2053</v>
      </c>
      <c r="D269" s="43" t="s">
        <v>72</v>
      </c>
      <c r="E269" s="34" t="s">
        <v>4528</v>
      </c>
      <c r="F269" s="43">
        <v>26</v>
      </c>
      <c r="G269" s="43">
        <v>1998</v>
      </c>
      <c r="H269" s="44">
        <v>24</v>
      </c>
      <c r="I269" s="86">
        <v>1494</v>
      </c>
      <c r="J269" s="45">
        <v>62</v>
      </c>
      <c r="K269" s="45">
        <v>43.7</v>
      </c>
      <c r="L269" s="45">
        <v>16.600000000000001</v>
      </c>
      <c r="M269" s="44">
        <v>17</v>
      </c>
      <c r="N269" s="45">
        <v>85</v>
      </c>
      <c r="O269" s="45">
        <v>14</v>
      </c>
      <c r="P269" s="44">
        <v>7</v>
      </c>
      <c r="Q269" s="45">
        <v>8</v>
      </c>
      <c r="R269" s="45">
        <v>10</v>
      </c>
      <c r="S269" s="44">
        <v>1.38</v>
      </c>
      <c r="T269" s="45">
        <v>20</v>
      </c>
      <c r="U269" s="45">
        <v>26</v>
      </c>
      <c r="V269" s="50">
        <v>-6</v>
      </c>
      <c r="W269" s="50">
        <v>-0.36</v>
      </c>
      <c r="X269" s="50">
        <v>-0.22</v>
      </c>
      <c r="Y269" s="38" t="s">
        <v>14</v>
      </c>
    </row>
    <row r="270" spans="1:25">
      <c r="A270" s="66">
        <v>533</v>
      </c>
      <c r="B270" s="34" t="s">
        <v>174</v>
      </c>
      <c r="C270" s="34" t="s">
        <v>1057</v>
      </c>
      <c r="D270" s="43" t="s">
        <v>1077</v>
      </c>
      <c r="E270" s="34" t="s">
        <v>54</v>
      </c>
      <c r="F270" s="43">
        <v>27</v>
      </c>
      <c r="G270" s="43">
        <v>1997</v>
      </c>
      <c r="H270" s="44">
        <v>22</v>
      </c>
      <c r="I270" s="86">
        <v>1492</v>
      </c>
      <c r="J270" s="45">
        <v>68</v>
      </c>
      <c r="K270" s="45">
        <v>43.6</v>
      </c>
      <c r="L270" s="45">
        <v>16.600000000000001</v>
      </c>
      <c r="M270" s="44">
        <v>17</v>
      </c>
      <c r="N270" s="45">
        <v>83</v>
      </c>
      <c r="O270" s="45">
        <v>12</v>
      </c>
      <c r="P270" s="44">
        <v>5</v>
      </c>
      <c r="Q270" s="45">
        <v>17</v>
      </c>
      <c r="R270" s="45">
        <v>5</v>
      </c>
      <c r="S270" s="44">
        <v>1.36</v>
      </c>
      <c r="T270" s="45">
        <v>13</v>
      </c>
      <c r="U270" s="45">
        <v>19</v>
      </c>
      <c r="V270" s="50">
        <v>-6</v>
      </c>
      <c r="W270" s="50">
        <v>-0.36</v>
      </c>
      <c r="X270" s="50">
        <v>-0.46</v>
      </c>
      <c r="Y270" s="38" t="s">
        <v>14</v>
      </c>
    </row>
    <row r="271" spans="1:25">
      <c r="A271" s="66">
        <v>291</v>
      </c>
      <c r="B271" s="34" t="s">
        <v>1408</v>
      </c>
      <c r="C271" s="34" t="s">
        <v>1059</v>
      </c>
      <c r="D271" s="43" t="s">
        <v>71</v>
      </c>
      <c r="E271" s="34" t="s">
        <v>68</v>
      </c>
      <c r="F271" s="43">
        <v>22</v>
      </c>
      <c r="G271" s="43">
        <v>2003</v>
      </c>
      <c r="H271" s="44">
        <v>29</v>
      </c>
      <c r="I271" s="86">
        <v>1487</v>
      </c>
      <c r="J271" s="45">
        <v>51</v>
      </c>
      <c r="K271" s="45">
        <v>43.5</v>
      </c>
      <c r="L271" s="45">
        <v>16.5</v>
      </c>
      <c r="M271" s="44">
        <v>17</v>
      </c>
      <c r="N271" s="45">
        <v>79</v>
      </c>
      <c r="O271" s="45">
        <v>6</v>
      </c>
      <c r="P271" s="44">
        <v>12</v>
      </c>
      <c r="Q271" s="45">
        <v>12</v>
      </c>
      <c r="R271" s="45">
        <v>6</v>
      </c>
      <c r="S271" s="44">
        <v>1.31</v>
      </c>
      <c r="T271" s="45">
        <v>19</v>
      </c>
      <c r="U271" s="45">
        <v>18</v>
      </c>
      <c r="V271" s="51">
        <v>1</v>
      </c>
      <c r="W271" s="51">
        <v>0.06</v>
      </c>
      <c r="X271" s="51">
        <v>0.25</v>
      </c>
      <c r="Y271" s="38" t="s">
        <v>14</v>
      </c>
    </row>
    <row r="272" spans="1:25">
      <c r="A272" s="66">
        <v>237</v>
      </c>
      <c r="B272" s="34" t="s">
        <v>1707</v>
      </c>
      <c r="C272" s="34" t="s">
        <v>1059</v>
      </c>
      <c r="D272" s="43" t="s">
        <v>1093</v>
      </c>
      <c r="E272" s="34" t="s">
        <v>4528</v>
      </c>
      <c r="F272" s="43">
        <v>19</v>
      </c>
      <c r="G272" s="43">
        <v>2006</v>
      </c>
      <c r="H272" s="44">
        <v>24</v>
      </c>
      <c r="I272" s="86">
        <v>1478</v>
      </c>
      <c r="J272" s="45">
        <v>62</v>
      </c>
      <c r="K272" s="45">
        <v>43.2</v>
      </c>
      <c r="L272" s="45">
        <v>16.399999999999999</v>
      </c>
      <c r="M272" s="44">
        <v>18</v>
      </c>
      <c r="N272" s="45">
        <v>78</v>
      </c>
      <c r="O272" s="45">
        <v>9</v>
      </c>
      <c r="P272" s="44">
        <v>6</v>
      </c>
      <c r="Q272" s="45">
        <v>11</v>
      </c>
      <c r="R272" s="45">
        <v>11</v>
      </c>
      <c r="S272" s="44">
        <v>0.83</v>
      </c>
      <c r="T272" s="45">
        <v>18</v>
      </c>
      <c r="U272" s="45">
        <v>28</v>
      </c>
      <c r="V272" s="50">
        <v>-10</v>
      </c>
      <c r="W272" s="50">
        <v>-0.61</v>
      </c>
      <c r="X272" s="50">
        <v>-0.66</v>
      </c>
      <c r="Y272" s="38" t="s">
        <v>14</v>
      </c>
    </row>
    <row r="273" spans="1:25">
      <c r="A273" s="66">
        <v>517</v>
      </c>
      <c r="B273" s="34" t="s">
        <v>1395</v>
      </c>
      <c r="C273" s="34" t="s">
        <v>1059</v>
      </c>
      <c r="D273" s="43" t="s">
        <v>71</v>
      </c>
      <c r="E273" s="34" t="s">
        <v>4527</v>
      </c>
      <c r="F273" s="43">
        <v>24</v>
      </c>
      <c r="G273" s="43">
        <v>2001</v>
      </c>
      <c r="H273" s="44">
        <v>28</v>
      </c>
      <c r="I273" s="86">
        <v>1450</v>
      </c>
      <c r="J273" s="45">
        <v>52</v>
      </c>
      <c r="K273" s="45">
        <v>42.4</v>
      </c>
      <c r="L273" s="45">
        <v>16.100000000000001</v>
      </c>
      <c r="M273" s="44">
        <v>15</v>
      </c>
      <c r="N273" s="45">
        <v>76</v>
      </c>
      <c r="O273" s="45">
        <v>7</v>
      </c>
      <c r="P273" s="44">
        <v>13</v>
      </c>
      <c r="Q273" s="45">
        <v>24</v>
      </c>
      <c r="R273" s="45">
        <v>5</v>
      </c>
      <c r="S273" s="44">
        <v>1.18</v>
      </c>
      <c r="T273" s="45">
        <v>24</v>
      </c>
      <c r="U273" s="45">
        <v>29</v>
      </c>
      <c r="V273" s="50">
        <v>-5</v>
      </c>
      <c r="W273" s="50">
        <v>-0.31</v>
      </c>
      <c r="X273" s="50">
        <v>-0.45</v>
      </c>
      <c r="Y273" s="38" t="s">
        <v>14</v>
      </c>
    </row>
    <row r="274" spans="1:25">
      <c r="A274" s="66">
        <v>166</v>
      </c>
      <c r="B274" s="34" t="s">
        <v>2051</v>
      </c>
      <c r="C274" s="34" t="s">
        <v>1072</v>
      </c>
      <c r="D274" s="43" t="s">
        <v>71</v>
      </c>
      <c r="E274" s="34" t="s">
        <v>51</v>
      </c>
      <c r="F274" s="43">
        <v>20</v>
      </c>
      <c r="G274" s="43">
        <v>2004</v>
      </c>
      <c r="H274" s="44">
        <v>26</v>
      </c>
      <c r="I274" s="86">
        <v>1449</v>
      </c>
      <c r="J274" s="45">
        <v>56</v>
      </c>
      <c r="K274" s="45">
        <v>42.4</v>
      </c>
      <c r="L274" s="45">
        <v>16.100000000000001</v>
      </c>
      <c r="M274" s="44">
        <v>15</v>
      </c>
      <c r="N274" s="45">
        <v>84</v>
      </c>
      <c r="O274" s="45">
        <v>10</v>
      </c>
      <c r="P274" s="44">
        <v>11</v>
      </c>
      <c r="Q274" s="45">
        <v>17</v>
      </c>
      <c r="R274" s="45">
        <v>2</v>
      </c>
      <c r="S274" s="44">
        <v>1.73</v>
      </c>
      <c r="T274" s="45">
        <v>22</v>
      </c>
      <c r="U274" s="45">
        <v>20</v>
      </c>
      <c r="V274" s="51">
        <v>2</v>
      </c>
      <c r="W274" s="51">
        <v>0.12</v>
      </c>
      <c r="X274" s="50">
        <v>-0.65</v>
      </c>
      <c r="Y274" s="38" t="s">
        <v>14</v>
      </c>
    </row>
    <row r="275" spans="1:25">
      <c r="A275" s="66">
        <v>267</v>
      </c>
      <c r="B275" s="34" t="s">
        <v>125</v>
      </c>
      <c r="C275" s="34" t="s">
        <v>1094</v>
      </c>
      <c r="D275" s="43" t="s">
        <v>1066</v>
      </c>
      <c r="E275" s="34" t="s">
        <v>65</v>
      </c>
      <c r="F275" s="43">
        <v>29</v>
      </c>
      <c r="G275" s="43">
        <v>1996</v>
      </c>
      <c r="H275" s="44">
        <v>26</v>
      </c>
      <c r="I275" s="86">
        <v>1446</v>
      </c>
      <c r="J275" s="45">
        <v>56</v>
      </c>
      <c r="K275" s="45">
        <v>42.3</v>
      </c>
      <c r="L275" s="45">
        <v>16.100000000000001</v>
      </c>
      <c r="M275" s="44">
        <v>18</v>
      </c>
      <c r="N275" s="45">
        <v>73</v>
      </c>
      <c r="O275" s="45">
        <v>1</v>
      </c>
      <c r="P275" s="44">
        <v>8</v>
      </c>
      <c r="Q275" s="45">
        <v>17</v>
      </c>
      <c r="R275" s="45">
        <v>7</v>
      </c>
      <c r="S275" s="44">
        <v>0.38</v>
      </c>
      <c r="T275" s="45">
        <v>10</v>
      </c>
      <c r="U275" s="45">
        <v>29</v>
      </c>
      <c r="V275" s="50">
        <v>-19</v>
      </c>
      <c r="W275" s="50">
        <v>-1.18</v>
      </c>
      <c r="X275" s="50">
        <v>-0.18</v>
      </c>
      <c r="Y275" s="38" t="s">
        <v>14</v>
      </c>
    </row>
    <row r="276" spans="1:25">
      <c r="A276" s="66">
        <v>298</v>
      </c>
      <c r="B276" s="34" t="s">
        <v>128</v>
      </c>
      <c r="C276" s="34" t="s">
        <v>1079</v>
      </c>
      <c r="D276" s="43" t="s">
        <v>71</v>
      </c>
      <c r="E276" s="34" t="s">
        <v>56</v>
      </c>
      <c r="F276" s="43">
        <v>27</v>
      </c>
      <c r="G276" s="43">
        <v>1998</v>
      </c>
      <c r="H276" s="44">
        <v>25</v>
      </c>
      <c r="I276" s="86">
        <v>1444</v>
      </c>
      <c r="J276" s="45">
        <v>58</v>
      </c>
      <c r="K276" s="45">
        <v>42.2</v>
      </c>
      <c r="L276" s="45">
        <v>16</v>
      </c>
      <c r="M276" s="44">
        <v>15</v>
      </c>
      <c r="N276" s="45">
        <v>82</v>
      </c>
      <c r="O276" s="45">
        <v>11</v>
      </c>
      <c r="P276" s="44">
        <v>10</v>
      </c>
      <c r="Q276" s="45">
        <v>21</v>
      </c>
      <c r="R276" s="45">
        <v>3</v>
      </c>
      <c r="S276" s="44">
        <v>1.4</v>
      </c>
      <c r="T276" s="45">
        <v>26</v>
      </c>
      <c r="U276" s="45">
        <v>21</v>
      </c>
      <c r="V276" s="51">
        <v>5</v>
      </c>
      <c r="W276" s="51">
        <v>0.31</v>
      </c>
      <c r="X276" s="51">
        <v>0.4</v>
      </c>
      <c r="Y276" s="38" t="s">
        <v>14</v>
      </c>
    </row>
    <row r="277" spans="1:25">
      <c r="A277" s="66">
        <v>500</v>
      </c>
      <c r="B277" s="34" t="s">
        <v>3646</v>
      </c>
      <c r="C277" s="34" t="s">
        <v>1069</v>
      </c>
      <c r="D277" s="43" t="s">
        <v>76</v>
      </c>
      <c r="E277" s="34" t="s">
        <v>3420</v>
      </c>
      <c r="F277" s="43">
        <v>27</v>
      </c>
      <c r="G277" s="43">
        <v>1997</v>
      </c>
      <c r="H277" s="44">
        <v>16</v>
      </c>
      <c r="I277" s="86">
        <v>1440</v>
      </c>
      <c r="J277" s="45">
        <v>90</v>
      </c>
      <c r="K277" s="45">
        <v>42.1</v>
      </c>
      <c r="L277" s="45">
        <v>16</v>
      </c>
      <c r="M277" s="44">
        <v>16</v>
      </c>
      <c r="N277" s="45">
        <v>90</v>
      </c>
      <c r="O277" s="45">
        <v>16</v>
      </c>
      <c r="P277" s="35">
        <v>0</v>
      </c>
      <c r="Q277" s="36"/>
      <c r="R277" s="45">
        <v>18</v>
      </c>
      <c r="S277" s="44">
        <v>1.1299999999999999</v>
      </c>
      <c r="T277" s="45">
        <v>23</v>
      </c>
      <c r="U277" s="45">
        <v>29</v>
      </c>
      <c r="V277" s="50">
        <v>-6</v>
      </c>
      <c r="W277" s="50">
        <v>-0.37</v>
      </c>
      <c r="X277" s="50">
        <v>-0.33</v>
      </c>
      <c r="Y277" s="38" t="s">
        <v>14</v>
      </c>
    </row>
    <row r="278" spans="1:25">
      <c r="A278" s="66">
        <v>331</v>
      </c>
      <c r="B278" s="34" t="s">
        <v>1998</v>
      </c>
      <c r="C278" s="34" t="s">
        <v>1999</v>
      </c>
      <c r="D278" s="43" t="s">
        <v>72</v>
      </c>
      <c r="E278" s="34" t="s">
        <v>48</v>
      </c>
      <c r="F278" s="43">
        <v>21</v>
      </c>
      <c r="G278" s="43">
        <v>2004</v>
      </c>
      <c r="H278" s="44">
        <v>21</v>
      </c>
      <c r="I278" s="86">
        <v>1432</v>
      </c>
      <c r="J278" s="45">
        <v>68</v>
      </c>
      <c r="K278" s="45">
        <v>41.9</v>
      </c>
      <c r="L278" s="45">
        <v>15.9</v>
      </c>
      <c r="M278" s="44">
        <v>15</v>
      </c>
      <c r="N278" s="45">
        <v>85</v>
      </c>
      <c r="O278" s="45">
        <v>12</v>
      </c>
      <c r="P278" s="44">
        <v>6</v>
      </c>
      <c r="Q278" s="45">
        <v>27</v>
      </c>
      <c r="R278" s="45">
        <v>9</v>
      </c>
      <c r="S278" s="44">
        <v>1.95</v>
      </c>
      <c r="T278" s="45">
        <v>25</v>
      </c>
      <c r="U278" s="45">
        <v>13</v>
      </c>
      <c r="V278" s="51">
        <v>12</v>
      </c>
      <c r="W278" s="51">
        <v>0.75</v>
      </c>
      <c r="X278" s="50">
        <v>-0.6</v>
      </c>
      <c r="Y278" s="38" t="s">
        <v>14</v>
      </c>
    </row>
    <row r="279" spans="1:25">
      <c r="A279" s="66">
        <v>228</v>
      </c>
      <c r="B279" s="34" t="s">
        <v>117</v>
      </c>
      <c r="C279" s="34" t="s">
        <v>1082</v>
      </c>
      <c r="D279" s="43" t="s">
        <v>72</v>
      </c>
      <c r="E279" s="34" t="s">
        <v>65</v>
      </c>
      <c r="F279" s="43">
        <v>26</v>
      </c>
      <c r="G279" s="43">
        <v>1999</v>
      </c>
      <c r="H279" s="44">
        <v>19</v>
      </c>
      <c r="I279" s="86">
        <v>1424</v>
      </c>
      <c r="J279" s="45">
        <v>75</v>
      </c>
      <c r="K279" s="45">
        <v>41.6</v>
      </c>
      <c r="L279" s="45">
        <v>15.8</v>
      </c>
      <c r="M279" s="44">
        <v>17</v>
      </c>
      <c r="N279" s="45">
        <v>82</v>
      </c>
      <c r="O279" s="45">
        <v>12</v>
      </c>
      <c r="P279" s="44">
        <v>2</v>
      </c>
      <c r="Q279" s="45">
        <v>13</v>
      </c>
      <c r="R279" s="45">
        <v>7</v>
      </c>
      <c r="S279" s="44">
        <v>0.32</v>
      </c>
      <c r="T279" s="45">
        <v>7</v>
      </c>
      <c r="U279" s="45">
        <v>33</v>
      </c>
      <c r="V279" s="50">
        <v>-26</v>
      </c>
      <c r="W279" s="50">
        <v>-1.64</v>
      </c>
      <c r="X279" s="50">
        <v>-0.97</v>
      </c>
      <c r="Y279" s="38" t="s">
        <v>14</v>
      </c>
    </row>
    <row r="280" spans="1:25">
      <c r="A280" s="66">
        <v>41</v>
      </c>
      <c r="B280" s="34" t="s">
        <v>3984</v>
      </c>
      <c r="C280" s="34" t="s">
        <v>1073</v>
      </c>
      <c r="D280" s="43" t="s">
        <v>70</v>
      </c>
      <c r="E280" s="34" t="s">
        <v>65</v>
      </c>
      <c r="F280" s="43">
        <v>24</v>
      </c>
      <c r="G280" s="43">
        <v>2000</v>
      </c>
      <c r="H280" s="44">
        <v>33</v>
      </c>
      <c r="I280" s="86">
        <v>1419</v>
      </c>
      <c r="J280" s="45">
        <v>43</v>
      </c>
      <c r="K280" s="45">
        <v>41.5</v>
      </c>
      <c r="L280" s="45">
        <v>15.8</v>
      </c>
      <c r="M280" s="44">
        <v>13</v>
      </c>
      <c r="N280" s="45">
        <v>82</v>
      </c>
      <c r="O280" s="45">
        <v>7</v>
      </c>
      <c r="P280" s="44">
        <v>20</v>
      </c>
      <c r="Q280" s="45">
        <v>18</v>
      </c>
      <c r="R280" s="45">
        <v>2</v>
      </c>
      <c r="S280" s="44">
        <v>0.61</v>
      </c>
      <c r="T280" s="45">
        <v>16</v>
      </c>
      <c r="U280" s="45">
        <v>28</v>
      </c>
      <c r="V280" s="50">
        <v>-12</v>
      </c>
      <c r="W280" s="50">
        <v>-0.76</v>
      </c>
      <c r="X280" s="51">
        <v>0.54</v>
      </c>
      <c r="Y280" s="38" t="s">
        <v>14</v>
      </c>
    </row>
    <row r="281" spans="1:25">
      <c r="A281" s="66">
        <v>145</v>
      </c>
      <c r="B281" s="34" t="s">
        <v>3429</v>
      </c>
      <c r="C281" s="34" t="s">
        <v>1085</v>
      </c>
      <c r="D281" s="43" t="s">
        <v>1077</v>
      </c>
      <c r="E281" s="34" t="s">
        <v>52</v>
      </c>
      <c r="F281" s="43">
        <v>24</v>
      </c>
      <c r="G281" s="43">
        <v>2000</v>
      </c>
      <c r="H281" s="44">
        <v>30</v>
      </c>
      <c r="I281" s="86">
        <v>1415</v>
      </c>
      <c r="J281" s="45">
        <v>47</v>
      </c>
      <c r="K281" s="45">
        <v>41.4</v>
      </c>
      <c r="L281" s="45">
        <v>15.7</v>
      </c>
      <c r="M281" s="44">
        <v>17</v>
      </c>
      <c r="N281" s="45">
        <v>70</v>
      </c>
      <c r="O281" s="45">
        <v>5</v>
      </c>
      <c r="P281" s="44">
        <v>13</v>
      </c>
      <c r="Q281" s="45">
        <v>18</v>
      </c>
      <c r="R281" s="45">
        <v>6</v>
      </c>
      <c r="S281" s="44">
        <v>1.4</v>
      </c>
      <c r="T281" s="45">
        <v>21</v>
      </c>
      <c r="U281" s="45">
        <v>23</v>
      </c>
      <c r="V281" s="50">
        <v>-2</v>
      </c>
      <c r="W281" s="50">
        <v>-0.13</v>
      </c>
      <c r="X281" s="50">
        <v>-0.49</v>
      </c>
      <c r="Y281" s="38" t="s">
        <v>14</v>
      </c>
    </row>
    <row r="282" spans="1:25">
      <c r="A282" s="66">
        <v>323</v>
      </c>
      <c r="B282" s="34" t="s">
        <v>1858</v>
      </c>
      <c r="C282" s="34" t="s">
        <v>1061</v>
      </c>
      <c r="D282" s="43" t="s">
        <v>71</v>
      </c>
      <c r="E282" s="34" t="s">
        <v>61</v>
      </c>
      <c r="F282" s="43">
        <v>25</v>
      </c>
      <c r="G282" s="43">
        <v>1999</v>
      </c>
      <c r="H282" s="44">
        <v>18</v>
      </c>
      <c r="I282" s="86">
        <v>1411</v>
      </c>
      <c r="J282" s="45">
        <v>78</v>
      </c>
      <c r="K282" s="45">
        <v>41.3</v>
      </c>
      <c r="L282" s="45">
        <v>15.7</v>
      </c>
      <c r="M282" s="44">
        <v>17</v>
      </c>
      <c r="N282" s="45">
        <v>82</v>
      </c>
      <c r="O282" s="45">
        <v>9</v>
      </c>
      <c r="P282" s="44">
        <v>1</v>
      </c>
      <c r="Q282" s="45">
        <v>19</v>
      </c>
      <c r="R282" s="36">
        <v>0</v>
      </c>
      <c r="S282" s="44">
        <v>2.33</v>
      </c>
      <c r="T282" s="45">
        <v>26</v>
      </c>
      <c r="U282" s="45">
        <v>15</v>
      </c>
      <c r="V282" s="51">
        <v>11</v>
      </c>
      <c r="W282" s="51">
        <v>0.7</v>
      </c>
      <c r="X282" s="51">
        <v>0.88</v>
      </c>
      <c r="Y282" s="38" t="s">
        <v>14</v>
      </c>
    </row>
    <row r="283" spans="1:25">
      <c r="A283" s="66">
        <v>374</v>
      </c>
      <c r="B283" s="34" t="s">
        <v>540</v>
      </c>
      <c r="C283" s="34" t="s">
        <v>1069</v>
      </c>
      <c r="D283" s="43" t="s">
        <v>1093</v>
      </c>
      <c r="E283" s="34" t="s">
        <v>3418</v>
      </c>
      <c r="F283" s="43">
        <v>24</v>
      </c>
      <c r="G283" s="43">
        <v>2001</v>
      </c>
      <c r="H283" s="44">
        <v>20</v>
      </c>
      <c r="I283" s="86">
        <v>1409</v>
      </c>
      <c r="J283" s="45">
        <v>70</v>
      </c>
      <c r="K283" s="45">
        <v>41.2</v>
      </c>
      <c r="L283" s="45">
        <v>15.7</v>
      </c>
      <c r="M283" s="44">
        <v>15</v>
      </c>
      <c r="N283" s="45">
        <v>87</v>
      </c>
      <c r="O283" s="45">
        <v>14</v>
      </c>
      <c r="P283" s="44">
        <v>5</v>
      </c>
      <c r="Q283" s="45">
        <v>21</v>
      </c>
      <c r="R283" s="45">
        <v>13</v>
      </c>
      <c r="S283" s="44">
        <v>0.45</v>
      </c>
      <c r="T283" s="45">
        <v>16</v>
      </c>
      <c r="U283" s="45">
        <v>29</v>
      </c>
      <c r="V283" s="50">
        <v>-13</v>
      </c>
      <c r="W283" s="50">
        <v>-0.83</v>
      </c>
      <c r="X283" s="51">
        <v>0.24</v>
      </c>
      <c r="Y283" s="38" t="s">
        <v>14</v>
      </c>
    </row>
    <row r="284" spans="1:25">
      <c r="A284" s="66">
        <v>154</v>
      </c>
      <c r="B284" s="34" t="s">
        <v>3458</v>
      </c>
      <c r="C284" s="34" t="s">
        <v>1091</v>
      </c>
      <c r="D284" s="43" t="s">
        <v>71</v>
      </c>
      <c r="E284" s="34" t="s">
        <v>3419</v>
      </c>
      <c r="F284" s="43">
        <v>21</v>
      </c>
      <c r="G284" s="43">
        <v>2004</v>
      </c>
      <c r="H284" s="44">
        <v>20</v>
      </c>
      <c r="I284" s="86">
        <v>1405</v>
      </c>
      <c r="J284" s="45">
        <v>70</v>
      </c>
      <c r="K284" s="45">
        <v>41.1</v>
      </c>
      <c r="L284" s="45">
        <v>15.6</v>
      </c>
      <c r="M284" s="44">
        <v>15</v>
      </c>
      <c r="N284" s="45">
        <v>85</v>
      </c>
      <c r="O284" s="45">
        <v>8</v>
      </c>
      <c r="P284" s="44">
        <v>5</v>
      </c>
      <c r="Q284" s="45">
        <v>27</v>
      </c>
      <c r="R284" s="45">
        <v>1</v>
      </c>
      <c r="S284" s="44">
        <v>1.4</v>
      </c>
      <c r="T284" s="45">
        <v>17</v>
      </c>
      <c r="U284" s="45">
        <v>19</v>
      </c>
      <c r="V284" s="50">
        <v>-2</v>
      </c>
      <c r="W284" s="50">
        <v>-0.13</v>
      </c>
      <c r="X284" s="51">
        <v>0.05</v>
      </c>
      <c r="Y284" s="38" t="s">
        <v>14</v>
      </c>
    </row>
    <row r="285" spans="1:25">
      <c r="A285" s="66">
        <v>604</v>
      </c>
      <c r="B285" s="34" t="s">
        <v>1718</v>
      </c>
      <c r="C285" s="34" t="s">
        <v>1063</v>
      </c>
      <c r="D285" s="43" t="s">
        <v>70</v>
      </c>
      <c r="E285" s="34" t="s">
        <v>65</v>
      </c>
      <c r="F285" s="43">
        <v>25</v>
      </c>
      <c r="G285" s="43">
        <v>2000</v>
      </c>
      <c r="H285" s="44">
        <v>22</v>
      </c>
      <c r="I285" s="86">
        <v>1404</v>
      </c>
      <c r="J285" s="45">
        <v>64</v>
      </c>
      <c r="K285" s="45">
        <v>41.1</v>
      </c>
      <c r="L285" s="45">
        <v>15.6</v>
      </c>
      <c r="M285" s="44">
        <v>14</v>
      </c>
      <c r="N285" s="45">
        <v>83</v>
      </c>
      <c r="O285" s="45">
        <v>7</v>
      </c>
      <c r="P285" s="44">
        <v>8</v>
      </c>
      <c r="Q285" s="45">
        <v>31</v>
      </c>
      <c r="R285" s="36">
        <v>0</v>
      </c>
      <c r="S285" s="44">
        <v>0.36</v>
      </c>
      <c r="T285" s="45">
        <v>6</v>
      </c>
      <c r="U285" s="45">
        <v>26</v>
      </c>
      <c r="V285" s="50">
        <v>-20</v>
      </c>
      <c r="W285" s="50">
        <v>-1.28</v>
      </c>
      <c r="X285" s="50">
        <v>-0.34</v>
      </c>
      <c r="Y285" s="38" t="s">
        <v>14</v>
      </c>
    </row>
    <row r="286" spans="1:25">
      <c r="A286" s="66">
        <v>403</v>
      </c>
      <c r="B286" s="34" t="s">
        <v>148</v>
      </c>
      <c r="C286" s="34" t="s">
        <v>1091</v>
      </c>
      <c r="D286" s="43" t="s">
        <v>71</v>
      </c>
      <c r="E286" s="34" t="s">
        <v>4528</v>
      </c>
      <c r="F286" s="43">
        <v>22</v>
      </c>
      <c r="G286" s="43">
        <v>2002</v>
      </c>
      <c r="H286" s="44">
        <v>26</v>
      </c>
      <c r="I286" s="86">
        <v>1397</v>
      </c>
      <c r="J286" s="45">
        <v>54</v>
      </c>
      <c r="K286" s="45">
        <v>40.799999999999997</v>
      </c>
      <c r="L286" s="45">
        <v>15.5</v>
      </c>
      <c r="M286" s="44">
        <v>13</v>
      </c>
      <c r="N286" s="45">
        <v>89</v>
      </c>
      <c r="O286" s="45">
        <v>11</v>
      </c>
      <c r="P286" s="44">
        <v>13</v>
      </c>
      <c r="Q286" s="45">
        <v>19</v>
      </c>
      <c r="R286" s="45">
        <v>3</v>
      </c>
      <c r="S286" s="44">
        <v>1.1200000000000001</v>
      </c>
      <c r="T286" s="45">
        <v>21</v>
      </c>
      <c r="U286" s="45">
        <v>23</v>
      </c>
      <c r="V286" s="50">
        <v>-2</v>
      </c>
      <c r="W286" s="50">
        <v>-0.13</v>
      </c>
      <c r="X286" s="51">
        <v>0.18</v>
      </c>
      <c r="Y286" s="38" t="s">
        <v>14</v>
      </c>
    </row>
    <row r="287" spans="1:25" ht="17.25" thickBot="1">
      <c r="A287" s="66">
        <v>570</v>
      </c>
      <c r="B287" s="34" t="s">
        <v>1044</v>
      </c>
      <c r="C287" s="34" t="s">
        <v>1071</v>
      </c>
      <c r="D287" s="43" t="s">
        <v>1742</v>
      </c>
      <c r="E287" s="34" t="s">
        <v>48</v>
      </c>
      <c r="F287" s="43">
        <v>25</v>
      </c>
      <c r="G287" s="43">
        <v>2000</v>
      </c>
      <c r="H287" s="44">
        <v>17</v>
      </c>
      <c r="I287" s="86">
        <v>1397</v>
      </c>
      <c r="J287" s="45">
        <v>82</v>
      </c>
      <c r="K287" s="45">
        <v>40.799999999999997</v>
      </c>
      <c r="L287" s="45">
        <v>15.5</v>
      </c>
      <c r="M287" s="44">
        <v>17</v>
      </c>
      <c r="N287" s="45">
        <v>82</v>
      </c>
      <c r="O287" s="45">
        <v>9</v>
      </c>
      <c r="P287" s="35">
        <v>0</v>
      </c>
      <c r="Q287" s="36"/>
      <c r="R287" s="36">
        <v>0</v>
      </c>
      <c r="S287" s="44">
        <v>2.06</v>
      </c>
      <c r="T287" s="45">
        <v>28</v>
      </c>
      <c r="U287" s="45">
        <v>14</v>
      </c>
      <c r="V287" s="51">
        <v>14</v>
      </c>
      <c r="W287" s="51">
        <v>0.9</v>
      </c>
      <c r="X287" s="50">
        <v>-0.34</v>
      </c>
      <c r="Y287" s="38" t="s">
        <v>14</v>
      </c>
    </row>
    <row r="288" spans="1:25" ht="17.25" thickBot="1">
      <c r="A288" s="73">
        <v>115</v>
      </c>
      <c r="B288" s="75" t="s">
        <v>4451</v>
      </c>
      <c r="C288" s="75" t="s">
        <v>1068</v>
      </c>
      <c r="D288" s="77" t="s">
        <v>70</v>
      </c>
      <c r="E288" s="75" t="s">
        <v>4526</v>
      </c>
      <c r="F288" s="77">
        <v>26</v>
      </c>
      <c r="G288" s="77">
        <v>1998</v>
      </c>
      <c r="H288" s="80">
        <v>18</v>
      </c>
      <c r="I288" s="87">
        <v>1384</v>
      </c>
      <c r="J288" s="78">
        <v>77</v>
      </c>
      <c r="K288" s="78">
        <v>40.5</v>
      </c>
      <c r="L288" s="78">
        <v>15.4</v>
      </c>
      <c r="M288" s="80">
        <v>17</v>
      </c>
      <c r="N288" s="78">
        <v>78</v>
      </c>
      <c r="O288" s="78">
        <v>3</v>
      </c>
      <c r="P288" s="80">
        <v>1</v>
      </c>
      <c r="Q288" s="78">
        <v>65</v>
      </c>
      <c r="R288" s="82">
        <v>0</v>
      </c>
      <c r="S288" s="80">
        <v>1.39</v>
      </c>
      <c r="T288" s="78">
        <v>21</v>
      </c>
      <c r="U288" s="78">
        <v>16</v>
      </c>
      <c r="V288" s="89">
        <v>5</v>
      </c>
      <c r="W288" s="89">
        <v>0.33</v>
      </c>
      <c r="X288" s="89">
        <v>1.39</v>
      </c>
      <c r="Y288" s="84" t="s">
        <v>14</v>
      </c>
    </row>
    <row r="289" spans="1:25">
      <c r="A289" s="66">
        <v>656</v>
      </c>
      <c r="B289" s="34" t="s">
        <v>1722</v>
      </c>
      <c r="C289" s="34" t="s">
        <v>1059</v>
      </c>
      <c r="D289" s="43" t="s">
        <v>72</v>
      </c>
      <c r="E289" s="34" t="s">
        <v>4526</v>
      </c>
      <c r="F289" s="43">
        <v>28</v>
      </c>
      <c r="G289" s="43">
        <v>1997</v>
      </c>
      <c r="H289" s="44">
        <v>23</v>
      </c>
      <c r="I289" s="86">
        <v>1383</v>
      </c>
      <c r="J289" s="45">
        <v>60</v>
      </c>
      <c r="K289" s="45">
        <v>40.4</v>
      </c>
      <c r="L289" s="45">
        <v>15.4</v>
      </c>
      <c r="M289" s="44">
        <v>15</v>
      </c>
      <c r="N289" s="45">
        <v>85</v>
      </c>
      <c r="O289" s="45">
        <v>12</v>
      </c>
      <c r="P289" s="44">
        <v>8</v>
      </c>
      <c r="Q289" s="45">
        <v>14</v>
      </c>
      <c r="R289" s="45">
        <v>15</v>
      </c>
      <c r="S289" s="44">
        <v>1.1299999999999999</v>
      </c>
      <c r="T289" s="45">
        <v>20</v>
      </c>
      <c r="U289" s="45">
        <v>25</v>
      </c>
      <c r="V289" s="50">
        <v>-5</v>
      </c>
      <c r="W289" s="50">
        <v>-0.33</v>
      </c>
      <c r="X289" s="51">
        <v>0.28999999999999998</v>
      </c>
      <c r="Y289" s="38" t="s">
        <v>14</v>
      </c>
    </row>
    <row r="290" spans="1:25">
      <c r="A290" s="66">
        <v>256</v>
      </c>
      <c r="B290" s="34" t="s">
        <v>1261</v>
      </c>
      <c r="C290" s="34" t="s">
        <v>1084</v>
      </c>
      <c r="D290" s="43" t="s">
        <v>72</v>
      </c>
      <c r="E290" s="34" t="s">
        <v>48</v>
      </c>
      <c r="F290" s="43">
        <v>23</v>
      </c>
      <c r="G290" s="43">
        <v>2002</v>
      </c>
      <c r="H290" s="44">
        <v>18</v>
      </c>
      <c r="I290" s="86">
        <v>1372</v>
      </c>
      <c r="J290" s="45">
        <v>76</v>
      </c>
      <c r="K290" s="45">
        <v>40.1</v>
      </c>
      <c r="L290" s="45">
        <v>15.2</v>
      </c>
      <c r="M290" s="44">
        <v>16</v>
      </c>
      <c r="N290" s="45">
        <v>83</v>
      </c>
      <c r="O290" s="45">
        <v>12</v>
      </c>
      <c r="P290" s="44">
        <v>2</v>
      </c>
      <c r="Q290" s="45">
        <v>24</v>
      </c>
      <c r="R290" s="45">
        <v>2</v>
      </c>
      <c r="S290" s="44">
        <v>2.17</v>
      </c>
      <c r="T290" s="45">
        <v>37</v>
      </c>
      <c r="U290" s="45">
        <v>13</v>
      </c>
      <c r="V290" s="51">
        <v>24</v>
      </c>
      <c r="W290" s="51">
        <v>1.57</v>
      </c>
      <c r="X290" s="51">
        <v>0.78</v>
      </c>
      <c r="Y290" s="38" t="s">
        <v>14</v>
      </c>
    </row>
    <row r="291" spans="1:25">
      <c r="A291" s="66">
        <v>205</v>
      </c>
      <c r="B291" s="34" t="s">
        <v>3461</v>
      </c>
      <c r="C291" s="34" t="s">
        <v>3638</v>
      </c>
      <c r="D291" s="43" t="s">
        <v>1066</v>
      </c>
      <c r="E291" s="34" t="s">
        <v>3418</v>
      </c>
      <c r="F291" s="43">
        <v>24</v>
      </c>
      <c r="G291" s="43">
        <v>2000</v>
      </c>
      <c r="H291" s="44">
        <v>26</v>
      </c>
      <c r="I291" s="86">
        <v>1371</v>
      </c>
      <c r="J291" s="45">
        <v>53</v>
      </c>
      <c r="K291" s="45">
        <v>40.1</v>
      </c>
      <c r="L291" s="45">
        <v>15.2</v>
      </c>
      <c r="M291" s="44">
        <v>15</v>
      </c>
      <c r="N291" s="45">
        <v>75</v>
      </c>
      <c r="O291" s="45">
        <v>3</v>
      </c>
      <c r="P291" s="44">
        <v>11</v>
      </c>
      <c r="Q291" s="45">
        <v>22</v>
      </c>
      <c r="R291" s="45">
        <v>2</v>
      </c>
      <c r="S291" s="44">
        <v>0.57999999999999996</v>
      </c>
      <c r="T291" s="45">
        <v>11</v>
      </c>
      <c r="U291" s="45">
        <v>30</v>
      </c>
      <c r="V291" s="50">
        <v>-19</v>
      </c>
      <c r="W291" s="50">
        <v>-1.25</v>
      </c>
      <c r="X291" s="50">
        <v>-0.46</v>
      </c>
      <c r="Y291" s="38" t="s">
        <v>14</v>
      </c>
    </row>
    <row r="292" spans="1:25">
      <c r="A292" s="66">
        <v>693</v>
      </c>
      <c r="B292" s="34" t="s">
        <v>204</v>
      </c>
      <c r="C292" s="34" t="s">
        <v>1063</v>
      </c>
      <c r="D292" s="43" t="s">
        <v>71</v>
      </c>
      <c r="E292" s="34" t="s">
        <v>46</v>
      </c>
      <c r="F292" s="43">
        <v>26</v>
      </c>
      <c r="G292" s="43">
        <v>1998</v>
      </c>
      <c r="H292" s="44">
        <v>24</v>
      </c>
      <c r="I292" s="86">
        <v>1369</v>
      </c>
      <c r="J292" s="45">
        <v>57</v>
      </c>
      <c r="K292" s="45">
        <v>40</v>
      </c>
      <c r="L292" s="45">
        <v>15.2</v>
      </c>
      <c r="M292" s="44">
        <v>16</v>
      </c>
      <c r="N292" s="45">
        <v>72</v>
      </c>
      <c r="O292" s="45">
        <v>7</v>
      </c>
      <c r="P292" s="44">
        <v>8</v>
      </c>
      <c r="Q292" s="45">
        <v>26</v>
      </c>
      <c r="R292" s="45">
        <v>1</v>
      </c>
      <c r="S292" s="44">
        <v>2.17</v>
      </c>
      <c r="T292" s="45">
        <v>29</v>
      </c>
      <c r="U292" s="45">
        <v>13</v>
      </c>
      <c r="V292" s="51">
        <v>16</v>
      </c>
      <c r="W292" s="51">
        <v>1.05</v>
      </c>
      <c r="X292" s="50">
        <v>-0.18</v>
      </c>
      <c r="Y292" s="38" t="s">
        <v>14</v>
      </c>
    </row>
    <row r="293" spans="1:25">
      <c r="A293" s="66">
        <v>246</v>
      </c>
      <c r="B293" s="34" t="s">
        <v>120</v>
      </c>
      <c r="C293" s="34" t="s">
        <v>1059</v>
      </c>
      <c r="D293" s="43" t="s">
        <v>72</v>
      </c>
      <c r="E293" s="34" t="s">
        <v>48</v>
      </c>
      <c r="F293" s="43">
        <v>25</v>
      </c>
      <c r="G293" s="43">
        <v>2000</v>
      </c>
      <c r="H293" s="44">
        <v>15</v>
      </c>
      <c r="I293" s="86">
        <v>1350</v>
      </c>
      <c r="J293" s="45">
        <v>90</v>
      </c>
      <c r="K293" s="45">
        <v>39.5</v>
      </c>
      <c r="L293" s="45">
        <v>15</v>
      </c>
      <c r="M293" s="44">
        <v>15</v>
      </c>
      <c r="N293" s="45">
        <v>90</v>
      </c>
      <c r="O293" s="45">
        <v>15</v>
      </c>
      <c r="P293" s="35">
        <v>0</v>
      </c>
      <c r="Q293" s="36"/>
      <c r="R293" s="36">
        <v>0</v>
      </c>
      <c r="S293" s="44">
        <v>2.33</v>
      </c>
      <c r="T293" s="45">
        <v>31</v>
      </c>
      <c r="U293" s="45">
        <v>12</v>
      </c>
      <c r="V293" s="51">
        <v>19</v>
      </c>
      <c r="W293" s="51">
        <v>1.27</v>
      </c>
      <c r="X293" s="51">
        <v>0.27</v>
      </c>
      <c r="Y293" s="38" t="s">
        <v>14</v>
      </c>
    </row>
    <row r="294" spans="1:25">
      <c r="A294" s="66">
        <v>619</v>
      </c>
      <c r="B294" s="34" t="s">
        <v>2054</v>
      </c>
      <c r="C294" s="34" t="s">
        <v>1061</v>
      </c>
      <c r="D294" s="43" t="s">
        <v>1742</v>
      </c>
      <c r="E294" s="34" t="s">
        <v>4528</v>
      </c>
      <c r="F294" s="43">
        <v>20</v>
      </c>
      <c r="G294" s="43">
        <v>2005</v>
      </c>
      <c r="H294" s="44">
        <v>31</v>
      </c>
      <c r="I294" s="86">
        <v>1349</v>
      </c>
      <c r="J294" s="45">
        <v>44</v>
      </c>
      <c r="K294" s="45">
        <v>39.4</v>
      </c>
      <c r="L294" s="45">
        <v>15</v>
      </c>
      <c r="M294" s="44">
        <v>13</v>
      </c>
      <c r="N294" s="45">
        <v>78</v>
      </c>
      <c r="O294" s="45">
        <v>3</v>
      </c>
      <c r="P294" s="44">
        <v>18</v>
      </c>
      <c r="Q294" s="45">
        <v>19</v>
      </c>
      <c r="R294" s="45">
        <v>7</v>
      </c>
      <c r="S294" s="44">
        <v>1</v>
      </c>
      <c r="T294" s="45">
        <v>26</v>
      </c>
      <c r="U294" s="45">
        <v>23</v>
      </c>
      <c r="V294" s="51">
        <v>3</v>
      </c>
      <c r="W294" s="51">
        <v>0.2</v>
      </c>
      <c r="X294" s="51">
        <v>0.72</v>
      </c>
      <c r="Y294" s="38" t="s">
        <v>14</v>
      </c>
    </row>
    <row r="295" spans="1:25">
      <c r="A295" s="66">
        <v>436</v>
      </c>
      <c r="B295" s="34" t="s">
        <v>1796</v>
      </c>
      <c r="C295" s="34" t="s">
        <v>1069</v>
      </c>
      <c r="D295" s="43" t="s">
        <v>72</v>
      </c>
      <c r="E295" s="34" t="s">
        <v>4525</v>
      </c>
      <c r="F295" s="43">
        <v>24</v>
      </c>
      <c r="G295" s="43">
        <v>2001</v>
      </c>
      <c r="H295" s="44">
        <v>21</v>
      </c>
      <c r="I295" s="86">
        <v>1345</v>
      </c>
      <c r="J295" s="45">
        <v>64</v>
      </c>
      <c r="K295" s="45">
        <v>39.299999999999997</v>
      </c>
      <c r="L295" s="45">
        <v>14.9</v>
      </c>
      <c r="M295" s="44">
        <v>14</v>
      </c>
      <c r="N295" s="45">
        <v>89</v>
      </c>
      <c r="O295" s="45">
        <v>13</v>
      </c>
      <c r="P295" s="44">
        <v>7</v>
      </c>
      <c r="Q295" s="45">
        <v>14</v>
      </c>
      <c r="R295" s="45">
        <v>16</v>
      </c>
      <c r="S295" s="44">
        <v>1.29</v>
      </c>
      <c r="T295" s="45">
        <v>13</v>
      </c>
      <c r="U295" s="45">
        <v>23</v>
      </c>
      <c r="V295" s="50">
        <v>-10</v>
      </c>
      <c r="W295" s="50">
        <v>-0.67</v>
      </c>
      <c r="X295" s="50">
        <v>-0.97</v>
      </c>
      <c r="Y295" s="38" t="s">
        <v>14</v>
      </c>
    </row>
    <row r="296" spans="1:25">
      <c r="A296" s="66">
        <v>644</v>
      </c>
      <c r="B296" s="34" t="s">
        <v>1270</v>
      </c>
      <c r="C296" s="34" t="s">
        <v>1092</v>
      </c>
      <c r="D296" s="43" t="s">
        <v>1077</v>
      </c>
      <c r="E296" s="34" t="s">
        <v>4528</v>
      </c>
      <c r="F296" s="43">
        <v>22</v>
      </c>
      <c r="G296" s="43">
        <v>2002</v>
      </c>
      <c r="H296" s="44">
        <v>20</v>
      </c>
      <c r="I296" s="86">
        <v>1339</v>
      </c>
      <c r="J296" s="45">
        <v>67</v>
      </c>
      <c r="K296" s="45">
        <v>39.200000000000003</v>
      </c>
      <c r="L296" s="45">
        <v>14.9</v>
      </c>
      <c r="M296" s="44">
        <v>14</v>
      </c>
      <c r="N296" s="45">
        <v>83</v>
      </c>
      <c r="O296" s="45">
        <v>7</v>
      </c>
      <c r="P296" s="44">
        <v>6</v>
      </c>
      <c r="Q296" s="45">
        <v>29</v>
      </c>
      <c r="R296" s="45">
        <v>1</v>
      </c>
      <c r="S296" s="44">
        <v>1</v>
      </c>
      <c r="T296" s="45">
        <v>18</v>
      </c>
      <c r="U296" s="45">
        <v>25</v>
      </c>
      <c r="V296" s="50">
        <v>-7</v>
      </c>
      <c r="W296" s="50">
        <v>-0.47</v>
      </c>
      <c r="X296" s="50">
        <v>-0.38</v>
      </c>
      <c r="Y296" s="38" t="s">
        <v>14</v>
      </c>
    </row>
    <row r="297" spans="1:25">
      <c r="A297" s="66">
        <v>107</v>
      </c>
      <c r="B297" s="34" t="s">
        <v>3997</v>
      </c>
      <c r="C297" s="34" t="s">
        <v>1061</v>
      </c>
      <c r="D297" s="43" t="s">
        <v>72</v>
      </c>
      <c r="E297" s="34" t="s">
        <v>63</v>
      </c>
      <c r="F297" s="43">
        <v>19</v>
      </c>
      <c r="G297" s="43">
        <v>2006</v>
      </c>
      <c r="H297" s="44">
        <v>20</v>
      </c>
      <c r="I297" s="86">
        <v>1336</v>
      </c>
      <c r="J297" s="45">
        <v>67</v>
      </c>
      <c r="K297" s="45">
        <v>39.1</v>
      </c>
      <c r="L297" s="45">
        <v>14.8</v>
      </c>
      <c r="M297" s="44">
        <v>14</v>
      </c>
      <c r="N297" s="45">
        <v>87</v>
      </c>
      <c r="O297" s="45">
        <v>12</v>
      </c>
      <c r="P297" s="44">
        <v>6</v>
      </c>
      <c r="Q297" s="45">
        <v>19</v>
      </c>
      <c r="R297" s="45">
        <v>14</v>
      </c>
      <c r="S297" s="44">
        <v>1.4</v>
      </c>
      <c r="T297" s="45">
        <v>13</v>
      </c>
      <c r="U297" s="45">
        <v>23</v>
      </c>
      <c r="V297" s="50">
        <v>-10</v>
      </c>
      <c r="W297" s="50">
        <v>-0.67</v>
      </c>
      <c r="X297" s="50">
        <v>-0.67</v>
      </c>
      <c r="Y297" s="38" t="s">
        <v>14</v>
      </c>
    </row>
    <row r="298" spans="1:25">
      <c r="A298" s="66">
        <v>271</v>
      </c>
      <c r="B298" s="34" t="s">
        <v>1968</v>
      </c>
      <c r="C298" s="34" t="s">
        <v>3778</v>
      </c>
      <c r="D298" s="43" t="s">
        <v>72</v>
      </c>
      <c r="E298" s="34" t="s">
        <v>56</v>
      </c>
      <c r="F298" s="43">
        <v>28</v>
      </c>
      <c r="G298" s="43">
        <v>1997</v>
      </c>
      <c r="H298" s="44">
        <v>25</v>
      </c>
      <c r="I298" s="86">
        <v>1328</v>
      </c>
      <c r="J298" s="45">
        <v>53</v>
      </c>
      <c r="K298" s="45">
        <v>38.799999999999997</v>
      </c>
      <c r="L298" s="45">
        <v>14.8</v>
      </c>
      <c r="M298" s="44">
        <v>14</v>
      </c>
      <c r="N298" s="45">
        <v>80</v>
      </c>
      <c r="O298" s="45">
        <v>6</v>
      </c>
      <c r="P298" s="44">
        <v>11</v>
      </c>
      <c r="Q298" s="45">
        <v>19</v>
      </c>
      <c r="R298" s="45">
        <v>4</v>
      </c>
      <c r="S298" s="44">
        <v>1.64</v>
      </c>
      <c r="T298" s="45">
        <v>28</v>
      </c>
      <c r="U298" s="45">
        <v>22</v>
      </c>
      <c r="V298" s="51">
        <v>6</v>
      </c>
      <c r="W298" s="51">
        <v>0.41</v>
      </c>
      <c r="X298" s="51">
        <v>0.54</v>
      </c>
      <c r="Y298" s="38" t="s">
        <v>14</v>
      </c>
    </row>
    <row r="299" spans="1:25">
      <c r="A299" s="66">
        <v>371</v>
      </c>
      <c r="B299" s="34" t="s">
        <v>1097</v>
      </c>
      <c r="C299" s="34" t="s">
        <v>1059</v>
      </c>
      <c r="D299" s="43" t="s">
        <v>72</v>
      </c>
      <c r="E299" s="34" t="s">
        <v>4527</v>
      </c>
      <c r="F299" s="43">
        <v>22</v>
      </c>
      <c r="G299" s="43">
        <v>2002</v>
      </c>
      <c r="H299" s="44">
        <v>17</v>
      </c>
      <c r="I299" s="86">
        <v>1328</v>
      </c>
      <c r="J299" s="45">
        <v>78</v>
      </c>
      <c r="K299" s="45">
        <v>38.799999999999997</v>
      </c>
      <c r="L299" s="45">
        <v>14.8</v>
      </c>
      <c r="M299" s="44">
        <v>14</v>
      </c>
      <c r="N299" s="45">
        <v>88</v>
      </c>
      <c r="O299" s="45">
        <v>12</v>
      </c>
      <c r="P299" s="44">
        <v>3</v>
      </c>
      <c r="Q299" s="45">
        <v>33</v>
      </c>
      <c r="R299" s="36">
        <v>0</v>
      </c>
      <c r="S299" s="44">
        <v>1.47</v>
      </c>
      <c r="T299" s="45">
        <v>22</v>
      </c>
      <c r="U299" s="45">
        <v>14</v>
      </c>
      <c r="V299" s="51">
        <v>8</v>
      </c>
      <c r="W299" s="51">
        <v>0.54</v>
      </c>
      <c r="X299" s="51">
        <v>0.97</v>
      </c>
      <c r="Y299" s="38" t="s">
        <v>14</v>
      </c>
    </row>
    <row r="300" spans="1:25">
      <c r="A300" s="66">
        <v>430</v>
      </c>
      <c r="B300" s="34" t="s">
        <v>1863</v>
      </c>
      <c r="C300" s="34" t="s">
        <v>1059</v>
      </c>
      <c r="D300" s="43" t="s">
        <v>72</v>
      </c>
      <c r="E300" s="34" t="s">
        <v>61</v>
      </c>
      <c r="F300" s="43">
        <v>32</v>
      </c>
      <c r="G300" s="43">
        <v>1993</v>
      </c>
      <c r="H300" s="44">
        <v>17</v>
      </c>
      <c r="I300" s="86">
        <v>1324</v>
      </c>
      <c r="J300" s="45">
        <v>78</v>
      </c>
      <c r="K300" s="45">
        <v>38.700000000000003</v>
      </c>
      <c r="L300" s="45">
        <v>14.7</v>
      </c>
      <c r="M300" s="44">
        <v>15</v>
      </c>
      <c r="N300" s="45">
        <v>86</v>
      </c>
      <c r="O300" s="45">
        <v>14</v>
      </c>
      <c r="P300" s="44">
        <v>2</v>
      </c>
      <c r="Q300" s="45">
        <v>17</v>
      </c>
      <c r="R300" s="45">
        <v>6</v>
      </c>
      <c r="S300" s="44">
        <v>1.24</v>
      </c>
      <c r="T300" s="45">
        <v>16</v>
      </c>
      <c r="U300" s="45">
        <v>23</v>
      </c>
      <c r="V300" s="50">
        <v>-7</v>
      </c>
      <c r="W300" s="50">
        <v>-0.48</v>
      </c>
      <c r="X300" s="50">
        <v>-1.08</v>
      </c>
      <c r="Y300" s="38" t="s">
        <v>14</v>
      </c>
    </row>
    <row r="301" spans="1:25">
      <c r="A301" s="66">
        <v>243</v>
      </c>
      <c r="B301" s="34" t="s">
        <v>3478</v>
      </c>
      <c r="C301" s="34" t="s">
        <v>3640</v>
      </c>
      <c r="D301" s="43" t="s">
        <v>71</v>
      </c>
      <c r="E301" s="34" t="s">
        <v>3420</v>
      </c>
      <c r="F301" s="43">
        <v>25</v>
      </c>
      <c r="G301" s="43">
        <v>2000</v>
      </c>
      <c r="H301" s="44">
        <v>23</v>
      </c>
      <c r="I301" s="86">
        <v>1323</v>
      </c>
      <c r="J301" s="45">
        <v>58</v>
      </c>
      <c r="K301" s="45">
        <v>38.700000000000003</v>
      </c>
      <c r="L301" s="45">
        <v>14.7</v>
      </c>
      <c r="M301" s="44">
        <v>15</v>
      </c>
      <c r="N301" s="45">
        <v>79</v>
      </c>
      <c r="O301" s="45">
        <v>6</v>
      </c>
      <c r="P301" s="44">
        <v>8</v>
      </c>
      <c r="Q301" s="45">
        <v>17</v>
      </c>
      <c r="R301" s="45">
        <v>10</v>
      </c>
      <c r="S301" s="44">
        <v>1.52</v>
      </c>
      <c r="T301" s="45">
        <v>17</v>
      </c>
      <c r="U301" s="45">
        <v>22</v>
      </c>
      <c r="V301" s="50">
        <v>-5</v>
      </c>
      <c r="W301" s="50">
        <v>-0.34</v>
      </c>
      <c r="X301" s="50">
        <v>-0.25</v>
      </c>
      <c r="Y301" s="38" t="s">
        <v>14</v>
      </c>
    </row>
    <row r="302" spans="1:25">
      <c r="A302" s="66">
        <v>181</v>
      </c>
      <c r="B302" s="34" t="s">
        <v>108</v>
      </c>
      <c r="C302" s="34" t="s">
        <v>1074</v>
      </c>
      <c r="D302" s="43" t="s">
        <v>1066</v>
      </c>
      <c r="E302" s="34" t="s">
        <v>4527</v>
      </c>
      <c r="F302" s="43">
        <v>23</v>
      </c>
      <c r="G302" s="43">
        <v>2002</v>
      </c>
      <c r="H302" s="44">
        <v>32</v>
      </c>
      <c r="I302" s="86">
        <v>1319</v>
      </c>
      <c r="J302" s="45">
        <v>41</v>
      </c>
      <c r="K302" s="45">
        <v>38.6</v>
      </c>
      <c r="L302" s="45">
        <v>14.7</v>
      </c>
      <c r="M302" s="44">
        <v>14</v>
      </c>
      <c r="N302" s="45">
        <v>70</v>
      </c>
      <c r="O302" s="45">
        <v>2</v>
      </c>
      <c r="P302" s="44">
        <v>18</v>
      </c>
      <c r="Q302" s="45">
        <v>19</v>
      </c>
      <c r="R302" s="45">
        <v>2</v>
      </c>
      <c r="S302" s="44">
        <v>1.1299999999999999</v>
      </c>
      <c r="T302" s="45">
        <v>20</v>
      </c>
      <c r="U302" s="45">
        <v>28</v>
      </c>
      <c r="V302" s="50">
        <v>-8</v>
      </c>
      <c r="W302" s="50">
        <v>-0.55000000000000004</v>
      </c>
      <c r="X302" s="50">
        <v>-0.8</v>
      </c>
      <c r="Y302" s="38" t="s">
        <v>14</v>
      </c>
    </row>
    <row r="303" spans="1:25">
      <c r="A303" s="66">
        <v>613</v>
      </c>
      <c r="B303" s="34" t="s">
        <v>3650</v>
      </c>
      <c r="C303" s="34" t="s">
        <v>1100</v>
      </c>
      <c r="D303" s="43" t="s">
        <v>71</v>
      </c>
      <c r="E303" s="34" t="s">
        <v>3420</v>
      </c>
      <c r="F303" s="43">
        <v>26</v>
      </c>
      <c r="G303" s="43">
        <v>1998</v>
      </c>
      <c r="H303" s="44">
        <v>28</v>
      </c>
      <c r="I303" s="86">
        <v>1315</v>
      </c>
      <c r="J303" s="45">
        <v>47</v>
      </c>
      <c r="K303" s="45">
        <v>38.5</v>
      </c>
      <c r="L303" s="45">
        <v>14.6</v>
      </c>
      <c r="M303" s="44">
        <v>14</v>
      </c>
      <c r="N303" s="45">
        <v>75</v>
      </c>
      <c r="O303" s="36">
        <v>0</v>
      </c>
      <c r="P303" s="44">
        <v>14</v>
      </c>
      <c r="Q303" s="45">
        <v>19</v>
      </c>
      <c r="R303" s="45">
        <v>9</v>
      </c>
      <c r="S303" s="44">
        <v>1.43</v>
      </c>
      <c r="T303" s="45">
        <v>22</v>
      </c>
      <c r="U303" s="45">
        <v>21</v>
      </c>
      <c r="V303" s="51">
        <v>1</v>
      </c>
      <c r="W303" s="51">
        <v>7.0000000000000007E-2</v>
      </c>
      <c r="X303" s="51">
        <v>0.41</v>
      </c>
      <c r="Y303" s="38" t="s">
        <v>14</v>
      </c>
    </row>
    <row r="304" spans="1:25">
      <c r="A304" s="66">
        <v>334</v>
      </c>
      <c r="B304" s="34" t="s">
        <v>1462</v>
      </c>
      <c r="C304" s="34" t="s">
        <v>1059</v>
      </c>
      <c r="D304" s="43" t="s">
        <v>71</v>
      </c>
      <c r="E304" s="34" t="s">
        <v>54</v>
      </c>
      <c r="F304" s="43">
        <v>18</v>
      </c>
      <c r="G304" s="43">
        <v>2007</v>
      </c>
      <c r="H304" s="44">
        <v>32</v>
      </c>
      <c r="I304" s="86">
        <v>1308</v>
      </c>
      <c r="J304" s="45">
        <v>41</v>
      </c>
      <c r="K304" s="45">
        <v>38.200000000000003</v>
      </c>
      <c r="L304" s="45">
        <v>14.5</v>
      </c>
      <c r="M304" s="44">
        <v>15</v>
      </c>
      <c r="N304" s="45">
        <v>65</v>
      </c>
      <c r="O304" s="36">
        <v>0</v>
      </c>
      <c r="P304" s="44">
        <v>17</v>
      </c>
      <c r="Q304" s="45">
        <v>19</v>
      </c>
      <c r="R304" s="45">
        <v>3</v>
      </c>
      <c r="S304" s="44">
        <v>1.38</v>
      </c>
      <c r="T304" s="45">
        <v>14</v>
      </c>
      <c r="U304" s="45">
        <v>18</v>
      </c>
      <c r="V304" s="50">
        <v>-4</v>
      </c>
      <c r="W304" s="50">
        <v>-0.28000000000000003</v>
      </c>
      <c r="X304" s="50">
        <v>-0.28000000000000003</v>
      </c>
      <c r="Y304" s="38" t="s">
        <v>14</v>
      </c>
    </row>
    <row r="305" spans="1:25">
      <c r="A305" s="66">
        <v>152</v>
      </c>
      <c r="B305" s="34" t="s">
        <v>3636</v>
      </c>
      <c r="C305" s="34" t="s">
        <v>1061</v>
      </c>
      <c r="D305" s="43" t="s">
        <v>72</v>
      </c>
      <c r="E305" s="34" t="s">
        <v>67</v>
      </c>
      <c r="F305" s="43">
        <v>24</v>
      </c>
      <c r="G305" s="43">
        <v>2001</v>
      </c>
      <c r="H305" s="44">
        <v>18</v>
      </c>
      <c r="I305" s="86">
        <v>1277</v>
      </c>
      <c r="J305" s="45">
        <v>71</v>
      </c>
      <c r="K305" s="45">
        <v>37.299999999999997</v>
      </c>
      <c r="L305" s="45">
        <v>14.2</v>
      </c>
      <c r="M305" s="44">
        <v>15</v>
      </c>
      <c r="N305" s="45">
        <v>84</v>
      </c>
      <c r="O305" s="45">
        <v>13</v>
      </c>
      <c r="P305" s="44">
        <v>3</v>
      </c>
      <c r="Q305" s="45">
        <v>6</v>
      </c>
      <c r="R305" s="45">
        <v>19</v>
      </c>
      <c r="S305" s="44">
        <v>1.28</v>
      </c>
      <c r="T305" s="45">
        <v>21</v>
      </c>
      <c r="U305" s="45">
        <v>27</v>
      </c>
      <c r="V305" s="50">
        <v>-6</v>
      </c>
      <c r="W305" s="50">
        <v>-0.42</v>
      </c>
      <c r="X305" s="50">
        <v>-0.84</v>
      </c>
      <c r="Y305" s="38" t="s">
        <v>14</v>
      </c>
    </row>
    <row r="306" spans="1:25">
      <c r="A306" s="66">
        <v>617</v>
      </c>
      <c r="B306" s="34" t="s">
        <v>3508</v>
      </c>
      <c r="C306" s="34" t="s">
        <v>1061</v>
      </c>
      <c r="D306" s="43" t="s">
        <v>1742</v>
      </c>
      <c r="E306" s="34" t="s">
        <v>3418</v>
      </c>
      <c r="F306" s="43">
        <v>21</v>
      </c>
      <c r="G306" s="43">
        <v>2003</v>
      </c>
      <c r="H306" s="44">
        <v>29</v>
      </c>
      <c r="I306" s="86">
        <v>1272</v>
      </c>
      <c r="J306" s="45">
        <v>44</v>
      </c>
      <c r="K306" s="45">
        <v>37.200000000000003</v>
      </c>
      <c r="L306" s="45">
        <v>14.1</v>
      </c>
      <c r="M306" s="44">
        <v>14</v>
      </c>
      <c r="N306" s="45">
        <v>71</v>
      </c>
      <c r="O306" s="45">
        <v>2</v>
      </c>
      <c r="P306" s="44">
        <v>15</v>
      </c>
      <c r="Q306" s="45">
        <v>18</v>
      </c>
      <c r="R306" s="45">
        <v>9</v>
      </c>
      <c r="S306" s="44">
        <v>0.41</v>
      </c>
      <c r="T306" s="45">
        <v>13</v>
      </c>
      <c r="U306" s="45">
        <v>24</v>
      </c>
      <c r="V306" s="50">
        <v>-11</v>
      </c>
      <c r="W306" s="50">
        <v>-0.78</v>
      </c>
      <c r="X306" s="51">
        <v>0.31</v>
      </c>
      <c r="Y306" s="38" t="s">
        <v>14</v>
      </c>
    </row>
    <row r="307" spans="1:25">
      <c r="A307" s="66">
        <v>216</v>
      </c>
      <c r="B307" s="34" t="s">
        <v>3992</v>
      </c>
      <c r="C307" s="34" t="s">
        <v>1068</v>
      </c>
      <c r="D307" s="43" t="s">
        <v>71</v>
      </c>
      <c r="E307" s="34" t="s">
        <v>60</v>
      </c>
      <c r="F307" s="43">
        <v>21</v>
      </c>
      <c r="G307" s="43">
        <v>2004</v>
      </c>
      <c r="H307" s="44">
        <v>24</v>
      </c>
      <c r="I307" s="86">
        <v>1268</v>
      </c>
      <c r="J307" s="45">
        <v>53</v>
      </c>
      <c r="K307" s="45">
        <v>37.1</v>
      </c>
      <c r="L307" s="45">
        <v>14.1</v>
      </c>
      <c r="M307" s="44">
        <v>14</v>
      </c>
      <c r="N307" s="45">
        <v>68</v>
      </c>
      <c r="O307" s="45">
        <v>4</v>
      </c>
      <c r="P307" s="44">
        <v>10</v>
      </c>
      <c r="Q307" s="45">
        <v>31</v>
      </c>
      <c r="R307" s="45">
        <v>9</v>
      </c>
      <c r="S307" s="44">
        <v>1.46</v>
      </c>
      <c r="T307" s="45">
        <v>20</v>
      </c>
      <c r="U307" s="45">
        <v>20</v>
      </c>
      <c r="V307" s="36">
        <v>0</v>
      </c>
      <c r="W307" s="36">
        <v>0</v>
      </c>
      <c r="X307" s="50">
        <v>-0.25</v>
      </c>
      <c r="Y307" s="38" t="s">
        <v>14</v>
      </c>
    </row>
    <row r="308" spans="1:25">
      <c r="A308" s="66">
        <v>558</v>
      </c>
      <c r="B308" s="34" t="s">
        <v>1275</v>
      </c>
      <c r="C308" s="34" t="s">
        <v>1069</v>
      </c>
      <c r="D308" s="43" t="s">
        <v>71</v>
      </c>
      <c r="E308" s="34" t="s">
        <v>60</v>
      </c>
      <c r="F308" s="43">
        <v>21</v>
      </c>
      <c r="G308" s="43">
        <v>2004</v>
      </c>
      <c r="H308" s="44">
        <v>27</v>
      </c>
      <c r="I308" s="86">
        <v>1260</v>
      </c>
      <c r="J308" s="45">
        <v>47</v>
      </c>
      <c r="K308" s="45">
        <v>36.799999999999997</v>
      </c>
      <c r="L308" s="45">
        <v>14</v>
      </c>
      <c r="M308" s="44">
        <v>13</v>
      </c>
      <c r="N308" s="45">
        <v>71</v>
      </c>
      <c r="O308" s="45">
        <v>4</v>
      </c>
      <c r="P308" s="44">
        <v>14</v>
      </c>
      <c r="Q308" s="45">
        <v>24</v>
      </c>
      <c r="R308" s="45">
        <v>10</v>
      </c>
      <c r="S308" s="44">
        <v>1.48</v>
      </c>
      <c r="T308" s="45">
        <v>21</v>
      </c>
      <c r="U308" s="45">
        <v>18</v>
      </c>
      <c r="V308" s="51">
        <v>3</v>
      </c>
      <c r="W308" s="51">
        <v>0.21</v>
      </c>
      <c r="X308" s="51">
        <v>0.09</v>
      </c>
      <c r="Y308" s="38" t="s">
        <v>14</v>
      </c>
    </row>
    <row r="309" spans="1:25">
      <c r="A309" s="66">
        <v>160</v>
      </c>
      <c r="B309" s="34" t="s">
        <v>1813</v>
      </c>
      <c r="C309" s="34" t="s">
        <v>1061</v>
      </c>
      <c r="D309" s="43" t="s">
        <v>72</v>
      </c>
      <c r="E309" s="34" t="s">
        <v>4526</v>
      </c>
      <c r="F309" s="43">
        <v>27</v>
      </c>
      <c r="G309" s="43">
        <v>1998</v>
      </c>
      <c r="H309" s="44">
        <v>14</v>
      </c>
      <c r="I309" s="86">
        <v>1254</v>
      </c>
      <c r="J309" s="45">
        <v>90</v>
      </c>
      <c r="K309" s="45">
        <v>36.700000000000003</v>
      </c>
      <c r="L309" s="45">
        <v>13.9</v>
      </c>
      <c r="M309" s="44">
        <v>14</v>
      </c>
      <c r="N309" s="45">
        <v>90</v>
      </c>
      <c r="O309" s="45">
        <v>13</v>
      </c>
      <c r="P309" s="35">
        <v>0</v>
      </c>
      <c r="Q309" s="36"/>
      <c r="R309" s="36">
        <v>0</v>
      </c>
      <c r="S309" s="44">
        <v>1.36</v>
      </c>
      <c r="T309" s="45">
        <v>17</v>
      </c>
      <c r="U309" s="45">
        <v>17</v>
      </c>
      <c r="V309" s="36">
        <v>0</v>
      </c>
      <c r="W309" s="36">
        <v>0</v>
      </c>
      <c r="X309" s="51">
        <v>0.79</v>
      </c>
      <c r="Y309" s="38" t="s">
        <v>14</v>
      </c>
    </row>
    <row r="310" spans="1:25">
      <c r="A310" s="66">
        <v>674</v>
      </c>
      <c r="B310" s="34" t="s">
        <v>1898</v>
      </c>
      <c r="C310" s="34" t="s">
        <v>1059</v>
      </c>
      <c r="D310" s="43" t="s">
        <v>70</v>
      </c>
      <c r="E310" s="34" t="s">
        <v>4526</v>
      </c>
      <c r="F310" s="43">
        <v>33</v>
      </c>
      <c r="G310" s="43">
        <v>1992</v>
      </c>
      <c r="H310" s="44">
        <v>32</v>
      </c>
      <c r="I310" s="86">
        <v>1251</v>
      </c>
      <c r="J310" s="45">
        <v>39</v>
      </c>
      <c r="K310" s="45">
        <v>36.6</v>
      </c>
      <c r="L310" s="45">
        <v>13.9</v>
      </c>
      <c r="M310" s="44">
        <v>11</v>
      </c>
      <c r="N310" s="45">
        <v>69</v>
      </c>
      <c r="O310" s="45">
        <v>2</v>
      </c>
      <c r="P310" s="44">
        <v>21</v>
      </c>
      <c r="Q310" s="45">
        <v>23</v>
      </c>
      <c r="R310" s="45">
        <v>5</v>
      </c>
      <c r="S310" s="44">
        <v>1.1599999999999999</v>
      </c>
      <c r="T310" s="45">
        <v>23</v>
      </c>
      <c r="U310" s="45">
        <v>24</v>
      </c>
      <c r="V310" s="50">
        <v>-1</v>
      </c>
      <c r="W310" s="50">
        <v>-7.0000000000000007E-2</v>
      </c>
      <c r="X310" s="51">
        <v>0.67</v>
      </c>
      <c r="Y310" s="38" t="s">
        <v>14</v>
      </c>
    </row>
    <row r="311" spans="1:25">
      <c r="A311" s="66">
        <v>61</v>
      </c>
      <c r="B311" s="34" t="s">
        <v>1386</v>
      </c>
      <c r="C311" s="34" t="s">
        <v>3979</v>
      </c>
      <c r="D311" s="43" t="s">
        <v>1742</v>
      </c>
      <c r="E311" s="34" t="s">
        <v>65</v>
      </c>
      <c r="F311" s="43">
        <v>27</v>
      </c>
      <c r="G311" s="43">
        <v>1998</v>
      </c>
      <c r="H311" s="44">
        <v>26</v>
      </c>
      <c r="I311" s="86">
        <v>1248</v>
      </c>
      <c r="J311" s="45">
        <v>48</v>
      </c>
      <c r="K311" s="45">
        <v>36.5</v>
      </c>
      <c r="L311" s="45">
        <v>13.9</v>
      </c>
      <c r="M311" s="44">
        <v>15</v>
      </c>
      <c r="N311" s="45">
        <v>68</v>
      </c>
      <c r="O311" s="45">
        <v>1</v>
      </c>
      <c r="P311" s="44">
        <v>11</v>
      </c>
      <c r="Q311" s="45">
        <v>21</v>
      </c>
      <c r="R311" s="45">
        <v>2</v>
      </c>
      <c r="S311" s="44">
        <v>0.46</v>
      </c>
      <c r="T311" s="45">
        <v>10</v>
      </c>
      <c r="U311" s="45">
        <v>30</v>
      </c>
      <c r="V311" s="50">
        <v>-20</v>
      </c>
      <c r="W311" s="50">
        <v>-1.44</v>
      </c>
      <c r="X311" s="50">
        <v>-0.56999999999999995</v>
      </c>
      <c r="Y311" s="38" t="s">
        <v>14</v>
      </c>
    </row>
    <row r="312" spans="1:25">
      <c r="A312" s="66">
        <v>401</v>
      </c>
      <c r="B312" s="34" t="s">
        <v>147</v>
      </c>
      <c r="C312" s="34" t="s">
        <v>1068</v>
      </c>
      <c r="D312" s="43" t="s">
        <v>72</v>
      </c>
      <c r="E312" s="34" t="s">
        <v>51</v>
      </c>
      <c r="F312" s="43">
        <v>27</v>
      </c>
      <c r="G312" s="43">
        <v>1998</v>
      </c>
      <c r="H312" s="44">
        <v>18</v>
      </c>
      <c r="I312" s="86">
        <v>1233</v>
      </c>
      <c r="J312" s="45">
        <v>69</v>
      </c>
      <c r="K312" s="45">
        <v>36.1</v>
      </c>
      <c r="L312" s="45">
        <v>13.7</v>
      </c>
      <c r="M312" s="44">
        <v>13</v>
      </c>
      <c r="N312" s="45">
        <v>87</v>
      </c>
      <c r="O312" s="45">
        <v>11</v>
      </c>
      <c r="P312" s="44">
        <v>5</v>
      </c>
      <c r="Q312" s="45">
        <v>20</v>
      </c>
      <c r="R312" s="45">
        <v>1</v>
      </c>
      <c r="S312" s="44">
        <v>1.89</v>
      </c>
      <c r="T312" s="45">
        <v>25</v>
      </c>
      <c r="U312" s="45">
        <v>15</v>
      </c>
      <c r="V312" s="51">
        <v>10</v>
      </c>
      <c r="W312" s="51">
        <v>0.73</v>
      </c>
      <c r="X312" s="51">
        <v>0.36</v>
      </c>
      <c r="Y312" s="38" t="s">
        <v>14</v>
      </c>
    </row>
    <row r="313" spans="1:25" ht="17.25" thickBot="1">
      <c r="A313" s="66">
        <v>419</v>
      </c>
      <c r="B313" s="34" t="s">
        <v>3460</v>
      </c>
      <c r="C313" s="34" t="s">
        <v>3643</v>
      </c>
      <c r="D313" s="43" t="s">
        <v>71</v>
      </c>
      <c r="E313" s="34" t="s">
        <v>3418</v>
      </c>
      <c r="F313" s="43">
        <v>22</v>
      </c>
      <c r="G313" s="43">
        <v>2003</v>
      </c>
      <c r="H313" s="44">
        <v>27</v>
      </c>
      <c r="I313" s="86">
        <v>1229</v>
      </c>
      <c r="J313" s="45">
        <v>46</v>
      </c>
      <c r="K313" s="45">
        <v>35.9</v>
      </c>
      <c r="L313" s="45">
        <v>13.7</v>
      </c>
      <c r="M313" s="44">
        <v>15</v>
      </c>
      <c r="N313" s="45">
        <v>70</v>
      </c>
      <c r="O313" s="45">
        <v>3</v>
      </c>
      <c r="P313" s="44">
        <v>12</v>
      </c>
      <c r="Q313" s="45">
        <v>15</v>
      </c>
      <c r="R313" s="45">
        <v>2</v>
      </c>
      <c r="S313" s="44">
        <v>0.74</v>
      </c>
      <c r="T313" s="45">
        <v>16</v>
      </c>
      <c r="U313" s="45">
        <v>27</v>
      </c>
      <c r="V313" s="50">
        <v>-11</v>
      </c>
      <c r="W313" s="50">
        <v>-0.81</v>
      </c>
      <c r="X313" s="51">
        <v>0.26</v>
      </c>
      <c r="Y313" s="38" t="s">
        <v>14</v>
      </c>
    </row>
    <row r="314" spans="1:25" ht="17.25" thickBot="1">
      <c r="A314" s="73">
        <v>383</v>
      </c>
      <c r="B314" s="75" t="s">
        <v>1043</v>
      </c>
      <c r="C314" s="75" t="s">
        <v>1059</v>
      </c>
      <c r="D314" s="77" t="s">
        <v>1066</v>
      </c>
      <c r="E314" s="75" t="s">
        <v>46</v>
      </c>
      <c r="F314" s="77">
        <v>23</v>
      </c>
      <c r="G314" s="77">
        <v>2002</v>
      </c>
      <c r="H314" s="80">
        <v>26</v>
      </c>
      <c r="I314" s="87">
        <v>1211</v>
      </c>
      <c r="J314" s="78">
        <v>47</v>
      </c>
      <c r="K314" s="78">
        <v>35.4</v>
      </c>
      <c r="L314" s="78">
        <v>13.5</v>
      </c>
      <c r="M314" s="80">
        <v>16</v>
      </c>
      <c r="N314" s="78">
        <v>64</v>
      </c>
      <c r="O314" s="82">
        <v>0</v>
      </c>
      <c r="P314" s="80">
        <v>10</v>
      </c>
      <c r="Q314" s="78">
        <v>18</v>
      </c>
      <c r="R314" s="78">
        <v>6</v>
      </c>
      <c r="S314" s="80">
        <v>1.96</v>
      </c>
      <c r="T314" s="78">
        <v>24</v>
      </c>
      <c r="U314" s="78">
        <v>9</v>
      </c>
      <c r="V314" s="89">
        <v>15</v>
      </c>
      <c r="W314" s="89">
        <v>1.1100000000000001</v>
      </c>
      <c r="X314" s="88">
        <v>-7.0000000000000007E-2</v>
      </c>
      <c r="Y314" s="84" t="s">
        <v>14</v>
      </c>
    </row>
    <row r="315" spans="1:25">
      <c r="A315" s="66">
        <v>91</v>
      </c>
      <c r="B315" s="34" t="s">
        <v>1811</v>
      </c>
      <c r="C315" s="34" t="s">
        <v>1081</v>
      </c>
      <c r="D315" s="43" t="s">
        <v>71</v>
      </c>
      <c r="E315" s="34" t="s">
        <v>67</v>
      </c>
      <c r="F315" s="43">
        <v>28</v>
      </c>
      <c r="G315" s="43">
        <v>1997</v>
      </c>
      <c r="H315" s="44">
        <v>31</v>
      </c>
      <c r="I315" s="86">
        <v>1204</v>
      </c>
      <c r="J315" s="45">
        <v>39</v>
      </c>
      <c r="K315" s="45">
        <v>35.200000000000003</v>
      </c>
      <c r="L315" s="45">
        <v>13.4</v>
      </c>
      <c r="M315" s="44">
        <v>13</v>
      </c>
      <c r="N315" s="45">
        <v>67</v>
      </c>
      <c r="O315" s="36">
        <v>0</v>
      </c>
      <c r="P315" s="44">
        <v>18</v>
      </c>
      <c r="Q315" s="45">
        <v>19</v>
      </c>
      <c r="R315" s="45">
        <v>2</v>
      </c>
      <c r="S315" s="44">
        <v>1.52</v>
      </c>
      <c r="T315" s="45">
        <v>21</v>
      </c>
      <c r="U315" s="45">
        <v>20</v>
      </c>
      <c r="V315" s="51">
        <v>1</v>
      </c>
      <c r="W315" s="51">
        <v>7.0000000000000007E-2</v>
      </c>
      <c r="X315" s="50">
        <v>-0.05</v>
      </c>
      <c r="Y315" s="38" t="s">
        <v>14</v>
      </c>
    </row>
    <row r="316" spans="1:25">
      <c r="A316" s="66">
        <v>639</v>
      </c>
      <c r="B316" s="34" t="s">
        <v>1721</v>
      </c>
      <c r="C316" s="34" t="s">
        <v>1096</v>
      </c>
      <c r="D316" s="43" t="s">
        <v>72</v>
      </c>
      <c r="E316" s="34" t="s">
        <v>3418</v>
      </c>
      <c r="F316" s="43">
        <v>27</v>
      </c>
      <c r="G316" s="43">
        <v>1997</v>
      </c>
      <c r="H316" s="44">
        <v>14</v>
      </c>
      <c r="I316" s="86">
        <v>1201</v>
      </c>
      <c r="J316" s="45">
        <v>86</v>
      </c>
      <c r="K316" s="45">
        <v>35.1</v>
      </c>
      <c r="L316" s="45">
        <v>13.3</v>
      </c>
      <c r="M316" s="44">
        <v>14</v>
      </c>
      <c r="N316" s="45">
        <v>86</v>
      </c>
      <c r="O316" s="45">
        <v>12</v>
      </c>
      <c r="P316" s="35">
        <v>0</v>
      </c>
      <c r="Q316" s="36"/>
      <c r="R316" s="36">
        <v>0</v>
      </c>
      <c r="S316" s="44">
        <v>0.71</v>
      </c>
      <c r="T316" s="45">
        <v>16</v>
      </c>
      <c r="U316" s="45">
        <v>26</v>
      </c>
      <c r="V316" s="50">
        <v>-10</v>
      </c>
      <c r="W316" s="50">
        <v>-0.75</v>
      </c>
      <c r="X316" s="51">
        <v>0.35</v>
      </c>
      <c r="Y316" s="38" t="s">
        <v>14</v>
      </c>
    </row>
    <row r="317" spans="1:25">
      <c r="A317" s="66">
        <v>212</v>
      </c>
      <c r="B317" s="34" t="s">
        <v>3536</v>
      </c>
      <c r="C317" s="34" t="s">
        <v>1059</v>
      </c>
      <c r="D317" s="43" t="s">
        <v>71</v>
      </c>
      <c r="E317" s="34" t="s">
        <v>4528</v>
      </c>
      <c r="F317" s="43">
        <v>25</v>
      </c>
      <c r="G317" s="43">
        <v>2000</v>
      </c>
      <c r="H317" s="44">
        <v>16</v>
      </c>
      <c r="I317" s="86">
        <v>1184</v>
      </c>
      <c r="J317" s="45">
        <v>74</v>
      </c>
      <c r="K317" s="45">
        <v>34.6</v>
      </c>
      <c r="L317" s="45">
        <v>13.2</v>
      </c>
      <c r="M317" s="44">
        <v>14</v>
      </c>
      <c r="N317" s="45">
        <v>81</v>
      </c>
      <c r="O317" s="45">
        <v>5</v>
      </c>
      <c r="P317" s="44">
        <v>2</v>
      </c>
      <c r="Q317" s="45">
        <v>28</v>
      </c>
      <c r="R317" s="36">
        <v>0</v>
      </c>
      <c r="S317" s="44">
        <v>0.81</v>
      </c>
      <c r="T317" s="45">
        <v>13</v>
      </c>
      <c r="U317" s="45">
        <v>23</v>
      </c>
      <c r="V317" s="50">
        <v>-10</v>
      </c>
      <c r="W317" s="50">
        <v>-0.76</v>
      </c>
      <c r="X317" s="50">
        <v>-0.8</v>
      </c>
      <c r="Y317" s="38" t="s">
        <v>14</v>
      </c>
    </row>
    <row r="318" spans="1:25">
      <c r="A318" s="66">
        <v>532</v>
      </c>
      <c r="B318" s="34" t="s">
        <v>173</v>
      </c>
      <c r="C318" s="34" t="s">
        <v>1058</v>
      </c>
      <c r="D318" s="43" t="s">
        <v>72</v>
      </c>
      <c r="E318" s="34" t="s">
        <v>58</v>
      </c>
      <c r="F318" s="43">
        <v>31</v>
      </c>
      <c r="G318" s="43">
        <v>1994</v>
      </c>
      <c r="H318" s="44">
        <v>24</v>
      </c>
      <c r="I318" s="86">
        <v>1176</v>
      </c>
      <c r="J318" s="45">
        <v>49</v>
      </c>
      <c r="K318" s="45">
        <v>34.4</v>
      </c>
      <c r="L318" s="45">
        <v>13.1</v>
      </c>
      <c r="M318" s="44">
        <v>11</v>
      </c>
      <c r="N318" s="45">
        <v>80</v>
      </c>
      <c r="O318" s="45">
        <v>4</v>
      </c>
      <c r="P318" s="44">
        <v>13</v>
      </c>
      <c r="Q318" s="45">
        <v>23</v>
      </c>
      <c r="R318" s="45">
        <v>14</v>
      </c>
      <c r="S318" s="44">
        <v>1.58</v>
      </c>
      <c r="T318" s="45">
        <v>22</v>
      </c>
      <c r="U318" s="45">
        <v>16</v>
      </c>
      <c r="V318" s="51">
        <v>6</v>
      </c>
      <c r="W318" s="51">
        <v>0.46</v>
      </c>
      <c r="X318" s="51">
        <v>0.3</v>
      </c>
      <c r="Y318" s="38" t="s">
        <v>14</v>
      </c>
    </row>
    <row r="319" spans="1:25">
      <c r="A319" s="66">
        <v>163</v>
      </c>
      <c r="B319" s="34" t="s">
        <v>1393</v>
      </c>
      <c r="C319" s="34" t="s">
        <v>1068</v>
      </c>
      <c r="D319" s="43" t="s">
        <v>71</v>
      </c>
      <c r="E319" s="34" t="s">
        <v>4525</v>
      </c>
      <c r="F319" s="43">
        <v>27</v>
      </c>
      <c r="G319" s="43">
        <v>1998</v>
      </c>
      <c r="H319" s="44">
        <v>27</v>
      </c>
      <c r="I319" s="86">
        <v>1175</v>
      </c>
      <c r="J319" s="45">
        <v>44</v>
      </c>
      <c r="K319" s="45">
        <v>34.4</v>
      </c>
      <c r="L319" s="45">
        <v>13.1</v>
      </c>
      <c r="M319" s="44">
        <v>17</v>
      </c>
      <c r="N319" s="45">
        <v>60</v>
      </c>
      <c r="O319" s="45">
        <v>1</v>
      </c>
      <c r="P319" s="44">
        <v>10</v>
      </c>
      <c r="Q319" s="45">
        <v>15</v>
      </c>
      <c r="R319" s="45">
        <v>4</v>
      </c>
      <c r="S319" s="44">
        <v>1.26</v>
      </c>
      <c r="T319" s="45">
        <v>15</v>
      </c>
      <c r="U319" s="45">
        <v>19</v>
      </c>
      <c r="V319" s="50">
        <v>-4</v>
      </c>
      <c r="W319" s="50">
        <v>-0.31</v>
      </c>
      <c r="X319" s="50">
        <v>-0.35</v>
      </c>
      <c r="Y319" s="38" t="s">
        <v>14</v>
      </c>
    </row>
    <row r="320" spans="1:25">
      <c r="A320" s="66">
        <v>455</v>
      </c>
      <c r="B320" s="34" t="s">
        <v>3431</v>
      </c>
      <c r="C320" s="34" t="s">
        <v>1064</v>
      </c>
      <c r="D320" s="43" t="s">
        <v>71</v>
      </c>
      <c r="E320" s="34" t="s">
        <v>4525</v>
      </c>
      <c r="F320" s="43">
        <v>24</v>
      </c>
      <c r="G320" s="43">
        <v>2000</v>
      </c>
      <c r="H320" s="44">
        <v>24</v>
      </c>
      <c r="I320" s="86">
        <v>1173</v>
      </c>
      <c r="J320" s="45">
        <v>49</v>
      </c>
      <c r="K320" s="45">
        <v>34.299999999999997</v>
      </c>
      <c r="L320" s="45">
        <v>13</v>
      </c>
      <c r="M320" s="44">
        <v>14</v>
      </c>
      <c r="N320" s="45">
        <v>71</v>
      </c>
      <c r="O320" s="45">
        <v>3</v>
      </c>
      <c r="P320" s="44">
        <v>10</v>
      </c>
      <c r="Q320" s="45">
        <v>18</v>
      </c>
      <c r="R320" s="45">
        <v>5</v>
      </c>
      <c r="S320" s="44">
        <v>1.08</v>
      </c>
      <c r="T320" s="45">
        <v>15</v>
      </c>
      <c r="U320" s="45">
        <v>17</v>
      </c>
      <c r="V320" s="50">
        <v>-2</v>
      </c>
      <c r="W320" s="50">
        <v>-0.15</v>
      </c>
      <c r="X320" s="50">
        <v>-0.11</v>
      </c>
      <c r="Y320" s="38" t="s">
        <v>14</v>
      </c>
    </row>
    <row r="321" spans="1:25">
      <c r="A321" s="66">
        <v>510</v>
      </c>
      <c r="B321" s="34" t="s">
        <v>3485</v>
      </c>
      <c r="C321" s="34" t="s">
        <v>1059</v>
      </c>
      <c r="D321" s="43" t="s">
        <v>71</v>
      </c>
      <c r="E321" s="34" t="s">
        <v>4526</v>
      </c>
      <c r="F321" s="43">
        <v>21</v>
      </c>
      <c r="G321" s="43">
        <v>2003</v>
      </c>
      <c r="H321" s="44">
        <v>22</v>
      </c>
      <c r="I321" s="86">
        <v>1171</v>
      </c>
      <c r="J321" s="45">
        <v>53</v>
      </c>
      <c r="K321" s="45">
        <v>34.200000000000003</v>
      </c>
      <c r="L321" s="45">
        <v>13</v>
      </c>
      <c r="M321" s="44">
        <v>12</v>
      </c>
      <c r="N321" s="45">
        <v>77</v>
      </c>
      <c r="O321" s="45">
        <v>4</v>
      </c>
      <c r="P321" s="44">
        <v>10</v>
      </c>
      <c r="Q321" s="45">
        <v>25</v>
      </c>
      <c r="R321" s="45">
        <v>11</v>
      </c>
      <c r="S321" s="44">
        <v>1.0900000000000001</v>
      </c>
      <c r="T321" s="45">
        <v>17</v>
      </c>
      <c r="U321" s="45">
        <v>25</v>
      </c>
      <c r="V321" s="50">
        <v>-8</v>
      </c>
      <c r="W321" s="50">
        <v>-0.61</v>
      </c>
      <c r="X321" s="50">
        <v>-0.17</v>
      </c>
      <c r="Y321" s="38" t="s">
        <v>14</v>
      </c>
    </row>
    <row r="322" spans="1:25">
      <c r="A322" s="66">
        <v>368</v>
      </c>
      <c r="B322" s="34" t="s">
        <v>1710</v>
      </c>
      <c r="C322" s="34" t="s">
        <v>1065</v>
      </c>
      <c r="D322" s="43" t="s">
        <v>72</v>
      </c>
      <c r="E322" s="34" t="s">
        <v>51</v>
      </c>
      <c r="F322" s="43">
        <v>25</v>
      </c>
      <c r="G322" s="43">
        <v>1999</v>
      </c>
      <c r="H322" s="44">
        <v>13</v>
      </c>
      <c r="I322" s="86">
        <v>1170</v>
      </c>
      <c r="J322" s="45">
        <v>90</v>
      </c>
      <c r="K322" s="45">
        <v>34.200000000000003</v>
      </c>
      <c r="L322" s="45">
        <v>13</v>
      </c>
      <c r="M322" s="44">
        <v>13</v>
      </c>
      <c r="N322" s="45">
        <v>90</v>
      </c>
      <c r="O322" s="45">
        <v>13</v>
      </c>
      <c r="P322" s="35">
        <v>0</v>
      </c>
      <c r="Q322" s="36"/>
      <c r="R322" s="36">
        <v>0</v>
      </c>
      <c r="S322" s="44">
        <v>1.62</v>
      </c>
      <c r="T322" s="45">
        <v>21</v>
      </c>
      <c r="U322" s="45">
        <v>20</v>
      </c>
      <c r="V322" s="51">
        <v>1</v>
      </c>
      <c r="W322" s="51">
        <v>0.08</v>
      </c>
      <c r="X322" s="50">
        <v>-0.64</v>
      </c>
      <c r="Y322" s="38" t="s">
        <v>14</v>
      </c>
    </row>
    <row r="323" spans="1:25">
      <c r="A323" s="66">
        <v>418</v>
      </c>
      <c r="B323" s="34" t="s">
        <v>1363</v>
      </c>
      <c r="C323" s="34" t="s">
        <v>1059</v>
      </c>
      <c r="D323" s="43" t="s">
        <v>71</v>
      </c>
      <c r="E323" s="34" t="s">
        <v>68</v>
      </c>
      <c r="F323" s="43">
        <v>25</v>
      </c>
      <c r="G323" s="43">
        <v>1999</v>
      </c>
      <c r="H323" s="44">
        <v>22</v>
      </c>
      <c r="I323" s="86">
        <v>1168</v>
      </c>
      <c r="J323" s="45">
        <v>53</v>
      </c>
      <c r="K323" s="45">
        <v>34.200000000000003</v>
      </c>
      <c r="L323" s="45">
        <v>13</v>
      </c>
      <c r="M323" s="44">
        <v>14</v>
      </c>
      <c r="N323" s="45">
        <v>76</v>
      </c>
      <c r="O323" s="45">
        <v>3</v>
      </c>
      <c r="P323" s="44">
        <v>8</v>
      </c>
      <c r="Q323" s="45">
        <v>13</v>
      </c>
      <c r="R323" s="45">
        <v>14</v>
      </c>
      <c r="S323" s="44">
        <v>1.45</v>
      </c>
      <c r="T323" s="45">
        <v>14</v>
      </c>
      <c r="U323" s="45">
        <v>9</v>
      </c>
      <c r="V323" s="51">
        <v>5</v>
      </c>
      <c r="W323" s="51">
        <v>0.39</v>
      </c>
      <c r="X323" s="51">
        <v>0.7</v>
      </c>
      <c r="Y323" s="38" t="s">
        <v>14</v>
      </c>
    </row>
    <row r="324" spans="1:25">
      <c r="A324" s="66">
        <v>294</v>
      </c>
      <c r="B324" s="34" t="s">
        <v>3468</v>
      </c>
      <c r="C324" s="34" t="s">
        <v>3979</v>
      </c>
      <c r="D324" s="43" t="s">
        <v>70</v>
      </c>
      <c r="E324" s="34" t="s">
        <v>3419</v>
      </c>
      <c r="F324" s="43">
        <v>24</v>
      </c>
      <c r="G324" s="43">
        <v>2000</v>
      </c>
      <c r="H324" s="44">
        <v>32</v>
      </c>
      <c r="I324" s="86">
        <v>1165</v>
      </c>
      <c r="J324" s="45">
        <v>36</v>
      </c>
      <c r="K324" s="45">
        <v>34.1</v>
      </c>
      <c r="L324" s="45">
        <v>12.9</v>
      </c>
      <c r="M324" s="44">
        <v>11</v>
      </c>
      <c r="N324" s="45">
        <v>71</v>
      </c>
      <c r="O324" s="36">
        <v>0</v>
      </c>
      <c r="P324" s="44">
        <v>21</v>
      </c>
      <c r="Q324" s="45">
        <v>18</v>
      </c>
      <c r="R324" s="45">
        <v>4</v>
      </c>
      <c r="S324" s="44">
        <v>1.44</v>
      </c>
      <c r="T324" s="45">
        <v>18</v>
      </c>
      <c r="U324" s="45">
        <v>17</v>
      </c>
      <c r="V324" s="51">
        <v>1</v>
      </c>
      <c r="W324" s="51">
        <v>0.08</v>
      </c>
      <c r="X324" s="51">
        <v>0.36</v>
      </c>
      <c r="Y324" s="38" t="s">
        <v>14</v>
      </c>
    </row>
    <row r="325" spans="1:25">
      <c r="A325" s="66">
        <v>262</v>
      </c>
      <c r="B325" s="34" t="s">
        <v>3477</v>
      </c>
      <c r="C325" s="34" t="s">
        <v>1065</v>
      </c>
      <c r="D325" s="43" t="s">
        <v>72</v>
      </c>
      <c r="E325" s="34" t="s">
        <v>60</v>
      </c>
      <c r="F325" s="43">
        <v>19</v>
      </c>
      <c r="G325" s="43">
        <v>2006</v>
      </c>
      <c r="H325" s="44">
        <v>22</v>
      </c>
      <c r="I325" s="86">
        <v>1148</v>
      </c>
      <c r="J325" s="45">
        <v>52</v>
      </c>
      <c r="K325" s="45">
        <v>33.6</v>
      </c>
      <c r="L325" s="45">
        <v>12.8</v>
      </c>
      <c r="M325" s="44">
        <v>12</v>
      </c>
      <c r="N325" s="45">
        <v>77</v>
      </c>
      <c r="O325" s="45">
        <v>7</v>
      </c>
      <c r="P325" s="44">
        <v>10</v>
      </c>
      <c r="Q325" s="45">
        <v>23</v>
      </c>
      <c r="R325" s="45">
        <v>13</v>
      </c>
      <c r="S325" s="44">
        <v>1.32</v>
      </c>
      <c r="T325" s="45">
        <v>13</v>
      </c>
      <c r="U325" s="45">
        <v>27</v>
      </c>
      <c r="V325" s="50">
        <v>-14</v>
      </c>
      <c r="W325" s="50">
        <v>-1.1000000000000001</v>
      </c>
      <c r="X325" s="50">
        <v>-1.89</v>
      </c>
      <c r="Y325" s="38" t="s">
        <v>14</v>
      </c>
    </row>
    <row r="326" spans="1:25">
      <c r="A326" s="66">
        <v>39</v>
      </c>
      <c r="B326" s="34" t="s">
        <v>4745</v>
      </c>
      <c r="C326" s="34" t="s">
        <v>1059</v>
      </c>
      <c r="D326" s="43" t="s">
        <v>1066</v>
      </c>
      <c r="E326" s="34" t="s">
        <v>65</v>
      </c>
      <c r="F326" s="43">
        <v>28</v>
      </c>
      <c r="G326" s="43">
        <v>1997</v>
      </c>
      <c r="H326" s="44">
        <v>14</v>
      </c>
      <c r="I326" s="86">
        <v>1140</v>
      </c>
      <c r="J326" s="45">
        <v>81</v>
      </c>
      <c r="K326" s="45">
        <v>33.299999999999997</v>
      </c>
      <c r="L326" s="45">
        <v>12.7</v>
      </c>
      <c r="M326" s="44">
        <v>14</v>
      </c>
      <c r="N326" s="45">
        <v>81</v>
      </c>
      <c r="O326" s="45">
        <v>7</v>
      </c>
      <c r="P326" s="35">
        <v>0</v>
      </c>
      <c r="Q326" s="36"/>
      <c r="R326" s="36">
        <v>0</v>
      </c>
      <c r="S326" s="44">
        <v>0.86</v>
      </c>
      <c r="T326" s="45">
        <v>9</v>
      </c>
      <c r="U326" s="45">
        <v>20</v>
      </c>
      <c r="V326" s="50">
        <v>-11</v>
      </c>
      <c r="W326" s="50">
        <v>-0.87</v>
      </c>
      <c r="X326" s="51">
        <v>0.32</v>
      </c>
      <c r="Y326" s="38" t="s">
        <v>14</v>
      </c>
    </row>
    <row r="327" spans="1:25">
      <c r="A327" s="66">
        <v>38</v>
      </c>
      <c r="B327" s="34" t="s">
        <v>3428</v>
      </c>
      <c r="C327" s="34" t="s">
        <v>1087</v>
      </c>
      <c r="D327" s="43" t="s">
        <v>1066</v>
      </c>
      <c r="E327" s="34" t="s">
        <v>65</v>
      </c>
      <c r="F327" s="43">
        <v>27</v>
      </c>
      <c r="G327" s="43">
        <v>1997</v>
      </c>
      <c r="H327" s="44">
        <v>23</v>
      </c>
      <c r="I327" s="86">
        <v>1124</v>
      </c>
      <c r="J327" s="45">
        <v>49</v>
      </c>
      <c r="K327" s="45">
        <v>32.9</v>
      </c>
      <c r="L327" s="45">
        <v>12.5</v>
      </c>
      <c r="M327" s="44">
        <v>14</v>
      </c>
      <c r="N327" s="45">
        <v>71</v>
      </c>
      <c r="O327" s="45">
        <v>2</v>
      </c>
      <c r="P327" s="44">
        <v>9</v>
      </c>
      <c r="Q327" s="45">
        <v>15</v>
      </c>
      <c r="R327" s="45">
        <v>1</v>
      </c>
      <c r="S327" s="44">
        <v>0.35</v>
      </c>
      <c r="T327" s="45">
        <v>11</v>
      </c>
      <c r="U327" s="45">
        <v>21</v>
      </c>
      <c r="V327" s="50">
        <v>-10</v>
      </c>
      <c r="W327" s="50">
        <v>-0.8</v>
      </c>
      <c r="X327" s="51">
        <v>0.41</v>
      </c>
      <c r="Y327" s="38" t="s">
        <v>14</v>
      </c>
    </row>
    <row r="328" spans="1:25">
      <c r="A328" s="66">
        <v>309</v>
      </c>
      <c r="B328" s="34" t="s">
        <v>132</v>
      </c>
      <c r="C328" s="34" t="s">
        <v>1081</v>
      </c>
      <c r="D328" s="43" t="s">
        <v>1742</v>
      </c>
      <c r="E328" s="34" t="s">
        <v>63</v>
      </c>
      <c r="F328" s="43">
        <v>24</v>
      </c>
      <c r="G328" s="43">
        <v>2001</v>
      </c>
      <c r="H328" s="44">
        <v>18</v>
      </c>
      <c r="I328" s="86">
        <v>1112</v>
      </c>
      <c r="J328" s="45">
        <v>62</v>
      </c>
      <c r="K328" s="45">
        <v>32.5</v>
      </c>
      <c r="L328" s="45">
        <v>12.4</v>
      </c>
      <c r="M328" s="44">
        <v>13</v>
      </c>
      <c r="N328" s="45">
        <v>76</v>
      </c>
      <c r="O328" s="45">
        <v>4</v>
      </c>
      <c r="P328" s="44">
        <v>5</v>
      </c>
      <c r="Q328" s="45">
        <v>24</v>
      </c>
      <c r="R328" s="45">
        <v>1</v>
      </c>
      <c r="S328" s="44">
        <v>1</v>
      </c>
      <c r="T328" s="45">
        <v>7</v>
      </c>
      <c r="U328" s="45">
        <v>19</v>
      </c>
      <c r="V328" s="50">
        <v>-12</v>
      </c>
      <c r="W328" s="50">
        <v>-0.97</v>
      </c>
      <c r="X328" s="50">
        <v>-1.05</v>
      </c>
      <c r="Y328" s="38" t="s">
        <v>14</v>
      </c>
    </row>
    <row r="329" spans="1:25">
      <c r="A329" s="66">
        <v>520</v>
      </c>
      <c r="B329" s="34" t="s">
        <v>998</v>
      </c>
      <c r="C329" s="34" t="s">
        <v>1069</v>
      </c>
      <c r="D329" s="43" t="s">
        <v>71</v>
      </c>
      <c r="E329" s="34" t="s">
        <v>67</v>
      </c>
      <c r="F329" s="43">
        <v>18</v>
      </c>
      <c r="G329" s="43">
        <v>2006</v>
      </c>
      <c r="H329" s="44">
        <v>15</v>
      </c>
      <c r="I329" s="86">
        <v>1111</v>
      </c>
      <c r="J329" s="45">
        <v>74</v>
      </c>
      <c r="K329" s="45">
        <v>32.5</v>
      </c>
      <c r="L329" s="45">
        <v>12.3</v>
      </c>
      <c r="M329" s="44">
        <v>13</v>
      </c>
      <c r="N329" s="45">
        <v>82</v>
      </c>
      <c r="O329" s="45">
        <v>2</v>
      </c>
      <c r="P329" s="44">
        <v>2</v>
      </c>
      <c r="Q329" s="45">
        <v>24</v>
      </c>
      <c r="R329" s="36">
        <v>0</v>
      </c>
      <c r="S329" s="44">
        <v>1.8</v>
      </c>
      <c r="T329" s="45">
        <v>16</v>
      </c>
      <c r="U329" s="45">
        <v>10</v>
      </c>
      <c r="V329" s="51">
        <v>6</v>
      </c>
      <c r="W329" s="51">
        <v>0.49</v>
      </c>
      <c r="X329" s="51">
        <v>0.56000000000000005</v>
      </c>
      <c r="Y329" s="38" t="s">
        <v>14</v>
      </c>
    </row>
    <row r="330" spans="1:25">
      <c r="A330" s="66">
        <v>146</v>
      </c>
      <c r="B330" s="34" t="s">
        <v>1702</v>
      </c>
      <c r="C330" s="34" t="s">
        <v>1059</v>
      </c>
      <c r="D330" s="43" t="s">
        <v>70</v>
      </c>
      <c r="E330" s="34" t="s">
        <v>60</v>
      </c>
      <c r="F330" s="43">
        <v>22</v>
      </c>
      <c r="G330" s="43">
        <v>2003</v>
      </c>
      <c r="H330" s="44">
        <v>28</v>
      </c>
      <c r="I330" s="86">
        <v>1107</v>
      </c>
      <c r="J330" s="45">
        <v>40</v>
      </c>
      <c r="K330" s="45">
        <v>32.4</v>
      </c>
      <c r="L330" s="45">
        <v>12.3</v>
      </c>
      <c r="M330" s="44">
        <v>12</v>
      </c>
      <c r="N330" s="45">
        <v>67</v>
      </c>
      <c r="O330" s="45">
        <v>3</v>
      </c>
      <c r="P330" s="44">
        <v>16</v>
      </c>
      <c r="Q330" s="45">
        <v>19</v>
      </c>
      <c r="R330" s="45">
        <v>1</v>
      </c>
      <c r="S330" s="44">
        <v>1.32</v>
      </c>
      <c r="T330" s="45">
        <v>19</v>
      </c>
      <c r="U330" s="45">
        <v>18</v>
      </c>
      <c r="V330" s="51">
        <v>1</v>
      </c>
      <c r="W330" s="51">
        <v>0.08</v>
      </c>
      <c r="X330" s="50">
        <v>-0.11</v>
      </c>
      <c r="Y330" s="38" t="s">
        <v>14</v>
      </c>
    </row>
    <row r="331" spans="1:25">
      <c r="A331" s="66">
        <v>10</v>
      </c>
      <c r="B331" s="34" t="s">
        <v>1967</v>
      </c>
      <c r="C331" s="34" t="s">
        <v>1075</v>
      </c>
      <c r="D331" s="43" t="s">
        <v>72</v>
      </c>
      <c r="E331" s="34" t="s">
        <v>65</v>
      </c>
      <c r="F331" s="43">
        <v>28</v>
      </c>
      <c r="G331" s="43">
        <v>1997</v>
      </c>
      <c r="H331" s="44">
        <v>14</v>
      </c>
      <c r="I331" s="86">
        <v>1101</v>
      </c>
      <c r="J331" s="45">
        <v>79</v>
      </c>
      <c r="K331" s="45">
        <v>32.200000000000003</v>
      </c>
      <c r="L331" s="45">
        <v>12.2</v>
      </c>
      <c r="M331" s="44">
        <v>12</v>
      </c>
      <c r="N331" s="45">
        <v>85</v>
      </c>
      <c r="O331" s="45">
        <v>11</v>
      </c>
      <c r="P331" s="44">
        <v>2</v>
      </c>
      <c r="Q331" s="45">
        <v>38</v>
      </c>
      <c r="R331" s="45">
        <v>4</v>
      </c>
      <c r="S331" s="44">
        <v>0.14000000000000001</v>
      </c>
      <c r="T331" s="45">
        <v>6</v>
      </c>
      <c r="U331" s="45">
        <v>27</v>
      </c>
      <c r="V331" s="50">
        <v>-21</v>
      </c>
      <c r="W331" s="50">
        <v>-1.72</v>
      </c>
      <c r="X331" s="50">
        <v>-0.94</v>
      </c>
      <c r="Y331" s="38" t="s">
        <v>14</v>
      </c>
    </row>
    <row r="332" spans="1:25">
      <c r="A332" s="66">
        <v>9</v>
      </c>
      <c r="B332" s="34" t="s">
        <v>3716</v>
      </c>
      <c r="C332" s="34" t="s">
        <v>1060</v>
      </c>
      <c r="D332" s="43" t="s">
        <v>71</v>
      </c>
      <c r="E332" s="34" t="s">
        <v>67</v>
      </c>
      <c r="F332" s="43">
        <v>25</v>
      </c>
      <c r="G332" s="43">
        <v>2000</v>
      </c>
      <c r="H332" s="44">
        <v>31</v>
      </c>
      <c r="I332" s="86">
        <v>1093</v>
      </c>
      <c r="J332" s="45">
        <v>35</v>
      </c>
      <c r="K332" s="45">
        <v>32</v>
      </c>
      <c r="L332" s="45">
        <v>12.1</v>
      </c>
      <c r="M332" s="44">
        <v>10</v>
      </c>
      <c r="N332" s="45">
        <v>73</v>
      </c>
      <c r="O332" s="45">
        <v>2</v>
      </c>
      <c r="P332" s="44">
        <v>21</v>
      </c>
      <c r="Q332" s="45">
        <v>17</v>
      </c>
      <c r="R332" s="45">
        <v>6</v>
      </c>
      <c r="S332" s="44">
        <v>1.48</v>
      </c>
      <c r="T332" s="45">
        <v>18</v>
      </c>
      <c r="U332" s="45">
        <v>17</v>
      </c>
      <c r="V332" s="51">
        <v>1</v>
      </c>
      <c r="W332" s="51">
        <v>0.08</v>
      </c>
      <c r="X332" s="50">
        <v>-0.03</v>
      </c>
      <c r="Y332" s="38" t="s">
        <v>14</v>
      </c>
    </row>
    <row r="333" spans="1:25">
      <c r="A333" s="66">
        <v>566</v>
      </c>
      <c r="B333" s="34" t="s">
        <v>182</v>
      </c>
      <c r="C333" s="34" t="s">
        <v>1064</v>
      </c>
      <c r="D333" s="43" t="s">
        <v>72</v>
      </c>
      <c r="E333" s="34" t="s">
        <v>4527</v>
      </c>
      <c r="F333" s="43">
        <v>33</v>
      </c>
      <c r="G333" s="43">
        <v>1991</v>
      </c>
      <c r="H333" s="44">
        <v>16</v>
      </c>
      <c r="I333" s="86">
        <v>1091</v>
      </c>
      <c r="J333" s="45">
        <v>68</v>
      </c>
      <c r="K333" s="45">
        <v>31.9</v>
      </c>
      <c r="L333" s="45">
        <v>12.1</v>
      </c>
      <c r="M333" s="44">
        <v>11</v>
      </c>
      <c r="N333" s="45">
        <v>88</v>
      </c>
      <c r="O333" s="45">
        <v>9</v>
      </c>
      <c r="P333" s="44">
        <v>5</v>
      </c>
      <c r="Q333" s="45">
        <v>25</v>
      </c>
      <c r="R333" s="45">
        <v>3</v>
      </c>
      <c r="S333" s="44">
        <v>1.75</v>
      </c>
      <c r="T333" s="45">
        <v>16</v>
      </c>
      <c r="U333" s="45">
        <v>13</v>
      </c>
      <c r="V333" s="51">
        <v>3</v>
      </c>
      <c r="W333" s="51">
        <v>0.25</v>
      </c>
      <c r="X333" s="51">
        <v>0.44</v>
      </c>
      <c r="Y333" s="38" t="s">
        <v>14</v>
      </c>
    </row>
    <row r="334" spans="1:25">
      <c r="A334" s="66">
        <v>463</v>
      </c>
      <c r="B334" s="34" t="s">
        <v>3465</v>
      </c>
      <c r="C334" s="34" t="s">
        <v>1079</v>
      </c>
      <c r="D334" s="43" t="s">
        <v>70</v>
      </c>
      <c r="E334" s="34" t="s">
        <v>3420</v>
      </c>
      <c r="F334" s="43">
        <v>26</v>
      </c>
      <c r="G334" s="43">
        <v>1998</v>
      </c>
      <c r="H334" s="44">
        <v>31</v>
      </c>
      <c r="I334" s="86">
        <v>1083</v>
      </c>
      <c r="J334" s="45">
        <v>35</v>
      </c>
      <c r="K334" s="45">
        <v>31.7</v>
      </c>
      <c r="L334" s="45">
        <v>12</v>
      </c>
      <c r="M334" s="44">
        <v>10</v>
      </c>
      <c r="N334" s="45">
        <v>71</v>
      </c>
      <c r="O334" s="45">
        <v>1</v>
      </c>
      <c r="P334" s="44">
        <v>21</v>
      </c>
      <c r="Q334" s="45">
        <v>18</v>
      </c>
      <c r="R334" s="45">
        <v>3</v>
      </c>
      <c r="S334" s="44">
        <v>1.1299999999999999</v>
      </c>
      <c r="T334" s="45">
        <v>14</v>
      </c>
      <c r="U334" s="45">
        <v>23</v>
      </c>
      <c r="V334" s="50">
        <v>-9</v>
      </c>
      <c r="W334" s="50">
        <v>-0.75</v>
      </c>
      <c r="X334" s="50">
        <v>-0.82</v>
      </c>
      <c r="Y334" s="38" t="s">
        <v>14</v>
      </c>
    </row>
    <row r="335" spans="1:25">
      <c r="A335" s="66">
        <v>399</v>
      </c>
      <c r="B335" s="34" t="s">
        <v>1389</v>
      </c>
      <c r="C335" s="34" t="s">
        <v>1069</v>
      </c>
      <c r="D335" s="43" t="s">
        <v>1066</v>
      </c>
      <c r="E335" s="34" t="s">
        <v>46</v>
      </c>
      <c r="F335" s="43">
        <v>24</v>
      </c>
      <c r="G335" s="43">
        <v>2001</v>
      </c>
      <c r="H335" s="44">
        <v>30</v>
      </c>
      <c r="I335" s="86">
        <v>1081</v>
      </c>
      <c r="J335" s="45">
        <v>36</v>
      </c>
      <c r="K335" s="45">
        <v>31.6</v>
      </c>
      <c r="L335" s="45">
        <v>12</v>
      </c>
      <c r="M335" s="44">
        <v>11</v>
      </c>
      <c r="N335" s="45">
        <v>64</v>
      </c>
      <c r="O335" s="45">
        <v>2</v>
      </c>
      <c r="P335" s="44">
        <v>19</v>
      </c>
      <c r="Q335" s="45">
        <v>20</v>
      </c>
      <c r="R335" s="45">
        <v>6</v>
      </c>
      <c r="S335" s="44">
        <v>2.2000000000000002</v>
      </c>
      <c r="T335" s="45">
        <v>22</v>
      </c>
      <c r="U335" s="45">
        <v>8</v>
      </c>
      <c r="V335" s="51">
        <v>14</v>
      </c>
      <c r="W335" s="51">
        <v>1.17</v>
      </c>
      <c r="X335" s="51">
        <v>0.01</v>
      </c>
      <c r="Y335" s="38" t="s">
        <v>14</v>
      </c>
    </row>
    <row r="336" spans="1:25">
      <c r="A336" s="66">
        <v>310</v>
      </c>
      <c r="B336" s="34" t="s">
        <v>207</v>
      </c>
      <c r="C336" s="34" t="s">
        <v>1059</v>
      </c>
      <c r="D336" s="43" t="s">
        <v>76</v>
      </c>
      <c r="E336" s="34" t="s">
        <v>65</v>
      </c>
      <c r="F336" s="43">
        <v>32</v>
      </c>
      <c r="G336" s="43">
        <v>1993</v>
      </c>
      <c r="H336" s="44">
        <v>12</v>
      </c>
      <c r="I336" s="86">
        <v>1080</v>
      </c>
      <c r="J336" s="45">
        <v>90</v>
      </c>
      <c r="K336" s="45">
        <v>31.6</v>
      </c>
      <c r="L336" s="45">
        <v>12</v>
      </c>
      <c r="M336" s="44">
        <v>12</v>
      </c>
      <c r="N336" s="45">
        <v>90</v>
      </c>
      <c r="O336" s="45">
        <v>12</v>
      </c>
      <c r="P336" s="35">
        <v>0</v>
      </c>
      <c r="Q336" s="36"/>
      <c r="R336" s="45">
        <v>18</v>
      </c>
      <c r="S336" s="44">
        <v>0.17</v>
      </c>
      <c r="T336" s="45">
        <v>6</v>
      </c>
      <c r="U336" s="45">
        <v>24</v>
      </c>
      <c r="V336" s="50">
        <v>-18</v>
      </c>
      <c r="W336" s="50">
        <v>-1.5</v>
      </c>
      <c r="X336" s="50">
        <v>-0.62</v>
      </c>
      <c r="Y336" s="38" t="s">
        <v>14</v>
      </c>
    </row>
    <row r="337" spans="1:25">
      <c r="A337" s="66">
        <v>124</v>
      </c>
      <c r="B337" s="34" t="s">
        <v>4018</v>
      </c>
      <c r="C337" s="34" t="s">
        <v>1073</v>
      </c>
      <c r="D337" s="43" t="s">
        <v>71</v>
      </c>
      <c r="E337" s="34" t="s">
        <v>54</v>
      </c>
      <c r="F337" s="43">
        <v>26</v>
      </c>
      <c r="G337" s="43">
        <v>1999</v>
      </c>
      <c r="H337" s="44">
        <v>23</v>
      </c>
      <c r="I337" s="86">
        <v>1079</v>
      </c>
      <c r="J337" s="45">
        <v>47</v>
      </c>
      <c r="K337" s="45">
        <v>31.5</v>
      </c>
      <c r="L337" s="45">
        <v>12</v>
      </c>
      <c r="M337" s="44">
        <v>10</v>
      </c>
      <c r="N337" s="45">
        <v>75</v>
      </c>
      <c r="O337" s="45">
        <v>2</v>
      </c>
      <c r="P337" s="44">
        <v>13</v>
      </c>
      <c r="Q337" s="45">
        <v>26</v>
      </c>
      <c r="R337" s="45">
        <v>1</v>
      </c>
      <c r="S337" s="44">
        <v>1.17</v>
      </c>
      <c r="T337" s="45">
        <v>18</v>
      </c>
      <c r="U337" s="45">
        <v>21</v>
      </c>
      <c r="V337" s="50">
        <v>-3</v>
      </c>
      <c r="W337" s="50">
        <v>-0.25</v>
      </c>
      <c r="X337" s="50">
        <v>-0.21</v>
      </c>
      <c r="Y337" s="38" t="s">
        <v>14</v>
      </c>
    </row>
    <row r="338" spans="1:25">
      <c r="A338" s="66">
        <v>589</v>
      </c>
      <c r="B338" s="34" t="s">
        <v>1368</v>
      </c>
      <c r="C338" s="34" t="s">
        <v>1059</v>
      </c>
      <c r="D338" s="43" t="s">
        <v>72</v>
      </c>
      <c r="E338" s="34" t="s">
        <v>67</v>
      </c>
      <c r="F338" s="43">
        <v>34</v>
      </c>
      <c r="G338" s="43">
        <v>1991</v>
      </c>
      <c r="H338" s="44">
        <v>22</v>
      </c>
      <c r="I338" s="86">
        <v>1077</v>
      </c>
      <c r="J338" s="45">
        <v>49</v>
      </c>
      <c r="K338" s="45">
        <v>31.5</v>
      </c>
      <c r="L338" s="45">
        <v>12</v>
      </c>
      <c r="M338" s="44">
        <v>14</v>
      </c>
      <c r="N338" s="45">
        <v>73</v>
      </c>
      <c r="O338" s="45">
        <v>5</v>
      </c>
      <c r="P338" s="44">
        <v>8</v>
      </c>
      <c r="Q338" s="45">
        <v>7</v>
      </c>
      <c r="R338" s="45">
        <v>11</v>
      </c>
      <c r="S338" s="44">
        <v>1.45</v>
      </c>
      <c r="T338" s="45">
        <v>18</v>
      </c>
      <c r="U338" s="45">
        <v>16</v>
      </c>
      <c r="V338" s="51">
        <v>2</v>
      </c>
      <c r="W338" s="51">
        <v>0.17</v>
      </c>
      <c r="X338" s="51">
        <v>0.09</v>
      </c>
      <c r="Y338" s="38" t="s">
        <v>14</v>
      </c>
    </row>
    <row r="339" spans="1:25" ht="17.25" thickBot="1">
      <c r="A339" s="66">
        <v>178</v>
      </c>
      <c r="B339" s="34" t="s">
        <v>3442</v>
      </c>
      <c r="C339" s="34" t="s">
        <v>1059</v>
      </c>
      <c r="D339" s="43" t="s">
        <v>1742</v>
      </c>
      <c r="E339" s="34" t="s">
        <v>3418</v>
      </c>
      <c r="F339" s="43">
        <v>26</v>
      </c>
      <c r="G339" s="43">
        <v>1998</v>
      </c>
      <c r="H339" s="44">
        <v>23</v>
      </c>
      <c r="I339" s="86">
        <v>1067</v>
      </c>
      <c r="J339" s="45">
        <v>46</v>
      </c>
      <c r="K339" s="45">
        <v>31.2</v>
      </c>
      <c r="L339" s="45">
        <v>11.9</v>
      </c>
      <c r="M339" s="44">
        <v>11</v>
      </c>
      <c r="N339" s="45">
        <v>79</v>
      </c>
      <c r="O339" s="45">
        <v>2</v>
      </c>
      <c r="P339" s="44">
        <v>12</v>
      </c>
      <c r="Q339" s="45">
        <v>16</v>
      </c>
      <c r="R339" s="45">
        <v>12</v>
      </c>
      <c r="S339" s="44">
        <v>0.48</v>
      </c>
      <c r="T339" s="45">
        <v>14</v>
      </c>
      <c r="U339" s="45">
        <v>18</v>
      </c>
      <c r="V339" s="50">
        <v>-4</v>
      </c>
      <c r="W339" s="50">
        <v>-0.34</v>
      </c>
      <c r="X339" s="51">
        <v>0.92</v>
      </c>
      <c r="Y339" s="38" t="s">
        <v>14</v>
      </c>
    </row>
    <row r="340" spans="1:25" ht="17.25" thickBot="1">
      <c r="A340" s="73">
        <v>650</v>
      </c>
      <c r="B340" s="75" t="s">
        <v>193</v>
      </c>
      <c r="C340" s="75" t="s">
        <v>1065</v>
      </c>
      <c r="D340" s="77" t="s">
        <v>72</v>
      </c>
      <c r="E340" s="75" t="s">
        <v>52</v>
      </c>
      <c r="F340" s="77">
        <v>33</v>
      </c>
      <c r="G340" s="77">
        <v>1992</v>
      </c>
      <c r="H340" s="80">
        <v>24</v>
      </c>
      <c r="I340" s="87">
        <v>1057</v>
      </c>
      <c r="J340" s="78">
        <v>44</v>
      </c>
      <c r="K340" s="78">
        <v>30.9</v>
      </c>
      <c r="L340" s="78">
        <v>11.7</v>
      </c>
      <c r="M340" s="80">
        <v>9</v>
      </c>
      <c r="N340" s="78">
        <v>83</v>
      </c>
      <c r="O340" s="78">
        <v>7</v>
      </c>
      <c r="P340" s="80">
        <v>15</v>
      </c>
      <c r="Q340" s="78">
        <v>21</v>
      </c>
      <c r="R340" s="78">
        <v>9</v>
      </c>
      <c r="S340" s="80">
        <v>1.75</v>
      </c>
      <c r="T340" s="78">
        <v>18</v>
      </c>
      <c r="U340" s="78">
        <v>12</v>
      </c>
      <c r="V340" s="89">
        <v>6</v>
      </c>
      <c r="W340" s="89">
        <v>0.51</v>
      </c>
      <c r="X340" s="89">
        <v>0.51</v>
      </c>
      <c r="Y340" s="84" t="s">
        <v>14</v>
      </c>
    </row>
    <row r="341" spans="1:25">
      <c r="A341" s="66">
        <v>77</v>
      </c>
      <c r="B341" s="34" t="s">
        <v>1808</v>
      </c>
      <c r="C341" s="34" t="s">
        <v>1065</v>
      </c>
      <c r="D341" s="43" t="s">
        <v>1093</v>
      </c>
      <c r="E341" s="34" t="s">
        <v>61</v>
      </c>
      <c r="F341" s="43">
        <v>21</v>
      </c>
      <c r="G341" s="43">
        <v>2004</v>
      </c>
      <c r="H341" s="44">
        <v>28</v>
      </c>
      <c r="I341" s="86">
        <v>1053</v>
      </c>
      <c r="J341" s="45">
        <v>38</v>
      </c>
      <c r="K341" s="45">
        <v>30.8</v>
      </c>
      <c r="L341" s="45">
        <v>11.7</v>
      </c>
      <c r="M341" s="44">
        <v>11</v>
      </c>
      <c r="N341" s="45">
        <v>79</v>
      </c>
      <c r="O341" s="45">
        <v>4</v>
      </c>
      <c r="P341" s="44">
        <v>17</v>
      </c>
      <c r="Q341" s="45">
        <v>11</v>
      </c>
      <c r="R341" s="45">
        <v>10</v>
      </c>
      <c r="S341" s="44">
        <v>1.61</v>
      </c>
      <c r="T341" s="45">
        <v>16</v>
      </c>
      <c r="U341" s="45">
        <v>17</v>
      </c>
      <c r="V341" s="50">
        <v>-1</v>
      </c>
      <c r="W341" s="50">
        <v>-0.09</v>
      </c>
      <c r="X341" s="50">
        <v>-0.39</v>
      </c>
      <c r="Y341" s="38" t="s">
        <v>14</v>
      </c>
    </row>
    <row r="342" spans="1:25">
      <c r="A342" s="66">
        <v>451</v>
      </c>
      <c r="B342" s="34" t="s">
        <v>3644</v>
      </c>
      <c r="C342" s="34" t="s">
        <v>1063</v>
      </c>
      <c r="D342" s="43" t="s">
        <v>1093</v>
      </c>
      <c r="E342" s="34" t="s">
        <v>65</v>
      </c>
      <c r="F342" s="43">
        <v>23</v>
      </c>
      <c r="G342" s="43">
        <v>2002</v>
      </c>
      <c r="H342" s="44">
        <v>22</v>
      </c>
      <c r="I342" s="86">
        <v>1049</v>
      </c>
      <c r="J342" s="45">
        <v>48</v>
      </c>
      <c r="K342" s="45">
        <v>30.7</v>
      </c>
      <c r="L342" s="45">
        <v>11.7</v>
      </c>
      <c r="M342" s="44">
        <v>11</v>
      </c>
      <c r="N342" s="45">
        <v>79</v>
      </c>
      <c r="O342" s="45">
        <v>4</v>
      </c>
      <c r="P342" s="44">
        <v>11</v>
      </c>
      <c r="Q342" s="45">
        <v>16</v>
      </c>
      <c r="R342" s="45">
        <v>15</v>
      </c>
      <c r="S342" s="44">
        <v>0.5</v>
      </c>
      <c r="T342" s="45">
        <v>6</v>
      </c>
      <c r="U342" s="45">
        <v>23</v>
      </c>
      <c r="V342" s="50">
        <v>-17</v>
      </c>
      <c r="W342" s="50">
        <v>-1.46</v>
      </c>
      <c r="X342" s="50">
        <v>-0.55000000000000004</v>
      </c>
      <c r="Y342" s="38" t="s">
        <v>14</v>
      </c>
    </row>
    <row r="343" spans="1:25">
      <c r="A343" s="66">
        <v>330</v>
      </c>
      <c r="B343" s="34" t="s">
        <v>655</v>
      </c>
      <c r="C343" s="34" t="s">
        <v>1069</v>
      </c>
      <c r="D343" s="43" t="s">
        <v>71</v>
      </c>
      <c r="E343" s="34" t="s">
        <v>54</v>
      </c>
      <c r="F343" s="43">
        <v>22</v>
      </c>
      <c r="G343" s="43">
        <v>2003</v>
      </c>
      <c r="H343" s="44">
        <v>26</v>
      </c>
      <c r="I343" s="86">
        <v>1041</v>
      </c>
      <c r="J343" s="45">
        <v>40</v>
      </c>
      <c r="K343" s="45">
        <v>30.4</v>
      </c>
      <c r="L343" s="45">
        <v>11.6</v>
      </c>
      <c r="M343" s="44">
        <v>9</v>
      </c>
      <c r="N343" s="45">
        <v>68</v>
      </c>
      <c r="O343" s="36">
        <v>0</v>
      </c>
      <c r="P343" s="44">
        <v>17</v>
      </c>
      <c r="Q343" s="45">
        <v>25</v>
      </c>
      <c r="R343" s="45">
        <v>1</v>
      </c>
      <c r="S343" s="44">
        <v>1.38</v>
      </c>
      <c r="T343" s="45">
        <v>13</v>
      </c>
      <c r="U343" s="45">
        <v>14</v>
      </c>
      <c r="V343" s="50">
        <v>-1</v>
      </c>
      <c r="W343" s="50">
        <v>-0.09</v>
      </c>
      <c r="X343" s="51">
        <v>0.03</v>
      </c>
      <c r="Y343" s="38" t="s">
        <v>14</v>
      </c>
    </row>
    <row r="344" spans="1:25">
      <c r="A344" s="66">
        <v>207</v>
      </c>
      <c r="B344" s="34" t="s">
        <v>3427</v>
      </c>
      <c r="C344" s="34" t="s">
        <v>1065</v>
      </c>
      <c r="D344" s="43" t="s">
        <v>1077</v>
      </c>
      <c r="E344" s="34" t="s">
        <v>58</v>
      </c>
      <c r="F344" s="43">
        <v>24</v>
      </c>
      <c r="G344" s="43">
        <v>2000</v>
      </c>
      <c r="H344" s="44">
        <v>21</v>
      </c>
      <c r="I344" s="86">
        <v>1040</v>
      </c>
      <c r="J344" s="45">
        <v>50</v>
      </c>
      <c r="K344" s="45">
        <v>30.4</v>
      </c>
      <c r="L344" s="45">
        <v>11.6</v>
      </c>
      <c r="M344" s="44">
        <v>12</v>
      </c>
      <c r="N344" s="45">
        <v>75</v>
      </c>
      <c r="O344" s="45">
        <v>4</v>
      </c>
      <c r="P344" s="44">
        <v>9</v>
      </c>
      <c r="Q344" s="45">
        <v>16</v>
      </c>
      <c r="R344" s="45">
        <v>2</v>
      </c>
      <c r="S344" s="44">
        <v>1.48</v>
      </c>
      <c r="T344" s="45">
        <v>20</v>
      </c>
      <c r="U344" s="45">
        <v>13</v>
      </c>
      <c r="V344" s="51">
        <v>7</v>
      </c>
      <c r="W344" s="51">
        <v>0.61</v>
      </c>
      <c r="X344" s="51">
        <v>0.49</v>
      </c>
      <c r="Y344" s="38" t="s">
        <v>14</v>
      </c>
    </row>
    <row r="345" spans="1:25">
      <c r="A345" s="66">
        <v>420</v>
      </c>
      <c r="B345" s="34" t="s">
        <v>1851</v>
      </c>
      <c r="C345" s="34" t="s">
        <v>1067</v>
      </c>
      <c r="D345" s="43" t="s">
        <v>1742</v>
      </c>
      <c r="E345" s="34" t="s">
        <v>46</v>
      </c>
      <c r="F345" s="43">
        <v>29</v>
      </c>
      <c r="G345" s="43">
        <v>1996</v>
      </c>
      <c r="H345" s="44">
        <v>22</v>
      </c>
      <c r="I345" s="86">
        <v>1036</v>
      </c>
      <c r="J345" s="45">
        <v>47</v>
      </c>
      <c r="K345" s="45">
        <v>30.3</v>
      </c>
      <c r="L345" s="45">
        <v>11.5</v>
      </c>
      <c r="M345" s="44">
        <v>10</v>
      </c>
      <c r="N345" s="45">
        <v>77</v>
      </c>
      <c r="O345" s="45">
        <v>5</v>
      </c>
      <c r="P345" s="44">
        <v>12</v>
      </c>
      <c r="Q345" s="45">
        <v>22</v>
      </c>
      <c r="R345" s="45">
        <v>2</v>
      </c>
      <c r="S345" s="44">
        <v>2.23</v>
      </c>
      <c r="T345" s="45">
        <v>22</v>
      </c>
      <c r="U345" s="45">
        <v>10</v>
      </c>
      <c r="V345" s="51">
        <v>12</v>
      </c>
      <c r="W345" s="51">
        <v>1.04</v>
      </c>
      <c r="X345" s="50">
        <v>-0.17</v>
      </c>
      <c r="Y345" s="38" t="s">
        <v>14</v>
      </c>
    </row>
    <row r="346" spans="1:25">
      <c r="A346" s="66">
        <v>92</v>
      </c>
      <c r="B346" s="34" t="s">
        <v>3475</v>
      </c>
      <c r="C346" s="34" t="s">
        <v>1072</v>
      </c>
      <c r="D346" s="43" t="s">
        <v>1742</v>
      </c>
      <c r="E346" s="34" t="s">
        <v>3418</v>
      </c>
      <c r="F346" s="43">
        <v>26</v>
      </c>
      <c r="G346" s="43">
        <v>1998</v>
      </c>
      <c r="H346" s="44">
        <v>28</v>
      </c>
      <c r="I346" s="86">
        <v>1030</v>
      </c>
      <c r="J346" s="45">
        <v>37</v>
      </c>
      <c r="K346" s="45">
        <v>30.1</v>
      </c>
      <c r="L346" s="45">
        <v>11.4</v>
      </c>
      <c r="M346" s="44">
        <v>10</v>
      </c>
      <c r="N346" s="45">
        <v>67</v>
      </c>
      <c r="O346" s="36">
        <v>0</v>
      </c>
      <c r="P346" s="44">
        <v>18</v>
      </c>
      <c r="Q346" s="45">
        <v>20</v>
      </c>
      <c r="R346" s="45">
        <v>4</v>
      </c>
      <c r="S346" s="44">
        <v>0.61</v>
      </c>
      <c r="T346" s="45">
        <v>12</v>
      </c>
      <c r="U346" s="45">
        <v>29</v>
      </c>
      <c r="V346" s="50">
        <v>-17</v>
      </c>
      <c r="W346" s="50">
        <v>-1.49</v>
      </c>
      <c r="X346" s="50">
        <v>-0.73</v>
      </c>
      <c r="Y346" s="38" t="s">
        <v>14</v>
      </c>
    </row>
    <row r="347" spans="1:25">
      <c r="A347" s="66">
        <v>562</v>
      </c>
      <c r="B347" s="34" t="s">
        <v>3986</v>
      </c>
      <c r="C347" s="34" t="s">
        <v>1092</v>
      </c>
      <c r="D347" s="43" t="s">
        <v>72</v>
      </c>
      <c r="E347" s="34" t="s">
        <v>4525</v>
      </c>
      <c r="F347" s="43">
        <v>22</v>
      </c>
      <c r="G347" s="43">
        <v>2003</v>
      </c>
      <c r="H347" s="44">
        <v>14</v>
      </c>
      <c r="I347" s="86">
        <v>1028</v>
      </c>
      <c r="J347" s="45">
        <v>73</v>
      </c>
      <c r="K347" s="45">
        <v>30.1</v>
      </c>
      <c r="L347" s="45">
        <v>11.4</v>
      </c>
      <c r="M347" s="44">
        <v>11</v>
      </c>
      <c r="N347" s="45">
        <v>85</v>
      </c>
      <c r="O347" s="45">
        <v>9</v>
      </c>
      <c r="P347" s="44">
        <v>3</v>
      </c>
      <c r="Q347" s="45">
        <v>31</v>
      </c>
      <c r="R347" s="45">
        <v>4</v>
      </c>
      <c r="S347" s="44">
        <v>0.93</v>
      </c>
      <c r="T347" s="45">
        <v>13</v>
      </c>
      <c r="U347" s="45">
        <v>18</v>
      </c>
      <c r="V347" s="50">
        <v>-5</v>
      </c>
      <c r="W347" s="50">
        <v>-0.44</v>
      </c>
      <c r="X347" s="50">
        <v>-0.51</v>
      </c>
      <c r="Y347" s="38" t="s">
        <v>14</v>
      </c>
    </row>
    <row r="348" spans="1:25">
      <c r="A348" s="66">
        <v>440</v>
      </c>
      <c r="B348" s="34" t="s">
        <v>155</v>
      </c>
      <c r="C348" s="34" t="s">
        <v>1059</v>
      </c>
      <c r="D348" s="43" t="s">
        <v>71</v>
      </c>
      <c r="E348" s="34" t="s">
        <v>51</v>
      </c>
      <c r="F348" s="43">
        <v>26</v>
      </c>
      <c r="G348" s="43">
        <v>1999</v>
      </c>
      <c r="H348" s="44">
        <v>23</v>
      </c>
      <c r="I348" s="86">
        <v>1017</v>
      </c>
      <c r="J348" s="45">
        <v>44</v>
      </c>
      <c r="K348" s="45">
        <v>29.7</v>
      </c>
      <c r="L348" s="45">
        <v>11.3</v>
      </c>
      <c r="M348" s="44">
        <v>12</v>
      </c>
      <c r="N348" s="45">
        <v>70</v>
      </c>
      <c r="O348" s="45">
        <v>3</v>
      </c>
      <c r="P348" s="44">
        <v>11</v>
      </c>
      <c r="Q348" s="45">
        <v>16</v>
      </c>
      <c r="R348" s="45">
        <v>6</v>
      </c>
      <c r="S348" s="44">
        <v>1.87</v>
      </c>
      <c r="T348" s="45">
        <v>19</v>
      </c>
      <c r="U348" s="45">
        <v>15</v>
      </c>
      <c r="V348" s="51">
        <v>4</v>
      </c>
      <c r="W348" s="51">
        <v>0.35</v>
      </c>
      <c r="X348" s="50">
        <v>-0.21</v>
      </c>
      <c r="Y348" s="38" t="s">
        <v>14</v>
      </c>
    </row>
    <row r="349" spans="1:25">
      <c r="A349" s="66">
        <v>372</v>
      </c>
      <c r="B349" s="34" t="s">
        <v>142</v>
      </c>
      <c r="C349" s="34" t="s">
        <v>1059</v>
      </c>
      <c r="D349" s="43" t="s">
        <v>71</v>
      </c>
      <c r="E349" s="34" t="s">
        <v>3420</v>
      </c>
      <c r="F349" s="43">
        <v>27</v>
      </c>
      <c r="G349" s="43">
        <v>1997</v>
      </c>
      <c r="H349" s="44">
        <v>23</v>
      </c>
      <c r="I349" s="86">
        <v>1011</v>
      </c>
      <c r="J349" s="45">
        <v>44</v>
      </c>
      <c r="K349" s="45">
        <v>29.6</v>
      </c>
      <c r="L349" s="45">
        <v>11.2</v>
      </c>
      <c r="M349" s="44">
        <v>10</v>
      </c>
      <c r="N349" s="45">
        <v>84</v>
      </c>
      <c r="O349" s="45">
        <v>7</v>
      </c>
      <c r="P349" s="44">
        <v>13</v>
      </c>
      <c r="Q349" s="45">
        <v>13</v>
      </c>
      <c r="R349" s="45">
        <v>6</v>
      </c>
      <c r="S349" s="44">
        <v>1.35</v>
      </c>
      <c r="T349" s="45">
        <v>12</v>
      </c>
      <c r="U349" s="45">
        <v>20</v>
      </c>
      <c r="V349" s="50">
        <v>-8</v>
      </c>
      <c r="W349" s="50">
        <v>-0.71</v>
      </c>
      <c r="X349" s="50">
        <v>-0.75</v>
      </c>
      <c r="Y349" s="38" t="s">
        <v>14</v>
      </c>
    </row>
    <row r="350" spans="1:25">
      <c r="A350" s="66">
        <v>515</v>
      </c>
      <c r="B350" s="34" t="s">
        <v>47</v>
      </c>
      <c r="C350" s="34" t="s">
        <v>1059</v>
      </c>
      <c r="D350" s="43" t="s">
        <v>76</v>
      </c>
      <c r="E350" s="34" t="s">
        <v>4527</v>
      </c>
      <c r="F350" s="43">
        <v>27</v>
      </c>
      <c r="G350" s="43">
        <v>1998</v>
      </c>
      <c r="H350" s="44">
        <v>12</v>
      </c>
      <c r="I350" s="86">
        <v>1004</v>
      </c>
      <c r="J350" s="45">
        <v>84</v>
      </c>
      <c r="K350" s="45">
        <v>29.4</v>
      </c>
      <c r="L350" s="45">
        <v>11.2</v>
      </c>
      <c r="M350" s="44">
        <v>11</v>
      </c>
      <c r="N350" s="45">
        <v>90</v>
      </c>
      <c r="O350" s="45">
        <v>11</v>
      </c>
      <c r="P350" s="44">
        <v>1</v>
      </c>
      <c r="Q350" s="45">
        <v>14</v>
      </c>
      <c r="R350" s="45">
        <v>26</v>
      </c>
      <c r="S350" s="44">
        <v>1.17</v>
      </c>
      <c r="T350" s="45">
        <v>16</v>
      </c>
      <c r="U350" s="45">
        <v>17</v>
      </c>
      <c r="V350" s="50">
        <v>-1</v>
      </c>
      <c r="W350" s="50">
        <v>-0.09</v>
      </c>
      <c r="X350" s="50">
        <v>-0.05</v>
      </c>
      <c r="Y350" s="38" t="s">
        <v>14</v>
      </c>
    </row>
    <row r="351" spans="1:25">
      <c r="A351" s="66">
        <v>591</v>
      </c>
      <c r="B351" s="34" t="s">
        <v>185</v>
      </c>
      <c r="C351" s="34" t="s">
        <v>1059</v>
      </c>
      <c r="D351" s="43" t="s">
        <v>70</v>
      </c>
      <c r="E351" s="34" t="s">
        <v>4528</v>
      </c>
      <c r="F351" s="43">
        <v>27</v>
      </c>
      <c r="G351" s="43">
        <v>1997</v>
      </c>
      <c r="H351" s="44">
        <v>15</v>
      </c>
      <c r="I351" s="86">
        <v>1001</v>
      </c>
      <c r="J351" s="45">
        <v>67</v>
      </c>
      <c r="K351" s="45">
        <v>29.3</v>
      </c>
      <c r="L351" s="45">
        <v>11.1</v>
      </c>
      <c r="M351" s="44">
        <v>11</v>
      </c>
      <c r="N351" s="45">
        <v>83</v>
      </c>
      <c r="O351" s="45">
        <v>7</v>
      </c>
      <c r="P351" s="44">
        <v>4</v>
      </c>
      <c r="Q351" s="45">
        <v>23</v>
      </c>
      <c r="R351" s="45">
        <v>1</v>
      </c>
      <c r="S351" s="44">
        <v>0.87</v>
      </c>
      <c r="T351" s="45">
        <v>11</v>
      </c>
      <c r="U351" s="45">
        <v>21</v>
      </c>
      <c r="V351" s="50">
        <v>-10</v>
      </c>
      <c r="W351" s="50">
        <v>-0.9</v>
      </c>
      <c r="X351" s="50">
        <v>-0.94</v>
      </c>
      <c r="Y351" s="38" t="s">
        <v>14</v>
      </c>
    </row>
    <row r="352" spans="1:25">
      <c r="A352" s="66">
        <v>445</v>
      </c>
      <c r="B352" s="34" t="s">
        <v>1308</v>
      </c>
      <c r="C352" s="34" t="s">
        <v>1069</v>
      </c>
      <c r="D352" s="43" t="s">
        <v>70</v>
      </c>
      <c r="E352" s="34" t="s">
        <v>54</v>
      </c>
      <c r="F352" s="43">
        <v>24</v>
      </c>
      <c r="G352" s="43">
        <v>2001</v>
      </c>
      <c r="H352" s="44">
        <v>21</v>
      </c>
      <c r="I352" s="86">
        <v>1000</v>
      </c>
      <c r="J352" s="45">
        <v>48</v>
      </c>
      <c r="K352" s="45">
        <v>29.2</v>
      </c>
      <c r="L352" s="45">
        <v>11.1</v>
      </c>
      <c r="M352" s="44">
        <v>10</v>
      </c>
      <c r="N352" s="45">
        <v>74</v>
      </c>
      <c r="O352" s="45">
        <v>1</v>
      </c>
      <c r="P352" s="44">
        <v>11</v>
      </c>
      <c r="Q352" s="45">
        <v>23</v>
      </c>
      <c r="R352" s="36">
        <v>0</v>
      </c>
      <c r="S352" s="44">
        <v>1.38</v>
      </c>
      <c r="T352" s="45">
        <v>10</v>
      </c>
      <c r="U352" s="45">
        <v>12</v>
      </c>
      <c r="V352" s="50">
        <v>-2</v>
      </c>
      <c r="W352" s="50">
        <v>-0.18</v>
      </c>
      <c r="X352" s="50">
        <v>-0.11</v>
      </c>
      <c r="Y352" s="38" t="s">
        <v>14</v>
      </c>
    </row>
    <row r="353" spans="1:25">
      <c r="A353" s="66">
        <v>438</v>
      </c>
      <c r="B353" s="34" t="s">
        <v>3493</v>
      </c>
      <c r="C353" s="34" t="s">
        <v>1067</v>
      </c>
      <c r="D353" s="43" t="s">
        <v>72</v>
      </c>
      <c r="E353" s="34" t="s">
        <v>46</v>
      </c>
      <c r="F353" s="43">
        <v>21</v>
      </c>
      <c r="G353" s="43">
        <v>2004</v>
      </c>
      <c r="H353" s="44">
        <v>20</v>
      </c>
      <c r="I353" s="45">
        <v>994</v>
      </c>
      <c r="J353" s="45">
        <v>50</v>
      </c>
      <c r="K353" s="45">
        <v>29.1</v>
      </c>
      <c r="L353" s="45">
        <v>11</v>
      </c>
      <c r="M353" s="44">
        <v>9</v>
      </c>
      <c r="N353" s="45">
        <v>75</v>
      </c>
      <c r="O353" s="45">
        <v>5</v>
      </c>
      <c r="P353" s="44">
        <v>11</v>
      </c>
      <c r="Q353" s="45">
        <v>29</v>
      </c>
      <c r="R353" s="45">
        <v>11</v>
      </c>
      <c r="S353" s="44">
        <v>2.15</v>
      </c>
      <c r="T353" s="45">
        <v>17</v>
      </c>
      <c r="U353" s="45">
        <v>8</v>
      </c>
      <c r="V353" s="51">
        <v>9</v>
      </c>
      <c r="W353" s="51">
        <v>0.81</v>
      </c>
      <c r="X353" s="50">
        <v>-0.48</v>
      </c>
      <c r="Y353" s="38" t="s">
        <v>14</v>
      </c>
    </row>
    <row r="354" spans="1:25">
      <c r="A354" s="66">
        <v>123</v>
      </c>
      <c r="B354" s="34" t="s">
        <v>93</v>
      </c>
      <c r="C354" s="34" t="s">
        <v>1058</v>
      </c>
      <c r="D354" s="43" t="s">
        <v>71</v>
      </c>
      <c r="E354" s="34" t="s">
        <v>67</v>
      </c>
      <c r="F354" s="43">
        <v>30</v>
      </c>
      <c r="G354" s="43">
        <v>1995</v>
      </c>
      <c r="H354" s="44">
        <v>26</v>
      </c>
      <c r="I354" s="45">
        <v>993</v>
      </c>
      <c r="J354" s="45">
        <v>38</v>
      </c>
      <c r="K354" s="45">
        <v>29</v>
      </c>
      <c r="L354" s="45">
        <v>11</v>
      </c>
      <c r="M354" s="44">
        <v>9</v>
      </c>
      <c r="N354" s="45">
        <v>65</v>
      </c>
      <c r="O354" s="36">
        <v>0</v>
      </c>
      <c r="P354" s="44">
        <v>17</v>
      </c>
      <c r="Q354" s="45">
        <v>24</v>
      </c>
      <c r="R354" s="45">
        <v>1</v>
      </c>
      <c r="S354" s="44">
        <v>1.77</v>
      </c>
      <c r="T354" s="45">
        <v>16</v>
      </c>
      <c r="U354" s="45">
        <v>14</v>
      </c>
      <c r="V354" s="51">
        <v>2</v>
      </c>
      <c r="W354" s="51">
        <v>0.18</v>
      </c>
      <c r="X354" s="51">
        <v>0.11</v>
      </c>
      <c r="Y354" s="38" t="s">
        <v>14</v>
      </c>
    </row>
    <row r="355" spans="1:25">
      <c r="A355" s="66">
        <v>409</v>
      </c>
      <c r="B355" s="34" t="s">
        <v>1711</v>
      </c>
      <c r="C355" s="34" t="s">
        <v>1060</v>
      </c>
      <c r="D355" s="43" t="s">
        <v>1077</v>
      </c>
      <c r="E355" s="34" t="s">
        <v>51</v>
      </c>
      <c r="F355" s="43">
        <v>27</v>
      </c>
      <c r="G355" s="43">
        <v>1997</v>
      </c>
      <c r="H355" s="44">
        <v>20</v>
      </c>
      <c r="I355" s="45">
        <v>985</v>
      </c>
      <c r="J355" s="45">
        <v>49</v>
      </c>
      <c r="K355" s="45">
        <v>28.8</v>
      </c>
      <c r="L355" s="45">
        <v>10.9</v>
      </c>
      <c r="M355" s="44">
        <v>11</v>
      </c>
      <c r="N355" s="45">
        <v>72</v>
      </c>
      <c r="O355" s="45">
        <v>3</v>
      </c>
      <c r="P355" s="44">
        <v>9</v>
      </c>
      <c r="Q355" s="45">
        <v>22</v>
      </c>
      <c r="R355" s="45">
        <v>6</v>
      </c>
      <c r="S355" s="44">
        <v>2</v>
      </c>
      <c r="T355" s="45">
        <v>19</v>
      </c>
      <c r="U355" s="45">
        <v>10</v>
      </c>
      <c r="V355" s="51">
        <v>9</v>
      </c>
      <c r="W355" s="51">
        <v>0.82</v>
      </c>
      <c r="X355" s="51">
        <v>0.45</v>
      </c>
      <c r="Y355" s="38" t="s">
        <v>14</v>
      </c>
    </row>
    <row r="356" spans="1:25">
      <c r="A356" s="66">
        <v>473</v>
      </c>
      <c r="B356" s="34" t="s">
        <v>1747</v>
      </c>
      <c r="C356" s="34" t="s">
        <v>1061</v>
      </c>
      <c r="D356" s="43" t="s">
        <v>1742</v>
      </c>
      <c r="E356" s="34" t="s">
        <v>4528</v>
      </c>
      <c r="F356" s="43">
        <v>20</v>
      </c>
      <c r="G356" s="43">
        <v>2004</v>
      </c>
      <c r="H356" s="44">
        <v>24</v>
      </c>
      <c r="I356" s="45">
        <v>985</v>
      </c>
      <c r="J356" s="45">
        <v>41</v>
      </c>
      <c r="K356" s="45">
        <v>28.8</v>
      </c>
      <c r="L356" s="45">
        <v>10.9</v>
      </c>
      <c r="M356" s="44">
        <v>10</v>
      </c>
      <c r="N356" s="45">
        <v>68</v>
      </c>
      <c r="O356" s="45">
        <v>1</v>
      </c>
      <c r="P356" s="44">
        <v>14</v>
      </c>
      <c r="Q356" s="45">
        <v>22</v>
      </c>
      <c r="R356" s="45">
        <v>2</v>
      </c>
      <c r="S356" s="44">
        <v>1.08</v>
      </c>
      <c r="T356" s="45">
        <v>16</v>
      </c>
      <c r="U356" s="45">
        <v>13</v>
      </c>
      <c r="V356" s="51">
        <v>3</v>
      </c>
      <c r="W356" s="51">
        <v>0.27</v>
      </c>
      <c r="X356" s="51">
        <v>0.72</v>
      </c>
      <c r="Y356" s="38" t="s">
        <v>14</v>
      </c>
    </row>
    <row r="357" spans="1:25">
      <c r="A357" s="66">
        <v>673</v>
      </c>
      <c r="B357" s="34" t="s">
        <v>1407</v>
      </c>
      <c r="C357" s="34" t="s">
        <v>1059</v>
      </c>
      <c r="D357" s="43" t="s">
        <v>71</v>
      </c>
      <c r="E357" s="34" t="s">
        <v>4527</v>
      </c>
      <c r="F357" s="43">
        <v>25</v>
      </c>
      <c r="G357" s="43">
        <v>1999</v>
      </c>
      <c r="H357" s="44">
        <v>24</v>
      </c>
      <c r="I357" s="45">
        <v>983</v>
      </c>
      <c r="J357" s="45">
        <v>41</v>
      </c>
      <c r="K357" s="45">
        <v>28.7</v>
      </c>
      <c r="L357" s="45">
        <v>10.9</v>
      </c>
      <c r="M357" s="44">
        <v>10</v>
      </c>
      <c r="N357" s="45">
        <v>70</v>
      </c>
      <c r="O357" s="45">
        <v>1</v>
      </c>
      <c r="P357" s="44">
        <v>14</v>
      </c>
      <c r="Q357" s="45">
        <v>20</v>
      </c>
      <c r="R357" s="45">
        <v>13</v>
      </c>
      <c r="S357" s="44">
        <v>1.46</v>
      </c>
      <c r="T357" s="45">
        <v>13</v>
      </c>
      <c r="U357" s="45">
        <v>18</v>
      </c>
      <c r="V357" s="50">
        <v>-5</v>
      </c>
      <c r="W357" s="50">
        <v>-0.46</v>
      </c>
      <c r="X357" s="50">
        <v>-0.56999999999999995</v>
      </c>
      <c r="Y357" s="38" t="s">
        <v>14</v>
      </c>
    </row>
    <row r="358" spans="1:25">
      <c r="A358" s="66">
        <v>385</v>
      </c>
      <c r="B358" s="34" t="s">
        <v>3988</v>
      </c>
      <c r="C358" s="34" t="s">
        <v>1061</v>
      </c>
      <c r="D358" s="43" t="s">
        <v>71</v>
      </c>
      <c r="E358" s="34" t="s">
        <v>4526</v>
      </c>
      <c r="F358" s="43">
        <v>21</v>
      </c>
      <c r="G358" s="43">
        <v>2003</v>
      </c>
      <c r="H358" s="44">
        <v>22</v>
      </c>
      <c r="I358" s="45">
        <v>981</v>
      </c>
      <c r="J358" s="45">
        <v>45</v>
      </c>
      <c r="K358" s="45">
        <v>28.7</v>
      </c>
      <c r="L358" s="45">
        <v>10.9</v>
      </c>
      <c r="M358" s="44">
        <v>11</v>
      </c>
      <c r="N358" s="45">
        <v>74</v>
      </c>
      <c r="O358" s="45">
        <v>2</v>
      </c>
      <c r="P358" s="44">
        <v>11</v>
      </c>
      <c r="Q358" s="45">
        <v>15</v>
      </c>
      <c r="R358" s="45">
        <v>12</v>
      </c>
      <c r="S358" s="44">
        <v>0.73</v>
      </c>
      <c r="T358" s="45">
        <v>11</v>
      </c>
      <c r="U358" s="45">
        <v>23</v>
      </c>
      <c r="V358" s="50">
        <v>-12</v>
      </c>
      <c r="W358" s="50">
        <v>-1.1000000000000001</v>
      </c>
      <c r="X358" s="50">
        <v>-0.84</v>
      </c>
      <c r="Y358" s="38" t="s">
        <v>14</v>
      </c>
    </row>
    <row r="359" spans="1:25">
      <c r="A359" s="66">
        <v>14</v>
      </c>
      <c r="B359" s="34" t="s">
        <v>1469</v>
      </c>
      <c r="C359" s="34" t="s">
        <v>1062</v>
      </c>
      <c r="D359" s="43" t="s">
        <v>72</v>
      </c>
      <c r="E359" s="34" t="s">
        <v>48</v>
      </c>
      <c r="F359" s="43">
        <v>24</v>
      </c>
      <c r="G359" s="43">
        <v>2001</v>
      </c>
      <c r="H359" s="44">
        <v>17</v>
      </c>
      <c r="I359" s="45">
        <v>974</v>
      </c>
      <c r="J359" s="45">
        <v>57</v>
      </c>
      <c r="K359" s="45">
        <v>28.5</v>
      </c>
      <c r="L359" s="45">
        <v>10.8</v>
      </c>
      <c r="M359" s="44">
        <v>12</v>
      </c>
      <c r="N359" s="45">
        <v>77</v>
      </c>
      <c r="O359" s="45">
        <v>7</v>
      </c>
      <c r="P359" s="44">
        <v>5</v>
      </c>
      <c r="Q359" s="45">
        <v>11</v>
      </c>
      <c r="R359" s="45">
        <v>9</v>
      </c>
      <c r="S359" s="44">
        <v>1.94</v>
      </c>
      <c r="T359" s="45">
        <v>23</v>
      </c>
      <c r="U359" s="45">
        <v>9</v>
      </c>
      <c r="V359" s="51">
        <v>14</v>
      </c>
      <c r="W359" s="51">
        <v>1.29</v>
      </c>
      <c r="X359" s="51">
        <v>0.26</v>
      </c>
      <c r="Y359" s="38" t="s">
        <v>14</v>
      </c>
    </row>
    <row r="360" spans="1:25">
      <c r="A360" s="66">
        <v>68</v>
      </c>
      <c r="B360" s="34" t="s">
        <v>1700</v>
      </c>
      <c r="C360" s="34" t="s">
        <v>1074</v>
      </c>
      <c r="D360" s="43" t="s">
        <v>71</v>
      </c>
      <c r="E360" s="34" t="s">
        <v>4528</v>
      </c>
      <c r="F360" s="43">
        <v>19</v>
      </c>
      <c r="G360" s="43">
        <v>2006</v>
      </c>
      <c r="H360" s="44">
        <v>23</v>
      </c>
      <c r="I360" s="45">
        <v>965</v>
      </c>
      <c r="J360" s="45">
        <v>42</v>
      </c>
      <c r="K360" s="45">
        <v>28.2</v>
      </c>
      <c r="L360" s="45">
        <v>10.7</v>
      </c>
      <c r="M360" s="44">
        <v>11</v>
      </c>
      <c r="N360" s="45">
        <v>66</v>
      </c>
      <c r="O360" s="36">
        <v>0</v>
      </c>
      <c r="P360" s="44">
        <v>12</v>
      </c>
      <c r="Q360" s="45">
        <v>20</v>
      </c>
      <c r="R360" s="45">
        <v>5</v>
      </c>
      <c r="S360" s="44">
        <v>1.17</v>
      </c>
      <c r="T360" s="45">
        <v>14</v>
      </c>
      <c r="U360" s="45">
        <v>18</v>
      </c>
      <c r="V360" s="50">
        <v>-4</v>
      </c>
      <c r="W360" s="50">
        <v>-0.37</v>
      </c>
      <c r="X360" s="50">
        <v>-0.19</v>
      </c>
      <c r="Y360" s="38" t="s">
        <v>14</v>
      </c>
    </row>
    <row r="361" spans="1:25">
      <c r="A361" s="66">
        <v>227</v>
      </c>
      <c r="B361" s="34" t="s">
        <v>1706</v>
      </c>
      <c r="C361" s="34" t="s">
        <v>1082</v>
      </c>
      <c r="D361" s="43" t="s">
        <v>1742</v>
      </c>
      <c r="E361" s="34" t="s">
        <v>65</v>
      </c>
      <c r="F361" s="43">
        <v>22</v>
      </c>
      <c r="G361" s="43">
        <v>2003</v>
      </c>
      <c r="H361" s="44">
        <v>22</v>
      </c>
      <c r="I361" s="45">
        <v>960</v>
      </c>
      <c r="J361" s="45">
        <v>44</v>
      </c>
      <c r="K361" s="45">
        <v>28.1</v>
      </c>
      <c r="L361" s="45">
        <v>10.7</v>
      </c>
      <c r="M361" s="44">
        <v>9</v>
      </c>
      <c r="N361" s="45">
        <v>72</v>
      </c>
      <c r="O361" s="45">
        <v>1</v>
      </c>
      <c r="P361" s="44">
        <v>13</v>
      </c>
      <c r="Q361" s="45">
        <v>24</v>
      </c>
      <c r="R361" s="45">
        <v>4</v>
      </c>
      <c r="S361" s="44">
        <v>0.59</v>
      </c>
      <c r="T361" s="45">
        <v>12</v>
      </c>
      <c r="U361" s="45">
        <v>18</v>
      </c>
      <c r="V361" s="50">
        <v>-6</v>
      </c>
      <c r="W361" s="50">
        <v>-0.56000000000000005</v>
      </c>
      <c r="X361" s="51">
        <v>0.72</v>
      </c>
      <c r="Y361" s="38" t="s">
        <v>14</v>
      </c>
    </row>
    <row r="362" spans="1:25">
      <c r="A362" s="66">
        <v>338</v>
      </c>
      <c r="B362" s="34" t="s">
        <v>1263</v>
      </c>
      <c r="C362" s="34" t="s">
        <v>1065</v>
      </c>
      <c r="D362" s="43" t="s">
        <v>71</v>
      </c>
      <c r="E362" s="34" t="s">
        <v>67</v>
      </c>
      <c r="F362" s="43">
        <v>26</v>
      </c>
      <c r="G362" s="43">
        <v>1999</v>
      </c>
      <c r="H362" s="44">
        <v>20</v>
      </c>
      <c r="I362" s="45">
        <v>952</v>
      </c>
      <c r="J362" s="45">
        <v>48</v>
      </c>
      <c r="K362" s="45">
        <v>27.8</v>
      </c>
      <c r="L362" s="45">
        <v>10.6</v>
      </c>
      <c r="M362" s="44">
        <v>10</v>
      </c>
      <c r="N362" s="45">
        <v>72</v>
      </c>
      <c r="O362" s="36">
        <v>0</v>
      </c>
      <c r="P362" s="44">
        <v>10</v>
      </c>
      <c r="Q362" s="45">
        <v>23</v>
      </c>
      <c r="R362" s="45">
        <v>1</v>
      </c>
      <c r="S362" s="44">
        <v>1.2</v>
      </c>
      <c r="T362" s="45">
        <v>16</v>
      </c>
      <c r="U362" s="45">
        <v>19</v>
      </c>
      <c r="V362" s="50">
        <v>-3</v>
      </c>
      <c r="W362" s="50">
        <v>-0.28000000000000003</v>
      </c>
      <c r="X362" s="50">
        <v>-0.54</v>
      </c>
      <c r="Y362" s="38" t="s">
        <v>14</v>
      </c>
    </row>
    <row r="363" spans="1:25">
      <c r="A363" s="66">
        <v>370</v>
      </c>
      <c r="B363" s="34" t="s">
        <v>1846</v>
      </c>
      <c r="C363" s="34" t="s">
        <v>1074</v>
      </c>
      <c r="D363" s="43" t="s">
        <v>1077</v>
      </c>
      <c r="E363" s="34" t="s">
        <v>61</v>
      </c>
      <c r="F363" s="43">
        <v>31</v>
      </c>
      <c r="G363" s="43">
        <v>1994</v>
      </c>
      <c r="H363" s="44">
        <v>17</v>
      </c>
      <c r="I363" s="45">
        <v>948</v>
      </c>
      <c r="J363" s="45">
        <v>56</v>
      </c>
      <c r="K363" s="45">
        <v>27.7</v>
      </c>
      <c r="L363" s="45">
        <v>10.5</v>
      </c>
      <c r="M363" s="44">
        <v>11</v>
      </c>
      <c r="N363" s="45">
        <v>83</v>
      </c>
      <c r="O363" s="45">
        <v>8</v>
      </c>
      <c r="P363" s="44">
        <v>6</v>
      </c>
      <c r="Q363" s="45">
        <v>6</v>
      </c>
      <c r="R363" s="45">
        <v>17</v>
      </c>
      <c r="S363" s="44">
        <v>2.1800000000000002</v>
      </c>
      <c r="T363" s="45">
        <v>20</v>
      </c>
      <c r="U363" s="45">
        <v>15</v>
      </c>
      <c r="V363" s="51">
        <v>5</v>
      </c>
      <c r="W363" s="51">
        <v>0.47</v>
      </c>
      <c r="X363" s="51">
        <v>0.4</v>
      </c>
      <c r="Y363" s="38" t="s">
        <v>14</v>
      </c>
    </row>
    <row r="364" spans="1:25">
      <c r="A364" s="66">
        <v>134</v>
      </c>
      <c r="B364" s="34" t="s">
        <v>1728</v>
      </c>
      <c r="C364" s="34" t="s">
        <v>1067</v>
      </c>
      <c r="D364" s="43" t="s">
        <v>72</v>
      </c>
      <c r="E364" s="34" t="s">
        <v>54</v>
      </c>
      <c r="F364" s="43">
        <v>25</v>
      </c>
      <c r="G364" s="43">
        <v>1999</v>
      </c>
      <c r="H364" s="44">
        <v>15</v>
      </c>
      <c r="I364" s="45">
        <v>938</v>
      </c>
      <c r="J364" s="45">
        <v>63</v>
      </c>
      <c r="K364" s="45">
        <v>27.4</v>
      </c>
      <c r="L364" s="45">
        <v>10.4</v>
      </c>
      <c r="M364" s="44">
        <v>11</v>
      </c>
      <c r="N364" s="45">
        <v>84</v>
      </c>
      <c r="O364" s="45">
        <v>7</v>
      </c>
      <c r="P364" s="44">
        <v>4</v>
      </c>
      <c r="Q364" s="45">
        <v>4</v>
      </c>
      <c r="R364" s="45">
        <v>16</v>
      </c>
      <c r="S364" s="44">
        <v>1.8</v>
      </c>
      <c r="T364" s="45">
        <v>9</v>
      </c>
      <c r="U364" s="45">
        <v>11</v>
      </c>
      <c r="V364" s="50">
        <v>-2</v>
      </c>
      <c r="W364" s="50">
        <v>-0.19</v>
      </c>
      <c r="X364" s="50">
        <v>-0.12</v>
      </c>
      <c r="Y364" s="38" t="s">
        <v>14</v>
      </c>
    </row>
    <row r="365" spans="1:25" ht="17.25" thickBot="1">
      <c r="A365" s="66">
        <v>84</v>
      </c>
      <c r="B365" s="34" t="s">
        <v>1423</v>
      </c>
      <c r="C365" s="34" t="s">
        <v>1090</v>
      </c>
      <c r="D365" s="43" t="s">
        <v>72</v>
      </c>
      <c r="E365" s="34" t="s">
        <v>58</v>
      </c>
      <c r="F365" s="43">
        <v>22</v>
      </c>
      <c r="G365" s="43">
        <v>2003</v>
      </c>
      <c r="H365" s="44">
        <v>15</v>
      </c>
      <c r="I365" s="45">
        <v>929</v>
      </c>
      <c r="J365" s="45">
        <v>62</v>
      </c>
      <c r="K365" s="45">
        <v>27.2</v>
      </c>
      <c r="L365" s="45">
        <v>10.3</v>
      </c>
      <c r="M365" s="44">
        <v>12</v>
      </c>
      <c r="N365" s="45">
        <v>70</v>
      </c>
      <c r="O365" s="45">
        <v>3</v>
      </c>
      <c r="P365" s="44">
        <v>3</v>
      </c>
      <c r="Q365" s="45">
        <v>29</v>
      </c>
      <c r="R365" s="45">
        <v>1</v>
      </c>
      <c r="S365" s="44">
        <v>1.47</v>
      </c>
      <c r="T365" s="45">
        <v>11</v>
      </c>
      <c r="U365" s="45">
        <v>13</v>
      </c>
      <c r="V365" s="50">
        <v>-2</v>
      </c>
      <c r="W365" s="50">
        <v>-0.19</v>
      </c>
      <c r="X365" s="50">
        <v>-0.63</v>
      </c>
      <c r="Y365" s="38" t="s">
        <v>14</v>
      </c>
    </row>
    <row r="366" spans="1:25" ht="17.25" thickBot="1">
      <c r="A366" s="73">
        <v>265</v>
      </c>
      <c r="B366" s="75" t="s">
        <v>1837</v>
      </c>
      <c r="C366" s="75" t="s">
        <v>1059</v>
      </c>
      <c r="D366" s="77" t="s">
        <v>72</v>
      </c>
      <c r="E366" s="75" t="s">
        <v>51</v>
      </c>
      <c r="F366" s="77">
        <v>18</v>
      </c>
      <c r="G366" s="77">
        <v>2006</v>
      </c>
      <c r="H366" s="80">
        <v>17</v>
      </c>
      <c r="I366" s="78">
        <v>924</v>
      </c>
      <c r="J366" s="78">
        <v>54</v>
      </c>
      <c r="K366" s="78">
        <v>27</v>
      </c>
      <c r="L366" s="78">
        <v>10.3</v>
      </c>
      <c r="M366" s="80">
        <v>11</v>
      </c>
      <c r="N366" s="78">
        <v>80</v>
      </c>
      <c r="O366" s="78">
        <v>7</v>
      </c>
      <c r="P366" s="80">
        <v>6</v>
      </c>
      <c r="Q366" s="78">
        <v>8</v>
      </c>
      <c r="R366" s="78">
        <v>21</v>
      </c>
      <c r="S366" s="80">
        <v>2</v>
      </c>
      <c r="T366" s="78">
        <v>20</v>
      </c>
      <c r="U366" s="78">
        <v>15</v>
      </c>
      <c r="V366" s="89">
        <v>5</v>
      </c>
      <c r="W366" s="89">
        <v>0.49</v>
      </c>
      <c r="X366" s="88">
        <v>-0.02</v>
      </c>
      <c r="Y366" s="84" t="s">
        <v>14</v>
      </c>
    </row>
    <row r="367" spans="1:25">
      <c r="A367" s="66">
        <v>605</v>
      </c>
      <c r="B367" s="34" t="s">
        <v>1718</v>
      </c>
      <c r="C367" s="34" t="s">
        <v>1063</v>
      </c>
      <c r="D367" s="43" t="s">
        <v>70</v>
      </c>
      <c r="E367" s="34" t="s">
        <v>63</v>
      </c>
      <c r="F367" s="43">
        <v>25</v>
      </c>
      <c r="G367" s="43">
        <v>2000</v>
      </c>
      <c r="H367" s="44">
        <v>14</v>
      </c>
      <c r="I367" s="45">
        <v>903</v>
      </c>
      <c r="J367" s="45">
        <v>65</v>
      </c>
      <c r="K367" s="45">
        <v>26.4</v>
      </c>
      <c r="L367" s="45">
        <v>10</v>
      </c>
      <c r="M367" s="44">
        <v>12</v>
      </c>
      <c r="N367" s="45">
        <v>71</v>
      </c>
      <c r="O367" s="45">
        <v>3</v>
      </c>
      <c r="P367" s="44">
        <v>2</v>
      </c>
      <c r="Q367" s="45">
        <v>26</v>
      </c>
      <c r="R367" s="36">
        <v>0</v>
      </c>
      <c r="S367" s="44">
        <v>1.1399999999999999</v>
      </c>
      <c r="T367" s="45">
        <v>12</v>
      </c>
      <c r="U367" s="45">
        <v>15</v>
      </c>
      <c r="V367" s="50">
        <v>-3</v>
      </c>
      <c r="W367" s="50">
        <v>-0.3</v>
      </c>
      <c r="X367" s="50">
        <v>-0.05</v>
      </c>
      <c r="Y367" s="38" t="s">
        <v>14</v>
      </c>
    </row>
    <row r="368" spans="1:25">
      <c r="A368" s="66">
        <v>681</v>
      </c>
      <c r="B368" s="34" t="s">
        <v>202</v>
      </c>
      <c r="C368" s="34" t="s">
        <v>1103</v>
      </c>
      <c r="D368" s="43" t="s">
        <v>70</v>
      </c>
      <c r="E368" s="34" t="s">
        <v>4525</v>
      </c>
      <c r="F368" s="43">
        <v>33</v>
      </c>
      <c r="G368" s="43">
        <v>1991</v>
      </c>
      <c r="H368" s="44">
        <v>15</v>
      </c>
      <c r="I368" s="45">
        <v>901</v>
      </c>
      <c r="J368" s="45">
        <v>60</v>
      </c>
      <c r="K368" s="45">
        <v>26.3</v>
      </c>
      <c r="L368" s="45">
        <v>10</v>
      </c>
      <c r="M368" s="44">
        <v>11</v>
      </c>
      <c r="N368" s="45">
        <v>74</v>
      </c>
      <c r="O368" s="36">
        <v>0</v>
      </c>
      <c r="P368" s="44">
        <v>4</v>
      </c>
      <c r="Q368" s="45">
        <v>22</v>
      </c>
      <c r="R368" s="36">
        <v>0</v>
      </c>
      <c r="S368" s="44">
        <v>1.1299999999999999</v>
      </c>
      <c r="T368" s="45">
        <v>14</v>
      </c>
      <c r="U368" s="45">
        <v>14</v>
      </c>
      <c r="V368" s="36">
        <v>0</v>
      </c>
      <c r="W368" s="36">
        <v>0</v>
      </c>
      <c r="X368" s="51">
        <v>0.11</v>
      </c>
      <c r="Y368" s="38" t="s">
        <v>14</v>
      </c>
    </row>
    <row r="369" spans="1:25">
      <c r="A369" s="66">
        <v>645</v>
      </c>
      <c r="B369" s="34" t="s">
        <v>3980</v>
      </c>
      <c r="C369" s="34" t="s">
        <v>1080</v>
      </c>
      <c r="D369" s="43" t="s">
        <v>71</v>
      </c>
      <c r="E369" s="34" t="s">
        <v>51</v>
      </c>
      <c r="F369" s="43">
        <v>24</v>
      </c>
      <c r="G369" s="43">
        <v>2001</v>
      </c>
      <c r="H369" s="44">
        <v>22</v>
      </c>
      <c r="I369" s="45">
        <v>887</v>
      </c>
      <c r="J369" s="45">
        <v>40</v>
      </c>
      <c r="K369" s="45">
        <v>25.9</v>
      </c>
      <c r="L369" s="45">
        <v>9.9</v>
      </c>
      <c r="M369" s="44">
        <v>8</v>
      </c>
      <c r="N369" s="45">
        <v>80</v>
      </c>
      <c r="O369" s="45">
        <v>3</v>
      </c>
      <c r="P369" s="44">
        <v>14</v>
      </c>
      <c r="Q369" s="45">
        <v>17</v>
      </c>
      <c r="R369" s="45">
        <v>15</v>
      </c>
      <c r="S369" s="44">
        <v>1.55</v>
      </c>
      <c r="T369" s="45">
        <v>12</v>
      </c>
      <c r="U369" s="45">
        <v>23</v>
      </c>
      <c r="V369" s="50">
        <v>-11</v>
      </c>
      <c r="W369" s="50">
        <v>-1.1200000000000001</v>
      </c>
      <c r="X369" s="50">
        <v>-2.1800000000000002</v>
      </c>
      <c r="Y369" s="38" t="s">
        <v>14</v>
      </c>
    </row>
    <row r="370" spans="1:25">
      <c r="A370" s="66">
        <v>556</v>
      </c>
      <c r="B370" s="34" t="s">
        <v>1835</v>
      </c>
      <c r="C370" s="34" t="s">
        <v>1059</v>
      </c>
      <c r="D370" s="43" t="s">
        <v>71</v>
      </c>
      <c r="E370" s="34" t="s">
        <v>61</v>
      </c>
      <c r="F370" s="43">
        <v>25</v>
      </c>
      <c r="G370" s="43">
        <v>2000</v>
      </c>
      <c r="H370" s="44">
        <v>23</v>
      </c>
      <c r="I370" s="45">
        <v>876</v>
      </c>
      <c r="J370" s="45">
        <v>38</v>
      </c>
      <c r="K370" s="45">
        <v>25.6</v>
      </c>
      <c r="L370" s="45">
        <v>9.6999999999999993</v>
      </c>
      <c r="M370" s="44">
        <v>9</v>
      </c>
      <c r="N370" s="45">
        <v>67</v>
      </c>
      <c r="O370" s="36">
        <v>0</v>
      </c>
      <c r="P370" s="44">
        <v>14</v>
      </c>
      <c r="Q370" s="45">
        <v>20</v>
      </c>
      <c r="R370" s="45">
        <v>6</v>
      </c>
      <c r="S370" s="44">
        <v>1.74</v>
      </c>
      <c r="T370" s="45">
        <v>12</v>
      </c>
      <c r="U370" s="45">
        <v>10</v>
      </c>
      <c r="V370" s="51">
        <v>2</v>
      </c>
      <c r="W370" s="51">
        <v>0.21</v>
      </c>
      <c r="X370" s="51">
        <v>0.03</v>
      </c>
      <c r="Y370" s="38" t="s">
        <v>14</v>
      </c>
    </row>
    <row r="371" spans="1:25">
      <c r="A371" s="66">
        <v>444</v>
      </c>
      <c r="B371" s="34" t="s">
        <v>2055</v>
      </c>
      <c r="C371" s="34" t="s">
        <v>2014</v>
      </c>
      <c r="D371" s="43" t="s">
        <v>1742</v>
      </c>
      <c r="E371" s="34" t="s">
        <v>65</v>
      </c>
      <c r="F371" s="43">
        <v>29</v>
      </c>
      <c r="G371" s="43">
        <v>1996</v>
      </c>
      <c r="H371" s="44">
        <v>13</v>
      </c>
      <c r="I371" s="45">
        <v>875</v>
      </c>
      <c r="J371" s="45">
        <v>67</v>
      </c>
      <c r="K371" s="45">
        <v>25.6</v>
      </c>
      <c r="L371" s="45">
        <v>9.6999999999999993</v>
      </c>
      <c r="M371" s="44">
        <v>9</v>
      </c>
      <c r="N371" s="45">
        <v>86</v>
      </c>
      <c r="O371" s="45">
        <v>6</v>
      </c>
      <c r="P371" s="44">
        <v>4</v>
      </c>
      <c r="Q371" s="45">
        <v>24</v>
      </c>
      <c r="R371" s="45">
        <v>1</v>
      </c>
      <c r="S371" s="44">
        <v>0.15</v>
      </c>
      <c r="T371" s="45">
        <v>6</v>
      </c>
      <c r="U371" s="45">
        <v>19</v>
      </c>
      <c r="V371" s="50">
        <v>-13</v>
      </c>
      <c r="W371" s="50">
        <v>-1.34</v>
      </c>
      <c r="X371" s="50">
        <v>-0.35</v>
      </c>
      <c r="Y371" s="38" t="s">
        <v>14</v>
      </c>
    </row>
    <row r="372" spans="1:25">
      <c r="A372" s="66">
        <v>130</v>
      </c>
      <c r="B372" s="34" t="s">
        <v>1329</v>
      </c>
      <c r="C372" s="34" t="s">
        <v>1059</v>
      </c>
      <c r="D372" s="43" t="s">
        <v>1093</v>
      </c>
      <c r="E372" s="34" t="s">
        <v>67</v>
      </c>
      <c r="F372" s="43">
        <v>28</v>
      </c>
      <c r="G372" s="43">
        <v>1997</v>
      </c>
      <c r="H372" s="44">
        <v>18</v>
      </c>
      <c r="I372" s="45">
        <v>874</v>
      </c>
      <c r="J372" s="45">
        <v>49</v>
      </c>
      <c r="K372" s="45">
        <v>25.6</v>
      </c>
      <c r="L372" s="45">
        <v>9.6999999999999993</v>
      </c>
      <c r="M372" s="44">
        <v>8</v>
      </c>
      <c r="N372" s="45">
        <v>90</v>
      </c>
      <c r="O372" s="45">
        <v>8</v>
      </c>
      <c r="P372" s="44">
        <v>10</v>
      </c>
      <c r="Q372" s="45">
        <v>15</v>
      </c>
      <c r="R372" s="45">
        <v>1</v>
      </c>
      <c r="S372" s="44">
        <v>1.39</v>
      </c>
      <c r="T372" s="45">
        <v>15</v>
      </c>
      <c r="U372" s="45">
        <v>18</v>
      </c>
      <c r="V372" s="50">
        <v>-3</v>
      </c>
      <c r="W372" s="50">
        <v>-0.31</v>
      </c>
      <c r="X372" s="50">
        <v>-0.56000000000000005</v>
      </c>
      <c r="Y372" s="38" t="s">
        <v>14</v>
      </c>
    </row>
    <row r="373" spans="1:25">
      <c r="A373" s="66">
        <v>390</v>
      </c>
      <c r="B373" s="34" t="s">
        <v>3513</v>
      </c>
      <c r="C373" s="34" t="s">
        <v>3657</v>
      </c>
      <c r="D373" s="43" t="s">
        <v>76</v>
      </c>
      <c r="E373" s="34" t="s">
        <v>58</v>
      </c>
      <c r="F373" s="43">
        <v>24</v>
      </c>
      <c r="G373" s="43">
        <v>2000</v>
      </c>
      <c r="H373" s="44">
        <v>10</v>
      </c>
      <c r="I373" s="45">
        <v>867</v>
      </c>
      <c r="J373" s="45">
        <v>87</v>
      </c>
      <c r="K373" s="45">
        <v>25.4</v>
      </c>
      <c r="L373" s="45">
        <v>9.6</v>
      </c>
      <c r="M373" s="44">
        <v>10</v>
      </c>
      <c r="N373" s="45">
        <v>87</v>
      </c>
      <c r="O373" s="45">
        <v>9</v>
      </c>
      <c r="P373" s="35">
        <v>0</v>
      </c>
      <c r="Q373" s="36"/>
      <c r="R373" s="45">
        <v>26</v>
      </c>
      <c r="S373" s="44">
        <v>1</v>
      </c>
      <c r="T373" s="45">
        <v>13</v>
      </c>
      <c r="U373" s="45">
        <v>18</v>
      </c>
      <c r="V373" s="50">
        <v>-5</v>
      </c>
      <c r="W373" s="50">
        <v>-0.52</v>
      </c>
      <c r="X373" s="50">
        <v>-1.05</v>
      </c>
      <c r="Y373" s="38" t="s">
        <v>14</v>
      </c>
    </row>
    <row r="374" spans="1:25">
      <c r="A374" s="66">
        <v>89</v>
      </c>
      <c r="B374" s="34" t="s">
        <v>1919</v>
      </c>
      <c r="C374" s="34" t="s">
        <v>3996</v>
      </c>
      <c r="D374" s="43" t="s">
        <v>70</v>
      </c>
      <c r="E374" s="34" t="s">
        <v>3418</v>
      </c>
      <c r="F374" s="43">
        <v>23</v>
      </c>
      <c r="G374" s="43">
        <v>2001</v>
      </c>
      <c r="H374" s="44">
        <v>24</v>
      </c>
      <c r="I374" s="45">
        <v>860</v>
      </c>
      <c r="J374" s="45">
        <v>36</v>
      </c>
      <c r="K374" s="45">
        <v>25.1</v>
      </c>
      <c r="L374" s="45">
        <v>9.6</v>
      </c>
      <c r="M374" s="44">
        <v>8</v>
      </c>
      <c r="N374" s="45">
        <v>79</v>
      </c>
      <c r="O374" s="45">
        <v>2</v>
      </c>
      <c r="P374" s="44">
        <v>16</v>
      </c>
      <c r="Q374" s="45">
        <v>14</v>
      </c>
      <c r="R374" s="45">
        <v>5</v>
      </c>
      <c r="S374" s="44">
        <v>0.25</v>
      </c>
      <c r="T374" s="45">
        <v>11</v>
      </c>
      <c r="U374" s="45">
        <v>27</v>
      </c>
      <c r="V374" s="50">
        <v>-16</v>
      </c>
      <c r="W374" s="50">
        <v>-1.67</v>
      </c>
      <c r="X374" s="50">
        <v>-0.94</v>
      </c>
      <c r="Y374" s="38" t="s">
        <v>14</v>
      </c>
    </row>
    <row r="375" spans="1:25">
      <c r="A375" s="66">
        <v>54</v>
      </c>
      <c r="B375" s="34" t="s">
        <v>1328</v>
      </c>
      <c r="C375" s="34" t="s">
        <v>1059</v>
      </c>
      <c r="D375" s="43" t="s">
        <v>71</v>
      </c>
      <c r="E375" s="34" t="s">
        <v>61</v>
      </c>
      <c r="F375" s="43">
        <v>31</v>
      </c>
      <c r="G375" s="43">
        <v>1993</v>
      </c>
      <c r="H375" s="44">
        <v>21</v>
      </c>
      <c r="I375" s="45">
        <v>857</v>
      </c>
      <c r="J375" s="45">
        <v>41</v>
      </c>
      <c r="K375" s="45">
        <v>25.1</v>
      </c>
      <c r="L375" s="45">
        <v>9.5</v>
      </c>
      <c r="M375" s="44">
        <v>7</v>
      </c>
      <c r="N375" s="45">
        <v>77</v>
      </c>
      <c r="O375" s="36">
        <v>0</v>
      </c>
      <c r="P375" s="44">
        <v>14</v>
      </c>
      <c r="Q375" s="45">
        <v>23</v>
      </c>
      <c r="R375" s="45">
        <v>1</v>
      </c>
      <c r="S375" s="44">
        <v>1.76</v>
      </c>
      <c r="T375" s="45">
        <v>18</v>
      </c>
      <c r="U375" s="45">
        <v>15</v>
      </c>
      <c r="V375" s="51">
        <v>3</v>
      </c>
      <c r="W375" s="51">
        <v>0.32</v>
      </c>
      <c r="X375" s="51">
        <v>0.17</v>
      </c>
      <c r="Y375" s="38" t="s">
        <v>14</v>
      </c>
    </row>
    <row r="376" spans="1:25">
      <c r="A376" s="66">
        <v>672</v>
      </c>
      <c r="B376" s="34" t="s">
        <v>3651</v>
      </c>
      <c r="C376" s="34" t="s">
        <v>1069</v>
      </c>
      <c r="D376" s="43" t="s">
        <v>71</v>
      </c>
      <c r="E376" s="34" t="s">
        <v>60</v>
      </c>
      <c r="F376" s="43">
        <v>18</v>
      </c>
      <c r="G376" s="43">
        <v>2007</v>
      </c>
      <c r="H376" s="44">
        <v>22</v>
      </c>
      <c r="I376" s="45">
        <v>848</v>
      </c>
      <c r="J376" s="45">
        <v>39</v>
      </c>
      <c r="K376" s="45">
        <v>24.8</v>
      </c>
      <c r="L376" s="45">
        <v>9.4</v>
      </c>
      <c r="M376" s="44">
        <v>12</v>
      </c>
      <c r="N376" s="45">
        <v>54</v>
      </c>
      <c r="O376" s="36">
        <v>0</v>
      </c>
      <c r="P376" s="44">
        <v>10</v>
      </c>
      <c r="Q376" s="45">
        <v>20</v>
      </c>
      <c r="R376" s="45">
        <v>3</v>
      </c>
      <c r="S376" s="44">
        <v>1.36</v>
      </c>
      <c r="T376" s="45">
        <v>19</v>
      </c>
      <c r="U376" s="45">
        <v>11</v>
      </c>
      <c r="V376" s="51">
        <v>8</v>
      </c>
      <c r="W376" s="51">
        <v>0.85</v>
      </c>
      <c r="X376" s="51">
        <v>0.92</v>
      </c>
      <c r="Y376" s="38" t="s">
        <v>14</v>
      </c>
    </row>
    <row r="377" spans="1:25">
      <c r="A377" s="66">
        <v>561</v>
      </c>
      <c r="B377" s="34" t="s">
        <v>1538</v>
      </c>
      <c r="C377" s="34" t="s">
        <v>1069</v>
      </c>
      <c r="D377" s="43" t="s">
        <v>71</v>
      </c>
      <c r="E377" s="34" t="s">
        <v>48</v>
      </c>
      <c r="F377" s="43">
        <v>21</v>
      </c>
      <c r="G377" s="43">
        <v>2004</v>
      </c>
      <c r="H377" s="44">
        <v>24</v>
      </c>
      <c r="I377" s="45">
        <v>833</v>
      </c>
      <c r="J377" s="45">
        <v>35</v>
      </c>
      <c r="K377" s="45">
        <v>24.4</v>
      </c>
      <c r="L377" s="45">
        <v>9.3000000000000007</v>
      </c>
      <c r="M377" s="44">
        <v>7</v>
      </c>
      <c r="N377" s="45">
        <v>78</v>
      </c>
      <c r="O377" s="45">
        <v>3</v>
      </c>
      <c r="P377" s="44">
        <v>17</v>
      </c>
      <c r="Q377" s="45">
        <v>17</v>
      </c>
      <c r="R377" s="45">
        <v>3</v>
      </c>
      <c r="S377" s="44">
        <v>2.29</v>
      </c>
      <c r="T377" s="45">
        <v>15</v>
      </c>
      <c r="U377" s="45">
        <v>7</v>
      </c>
      <c r="V377" s="51">
        <v>8</v>
      </c>
      <c r="W377" s="51">
        <v>0.86</v>
      </c>
      <c r="X377" s="50">
        <v>-0.32</v>
      </c>
      <c r="Y377" s="38" t="s">
        <v>14</v>
      </c>
    </row>
    <row r="378" spans="1:25">
      <c r="A378" s="66">
        <v>490</v>
      </c>
      <c r="B378" s="34" t="s">
        <v>4398</v>
      </c>
      <c r="C378" s="34" t="s">
        <v>1069</v>
      </c>
      <c r="D378" s="43" t="s">
        <v>1742</v>
      </c>
      <c r="E378" s="34" t="s">
        <v>4526</v>
      </c>
      <c r="F378" s="43">
        <v>21</v>
      </c>
      <c r="G378" s="43">
        <v>2004</v>
      </c>
      <c r="H378" s="44">
        <v>14</v>
      </c>
      <c r="I378" s="45">
        <v>823</v>
      </c>
      <c r="J378" s="45">
        <v>59</v>
      </c>
      <c r="K378" s="45">
        <v>24.1</v>
      </c>
      <c r="L378" s="45">
        <v>9.1</v>
      </c>
      <c r="M378" s="44">
        <v>10</v>
      </c>
      <c r="N378" s="45">
        <v>73</v>
      </c>
      <c r="O378" s="45">
        <v>2</v>
      </c>
      <c r="P378" s="44">
        <v>4</v>
      </c>
      <c r="Q378" s="45">
        <v>23</v>
      </c>
      <c r="R378" s="45">
        <v>1</v>
      </c>
      <c r="S378" s="44">
        <v>1.43</v>
      </c>
      <c r="T378" s="45">
        <v>12</v>
      </c>
      <c r="U378" s="45">
        <v>12</v>
      </c>
      <c r="V378" s="36">
        <v>0</v>
      </c>
      <c r="W378" s="36">
        <v>0</v>
      </c>
      <c r="X378" s="51">
        <v>0.66</v>
      </c>
      <c r="Y378" s="38" t="s">
        <v>14</v>
      </c>
    </row>
    <row r="379" spans="1:25">
      <c r="A379" s="66">
        <v>486</v>
      </c>
      <c r="B379" s="34" t="s">
        <v>1266</v>
      </c>
      <c r="C379" s="34" t="s">
        <v>1072</v>
      </c>
      <c r="D379" s="43" t="s">
        <v>70</v>
      </c>
      <c r="E379" s="34" t="s">
        <v>4527</v>
      </c>
      <c r="F379" s="43">
        <v>21</v>
      </c>
      <c r="G379" s="43">
        <v>2003</v>
      </c>
      <c r="H379" s="44">
        <v>24</v>
      </c>
      <c r="I379" s="45">
        <v>819</v>
      </c>
      <c r="J379" s="45">
        <v>34</v>
      </c>
      <c r="K379" s="45">
        <v>23.9</v>
      </c>
      <c r="L379" s="45">
        <v>9.1</v>
      </c>
      <c r="M379" s="44">
        <v>8</v>
      </c>
      <c r="N379" s="45">
        <v>77</v>
      </c>
      <c r="O379" s="45">
        <v>2</v>
      </c>
      <c r="P379" s="44">
        <v>16</v>
      </c>
      <c r="Q379" s="45">
        <v>13</v>
      </c>
      <c r="R379" s="45">
        <v>2</v>
      </c>
      <c r="S379" s="44">
        <v>1.04</v>
      </c>
      <c r="T379" s="45">
        <v>11</v>
      </c>
      <c r="U379" s="45">
        <v>14</v>
      </c>
      <c r="V379" s="50">
        <v>-3</v>
      </c>
      <c r="W379" s="50">
        <v>-0.33</v>
      </c>
      <c r="X379" s="50">
        <v>-0.36</v>
      </c>
      <c r="Y379" s="38" t="s">
        <v>14</v>
      </c>
    </row>
    <row r="380" spans="1:25">
      <c r="A380" s="66">
        <v>158</v>
      </c>
      <c r="B380" s="34" t="s">
        <v>104</v>
      </c>
      <c r="C380" s="34" t="s">
        <v>1060</v>
      </c>
      <c r="D380" s="43" t="s">
        <v>72</v>
      </c>
      <c r="E380" s="34" t="s">
        <v>54</v>
      </c>
      <c r="F380" s="43">
        <v>28</v>
      </c>
      <c r="G380" s="43">
        <v>1997</v>
      </c>
      <c r="H380" s="44">
        <v>13</v>
      </c>
      <c r="I380" s="45">
        <v>816</v>
      </c>
      <c r="J380" s="45">
        <v>63</v>
      </c>
      <c r="K380" s="45">
        <v>23.9</v>
      </c>
      <c r="L380" s="45">
        <v>9.1</v>
      </c>
      <c r="M380" s="44">
        <v>8</v>
      </c>
      <c r="N380" s="45">
        <v>89</v>
      </c>
      <c r="O380" s="45">
        <v>6</v>
      </c>
      <c r="P380" s="44">
        <v>5</v>
      </c>
      <c r="Q380" s="45">
        <v>21</v>
      </c>
      <c r="R380" s="45">
        <v>12</v>
      </c>
      <c r="S380" s="44">
        <v>1.31</v>
      </c>
      <c r="T380" s="45">
        <v>11</v>
      </c>
      <c r="U380" s="45">
        <v>13</v>
      </c>
      <c r="V380" s="50">
        <v>-2</v>
      </c>
      <c r="W380" s="50">
        <v>-0.22</v>
      </c>
      <c r="X380" s="50">
        <v>-0.15</v>
      </c>
      <c r="Y380" s="38" t="s">
        <v>14</v>
      </c>
    </row>
    <row r="381" spans="1:25">
      <c r="A381" s="66">
        <v>81</v>
      </c>
      <c r="B381" s="34" t="s">
        <v>3474</v>
      </c>
      <c r="C381" s="34" t="s">
        <v>1061</v>
      </c>
      <c r="D381" s="43" t="s">
        <v>72</v>
      </c>
      <c r="E381" s="34" t="s">
        <v>52</v>
      </c>
      <c r="F381" s="43">
        <v>27</v>
      </c>
      <c r="G381" s="43">
        <v>1997</v>
      </c>
      <c r="H381" s="44">
        <v>12</v>
      </c>
      <c r="I381" s="45">
        <v>802</v>
      </c>
      <c r="J381" s="45">
        <v>67</v>
      </c>
      <c r="K381" s="45">
        <v>23.5</v>
      </c>
      <c r="L381" s="45">
        <v>8.9</v>
      </c>
      <c r="M381" s="44">
        <v>9</v>
      </c>
      <c r="N381" s="45">
        <v>85</v>
      </c>
      <c r="O381" s="45">
        <v>7</v>
      </c>
      <c r="P381" s="44">
        <v>3</v>
      </c>
      <c r="Q381" s="45">
        <v>13</v>
      </c>
      <c r="R381" s="45">
        <v>26</v>
      </c>
      <c r="S381" s="44">
        <v>1.08</v>
      </c>
      <c r="T381" s="45">
        <v>11</v>
      </c>
      <c r="U381" s="45">
        <v>10</v>
      </c>
      <c r="V381" s="51">
        <v>1</v>
      </c>
      <c r="W381" s="51">
        <v>0.11</v>
      </c>
      <c r="X381" s="50">
        <v>-0.06</v>
      </c>
      <c r="Y381" s="38" t="s">
        <v>14</v>
      </c>
    </row>
    <row r="382" spans="1:25">
      <c r="A382" s="66">
        <v>150</v>
      </c>
      <c r="B382" s="34" t="s">
        <v>1812</v>
      </c>
      <c r="C382" s="34" t="s">
        <v>1090</v>
      </c>
      <c r="D382" s="43" t="s">
        <v>1742</v>
      </c>
      <c r="E382" s="34" t="s">
        <v>63</v>
      </c>
      <c r="F382" s="43">
        <v>21</v>
      </c>
      <c r="G382" s="43">
        <v>2003</v>
      </c>
      <c r="H382" s="44">
        <v>21</v>
      </c>
      <c r="I382" s="45">
        <v>796</v>
      </c>
      <c r="J382" s="45">
        <v>38</v>
      </c>
      <c r="K382" s="45">
        <v>23.3</v>
      </c>
      <c r="L382" s="45">
        <v>8.8000000000000007</v>
      </c>
      <c r="M382" s="44">
        <v>7</v>
      </c>
      <c r="N382" s="45">
        <v>84</v>
      </c>
      <c r="O382" s="45">
        <v>3</v>
      </c>
      <c r="P382" s="44">
        <v>14</v>
      </c>
      <c r="Q382" s="45">
        <v>15</v>
      </c>
      <c r="R382" s="45">
        <v>15</v>
      </c>
      <c r="S382" s="44">
        <v>1.29</v>
      </c>
      <c r="T382" s="45">
        <v>7</v>
      </c>
      <c r="U382" s="45">
        <v>15</v>
      </c>
      <c r="V382" s="50">
        <v>-8</v>
      </c>
      <c r="W382" s="50">
        <v>-0.9</v>
      </c>
      <c r="X382" s="50">
        <v>-0.84</v>
      </c>
      <c r="Y382" s="38" t="s">
        <v>14</v>
      </c>
    </row>
    <row r="383" spans="1:25">
      <c r="A383" s="66">
        <v>7</v>
      </c>
      <c r="B383" s="34" t="s">
        <v>1327</v>
      </c>
      <c r="C383" s="34" t="s">
        <v>1059</v>
      </c>
      <c r="D383" s="43" t="s">
        <v>72</v>
      </c>
      <c r="E383" s="34" t="s">
        <v>60</v>
      </c>
      <c r="F383" s="43">
        <v>27</v>
      </c>
      <c r="G383" s="43">
        <v>1997</v>
      </c>
      <c r="H383" s="44">
        <v>16</v>
      </c>
      <c r="I383" s="45">
        <v>795</v>
      </c>
      <c r="J383" s="45">
        <v>50</v>
      </c>
      <c r="K383" s="45">
        <v>23.2</v>
      </c>
      <c r="L383" s="45">
        <v>8.8000000000000007</v>
      </c>
      <c r="M383" s="44">
        <v>8</v>
      </c>
      <c r="N383" s="45">
        <v>80</v>
      </c>
      <c r="O383" s="45">
        <v>6</v>
      </c>
      <c r="P383" s="44">
        <v>8</v>
      </c>
      <c r="Q383" s="45">
        <v>19</v>
      </c>
      <c r="R383" s="45">
        <v>12</v>
      </c>
      <c r="S383" s="44">
        <v>1.44</v>
      </c>
      <c r="T383" s="45">
        <v>16</v>
      </c>
      <c r="U383" s="45">
        <v>14</v>
      </c>
      <c r="V383" s="51">
        <v>2</v>
      </c>
      <c r="W383" s="51">
        <v>0.23</v>
      </c>
      <c r="X383" s="51">
        <v>0.09</v>
      </c>
      <c r="Y383" s="38" t="s">
        <v>14</v>
      </c>
    </row>
    <row r="384" spans="1:25">
      <c r="A384" s="66">
        <v>161</v>
      </c>
      <c r="B384" s="34" t="s">
        <v>105</v>
      </c>
      <c r="C384" s="34" t="s">
        <v>1076</v>
      </c>
      <c r="D384" s="43" t="s">
        <v>1077</v>
      </c>
      <c r="E384" s="34" t="s">
        <v>65</v>
      </c>
      <c r="F384" s="43">
        <v>33</v>
      </c>
      <c r="G384" s="43">
        <v>1992</v>
      </c>
      <c r="H384" s="44">
        <v>11</v>
      </c>
      <c r="I384" s="45">
        <v>787</v>
      </c>
      <c r="J384" s="45">
        <v>72</v>
      </c>
      <c r="K384" s="45">
        <v>23</v>
      </c>
      <c r="L384" s="45">
        <v>8.6999999999999993</v>
      </c>
      <c r="M384" s="44">
        <v>11</v>
      </c>
      <c r="N384" s="45">
        <v>72</v>
      </c>
      <c r="O384" s="45">
        <v>3</v>
      </c>
      <c r="P384" s="35">
        <v>0</v>
      </c>
      <c r="Q384" s="36"/>
      <c r="R384" s="45">
        <v>15</v>
      </c>
      <c r="S384" s="44">
        <v>0.45</v>
      </c>
      <c r="T384" s="45">
        <v>2</v>
      </c>
      <c r="U384" s="45">
        <v>15</v>
      </c>
      <c r="V384" s="50">
        <v>-13</v>
      </c>
      <c r="W384" s="50">
        <v>-1.49</v>
      </c>
      <c r="X384" s="50">
        <v>-0.53</v>
      </c>
      <c r="Y384" s="38" t="s">
        <v>14</v>
      </c>
    </row>
    <row r="385" spans="1:25">
      <c r="A385" s="66">
        <v>428</v>
      </c>
      <c r="B385" s="34" t="s">
        <v>152</v>
      </c>
      <c r="C385" s="34" t="s">
        <v>1059</v>
      </c>
      <c r="D385" s="43" t="s">
        <v>71</v>
      </c>
      <c r="E385" s="34" t="s">
        <v>52</v>
      </c>
      <c r="F385" s="43">
        <v>39</v>
      </c>
      <c r="G385" s="43">
        <v>1986</v>
      </c>
      <c r="H385" s="44">
        <v>20</v>
      </c>
      <c r="I385" s="45">
        <v>784</v>
      </c>
      <c r="J385" s="45">
        <v>39</v>
      </c>
      <c r="K385" s="45">
        <v>22.9</v>
      </c>
      <c r="L385" s="45">
        <v>8.6999999999999993</v>
      </c>
      <c r="M385" s="44">
        <v>7</v>
      </c>
      <c r="N385" s="45">
        <v>76</v>
      </c>
      <c r="O385" s="45">
        <v>1</v>
      </c>
      <c r="P385" s="44">
        <v>13</v>
      </c>
      <c r="Q385" s="45">
        <v>19</v>
      </c>
      <c r="R385" s="45">
        <v>8</v>
      </c>
      <c r="S385" s="44">
        <v>1.4</v>
      </c>
      <c r="T385" s="45">
        <v>16</v>
      </c>
      <c r="U385" s="45">
        <v>17</v>
      </c>
      <c r="V385" s="50">
        <v>-1</v>
      </c>
      <c r="W385" s="50">
        <v>-0.11</v>
      </c>
      <c r="X385" s="50">
        <v>-0.35</v>
      </c>
      <c r="Y385" s="38" t="s">
        <v>14</v>
      </c>
    </row>
    <row r="386" spans="1:25">
      <c r="A386" s="66">
        <v>103</v>
      </c>
      <c r="B386" s="34" t="s">
        <v>90</v>
      </c>
      <c r="C386" s="34" t="s">
        <v>1058</v>
      </c>
      <c r="D386" s="43" t="s">
        <v>71</v>
      </c>
      <c r="E386" s="34" t="s">
        <v>54</v>
      </c>
      <c r="F386" s="43">
        <v>34</v>
      </c>
      <c r="G386" s="43">
        <v>1991</v>
      </c>
      <c r="H386" s="44">
        <v>24</v>
      </c>
      <c r="I386" s="45">
        <v>775</v>
      </c>
      <c r="J386" s="45">
        <v>32</v>
      </c>
      <c r="K386" s="45">
        <v>22.7</v>
      </c>
      <c r="L386" s="45">
        <v>8.6</v>
      </c>
      <c r="M386" s="44">
        <v>6</v>
      </c>
      <c r="N386" s="45">
        <v>71</v>
      </c>
      <c r="O386" s="36">
        <v>0</v>
      </c>
      <c r="P386" s="44">
        <v>18</v>
      </c>
      <c r="Q386" s="45">
        <v>20</v>
      </c>
      <c r="R386" s="45">
        <v>12</v>
      </c>
      <c r="S386" s="44">
        <v>1.46</v>
      </c>
      <c r="T386" s="45">
        <v>13</v>
      </c>
      <c r="U386" s="45">
        <v>10</v>
      </c>
      <c r="V386" s="51">
        <v>3</v>
      </c>
      <c r="W386" s="51">
        <v>0.35</v>
      </c>
      <c r="X386" s="51">
        <v>0.59</v>
      </c>
      <c r="Y386" s="38" t="s">
        <v>14</v>
      </c>
    </row>
    <row r="387" spans="1:25">
      <c r="A387" s="66">
        <v>529</v>
      </c>
      <c r="B387" s="34" t="s">
        <v>3484</v>
      </c>
      <c r="C387" s="34" t="s">
        <v>1059</v>
      </c>
      <c r="D387" s="43" t="s">
        <v>71</v>
      </c>
      <c r="E387" s="34" t="s">
        <v>3419</v>
      </c>
      <c r="F387" s="43">
        <v>18</v>
      </c>
      <c r="G387" s="43">
        <v>2007</v>
      </c>
      <c r="H387" s="44">
        <v>18</v>
      </c>
      <c r="I387" s="45">
        <v>761</v>
      </c>
      <c r="J387" s="45">
        <v>42</v>
      </c>
      <c r="K387" s="45">
        <v>22.3</v>
      </c>
      <c r="L387" s="45">
        <v>8.5</v>
      </c>
      <c r="M387" s="44">
        <v>11</v>
      </c>
      <c r="N387" s="45">
        <v>65</v>
      </c>
      <c r="O387" s="45">
        <v>2</v>
      </c>
      <c r="P387" s="44">
        <v>7</v>
      </c>
      <c r="Q387" s="45">
        <v>6</v>
      </c>
      <c r="R387" s="45">
        <v>18</v>
      </c>
      <c r="S387" s="44">
        <v>1.78</v>
      </c>
      <c r="T387" s="45">
        <v>10</v>
      </c>
      <c r="U387" s="45">
        <v>11</v>
      </c>
      <c r="V387" s="50">
        <v>-1</v>
      </c>
      <c r="W387" s="50">
        <v>-0.12</v>
      </c>
      <c r="X387" s="51">
        <v>0.05</v>
      </c>
      <c r="Y387" s="38" t="s">
        <v>14</v>
      </c>
    </row>
    <row r="388" spans="1:25">
      <c r="A388" s="66">
        <v>407</v>
      </c>
      <c r="B388" s="34" t="s">
        <v>3642</v>
      </c>
      <c r="C388" s="34" t="s">
        <v>1067</v>
      </c>
      <c r="D388" s="43" t="s">
        <v>1066</v>
      </c>
      <c r="E388" s="34" t="s">
        <v>3419</v>
      </c>
      <c r="F388" s="43">
        <v>20</v>
      </c>
      <c r="G388" s="43">
        <v>2005</v>
      </c>
      <c r="H388" s="44">
        <v>20</v>
      </c>
      <c r="I388" s="45">
        <v>759</v>
      </c>
      <c r="J388" s="45">
        <v>38</v>
      </c>
      <c r="K388" s="45">
        <v>22.2</v>
      </c>
      <c r="L388" s="45">
        <v>8.4</v>
      </c>
      <c r="M388" s="44">
        <v>8</v>
      </c>
      <c r="N388" s="45">
        <v>74</v>
      </c>
      <c r="O388" s="45">
        <v>1</v>
      </c>
      <c r="P388" s="44">
        <v>12</v>
      </c>
      <c r="Q388" s="45">
        <v>14</v>
      </c>
      <c r="R388" s="45">
        <v>18</v>
      </c>
      <c r="S388" s="44">
        <v>1.25</v>
      </c>
      <c r="T388" s="45">
        <v>8</v>
      </c>
      <c r="U388" s="45">
        <v>9</v>
      </c>
      <c r="V388" s="50">
        <v>-1</v>
      </c>
      <c r="W388" s="50">
        <v>-0.12</v>
      </c>
      <c r="X388" s="51">
        <v>0.05</v>
      </c>
      <c r="Y388" s="38" t="s">
        <v>14</v>
      </c>
    </row>
    <row r="389" spans="1:25">
      <c r="A389" s="66">
        <v>242</v>
      </c>
      <c r="B389" s="34" t="s">
        <v>1850</v>
      </c>
      <c r="C389" s="34" t="s">
        <v>1079</v>
      </c>
      <c r="D389" s="43" t="s">
        <v>71</v>
      </c>
      <c r="E389" s="34" t="s">
        <v>52</v>
      </c>
      <c r="F389" s="43">
        <v>21</v>
      </c>
      <c r="G389" s="43">
        <v>2004</v>
      </c>
      <c r="H389" s="44">
        <v>18</v>
      </c>
      <c r="I389" s="45">
        <v>719</v>
      </c>
      <c r="J389" s="45">
        <v>40</v>
      </c>
      <c r="K389" s="45">
        <v>21</v>
      </c>
      <c r="L389" s="45">
        <v>8</v>
      </c>
      <c r="M389" s="44">
        <v>8</v>
      </c>
      <c r="N389" s="45">
        <v>69</v>
      </c>
      <c r="O389" s="36">
        <v>0</v>
      </c>
      <c r="P389" s="44">
        <v>10</v>
      </c>
      <c r="Q389" s="45">
        <v>17</v>
      </c>
      <c r="R389" s="45">
        <v>1</v>
      </c>
      <c r="S389" s="44">
        <v>1.28</v>
      </c>
      <c r="T389" s="45">
        <v>14</v>
      </c>
      <c r="U389" s="45">
        <v>11</v>
      </c>
      <c r="V389" s="51">
        <v>3</v>
      </c>
      <c r="W389" s="51">
        <v>0.38</v>
      </c>
      <c r="X389" s="51">
        <v>0.28000000000000003</v>
      </c>
      <c r="Y389" s="38" t="s">
        <v>14</v>
      </c>
    </row>
    <row r="390" spans="1:25">
      <c r="A390" s="66">
        <v>366</v>
      </c>
      <c r="B390" s="34" t="s">
        <v>1817</v>
      </c>
      <c r="C390" s="34" t="s">
        <v>1059</v>
      </c>
      <c r="D390" s="43" t="s">
        <v>1093</v>
      </c>
      <c r="E390" s="34" t="s">
        <v>46</v>
      </c>
      <c r="F390" s="43">
        <v>18</v>
      </c>
      <c r="G390" s="43">
        <v>2006</v>
      </c>
      <c r="H390" s="44">
        <v>20</v>
      </c>
      <c r="I390" s="45">
        <v>709</v>
      </c>
      <c r="J390" s="45">
        <v>35</v>
      </c>
      <c r="K390" s="45">
        <v>20.7</v>
      </c>
      <c r="L390" s="45">
        <v>7.9</v>
      </c>
      <c r="M390" s="44">
        <v>5</v>
      </c>
      <c r="N390" s="45">
        <v>86</v>
      </c>
      <c r="O390" s="45">
        <v>4</v>
      </c>
      <c r="P390" s="44">
        <v>15</v>
      </c>
      <c r="Q390" s="45">
        <v>19</v>
      </c>
      <c r="R390" s="45">
        <v>17</v>
      </c>
      <c r="S390" s="44">
        <v>2.5</v>
      </c>
      <c r="T390" s="45">
        <v>16</v>
      </c>
      <c r="U390" s="45">
        <v>8</v>
      </c>
      <c r="V390" s="51">
        <v>8</v>
      </c>
      <c r="W390" s="51">
        <v>1.02</v>
      </c>
      <c r="X390" s="50">
        <v>-0.18</v>
      </c>
      <c r="Y390" s="38" t="s">
        <v>14</v>
      </c>
    </row>
    <row r="391" spans="1:25" ht="17.25" thickBot="1">
      <c r="A391" s="66">
        <v>666</v>
      </c>
      <c r="B391" s="34" t="s">
        <v>198</v>
      </c>
      <c r="C391" s="34" t="s">
        <v>1059</v>
      </c>
      <c r="D391" s="43" t="s">
        <v>72</v>
      </c>
      <c r="E391" s="34" t="s">
        <v>46</v>
      </c>
      <c r="F391" s="43">
        <v>27</v>
      </c>
      <c r="G391" s="43">
        <v>1997</v>
      </c>
      <c r="H391" s="44">
        <v>12</v>
      </c>
      <c r="I391" s="45">
        <v>702</v>
      </c>
      <c r="J391" s="45">
        <v>59</v>
      </c>
      <c r="K391" s="45">
        <v>20.5</v>
      </c>
      <c r="L391" s="45">
        <v>7.8</v>
      </c>
      <c r="M391" s="44">
        <v>9</v>
      </c>
      <c r="N391" s="45">
        <v>72</v>
      </c>
      <c r="O391" s="45">
        <v>4</v>
      </c>
      <c r="P391" s="44">
        <v>3</v>
      </c>
      <c r="Q391" s="45">
        <v>19</v>
      </c>
      <c r="R391" s="45">
        <v>17</v>
      </c>
      <c r="S391" s="44">
        <v>1.83</v>
      </c>
      <c r="T391" s="45">
        <v>10</v>
      </c>
      <c r="U391" s="45">
        <v>6</v>
      </c>
      <c r="V391" s="51">
        <v>4</v>
      </c>
      <c r="W391" s="51">
        <v>0.51</v>
      </c>
      <c r="X391" s="50">
        <v>-0.81</v>
      </c>
      <c r="Y391" s="38" t="s">
        <v>14</v>
      </c>
    </row>
    <row r="392" spans="1:25" ht="17.25" thickBot="1">
      <c r="A392" s="73">
        <v>396</v>
      </c>
      <c r="B392" s="75" t="s">
        <v>2000</v>
      </c>
      <c r="C392" s="75" t="s">
        <v>1089</v>
      </c>
      <c r="D392" s="77" t="s">
        <v>1066</v>
      </c>
      <c r="E392" s="75" t="s">
        <v>48</v>
      </c>
      <c r="F392" s="77">
        <v>26</v>
      </c>
      <c r="G392" s="77">
        <v>1999</v>
      </c>
      <c r="H392" s="80">
        <v>21</v>
      </c>
      <c r="I392" s="78">
        <v>700</v>
      </c>
      <c r="J392" s="78">
        <v>33</v>
      </c>
      <c r="K392" s="78">
        <v>20.5</v>
      </c>
      <c r="L392" s="78">
        <v>7.8</v>
      </c>
      <c r="M392" s="80">
        <v>8</v>
      </c>
      <c r="N392" s="78">
        <v>65</v>
      </c>
      <c r="O392" s="82">
        <v>0</v>
      </c>
      <c r="P392" s="80">
        <v>13</v>
      </c>
      <c r="Q392" s="78">
        <v>14</v>
      </c>
      <c r="R392" s="78">
        <v>7</v>
      </c>
      <c r="S392" s="80">
        <v>2.0499999999999998</v>
      </c>
      <c r="T392" s="78">
        <v>15</v>
      </c>
      <c r="U392" s="78">
        <v>5</v>
      </c>
      <c r="V392" s="89">
        <v>10</v>
      </c>
      <c r="W392" s="89">
        <v>1.29</v>
      </c>
      <c r="X392" s="89">
        <v>0.23</v>
      </c>
      <c r="Y392" s="84" t="s">
        <v>14</v>
      </c>
    </row>
    <row r="393" spans="1:25">
      <c r="A393" s="66">
        <v>293</v>
      </c>
      <c r="B393" s="34" t="s">
        <v>126</v>
      </c>
      <c r="C393" s="34" t="s">
        <v>1074</v>
      </c>
      <c r="D393" s="43" t="s">
        <v>70</v>
      </c>
      <c r="E393" s="34" t="s">
        <v>58</v>
      </c>
      <c r="F393" s="43">
        <v>25</v>
      </c>
      <c r="G393" s="43">
        <v>1999</v>
      </c>
      <c r="H393" s="44">
        <v>14</v>
      </c>
      <c r="I393" s="45">
        <v>699</v>
      </c>
      <c r="J393" s="45">
        <v>50</v>
      </c>
      <c r="K393" s="45">
        <v>20.399999999999999</v>
      </c>
      <c r="L393" s="45">
        <v>7.8</v>
      </c>
      <c r="M393" s="44">
        <v>8</v>
      </c>
      <c r="N393" s="45">
        <v>74</v>
      </c>
      <c r="O393" s="36">
        <v>0</v>
      </c>
      <c r="P393" s="44">
        <v>6</v>
      </c>
      <c r="Q393" s="45">
        <v>17</v>
      </c>
      <c r="R393" s="45">
        <v>2</v>
      </c>
      <c r="S393" s="44">
        <v>1.71</v>
      </c>
      <c r="T393" s="45">
        <v>7</v>
      </c>
      <c r="U393" s="45">
        <v>9</v>
      </c>
      <c r="V393" s="50">
        <v>-2</v>
      </c>
      <c r="W393" s="50">
        <v>-0.26</v>
      </c>
      <c r="X393" s="50">
        <v>-0.65</v>
      </c>
      <c r="Y393" s="38" t="s">
        <v>14</v>
      </c>
    </row>
    <row r="394" spans="1:25">
      <c r="A394" s="66">
        <v>17</v>
      </c>
      <c r="B394" s="34" t="s">
        <v>75</v>
      </c>
      <c r="C394" s="34" t="s">
        <v>1065</v>
      </c>
      <c r="D394" s="43" t="s">
        <v>72</v>
      </c>
      <c r="E394" s="34" t="s">
        <v>48</v>
      </c>
      <c r="F394" s="43">
        <v>30</v>
      </c>
      <c r="G394" s="43">
        <v>1995</v>
      </c>
      <c r="H394" s="44">
        <v>18</v>
      </c>
      <c r="I394" s="45">
        <v>695</v>
      </c>
      <c r="J394" s="45">
        <v>39</v>
      </c>
      <c r="K394" s="45">
        <v>20.3</v>
      </c>
      <c r="L394" s="45">
        <v>7.7</v>
      </c>
      <c r="M394" s="44">
        <v>6</v>
      </c>
      <c r="N394" s="45">
        <v>85</v>
      </c>
      <c r="O394" s="45">
        <v>4</v>
      </c>
      <c r="P394" s="44">
        <v>12</v>
      </c>
      <c r="Q394" s="45">
        <v>16</v>
      </c>
      <c r="R394" s="45">
        <v>17</v>
      </c>
      <c r="S394" s="44">
        <v>2.06</v>
      </c>
      <c r="T394" s="45">
        <v>10</v>
      </c>
      <c r="U394" s="45">
        <v>9</v>
      </c>
      <c r="V394" s="51">
        <v>1</v>
      </c>
      <c r="W394" s="51">
        <v>0.13</v>
      </c>
      <c r="X394" s="50">
        <v>-1.22</v>
      </c>
      <c r="Y394" s="38" t="s">
        <v>14</v>
      </c>
    </row>
    <row r="395" spans="1:25">
      <c r="A395" s="66">
        <v>275</v>
      </c>
      <c r="B395" s="34" t="s">
        <v>3496</v>
      </c>
      <c r="C395" s="34" t="s">
        <v>1058</v>
      </c>
      <c r="D395" s="43" t="s">
        <v>1077</v>
      </c>
      <c r="E395" s="34" t="s">
        <v>56</v>
      </c>
      <c r="F395" s="43">
        <v>23</v>
      </c>
      <c r="G395" s="43">
        <v>2002</v>
      </c>
      <c r="H395" s="44">
        <v>21</v>
      </c>
      <c r="I395" s="45">
        <v>690</v>
      </c>
      <c r="J395" s="45">
        <v>33</v>
      </c>
      <c r="K395" s="45">
        <v>20.2</v>
      </c>
      <c r="L395" s="45">
        <v>7.7</v>
      </c>
      <c r="M395" s="44">
        <v>8</v>
      </c>
      <c r="N395" s="45">
        <v>68</v>
      </c>
      <c r="O395" s="45">
        <v>1</v>
      </c>
      <c r="P395" s="44">
        <v>13</v>
      </c>
      <c r="Q395" s="45">
        <v>11</v>
      </c>
      <c r="R395" s="45">
        <v>8</v>
      </c>
      <c r="S395" s="44">
        <v>1.48</v>
      </c>
      <c r="T395" s="45">
        <v>9</v>
      </c>
      <c r="U395" s="45">
        <v>9</v>
      </c>
      <c r="V395" s="36">
        <v>0</v>
      </c>
      <c r="W395" s="36">
        <v>0</v>
      </c>
      <c r="X395" s="50">
        <v>-0.1</v>
      </c>
      <c r="Y395" s="38" t="s">
        <v>14</v>
      </c>
    </row>
    <row r="396" spans="1:25">
      <c r="A396" s="66">
        <v>20</v>
      </c>
      <c r="B396" s="34" t="s">
        <v>1697</v>
      </c>
      <c r="C396" s="34" t="s">
        <v>1068</v>
      </c>
      <c r="D396" s="43" t="s">
        <v>71</v>
      </c>
      <c r="E396" s="34" t="s">
        <v>68</v>
      </c>
      <c r="F396" s="43">
        <v>22</v>
      </c>
      <c r="G396" s="43">
        <v>2002</v>
      </c>
      <c r="H396" s="44">
        <v>20</v>
      </c>
      <c r="I396" s="45">
        <v>689</v>
      </c>
      <c r="J396" s="45">
        <v>34</v>
      </c>
      <c r="K396" s="45">
        <v>20.100000000000001</v>
      </c>
      <c r="L396" s="45">
        <v>7.7</v>
      </c>
      <c r="M396" s="44">
        <v>6</v>
      </c>
      <c r="N396" s="45">
        <v>75</v>
      </c>
      <c r="O396" s="36">
        <v>0</v>
      </c>
      <c r="P396" s="44">
        <v>14</v>
      </c>
      <c r="Q396" s="45">
        <v>17</v>
      </c>
      <c r="R396" s="45">
        <v>8</v>
      </c>
      <c r="S396" s="44">
        <v>1.1499999999999999</v>
      </c>
      <c r="T396" s="45">
        <v>8</v>
      </c>
      <c r="U396" s="45">
        <v>10</v>
      </c>
      <c r="V396" s="50">
        <v>-2</v>
      </c>
      <c r="W396" s="50">
        <v>-0.26</v>
      </c>
      <c r="X396" s="50">
        <v>-0.23</v>
      </c>
      <c r="Y396" s="38" t="s">
        <v>14</v>
      </c>
    </row>
    <row r="397" spans="1:25">
      <c r="A397" s="66">
        <v>659</v>
      </c>
      <c r="B397" s="34" t="s">
        <v>1310</v>
      </c>
      <c r="C397" s="34" t="s">
        <v>1059</v>
      </c>
      <c r="D397" s="43" t="s">
        <v>71</v>
      </c>
      <c r="E397" s="34" t="s">
        <v>3418</v>
      </c>
      <c r="F397" s="43">
        <v>30</v>
      </c>
      <c r="G397" s="43">
        <v>1994</v>
      </c>
      <c r="H397" s="44">
        <v>13</v>
      </c>
      <c r="I397" s="45">
        <v>684</v>
      </c>
      <c r="J397" s="45">
        <v>53</v>
      </c>
      <c r="K397" s="45">
        <v>20</v>
      </c>
      <c r="L397" s="45">
        <v>7.6</v>
      </c>
      <c r="M397" s="44">
        <v>7</v>
      </c>
      <c r="N397" s="45">
        <v>82</v>
      </c>
      <c r="O397" s="45">
        <v>4</v>
      </c>
      <c r="P397" s="44">
        <v>6</v>
      </c>
      <c r="Q397" s="45">
        <v>18</v>
      </c>
      <c r="R397" s="45">
        <v>1</v>
      </c>
      <c r="S397" s="44">
        <v>0.54</v>
      </c>
      <c r="T397" s="45">
        <v>6</v>
      </c>
      <c r="U397" s="45">
        <v>16</v>
      </c>
      <c r="V397" s="50">
        <v>-10</v>
      </c>
      <c r="W397" s="50">
        <v>-1.32</v>
      </c>
      <c r="X397" s="50">
        <v>-0.43</v>
      </c>
      <c r="Y397" s="38" t="s">
        <v>14</v>
      </c>
    </row>
    <row r="398" spans="1:25">
      <c r="A398" s="66">
        <v>541</v>
      </c>
      <c r="B398" s="34" t="s">
        <v>3990</v>
      </c>
      <c r="C398" s="34" t="s">
        <v>1079</v>
      </c>
      <c r="D398" s="43" t="s">
        <v>71</v>
      </c>
      <c r="E398" s="34" t="s">
        <v>68</v>
      </c>
      <c r="F398" s="43">
        <v>23</v>
      </c>
      <c r="G398" s="43">
        <v>2002</v>
      </c>
      <c r="H398" s="44">
        <v>16</v>
      </c>
      <c r="I398" s="45">
        <v>682</v>
      </c>
      <c r="J398" s="45">
        <v>43</v>
      </c>
      <c r="K398" s="45">
        <v>19.899999999999999</v>
      </c>
      <c r="L398" s="45">
        <v>7.6</v>
      </c>
      <c r="M398" s="44">
        <v>6</v>
      </c>
      <c r="N398" s="45">
        <v>83</v>
      </c>
      <c r="O398" s="45">
        <v>2</v>
      </c>
      <c r="P398" s="44">
        <v>10</v>
      </c>
      <c r="Q398" s="45">
        <v>19</v>
      </c>
      <c r="R398" s="45">
        <v>11</v>
      </c>
      <c r="S398" s="44">
        <v>1.06</v>
      </c>
      <c r="T398" s="45">
        <v>12</v>
      </c>
      <c r="U398" s="45">
        <v>13</v>
      </c>
      <c r="V398" s="50">
        <v>-1</v>
      </c>
      <c r="W398" s="50">
        <v>-0.13</v>
      </c>
      <c r="X398" s="50">
        <v>-7.0000000000000007E-2</v>
      </c>
      <c r="Y398" s="38" t="s">
        <v>14</v>
      </c>
    </row>
    <row r="399" spans="1:25">
      <c r="A399" s="66">
        <v>85</v>
      </c>
      <c r="B399" s="34" t="s">
        <v>1844</v>
      </c>
      <c r="C399" s="34" t="s">
        <v>1059</v>
      </c>
      <c r="D399" s="43" t="s">
        <v>72</v>
      </c>
      <c r="E399" s="34" t="s">
        <v>68</v>
      </c>
      <c r="F399" s="43">
        <v>23</v>
      </c>
      <c r="G399" s="43">
        <v>2002</v>
      </c>
      <c r="H399" s="44">
        <v>10</v>
      </c>
      <c r="I399" s="45">
        <v>680</v>
      </c>
      <c r="J399" s="45">
        <v>68</v>
      </c>
      <c r="K399" s="45">
        <v>19.899999999999999</v>
      </c>
      <c r="L399" s="45">
        <v>7.6</v>
      </c>
      <c r="M399" s="44">
        <v>7</v>
      </c>
      <c r="N399" s="45">
        <v>88</v>
      </c>
      <c r="O399" s="45">
        <v>4</v>
      </c>
      <c r="P399" s="44">
        <v>3</v>
      </c>
      <c r="Q399" s="45">
        <v>21</v>
      </c>
      <c r="R399" s="36">
        <v>0</v>
      </c>
      <c r="S399" s="44">
        <v>1.5</v>
      </c>
      <c r="T399" s="45">
        <v>10</v>
      </c>
      <c r="U399" s="45">
        <v>9</v>
      </c>
      <c r="V399" s="51">
        <v>1</v>
      </c>
      <c r="W399" s="51">
        <v>0.13</v>
      </c>
      <c r="X399" s="51">
        <v>0.26</v>
      </c>
      <c r="Y399" s="38" t="s">
        <v>14</v>
      </c>
    </row>
    <row r="400" spans="1:25">
      <c r="A400" s="66">
        <v>5</v>
      </c>
      <c r="B400" s="34" t="s">
        <v>1928</v>
      </c>
      <c r="C400" s="34" t="s">
        <v>1059</v>
      </c>
      <c r="D400" s="43" t="s">
        <v>72</v>
      </c>
      <c r="E400" s="34" t="s">
        <v>60</v>
      </c>
      <c r="F400" s="43">
        <v>19</v>
      </c>
      <c r="G400" s="43">
        <v>2006</v>
      </c>
      <c r="H400" s="44">
        <v>17</v>
      </c>
      <c r="I400" s="45">
        <v>666</v>
      </c>
      <c r="J400" s="45">
        <v>39</v>
      </c>
      <c r="K400" s="45">
        <v>19.5</v>
      </c>
      <c r="L400" s="45">
        <v>7.4</v>
      </c>
      <c r="M400" s="44">
        <v>8</v>
      </c>
      <c r="N400" s="45">
        <v>71</v>
      </c>
      <c r="O400" s="45">
        <v>1</v>
      </c>
      <c r="P400" s="44">
        <v>9</v>
      </c>
      <c r="Q400" s="45">
        <v>11</v>
      </c>
      <c r="R400" s="45">
        <v>18</v>
      </c>
      <c r="S400" s="44">
        <v>1.18</v>
      </c>
      <c r="T400" s="45">
        <v>10</v>
      </c>
      <c r="U400" s="45">
        <v>13</v>
      </c>
      <c r="V400" s="50">
        <v>-3</v>
      </c>
      <c r="W400" s="50">
        <v>-0.41</v>
      </c>
      <c r="X400" s="50">
        <v>-0.7</v>
      </c>
      <c r="Y400" s="38" t="s">
        <v>14</v>
      </c>
    </row>
    <row r="401" spans="1:25">
      <c r="A401" s="66">
        <v>563</v>
      </c>
      <c r="B401" s="34" t="s">
        <v>1879</v>
      </c>
      <c r="C401" s="34" t="s">
        <v>1059</v>
      </c>
      <c r="D401" s="43" t="s">
        <v>1077</v>
      </c>
      <c r="E401" s="34" t="s">
        <v>4526</v>
      </c>
      <c r="F401" s="43">
        <v>19</v>
      </c>
      <c r="G401" s="43">
        <v>2005</v>
      </c>
      <c r="H401" s="44">
        <v>13</v>
      </c>
      <c r="I401" s="45">
        <v>659</v>
      </c>
      <c r="J401" s="45">
        <v>51</v>
      </c>
      <c r="K401" s="45">
        <v>19.3</v>
      </c>
      <c r="L401" s="45">
        <v>7.3</v>
      </c>
      <c r="M401" s="44">
        <v>9</v>
      </c>
      <c r="N401" s="45">
        <v>69</v>
      </c>
      <c r="O401" s="45">
        <v>4</v>
      </c>
      <c r="P401" s="44">
        <v>4</v>
      </c>
      <c r="Q401" s="45">
        <v>9</v>
      </c>
      <c r="R401" s="45">
        <v>17</v>
      </c>
      <c r="S401" s="44">
        <v>0.85</v>
      </c>
      <c r="T401" s="45">
        <v>8</v>
      </c>
      <c r="U401" s="45">
        <v>16</v>
      </c>
      <c r="V401" s="50">
        <v>-8</v>
      </c>
      <c r="W401" s="50">
        <v>-1.0900000000000001</v>
      </c>
      <c r="X401" s="50">
        <v>-0.73</v>
      </c>
      <c r="Y401" s="38" t="s">
        <v>14</v>
      </c>
    </row>
    <row r="402" spans="1:25">
      <c r="A402" s="66">
        <v>389</v>
      </c>
      <c r="B402" s="34" t="s">
        <v>1981</v>
      </c>
      <c r="C402" s="34" t="s">
        <v>1065</v>
      </c>
      <c r="D402" s="43" t="s">
        <v>1066</v>
      </c>
      <c r="E402" s="34" t="s">
        <v>61</v>
      </c>
      <c r="F402" s="43">
        <v>26</v>
      </c>
      <c r="G402" s="43">
        <v>1999</v>
      </c>
      <c r="H402" s="44">
        <v>21</v>
      </c>
      <c r="I402" s="45">
        <v>656</v>
      </c>
      <c r="J402" s="45">
        <v>31</v>
      </c>
      <c r="K402" s="45">
        <v>19.2</v>
      </c>
      <c r="L402" s="45">
        <v>7.3</v>
      </c>
      <c r="M402" s="44">
        <v>5</v>
      </c>
      <c r="N402" s="45">
        <v>71</v>
      </c>
      <c r="O402" s="36">
        <v>0</v>
      </c>
      <c r="P402" s="44">
        <v>16</v>
      </c>
      <c r="Q402" s="45">
        <v>19</v>
      </c>
      <c r="R402" s="36">
        <v>0</v>
      </c>
      <c r="S402" s="44">
        <v>2.0499999999999998</v>
      </c>
      <c r="T402" s="45">
        <v>11</v>
      </c>
      <c r="U402" s="45">
        <v>10</v>
      </c>
      <c r="V402" s="51">
        <v>1</v>
      </c>
      <c r="W402" s="51">
        <v>0.14000000000000001</v>
      </c>
      <c r="X402" s="50">
        <v>-0.06</v>
      </c>
      <c r="Y402" s="38" t="s">
        <v>14</v>
      </c>
    </row>
    <row r="403" spans="1:25">
      <c r="A403" s="66">
        <v>8</v>
      </c>
      <c r="B403" s="34" t="s">
        <v>1257</v>
      </c>
      <c r="C403" s="34" t="s">
        <v>1075</v>
      </c>
      <c r="D403" s="43" t="s">
        <v>1742</v>
      </c>
      <c r="E403" s="34" t="s">
        <v>3419</v>
      </c>
      <c r="F403" s="43">
        <v>23</v>
      </c>
      <c r="G403" s="43">
        <v>2002</v>
      </c>
      <c r="H403" s="44">
        <v>14</v>
      </c>
      <c r="I403" s="45">
        <v>653</v>
      </c>
      <c r="J403" s="45">
        <v>47</v>
      </c>
      <c r="K403" s="45">
        <v>19.100000000000001</v>
      </c>
      <c r="L403" s="45">
        <v>7.3</v>
      </c>
      <c r="M403" s="44">
        <v>9</v>
      </c>
      <c r="N403" s="45">
        <v>64</v>
      </c>
      <c r="O403" s="36">
        <v>0</v>
      </c>
      <c r="P403" s="44">
        <v>5</v>
      </c>
      <c r="Q403" s="45">
        <v>16</v>
      </c>
      <c r="R403" s="45">
        <v>8</v>
      </c>
      <c r="S403" s="44">
        <v>1.07</v>
      </c>
      <c r="T403" s="45">
        <v>6</v>
      </c>
      <c r="U403" s="45">
        <v>8</v>
      </c>
      <c r="V403" s="50">
        <v>-2</v>
      </c>
      <c r="W403" s="50">
        <v>-0.28000000000000003</v>
      </c>
      <c r="X403" s="50">
        <v>-0.15</v>
      </c>
      <c r="Y403" s="38" t="s">
        <v>14</v>
      </c>
    </row>
    <row r="404" spans="1:25">
      <c r="A404" s="66">
        <v>633</v>
      </c>
      <c r="B404" s="34" t="s">
        <v>4005</v>
      </c>
      <c r="C404" s="34" t="s">
        <v>3722</v>
      </c>
      <c r="D404" s="43" t="s">
        <v>1742</v>
      </c>
      <c r="E404" s="34" t="s">
        <v>3419</v>
      </c>
      <c r="F404" s="43">
        <v>29</v>
      </c>
      <c r="G404" s="43">
        <v>1995</v>
      </c>
      <c r="H404" s="44">
        <v>12</v>
      </c>
      <c r="I404" s="45">
        <v>632</v>
      </c>
      <c r="J404" s="45">
        <v>53</v>
      </c>
      <c r="K404" s="45">
        <v>18.5</v>
      </c>
      <c r="L404" s="45">
        <v>7</v>
      </c>
      <c r="M404" s="44">
        <v>9</v>
      </c>
      <c r="N404" s="45">
        <v>64</v>
      </c>
      <c r="O404" s="36">
        <v>0</v>
      </c>
      <c r="P404" s="44">
        <v>3</v>
      </c>
      <c r="Q404" s="45">
        <v>19</v>
      </c>
      <c r="R404" s="45">
        <v>4</v>
      </c>
      <c r="S404" s="44">
        <v>1.75</v>
      </c>
      <c r="T404" s="45">
        <v>7</v>
      </c>
      <c r="U404" s="45">
        <v>9</v>
      </c>
      <c r="V404" s="50">
        <v>-2</v>
      </c>
      <c r="W404" s="50">
        <v>-0.28000000000000003</v>
      </c>
      <c r="X404" s="50">
        <v>-0.16</v>
      </c>
      <c r="Y404" s="38" t="s">
        <v>14</v>
      </c>
    </row>
    <row r="405" spans="1:25">
      <c r="A405" s="66">
        <v>336</v>
      </c>
      <c r="B405" s="34" t="s">
        <v>1969</v>
      </c>
      <c r="C405" s="34" t="s">
        <v>1086</v>
      </c>
      <c r="D405" s="43" t="s">
        <v>76</v>
      </c>
      <c r="E405" s="34" t="s">
        <v>4528</v>
      </c>
      <c r="F405" s="43">
        <v>22</v>
      </c>
      <c r="G405" s="43">
        <v>2003</v>
      </c>
      <c r="H405" s="44">
        <v>7</v>
      </c>
      <c r="I405" s="45">
        <v>630</v>
      </c>
      <c r="J405" s="45">
        <v>90</v>
      </c>
      <c r="K405" s="45">
        <v>18.399999999999999</v>
      </c>
      <c r="L405" s="45">
        <v>7</v>
      </c>
      <c r="M405" s="44">
        <v>7</v>
      </c>
      <c r="N405" s="45">
        <v>90</v>
      </c>
      <c r="O405" s="45">
        <v>7</v>
      </c>
      <c r="P405" s="35">
        <v>0</v>
      </c>
      <c r="Q405" s="36"/>
      <c r="R405" s="45">
        <v>30</v>
      </c>
      <c r="S405" s="44">
        <v>1.57</v>
      </c>
      <c r="T405" s="45">
        <v>8</v>
      </c>
      <c r="U405" s="45">
        <v>7</v>
      </c>
      <c r="V405" s="51">
        <v>1</v>
      </c>
      <c r="W405" s="51">
        <v>0.14000000000000001</v>
      </c>
      <c r="X405" s="51">
        <v>0.47</v>
      </c>
      <c r="Y405" s="38" t="s">
        <v>14</v>
      </c>
    </row>
    <row r="406" spans="1:25">
      <c r="A406" s="66">
        <v>691</v>
      </c>
      <c r="B406" s="34" t="s">
        <v>1724</v>
      </c>
      <c r="C406" s="34" t="s">
        <v>1065</v>
      </c>
      <c r="D406" s="43" t="s">
        <v>1066</v>
      </c>
      <c r="E406" s="34" t="s">
        <v>51</v>
      </c>
      <c r="F406" s="43">
        <v>24</v>
      </c>
      <c r="G406" s="43">
        <v>2001</v>
      </c>
      <c r="H406" s="44">
        <v>24</v>
      </c>
      <c r="I406" s="45">
        <v>626</v>
      </c>
      <c r="J406" s="45">
        <v>26</v>
      </c>
      <c r="K406" s="45">
        <v>18.3</v>
      </c>
      <c r="L406" s="45">
        <v>7</v>
      </c>
      <c r="M406" s="44">
        <v>5</v>
      </c>
      <c r="N406" s="45">
        <v>73</v>
      </c>
      <c r="O406" s="45">
        <v>2</v>
      </c>
      <c r="P406" s="44">
        <v>19</v>
      </c>
      <c r="Q406" s="45">
        <v>14</v>
      </c>
      <c r="R406" s="45">
        <v>12</v>
      </c>
      <c r="S406" s="44">
        <v>1.79</v>
      </c>
      <c r="T406" s="45">
        <v>9</v>
      </c>
      <c r="U406" s="45">
        <v>8</v>
      </c>
      <c r="V406" s="51">
        <v>1</v>
      </c>
      <c r="W406" s="51">
        <v>0.14000000000000001</v>
      </c>
      <c r="X406" s="50">
        <v>-0.44</v>
      </c>
      <c r="Y406" s="38" t="s">
        <v>14</v>
      </c>
    </row>
    <row r="407" spans="1:25">
      <c r="A407" s="66">
        <v>688</v>
      </c>
      <c r="B407" s="34" t="s">
        <v>203</v>
      </c>
      <c r="C407" s="34" t="s">
        <v>1059</v>
      </c>
      <c r="D407" s="43" t="s">
        <v>71</v>
      </c>
      <c r="E407" s="34" t="s">
        <v>4525</v>
      </c>
      <c r="F407" s="43">
        <v>27</v>
      </c>
      <c r="G407" s="43">
        <v>1997</v>
      </c>
      <c r="H407" s="44">
        <v>22</v>
      </c>
      <c r="I407" s="45">
        <v>617</v>
      </c>
      <c r="J407" s="45">
        <v>28</v>
      </c>
      <c r="K407" s="45">
        <v>18</v>
      </c>
      <c r="L407" s="45">
        <v>6.9</v>
      </c>
      <c r="M407" s="44">
        <v>2</v>
      </c>
      <c r="N407" s="45">
        <v>77</v>
      </c>
      <c r="O407" s="45">
        <v>1</v>
      </c>
      <c r="P407" s="44">
        <v>20</v>
      </c>
      <c r="Q407" s="45">
        <v>23</v>
      </c>
      <c r="R407" s="45">
        <v>10</v>
      </c>
      <c r="S407" s="44">
        <v>1.45</v>
      </c>
      <c r="T407" s="45">
        <v>14</v>
      </c>
      <c r="U407" s="45">
        <v>7</v>
      </c>
      <c r="V407" s="51">
        <v>7</v>
      </c>
      <c r="W407" s="51">
        <v>1.02</v>
      </c>
      <c r="X407" s="51">
        <v>1.34</v>
      </c>
      <c r="Y407" s="38" t="s">
        <v>14</v>
      </c>
    </row>
    <row r="408" spans="1:25">
      <c r="A408" s="66">
        <v>308</v>
      </c>
      <c r="B408" s="34" t="s">
        <v>132</v>
      </c>
      <c r="C408" s="34" t="s">
        <v>1081</v>
      </c>
      <c r="D408" s="43" t="s">
        <v>1742</v>
      </c>
      <c r="E408" s="34" t="s">
        <v>4528</v>
      </c>
      <c r="F408" s="43">
        <v>24</v>
      </c>
      <c r="G408" s="43">
        <v>2001</v>
      </c>
      <c r="H408" s="44">
        <v>16</v>
      </c>
      <c r="I408" s="45">
        <v>610</v>
      </c>
      <c r="J408" s="45">
        <v>38</v>
      </c>
      <c r="K408" s="45">
        <v>17.8</v>
      </c>
      <c r="L408" s="45">
        <v>6.8</v>
      </c>
      <c r="M408" s="44">
        <v>6</v>
      </c>
      <c r="N408" s="45">
        <v>77</v>
      </c>
      <c r="O408" s="45">
        <v>1</v>
      </c>
      <c r="P408" s="44">
        <v>10</v>
      </c>
      <c r="Q408" s="45">
        <v>15</v>
      </c>
      <c r="R408" s="45">
        <v>2</v>
      </c>
      <c r="S408" s="44">
        <v>1.38</v>
      </c>
      <c r="T408" s="45">
        <v>13</v>
      </c>
      <c r="U408" s="45">
        <v>5</v>
      </c>
      <c r="V408" s="51">
        <v>8</v>
      </c>
      <c r="W408" s="51">
        <v>1.18</v>
      </c>
      <c r="X408" s="51">
        <v>1.72</v>
      </c>
      <c r="Y408" s="38" t="s">
        <v>14</v>
      </c>
    </row>
    <row r="409" spans="1:25">
      <c r="A409" s="66">
        <v>230</v>
      </c>
      <c r="B409" s="34" t="s">
        <v>1751</v>
      </c>
      <c r="C409" s="34" t="s">
        <v>1059</v>
      </c>
      <c r="D409" s="43" t="s">
        <v>72</v>
      </c>
      <c r="E409" s="34" t="s">
        <v>58</v>
      </c>
      <c r="F409" s="43">
        <v>28</v>
      </c>
      <c r="G409" s="43">
        <v>1997</v>
      </c>
      <c r="H409" s="44">
        <v>21</v>
      </c>
      <c r="I409" s="45">
        <v>607</v>
      </c>
      <c r="J409" s="45">
        <v>29</v>
      </c>
      <c r="K409" s="45">
        <v>17.7</v>
      </c>
      <c r="L409" s="45">
        <v>6.7</v>
      </c>
      <c r="M409" s="44">
        <v>7</v>
      </c>
      <c r="N409" s="45">
        <v>63</v>
      </c>
      <c r="O409" s="45">
        <v>2</v>
      </c>
      <c r="P409" s="44">
        <v>14</v>
      </c>
      <c r="Q409" s="45">
        <v>12</v>
      </c>
      <c r="R409" s="45">
        <v>11</v>
      </c>
      <c r="S409" s="44">
        <v>1.62</v>
      </c>
      <c r="T409" s="45">
        <v>17</v>
      </c>
      <c r="U409" s="45">
        <v>14</v>
      </c>
      <c r="V409" s="51">
        <v>3</v>
      </c>
      <c r="W409" s="51">
        <v>0.44</v>
      </c>
      <c r="X409" s="51">
        <v>0.22</v>
      </c>
      <c r="Y409" s="38" t="s">
        <v>14</v>
      </c>
    </row>
    <row r="410" spans="1:25">
      <c r="A410" s="66">
        <v>377</v>
      </c>
      <c r="B410" s="34" t="s">
        <v>3614</v>
      </c>
      <c r="C410" s="34" t="s">
        <v>1069</v>
      </c>
      <c r="D410" s="43" t="s">
        <v>71</v>
      </c>
      <c r="E410" s="34" t="s">
        <v>61</v>
      </c>
      <c r="F410" s="43">
        <v>27</v>
      </c>
      <c r="G410" s="43">
        <v>1998</v>
      </c>
      <c r="H410" s="44">
        <v>13</v>
      </c>
      <c r="I410" s="45">
        <v>604</v>
      </c>
      <c r="J410" s="45">
        <v>46</v>
      </c>
      <c r="K410" s="45">
        <v>17.7</v>
      </c>
      <c r="L410" s="45">
        <v>6.7</v>
      </c>
      <c r="M410" s="44">
        <v>7</v>
      </c>
      <c r="N410" s="45">
        <v>75</v>
      </c>
      <c r="O410" s="45">
        <v>1</v>
      </c>
      <c r="P410" s="44">
        <v>6</v>
      </c>
      <c r="Q410" s="45">
        <v>13</v>
      </c>
      <c r="R410" s="45">
        <v>2</v>
      </c>
      <c r="S410" s="44">
        <v>1.23</v>
      </c>
      <c r="T410" s="45">
        <v>5</v>
      </c>
      <c r="U410" s="45">
        <v>8</v>
      </c>
      <c r="V410" s="50">
        <v>-3</v>
      </c>
      <c r="W410" s="50">
        <v>-0.45</v>
      </c>
      <c r="X410" s="50">
        <v>-0.77</v>
      </c>
      <c r="Y410" s="38" t="s">
        <v>14</v>
      </c>
    </row>
    <row r="411" spans="1:25">
      <c r="A411" s="66">
        <v>73</v>
      </c>
      <c r="B411" s="34" t="s">
        <v>1743</v>
      </c>
      <c r="C411" s="34" t="s">
        <v>4529</v>
      </c>
      <c r="D411" s="43" t="s">
        <v>71</v>
      </c>
      <c r="E411" s="34" t="s">
        <v>4528</v>
      </c>
      <c r="F411" s="43">
        <v>28</v>
      </c>
      <c r="G411" s="43">
        <v>1996</v>
      </c>
      <c r="H411" s="44">
        <v>11</v>
      </c>
      <c r="I411" s="45">
        <v>603</v>
      </c>
      <c r="J411" s="45">
        <v>55</v>
      </c>
      <c r="K411" s="45">
        <v>17.600000000000001</v>
      </c>
      <c r="L411" s="45">
        <v>6.7</v>
      </c>
      <c r="M411" s="44">
        <v>7</v>
      </c>
      <c r="N411" s="45">
        <v>68</v>
      </c>
      <c r="O411" s="45">
        <v>1</v>
      </c>
      <c r="P411" s="44">
        <v>4</v>
      </c>
      <c r="Q411" s="45">
        <v>32</v>
      </c>
      <c r="R411" s="45">
        <v>4</v>
      </c>
      <c r="S411" s="44">
        <v>0.82</v>
      </c>
      <c r="T411" s="45">
        <v>6</v>
      </c>
      <c r="U411" s="45">
        <v>17</v>
      </c>
      <c r="V411" s="50">
        <v>-11</v>
      </c>
      <c r="W411" s="50">
        <v>-1.64</v>
      </c>
      <c r="X411" s="50">
        <v>-1.71</v>
      </c>
      <c r="Y411" s="38" t="s">
        <v>14</v>
      </c>
    </row>
    <row r="412" spans="1:25">
      <c r="A412" s="66">
        <v>126</v>
      </c>
      <c r="B412" s="34" t="s">
        <v>94</v>
      </c>
      <c r="C412" s="34" t="s">
        <v>1059</v>
      </c>
      <c r="D412" s="43" t="s">
        <v>1093</v>
      </c>
      <c r="E412" s="34" t="s">
        <v>63</v>
      </c>
      <c r="F412" s="43">
        <v>34</v>
      </c>
      <c r="G412" s="43">
        <v>1991</v>
      </c>
      <c r="H412" s="44">
        <v>10</v>
      </c>
      <c r="I412" s="45">
        <v>594</v>
      </c>
      <c r="J412" s="45">
        <v>59</v>
      </c>
      <c r="K412" s="45">
        <v>17.399999999999999</v>
      </c>
      <c r="L412" s="45">
        <v>6.6</v>
      </c>
      <c r="M412" s="44">
        <v>7</v>
      </c>
      <c r="N412" s="45">
        <v>72</v>
      </c>
      <c r="O412" s="45">
        <v>1</v>
      </c>
      <c r="P412" s="44">
        <v>3</v>
      </c>
      <c r="Q412" s="45">
        <v>30</v>
      </c>
      <c r="R412" s="45">
        <v>24</v>
      </c>
      <c r="S412" s="44">
        <v>1</v>
      </c>
      <c r="T412" s="45">
        <v>6</v>
      </c>
      <c r="U412" s="45">
        <v>12</v>
      </c>
      <c r="V412" s="50">
        <v>-6</v>
      </c>
      <c r="W412" s="50">
        <v>-0.91</v>
      </c>
      <c r="X412" s="50">
        <v>-0.78</v>
      </c>
      <c r="Y412" s="38" t="s">
        <v>14</v>
      </c>
    </row>
    <row r="413" spans="1:25">
      <c r="A413" s="66">
        <v>248</v>
      </c>
      <c r="B413" s="34" t="s">
        <v>3430</v>
      </c>
      <c r="C413" s="34" t="s">
        <v>1075</v>
      </c>
      <c r="D413" s="43" t="s">
        <v>71</v>
      </c>
      <c r="E413" s="34" t="s">
        <v>61</v>
      </c>
      <c r="F413" s="43">
        <v>24</v>
      </c>
      <c r="G413" s="43">
        <v>2001</v>
      </c>
      <c r="H413" s="44">
        <v>13</v>
      </c>
      <c r="I413" s="45">
        <v>588</v>
      </c>
      <c r="J413" s="45">
        <v>45</v>
      </c>
      <c r="K413" s="45">
        <v>17.2</v>
      </c>
      <c r="L413" s="45">
        <v>6.5</v>
      </c>
      <c r="M413" s="44">
        <v>6</v>
      </c>
      <c r="N413" s="45">
        <v>67</v>
      </c>
      <c r="O413" s="36">
        <v>0</v>
      </c>
      <c r="P413" s="44">
        <v>7</v>
      </c>
      <c r="Q413" s="45">
        <v>27</v>
      </c>
      <c r="R413" s="45">
        <v>5</v>
      </c>
      <c r="S413" s="44">
        <v>1.77</v>
      </c>
      <c r="T413" s="45">
        <v>9</v>
      </c>
      <c r="U413" s="45">
        <v>10</v>
      </c>
      <c r="V413" s="50">
        <v>-1</v>
      </c>
      <c r="W413" s="50">
        <v>-0.15</v>
      </c>
      <c r="X413" s="50">
        <v>-0.41</v>
      </c>
      <c r="Y413" s="38" t="s">
        <v>14</v>
      </c>
    </row>
    <row r="414" spans="1:25">
      <c r="A414" s="66">
        <v>74</v>
      </c>
      <c r="B414" s="34" t="s">
        <v>3495</v>
      </c>
      <c r="C414" s="34" t="s">
        <v>1065</v>
      </c>
      <c r="D414" s="43" t="s">
        <v>76</v>
      </c>
      <c r="E414" s="34" t="s">
        <v>61</v>
      </c>
      <c r="F414" s="43">
        <v>34</v>
      </c>
      <c r="G414" s="43">
        <v>1991</v>
      </c>
      <c r="H414" s="44">
        <v>7</v>
      </c>
      <c r="I414" s="45">
        <v>585</v>
      </c>
      <c r="J414" s="45">
        <v>84</v>
      </c>
      <c r="K414" s="45">
        <v>17.100000000000001</v>
      </c>
      <c r="L414" s="45">
        <v>6.5</v>
      </c>
      <c r="M414" s="44">
        <v>6</v>
      </c>
      <c r="N414" s="45">
        <v>90</v>
      </c>
      <c r="O414" s="45">
        <v>6</v>
      </c>
      <c r="P414" s="44">
        <v>1</v>
      </c>
      <c r="Q414" s="45">
        <v>45</v>
      </c>
      <c r="R414" s="45">
        <v>30</v>
      </c>
      <c r="S414" s="44">
        <v>1.71</v>
      </c>
      <c r="T414" s="45">
        <v>10</v>
      </c>
      <c r="U414" s="45">
        <v>10</v>
      </c>
      <c r="V414" s="36">
        <v>0</v>
      </c>
      <c r="W414" s="36">
        <v>0</v>
      </c>
      <c r="X414" s="50">
        <v>-0.22</v>
      </c>
      <c r="Y414" s="38" t="s">
        <v>14</v>
      </c>
    </row>
    <row r="415" spans="1:25">
      <c r="A415" s="66">
        <v>263</v>
      </c>
      <c r="B415" s="34" t="s">
        <v>123</v>
      </c>
      <c r="C415" s="34" t="s">
        <v>1079</v>
      </c>
      <c r="D415" s="43" t="s">
        <v>1066</v>
      </c>
      <c r="E415" s="34" t="s">
        <v>46</v>
      </c>
      <c r="F415" s="43">
        <v>26</v>
      </c>
      <c r="G415" s="43">
        <v>1999</v>
      </c>
      <c r="H415" s="44">
        <v>12</v>
      </c>
      <c r="I415" s="45">
        <v>581</v>
      </c>
      <c r="J415" s="45">
        <v>48</v>
      </c>
      <c r="K415" s="45">
        <v>17</v>
      </c>
      <c r="L415" s="45">
        <v>6.5</v>
      </c>
      <c r="M415" s="44">
        <v>7</v>
      </c>
      <c r="N415" s="45">
        <v>62</v>
      </c>
      <c r="O415" s="45">
        <v>1</v>
      </c>
      <c r="P415" s="44">
        <v>5</v>
      </c>
      <c r="Q415" s="45">
        <v>29</v>
      </c>
      <c r="R415" s="45">
        <v>2</v>
      </c>
      <c r="S415" s="44">
        <v>2.5</v>
      </c>
      <c r="T415" s="45">
        <v>10</v>
      </c>
      <c r="U415" s="45">
        <v>4</v>
      </c>
      <c r="V415" s="51">
        <v>6</v>
      </c>
      <c r="W415" s="51">
        <v>0.93</v>
      </c>
      <c r="X415" s="50">
        <v>-0.28000000000000003</v>
      </c>
      <c r="Y415" s="38" t="s">
        <v>14</v>
      </c>
    </row>
    <row r="416" spans="1:25">
      <c r="A416" s="66">
        <v>76</v>
      </c>
      <c r="B416" s="34" t="s">
        <v>2075</v>
      </c>
      <c r="C416" s="34" t="s">
        <v>1063</v>
      </c>
      <c r="D416" s="43" t="s">
        <v>71</v>
      </c>
      <c r="E416" s="34" t="s">
        <v>54</v>
      </c>
      <c r="F416" s="43">
        <v>22</v>
      </c>
      <c r="G416" s="43">
        <v>2003</v>
      </c>
      <c r="H416" s="44">
        <v>14</v>
      </c>
      <c r="I416" s="45">
        <v>571</v>
      </c>
      <c r="J416" s="45">
        <v>41</v>
      </c>
      <c r="K416" s="45">
        <v>16.7</v>
      </c>
      <c r="L416" s="45">
        <v>6.3</v>
      </c>
      <c r="M416" s="44">
        <v>6</v>
      </c>
      <c r="N416" s="45">
        <v>64</v>
      </c>
      <c r="O416" s="36">
        <v>0</v>
      </c>
      <c r="P416" s="44">
        <v>8</v>
      </c>
      <c r="Q416" s="45">
        <v>23</v>
      </c>
      <c r="R416" s="36">
        <v>0</v>
      </c>
      <c r="S416" s="44">
        <v>1.29</v>
      </c>
      <c r="T416" s="45">
        <v>7</v>
      </c>
      <c r="U416" s="45">
        <v>7</v>
      </c>
      <c r="V416" s="36">
        <v>0</v>
      </c>
      <c r="W416" s="36">
        <v>0</v>
      </c>
      <c r="X416" s="51">
        <v>0.13</v>
      </c>
      <c r="Y416" s="38" t="s">
        <v>14</v>
      </c>
    </row>
    <row r="417" spans="1:25" ht="17.25" thickBot="1">
      <c r="A417" s="66">
        <v>470</v>
      </c>
      <c r="B417" s="34" t="s">
        <v>3532</v>
      </c>
      <c r="C417" s="34" t="s">
        <v>1059</v>
      </c>
      <c r="D417" s="43" t="s">
        <v>72</v>
      </c>
      <c r="E417" s="34" t="s">
        <v>3419</v>
      </c>
      <c r="F417" s="43">
        <v>30</v>
      </c>
      <c r="G417" s="43">
        <v>1994</v>
      </c>
      <c r="H417" s="44">
        <v>12</v>
      </c>
      <c r="I417" s="45">
        <v>569</v>
      </c>
      <c r="J417" s="45">
        <v>47</v>
      </c>
      <c r="K417" s="45">
        <v>16.600000000000001</v>
      </c>
      <c r="L417" s="45">
        <v>6.3</v>
      </c>
      <c r="M417" s="44">
        <v>5</v>
      </c>
      <c r="N417" s="45">
        <v>90</v>
      </c>
      <c r="O417" s="45">
        <v>5</v>
      </c>
      <c r="P417" s="44">
        <v>7</v>
      </c>
      <c r="Q417" s="45">
        <v>17</v>
      </c>
      <c r="R417" s="45">
        <v>17</v>
      </c>
      <c r="S417" s="44">
        <v>1.58</v>
      </c>
      <c r="T417" s="45">
        <v>12</v>
      </c>
      <c r="U417" s="45">
        <v>7</v>
      </c>
      <c r="V417" s="51">
        <v>5</v>
      </c>
      <c r="W417" s="51">
        <v>0.79</v>
      </c>
      <c r="X417" s="51">
        <v>1.1399999999999999</v>
      </c>
      <c r="Y417" s="38" t="s">
        <v>14</v>
      </c>
    </row>
    <row r="418" spans="1:25" ht="17.25" thickBot="1">
      <c r="A418" s="73">
        <v>461</v>
      </c>
      <c r="B418" s="75" t="s">
        <v>3658</v>
      </c>
      <c r="C418" s="75" t="s">
        <v>1059</v>
      </c>
      <c r="D418" s="77" t="s">
        <v>71</v>
      </c>
      <c r="E418" s="75" t="s">
        <v>58</v>
      </c>
      <c r="F418" s="77">
        <v>16</v>
      </c>
      <c r="G418" s="77">
        <v>2008</v>
      </c>
      <c r="H418" s="80">
        <v>19</v>
      </c>
      <c r="I418" s="78">
        <v>560</v>
      </c>
      <c r="J418" s="78">
        <v>29</v>
      </c>
      <c r="K418" s="78">
        <v>16.399999999999999</v>
      </c>
      <c r="L418" s="78">
        <v>6.2</v>
      </c>
      <c r="M418" s="80">
        <v>5</v>
      </c>
      <c r="N418" s="78">
        <v>72</v>
      </c>
      <c r="O418" s="78">
        <v>1</v>
      </c>
      <c r="P418" s="80">
        <v>14</v>
      </c>
      <c r="Q418" s="78">
        <v>14</v>
      </c>
      <c r="R418" s="78">
        <v>18</v>
      </c>
      <c r="S418" s="80">
        <v>1.21</v>
      </c>
      <c r="T418" s="78">
        <v>16</v>
      </c>
      <c r="U418" s="78">
        <v>11</v>
      </c>
      <c r="V418" s="89">
        <v>5</v>
      </c>
      <c r="W418" s="89">
        <v>0.8</v>
      </c>
      <c r="X418" s="89">
        <v>0.65</v>
      </c>
      <c r="Y418" s="84" t="s">
        <v>14</v>
      </c>
    </row>
    <row r="419" spans="1:25">
      <c r="A419" s="66">
        <v>296</v>
      </c>
      <c r="B419" s="34" t="s">
        <v>3439</v>
      </c>
      <c r="C419" s="34" t="s">
        <v>1081</v>
      </c>
      <c r="D419" s="43" t="s">
        <v>1066</v>
      </c>
      <c r="E419" s="34" t="s">
        <v>3420</v>
      </c>
      <c r="F419" s="43">
        <v>27</v>
      </c>
      <c r="G419" s="43">
        <v>1997</v>
      </c>
      <c r="H419" s="44">
        <v>19</v>
      </c>
      <c r="I419" s="45">
        <v>559</v>
      </c>
      <c r="J419" s="45">
        <v>29</v>
      </c>
      <c r="K419" s="45">
        <v>16.3</v>
      </c>
      <c r="L419" s="45">
        <v>6.2</v>
      </c>
      <c r="M419" s="44">
        <v>6</v>
      </c>
      <c r="N419" s="45">
        <v>61</v>
      </c>
      <c r="O419" s="36">
        <v>0</v>
      </c>
      <c r="P419" s="44">
        <v>13</v>
      </c>
      <c r="Q419" s="45">
        <v>15</v>
      </c>
      <c r="R419" s="45">
        <v>4</v>
      </c>
      <c r="S419" s="44">
        <v>1</v>
      </c>
      <c r="T419" s="36">
        <v>0</v>
      </c>
      <c r="U419" s="45">
        <v>16</v>
      </c>
      <c r="V419" s="50">
        <v>-16</v>
      </c>
      <c r="W419" s="50">
        <v>-2.58</v>
      </c>
      <c r="X419" s="50">
        <v>-2.86</v>
      </c>
      <c r="Y419" s="38" t="s">
        <v>14</v>
      </c>
    </row>
    <row r="420" spans="1:25">
      <c r="A420" s="66">
        <v>50</v>
      </c>
      <c r="B420" s="34" t="s">
        <v>3987</v>
      </c>
      <c r="C420" s="34" t="s">
        <v>1061</v>
      </c>
      <c r="D420" s="43" t="s">
        <v>71</v>
      </c>
      <c r="E420" s="34" t="s">
        <v>4525</v>
      </c>
      <c r="F420" s="43">
        <v>22</v>
      </c>
      <c r="G420" s="43">
        <v>2002</v>
      </c>
      <c r="H420" s="44">
        <v>14</v>
      </c>
      <c r="I420" s="45">
        <v>553</v>
      </c>
      <c r="J420" s="45">
        <v>40</v>
      </c>
      <c r="K420" s="45">
        <v>16.2</v>
      </c>
      <c r="L420" s="45">
        <v>6.1</v>
      </c>
      <c r="M420" s="44">
        <v>6</v>
      </c>
      <c r="N420" s="45">
        <v>64</v>
      </c>
      <c r="O420" s="36">
        <v>0</v>
      </c>
      <c r="P420" s="44">
        <v>8</v>
      </c>
      <c r="Q420" s="45">
        <v>21</v>
      </c>
      <c r="R420" s="45">
        <v>7</v>
      </c>
      <c r="S420" s="44">
        <v>0.79</v>
      </c>
      <c r="T420" s="45">
        <v>8</v>
      </c>
      <c r="U420" s="45">
        <v>10</v>
      </c>
      <c r="V420" s="50">
        <v>-2</v>
      </c>
      <c r="W420" s="50">
        <v>-0.33</v>
      </c>
      <c r="X420" s="50">
        <v>-0.28999999999999998</v>
      </c>
      <c r="Y420" s="38" t="s">
        <v>14</v>
      </c>
    </row>
    <row r="421" spans="1:25">
      <c r="A421" s="66">
        <v>524</v>
      </c>
      <c r="B421" s="34" t="s">
        <v>1513</v>
      </c>
      <c r="C421" s="34" t="s">
        <v>1060</v>
      </c>
      <c r="D421" s="43" t="s">
        <v>72</v>
      </c>
      <c r="E421" s="34" t="s">
        <v>63</v>
      </c>
      <c r="F421" s="43">
        <v>22</v>
      </c>
      <c r="G421" s="43">
        <v>2003</v>
      </c>
      <c r="H421" s="44">
        <v>9</v>
      </c>
      <c r="I421" s="45">
        <v>552</v>
      </c>
      <c r="J421" s="45">
        <v>61</v>
      </c>
      <c r="K421" s="45">
        <v>16.100000000000001</v>
      </c>
      <c r="L421" s="45">
        <v>6.1</v>
      </c>
      <c r="M421" s="44">
        <v>6</v>
      </c>
      <c r="N421" s="45">
        <v>77</v>
      </c>
      <c r="O421" s="45">
        <v>2</v>
      </c>
      <c r="P421" s="44">
        <v>3</v>
      </c>
      <c r="Q421" s="45">
        <v>31</v>
      </c>
      <c r="R421" s="45">
        <v>8</v>
      </c>
      <c r="S421" s="44">
        <v>0.89</v>
      </c>
      <c r="T421" s="45">
        <v>8</v>
      </c>
      <c r="U421" s="45">
        <v>8</v>
      </c>
      <c r="V421" s="36">
        <v>0</v>
      </c>
      <c r="W421" s="36">
        <v>0</v>
      </c>
      <c r="X421" s="51">
        <v>0.31</v>
      </c>
      <c r="Y421" s="38" t="s">
        <v>14</v>
      </c>
    </row>
    <row r="422" spans="1:25">
      <c r="A422" s="66">
        <v>60</v>
      </c>
      <c r="B422" s="34" t="s">
        <v>1365</v>
      </c>
      <c r="C422" s="34" t="s">
        <v>1366</v>
      </c>
      <c r="D422" s="43" t="s">
        <v>76</v>
      </c>
      <c r="E422" s="34" t="s">
        <v>51</v>
      </c>
      <c r="F422" s="43">
        <v>27</v>
      </c>
      <c r="G422" s="43">
        <v>1998</v>
      </c>
      <c r="H422" s="44">
        <v>6</v>
      </c>
      <c r="I422" s="45">
        <v>540</v>
      </c>
      <c r="J422" s="45">
        <v>90</v>
      </c>
      <c r="K422" s="45">
        <v>15.8</v>
      </c>
      <c r="L422" s="45">
        <v>6</v>
      </c>
      <c r="M422" s="44">
        <v>6</v>
      </c>
      <c r="N422" s="45">
        <v>90</v>
      </c>
      <c r="O422" s="45">
        <v>6</v>
      </c>
      <c r="P422" s="35">
        <v>0</v>
      </c>
      <c r="Q422" s="36"/>
      <c r="R422" s="45">
        <v>32</v>
      </c>
      <c r="S422" s="44">
        <v>1.17</v>
      </c>
      <c r="T422" s="45">
        <v>7</v>
      </c>
      <c r="U422" s="45">
        <v>11</v>
      </c>
      <c r="V422" s="50">
        <v>-4</v>
      </c>
      <c r="W422" s="50">
        <v>-0.67</v>
      </c>
      <c r="X422" s="50">
        <v>-1.39</v>
      </c>
      <c r="Y422" s="38" t="s">
        <v>14</v>
      </c>
    </row>
    <row r="423" spans="1:25">
      <c r="A423" s="66">
        <v>223</v>
      </c>
      <c r="B423" s="34" t="s">
        <v>3450</v>
      </c>
      <c r="C423" s="34" t="s">
        <v>1092</v>
      </c>
      <c r="D423" s="43" t="s">
        <v>70</v>
      </c>
      <c r="E423" s="34" t="s">
        <v>3420</v>
      </c>
      <c r="F423" s="43">
        <v>21</v>
      </c>
      <c r="G423" s="43">
        <v>2003</v>
      </c>
      <c r="H423" s="44">
        <v>23</v>
      </c>
      <c r="I423" s="45">
        <v>537</v>
      </c>
      <c r="J423" s="45">
        <v>23</v>
      </c>
      <c r="K423" s="45">
        <v>15.7</v>
      </c>
      <c r="L423" s="45">
        <v>6</v>
      </c>
      <c r="M423" s="44">
        <v>4</v>
      </c>
      <c r="N423" s="45">
        <v>59</v>
      </c>
      <c r="O423" s="36">
        <v>0</v>
      </c>
      <c r="P423" s="44">
        <v>19</v>
      </c>
      <c r="Q423" s="45">
        <v>16</v>
      </c>
      <c r="R423" s="45">
        <v>8</v>
      </c>
      <c r="S423" s="44">
        <v>1.22</v>
      </c>
      <c r="T423" s="45">
        <v>11</v>
      </c>
      <c r="U423" s="45">
        <v>14</v>
      </c>
      <c r="V423" s="50">
        <v>-3</v>
      </c>
      <c r="W423" s="50">
        <v>-0.5</v>
      </c>
      <c r="X423" s="50">
        <v>-0.38</v>
      </c>
      <c r="Y423" s="38" t="s">
        <v>14</v>
      </c>
    </row>
    <row r="424" spans="1:25">
      <c r="A424" s="66">
        <v>679</v>
      </c>
      <c r="B424" s="34" t="s">
        <v>201</v>
      </c>
      <c r="C424" s="34" t="s">
        <v>1096</v>
      </c>
      <c r="D424" s="43" t="s">
        <v>70</v>
      </c>
      <c r="E424" s="34" t="s">
        <v>4527</v>
      </c>
      <c r="F424" s="43">
        <v>28</v>
      </c>
      <c r="G424" s="43">
        <v>1996</v>
      </c>
      <c r="H424" s="44">
        <v>19</v>
      </c>
      <c r="I424" s="45">
        <v>531</v>
      </c>
      <c r="J424" s="45">
        <v>28</v>
      </c>
      <c r="K424" s="45">
        <v>15.5</v>
      </c>
      <c r="L424" s="45">
        <v>5.9</v>
      </c>
      <c r="M424" s="44">
        <v>4</v>
      </c>
      <c r="N424" s="45">
        <v>70</v>
      </c>
      <c r="O424" s="36">
        <v>0</v>
      </c>
      <c r="P424" s="44">
        <v>15</v>
      </c>
      <c r="Q424" s="45">
        <v>17</v>
      </c>
      <c r="R424" s="45">
        <v>4</v>
      </c>
      <c r="S424" s="44">
        <v>1.1100000000000001</v>
      </c>
      <c r="T424" s="45">
        <v>10</v>
      </c>
      <c r="U424" s="45">
        <v>11</v>
      </c>
      <c r="V424" s="50">
        <v>-1</v>
      </c>
      <c r="W424" s="50">
        <v>-0.17</v>
      </c>
      <c r="X424" s="50">
        <v>-0.14000000000000001</v>
      </c>
      <c r="Y424" s="38" t="s">
        <v>14</v>
      </c>
    </row>
    <row r="425" spans="1:25">
      <c r="A425" s="66">
        <v>40</v>
      </c>
      <c r="B425" s="34" t="s">
        <v>1725</v>
      </c>
      <c r="C425" s="34" t="s">
        <v>1059</v>
      </c>
      <c r="D425" s="43" t="s">
        <v>71</v>
      </c>
      <c r="E425" s="34" t="s">
        <v>68</v>
      </c>
      <c r="F425" s="43">
        <v>18</v>
      </c>
      <c r="G425" s="43">
        <v>2007</v>
      </c>
      <c r="H425" s="44">
        <v>13</v>
      </c>
      <c r="I425" s="45">
        <v>529</v>
      </c>
      <c r="J425" s="45">
        <v>41</v>
      </c>
      <c r="K425" s="45">
        <v>15.5</v>
      </c>
      <c r="L425" s="45">
        <v>5.9</v>
      </c>
      <c r="M425" s="44">
        <v>6</v>
      </c>
      <c r="N425" s="45">
        <v>73</v>
      </c>
      <c r="O425" s="45">
        <v>1</v>
      </c>
      <c r="P425" s="44">
        <v>7</v>
      </c>
      <c r="Q425" s="45">
        <v>13</v>
      </c>
      <c r="R425" s="45">
        <v>7</v>
      </c>
      <c r="S425" s="44">
        <v>1.23</v>
      </c>
      <c r="T425" s="45">
        <v>4</v>
      </c>
      <c r="U425" s="45">
        <v>11</v>
      </c>
      <c r="V425" s="50">
        <v>-7</v>
      </c>
      <c r="W425" s="50">
        <v>-1.19</v>
      </c>
      <c r="X425" s="50">
        <v>-1.32</v>
      </c>
      <c r="Y425" s="38" t="s">
        <v>14</v>
      </c>
    </row>
    <row r="426" spans="1:25">
      <c r="A426" s="66">
        <v>136</v>
      </c>
      <c r="B426" s="34" t="s">
        <v>2957</v>
      </c>
      <c r="C426" s="34" t="s">
        <v>1069</v>
      </c>
      <c r="D426" s="43" t="s">
        <v>72</v>
      </c>
      <c r="E426" s="34" t="s">
        <v>4525</v>
      </c>
      <c r="F426" s="43">
        <v>20</v>
      </c>
      <c r="G426" s="43">
        <v>2005</v>
      </c>
      <c r="H426" s="44">
        <v>9</v>
      </c>
      <c r="I426" s="45">
        <v>517</v>
      </c>
      <c r="J426" s="45">
        <v>57</v>
      </c>
      <c r="K426" s="45">
        <v>15.1</v>
      </c>
      <c r="L426" s="45">
        <v>5.7</v>
      </c>
      <c r="M426" s="44">
        <v>6</v>
      </c>
      <c r="N426" s="45">
        <v>71</v>
      </c>
      <c r="O426" s="45">
        <v>3</v>
      </c>
      <c r="P426" s="44">
        <v>3</v>
      </c>
      <c r="Q426" s="45">
        <v>30</v>
      </c>
      <c r="R426" s="45">
        <v>14</v>
      </c>
      <c r="S426" s="44">
        <v>1.33</v>
      </c>
      <c r="T426" s="45">
        <v>14</v>
      </c>
      <c r="U426" s="45">
        <v>7</v>
      </c>
      <c r="V426" s="51">
        <v>7</v>
      </c>
      <c r="W426" s="51">
        <v>1.22</v>
      </c>
      <c r="X426" s="51">
        <v>1.53</v>
      </c>
      <c r="Y426" s="38" t="s">
        <v>14</v>
      </c>
    </row>
    <row r="427" spans="1:25">
      <c r="A427" s="66">
        <v>168</v>
      </c>
      <c r="B427" s="34" t="s">
        <v>1437</v>
      </c>
      <c r="C427" s="34" t="s">
        <v>4278</v>
      </c>
      <c r="D427" s="43" t="s">
        <v>72</v>
      </c>
      <c r="E427" s="34" t="s">
        <v>4528</v>
      </c>
      <c r="F427" s="43">
        <v>23</v>
      </c>
      <c r="G427" s="43">
        <v>2002</v>
      </c>
      <c r="H427" s="44">
        <v>10</v>
      </c>
      <c r="I427" s="45">
        <v>517</v>
      </c>
      <c r="J427" s="45">
        <v>52</v>
      </c>
      <c r="K427" s="45">
        <v>15.1</v>
      </c>
      <c r="L427" s="45">
        <v>5.7</v>
      </c>
      <c r="M427" s="44">
        <v>5</v>
      </c>
      <c r="N427" s="45">
        <v>90</v>
      </c>
      <c r="O427" s="45">
        <v>4</v>
      </c>
      <c r="P427" s="44">
        <v>5</v>
      </c>
      <c r="Q427" s="45">
        <v>14</v>
      </c>
      <c r="R427" s="45">
        <v>11</v>
      </c>
      <c r="S427" s="44">
        <v>1.2</v>
      </c>
      <c r="T427" s="45">
        <v>6</v>
      </c>
      <c r="U427" s="45">
        <v>13</v>
      </c>
      <c r="V427" s="50">
        <v>-7</v>
      </c>
      <c r="W427" s="50">
        <v>-1.22</v>
      </c>
      <c r="X427" s="50">
        <v>-1.1599999999999999</v>
      </c>
      <c r="Y427" s="38" t="s">
        <v>14</v>
      </c>
    </row>
    <row r="428" spans="1:25">
      <c r="A428" s="66">
        <v>683</v>
      </c>
      <c r="B428" s="34" t="s">
        <v>3498</v>
      </c>
      <c r="C428" s="34" t="s">
        <v>1059</v>
      </c>
      <c r="D428" s="43" t="s">
        <v>72</v>
      </c>
      <c r="E428" s="34" t="s">
        <v>3418</v>
      </c>
      <c r="F428" s="43">
        <v>28</v>
      </c>
      <c r="G428" s="43">
        <v>1997</v>
      </c>
      <c r="H428" s="44">
        <v>11</v>
      </c>
      <c r="I428" s="45">
        <v>500</v>
      </c>
      <c r="J428" s="45">
        <v>45</v>
      </c>
      <c r="K428" s="45">
        <v>14.6</v>
      </c>
      <c r="L428" s="45">
        <v>5.6</v>
      </c>
      <c r="M428" s="44">
        <v>5</v>
      </c>
      <c r="N428" s="45">
        <v>83</v>
      </c>
      <c r="O428" s="45">
        <v>4</v>
      </c>
      <c r="P428" s="44">
        <v>6</v>
      </c>
      <c r="Q428" s="45">
        <v>14</v>
      </c>
      <c r="R428" s="45">
        <v>13</v>
      </c>
      <c r="S428" s="44">
        <v>0.82</v>
      </c>
      <c r="T428" s="45">
        <v>10</v>
      </c>
      <c r="U428" s="45">
        <v>11</v>
      </c>
      <c r="V428" s="50">
        <v>-1</v>
      </c>
      <c r="W428" s="50">
        <v>-0.18</v>
      </c>
      <c r="X428" s="51">
        <v>0.93</v>
      </c>
      <c r="Y428" s="38" t="s">
        <v>14</v>
      </c>
    </row>
    <row r="429" spans="1:25">
      <c r="A429" s="66">
        <v>222</v>
      </c>
      <c r="B429" s="34" t="s">
        <v>3639</v>
      </c>
      <c r="C429" s="34" t="s">
        <v>1059</v>
      </c>
      <c r="D429" s="43" t="s">
        <v>71</v>
      </c>
      <c r="E429" s="34" t="s">
        <v>60</v>
      </c>
      <c r="F429" s="43">
        <v>20</v>
      </c>
      <c r="G429" s="43">
        <v>2004</v>
      </c>
      <c r="H429" s="44">
        <v>16</v>
      </c>
      <c r="I429" s="45">
        <v>495</v>
      </c>
      <c r="J429" s="45">
        <v>31</v>
      </c>
      <c r="K429" s="45">
        <v>14.5</v>
      </c>
      <c r="L429" s="45">
        <v>5.5</v>
      </c>
      <c r="M429" s="44">
        <v>5</v>
      </c>
      <c r="N429" s="45">
        <v>57</v>
      </c>
      <c r="O429" s="45">
        <v>1</v>
      </c>
      <c r="P429" s="44">
        <v>11</v>
      </c>
      <c r="Q429" s="45">
        <v>19</v>
      </c>
      <c r="R429" s="45">
        <v>6</v>
      </c>
      <c r="S429" s="44">
        <v>2.06</v>
      </c>
      <c r="T429" s="45">
        <v>7</v>
      </c>
      <c r="U429" s="45">
        <v>7</v>
      </c>
      <c r="V429" s="36">
        <v>0</v>
      </c>
      <c r="W429" s="36">
        <v>0</v>
      </c>
      <c r="X429" s="50">
        <v>-0.18</v>
      </c>
      <c r="Y429" s="38" t="s">
        <v>14</v>
      </c>
    </row>
    <row r="430" spans="1:25">
      <c r="A430" s="66">
        <v>45</v>
      </c>
      <c r="B430" s="34" t="s">
        <v>82</v>
      </c>
      <c r="C430" s="34" t="s">
        <v>1073</v>
      </c>
      <c r="D430" s="43" t="s">
        <v>70</v>
      </c>
      <c r="E430" s="34" t="s">
        <v>4525</v>
      </c>
      <c r="F430" s="43">
        <v>27</v>
      </c>
      <c r="G430" s="43">
        <v>1997</v>
      </c>
      <c r="H430" s="44">
        <v>17</v>
      </c>
      <c r="I430" s="45">
        <v>494</v>
      </c>
      <c r="J430" s="45">
        <v>29</v>
      </c>
      <c r="K430" s="45">
        <v>14.4</v>
      </c>
      <c r="L430" s="45">
        <v>5.5</v>
      </c>
      <c r="M430" s="44">
        <v>3</v>
      </c>
      <c r="N430" s="45">
        <v>69</v>
      </c>
      <c r="O430" s="45">
        <v>1</v>
      </c>
      <c r="P430" s="44">
        <v>14</v>
      </c>
      <c r="Q430" s="45">
        <v>21</v>
      </c>
      <c r="R430" s="45">
        <v>8</v>
      </c>
      <c r="S430" s="44">
        <v>1.18</v>
      </c>
      <c r="T430" s="45">
        <v>9</v>
      </c>
      <c r="U430" s="45">
        <v>4</v>
      </c>
      <c r="V430" s="51">
        <v>5</v>
      </c>
      <c r="W430" s="51">
        <v>0.91</v>
      </c>
      <c r="X430" s="51">
        <v>1.1599999999999999</v>
      </c>
      <c r="Y430" s="38" t="s">
        <v>14</v>
      </c>
    </row>
    <row r="431" spans="1:25">
      <c r="A431" s="66">
        <v>48</v>
      </c>
      <c r="B431" s="34" t="s">
        <v>4064</v>
      </c>
      <c r="C431" s="34" t="s">
        <v>1061</v>
      </c>
      <c r="D431" s="43" t="s">
        <v>72</v>
      </c>
      <c r="E431" s="34" t="s">
        <v>60</v>
      </c>
      <c r="F431" s="43">
        <v>24</v>
      </c>
      <c r="G431" s="43">
        <v>2001</v>
      </c>
      <c r="H431" s="44">
        <v>8</v>
      </c>
      <c r="I431" s="45">
        <v>471</v>
      </c>
      <c r="J431" s="45">
        <v>59</v>
      </c>
      <c r="K431" s="45">
        <v>13.8</v>
      </c>
      <c r="L431" s="45">
        <v>5.2</v>
      </c>
      <c r="M431" s="44">
        <v>6</v>
      </c>
      <c r="N431" s="45">
        <v>69</v>
      </c>
      <c r="O431" s="45">
        <v>3</v>
      </c>
      <c r="P431" s="44">
        <v>2</v>
      </c>
      <c r="Q431" s="45">
        <v>29</v>
      </c>
      <c r="R431" s="45">
        <v>11</v>
      </c>
      <c r="S431" s="44">
        <v>1.63</v>
      </c>
      <c r="T431" s="45">
        <v>7</v>
      </c>
      <c r="U431" s="45">
        <v>10</v>
      </c>
      <c r="V431" s="50">
        <v>-3</v>
      </c>
      <c r="W431" s="50">
        <v>-0.56999999999999995</v>
      </c>
      <c r="X431" s="50">
        <v>-0.85</v>
      </c>
      <c r="Y431" s="38" t="s">
        <v>14</v>
      </c>
    </row>
    <row r="432" spans="1:25">
      <c r="A432" s="66">
        <v>75</v>
      </c>
      <c r="B432" s="34" t="s">
        <v>2075</v>
      </c>
      <c r="C432" s="34" t="s">
        <v>1063</v>
      </c>
      <c r="D432" s="43" t="s">
        <v>1742</v>
      </c>
      <c r="E432" s="34" t="s">
        <v>48</v>
      </c>
      <c r="F432" s="43">
        <v>22</v>
      </c>
      <c r="G432" s="43">
        <v>2003</v>
      </c>
      <c r="H432" s="44">
        <v>9</v>
      </c>
      <c r="I432" s="45">
        <v>468</v>
      </c>
      <c r="J432" s="45">
        <v>52</v>
      </c>
      <c r="K432" s="45">
        <v>13.7</v>
      </c>
      <c r="L432" s="45">
        <v>5.2</v>
      </c>
      <c r="M432" s="44">
        <v>5</v>
      </c>
      <c r="N432" s="45">
        <v>78</v>
      </c>
      <c r="O432" s="45">
        <v>2</v>
      </c>
      <c r="P432" s="44">
        <v>4</v>
      </c>
      <c r="Q432" s="45">
        <v>20</v>
      </c>
      <c r="R432" s="45">
        <v>4</v>
      </c>
      <c r="S432" s="44">
        <v>1.67</v>
      </c>
      <c r="T432" s="45">
        <v>10</v>
      </c>
      <c r="U432" s="45">
        <v>5</v>
      </c>
      <c r="V432" s="51">
        <v>5</v>
      </c>
      <c r="W432" s="51">
        <v>0.96</v>
      </c>
      <c r="X432" s="50">
        <v>-0.17</v>
      </c>
      <c r="Y432" s="38" t="s">
        <v>14</v>
      </c>
    </row>
    <row r="433" spans="1:25">
      <c r="A433" s="66">
        <v>225</v>
      </c>
      <c r="B433" s="34" t="s">
        <v>4747</v>
      </c>
      <c r="C433" s="34" t="s">
        <v>1059</v>
      </c>
      <c r="D433" s="43" t="s">
        <v>1742</v>
      </c>
      <c r="E433" s="34" t="s">
        <v>65</v>
      </c>
      <c r="F433" s="43">
        <v>24</v>
      </c>
      <c r="G433" s="43">
        <v>2000</v>
      </c>
      <c r="H433" s="44">
        <v>12</v>
      </c>
      <c r="I433" s="45">
        <v>461</v>
      </c>
      <c r="J433" s="45">
        <v>38</v>
      </c>
      <c r="K433" s="45">
        <v>13.5</v>
      </c>
      <c r="L433" s="45">
        <v>5.0999999999999996</v>
      </c>
      <c r="M433" s="44">
        <v>7</v>
      </c>
      <c r="N433" s="45">
        <v>57</v>
      </c>
      <c r="O433" s="36">
        <v>0</v>
      </c>
      <c r="P433" s="44">
        <v>5</v>
      </c>
      <c r="Q433" s="45">
        <v>13</v>
      </c>
      <c r="R433" s="45">
        <v>2</v>
      </c>
      <c r="S433" s="44">
        <v>0.92</v>
      </c>
      <c r="T433" s="45">
        <v>4</v>
      </c>
      <c r="U433" s="45">
        <v>8</v>
      </c>
      <c r="V433" s="50">
        <v>-4</v>
      </c>
      <c r="W433" s="50">
        <v>-0.78</v>
      </c>
      <c r="X433" s="51">
        <v>0.34</v>
      </c>
      <c r="Y433" s="38" t="s">
        <v>14</v>
      </c>
    </row>
    <row r="434" spans="1:25">
      <c r="A434" s="66">
        <v>49</v>
      </c>
      <c r="B434" s="34" t="s">
        <v>83</v>
      </c>
      <c r="C434" s="34" t="s">
        <v>3778</v>
      </c>
      <c r="D434" s="43" t="s">
        <v>71</v>
      </c>
      <c r="E434" s="34" t="s">
        <v>61</v>
      </c>
      <c r="F434" s="43">
        <v>27</v>
      </c>
      <c r="G434" s="43">
        <v>1997</v>
      </c>
      <c r="H434" s="44">
        <v>13</v>
      </c>
      <c r="I434" s="45">
        <v>459</v>
      </c>
      <c r="J434" s="45">
        <v>35</v>
      </c>
      <c r="K434" s="45">
        <v>13.4</v>
      </c>
      <c r="L434" s="45">
        <v>5.0999999999999996</v>
      </c>
      <c r="M434" s="44">
        <v>3</v>
      </c>
      <c r="N434" s="45">
        <v>71</v>
      </c>
      <c r="O434" s="45">
        <v>1</v>
      </c>
      <c r="P434" s="44">
        <v>10</v>
      </c>
      <c r="Q434" s="45">
        <v>25</v>
      </c>
      <c r="R434" s="45">
        <v>3</v>
      </c>
      <c r="S434" s="44">
        <v>1.1499999999999999</v>
      </c>
      <c r="T434" s="45">
        <v>8</v>
      </c>
      <c r="U434" s="45">
        <v>9</v>
      </c>
      <c r="V434" s="50">
        <v>-1</v>
      </c>
      <c r="W434" s="50">
        <v>-0.2</v>
      </c>
      <c r="X434" s="50">
        <v>-0.44</v>
      </c>
      <c r="Y434" s="38" t="s">
        <v>14</v>
      </c>
    </row>
    <row r="435" spans="1:25">
      <c r="A435" s="66">
        <v>603</v>
      </c>
      <c r="B435" s="34" t="s">
        <v>1404</v>
      </c>
      <c r="C435" s="34" t="s">
        <v>1059</v>
      </c>
      <c r="D435" s="43" t="s">
        <v>72</v>
      </c>
      <c r="E435" s="34" t="s">
        <v>48</v>
      </c>
      <c r="F435" s="43">
        <v>31</v>
      </c>
      <c r="G435" s="43">
        <v>1994</v>
      </c>
      <c r="H435" s="44">
        <v>9</v>
      </c>
      <c r="I435" s="45">
        <v>439</v>
      </c>
      <c r="J435" s="45">
        <v>49</v>
      </c>
      <c r="K435" s="45">
        <v>12.8</v>
      </c>
      <c r="L435" s="45">
        <v>4.9000000000000004</v>
      </c>
      <c r="M435" s="44">
        <v>5</v>
      </c>
      <c r="N435" s="45">
        <v>80</v>
      </c>
      <c r="O435" s="45">
        <v>2</v>
      </c>
      <c r="P435" s="44">
        <v>4</v>
      </c>
      <c r="Q435" s="45">
        <v>10</v>
      </c>
      <c r="R435" s="45">
        <v>15</v>
      </c>
      <c r="S435" s="44">
        <v>1.44</v>
      </c>
      <c r="T435" s="45">
        <v>7</v>
      </c>
      <c r="U435" s="45">
        <v>10</v>
      </c>
      <c r="V435" s="50">
        <v>-3</v>
      </c>
      <c r="W435" s="50">
        <v>-0.62</v>
      </c>
      <c r="X435" s="50">
        <v>-1.97</v>
      </c>
      <c r="Y435" s="38" t="s">
        <v>14</v>
      </c>
    </row>
    <row r="436" spans="1:25">
      <c r="A436" s="66">
        <v>307</v>
      </c>
      <c r="B436" s="34" t="s">
        <v>566</v>
      </c>
      <c r="C436" s="34" t="s">
        <v>1069</v>
      </c>
      <c r="D436" s="43" t="s">
        <v>76</v>
      </c>
      <c r="E436" s="34" t="s">
        <v>4525</v>
      </c>
      <c r="F436" s="43">
        <v>29</v>
      </c>
      <c r="G436" s="43">
        <v>1996</v>
      </c>
      <c r="H436" s="44">
        <v>5</v>
      </c>
      <c r="I436" s="45">
        <v>437</v>
      </c>
      <c r="J436" s="45">
        <v>87</v>
      </c>
      <c r="K436" s="45">
        <v>12.8</v>
      </c>
      <c r="L436" s="45">
        <v>4.9000000000000004</v>
      </c>
      <c r="M436" s="44">
        <v>5</v>
      </c>
      <c r="N436" s="45">
        <v>87</v>
      </c>
      <c r="O436" s="45">
        <v>4</v>
      </c>
      <c r="P436" s="35">
        <v>0</v>
      </c>
      <c r="Q436" s="36"/>
      <c r="R436" s="45">
        <v>13</v>
      </c>
      <c r="S436" s="44">
        <v>0.6</v>
      </c>
      <c r="T436" s="45">
        <v>5</v>
      </c>
      <c r="U436" s="45">
        <v>8</v>
      </c>
      <c r="V436" s="50">
        <v>-3</v>
      </c>
      <c r="W436" s="50">
        <v>-0.62</v>
      </c>
      <c r="X436" s="50">
        <v>-0.62</v>
      </c>
      <c r="Y436" s="38" t="s">
        <v>14</v>
      </c>
    </row>
    <row r="437" spans="1:25">
      <c r="A437" s="66">
        <v>80</v>
      </c>
      <c r="B437" s="34" t="s">
        <v>3486</v>
      </c>
      <c r="C437" s="34" t="s">
        <v>1085</v>
      </c>
      <c r="D437" s="43" t="s">
        <v>72</v>
      </c>
      <c r="E437" s="34" t="s">
        <v>3420</v>
      </c>
      <c r="F437" s="43">
        <v>26</v>
      </c>
      <c r="G437" s="43">
        <v>1999</v>
      </c>
      <c r="H437" s="44">
        <v>12</v>
      </c>
      <c r="I437" s="45">
        <v>429</v>
      </c>
      <c r="J437" s="45">
        <v>36</v>
      </c>
      <c r="K437" s="45">
        <v>12.5</v>
      </c>
      <c r="L437" s="45">
        <v>4.8</v>
      </c>
      <c r="M437" s="44">
        <v>5</v>
      </c>
      <c r="N437" s="45">
        <v>78</v>
      </c>
      <c r="O437" s="36">
        <v>0</v>
      </c>
      <c r="P437" s="44">
        <v>7</v>
      </c>
      <c r="Q437" s="45">
        <v>6</v>
      </c>
      <c r="R437" s="45">
        <v>18</v>
      </c>
      <c r="S437" s="44">
        <v>1.5</v>
      </c>
      <c r="T437" s="45">
        <v>4</v>
      </c>
      <c r="U437" s="45">
        <v>5</v>
      </c>
      <c r="V437" s="50">
        <v>-1</v>
      </c>
      <c r="W437" s="50">
        <v>-0.21</v>
      </c>
      <c r="X437" s="50">
        <v>-0.03</v>
      </c>
      <c r="Y437" s="38" t="s">
        <v>14</v>
      </c>
    </row>
    <row r="438" spans="1:25">
      <c r="A438" s="66">
        <v>300</v>
      </c>
      <c r="B438" s="34" t="s">
        <v>1330</v>
      </c>
      <c r="C438" s="34" t="s">
        <v>1069</v>
      </c>
      <c r="D438" s="43" t="s">
        <v>70</v>
      </c>
      <c r="E438" s="34" t="s">
        <v>46</v>
      </c>
      <c r="F438" s="43">
        <v>28</v>
      </c>
      <c r="G438" s="43">
        <v>1997</v>
      </c>
      <c r="H438" s="44">
        <v>14</v>
      </c>
      <c r="I438" s="45">
        <v>429</v>
      </c>
      <c r="J438" s="45">
        <v>31</v>
      </c>
      <c r="K438" s="45">
        <v>12.5</v>
      </c>
      <c r="L438" s="45">
        <v>4.8</v>
      </c>
      <c r="M438" s="44">
        <v>3</v>
      </c>
      <c r="N438" s="45">
        <v>63</v>
      </c>
      <c r="O438" s="36">
        <v>0</v>
      </c>
      <c r="P438" s="44">
        <v>11</v>
      </c>
      <c r="Q438" s="45">
        <v>22</v>
      </c>
      <c r="R438" s="45">
        <v>10</v>
      </c>
      <c r="S438" s="44">
        <v>2.14</v>
      </c>
      <c r="T438" s="45">
        <v>8</v>
      </c>
      <c r="U438" s="45">
        <v>6</v>
      </c>
      <c r="V438" s="51">
        <v>2</v>
      </c>
      <c r="W438" s="51">
        <v>0.42</v>
      </c>
      <c r="X438" s="50">
        <v>-0.84</v>
      </c>
      <c r="Y438" s="38" t="s">
        <v>14</v>
      </c>
    </row>
    <row r="439" spans="1:25">
      <c r="A439" s="66">
        <v>279</v>
      </c>
      <c r="B439" s="34" t="s">
        <v>3463</v>
      </c>
      <c r="C439" s="34" t="s">
        <v>1065</v>
      </c>
      <c r="D439" s="43" t="s">
        <v>1093</v>
      </c>
      <c r="E439" s="34" t="s">
        <v>65</v>
      </c>
      <c r="F439" s="43">
        <v>23</v>
      </c>
      <c r="G439" s="43">
        <v>2002</v>
      </c>
      <c r="H439" s="44">
        <v>8</v>
      </c>
      <c r="I439" s="45">
        <v>425</v>
      </c>
      <c r="J439" s="45">
        <v>53</v>
      </c>
      <c r="K439" s="45">
        <v>12.4</v>
      </c>
      <c r="L439" s="45">
        <v>4.7</v>
      </c>
      <c r="M439" s="44">
        <v>6</v>
      </c>
      <c r="N439" s="45">
        <v>65</v>
      </c>
      <c r="O439" s="36">
        <v>0</v>
      </c>
      <c r="P439" s="44">
        <v>2</v>
      </c>
      <c r="Q439" s="45">
        <v>17</v>
      </c>
      <c r="R439" s="45">
        <v>9</v>
      </c>
      <c r="S439" s="35">
        <v>0</v>
      </c>
      <c r="T439" s="45">
        <v>3</v>
      </c>
      <c r="U439" s="45">
        <v>13</v>
      </c>
      <c r="V439" s="50">
        <v>-10</v>
      </c>
      <c r="W439" s="50">
        <v>-2.12</v>
      </c>
      <c r="X439" s="50">
        <v>-1.19</v>
      </c>
      <c r="Y439" s="38" t="s">
        <v>14</v>
      </c>
    </row>
    <row r="440" spans="1:25">
      <c r="A440" s="66">
        <v>462</v>
      </c>
      <c r="B440" s="34" t="s">
        <v>161</v>
      </c>
      <c r="C440" s="34" t="s">
        <v>1059</v>
      </c>
      <c r="D440" s="43" t="s">
        <v>71</v>
      </c>
      <c r="E440" s="34" t="s">
        <v>63</v>
      </c>
      <c r="F440" s="43">
        <v>26</v>
      </c>
      <c r="G440" s="43">
        <v>1999</v>
      </c>
      <c r="H440" s="44">
        <v>12</v>
      </c>
      <c r="I440" s="45">
        <v>424</v>
      </c>
      <c r="J440" s="45">
        <v>35</v>
      </c>
      <c r="K440" s="45">
        <v>12.4</v>
      </c>
      <c r="L440" s="45">
        <v>4.7</v>
      </c>
      <c r="M440" s="44">
        <v>2</v>
      </c>
      <c r="N440" s="45">
        <v>70</v>
      </c>
      <c r="O440" s="36">
        <v>0</v>
      </c>
      <c r="P440" s="44">
        <v>10</v>
      </c>
      <c r="Q440" s="45">
        <v>28</v>
      </c>
      <c r="R440" s="36">
        <v>0</v>
      </c>
      <c r="S440" s="44">
        <v>1.33</v>
      </c>
      <c r="T440" s="45">
        <v>6</v>
      </c>
      <c r="U440" s="45">
        <v>12</v>
      </c>
      <c r="V440" s="50">
        <v>-6</v>
      </c>
      <c r="W440" s="50">
        <v>-1.27</v>
      </c>
      <c r="X440" s="50">
        <v>-1.1499999999999999</v>
      </c>
      <c r="Y440" s="38" t="s">
        <v>14</v>
      </c>
    </row>
    <row r="441" spans="1:25">
      <c r="A441" s="66">
        <v>658</v>
      </c>
      <c r="B441" s="34" t="s">
        <v>1310</v>
      </c>
      <c r="C441" s="34" t="s">
        <v>1059</v>
      </c>
      <c r="D441" s="43" t="s">
        <v>71</v>
      </c>
      <c r="E441" s="34" t="s">
        <v>4526</v>
      </c>
      <c r="F441" s="43">
        <v>30</v>
      </c>
      <c r="G441" s="43">
        <v>1994</v>
      </c>
      <c r="H441" s="44">
        <v>5</v>
      </c>
      <c r="I441" s="45">
        <v>413</v>
      </c>
      <c r="J441" s="45">
        <v>83</v>
      </c>
      <c r="K441" s="45">
        <v>12.1</v>
      </c>
      <c r="L441" s="45">
        <v>4.5999999999999996</v>
      </c>
      <c r="M441" s="44">
        <v>5</v>
      </c>
      <c r="N441" s="45">
        <v>83</v>
      </c>
      <c r="O441" s="45">
        <v>2</v>
      </c>
      <c r="P441" s="35">
        <v>0</v>
      </c>
      <c r="Q441" s="36"/>
      <c r="R441" s="45">
        <v>1</v>
      </c>
      <c r="S441" s="44">
        <v>0.6</v>
      </c>
      <c r="T441" s="45">
        <v>2</v>
      </c>
      <c r="U441" s="45">
        <v>11</v>
      </c>
      <c r="V441" s="50">
        <v>-9</v>
      </c>
      <c r="W441" s="50">
        <v>-1.96</v>
      </c>
      <c r="X441" s="50">
        <v>-1.66</v>
      </c>
      <c r="Y441" s="38" t="s">
        <v>14</v>
      </c>
    </row>
    <row r="442" spans="1:25">
      <c r="A442" s="66">
        <v>443</v>
      </c>
      <c r="B442" s="34" t="s">
        <v>3522</v>
      </c>
      <c r="C442" s="34" t="s">
        <v>1059</v>
      </c>
      <c r="D442" s="43" t="s">
        <v>71</v>
      </c>
      <c r="E442" s="34" t="s">
        <v>3419</v>
      </c>
      <c r="F442" s="43">
        <v>22</v>
      </c>
      <c r="G442" s="43">
        <v>2003</v>
      </c>
      <c r="H442" s="44">
        <v>14</v>
      </c>
      <c r="I442" s="45">
        <v>411</v>
      </c>
      <c r="J442" s="45">
        <v>29</v>
      </c>
      <c r="K442" s="45">
        <v>12</v>
      </c>
      <c r="L442" s="45">
        <v>4.5999999999999996</v>
      </c>
      <c r="M442" s="44">
        <v>2</v>
      </c>
      <c r="N442" s="45">
        <v>66</v>
      </c>
      <c r="O442" s="36">
        <v>0</v>
      </c>
      <c r="P442" s="44">
        <v>12</v>
      </c>
      <c r="Q442" s="45">
        <v>23</v>
      </c>
      <c r="R442" s="45">
        <v>1</v>
      </c>
      <c r="S442" s="44">
        <v>1.1399999999999999</v>
      </c>
      <c r="T442" s="45">
        <v>5</v>
      </c>
      <c r="U442" s="45">
        <v>11</v>
      </c>
      <c r="V442" s="50">
        <v>-6</v>
      </c>
      <c r="W442" s="50">
        <v>-1.31</v>
      </c>
      <c r="X442" s="50">
        <v>-1.31</v>
      </c>
      <c r="Y442" s="38" t="s">
        <v>14</v>
      </c>
    </row>
    <row r="443" spans="1:25" ht="17.25" thickBot="1">
      <c r="A443" s="66">
        <v>209</v>
      </c>
      <c r="B443" s="34" t="s">
        <v>1705</v>
      </c>
      <c r="C443" s="34" t="s">
        <v>1079</v>
      </c>
      <c r="D443" s="43" t="s">
        <v>70</v>
      </c>
      <c r="E443" s="34" t="s">
        <v>4526</v>
      </c>
      <c r="F443" s="43">
        <v>32</v>
      </c>
      <c r="G443" s="43">
        <v>1993</v>
      </c>
      <c r="H443" s="44">
        <v>8</v>
      </c>
      <c r="I443" s="45">
        <v>409</v>
      </c>
      <c r="J443" s="45">
        <v>51</v>
      </c>
      <c r="K443" s="45">
        <v>12</v>
      </c>
      <c r="L443" s="45">
        <v>4.5</v>
      </c>
      <c r="M443" s="44">
        <v>5</v>
      </c>
      <c r="N443" s="45">
        <v>69</v>
      </c>
      <c r="O443" s="45">
        <v>1</v>
      </c>
      <c r="P443" s="44">
        <v>3</v>
      </c>
      <c r="Q443" s="45">
        <v>21</v>
      </c>
      <c r="R443" s="45">
        <v>2</v>
      </c>
      <c r="S443" s="44">
        <v>0.63</v>
      </c>
      <c r="T443" s="45">
        <v>2</v>
      </c>
      <c r="U443" s="45">
        <v>11</v>
      </c>
      <c r="V443" s="50">
        <v>-9</v>
      </c>
      <c r="W443" s="50">
        <v>-1.98</v>
      </c>
      <c r="X443" s="50">
        <v>-1.68</v>
      </c>
      <c r="Y443" s="38" t="s">
        <v>14</v>
      </c>
    </row>
    <row r="444" spans="1:25" ht="17.25" thickBot="1">
      <c r="A444" s="73">
        <v>364</v>
      </c>
      <c r="B444" s="75" t="s">
        <v>140</v>
      </c>
      <c r="C444" s="75" t="s">
        <v>1059</v>
      </c>
      <c r="D444" s="77" t="s">
        <v>72</v>
      </c>
      <c r="E444" s="75" t="s">
        <v>48</v>
      </c>
      <c r="F444" s="77">
        <v>20</v>
      </c>
      <c r="G444" s="77">
        <v>2004</v>
      </c>
      <c r="H444" s="80">
        <v>11</v>
      </c>
      <c r="I444" s="78">
        <v>407</v>
      </c>
      <c r="J444" s="78">
        <v>37</v>
      </c>
      <c r="K444" s="78">
        <v>11.9</v>
      </c>
      <c r="L444" s="78">
        <v>4.5</v>
      </c>
      <c r="M444" s="80">
        <v>4</v>
      </c>
      <c r="N444" s="78">
        <v>84</v>
      </c>
      <c r="O444" s="78">
        <v>3</v>
      </c>
      <c r="P444" s="80">
        <v>7</v>
      </c>
      <c r="Q444" s="78">
        <v>10</v>
      </c>
      <c r="R444" s="78">
        <v>16</v>
      </c>
      <c r="S444" s="80">
        <v>1.73</v>
      </c>
      <c r="T444" s="78">
        <v>7</v>
      </c>
      <c r="U444" s="78">
        <v>7</v>
      </c>
      <c r="V444" s="82">
        <v>0</v>
      </c>
      <c r="W444" s="82">
        <v>0</v>
      </c>
      <c r="X444" s="88">
        <v>-1.25</v>
      </c>
      <c r="Y444" s="84" t="s">
        <v>14</v>
      </c>
    </row>
    <row r="445" spans="1:25">
      <c r="A445" s="66">
        <v>33</v>
      </c>
      <c r="B445" s="34" t="s">
        <v>4744</v>
      </c>
      <c r="C445" s="34" t="s">
        <v>1083</v>
      </c>
      <c r="D445" s="43" t="s">
        <v>71</v>
      </c>
      <c r="E445" s="34" t="s">
        <v>3419</v>
      </c>
      <c r="F445" s="43">
        <v>22</v>
      </c>
      <c r="G445" s="43">
        <v>2003</v>
      </c>
      <c r="H445" s="44">
        <v>8</v>
      </c>
      <c r="I445" s="45">
        <v>404</v>
      </c>
      <c r="J445" s="45">
        <v>51</v>
      </c>
      <c r="K445" s="45">
        <v>11.8</v>
      </c>
      <c r="L445" s="45">
        <v>4.5</v>
      </c>
      <c r="M445" s="44">
        <v>5</v>
      </c>
      <c r="N445" s="45">
        <v>74</v>
      </c>
      <c r="O445" s="36">
        <v>0</v>
      </c>
      <c r="P445" s="44">
        <v>3</v>
      </c>
      <c r="Q445" s="45">
        <v>11</v>
      </c>
      <c r="R445" s="36">
        <v>0</v>
      </c>
      <c r="S445" s="44">
        <v>1.38</v>
      </c>
      <c r="T445" s="45">
        <v>4</v>
      </c>
      <c r="U445" s="45">
        <v>6</v>
      </c>
      <c r="V445" s="50">
        <v>-2</v>
      </c>
      <c r="W445" s="50">
        <v>-0.45</v>
      </c>
      <c r="X445" s="50">
        <v>-0.33</v>
      </c>
      <c r="Y445" s="38" t="s">
        <v>14</v>
      </c>
    </row>
    <row r="446" spans="1:25">
      <c r="A446" s="66">
        <v>357</v>
      </c>
      <c r="B446" s="34" t="s">
        <v>1424</v>
      </c>
      <c r="C446" s="34" t="s">
        <v>1085</v>
      </c>
      <c r="D446" s="43" t="s">
        <v>71</v>
      </c>
      <c r="E446" s="34" t="s">
        <v>60</v>
      </c>
      <c r="F446" s="43">
        <v>21</v>
      </c>
      <c r="G446" s="43">
        <v>2004</v>
      </c>
      <c r="H446" s="44">
        <v>12</v>
      </c>
      <c r="I446" s="45">
        <v>382</v>
      </c>
      <c r="J446" s="45">
        <v>32</v>
      </c>
      <c r="K446" s="45">
        <v>11.2</v>
      </c>
      <c r="L446" s="45">
        <v>4.2</v>
      </c>
      <c r="M446" s="44">
        <v>4</v>
      </c>
      <c r="N446" s="45">
        <v>58</v>
      </c>
      <c r="O446" s="36">
        <v>0</v>
      </c>
      <c r="P446" s="44">
        <v>8</v>
      </c>
      <c r="Q446" s="45">
        <v>19</v>
      </c>
      <c r="R446" s="45">
        <v>3</v>
      </c>
      <c r="S446" s="44">
        <v>1</v>
      </c>
      <c r="T446" s="45">
        <v>1</v>
      </c>
      <c r="U446" s="45">
        <v>10</v>
      </c>
      <c r="V446" s="50">
        <v>-9</v>
      </c>
      <c r="W446" s="50">
        <v>-2.12</v>
      </c>
      <c r="X446" s="50">
        <v>-2.56</v>
      </c>
      <c r="Y446" s="38" t="s">
        <v>14</v>
      </c>
    </row>
    <row r="447" spans="1:25">
      <c r="A447" s="66">
        <v>318</v>
      </c>
      <c r="B447" s="34" t="s">
        <v>1730</v>
      </c>
      <c r="C447" s="34" t="s">
        <v>1072</v>
      </c>
      <c r="D447" s="43" t="s">
        <v>76</v>
      </c>
      <c r="E447" s="34" t="s">
        <v>60</v>
      </c>
      <c r="F447" s="43">
        <v>23</v>
      </c>
      <c r="G447" s="43">
        <v>2002</v>
      </c>
      <c r="H447" s="44">
        <v>5</v>
      </c>
      <c r="I447" s="45">
        <v>379</v>
      </c>
      <c r="J447" s="45">
        <v>76</v>
      </c>
      <c r="K447" s="45">
        <v>11.1</v>
      </c>
      <c r="L447" s="45">
        <v>4.2</v>
      </c>
      <c r="M447" s="44">
        <v>3</v>
      </c>
      <c r="N447" s="45">
        <v>90</v>
      </c>
      <c r="O447" s="45">
        <v>3</v>
      </c>
      <c r="P447" s="44">
        <v>2</v>
      </c>
      <c r="Q447" s="45">
        <v>55</v>
      </c>
      <c r="R447" s="45">
        <v>23</v>
      </c>
      <c r="S447" s="44">
        <v>1</v>
      </c>
      <c r="T447" s="45">
        <v>8</v>
      </c>
      <c r="U447" s="45">
        <v>5</v>
      </c>
      <c r="V447" s="51">
        <v>3</v>
      </c>
      <c r="W447" s="51">
        <v>0.71</v>
      </c>
      <c r="X447" s="51">
        <v>0.62</v>
      </c>
      <c r="Y447" s="38" t="s">
        <v>14</v>
      </c>
    </row>
    <row r="448" spans="1:25">
      <c r="A448" s="66">
        <v>343</v>
      </c>
      <c r="B448" s="34" t="s">
        <v>3490</v>
      </c>
      <c r="C448" s="34" t="s">
        <v>1102</v>
      </c>
      <c r="D448" s="43" t="s">
        <v>70</v>
      </c>
      <c r="E448" s="34" t="s">
        <v>52</v>
      </c>
      <c r="F448" s="43">
        <v>18</v>
      </c>
      <c r="G448" s="43">
        <v>2007</v>
      </c>
      <c r="H448" s="44">
        <v>21</v>
      </c>
      <c r="I448" s="45">
        <v>369</v>
      </c>
      <c r="J448" s="45">
        <v>18</v>
      </c>
      <c r="K448" s="45">
        <v>10.8</v>
      </c>
      <c r="L448" s="45">
        <v>4.0999999999999996</v>
      </c>
      <c r="M448" s="44">
        <v>2</v>
      </c>
      <c r="N448" s="45">
        <v>76</v>
      </c>
      <c r="O448" s="36">
        <v>0</v>
      </c>
      <c r="P448" s="44">
        <v>19</v>
      </c>
      <c r="Q448" s="45">
        <v>11</v>
      </c>
      <c r="R448" s="45">
        <v>8</v>
      </c>
      <c r="S448" s="44">
        <v>0.9</v>
      </c>
      <c r="T448" s="45">
        <v>8</v>
      </c>
      <c r="U448" s="45">
        <v>9</v>
      </c>
      <c r="V448" s="50">
        <v>-1</v>
      </c>
      <c r="W448" s="50">
        <v>-0.24</v>
      </c>
      <c r="X448" s="50">
        <v>-0.45</v>
      </c>
      <c r="Y448" s="38" t="s">
        <v>14</v>
      </c>
    </row>
    <row r="449" spans="1:25">
      <c r="A449" s="66">
        <v>429</v>
      </c>
      <c r="B449" s="34" t="s">
        <v>3981</v>
      </c>
      <c r="C449" s="34" t="s">
        <v>1098</v>
      </c>
      <c r="D449" s="43" t="s">
        <v>72</v>
      </c>
      <c r="E449" s="34" t="s">
        <v>67</v>
      </c>
      <c r="F449" s="43">
        <v>18</v>
      </c>
      <c r="G449" s="43">
        <v>2007</v>
      </c>
      <c r="H449" s="44">
        <v>7</v>
      </c>
      <c r="I449" s="45">
        <v>368</v>
      </c>
      <c r="J449" s="45">
        <v>53</v>
      </c>
      <c r="K449" s="45">
        <v>10.8</v>
      </c>
      <c r="L449" s="45">
        <v>4.0999999999999996</v>
      </c>
      <c r="M449" s="44">
        <v>4</v>
      </c>
      <c r="N449" s="45">
        <v>90</v>
      </c>
      <c r="O449" s="45">
        <v>4</v>
      </c>
      <c r="P449" s="44">
        <v>3</v>
      </c>
      <c r="Q449" s="45">
        <v>3</v>
      </c>
      <c r="R449" s="45">
        <v>15</v>
      </c>
      <c r="S449" s="44">
        <v>1.86</v>
      </c>
      <c r="T449" s="45">
        <v>5</v>
      </c>
      <c r="U449" s="45">
        <v>6</v>
      </c>
      <c r="V449" s="50">
        <v>-1</v>
      </c>
      <c r="W449" s="50">
        <v>-0.24</v>
      </c>
      <c r="X449" s="50">
        <v>-0.39</v>
      </c>
      <c r="Y449" s="38" t="s">
        <v>14</v>
      </c>
    </row>
    <row r="450" spans="1:25">
      <c r="A450" s="66">
        <v>630</v>
      </c>
      <c r="B450" s="34" t="s">
        <v>3501</v>
      </c>
      <c r="C450" s="34" t="s">
        <v>1059</v>
      </c>
      <c r="D450" s="43" t="s">
        <v>76</v>
      </c>
      <c r="E450" s="34" t="s">
        <v>48</v>
      </c>
      <c r="F450" s="43">
        <v>22</v>
      </c>
      <c r="G450" s="43">
        <v>2002</v>
      </c>
      <c r="H450" s="44">
        <v>4</v>
      </c>
      <c r="I450" s="45">
        <v>360</v>
      </c>
      <c r="J450" s="45">
        <v>90</v>
      </c>
      <c r="K450" s="45">
        <v>10.5</v>
      </c>
      <c r="L450" s="45">
        <v>4</v>
      </c>
      <c r="M450" s="44">
        <v>4</v>
      </c>
      <c r="N450" s="45">
        <v>90</v>
      </c>
      <c r="O450" s="45">
        <v>4</v>
      </c>
      <c r="P450" s="35">
        <v>0</v>
      </c>
      <c r="Q450" s="36"/>
      <c r="R450" s="45">
        <v>34</v>
      </c>
      <c r="S450" s="44">
        <v>0.75</v>
      </c>
      <c r="T450" s="45">
        <v>6</v>
      </c>
      <c r="U450" s="45">
        <v>6</v>
      </c>
      <c r="V450" s="36">
        <v>0</v>
      </c>
      <c r="W450" s="36">
        <v>0</v>
      </c>
      <c r="X450" s="50">
        <v>-1.24</v>
      </c>
      <c r="Y450" s="38" t="s">
        <v>14</v>
      </c>
    </row>
    <row r="451" spans="1:25">
      <c r="A451" s="66">
        <v>156</v>
      </c>
      <c r="B451" s="34" t="s">
        <v>3775</v>
      </c>
      <c r="C451" s="34" t="s">
        <v>1059</v>
      </c>
      <c r="D451" s="43" t="s">
        <v>71</v>
      </c>
      <c r="E451" s="34" t="s">
        <v>68</v>
      </c>
      <c r="F451" s="43">
        <v>19</v>
      </c>
      <c r="G451" s="43">
        <v>2006</v>
      </c>
      <c r="H451" s="44">
        <v>14</v>
      </c>
      <c r="I451" s="45">
        <v>358</v>
      </c>
      <c r="J451" s="45">
        <v>26</v>
      </c>
      <c r="K451" s="45">
        <v>10.5</v>
      </c>
      <c r="L451" s="45">
        <v>4</v>
      </c>
      <c r="M451" s="44">
        <v>4</v>
      </c>
      <c r="N451" s="45">
        <v>67</v>
      </c>
      <c r="O451" s="45">
        <v>1</v>
      </c>
      <c r="P451" s="44">
        <v>10</v>
      </c>
      <c r="Q451" s="45">
        <v>9</v>
      </c>
      <c r="R451" s="45">
        <v>22</v>
      </c>
      <c r="S451" s="44">
        <v>1.1399999999999999</v>
      </c>
      <c r="T451" s="45">
        <v>4</v>
      </c>
      <c r="U451" s="45">
        <v>2</v>
      </c>
      <c r="V451" s="51">
        <v>2</v>
      </c>
      <c r="W451" s="51">
        <v>0.5</v>
      </c>
      <c r="X451" s="51">
        <v>0.65</v>
      </c>
      <c r="Y451" s="38" t="s">
        <v>14</v>
      </c>
    </row>
    <row r="452" spans="1:25">
      <c r="A452" s="66">
        <v>460</v>
      </c>
      <c r="B452" s="34" t="s">
        <v>4748</v>
      </c>
      <c r="C452" s="34" t="s">
        <v>1079</v>
      </c>
      <c r="D452" s="43" t="s">
        <v>1077</v>
      </c>
      <c r="E452" s="34" t="s">
        <v>4525</v>
      </c>
      <c r="F452" s="43">
        <v>22</v>
      </c>
      <c r="G452" s="43">
        <v>2003</v>
      </c>
      <c r="H452" s="44">
        <v>7</v>
      </c>
      <c r="I452" s="45">
        <v>357</v>
      </c>
      <c r="J452" s="45">
        <v>51</v>
      </c>
      <c r="K452" s="45">
        <v>10.4</v>
      </c>
      <c r="L452" s="45">
        <v>4</v>
      </c>
      <c r="M452" s="44">
        <v>3</v>
      </c>
      <c r="N452" s="45">
        <v>85</v>
      </c>
      <c r="O452" s="45">
        <v>1</v>
      </c>
      <c r="P452" s="44">
        <v>4</v>
      </c>
      <c r="Q452" s="45">
        <v>26</v>
      </c>
      <c r="R452" s="45">
        <v>6</v>
      </c>
      <c r="S452" s="44">
        <v>1.1399999999999999</v>
      </c>
      <c r="T452" s="45">
        <v>7</v>
      </c>
      <c r="U452" s="45">
        <v>5</v>
      </c>
      <c r="V452" s="51">
        <v>2</v>
      </c>
      <c r="W452" s="51">
        <v>0.5</v>
      </c>
      <c r="X452" s="51">
        <v>0.65</v>
      </c>
      <c r="Y452" s="38" t="s">
        <v>14</v>
      </c>
    </row>
    <row r="453" spans="1:25">
      <c r="A453" s="66">
        <v>690</v>
      </c>
      <c r="B453" s="34" t="s">
        <v>1311</v>
      </c>
      <c r="C453" s="34" t="s">
        <v>1101</v>
      </c>
      <c r="D453" s="43" t="s">
        <v>72</v>
      </c>
      <c r="E453" s="34" t="s">
        <v>4525</v>
      </c>
      <c r="F453" s="43">
        <v>28</v>
      </c>
      <c r="G453" s="43">
        <v>1996</v>
      </c>
      <c r="H453" s="44">
        <v>5</v>
      </c>
      <c r="I453" s="45">
        <v>353</v>
      </c>
      <c r="J453" s="45">
        <v>71</v>
      </c>
      <c r="K453" s="45">
        <v>10.3</v>
      </c>
      <c r="L453" s="45">
        <v>3.9</v>
      </c>
      <c r="M453" s="44">
        <v>4</v>
      </c>
      <c r="N453" s="45">
        <v>86</v>
      </c>
      <c r="O453" s="45">
        <v>3</v>
      </c>
      <c r="P453" s="44">
        <v>1</v>
      </c>
      <c r="Q453" s="45">
        <v>10</v>
      </c>
      <c r="R453" s="45">
        <v>3</v>
      </c>
      <c r="S453" s="44">
        <v>0.2</v>
      </c>
      <c r="T453" s="45">
        <v>1</v>
      </c>
      <c r="U453" s="45">
        <v>6</v>
      </c>
      <c r="V453" s="50">
        <v>-5</v>
      </c>
      <c r="W453" s="50">
        <v>-1.27</v>
      </c>
      <c r="X453" s="50">
        <v>-1.33</v>
      </c>
      <c r="Y453" s="38" t="s">
        <v>14</v>
      </c>
    </row>
    <row r="454" spans="1:25">
      <c r="A454" s="66">
        <v>121</v>
      </c>
      <c r="B454" s="34" t="s">
        <v>1839</v>
      </c>
      <c r="C454" s="34" t="s">
        <v>1092</v>
      </c>
      <c r="D454" s="43" t="s">
        <v>71</v>
      </c>
      <c r="E454" s="34" t="s">
        <v>58</v>
      </c>
      <c r="F454" s="43">
        <v>27</v>
      </c>
      <c r="G454" s="43">
        <v>1997</v>
      </c>
      <c r="H454" s="44">
        <v>26</v>
      </c>
      <c r="I454" s="45">
        <v>339</v>
      </c>
      <c r="J454" s="45">
        <v>13</v>
      </c>
      <c r="K454" s="45">
        <v>9.9</v>
      </c>
      <c r="L454" s="45">
        <v>3.8</v>
      </c>
      <c r="M454" s="44">
        <v>1</v>
      </c>
      <c r="N454" s="45">
        <v>60</v>
      </c>
      <c r="O454" s="36">
        <v>0</v>
      </c>
      <c r="P454" s="44">
        <v>25</v>
      </c>
      <c r="Q454" s="45">
        <v>11</v>
      </c>
      <c r="R454" s="45">
        <v>10</v>
      </c>
      <c r="S454" s="44">
        <v>1.38</v>
      </c>
      <c r="T454" s="45">
        <v>15</v>
      </c>
      <c r="U454" s="45">
        <v>9</v>
      </c>
      <c r="V454" s="51">
        <v>6</v>
      </c>
      <c r="W454" s="51">
        <v>1.59</v>
      </c>
      <c r="X454" s="51">
        <v>1.48</v>
      </c>
      <c r="Y454" s="38" t="s">
        <v>14</v>
      </c>
    </row>
    <row r="455" spans="1:25">
      <c r="A455" s="66">
        <v>247</v>
      </c>
      <c r="B455" s="34" t="s">
        <v>3430</v>
      </c>
      <c r="C455" s="34" t="s">
        <v>1075</v>
      </c>
      <c r="D455" s="43" t="s">
        <v>71</v>
      </c>
      <c r="E455" s="34" t="s">
        <v>63</v>
      </c>
      <c r="F455" s="43">
        <v>24</v>
      </c>
      <c r="G455" s="43">
        <v>2001</v>
      </c>
      <c r="H455" s="44">
        <v>8</v>
      </c>
      <c r="I455" s="45">
        <v>330</v>
      </c>
      <c r="J455" s="45">
        <v>41</v>
      </c>
      <c r="K455" s="45">
        <v>9.6</v>
      </c>
      <c r="L455" s="45">
        <v>3.7</v>
      </c>
      <c r="M455" s="44">
        <v>3</v>
      </c>
      <c r="N455" s="45">
        <v>71</v>
      </c>
      <c r="O455" s="45">
        <v>1</v>
      </c>
      <c r="P455" s="44">
        <v>5</v>
      </c>
      <c r="Q455" s="45">
        <v>23</v>
      </c>
      <c r="R455" s="36">
        <v>0</v>
      </c>
      <c r="S455" s="44">
        <v>1.38</v>
      </c>
      <c r="T455" s="45">
        <v>8</v>
      </c>
      <c r="U455" s="45">
        <v>5</v>
      </c>
      <c r="V455" s="51">
        <v>3</v>
      </c>
      <c r="W455" s="51">
        <v>0.82</v>
      </c>
      <c r="X455" s="51">
        <v>1.2</v>
      </c>
      <c r="Y455" s="38" t="s">
        <v>14</v>
      </c>
    </row>
    <row r="456" spans="1:25">
      <c r="A456" s="66">
        <v>125</v>
      </c>
      <c r="B456" s="34" t="s">
        <v>3530</v>
      </c>
      <c r="C456" s="34" t="s">
        <v>4919</v>
      </c>
      <c r="D456" s="43" t="s">
        <v>72</v>
      </c>
      <c r="E456" s="34" t="s">
        <v>3419</v>
      </c>
      <c r="F456" s="43">
        <v>23</v>
      </c>
      <c r="G456" s="43">
        <v>2002</v>
      </c>
      <c r="H456" s="44">
        <v>8</v>
      </c>
      <c r="I456" s="45">
        <v>323</v>
      </c>
      <c r="J456" s="45">
        <v>40</v>
      </c>
      <c r="K456" s="45">
        <v>9.4</v>
      </c>
      <c r="L456" s="45">
        <v>3.6</v>
      </c>
      <c r="M456" s="44">
        <v>3</v>
      </c>
      <c r="N456" s="45">
        <v>79</v>
      </c>
      <c r="O456" s="45">
        <v>2</v>
      </c>
      <c r="P456" s="44">
        <v>5</v>
      </c>
      <c r="Q456" s="45">
        <v>17</v>
      </c>
      <c r="R456" s="45">
        <v>11</v>
      </c>
      <c r="S456" s="44">
        <v>0.88</v>
      </c>
      <c r="T456" s="45">
        <v>2</v>
      </c>
      <c r="U456" s="45">
        <v>2</v>
      </c>
      <c r="V456" s="36">
        <v>0</v>
      </c>
      <c r="W456" s="36">
        <v>0</v>
      </c>
      <c r="X456" s="51">
        <v>0.17</v>
      </c>
      <c r="Y456" s="38" t="s">
        <v>14</v>
      </c>
    </row>
    <row r="457" spans="1:25">
      <c r="A457" s="66">
        <v>504</v>
      </c>
      <c r="B457" s="34" t="s">
        <v>168</v>
      </c>
      <c r="C457" s="34" t="s">
        <v>3778</v>
      </c>
      <c r="D457" s="43" t="s">
        <v>72</v>
      </c>
      <c r="E457" s="34" t="s">
        <v>56</v>
      </c>
      <c r="F457" s="43">
        <v>32</v>
      </c>
      <c r="G457" s="43">
        <v>1993</v>
      </c>
      <c r="H457" s="44">
        <v>4</v>
      </c>
      <c r="I457" s="45">
        <v>318</v>
      </c>
      <c r="J457" s="45">
        <v>80</v>
      </c>
      <c r="K457" s="45">
        <v>9.3000000000000007</v>
      </c>
      <c r="L457" s="45">
        <v>3.5</v>
      </c>
      <c r="M457" s="44">
        <v>4</v>
      </c>
      <c r="N457" s="45">
        <v>80</v>
      </c>
      <c r="O457" s="45">
        <v>1</v>
      </c>
      <c r="P457" s="35">
        <v>0</v>
      </c>
      <c r="Q457" s="36"/>
      <c r="R457" s="45">
        <v>32</v>
      </c>
      <c r="S457" s="44">
        <v>0.5</v>
      </c>
      <c r="T457" s="45">
        <v>2</v>
      </c>
      <c r="U457" s="45">
        <v>5</v>
      </c>
      <c r="V457" s="50">
        <v>-3</v>
      </c>
      <c r="W457" s="50">
        <v>-0.85</v>
      </c>
      <c r="X457" s="50">
        <v>-1.02</v>
      </c>
      <c r="Y457" s="38" t="s">
        <v>14</v>
      </c>
    </row>
    <row r="458" spans="1:25">
      <c r="A458" s="66">
        <v>378</v>
      </c>
      <c r="B458" s="34" t="s">
        <v>3614</v>
      </c>
      <c r="C458" s="34" t="s">
        <v>1069</v>
      </c>
      <c r="D458" s="43" t="s">
        <v>71</v>
      </c>
      <c r="E458" s="34" t="s">
        <v>4525</v>
      </c>
      <c r="F458" s="43">
        <v>27</v>
      </c>
      <c r="G458" s="43">
        <v>1998</v>
      </c>
      <c r="H458" s="44">
        <v>8</v>
      </c>
      <c r="I458" s="45">
        <v>315</v>
      </c>
      <c r="J458" s="45">
        <v>39</v>
      </c>
      <c r="K458" s="45">
        <v>9.1999999999999993</v>
      </c>
      <c r="L458" s="45">
        <v>3.5</v>
      </c>
      <c r="M458" s="44">
        <v>5</v>
      </c>
      <c r="N458" s="45">
        <v>51</v>
      </c>
      <c r="O458" s="36">
        <v>0</v>
      </c>
      <c r="P458" s="44">
        <v>3</v>
      </c>
      <c r="Q458" s="45">
        <v>19</v>
      </c>
      <c r="R458" s="45">
        <v>6</v>
      </c>
      <c r="S458" s="44">
        <v>0.63</v>
      </c>
      <c r="T458" s="45">
        <v>1</v>
      </c>
      <c r="U458" s="45">
        <v>7</v>
      </c>
      <c r="V458" s="50">
        <v>-6</v>
      </c>
      <c r="W458" s="50">
        <v>-1.71</v>
      </c>
      <c r="X458" s="50">
        <v>-1.8</v>
      </c>
      <c r="Y458" s="38" t="s">
        <v>14</v>
      </c>
    </row>
    <row r="459" spans="1:25">
      <c r="A459" s="66">
        <v>412</v>
      </c>
      <c r="B459" s="34" t="s">
        <v>3720</v>
      </c>
      <c r="C459" s="34" t="s">
        <v>1059</v>
      </c>
      <c r="D459" s="43" t="s">
        <v>71</v>
      </c>
      <c r="E459" s="34" t="s">
        <v>4525</v>
      </c>
      <c r="F459" s="43">
        <v>22</v>
      </c>
      <c r="G459" s="43">
        <v>2002</v>
      </c>
      <c r="H459" s="44">
        <v>14</v>
      </c>
      <c r="I459" s="45">
        <v>298</v>
      </c>
      <c r="J459" s="45">
        <v>21</v>
      </c>
      <c r="K459" s="45">
        <v>8.6999999999999993</v>
      </c>
      <c r="L459" s="45">
        <v>3.3</v>
      </c>
      <c r="M459" s="44">
        <v>2</v>
      </c>
      <c r="N459" s="45">
        <v>75</v>
      </c>
      <c r="O459" s="45">
        <v>1</v>
      </c>
      <c r="P459" s="44">
        <v>12</v>
      </c>
      <c r="Q459" s="45">
        <v>12</v>
      </c>
      <c r="R459" s="45">
        <v>21</v>
      </c>
      <c r="S459" s="44">
        <v>0.71</v>
      </c>
      <c r="T459" s="45">
        <v>4</v>
      </c>
      <c r="U459" s="45">
        <v>9</v>
      </c>
      <c r="V459" s="50">
        <v>-5</v>
      </c>
      <c r="W459" s="50">
        <v>-1.51</v>
      </c>
      <c r="X459" s="50">
        <v>-1.57</v>
      </c>
      <c r="Y459" s="38" t="s">
        <v>14</v>
      </c>
    </row>
    <row r="460" spans="1:25">
      <c r="A460" s="66">
        <v>4</v>
      </c>
      <c r="B460" s="34" t="s">
        <v>4672</v>
      </c>
      <c r="C460" s="34" t="s">
        <v>1059</v>
      </c>
      <c r="D460" s="43" t="s">
        <v>70</v>
      </c>
      <c r="E460" s="34" t="s">
        <v>61</v>
      </c>
      <c r="F460" s="43">
        <v>27</v>
      </c>
      <c r="G460" s="43">
        <v>1997</v>
      </c>
      <c r="H460" s="44">
        <v>12</v>
      </c>
      <c r="I460" s="45">
        <v>286</v>
      </c>
      <c r="J460" s="45">
        <v>24</v>
      </c>
      <c r="K460" s="45">
        <v>8.4</v>
      </c>
      <c r="L460" s="45">
        <v>3.2</v>
      </c>
      <c r="M460" s="44">
        <v>2</v>
      </c>
      <c r="N460" s="45">
        <v>75</v>
      </c>
      <c r="O460" s="45">
        <v>1</v>
      </c>
      <c r="P460" s="44">
        <v>10</v>
      </c>
      <c r="Q460" s="45">
        <v>14</v>
      </c>
      <c r="R460" s="45">
        <v>2</v>
      </c>
      <c r="S460" s="44">
        <v>1</v>
      </c>
      <c r="T460" s="45">
        <v>4</v>
      </c>
      <c r="U460" s="45">
        <v>8</v>
      </c>
      <c r="V460" s="50">
        <v>-4</v>
      </c>
      <c r="W460" s="50">
        <v>-1.26</v>
      </c>
      <c r="X460" s="50">
        <v>-1.57</v>
      </c>
      <c r="Y460" s="38" t="s">
        <v>14</v>
      </c>
    </row>
    <row r="461" spans="1:25">
      <c r="A461" s="66">
        <v>631</v>
      </c>
      <c r="B461" s="34" t="s">
        <v>1309</v>
      </c>
      <c r="C461" s="34" t="s">
        <v>1067</v>
      </c>
      <c r="D461" s="43" t="s">
        <v>71</v>
      </c>
      <c r="E461" s="34" t="s">
        <v>54</v>
      </c>
      <c r="F461" s="43">
        <v>29</v>
      </c>
      <c r="G461" s="43">
        <v>1996</v>
      </c>
      <c r="H461" s="44">
        <v>15</v>
      </c>
      <c r="I461" s="45">
        <v>274</v>
      </c>
      <c r="J461" s="45">
        <v>18</v>
      </c>
      <c r="K461" s="45">
        <v>8</v>
      </c>
      <c r="L461" s="45">
        <v>3</v>
      </c>
      <c r="M461" s="44">
        <v>1</v>
      </c>
      <c r="N461" s="45">
        <v>75</v>
      </c>
      <c r="O461" s="36">
        <v>0</v>
      </c>
      <c r="P461" s="44">
        <v>14</v>
      </c>
      <c r="Q461" s="45">
        <v>14</v>
      </c>
      <c r="R461" s="45">
        <v>6</v>
      </c>
      <c r="S461" s="44">
        <v>1.2</v>
      </c>
      <c r="T461" s="45">
        <v>4</v>
      </c>
      <c r="U461" s="45">
        <v>7</v>
      </c>
      <c r="V461" s="50">
        <v>-3</v>
      </c>
      <c r="W461" s="50">
        <v>-0.99</v>
      </c>
      <c r="X461" s="50">
        <v>-0.96</v>
      </c>
      <c r="Y461" s="38" t="s">
        <v>14</v>
      </c>
    </row>
    <row r="462" spans="1:25">
      <c r="A462" s="66">
        <v>65</v>
      </c>
      <c r="B462" s="34" t="s">
        <v>1045</v>
      </c>
      <c r="C462" s="34" t="s">
        <v>1059</v>
      </c>
      <c r="D462" s="43" t="s">
        <v>76</v>
      </c>
      <c r="E462" s="34" t="s">
        <v>65</v>
      </c>
      <c r="F462" s="43">
        <v>32</v>
      </c>
      <c r="G462" s="43">
        <v>1993</v>
      </c>
      <c r="H462" s="44">
        <v>3</v>
      </c>
      <c r="I462" s="45">
        <v>270</v>
      </c>
      <c r="J462" s="45">
        <v>90</v>
      </c>
      <c r="K462" s="45">
        <v>7.9</v>
      </c>
      <c r="L462" s="45">
        <v>3</v>
      </c>
      <c r="M462" s="44">
        <v>3</v>
      </c>
      <c r="N462" s="45">
        <v>90</v>
      </c>
      <c r="O462" s="45">
        <v>3</v>
      </c>
      <c r="P462" s="35">
        <v>0</v>
      </c>
      <c r="Q462" s="36"/>
      <c r="R462" s="45">
        <v>6</v>
      </c>
      <c r="S462" s="44">
        <v>0.33</v>
      </c>
      <c r="T462" s="45">
        <v>1</v>
      </c>
      <c r="U462" s="45">
        <v>7</v>
      </c>
      <c r="V462" s="50">
        <v>-6</v>
      </c>
      <c r="W462" s="50">
        <v>-2</v>
      </c>
      <c r="X462" s="50">
        <v>-1</v>
      </c>
      <c r="Y462" s="38" t="s">
        <v>14</v>
      </c>
    </row>
    <row r="463" spans="1:25">
      <c r="A463" s="66">
        <v>182</v>
      </c>
      <c r="B463" s="34" t="s">
        <v>4746</v>
      </c>
      <c r="C463" s="34" t="s">
        <v>1074</v>
      </c>
      <c r="D463" s="43" t="s">
        <v>76</v>
      </c>
      <c r="E463" s="34" t="s">
        <v>3419</v>
      </c>
      <c r="F463" s="43">
        <v>22</v>
      </c>
      <c r="G463" s="43">
        <v>2003</v>
      </c>
      <c r="H463" s="44">
        <v>3</v>
      </c>
      <c r="I463" s="45">
        <v>270</v>
      </c>
      <c r="J463" s="45">
        <v>90</v>
      </c>
      <c r="K463" s="45">
        <v>7.9</v>
      </c>
      <c r="L463" s="45">
        <v>3</v>
      </c>
      <c r="M463" s="44">
        <v>3</v>
      </c>
      <c r="N463" s="45">
        <v>90</v>
      </c>
      <c r="O463" s="45">
        <v>3</v>
      </c>
      <c r="P463" s="35">
        <v>0</v>
      </c>
      <c r="Q463" s="36"/>
      <c r="R463" s="45">
        <v>11</v>
      </c>
      <c r="S463" s="44">
        <v>2</v>
      </c>
      <c r="T463" s="45">
        <v>3</v>
      </c>
      <c r="U463" s="45">
        <v>2</v>
      </c>
      <c r="V463" s="51">
        <v>1</v>
      </c>
      <c r="W463" s="51">
        <v>0.33</v>
      </c>
      <c r="X463" s="51">
        <v>0.53</v>
      </c>
      <c r="Y463" s="38" t="s">
        <v>14</v>
      </c>
    </row>
    <row r="464" spans="1:25">
      <c r="A464" s="66">
        <v>484</v>
      </c>
      <c r="B464" s="34" t="s">
        <v>209</v>
      </c>
      <c r="C464" s="34" t="s">
        <v>1079</v>
      </c>
      <c r="D464" s="43" t="s">
        <v>76</v>
      </c>
      <c r="E464" s="34" t="s">
        <v>4525</v>
      </c>
      <c r="F464" s="43">
        <v>32</v>
      </c>
      <c r="G464" s="43">
        <v>1992</v>
      </c>
      <c r="H464" s="44">
        <v>3</v>
      </c>
      <c r="I464" s="45">
        <v>270</v>
      </c>
      <c r="J464" s="45">
        <v>90</v>
      </c>
      <c r="K464" s="45">
        <v>7.9</v>
      </c>
      <c r="L464" s="45">
        <v>3</v>
      </c>
      <c r="M464" s="44">
        <v>3</v>
      </c>
      <c r="N464" s="45">
        <v>90</v>
      </c>
      <c r="O464" s="45">
        <v>3</v>
      </c>
      <c r="P464" s="35">
        <v>0</v>
      </c>
      <c r="Q464" s="36"/>
      <c r="R464" s="45">
        <v>8</v>
      </c>
      <c r="S464" s="44">
        <v>0.33</v>
      </c>
      <c r="T464" s="45">
        <v>1</v>
      </c>
      <c r="U464" s="45">
        <v>4</v>
      </c>
      <c r="V464" s="50">
        <v>-3</v>
      </c>
      <c r="W464" s="50">
        <v>-1</v>
      </c>
      <c r="X464" s="50">
        <v>-1</v>
      </c>
      <c r="Y464" s="38" t="s">
        <v>14</v>
      </c>
    </row>
    <row r="465" spans="1:25">
      <c r="A465" s="66">
        <v>662</v>
      </c>
      <c r="B465" s="34" t="s">
        <v>3503</v>
      </c>
      <c r="C465" s="34" t="s">
        <v>1079</v>
      </c>
      <c r="D465" s="43" t="s">
        <v>76</v>
      </c>
      <c r="E465" s="34" t="s">
        <v>3418</v>
      </c>
      <c r="F465" s="43">
        <v>21</v>
      </c>
      <c r="G465" s="43">
        <v>2004</v>
      </c>
      <c r="H465" s="44">
        <v>3</v>
      </c>
      <c r="I465" s="45">
        <v>270</v>
      </c>
      <c r="J465" s="45">
        <v>90</v>
      </c>
      <c r="K465" s="45">
        <v>7.9</v>
      </c>
      <c r="L465" s="45">
        <v>3</v>
      </c>
      <c r="M465" s="44">
        <v>3</v>
      </c>
      <c r="N465" s="45">
        <v>90</v>
      </c>
      <c r="O465" s="45">
        <v>3</v>
      </c>
      <c r="P465" s="35">
        <v>0</v>
      </c>
      <c r="Q465" s="36"/>
      <c r="R465" s="45">
        <v>35</v>
      </c>
      <c r="S465" s="44">
        <v>0.67</v>
      </c>
      <c r="T465" s="45">
        <v>3</v>
      </c>
      <c r="U465" s="45">
        <v>4</v>
      </c>
      <c r="V465" s="50">
        <v>-1</v>
      </c>
      <c r="W465" s="50">
        <v>-0.33</v>
      </c>
      <c r="X465" s="51">
        <v>0.7</v>
      </c>
      <c r="Y465" s="38" t="s">
        <v>14</v>
      </c>
    </row>
    <row r="466" spans="1:25">
      <c r="A466" s="66">
        <v>260</v>
      </c>
      <c r="B466" s="34" t="s">
        <v>1399</v>
      </c>
      <c r="C466" s="34" t="s">
        <v>1059</v>
      </c>
      <c r="D466" s="43" t="s">
        <v>70</v>
      </c>
      <c r="E466" s="34" t="s">
        <v>3420</v>
      </c>
      <c r="F466" s="43">
        <v>28</v>
      </c>
      <c r="G466" s="43">
        <v>1996</v>
      </c>
      <c r="H466" s="44">
        <v>11</v>
      </c>
      <c r="I466" s="45">
        <v>269</v>
      </c>
      <c r="J466" s="45">
        <v>24</v>
      </c>
      <c r="K466" s="45">
        <v>7.9</v>
      </c>
      <c r="L466" s="45">
        <v>3</v>
      </c>
      <c r="M466" s="44">
        <v>1</v>
      </c>
      <c r="N466" s="45">
        <v>65</v>
      </c>
      <c r="O466" s="36">
        <v>0</v>
      </c>
      <c r="P466" s="44">
        <v>10</v>
      </c>
      <c r="Q466" s="45">
        <v>20</v>
      </c>
      <c r="R466" s="45">
        <v>9</v>
      </c>
      <c r="S466" s="44">
        <v>1.0900000000000001</v>
      </c>
      <c r="T466" s="45">
        <v>1</v>
      </c>
      <c r="U466" s="45">
        <v>5</v>
      </c>
      <c r="V466" s="50">
        <v>-4</v>
      </c>
      <c r="W466" s="50">
        <v>-1.34</v>
      </c>
      <c r="X466" s="50">
        <v>-1.25</v>
      </c>
      <c r="Y466" s="38" t="s">
        <v>14</v>
      </c>
    </row>
    <row r="467" spans="1:25">
      <c r="A467" s="66">
        <v>369</v>
      </c>
      <c r="B467" s="34" t="s">
        <v>1580</v>
      </c>
      <c r="C467" s="34" t="s">
        <v>1069</v>
      </c>
      <c r="D467" s="43" t="s">
        <v>71</v>
      </c>
      <c r="E467" s="34" t="s">
        <v>65</v>
      </c>
      <c r="F467" s="43">
        <v>19</v>
      </c>
      <c r="G467" s="43">
        <v>2006</v>
      </c>
      <c r="H467" s="44">
        <v>9</v>
      </c>
      <c r="I467" s="45">
        <v>260</v>
      </c>
      <c r="J467" s="45">
        <v>29</v>
      </c>
      <c r="K467" s="45">
        <v>7.6</v>
      </c>
      <c r="L467" s="45">
        <v>2.9</v>
      </c>
      <c r="M467" s="44">
        <v>3</v>
      </c>
      <c r="N467" s="45">
        <v>65</v>
      </c>
      <c r="O467" s="36">
        <v>0</v>
      </c>
      <c r="P467" s="44">
        <v>6</v>
      </c>
      <c r="Q467" s="45">
        <v>11</v>
      </c>
      <c r="R467" s="45">
        <v>9</v>
      </c>
      <c r="S467" s="44">
        <v>0.44</v>
      </c>
      <c r="T467" s="36">
        <v>0</v>
      </c>
      <c r="U467" s="45">
        <v>6</v>
      </c>
      <c r="V467" s="50">
        <v>-6</v>
      </c>
      <c r="W467" s="50">
        <v>-2.08</v>
      </c>
      <c r="X467" s="50">
        <v>-1.08</v>
      </c>
      <c r="Y467" s="38" t="s">
        <v>14</v>
      </c>
    </row>
    <row r="468" spans="1:25">
      <c r="A468" s="66">
        <v>506</v>
      </c>
      <c r="B468" s="34" t="s">
        <v>3435</v>
      </c>
      <c r="C468" s="34" t="s">
        <v>4921</v>
      </c>
      <c r="D468" s="43" t="s">
        <v>70</v>
      </c>
      <c r="E468" s="34" t="s">
        <v>3420</v>
      </c>
      <c r="F468" s="43">
        <v>25</v>
      </c>
      <c r="G468" s="43">
        <v>1999</v>
      </c>
      <c r="H468" s="44">
        <v>16</v>
      </c>
      <c r="I468" s="45">
        <v>258</v>
      </c>
      <c r="J468" s="45">
        <v>16</v>
      </c>
      <c r="K468" s="45">
        <v>7.5</v>
      </c>
      <c r="L468" s="45">
        <v>2.9</v>
      </c>
      <c r="M468" s="44">
        <v>2</v>
      </c>
      <c r="N468" s="45">
        <v>67</v>
      </c>
      <c r="O468" s="36">
        <v>0</v>
      </c>
      <c r="P468" s="44">
        <v>14</v>
      </c>
      <c r="Q468" s="45">
        <v>9</v>
      </c>
      <c r="R468" s="45">
        <v>21</v>
      </c>
      <c r="S468" s="44">
        <v>0.94</v>
      </c>
      <c r="T468" s="45">
        <v>4</v>
      </c>
      <c r="U468" s="45">
        <v>9</v>
      </c>
      <c r="V468" s="50">
        <v>-5</v>
      </c>
      <c r="W468" s="50">
        <v>-1.74</v>
      </c>
      <c r="X468" s="50">
        <v>-1.69</v>
      </c>
      <c r="Y468" s="38" t="s">
        <v>14</v>
      </c>
    </row>
    <row r="469" spans="1:25" ht="17.25" thickBot="1">
      <c r="A469" s="66">
        <v>252</v>
      </c>
      <c r="B469" s="34" t="s">
        <v>1508</v>
      </c>
      <c r="C469" s="34" t="s">
        <v>1067</v>
      </c>
      <c r="D469" s="43" t="s">
        <v>70</v>
      </c>
      <c r="E469" s="34" t="s">
        <v>60</v>
      </c>
      <c r="F469" s="43">
        <v>19</v>
      </c>
      <c r="G469" s="43">
        <v>2006</v>
      </c>
      <c r="H469" s="44">
        <v>8</v>
      </c>
      <c r="I469" s="45">
        <v>257</v>
      </c>
      <c r="J469" s="45">
        <v>32</v>
      </c>
      <c r="K469" s="45">
        <v>7.5</v>
      </c>
      <c r="L469" s="45">
        <v>2.9</v>
      </c>
      <c r="M469" s="44">
        <v>1</v>
      </c>
      <c r="N469" s="45">
        <v>75</v>
      </c>
      <c r="O469" s="36">
        <v>0</v>
      </c>
      <c r="P469" s="44">
        <v>7</v>
      </c>
      <c r="Q469" s="45">
        <v>26</v>
      </c>
      <c r="R469" s="45">
        <v>17</v>
      </c>
      <c r="S469" s="44">
        <v>1.63</v>
      </c>
      <c r="T469" s="45">
        <v>6</v>
      </c>
      <c r="U469" s="45">
        <v>2</v>
      </c>
      <c r="V469" s="51">
        <v>4</v>
      </c>
      <c r="W469" s="51">
        <v>1.4</v>
      </c>
      <c r="X469" s="51">
        <v>1.34</v>
      </c>
      <c r="Y469" s="38" t="s">
        <v>14</v>
      </c>
    </row>
    <row r="470" spans="1:25" ht="17.25" thickBot="1">
      <c r="A470" s="73">
        <v>495</v>
      </c>
      <c r="B470" s="75" t="s">
        <v>1860</v>
      </c>
      <c r="C470" s="75" t="s">
        <v>1058</v>
      </c>
      <c r="D470" s="77" t="s">
        <v>72</v>
      </c>
      <c r="E470" s="75" t="s">
        <v>68</v>
      </c>
      <c r="F470" s="77">
        <v>23</v>
      </c>
      <c r="G470" s="77">
        <v>2001</v>
      </c>
      <c r="H470" s="80">
        <v>7</v>
      </c>
      <c r="I470" s="78">
        <v>241</v>
      </c>
      <c r="J470" s="78">
        <v>34</v>
      </c>
      <c r="K470" s="78">
        <v>7</v>
      </c>
      <c r="L470" s="78">
        <v>2.7</v>
      </c>
      <c r="M470" s="80">
        <v>3</v>
      </c>
      <c r="N470" s="78">
        <v>77</v>
      </c>
      <c r="O470" s="78">
        <v>1</v>
      </c>
      <c r="P470" s="80">
        <v>4</v>
      </c>
      <c r="Q470" s="78">
        <v>3</v>
      </c>
      <c r="R470" s="78">
        <v>21</v>
      </c>
      <c r="S470" s="80">
        <v>1.57</v>
      </c>
      <c r="T470" s="78">
        <v>3</v>
      </c>
      <c r="U470" s="78">
        <v>2</v>
      </c>
      <c r="V470" s="89">
        <v>1</v>
      </c>
      <c r="W470" s="89">
        <v>0.37</v>
      </c>
      <c r="X470" s="89">
        <v>0.49</v>
      </c>
      <c r="Y470" s="84" t="s">
        <v>14</v>
      </c>
    </row>
    <row r="471" spans="1:25">
      <c r="A471" s="66">
        <v>373</v>
      </c>
      <c r="B471" s="34" t="s">
        <v>3226</v>
      </c>
      <c r="C471" s="34" t="s">
        <v>1067</v>
      </c>
      <c r="D471" s="43" t="s">
        <v>71</v>
      </c>
      <c r="E471" s="34" t="s">
        <v>65</v>
      </c>
      <c r="F471" s="43">
        <v>21</v>
      </c>
      <c r="G471" s="43">
        <v>2004</v>
      </c>
      <c r="H471" s="44">
        <v>9</v>
      </c>
      <c r="I471" s="45">
        <v>235</v>
      </c>
      <c r="J471" s="45">
        <v>26</v>
      </c>
      <c r="K471" s="45">
        <v>6.9</v>
      </c>
      <c r="L471" s="45">
        <v>2.6</v>
      </c>
      <c r="M471" s="44">
        <v>2</v>
      </c>
      <c r="N471" s="45">
        <v>55</v>
      </c>
      <c r="O471" s="36">
        <v>0</v>
      </c>
      <c r="P471" s="44">
        <v>7</v>
      </c>
      <c r="Q471" s="45">
        <v>18</v>
      </c>
      <c r="R471" s="45">
        <v>11</v>
      </c>
      <c r="S471" s="44">
        <v>0.11</v>
      </c>
      <c r="T471" s="45">
        <v>3</v>
      </c>
      <c r="U471" s="45">
        <v>9</v>
      </c>
      <c r="V471" s="50">
        <v>-6</v>
      </c>
      <c r="W471" s="50">
        <v>-2.2999999999999998</v>
      </c>
      <c r="X471" s="50">
        <v>-1.31</v>
      </c>
      <c r="Y471" s="38" t="s">
        <v>14</v>
      </c>
    </row>
    <row r="472" spans="1:25">
      <c r="A472" s="66">
        <v>647</v>
      </c>
      <c r="B472" s="34" t="s">
        <v>1452</v>
      </c>
      <c r="C472" s="34" t="s">
        <v>1366</v>
      </c>
      <c r="D472" s="43" t="s">
        <v>70</v>
      </c>
      <c r="E472" s="34" t="s">
        <v>67</v>
      </c>
      <c r="F472" s="43">
        <v>28</v>
      </c>
      <c r="G472" s="43">
        <v>1997</v>
      </c>
      <c r="H472" s="44">
        <v>23</v>
      </c>
      <c r="I472" s="45">
        <v>232</v>
      </c>
      <c r="J472" s="45">
        <v>10</v>
      </c>
      <c r="K472" s="45">
        <v>6.8</v>
      </c>
      <c r="L472" s="45">
        <v>2.6</v>
      </c>
      <c r="M472" s="35">
        <v>0</v>
      </c>
      <c r="N472" s="36"/>
      <c r="O472" s="36">
        <v>0</v>
      </c>
      <c r="P472" s="44">
        <v>23</v>
      </c>
      <c r="Q472" s="45">
        <v>10</v>
      </c>
      <c r="R472" s="45">
        <v>4</v>
      </c>
      <c r="S472" s="44">
        <v>1.65</v>
      </c>
      <c r="T472" s="45">
        <v>8</v>
      </c>
      <c r="U472" s="45">
        <v>3</v>
      </c>
      <c r="V472" s="51">
        <v>5</v>
      </c>
      <c r="W472" s="51">
        <v>1.94</v>
      </c>
      <c r="X472" s="51">
        <v>1.97</v>
      </c>
      <c r="Y472" s="38" t="s">
        <v>14</v>
      </c>
    </row>
    <row r="473" spans="1:25">
      <c r="A473" s="66">
        <v>129</v>
      </c>
      <c r="B473" s="34" t="s">
        <v>96</v>
      </c>
      <c r="C473" s="34" t="s">
        <v>1059</v>
      </c>
      <c r="D473" s="43" t="s">
        <v>72</v>
      </c>
      <c r="E473" s="34" t="s">
        <v>60</v>
      </c>
      <c r="F473" s="43">
        <v>22</v>
      </c>
      <c r="G473" s="43">
        <v>2003</v>
      </c>
      <c r="H473" s="44">
        <v>3</v>
      </c>
      <c r="I473" s="45">
        <v>225</v>
      </c>
      <c r="J473" s="45">
        <v>75</v>
      </c>
      <c r="K473" s="45">
        <v>6.6</v>
      </c>
      <c r="L473" s="45">
        <v>2.5</v>
      </c>
      <c r="M473" s="44">
        <v>2</v>
      </c>
      <c r="N473" s="45">
        <v>90</v>
      </c>
      <c r="O473" s="45">
        <v>2</v>
      </c>
      <c r="P473" s="44">
        <v>1</v>
      </c>
      <c r="Q473" s="45">
        <v>45</v>
      </c>
      <c r="R473" s="36">
        <v>0</v>
      </c>
      <c r="S473" s="44">
        <v>0.33</v>
      </c>
      <c r="T473" s="45">
        <v>3</v>
      </c>
      <c r="U473" s="45">
        <v>4</v>
      </c>
      <c r="V473" s="50">
        <v>-1</v>
      </c>
      <c r="W473" s="50">
        <v>-0.4</v>
      </c>
      <c r="X473" s="50">
        <v>-0.6</v>
      </c>
      <c r="Y473" s="38" t="s">
        <v>14</v>
      </c>
    </row>
    <row r="474" spans="1:25">
      <c r="A474" s="66">
        <v>220</v>
      </c>
      <c r="B474" s="34" t="s">
        <v>1929</v>
      </c>
      <c r="C474" s="34" t="s">
        <v>1059</v>
      </c>
      <c r="D474" s="43" t="s">
        <v>71</v>
      </c>
      <c r="E474" s="34" t="s">
        <v>68</v>
      </c>
      <c r="F474" s="43">
        <v>19</v>
      </c>
      <c r="G474" s="43">
        <v>2006</v>
      </c>
      <c r="H474" s="44">
        <v>11</v>
      </c>
      <c r="I474" s="45">
        <v>218</v>
      </c>
      <c r="J474" s="45">
        <v>20</v>
      </c>
      <c r="K474" s="45">
        <v>6.4</v>
      </c>
      <c r="L474" s="45">
        <v>2.4</v>
      </c>
      <c r="M474" s="44">
        <v>1</v>
      </c>
      <c r="N474" s="45">
        <v>61</v>
      </c>
      <c r="O474" s="36">
        <v>0</v>
      </c>
      <c r="P474" s="44">
        <v>10</v>
      </c>
      <c r="Q474" s="45">
        <v>16</v>
      </c>
      <c r="R474" s="45">
        <v>2</v>
      </c>
      <c r="S474" s="44">
        <v>0.73</v>
      </c>
      <c r="T474" s="45">
        <v>5</v>
      </c>
      <c r="U474" s="45">
        <v>7</v>
      </c>
      <c r="V474" s="50">
        <v>-2</v>
      </c>
      <c r="W474" s="50">
        <v>-0.83</v>
      </c>
      <c r="X474" s="50">
        <v>-0.8</v>
      </c>
      <c r="Y474" s="38" t="s">
        <v>14</v>
      </c>
    </row>
    <row r="475" spans="1:25">
      <c r="A475" s="66">
        <v>682</v>
      </c>
      <c r="B475" s="34" t="s">
        <v>3527</v>
      </c>
      <c r="C475" s="34" t="s">
        <v>1059</v>
      </c>
      <c r="D475" s="43" t="s">
        <v>76</v>
      </c>
      <c r="E475" s="34" t="s">
        <v>58</v>
      </c>
      <c r="F475" s="43">
        <v>28</v>
      </c>
      <c r="G475" s="43">
        <v>1997</v>
      </c>
      <c r="H475" s="44">
        <v>3</v>
      </c>
      <c r="I475" s="45">
        <v>213</v>
      </c>
      <c r="J475" s="45">
        <v>71</v>
      </c>
      <c r="K475" s="45">
        <v>6.2</v>
      </c>
      <c r="L475" s="45">
        <v>2.4</v>
      </c>
      <c r="M475" s="44">
        <v>2</v>
      </c>
      <c r="N475" s="45">
        <v>90</v>
      </c>
      <c r="O475" s="45">
        <v>2</v>
      </c>
      <c r="P475" s="44">
        <v>1</v>
      </c>
      <c r="Q475" s="45">
        <v>33</v>
      </c>
      <c r="R475" s="45">
        <v>16</v>
      </c>
      <c r="S475" s="44">
        <v>2</v>
      </c>
      <c r="T475" s="45">
        <v>6</v>
      </c>
      <c r="U475" s="45">
        <v>4</v>
      </c>
      <c r="V475" s="51">
        <v>2</v>
      </c>
      <c r="W475" s="51">
        <v>0.85</v>
      </c>
      <c r="X475" s="51">
        <v>0.62</v>
      </c>
      <c r="Y475" s="38" t="s">
        <v>14</v>
      </c>
    </row>
    <row r="476" spans="1:25">
      <c r="A476" s="66">
        <v>471</v>
      </c>
      <c r="B476" s="34" t="s">
        <v>1877</v>
      </c>
      <c r="C476" s="34" t="s">
        <v>1072</v>
      </c>
      <c r="D476" s="43" t="s">
        <v>71</v>
      </c>
      <c r="E476" s="34" t="s">
        <v>52</v>
      </c>
      <c r="F476" s="43">
        <v>24</v>
      </c>
      <c r="G476" s="43">
        <v>2000</v>
      </c>
      <c r="H476" s="44">
        <v>6</v>
      </c>
      <c r="I476" s="45">
        <v>204</v>
      </c>
      <c r="J476" s="45">
        <v>34</v>
      </c>
      <c r="K476" s="45">
        <v>6</v>
      </c>
      <c r="L476" s="45">
        <v>2.2999999999999998</v>
      </c>
      <c r="M476" s="44">
        <v>2</v>
      </c>
      <c r="N476" s="45">
        <v>89</v>
      </c>
      <c r="O476" s="45">
        <v>1</v>
      </c>
      <c r="P476" s="44">
        <v>4</v>
      </c>
      <c r="Q476" s="45">
        <v>7</v>
      </c>
      <c r="R476" s="45">
        <v>7</v>
      </c>
      <c r="S476" s="44">
        <v>1.33</v>
      </c>
      <c r="T476" s="45">
        <v>2</v>
      </c>
      <c r="U476" s="45">
        <v>3</v>
      </c>
      <c r="V476" s="50">
        <v>-1</v>
      </c>
      <c r="W476" s="50">
        <v>-0.44</v>
      </c>
      <c r="X476" s="50">
        <v>-0.64</v>
      </c>
      <c r="Y476" s="38" t="s">
        <v>14</v>
      </c>
    </row>
    <row r="477" spans="1:25">
      <c r="A477" s="66">
        <v>131</v>
      </c>
      <c r="B477" s="34" t="s">
        <v>3480</v>
      </c>
      <c r="C477" s="34" t="s">
        <v>1092</v>
      </c>
      <c r="D477" s="43" t="s">
        <v>72</v>
      </c>
      <c r="E477" s="34" t="s">
        <v>52</v>
      </c>
      <c r="F477" s="43">
        <v>21</v>
      </c>
      <c r="G477" s="43">
        <v>2003</v>
      </c>
      <c r="H477" s="44">
        <v>5</v>
      </c>
      <c r="I477" s="45">
        <v>194</v>
      </c>
      <c r="J477" s="45">
        <v>39</v>
      </c>
      <c r="K477" s="45">
        <v>5.7</v>
      </c>
      <c r="L477" s="45">
        <v>2.2000000000000002</v>
      </c>
      <c r="M477" s="44">
        <v>2</v>
      </c>
      <c r="N477" s="45">
        <v>88</v>
      </c>
      <c r="O477" s="45">
        <v>1</v>
      </c>
      <c r="P477" s="44">
        <v>3</v>
      </c>
      <c r="Q477" s="45">
        <v>6</v>
      </c>
      <c r="R477" s="45">
        <v>17</v>
      </c>
      <c r="S477" s="44">
        <v>1.6</v>
      </c>
      <c r="T477" s="45">
        <v>1</v>
      </c>
      <c r="U477" s="45">
        <v>3</v>
      </c>
      <c r="V477" s="50">
        <v>-2</v>
      </c>
      <c r="W477" s="50">
        <v>-0.93</v>
      </c>
      <c r="X477" s="50">
        <v>-1.1499999999999999</v>
      </c>
      <c r="Y477" s="38" t="s">
        <v>14</v>
      </c>
    </row>
    <row r="478" spans="1:25">
      <c r="A478" s="66">
        <v>11</v>
      </c>
      <c r="B478" s="34" t="s">
        <v>3434</v>
      </c>
      <c r="C478" s="34" t="s">
        <v>1060</v>
      </c>
      <c r="D478" s="43" t="s">
        <v>72</v>
      </c>
      <c r="E478" s="34" t="s">
        <v>4526</v>
      </c>
      <c r="F478" s="43">
        <v>29</v>
      </c>
      <c r="G478" s="43">
        <v>1996</v>
      </c>
      <c r="H478" s="44">
        <v>2</v>
      </c>
      <c r="I478" s="45">
        <v>180</v>
      </c>
      <c r="J478" s="45">
        <v>90</v>
      </c>
      <c r="K478" s="45">
        <v>5.3</v>
      </c>
      <c r="L478" s="45">
        <v>2</v>
      </c>
      <c r="M478" s="44">
        <v>2</v>
      </c>
      <c r="N478" s="45">
        <v>90</v>
      </c>
      <c r="O478" s="45">
        <v>2</v>
      </c>
      <c r="P478" s="35">
        <v>0</v>
      </c>
      <c r="Q478" s="36"/>
      <c r="R478" s="36">
        <v>0</v>
      </c>
      <c r="S478" s="35">
        <v>0</v>
      </c>
      <c r="T478" s="45">
        <v>1</v>
      </c>
      <c r="U478" s="45">
        <v>8</v>
      </c>
      <c r="V478" s="50">
        <v>-7</v>
      </c>
      <c r="W478" s="50">
        <v>-3.5</v>
      </c>
      <c r="X478" s="50">
        <v>-3.17</v>
      </c>
      <c r="Y478" s="38" t="s">
        <v>14</v>
      </c>
    </row>
    <row r="479" spans="1:25">
      <c r="A479" s="66">
        <v>537</v>
      </c>
      <c r="B479" s="34" t="s">
        <v>1715</v>
      </c>
      <c r="C479" s="34" t="s">
        <v>1068</v>
      </c>
      <c r="D479" s="43" t="s">
        <v>71</v>
      </c>
      <c r="E479" s="34" t="s">
        <v>4526</v>
      </c>
      <c r="F479" s="43">
        <v>31</v>
      </c>
      <c r="G479" s="43">
        <v>1994</v>
      </c>
      <c r="H479" s="44">
        <v>6</v>
      </c>
      <c r="I479" s="45">
        <v>180</v>
      </c>
      <c r="J479" s="45">
        <v>30</v>
      </c>
      <c r="K479" s="45">
        <v>5.3</v>
      </c>
      <c r="L479" s="45">
        <v>2</v>
      </c>
      <c r="M479" s="44">
        <v>2</v>
      </c>
      <c r="N479" s="45">
        <v>67</v>
      </c>
      <c r="O479" s="36">
        <v>0</v>
      </c>
      <c r="P479" s="44">
        <v>4</v>
      </c>
      <c r="Q479" s="45">
        <v>12</v>
      </c>
      <c r="R479" s="45">
        <v>15</v>
      </c>
      <c r="S479" s="44">
        <v>0.67</v>
      </c>
      <c r="T479" s="45">
        <v>1</v>
      </c>
      <c r="U479" s="45">
        <v>2</v>
      </c>
      <c r="V479" s="50">
        <v>-1</v>
      </c>
      <c r="W479" s="50">
        <v>-0.5</v>
      </c>
      <c r="X479" s="36">
        <v>0</v>
      </c>
      <c r="Y479" s="38" t="s">
        <v>14</v>
      </c>
    </row>
    <row r="480" spans="1:25">
      <c r="A480" s="66">
        <v>187</v>
      </c>
      <c r="B480" s="34" t="s">
        <v>1307</v>
      </c>
      <c r="C480" s="34" t="s">
        <v>1100</v>
      </c>
      <c r="D480" s="43" t="s">
        <v>72</v>
      </c>
      <c r="E480" s="34" t="s">
        <v>58</v>
      </c>
      <c r="F480" s="43">
        <v>32</v>
      </c>
      <c r="G480" s="43">
        <v>1993</v>
      </c>
      <c r="H480" s="44">
        <v>8</v>
      </c>
      <c r="I480" s="45">
        <v>175</v>
      </c>
      <c r="J480" s="45">
        <v>22</v>
      </c>
      <c r="K480" s="45">
        <v>5.0999999999999996</v>
      </c>
      <c r="L480" s="45">
        <v>1.9</v>
      </c>
      <c r="M480" s="44">
        <v>1</v>
      </c>
      <c r="N480" s="45">
        <v>68</v>
      </c>
      <c r="O480" s="36">
        <v>0</v>
      </c>
      <c r="P480" s="44">
        <v>7</v>
      </c>
      <c r="Q480" s="45">
        <v>15</v>
      </c>
      <c r="R480" s="45">
        <v>12</v>
      </c>
      <c r="S480" s="44">
        <v>2</v>
      </c>
      <c r="T480" s="45">
        <v>6</v>
      </c>
      <c r="U480" s="45">
        <v>5</v>
      </c>
      <c r="V480" s="51">
        <v>1</v>
      </c>
      <c r="W480" s="51">
        <v>0.51</v>
      </c>
      <c r="X480" s="51">
        <v>0.26</v>
      </c>
      <c r="Y480" s="38" t="s">
        <v>14</v>
      </c>
    </row>
    <row r="481" spans="1:25">
      <c r="A481" s="66">
        <v>643</v>
      </c>
      <c r="B481" s="34" t="s">
        <v>3993</v>
      </c>
      <c r="C481" s="34" t="s">
        <v>1073</v>
      </c>
      <c r="D481" s="43" t="s">
        <v>70</v>
      </c>
      <c r="E481" s="34" t="s">
        <v>63</v>
      </c>
      <c r="F481" s="43">
        <v>22</v>
      </c>
      <c r="G481" s="43">
        <v>2003</v>
      </c>
      <c r="H481" s="44">
        <v>14</v>
      </c>
      <c r="I481" s="45">
        <v>173</v>
      </c>
      <c r="J481" s="45">
        <v>12</v>
      </c>
      <c r="K481" s="45">
        <v>5.0999999999999996</v>
      </c>
      <c r="L481" s="45">
        <v>1.9</v>
      </c>
      <c r="M481" s="35">
        <v>0</v>
      </c>
      <c r="N481" s="36"/>
      <c r="O481" s="36">
        <v>0</v>
      </c>
      <c r="P481" s="44">
        <v>14</v>
      </c>
      <c r="Q481" s="45">
        <v>12</v>
      </c>
      <c r="R481" s="45">
        <v>11</v>
      </c>
      <c r="S481" s="44">
        <v>0.64</v>
      </c>
      <c r="T481" s="45">
        <v>3</v>
      </c>
      <c r="U481" s="45">
        <v>4</v>
      </c>
      <c r="V481" s="50">
        <v>-1</v>
      </c>
      <c r="W481" s="50">
        <v>-0.52</v>
      </c>
      <c r="X481" s="50">
        <v>-0.27</v>
      </c>
      <c r="Y481" s="38" t="s">
        <v>14</v>
      </c>
    </row>
    <row r="482" spans="1:25">
      <c r="A482" s="66">
        <v>466</v>
      </c>
      <c r="B482" s="34" t="s">
        <v>1427</v>
      </c>
      <c r="C482" s="34" t="s">
        <v>1059</v>
      </c>
      <c r="D482" s="43" t="s">
        <v>71</v>
      </c>
      <c r="E482" s="34" t="s">
        <v>46</v>
      </c>
      <c r="F482" s="43">
        <v>18</v>
      </c>
      <c r="G482" s="43">
        <v>2007</v>
      </c>
      <c r="H482" s="44">
        <v>6</v>
      </c>
      <c r="I482" s="45">
        <v>171</v>
      </c>
      <c r="J482" s="45">
        <v>29</v>
      </c>
      <c r="K482" s="45">
        <v>5</v>
      </c>
      <c r="L482" s="45">
        <v>1.9</v>
      </c>
      <c r="M482" s="35">
        <v>0</v>
      </c>
      <c r="N482" s="36"/>
      <c r="O482" s="36">
        <v>0</v>
      </c>
      <c r="P482" s="44">
        <v>6</v>
      </c>
      <c r="Q482" s="45">
        <v>29</v>
      </c>
      <c r="R482" s="45">
        <v>11</v>
      </c>
      <c r="S482" s="44">
        <v>2.67</v>
      </c>
      <c r="T482" s="45">
        <v>8</v>
      </c>
      <c r="U482" s="36">
        <v>0</v>
      </c>
      <c r="V482" s="51">
        <v>8</v>
      </c>
      <c r="W482" s="51">
        <v>4.21</v>
      </c>
      <c r="X482" s="51">
        <v>3.21</v>
      </c>
      <c r="Y482" s="38" t="s">
        <v>14</v>
      </c>
    </row>
    <row r="483" spans="1:25">
      <c r="A483" s="66">
        <v>594</v>
      </c>
      <c r="B483" s="34" t="s">
        <v>3497</v>
      </c>
      <c r="C483" s="34" t="s">
        <v>3649</v>
      </c>
      <c r="D483" s="43" t="s">
        <v>72</v>
      </c>
      <c r="E483" s="34" t="s">
        <v>3418</v>
      </c>
      <c r="F483" s="43">
        <v>24</v>
      </c>
      <c r="G483" s="43">
        <v>2000</v>
      </c>
      <c r="H483" s="44">
        <v>7</v>
      </c>
      <c r="I483" s="45">
        <v>169</v>
      </c>
      <c r="J483" s="45">
        <v>24</v>
      </c>
      <c r="K483" s="45">
        <v>4.9000000000000004</v>
      </c>
      <c r="L483" s="45">
        <v>1.9</v>
      </c>
      <c r="M483" s="44">
        <v>1</v>
      </c>
      <c r="N483" s="45">
        <v>73</v>
      </c>
      <c r="O483" s="36">
        <v>0</v>
      </c>
      <c r="P483" s="44">
        <v>6</v>
      </c>
      <c r="Q483" s="45">
        <v>16</v>
      </c>
      <c r="R483" s="45">
        <v>3</v>
      </c>
      <c r="S483" s="44">
        <v>0.71</v>
      </c>
      <c r="T483" s="45">
        <v>3</v>
      </c>
      <c r="U483" s="45">
        <v>4</v>
      </c>
      <c r="V483" s="50">
        <v>-1</v>
      </c>
      <c r="W483" s="50">
        <v>-0.53</v>
      </c>
      <c r="X483" s="51">
        <v>0.46</v>
      </c>
      <c r="Y483" s="38" t="s">
        <v>14</v>
      </c>
    </row>
    <row r="484" spans="1:25">
      <c r="A484" s="66">
        <v>3</v>
      </c>
      <c r="B484" s="34" t="s">
        <v>1940</v>
      </c>
      <c r="C484" s="34" t="s">
        <v>1059</v>
      </c>
      <c r="D484" s="43" t="s">
        <v>72</v>
      </c>
      <c r="E484" s="34" t="s">
        <v>4525</v>
      </c>
      <c r="F484" s="43">
        <v>19</v>
      </c>
      <c r="G484" s="43">
        <v>2006</v>
      </c>
      <c r="H484" s="44">
        <v>3</v>
      </c>
      <c r="I484" s="45">
        <v>164</v>
      </c>
      <c r="J484" s="45">
        <v>55</v>
      </c>
      <c r="K484" s="45">
        <v>4.8</v>
      </c>
      <c r="L484" s="45">
        <v>1.8</v>
      </c>
      <c r="M484" s="44">
        <v>2</v>
      </c>
      <c r="N484" s="45">
        <v>60</v>
      </c>
      <c r="O484" s="36">
        <v>0</v>
      </c>
      <c r="P484" s="44">
        <v>1</v>
      </c>
      <c r="Q484" s="45">
        <v>45</v>
      </c>
      <c r="R484" s="45">
        <v>13</v>
      </c>
      <c r="S484" s="44">
        <v>1</v>
      </c>
      <c r="T484" s="45">
        <v>2</v>
      </c>
      <c r="U484" s="45">
        <v>4</v>
      </c>
      <c r="V484" s="50">
        <v>-2</v>
      </c>
      <c r="W484" s="50">
        <v>-1.1000000000000001</v>
      </c>
      <c r="X484" s="50">
        <v>-1.07</v>
      </c>
      <c r="Y484" s="38" t="s">
        <v>14</v>
      </c>
    </row>
    <row r="485" spans="1:25">
      <c r="A485" s="66">
        <v>292</v>
      </c>
      <c r="B485" s="34" t="s">
        <v>1729</v>
      </c>
      <c r="C485" s="34" t="s">
        <v>1058</v>
      </c>
      <c r="D485" s="43" t="s">
        <v>71</v>
      </c>
      <c r="E485" s="34" t="s">
        <v>4526</v>
      </c>
      <c r="F485" s="43">
        <v>25</v>
      </c>
      <c r="G485" s="43">
        <v>2000</v>
      </c>
      <c r="H485" s="44">
        <v>7</v>
      </c>
      <c r="I485" s="45">
        <v>158</v>
      </c>
      <c r="J485" s="45">
        <v>23</v>
      </c>
      <c r="K485" s="45">
        <v>4.5999999999999996</v>
      </c>
      <c r="L485" s="45">
        <v>1.8</v>
      </c>
      <c r="M485" s="44">
        <v>2</v>
      </c>
      <c r="N485" s="45">
        <v>62</v>
      </c>
      <c r="O485" s="36">
        <v>0</v>
      </c>
      <c r="P485" s="44">
        <v>5</v>
      </c>
      <c r="Q485" s="45">
        <v>7</v>
      </c>
      <c r="R485" s="45">
        <v>8</v>
      </c>
      <c r="S485" s="44">
        <v>0.71</v>
      </c>
      <c r="T485" s="45">
        <v>3</v>
      </c>
      <c r="U485" s="45">
        <v>4</v>
      </c>
      <c r="V485" s="50">
        <v>-1</v>
      </c>
      <c r="W485" s="50">
        <v>-0.56999999999999995</v>
      </c>
      <c r="X485" s="50">
        <v>-7.0000000000000007E-2</v>
      </c>
      <c r="Y485" s="38" t="s">
        <v>14</v>
      </c>
    </row>
    <row r="486" spans="1:25">
      <c r="A486" s="66">
        <v>167</v>
      </c>
      <c r="B486" s="34" t="s">
        <v>3717</v>
      </c>
      <c r="C486" s="34" t="s">
        <v>1059</v>
      </c>
      <c r="D486" s="43" t="s">
        <v>71</v>
      </c>
      <c r="E486" s="34" t="s">
        <v>46</v>
      </c>
      <c r="F486" s="43">
        <v>15</v>
      </c>
      <c r="G486" s="43">
        <v>2009</v>
      </c>
      <c r="H486" s="44">
        <v>6</v>
      </c>
      <c r="I486" s="45">
        <v>157</v>
      </c>
      <c r="J486" s="45">
        <v>26</v>
      </c>
      <c r="K486" s="45">
        <v>4.5999999999999996</v>
      </c>
      <c r="L486" s="45">
        <v>1.7</v>
      </c>
      <c r="M486" s="44">
        <v>1</v>
      </c>
      <c r="N486" s="45">
        <v>61</v>
      </c>
      <c r="O486" s="36">
        <v>0</v>
      </c>
      <c r="P486" s="44">
        <v>5</v>
      </c>
      <c r="Q486" s="45">
        <v>19</v>
      </c>
      <c r="R486" s="45">
        <v>11</v>
      </c>
      <c r="S486" s="44">
        <v>2</v>
      </c>
      <c r="T486" s="45">
        <v>5</v>
      </c>
      <c r="U486" s="45">
        <v>1</v>
      </c>
      <c r="V486" s="51">
        <v>4</v>
      </c>
      <c r="W486" s="51">
        <v>2.29</v>
      </c>
      <c r="X486" s="51">
        <v>1.19</v>
      </c>
      <c r="Y486" s="38" t="s">
        <v>14</v>
      </c>
    </row>
    <row r="487" spans="1:25">
      <c r="A487" s="66">
        <v>219</v>
      </c>
      <c r="B487" s="34" t="s">
        <v>1929</v>
      </c>
      <c r="C487" s="34" t="s">
        <v>1059</v>
      </c>
      <c r="D487" s="43" t="s">
        <v>70</v>
      </c>
      <c r="E487" s="34" t="s">
        <v>60</v>
      </c>
      <c r="F487" s="43">
        <v>19</v>
      </c>
      <c r="G487" s="43">
        <v>2006</v>
      </c>
      <c r="H487" s="44">
        <v>4</v>
      </c>
      <c r="I487" s="45">
        <v>145</v>
      </c>
      <c r="J487" s="45">
        <v>36</v>
      </c>
      <c r="K487" s="45">
        <v>4.2</v>
      </c>
      <c r="L487" s="45">
        <v>1.6</v>
      </c>
      <c r="M487" s="35">
        <v>0</v>
      </c>
      <c r="N487" s="36"/>
      <c r="O487" s="36">
        <v>0</v>
      </c>
      <c r="P487" s="44">
        <v>4</v>
      </c>
      <c r="Q487" s="45">
        <v>36</v>
      </c>
      <c r="R487" s="45">
        <v>4</v>
      </c>
      <c r="S487" s="44">
        <v>1</v>
      </c>
      <c r="T487" s="45">
        <v>5</v>
      </c>
      <c r="U487" s="45">
        <v>2</v>
      </c>
      <c r="V487" s="51">
        <v>3</v>
      </c>
      <c r="W487" s="51">
        <v>1.86</v>
      </c>
      <c r="X487" s="51">
        <v>1.78</v>
      </c>
      <c r="Y487" s="38" t="s">
        <v>14</v>
      </c>
    </row>
    <row r="488" spans="1:25">
      <c r="A488" s="66">
        <v>597</v>
      </c>
      <c r="B488" s="34" t="s">
        <v>4588</v>
      </c>
      <c r="C488" s="34" t="s">
        <v>1069</v>
      </c>
      <c r="D488" s="43" t="s">
        <v>71</v>
      </c>
      <c r="E488" s="34" t="s">
        <v>4528</v>
      </c>
      <c r="F488" s="43">
        <v>19</v>
      </c>
      <c r="G488" s="43">
        <v>2006</v>
      </c>
      <c r="H488" s="44">
        <v>4</v>
      </c>
      <c r="I488" s="45">
        <v>144</v>
      </c>
      <c r="J488" s="45">
        <v>36</v>
      </c>
      <c r="K488" s="45">
        <v>4.2</v>
      </c>
      <c r="L488" s="45">
        <v>1.6</v>
      </c>
      <c r="M488" s="44">
        <v>2</v>
      </c>
      <c r="N488" s="45">
        <v>49</v>
      </c>
      <c r="O488" s="36">
        <v>0</v>
      </c>
      <c r="P488" s="44">
        <v>2</v>
      </c>
      <c r="Q488" s="45">
        <v>24</v>
      </c>
      <c r="R488" s="45">
        <v>8</v>
      </c>
      <c r="S488" s="44">
        <v>0.25</v>
      </c>
      <c r="T488" s="45">
        <v>1</v>
      </c>
      <c r="U488" s="45">
        <v>3</v>
      </c>
      <c r="V488" s="50">
        <v>-2</v>
      </c>
      <c r="W488" s="50">
        <v>-1.25</v>
      </c>
      <c r="X488" s="50">
        <v>-1.06</v>
      </c>
      <c r="Y488" s="38" t="s">
        <v>14</v>
      </c>
    </row>
    <row r="489" spans="1:25">
      <c r="A489" s="66">
        <v>629</v>
      </c>
      <c r="B489" s="34" t="s">
        <v>4598</v>
      </c>
      <c r="C489" s="34" t="s">
        <v>1104</v>
      </c>
      <c r="D489" s="43" t="s">
        <v>71</v>
      </c>
      <c r="E489" s="34" t="s">
        <v>67</v>
      </c>
      <c r="F489" s="43">
        <v>19</v>
      </c>
      <c r="G489" s="43">
        <v>2005</v>
      </c>
      <c r="H489" s="44">
        <v>9</v>
      </c>
      <c r="I489" s="45">
        <v>140</v>
      </c>
      <c r="J489" s="45">
        <v>16</v>
      </c>
      <c r="K489" s="45">
        <v>4.0999999999999996</v>
      </c>
      <c r="L489" s="45">
        <v>1.6</v>
      </c>
      <c r="M489" s="44">
        <v>2</v>
      </c>
      <c r="N489" s="45">
        <v>57</v>
      </c>
      <c r="O489" s="36">
        <v>0</v>
      </c>
      <c r="P489" s="44">
        <v>7</v>
      </c>
      <c r="Q489" s="45">
        <v>4</v>
      </c>
      <c r="R489" s="45">
        <v>7</v>
      </c>
      <c r="S489" s="44">
        <v>2.33</v>
      </c>
      <c r="T489" s="45">
        <v>3</v>
      </c>
      <c r="U489" s="45">
        <v>3</v>
      </c>
      <c r="V489" s="36">
        <v>0</v>
      </c>
      <c r="W489" s="36">
        <v>0</v>
      </c>
      <c r="X489" s="50">
        <v>-0.11</v>
      </c>
      <c r="Y489" s="38" t="s">
        <v>14</v>
      </c>
    </row>
    <row r="490" spans="1:25">
      <c r="A490" s="66">
        <v>642</v>
      </c>
      <c r="B490" s="34" t="s">
        <v>3487</v>
      </c>
      <c r="C490" s="34" t="s">
        <v>1102</v>
      </c>
      <c r="D490" s="43" t="s">
        <v>70</v>
      </c>
      <c r="E490" s="34" t="s">
        <v>52</v>
      </c>
      <c r="F490" s="43">
        <v>19</v>
      </c>
      <c r="G490" s="43">
        <v>2006</v>
      </c>
      <c r="H490" s="44">
        <v>9</v>
      </c>
      <c r="I490" s="45">
        <v>139</v>
      </c>
      <c r="J490" s="45">
        <v>15</v>
      </c>
      <c r="K490" s="45">
        <v>4.0999999999999996</v>
      </c>
      <c r="L490" s="45">
        <v>1.5</v>
      </c>
      <c r="M490" s="44">
        <v>1</v>
      </c>
      <c r="N490" s="45">
        <v>23</v>
      </c>
      <c r="O490" s="36">
        <v>0</v>
      </c>
      <c r="P490" s="44">
        <v>8</v>
      </c>
      <c r="Q490" s="45">
        <v>15</v>
      </c>
      <c r="R490" s="45">
        <v>2</v>
      </c>
      <c r="S490" s="44">
        <v>1.56</v>
      </c>
      <c r="T490" s="45">
        <v>7</v>
      </c>
      <c r="U490" s="45">
        <v>2</v>
      </c>
      <c r="V490" s="51">
        <v>5</v>
      </c>
      <c r="W490" s="51">
        <v>3.24</v>
      </c>
      <c r="X490" s="51">
        <v>3.21</v>
      </c>
      <c r="Y490" s="38" t="s">
        <v>14</v>
      </c>
    </row>
    <row r="491" spans="1:25">
      <c r="A491" s="66">
        <v>144</v>
      </c>
      <c r="B491" s="34" t="s">
        <v>101</v>
      </c>
      <c r="C491" s="34" t="s">
        <v>1081</v>
      </c>
      <c r="D491" s="43" t="s">
        <v>72</v>
      </c>
      <c r="E491" s="34" t="s">
        <v>4528</v>
      </c>
      <c r="F491" s="43">
        <v>32</v>
      </c>
      <c r="G491" s="43">
        <v>1993</v>
      </c>
      <c r="H491" s="44">
        <v>3</v>
      </c>
      <c r="I491" s="45">
        <v>137</v>
      </c>
      <c r="J491" s="45">
        <v>46</v>
      </c>
      <c r="K491" s="45">
        <v>4</v>
      </c>
      <c r="L491" s="45">
        <v>1.5</v>
      </c>
      <c r="M491" s="44">
        <v>2</v>
      </c>
      <c r="N491" s="45">
        <v>53</v>
      </c>
      <c r="O491" s="36">
        <v>0</v>
      </c>
      <c r="P491" s="44">
        <v>1</v>
      </c>
      <c r="Q491" s="45">
        <v>32</v>
      </c>
      <c r="R491" s="45">
        <v>11</v>
      </c>
      <c r="S491" s="44">
        <v>0.33</v>
      </c>
      <c r="T491" s="45">
        <v>1</v>
      </c>
      <c r="U491" s="45">
        <v>3</v>
      </c>
      <c r="V491" s="50">
        <v>-2</v>
      </c>
      <c r="W491" s="50">
        <v>-1.31</v>
      </c>
      <c r="X491" s="50">
        <v>-1.1200000000000001</v>
      </c>
      <c r="Y491" s="38" t="s">
        <v>14</v>
      </c>
    </row>
    <row r="492" spans="1:25">
      <c r="A492" s="66">
        <v>24</v>
      </c>
      <c r="B492" s="34" t="s">
        <v>4450</v>
      </c>
      <c r="C492" s="34" t="s">
        <v>1059</v>
      </c>
      <c r="D492" s="43" t="s">
        <v>72</v>
      </c>
      <c r="E492" s="34" t="s">
        <v>48</v>
      </c>
      <c r="F492" s="43">
        <v>20</v>
      </c>
      <c r="G492" s="43">
        <v>2005</v>
      </c>
      <c r="H492" s="44">
        <v>2</v>
      </c>
      <c r="I492" s="45">
        <v>135</v>
      </c>
      <c r="J492" s="45">
        <v>68</v>
      </c>
      <c r="K492" s="45">
        <v>3.9</v>
      </c>
      <c r="L492" s="45">
        <v>1.5</v>
      </c>
      <c r="M492" s="44">
        <v>2</v>
      </c>
      <c r="N492" s="45">
        <v>68</v>
      </c>
      <c r="O492" s="45">
        <v>1</v>
      </c>
      <c r="P492" s="35">
        <v>0</v>
      </c>
      <c r="Q492" s="36"/>
      <c r="R492" s="45">
        <v>5</v>
      </c>
      <c r="S492" s="44">
        <v>0.5</v>
      </c>
      <c r="T492" s="45">
        <v>1</v>
      </c>
      <c r="U492" s="45">
        <v>1</v>
      </c>
      <c r="V492" s="36">
        <v>0</v>
      </c>
      <c r="W492" s="36">
        <v>0</v>
      </c>
      <c r="X492" s="50">
        <v>-1.1499999999999999</v>
      </c>
      <c r="Y492" s="38" t="s">
        <v>14</v>
      </c>
    </row>
    <row r="493" spans="1:25">
      <c r="A493" s="66">
        <v>568</v>
      </c>
      <c r="B493" s="34" t="s">
        <v>3451</v>
      </c>
      <c r="C493" s="34" t="s">
        <v>1065</v>
      </c>
      <c r="D493" s="43" t="s">
        <v>72</v>
      </c>
      <c r="E493" s="34" t="s">
        <v>3419</v>
      </c>
      <c r="F493" s="43">
        <v>22</v>
      </c>
      <c r="G493" s="43">
        <v>2003</v>
      </c>
      <c r="H493" s="44">
        <v>2</v>
      </c>
      <c r="I493" s="45">
        <v>134</v>
      </c>
      <c r="J493" s="45">
        <v>67</v>
      </c>
      <c r="K493" s="45">
        <v>3.9</v>
      </c>
      <c r="L493" s="45">
        <v>1.5</v>
      </c>
      <c r="M493" s="44">
        <v>1</v>
      </c>
      <c r="N493" s="45">
        <v>52</v>
      </c>
      <c r="O493" s="36">
        <v>0</v>
      </c>
      <c r="P493" s="44">
        <v>1</v>
      </c>
      <c r="Q493" s="45">
        <v>82</v>
      </c>
      <c r="R493" s="45">
        <v>1</v>
      </c>
      <c r="S493" s="44">
        <v>1.5</v>
      </c>
      <c r="T493" s="36">
        <v>0</v>
      </c>
      <c r="U493" s="45">
        <v>2</v>
      </c>
      <c r="V493" s="50">
        <v>-2</v>
      </c>
      <c r="W493" s="50">
        <v>-1.34</v>
      </c>
      <c r="X493" s="50">
        <v>-1.23</v>
      </c>
      <c r="Y493" s="38" t="s">
        <v>14</v>
      </c>
    </row>
    <row r="494" spans="1:25">
      <c r="A494" s="66">
        <v>344</v>
      </c>
      <c r="B494" s="34" t="s">
        <v>138</v>
      </c>
      <c r="C494" s="34" t="s">
        <v>1084</v>
      </c>
      <c r="D494" s="43" t="s">
        <v>71</v>
      </c>
      <c r="E494" s="34" t="s">
        <v>48</v>
      </c>
      <c r="F494" s="43">
        <v>31</v>
      </c>
      <c r="G494" s="43">
        <v>1994</v>
      </c>
      <c r="H494" s="44">
        <v>6</v>
      </c>
      <c r="I494" s="45">
        <v>130</v>
      </c>
      <c r="J494" s="45">
        <v>22</v>
      </c>
      <c r="K494" s="45">
        <v>3.8</v>
      </c>
      <c r="L494" s="45">
        <v>1.4</v>
      </c>
      <c r="M494" s="44">
        <v>1</v>
      </c>
      <c r="N494" s="45">
        <v>55</v>
      </c>
      <c r="O494" s="36">
        <v>0</v>
      </c>
      <c r="P494" s="44">
        <v>5</v>
      </c>
      <c r="Q494" s="45">
        <v>15</v>
      </c>
      <c r="R494" s="45">
        <v>6</v>
      </c>
      <c r="S494" s="44">
        <v>1.83</v>
      </c>
      <c r="T494" s="45">
        <v>3</v>
      </c>
      <c r="U494" s="45">
        <v>3</v>
      </c>
      <c r="V494" s="36">
        <v>0</v>
      </c>
      <c r="W494" s="36">
        <v>0</v>
      </c>
      <c r="X494" s="50">
        <v>-1.1499999999999999</v>
      </c>
      <c r="Y494" s="38" t="s">
        <v>14</v>
      </c>
    </row>
    <row r="495" spans="1:25" ht="17.25" thickBot="1">
      <c r="A495" s="66">
        <v>375</v>
      </c>
      <c r="B495" s="34" t="s">
        <v>4675</v>
      </c>
      <c r="C495" s="34" t="s">
        <v>1092</v>
      </c>
      <c r="D495" s="43" t="s">
        <v>70</v>
      </c>
      <c r="E495" s="34" t="s">
        <v>4525</v>
      </c>
      <c r="F495" s="43">
        <v>24</v>
      </c>
      <c r="G495" s="43">
        <v>2000</v>
      </c>
      <c r="H495" s="44">
        <v>4</v>
      </c>
      <c r="I495" s="45">
        <v>129</v>
      </c>
      <c r="J495" s="45">
        <v>32</v>
      </c>
      <c r="K495" s="45">
        <v>3.8</v>
      </c>
      <c r="L495" s="45">
        <v>1.4</v>
      </c>
      <c r="M495" s="44">
        <v>1</v>
      </c>
      <c r="N495" s="45">
        <v>70</v>
      </c>
      <c r="O495" s="36">
        <v>0</v>
      </c>
      <c r="P495" s="44">
        <v>3</v>
      </c>
      <c r="Q495" s="45">
        <v>20</v>
      </c>
      <c r="R495" s="45">
        <v>2</v>
      </c>
      <c r="S495" s="44">
        <v>0.5</v>
      </c>
      <c r="T495" s="45">
        <v>2</v>
      </c>
      <c r="U495" s="45">
        <v>1</v>
      </c>
      <c r="V495" s="51">
        <v>1</v>
      </c>
      <c r="W495" s="51">
        <v>0.7</v>
      </c>
      <c r="X495" s="51">
        <v>0.81</v>
      </c>
      <c r="Y495" s="38" t="s">
        <v>14</v>
      </c>
    </row>
    <row r="496" spans="1:25" ht="17.25" thickBot="1">
      <c r="A496" s="73">
        <v>402</v>
      </c>
      <c r="B496" s="75" t="s">
        <v>3533</v>
      </c>
      <c r="C496" s="75" t="s">
        <v>1096</v>
      </c>
      <c r="D496" s="77" t="s">
        <v>72</v>
      </c>
      <c r="E496" s="75" t="s">
        <v>3419</v>
      </c>
      <c r="F496" s="77">
        <v>31</v>
      </c>
      <c r="G496" s="77">
        <v>1993</v>
      </c>
      <c r="H496" s="80">
        <v>3</v>
      </c>
      <c r="I496" s="78">
        <v>126</v>
      </c>
      <c r="J496" s="78">
        <v>42</v>
      </c>
      <c r="K496" s="78">
        <v>3.7</v>
      </c>
      <c r="L496" s="78">
        <v>1.4</v>
      </c>
      <c r="M496" s="80">
        <v>2</v>
      </c>
      <c r="N496" s="78">
        <v>58</v>
      </c>
      <c r="O496" s="82">
        <v>0</v>
      </c>
      <c r="P496" s="80">
        <v>1</v>
      </c>
      <c r="Q496" s="78">
        <v>11</v>
      </c>
      <c r="R496" s="78">
        <v>8</v>
      </c>
      <c r="S496" s="80">
        <v>1.33</v>
      </c>
      <c r="T496" s="78">
        <v>1</v>
      </c>
      <c r="U496" s="78">
        <v>2</v>
      </c>
      <c r="V496" s="88">
        <v>-1</v>
      </c>
      <c r="W496" s="88">
        <v>-0.71</v>
      </c>
      <c r="X496" s="88">
        <v>-0.57999999999999996</v>
      </c>
      <c r="Y496" s="84" t="s">
        <v>14</v>
      </c>
    </row>
    <row r="497" spans="1:25">
      <c r="A497" s="66">
        <v>458</v>
      </c>
      <c r="B497" s="34" t="s">
        <v>158</v>
      </c>
      <c r="C497" s="34" t="s">
        <v>1059</v>
      </c>
      <c r="D497" s="43" t="s">
        <v>1066</v>
      </c>
      <c r="E497" s="34" t="s">
        <v>56</v>
      </c>
      <c r="F497" s="43">
        <v>25</v>
      </c>
      <c r="G497" s="43">
        <v>1999</v>
      </c>
      <c r="H497" s="44">
        <v>10</v>
      </c>
      <c r="I497" s="45">
        <v>126</v>
      </c>
      <c r="J497" s="45">
        <v>13</v>
      </c>
      <c r="K497" s="45">
        <v>3.7</v>
      </c>
      <c r="L497" s="45">
        <v>1.4</v>
      </c>
      <c r="M497" s="35">
        <v>0</v>
      </c>
      <c r="N497" s="36"/>
      <c r="O497" s="36">
        <v>0</v>
      </c>
      <c r="P497" s="44">
        <v>10</v>
      </c>
      <c r="Q497" s="45">
        <v>13</v>
      </c>
      <c r="R497" s="45">
        <v>14</v>
      </c>
      <c r="S497" s="44">
        <v>1.6</v>
      </c>
      <c r="T497" s="45">
        <v>7</v>
      </c>
      <c r="U497" s="45">
        <v>2</v>
      </c>
      <c r="V497" s="51">
        <v>5</v>
      </c>
      <c r="W497" s="51">
        <v>3.57</v>
      </c>
      <c r="X497" s="51">
        <v>3.63</v>
      </c>
      <c r="Y497" s="38" t="s">
        <v>14</v>
      </c>
    </row>
    <row r="498" spans="1:25">
      <c r="A498" s="66">
        <v>249</v>
      </c>
      <c r="B498" s="34" t="s">
        <v>1570</v>
      </c>
      <c r="C498" s="34" t="s">
        <v>1069</v>
      </c>
      <c r="D498" s="43" t="s">
        <v>70</v>
      </c>
      <c r="E498" s="34" t="s">
        <v>4526</v>
      </c>
      <c r="F498" s="43">
        <v>19</v>
      </c>
      <c r="G498" s="43">
        <v>2006</v>
      </c>
      <c r="H498" s="44">
        <v>5</v>
      </c>
      <c r="I498" s="45">
        <v>125</v>
      </c>
      <c r="J498" s="45">
        <v>25</v>
      </c>
      <c r="K498" s="45">
        <v>3.7</v>
      </c>
      <c r="L498" s="45">
        <v>1.4</v>
      </c>
      <c r="M498" s="44">
        <v>1</v>
      </c>
      <c r="N498" s="45">
        <v>45</v>
      </c>
      <c r="O498" s="36">
        <v>0</v>
      </c>
      <c r="P498" s="44">
        <v>4</v>
      </c>
      <c r="Q498" s="45">
        <v>20</v>
      </c>
      <c r="R498" s="45">
        <v>3</v>
      </c>
      <c r="S498" s="44">
        <v>0.4</v>
      </c>
      <c r="T498" s="45">
        <v>2</v>
      </c>
      <c r="U498" s="45">
        <v>2</v>
      </c>
      <c r="V498" s="36">
        <v>0</v>
      </c>
      <c r="W498" s="36">
        <v>0</v>
      </c>
      <c r="X498" s="51">
        <v>0.52</v>
      </c>
      <c r="Y498" s="38" t="s">
        <v>14</v>
      </c>
    </row>
    <row r="499" spans="1:25">
      <c r="A499" s="66">
        <v>632</v>
      </c>
      <c r="B499" s="34" t="s">
        <v>1309</v>
      </c>
      <c r="C499" s="34" t="s">
        <v>1067</v>
      </c>
      <c r="D499" s="43" t="s">
        <v>1066</v>
      </c>
      <c r="E499" s="34" t="s">
        <v>4526</v>
      </c>
      <c r="F499" s="43">
        <v>29</v>
      </c>
      <c r="G499" s="43">
        <v>1996</v>
      </c>
      <c r="H499" s="44">
        <v>9</v>
      </c>
      <c r="I499" s="45">
        <v>121</v>
      </c>
      <c r="J499" s="45">
        <v>13</v>
      </c>
      <c r="K499" s="45">
        <v>3.5</v>
      </c>
      <c r="L499" s="45">
        <v>1.3</v>
      </c>
      <c r="M499" s="35">
        <v>0</v>
      </c>
      <c r="N499" s="36"/>
      <c r="O499" s="36">
        <v>0</v>
      </c>
      <c r="P499" s="44">
        <v>9</v>
      </c>
      <c r="Q499" s="45">
        <v>13</v>
      </c>
      <c r="R499" s="45">
        <v>3</v>
      </c>
      <c r="S499" s="44">
        <v>1.22</v>
      </c>
      <c r="T499" s="45">
        <v>1</v>
      </c>
      <c r="U499" s="45">
        <v>5</v>
      </c>
      <c r="V499" s="50">
        <v>-4</v>
      </c>
      <c r="W499" s="50">
        <v>-2.98</v>
      </c>
      <c r="X499" s="50">
        <v>-2.57</v>
      </c>
      <c r="Y499" s="38" t="s">
        <v>14</v>
      </c>
    </row>
    <row r="500" spans="1:25">
      <c r="A500" s="66">
        <v>408</v>
      </c>
      <c r="B500" s="34" t="s">
        <v>4119</v>
      </c>
      <c r="C500" s="34" t="s">
        <v>4120</v>
      </c>
      <c r="D500" s="43" t="s">
        <v>72</v>
      </c>
      <c r="E500" s="34" t="s">
        <v>4526</v>
      </c>
      <c r="F500" s="43">
        <v>18</v>
      </c>
      <c r="G500" s="43">
        <v>2007</v>
      </c>
      <c r="H500" s="44">
        <v>6</v>
      </c>
      <c r="I500" s="45">
        <v>117</v>
      </c>
      <c r="J500" s="45">
        <v>20</v>
      </c>
      <c r="K500" s="45">
        <v>3.4</v>
      </c>
      <c r="L500" s="45">
        <v>1.3</v>
      </c>
      <c r="M500" s="35">
        <v>0</v>
      </c>
      <c r="N500" s="36"/>
      <c r="O500" s="36">
        <v>0</v>
      </c>
      <c r="P500" s="44">
        <v>6</v>
      </c>
      <c r="Q500" s="45">
        <v>20</v>
      </c>
      <c r="R500" s="45">
        <v>8</v>
      </c>
      <c r="S500" s="44">
        <v>0.33</v>
      </c>
      <c r="T500" s="36">
        <v>0</v>
      </c>
      <c r="U500" s="45">
        <v>3</v>
      </c>
      <c r="V500" s="50">
        <v>-3</v>
      </c>
      <c r="W500" s="50">
        <v>-2.31</v>
      </c>
      <c r="X500" s="50">
        <v>-1.87</v>
      </c>
      <c r="Y500" s="38" t="s">
        <v>14</v>
      </c>
    </row>
    <row r="501" spans="1:25">
      <c r="A501" s="66">
        <v>214</v>
      </c>
      <c r="B501" s="34" t="s">
        <v>4073</v>
      </c>
      <c r="C501" s="34" t="s">
        <v>1058</v>
      </c>
      <c r="D501" s="43" t="s">
        <v>71</v>
      </c>
      <c r="E501" s="34" t="s">
        <v>67</v>
      </c>
      <c r="F501" s="43">
        <v>19</v>
      </c>
      <c r="G501" s="43">
        <v>2005</v>
      </c>
      <c r="H501" s="44">
        <v>8</v>
      </c>
      <c r="I501" s="45">
        <v>113</v>
      </c>
      <c r="J501" s="45">
        <v>14</v>
      </c>
      <c r="K501" s="45">
        <v>3.3</v>
      </c>
      <c r="L501" s="45">
        <v>1.3</v>
      </c>
      <c r="M501" s="35">
        <v>0</v>
      </c>
      <c r="N501" s="36"/>
      <c r="O501" s="36">
        <v>0</v>
      </c>
      <c r="P501" s="44">
        <v>8</v>
      </c>
      <c r="Q501" s="45">
        <v>14</v>
      </c>
      <c r="R501" s="45">
        <v>11</v>
      </c>
      <c r="S501" s="44">
        <v>1.63</v>
      </c>
      <c r="T501" s="45">
        <v>5</v>
      </c>
      <c r="U501" s="45">
        <v>1</v>
      </c>
      <c r="V501" s="51">
        <v>4</v>
      </c>
      <c r="W501" s="51">
        <v>3.19</v>
      </c>
      <c r="X501" s="51">
        <v>3.19</v>
      </c>
      <c r="Y501" s="38" t="s">
        <v>14</v>
      </c>
    </row>
    <row r="502" spans="1:25">
      <c r="A502" s="66">
        <v>184</v>
      </c>
      <c r="B502" s="34" t="s">
        <v>109</v>
      </c>
      <c r="C502" s="34" t="s">
        <v>1059</v>
      </c>
      <c r="D502" s="43" t="s">
        <v>71</v>
      </c>
      <c r="E502" s="34" t="s">
        <v>61</v>
      </c>
      <c r="F502" s="43">
        <v>22</v>
      </c>
      <c r="G502" s="43">
        <v>2003</v>
      </c>
      <c r="H502" s="44">
        <v>4</v>
      </c>
      <c r="I502" s="45">
        <v>112</v>
      </c>
      <c r="J502" s="45">
        <v>28</v>
      </c>
      <c r="K502" s="45">
        <v>3.3</v>
      </c>
      <c r="L502" s="45">
        <v>1.2</v>
      </c>
      <c r="M502" s="44">
        <v>1</v>
      </c>
      <c r="N502" s="45">
        <v>45</v>
      </c>
      <c r="O502" s="36">
        <v>0</v>
      </c>
      <c r="P502" s="44">
        <v>3</v>
      </c>
      <c r="Q502" s="45">
        <v>22</v>
      </c>
      <c r="R502" s="45">
        <v>4</v>
      </c>
      <c r="S502" s="44">
        <v>1.25</v>
      </c>
      <c r="T502" s="45">
        <v>2</v>
      </c>
      <c r="U502" s="45">
        <v>2</v>
      </c>
      <c r="V502" s="36">
        <v>0</v>
      </c>
      <c r="W502" s="36">
        <v>0</v>
      </c>
      <c r="X502" s="50">
        <v>-0.19</v>
      </c>
      <c r="Y502" s="38" t="s">
        <v>14</v>
      </c>
    </row>
    <row r="503" spans="1:25">
      <c r="A503" s="66">
        <v>200</v>
      </c>
      <c r="B503" s="34" t="s">
        <v>1857</v>
      </c>
      <c r="C503" s="34" t="s">
        <v>1059</v>
      </c>
      <c r="D503" s="43" t="s">
        <v>71</v>
      </c>
      <c r="E503" s="34" t="s">
        <v>51</v>
      </c>
      <c r="F503" s="43">
        <v>18</v>
      </c>
      <c r="G503" s="43">
        <v>2007</v>
      </c>
      <c r="H503" s="44">
        <v>3</v>
      </c>
      <c r="I503" s="45">
        <v>108</v>
      </c>
      <c r="J503" s="45">
        <v>36</v>
      </c>
      <c r="K503" s="45">
        <v>3.2</v>
      </c>
      <c r="L503" s="45">
        <v>1.2</v>
      </c>
      <c r="M503" s="35">
        <v>0</v>
      </c>
      <c r="N503" s="36"/>
      <c r="O503" s="36">
        <v>0</v>
      </c>
      <c r="P503" s="44">
        <v>3</v>
      </c>
      <c r="Q503" s="45">
        <v>36</v>
      </c>
      <c r="R503" s="45">
        <v>5</v>
      </c>
      <c r="S503" s="44">
        <v>1.33</v>
      </c>
      <c r="T503" s="36">
        <v>0</v>
      </c>
      <c r="U503" s="36">
        <v>0</v>
      </c>
      <c r="V503" s="36">
        <v>0</v>
      </c>
      <c r="W503" s="36">
        <v>0</v>
      </c>
      <c r="X503" s="50">
        <v>-0.52</v>
      </c>
      <c r="Y503" s="38" t="s">
        <v>14</v>
      </c>
    </row>
    <row r="504" spans="1:25">
      <c r="A504" s="66">
        <v>468</v>
      </c>
      <c r="B504" s="34" t="s">
        <v>163</v>
      </c>
      <c r="C504" s="34" t="s">
        <v>1072</v>
      </c>
      <c r="D504" s="43" t="s">
        <v>71</v>
      </c>
      <c r="E504" s="34" t="s">
        <v>46</v>
      </c>
      <c r="F504" s="43">
        <v>31</v>
      </c>
      <c r="G504" s="43">
        <v>1994</v>
      </c>
      <c r="H504" s="44">
        <v>7</v>
      </c>
      <c r="I504" s="45">
        <v>106</v>
      </c>
      <c r="J504" s="45">
        <v>15</v>
      </c>
      <c r="K504" s="45">
        <v>3.1</v>
      </c>
      <c r="L504" s="45">
        <v>1.2</v>
      </c>
      <c r="M504" s="44">
        <v>1</v>
      </c>
      <c r="N504" s="45">
        <v>45</v>
      </c>
      <c r="O504" s="36">
        <v>0</v>
      </c>
      <c r="P504" s="44">
        <v>6</v>
      </c>
      <c r="Q504" s="45">
        <v>10</v>
      </c>
      <c r="R504" s="45">
        <v>21</v>
      </c>
      <c r="S504" s="44">
        <v>3</v>
      </c>
      <c r="T504" s="45">
        <v>3</v>
      </c>
      <c r="U504" s="45">
        <v>1</v>
      </c>
      <c r="V504" s="51">
        <v>2</v>
      </c>
      <c r="W504" s="51">
        <v>1.7</v>
      </c>
      <c r="X504" s="51">
        <v>0.56000000000000005</v>
      </c>
      <c r="Y504" s="38" t="s">
        <v>14</v>
      </c>
    </row>
    <row r="505" spans="1:25">
      <c r="A505" s="66">
        <v>288</v>
      </c>
      <c r="B505" s="34" t="s">
        <v>1136</v>
      </c>
      <c r="C505" s="34" t="s">
        <v>1069</v>
      </c>
      <c r="D505" s="43" t="s">
        <v>72</v>
      </c>
      <c r="E505" s="34" t="s">
        <v>4526</v>
      </c>
      <c r="F505" s="43">
        <v>27</v>
      </c>
      <c r="G505" s="43">
        <v>1998</v>
      </c>
      <c r="H505" s="44">
        <v>4</v>
      </c>
      <c r="I505" s="45">
        <v>105</v>
      </c>
      <c r="J505" s="45">
        <v>26</v>
      </c>
      <c r="K505" s="45">
        <v>3.1</v>
      </c>
      <c r="L505" s="45">
        <v>1.2</v>
      </c>
      <c r="M505" s="44">
        <v>1</v>
      </c>
      <c r="N505" s="45">
        <v>90</v>
      </c>
      <c r="O505" s="45">
        <v>1</v>
      </c>
      <c r="P505" s="44">
        <v>3</v>
      </c>
      <c r="Q505" s="45">
        <v>5</v>
      </c>
      <c r="R505" s="45">
        <v>9</v>
      </c>
      <c r="S505" s="44">
        <v>2</v>
      </c>
      <c r="T505" s="45">
        <v>4</v>
      </c>
      <c r="U505" s="45">
        <v>3</v>
      </c>
      <c r="V505" s="51">
        <v>1</v>
      </c>
      <c r="W505" s="51">
        <v>0.86</v>
      </c>
      <c r="X505" s="51">
        <v>1.4</v>
      </c>
      <c r="Y505" s="38" t="s">
        <v>14</v>
      </c>
    </row>
    <row r="506" spans="1:25">
      <c r="A506" s="66">
        <v>110</v>
      </c>
      <c r="B506" s="34" t="s">
        <v>1701</v>
      </c>
      <c r="C506" s="34" t="s">
        <v>1082</v>
      </c>
      <c r="D506" s="43" t="s">
        <v>71</v>
      </c>
      <c r="E506" s="34" t="s">
        <v>56</v>
      </c>
      <c r="F506" s="43">
        <v>22</v>
      </c>
      <c r="G506" s="43">
        <v>2002</v>
      </c>
      <c r="H506" s="44">
        <v>6</v>
      </c>
      <c r="I506" s="45">
        <v>102</v>
      </c>
      <c r="J506" s="45">
        <v>17</v>
      </c>
      <c r="K506" s="45">
        <v>3</v>
      </c>
      <c r="L506" s="45">
        <v>1.1000000000000001</v>
      </c>
      <c r="M506" s="44">
        <v>1</v>
      </c>
      <c r="N506" s="45">
        <v>90</v>
      </c>
      <c r="O506" s="45">
        <v>1</v>
      </c>
      <c r="P506" s="44">
        <v>5</v>
      </c>
      <c r="Q506" s="45">
        <v>2</v>
      </c>
      <c r="R506" s="45">
        <v>4</v>
      </c>
      <c r="S506" s="44">
        <v>0.17</v>
      </c>
      <c r="T506" s="45">
        <v>2</v>
      </c>
      <c r="U506" s="45">
        <v>4</v>
      </c>
      <c r="V506" s="50">
        <v>-2</v>
      </c>
      <c r="W506" s="50">
        <v>-1.76</v>
      </c>
      <c r="X506" s="50">
        <v>-1.9</v>
      </c>
      <c r="Y506" s="38" t="s">
        <v>14</v>
      </c>
    </row>
    <row r="507" spans="1:25">
      <c r="A507" s="66">
        <v>560</v>
      </c>
      <c r="B507" s="34" t="s">
        <v>3529</v>
      </c>
      <c r="C507" s="34" t="s">
        <v>1091</v>
      </c>
      <c r="D507" s="43" t="s">
        <v>72</v>
      </c>
      <c r="E507" s="34" t="s">
        <v>60</v>
      </c>
      <c r="F507" s="43">
        <v>19</v>
      </c>
      <c r="G507" s="43">
        <v>2005</v>
      </c>
      <c r="H507" s="44">
        <v>3</v>
      </c>
      <c r="I507" s="45">
        <v>102</v>
      </c>
      <c r="J507" s="45">
        <v>34</v>
      </c>
      <c r="K507" s="45">
        <v>3</v>
      </c>
      <c r="L507" s="45">
        <v>1.1000000000000001</v>
      </c>
      <c r="M507" s="44">
        <v>1</v>
      </c>
      <c r="N507" s="45">
        <v>89</v>
      </c>
      <c r="O507" s="36">
        <v>0</v>
      </c>
      <c r="P507" s="44">
        <v>2</v>
      </c>
      <c r="Q507" s="45">
        <v>7</v>
      </c>
      <c r="R507" s="45">
        <v>7</v>
      </c>
      <c r="S507" s="44">
        <v>1.33</v>
      </c>
      <c r="T507" s="45">
        <v>1</v>
      </c>
      <c r="U507" s="45">
        <v>3</v>
      </c>
      <c r="V507" s="50">
        <v>-2</v>
      </c>
      <c r="W507" s="50">
        <v>-1.76</v>
      </c>
      <c r="X507" s="50">
        <v>-1.98</v>
      </c>
      <c r="Y507" s="38" t="s">
        <v>14</v>
      </c>
    </row>
    <row r="508" spans="1:25">
      <c r="A508" s="66">
        <v>595</v>
      </c>
      <c r="B508" s="34" t="s">
        <v>3479</v>
      </c>
      <c r="C508" s="34" t="s">
        <v>1084</v>
      </c>
      <c r="D508" s="43" t="s">
        <v>1077</v>
      </c>
      <c r="E508" s="34" t="s">
        <v>63</v>
      </c>
      <c r="F508" s="43">
        <v>27</v>
      </c>
      <c r="G508" s="43">
        <v>1998</v>
      </c>
      <c r="H508" s="44">
        <v>7</v>
      </c>
      <c r="I508" s="45">
        <v>101</v>
      </c>
      <c r="J508" s="45">
        <v>14</v>
      </c>
      <c r="K508" s="45">
        <v>3</v>
      </c>
      <c r="L508" s="45">
        <v>1.1000000000000001</v>
      </c>
      <c r="M508" s="35">
        <v>0</v>
      </c>
      <c r="N508" s="36"/>
      <c r="O508" s="36">
        <v>0</v>
      </c>
      <c r="P508" s="44">
        <v>7</v>
      </c>
      <c r="Q508" s="45">
        <v>14</v>
      </c>
      <c r="R508" s="45">
        <v>23</v>
      </c>
      <c r="S508" s="44">
        <v>0.71</v>
      </c>
      <c r="T508" s="45">
        <v>3</v>
      </c>
      <c r="U508" s="45">
        <v>2</v>
      </c>
      <c r="V508" s="51">
        <v>1</v>
      </c>
      <c r="W508" s="51">
        <v>0.89</v>
      </c>
      <c r="X508" s="51">
        <v>1.19</v>
      </c>
      <c r="Y508" s="38" t="s">
        <v>14</v>
      </c>
    </row>
    <row r="509" spans="1:25">
      <c r="A509" s="66">
        <v>321</v>
      </c>
      <c r="B509" s="34" t="s">
        <v>3719</v>
      </c>
      <c r="C509" s="34" t="s">
        <v>1061</v>
      </c>
      <c r="D509" s="43" t="s">
        <v>70</v>
      </c>
      <c r="E509" s="34" t="s">
        <v>4525</v>
      </c>
      <c r="F509" s="43">
        <v>23</v>
      </c>
      <c r="G509" s="43">
        <v>2002</v>
      </c>
      <c r="H509" s="44">
        <v>9</v>
      </c>
      <c r="I509" s="45">
        <v>96</v>
      </c>
      <c r="J509" s="45">
        <v>11</v>
      </c>
      <c r="K509" s="45">
        <v>2.8</v>
      </c>
      <c r="L509" s="45">
        <v>1.1000000000000001</v>
      </c>
      <c r="M509" s="35">
        <v>0</v>
      </c>
      <c r="N509" s="36"/>
      <c r="O509" s="36">
        <v>0</v>
      </c>
      <c r="P509" s="44">
        <v>9</v>
      </c>
      <c r="Q509" s="45">
        <v>11</v>
      </c>
      <c r="R509" s="45">
        <v>9</v>
      </c>
      <c r="S509" s="44">
        <v>0.22</v>
      </c>
      <c r="T509" s="36">
        <v>0</v>
      </c>
      <c r="U509" s="45">
        <v>3</v>
      </c>
      <c r="V509" s="50">
        <v>-3</v>
      </c>
      <c r="W509" s="50">
        <v>-2.81</v>
      </c>
      <c r="X509" s="50">
        <v>-2.81</v>
      </c>
      <c r="Y509" s="38" t="s">
        <v>14</v>
      </c>
    </row>
    <row r="510" spans="1:25">
      <c r="A510" s="66">
        <v>281</v>
      </c>
      <c r="B510" s="34" t="s">
        <v>4452</v>
      </c>
      <c r="C510" s="34" t="s">
        <v>1059</v>
      </c>
      <c r="D510" s="43" t="s">
        <v>71</v>
      </c>
      <c r="E510" s="34" t="s">
        <v>52</v>
      </c>
      <c r="F510" s="43">
        <v>17</v>
      </c>
      <c r="G510" s="43">
        <v>2008</v>
      </c>
      <c r="H510" s="44">
        <v>3</v>
      </c>
      <c r="I510" s="45">
        <v>94</v>
      </c>
      <c r="J510" s="45">
        <v>31</v>
      </c>
      <c r="K510" s="45">
        <v>2.7</v>
      </c>
      <c r="L510" s="45">
        <v>1</v>
      </c>
      <c r="M510" s="44">
        <v>1</v>
      </c>
      <c r="N510" s="45">
        <v>70</v>
      </c>
      <c r="O510" s="36">
        <v>0</v>
      </c>
      <c r="P510" s="44">
        <v>2</v>
      </c>
      <c r="Q510" s="45">
        <v>12</v>
      </c>
      <c r="R510" s="45">
        <v>4</v>
      </c>
      <c r="S510" s="35">
        <v>0</v>
      </c>
      <c r="T510" s="36">
        <v>0</v>
      </c>
      <c r="U510" s="45">
        <v>2</v>
      </c>
      <c r="V510" s="50">
        <v>-2</v>
      </c>
      <c r="W510" s="50">
        <v>-1.91</v>
      </c>
      <c r="X510" s="50">
        <v>-2.13</v>
      </c>
      <c r="Y510" s="38" t="s">
        <v>14</v>
      </c>
    </row>
    <row r="511" spans="1:25">
      <c r="A511" s="66">
        <v>521</v>
      </c>
      <c r="B511" s="34" t="s">
        <v>169</v>
      </c>
      <c r="C511" s="34" t="s">
        <v>1059</v>
      </c>
      <c r="D511" s="43" t="s">
        <v>71</v>
      </c>
      <c r="E511" s="34" t="s">
        <v>54</v>
      </c>
      <c r="F511" s="43">
        <v>30</v>
      </c>
      <c r="G511" s="43">
        <v>1995</v>
      </c>
      <c r="H511" s="44">
        <v>7</v>
      </c>
      <c r="I511" s="45">
        <v>94</v>
      </c>
      <c r="J511" s="45">
        <v>13</v>
      </c>
      <c r="K511" s="45">
        <v>2.7</v>
      </c>
      <c r="L511" s="45">
        <v>1</v>
      </c>
      <c r="M511" s="44">
        <v>1</v>
      </c>
      <c r="N511" s="45">
        <v>63</v>
      </c>
      <c r="O511" s="36">
        <v>0</v>
      </c>
      <c r="P511" s="44">
        <v>6</v>
      </c>
      <c r="Q511" s="45">
        <v>5</v>
      </c>
      <c r="R511" s="45">
        <v>22</v>
      </c>
      <c r="S511" s="44">
        <v>1.57</v>
      </c>
      <c r="T511" s="45">
        <v>2</v>
      </c>
      <c r="U511" s="45">
        <v>4</v>
      </c>
      <c r="V511" s="50">
        <v>-2</v>
      </c>
      <c r="W511" s="50">
        <v>-1.91</v>
      </c>
      <c r="X511" s="50">
        <v>-1.86</v>
      </c>
      <c r="Y511" s="38" t="s">
        <v>14</v>
      </c>
    </row>
    <row r="512" spans="1:25">
      <c r="A512" s="66">
        <v>482</v>
      </c>
      <c r="B512" s="34" t="s">
        <v>1312</v>
      </c>
      <c r="C512" s="34" t="s">
        <v>1073</v>
      </c>
      <c r="D512" s="43" t="s">
        <v>71</v>
      </c>
      <c r="E512" s="34" t="s">
        <v>56</v>
      </c>
      <c r="F512" s="43">
        <v>27</v>
      </c>
      <c r="G512" s="43">
        <v>1998</v>
      </c>
      <c r="H512" s="44">
        <v>6</v>
      </c>
      <c r="I512" s="45">
        <v>92</v>
      </c>
      <c r="J512" s="45">
        <v>15</v>
      </c>
      <c r="K512" s="45">
        <v>2.7</v>
      </c>
      <c r="L512" s="45">
        <v>1</v>
      </c>
      <c r="M512" s="35">
        <v>0</v>
      </c>
      <c r="N512" s="36"/>
      <c r="O512" s="36">
        <v>0</v>
      </c>
      <c r="P512" s="44">
        <v>6</v>
      </c>
      <c r="Q512" s="45">
        <v>15</v>
      </c>
      <c r="R512" s="45">
        <v>10</v>
      </c>
      <c r="S512" s="44">
        <v>1.5</v>
      </c>
      <c r="T512" s="45">
        <v>3</v>
      </c>
      <c r="U512" s="45">
        <v>2</v>
      </c>
      <c r="V512" s="51">
        <v>1</v>
      </c>
      <c r="W512" s="51">
        <v>0.98</v>
      </c>
      <c r="X512" s="51">
        <v>0.92</v>
      </c>
      <c r="Y512" s="38" t="s">
        <v>14</v>
      </c>
    </row>
    <row r="513" spans="1:25">
      <c r="A513" s="66">
        <v>42</v>
      </c>
      <c r="B513" s="34" t="s">
        <v>1806</v>
      </c>
      <c r="C513" s="34" t="s">
        <v>1067</v>
      </c>
      <c r="D513" s="43" t="s">
        <v>76</v>
      </c>
      <c r="E513" s="34" t="s">
        <v>46</v>
      </c>
      <c r="F513" s="43">
        <v>30</v>
      </c>
      <c r="G513" s="43">
        <v>1994</v>
      </c>
      <c r="H513" s="44">
        <v>1</v>
      </c>
      <c r="I513" s="45">
        <v>90</v>
      </c>
      <c r="J513" s="45">
        <v>90</v>
      </c>
      <c r="K513" s="45">
        <v>2.6</v>
      </c>
      <c r="L513" s="45">
        <v>1</v>
      </c>
      <c r="M513" s="44">
        <v>1</v>
      </c>
      <c r="N513" s="45">
        <v>90</v>
      </c>
      <c r="O513" s="45">
        <v>1</v>
      </c>
      <c r="P513" s="35">
        <v>0</v>
      </c>
      <c r="Q513" s="36"/>
      <c r="R513" s="45">
        <v>37</v>
      </c>
      <c r="S513" s="44">
        <v>3</v>
      </c>
      <c r="T513" s="45">
        <v>2</v>
      </c>
      <c r="U513" s="45">
        <v>1</v>
      </c>
      <c r="V513" s="51">
        <v>1</v>
      </c>
      <c r="W513" s="51">
        <v>1</v>
      </c>
      <c r="X513" s="50">
        <v>-0.16</v>
      </c>
      <c r="Y513" s="38" t="s">
        <v>14</v>
      </c>
    </row>
    <row r="514" spans="1:25">
      <c r="A514" s="66">
        <v>63</v>
      </c>
      <c r="B514" s="34" t="s">
        <v>3516</v>
      </c>
      <c r="C514" s="34" t="s">
        <v>1068</v>
      </c>
      <c r="D514" s="43" t="s">
        <v>76</v>
      </c>
      <c r="E514" s="34" t="s">
        <v>63</v>
      </c>
      <c r="F514" s="43">
        <v>32</v>
      </c>
      <c r="G514" s="43">
        <v>1993</v>
      </c>
      <c r="H514" s="44">
        <v>1</v>
      </c>
      <c r="I514" s="45">
        <v>90</v>
      </c>
      <c r="J514" s="45">
        <v>90</v>
      </c>
      <c r="K514" s="45">
        <v>2.6</v>
      </c>
      <c r="L514" s="45">
        <v>1</v>
      </c>
      <c r="M514" s="44">
        <v>1</v>
      </c>
      <c r="N514" s="45">
        <v>90</v>
      </c>
      <c r="O514" s="45">
        <v>1</v>
      </c>
      <c r="P514" s="35">
        <v>0</v>
      </c>
      <c r="Q514" s="36"/>
      <c r="R514" s="45">
        <v>35</v>
      </c>
      <c r="S514" s="44">
        <v>1</v>
      </c>
      <c r="T514" s="36">
        <v>0</v>
      </c>
      <c r="U514" s="36">
        <v>0</v>
      </c>
      <c r="V514" s="36">
        <v>0</v>
      </c>
      <c r="W514" s="36">
        <v>0</v>
      </c>
      <c r="X514" s="51">
        <v>0.27</v>
      </c>
      <c r="Y514" s="38" t="s">
        <v>14</v>
      </c>
    </row>
    <row r="515" spans="1:25">
      <c r="A515" s="66">
        <v>108</v>
      </c>
      <c r="B515" s="34" t="s">
        <v>3653</v>
      </c>
      <c r="C515" s="34" t="s">
        <v>3654</v>
      </c>
      <c r="D515" s="43" t="s">
        <v>71</v>
      </c>
      <c r="E515" s="34" t="s">
        <v>63</v>
      </c>
      <c r="F515" s="43">
        <v>19</v>
      </c>
      <c r="G515" s="43">
        <v>2006</v>
      </c>
      <c r="H515" s="44">
        <v>1</v>
      </c>
      <c r="I515" s="45">
        <v>90</v>
      </c>
      <c r="J515" s="45">
        <v>90</v>
      </c>
      <c r="K515" s="45">
        <v>2.6</v>
      </c>
      <c r="L515" s="45">
        <v>1</v>
      </c>
      <c r="M515" s="44">
        <v>1</v>
      </c>
      <c r="N515" s="45">
        <v>90</v>
      </c>
      <c r="O515" s="45">
        <v>1</v>
      </c>
      <c r="P515" s="35">
        <v>0</v>
      </c>
      <c r="Q515" s="36"/>
      <c r="R515" s="45">
        <v>12</v>
      </c>
      <c r="S515" s="35">
        <v>0</v>
      </c>
      <c r="T515" s="45">
        <v>1</v>
      </c>
      <c r="U515" s="45">
        <v>2</v>
      </c>
      <c r="V515" s="50">
        <v>-1</v>
      </c>
      <c r="W515" s="50">
        <v>-1</v>
      </c>
      <c r="X515" s="50">
        <v>-0.76</v>
      </c>
      <c r="Y515" s="38" t="s">
        <v>14</v>
      </c>
    </row>
    <row r="516" spans="1:25">
      <c r="A516" s="66">
        <v>648</v>
      </c>
      <c r="B516" s="34" t="s">
        <v>4006</v>
      </c>
      <c r="C516" s="34" t="s">
        <v>1274</v>
      </c>
      <c r="D516" s="43" t="s">
        <v>76</v>
      </c>
      <c r="E516" s="34" t="s">
        <v>56</v>
      </c>
      <c r="F516" s="43">
        <v>23</v>
      </c>
      <c r="G516" s="43">
        <v>2001</v>
      </c>
      <c r="H516" s="44">
        <v>1</v>
      </c>
      <c r="I516" s="45">
        <v>90</v>
      </c>
      <c r="J516" s="45">
        <v>90</v>
      </c>
      <c r="K516" s="45">
        <v>2.6</v>
      </c>
      <c r="L516" s="45">
        <v>1</v>
      </c>
      <c r="M516" s="44">
        <v>1</v>
      </c>
      <c r="N516" s="45">
        <v>90</v>
      </c>
      <c r="O516" s="45">
        <v>1</v>
      </c>
      <c r="P516" s="35">
        <v>0</v>
      </c>
      <c r="Q516" s="36"/>
      <c r="R516" s="45">
        <v>37</v>
      </c>
      <c r="S516" s="44">
        <v>3</v>
      </c>
      <c r="T516" s="45">
        <v>4</v>
      </c>
      <c r="U516" s="45">
        <v>3</v>
      </c>
      <c r="V516" s="51">
        <v>1</v>
      </c>
      <c r="W516" s="51">
        <v>1</v>
      </c>
      <c r="X516" s="51">
        <v>0.95</v>
      </c>
      <c r="Y516" s="38" t="s">
        <v>14</v>
      </c>
    </row>
    <row r="517" spans="1:25">
      <c r="A517" s="66">
        <v>215</v>
      </c>
      <c r="B517" s="34" t="s">
        <v>2001</v>
      </c>
      <c r="C517" s="34" t="s">
        <v>1067</v>
      </c>
      <c r="D517" s="43" t="s">
        <v>72</v>
      </c>
      <c r="E517" s="34" t="s">
        <v>61</v>
      </c>
      <c r="F517" s="43">
        <v>22</v>
      </c>
      <c r="G517" s="43">
        <v>2003</v>
      </c>
      <c r="H517" s="44">
        <v>6</v>
      </c>
      <c r="I517" s="45">
        <v>86</v>
      </c>
      <c r="J517" s="45">
        <v>14</v>
      </c>
      <c r="K517" s="45">
        <v>2.5</v>
      </c>
      <c r="L517" s="45">
        <v>1</v>
      </c>
      <c r="M517" s="44">
        <v>1</v>
      </c>
      <c r="N517" s="45">
        <v>45</v>
      </c>
      <c r="O517" s="36">
        <v>0</v>
      </c>
      <c r="P517" s="44">
        <v>5</v>
      </c>
      <c r="Q517" s="45">
        <v>8</v>
      </c>
      <c r="R517" s="45">
        <v>9</v>
      </c>
      <c r="S517" s="44">
        <v>1.33</v>
      </c>
      <c r="T517" s="45">
        <v>2</v>
      </c>
      <c r="U517" s="45">
        <v>3</v>
      </c>
      <c r="V517" s="50">
        <v>-1</v>
      </c>
      <c r="W517" s="50">
        <v>-1.05</v>
      </c>
      <c r="X517" s="50">
        <v>-1.26</v>
      </c>
      <c r="Y517" s="38" t="s">
        <v>14</v>
      </c>
    </row>
    <row r="518" spans="1:25">
      <c r="A518" s="66">
        <v>192</v>
      </c>
      <c r="B518" s="34" t="s">
        <v>111</v>
      </c>
      <c r="C518" s="34" t="s">
        <v>1059</v>
      </c>
      <c r="D518" s="43" t="s">
        <v>71</v>
      </c>
      <c r="E518" s="34" t="s">
        <v>63</v>
      </c>
      <c r="F518" s="43">
        <v>27</v>
      </c>
      <c r="G518" s="43">
        <v>1998</v>
      </c>
      <c r="H518" s="44">
        <v>1</v>
      </c>
      <c r="I518" s="45">
        <v>83</v>
      </c>
      <c r="J518" s="45">
        <v>83</v>
      </c>
      <c r="K518" s="45">
        <v>2.4</v>
      </c>
      <c r="L518" s="45">
        <v>0.9</v>
      </c>
      <c r="M518" s="44">
        <v>1</v>
      </c>
      <c r="N518" s="45">
        <v>83</v>
      </c>
      <c r="O518" s="36">
        <v>0</v>
      </c>
      <c r="P518" s="35">
        <v>0</v>
      </c>
      <c r="Q518" s="36"/>
      <c r="R518" s="36">
        <v>0</v>
      </c>
      <c r="S518" s="44">
        <v>1</v>
      </c>
      <c r="T518" s="36">
        <v>0</v>
      </c>
      <c r="U518" s="36">
        <v>0</v>
      </c>
      <c r="V518" s="36">
        <v>0</v>
      </c>
      <c r="W518" s="36">
        <v>0</v>
      </c>
      <c r="X518" s="51">
        <v>0.27</v>
      </c>
      <c r="Y518" s="38" t="s">
        <v>14</v>
      </c>
    </row>
    <row r="519" spans="1:25">
      <c r="A519" s="66">
        <v>324</v>
      </c>
      <c r="B519" s="34" t="s">
        <v>4189</v>
      </c>
      <c r="C519" s="34" t="s">
        <v>1061</v>
      </c>
      <c r="D519" s="43" t="s">
        <v>71</v>
      </c>
      <c r="E519" s="34" t="s">
        <v>4526</v>
      </c>
      <c r="F519" s="43">
        <v>19</v>
      </c>
      <c r="G519" s="43">
        <v>2005</v>
      </c>
      <c r="H519" s="44">
        <v>11</v>
      </c>
      <c r="I519" s="45">
        <v>75</v>
      </c>
      <c r="J519" s="45">
        <v>7</v>
      </c>
      <c r="K519" s="45">
        <v>2.2000000000000002</v>
      </c>
      <c r="L519" s="45">
        <v>0.8</v>
      </c>
      <c r="M519" s="35">
        <v>0</v>
      </c>
      <c r="N519" s="36"/>
      <c r="O519" s="36">
        <v>0</v>
      </c>
      <c r="P519" s="44">
        <v>11</v>
      </c>
      <c r="Q519" s="45">
        <v>7</v>
      </c>
      <c r="R519" s="45">
        <v>13</v>
      </c>
      <c r="S519" s="44">
        <v>1</v>
      </c>
      <c r="T519" s="45">
        <v>2</v>
      </c>
      <c r="U519" s="45">
        <v>1</v>
      </c>
      <c r="V519" s="51">
        <v>1</v>
      </c>
      <c r="W519" s="51">
        <v>1.2</v>
      </c>
      <c r="X519" s="51">
        <v>1.74</v>
      </c>
      <c r="Y519" s="38" t="s">
        <v>14</v>
      </c>
    </row>
    <row r="520" spans="1:25">
      <c r="A520" s="66">
        <v>27</v>
      </c>
      <c r="B520" s="34" t="s">
        <v>3528</v>
      </c>
      <c r="C520" s="34" t="s">
        <v>1064</v>
      </c>
      <c r="D520" s="43" t="s">
        <v>1066</v>
      </c>
      <c r="E520" s="34" t="s">
        <v>3418</v>
      </c>
      <c r="F520" s="43">
        <v>24</v>
      </c>
      <c r="G520" s="43">
        <v>2000</v>
      </c>
      <c r="H520" s="44">
        <v>4</v>
      </c>
      <c r="I520" s="45">
        <v>73</v>
      </c>
      <c r="J520" s="45">
        <v>18</v>
      </c>
      <c r="K520" s="45">
        <v>2.1</v>
      </c>
      <c r="L520" s="45">
        <v>0.8</v>
      </c>
      <c r="M520" s="35">
        <v>0</v>
      </c>
      <c r="N520" s="36"/>
      <c r="O520" s="36">
        <v>0</v>
      </c>
      <c r="P520" s="44">
        <v>4</v>
      </c>
      <c r="Q520" s="45">
        <v>18</v>
      </c>
      <c r="R520" s="36">
        <v>0</v>
      </c>
      <c r="S520" s="44">
        <v>0.5</v>
      </c>
      <c r="T520" s="36">
        <v>0</v>
      </c>
      <c r="U520" s="36">
        <v>0</v>
      </c>
      <c r="V520" s="36">
        <v>0</v>
      </c>
      <c r="W520" s="36">
        <v>0</v>
      </c>
      <c r="X520" s="51">
        <v>0.99</v>
      </c>
      <c r="Y520" s="38" t="s">
        <v>14</v>
      </c>
    </row>
    <row r="521" spans="1:25" ht="17.25" thickBot="1">
      <c r="A521" s="66">
        <v>661</v>
      </c>
      <c r="B521" s="34" t="s">
        <v>3506</v>
      </c>
      <c r="C521" s="34" t="s">
        <v>1059</v>
      </c>
      <c r="D521" s="43" t="s">
        <v>71</v>
      </c>
      <c r="E521" s="34" t="s">
        <v>52</v>
      </c>
      <c r="F521" s="43">
        <v>19</v>
      </c>
      <c r="G521" s="43">
        <v>2006</v>
      </c>
      <c r="H521" s="44">
        <v>6</v>
      </c>
      <c r="I521" s="45">
        <v>62</v>
      </c>
      <c r="J521" s="45">
        <v>10</v>
      </c>
      <c r="K521" s="45">
        <v>1.8</v>
      </c>
      <c r="L521" s="45">
        <v>0.7</v>
      </c>
      <c r="M521" s="35">
        <v>0</v>
      </c>
      <c r="N521" s="36"/>
      <c r="O521" s="36">
        <v>0</v>
      </c>
      <c r="P521" s="44">
        <v>6</v>
      </c>
      <c r="Q521" s="45">
        <v>10</v>
      </c>
      <c r="R521" s="45">
        <v>5</v>
      </c>
      <c r="S521" s="44">
        <v>1.33</v>
      </c>
      <c r="T521" s="45">
        <v>2</v>
      </c>
      <c r="U521" s="45">
        <v>2</v>
      </c>
      <c r="V521" s="36">
        <v>0</v>
      </c>
      <c r="W521" s="36">
        <v>0</v>
      </c>
      <c r="X521" s="50">
        <v>-0.16</v>
      </c>
      <c r="Y521" s="38" t="s">
        <v>14</v>
      </c>
    </row>
    <row r="522" spans="1:25" ht="17.25" thickBot="1">
      <c r="A522" s="73">
        <v>398</v>
      </c>
      <c r="B522" s="75" t="s">
        <v>3510</v>
      </c>
      <c r="C522" s="75" t="s">
        <v>1090</v>
      </c>
      <c r="D522" s="77" t="s">
        <v>70</v>
      </c>
      <c r="E522" s="75" t="s">
        <v>4526</v>
      </c>
      <c r="F522" s="77">
        <v>20</v>
      </c>
      <c r="G522" s="77">
        <v>2004</v>
      </c>
      <c r="H522" s="80">
        <v>2</v>
      </c>
      <c r="I522" s="78">
        <v>60</v>
      </c>
      <c r="J522" s="78">
        <v>30</v>
      </c>
      <c r="K522" s="78">
        <v>1.8</v>
      </c>
      <c r="L522" s="78">
        <v>0.7</v>
      </c>
      <c r="M522" s="81">
        <v>0</v>
      </c>
      <c r="N522" s="82"/>
      <c r="O522" s="82">
        <v>0</v>
      </c>
      <c r="P522" s="80">
        <v>2</v>
      </c>
      <c r="Q522" s="78">
        <v>30</v>
      </c>
      <c r="R522" s="78">
        <v>4</v>
      </c>
      <c r="S522" s="81">
        <v>0</v>
      </c>
      <c r="T522" s="82">
        <v>0</v>
      </c>
      <c r="U522" s="78">
        <v>2</v>
      </c>
      <c r="V522" s="88">
        <v>-2</v>
      </c>
      <c r="W522" s="88">
        <v>-3</v>
      </c>
      <c r="X522" s="88">
        <v>-2.54</v>
      </c>
      <c r="Y522" s="84" t="s">
        <v>14</v>
      </c>
    </row>
    <row r="523" spans="1:25">
      <c r="A523" s="66">
        <v>349</v>
      </c>
      <c r="B523" s="34" t="s">
        <v>4075</v>
      </c>
      <c r="C523" s="34" t="s">
        <v>1074</v>
      </c>
      <c r="D523" s="43" t="s">
        <v>70</v>
      </c>
      <c r="E523" s="34" t="s">
        <v>54</v>
      </c>
      <c r="F523" s="43">
        <v>18</v>
      </c>
      <c r="G523" s="43">
        <v>2007</v>
      </c>
      <c r="H523" s="44">
        <v>7</v>
      </c>
      <c r="I523" s="45">
        <v>55</v>
      </c>
      <c r="J523" s="45">
        <v>8</v>
      </c>
      <c r="K523" s="45">
        <v>1.6</v>
      </c>
      <c r="L523" s="45">
        <v>0.6</v>
      </c>
      <c r="M523" s="35">
        <v>0</v>
      </c>
      <c r="N523" s="36"/>
      <c r="O523" s="36">
        <v>0</v>
      </c>
      <c r="P523" s="44">
        <v>7</v>
      </c>
      <c r="Q523" s="45">
        <v>8</v>
      </c>
      <c r="R523" s="45">
        <v>11</v>
      </c>
      <c r="S523" s="44">
        <v>0.56999999999999995</v>
      </c>
      <c r="T523" s="45">
        <v>2</v>
      </c>
      <c r="U523" s="45">
        <v>2</v>
      </c>
      <c r="V523" s="36">
        <v>0</v>
      </c>
      <c r="W523" s="36">
        <v>0</v>
      </c>
      <c r="X523" s="51">
        <v>0.11</v>
      </c>
      <c r="Y523" s="38" t="s">
        <v>14</v>
      </c>
    </row>
    <row r="524" spans="1:25">
      <c r="A524" s="66">
        <v>177</v>
      </c>
      <c r="B524" s="34" t="s">
        <v>4752</v>
      </c>
      <c r="C524" s="34" t="s">
        <v>1069</v>
      </c>
      <c r="D524" s="43" t="s">
        <v>71</v>
      </c>
      <c r="E524" s="34" t="s">
        <v>61</v>
      </c>
      <c r="F524" s="43">
        <v>19</v>
      </c>
      <c r="G524" s="43">
        <v>2006</v>
      </c>
      <c r="H524" s="44">
        <v>3</v>
      </c>
      <c r="I524" s="45">
        <v>49</v>
      </c>
      <c r="J524" s="45">
        <v>16</v>
      </c>
      <c r="K524" s="45">
        <v>1.4</v>
      </c>
      <c r="L524" s="45">
        <v>0.5</v>
      </c>
      <c r="M524" s="35">
        <v>0</v>
      </c>
      <c r="N524" s="36"/>
      <c r="O524" s="36">
        <v>0</v>
      </c>
      <c r="P524" s="44">
        <v>3</v>
      </c>
      <c r="Q524" s="45">
        <v>16</v>
      </c>
      <c r="R524" s="36">
        <v>0</v>
      </c>
      <c r="S524" s="44">
        <v>1</v>
      </c>
      <c r="T524" s="45">
        <v>1</v>
      </c>
      <c r="U524" s="45">
        <v>2</v>
      </c>
      <c r="V524" s="50">
        <v>-1</v>
      </c>
      <c r="W524" s="50">
        <v>-1.84</v>
      </c>
      <c r="X524" s="50">
        <v>-2.0499999999999998</v>
      </c>
      <c r="Y524" s="38" t="s">
        <v>14</v>
      </c>
    </row>
    <row r="525" spans="1:25">
      <c r="A525" s="66">
        <v>55</v>
      </c>
      <c r="B525" s="34" t="s">
        <v>3488</v>
      </c>
      <c r="C525" s="34" t="s">
        <v>1059</v>
      </c>
      <c r="D525" s="43" t="s">
        <v>1066</v>
      </c>
      <c r="E525" s="34" t="s">
        <v>3418</v>
      </c>
      <c r="F525" s="43">
        <v>35</v>
      </c>
      <c r="G525" s="43">
        <v>1989</v>
      </c>
      <c r="H525" s="44">
        <v>7</v>
      </c>
      <c r="I525" s="45">
        <v>47</v>
      </c>
      <c r="J525" s="45">
        <v>7</v>
      </c>
      <c r="K525" s="45">
        <v>1.4</v>
      </c>
      <c r="L525" s="45">
        <v>0.5</v>
      </c>
      <c r="M525" s="35">
        <v>0</v>
      </c>
      <c r="N525" s="36"/>
      <c r="O525" s="36">
        <v>0</v>
      </c>
      <c r="P525" s="44">
        <v>7</v>
      </c>
      <c r="Q525" s="45">
        <v>7</v>
      </c>
      <c r="R525" s="45">
        <v>10</v>
      </c>
      <c r="S525" s="44">
        <v>0.75</v>
      </c>
      <c r="T525" s="45">
        <v>2</v>
      </c>
      <c r="U525" s="45">
        <v>4</v>
      </c>
      <c r="V525" s="50">
        <v>-2</v>
      </c>
      <c r="W525" s="50">
        <v>-3.83</v>
      </c>
      <c r="X525" s="50">
        <v>-2.9</v>
      </c>
      <c r="Y525" s="38" t="s">
        <v>14</v>
      </c>
    </row>
    <row r="526" spans="1:25">
      <c r="A526" s="66">
        <v>96</v>
      </c>
      <c r="B526" s="34" t="s">
        <v>446</v>
      </c>
      <c r="C526" s="34" t="s">
        <v>1068</v>
      </c>
      <c r="D526" s="43" t="s">
        <v>71</v>
      </c>
      <c r="E526" s="34" t="s">
        <v>60</v>
      </c>
      <c r="F526" s="43">
        <v>20</v>
      </c>
      <c r="G526" s="43">
        <v>2004</v>
      </c>
      <c r="H526" s="44">
        <v>1</v>
      </c>
      <c r="I526" s="45">
        <v>45</v>
      </c>
      <c r="J526" s="45">
        <v>45</v>
      </c>
      <c r="K526" s="45">
        <v>1.3</v>
      </c>
      <c r="L526" s="45">
        <v>0.5</v>
      </c>
      <c r="M526" s="44">
        <v>1</v>
      </c>
      <c r="N526" s="45">
        <v>45</v>
      </c>
      <c r="O526" s="36">
        <v>0</v>
      </c>
      <c r="P526" s="35">
        <v>0</v>
      </c>
      <c r="Q526" s="36"/>
      <c r="R526" s="45">
        <v>4</v>
      </c>
      <c r="S526" s="44">
        <v>1</v>
      </c>
      <c r="T526" s="36">
        <v>0</v>
      </c>
      <c r="U526" s="45">
        <v>1</v>
      </c>
      <c r="V526" s="50">
        <v>-1</v>
      </c>
      <c r="W526" s="50">
        <v>-2</v>
      </c>
      <c r="X526" s="50">
        <v>-2.19</v>
      </c>
      <c r="Y526" s="38" t="s">
        <v>14</v>
      </c>
    </row>
    <row r="527" spans="1:25">
      <c r="A527" s="66">
        <v>254</v>
      </c>
      <c r="B527" s="34" t="s">
        <v>3514</v>
      </c>
      <c r="C527" s="34" t="s">
        <v>1058</v>
      </c>
      <c r="D527" s="43" t="s">
        <v>76</v>
      </c>
      <c r="E527" s="34" t="s">
        <v>4525</v>
      </c>
      <c r="F527" s="43">
        <v>29</v>
      </c>
      <c r="G527" s="43">
        <v>1996</v>
      </c>
      <c r="H527" s="44">
        <v>1</v>
      </c>
      <c r="I527" s="45">
        <v>45</v>
      </c>
      <c r="J527" s="45">
        <v>45</v>
      </c>
      <c r="K527" s="45">
        <v>1.3</v>
      </c>
      <c r="L527" s="45">
        <v>0.5</v>
      </c>
      <c r="M527" s="35">
        <v>0</v>
      </c>
      <c r="N527" s="36"/>
      <c r="O527" s="36">
        <v>0</v>
      </c>
      <c r="P527" s="44">
        <v>1</v>
      </c>
      <c r="Q527" s="45">
        <v>45</v>
      </c>
      <c r="R527" s="45">
        <v>13</v>
      </c>
      <c r="S527" s="44">
        <v>1</v>
      </c>
      <c r="T527" s="36">
        <v>0</v>
      </c>
      <c r="U527" s="36">
        <v>0</v>
      </c>
      <c r="V527" s="36">
        <v>0</v>
      </c>
      <c r="W527" s="36">
        <v>0</v>
      </c>
      <c r="X527" s="51">
        <v>0.08</v>
      </c>
      <c r="Y527" s="38" t="s">
        <v>14</v>
      </c>
    </row>
    <row r="528" spans="1:25">
      <c r="A528" s="66">
        <v>345</v>
      </c>
      <c r="B528" s="34" t="s">
        <v>1409</v>
      </c>
      <c r="C528" s="34" t="s">
        <v>1074</v>
      </c>
      <c r="D528" s="43" t="s">
        <v>72</v>
      </c>
      <c r="E528" s="34" t="s">
        <v>4527</v>
      </c>
      <c r="F528" s="43">
        <v>30</v>
      </c>
      <c r="G528" s="43">
        <v>1994</v>
      </c>
      <c r="H528" s="44">
        <v>1</v>
      </c>
      <c r="I528" s="45">
        <v>45</v>
      </c>
      <c r="J528" s="45">
        <v>45</v>
      </c>
      <c r="K528" s="45">
        <v>1.3</v>
      </c>
      <c r="L528" s="45">
        <v>0.5</v>
      </c>
      <c r="M528" s="44">
        <v>1</v>
      </c>
      <c r="N528" s="45">
        <v>45</v>
      </c>
      <c r="O528" s="36">
        <v>0</v>
      </c>
      <c r="P528" s="35">
        <v>0</v>
      </c>
      <c r="Q528" s="36"/>
      <c r="R528" s="45">
        <v>9</v>
      </c>
      <c r="S528" s="35">
        <v>0</v>
      </c>
      <c r="T528" s="45">
        <v>1</v>
      </c>
      <c r="U528" s="45">
        <v>2</v>
      </c>
      <c r="V528" s="50">
        <v>-1</v>
      </c>
      <c r="W528" s="50">
        <v>-2</v>
      </c>
      <c r="X528" s="50">
        <v>-1.97</v>
      </c>
      <c r="Y528" s="38" t="s">
        <v>14</v>
      </c>
    </row>
    <row r="529" spans="1:25">
      <c r="A529" s="66">
        <v>425</v>
      </c>
      <c r="B529" s="34" t="s">
        <v>3476</v>
      </c>
      <c r="C529" s="34" t="s">
        <v>1065</v>
      </c>
      <c r="D529" s="43" t="s">
        <v>71</v>
      </c>
      <c r="E529" s="34" t="s">
        <v>56</v>
      </c>
      <c r="F529" s="43">
        <v>20</v>
      </c>
      <c r="G529" s="43">
        <v>2005</v>
      </c>
      <c r="H529" s="44">
        <v>1</v>
      </c>
      <c r="I529" s="45">
        <v>45</v>
      </c>
      <c r="J529" s="45">
        <v>45</v>
      </c>
      <c r="K529" s="45">
        <v>1.3</v>
      </c>
      <c r="L529" s="45">
        <v>0.5</v>
      </c>
      <c r="M529" s="44">
        <v>1</v>
      </c>
      <c r="N529" s="45">
        <v>45</v>
      </c>
      <c r="O529" s="36">
        <v>0</v>
      </c>
      <c r="P529" s="35">
        <v>0</v>
      </c>
      <c r="Q529" s="36"/>
      <c r="R529" s="45">
        <v>3</v>
      </c>
      <c r="S529" s="35">
        <v>0</v>
      </c>
      <c r="T529" s="36">
        <v>0</v>
      </c>
      <c r="U529" s="45">
        <v>3</v>
      </c>
      <c r="V529" s="50">
        <v>-3</v>
      </c>
      <c r="W529" s="50">
        <v>-6</v>
      </c>
      <c r="X529" s="50">
        <v>-6.16</v>
      </c>
      <c r="Y529" s="38" t="s">
        <v>14</v>
      </c>
    </row>
    <row r="530" spans="1:25">
      <c r="A530" s="66">
        <v>149</v>
      </c>
      <c r="B530" s="34" t="s">
        <v>4961</v>
      </c>
      <c r="C530" s="34" t="s">
        <v>1059</v>
      </c>
      <c r="D530" s="43" t="s">
        <v>71</v>
      </c>
      <c r="E530" s="34" t="s">
        <v>60</v>
      </c>
      <c r="F530" s="43">
        <v>18</v>
      </c>
      <c r="G530" s="43">
        <v>2007</v>
      </c>
      <c r="H530" s="44">
        <v>1</v>
      </c>
      <c r="I530" s="45">
        <v>44</v>
      </c>
      <c r="J530" s="45">
        <v>44</v>
      </c>
      <c r="K530" s="45">
        <v>1.3</v>
      </c>
      <c r="L530" s="45">
        <v>0.5</v>
      </c>
      <c r="M530" s="44">
        <v>1</v>
      </c>
      <c r="N530" s="45">
        <v>44</v>
      </c>
      <c r="O530" s="36">
        <v>0</v>
      </c>
      <c r="P530" s="35">
        <v>0</v>
      </c>
      <c r="Q530" s="36"/>
      <c r="R530" s="45">
        <v>3</v>
      </c>
      <c r="S530" s="35">
        <v>0</v>
      </c>
      <c r="T530" s="36">
        <v>0</v>
      </c>
      <c r="U530" s="45">
        <v>2</v>
      </c>
      <c r="V530" s="50">
        <v>-2</v>
      </c>
      <c r="W530" s="50">
        <v>-4.09</v>
      </c>
      <c r="X530" s="50">
        <v>-4.3</v>
      </c>
      <c r="Y530" s="38" t="s">
        <v>14</v>
      </c>
    </row>
    <row r="531" spans="1:25">
      <c r="A531" s="66">
        <v>188</v>
      </c>
      <c r="B531" s="34" t="s">
        <v>1997</v>
      </c>
      <c r="C531" s="34" t="s">
        <v>1059</v>
      </c>
      <c r="D531" s="43" t="s">
        <v>71</v>
      </c>
      <c r="E531" s="34" t="s">
        <v>63</v>
      </c>
      <c r="F531" s="43">
        <v>20</v>
      </c>
      <c r="G531" s="43">
        <v>2005</v>
      </c>
      <c r="H531" s="44">
        <v>4</v>
      </c>
      <c r="I531" s="45">
        <v>44</v>
      </c>
      <c r="J531" s="45">
        <v>11</v>
      </c>
      <c r="K531" s="45">
        <v>1.3</v>
      </c>
      <c r="L531" s="45">
        <v>0.5</v>
      </c>
      <c r="M531" s="35">
        <v>0</v>
      </c>
      <c r="N531" s="36"/>
      <c r="O531" s="36">
        <v>0</v>
      </c>
      <c r="P531" s="44">
        <v>4</v>
      </c>
      <c r="Q531" s="45">
        <v>11</v>
      </c>
      <c r="R531" s="45">
        <v>11</v>
      </c>
      <c r="S531" s="44">
        <v>0.5</v>
      </c>
      <c r="T531" s="36">
        <v>0</v>
      </c>
      <c r="U531" s="36">
        <v>0</v>
      </c>
      <c r="V531" s="36">
        <v>0</v>
      </c>
      <c r="W531" s="36">
        <v>0</v>
      </c>
      <c r="X531" s="51">
        <v>0.27</v>
      </c>
      <c r="Y531" s="38" t="s">
        <v>14</v>
      </c>
    </row>
    <row r="532" spans="1:25">
      <c r="A532" s="66">
        <v>351</v>
      </c>
      <c r="B532" s="34" t="s">
        <v>4163</v>
      </c>
      <c r="C532" s="34" t="s">
        <v>1059</v>
      </c>
      <c r="D532" s="43" t="s">
        <v>70</v>
      </c>
      <c r="E532" s="34" t="s">
        <v>51</v>
      </c>
      <c r="F532" s="43">
        <v>18</v>
      </c>
      <c r="G532" s="43">
        <v>2007</v>
      </c>
      <c r="H532" s="44">
        <v>3</v>
      </c>
      <c r="I532" s="45">
        <v>43</v>
      </c>
      <c r="J532" s="45">
        <v>14</v>
      </c>
      <c r="K532" s="45">
        <v>1.3</v>
      </c>
      <c r="L532" s="45">
        <v>0.5</v>
      </c>
      <c r="M532" s="35">
        <v>0</v>
      </c>
      <c r="N532" s="36"/>
      <c r="O532" s="36">
        <v>0</v>
      </c>
      <c r="P532" s="44">
        <v>3</v>
      </c>
      <c r="Q532" s="45">
        <v>14</v>
      </c>
      <c r="R532" s="45">
        <v>11</v>
      </c>
      <c r="S532" s="44">
        <v>1.33</v>
      </c>
      <c r="T532" s="36">
        <v>0</v>
      </c>
      <c r="U532" s="36">
        <v>0</v>
      </c>
      <c r="V532" s="36">
        <v>0</v>
      </c>
      <c r="W532" s="36">
        <v>0</v>
      </c>
      <c r="X532" s="50">
        <v>-0.51</v>
      </c>
      <c r="Y532" s="38" t="s">
        <v>14</v>
      </c>
    </row>
    <row r="533" spans="1:25">
      <c r="A533" s="66">
        <v>635</v>
      </c>
      <c r="B533" s="34" t="s">
        <v>4208</v>
      </c>
      <c r="C533" s="34" t="s">
        <v>1085</v>
      </c>
      <c r="D533" s="43" t="s">
        <v>1066</v>
      </c>
      <c r="E533" s="34" t="s">
        <v>3418</v>
      </c>
      <c r="F533" s="43">
        <v>26</v>
      </c>
      <c r="G533" s="43">
        <v>1999</v>
      </c>
      <c r="H533" s="44">
        <v>6</v>
      </c>
      <c r="I533" s="45">
        <v>43</v>
      </c>
      <c r="J533" s="45">
        <v>7</v>
      </c>
      <c r="K533" s="45">
        <v>1.3</v>
      </c>
      <c r="L533" s="45">
        <v>0.5</v>
      </c>
      <c r="M533" s="35">
        <v>0</v>
      </c>
      <c r="N533" s="36"/>
      <c r="O533" s="36">
        <v>0</v>
      </c>
      <c r="P533" s="44">
        <v>6</v>
      </c>
      <c r="Q533" s="45">
        <v>7</v>
      </c>
      <c r="R533" s="45">
        <v>2</v>
      </c>
      <c r="S533" s="44">
        <v>0.33</v>
      </c>
      <c r="T533" s="45">
        <v>2</v>
      </c>
      <c r="U533" s="45">
        <v>2</v>
      </c>
      <c r="V533" s="36">
        <v>0</v>
      </c>
      <c r="W533" s="36">
        <v>0</v>
      </c>
      <c r="X533" s="51">
        <v>0.99</v>
      </c>
      <c r="Y533" s="38" t="s">
        <v>14</v>
      </c>
    </row>
    <row r="534" spans="1:25">
      <c r="A534" s="66">
        <v>165</v>
      </c>
      <c r="B534" s="34" t="s">
        <v>3521</v>
      </c>
      <c r="C534" s="34" t="s">
        <v>1059</v>
      </c>
      <c r="D534" s="43" t="s">
        <v>70</v>
      </c>
      <c r="E534" s="34" t="s">
        <v>56</v>
      </c>
      <c r="F534" s="43">
        <v>18</v>
      </c>
      <c r="G534" s="43">
        <v>2006</v>
      </c>
      <c r="H534" s="44">
        <v>4</v>
      </c>
      <c r="I534" s="45">
        <v>41</v>
      </c>
      <c r="J534" s="45">
        <v>10</v>
      </c>
      <c r="K534" s="45">
        <v>1.2</v>
      </c>
      <c r="L534" s="45">
        <v>0.5</v>
      </c>
      <c r="M534" s="35">
        <v>0</v>
      </c>
      <c r="N534" s="36"/>
      <c r="O534" s="36">
        <v>0</v>
      </c>
      <c r="P534" s="44">
        <v>4</v>
      </c>
      <c r="Q534" s="45">
        <v>10</v>
      </c>
      <c r="R534" s="45">
        <v>19</v>
      </c>
      <c r="S534" s="44">
        <v>1.5</v>
      </c>
      <c r="T534" s="45">
        <v>2</v>
      </c>
      <c r="U534" s="36">
        <v>0</v>
      </c>
      <c r="V534" s="51">
        <v>2</v>
      </c>
      <c r="W534" s="51">
        <v>4.3899999999999997</v>
      </c>
      <c r="X534" s="51">
        <v>4.3600000000000003</v>
      </c>
      <c r="Y534" s="38" t="s">
        <v>14</v>
      </c>
    </row>
    <row r="535" spans="1:25">
      <c r="A535" s="66">
        <v>395</v>
      </c>
      <c r="B535" s="34" t="s">
        <v>1934</v>
      </c>
      <c r="C535" s="34" t="s">
        <v>1059</v>
      </c>
      <c r="D535" s="43" t="s">
        <v>71</v>
      </c>
      <c r="E535" s="34" t="s">
        <v>52</v>
      </c>
      <c r="F535" s="43">
        <v>31</v>
      </c>
      <c r="G535" s="43">
        <v>1994</v>
      </c>
      <c r="H535" s="44">
        <v>4</v>
      </c>
      <c r="I535" s="45">
        <v>41</v>
      </c>
      <c r="J535" s="45">
        <v>10</v>
      </c>
      <c r="K535" s="45">
        <v>1.2</v>
      </c>
      <c r="L535" s="45">
        <v>0.5</v>
      </c>
      <c r="M535" s="35">
        <v>0</v>
      </c>
      <c r="N535" s="36"/>
      <c r="O535" s="36">
        <v>0</v>
      </c>
      <c r="P535" s="44">
        <v>4</v>
      </c>
      <c r="Q535" s="45">
        <v>10</v>
      </c>
      <c r="R535" s="45">
        <v>2</v>
      </c>
      <c r="S535" s="44">
        <v>1.5</v>
      </c>
      <c r="T535" s="36">
        <v>0</v>
      </c>
      <c r="U535" s="45">
        <v>1</v>
      </c>
      <c r="V535" s="50">
        <v>-1</v>
      </c>
      <c r="W535" s="50">
        <v>-2.2000000000000002</v>
      </c>
      <c r="X535" s="50">
        <v>-2.38</v>
      </c>
      <c r="Y535" s="38" t="s">
        <v>14</v>
      </c>
    </row>
    <row r="536" spans="1:25">
      <c r="A536" s="66">
        <v>97</v>
      </c>
      <c r="B536" s="34" t="s">
        <v>446</v>
      </c>
      <c r="C536" s="34" t="s">
        <v>1068</v>
      </c>
      <c r="D536" s="43" t="s">
        <v>71</v>
      </c>
      <c r="E536" s="34" t="s">
        <v>3420</v>
      </c>
      <c r="F536" s="43">
        <v>20</v>
      </c>
      <c r="G536" s="43">
        <v>2004</v>
      </c>
      <c r="H536" s="44">
        <v>3</v>
      </c>
      <c r="I536" s="45">
        <v>39</v>
      </c>
      <c r="J536" s="45">
        <v>13</v>
      </c>
      <c r="K536" s="45">
        <v>1.1000000000000001</v>
      </c>
      <c r="L536" s="45">
        <v>0.4</v>
      </c>
      <c r="M536" s="35">
        <v>0</v>
      </c>
      <c r="N536" s="36"/>
      <c r="O536" s="36">
        <v>0</v>
      </c>
      <c r="P536" s="44">
        <v>3</v>
      </c>
      <c r="Q536" s="45">
        <v>13</v>
      </c>
      <c r="R536" s="45">
        <v>5</v>
      </c>
      <c r="S536" s="44">
        <v>0.33</v>
      </c>
      <c r="T536" s="36">
        <v>0</v>
      </c>
      <c r="U536" s="45">
        <v>3</v>
      </c>
      <c r="V536" s="50">
        <v>-3</v>
      </c>
      <c r="W536" s="50">
        <v>-6.92</v>
      </c>
      <c r="X536" s="50">
        <v>-6.82</v>
      </c>
      <c r="Y536" s="38" t="s">
        <v>14</v>
      </c>
    </row>
    <row r="537" spans="1:25">
      <c r="A537" s="66">
        <v>610</v>
      </c>
      <c r="B537" s="34" t="s">
        <v>4792</v>
      </c>
      <c r="C537" s="34" t="s">
        <v>1075</v>
      </c>
      <c r="D537" s="43" t="s">
        <v>71</v>
      </c>
      <c r="E537" s="34" t="s">
        <v>3419</v>
      </c>
      <c r="F537" s="43">
        <v>20</v>
      </c>
      <c r="G537" s="43">
        <v>2005</v>
      </c>
      <c r="H537" s="44">
        <v>1</v>
      </c>
      <c r="I537" s="45">
        <v>38</v>
      </c>
      <c r="J537" s="45">
        <v>38</v>
      </c>
      <c r="K537" s="45">
        <v>1.1000000000000001</v>
      </c>
      <c r="L537" s="45">
        <v>0.4</v>
      </c>
      <c r="M537" s="44">
        <v>1</v>
      </c>
      <c r="N537" s="45">
        <v>38</v>
      </c>
      <c r="O537" s="36">
        <v>0</v>
      </c>
      <c r="P537" s="35">
        <v>0</v>
      </c>
      <c r="Q537" s="36"/>
      <c r="R537" s="45">
        <v>4</v>
      </c>
      <c r="S537" s="35">
        <v>0</v>
      </c>
      <c r="T537" s="36">
        <v>0</v>
      </c>
      <c r="U537" s="36">
        <v>0</v>
      </c>
      <c r="V537" s="36">
        <v>0</v>
      </c>
      <c r="W537" s="36">
        <v>0</v>
      </c>
      <c r="X537" s="51">
        <v>0.16</v>
      </c>
      <c r="Y537" s="38" t="s">
        <v>14</v>
      </c>
    </row>
    <row r="538" spans="1:25">
      <c r="A538" s="66">
        <v>382</v>
      </c>
      <c r="B538" s="34" t="s">
        <v>144</v>
      </c>
      <c r="C538" s="34" t="s">
        <v>1059</v>
      </c>
      <c r="D538" s="43" t="s">
        <v>1066</v>
      </c>
      <c r="E538" s="34" t="s">
        <v>4528</v>
      </c>
      <c r="F538" s="43">
        <v>28</v>
      </c>
      <c r="G538" s="43">
        <v>1996</v>
      </c>
      <c r="H538" s="44">
        <v>3</v>
      </c>
      <c r="I538" s="45">
        <v>37</v>
      </c>
      <c r="J538" s="45">
        <v>12</v>
      </c>
      <c r="K538" s="45">
        <v>1.1000000000000001</v>
      </c>
      <c r="L538" s="45">
        <v>0.4</v>
      </c>
      <c r="M538" s="35">
        <v>0</v>
      </c>
      <c r="N538" s="36"/>
      <c r="O538" s="36">
        <v>0</v>
      </c>
      <c r="P538" s="44">
        <v>3</v>
      </c>
      <c r="Q538" s="45">
        <v>12</v>
      </c>
      <c r="R538" s="45">
        <v>3</v>
      </c>
      <c r="S538" s="44">
        <v>1.33</v>
      </c>
      <c r="T538" s="45">
        <v>1</v>
      </c>
      <c r="U538" s="36">
        <v>0</v>
      </c>
      <c r="V538" s="51">
        <v>1</v>
      </c>
      <c r="W538" s="51">
        <v>2.4300000000000002</v>
      </c>
      <c r="X538" s="51">
        <v>2.7</v>
      </c>
      <c r="Y538" s="38" t="s">
        <v>14</v>
      </c>
    </row>
    <row r="539" spans="1:25">
      <c r="A539" s="66">
        <v>592</v>
      </c>
      <c r="B539" s="34" t="s">
        <v>2060</v>
      </c>
      <c r="C539" s="34" t="s">
        <v>1068</v>
      </c>
      <c r="D539" s="43" t="s">
        <v>72</v>
      </c>
      <c r="E539" s="34" t="s">
        <v>67</v>
      </c>
      <c r="F539" s="43">
        <v>20</v>
      </c>
      <c r="G539" s="43">
        <v>2005</v>
      </c>
      <c r="H539" s="44">
        <v>3</v>
      </c>
      <c r="I539" s="45">
        <v>35</v>
      </c>
      <c r="J539" s="45">
        <v>12</v>
      </c>
      <c r="K539" s="45">
        <v>1</v>
      </c>
      <c r="L539" s="45">
        <v>0.4</v>
      </c>
      <c r="M539" s="35">
        <v>0</v>
      </c>
      <c r="N539" s="36"/>
      <c r="O539" s="36">
        <v>0</v>
      </c>
      <c r="P539" s="44">
        <v>3</v>
      </c>
      <c r="Q539" s="45">
        <v>12</v>
      </c>
      <c r="R539" s="45">
        <v>14</v>
      </c>
      <c r="S539" s="44">
        <v>1</v>
      </c>
      <c r="T539" s="36">
        <v>0</v>
      </c>
      <c r="U539" s="45">
        <v>2</v>
      </c>
      <c r="V539" s="50">
        <v>-2</v>
      </c>
      <c r="W539" s="50">
        <v>-5.14</v>
      </c>
      <c r="X539" s="50">
        <v>-5.3</v>
      </c>
      <c r="Y539" s="38" t="s">
        <v>14</v>
      </c>
    </row>
    <row r="540" spans="1:25">
      <c r="A540" s="66">
        <v>189</v>
      </c>
      <c r="B540" s="34" t="s">
        <v>3655</v>
      </c>
      <c r="C540" s="34" t="s">
        <v>1082</v>
      </c>
      <c r="D540" s="43" t="s">
        <v>71</v>
      </c>
      <c r="E540" s="34" t="s">
        <v>60</v>
      </c>
      <c r="F540" s="43">
        <v>20</v>
      </c>
      <c r="G540" s="43">
        <v>2005</v>
      </c>
      <c r="H540" s="44">
        <v>3</v>
      </c>
      <c r="I540" s="45">
        <v>30</v>
      </c>
      <c r="J540" s="45">
        <v>10</v>
      </c>
      <c r="K540" s="45">
        <v>0.9</v>
      </c>
      <c r="L540" s="45">
        <v>0.3</v>
      </c>
      <c r="M540" s="35">
        <v>0</v>
      </c>
      <c r="N540" s="36"/>
      <c r="O540" s="36">
        <v>0</v>
      </c>
      <c r="P540" s="44">
        <v>3</v>
      </c>
      <c r="Q540" s="45">
        <v>10</v>
      </c>
      <c r="R540" s="45">
        <v>7</v>
      </c>
      <c r="S540" s="44">
        <v>1</v>
      </c>
      <c r="T540" s="36">
        <v>0</v>
      </c>
      <c r="U540" s="45">
        <v>1</v>
      </c>
      <c r="V540" s="50">
        <v>-1</v>
      </c>
      <c r="W540" s="50">
        <v>-3</v>
      </c>
      <c r="X540" s="50">
        <v>-3.19</v>
      </c>
      <c r="Y540" s="38" t="s">
        <v>14</v>
      </c>
    </row>
    <row r="541" spans="1:25">
      <c r="A541" s="66">
        <v>531</v>
      </c>
      <c r="B541" s="34" t="s">
        <v>3473</v>
      </c>
      <c r="C541" s="34" t="s">
        <v>1059</v>
      </c>
      <c r="D541" s="43" t="s">
        <v>1066</v>
      </c>
      <c r="E541" s="34" t="s">
        <v>3419</v>
      </c>
      <c r="F541" s="43">
        <v>28</v>
      </c>
      <c r="G541" s="43">
        <v>1997</v>
      </c>
      <c r="H541" s="44">
        <v>1</v>
      </c>
      <c r="I541" s="45">
        <v>28</v>
      </c>
      <c r="J541" s="45">
        <v>28</v>
      </c>
      <c r="K541" s="45">
        <v>0.8</v>
      </c>
      <c r="L541" s="45">
        <v>0.3</v>
      </c>
      <c r="M541" s="35">
        <v>0</v>
      </c>
      <c r="N541" s="36"/>
      <c r="O541" s="36">
        <v>0</v>
      </c>
      <c r="P541" s="44">
        <v>1</v>
      </c>
      <c r="Q541" s="45">
        <v>28</v>
      </c>
      <c r="R541" s="45">
        <v>2</v>
      </c>
      <c r="S541" s="35">
        <v>0</v>
      </c>
      <c r="T541" s="36">
        <v>0</v>
      </c>
      <c r="U541" s="45">
        <v>1</v>
      </c>
      <c r="V541" s="50">
        <v>-1</v>
      </c>
      <c r="W541" s="50">
        <v>-3.21</v>
      </c>
      <c r="X541" s="50">
        <v>-3.08</v>
      </c>
      <c r="Y541" s="38" t="s">
        <v>14</v>
      </c>
    </row>
    <row r="542" spans="1:25">
      <c r="A542" s="66">
        <v>122</v>
      </c>
      <c r="B542" s="34" t="s">
        <v>2013</v>
      </c>
      <c r="C542" s="34" t="s">
        <v>2014</v>
      </c>
      <c r="D542" s="43" t="s">
        <v>71</v>
      </c>
      <c r="E542" s="34" t="s">
        <v>65</v>
      </c>
      <c r="F542" s="43">
        <v>21</v>
      </c>
      <c r="G542" s="43">
        <v>2003</v>
      </c>
      <c r="H542" s="44">
        <v>2</v>
      </c>
      <c r="I542" s="45">
        <v>27</v>
      </c>
      <c r="J542" s="45">
        <v>14</v>
      </c>
      <c r="K542" s="45">
        <v>0.8</v>
      </c>
      <c r="L542" s="45">
        <v>0.3</v>
      </c>
      <c r="M542" s="35">
        <v>0</v>
      </c>
      <c r="N542" s="36"/>
      <c r="O542" s="36">
        <v>0</v>
      </c>
      <c r="P542" s="44">
        <v>2</v>
      </c>
      <c r="Q542" s="45">
        <v>14</v>
      </c>
      <c r="R542" s="45">
        <v>5</v>
      </c>
      <c r="S542" s="44">
        <v>1.5</v>
      </c>
      <c r="T542" s="36">
        <v>0</v>
      </c>
      <c r="U542" s="36">
        <v>0</v>
      </c>
      <c r="V542" s="36">
        <v>0</v>
      </c>
      <c r="W542" s="36">
        <v>0</v>
      </c>
      <c r="X542" s="51">
        <v>1.0900000000000001</v>
      </c>
      <c r="Y542" s="38" t="s">
        <v>14</v>
      </c>
    </row>
    <row r="543" spans="1:25">
      <c r="A543" s="66">
        <v>268</v>
      </c>
      <c r="B543" s="34" t="s">
        <v>4148</v>
      </c>
      <c r="C543" s="34" t="s">
        <v>1059</v>
      </c>
      <c r="D543" s="43" t="s">
        <v>71</v>
      </c>
      <c r="E543" s="34" t="s">
        <v>61</v>
      </c>
      <c r="F543" s="43">
        <v>18</v>
      </c>
      <c r="G543" s="43">
        <v>2007</v>
      </c>
      <c r="H543" s="44">
        <v>2</v>
      </c>
      <c r="I543" s="45">
        <v>27</v>
      </c>
      <c r="J543" s="45">
        <v>14</v>
      </c>
      <c r="K543" s="45">
        <v>0.8</v>
      </c>
      <c r="L543" s="45">
        <v>0.3</v>
      </c>
      <c r="M543" s="35">
        <v>0</v>
      </c>
      <c r="N543" s="36"/>
      <c r="O543" s="36">
        <v>0</v>
      </c>
      <c r="P543" s="44">
        <v>2</v>
      </c>
      <c r="Q543" s="45">
        <v>14</v>
      </c>
      <c r="R543" s="45">
        <v>10</v>
      </c>
      <c r="S543" s="35">
        <v>0</v>
      </c>
      <c r="T543" s="45">
        <v>1</v>
      </c>
      <c r="U543" s="36">
        <v>0</v>
      </c>
      <c r="V543" s="51">
        <v>1</v>
      </c>
      <c r="W543" s="51">
        <v>3.33</v>
      </c>
      <c r="X543" s="51">
        <v>3.17</v>
      </c>
      <c r="Y543" s="38" t="s">
        <v>14</v>
      </c>
    </row>
    <row r="544" spans="1:25">
      <c r="A544" s="66">
        <v>441</v>
      </c>
      <c r="B544" s="34" t="s">
        <v>4004</v>
      </c>
      <c r="C544" s="34" t="s">
        <v>1059</v>
      </c>
      <c r="D544" s="43" t="s">
        <v>71</v>
      </c>
      <c r="E544" s="34" t="s">
        <v>48</v>
      </c>
      <c r="F544" s="43">
        <v>17</v>
      </c>
      <c r="G544" s="43">
        <v>2007</v>
      </c>
      <c r="H544" s="44">
        <v>2</v>
      </c>
      <c r="I544" s="45">
        <v>27</v>
      </c>
      <c r="J544" s="45">
        <v>14</v>
      </c>
      <c r="K544" s="45">
        <v>0.8</v>
      </c>
      <c r="L544" s="45">
        <v>0.3</v>
      </c>
      <c r="M544" s="35">
        <v>0</v>
      </c>
      <c r="N544" s="36"/>
      <c r="O544" s="36">
        <v>0</v>
      </c>
      <c r="P544" s="44">
        <v>2</v>
      </c>
      <c r="Q544" s="45">
        <v>14</v>
      </c>
      <c r="R544" s="45">
        <v>9</v>
      </c>
      <c r="S544" s="44">
        <v>1.5</v>
      </c>
      <c r="T544" s="36">
        <v>0</v>
      </c>
      <c r="U544" s="36">
        <v>0</v>
      </c>
      <c r="V544" s="36">
        <v>0</v>
      </c>
      <c r="W544" s="36">
        <v>0</v>
      </c>
      <c r="X544" s="50">
        <v>-1.1100000000000001</v>
      </c>
      <c r="Y544" s="38" t="s">
        <v>14</v>
      </c>
    </row>
    <row r="545" spans="1:25">
      <c r="A545" s="66">
        <v>467</v>
      </c>
      <c r="B545" s="34" t="s">
        <v>1914</v>
      </c>
      <c r="C545" s="34" t="s">
        <v>1059</v>
      </c>
      <c r="D545" s="43" t="s">
        <v>71</v>
      </c>
      <c r="E545" s="34" t="s">
        <v>58</v>
      </c>
      <c r="F545" s="43">
        <v>18</v>
      </c>
      <c r="G545" s="43">
        <v>2007</v>
      </c>
      <c r="H545" s="44">
        <v>6</v>
      </c>
      <c r="I545" s="45">
        <v>24</v>
      </c>
      <c r="J545" s="45">
        <v>4</v>
      </c>
      <c r="K545" s="45">
        <v>0.7</v>
      </c>
      <c r="L545" s="45">
        <v>0.3</v>
      </c>
      <c r="M545" s="35">
        <v>0</v>
      </c>
      <c r="N545" s="36"/>
      <c r="O545" s="36">
        <v>0</v>
      </c>
      <c r="P545" s="44">
        <v>6</v>
      </c>
      <c r="Q545" s="45">
        <v>4</v>
      </c>
      <c r="R545" s="45">
        <v>23</v>
      </c>
      <c r="S545" s="44">
        <v>2.33</v>
      </c>
      <c r="T545" s="36">
        <v>0</v>
      </c>
      <c r="U545" s="45">
        <v>1</v>
      </c>
      <c r="V545" s="50">
        <v>-1</v>
      </c>
      <c r="W545" s="50">
        <v>-3.75</v>
      </c>
      <c r="X545" s="50">
        <v>-4.04</v>
      </c>
      <c r="Y545" s="38" t="s">
        <v>14</v>
      </c>
    </row>
    <row r="546" spans="1:25">
      <c r="A546" s="66">
        <v>127</v>
      </c>
      <c r="B546" s="34" t="s">
        <v>1809</v>
      </c>
      <c r="C546" s="34" t="s">
        <v>1076</v>
      </c>
      <c r="D546" s="43" t="s">
        <v>72</v>
      </c>
      <c r="E546" s="34" t="s">
        <v>68</v>
      </c>
      <c r="F546" s="43">
        <v>36</v>
      </c>
      <c r="G546" s="43">
        <v>1988</v>
      </c>
      <c r="H546" s="44">
        <v>5</v>
      </c>
      <c r="I546" s="45">
        <v>21</v>
      </c>
      <c r="J546" s="45">
        <v>4</v>
      </c>
      <c r="K546" s="45">
        <v>0.6</v>
      </c>
      <c r="L546" s="45">
        <v>0.2</v>
      </c>
      <c r="M546" s="44">
        <v>1</v>
      </c>
      <c r="N546" s="45">
        <v>9</v>
      </c>
      <c r="O546" s="36">
        <v>0</v>
      </c>
      <c r="P546" s="44">
        <v>4</v>
      </c>
      <c r="Q546" s="45">
        <v>3</v>
      </c>
      <c r="R546" s="45">
        <v>19</v>
      </c>
      <c r="S546" s="44">
        <v>1.8</v>
      </c>
      <c r="T546" s="36">
        <v>0</v>
      </c>
      <c r="U546" s="45">
        <v>1</v>
      </c>
      <c r="V546" s="50">
        <v>-1</v>
      </c>
      <c r="W546" s="50">
        <v>-4.29</v>
      </c>
      <c r="X546" s="50">
        <v>-4.2300000000000004</v>
      </c>
      <c r="Y546" s="38" t="s">
        <v>14</v>
      </c>
    </row>
    <row r="547" spans="1:25" ht="17.25" thickBot="1">
      <c r="A547" s="66">
        <v>355</v>
      </c>
      <c r="B547" s="34" t="s">
        <v>2086</v>
      </c>
      <c r="C547" s="34" t="s">
        <v>1059</v>
      </c>
      <c r="D547" s="43" t="s">
        <v>72</v>
      </c>
      <c r="E547" s="34" t="s">
        <v>4527</v>
      </c>
      <c r="F547" s="43">
        <v>31</v>
      </c>
      <c r="G547" s="43">
        <v>1993</v>
      </c>
      <c r="H547" s="44">
        <v>2</v>
      </c>
      <c r="I547" s="45">
        <v>21</v>
      </c>
      <c r="J547" s="45">
        <v>11</v>
      </c>
      <c r="K547" s="45">
        <v>0.6</v>
      </c>
      <c r="L547" s="45">
        <v>0.2</v>
      </c>
      <c r="M547" s="35">
        <v>0</v>
      </c>
      <c r="N547" s="36"/>
      <c r="O547" s="36">
        <v>0</v>
      </c>
      <c r="P547" s="44">
        <v>2</v>
      </c>
      <c r="Q547" s="45">
        <v>11</v>
      </c>
      <c r="R547" s="45">
        <v>3</v>
      </c>
      <c r="S547" s="44">
        <v>0.5</v>
      </c>
      <c r="T547" s="36">
        <v>0</v>
      </c>
      <c r="U547" s="45">
        <v>2</v>
      </c>
      <c r="V547" s="50">
        <v>-2</v>
      </c>
      <c r="W547" s="50">
        <v>-8.57</v>
      </c>
      <c r="X547" s="50">
        <v>-8.57</v>
      </c>
      <c r="Y547" s="38" t="s">
        <v>14</v>
      </c>
    </row>
    <row r="548" spans="1:25" ht="17.25" thickBot="1">
      <c r="A548" s="73">
        <v>201</v>
      </c>
      <c r="B548" s="75" t="s">
        <v>4311</v>
      </c>
      <c r="C548" s="75" t="s">
        <v>1058</v>
      </c>
      <c r="D548" s="77" t="s">
        <v>71</v>
      </c>
      <c r="E548" s="75" t="s">
        <v>51</v>
      </c>
      <c r="F548" s="77">
        <v>18</v>
      </c>
      <c r="G548" s="77">
        <v>2007</v>
      </c>
      <c r="H548" s="80">
        <v>2</v>
      </c>
      <c r="I548" s="78">
        <v>18</v>
      </c>
      <c r="J548" s="78">
        <v>9</v>
      </c>
      <c r="K548" s="78">
        <v>0.5</v>
      </c>
      <c r="L548" s="78">
        <v>0.2</v>
      </c>
      <c r="M548" s="81">
        <v>0</v>
      </c>
      <c r="N548" s="82"/>
      <c r="O548" s="82">
        <v>0</v>
      </c>
      <c r="P548" s="80">
        <v>2</v>
      </c>
      <c r="Q548" s="78">
        <v>9</v>
      </c>
      <c r="R548" s="78">
        <v>12</v>
      </c>
      <c r="S548" s="80">
        <v>3</v>
      </c>
      <c r="T548" s="82">
        <v>0</v>
      </c>
      <c r="U548" s="82">
        <v>0</v>
      </c>
      <c r="V548" s="82">
        <v>0</v>
      </c>
      <c r="W548" s="82">
        <v>0</v>
      </c>
      <c r="X548" s="88">
        <v>-0.5</v>
      </c>
      <c r="Y548" s="84" t="s">
        <v>14</v>
      </c>
    </row>
    <row r="549" spans="1:25">
      <c r="A549" s="66">
        <v>388</v>
      </c>
      <c r="B549" s="34" t="s">
        <v>1900</v>
      </c>
      <c r="C549" s="34" t="s">
        <v>1065</v>
      </c>
      <c r="D549" s="43" t="s">
        <v>72</v>
      </c>
      <c r="E549" s="34" t="s">
        <v>51</v>
      </c>
      <c r="F549" s="43">
        <v>25</v>
      </c>
      <c r="G549" s="43">
        <v>1999</v>
      </c>
      <c r="H549" s="44">
        <v>3</v>
      </c>
      <c r="I549" s="45">
        <v>18</v>
      </c>
      <c r="J549" s="45">
        <v>6</v>
      </c>
      <c r="K549" s="45">
        <v>0.5</v>
      </c>
      <c r="L549" s="45">
        <v>0.2</v>
      </c>
      <c r="M549" s="35">
        <v>0</v>
      </c>
      <c r="N549" s="36"/>
      <c r="O549" s="36">
        <v>0</v>
      </c>
      <c r="P549" s="44">
        <v>3</v>
      </c>
      <c r="Q549" s="45">
        <v>6</v>
      </c>
      <c r="R549" s="45">
        <v>25</v>
      </c>
      <c r="S549" s="44">
        <v>2</v>
      </c>
      <c r="T549" s="36">
        <v>0</v>
      </c>
      <c r="U549" s="45">
        <v>1</v>
      </c>
      <c r="V549" s="50">
        <v>-1</v>
      </c>
      <c r="W549" s="50">
        <v>-5</v>
      </c>
      <c r="X549" s="50">
        <v>-5.53</v>
      </c>
      <c r="Y549" s="38" t="s">
        <v>14</v>
      </c>
    </row>
    <row r="550" spans="1:25">
      <c r="A550" s="66">
        <v>2</v>
      </c>
      <c r="B550" s="34" t="s">
        <v>4671</v>
      </c>
      <c r="C550" s="34" t="s">
        <v>1059</v>
      </c>
      <c r="D550" s="43" t="s">
        <v>71</v>
      </c>
      <c r="E550" s="34" t="s">
        <v>65</v>
      </c>
      <c r="F550" s="43">
        <v>15</v>
      </c>
      <c r="G550" s="43">
        <v>2009</v>
      </c>
      <c r="H550" s="44">
        <v>1</v>
      </c>
      <c r="I550" s="45">
        <v>17</v>
      </c>
      <c r="J550" s="45">
        <v>17</v>
      </c>
      <c r="K550" s="45">
        <v>0.5</v>
      </c>
      <c r="L550" s="45">
        <v>0.2</v>
      </c>
      <c r="M550" s="35">
        <v>0</v>
      </c>
      <c r="N550" s="36"/>
      <c r="O550" s="36">
        <v>0</v>
      </c>
      <c r="P550" s="44">
        <v>1</v>
      </c>
      <c r="Q550" s="45">
        <v>17</v>
      </c>
      <c r="R550" s="45">
        <v>1</v>
      </c>
      <c r="S550" s="44">
        <v>1</v>
      </c>
      <c r="T550" s="36">
        <v>0</v>
      </c>
      <c r="U550" s="36">
        <v>0</v>
      </c>
      <c r="V550" s="36">
        <v>0</v>
      </c>
      <c r="W550" s="36">
        <v>0</v>
      </c>
      <c r="X550" s="51">
        <v>1.08</v>
      </c>
      <c r="Y550" s="38" t="s">
        <v>14</v>
      </c>
    </row>
    <row r="551" spans="1:25">
      <c r="A551" s="66">
        <v>99</v>
      </c>
      <c r="B551" s="34" t="s">
        <v>4117</v>
      </c>
      <c r="C551" s="34" t="s">
        <v>1059</v>
      </c>
      <c r="D551" s="43" t="s">
        <v>71</v>
      </c>
      <c r="E551" s="34" t="s">
        <v>61</v>
      </c>
      <c r="F551" s="43">
        <v>17</v>
      </c>
      <c r="G551" s="43">
        <v>2008</v>
      </c>
      <c r="H551" s="44">
        <v>1</v>
      </c>
      <c r="I551" s="45">
        <v>17</v>
      </c>
      <c r="J551" s="45">
        <v>17</v>
      </c>
      <c r="K551" s="45">
        <v>0.5</v>
      </c>
      <c r="L551" s="45">
        <v>0.2</v>
      </c>
      <c r="M551" s="35">
        <v>0</v>
      </c>
      <c r="N551" s="36"/>
      <c r="O551" s="36">
        <v>0</v>
      </c>
      <c r="P551" s="44">
        <v>1</v>
      </c>
      <c r="Q551" s="45">
        <v>17</v>
      </c>
      <c r="R551" s="45">
        <v>3</v>
      </c>
      <c r="S551" s="35">
        <v>0</v>
      </c>
      <c r="T551" s="36">
        <v>0</v>
      </c>
      <c r="U551" s="45">
        <v>1</v>
      </c>
      <c r="V551" s="50">
        <v>-1</v>
      </c>
      <c r="W551" s="50">
        <v>-5.29</v>
      </c>
      <c r="X551" s="50">
        <v>-5.51</v>
      </c>
      <c r="Y551" s="38" t="s">
        <v>14</v>
      </c>
    </row>
    <row r="552" spans="1:25">
      <c r="A552" s="66">
        <v>316</v>
      </c>
      <c r="B552" s="34" t="s">
        <v>1042</v>
      </c>
      <c r="C552" s="34" t="s">
        <v>1075</v>
      </c>
      <c r="D552" s="43" t="s">
        <v>71</v>
      </c>
      <c r="E552" s="34" t="s">
        <v>67</v>
      </c>
      <c r="F552" s="43">
        <v>25</v>
      </c>
      <c r="G552" s="43">
        <v>2000</v>
      </c>
      <c r="H552" s="44">
        <v>1</v>
      </c>
      <c r="I552" s="45">
        <v>17</v>
      </c>
      <c r="J552" s="45">
        <v>17</v>
      </c>
      <c r="K552" s="45">
        <v>0.5</v>
      </c>
      <c r="L552" s="45">
        <v>0.2</v>
      </c>
      <c r="M552" s="35">
        <v>0</v>
      </c>
      <c r="N552" s="36"/>
      <c r="O552" s="36">
        <v>0</v>
      </c>
      <c r="P552" s="44">
        <v>1</v>
      </c>
      <c r="Q552" s="45">
        <v>17</v>
      </c>
      <c r="R552" s="36">
        <v>0</v>
      </c>
      <c r="S552" s="35">
        <v>0</v>
      </c>
      <c r="T552" s="45">
        <v>1</v>
      </c>
      <c r="U552" s="45">
        <v>2</v>
      </c>
      <c r="V552" s="50">
        <v>-1</v>
      </c>
      <c r="W552" s="50">
        <v>-5.29</v>
      </c>
      <c r="X552" s="50">
        <v>-5.43</v>
      </c>
      <c r="Y552" s="38" t="s">
        <v>14</v>
      </c>
    </row>
    <row r="553" spans="1:25">
      <c r="A553" s="66">
        <v>394</v>
      </c>
      <c r="B553" s="34" t="s">
        <v>4261</v>
      </c>
      <c r="C553" s="34" t="s">
        <v>1059</v>
      </c>
      <c r="D553" s="43" t="s">
        <v>71</v>
      </c>
      <c r="E553" s="34" t="s">
        <v>51</v>
      </c>
      <c r="F553" s="43">
        <v>17</v>
      </c>
      <c r="G553" s="43">
        <v>2008</v>
      </c>
      <c r="H553" s="44">
        <v>1</v>
      </c>
      <c r="I553" s="45">
        <v>16</v>
      </c>
      <c r="J553" s="45">
        <v>16</v>
      </c>
      <c r="K553" s="45">
        <v>0.5</v>
      </c>
      <c r="L553" s="45">
        <v>0.2</v>
      </c>
      <c r="M553" s="35">
        <v>0</v>
      </c>
      <c r="N553" s="36"/>
      <c r="O553" s="36">
        <v>0</v>
      </c>
      <c r="P553" s="44">
        <v>1</v>
      </c>
      <c r="Q553" s="45">
        <v>16</v>
      </c>
      <c r="R553" s="45">
        <v>3</v>
      </c>
      <c r="S553" s="44">
        <v>1</v>
      </c>
      <c r="T553" s="36">
        <v>0</v>
      </c>
      <c r="U553" s="36">
        <v>0</v>
      </c>
      <c r="V553" s="36">
        <v>0</v>
      </c>
      <c r="W553" s="36">
        <v>0</v>
      </c>
      <c r="X553" s="50">
        <v>-0.5</v>
      </c>
      <c r="Y553" s="38" t="s">
        <v>14</v>
      </c>
    </row>
    <row r="554" spans="1:25">
      <c r="A554" s="66">
        <v>251</v>
      </c>
      <c r="B554" s="34" t="s">
        <v>1508</v>
      </c>
      <c r="C554" s="34" t="s">
        <v>1067</v>
      </c>
      <c r="D554" s="43" t="s">
        <v>70</v>
      </c>
      <c r="E554" s="34" t="s">
        <v>3419</v>
      </c>
      <c r="F554" s="43">
        <v>19</v>
      </c>
      <c r="G554" s="43">
        <v>2006</v>
      </c>
      <c r="H554" s="44">
        <v>2</v>
      </c>
      <c r="I554" s="45">
        <v>15</v>
      </c>
      <c r="J554" s="45">
        <v>8</v>
      </c>
      <c r="K554" s="45">
        <v>0.4</v>
      </c>
      <c r="L554" s="45">
        <v>0.2</v>
      </c>
      <c r="M554" s="35">
        <v>0</v>
      </c>
      <c r="N554" s="36"/>
      <c r="O554" s="36">
        <v>0</v>
      </c>
      <c r="P554" s="44">
        <v>2</v>
      </c>
      <c r="Q554" s="45">
        <v>8</v>
      </c>
      <c r="R554" s="45">
        <v>1</v>
      </c>
      <c r="S554" s="44">
        <v>1.5</v>
      </c>
      <c r="T554" s="45">
        <v>1</v>
      </c>
      <c r="U554" s="45">
        <v>1</v>
      </c>
      <c r="V554" s="36">
        <v>0</v>
      </c>
      <c r="W554" s="36">
        <v>0</v>
      </c>
      <c r="X554" s="51">
        <v>0.16</v>
      </c>
      <c r="Y554" s="38" t="s">
        <v>14</v>
      </c>
    </row>
    <row r="555" spans="1:25">
      <c r="A555" s="66">
        <v>320</v>
      </c>
      <c r="B555" s="34" t="s">
        <v>3656</v>
      </c>
      <c r="C555" s="34" t="s">
        <v>2053</v>
      </c>
      <c r="D555" s="43" t="s">
        <v>1066</v>
      </c>
      <c r="E555" s="34" t="s">
        <v>65</v>
      </c>
      <c r="F555" s="43">
        <v>28</v>
      </c>
      <c r="G555" s="43">
        <v>1997</v>
      </c>
      <c r="H555" s="44">
        <v>1</v>
      </c>
      <c r="I555" s="45">
        <v>15</v>
      </c>
      <c r="J555" s="45">
        <v>15</v>
      </c>
      <c r="K555" s="45">
        <v>0.4</v>
      </c>
      <c r="L555" s="45">
        <v>0.2</v>
      </c>
      <c r="M555" s="35">
        <v>0</v>
      </c>
      <c r="N555" s="36"/>
      <c r="O555" s="36">
        <v>0</v>
      </c>
      <c r="P555" s="44">
        <v>1</v>
      </c>
      <c r="Q555" s="45">
        <v>15</v>
      </c>
      <c r="R555" s="45">
        <v>1</v>
      </c>
      <c r="S555" s="35">
        <v>0</v>
      </c>
      <c r="T555" s="45">
        <v>1</v>
      </c>
      <c r="U555" s="36">
        <v>0</v>
      </c>
      <c r="V555" s="51">
        <v>1</v>
      </c>
      <c r="W555" s="51">
        <v>6</v>
      </c>
      <c r="X555" s="51">
        <v>7.11</v>
      </c>
      <c r="Y555" s="38" t="s">
        <v>14</v>
      </c>
    </row>
    <row r="556" spans="1:25">
      <c r="A556" s="66">
        <v>477</v>
      </c>
      <c r="B556" s="34" t="s">
        <v>1901</v>
      </c>
      <c r="C556" s="34" t="s">
        <v>1059</v>
      </c>
      <c r="D556" s="43" t="s">
        <v>71</v>
      </c>
      <c r="E556" s="34" t="s">
        <v>4528</v>
      </c>
      <c r="F556" s="43">
        <v>18</v>
      </c>
      <c r="G556" s="43">
        <v>2007</v>
      </c>
      <c r="H556" s="44">
        <v>1</v>
      </c>
      <c r="I556" s="45">
        <v>15</v>
      </c>
      <c r="J556" s="45">
        <v>15</v>
      </c>
      <c r="K556" s="45">
        <v>0.4</v>
      </c>
      <c r="L556" s="45">
        <v>0.2</v>
      </c>
      <c r="M556" s="35">
        <v>0</v>
      </c>
      <c r="N556" s="36"/>
      <c r="O556" s="36">
        <v>0</v>
      </c>
      <c r="P556" s="44">
        <v>1</v>
      </c>
      <c r="Q556" s="45">
        <v>15</v>
      </c>
      <c r="R556" s="45">
        <v>7</v>
      </c>
      <c r="S556" s="44">
        <v>1</v>
      </c>
      <c r="T556" s="45">
        <v>1</v>
      </c>
      <c r="U556" s="36">
        <v>0</v>
      </c>
      <c r="V556" s="51">
        <v>1</v>
      </c>
      <c r="W556" s="51">
        <v>6</v>
      </c>
      <c r="X556" s="51">
        <v>6.26</v>
      </c>
      <c r="Y556" s="38" t="s">
        <v>14</v>
      </c>
    </row>
    <row r="557" spans="1:25">
      <c r="A557" s="66">
        <v>176</v>
      </c>
      <c r="B557" s="34" t="s">
        <v>1899</v>
      </c>
      <c r="C557" s="34" t="s">
        <v>1059</v>
      </c>
      <c r="D557" s="43" t="s">
        <v>71</v>
      </c>
      <c r="E557" s="34" t="s">
        <v>65</v>
      </c>
      <c r="F557" s="43">
        <v>19</v>
      </c>
      <c r="G557" s="43">
        <v>2006</v>
      </c>
      <c r="H557" s="44">
        <v>3</v>
      </c>
      <c r="I557" s="45">
        <v>14</v>
      </c>
      <c r="J557" s="45">
        <v>5</v>
      </c>
      <c r="K557" s="45">
        <v>0.4</v>
      </c>
      <c r="L557" s="45">
        <v>0.2</v>
      </c>
      <c r="M557" s="35">
        <v>0</v>
      </c>
      <c r="N557" s="36"/>
      <c r="O557" s="36">
        <v>0</v>
      </c>
      <c r="P557" s="44">
        <v>3</v>
      </c>
      <c r="Q557" s="45">
        <v>5</v>
      </c>
      <c r="R557" s="45">
        <v>8</v>
      </c>
      <c r="S557" s="44">
        <v>0.67</v>
      </c>
      <c r="T557" s="45">
        <v>1</v>
      </c>
      <c r="U557" s="36">
        <v>0</v>
      </c>
      <c r="V557" s="51">
        <v>1</v>
      </c>
      <c r="W557" s="51">
        <v>6.43</v>
      </c>
      <c r="X557" s="51">
        <v>7.54</v>
      </c>
      <c r="Y557" s="38" t="s">
        <v>14</v>
      </c>
    </row>
    <row r="558" spans="1:25">
      <c r="A558" s="66">
        <v>456</v>
      </c>
      <c r="B558" s="34" t="s">
        <v>2071</v>
      </c>
      <c r="C558" s="34" t="s">
        <v>1059</v>
      </c>
      <c r="D558" s="43" t="s">
        <v>70</v>
      </c>
      <c r="E558" s="34" t="s">
        <v>4527</v>
      </c>
      <c r="F558" s="43">
        <v>18</v>
      </c>
      <c r="G558" s="43">
        <v>2007</v>
      </c>
      <c r="H558" s="44">
        <v>1</v>
      </c>
      <c r="I558" s="45">
        <v>14</v>
      </c>
      <c r="J558" s="45">
        <v>14</v>
      </c>
      <c r="K558" s="45">
        <v>0.4</v>
      </c>
      <c r="L558" s="45">
        <v>0.2</v>
      </c>
      <c r="M558" s="35">
        <v>0</v>
      </c>
      <c r="N558" s="36"/>
      <c r="O558" s="36">
        <v>0</v>
      </c>
      <c r="P558" s="44">
        <v>1</v>
      </c>
      <c r="Q558" s="45">
        <v>14</v>
      </c>
      <c r="R558" s="45">
        <v>13</v>
      </c>
      <c r="S558" s="35">
        <v>0</v>
      </c>
      <c r="T558" s="36">
        <v>0</v>
      </c>
      <c r="U558" s="45">
        <v>1</v>
      </c>
      <c r="V558" s="50">
        <v>-1</v>
      </c>
      <c r="W558" s="50">
        <v>-6.43</v>
      </c>
      <c r="X558" s="50">
        <v>-6.4</v>
      </c>
      <c r="Y558" s="38" t="s">
        <v>14</v>
      </c>
    </row>
    <row r="559" spans="1:25">
      <c r="A559" s="66">
        <v>457</v>
      </c>
      <c r="B559" s="34" t="s">
        <v>3481</v>
      </c>
      <c r="C559" s="34" t="s">
        <v>1059</v>
      </c>
      <c r="D559" s="43" t="s">
        <v>71</v>
      </c>
      <c r="E559" s="34" t="s">
        <v>3419</v>
      </c>
      <c r="F559" s="43">
        <v>23</v>
      </c>
      <c r="G559" s="43">
        <v>2001</v>
      </c>
      <c r="H559" s="44">
        <v>3</v>
      </c>
      <c r="I559" s="45">
        <v>14</v>
      </c>
      <c r="J559" s="45">
        <v>5</v>
      </c>
      <c r="K559" s="45">
        <v>0.4</v>
      </c>
      <c r="L559" s="45">
        <v>0.2</v>
      </c>
      <c r="M559" s="35">
        <v>0</v>
      </c>
      <c r="N559" s="36"/>
      <c r="O559" s="36">
        <v>0</v>
      </c>
      <c r="P559" s="44">
        <v>3</v>
      </c>
      <c r="Q559" s="45">
        <v>5</v>
      </c>
      <c r="R559" s="45">
        <v>19</v>
      </c>
      <c r="S559" s="44">
        <v>1.33</v>
      </c>
      <c r="T559" s="36">
        <v>0</v>
      </c>
      <c r="U559" s="36">
        <v>0</v>
      </c>
      <c r="V559" s="36">
        <v>0</v>
      </c>
      <c r="W559" s="36">
        <v>0</v>
      </c>
      <c r="X559" s="51">
        <v>0.16</v>
      </c>
      <c r="Y559" s="38" t="s">
        <v>14</v>
      </c>
    </row>
    <row r="560" spans="1:25">
      <c r="A560" s="66">
        <v>583</v>
      </c>
      <c r="B560" s="34" t="s">
        <v>1659</v>
      </c>
      <c r="C560" s="34" t="s">
        <v>1082</v>
      </c>
      <c r="D560" s="43" t="s">
        <v>70</v>
      </c>
      <c r="E560" s="34" t="s">
        <v>4525</v>
      </c>
      <c r="F560" s="43">
        <v>25</v>
      </c>
      <c r="G560" s="43">
        <v>1999</v>
      </c>
      <c r="H560" s="44">
        <v>1</v>
      </c>
      <c r="I560" s="45">
        <v>12</v>
      </c>
      <c r="J560" s="45">
        <v>12</v>
      </c>
      <c r="K560" s="45">
        <v>0.4</v>
      </c>
      <c r="L560" s="45">
        <v>0.1</v>
      </c>
      <c r="M560" s="35">
        <v>0</v>
      </c>
      <c r="N560" s="36"/>
      <c r="O560" s="36">
        <v>0</v>
      </c>
      <c r="P560" s="44">
        <v>1</v>
      </c>
      <c r="Q560" s="45">
        <v>12</v>
      </c>
      <c r="R560" s="36">
        <v>0</v>
      </c>
      <c r="S560" s="44">
        <v>3</v>
      </c>
      <c r="T560" s="36">
        <v>0</v>
      </c>
      <c r="U560" s="36">
        <v>0</v>
      </c>
      <c r="V560" s="36">
        <v>0</v>
      </c>
      <c r="W560" s="36">
        <v>0</v>
      </c>
      <c r="X560" s="51">
        <v>0.08</v>
      </c>
      <c r="Y560" s="38" t="s">
        <v>14</v>
      </c>
    </row>
    <row r="561" spans="1:25">
      <c r="A561" s="66">
        <v>26</v>
      </c>
      <c r="B561" s="34" t="s">
        <v>4341</v>
      </c>
      <c r="C561" s="34" t="s">
        <v>1065</v>
      </c>
      <c r="D561" s="43" t="s">
        <v>1066</v>
      </c>
      <c r="E561" s="34" t="s">
        <v>3418</v>
      </c>
      <c r="F561" s="43">
        <v>20</v>
      </c>
      <c r="G561" s="43">
        <v>2004</v>
      </c>
      <c r="H561" s="44">
        <v>1</v>
      </c>
      <c r="I561" s="45">
        <v>10</v>
      </c>
      <c r="J561" s="45">
        <v>10</v>
      </c>
      <c r="K561" s="45">
        <v>0.3</v>
      </c>
      <c r="L561" s="45">
        <v>0.1</v>
      </c>
      <c r="M561" s="35">
        <v>0</v>
      </c>
      <c r="N561" s="36"/>
      <c r="O561" s="36">
        <v>0</v>
      </c>
      <c r="P561" s="44">
        <v>1</v>
      </c>
      <c r="Q561" s="45">
        <v>10</v>
      </c>
      <c r="R561" s="45">
        <v>1</v>
      </c>
      <c r="S561" s="35">
        <v>0</v>
      </c>
      <c r="T561" s="36">
        <v>0</v>
      </c>
      <c r="U561" s="36">
        <v>0</v>
      </c>
      <c r="V561" s="36">
        <v>0</v>
      </c>
      <c r="W561" s="36">
        <v>0</v>
      </c>
      <c r="X561" s="51">
        <v>0.98</v>
      </c>
      <c r="Y561" s="38" t="s">
        <v>14</v>
      </c>
    </row>
    <row r="562" spans="1:25">
      <c r="A562" s="66">
        <v>101</v>
      </c>
      <c r="B562" s="34" t="s">
        <v>3482</v>
      </c>
      <c r="C562" s="34" t="s">
        <v>1059</v>
      </c>
      <c r="D562" s="43" t="s">
        <v>1077</v>
      </c>
      <c r="E562" s="34" t="s">
        <v>3420</v>
      </c>
      <c r="F562" s="43">
        <v>31</v>
      </c>
      <c r="G562" s="43">
        <v>1993</v>
      </c>
      <c r="H562" s="44">
        <v>2</v>
      </c>
      <c r="I562" s="45">
        <v>9</v>
      </c>
      <c r="J562" s="45">
        <v>5</v>
      </c>
      <c r="K562" s="45">
        <v>0.3</v>
      </c>
      <c r="L562" s="45">
        <v>0.1</v>
      </c>
      <c r="M562" s="35">
        <v>0</v>
      </c>
      <c r="N562" s="36"/>
      <c r="O562" s="36">
        <v>0</v>
      </c>
      <c r="P562" s="44">
        <v>2</v>
      </c>
      <c r="Q562" s="45">
        <v>5</v>
      </c>
      <c r="R562" s="45">
        <v>16</v>
      </c>
      <c r="S562" s="44">
        <v>1.5</v>
      </c>
      <c r="T562" s="45">
        <v>1</v>
      </c>
      <c r="U562" s="45">
        <v>1</v>
      </c>
      <c r="V562" s="36">
        <v>0</v>
      </c>
      <c r="W562" s="36">
        <v>0</v>
      </c>
      <c r="X562" s="51">
        <v>0.18</v>
      </c>
      <c r="Y562" s="38" t="s">
        <v>14</v>
      </c>
    </row>
    <row r="563" spans="1:25">
      <c r="A563" s="66">
        <v>169</v>
      </c>
      <c r="B563" s="34" t="s">
        <v>4277</v>
      </c>
      <c r="C563" s="34" t="s">
        <v>1059</v>
      </c>
      <c r="D563" s="43" t="s">
        <v>71</v>
      </c>
      <c r="E563" s="34" t="s">
        <v>63</v>
      </c>
      <c r="F563" s="43">
        <v>16</v>
      </c>
      <c r="G563" s="43">
        <v>2009</v>
      </c>
      <c r="H563" s="44">
        <v>2</v>
      </c>
      <c r="I563" s="45">
        <v>9</v>
      </c>
      <c r="J563" s="45">
        <v>5</v>
      </c>
      <c r="K563" s="45">
        <v>0.3</v>
      </c>
      <c r="L563" s="45">
        <v>0.1</v>
      </c>
      <c r="M563" s="35">
        <v>0</v>
      </c>
      <c r="N563" s="36"/>
      <c r="O563" s="36">
        <v>0</v>
      </c>
      <c r="P563" s="44">
        <v>2</v>
      </c>
      <c r="Q563" s="45">
        <v>5</v>
      </c>
      <c r="R563" s="45">
        <v>4</v>
      </c>
      <c r="S563" s="35">
        <v>0</v>
      </c>
      <c r="T563" s="45">
        <v>1</v>
      </c>
      <c r="U563" s="45">
        <v>1</v>
      </c>
      <c r="V563" s="36">
        <v>0</v>
      </c>
      <c r="W563" s="36">
        <v>0</v>
      </c>
      <c r="X563" s="51">
        <v>0.26</v>
      </c>
      <c r="Y563" s="38" t="s">
        <v>14</v>
      </c>
    </row>
    <row r="564" spans="1:25">
      <c r="A564" s="66">
        <v>172</v>
      </c>
      <c r="B564" s="34" t="s">
        <v>3507</v>
      </c>
      <c r="C564" s="34" t="s">
        <v>1059</v>
      </c>
      <c r="D564" s="43" t="s">
        <v>71</v>
      </c>
      <c r="E564" s="34" t="s">
        <v>4526</v>
      </c>
      <c r="F564" s="43">
        <v>20</v>
      </c>
      <c r="G564" s="43">
        <v>2004</v>
      </c>
      <c r="H564" s="44">
        <v>1</v>
      </c>
      <c r="I564" s="45">
        <v>9</v>
      </c>
      <c r="J564" s="45">
        <v>9</v>
      </c>
      <c r="K564" s="45">
        <v>0.3</v>
      </c>
      <c r="L564" s="45">
        <v>0.1</v>
      </c>
      <c r="M564" s="35">
        <v>0</v>
      </c>
      <c r="N564" s="36"/>
      <c r="O564" s="36">
        <v>0</v>
      </c>
      <c r="P564" s="44">
        <v>1</v>
      </c>
      <c r="Q564" s="45">
        <v>9</v>
      </c>
      <c r="R564" s="45">
        <v>5</v>
      </c>
      <c r="S564" s="35">
        <v>0</v>
      </c>
      <c r="T564" s="36">
        <v>0</v>
      </c>
      <c r="U564" s="45">
        <v>1</v>
      </c>
      <c r="V564" s="50">
        <v>-1</v>
      </c>
      <c r="W564" s="50">
        <v>-10</v>
      </c>
      <c r="X564" s="50">
        <v>-9.5299999999999994</v>
      </c>
      <c r="Y564" s="38" t="s">
        <v>14</v>
      </c>
    </row>
    <row r="565" spans="1:25">
      <c r="A565" s="66">
        <v>304</v>
      </c>
      <c r="B565" s="34" t="s">
        <v>1946</v>
      </c>
      <c r="C565" s="34" t="s">
        <v>1059</v>
      </c>
      <c r="D565" s="43" t="s">
        <v>71</v>
      </c>
      <c r="E565" s="34" t="s">
        <v>61</v>
      </c>
      <c r="F565" s="43">
        <v>18</v>
      </c>
      <c r="G565" s="43">
        <v>2006</v>
      </c>
      <c r="H565" s="44">
        <v>1</v>
      </c>
      <c r="I565" s="45">
        <v>9</v>
      </c>
      <c r="J565" s="45">
        <v>9</v>
      </c>
      <c r="K565" s="45">
        <v>0.3</v>
      </c>
      <c r="L565" s="45">
        <v>0.1</v>
      </c>
      <c r="M565" s="35">
        <v>0</v>
      </c>
      <c r="N565" s="36"/>
      <c r="O565" s="36">
        <v>0</v>
      </c>
      <c r="P565" s="44">
        <v>1</v>
      </c>
      <c r="Q565" s="45">
        <v>9</v>
      </c>
      <c r="R565" s="45">
        <v>8</v>
      </c>
      <c r="S565" s="35">
        <v>0</v>
      </c>
      <c r="T565" s="45">
        <v>1</v>
      </c>
      <c r="U565" s="36">
        <v>0</v>
      </c>
      <c r="V565" s="51">
        <v>1</v>
      </c>
      <c r="W565" s="51">
        <v>10</v>
      </c>
      <c r="X565" s="51">
        <v>9.84</v>
      </c>
      <c r="Y565" s="38" t="s">
        <v>14</v>
      </c>
    </row>
    <row r="566" spans="1:25">
      <c r="A566" s="66">
        <v>448</v>
      </c>
      <c r="B566" s="34" t="s">
        <v>1753</v>
      </c>
      <c r="C566" s="34" t="s">
        <v>1076</v>
      </c>
      <c r="D566" s="43" t="s">
        <v>72</v>
      </c>
      <c r="E566" s="34" t="s">
        <v>4527</v>
      </c>
      <c r="F566" s="43">
        <v>21</v>
      </c>
      <c r="G566" s="43">
        <v>2004</v>
      </c>
      <c r="H566" s="44">
        <v>2</v>
      </c>
      <c r="I566" s="45">
        <v>9</v>
      </c>
      <c r="J566" s="45">
        <v>5</v>
      </c>
      <c r="K566" s="45">
        <v>0.3</v>
      </c>
      <c r="L566" s="45">
        <v>0.1</v>
      </c>
      <c r="M566" s="35">
        <v>0</v>
      </c>
      <c r="N566" s="36"/>
      <c r="O566" s="36">
        <v>0</v>
      </c>
      <c r="P566" s="44">
        <v>2</v>
      </c>
      <c r="Q566" s="45">
        <v>5</v>
      </c>
      <c r="R566" s="45">
        <v>23</v>
      </c>
      <c r="S566" s="35">
        <v>0</v>
      </c>
      <c r="T566" s="36">
        <v>0</v>
      </c>
      <c r="U566" s="45">
        <v>1</v>
      </c>
      <c r="V566" s="50">
        <v>-1</v>
      </c>
      <c r="W566" s="50">
        <v>-10</v>
      </c>
      <c r="X566" s="50">
        <v>-9.9700000000000006</v>
      </c>
      <c r="Y566" s="38" t="s">
        <v>14</v>
      </c>
    </row>
    <row r="567" spans="1:25">
      <c r="A567" s="66">
        <v>564</v>
      </c>
      <c r="B567" s="34" t="s">
        <v>2012</v>
      </c>
      <c r="C567" s="34" t="s">
        <v>1059</v>
      </c>
      <c r="D567" s="43" t="s">
        <v>70</v>
      </c>
      <c r="E567" s="34" t="s">
        <v>4528</v>
      </c>
      <c r="F567" s="43">
        <v>21</v>
      </c>
      <c r="G567" s="43">
        <v>2004</v>
      </c>
      <c r="H567" s="44">
        <v>2</v>
      </c>
      <c r="I567" s="45">
        <v>9</v>
      </c>
      <c r="J567" s="45">
        <v>5</v>
      </c>
      <c r="K567" s="45">
        <v>0.3</v>
      </c>
      <c r="L567" s="45">
        <v>0.1</v>
      </c>
      <c r="M567" s="35">
        <v>0</v>
      </c>
      <c r="N567" s="36"/>
      <c r="O567" s="36">
        <v>0</v>
      </c>
      <c r="P567" s="44">
        <v>2</v>
      </c>
      <c r="Q567" s="45">
        <v>5</v>
      </c>
      <c r="R567" s="45">
        <v>9</v>
      </c>
      <c r="S567" s="44">
        <v>1</v>
      </c>
      <c r="T567" s="45">
        <v>1</v>
      </c>
      <c r="U567" s="36">
        <v>0</v>
      </c>
      <c r="V567" s="51">
        <v>1</v>
      </c>
      <c r="W567" s="51">
        <v>10</v>
      </c>
      <c r="X567" s="51">
        <v>10.26</v>
      </c>
      <c r="Y567" s="38" t="s">
        <v>14</v>
      </c>
    </row>
    <row r="568" spans="1:25">
      <c r="A568" s="66">
        <v>677</v>
      </c>
      <c r="B568" s="34" t="s">
        <v>1915</v>
      </c>
      <c r="C568" s="34" t="s">
        <v>1059</v>
      </c>
      <c r="D568" s="43" t="s">
        <v>71</v>
      </c>
      <c r="E568" s="34" t="s">
        <v>67</v>
      </c>
      <c r="F568" s="43">
        <v>20</v>
      </c>
      <c r="G568" s="43">
        <v>2004</v>
      </c>
      <c r="H568" s="44">
        <v>1</v>
      </c>
      <c r="I568" s="45">
        <v>7</v>
      </c>
      <c r="J568" s="45">
        <v>7</v>
      </c>
      <c r="K568" s="45">
        <v>0.2</v>
      </c>
      <c r="L568" s="45">
        <v>0.1</v>
      </c>
      <c r="M568" s="35">
        <v>0</v>
      </c>
      <c r="N568" s="36"/>
      <c r="O568" s="36">
        <v>0</v>
      </c>
      <c r="P568" s="44">
        <v>1</v>
      </c>
      <c r="Q568" s="45">
        <v>7</v>
      </c>
      <c r="R568" s="36">
        <v>0</v>
      </c>
      <c r="S568" s="35">
        <v>0</v>
      </c>
      <c r="T568" s="36">
        <v>0</v>
      </c>
      <c r="U568" s="45">
        <v>2</v>
      </c>
      <c r="V568" s="50">
        <v>-2</v>
      </c>
      <c r="W568" s="50">
        <v>-25.71</v>
      </c>
      <c r="X568" s="50">
        <v>-25.87</v>
      </c>
      <c r="Y568" s="38" t="s">
        <v>14</v>
      </c>
    </row>
    <row r="569" spans="1:25">
      <c r="A569" s="66">
        <v>534</v>
      </c>
      <c r="B569" s="34" t="s">
        <v>1819</v>
      </c>
      <c r="C569" s="34" t="s">
        <v>1059</v>
      </c>
      <c r="D569" s="43" t="s">
        <v>1077</v>
      </c>
      <c r="E569" s="34" t="s">
        <v>63</v>
      </c>
      <c r="F569" s="43">
        <v>20</v>
      </c>
      <c r="G569" s="43">
        <v>2004</v>
      </c>
      <c r="H569" s="44">
        <v>1</v>
      </c>
      <c r="I569" s="45">
        <v>4</v>
      </c>
      <c r="J569" s="45">
        <v>4</v>
      </c>
      <c r="K569" s="45">
        <v>0.1</v>
      </c>
      <c r="L569" s="36">
        <v>0</v>
      </c>
      <c r="M569" s="35">
        <v>0</v>
      </c>
      <c r="N569" s="36"/>
      <c r="O569" s="36">
        <v>0</v>
      </c>
      <c r="P569" s="44">
        <v>1</v>
      </c>
      <c r="Q569" s="45">
        <v>4</v>
      </c>
      <c r="R569" s="45">
        <v>10</v>
      </c>
      <c r="S569" s="35">
        <v>0</v>
      </c>
      <c r="T569" s="36">
        <v>0</v>
      </c>
      <c r="U569" s="36">
        <v>0</v>
      </c>
      <c r="V569" s="36">
        <v>0</v>
      </c>
      <c r="W569" s="36">
        <v>0</v>
      </c>
      <c r="X569" s="51">
        <v>0.26</v>
      </c>
      <c r="Y569" s="38" t="s">
        <v>14</v>
      </c>
    </row>
    <row r="570" spans="1:25">
      <c r="A570" s="66">
        <v>143</v>
      </c>
      <c r="B570" s="34" t="s">
        <v>3535</v>
      </c>
      <c r="C570" s="34" t="s">
        <v>1059</v>
      </c>
      <c r="D570" s="43" t="s">
        <v>71</v>
      </c>
      <c r="E570" s="34" t="s">
        <v>56</v>
      </c>
      <c r="F570" s="43">
        <v>26</v>
      </c>
      <c r="G570" s="43">
        <v>1998</v>
      </c>
      <c r="H570" s="44">
        <v>2</v>
      </c>
      <c r="I570" s="45">
        <v>3</v>
      </c>
      <c r="J570" s="45">
        <v>2</v>
      </c>
      <c r="K570" s="45">
        <v>0.1</v>
      </c>
      <c r="L570" s="36">
        <v>0</v>
      </c>
      <c r="M570" s="35">
        <v>0</v>
      </c>
      <c r="N570" s="36"/>
      <c r="O570" s="36">
        <v>0</v>
      </c>
      <c r="P570" s="44">
        <v>2</v>
      </c>
      <c r="Q570" s="45">
        <v>2</v>
      </c>
      <c r="R570" s="45">
        <v>3</v>
      </c>
      <c r="S570" s="44">
        <v>2</v>
      </c>
      <c r="T570" s="36">
        <v>0</v>
      </c>
      <c r="U570" s="36">
        <v>0</v>
      </c>
      <c r="V570" s="36">
        <v>0</v>
      </c>
      <c r="W570" s="36">
        <v>0</v>
      </c>
      <c r="X570" s="50">
        <v>-0.08</v>
      </c>
      <c r="Y570" s="38" t="s">
        <v>14</v>
      </c>
    </row>
    <row r="571" spans="1:25">
      <c r="A571" s="66">
        <v>175</v>
      </c>
      <c r="B571" s="34" t="s">
        <v>107</v>
      </c>
      <c r="C571" s="34" t="s">
        <v>1061</v>
      </c>
      <c r="D571" s="43" t="s">
        <v>70</v>
      </c>
      <c r="E571" s="34" t="s">
        <v>63</v>
      </c>
      <c r="F571" s="43">
        <v>27</v>
      </c>
      <c r="G571" s="43">
        <v>1998</v>
      </c>
      <c r="H571" s="44">
        <v>1</v>
      </c>
      <c r="I571" s="45">
        <v>3</v>
      </c>
      <c r="J571" s="45">
        <v>3</v>
      </c>
      <c r="K571" s="45">
        <v>0.1</v>
      </c>
      <c r="L571" s="36">
        <v>0</v>
      </c>
      <c r="M571" s="35">
        <v>0</v>
      </c>
      <c r="N571" s="36"/>
      <c r="O571" s="36">
        <v>0</v>
      </c>
      <c r="P571" s="44">
        <v>1</v>
      </c>
      <c r="Q571" s="45">
        <v>3</v>
      </c>
      <c r="R571" s="45">
        <v>1</v>
      </c>
      <c r="S571" s="44">
        <v>1</v>
      </c>
      <c r="T571" s="36">
        <v>0</v>
      </c>
      <c r="U571" s="36">
        <v>0</v>
      </c>
      <c r="V571" s="36">
        <v>0</v>
      </c>
      <c r="W571" s="36">
        <v>0</v>
      </c>
      <c r="X571" s="51">
        <v>0.26</v>
      </c>
      <c r="Y571" s="38" t="s">
        <v>14</v>
      </c>
    </row>
    <row r="572" spans="1:25">
      <c r="A572" s="66">
        <v>206</v>
      </c>
      <c r="B572" s="34" t="s">
        <v>2056</v>
      </c>
      <c r="C572" s="34" t="s">
        <v>1059</v>
      </c>
      <c r="D572" s="43" t="s">
        <v>72</v>
      </c>
      <c r="E572" s="34" t="s">
        <v>51</v>
      </c>
      <c r="F572" s="43">
        <v>20</v>
      </c>
      <c r="G572" s="43">
        <v>2005</v>
      </c>
      <c r="H572" s="44">
        <v>1</v>
      </c>
      <c r="I572" s="45">
        <v>3</v>
      </c>
      <c r="J572" s="45">
        <v>3</v>
      </c>
      <c r="K572" s="45">
        <v>0.1</v>
      </c>
      <c r="L572" s="36">
        <v>0</v>
      </c>
      <c r="M572" s="35">
        <v>0</v>
      </c>
      <c r="N572" s="36"/>
      <c r="O572" s="36">
        <v>0</v>
      </c>
      <c r="P572" s="44">
        <v>1</v>
      </c>
      <c r="Q572" s="45">
        <v>3</v>
      </c>
      <c r="R572" s="45">
        <v>10</v>
      </c>
      <c r="S572" s="44">
        <v>3</v>
      </c>
      <c r="T572" s="36">
        <v>0</v>
      </c>
      <c r="U572" s="36">
        <v>0</v>
      </c>
      <c r="V572" s="36">
        <v>0</v>
      </c>
      <c r="W572" s="36">
        <v>0</v>
      </c>
      <c r="X572" s="50">
        <v>-0.5</v>
      </c>
      <c r="Y572" s="38" t="s">
        <v>14</v>
      </c>
    </row>
    <row r="573" spans="1:25" ht="17.25" thickBot="1">
      <c r="A573" s="66">
        <v>424</v>
      </c>
      <c r="B573" s="34" t="s">
        <v>5088</v>
      </c>
      <c r="C573" s="34" t="s">
        <v>1059</v>
      </c>
      <c r="D573" s="43" t="s">
        <v>70</v>
      </c>
      <c r="E573" s="34" t="s">
        <v>60</v>
      </c>
      <c r="F573" s="43">
        <v>17</v>
      </c>
      <c r="G573" s="43">
        <v>2007</v>
      </c>
      <c r="H573" s="44">
        <v>1</v>
      </c>
      <c r="I573" s="45">
        <v>2</v>
      </c>
      <c r="J573" s="45">
        <v>2</v>
      </c>
      <c r="K573" s="45">
        <v>0.1</v>
      </c>
      <c r="L573" s="36">
        <v>0</v>
      </c>
      <c r="M573" s="35">
        <v>0</v>
      </c>
      <c r="N573" s="36"/>
      <c r="O573" s="36">
        <v>0</v>
      </c>
      <c r="P573" s="44">
        <v>1</v>
      </c>
      <c r="Q573" s="45">
        <v>2</v>
      </c>
      <c r="R573" s="36">
        <v>0</v>
      </c>
      <c r="S573" s="44">
        <v>3</v>
      </c>
      <c r="T573" s="36">
        <v>0</v>
      </c>
      <c r="U573" s="36">
        <v>0</v>
      </c>
      <c r="V573" s="36">
        <v>0</v>
      </c>
      <c r="W573" s="36">
        <v>0</v>
      </c>
      <c r="X573" s="50">
        <v>-0.16</v>
      </c>
      <c r="Y573" s="38" t="s">
        <v>14</v>
      </c>
    </row>
    <row r="574" spans="1:25" ht="17.25" thickBot="1">
      <c r="A574" s="73">
        <v>100</v>
      </c>
      <c r="B574" s="75" t="s">
        <v>4092</v>
      </c>
      <c r="C574" s="75" t="s">
        <v>1059</v>
      </c>
      <c r="D574" s="77" t="s">
        <v>72</v>
      </c>
      <c r="E574" s="75" t="s">
        <v>4528</v>
      </c>
      <c r="F574" s="77">
        <v>16</v>
      </c>
      <c r="G574" s="77">
        <v>2008</v>
      </c>
      <c r="H574" s="80">
        <v>1</v>
      </c>
      <c r="I574" s="78">
        <v>1</v>
      </c>
      <c r="J574" s="78">
        <v>1</v>
      </c>
      <c r="K574" s="82">
        <v>0</v>
      </c>
      <c r="L574" s="82">
        <v>0</v>
      </c>
      <c r="M574" s="81">
        <v>0</v>
      </c>
      <c r="N574" s="82"/>
      <c r="O574" s="82">
        <v>0</v>
      </c>
      <c r="P574" s="80">
        <v>1</v>
      </c>
      <c r="Q574" s="78">
        <v>1</v>
      </c>
      <c r="R574" s="78">
        <v>5</v>
      </c>
      <c r="S574" s="80">
        <v>1</v>
      </c>
      <c r="T574" s="82">
        <v>0</v>
      </c>
      <c r="U574" s="82">
        <v>0</v>
      </c>
      <c r="V574" s="82">
        <v>0</v>
      </c>
      <c r="W574" s="82">
        <v>0</v>
      </c>
      <c r="X574" s="89">
        <v>0.24</v>
      </c>
      <c r="Y574" s="84" t="s">
        <v>14</v>
      </c>
    </row>
    <row r="575" spans="1:25">
      <c r="A575" s="66">
        <v>183</v>
      </c>
      <c r="B575" s="34" t="s">
        <v>109</v>
      </c>
      <c r="C575" s="34" t="s">
        <v>1059</v>
      </c>
      <c r="D575" s="43" t="s">
        <v>1066</v>
      </c>
      <c r="E575" s="34" t="s">
        <v>58</v>
      </c>
      <c r="F575" s="43">
        <v>22</v>
      </c>
      <c r="G575" s="43">
        <v>2003</v>
      </c>
      <c r="H575" s="44">
        <v>1</v>
      </c>
      <c r="I575" s="45">
        <v>1</v>
      </c>
      <c r="J575" s="45">
        <v>1</v>
      </c>
      <c r="K575" s="36">
        <v>0</v>
      </c>
      <c r="L575" s="36">
        <v>0</v>
      </c>
      <c r="M575" s="35">
        <v>0</v>
      </c>
      <c r="N575" s="36"/>
      <c r="O575" s="36">
        <v>0</v>
      </c>
      <c r="P575" s="44">
        <v>1</v>
      </c>
      <c r="Q575" s="45">
        <v>1</v>
      </c>
      <c r="R575" s="45">
        <v>2</v>
      </c>
      <c r="S575" s="44">
        <v>3</v>
      </c>
      <c r="T575" s="45">
        <v>1</v>
      </c>
      <c r="U575" s="36">
        <v>0</v>
      </c>
      <c r="V575" s="51">
        <v>1</v>
      </c>
      <c r="W575" s="51">
        <v>90</v>
      </c>
      <c r="X575" s="51">
        <v>89.76</v>
      </c>
      <c r="Y575" s="38" t="s">
        <v>14</v>
      </c>
    </row>
    <row r="576" spans="1:25">
      <c r="A576" s="66">
        <v>210</v>
      </c>
      <c r="B576" s="34" t="s">
        <v>4530</v>
      </c>
      <c r="C576" s="34" t="s">
        <v>1085</v>
      </c>
      <c r="D576" s="43" t="s">
        <v>70</v>
      </c>
      <c r="E576" s="34" t="s">
        <v>56</v>
      </c>
      <c r="F576" s="43">
        <v>18</v>
      </c>
      <c r="G576" s="43">
        <v>2007</v>
      </c>
      <c r="H576" s="44">
        <v>1</v>
      </c>
      <c r="I576" s="45">
        <v>1</v>
      </c>
      <c r="J576" s="45">
        <v>1</v>
      </c>
      <c r="K576" s="36">
        <v>0</v>
      </c>
      <c r="L576" s="36">
        <v>0</v>
      </c>
      <c r="M576" s="35">
        <v>0</v>
      </c>
      <c r="N576" s="36"/>
      <c r="O576" s="36">
        <v>0</v>
      </c>
      <c r="P576" s="44">
        <v>1</v>
      </c>
      <c r="Q576" s="45">
        <v>1</v>
      </c>
      <c r="R576" s="45">
        <v>12</v>
      </c>
      <c r="S576" s="44">
        <v>3</v>
      </c>
      <c r="T576" s="36">
        <v>0</v>
      </c>
      <c r="U576" s="36">
        <v>0</v>
      </c>
      <c r="V576" s="36">
        <v>0</v>
      </c>
      <c r="W576" s="36">
        <v>0</v>
      </c>
      <c r="X576" s="50">
        <v>-0.08</v>
      </c>
      <c r="Y576" s="38" t="s">
        <v>14</v>
      </c>
    </row>
    <row r="577" spans="1:25">
      <c r="A577" s="66">
        <v>339</v>
      </c>
      <c r="B577" s="34" t="s">
        <v>2015</v>
      </c>
      <c r="C577" s="34" t="s">
        <v>1059</v>
      </c>
      <c r="D577" s="43" t="s">
        <v>71</v>
      </c>
      <c r="E577" s="34" t="s">
        <v>52</v>
      </c>
      <c r="F577" s="43">
        <v>19</v>
      </c>
      <c r="G577" s="43">
        <v>2005</v>
      </c>
      <c r="H577" s="44">
        <v>1</v>
      </c>
      <c r="I577" s="45">
        <v>1</v>
      </c>
      <c r="J577" s="45">
        <v>1</v>
      </c>
      <c r="K577" s="36">
        <v>0</v>
      </c>
      <c r="L577" s="36">
        <v>0</v>
      </c>
      <c r="M577" s="35">
        <v>0</v>
      </c>
      <c r="N577" s="36"/>
      <c r="O577" s="36">
        <v>0</v>
      </c>
      <c r="P577" s="44">
        <v>1</v>
      </c>
      <c r="Q577" s="45">
        <v>1</v>
      </c>
      <c r="R577" s="45">
        <v>4</v>
      </c>
      <c r="S577" s="44">
        <v>3</v>
      </c>
      <c r="T577" s="36">
        <v>0</v>
      </c>
      <c r="U577" s="36">
        <v>0</v>
      </c>
      <c r="V577" s="36">
        <v>0</v>
      </c>
      <c r="W577" s="36">
        <v>0</v>
      </c>
      <c r="X577" s="50">
        <v>-0.16</v>
      </c>
      <c r="Y577" s="38" t="s">
        <v>14</v>
      </c>
    </row>
    <row r="578" spans="1:25">
      <c r="A578" s="66">
        <v>483</v>
      </c>
      <c r="B578" s="34" t="s">
        <v>4093</v>
      </c>
      <c r="C578" s="34" t="s">
        <v>1059</v>
      </c>
      <c r="D578" s="43" t="s">
        <v>71</v>
      </c>
      <c r="E578" s="34" t="s">
        <v>52</v>
      </c>
      <c r="F578" s="43">
        <v>18</v>
      </c>
      <c r="G578" s="43">
        <v>2007</v>
      </c>
      <c r="H578" s="44">
        <v>1</v>
      </c>
      <c r="I578" s="45">
        <v>1</v>
      </c>
      <c r="J578" s="45">
        <v>1</v>
      </c>
      <c r="K578" s="36">
        <v>0</v>
      </c>
      <c r="L578" s="36">
        <v>0</v>
      </c>
      <c r="M578" s="35">
        <v>0</v>
      </c>
      <c r="N578" s="36"/>
      <c r="O578" s="36">
        <v>0</v>
      </c>
      <c r="P578" s="44">
        <v>1</v>
      </c>
      <c r="Q578" s="45">
        <v>1</v>
      </c>
      <c r="R578" s="45">
        <v>6</v>
      </c>
      <c r="S578" s="44">
        <v>3</v>
      </c>
      <c r="T578" s="36">
        <v>0</v>
      </c>
      <c r="U578" s="36">
        <v>0</v>
      </c>
      <c r="V578" s="36">
        <v>0</v>
      </c>
      <c r="W578" s="36">
        <v>0</v>
      </c>
      <c r="X578" s="50">
        <v>-0.16</v>
      </c>
      <c r="Y578" s="38" t="s">
        <v>14</v>
      </c>
    </row>
    <row r="579" spans="1:25">
      <c r="A579" s="66">
        <v>497</v>
      </c>
      <c r="B579" s="34" t="s">
        <v>1417</v>
      </c>
      <c r="C579" s="34" t="s">
        <v>1059</v>
      </c>
      <c r="D579" s="43" t="s">
        <v>71</v>
      </c>
      <c r="E579" s="34" t="s">
        <v>56</v>
      </c>
      <c r="F579" s="43">
        <v>22</v>
      </c>
      <c r="G579" s="43">
        <v>2002</v>
      </c>
      <c r="H579" s="44">
        <v>1</v>
      </c>
      <c r="I579" s="45">
        <v>1</v>
      </c>
      <c r="J579" s="45">
        <v>1</v>
      </c>
      <c r="K579" s="36">
        <v>0</v>
      </c>
      <c r="L579" s="36">
        <v>0</v>
      </c>
      <c r="M579" s="35">
        <v>0</v>
      </c>
      <c r="N579" s="36"/>
      <c r="O579" s="36">
        <v>0</v>
      </c>
      <c r="P579" s="44">
        <v>1</v>
      </c>
      <c r="Q579" s="45">
        <v>1</v>
      </c>
      <c r="R579" s="45">
        <v>4</v>
      </c>
      <c r="S579" s="44">
        <v>3</v>
      </c>
      <c r="T579" s="36">
        <v>0</v>
      </c>
      <c r="U579" s="36">
        <v>0</v>
      </c>
      <c r="V579" s="36">
        <v>0</v>
      </c>
      <c r="W579" s="36">
        <v>0</v>
      </c>
      <c r="X579" s="50">
        <v>-0.08</v>
      </c>
      <c r="Y579" s="38" t="s">
        <v>14</v>
      </c>
    </row>
    <row r="580" spans="1:25">
      <c r="A580" s="66">
        <v>545</v>
      </c>
      <c r="B580" s="34" t="s">
        <v>4142</v>
      </c>
      <c r="C580" s="34" t="s">
        <v>1059</v>
      </c>
      <c r="D580" s="43" t="s">
        <v>72</v>
      </c>
      <c r="E580" s="34" t="s">
        <v>4528</v>
      </c>
      <c r="F580" s="43">
        <v>19</v>
      </c>
      <c r="G580" s="43">
        <v>2006</v>
      </c>
      <c r="H580" s="44">
        <v>1</v>
      </c>
      <c r="I580" s="45">
        <v>1</v>
      </c>
      <c r="J580" s="45">
        <v>1</v>
      </c>
      <c r="K580" s="36">
        <v>0</v>
      </c>
      <c r="L580" s="36">
        <v>0</v>
      </c>
      <c r="M580" s="35">
        <v>0</v>
      </c>
      <c r="N580" s="36"/>
      <c r="O580" s="36">
        <v>0</v>
      </c>
      <c r="P580" s="44">
        <v>1</v>
      </c>
      <c r="Q580" s="45">
        <v>1</v>
      </c>
      <c r="R580" s="45">
        <v>6</v>
      </c>
      <c r="S580" s="44">
        <v>1</v>
      </c>
      <c r="T580" s="36">
        <v>0</v>
      </c>
      <c r="U580" s="36">
        <v>0</v>
      </c>
      <c r="V580" s="36">
        <v>0</v>
      </c>
      <c r="W580" s="36">
        <v>0</v>
      </c>
      <c r="X580" s="51">
        <v>0.24</v>
      </c>
      <c r="Y580" s="38" t="s">
        <v>14</v>
      </c>
    </row>
    <row r="581" spans="1:25">
      <c r="A581" s="66">
        <v>12</v>
      </c>
      <c r="B581" s="34" t="s">
        <v>3509</v>
      </c>
      <c r="C581" s="34" t="s">
        <v>1085</v>
      </c>
      <c r="D581" s="43" t="s">
        <v>70</v>
      </c>
      <c r="E581" s="34" t="s">
        <v>3418</v>
      </c>
      <c r="F581" s="43">
        <v>20</v>
      </c>
      <c r="G581" s="43">
        <v>2005</v>
      </c>
      <c r="H581" s="35">
        <v>0</v>
      </c>
      <c r="I581" s="36"/>
      <c r="J581" s="36"/>
      <c r="K581" s="36"/>
      <c r="L581" s="36"/>
      <c r="M581" s="35">
        <v>0</v>
      </c>
      <c r="N581" s="36"/>
      <c r="O581" s="36">
        <v>0</v>
      </c>
      <c r="P581" s="35">
        <v>0</v>
      </c>
      <c r="Q581" s="36"/>
      <c r="R581" s="45">
        <v>1</v>
      </c>
      <c r="S581" s="35"/>
      <c r="T581" s="36"/>
      <c r="U581" s="36"/>
      <c r="V581" s="36"/>
      <c r="W581" s="36"/>
      <c r="X581" s="36"/>
      <c r="Y581" s="38" t="s">
        <v>14</v>
      </c>
    </row>
    <row r="582" spans="1:25">
      <c r="A582" s="66">
        <v>16</v>
      </c>
      <c r="B582" s="34" t="s">
        <v>74</v>
      </c>
      <c r="C582" s="34" t="s">
        <v>1064</v>
      </c>
      <c r="D582" s="43" t="s">
        <v>1077</v>
      </c>
      <c r="E582" s="34" t="s">
        <v>48</v>
      </c>
      <c r="F582" s="43">
        <v>30</v>
      </c>
      <c r="G582" s="43">
        <v>1995</v>
      </c>
      <c r="H582" s="35">
        <v>0</v>
      </c>
      <c r="I582" s="36"/>
      <c r="J582" s="36"/>
      <c r="K582" s="36"/>
      <c r="L582" s="36"/>
      <c r="M582" s="35">
        <v>0</v>
      </c>
      <c r="N582" s="36"/>
      <c r="O582" s="36">
        <v>0</v>
      </c>
      <c r="P582" s="35">
        <v>0</v>
      </c>
      <c r="Q582" s="36"/>
      <c r="R582" s="45">
        <v>2</v>
      </c>
      <c r="S582" s="35"/>
      <c r="T582" s="36"/>
      <c r="U582" s="36"/>
      <c r="V582" s="36"/>
      <c r="W582" s="36"/>
      <c r="X582" s="36"/>
      <c r="Y582" s="38" t="s">
        <v>14</v>
      </c>
    </row>
    <row r="583" spans="1:25">
      <c r="A583" s="66">
        <v>18</v>
      </c>
      <c r="B583" s="34" t="s">
        <v>4140</v>
      </c>
      <c r="C583" s="34" t="s">
        <v>1059</v>
      </c>
      <c r="D583" s="43" t="s">
        <v>71</v>
      </c>
      <c r="E583" s="34" t="s">
        <v>4528</v>
      </c>
      <c r="F583" s="43">
        <v>19</v>
      </c>
      <c r="G583" s="43">
        <v>2005</v>
      </c>
      <c r="H583" s="35">
        <v>0</v>
      </c>
      <c r="I583" s="36"/>
      <c r="J583" s="36"/>
      <c r="K583" s="36"/>
      <c r="L583" s="36"/>
      <c r="M583" s="35">
        <v>0</v>
      </c>
      <c r="N583" s="36"/>
      <c r="O583" s="36">
        <v>0</v>
      </c>
      <c r="P583" s="35">
        <v>0</v>
      </c>
      <c r="Q583" s="36"/>
      <c r="R583" s="45">
        <v>1</v>
      </c>
      <c r="S583" s="35"/>
      <c r="T583" s="36"/>
      <c r="U583" s="36"/>
      <c r="V583" s="36"/>
      <c r="W583" s="36"/>
      <c r="X583" s="36"/>
      <c r="Y583" s="38" t="s">
        <v>14</v>
      </c>
    </row>
    <row r="584" spans="1:25">
      <c r="A584" s="66">
        <v>19</v>
      </c>
      <c r="B584" s="34" t="s">
        <v>4309</v>
      </c>
      <c r="C584" s="34" t="s">
        <v>1059</v>
      </c>
      <c r="D584" s="43" t="s">
        <v>71</v>
      </c>
      <c r="E584" s="34" t="s">
        <v>4527</v>
      </c>
      <c r="F584" s="43">
        <v>16</v>
      </c>
      <c r="G584" s="43">
        <v>2009</v>
      </c>
      <c r="H584" s="35">
        <v>0</v>
      </c>
      <c r="I584" s="36"/>
      <c r="J584" s="36"/>
      <c r="K584" s="36"/>
      <c r="L584" s="36"/>
      <c r="M584" s="35">
        <v>0</v>
      </c>
      <c r="N584" s="36"/>
      <c r="O584" s="36">
        <v>0</v>
      </c>
      <c r="P584" s="35">
        <v>0</v>
      </c>
      <c r="Q584" s="36"/>
      <c r="R584" s="45">
        <v>2</v>
      </c>
      <c r="S584" s="35"/>
      <c r="T584" s="36"/>
      <c r="U584" s="36"/>
      <c r="V584" s="36"/>
      <c r="W584" s="36"/>
      <c r="X584" s="36"/>
      <c r="Y584" s="38" t="s">
        <v>14</v>
      </c>
    </row>
    <row r="585" spans="1:25">
      <c r="A585" s="66">
        <v>22</v>
      </c>
      <c r="B585" s="34" t="s">
        <v>3504</v>
      </c>
      <c r="C585" s="34" t="s">
        <v>1098</v>
      </c>
      <c r="D585" s="43" t="s">
        <v>70</v>
      </c>
      <c r="E585" s="34" t="s">
        <v>3419</v>
      </c>
      <c r="F585" s="43">
        <v>19</v>
      </c>
      <c r="G585" s="43">
        <v>2005</v>
      </c>
      <c r="H585" s="35">
        <v>0</v>
      </c>
      <c r="I585" s="36"/>
      <c r="J585" s="36"/>
      <c r="K585" s="36"/>
      <c r="L585" s="36"/>
      <c r="M585" s="35">
        <v>0</v>
      </c>
      <c r="N585" s="36"/>
      <c r="O585" s="36">
        <v>0</v>
      </c>
      <c r="P585" s="35">
        <v>0</v>
      </c>
      <c r="Q585" s="36"/>
      <c r="R585" s="45">
        <v>2</v>
      </c>
      <c r="S585" s="35"/>
      <c r="T585" s="36"/>
      <c r="U585" s="36"/>
      <c r="V585" s="36"/>
      <c r="W585" s="36"/>
      <c r="X585" s="36"/>
      <c r="Y585" s="38" t="s">
        <v>14</v>
      </c>
    </row>
    <row r="586" spans="1:25">
      <c r="A586" s="66">
        <v>25</v>
      </c>
      <c r="B586" s="34" t="s">
        <v>1741</v>
      </c>
      <c r="C586" s="34" t="s">
        <v>1095</v>
      </c>
      <c r="D586" s="43" t="s">
        <v>1077</v>
      </c>
      <c r="E586" s="34" t="s">
        <v>4526</v>
      </c>
      <c r="F586" s="43">
        <v>27</v>
      </c>
      <c r="G586" s="43">
        <v>1997</v>
      </c>
      <c r="H586" s="35">
        <v>0</v>
      </c>
      <c r="I586" s="36"/>
      <c r="J586" s="36"/>
      <c r="K586" s="36"/>
      <c r="L586" s="36"/>
      <c r="M586" s="35">
        <v>0</v>
      </c>
      <c r="N586" s="36"/>
      <c r="O586" s="36">
        <v>0</v>
      </c>
      <c r="P586" s="35">
        <v>0</v>
      </c>
      <c r="Q586" s="36"/>
      <c r="R586" s="45">
        <v>1</v>
      </c>
      <c r="S586" s="35"/>
      <c r="T586" s="36"/>
      <c r="U586" s="36"/>
      <c r="V586" s="36"/>
      <c r="W586" s="36"/>
      <c r="X586" s="36"/>
      <c r="Y586" s="38" t="s">
        <v>14</v>
      </c>
    </row>
    <row r="587" spans="1:25">
      <c r="A587" s="66">
        <v>28</v>
      </c>
      <c r="B587" s="34" t="s">
        <v>1913</v>
      </c>
      <c r="C587" s="34" t="s">
        <v>1059</v>
      </c>
      <c r="D587" s="43" t="s">
        <v>72</v>
      </c>
      <c r="E587" s="34" t="s">
        <v>54</v>
      </c>
      <c r="F587" s="43">
        <v>18</v>
      </c>
      <c r="G587" s="43">
        <v>2007</v>
      </c>
      <c r="H587" s="35">
        <v>0</v>
      </c>
      <c r="I587" s="36"/>
      <c r="J587" s="36"/>
      <c r="K587" s="36"/>
      <c r="L587" s="36"/>
      <c r="M587" s="35">
        <v>0</v>
      </c>
      <c r="N587" s="36"/>
      <c r="O587" s="36">
        <v>0</v>
      </c>
      <c r="P587" s="35">
        <v>0</v>
      </c>
      <c r="Q587" s="36"/>
      <c r="R587" s="45">
        <v>5</v>
      </c>
      <c r="S587" s="35"/>
      <c r="T587" s="36"/>
      <c r="U587" s="36"/>
      <c r="V587" s="36"/>
      <c r="W587" s="36"/>
      <c r="X587" s="36"/>
      <c r="Y587" s="38" t="s">
        <v>14</v>
      </c>
    </row>
    <row r="588" spans="1:25">
      <c r="A588" s="66">
        <v>34</v>
      </c>
      <c r="B588" s="34" t="s">
        <v>3774</v>
      </c>
      <c r="C588" s="34" t="s">
        <v>1059</v>
      </c>
      <c r="D588" s="43" t="s">
        <v>70</v>
      </c>
      <c r="E588" s="34" t="s">
        <v>46</v>
      </c>
      <c r="F588" s="43">
        <v>17</v>
      </c>
      <c r="G588" s="43">
        <v>2007</v>
      </c>
      <c r="H588" s="35">
        <v>0</v>
      </c>
      <c r="I588" s="36"/>
      <c r="J588" s="36"/>
      <c r="K588" s="36"/>
      <c r="L588" s="36"/>
      <c r="M588" s="35">
        <v>0</v>
      </c>
      <c r="N588" s="36"/>
      <c r="O588" s="36">
        <v>0</v>
      </c>
      <c r="P588" s="35">
        <v>0</v>
      </c>
      <c r="Q588" s="36"/>
      <c r="R588" s="45">
        <v>2</v>
      </c>
      <c r="S588" s="35"/>
      <c r="T588" s="36"/>
      <c r="U588" s="36"/>
      <c r="V588" s="36"/>
      <c r="W588" s="36"/>
      <c r="X588" s="36"/>
      <c r="Y588" s="38" t="s">
        <v>14</v>
      </c>
    </row>
    <row r="589" spans="1:25">
      <c r="A589" s="66">
        <v>36</v>
      </c>
      <c r="B589" s="34" t="s">
        <v>1698</v>
      </c>
      <c r="C589" s="34" t="s">
        <v>1095</v>
      </c>
      <c r="D589" s="43" t="s">
        <v>72</v>
      </c>
      <c r="E589" s="34" t="s">
        <v>67</v>
      </c>
      <c r="F589" s="43">
        <v>23</v>
      </c>
      <c r="G589" s="43">
        <v>2001</v>
      </c>
      <c r="H589" s="35">
        <v>0</v>
      </c>
      <c r="I589" s="36"/>
      <c r="J589" s="36"/>
      <c r="K589" s="36"/>
      <c r="L589" s="36"/>
      <c r="M589" s="35">
        <v>0</v>
      </c>
      <c r="N589" s="36"/>
      <c r="O589" s="36">
        <v>0</v>
      </c>
      <c r="P589" s="35">
        <v>0</v>
      </c>
      <c r="Q589" s="36"/>
      <c r="R589" s="45">
        <v>8</v>
      </c>
      <c r="S589" s="35"/>
      <c r="T589" s="36"/>
      <c r="U589" s="36"/>
      <c r="V589" s="36"/>
      <c r="W589" s="36"/>
      <c r="X589" s="36"/>
      <c r="Y589" s="38" t="s">
        <v>14</v>
      </c>
    </row>
    <row r="590" spans="1:25">
      <c r="A590" s="66">
        <v>43</v>
      </c>
      <c r="B590" s="34" t="s">
        <v>1935</v>
      </c>
      <c r="C590" s="34" t="s">
        <v>1059</v>
      </c>
      <c r="D590" s="43" t="s">
        <v>72</v>
      </c>
      <c r="E590" s="34" t="s">
        <v>56</v>
      </c>
      <c r="F590" s="43">
        <v>19</v>
      </c>
      <c r="G590" s="43">
        <v>2005</v>
      </c>
      <c r="H590" s="35">
        <v>0</v>
      </c>
      <c r="I590" s="36"/>
      <c r="J590" s="36"/>
      <c r="K590" s="36"/>
      <c r="L590" s="36"/>
      <c r="M590" s="35">
        <v>0</v>
      </c>
      <c r="N590" s="36"/>
      <c r="O590" s="36">
        <v>0</v>
      </c>
      <c r="P590" s="35">
        <v>0</v>
      </c>
      <c r="Q590" s="36"/>
      <c r="R590" s="45">
        <v>2</v>
      </c>
      <c r="S590" s="35"/>
      <c r="T590" s="36"/>
      <c r="U590" s="36"/>
      <c r="V590" s="36"/>
      <c r="W590" s="36"/>
      <c r="X590" s="36"/>
      <c r="Y590" s="38" t="s">
        <v>14</v>
      </c>
    </row>
    <row r="591" spans="1:25">
      <c r="A591" s="66">
        <v>44</v>
      </c>
      <c r="B591" s="34" t="s">
        <v>411</v>
      </c>
      <c r="C591" s="34" t="s">
        <v>1059</v>
      </c>
      <c r="D591" s="43" t="s">
        <v>76</v>
      </c>
      <c r="E591" s="34" t="s">
        <v>4528</v>
      </c>
      <c r="F591" s="43">
        <v>26</v>
      </c>
      <c r="G591" s="43">
        <v>1999</v>
      </c>
      <c r="H591" s="35">
        <v>0</v>
      </c>
      <c r="I591" s="36"/>
      <c r="J591" s="36"/>
      <c r="K591" s="36"/>
      <c r="L591" s="36"/>
      <c r="M591" s="35">
        <v>0</v>
      </c>
      <c r="N591" s="36"/>
      <c r="O591" s="36">
        <v>0</v>
      </c>
      <c r="P591" s="35">
        <v>0</v>
      </c>
      <c r="Q591" s="36"/>
      <c r="R591" s="45">
        <v>10</v>
      </c>
      <c r="S591" s="35"/>
      <c r="T591" s="36"/>
      <c r="U591" s="36"/>
      <c r="V591" s="36"/>
      <c r="W591" s="36"/>
      <c r="X591" s="36"/>
      <c r="Y591" s="38" t="s">
        <v>14</v>
      </c>
    </row>
    <row r="592" spans="1:25">
      <c r="A592" s="66">
        <v>47</v>
      </c>
      <c r="B592" s="34" t="s">
        <v>3432</v>
      </c>
      <c r="C592" s="34" t="s">
        <v>1060</v>
      </c>
      <c r="D592" s="43" t="s">
        <v>72</v>
      </c>
      <c r="E592" s="34" t="s">
        <v>68</v>
      </c>
      <c r="F592" s="43">
        <v>19</v>
      </c>
      <c r="G592" s="43">
        <v>2006</v>
      </c>
      <c r="H592" s="35">
        <v>0</v>
      </c>
      <c r="I592" s="36"/>
      <c r="J592" s="36"/>
      <c r="K592" s="36"/>
      <c r="L592" s="36"/>
      <c r="M592" s="35">
        <v>0</v>
      </c>
      <c r="N592" s="36"/>
      <c r="O592" s="36">
        <v>0</v>
      </c>
      <c r="P592" s="35">
        <v>0</v>
      </c>
      <c r="Q592" s="36"/>
      <c r="R592" s="45">
        <v>22</v>
      </c>
      <c r="S592" s="35"/>
      <c r="T592" s="36"/>
      <c r="U592" s="36"/>
      <c r="V592" s="36"/>
      <c r="W592" s="36"/>
      <c r="X592" s="36"/>
      <c r="Y592" s="38" t="s">
        <v>14</v>
      </c>
    </row>
    <row r="593" spans="1:25">
      <c r="A593" s="66">
        <v>51</v>
      </c>
      <c r="B593" s="34" t="s">
        <v>3524</v>
      </c>
      <c r="C593" s="34" t="s">
        <v>1059</v>
      </c>
      <c r="D593" s="43" t="s">
        <v>76</v>
      </c>
      <c r="E593" s="34" t="s">
        <v>56</v>
      </c>
      <c r="F593" s="43">
        <v>25</v>
      </c>
      <c r="G593" s="43">
        <v>1999</v>
      </c>
      <c r="H593" s="35">
        <v>0</v>
      </c>
      <c r="I593" s="36"/>
      <c r="J593" s="36"/>
      <c r="K593" s="36"/>
      <c r="L593" s="36"/>
      <c r="M593" s="35">
        <v>0</v>
      </c>
      <c r="N593" s="36"/>
      <c r="O593" s="36">
        <v>0</v>
      </c>
      <c r="P593" s="35">
        <v>0</v>
      </c>
      <c r="Q593" s="36"/>
      <c r="R593" s="45">
        <v>1</v>
      </c>
      <c r="S593" s="35"/>
      <c r="T593" s="36"/>
      <c r="U593" s="36"/>
      <c r="V593" s="36"/>
      <c r="W593" s="36"/>
      <c r="X593" s="36"/>
      <c r="Y593" s="38" t="s">
        <v>14</v>
      </c>
    </row>
    <row r="594" spans="1:25">
      <c r="A594" s="66">
        <v>59</v>
      </c>
      <c r="B594" s="34" t="s">
        <v>1878</v>
      </c>
      <c r="C594" s="34" t="s">
        <v>1059</v>
      </c>
      <c r="D594" s="43" t="s">
        <v>71</v>
      </c>
      <c r="E594" s="34" t="s">
        <v>68</v>
      </c>
      <c r="F594" s="43">
        <v>19</v>
      </c>
      <c r="G594" s="43">
        <v>2005</v>
      </c>
      <c r="H594" s="35">
        <v>0</v>
      </c>
      <c r="I594" s="36"/>
      <c r="J594" s="36"/>
      <c r="K594" s="36"/>
      <c r="L594" s="36"/>
      <c r="M594" s="35">
        <v>0</v>
      </c>
      <c r="N594" s="36"/>
      <c r="O594" s="36">
        <v>0</v>
      </c>
      <c r="P594" s="35">
        <v>0</v>
      </c>
      <c r="Q594" s="36"/>
      <c r="R594" s="45">
        <v>1</v>
      </c>
      <c r="S594" s="35"/>
      <c r="T594" s="36"/>
      <c r="U594" s="36"/>
      <c r="V594" s="36"/>
      <c r="W594" s="36"/>
      <c r="X594" s="36"/>
      <c r="Y594" s="38" t="s">
        <v>14</v>
      </c>
    </row>
    <row r="595" spans="1:25">
      <c r="A595" s="66">
        <v>62</v>
      </c>
      <c r="B595" s="34" t="s">
        <v>4310</v>
      </c>
      <c r="C595" s="34" t="s">
        <v>1059</v>
      </c>
      <c r="D595" s="43" t="s">
        <v>72</v>
      </c>
      <c r="E595" s="34" t="s">
        <v>63</v>
      </c>
      <c r="F595" s="43">
        <v>17</v>
      </c>
      <c r="G595" s="43">
        <v>2008</v>
      </c>
      <c r="H595" s="35">
        <v>0</v>
      </c>
      <c r="I595" s="36"/>
      <c r="J595" s="36"/>
      <c r="K595" s="36"/>
      <c r="L595" s="36"/>
      <c r="M595" s="35">
        <v>0</v>
      </c>
      <c r="N595" s="36"/>
      <c r="O595" s="36">
        <v>0</v>
      </c>
      <c r="P595" s="35">
        <v>0</v>
      </c>
      <c r="Q595" s="36"/>
      <c r="R595" s="45">
        <v>4</v>
      </c>
      <c r="S595" s="35"/>
      <c r="T595" s="36"/>
      <c r="U595" s="36"/>
      <c r="V595" s="36"/>
      <c r="W595" s="36"/>
      <c r="X595" s="36"/>
      <c r="Y595" s="38" t="s">
        <v>14</v>
      </c>
    </row>
    <row r="596" spans="1:25">
      <c r="A596" s="66">
        <v>66</v>
      </c>
      <c r="B596" s="34" t="s">
        <v>4673</v>
      </c>
      <c r="C596" s="34" t="s">
        <v>1085</v>
      </c>
      <c r="D596" s="43" t="s">
        <v>71</v>
      </c>
      <c r="E596" s="34" t="s">
        <v>56</v>
      </c>
      <c r="F596" s="43">
        <v>17</v>
      </c>
      <c r="G596" s="43">
        <v>2007</v>
      </c>
      <c r="H596" s="35">
        <v>0</v>
      </c>
      <c r="I596" s="36"/>
      <c r="J596" s="36"/>
      <c r="K596" s="36"/>
      <c r="L596" s="36"/>
      <c r="M596" s="35">
        <v>0</v>
      </c>
      <c r="N596" s="36"/>
      <c r="O596" s="36">
        <v>0</v>
      </c>
      <c r="P596" s="35">
        <v>0</v>
      </c>
      <c r="Q596" s="36"/>
      <c r="R596" s="45">
        <v>8</v>
      </c>
      <c r="S596" s="35"/>
      <c r="T596" s="36"/>
      <c r="U596" s="36"/>
      <c r="V596" s="36"/>
      <c r="W596" s="36"/>
      <c r="X596" s="36"/>
      <c r="Y596" s="38" t="s">
        <v>14</v>
      </c>
    </row>
    <row r="597" spans="1:25">
      <c r="A597" s="66">
        <v>70</v>
      </c>
      <c r="B597" s="34" t="s">
        <v>1856</v>
      </c>
      <c r="C597" s="34" t="s">
        <v>1059</v>
      </c>
      <c r="D597" s="43" t="s">
        <v>76</v>
      </c>
      <c r="E597" s="34" t="s">
        <v>48</v>
      </c>
      <c r="F597" s="43">
        <v>33</v>
      </c>
      <c r="G597" s="43">
        <v>1992</v>
      </c>
      <c r="H597" s="35">
        <v>0</v>
      </c>
      <c r="I597" s="36"/>
      <c r="J597" s="36"/>
      <c r="K597" s="36"/>
      <c r="L597" s="36"/>
      <c r="M597" s="35">
        <v>0</v>
      </c>
      <c r="N597" s="36"/>
      <c r="O597" s="36">
        <v>0</v>
      </c>
      <c r="P597" s="35">
        <v>0</v>
      </c>
      <c r="Q597" s="36"/>
      <c r="R597" s="45">
        <v>2</v>
      </c>
      <c r="S597" s="35"/>
      <c r="T597" s="36"/>
      <c r="U597" s="36"/>
      <c r="V597" s="36"/>
      <c r="W597" s="36"/>
      <c r="X597" s="36"/>
      <c r="Y597" s="38" t="s">
        <v>14</v>
      </c>
    </row>
    <row r="598" spans="1:25">
      <c r="A598" s="66">
        <v>72</v>
      </c>
      <c r="B598" s="34" t="s">
        <v>85</v>
      </c>
      <c r="C598" s="34" t="s">
        <v>1072</v>
      </c>
      <c r="D598" s="43" t="s">
        <v>71</v>
      </c>
      <c r="E598" s="34" t="s">
        <v>67</v>
      </c>
      <c r="F598" s="43">
        <v>29</v>
      </c>
      <c r="G598" s="43">
        <v>1996</v>
      </c>
      <c r="H598" s="35">
        <v>0</v>
      </c>
      <c r="I598" s="36"/>
      <c r="J598" s="36"/>
      <c r="K598" s="36"/>
      <c r="L598" s="36"/>
      <c r="M598" s="35">
        <v>0</v>
      </c>
      <c r="N598" s="36"/>
      <c r="O598" s="36">
        <v>0</v>
      </c>
      <c r="P598" s="35">
        <v>0</v>
      </c>
      <c r="Q598" s="36"/>
      <c r="R598" s="45">
        <v>1</v>
      </c>
      <c r="S598" s="35"/>
      <c r="T598" s="36"/>
      <c r="U598" s="36"/>
      <c r="V598" s="36"/>
      <c r="W598" s="36"/>
      <c r="X598" s="36"/>
      <c r="Y598" s="38" t="s">
        <v>14</v>
      </c>
    </row>
    <row r="599" spans="1:25" ht="17.25" thickBot="1">
      <c r="A599" s="66">
        <v>79</v>
      </c>
      <c r="B599" s="34" t="s">
        <v>86</v>
      </c>
      <c r="C599" s="34" t="s">
        <v>1075</v>
      </c>
      <c r="D599" s="43" t="s">
        <v>72</v>
      </c>
      <c r="E599" s="34" t="s">
        <v>4525</v>
      </c>
      <c r="F599" s="43">
        <v>34</v>
      </c>
      <c r="G599" s="43">
        <v>1991</v>
      </c>
      <c r="H599" s="35">
        <v>0</v>
      </c>
      <c r="I599" s="36"/>
      <c r="J599" s="36"/>
      <c r="K599" s="36"/>
      <c r="L599" s="36"/>
      <c r="M599" s="35">
        <v>0</v>
      </c>
      <c r="N599" s="36"/>
      <c r="O599" s="36">
        <v>0</v>
      </c>
      <c r="P599" s="35">
        <v>0</v>
      </c>
      <c r="Q599" s="36"/>
      <c r="R599" s="45">
        <v>8</v>
      </c>
      <c r="S599" s="35"/>
      <c r="T599" s="36"/>
      <c r="U599" s="36"/>
      <c r="V599" s="36"/>
      <c r="W599" s="36"/>
      <c r="X599" s="36"/>
      <c r="Y599" s="38" t="s">
        <v>14</v>
      </c>
    </row>
    <row r="600" spans="1:25" ht="17.25" thickBot="1">
      <c r="A600" s="73">
        <v>86</v>
      </c>
      <c r="B600" s="75" t="s">
        <v>4400</v>
      </c>
      <c r="C600" s="75" t="s">
        <v>1059</v>
      </c>
      <c r="D600" s="77" t="s">
        <v>71</v>
      </c>
      <c r="E600" s="75" t="s">
        <v>3418</v>
      </c>
      <c r="F600" s="77">
        <v>17</v>
      </c>
      <c r="G600" s="77">
        <v>2007</v>
      </c>
      <c r="H600" s="81">
        <v>0</v>
      </c>
      <c r="I600" s="82"/>
      <c r="J600" s="82"/>
      <c r="K600" s="82"/>
      <c r="L600" s="82"/>
      <c r="M600" s="81">
        <v>0</v>
      </c>
      <c r="N600" s="82"/>
      <c r="O600" s="82">
        <v>0</v>
      </c>
      <c r="P600" s="81">
        <v>0</v>
      </c>
      <c r="Q600" s="82"/>
      <c r="R600" s="78">
        <v>1</v>
      </c>
      <c r="S600" s="81"/>
      <c r="T600" s="82"/>
      <c r="U600" s="82"/>
      <c r="V600" s="82"/>
      <c r="W600" s="82"/>
      <c r="X600" s="82"/>
      <c r="Y600" s="84" t="s">
        <v>14</v>
      </c>
    </row>
    <row r="601" spans="1:25">
      <c r="A601" s="66">
        <v>88</v>
      </c>
      <c r="B601" s="34" t="s">
        <v>4118</v>
      </c>
      <c r="C601" s="34" t="s">
        <v>1059</v>
      </c>
      <c r="D601" s="43" t="s">
        <v>71</v>
      </c>
      <c r="E601" s="34" t="s">
        <v>61</v>
      </c>
      <c r="F601" s="43">
        <v>18</v>
      </c>
      <c r="G601" s="43">
        <v>2007</v>
      </c>
      <c r="H601" s="35">
        <v>0</v>
      </c>
      <c r="I601" s="36"/>
      <c r="J601" s="36"/>
      <c r="K601" s="36"/>
      <c r="L601" s="36"/>
      <c r="M601" s="35">
        <v>0</v>
      </c>
      <c r="N601" s="36"/>
      <c r="O601" s="36">
        <v>0</v>
      </c>
      <c r="P601" s="35">
        <v>0</v>
      </c>
      <c r="Q601" s="36"/>
      <c r="R601" s="45">
        <v>1</v>
      </c>
      <c r="S601" s="35"/>
      <c r="T601" s="36"/>
      <c r="U601" s="36"/>
      <c r="V601" s="36"/>
      <c r="W601" s="36"/>
      <c r="X601" s="36"/>
      <c r="Y601" s="38" t="s">
        <v>14</v>
      </c>
    </row>
    <row r="602" spans="1:25">
      <c r="A602" s="66">
        <v>90</v>
      </c>
      <c r="B602" s="34" t="s">
        <v>4935</v>
      </c>
      <c r="C602" s="34" t="s">
        <v>1098</v>
      </c>
      <c r="D602" s="43" t="s">
        <v>76</v>
      </c>
      <c r="E602" s="34" t="s">
        <v>65</v>
      </c>
      <c r="F602" s="43">
        <v>21</v>
      </c>
      <c r="G602" s="43">
        <v>2003</v>
      </c>
      <c r="H602" s="35">
        <v>0</v>
      </c>
      <c r="I602" s="36"/>
      <c r="J602" s="36"/>
      <c r="K602" s="36"/>
      <c r="L602" s="36"/>
      <c r="M602" s="35">
        <v>0</v>
      </c>
      <c r="N602" s="36"/>
      <c r="O602" s="36">
        <v>0</v>
      </c>
      <c r="P602" s="35">
        <v>0</v>
      </c>
      <c r="Q602" s="36"/>
      <c r="R602" s="45">
        <v>1</v>
      </c>
      <c r="S602" s="35"/>
      <c r="T602" s="36"/>
      <c r="U602" s="36"/>
      <c r="V602" s="36"/>
      <c r="W602" s="36"/>
      <c r="X602" s="36"/>
      <c r="Y602" s="38" t="s">
        <v>14</v>
      </c>
    </row>
    <row r="603" spans="1:25">
      <c r="A603" s="66">
        <v>106</v>
      </c>
      <c r="B603" s="34" t="s">
        <v>3725</v>
      </c>
      <c r="C603" s="34" t="s">
        <v>1059</v>
      </c>
      <c r="D603" s="43" t="s">
        <v>72</v>
      </c>
      <c r="E603" s="34" t="s">
        <v>68</v>
      </c>
      <c r="F603" s="43">
        <v>20</v>
      </c>
      <c r="G603" s="43">
        <v>2004</v>
      </c>
      <c r="H603" s="35">
        <v>0</v>
      </c>
      <c r="I603" s="36"/>
      <c r="J603" s="36"/>
      <c r="K603" s="36"/>
      <c r="L603" s="36"/>
      <c r="M603" s="35">
        <v>0</v>
      </c>
      <c r="N603" s="36"/>
      <c r="O603" s="36">
        <v>0</v>
      </c>
      <c r="P603" s="35">
        <v>0</v>
      </c>
      <c r="Q603" s="36"/>
      <c r="R603" s="45">
        <v>11</v>
      </c>
      <c r="S603" s="35"/>
      <c r="T603" s="36"/>
      <c r="U603" s="36"/>
      <c r="V603" s="36"/>
      <c r="W603" s="36"/>
      <c r="X603" s="36"/>
      <c r="Y603" s="38" t="s">
        <v>14</v>
      </c>
    </row>
    <row r="604" spans="1:25">
      <c r="A604" s="66">
        <v>109</v>
      </c>
      <c r="B604" s="34" t="s">
        <v>4401</v>
      </c>
      <c r="C604" s="34" t="s">
        <v>1059</v>
      </c>
      <c r="D604" s="43" t="s">
        <v>71</v>
      </c>
      <c r="E604" s="34" t="s">
        <v>61</v>
      </c>
      <c r="F604" s="43">
        <v>18</v>
      </c>
      <c r="G604" s="43">
        <v>2007</v>
      </c>
      <c r="H604" s="35">
        <v>0</v>
      </c>
      <c r="I604" s="36"/>
      <c r="J604" s="36"/>
      <c r="K604" s="36"/>
      <c r="L604" s="36"/>
      <c r="M604" s="35">
        <v>0</v>
      </c>
      <c r="N604" s="36"/>
      <c r="O604" s="36">
        <v>0</v>
      </c>
      <c r="P604" s="35">
        <v>0</v>
      </c>
      <c r="Q604" s="36"/>
      <c r="R604" s="45">
        <v>1</v>
      </c>
      <c r="S604" s="35"/>
      <c r="T604" s="36"/>
      <c r="U604" s="36"/>
      <c r="V604" s="36"/>
      <c r="W604" s="36"/>
      <c r="X604" s="36"/>
      <c r="Y604" s="38" t="s">
        <v>14</v>
      </c>
    </row>
    <row r="605" spans="1:25">
      <c r="A605" s="66">
        <v>112</v>
      </c>
      <c r="B605" s="34" t="s">
        <v>4342</v>
      </c>
      <c r="C605" s="34" t="s">
        <v>1059</v>
      </c>
      <c r="D605" s="43" t="s">
        <v>70</v>
      </c>
      <c r="E605" s="34" t="s">
        <v>63</v>
      </c>
      <c r="F605" s="43">
        <v>17</v>
      </c>
      <c r="G605" s="43">
        <v>2007</v>
      </c>
      <c r="H605" s="35">
        <v>0</v>
      </c>
      <c r="I605" s="36"/>
      <c r="J605" s="36"/>
      <c r="K605" s="36"/>
      <c r="L605" s="36"/>
      <c r="M605" s="35">
        <v>0</v>
      </c>
      <c r="N605" s="36"/>
      <c r="O605" s="36">
        <v>0</v>
      </c>
      <c r="P605" s="35">
        <v>0</v>
      </c>
      <c r="Q605" s="36"/>
      <c r="R605" s="45">
        <v>2</v>
      </c>
      <c r="S605" s="35"/>
      <c r="T605" s="36"/>
      <c r="U605" s="36"/>
      <c r="V605" s="36"/>
      <c r="W605" s="36"/>
      <c r="X605" s="36"/>
      <c r="Y605" s="38" t="s">
        <v>14</v>
      </c>
    </row>
    <row r="606" spans="1:25">
      <c r="A606" s="66">
        <v>116</v>
      </c>
      <c r="B606" s="34" t="s">
        <v>5053</v>
      </c>
      <c r="C606" s="34" t="s">
        <v>1059</v>
      </c>
      <c r="D606" s="43" t="s">
        <v>71</v>
      </c>
      <c r="E606" s="34" t="s">
        <v>3420</v>
      </c>
      <c r="F606" s="43">
        <v>18</v>
      </c>
      <c r="G606" s="43">
        <v>2007</v>
      </c>
      <c r="H606" s="35">
        <v>0</v>
      </c>
      <c r="I606" s="36"/>
      <c r="J606" s="36"/>
      <c r="K606" s="36"/>
      <c r="L606" s="36"/>
      <c r="M606" s="35">
        <v>0</v>
      </c>
      <c r="N606" s="36"/>
      <c r="O606" s="36">
        <v>0</v>
      </c>
      <c r="P606" s="35">
        <v>0</v>
      </c>
      <c r="Q606" s="36"/>
      <c r="R606" s="45">
        <v>3</v>
      </c>
      <c r="S606" s="35"/>
      <c r="T606" s="36"/>
      <c r="U606" s="36"/>
      <c r="V606" s="36"/>
      <c r="W606" s="36"/>
      <c r="X606" s="36"/>
      <c r="Y606" s="38" t="s">
        <v>14</v>
      </c>
    </row>
    <row r="607" spans="1:25">
      <c r="A607" s="66">
        <v>118</v>
      </c>
      <c r="B607" s="34" t="s">
        <v>4402</v>
      </c>
      <c r="C607" s="34" t="s">
        <v>1059</v>
      </c>
      <c r="D607" s="43" t="s">
        <v>71</v>
      </c>
      <c r="E607" s="34" t="s">
        <v>3420</v>
      </c>
      <c r="F607" s="43">
        <v>17</v>
      </c>
      <c r="G607" s="43">
        <v>2007</v>
      </c>
      <c r="H607" s="35">
        <v>0</v>
      </c>
      <c r="I607" s="36"/>
      <c r="J607" s="36"/>
      <c r="K607" s="36"/>
      <c r="L607" s="36"/>
      <c r="M607" s="35">
        <v>0</v>
      </c>
      <c r="N607" s="36"/>
      <c r="O607" s="36">
        <v>0</v>
      </c>
      <c r="P607" s="35">
        <v>0</v>
      </c>
      <c r="Q607" s="36"/>
      <c r="R607" s="45">
        <v>1</v>
      </c>
      <c r="S607" s="35"/>
      <c r="T607" s="36"/>
      <c r="U607" s="36"/>
      <c r="V607" s="36"/>
      <c r="W607" s="36"/>
      <c r="X607" s="36"/>
      <c r="Y607" s="38" t="s">
        <v>14</v>
      </c>
    </row>
    <row r="608" spans="1:25">
      <c r="A608" s="66">
        <v>120</v>
      </c>
      <c r="B608" s="34" t="s">
        <v>1931</v>
      </c>
      <c r="C608" s="34" t="s">
        <v>1082</v>
      </c>
      <c r="D608" s="43" t="s">
        <v>70</v>
      </c>
      <c r="E608" s="34" t="s">
        <v>68</v>
      </c>
      <c r="F608" s="43">
        <v>21</v>
      </c>
      <c r="G608" s="43">
        <v>2004</v>
      </c>
      <c r="H608" s="35">
        <v>0</v>
      </c>
      <c r="I608" s="36"/>
      <c r="J608" s="36"/>
      <c r="K608" s="36"/>
      <c r="L608" s="36"/>
      <c r="M608" s="35">
        <v>0</v>
      </c>
      <c r="N608" s="36"/>
      <c r="O608" s="36">
        <v>0</v>
      </c>
      <c r="P608" s="35">
        <v>0</v>
      </c>
      <c r="Q608" s="36"/>
      <c r="R608" s="45">
        <v>2</v>
      </c>
      <c r="S608" s="35"/>
      <c r="T608" s="36"/>
      <c r="U608" s="36"/>
      <c r="V608" s="36"/>
      <c r="W608" s="36"/>
      <c r="X608" s="36"/>
      <c r="Y608" s="38" t="s">
        <v>14</v>
      </c>
    </row>
    <row r="609" spans="1:25">
      <c r="A609" s="66">
        <v>132</v>
      </c>
      <c r="B609" s="34" t="s">
        <v>5087</v>
      </c>
      <c r="C609" s="34" t="s">
        <v>1059</v>
      </c>
      <c r="D609" s="43" t="s">
        <v>71</v>
      </c>
      <c r="E609" s="34" t="s">
        <v>3420</v>
      </c>
      <c r="F609" s="43">
        <v>18</v>
      </c>
      <c r="G609" s="43">
        <v>2007</v>
      </c>
      <c r="H609" s="35">
        <v>0</v>
      </c>
      <c r="I609" s="36"/>
      <c r="J609" s="36"/>
      <c r="K609" s="36"/>
      <c r="L609" s="36"/>
      <c r="M609" s="35">
        <v>0</v>
      </c>
      <c r="N609" s="36"/>
      <c r="O609" s="36">
        <v>0</v>
      </c>
      <c r="P609" s="35">
        <v>0</v>
      </c>
      <c r="Q609" s="36"/>
      <c r="R609" s="45">
        <v>2</v>
      </c>
      <c r="S609" s="35"/>
      <c r="T609" s="36"/>
      <c r="U609" s="36"/>
      <c r="V609" s="36"/>
      <c r="W609" s="36"/>
      <c r="X609" s="36"/>
      <c r="Y609" s="38" t="s">
        <v>14</v>
      </c>
    </row>
    <row r="610" spans="1:25">
      <c r="A610" s="66">
        <v>138</v>
      </c>
      <c r="B610" s="34" t="s">
        <v>4192</v>
      </c>
      <c r="C610" s="34" t="s">
        <v>1083</v>
      </c>
      <c r="D610" s="43" t="s">
        <v>71</v>
      </c>
      <c r="E610" s="34" t="s">
        <v>67</v>
      </c>
      <c r="F610" s="43">
        <v>17</v>
      </c>
      <c r="G610" s="43">
        <v>2008</v>
      </c>
      <c r="H610" s="35">
        <v>0</v>
      </c>
      <c r="I610" s="36"/>
      <c r="J610" s="36"/>
      <c r="K610" s="36"/>
      <c r="L610" s="36"/>
      <c r="M610" s="35">
        <v>0</v>
      </c>
      <c r="N610" s="36"/>
      <c r="O610" s="36">
        <v>0</v>
      </c>
      <c r="P610" s="35">
        <v>0</v>
      </c>
      <c r="Q610" s="36"/>
      <c r="R610" s="45">
        <v>6</v>
      </c>
      <c r="S610" s="35"/>
      <c r="T610" s="36"/>
      <c r="U610" s="36"/>
      <c r="V610" s="36"/>
      <c r="W610" s="36"/>
      <c r="X610" s="36"/>
      <c r="Y610" s="38" t="s">
        <v>14</v>
      </c>
    </row>
    <row r="611" spans="1:25">
      <c r="A611" s="66">
        <v>148</v>
      </c>
      <c r="B611" s="34" t="s">
        <v>1836</v>
      </c>
      <c r="C611" s="34" t="s">
        <v>1059</v>
      </c>
      <c r="D611" s="43" t="s">
        <v>76</v>
      </c>
      <c r="E611" s="34" t="s">
        <v>67</v>
      </c>
      <c r="F611" s="43">
        <v>25</v>
      </c>
      <c r="G611" s="43">
        <v>2000</v>
      </c>
      <c r="H611" s="35">
        <v>0</v>
      </c>
      <c r="I611" s="36"/>
      <c r="J611" s="36"/>
      <c r="K611" s="36"/>
      <c r="L611" s="36"/>
      <c r="M611" s="35">
        <v>0</v>
      </c>
      <c r="N611" s="36"/>
      <c r="O611" s="36">
        <v>0</v>
      </c>
      <c r="P611" s="35">
        <v>0</v>
      </c>
      <c r="Q611" s="36"/>
      <c r="R611" s="45">
        <v>19</v>
      </c>
      <c r="S611" s="35"/>
      <c r="T611" s="36"/>
      <c r="U611" s="36"/>
      <c r="V611" s="36"/>
      <c r="W611" s="36"/>
      <c r="X611" s="36"/>
      <c r="Y611" s="38" t="s">
        <v>14</v>
      </c>
    </row>
    <row r="612" spans="1:25">
      <c r="A612" s="66">
        <v>173</v>
      </c>
      <c r="B612" s="34" t="s">
        <v>5054</v>
      </c>
      <c r="C612" s="34" t="s">
        <v>1059</v>
      </c>
      <c r="D612" s="43" t="s">
        <v>70</v>
      </c>
      <c r="E612" s="34" t="s">
        <v>60</v>
      </c>
      <c r="F612" s="43">
        <v>16</v>
      </c>
      <c r="G612" s="43">
        <v>2009</v>
      </c>
      <c r="H612" s="35">
        <v>0</v>
      </c>
      <c r="I612" s="36"/>
      <c r="J612" s="36"/>
      <c r="K612" s="36"/>
      <c r="L612" s="36"/>
      <c r="M612" s="35">
        <v>0</v>
      </c>
      <c r="N612" s="36"/>
      <c r="O612" s="36">
        <v>0</v>
      </c>
      <c r="P612" s="35">
        <v>0</v>
      </c>
      <c r="Q612" s="36"/>
      <c r="R612" s="45">
        <v>1</v>
      </c>
      <c r="S612" s="35"/>
      <c r="T612" s="36"/>
      <c r="U612" s="36"/>
      <c r="V612" s="36"/>
      <c r="W612" s="36"/>
      <c r="X612" s="36"/>
      <c r="Y612" s="38" t="s">
        <v>14</v>
      </c>
    </row>
    <row r="613" spans="1:25">
      <c r="A613" s="66">
        <v>174</v>
      </c>
      <c r="B613" s="34" t="s">
        <v>49</v>
      </c>
      <c r="C613" s="34" t="s">
        <v>1069</v>
      </c>
      <c r="D613" s="43" t="s">
        <v>76</v>
      </c>
      <c r="E613" s="34" t="s">
        <v>48</v>
      </c>
      <c r="F613" s="43">
        <v>31</v>
      </c>
      <c r="G613" s="43">
        <v>1993</v>
      </c>
      <c r="H613" s="35">
        <v>0</v>
      </c>
      <c r="I613" s="36"/>
      <c r="J613" s="36"/>
      <c r="K613" s="36"/>
      <c r="L613" s="36"/>
      <c r="M613" s="35">
        <v>0</v>
      </c>
      <c r="N613" s="36"/>
      <c r="O613" s="36">
        <v>0</v>
      </c>
      <c r="P613" s="35">
        <v>0</v>
      </c>
      <c r="Q613" s="36"/>
      <c r="R613" s="45">
        <v>2</v>
      </c>
      <c r="S613" s="35"/>
      <c r="T613" s="36"/>
      <c r="U613" s="36"/>
      <c r="V613" s="36"/>
      <c r="W613" s="36"/>
      <c r="X613" s="36"/>
      <c r="Y613" s="38" t="s">
        <v>14</v>
      </c>
    </row>
    <row r="614" spans="1:25">
      <c r="A614" s="66">
        <v>185</v>
      </c>
      <c r="B614" s="34" t="s">
        <v>4074</v>
      </c>
      <c r="C614" s="34" t="s">
        <v>1059</v>
      </c>
      <c r="D614" s="43" t="s">
        <v>72</v>
      </c>
      <c r="E614" s="34" t="s">
        <v>60</v>
      </c>
      <c r="F614" s="43">
        <v>17</v>
      </c>
      <c r="G614" s="43">
        <v>2008</v>
      </c>
      <c r="H614" s="35">
        <v>0</v>
      </c>
      <c r="I614" s="36"/>
      <c r="J614" s="36"/>
      <c r="K614" s="36"/>
      <c r="L614" s="36"/>
      <c r="M614" s="35">
        <v>0</v>
      </c>
      <c r="N614" s="36"/>
      <c r="O614" s="36">
        <v>0</v>
      </c>
      <c r="P614" s="35">
        <v>0</v>
      </c>
      <c r="Q614" s="36"/>
      <c r="R614" s="45">
        <v>1</v>
      </c>
      <c r="S614" s="35"/>
      <c r="T614" s="36"/>
      <c r="U614" s="36"/>
      <c r="V614" s="36"/>
      <c r="W614" s="36"/>
      <c r="X614" s="36"/>
      <c r="Y614" s="38" t="s">
        <v>14</v>
      </c>
    </row>
    <row r="615" spans="1:25">
      <c r="A615" s="66">
        <v>186</v>
      </c>
      <c r="B615" s="34" t="s">
        <v>1814</v>
      </c>
      <c r="C615" s="34" t="s">
        <v>1366</v>
      </c>
      <c r="D615" s="43" t="s">
        <v>71</v>
      </c>
      <c r="E615" s="34" t="s">
        <v>56</v>
      </c>
      <c r="F615" s="43">
        <v>19</v>
      </c>
      <c r="G615" s="43">
        <v>2006</v>
      </c>
      <c r="H615" s="35">
        <v>0</v>
      </c>
      <c r="I615" s="36"/>
      <c r="J615" s="36"/>
      <c r="K615" s="36"/>
      <c r="L615" s="36"/>
      <c r="M615" s="35">
        <v>0</v>
      </c>
      <c r="N615" s="36"/>
      <c r="O615" s="36">
        <v>0</v>
      </c>
      <c r="P615" s="35">
        <v>0</v>
      </c>
      <c r="Q615" s="36"/>
      <c r="R615" s="45">
        <v>3</v>
      </c>
      <c r="S615" s="35"/>
      <c r="T615" s="36"/>
      <c r="U615" s="36"/>
      <c r="V615" s="36"/>
      <c r="W615" s="36"/>
      <c r="X615" s="36"/>
      <c r="Y615" s="38" t="s">
        <v>14</v>
      </c>
    </row>
    <row r="616" spans="1:25">
      <c r="A616" s="66">
        <v>194</v>
      </c>
      <c r="B616" s="34" t="s">
        <v>3998</v>
      </c>
      <c r="C616" s="34" t="s">
        <v>1078</v>
      </c>
      <c r="D616" s="43" t="s">
        <v>76</v>
      </c>
      <c r="E616" s="34" t="s">
        <v>4526</v>
      </c>
      <c r="F616" s="43">
        <v>40</v>
      </c>
      <c r="G616" s="43">
        <v>1985</v>
      </c>
      <c r="H616" s="35">
        <v>0</v>
      </c>
      <c r="I616" s="36"/>
      <c r="J616" s="36"/>
      <c r="K616" s="36"/>
      <c r="L616" s="36"/>
      <c r="M616" s="35">
        <v>0</v>
      </c>
      <c r="N616" s="36"/>
      <c r="O616" s="36">
        <v>0</v>
      </c>
      <c r="P616" s="35">
        <v>0</v>
      </c>
      <c r="Q616" s="36"/>
      <c r="R616" s="45">
        <v>1</v>
      </c>
      <c r="S616" s="35"/>
      <c r="T616" s="36"/>
      <c r="U616" s="36"/>
      <c r="V616" s="36"/>
      <c r="W616" s="36"/>
      <c r="X616" s="36"/>
      <c r="Y616" s="38" t="s">
        <v>14</v>
      </c>
    </row>
    <row r="617" spans="1:25">
      <c r="A617" s="66">
        <v>195</v>
      </c>
      <c r="B617" s="34" t="s">
        <v>3512</v>
      </c>
      <c r="C617" s="34" t="s">
        <v>1061</v>
      </c>
      <c r="D617" s="43" t="s">
        <v>71</v>
      </c>
      <c r="E617" s="34" t="s">
        <v>67</v>
      </c>
      <c r="F617" s="43">
        <v>27</v>
      </c>
      <c r="G617" s="43">
        <v>1998</v>
      </c>
      <c r="H617" s="35">
        <v>0</v>
      </c>
      <c r="I617" s="36"/>
      <c r="J617" s="36"/>
      <c r="K617" s="36"/>
      <c r="L617" s="36"/>
      <c r="M617" s="35">
        <v>0</v>
      </c>
      <c r="N617" s="36"/>
      <c r="O617" s="36">
        <v>0</v>
      </c>
      <c r="P617" s="35">
        <v>0</v>
      </c>
      <c r="Q617" s="36"/>
      <c r="R617" s="45">
        <v>1</v>
      </c>
      <c r="S617" s="35"/>
      <c r="T617" s="36"/>
      <c r="U617" s="36"/>
      <c r="V617" s="36"/>
      <c r="W617" s="36"/>
      <c r="X617" s="36"/>
      <c r="Y617" s="38" t="s">
        <v>14</v>
      </c>
    </row>
    <row r="618" spans="1:25">
      <c r="A618" s="66">
        <v>204</v>
      </c>
      <c r="B618" s="34" t="s">
        <v>4403</v>
      </c>
      <c r="C618" s="34" t="s">
        <v>1059</v>
      </c>
      <c r="D618" s="43" t="s">
        <v>76</v>
      </c>
      <c r="E618" s="34" t="s">
        <v>67</v>
      </c>
      <c r="F618" s="43">
        <v>37</v>
      </c>
      <c r="G618" s="43">
        <v>1988</v>
      </c>
      <c r="H618" s="35">
        <v>0</v>
      </c>
      <c r="I618" s="36"/>
      <c r="J618" s="36"/>
      <c r="K618" s="36"/>
      <c r="L618" s="36"/>
      <c r="M618" s="35">
        <v>0</v>
      </c>
      <c r="N618" s="36"/>
      <c r="O618" s="36">
        <v>0</v>
      </c>
      <c r="P618" s="35">
        <v>0</v>
      </c>
      <c r="Q618" s="36"/>
      <c r="R618" s="45">
        <v>4</v>
      </c>
      <c r="S618" s="35"/>
      <c r="T618" s="36"/>
      <c r="U618" s="36"/>
      <c r="V618" s="36"/>
      <c r="W618" s="36"/>
      <c r="X618" s="36"/>
      <c r="Y618" s="38" t="s">
        <v>14</v>
      </c>
    </row>
    <row r="619" spans="1:25">
      <c r="A619" s="66">
        <v>208</v>
      </c>
      <c r="B619" s="34" t="s">
        <v>3531</v>
      </c>
      <c r="C619" s="34" t="s">
        <v>1063</v>
      </c>
      <c r="D619" s="43" t="s">
        <v>72</v>
      </c>
      <c r="E619" s="34" t="s">
        <v>3419</v>
      </c>
      <c r="F619" s="43">
        <v>21</v>
      </c>
      <c r="G619" s="43">
        <v>2003</v>
      </c>
      <c r="H619" s="35">
        <v>0</v>
      </c>
      <c r="I619" s="36"/>
      <c r="J619" s="36"/>
      <c r="K619" s="36"/>
      <c r="L619" s="36"/>
      <c r="M619" s="35">
        <v>0</v>
      </c>
      <c r="N619" s="36"/>
      <c r="O619" s="36">
        <v>0</v>
      </c>
      <c r="P619" s="35">
        <v>0</v>
      </c>
      <c r="Q619" s="36"/>
      <c r="R619" s="45">
        <v>5</v>
      </c>
      <c r="S619" s="35"/>
      <c r="T619" s="36"/>
      <c r="U619" s="36"/>
      <c r="V619" s="36"/>
      <c r="W619" s="36"/>
      <c r="X619" s="36"/>
      <c r="Y619" s="38" t="s">
        <v>14</v>
      </c>
    </row>
    <row r="620" spans="1:25">
      <c r="A620" s="66">
        <v>224</v>
      </c>
      <c r="B620" s="34" t="s">
        <v>4141</v>
      </c>
      <c r="C620" s="34" t="s">
        <v>1059</v>
      </c>
      <c r="D620" s="43" t="s">
        <v>72</v>
      </c>
      <c r="E620" s="34" t="s">
        <v>4526</v>
      </c>
      <c r="F620" s="43">
        <v>17</v>
      </c>
      <c r="G620" s="43">
        <v>2007</v>
      </c>
      <c r="H620" s="35">
        <v>0</v>
      </c>
      <c r="I620" s="36"/>
      <c r="J620" s="36"/>
      <c r="K620" s="36"/>
      <c r="L620" s="36"/>
      <c r="M620" s="35">
        <v>0</v>
      </c>
      <c r="N620" s="36"/>
      <c r="O620" s="36">
        <v>0</v>
      </c>
      <c r="P620" s="35">
        <v>0</v>
      </c>
      <c r="Q620" s="36"/>
      <c r="R620" s="45">
        <v>4</v>
      </c>
      <c r="S620" s="35"/>
      <c r="T620" s="36"/>
      <c r="U620" s="36"/>
      <c r="V620" s="36"/>
      <c r="W620" s="36"/>
      <c r="X620" s="36"/>
      <c r="Y620" s="38" t="s">
        <v>14</v>
      </c>
    </row>
    <row r="621" spans="1:25">
      <c r="A621" s="66">
        <v>231</v>
      </c>
      <c r="B621" s="34" t="s">
        <v>4279</v>
      </c>
      <c r="C621" s="34" t="s">
        <v>1070</v>
      </c>
      <c r="D621" s="43" t="s">
        <v>70</v>
      </c>
      <c r="E621" s="34" t="s">
        <v>65</v>
      </c>
      <c r="F621" s="43">
        <v>20</v>
      </c>
      <c r="G621" s="43">
        <v>2005</v>
      </c>
      <c r="H621" s="35">
        <v>0</v>
      </c>
      <c r="I621" s="36"/>
      <c r="J621" s="36"/>
      <c r="K621" s="36"/>
      <c r="L621" s="36"/>
      <c r="M621" s="35">
        <v>0</v>
      </c>
      <c r="N621" s="36"/>
      <c r="O621" s="36">
        <v>0</v>
      </c>
      <c r="P621" s="35">
        <v>0</v>
      </c>
      <c r="Q621" s="36"/>
      <c r="R621" s="45">
        <v>4</v>
      </c>
      <c r="S621" s="35"/>
      <c r="T621" s="36"/>
      <c r="U621" s="36"/>
      <c r="V621" s="36"/>
      <c r="W621" s="36"/>
      <c r="X621" s="36"/>
      <c r="Y621" s="38" t="s">
        <v>14</v>
      </c>
    </row>
    <row r="622" spans="1:25">
      <c r="A622" s="66">
        <v>234</v>
      </c>
      <c r="B622" s="34" t="s">
        <v>5008</v>
      </c>
      <c r="C622" s="34" t="s">
        <v>1090</v>
      </c>
      <c r="D622" s="43" t="s">
        <v>76</v>
      </c>
      <c r="E622" s="34" t="s">
        <v>65</v>
      </c>
      <c r="F622" s="43">
        <v>17</v>
      </c>
      <c r="G622" s="43">
        <v>2007</v>
      </c>
      <c r="H622" s="35">
        <v>0</v>
      </c>
      <c r="I622" s="36"/>
      <c r="J622" s="36"/>
      <c r="K622" s="36"/>
      <c r="L622" s="36"/>
      <c r="M622" s="35">
        <v>0</v>
      </c>
      <c r="N622" s="36"/>
      <c r="O622" s="36">
        <v>0</v>
      </c>
      <c r="P622" s="35">
        <v>0</v>
      </c>
      <c r="Q622" s="36"/>
      <c r="R622" s="45">
        <v>2</v>
      </c>
      <c r="S622" s="35"/>
      <c r="T622" s="36"/>
      <c r="U622" s="36"/>
      <c r="V622" s="36"/>
      <c r="W622" s="36"/>
      <c r="X622" s="36"/>
      <c r="Y622" s="38" t="s">
        <v>14</v>
      </c>
    </row>
    <row r="623" spans="1:25">
      <c r="A623" s="66">
        <v>235</v>
      </c>
      <c r="B623" s="34" t="s">
        <v>4343</v>
      </c>
      <c r="C623" s="34" t="s">
        <v>1090</v>
      </c>
      <c r="D623" s="43" t="s">
        <v>70</v>
      </c>
      <c r="E623" s="34" t="s">
        <v>68</v>
      </c>
      <c r="F623" s="43">
        <v>17</v>
      </c>
      <c r="G623" s="43">
        <v>2007</v>
      </c>
      <c r="H623" s="35">
        <v>0</v>
      </c>
      <c r="I623" s="36"/>
      <c r="J623" s="36"/>
      <c r="K623" s="36"/>
      <c r="L623" s="36"/>
      <c r="M623" s="35">
        <v>0</v>
      </c>
      <c r="N623" s="36"/>
      <c r="O623" s="36">
        <v>0</v>
      </c>
      <c r="P623" s="35">
        <v>0</v>
      </c>
      <c r="Q623" s="36"/>
      <c r="R623" s="45">
        <v>1</v>
      </c>
      <c r="S623" s="35"/>
      <c r="T623" s="36"/>
      <c r="U623" s="36"/>
      <c r="V623" s="36"/>
      <c r="W623" s="36"/>
      <c r="X623" s="36"/>
      <c r="Y623" s="38" t="s">
        <v>14</v>
      </c>
    </row>
    <row r="624" spans="1:25">
      <c r="A624" s="66">
        <v>238</v>
      </c>
      <c r="B624" s="34" t="s">
        <v>4280</v>
      </c>
      <c r="C624" s="34" t="s">
        <v>1059</v>
      </c>
      <c r="D624" s="43" t="s">
        <v>71</v>
      </c>
      <c r="E624" s="34" t="s">
        <v>48</v>
      </c>
      <c r="F624" s="43">
        <v>19</v>
      </c>
      <c r="G624" s="43">
        <v>2006</v>
      </c>
      <c r="H624" s="35">
        <v>0</v>
      </c>
      <c r="I624" s="36"/>
      <c r="J624" s="36"/>
      <c r="K624" s="36"/>
      <c r="L624" s="36"/>
      <c r="M624" s="35">
        <v>0</v>
      </c>
      <c r="N624" s="36"/>
      <c r="O624" s="36">
        <v>0</v>
      </c>
      <c r="P624" s="35">
        <v>0</v>
      </c>
      <c r="Q624" s="36"/>
      <c r="R624" s="45">
        <v>1</v>
      </c>
      <c r="S624" s="35"/>
      <c r="T624" s="36"/>
      <c r="U624" s="36"/>
      <c r="V624" s="36"/>
      <c r="W624" s="36"/>
      <c r="X624" s="36"/>
      <c r="Y624" s="38" t="s">
        <v>14</v>
      </c>
    </row>
    <row r="625" spans="1:25" ht="17.25" thickBot="1">
      <c r="A625" s="66">
        <v>239</v>
      </c>
      <c r="B625" s="34" t="s">
        <v>4019</v>
      </c>
      <c r="C625" s="34" t="s">
        <v>1059</v>
      </c>
      <c r="D625" s="43" t="s">
        <v>70</v>
      </c>
      <c r="E625" s="34" t="s">
        <v>3420</v>
      </c>
      <c r="F625" s="43">
        <v>16</v>
      </c>
      <c r="G625" s="43">
        <v>2008</v>
      </c>
      <c r="H625" s="35">
        <v>0</v>
      </c>
      <c r="I625" s="36"/>
      <c r="J625" s="36"/>
      <c r="K625" s="36"/>
      <c r="L625" s="36"/>
      <c r="M625" s="35">
        <v>0</v>
      </c>
      <c r="N625" s="36"/>
      <c r="O625" s="36">
        <v>0</v>
      </c>
      <c r="P625" s="35">
        <v>0</v>
      </c>
      <c r="Q625" s="36"/>
      <c r="R625" s="45">
        <v>1</v>
      </c>
      <c r="S625" s="35"/>
      <c r="T625" s="36"/>
      <c r="U625" s="36"/>
      <c r="V625" s="36"/>
      <c r="W625" s="36"/>
      <c r="X625" s="36"/>
      <c r="Y625" s="38" t="s">
        <v>14</v>
      </c>
    </row>
    <row r="626" spans="1:25" ht="17.25" thickBot="1">
      <c r="A626" s="73">
        <v>253</v>
      </c>
      <c r="B626" s="75" t="s">
        <v>1744</v>
      </c>
      <c r="C626" s="75" t="s">
        <v>1079</v>
      </c>
      <c r="D626" s="77" t="s">
        <v>71</v>
      </c>
      <c r="E626" s="75" t="s">
        <v>48</v>
      </c>
      <c r="F626" s="77">
        <v>34</v>
      </c>
      <c r="G626" s="77">
        <v>1990</v>
      </c>
      <c r="H626" s="81">
        <v>0</v>
      </c>
      <c r="I626" s="82"/>
      <c r="J626" s="82"/>
      <c r="K626" s="82"/>
      <c r="L626" s="82"/>
      <c r="M626" s="81">
        <v>0</v>
      </c>
      <c r="N626" s="82"/>
      <c r="O626" s="82">
        <v>0</v>
      </c>
      <c r="P626" s="81">
        <v>0</v>
      </c>
      <c r="Q626" s="82"/>
      <c r="R626" s="78">
        <v>2</v>
      </c>
      <c r="S626" s="81"/>
      <c r="T626" s="82"/>
      <c r="U626" s="82"/>
      <c r="V626" s="82"/>
      <c r="W626" s="82"/>
      <c r="X626" s="82"/>
      <c r="Y626" s="84" t="s">
        <v>14</v>
      </c>
    </row>
    <row r="627" spans="1:25">
      <c r="A627" s="66">
        <v>264</v>
      </c>
      <c r="B627" s="34" t="s">
        <v>1816</v>
      </c>
      <c r="C627" s="34" t="s">
        <v>1059</v>
      </c>
      <c r="D627" s="43" t="s">
        <v>76</v>
      </c>
      <c r="E627" s="34" t="s">
        <v>51</v>
      </c>
      <c r="F627" s="43">
        <v>39</v>
      </c>
      <c r="G627" s="43">
        <v>1986</v>
      </c>
      <c r="H627" s="35">
        <v>0</v>
      </c>
      <c r="I627" s="36"/>
      <c r="J627" s="36"/>
      <c r="K627" s="36"/>
      <c r="L627" s="36"/>
      <c r="M627" s="35">
        <v>0</v>
      </c>
      <c r="N627" s="36"/>
      <c r="O627" s="36">
        <v>0</v>
      </c>
      <c r="P627" s="35">
        <v>0</v>
      </c>
      <c r="Q627" s="36"/>
      <c r="R627" s="45">
        <v>4</v>
      </c>
      <c r="S627" s="35"/>
      <c r="T627" s="36"/>
      <c r="U627" s="36"/>
      <c r="V627" s="36"/>
      <c r="W627" s="36"/>
      <c r="X627" s="36"/>
      <c r="Y627" s="38" t="s">
        <v>14</v>
      </c>
    </row>
    <row r="628" spans="1:25">
      <c r="A628" s="66">
        <v>273</v>
      </c>
      <c r="B628" s="34" t="s">
        <v>4880</v>
      </c>
      <c r="C628" s="34" t="s">
        <v>1059</v>
      </c>
      <c r="D628" s="43" t="s">
        <v>76</v>
      </c>
      <c r="E628" s="34" t="s">
        <v>4526</v>
      </c>
      <c r="F628" s="43">
        <v>19</v>
      </c>
      <c r="G628" s="43">
        <v>2006</v>
      </c>
      <c r="H628" s="35">
        <v>0</v>
      </c>
      <c r="I628" s="36"/>
      <c r="J628" s="36"/>
      <c r="K628" s="36"/>
      <c r="L628" s="36"/>
      <c r="M628" s="35">
        <v>0</v>
      </c>
      <c r="N628" s="36"/>
      <c r="O628" s="36">
        <v>0</v>
      </c>
      <c r="P628" s="35">
        <v>0</v>
      </c>
      <c r="Q628" s="36"/>
      <c r="R628" s="45">
        <v>1</v>
      </c>
      <c r="S628" s="35"/>
      <c r="T628" s="36"/>
      <c r="U628" s="36"/>
      <c r="V628" s="36"/>
      <c r="W628" s="36"/>
      <c r="X628" s="36"/>
      <c r="Y628" s="38" t="s">
        <v>14</v>
      </c>
    </row>
    <row r="629" spans="1:25">
      <c r="A629" s="66">
        <v>274</v>
      </c>
      <c r="B629" s="34" t="s">
        <v>4281</v>
      </c>
      <c r="C629" s="34" t="s">
        <v>1059</v>
      </c>
      <c r="D629" s="43" t="s">
        <v>70</v>
      </c>
      <c r="E629" s="34" t="s">
        <v>48</v>
      </c>
      <c r="F629" s="43">
        <v>17</v>
      </c>
      <c r="G629" s="43">
        <v>2008</v>
      </c>
      <c r="H629" s="35">
        <v>0</v>
      </c>
      <c r="I629" s="36"/>
      <c r="J629" s="36"/>
      <c r="K629" s="36"/>
      <c r="L629" s="36"/>
      <c r="M629" s="35">
        <v>0</v>
      </c>
      <c r="N629" s="36"/>
      <c r="O629" s="36">
        <v>0</v>
      </c>
      <c r="P629" s="35">
        <v>0</v>
      </c>
      <c r="Q629" s="36"/>
      <c r="R629" s="45">
        <v>5</v>
      </c>
      <c r="S629" s="35"/>
      <c r="T629" s="36"/>
      <c r="U629" s="36"/>
      <c r="V629" s="36"/>
      <c r="W629" s="36"/>
      <c r="X629" s="36"/>
      <c r="Y629" s="38" t="s">
        <v>14</v>
      </c>
    </row>
    <row r="630" spans="1:25">
      <c r="A630" s="66">
        <v>280</v>
      </c>
      <c r="B630" s="34" t="s">
        <v>4193</v>
      </c>
      <c r="C630" s="34" t="s">
        <v>1081</v>
      </c>
      <c r="D630" s="43" t="s">
        <v>76</v>
      </c>
      <c r="E630" s="34" t="s">
        <v>61</v>
      </c>
      <c r="F630" s="43">
        <v>20</v>
      </c>
      <c r="G630" s="43">
        <v>2004</v>
      </c>
      <c r="H630" s="35">
        <v>0</v>
      </c>
      <c r="I630" s="36"/>
      <c r="J630" s="36"/>
      <c r="K630" s="36"/>
      <c r="L630" s="36"/>
      <c r="M630" s="35">
        <v>0</v>
      </c>
      <c r="N630" s="36"/>
      <c r="O630" s="36">
        <v>0</v>
      </c>
      <c r="P630" s="35">
        <v>0</v>
      </c>
      <c r="Q630" s="36"/>
      <c r="R630" s="45">
        <v>1</v>
      </c>
      <c r="S630" s="35"/>
      <c r="T630" s="36"/>
      <c r="U630" s="36"/>
      <c r="V630" s="36"/>
      <c r="W630" s="36"/>
      <c r="X630" s="36"/>
      <c r="Y630" s="38" t="s">
        <v>14</v>
      </c>
    </row>
    <row r="631" spans="1:25">
      <c r="A631" s="66">
        <v>287</v>
      </c>
      <c r="B631" s="34" t="s">
        <v>1136</v>
      </c>
      <c r="C631" s="34" t="s">
        <v>1069</v>
      </c>
      <c r="D631" s="43" t="s">
        <v>72</v>
      </c>
      <c r="E631" s="34" t="s">
        <v>52</v>
      </c>
      <c r="F631" s="43">
        <v>27</v>
      </c>
      <c r="G631" s="43">
        <v>1998</v>
      </c>
      <c r="H631" s="35">
        <v>0</v>
      </c>
      <c r="I631" s="36"/>
      <c r="J631" s="36"/>
      <c r="K631" s="36"/>
      <c r="L631" s="36"/>
      <c r="M631" s="35">
        <v>0</v>
      </c>
      <c r="N631" s="36"/>
      <c r="O631" s="36">
        <v>0</v>
      </c>
      <c r="P631" s="35">
        <v>0</v>
      </c>
      <c r="Q631" s="36"/>
      <c r="R631" s="45">
        <v>6</v>
      </c>
      <c r="S631" s="35"/>
      <c r="T631" s="36"/>
      <c r="U631" s="36"/>
      <c r="V631" s="36"/>
      <c r="W631" s="36"/>
      <c r="X631" s="36"/>
      <c r="Y631" s="38" t="s">
        <v>14</v>
      </c>
    </row>
    <row r="632" spans="1:25">
      <c r="A632" s="66">
        <v>289</v>
      </c>
      <c r="B632" s="34" t="s">
        <v>3494</v>
      </c>
      <c r="C632" s="34" t="s">
        <v>1059</v>
      </c>
      <c r="D632" s="43" t="s">
        <v>71</v>
      </c>
      <c r="E632" s="34" t="s">
        <v>61</v>
      </c>
      <c r="F632" s="43">
        <v>21</v>
      </c>
      <c r="G632" s="43">
        <v>2003</v>
      </c>
      <c r="H632" s="35">
        <v>0</v>
      </c>
      <c r="I632" s="36"/>
      <c r="J632" s="36"/>
      <c r="K632" s="36"/>
      <c r="L632" s="36"/>
      <c r="M632" s="35">
        <v>0</v>
      </c>
      <c r="N632" s="36"/>
      <c r="O632" s="36">
        <v>0</v>
      </c>
      <c r="P632" s="35">
        <v>0</v>
      </c>
      <c r="Q632" s="36"/>
      <c r="R632" s="45">
        <v>1</v>
      </c>
      <c r="S632" s="35"/>
      <c r="T632" s="36"/>
      <c r="U632" s="36"/>
      <c r="V632" s="36"/>
      <c r="W632" s="36"/>
      <c r="X632" s="36"/>
      <c r="Y632" s="38" t="s">
        <v>14</v>
      </c>
    </row>
    <row r="633" spans="1:25">
      <c r="A633" s="66">
        <v>290</v>
      </c>
      <c r="B633" s="34" t="s">
        <v>4531</v>
      </c>
      <c r="C633" s="34" t="s">
        <v>1059</v>
      </c>
      <c r="D633" s="43" t="s">
        <v>1077</v>
      </c>
      <c r="E633" s="34" t="s">
        <v>63</v>
      </c>
      <c r="F633" s="43">
        <v>22</v>
      </c>
      <c r="G633" s="43">
        <v>2003</v>
      </c>
      <c r="H633" s="35">
        <v>0</v>
      </c>
      <c r="I633" s="36"/>
      <c r="J633" s="36"/>
      <c r="K633" s="36"/>
      <c r="L633" s="36"/>
      <c r="M633" s="35">
        <v>0</v>
      </c>
      <c r="N633" s="36"/>
      <c r="O633" s="36">
        <v>0</v>
      </c>
      <c r="P633" s="35">
        <v>0</v>
      </c>
      <c r="Q633" s="36"/>
      <c r="R633" s="45">
        <v>2</v>
      </c>
      <c r="S633" s="35"/>
      <c r="T633" s="36"/>
      <c r="U633" s="36"/>
      <c r="V633" s="36"/>
      <c r="W633" s="36"/>
      <c r="X633" s="36"/>
      <c r="Y633" s="38" t="s">
        <v>14</v>
      </c>
    </row>
    <row r="634" spans="1:25">
      <c r="A634" s="66">
        <v>312</v>
      </c>
      <c r="B634" s="34" t="s">
        <v>3511</v>
      </c>
      <c r="C634" s="34" t="s">
        <v>1059</v>
      </c>
      <c r="D634" s="43" t="s">
        <v>71</v>
      </c>
      <c r="E634" s="34" t="s">
        <v>3419</v>
      </c>
      <c r="F634" s="43">
        <v>20</v>
      </c>
      <c r="G634" s="43">
        <v>2004</v>
      </c>
      <c r="H634" s="35">
        <v>0</v>
      </c>
      <c r="I634" s="36"/>
      <c r="J634" s="36"/>
      <c r="K634" s="36"/>
      <c r="L634" s="36"/>
      <c r="M634" s="35">
        <v>0</v>
      </c>
      <c r="N634" s="36"/>
      <c r="O634" s="36">
        <v>0</v>
      </c>
      <c r="P634" s="35">
        <v>0</v>
      </c>
      <c r="Q634" s="36"/>
      <c r="R634" s="45">
        <v>15</v>
      </c>
      <c r="S634" s="35"/>
      <c r="T634" s="36"/>
      <c r="U634" s="36"/>
      <c r="V634" s="36"/>
      <c r="W634" s="36"/>
      <c r="X634" s="36"/>
      <c r="Y634" s="38" t="s">
        <v>14</v>
      </c>
    </row>
    <row r="635" spans="1:25">
      <c r="A635" s="66">
        <v>313</v>
      </c>
      <c r="B635" s="34" t="s">
        <v>4844</v>
      </c>
      <c r="C635" s="34" t="s">
        <v>1059</v>
      </c>
      <c r="D635" s="43" t="s">
        <v>71</v>
      </c>
      <c r="E635" s="34" t="s">
        <v>3419</v>
      </c>
      <c r="F635" s="43">
        <v>18</v>
      </c>
      <c r="G635" s="43">
        <v>2006</v>
      </c>
      <c r="H635" s="35">
        <v>0</v>
      </c>
      <c r="I635" s="36"/>
      <c r="J635" s="36"/>
      <c r="K635" s="36"/>
      <c r="L635" s="36"/>
      <c r="M635" s="35">
        <v>0</v>
      </c>
      <c r="N635" s="36"/>
      <c r="O635" s="36">
        <v>0</v>
      </c>
      <c r="P635" s="35">
        <v>0</v>
      </c>
      <c r="Q635" s="36"/>
      <c r="R635" s="45">
        <v>1</v>
      </c>
      <c r="S635" s="35"/>
      <c r="T635" s="36"/>
      <c r="U635" s="36"/>
      <c r="V635" s="36"/>
      <c r="W635" s="36"/>
      <c r="X635" s="36"/>
      <c r="Y635" s="38" t="s">
        <v>14</v>
      </c>
    </row>
    <row r="636" spans="1:25">
      <c r="A636" s="66">
        <v>314</v>
      </c>
      <c r="B636" s="34" t="s">
        <v>4302</v>
      </c>
      <c r="C636" s="34" t="s">
        <v>1059</v>
      </c>
      <c r="D636" s="43" t="s">
        <v>72</v>
      </c>
      <c r="E636" s="34" t="s">
        <v>3419</v>
      </c>
      <c r="F636" s="43">
        <v>24</v>
      </c>
      <c r="G636" s="43">
        <v>2000</v>
      </c>
      <c r="H636" s="35">
        <v>0</v>
      </c>
      <c r="I636" s="36"/>
      <c r="J636" s="36"/>
      <c r="K636" s="36"/>
      <c r="L636" s="36"/>
      <c r="M636" s="35">
        <v>0</v>
      </c>
      <c r="N636" s="36"/>
      <c r="O636" s="36">
        <v>0</v>
      </c>
      <c r="P636" s="35">
        <v>0</v>
      </c>
      <c r="Q636" s="36"/>
      <c r="R636" s="45">
        <v>7</v>
      </c>
      <c r="S636" s="35"/>
      <c r="T636" s="36"/>
      <c r="U636" s="36"/>
      <c r="V636" s="36"/>
      <c r="W636" s="36"/>
      <c r="X636" s="36"/>
      <c r="Y636" s="38" t="s">
        <v>14</v>
      </c>
    </row>
    <row r="637" spans="1:25">
      <c r="A637" s="66">
        <v>325</v>
      </c>
      <c r="B637" s="34" t="s">
        <v>5055</v>
      </c>
      <c r="C637" s="34" t="s">
        <v>1059</v>
      </c>
      <c r="D637" s="43" t="s">
        <v>70</v>
      </c>
      <c r="E637" s="34" t="s">
        <v>60</v>
      </c>
      <c r="F637" s="43">
        <v>16</v>
      </c>
      <c r="G637" s="43">
        <v>2009</v>
      </c>
      <c r="H637" s="35">
        <v>0</v>
      </c>
      <c r="I637" s="36"/>
      <c r="J637" s="36"/>
      <c r="K637" s="36"/>
      <c r="L637" s="36"/>
      <c r="M637" s="35">
        <v>0</v>
      </c>
      <c r="N637" s="36"/>
      <c r="O637" s="36">
        <v>0</v>
      </c>
      <c r="P637" s="35">
        <v>0</v>
      </c>
      <c r="Q637" s="36"/>
      <c r="R637" s="45">
        <v>2</v>
      </c>
      <c r="S637" s="35"/>
      <c r="T637" s="36"/>
      <c r="U637" s="36"/>
      <c r="V637" s="36"/>
      <c r="W637" s="36"/>
      <c r="X637" s="36"/>
      <c r="Y637" s="38" t="s">
        <v>14</v>
      </c>
    </row>
    <row r="638" spans="1:25">
      <c r="A638" s="66">
        <v>333</v>
      </c>
      <c r="B638" s="34" t="s">
        <v>4453</v>
      </c>
      <c r="C638" s="34" t="s">
        <v>1059</v>
      </c>
      <c r="D638" s="43" t="s">
        <v>72</v>
      </c>
      <c r="E638" s="34" t="s">
        <v>63</v>
      </c>
      <c r="F638" s="43">
        <v>18</v>
      </c>
      <c r="G638" s="43">
        <v>2007</v>
      </c>
      <c r="H638" s="35">
        <v>0</v>
      </c>
      <c r="I638" s="36"/>
      <c r="J638" s="36"/>
      <c r="K638" s="36"/>
      <c r="L638" s="36"/>
      <c r="M638" s="35">
        <v>0</v>
      </c>
      <c r="N638" s="36"/>
      <c r="O638" s="36">
        <v>0</v>
      </c>
      <c r="P638" s="35">
        <v>0</v>
      </c>
      <c r="Q638" s="36"/>
      <c r="R638" s="45">
        <v>1</v>
      </c>
      <c r="S638" s="35"/>
      <c r="T638" s="36"/>
      <c r="U638" s="36"/>
      <c r="V638" s="36"/>
      <c r="W638" s="36"/>
      <c r="X638" s="36"/>
      <c r="Y638" s="38" t="s">
        <v>14</v>
      </c>
    </row>
    <row r="639" spans="1:25">
      <c r="A639" s="66">
        <v>335</v>
      </c>
      <c r="B639" s="34" t="s">
        <v>2079</v>
      </c>
      <c r="C639" s="34" t="s">
        <v>1081</v>
      </c>
      <c r="D639" s="43" t="s">
        <v>76</v>
      </c>
      <c r="E639" s="34" t="s">
        <v>68</v>
      </c>
      <c r="F639" s="43">
        <v>30</v>
      </c>
      <c r="G639" s="43">
        <v>1995</v>
      </c>
      <c r="H639" s="35">
        <v>0</v>
      </c>
      <c r="I639" s="36"/>
      <c r="J639" s="36"/>
      <c r="K639" s="36"/>
      <c r="L639" s="36"/>
      <c r="M639" s="35">
        <v>0</v>
      </c>
      <c r="N639" s="36"/>
      <c r="O639" s="36">
        <v>0</v>
      </c>
      <c r="P639" s="35">
        <v>0</v>
      </c>
      <c r="Q639" s="36"/>
      <c r="R639" s="45">
        <v>13</v>
      </c>
      <c r="S639" s="35"/>
      <c r="T639" s="36"/>
      <c r="U639" s="36"/>
      <c r="V639" s="36"/>
      <c r="W639" s="36"/>
      <c r="X639" s="36"/>
      <c r="Y639" s="38" t="s">
        <v>14</v>
      </c>
    </row>
    <row r="640" spans="1:25">
      <c r="A640" s="66">
        <v>337</v>
      </c>
      <c r="B640" s="34" t="s">
        <v>1752</v>
      </c>
      <c r="C640" s="34" t="s">
        <v>1078</v>
      </c>
      <c r="D640" s="43" t="s">
        <v>1077</v>
      </c>
      <c r="E640" s="34" t="s">
        <v>46</v>
      </c>
      <c r="F640" s="43">
        <v>25</v>
      </c>
      <c r="G640" s="43">
        <v>2000</v>
      </c>
      <c r="H640" s="35">
        <v>0</v>
      </c>
      <c r="I640" s="36"/>
      <c r="J640" s="36"/>
      <c r="K640" s="36"/>
      <c r="L640" s="36"/>
      <c r="M640" s="35">
        <v>0</v>
      </c>
      <c r="N640" s="36"/>
      <c r="O640" s="36">
        <v>0</v>
      </c>
      <c r="P640" s="35">
        <v>0</v>
      </c>
      <c r="Q640" s="36"/>
      <c r="R640" s="45">
        <v>1</v>
      </c>
      <c r="S640" s="35"/>
      <c r="T640" s="36"/>
      <c r="U640" s="36"/>
      <c r="V640" s="36"/>
      <c r="W640" s="36"/>
      <c r="X640" s="36"/>
      <c r="Y640" s="38" t="s">
        <v>14</v>
      </c>
    </row>
    <row r="641" spans="1:25">
      <c r="A641" s="66">
        <v>348</v>
      </c>
      <c r="B641" s="34" t="s">
        <v>4404</v>
      </c>
      <c r="C641" s="34" t="s">
        <v>1059</v>
      </c>
      <c r="D641" s="43" t="s">
        <v>72</v>
      </c>
      <c r="E641" s="34" t="s">
        <v>51</v>
      </c>
      <c r="F641" s="43">
        <v>17</v>
      </c>
      <c r="G641" s="43">
        <v>2008</v>
      </c>
      <c r="H641" s="35">
        <v>0</v>
      </c>
      <c r="I641" s="36"/>
      <c r="J641" s="36"/>
      <c r="K641" s="36"/>
      <c r="L641" s="36"/>
      <c r="M641" s="35">
        <v>0</v>
      </c>
      <c r="N641" s="36"/>
      <c r="O641" s="36">
        <v>0</v>
      </c>
      <c r="P641" s="35">
        <v>0</v>
      </c>
      <c r="Q641" s="36"/>
      <c r="R641" s="45">
        <v>2</v>
      </c>
      <c r="S641" s="35"/>
      <c r="T641" s="36"/>
      <c r="U641" s="36"/>
      <c r="V641" s="36"/>
      <c r="W641" s="36"/>
      <c r="X641" s="36"/>
      <c r="Y641" s="38" t="s">
        <v>14</v>
      </c>
    </row>
    <row r="642" spans="1:25">
      <c r="A642" s="66">
        <v>350</v>
      </c>
      <c r="B642" s="34" t="s">
        <v>4674</v>
      </c>
      <c r="C642" s="34" t="s">
        <v>1059</v>
      </c>
      <c r="D642" s="43" t="s">
        <v>71</v>
      </c>
      <c r="E642" s="34" t="s">
        <v>4528</v>
      </c>
      <c r="F642" s="43">
        <v>20</v>
      </c>
      <c r="G642" s="43">
        <v>2005</v>
      </c>
      <c r="H642" s="35">
        <v>0</v>
      </c>
      <c r="I642" s="36"/>
      <c r="J642" s="36"/>
      <c r="K642" s="36"/>
      <c r="L642" s="36"/>
      <c r="M642" s="35">
        <v>0</v>
      </c>
      <c r="N642" s="36"/>
      <c r="O642" s="36">
        <v>0</v>
      </c>
      <c r="P642" s="35">
        <v>0</v>
      </c>
      <c r="Q642" s="36"/>
      <c r="R642" s="45">
        <v>2</v>
      </c>
      <c r="S642" s="35"/>
      <c r="T642" s="36"/>
      <c r="U642" s="36"/>
      <c r="V642" s="36"/>
      <c r="W642" s="36"/>
      <c r="X642" s="36"/>
      <c r="Y642" s="38" t="s">
        <v>14</v>
      </c>
    </row>
    <row r="643" spans="1:25">
      <c r="A643" s="66">
        <v>353</v>
      </c>
      <c r="B643" s="34" t="s">
        <v>4822</v>
      </c>
      <c r="C643" s="34" t="s">
        <v>4823</v>
      </c>
      <c r="D643" s="43" t="s">
        <v>71</v>
      </c>
      <c r="E643" s="34" t="s">
        <v>4526</v>
      </c>
      <c r="F643" s="43">
        <v>21</v>
      </c>
      <c r="G643" s="43">
        <v>2003</v>
      </c>
      <c r="H643" s="35">
        <v>0</v>
      </c>
      <c r="I643" s="36"/>
      <c r="J643" s="36"/>
      <c r="K643" s="36"/>
      <c r="L643" s="36"/>
      <c r="M643" s="35">
        <v>0</v>
      </c>
      <c r="N643" s="36"/>
      <c r="O643" s="36">
        <v>0</v>
      </c>
      <c r="P643" s="35">
        <v>0</v>
      </c>
      <c r="Q643" s="36"/>
      <c r="R643" s="45">
        <v>3</v>
      </c>
      <c r="S643" s="35"/>
      <c r="T643" s="36"/>
      <c r="U643" s="36"/>
      <c r="V643" s="36"/>
      <c r="W643" s="36"/>
      <c r="X643" s="36"/>
      <c r="Y643" s="38" t="s">
        <v>14</v>
      </c>
    </row>
    <row r="644" spans="1:25">
      <c r="A644" s="66">
        <v>359</v>
      </c>
      <c r="B644" s="34" t="s">
        <v>3515</v>
      </c>
      <c r="C644" s="34" t="s">
        <v>1061</v>
      </c>
      <c r="D644" s="43" t="s">
        <v>76</v>
      </c>
      <c r="E644" s="34" t="s">
        <v>54</v>
      </c>
      <c r="F644" s="43">
        <v>34</v>
      </c>
      <c r="G644" s="43">
        <v>1991</v>
      </c>
      <c r="H644" s="35">
        <v>0</v>
      </c>
      <c r="I644" s="36"/>
      <c r="J644" s="36"/>
      <c r="K644" s="36"/>
      <c r="L644" s="36"/>
      <c r="M644" s="35">
        <v>0</v>
      </c>
      <c r="N644" s="36"/>
      <c r="O644" s="36">
        <v>0</v>
      </c>
      <c r="P644" s="35">
        <v>0</v>
      </c>
      <c r="Q644" s="36"/>
      <c r="R644" s="45">
        <v>38</v>
      </c>
      <c r="S644" s="35"/>
      <c r="T644" s="36"/>
      <c r="U644" s="36"/>
      <c r="V644" s="36"/>
      <c r="W644" s="36"/>
      <c r="X644" s="36"/>
      <c r="Y644" s="38" t="s">
        <v>14</v>
      </c>
    </row>
    <row r="645" spans="1:25">
      <c r="A645" s="66">
        <v>361</v>
      </c>
      <c r="B645" s="34" t="s">
        <v>4002</v>
      </c>
      <c r="C645" s="34" t="s">
        <v>1070</v>
      </c>
      <c r="D645" s="43" t="s">
        <v>72</v>
      </c>
      <c r="E645" s="34" t="s">
        <v>51</v>
      </c>
      <c r="F645" s="43">
        <v>18</v>
      </c>
      <c r="G645" s="43">
        <v>2007</v>
      </c>
      <c r="H645" s="35">
        <v>0</v>
      </c>
      <c r="I645" s="36"/>
      <c r="J645" s="36"/>
      <c r="K645" s="36"/>
      <c r="L645" s="36"/>
      <c r="M645" s="35">
        <v>0</v>
      </c>
      <c r="N645" s="36"/>
      <c r="O645" s="36">
        <v>0</v>
      </c>
      <c r="P645" s="35">
        <v>0</v>
      </c>
      <c r="Q645" s="36"/>
      <c r="R645" s="45">
        <v>3</v>
      </c>
      <c r="S645" s="35"/>
      <c r="T645" s="36"/>
      <c r="U645" s="36"/>
      <c r="V645" s="36"/>
      <c r="W645" s="36"/>
      <c r="X645" s="36"/>
      <c r="Y645" s="38" t="s">
        <v>14</v>
      </c>
    </row>
    <row r="646" spans="1:25">
      <c r="A646" s="66">
        <v>362</v>
      </c>
      <c r="B646" s="34" t="s">
        <v>3726</v>
      </c>
      <c r="C646" s="34" t="s">
        <v>1092</v>
      </c>
      <c r="D646" s="43" t="s">
        <v>72</v>
      </c>
      <c r="E646" s="34" t="s">
        <v>58</v>
      </c>
      <c r="F646" s="43">
        <v>18</v>
      </c>
      <c r="G646" s="43">
        <v>2006</v>
      </c>
      <c r="H646" s="35">
        <v>0</v>
      </c>
      <c r="I646" s="36"/>
      <c r="J646" s="36"/>
      <c r="K646" s="36"/>
      <c r="L646" s="36"/>
      <c r="M646" s="35">
        <v>0</v>
      </c>
      <c r="N646" s="36"/>
      <c r="O646" s="36">
        <v>0</v>
      </c>
      <c r="P646" s="35">
        <v>0</v>
      </c>
      <c r="Q646" s="36"/>
      <c r="R646" s="45">
        <v>1</v>
      </c>
      <c r="S646" s="35"/>
      <c r="T646" s="36"/>
      <c r="U646" s="36"/>
      <c r="V646" s="36"/>
      <c r="W646" s="36"/>
      <c r="X646" s="36"/>
      <c r="Y646" s="38" t="s">
        <v>14</v>
      </c>
    </row>
    <row r="647" spans="1:25">
      <c r="A647" s="66">
        <v>367</v>
      </c>
      <c r="B647" s="34" t="s">
        <v>5056</v>
      </c>
      <c r="C647" s="34" t="s">
        <v>1081</v>
      </c>
      <c r="D647" s="43" t="s">
        <v>72</v>
      </c>
      <c r="E647" s="34" t="s">
        <v>3420</v>
      </c>
      <c r="F647" s="43">
        <v>17</v>
      </c>
      <c r="G647" s="43">
        <v>2008</v>
      </c>
      <c r="H647" s="35">
        <v>0</v>
      </c>
      <c r="I647" s="36"/>
      <c r="J647" s="36"/>
      <c r="K647" s="36"/>
      <c r="L647" s="36"/>
      <c r="M647" s="35">
        <v>0</v>
      </c>
      <c r="N647" s="36"/>
      <c r="O647" s="36">
        <v>0</v>
      </c>
      <c r="P647" s="35">
        <v>0</v>
      </c>
      <c r="Q647" s="36"/>
      <c r="R647" s="45">
        <v>2</v>
      </c>
      <c r="S647" s="35"/>
      <c r="T647" s="36"/>
      <c r="U647" s="36"/>
      <c r="V647" s="36"/>
      <c r="W647" s="36"/>
      <c r="X647" s="36"/>
      <c r="Y647" s="38" t="s">
        <v>14</v>
      </c>
    </row>
    <row r="648" spans="1:25">
      <c r="A648" s="66">
        <v>391</v>
      </c>
      <c r="B648" s="34" t="s">
        <v>4676</v>
      </c>
      <c r="C648" s="34" t="s">
        <v>1102</v>
      </c>
      <c r="D648" s="43" t="s">
        <v>76</v>
      </c>
      <c r="E648" s="34" t="s">
        <v>67</v>
      </c>
      <c r="F648" s="43">
        <v>23</v>
      </c>
      <c r="G648" s="43">
        <v>2001</v>
      </c>
      <c r="H648" s="35">
        <v>0</v>
      </c>
      <c r="I648" s="36"/>
      <c r="J648" s="36"/>
      <c r="K648" s="36"/>
      <c r="L648" s="36"/>
      <c r="M648" s="35">
        <v>0</v>
      </c>
      <c r="N648" s="36"/>
      <c r="O648" s="36">
        <v>0</v>
      </c>
      <c r="P648" s="35">
        <v>0</v>
      </c>
      <c r="Q648" s="36"/>
      <c r="R648" s="45">
        <v>15</v>
      </c>
      <c r="S648" s="35"/>
      <c r="T648" s="36"/>
      <c r="U648" s="36"/>
      <c r="V648" s="36"/>
      <c r="W648" s="36"/>
      <c r="X648" s="36"/>
      <c r="Y648" s="38" t="s">
        <v>14</v>
      </c>
    </row>
    <row r="649" spans="1:25">
      <c r="A649" s="66">
        <v>397</v>
      </c>
      <c r="B649" s="34" t="s">
        <v>4677</v>
      </c>
      <c r="C649" s="34" t="s">
        <v>1059</v>
      </c>
      <c r="D649" s="43" t="s">
        <v>70</v>
      </c>
      <c r="E649" s="34" t="s">
        <v>63</v>
      </c>
      <c r="F649" s="43">
        <v>19</v>
      </c>
      <c r="G649" s="43">
        <v>2005</v>
      </c>
      <c r="H649" s="35">
        <v>0</v>
      </c>
      <c r="I649" s="36"/>
      <c r="J649" s="36"/>
      <c r="K649" s="36"/>
      <c r="L649" s="36"/>
      <c r="M649" s="35">
        <v>0</v>
      </c>
      <c r="N649" s="36"/>
      <c r="O649" s="36">
        <v>0</v>
      </c>
      <c r="P649" s="35">
        <v>0</v>
      </c>
      <c r="Q649" s="36"/>
      <c r="R649" s="45">
        <v>1</v>
      </c>
      <c r="S649" s="35"/>
      <c r="T649" s="36"/>
      <c r="U649" s="36"/>
      <c r="V649" s="36"/>
      <c r="W649" s="36"/>
      <c r="X649" s="36"/>
      <c r="Y649" s="38" t="s">
        <v>14</v>
      </c>
    </row>
    <row r="650" spans="1:25">
      <c r="A650" s="66">
        <v>405</v>
      </c>
      <c r="B650" s="34" t="s">
        <v>1818</v>
      </c>
      <c r="C650" s="34" t="s">
        <v>1059</v>
      </c>
      <c r="D650" s="43" t="s">
        <v>76</v>
      </c>
      <c r="E650" s="34" t="s">
        <v>63</v>
      </c>
      <c r="F650" s="43">
        <v>31</v>
      </c>
      <c r="G650" s="43">
        <v>1994</v>
      </c>
      <c r="H650" s="35">
        <v>0</v>
      </c>
      <c r="I650" s="36"/>
      <c r="J650" s="36"/>
      <c r="K650" s="36"/>
      <c r="L650" s="36"/>
      <c r="M650" s="35">
        <v>0</v>
      </c>
      <c r="N650" s="36"/>
      <c r="O650" s="36">
        <v>0</v>
      </c>
      <c r="P650" s="35">
        <v>0</v>
      </c>
      <c r="Q650" s="36"/>
      <c r="R650" s="45">
        <v>10</v>
      </c>
      <c r="S650" s="35"/>
      <c r="T650" s="36"/>
      <c r="U650" s="36"/>
      <c r="V650" s="36"/>
      <c r="W650" s="36"/>
      <c r="X650" s="36"/>
      <c r="Y650" s="38" t="s">
        <v>14</v>
      </c>
    </row>
    <row r="651" spans="1:25" ht="17.25" thickBot="1">
      <c r="A651" s="66">
        <v>411</v>
      </c>
      <c r="B651" s="34" t="s">
        <v>4065</v>
      </c>
      <c r="C651" s="34" t="s">
        <v>1059</v>
      </c>
      <c r="D651" s="43" t="s">
        <v>70</v>
      </c>
      <c r="E651" s="34" t="s">
        <v>48</v>
      </c>
      <c r="F651" s="43">
        <v>17</v>
      </c>
      <c r="G651" s="43">
        <v>2008</v>
      </c>
      <c r="H651" s="35">
        <v>0</v>
      </c>
      <c r="I651" s="36"/>
      <c r="J651" s="36"/>
      <c r="K651" s="36"/>
      <c r="L651" s="36"/>
      <c r="M651" s="35">
        <v>0</v>
      </c>
      <c r="N651" s="36"/>
      <c r="O651" s="36">
        <v>0</v>
      </c>
      <c r="P651" s="35">
        <v>0</v>
      </c>
      <c r="Q651" s="36"/>
      <c r="R651" s="45">
        <v>6</v>
      </c>
      <c r="S651" s="35"/>
      <c r="T651" s="36"/>
      <c r="U651" s="36"/>
      <c r="V651" s="36"/>
      <c r="W651" s="36"/>
      <c r="X651" s="36"/>
      <c r="Y651" s="38" t="s">
        <v>14</v>
      </c>
    </row>
    <row r="652" spans="1:25" ht="17.25" thickBot="1">
      <c r="A652" s="73">
        <v>413</v>
      </c>
      <c r="B652" s="75" t="s">
        <v>1941</v>
      </c>
      <c r="C652" s="75" t="s">
        <v>1059</v>
      </c>
      <c r="D652" s="77" t="s">
        <v>71</v>
      </c>
      <c r="E652" s="75" t="s">
        <v>58</v>
      </c>
      <c r="F652" s="77">
        <v>20</v>
      </c>
      <c r="G652" s="77">
        <v>2004</v>
      </c>
      <c r="H652" s="81">
        <v>0</v>
      </c>
      <c r="I652" s="82"/>
      <c r="J652" s="82"/>
      <c r="K652" s="82"/>
      <c r="L652" s="82"/>
      <c r="M652" s="81">
        <v>0</v>
      </c>
      <c r="N652" s="82"/>
      <c r="O652" s="82">
        <v>0</v>
      </c>
      <c r="P652" s="81">
        <v>0</v>
      </c>
      <c r="Q652" s="82"/>
      <c r="R652" s="78">
        <v>1</v>
      </c>
      <c r="S652" s="81"/>
      <c r="T652" s="82"/>
      <c r="U652" s="82"/>
      <c r="V652" s="82"/>
      <c r="W652" s="82"/>
      <c r="X652" s="82"/>
      <c r="Y652" s="84" t="s">
        <v>14</v>
      </c>
    </row>
    <row r="653" spans="1:25">
      <c r="A653" s="66">
        <v>415</v>
      </c>
      <c r="B653" s="34" t="s">
        <v>4824</v>
      </c>
      <c r="C653" s="34" t="s">
        <v>1076</v>
      </c>
      <c r="D653" s="43" t="s">
        <v>71</v>
      </c>
      <c r="E653" s="34" t="s">
        <v>3418</v>
      </c>
      <c r="F653" s="43">
        <v>16</v>
      </c>
      <c r="G653" s="43">
        <v>2008</v>
      </c>
      <c r="H653" s="35">
        <v>0</v>
      </c>
      <c r="I653" s="36"/>
      <c r="J653" s="36"/>
      <c r="K653" s="36"/>
      <c r="L653" s="36"/>
      <c r="M653" s="35">
        <v>0</v>
      </c>
      <c r="N653" s="36"/>
      <c r="O653" s="36">
        <v>0</v>
      </c>
      <c r="P653" s="35">
        <v>0</v>
      </c>
      <c r="Q653" s="36"/>
      <c r="R653" s="45">
        <v>1</v>
      </c>
      <c r="S653" s="35"/>
      <c r="T653" s="36"/>
      <c r="U653" s="36"/>
      <c r="V653" s="36"/>
      <c r="W653" s="36"/>
      <c r="X653" s="36"/>
      <c r="Y653" s="38" t="s">
        <v>14</v>
      </c>
    </row>
    <row r="654" spans="1:25">
      <c r="A654" s="66">
        <v>416</v>
      </c>
      <c r="B654" s="34" t="s">
        <v>4881</v>
      </c>
      <c r="C654" s="105"/>
      <c r="D654" s="43" t="s">
        <v>72</v>
      </c>
      <c r="E654" s="34" t="s">
        <v>56</v>
      </c>
      <c r="F654" s="106"/>
      <c r="G654" s="106"/>
      <c r="H654" s="35">
        <v>0</v>
      </c>
      <c r="I654" s="36"/>
      <c r="J654" s="36"/>
      <c r="K654" s="36"/>
      <c r="L654" s="36"/>
      <c r="M654" s="35">
        <v>0</v>
      </c>
      <c r="N654" s="36"/>
      <c r="O654" s="36">
        <v>0</v>
      </c>
      <c r="P654" s="35">
        <v>0</v>
      </c>
      <c r="Q654" s="36"/>
      <c r="R654" s="45">
        <v>1</v>
      </c>
      <c r="S654" s="35"/>
      <c r="T654" s="36"/>
      <c r="U654" s="36"/>
      <c r="V654" s="36"/>
      <c r="W654" s="36"/>
      <c r="X654" s="36"/>
      <c r="Y654" s="38" t="s">
        <v>14</v>
      </c>
    </row>
    <row r="655" spans="1:25">
      <c r="A655" s="66">
        <v>417</v>
      </c>
      <c r="B655" s="34" t="s">
        <v>4405</v>
      </c>
      <c r="C655" s="34" t="s">
        <v>1059</v>
      </c>
      <c r="D655" s="43" t="s">
        <v>76</v>
      </c>
      <c r="E655" s="34" t="s">
        <v>54</v>
      </c>
      <c r="F655" s="43">
        <v>20</v>
      </c>
      <c r="G655" s="43">
        <v>2004</v>
      </c>
      <c r="H655" s="35">
        <v>0</v>
      </c>
      <c r="I655" s="36"/>
      <c r="J655" s="36"/>
      <c r="K655" s="36"/>
      <c r="L655" s="36"/>
      <c r="M655" s="35">
        <v>0</v>
      </c>
      <c r="N655" s="36"/>
      <c r="O655" s="36">
        <v>0</v>
      </c>
      <c r="P655" s="35">
        <v>0</v>
      </c>
      <c r="Q655" s="36"/>
      <c r="R655" s="45">
        <v>1</v>
      </c>
      <c r="S655" s="35"/>
      <c r="T655" s="36"/>
      <c r="U655" s="36"/>
      <c r="V655" s="36"/>
      <c r="W655" s="36"/>
      <c r="X655" s="36"/>
      <c r="Y655" s="38" t="s">
        <v>14</v>
      </c>
    </row>
    <row r="656" spans="1:25">
      <c r="A656" s="66">
        <v>421</v>
      </c>
      <c r="B656" s="34" t="s">
        <v>4406</v>
      </c>
      <c r="C656" s="34" t="s">
        <v>1059</v>
      </c>
      <c r="D656" s="43" t="s">
        <v>76</v>
      </c>
      <c r="E656" s="34" t="s">
        <v>60</v>
      </c>
      <c r="F656" s="43">
        <v>19</v>
      </c>
      <c r="G656" s="43">
        <v>2005</v>
      </c>
      <c r="H656" s="35">
        <v>0</v>
      </c>
      <c r="I656" s="36"/>
      <c r="J656" s="36"/>
      <c r="K656" s="36"/>
      <c r="L656" s="36"/>
      <c r="M656" s="35">
        <v>0</v>
      </c>
      <c r="N656" s="36"/>
      <c r="O656" s="36">
        <v>0</v>
      </c>
      <c r="P656" s="35">
        <v>0</v>
      </c>
      <c r="Q656" s="36"/>
      <c r="R656" s="45">
        <v>1</v>
      </c>
      <c r="S656" s="35"/>
      <c r="T656" s="36"/>
      <c r="U656" s="36"/>
      <c r="V656" s="36"/>
      <c r="W656" s="36"/>
      <c r="X656" s="36"/>
      <c r="Y656" s="38" t="s">
        <v>14</v>
      </c>
    </row>
    <row r="657" spans="1:25">
      <c r="A657" s="66">
        <v>422</v>
      </c>
      <c r="B657" s="34" t="s">
        <v>3517</v>
      </c>
      <c r="C657" s="34" t="s">
        <v>1061</v>
      </c>
      <c r="D657" s="43" t="s">
        <v>76</v>
      </c>
      <c r="E657" s="34" t="s">
        <v>3420</v>
      </c>
      <c r="F657" s="43">
        <v>25</v>
      </c>
      <c r="G657" s="43">
        <v>2000</v>
      </c>
      <c r="H657" s="35">
        <v>0</v>
      </c>
      <c r="I657" s="36"/>
      <c r="J657" s="36"/>
      <c r="K657" s="36"/>
      <c r="L657" s="36"/>
      <c r="M657" s="35">
        <v>0</v>
      </c>
      <c r="N657" s="36"/>
      <c r="O657" s="36">
        <v>0</v>
      </c>
      <c r="P657" s="35">
        <v>0</v>
      </c>
      <c r="Q657" s="36"/>
      <c r="R657" s="45">
        <v>5</v>
      </c>
      <c r="S657" s="35"/>
      <c r="T657" s="36"/>
      <c r="U657" s="36"/>
      <c r="V657" s="36"/>
      <c r="W657" s="36"/>
      <c r="X657" s="36"/>
      <c r="Y657" s="38" t="s">
        <v>14</v>
      </c>
    </row>
    <row r="658" spans="1:25">
      <c r="A658" s="66">
        <v>423</v>
      </c>
      <c r="B658" s="34" t="s">
        <v>4003</v>
      </c>
      <c r="C658" s="34" t="s">
        <v>1059</v>
      </c>
      <c r="D658" s="43" t="s">
        <v>72</v>
      </c>
      <c r="E658" s="34" t="s">
        <v>48</v>
      </c>
      <c r="F658" s="43">
        <v>17</v>
      </c>
      <c r="G658" s="43">
        <v>2008</v>
      </c>
      <c r="H658" s="35">
        <v>0</v>
      </c>
      <c r="I658" s="36"/>
      <c r="J658" s="36"/>
      <c r="K658" s="36"/>
      <c r="L658" s="36"/>
      <c r="M658" s="35">
        <v>0</v>
      </c>
      <c r="N658" s="36"/>
      <c r="O658" s="36">
        <v>0</v>
      </c>
      <c r="P658" s="35">
        <v>0</v>
      </c>
      <c r="Q658" s="36"/>
      <c r="R658" s="45">
        <v>5</v>
      </c>
      <c r="S658" s="35"/>
      <c r="T658" s="36"/>
      <c r="U658" s="36"/>
      <c r="V658" s="36"/>
      <c r="W658" s="36"/>
      <c r="X658" s="36"/>
      <c r="Y658" s="38" t="s">
        <v>14</v>
      </c>
    </row>
    <row r="659" spans="1:25">
      <c r="A659" s="66">
        <v>434</v>
      </c>
      <c r="B659" s="34" t="s">
        <v>3519</v>
      </c>
      <c r="C659" s="34" t="s">
        <v>1059</v>
      </c>
      <c r="D659" s="43" t="s">
        <v>76</v>
      </c>
      <c r="E659" s="34" t="s">
        <v>3419</v>
      </c>
      <c r="F659" s="43">
        <v>35</v>
      </c>
      <c r="G659" s="43">
        <v>1990</v>
      </c>
      <c r="H659" s="35">
        <v>0</v>
      </c>
      <c r="I659" s="36"/>
      <c r="J659" s="36"/>
      <c r="K659" s="36"/>
      <c r="L659" s="36"/>
      <c r="M659" s="35">
        <v>0</v>
      </c>
      <c r="N659" s="36"/>
      <c r="O659" s="36">
        <v>0</v>
      </c>
      <c r="P659" s="35">
        <v>0</v>
      </c>
      <c r="Q659" s="36"/>
      <c r="R659" s="45">
        <v>4</v>
      </c>
      <c r="S659" s="35"/>
      <c r="T659" s="36"/>
      <c r="U659" s="36"/>
      <c r="V659" s="36"/>
      <c r="W659" s="36"/>
      <c r="X659" s="36"/>
      <c r="Y659" s="38" t="s">
        <v>14</v>
      </c>
    </row>
    <row r="660" spans="1:25">
      <c r="A660" s="66">
        <v>435</v>
      </c>
      <c r="B660" s="34" t="s">
        <v>2057</v>
      </c>
      <c r="C660" s="34" t="s">
        <v>1076</v>
      </c>
      <c r="D660" s="43" t="s">
        <v>71</v>
      </c>
      <c r="E660" s="34" t="s">
        <v>51</v>
      </c>
      <c r="F660" s="43">
        <v>19</v>
      </c>
      <c r="G660" s="43">
        <v>2005</v>
      </c>
      <c r="H660" s="35">
        <v>0</v>
      </c>
      <c r="I660" s="36"/>
      <c r="J660" s="36"/>
      <c r="K660" s="36"/>
      <c r="L660" s="36"/>
      <c r="M660" s="35">
        <v>0</v>
      </c>
      <c r="N660" s="36"/>
      <c r="O660" s="36">
        <v>0</v>
      </c>
      <c r="P660" s="35">
        <v>0</v>
      </c>
      <c r="Q660" s="36"/>
      <c r="R660" s="45">
        <v>2</v>
      </c>
      <c r="S660" s="35"/>
      <c r="T660" s="36"/>
      <c r="U660" s="36"/>
      <c r="V660" s="36"/>
      <c r="W660" s="36"/>
      <c r="X660" s="36"/>
      <c r="Y660" s="38" t="s">
        <v>14</v>
      </c>
    </row>
    <row r="661" spans="1:25">
      <c r="A661" s="66">
        <v>437</v>
      </c>
      <c r="B661" s="34" t="s">
        <v>4100</v>
      </c>
      <c r="C661" s="34" t="s">
        <v>1090</v>
      </c>
      <c r="D661" s="43" t="s">
        <v>71</v>
      </c>
      <c r="E661" s="34" t="s">
        <v>58</v>
      </c>
      <c r="F661" s="43">
        <v>18</v>
      </c>
      <c r="G661" s="43">
        <v>2006</v>
      </c>
      <c r="H661" s="35">
        <v>0</v>
      </c>
      <c r="I661" s="36"/>
      <c r="J661" s="36"/>
      <c r="K661" s="36"/>
      <c r="L661" s="36"/>
      <c r="M661" s="35">
        <v>0</v>
      </c>
      <c r="N661" s="36"/>
      <c r="O661" s="36">
        <v>0</v>
      </c>
      <c r="P661" s="35">
        <v>0</v>
      </c>
      <c r="Q661" s="36"/>
      <c r="R661" s="45">
        <v>7</v>
      </c>
      <c r="S661" s="35"/>
      <c r="T661" s="36"/>
      <c r="U661" s="36"/>
      <c r="V661" s="36"/>
      <c r="W661" s="36"/>
      <c r="X661" s="36"/>
      <c r="Y661" s="38" t="s">
        <v>14</v>
      </c>
    </row>
    <row r="662" spans="1:25">
      <c r="A662" s="66">
        <v>452</v>
      </c>
      <c r="B662" s="34" t="s">
        <v>1921</v>
      </c>
      <c r="C662" s="34" t="s">
        <v>1059</v>
      </c>
      <c r="D662" s="43" t="s">
        <v>72</v>
      </c>
      <c r="E662" s="34" t="s">
        <v>58</v>
      </c>
      <c r="F662" s="43">
        <v>18</v>
      </c>
      <c r="G662" s="43">
        <v>2006</v>
      </c>
      <c r="H662" s="35">
        <v>0</v>
      </c>
      <c r="I662" s="36"/>
      <c r="J662" s="36"/>
      <c r="K662" s="36"/>
      <c r="L662" s="36"/>
      <c r="M662" s="35">
        <v>0</v>
      </c>
      <c r="N662" s="36"/>
      <c r="O662" s="36">
        <v>0</v>
      </c>
      <c r="P662" s="35">
        <v>0</v>
      </c>
      <c r="Q662" s="36"/>
      <c r="R662" s="45">
        <v>1</v>
      </c>
      <c r="S662" s="35"/>
      <c r="T662" s="36"/>
      <c r="U662" s="36"/>
      <c r="V662" s="36"/>
      <c r="W662" s="36"/>
      <c r="X662" s="36"/>
      <c r="Y662" s="38" t="s">
        <v>14</v>
      </c>
    </row>
    <row r="663" spans="1:25">
      <c r="A663" s="66">
        <v>453</v>
      </c>
      <c r="B663" s="34" t="s">
        <v>5009</v>
      </c>
      <c r="C663" s="34" t="s">
        <v>1091</v>
      </c>
      <c r="D663" s="43" t="s">
        <v>72</v>
      </c>
      <c r="E663" s="34" t="s">
        <v>58</v>
      </c>
      <c r="F663" s="43">
        <v>17</v>
      </c>
      <c r="G663" s="43">
        <v>2008</v>
      </c>
      <c r="H663" s="35">
        <v>0</v>
      </c>
      <c r="I663" s="36"/>
      <c r="J663" s="36"/>
      <c r="K663" s="36"/>
      <c r="L663" s="36"/>
      <c r="M663" s="35">
        <v>0</v>
      </c>
      <c r="N663" s="36"/>
      <c r="O663" s="36">
        <v>0</v>
      </c>
      <c r="P663" s="35">
        <v>0</v>
      </c>
      <c r="Q663" s="36"/>
      <c r="R663" s="45">
        <v>3</v>
      </c>
      <c r="S663" s="35"/>
      <c r="T663" s="36"/>
      <c r="U663" s="36"/>
      <c r="V663" s="36"/>
      <c r="W663" s="36"/>
      <c r="X663" s="36"/>
      <c r="Y663" s="38" t="s">
        <v>14</v>
      </c>
    </row>
    <row r="664" spans="1:25">
      <c r="A664" s="66">
        <v>464</v>
      </c>
      <c r="B664" s="34" t="s">
        <v>4282</v>
      </c>
      <c r="C664" s="34" t="s">
        <v>1069</v>
      </c>
      <c r="D664" s="43" t="s">
        <v>71</v>
      </c>
      <c r="E664" s="34" t="s">
        <v>56</v>
      </c>
      <c r="F664" s="43">
        <v>19</v>
      </c>
      <c r="G664" s="43">
        <v>2005</v>
      </c>
      <c r="H664" s="35">
        <v>0</v>
      </c>
      <c r="I664" s="36"/>
      <c r="J664" s="36"/>
      <c r="K664" s="36"/>
      <c r="L664" s="36"/>
      <c r="M664" s="35">
        <v>0</v>
      </c>
      <c r="N664" s="36"/>
      <c r="O664" s="36">
        <v>0</v>
      </c>
      <c r="P664" s="35">
        <v>0</v>
      </c>
      <c r="Q664" s="36"/>
      <c r="R664" s="45">
        <v>2</v>
      </c>
      <c r="S664" s="35"/>
      <c r="T664" s="36"/>
      <c r="U664" s="36"/>
      <c r="V664" s="36"/>
      <c r="W664" s="36"/>
      <c r="X664" s="36"/>
      <c r="Y664" s="38" t="s">
        <v>14</v>
      </c>
    </row>
    <row r="665" spans="1:25">
      <c r="A665" s="66">
        <v>472</v>
      </c>
      <c r="B665" s="34" t="s">
        <v>4344</v>
      </c>
      <c r="C665" s="34" t="s">
        <v>1072</v>
      </c>
      <c r="D665" s="43" t="s">
        <v>70</v>
      </c>
      <c r="E665" s="34" t="s">
        <v>51</v>
      </c>
      <c r="F665" s="43">
        <v>17</v>
      </c>
      <c r="G665" s="43">
        <v>2007</v>
      </c>
      <c r="H665" s="35">
        <v>0</v>
      </c>
      <c r="I665" s="36"/>
      <c r="J665" s="36"/>
      <c r="K665" s="36"/>
      <c r="L665" s="36"/>
      <c r="M665" s="35">
        <v>0</v>
      </c>
      <c r="N665" s="36"/>
      <c r="O665" s="36">
        <v>0</v>
      </c>
      <c r="P665" s="35">
        <v>0</v>
      </c>
      <c r="Q665" s="36"/>
      <c r="R665" s="45">
        <v>1</v>
      </c>
      <c r="S665" s="35"/>
      <c r="T665" s="36"/>
      <c r="U665" s="36"/>
      <c r="V665" s="36"/>
      <c r="W665" s="36"/>
      <c r="X665" s="36"/>
      <c r="Y665" s="38" t="s">
        <v>14</v>
      </c>
    </row>
    <row r="666" spans="1:25">
      <c r="A666" s="66">
        <v>474</v>
      </c>
      <c r="B666" s="34" t="s">
        <v>4345</v>
      </c>
      <c r="C666" s="34" t="s">
        <v>1092</v>
      </c>
      <c r="D666" s="43" t="s">
        <v>71</v>
      </c>
      <c r="E666" s="34" t="s">
        <v>65</v>
      </c>
      <c r="F666" s="43">
        <v>20</v>
      </c>
      <c r="G666" s="43">
        <v>2005</v>
      </c>
      <c r="H666" s="35">
        <v>0</v>
      </c>
      <c r="I666" s="36"/>
      <c r="J666" s="36"/>
      <c r="K666" s="36"/>
      <c r="L666" s="36"/>
      <c r="M666" s="35">
        <v>0</v>
      </c>
      <c r="N666" s="36"/>
      <c r="O666" s="36">
        <v>0</v>
      </c>
      <c r="P666" s="35">
        <v>0</v>
      </c>
      <c r="Q666" s="36"/>
      <c r="R666" s="45">
        <v>2</v>
      </c>
      <c r="S666" s="35"/>
      <c r="T666" s="36"/>
      <c r="U666" s="36"/>
      <c r="V666" s="36"/>
      <c r="W666" s="36"/>
      <c r="X666" s="36"/>
      <c r="Y666" s="38" t="s">
        <v>14</v>
      </c>
    </row>
    <row r="667" spans="1:25">
      <c r="A667" s="66">
        <v>476</v>
      </c>
      <c r="B667" s="34" t="s">
        <v>4283</v>
      </c>
      <c r="C667" s="34" t="s">
        <v>1073</v>
      </c>
      <c r="D667" s="43" t="s">
        <v>72</v>
      </c>
      <c r="E667" s="34" t="s">
        <v>65</v>
      </c>
      <c r="F667" s="43">
        <v>18</v>
      </c>
      <c r="G667" s="43">
        <v>2007</v>
      </c>
      <c r="H667" s="35">
        <v>0</v>
      </c>
      <c r="I667" s="36"/>
      <c r="J667" s="36"/>
      <c r="K667" s="36"/>
      <c r="L667" s="36"/>
      <c r="M667" s="35">
        <v>0</v>
      </c>
      <c r="N667" s="36"/>
      <c r="O667" s="36">
        <v>0</v>
      </c>
      <c r="P667" s="35">
        <v>0</v>
      </c>
      <c r="Q667" s="36"/>
      <c r="R667" s="45">
        <v>5</v>
      </c>
      <c r="S667" s="35"/>
      <c r="T667" s="36"/>
      <c r="U667" s="36"/>
      <c r="V667" s="36"/>
      <c r="W667" s="36"/>
      <c r="X667" s="36"/>
      <c r="Y667" s="38" t="s">
        <v>14</v>
      </c>
    </row>
    <row r="668" spans="1:25">
      <c r="A668" s="66">
        <v>478</v>
      </c>
      <c r="B668" s="34" t="s">
        <v>4232</v>
      </c>
      <c r="C668" s="34" t="s">
        <v>1067</v>
      </c>
      <c r="D668" s="43" t="s">
        <v>72</v>
      </c>
      <c r="E668" s="34" t="s">
        <v>58</v>
      </c>
      <c r="F668" s="43">
        <v>19</v>
      </c>
      <c r="G668" s="43">
        <v>2006</v>
      </c>
      <c r="H668" s="35">
        <v>0</v>
      </c>
      <c r="I668" s="36"/>
      <c r="J668" s="36"/>
      <c r="K668" s="36"/>
      <c r="L668" s="36"/>
      <c r="M668" s="35">
        <v>0</v>
      </c>
      <c r="N668" s="36"/>
      <c r="O668" s="36">
        <v>0</v>
      </c>
      <c r="P668" s="35">
        <v>0</v>
      </c>
      <c r="Q668" s="36"/>
      <c r="R668" s="45">
        <v>4</v>
      </c>
      <c r="S668" s="35"/>
      <c r="T668" s="36"/>
      <c r="U668" s="36"/>
      <c r="V668" s="36"/>
      <c r="W668" s="36"/>
      <c r="X668" s="36"/>
      <c r="Y668" s="38" t="s">
        <v>14</v>
      </c>
    </row>
    <row r="669" spans="1:25">
      <c r="A669" s="66">
        <v>480</v>
      </c>
      <c r="B669" s="34" t="s">
        <v>1265</v>
      </c>
      <c r="C669" s="34" t="s">
        <v>1099</v>
      </c>
      <c r="D669" s="43" t="s">
        <v>76</v>
      </c>
      <c r="E669" s="34" t="s">
        <v>51</v>
      </c>
      <c r="F669" s="43">
        <v>29</v>
      </c>
      <c r="G669" s="43">
        <v>1996</v>
      </c>
      <c r="H669" s="35">
        <v>0</v>
      </c>
      <c r="I669" s="36"/>
      <c r="J669" s="36"/>
      <c r="K669" s="36"/>
      <c r="L669" s="36"/>
      <c r="M669" s="35">
        <v>0</v>
      </c>
      <c r="N669" s="36"/>
      <c r="O669" s="36">
        <v>0</v>
      </c>
      <c r="P669" s="35">
        <v>0</v>
      </c>
      <c r="Q669" s="36"/>
      <c r="R669" s="45">
        <v>2</v>
      </c>
      <c r="S669" s="35"/>
      <c r="T669" s="36"/>
      <c r="U669" s="36"/>
      <c r="V669" s="36"/>
      <c r="W669" s="36"/>
      <c r="X669" s="36"/>
      <c r="Y669" s="38" t="s">
        <v>14</v>
      </c>
    </row>
    <row r="670" spans="1:25">
      <c r="A670" s="66">
        <v>481</v>
      </c>
      <c r="B670" s="34" t="s">
        <v>3659</v>
      </c>
      <c r="C670" s="34" t="s">
        <v>1059</v>
      </c>
      <c r="D670" s="43" t="s">
        <v>71</v>
      </c>
      <c r="E670" s="34" t="s">
        <v>68</v>
      </c>
      <c r="F670" s="43">
        <v>22</v>
      </c>
      <c r="G670" s="43">
        <v>2003</v>
      </c>
      <c r="H670" s="35">
        <v>0</v>
      </c>
      <c r="I670" s="36"/>
      <c r="J670" s="36"/>
      <c r="K670" s="36"/>
      <c r="L670" s="36"/>
      <c r="M670" s="35">
        <v>0</v>
      </c>
      <c r="N670" s="36"/>
      <c r="O670" s="36">
        <v>0</v>
      </c>
      <c r="P670" s="35">
        <v>0</v>
      </c>
      <c r="Q670" s="36"/>
      <c r="R670" s="45">
        <v>3</v>
      </c>
      <c r="S670" s="35"/>
      <c r="T670" s="36"/>
      <c r="U670" s="36"/>
      <c r="V670" s="36"/>
      <c r="W670" s="36"/>
      <c r="X670" s="36"/>
      <c r="Y670" s="38" t="s">
        <v>14</v>
      </c>
    </row>
    <row r="671" spans="1:25">
      <c r="A671" s="66">
        <v>485</v>
      </c>
      <c r="B671" s="34" t="s">
        <v>209</v>
      </c>
      <c r="C671" s="34" t="s">
        <v>1079</v>
      </c>
      <c r="D671" s="43" t="s">
        <v>76</v>
      </c>
      <c r="E671" s="34" t="s">
        <v>48</v>
      </c>
      <c r="F671" s="43">
        <v>32</v>
      </c>
      <c r="G671" s="43">
        <v>1992</v>
      </c>
      <c r="H671" s="35">
        <v>0</v>
      </c>
      <c r="I671" s="36"/>
      <c r="J671" s="36"/>
      <c r="K671" s="36"/>
      <c r="L671" s="36"/>
      <c r="M671" s="35">
        <v>0</v>
      </c>
      <c r="N671" s="36"/>
      <c r="O671" s="36">
        <v>0</v>
      </c>
      <c r="P671" s="35">
        <v>0</v>
      </c>
      <c r="Q671" s="36"/>
      <c r="R671" s="45">
        <v>1</v>
      </c>
      <c r="S671" s="35"/>
      <c r="T671" s="36"/>
      <c r="U671" s="36"/>
      <c r="V671" s="36"/>
      <c r="W671" s="36"/>
      <c r="X671" s="36"/>
      <c r="Y671" s="38" t="s">
        <v>14</v>
      </c>
    </row>
    <row r="672" spans="1:25">
      <c r="A672" s="66">
        <v>488</v>
      </c>
      <c r="B672" s="34" t="s">
        <v>4920</v>
      </c>
      <c r="C672" s="34" t="s">
        <v>1059</v>
      </c>
      <c r="D672" s="43" t="s">
        <v>71</v>
      </c>
      <c r="E672" s="34" t="s">
        <v>56</v>
      </c>
      <c r="F672" s="43">
        <v>19</v>
      </c>
      <c r="G672" s="43">
        <v>2005</v>
      </c>
      <c r="H672" s="35">
        <v>0</v>
      </c>
      <c r="I672" s="36"/>
      <c r="J672" s="36"/>
      <c r="K672" s="36"/>
      <c r="L672" s="36"/>
      <c r="M672" s="35">
        <v>0</v>
      </c>
      <c r="N672" s="36"/>
      <c r="O672" s="36">
        <v>0</v>
      </c>
      <c r="P672" s="35">
        <v>0</v>
      </c>
      <c r="Q672" s="36"/>
      <c r="R672" s="45">
        <v>1</v>
      </c>
      <c r="S672" s="35"/>
      <c r="T672" s="36"/>
      <c r="U672" s="36"/>
      <c r="V672" s="36"/>
      <c r="W672" s="36"/>
      <c r="X672" s="36"/>
      <c r="Y672" s="38" t="s">
        <v>14</v>
      </c>
    </row>
    <row r="673" spans="1:25">
      <c r="A673" s="66">
        <v>494</v>
      </c>
      <c r="B673" s="34" t="s">
        <v>3518</v>
      </c>
      <c r="C673" s="34" t="s">
        <v>1059</v>
      </c>
      <c r="D673" s="43" t="s">
        <v>76</v>
      </c>
      <c r="E673" s="34" t="s">
        <v>3419</v>
      </c>
      <c r="F673" s="43">
        <v>25</v>
      </c>
      <c r="G673" s="43">
        <v>2000</v>
      </c>
      <c r="H673" s="35">
        <v>0</v>
      </c>
      <c r="I673" s="36"/>
      <c r="J673" s="36"/>
      <c r="K673" s="36"/>
      <c r="L673" s="36"/>
      <c r="M673" s="35">
        <v>0</v>
      </c>
      <c r="N673" s="36"/>
      <c r="O673" s="36">
        <v>0</v>
      </c>
      <c r="P673" s="35">
        <v>0</v>
      </c>
      <c r="Q673" s="36"/>
      <c r="R673" s="45">
        <v>23</v>
      </c>
      <c r="S673" s="35"/>
      <c r="T673" s="36"/>
      <c r="U673" s="36"/>
      <c r="V673" s="36"/>
      <c r="W673" s="36"/>
      <c r="X673" s="36"/>
      <c r="Y673" s="38" t="s">
        <v>14</v>
      </c>
    </row>
    <row r="674" spans="1:25">
      <c r="A674" s="66">
        <v>496</v>
      </c>
      <c r="B674" s="34" t="s">
        <v>3777</v>
      </c>
      <c r="C674" s="34" t="s">
        <v>1059</v>
      </c>
      <c r="D674" s="43" t="s">
        <v>72</v>
      </c>
      <c r="E674" s="34" t="s">
        <v>61</v>
      </c>
      <c r="F674" s="43">
        <v>19</v>
      </c>
      <c r="G674" s="43">
        <v>2005</v>
      </c>
      <c r="H674" s="35">
        <v>0</v>
      </c>
      <c r="I674" s="36"/>
      <c r="J674" s="36"/>
      <c r="K674" s="36"/>
      <c r="L674" s="36"/>
      <c r="M674" s="35">
        <v>0</v>
      </c>
      <c r="N674" s="36"/>
      <c r="O674" s="36">
        <v>0</v>
      </c>
      <c r="P674" s="35">
        <v>0</v>
      </c>
      <c r="Q674" s="36"/>
      <c r="R674" s="45">
        <v>1</v>
      </c>
      <c r="S674" s="35"/>
      <c r="T674" s="36"/>
      <c r="U674" s="36"/>
      <c r="V674" s="36"/>
      <c r="W674" s="36"/>
      <c r="X674" s="36"/>
      <c r="Y674" s="38" t="s">
        <v>14</v>
      </c>
    </row>
    <row r="675" spans="1:25">
      <c r="A675" s="66">
        <v>498</v>
      </c>
      <c r="B675" s="34" t="s">
        <v>3526</v>
      </c>
      <c r="C675" s="34" t="s">
        <v>1104</v>
      </c>
      <c r="D675" s="43" t="s">
        <v>76</v>
      </c>
      <c r="E675" s="34" t="s">
        <v>58</v>
      </c>
      <c r="F675" s="43">
        <v>20</v>
      </c>
      <c r="G675" s="43">
        <v>2005</v>
      </c>
      <c r="H675" s="35">
        <v>0</v>
      </c>
      <c r="I675" s="36"/>
      <c r="J675" s="36"/>
      <c r="K675" s="36"/>
      <c r="L675" s="36"/>
      <c r="M675" s="35">
        <v>0</v>
      </c>
      <c r="N675" s="36"/>
      <c r="O675" s="36">
        <v>0</v>
      </c>
      <c r="P675" s="35">
        <v>0</v>
      </c>
      <c r="Q675" s="36"/>
      <c r="R675" s="45">
        <v>4</v>
      </c>
      <c r="S675" s="35"/>
      <c r="T675" s="36"/>
      <c r="U675" s="36"/>
      <c r="V675" s="36"/>
      <c r="W675" s="36"/>
      <c r="X675" s="36"/>
      <c r="Y675" s="38" t="s">
        <v>14</v>
      </c>
    </row>
    <row r="676" spans="1:25">
      <c r="A676" s="66">
        <v>499</v>
      </c>
      <c r="B676" s="34" t="s">
        <v>167</v>
      </c>
      <c r="C676" s="34" t="s">
        <v>1069</v>
      </c>
      <c r="D676" s="43" t="s">
        <v>71</v>
      </c>
      <c r="E676" s="34" t="s">
        <v>54</v>
      </c>
      <c r="F676" s="43">
        <v>29</v>
      </c>
      <c r="G676" s="43">
        <v>1996</v>
      </c>
      <c r="H676" s="35">
        <v>0</v>
      </c>
      <c r="I676" s="36"/>
      <c r="J676" s="36"/>
      <c r="K676" s="36"/>
      <c r="L676" s="36"/>
      <c r="M676" s="35">
        <v>0</v>
      </c>
      <c r="N676" s="36"/>
      <c r="O676" s="36">
        <v>0</v>
      </c>
      <c r="P676" s="35">
        <v>0</v>
      </c>
      <c r="Q676" s="36"/>
      <c r="R676" s="45">
        <v>1</v>
      </c>
      <c r="S676" s="35"/>
      <c r="T676" s="36"/>
      <c r="U676" s="36"/>
      <c r="V676" s="36"/>
      <c r="W676" s="36"/>
      <c r="X676" s="36"/>
      <c r="Y676" s="38" t="s">
        <v>14</v>
      </c>
    </row>
    <row r="677" spans="1:25" ht="17.25" thickBot="1">
      <c r="A677" s="66">
        <v>503</v>
      </c>
      <c r="B677" s="34" t="s">
        <v>4346</v>
      </c>
      <c r="C677" s="34" t="s">
        <v>1059</v>
      </c>
      <c r="D677" s="43" t="s">
        <v>71</v>
      </c>
      <c r="E677" s="34" t="s">
        <v>3418</v>
      </c>
      <c r="F677" s="43">
        <v>18</v>
      </c>
      <c r="G677" s="43">
        <v>2007</v>
      </c>
      <c r="H677" s="35">
        <v>0</v>
      </c>
      <c r="I677" s="36"/>
      <c r="J677" s="36"/>
      <c r="K677" s="36"/>
      <c r="L677" s="36"/>
      <c r="M677" s="35">
        <v>0</v>
      </c>
      <c r="N677" s="36"/>
      <c r="O677" s="36">
        <v>0</v>
      </c>
      <c r="P677" s="35">
        <v>0</v>
      </c>
      <c r="Q677" s="36"/>
      <c r="R677" s="45">
        <v>2</v>
      </c>
      <c r="S677" s="35"/>
      <c r="T677" s="36"/>
      <c r="U677" s="36"/>
      <c r="V677" s="36"/>
      <c r="W677" s="36"/>
      <c r="X677" s="36"/>
      <c r="Y677" s="38" t="s">
        <v>14</v>
      </c>
    </row>
    <row r="678" spans="1:25" ht="17.25" thickBot="1">
      <c r="A678" s="73">
        <v>507</v>
      </c>
      <c r="B678" s="75" t="s">
        <v>1847</v>
      </c>
      <c r="C678" s="75" t="s">
        <v>1059</v>
      </c>
      <c r="D678" s="77" t="s">
        <v>72</v>
      </c>
      <c r="E678" s="75" t="s">
        <v>65</v>
      </c>
      <c r="F678" s="77">
        <v>21</v>
      </c>
      <c r="G678" s="77">
        <v>2004</v>
      </c>
      <c r="H678" s="81">
        <v>0</v>
      </c>
      <c r="I678" s="82"/>
      <c r="J678" s="82"/>
      <c r="K678" s="82"/>
      <c r="L678" s="82"/>
      <c r="M678" s="81">
        <v>0</v>
      </c>
      <c r="N678" s="82"/>
      <c r="O678" s="82">
        <v>0</v>
      </c>
      <c r="P678" s="81">
        <v>0</v>
      </c>
      <c r="Q678" s="82"/>
      <c r="R678" s="78">
        <v>1</v>
      </c>
      <c r="S678" s="81"/>
      <c r="T678" s="82"/>
      <c r="U678" s="82"/>
      <c r="V678" s="82"/>
      <c r="W678" s="82"/>
      <c r="X678" s="82"/>
      <c r="Y678" s="84" t="s">
        <v>14</v>
      </c>
    </row>
    <row r="679" spans="1:25">
      <c r="A679" s="66">
        <v>511</v>
      </c>
      <c r="B679" s="34" t="s">
        <v>3727</v>
      </c>
      <c r="C679" s="34" t="s">
        <v>1059</v>
      </c>
      <c r="D679" s="43" t="s">
        <v>76</v>
      </c>
      <c r="E679" s="34" t="s">
        <v>61</v>
      </c>
      <c r="F679" s="43">
        <v>18</v>
      </c>
      <c r="G679" s="43">
        <v>2006</v>
      </c>
      <c r="H679" s="35">
        <v>0</v>
      </c>
      <c r="I679" s="36"/>
      <c r="J679" s="36"/>
      <c r="K679" s="36"/>
      <c r="L679" s="36"/>
      <c r="M679" s="35">
        <v>0</v>
      </c>
      <c r="N679" s="36"/>
      <c r="O679" s="36">
        <v>0</v>
      </c>
      <c r="P679" s="35">
        <v>0</v>
      </c>
      <c r="Q679" s="36"/>
      <c r="R679" s="45">
        <v>4</v>
      </c>
      <c r="S679" s="35"/>
      <c r="T679" s="36"/>
      <c r="U679" s="36"/>
      <c r="V679" s="36"/>
      <c r="W679" s="36"/>
      <c r="X679" s="36"/>
      <c r="Y679" s="38" t="s">
        <v>14</v>
      </c>
    </row>
    <row r="680" spans="1:25">
      <c r="A680" s="66">
        <v>512</v>
      </c>
      <c r="B680" s="34" t="s">
        <v>3660</v>
      </c>
      <c r="C680" s="34" t="s">
        <v>1071</v>
      </c>
      <c r="D680" s="43" t="s">
        <v>1066</v>
      </c>
      <c r="E680" s="34" t="s">
        <v>63</v>
      </c>
      <c r="F680" s="43">
        <v>22</v>
      </c>
      <c r="G680" s="43">
        <v>2002</v>
      </c>
      <c r="H680" s="35">
        <v>0</v>
      </c>
      <c r="I680" s="36"/>
      <c r="J680" s="36"/>
      <c r="K680" s="36"/>
      <c r="L680" s="36"/>
      <c r="M680" s="35">
        <v>0</v>
      </c>
      <c r="N680" s="36"/>
      <c r="O680" s="36">
        <v>0</v>
      </c>
      <c r="P680" s="35">
        <v>0</v>
      </c>
      <c r="Q680" s="36"/>
      <c r="R680" s="45">
        <v>1</v>
      </c>
      <c r="S680" s="35"/>
      <c r="T680" s="36"/>
      <c r="U680" s="36"/>
      <c r="V680" s="36"/>
      <c r="W680" s="36"/>
      <c r="X680" s="36"/>
      <c r="Y680" s="38" t="s">
        <v>14</v>
      </c>
    </row>
    <row r="681" spans="1:25">
      <c r="A681" s="66">
        <v>513</v>
      </c>
      <c r="B681" s="34" t="s">
        <v>3462</v>
      </c>
      <c r="C681" s="34" t="s">
        <v>1085</v>
      </c>
      <c r="D681" s="43" t="s">
        <v>1066</v>
      </c>
      <c r="E681" s="34" t="s">
        <v>3420</v>
      </c>
      <c r="F681" s="43">
        <v>24</v>
      </c>
      <c r="G681" s="43">
        <v>2001</v>
      </c>
      <c r="H681" s="35">
        <v>0</v>
      </c>
      <c r="I681" s="36"/>
      <c r="J681" s="36"/>
      <c r="K681" s="36"/>
      <c r="L681" s="36"/>
      <c r="M681" s="35">
        <v>0</v>
      </c>
      <c r="N681" s="36"/>
      <c r="O681" s="36">
        <v>0</v>
      </c>
      <c r="P681" s="35">
        <v>0</v>
      </c>
      <c r="Q681" s="36"/>
      <c r="R681" s="45">
        <v>1</v>
      </c>
      <c r="S681" s="35"/>
      <c r="T681" s="36"/>
      <c r="U681" s="36"/>
      <c r="V681" s="36"/>
      <c r="W681" s="36"/>
      <c r="X681" s="36"/>
      <c r="Y681" s="38" t="s">
        <v>14</v>
      </c>
    </row>
    <row r="682" spans="1:25">
      <c r="A682" s="66">
        <v>514</v>
      </c>
      <c r="B682" s="34" t="s">
        <v>3520</v>
      </c>
      <c r="C682" s="34" t="s">
        <v>1058</v>
      </c>
      <c r="D682" s="43" t="s">
        <v>72</v>
      </c>
      <c r="E682" s="34" t="s">
        <v>58</v>
      </c>
      <c r="F682" s="43">
        <v>22</v>
      </c>
      <c r="G682" s="43">
        <v>2003</v>
      </c>
      <c r="H682" s="35">
        <v>0</v>
      </c>
      <c r="I682" s="36"/>
      <c r="J682" s="36"/>
      <c r="K682" s="36"/>
      <c r="L682" s="36"/>
      <c r="M682" s="35">
        <v>0</v>
      </c>
      <c r="N682" s="36"/>
      <c r="O682" s="36">
        <v>0</v>
      </c>
      <c r="P682" s="35">
        <v>0</v>
      </c>
      <c r="Q682" s="36"/>
      <c r="R682" s="45">
        <v>17</v>
      </c>
      <c r="S682" s="35"/>
      <c r="T682" s="36"/>
      <c r="U682" s="36"/>
      <c r="V682" s="36"/>
      <c r="W682" s="36"/>
      <c r="X682" s="36"/>
      <c r="Y682" s="38" t="s">
        <v>14</v>
      </c>
    </row>
    <row r="683" spans="1:25">
      <c r="A683" s="66">
        <v>516</v>
      </c>
      <c r="B683" s="34" t="s">
        <v>3491</v>
      </c>
      <c r="C683" s="34" t="s">
        <v>1059</v>
      </c>
      <c r="D683" s="43" t="s">
        <v>71</v>
      </c>
      <c r="E683" s="34" t="s">
        <v>3418</v>
      </c>
      <c r="F683" s="43">
        <v>22</v>
      </c>
      <c r="G683" s="43">
        <v>2003</v>
      </c>
      <c r="H683" s="35">
        <v>0</v>
      </c>
      <c r="I683" s="36"/>
      <c r="J683" s="36"/>
      <c r="K683" s="36"/>
      <c r="L683" s="36"/>
      <c r="M683" s="35">
        <v>0</v>
      </c>
      <c r="N683" s="36"/>
      <c r="O683" s="36">
        <v>0</v>
      </c>
      <c r="P683" s="35">
        <v>0</v>
      </c>
      <c r="Q683" s="36"/>
      <c r="R683" s="45">
        <v>3</v>
      </c>
      <c r="S683" s="35"/>
      <c r="T683" s="36"/>
      <c r="U683" s="36"/>
      <c r="V683" s="36"/>
      <c r="W683" s="36"/>
      <c r="X683" s="36"/>
      <c r="Y683" s="38" t="s">
        <v>14</v>
      </c>
    </row>
    <row r="684" spans="1:25">
      <c r="A684" s="66">
        <v>518</v>
      </c>
      <c r="B684" s="34" t="s">
        <v>4284</v>
      </c>
      <c r="C684" s="34" t="s">
        <v>1059</v>
      </c>
      <c r="D684" s="43" t="s">
        <v>71</v>
      </c>
      <c r="E684" s="34" t="s">
        <v>65</v>
      </c>
      <c r="F684" s="43">
        <v>17</v>
      </c>
      <c r="G684" s="43">
        <v>2008</v>
      </c>
      <c r="H684" s="35">
        <v>0</v>
      </c>
      <c r="I684" s="36"/>
      <c r="J684" s="36"/>
      <c r="K684" s="36"/>
      <c r="L684" s="36"/>
      <c r="M684" s="35">
        <v>0</v>
      </c>
      <c r="N684" s="36"/>
      <c r="O684" s="36">
        <v>0</v>
      </c>
      <c r="P684" s="35">
        <v>0</v>
      </c>
      <c r="Q684" s="36"/>
      <c r="R684" s="45">
        <v>5</v>
      </c>
      <c r="S684" s="35"/>
      <c r="T684" s="36"/>
      <c r="U684" s="36"/>
      <c r="V684" s="36"/>
      <c r="W684" s="36"/>
      <c r="X684" s="36"/>
      <c r="Y684" s="38" t="s">
        <v>14</v>
      </c>
    </row>
    <row r="685" spans="1:25">
      <c r="A685" s="66">
        <v>522</v>
      </c>
      <c r="B685" s="34" t="s">
        <v>1942</v>
      </c>
      <c r="C685" s="34" t="s">
        <v>1059</v>
      </c>
      <c r="D685" s="43" t="s">
        <v>70</v>
      </c>
      <c r="E685" s="34" t="s">
        <v>67</v>
      </c>
      <c r="F685" s="43">
        <v>19</v>
      </c>
      <c r="G685" s="43">
        <v>2006</v>
      </c>
      <c r="H685" s="35">
        <v>0</v>
      </c>
      <c r="I685" s="36"/>
      <c r="J685" s="36"/>
      <c r="K685" s="36"/>
      <c r="L685" s="36"/>
      <c r="M685" s="35">
        <v>0</v>
      </c>
      <c r="N685" s="36"/>
      <c r="O685" s="36">
        <v>0</v>
      </c>
      <c r="P685" s="35">
        <v>0</v>
      </c>
      <c r="Q685" s="36"/>
      <c r="R685" s="45">
        <v>7</v>
      </c>
      <c r="S685" s="35"/>
      <c r="T685" s="36"/>
      <c r="U685" s="36"/>
      <c r="V685" s="36"/>
      <c r="W685" s="36"/>
      <c r="X685" s="36"/>
      <c r="Y685" s="38" t="s">
        <v>14</v>
      </c>
    </row>
    <row r="686" spans="1:25">
      <c r="A686" s="66">
        <v>528</v>
      </c>
      <c r="B686" s="34" t="s">
        <v>4285</v>
      </c>
      <c r="C686" s="34" t="s">
        <v>1059</v>
      </c>
      <c r="D686" s="43" t="s">
        <v>71</v>
      </c>
      <c r="E686" s="34" t="s">
        <v>54</v>
      </c>
      <c r="F686" s="43">
        <v>16</v>
      </c>
      <c r="G686" s="43">
        <v>2008</v>
      </c>
      <c r="H686" s="35">
        <v>0</v>
      </c>
      <c r="I686" s="36"/>
      <c r="J686" s="36"/>
      <c r="K686" s="36"/>
      <c r="L686" s="36"/>
      <c r="M686" s="35">
        <v>0</v>
      </c>
      <c r="N686" s="36"/>
      <c r="O686" s="36">
        <v>0</v>
      </c>
      <c r="P686" s="35">
        <v>0</v>
      </c>
      <c r="Q686" s="36"/>
      <c r="R686" s="45">
        <v>5</v>
      </c>
      <c r="S686" s="35"/>
      <c r="T686" s="36"/>
      <c r="U686" s="36"/>
      <c r="V686" s="36"/>
      <c r="W686" s="36"/>
      <c r="X686" s="36"/>
      <c r="Y686" s="38" t="s">
        <v>14</v>
      </c>
    </row>
    <row r="687" spans="1:25">
      <c r="A687" s="66">
        <v>530</v>
      </c>
      <c r="B687" s="34" t="s">
        <v>3483</v>
      </c>
      <c r="C687" s="34" t="s">
        <v>1081</v>
      </c>
      <c r="D687" s="43" t="s">
        <v>1077</v>
      </c>
      <c r="E687" s="34" t="s">
        <v>3418</v>
      </c>
      <c r="F687" s="43">
        <v>29</v>
      </c>
      <c r="G687" s="43">
        <v>1995</v>
      </c>
      <c r="H687" s="35">
        <v>0</v>
      </c>
      <c r="I687" s="36"/>
      <c r="J687" s="36"/>
      <c r="K687" s="36"/>
      <c r="L687" s="36"/>
      <c r="M687" s="35">
        <v>0</v>
      </c>
      <c r="N687" s="36"/>
      <c r="O687" s="36">
        <v>0</v>
      </c>
      <c r="P687" s="35">
        <v>0</v>
      </c>
      <c r="Q687" s="36"/>
      <c r="R687" s="45">
        <v>1</v>
      </c>
      <c r="S687" s="35"/>
      <c r="T687" s="36"/>
      <c r="U687" s="36"/>
      <c r="V687" s="36"/>
      <c r="W687" s="36"/>
      <c r="X687" s="36"/>
      <c r="Y687" s="38" t="s">
        <v>14</v>
      </c>
    </row>
    <row r="688" spans="1:25">
      <c r="A688" s="66">
        <v>539</v>
      </c>
      <c r="B688" s="34" t="s">
        <v>176</v>
      </c>
      <c r="C688" s="34" t="s">
        <v>1072</v>
      </c>
      <c r="D688" s="43" t="s">
        <v>1077</v>
      </c>
      <c r="E688" s="34" t="s">
        <v>56</v>
      </c>
      <c r="F688" s="43">
        <v>26</v>
      </c>
      <c r="G688" s="43">
        <v>1999</v>
      </c>
      <c r="H688" s="35">
        <v>0</v>
      </c>
      <c r="I688" s="36"/>
      <c r="J688" s="36"/>
      <c r="K688" s="36"/>
      <c r="L688" s="36"/>
      <c r="M688" s="35">
        <v>0</v>
      </c>
      <c r="N688" s="36"/>
      <c r="O688" s="36">
        <v>0</v>
      </c>
      <c r="P688" s="35">
        <v>0</v>
      </c>
      <c r="Q688" s="36"/>
      <c r="R688" s="45">
        <v>1</v>
      </c>
      <c r="S688" s="35"/>
      <c r="T688" s="36"/>
      <c r="U688" s="36"/>
      <c r="V688" s="36"/>
      <c r="W688" s="36"/>
      <c r="X688" s="36"/>
      <c r="Y688" s="38" t="s">
        <v>14</v>
      </c>
    </row>
    <row r="689" spans="1:25">
      <c r="A689" s="66">
        <v>543</v>
      </c>
      <c r="B689" s="34" t="s">
        <v>4235</v>
      </c>
      <c r="C689" s="34" t="s">
        <v>1059</v>
      </c>
      <c r="D689" s="43" t="s">
        <v>72</v>
      </c>
      <c r="E689" s="34" t="s">
        <v>61</v>
      </c>
      <c r="F689" s="43">
        <v>17</v>
      </c>
      <c r="G689" s="43">
        <v>2007</v>
      </c>
      <c r="H689" s="35">
        <v>0</v>
      </c>
      <c r="I689" s="36"/>
      <c r="J689" s="36"/>
      <c r="K689" s="36"/>
      <c r="L689" s="36"/>
      <c r="M689" s="35">
        <v>0</v>
      </c>
      <c r="N689" s="36"/>
      <c r="O689" s="36">
        <v>0</v>
      </c>
      <c r="P689" s="35">
        <v>0</v>
      </c>
      <c r="Q689" s="36"/>
      <c r="R689" s="45">
        <v>2</v>
      </c>
      <c r="S689" s="35"/>
      <c r="T689" s="36"/>
      <c r="U689" s="36"/>
      <c r="V689" s="36"/>
      <c r="W689" s="36"/>
      <c r="X689" s="36"/>
      <c r="Y689" s="38" t="s">
        <v>14</v>
      </c>
    </row>
    <row r="690" spans="1:25">
      <c r="A690" s="66">
        <v>544</v>
      </c>
      <c r="B690" s="34" t="s">
        <v>3728</v>
      </c>
      <c r="C690" s="34" t="s">
        <v>1059</v>
      </c>
      <c r="D690" s="43" t="s">
        <v>72</v>
      </c>
      <c r="E690" s="34" t="s">
        <v>61</v>
      </c>
      <c r="F690" s="43">
        <v>19</v>
      </c>
      <c r="G690" s="43">
        <v>2006</v>
      </c>
      <c r="H690" s="35">
        <v>0</v>
      </c>
      <c r="I690" s="36"/>
      <c r="J690" s="36"/>
      <c r="K690" s="36"/>
      <c r="L690" s="36"/>
      <c r="M690" s="35">
        <v>0</v>
      </c>
      <c r="N690" s="36"/>
      <c r="O690" s="36">
        <v>0</v>
      </c>
      <c r="P690" s="35">
        <v>0</v>
      </c>
      <c r="Q690" s="36"/>
      <c r="R690" s="45">
        <v>2</v>
      </c>
      <c r="S690" s="35"/>
      <c r="T690" s="36"/>
      <c r="U690" s="36"/>
      <c r="V690" s="36"/>
      <c r="W690" s="36"/>
      <c r="X690" s="36"/>
      <c r="Y690" s="38" t="s">
        <v>14</v>
      </c>
    </row>
    <row r="691" spans="1:25">
      <c r="A691" s="66">
        <v>546</v>
      </c>
      <c r="B691" s="34" t="s">
        <v>4164</v>
      </c>
      <c r="C691" s="34" t="s">
        <v>1059</v>
      </c>
      <c r="D691" s="43" t="s">
        <v>76</v>
      </c>
      <c r="E691" s="34" t="s">
        <v>4527</v>
      </c>
      <c r="F691" s="43">
        <v>38</v>
      </c>
      <c r="G691" s="43">
        <v>1986</v>
      </c>
      <c r="H691" s="35">
        <v>0</v>
      </c>
      <c r="I691" s="36"/>
      <c r="J691" s="36"/>
      <c r="K691" s="36"/>
      <c r="L691" s="36"/>
      <c r="M691" s="35">
        <v>0</v>
      </c>
      <c r="N691" s="36"/>
      <c r="O691" s="36">
        <v>0</v>
      </c>
      <c r="P691" s="35">
        <v>0</v>
      </c>
      <c r="Q691" s="36"/>
      <c r="R691" s="45">
        <v>9</v>
      </c>
      <c r="S691" s="35"/>
      <c r="T691" s="36"/>
      <c r="U691" s="36"/>
      <c r="V691" s="36"/>
      <c r="W691" s="36"/>
      <c r="X691" s="36"/>
      <c r="Y691" s="38" t="s">
        <v>14</v>
      </c>
    </row>
    <row r="692" spans="1:25">
      <c r="A692" s="66">
        <v>549</v>
      </c>
      <c r="B692" s="34" t="s">
        <v>1970</v>
      </c>
      <c r="C692" s="34" t="s">
        <v>1059</v>
      </c>
      <c r="D692" s="43" t="s">
        <v>71</v>
      </c>
      <c r="E692" s="34" t="s">
        <v>67</v>
      </c>
      <c r="F692" s="43">
        <v>21</v>
      </c>
      <c r="G692" s="43">
        <v>2003</v>
      </c>
      <c r="H692" s="35">
        <v>0</v>
      </c>
      <c r="I692" s="36"/>
      <c r="J692" s="36"/>
      <c r="K692" s="36"/>
      <c r="L692" s="36"/>
      <c r="M692" s="35">
        <v>0</v>
      </c>
      <c r="N692" s="36"/>
      <c r="O692" s="36">
        <v>0</v>
      </c>
      <c r="P692" s="35">
        <v>0</v>
      </c>
      <c r="Q692" s="36"/>
      <c r="R692" s="45">
        <v>2</v>
      </c>
      <c r="S692" s="35"/>
      <c r="T692" s="36"/>
      <c r="U692" s="36"/>
      <c r="V692" s="36"/>
      <c r="W692" s="36"/>
      <c r="X692" s="36"/>
      <c r="Y692" s="38" t="s">
        <v>14</v>
      </c>
    </row>
    <row r="693" spans="1:25">
      <c r="A693" s="66">
        <v>554</v>
      </c>
      <c r="B693" s="34" t="s">
        <v>4207</v>
      </c>
      <c r="C693" s="34" t="s">
        <v>1059</v>
      </c>
      <c r="D693" s="43" t="s">
        <v>72</v>
      </c>
      <c r="E693" s="34" t="s">
        <v>46</v>
      </c>
      <c r="F693" s="43">
        <v>15</v>
      </c>
      <c r="G693" s="43">
        <v>2009</v>
      </c>
      <c r="H693" s="35">
        <v>0</v>
      </c>
      <c r="I693" s="36"/>
      <c r="J693" s="36"/>
      <c r="K693" s="36"/>
      <c r="L693" s="36"/>
      <c r="M693" s="35">
        <v>0</v>
      </c>
      <c r="N693" s="36"/>
      <c r="O693" s="36">
        <v>0</v>
      </c>
      <c r="P693" s="35">
        <v>0</v>
      </c>
      <c r="Q693" s="36"/>
      <c r="R693" s="45">
        <v>3</v>
      </c>
      <c r="S693" s="35"/>
      <c r="T693" s="36"/>
      <c r="U693" s="36"/>
      <c r="V693" s="36"/>
      <c r="W693" s="36"/>
      <c r="X693" s="36"/>
      <c r="Y693" s="38" t="s">
        <v>14</v>
      </c>
    </row>
    <row r="694" spans="1:25">
      <c r="A694" s="66">
        <v>575</v>
      </c>
      <c r="B694" s="34" t="s">
        <v>1820</v>
      </c>
      <c r="C694" s="34" t="s">
        <v>1059</v>
      </c>
      <c r="D694" s="43" t="s">
        <v>76</v>
      </c>
      <c r="E694" s="34" t="s">
        <v>46</v>
      </c>
      <c r="F694" s="43">
        <v>19</v>
      </c>
      <c r="G694" s="43">
        <v>2006</v>
      </c>
      <c r="H694" s="35">
        <v>0</v>
      </c>
      <c r="I694" s="36"/>
      <c r="J694" s="36"/>
      <c r="K694" s="36"/>
      <c r="L694" s="36"/>
      <c r="M694" s="35">
        <v>0</v>
      </c>
      <c r="N694" s="36"/>
      <c r="O694" s="36">
        <v>0</v>
      </c>
      <c r="P694" s="35">
        <v>0</v>
      </c>
      <c r="Q694" s="36"/>
      <c r="R694" s="45">
        <v>1</v>
      </c>
      <c r="S694" s="35"/>
      <c r="T694" s="36"/>
      <c r="U694" s="36"/>
      <c r="V694" s="36"/>
      <c r="W694" s="36"/>
      <c r="X694" s="36"/>
      <c r="Y694" s="38" t="s">
        <v>14</v>
      </c>
    </row>
    <row r="695" spans="1:25">
      <c r="A695" s="66">
        <v>576</v>
      </c>
      <c r="B695" s="34" t="s">
        <v>3661</v>
      </c>
      <c r="C695" s="34" t="s">
        <v>1094</v>
      </c>
      <c r="D695" s="43" t="s">
        <v>71</v>
      </c>
      <c r="E695" s="34" t="s">
        <v>4527</v>
      </c>
      <c r="F695" s="43">
        <v>18</v>
      </c>
      <c r="G695" s="43">
        <v>2007</v>
      </c>
      <c r="H695" s="35">
        <v>0</v>
      </c>
      <c r="I695" s="36"/>
      <c r="J695" s="36"/>
      <c r="K695" s="36"/>
      <c r="L695" s="36"/>
      <c r="M695" s="35">
        <v>0</v>
      </c>
      <c r="N695" s="36"/>
      <c r="O695" s="36">
        <v>0</v>
      </c>
      <c r="P695" s="35">
        <v>0</v>
      </c>
      <c r="Q695" s="36"/>
      <c r="R695" s="45">
        <v>1</v>
      </c>
      <c r="S695" s="35"/>
      <c r="T695" s="36"/>
      <c r="U695" s="36"/>
      <c r="V695" s="36"/>
      <c r="W695" s="36"/>
      <c r="X695" s="36"/>
      <c r="Y695" s="38" t="s">
        <v>14</v>
      </c>
    </row>
    <row r="696" spans="1:25">
      <c r="A696" s="66">
        <v>577</v>
      </c>
      <c r="B696" s="34" t="s">
        <v>4286</v>
      </c>
      <c r="C696" s="34" t="s">
        <v>1059</v>
      </c>
      <c r="D696" s="43" t="s">
        <v>72</v>
      </c>
      <c r="E696" s="34" t="s">
        <v>4527</v>
      </c>
      <c r="F696" s="43">
        <v>18</v>
      </c>
      <c r="G696" s="43">
        <v>2007</v>
      </c>
      <c r="H696" s="35">
        <v>0</v>
      </c>
      <c r="I696" s="36"/>
      <c r="J696" s="36"/>
      <c r="K696" s="36"/>
      <c r="L696" s="36"/>
      <c r="M696" s="35">
        <v>0</v>
      </c>
      <c r="N696" s="36"/>
      <c r="O696" s="36">
        <v>0</v>
      </c>
      <c r="P696" s="35">
        <v>0</v>
      </c>
      <c r="Q696" s="36"/>
      <c r="R696" s="45">
        <v>11</v>
      </c>
      <c r="S696" s="35"/>
      <c r="T696" s="36"/>
      <c r="U696" s="36"/>
      <c r="V696" s="36"/>
      <c r="W696" s="36"/>
      <c r="X696" s="36"/>
      <c r="Y696" s="38" t="s">
        <v>14</v>
      </c>
    </row>
    <row r="697" spans="1:25">
      <c r="A697" s="66">
        <v>578</v>
      </c>
      <c r="B697" s="34" t="s">
        <v>4597</v>
      </c>
      <c r="C697" s="34" t="s">
        <v>1059</v>
      </c>
      <c r="D697" s="43" t="s">
        <v>76</v>
      </c>
      <c r="E697" s="34" t="s">
        <v>60</v>
      </c>
      <c r="F697" s="43">
        <v>22</v>
      </c>
      <c r="G697" s="43">
        <v>2003</v>
      </c>
      <c r="H697" s="35">
        <v>0</v>
      </c>
      <c r="I697" s="36"/>
      <c r="J697" s="36"/>
      <c r="K697" s="36"/>
      <c r="L697" s="36"/>
      <c r="M697" s="35">
        <v>0</v>
      </c>
      <c r="N697" s="36"/>
      <c r="O697" s="36">
        <v>0</v>
      </c>
      <c r="P697" s="35">
        <v>0</v>
      </c>
      <c r="Q697" s="36"/>
      <c r="R697" s="45">
        <v>9</v>
      </c>
      <c r="S697" s="35"/>
      <c r="T697" s="36"/>
      <c r="U697" s="36"/>
      <c r="V697" s="36"/>
      <c r="W697" s="36"/>
      <c r="X697" s="36"/>
      <c r="Y697" s="38" t="s">
        <v>14</v>
      </c>
    </row>
    <row r="698" spans="1:25">
      <c r="A698" s="66">
        <v>580</v>
      </c>
      <c r="B698" s="34" t="s">
        <v>4806</v>
      </c>
      <c r="C698" s="34" t="s">
        <v>1059</v>
      </c>
      <c r="D698" s="43" t="s">
        <v>71</v>
      </c>
      <c r="E698" s="34" t="s">
        <v>56</v>
      </c>
      <c r="F698" s="43">
        <v>18</v>
      </c>
      <c r="G698" s="43">
        <v>2006</v>
      </c>
      <c r="H698" s="35">
        <v>0</v>
      </c>
      <c r="I698" s="36"/>
      <c r="J698" s="36"/>
      <c r="K698" s="36"/>
      <c r="L698" s="36"/>
      <c r="M698" s="35">
        <v>0</v>
      </c>
      <c r="N698" s="36"/>
      <c r="O698" s="36">
        <v>0</v>
      </c>
      <c r="P698" s="35">
        <v>0</v>
      </c>
      <c r="Q698" s="36"/>
      <c r="R698" s="45">
        <v>7</v>
      </c>
      <c r="S698" s="35"/>
      <c r="T698" s="36"/>
      <c r="U698" s="36"/>
      <c r="V698" s="36"/>
      <c r="W698" s="36"/>
      <c r="X698" s="36"/>
      <c r="Y698" s="38" t="s">
        <v>14</v>
      </c>
    </row>
    <row r="699" spans="1:25">
      <c r="A699" s="66">
        <v>581</v>
      </c>
      <c r="B699" s="34" t="s">
        <v>5108</v>
      </c>
      <c r="C699" s="34" t="s">
        <v>1713</v>
      </c>
      <c r="D699" s="43" t="s">
        <v>70</v>
      </c>
      <c r="E699" s="34" t="s">
        <v>4525</v>
      </c>
      <c r="F699" s="43">
        <v>19</v>
      </c>
      <c r="G699" s="43">
        <v>2006</v>
      </c>
      <c r="H699" s="35">
        <v>0</v>
      </c>
      <c r="I699" s="36"/>
      <c r="J699" s="36"/>
      <c r="K699" s="36"/>
      <c r="L699" s="36"/>
      <c r="M699" s="35">
        <v>0</v>
      </c>
      <c r="N699" s="36"/>
      <c r="O699" s="36">
        <v>0</v>
      </c>
      <c r="P699" s="35">
        <v>0</v>
      </c>
      <c r="Q699" s="36"/>
      <c r="R699" s="45">
        <v>1</v>
      </c>
      <c r="S699" s="35"/>
      <c r="T699" s="36"/>
      <c r="U699" s="36"/>
      <c r="V699" s="36"/>
      <c r="W699" s="36"/>
      <c r="X699" s="36"/>
      <c r="Y699" s="38" t="s">
        <v>14</v>
      </c>
    </row>
    <row r="700" spans="1:25">
      <c r="A700" s="66">
        <v>584</v>
      </c>
      <c r="B700" s="34" t="s">
        <v>1733</v>
      </c>
      <c r="C700" s="34" t="s">
        <v>1079</v>
      </c>
      <c r="D700" s="43" t="s">
        <v>72</v>
      </c>
      <c r="E700" s="34" t="s">
        <v>4525</v>
      </c>
      <c r="F700" s="43">
        <v>19</v>
      </c>
      <c r="G700" s="43">
        <v>2006</v>
      </c>
      <c r="H700" s="35">
        <v>0</v>
      </c>
      <c r="I700" s="36"/>
      <c r="J700" s="36"/>
      <c r="K700" s="36"/>
      <c r="L700" s="36"/>
      <c r="M700" s="35">
        <v>0</v>
      </c>
      <c r="N700" s="36"/>
      <c r="O700" s="36">
        <v>0</v>
      </c>
      <c r="P700" s="35">
        <v>0</v>
      </c>
      <c r="Q700" s="36"/>
      <c r="R700" s="45">
        <v>2</v>
      </c>
      <c r="S700" s="35"/>
      <c r="T700" s="36"/>
      <c r="U700" s="36"/>
      <c r="V700" s="36"/>
      <c r="W700" s="36"/>
      <c r="X700" s="36"/>
      <c r="Y700" s="38" t="s">
        <v>14</v>
      </c>
    </row>
    <row r="701" spans="1:25">
      <c r="A701" s="66">
        <v>585</v>
      </c>
      <c r="B701" s="34" t="s">
        <v>4287</v>
      </c>
      <c r="C701" s="34" t="s">
        <v>1059</v>
      </c>
      <c r="D701" s="43" t="s">
        <v>72</v>
      </c>
      <c r="E701" s="34" t="s">
        <v>52</v>
      </c>
      <c r="F701" s="43">
        <v>17</v>
      </c>
      <c r="G701" s="43">
        <v>2008</v>
      </c>
      <c r="H701" s="35">
        <v>0</v>
      </c>
      <c r="I701" s="36"/>
      <c r="J701" s="36"/>
      <c r="K701" s="36"/>
      <c r="L701" s="36"/>
      <c r="M701" s="35">
        <v>0</v>
      </c>
      <c r="N701" s="36"/>
      <c r="O701" s="36">
        <v>0</v>
      </c>
      <c r="P701" s="35">
        <v>0</v>
      </c>
      <c r="Q701" s="36"/>
      <c r="R701" s="45">
        <v>1</v>
      </c>
      <c r="S701" s="35"/>
      <c r="T701" s="36"/>
      <c r="U701" s="36"/>
      <c r="V701" s="36"/>
      <c r="W701" s="36"/>
      <c r="X701" s="36"/>
      <c r="Y701" s="38" t="s">
        <v>14</v>
      </c>
    </row>
    <row r="702" spans="1:25">
      <c r="A702" s="66">
        <v>587</v>
      </c>
      <c r="B702" s="34" t="s">
        <v>5057</v>
      </c>
      <c r="C702" s="34" t="s">
        <v>1059</v>
      </c>
      <c r="D702" s="43" t="s">
        <v>71</v>
      </c>
      <c r="E702" s="34" t="s">
        <v>4525</v>
      </c>
      <c r="F702" s="43">
        <v>18</v>
      </c>
      <c r="G702" s="43">
        <v>2006</v>
      </c>
      <c r="H702" s="35">
        <v>0</v>
      </c>
      <c r="I702" s="36"/>
      <c r="J702" s="36"/>
      <c r="K702" s="36"/>
      <c r="L702" s="36"/>
      <c r="M702" s="35">
        <v>0</v>
      </c>
      <c r="N702" s="36"/>
      <c r="O702" s="36">
        <v>0</v>
      </c>
      <c r="P702" s="35">
        <v>0</v>
      </c>
      <c r="Q702" s="36"/>
      <c r="R702" s="45">
        <v>1</v>
      </c>
      <c r="S702" s="35"/>
      <c r="T702" s="36"/>
      <c r="U702" s="36"/>
      <c r="V702" s="36"/>
      <c r="W702" s="36"/>
      <c r="X702" s="36"/>
      <c r="Y702" s="38" t="s">
        <v>14</v>
      </c>
    </row>
    <row r="703" spans="1:25" ht="17.25" thickBot="1">
      <c r="A703" s="66">
        <v>588</v>
      </c>
      <c r="B703" s="34" t="s">
        <v>3729</v>
      </c>
      <c r="C703" s="34" t="s">
        <v>1057</v>
      </c>
      <c r="D703" s="43" t="s">
        <v>76</v>
      </c>
      <c r="E703" s="34" t="s">
        <v>60</v>
      </c>
      <c r="F703" s="43">
        <v>21</v>
      </c>
      <c r="G703" s="43">
        <v>2004</v>
      </c>
      <c r="H703" s="35">
        <v>0</v>
      </c>
      <c r="I703" s="36"/>
      <c r="J703" s="36"/>
      <c r="K703" s="36"/>
      <c r="L703" s="36"/>
      <c r="M703" s="35">
        <v>0</v>
      </c>
      <c r="N703" s="36"/>
      <c r="O703" s="36">
        <v>0</v>
      </c>
      <c r="P703" s="35">
        <v>0</v>
      </c>
      <c r="Q703" s="36"/>
      <c r="R703" s="45">
        <v>5</v>
      </c>
      <c r="S703" s="35"/>
      <c r="T703" s="36"/>
      <c r="U703" s="36"/>
      <c r="V703" s="36"/>
      <c r="W703" s="36"/>
      <c r="X703" s="36"/>
      <c r="Y703" s="38" t="s">
        <v>14</v>
      </c>
    </row>
    <row r="704" spans="1:25" ht="17.25" thickBot="1">
      <c r="A704" s="73">
        <v>593</v>
      </c>
      <c r="B704" s="75" t="s">
        <v>3523</v>
      </c>
      <c r="C704" s="75" t="s">
        <v>3779</v>
      </c>
      <c r="D704" s="77" t="s">
        <v>1066</v>
      </c>
      <c r="E704" s="75" t="s">
        <v>4528</v>
      </c>
      <c r="F704" s="77">
        <v>26</v>
      </c>
      <c r="G704" s="77">
        <v>1999</v>
      </c>
      <c r="H704" s="81">
        <v>0</v>
      </c>
      <c r="I704" s="82"/>
      <c r="J704" s="82"/>
      <c r="K704" s="82"/>
      <c r="L704" s="82"/>
      <c r="M704" s="81">
        <v>0</v>
      </c>
      <c r="N704" s="82"/>
      <c r="O704" s="82">
        <v>0</v>
      </c>
      <c r="P704" s="81">
        <v>0</v>
      </c>
      <c r="Q704" s="82"/>
      <c r="R704" s="78">
        <v>1</v>
      </c>
      <c r="S704" s="81"/>
      <c r="T704" s="82"/>
      <c r="U704" s="82"/>
      <c r="V704" s="82"/>
      <c r="W704" s="82"/>
      <c r="X704" s="82"/>
      <c r="Y704" s="84" t="s">
        <v>14</v>
      </c>
    </row>
    <row r="705" spans="1:25">
      <c r="A705" s="66">
        <v>600</v>
      </c>
      <c r="B705" s="34" t="s">
        <v>210</v>
      </c>
      <c r="C705" s="34" t="s">
        <v>1059</v>
      </c>
      <c r="D705" s="43" t="s">
        <v>76</v>
      </c>
      <c r="E705" s="34" t="s">
        <v>52</v>
      </c>
      <c r="F705" s="43">
        <v>34</v>
      </c>
      <c r="G705" s="43">
        <v>1990</v>
      </c>
      <c r="H705" s="35">
        <v>0</v>
      </c>
      <c r="I705" s="36"/>
      <c r="J705" s="36"/>
      <c r="K705" s="36"/>
      <c r="L705" s="36"/>
      <c r="M705" s="35">
        <v>0</v>
      </c>
      <c r="N705" s="36"/>
      <c r="O705" s="36">
        <v>0</v>
      </c>
      <c r="P705" s="35">
        <v>0</v>
      </c>
      <c r="Q705" s="36"/>
      <c r="R705" s="45">
        <v>38</v>
      </c>
      <c r="S705" s="35"/>
      <c r="T705" s="36"/>
      <c r="U705" s="36"/>
      <c r="V705" s="36"/>
      <c r="W705" s="36"/>
      <c r="X705" s="36"/>
      <c r="Y705" s="38" t="s">
        <v>14</v>
      </c>
    </row>
    <row r="706" spans="1:25">
      <c r="A706" s="66">
        <v>601</v>
      </c>
      <c r="B706" s="34" t="s">
        <v>4882</v>
      </c>
      <c r="C706" s="105"/>
      <c r="D706" s="43" t="s">
        <v>71</v>
      </c>
      <c r="E706" s="34" t="s">
        <v>56</v>
      </c>
      <c r="F706" s="106"/>
      <c r="G706" s="106"/>
      <c r="H706" s="35">
        <v>0</v>
      </c>
      <c r="I706" s="36"/>
      <c r="J706" s="36"/>
      <c r="K706" s="36"/>
      <c r="L706" s="36"/>
      <c r="M706" s="35">
        <v>0</v>
      </c>
      <c r="N706" s="36"/>
      <c r="O706" s="36">
        <v>0</v>
      </c>
      <c r="P706" s="35">
        <v>0</v>
      </c>
      <c r="Q706" s="36"/>
      <c r="R706" s="45">
        <v>3</v>
      </c>
      <c r="S706" s="35"/>
      <c r="T706" s="36"/>
      <c r="U706" s="36"/>
      <c r="V706" s="36"/>
      <c r="W706" s="36"/>
      <c r="X706" s="36"/>
      <c r="Y706" s="38" t="s">
        <v>14</v>
      </c>
    </row>
    <row r="707" spans="1:25">
      <c r="A707" s="66">
        <v>602</v>
      </c>
      <c r="B707" s="34" t="s">
        <v>4532</v>
      </c>
      <c r="C707" s="34" t="s">
        <v>1081</v>
      </c>
      <c r="D707" s="43" t="s">
        <v>71</v>
      </c>
      <c r="E707" s="34" t="s">
        <v>67</v>
      </c>
      <c r="F707" s="43">
        <v>18</v>
      </c>
      <c r="G707" s="43">
        <v>2007</v>
      </c>
      <c r="H707" s="35">
        <v>0</v>
      </c>
      <c r="I707" s="36"/>
      <c r="J707" s="36"/>
      <c r="K707" s="36"/>
      <c r="L707" s="36"/>
      <c r="M707" s="35">
        <v>0</v>
      </c>
      <c r="N707" s="36"/>
      <c r="O707" s="36">
        <v>0</v>
      </c>
      <c r="P707" s="35">
        <v>0</v>
      </c>
      <c r="Q707" s="36"/>
      <c r="R707" s="45">
        <v>1</v>
      </c>
      <c r="S707" s="35"/>
      <c r="T707" s="36"/>
      <c r="U707" s="36"/>
      <c r="V707" s="36"/>
      <c r="W707" s="36"/>
      <c r="X707" s="36"/>
      <c r="Y707" s="38" t="s">
        <v>14</v>
      </c>
    </row>
    <row r="708" spans="1:25">
      <c r="A708" s="66">
        <v>608</v>
      </c>
      <c r="B708" s="34" t="s">
        <v>4347</v>
      </c>
      <c r="C708" s="34" t="s">
        <v>1058</v>
      </c>
      <c r="D708" s="43" t="s">
        <v>70</v>
      </c>
      <c r="E708" s="34" t="s">
        <v>65</v>
      </c>
      <c r="F708" s="43">
        <v>19</v>
      </c>
      <c r="G708" s="43">
        <v>2006</v>
      </c>
      <c r="H708" s="35">
        <v>0</v>
      </c>
      <c r="I708" s="36"/>
      <c r="J708" s="36"/>
      <c r="K708" s="36"/>
      <c r="L708" s="36"/>
      <c r="M708" s="35">
        <v>0</v>
      </c>
      <c r="N708" s="36"/>
      <c r="O708" s="36">
        <v>0</v>
      </c>
      <c r="P708" s="35">
        <v>0</v>
      </c>
      <c r="Q708" s="36"/>
      <c r="R708" s="45">
        <v>3</v>
      </c>
      <c r="S708" s="35"/>
      <c r="T708" s="36"/>
      <c r="U708" s="36"/>
      <c r="V708" s="36"/>
      <c r="W708" s="36"/>
      <c r="X708" s="36"/>
      <c r="Y708" s="38" t="s">
        <v>14</v>
      </c>
    </row>
    <row r="709" spans="1:25">
      <c r="A709" s="66">
        <v>611</v>
      </c>
      <c r="B709" s="34" t="s">
        <v>4312</v>
      </c>
      <c r="C709" s="34" t="s">
        <v>1100</v>
      </c>
      <c r="D709" s="43" t="s">
        <v>72</v>
      </c>
      <c r="E709" s="34" t="s">
        <v>4528</v>
      </c>
      <c r="F709" s="43">
        <v>20</v>
      </c>
      <c r="G709" s="43">
        <v>2004</v>
      </c>
      <c r="H709" s="35">
        <v>0</v>
      </c>
      <c r="I709" s="36"/>
      <c r="J709" s="36"/>
      <c r="K709" s="36"/>
      <c r="L709" s="36"/>
      <c r="M709" s="35">
        <v>0</v>
      </c>
      <c r="N709" s="36"/>
      <c r="O709" s="36">
        <v>0</v>
      </c>
      <c r="P709" s="35">
        <v>0</v>
      </c>
      <c r="Q709" s="36"/>
      <c r="R709" s="45">
        <v>1</v>
      </c>
      <c r="S709" s="35"/>
      <c r="T709" s="36"/>
      <c r="U709" s="36"/>
      <c r="V709" s="36"/>
      <c r="W709" s="36"/>
      <c r="X709" s="36"/>
      <c r="Y709" s="38" t="s">
        <v>14</v>
      </c>
    </row>
    <row r="710" spans="1:25">
      <c r="A710" s="66">
        <v>615</v>
      </c>
      <c r="B710" s="34" t="s">
        <v>2074</v>
      </c>
      <c r="C710" s="34" t="s">
        <v>1059</v>
      </c>
      <c r="D710" s="43" t="s">
        <v>72</v>
      </c>
      <c r="E710" s="34" t="s">
        <v>52</v>
      </c>
      <c r="F710" s="43">
        <v>19</v>
      </c>
      <c r="G710" s="43">
        <v>2006</v>
      </c>
      <c r="H710" s="35">
        <v>0</v>
      </c>
      <c r="I710" s="36"/>
      <c r="J710" s="36"/>
      <c r="K710" s="36"/>
      <c r="L710" s="36"/>
      <c r="M710" s="35">
        <v>0</v>
      </c>
      <c r="N710" s="36"/>
      <c r="O710" s="36">
        <v>0</v>
      </c>
      <c r="P710" s="35">
        <v>0</v>
      </c>
      <c r="Q710" s="36"/>
      <c r="R710" s="45">
        <v>1</v>
      </c>
      <c r="S710" s="35"/>
      <c r="T710" s="36"/>
      <c r="U710" s="36"/>
      <c r="V710" s="36"/>
      <c r="W710" s="36"/>
      <c r="X710" s="36"/>
      <c r="Y710" s="38" t="s">
        <v>14</v>
      </c>
    </row>
    <row r="711" spans="1:25">
      <c r="A711" s="66">
        <v>623</v>
      </c>
      <c r="B711" s="34" t="s">
        <v>4936</v>
      </c>
      <c r="C711" s="34" t="s">
        <v>1059</v>
      </c>
      <c r="D711" s="43" t="s">
        <v>71</v>
      </c>
      <c r="E711" s="34" t="s">
        <v>51</v>
      </c>
      <c r="F711" s="43">
        <v>17</v>
      </c>
      <c r="G711" s="43">
        <v>2007</v>
      </c>
      <c r="H711" s="35">
        <v>0</v>
      </c>
      <c r="I711" s="36"/>
      <c r="J711" s="36"/>
      <c r="K711" s="36"/>
      <c r="L711" s="36"/>
      <c r="M711" s="35">
        <v>0</v>
      </c>
      <c r="N711" s="36"/>
      <c r="O711" s="36">
        <v>0</v>
      </c>
      <c r="P711" s="35">
        <v>0</v>
      </c>
      <c r="Q711" s="36"/>
      <c r="R711" s="45">
        <v>1</v>
      </c>
      <c r="S711" s="35"/>
      <c r="T711" s="36"/>
      <c r="U711" s="36"/>
      <c r="V711" s="36"/>
      <c r="W711" s="36"/>
      <c r="X711" s="36"/>
      <c r="Y711" s="38" t="s">
        <v>14</v>
      </c>
    </row>
    <row r="712" spans="1:25">
      <c r="A712" s="66">
        <v>634</v>
      </c>
      <c r="B712" s="34" t="s">
        <v>1411</v>
      </c>
      <c r="C712" s="34" t="s">
        <v>1076</v>
      </c>
      <c r="D712" s="43" t="s">
        <v>76</v>
      </c>
      <c r="E712" s="34" t="s">
        <v>68</v>
      </c>
      <c r="F712" s="43">
        <v>26</v>
      </c>
      <c r="G712" s="43">
        <v>1999</v>
      </c>
      <c r="H712" s="35">
        <v>0</v>
      </c>
      <c r="I712" s="36"/>
      <c r="J712" s="36"/>
      <c r="K712" s="36"/>
      <c r="L712" s="36"/>
      <c r="M712" s="35">
        <v>0</v>
      </c>
      <c r="N712" s="36"/>
      <c r="O712" s="36">
        <v>0</v>
      </c>
      <c r="P712" s="35">
        <v>0</v>
      </c>
      <c r="Q712" s="36"/>
      <c r="R712" s="45">
        <v>37</v>
      </c>
      <c r="S712" s="35"/>
      <c r="T712" s="36"/>
      <c r="U712" s="36"/>
      <c r="V712" s="36"/>
      <c r="W712" s="36"/>
      <c r="X712" s="36"/>
      <c r="Y712" s="38" t="s">
        <v>14</v>
      </c>
    </row>
    <row r="713" spans="1:25">
      <c r="A713" s="66">
        <v>640</v>
      </c>
      <c r="B713" s="34" t="s">
        <v>4313</v>
      </c>
      <c r="C713" s="34" t="s">
        <v>1101</v>
      </c>
      <c r="D713" s="43" t="s">
        <v>71</v>
      </c>
      <c r="E713" s="34" t="s">
        <v>3419</v>
      </c>
      <c r="F713" s="43">
        <v>20</v>
      </c>
      <c r="G713" s="43">
        <v>2005</v>
      </c>
      <c r="H713" s="35">
        <v>0</v>
      </c>
      <c r="I713" s="36"/>
      <c r="J713" s="36"/>
      <c r="K713" s="36"/>
      <c r="L713" s="36"/>
      <c r="M713" s="35">
        <v>0</v>
      </c>
      <c r="N713" s="36"/>
      <c r="O713" s="36">
        <v>0</v>
      </c>
      <c r="P713" s="35">
        <v>0</v>
      </c>
      <c r="Q713" s="36"/>
      <c r="R713" s="45">
        <v>4</v>
      </c>
      <c r="S713" s="35"/>
      <c r="T713" s="36"/>
      <c r="U713" s="36"/>
      <c r="V713" s="36"/>
      <c r="W713" s="36"/>
      <c r="X713" s="36"/>
      <c r="Y713" s="38" t="s">
        <v>14</v>
      </c>
    </row>
    <row r="714" spans="1:25">
      <c r="A714" s="66">
        <v>641</v>
      </c>
      <c r="B714" s="34" t="s">
        <v>3525</v>
      </c>
      <c r="C714" s="34" t="s">
        <v>1059</v>
      </c>
      <c r="D714" s="43" t="s">
        <v>76</v>
      </c>
      <c r="E714" s="34" t="s">
        <v>68</v>
      </c>
      <c r="F714" s="43">
        <v>23</v>
      </c>
      <c r="G714" s="43">
        <v>2001</v>
      </c>
      <c r="H714" s="35">
        <v>0</v>
      </c>
      <c r="I714" s="36"/>
      <c r="J714" s="36"/>
      <c r="K714" s="36"/>
      <c r="L714" s="36"/>
      <c r="M714" s="35">
        <v>0</v>
      </c>
      <c r="N714" s="36"/>
      <c r="O714" s="36">
        <v>0</v>
      </c>
      <c r="P714" s="35">
        <v>0</v>
      </c>
      <c r="Q714" s="36"/>
      <c r="R714" s="45">
        <v>1</v>
      </c>
      <c r="S714" s="35"/>
      <c r="T714" s="36"/>
      <c r="U714" s="36"/>
      <c r="V714" s="36"/>
      <c r="W714" s="36"/>
      <c r="X714" s="36"/>
      <c r="Y714" s="38" t="s">
        <v>14</v>
      </c>
    </row>
    <row r="715" spans="1:25">
      <c r="A715" s="66">
        <v>654</v>
      </c>
      <c r="B715" s="34" t="s">
        <v>3500</v>
      </c>
      <c r="C715" s="34" t="s">
        <v>1084</v>
      </c>
      <c r="D715" s="43" t="s">
        <v>72</v>
      </c>
      <c r="E715" s="34" t="s">
        <v>4528</v>
      </c>
      <c r="F715" s="43">
        <v>18</v>
      </c>
      <c r="G715" s="43">
        <v>2007</v>
      </c>
      <c r="H715" s="35">
        <v>0</v>
      </c>
      <c r="I715" s="36"/>
      <c r="J715" s="36"/>
      <c r="K715" s="36"/>
      <c r="L715" s="36"/>
      <c r="M715" s="35">
        <v>0</v>
      </c>
      <c r="N715" s="36"/>
      <c r="O715" s="36">
        <v>0</v>
      </c>
      <c r="P715" s="35">
        <v>0</v>
      </c>
      <c r="Q715" s="36"/>
      <c r="R715" s="45">
        <v>2</v>
      </c>
      <c r="S715" s="35"/>
      <c r="T715" s="36"/>
      <c r="U715" s="36"/>
      <c r="V715" s="36"/>
      <c r="W715" s="36"/>
      <c r="X715" s="36"/>
      <c r="Y715" s="38" t="s">
        <v>14</v>
      </c>
    </row>
    <row r="716" spans="1:25">
      <c r="A716" s="66">
        <v>664</v>
      </c>
      <c r="B716" s="34" t="s">
        <v>3505</v>
      </c>
      <c r="C716" s="34" t="s">
        <v>1059</v>
      </c>
      <c r="D716" s="43" t="s">
        <v>72</v>
      </c>
      <c r="E716" s="34" t="s">
        <v>68</v>
      </c>
      <c r="F716" s="43">
        <v>21</v>
      </c>
      <c r="G716" s="43">
        <v>2003</v>
      </c>
      <c r="H716" s="35">
        <v>0</v>
      </c>
      <c r="I716" s="36"/>
      <c r="J716" s="36"/>
      <c r="K716" s="36"/>
      <c r="L716" s="36"/>
      <c r="M716" s="35">
        <v>0</v>
      </c>
      <c r="N716" s="36"/>
      <c r="O716" s="36">
        <v>0</v>
      </c>
      <c r="P716" s="35">
        <v>0</v>
      </c>
      <c r="Q716" s="36"/>
      <c r="R716" s="45">
        <v>8</v>
      </c>
      <c r="S716" s="35"/>
      <c r="T716" s="36"/>
      <c r="U716" s="36"/>
      <c r="V716" s="36"/>
      <c r="W716" s="36"/>
      <c r="X716" s="36"/>
      <c r="Y716" s="38" t="s">
        <v>14</v>
      </c>
    </row>
    <row r="717" spans="1:25">
      <c r="A717" s="66">
        <v>667</v>
      </c>
      <c r="B717" s="34" t="s">
        <v>5058</v>
      </c>
      <c r="C717" s="34" t="s">
        <v>1059</v>
      </c>
      <c r="D717" s="43" t="s">
        <v>71</v>
      </c>
      <c r="E717" s="34" t="s">
        <v>4525</v>
      </c>
      <c r="F717" s="43">
        <v>19</v>
      </c>
      <c r="G717" s="43">
        <v>2006</v>
      </c>
      <c r="H717" s="35">
        <v>0</v>
      </c>
      <c r="I717" s="36"/>
      <c r="J717" s="36"/>
      <c r="K717" s="36"/>
      <c r="L717" s="36"/>
      <c r="M717" s="35">
        <v>0</v>
      </c>
      <c r="N717" s="36"/>
      <c r="O717" s="36">
        <v>0</v>
      </c>
      <c r="P717" s="35">
        <v>0</v>
      </c>
      <c r="Q717" s="36"/>
      <c r="R717" s="45">
        <v>1</v>
      </c>
      <c r="S717" s="35"/>
      <c r="T717" s="36"/>
      <c r="U717" s="36"/>
      <c r="V717" s="36"/>
      <c r="W717" s="36"/>
      <c r="X717" s="36"/>
      <c r="Y717" s="38" t="s">
        <v>14</v>
      </c>
    </row>
    <row r="718" spans="1:25">
      <c r="A718" s="66">
        <v>668</v>
      </c>
      <c r="B718" s="34" t="s">
        <v>4851</v>
      </c>
      <c r="C718" s="34" t="s">
        <v>1059</v>
      </c>
      <c r="D718" s="43" t="s">
        <v>71</v>
      </c>
      <c r="E718" s="34" t="s">
        <v>3419</v>
      </c>
      <c r="F718" s="43">
        <v>18</v>
      </c>
      <c r="G718" s="43">
        <v>2006</v>
      </c>
      <c r="H718" s="35">
        <v>0</v>
      </c>
      <c r="I718" s="36"/>
      <c r="J718" s="36"/>
      <c r="K718" s="36"/>
      <c r="L718" s="36"/>
      <c r="M718" s="35">
        <v>0</v>
      </c>
      <c r="N718" s="36"/>
      <c r="O718" s="36">
        <v>0</v>
      </c>
      <c r="P718" s="35">
        <v>0</v>
      </c>
      <c r="Q718" s="36"/>
      <c r="R718" s="45">
        <v>1</v>
      </c>
      <c r="S718" s="35"/>
      <c r="T718" s="36"/>
      <c r="U718" s="36"/>
      <c r="V718" s="36"/>
      <c r="W718" s="36"/>
      <c r="X718" s="36"/>
      <c r="Y718" s="38" t="s">
        <v>14</v>
      </c>
    </row>
    <row r="719" spans="1:25">
      <c r="A719" s="66">
        <v>670</v>
      </c>
      <c r="B719" s="34" t="s">
        <v>4407</v>
      </c>
      <c r="C719" s="34" t="s">
        <v>1059</v>
      </c>
      <c r="D719" s="43" t="s">
        <v>70</v>
      </c>
      <c r="E719" s="34" t="s">
        <v>4528</v>
      </c>
      <c r="F719" s="43">
        <v>16</v>
      </c>
      <c r="G719" s="43">
        <v>2008</v>
      </c>
      <c r="H719" s="35">
        <v>0</v>
      </c>
      <c r="I719" s="36"/>
      <c r="J719" s="36"/>
      <c r="K719" s="36"/>
      <c r="L719" s="36"/>
      <c r="M719" s="35">
        <v>0</v>
      </c>
      <c r="N719" s="36"/>
      <c r="O719" s="36">
        <v>0</v>
      </c>
      <c r="P719" s="35">
        <v>0</v>
      </c>
      <c r="Q719" s="36"/>
      <c r="R719" s="45">
        <v>6</v>
      </c>
      <c r="S719" s="35"/>
      <c r="T719" s="36"/>
      <c r="U719" s="36"/>
      <c r="V719" s="36"/>
      <c r="W719" s="36"/>
      <c r="X719" s="36"/>
      <c r="Y719" s="38" t="s">
        <v>14</v>
      </c>
    </row>
    <row r="720" spans="1:25">
      <c r="A720" s="66">
        <v>676</v>
      </c>
      <c r="B720" s="34" t="s">
        <v>4793</v>
      </c>
      <c r="C720" s="34" t="s">
        <v>1058</v>
      </c>
      <c r="D720" s="43" t="s">
        <v>70</v>
      </c>
      <c r="E720" s="34" t="s">
        <v>4528</v>
      </c>
      <c r="F720" s="43">
        <v>18</v>
      </c>
      <c r="G720" s="43">
        <v>2007</v>
      </c>
      <c r="H720" s="35">
        <v>0</v>
      </c>
      <c r="I720" s="36"/>
      <c r="J720" s="36"/>
      <c r="K720" s="36"/>
      <c r="L720" s="36"/>
      <c r="M720" s="35">
        <v>0</v>
      </c>
      <c r="N720" s="36"/>
      <c r="O720" s="36">
        <v>0</v>
      </c>
      <c r="P720" s="35">
        <v>0</v>
      </c>
      <c r="Q720" s="36"/>
      <c r="R720" s="45">
        <v>2</v>
      </c>
      <c r="S720" s="35"/>
      <c r="T720" s="36"/>
      <c r="U720" s="36"/>
      <c r="V720" s="36"/>
      <c r="W720" s="36"/>
      <c r="X720" s="36"/>
      <c r="Y720" s="38" t="s">
        <v>14</v>
      </c>
    </row>
    <row r="721" spans="1:25">
      <c r="A721" s="66">
        <v>684</v>
      </c>
      <c r="B721" s="34" t="s">
        <v>3663</v>
      </c>
      <c r="C721" s="34" t="s">
        <v>1059</v>
      </c>
      <c r="D721" s="43" t="s">
        <v>76</v>
      </c>
      <c r="E721" s="34" t="s">
        <v>61</v>
      </c>
      <c r="F721" s="43">
        <v>20</v>
      </c>
      <c r="G721" s="43">
        <v>2004</v>
      </c>
      <c r="H721" s="35">
        <v>0</v>
      </c>
      <c r="I721" s="36"/>
      <c r="J721" s="36"/>
      <c r="K721" s="36"/>
      <c r="L721" s="36"/>
      <c r="M721" s="35">
        <v>0</v>
      </c>
      <c r="N721" s="36"/>
      <c r="O721" s="36">
        <v>0</v>
      </c>
      <c r="P721" s="35">
        <v>0</v>
      </c>
      <c r="Q721" s="36"/>
      <c r="R721" s="45">
        <v>8</v>
      </c>
      <c r="S721" s="35"/>
      <c r="T721" s="36"/>
      <c r="U721" s="36"/>
      <c r="V721" s="36"/>
      <c r="W721" s="36"/>
      <c r="X721" s="36"/>
      <c r="Y721" s="38" t="s">
        <v>14</v>
      </c>
    </row>
    <row r="722" spans="1:25">
      <c r="A722" s="46">
        <v>685</v>
      </c>
      <c r="B722" s="39" t="s">
        <v>4983</v>
      </c>
      <c r="C722" s="110"/>
      <c r="D722" s="47" t="s">
        <v>70</v>
      </c>
      <c r="E722" s="39" t="s">
        <v>58</v>
      </c>
      <c r="F722" s="111"/>
      <c r="G722" s="111"/>
      <c r="H722" s="40">
        <v>0</v>
      </c>
      <c r="I722" s="41"/>
      <c r="J722" s="41"/>
      <c r="K722" s="41"/>
      <c r="L722" s="41"/>
      <c r="M722" s="40">
        <v>0</v>
      </c>
      <c r="N722" s="41"/>
      <c r="O722" s="41">
        <v>0</v>
      </c>
      <c r="P722" s="40">
        <v>0</v>
      </c>
      <c r="Q722" s="41"/>
      <c r="R722" s="49">
        <v>4</v>
      </c>
      <c r="S722" s="40"/>
      <c r="T722" s="41"/>
      <c r="U722" s="41"/>
      <c r="V722" s="41"/>
      <c r="W722" s="41"/>
      <c r="X722" s="41"/>
      <c r="Y722" s="42" t="s">
        <v>14</v>
      </c>
    </row>
    <row r="723" spans="1:25">
      <c r="B723" s="125" t="s">
        <v>5561</v>
      </c>
      <c r="H723" s="119">
        <v>46</v>
      </c>
      <c r="I723" s="120">
        <v>4140</v>
      </c>
      <c r="J723" s="121">
        <v>90</v>
      </c>
      <c r="K723" s="121">
        <v>100</v>
      </c>
      <c r="L723" s="121">
        <v>46</v>
      </c>
      <c r="M723" s="119">
        <v>46</v>
      </c>
      <c r="N723" s="121">
        <v>90</v>
      </c>
      <c r="O723" s="121">
        <v>46</v>
      </c>
      <c r="P723" s="119">
        <v>0</v>
      </c>
      <c r="Q723" s="121"/>
      <c r="R723" s="121">
        <v>0</v>
      </c>
      <c r="S723" s="119">
        <v>1.83</v>
      </c>
      <c r="T723" s="121">
        <v>80</v>
      </c>
      <c r="U723" s="121">
        <v>47</v>
      </c>
      <c r="V723" s="122">
        <v>33</v>
      </c>
      <c r="W723" s="122">
        <v>0.72</v>
      </c>
      <c r="X723" s="121"/>
    </row>
    <row r="724" spans="1:25">
      <c r="B724" s="60" t="s">
        <v>5562</v>
      </c>
      <c r="H724" s="44">
        <v>45</v>
      </c>
      <c r="I724" s="86">
        <v>3847</v>
      </c>
      <c r="J724" s="45">
        <v>85</v>
      </c>
      <c r="K724" s="45">
        <v>92.9</v>
      </c>
      <c r="L724" s="45">
        <v>42.7</v>
      </c>
      <c r="M724" s="44">
        <v>45</v>
      </c>
      <c r="N724" s="45">
        <v>85</v>
      </c>
      <c r="O724" s="45">
        <v>31</v>
      </c>
      <c r="P724" s="44">
        <v>0</v>
      </c>
      <c r="Q724" s="45"/>
      <c r="R724" s="45">
        <v>0</v>
      </c>
      <c r="S724" s="44">
        <v>1.87</v>
      </c>
      <c r="T724" s="45">
        <v>73</v>
      </c>
      <c r="U724" s="45">
        <v>42</v>
      </c>
      <c r="V724" s="51">
        <v>31</v>
      </c>
      <c r="W724" s="51">
        <v>0.73</v>
      </c>
      <c r="X724" s="51">
        <v>0.11</v>
      </c>
    </row>
    <row r="725" spans="1:25">
      <c r="B725" s="60" t="s">
        <v>5563</v>
      </c>
      <c r="H725" s="44">
        <v>40</v>
      </c>
      <c r="I725" s="86">
        <v>3521</v>
      </c>
      <c r="J725" s="45">
        <v>88</v>
      </c>
      <c r="K725" s="45">
        <v>85</v>
      </c>
      <c r="L725" s="45">
        <v>39.1</v>
      </c>
      <c r="M725" s="44">
        <v>40</v>
      </c>
      <c r="N725" s="45">
        <v>88</v>
      </c>
      <c r="O725" s="45">
        <v>36</v>
      </c>
      <c r="P725" s="44">
        <v>0</v>
      </c>
      <c r="Q725" s="45"/>
      <c r="R725" s="45">
        <v>3</v>
      </c>
      <c r="S725" s="44">
        <v>2</v>
      </c>
      <c r="T725" s="45">
        <v>74</v>
      </c>
      <c r="U725" s="45">
        <v>37</v>
      </c>
      <c r="V725" s="51">
        <v>37</v>
      </c>
      <c r="W725" s="51">
        <v>0.95</v>
      </c>
      <c r="X725" s="51">
        <v>1.53</v>
      </c>
    </row>
    <row r="726" spans="1:25">
      <c r="B726" s="60" t="s">
        <v>5564</v>
      </c>
      <c r="H726" s="44">
        <v>37</v>
      </c>
      <c r="I726" s="86">
        <v>3307</v>
      </c>
      <c r="J726" s="45">
        <v>89</v>
      </c>
      <c r="K726" s="45">
        <v>79.900000000000006</v>
      </c>
      <c r="L726" s="45">
        <v>36.700000000000003</v>
      </c>
      <c r="M726" s="44">
        <v>36</v>
      </c>
      <c r="N726" s="45">
        <v>90</v>
      </c>
      <c r="O726" s="45">
        <v>36</v>
      </c>
      <c r="P726" s="44">
        <v>1</v>
      </c>
      <c r="Q726" s="45">
        <v>67</v>
      </c>
      <c r="R726" s="45">
        <v>9</v>
      </c>
      <c r="S726" s="44">
        <v>1.92</v>
      </c>
      <c r="T726" s="45">
        <v>64</v>
      </c>
      <c r="U726" s="45">
        <v>37</v>
      </c>
      <c r="V726" s="51">
        <v>27</v>
      </c>
      <c r="W726" s="51">
        <v>0.73</v>
      </c>
      <c r="X726" s="51">
        <v>0.09</v>
      </c>
    </row>
    <row r="727" spans="1:25">
      <c r="B727" s="60" t="s">
        <v>5565</v>
      </c>
      <c r="H727" s="44">
        <v>37</v>
      </c>
      <c r="I727" s="86">
        <v>3164</v>
      </c>
      <c r="J727" s="45">
        <v>86</v>
      </c>
      <c r="K727" s="45">
        <v>76.400000000000006</v>
      </c>
      <c r="L727" s="45">
        <v>35.200000000000003</v>
      </c>
      <c r="M727" s="44">
        <v>35</v>
      </c>
      <c r="N727" s="45">
        <v>88</v>
      </c>
      <c r="O727" s="45">
        <v>30</v>
      </c>
      <c r="P727" s="44">
        <v>2</v>
      </c>
      <c r="Q727" s="45">
        <v>35</v>
      </c>
      <c r="R727" s="45">
        <v>0</v>
      </c>
      <c r="S727" s="44">
        <v>1.78</v>
      </c>
      <c r="T727" s="45">
        <v>67</v>
      </c>
      <c r="U727" s="45">
        <v>38</v>
      </c>
      <c r="V727" s="51">
        <v>29</v>
      </c>
      <c r="W727" s="51">
        <v>0.82</v>
      </c>
      <c r="X727" s="51">
        <v>0.46</v>
      </c>
    </row>
    <row r="728" spans="1:25">
      <c r="B728" s="60" t="s">
        <v>5566</v>
      </c>
      <c r="H728" s="44">
        <v>32</v>
      </c>
      <c r="I728" s="86">
        <v>2591</v>
      </c>
      <c r="J728" s="45">
        <v>81</v>
      </c>
      <c r="K728" s="45">
        <v>62.6</v>
      </c>
      <c r="L728" s="45">
        <v>28.8</v>
      </c>
      <c r="M728" s="44">
        <v>29</v>
      </c>
      <c r="N728" s="45">
        <v>89</v>
      </c>
      <c r="O728" s="45">
        <v>28</v>
      </c>
      <c r="P728" s="44">
        <v>3</v>
      </c>
      <c r="Q728" s="45">
        <v>5</v>
      </c>
      <c r="R728" s="45">
        <v>12</v>
      </c>
      <c r="S728" s="44">
        <v>1.94</v>
      </c>
      <c r="T728" s="45">
        <v>47</v>
      </c>
      <c r="U728" s="45">
        <v>29</v>
      </c>
      <c r="V728" s="51">
        <v>18</v>
      </c>
      <c r="W728" s="51">
        <v>0.63</v>
      </c>
      <c r="X728" s="50">
        <v>-0.25</v>
      </c>
    </row>
    <row r="729" spans="1:25">
      <c r="B729" s="60" t="s">
        <v>5567</v>
      </c>
      <c r="H729" s="44">
        <v>42</v>
      </c>
      <c r="I729" s="86">
        <v>2106</v>
      </c>
      <c r="J729" s="45">
        <v>50</v>
      </c>
      <c r="K729" s="45">
        <v>50.9</v>
      </c>
      <c r="L729" s="45">
        <v>23.4</v>
      </c>
      <c r="M729" s="44">
        <v>25</v>
      </c>
      <c r="N729" s="45">
        <v>70</v>
      </c>
      <c r="O729" s="45">
        <v>5</v>
      </c>
      <c r="P729" s="44">
        <v>17</v>
      </c>
      <c r="Q729" s="45">
        <v>20</v>
      </c>
      <c r="R729" s="45">
        <v>0</v>
      </c>
      <c r="S729" s="44">
        <v>1.76</v>
      </c>
      <c r="T729" s="45">
        <v>40</v>
      </c>
      <c r="U729" s="45">
        <v>25</v>
      </c>
      <c r="V729" s="51">
        <v>15</v>
      </c>
      <c r="W729" s="51">
        <v>0.64</v>
      </c>
      <c r="X729" s="50">
        <v>-0.16</v>
      </c>
    </row>
    <row r="730" spans="1:25">
      <c r="B730" s="60" t="s">
        <v>5568</v>
      </c>
      <c r="H730" s="44">
        <v>36</v>
      </c>
      <c r="I730" s="86">
        <v>2153</v>
      </c>
      <c r="J730" s="45">
        <v>60</v>
      </c>
      <c r="K730" s="45">
        <v>52</v>
      </c>
      <c r="L730" s="45">
        <v>23.9</v>
      </c>
      <c r="M730" s="44">
        <v>24</v>
      </c>
      <c r="N730" s="45">
        <v>78</v>
      </c>
      <c r="O730" s="45">
        <v>3</v>
      </c>
      <c r="P730" s="44">
        <v>12</v>
      </c>
      <c r="Q730" s="45">
        <v>23</v>
      </c>
      <c r="R730" s="45">
        <v>0</v>
      </c>
      <c r="S730" s="44">
        <v>2</v>
      </c>
      <c r="T730" s="45">
        <v>43</v>
      </c>
      <c r="U730" s="45">
        <v>24</v>
      </c>
      <c r="V730" s="51">
        <v>19</v>
      </c>
      <c r="W730" s="51">
        <v>0.79</v>
      </c>
      <c r="X730" s="51">
        <v>0.16</v>
      </c>
    </row>
    <row r="731" spans="1:25">
      <c r="B731" s="60" t="s">
        <v>5569</v>
      </c>
      <c r="H731" s="44">
        <v>39</v>
      </c>
      <c r="I731" s="86">
        <v>2152</v>
      </c>
      <c r="J731" s="45">
        <v>55</v>
      </c>
      <c r="K731" s="45">
        <v>52</v>
      </c>
      <c r="L731" s="45">
        <v>23.9</v>
      </c>
      <c r="M731" s="44">
        <v>24</v>
      </c>
      <c r="N731" s="45">
        <v>77</v>
      </c>
      <c r="O731" s="45">
        <v>7</v>
      </c>
      <c r="P731" s="44">
        <v>15</v>
      </c>
      <c r="Q731" s="45">
        <v>21</v>
      </c>
      <c r="R731" s="45">
        <v>6</v>
      </c>
      <c r="S731" s="44">
        <v>1.79</v>
      </c>
      <c r="T731" s="45">
        <v>40</v>
      </c>
      <c r="U731" s="45">
        <v>23</v>
      </c>
      <c r="V731" s="51">
        <v>17</v>
      </c>
      <c r="W731" s="51">
        <v>0.71</v>
      </c>
      <c r="X731" s="50">
        <v>-0.01</v>
      </c>
    </row>
    <row r="732" spans="1:25">
      <c r="B732" s="60" t="s">
        <v>5570</v>
      </c>
      <c r="H732" s="44">
        <v>35</v>
      </c>
      <c r="I732" s="86">
        <v>1989</v>
      </c>
      <c r="J732" s="45">
        <v>57</v>
      </c>
      <c r="K732" s="45">
        <v>48</v>
      </c>
      <c r="L732" s="45">
        <v>22.1</v>
      </c>
      <c r="M732" s="44">
        <v>24</v>
      </c>
      <c r="N732" s="45">
        <v>73</v>
      </c>
      <c r="O732" s="45">
        <v>5</v>
      </c>
      <c r="P732" s="44">
        <v>11</v>
      </c>
      <c r="Q732" s="45">
        <v>21</v>
      </c>
      <c r="R732" s="45">
        <v>0</v>
      </c>
      <c r="S732" s="44">
        <v>1.86</v>
      </c>
      <c r="T732" s="45">
        <v>45</v>
      </c>
      <c r="U732" s="45">
        <v>21</v>
      </c>
      <c r="V732" s="51">
        <v>24</v>
      </c>
      <c r="W732" s="51">
        <v>1.0900000000000001</v>
      </c>
      <c r="X732" s="51">
        <v>0.71</v>
      </c>
    </row>
    <row r="733" spans="1:25">
      <c r="B733" s="60" t="s">
        <v>5571</v>
      </c>
      <c r="H733" s="44">
        <v>46</v>
      </c>
      <c r="I733" s="86">
        <v>2387</v>
      </c>
      <c r="J733" s="45">
        <v>52</v>
      </c>
      <c r="K733" s="45">
        <v>57.7</v>
      </c>
      <c r="L733" s="45">
        <v>26.5</v>
      </c>
      <c r="M733" s="44">
        <v>23</v>
      </c>
      <c r="N733" s="45">
        <v>81</v>
      </c>
      <c r="O733" s="45">
        <v>8</v>
      </c>
      <c r="P733" s="44">
        <v>23</v>
      </c>
      <c r="Q733" s="45">
        <v>23</v>
      </c>
      <c r="R733" s="45">
        <v>0</v>
      </c>
      <c r="S733" s="44">
        <v>1.83</v>
      </c>
      <c r="T733" s="45">
        <v>42</v>
      </c>
      <c r="U733" s="45">
        <v>32</v>
      </c>
      <c r="V733" s="51">
        <v>10</v>
      </c>
      <c r="W733" s="51">
        <v>0.38</v>
      </c>
      <c r="X733" s="50">
        <v>-0.8</v>
      </c>
    </row>
    <row r="734" spans="1:25">
      <c r="B734" s="60" t="s">
        <v>5572</v>
      </c>
      <c r="H734" s="44">
        <v>24</v>
      </c>
      <c r="I734" s="86">
        <v>2048</v>
      </c>
      <c r="J734" s="45">
        <v>85</v>
      </c>
      <c r="K734" s="45">
        <v>49.5</v>
      </c>
      <c r="L734" s="45">
        <v>22.8</v>
      </c>
      <c r="M734" s="44">
        <v>23</v>
      </c>
      <c r="N734" s="45">
        <v>89</v>
      </c>
      <c r="O734" s="45">
        <v>22</v>
      </c>
      <c r="P734" s="44">
        <v>1</v>
      </c>
      <c r="Q734" s="45">
        <v>12</v>
      </c>
      <c r="R734" s="45">
        <v>21</v>
      </c>
      <c r="S734" s="44">
        <v>1.75</v>
      </c>
      <c r="T734" s="45">
        <v>37</v>
      </c>
      <c r="U734" s="45">
        <v>22</v>
      </c>
      <c r="V734" s="51">
        <v>15</v>
      </c>
      <c r="W734" s="51">
        <v>0.66</v>
      </c>
      <c r="X734" s="50">
        <v>-0.12</v>
      </c>
    </row>
    <row r="735" spans="1:25">
      <c r="B735" s="60" t="s">
        <v>5573</v>
      </c>
      <c r="H735" s="44">
        <v>38</v>
      </c>
      <c r="I735" s="86">
        <v>1793</v>
      </c>
      <c r="J735" s="45">
        <v>47</v>
      </c>
      <c r="K735" s="45">
        <v>43.3</v>
      </c>
      <c r="L735" s="45">
        <v>19.899999999999999</v>
      </c>
      <c r="M735" s="44">
        <v>20</v>
      </c>
      <c r="N735" s="45">
        <v>69</v>
      </c>
      <c r="O735" s="45">
        <v>0</v>
      </c>
      <c r="P735" s="44">
        <v>18</v>
      </c>
      <c r="Q735" s="45">
        <v>23</v>
      </c>
      <c r="R735" s="45">
        <v>3</v>
      </c>
      <c r="S735" s="44">
        <v>1.92</v>
      </c>
      <c r="T735" s="45">
        <v>35</v>
      </c>
      <c r="U735" s="45">
        <v>19</v>
      </c>
      <c r="V735" s="51">
        <v>16</v>
      </c>
      <c r="W735" s="51">
        <v>0.8</v>
      </c>
      <c r="X735" s="51">
        <v>0.15</v>
      </c>
    </row>
    <row r="736" spans="1:25">
      <c r="B736" s="60" t="s">
        <v>5574</v>
      </c>
      <c r="H736" s="44">
        <v>28</v>
      </c>
      <c r="I736" s="86">
        <v>1474</v>
      </c>
      <c r="J736" s="45">
        <v>53</v>
      </c>
      <c r="K736" s="45">
        <v>35.6</v>
      </c>
      <c r="L736" s="45">
        <v>16.399999999999999</v>
      </c>
      <c r="M736" s="44">
        <v>18</v>
      </c>
      <c r="N736" s="45">
        <v>72</v>
      </c>
      <c r="O736" s="45">
        <v>2</v>
      </c>
      <c r="P736" s="44">
        <v>10</v>
      </c>
      <c r="Q736" s="45">
        <v>18</v>
      </c>
      <c r="R736" s="45">
        <v>10</v>
      </c>
      <c r="S736" s="44">
        <v>1.93</v>
      </c>
      <c r="T736" s="45">
        <v>30</v>
      </c>
      <c r="U736" s="45">
        <v>13</v>
      </c>
      <c r="V736" s="51">
        <v>17</v>
      </c>
      <c r="W736" s="51">
        <v>1.04</v>
      </c>
      <c r="X736" s="51">
        <v>0.5</v>
      </c>
    </row>
    <row r="737" spans="2:24">
      <c r="B737" s="60" t="s">
        <v>5575</v>
      </c>
      <c r="H737" s="44">
        <v>28</v>
      </c>
      <c r="I737" s="86">
        <v>1257</v>
      </c>
      <c r="J737" s="45">
        <v>45</v>
      </c>
      <c r="K737" s="45">
        <v>30.4</v>
      </c>
      <c r="L737" s="45">
        <v>14</v>
      </c>
      <c r="M737" s="44">
        <v>14</v>
      </c>
      <c r="N737" s="45">
        <v>70</v>
      </c>
      <c r="O737" s="45">
        <v>0</v>
      </c>
      <c r="P737" s="44">
        <v>14</v>
      </c>
      <c r="Q737" s="45">
        <v>19</v>
      </c>
      <c r="R737" s="45">
        <v>15</v>
      </c>
      <c r="S737" s="44">
        <v>1.64</v>
      </c>
      <c r="T737" s="45">
        <v>20</v>
      </c>
      <c r="U737" s="45">
        <v>18</v>
      </c>
      <c r="V737" s="51">
        <v>2</v>
      </c>
      <c r="W737" s="51">
        <v>0.14000000000000001</v>
      </c>
      <c r="X737" s="50">
        <v>-0.82</v>
      </c>
    </row>
    <row r="738" spans="2:24">
      <c r="B738" s="60" t="s">
        <v>5576</v>
      </c>
      <c r="H738" s="44">
        <v>30</v>
      </c>
      <c r="I738" s="86">
        <v>1194</v>
      </c>
      <c r="J738" s="45">
        <v>40</v>
      </c>
      <c r="K738" s="45">
        <v>28.8</v>
      </c>
      <c r="L738" s="45">
        <v>13.3</v>
      </c>
      <c r="M738" s="44">
        <v>13</v>
      </c>
      <c r="N738" s="45">
        <v>68</v>
      </c>
      <c r="O738" s="45">
        <v>0</v>
      </c>
      <c r="P738" s="44">
        <v>17</v>
      </c>
      <c r="Q738" s="45">
        <v>19</v>
      </c>
      <c r="R738" s="45">
        <v>11</v>
      </c>
      <c r="S738" s="44">
        <v>1.83</v>
      </c>
      <c r="T738" s="45">
        <v>25</v>
      </c>
      <c r="U738" s="45">
        <v>14</v>
      </c>
      <c r="V738" s="51">
        <v>11</v>
      </c>
      <c r="W738" s="51">
        <v>0.83</v>
      </c>
      <c r="X738" s="51">
        <v>0.16</v>
      </c>
    </row>
    <row r="739" spans="2:24">
      <c r="B739" s="60" t="s">
        <v>5577</v>
      </c>
      <c r="H739" s="44">
        <v>18</v>
      </c>
      <c r="I739" s="86">
        <v>1029</v>
      </c>
      <c r="J739" s="45">
        <v>57</v>
      </c>
      <c r="K739" s="45">
        <v>24.9</v>
      </c>
      <c r="L739" s="45">
        <v>11.4</v>
      </c>
      <c r="M739" s="44">
        <v>11</v>
      </c>
      <c r="N739" s="45">
        <v>76</v>
      </c>
      <c r="O739" s="45">
        <v>3</v>
      </c>
      <c r="P739" s="44">
        <v>7</v>
      </c>
      <c r="Q739" s="45">
        <v>27</v>
      </c>
      <c r="R739" s="45">
        <v>1</v>
      </c>
      <c r="S739" s="44">
        <v>1.83</v>
      </c>
      <c r="T739" s="45">
        <v>23</v>
      </c>
      <c r="U739" s="45">
        <v>11</v>
      </c>
      <c r="V739" s="51">
        <v>12</v>
      </c>
      <c r="W739" s="51">
        <v>1.05</v>
      </c>
      <c r="X739" s="51">
        <v>0.44</v>
      </c>
    </row>
    <row r="740" spans="2:24">
      <c r="B740" s="60" t="s">
        <v>5578</v>
      </c>
      <c r="H740" s="44">
        <v>10</v>
      </c>
      <c r="I740" s="45">
        <v>833</v>
      </c>
      <c r="J740" s="45">
        <v>83</v>
      </c>
      <c r="K740" s="45">
        <v>20.100000000000001</v>
      </c>
      <c r="L740" s="45">
        <v>9.3000000000000007</v>
      </c>
      <c r="M740" s="44">
        <v>10</v>
      </c>
      <c r="N740" s="45">
        <v>83</v>
      </c>
      <c r="O740" s="45">
        <v>9</v>
      </c>
      <c r="P740" s="44">
        <v>0</v>
      </c>
      <c r="Q740" s="45"/>
      <c r="R740" s="45">
        <v>27</v>
      </c>
      <c r="S740" s="44">
        <v>1.3</v>
      </c>
      <c r="T740" s="45">
        <v>16</v>
      </c>
      <c r="U740" s="45">
        <v>10</v>
      </c>
      <c r="V740" s="51">
        <v>6</v>
      </c>
      <c r="W740" s="51">
        <v>0.65</v>
      </c>
      <c r="X740" s="50">
        <v>-0.09</v>
      </c>
    </row>
    <row r="741" spans="2:24">
      <c r="B741" s="60" t="s">
        <v>5579</v>
      </c>
      <c r="H741" s="44">
        <v>17</v>
      </c>
      <c r="I741" s="45">
        <v>847</v>
      </c>
      <c r="J741" s="45">
        <v>50</v>
      </c>
      <c r="K741" s="45">
        <v>20.5</v>
      </c>
      <c r="L741" s="45">
        <v>9.4</v>
      </c>
      <c r="M741" s="44">
        <v>9</v>
      </c>
      <c r="N741" s="45">
        <v>83</v>
      </c>
      <c r="O741" s="45">
        <v>5</v>
      </c>
      <c r="P741" s="44">
        <v>8</v>
      </c>
      <c r="Q741" s="45">
        <v>13</v>
      </c>
      <c r="R741" s="45">
        <v>20</v>
      </c>
      <c r="S741" s="44">
        <v>1.76</v>
      </c>
      <c r="T741" s="45">
        <v>12</v>
      </c>
      <c r="U741" s="45">
        <v>8</v>
      </c>
      <c r="V741" s="51">
        <v>4</v>
      </c>
      <c r="W741" s="51">
        <v>0.43</v>
      </c>
      <c r="X741" s="50">
        <v>-0.37</v>
      </c>
    </row>
    <row r="742" spans="2:24">
      <c r="B742" s="60" t="s">
        <v>5580</v>
      </c>
      <c r="H742" s="44">
        <v>18</v>
      </c>
      <c r="I742" s="45">
        <v>795</v>
      </c>
      <c r="J742" s="45">
        <v>44</v>
      </c>
      <c r="K742" s="45">
        <v>19.2</v>
      </c>
      <c r="L742" s="45">
        <v>8.8000000000000007</v>
      </c>
      <c r="M742" s="44">
        <v>9</v>
      </c>
      <c r="N742" s="45">
        <v>66</v>
      </c>
      <c r="O742" s="45">
        <v>0</v>
      </c>
      <c r="P742" s="44">
        <v>9</v>
      </c>
      <c r="Q742" s="45">
        <v>22</v>
      </c>
      <c r="R742" s="45">
        <v>0</v>
      </c>
      <c r="S742" s="44">
        <v>2</v>
      </c>
      <c r="T742" s="45">
        <v>18</v>
      </c>
      <c r="U742" s="45">
        <v>8</v>
      </c>
      <c r="V742" s="51">
        <v>10</v>
      </c>
      <c r="W742" s="51">
        <v>1.1299999999999999</v>
      </c>
      <c r="X742" s="51">
        <v>0.51</v>
      </c>
    </row>
    <row r="743" spans="2:24">
      <c r="B743" s="60" t="s">
        <v>5581</v>
      </c>
      <c r="H743" s="44">
        <v>16</v>
      </c>
      <c r="I743" s="45">
        <v>678</v>
      </c>
      <c r="J743" s="45">
        <v>42</v>
      </c>
      <c r="K743" s="45">
        <v>16.399999999999999</v>
      </c>
      <c r="L743" s="45">
        <v>7.5</v>
      </c>
      <c r="M743" s="44">
        <v>8</v>
      </c>
      <c r="N743" s="45">
        <v>69</v>
      </c>
      <c r="O743" s="45">
        <v>2</v>
      </c>
      <c r="P743" s="44">
        <v>8</v>
      </c>
      <c r="Q743" s="45">
        <v>16</v>
      </c>
      <c r="R743" s="45">
        <v>1</v>
      </c>
      <c r="S743" s="44">
        <v>1.75</v>
      </c>
      <c r="T743" s="45">
        <v>12</v>
      </c>
      <c r="U743" s="45">
        <v>10</v>
      </c>
      <c r="V743" s="51">
        <v>2</v>
      </c>
      <c r="W743" s="51">
        <v>0.27</v>
      </c>
      <c r="X743" s="50">
        <v>-0.54</v>
      </c>
    </row>
    <row r="744" spans="2:24">
      <c r="B744" s="60" t="s">
        <v>3481</v>
      </c>
      <c r="H744" s="44">
        <v>16</v>
      </c>
      <c r="I744" s="45">
        <v>663</v>
      </c>
      <c r="J744" s="45">
        <v>41</v>
      </c>
      <c r="K744" s="45">
        <v>16</v>
      </c>
      <c r="L744" s="45">
        <v>7.4</v>
      </c>
      <c r="M744" s="44">
        <v>8</v>
      </c>
      <c r="N744" s="45">
        <v>71</v>
      </c>
      <c r="O744" s="45">
        <v>2</v>
      </c>
      <c r="P744" s="44">
        <v>8</v>
      </c>
      <c r="Q744" s="45">
        <v>12</v>
      </c>
      <c r="R744" s="45">
        <v>2</v>
      </c>
      <c r="S744" s="44">
        <v>2</v>
      </c>
      <c r="T744" s="45">
        <v>10</v>
      </c>
      <c r="U744" s="45">
        <v>10</v>
      </c>
      <c r="V744" s="45">
        <v>0</v>
      </c>
      <c r="W744" s="45">
        <v>0</v>
      </c>
      <c r="X744" s="50">
        <v>-0.85</v>
      </c>
    </row>
    <row r="745" spans="2:24">
      <c r="B745" s="60" t="s">
        <v>5582</v>
      </c>
      <c r="H745" s="44">
        <v>29</v>
      </c>
      <c r="I745" s="45">
        <v>900</v>
      </c>
      <c r="J745" s="45">
        <v>31</v>
      </c>
      <c r="K745" s="45">
        <v>21.7</v>
      </c>
      <c r="L745" s="45">
        <v>10</v>
      </c>
      <c r="M745" s="44">
        <v>7</v>
      </c>
      <c r="N745" s="45">
        <v>75</v>
      </c>
      <c r="O745" s="45">
        <v>1</v>
      </c>
      <c r="P745" s="44">
        <v>22</v>
      </c>
      <c r="Q745" s="45">
        <v>17</v>
      </c>
      <c r="R745" s="45">
        <v>12</v>
      </c>
      <c r="S745" s="44">
        <v>1.59</v>
      </c>
      <c r="T745" s="45">
        <v>17</v>
      </c>
      <c r="U745" s="45">
        <v>9</v>
      </c>
      <c r="V745" s="51">
        <v>8</v>
      </c>
      <c r="W745" s="51">
        <v>0.8</v>
      </c>
      <c r="X745" s="51">
        <v>0.11</v>
      </c>
    </row>
    <row r="746" spans="2:24">
      <c r="B746" s="60" t="s">
        <v>5583</v>
      </c>
      <c r="H746" s="44">
        <v>13</v>
      </c>
      <c r="I746" s="45">
        <v>403</v>
      </c>
      <c r="J746" s="45">
        <v>31</v>
      </c>
      <c r="K746" s="45">
        <v>9.6999999999999993</v>
      </c>
      <c r="L746" s="45">
        <v>4.5</v>
      </c>
      <c r="M746" s="44">
        <v>3</v>
      </c>
      <c r="N746" s="45">
        <v>90</v>
      </c>
      <c r="O746" s="45">
        <v>3</v>
      </c>
      <c r="P746" s="44">
        <v>10</v>
      </c>
      <c r="Q746" s="45">
        <v>13</v>
      </c>
      <c r="R746" s="45">
        <v>13</v>
      </c>
      <c r="S746" s="44">
        <v>1.46</v>
      </c>
      <c r="T746" s="45">
        <v>5</v>
      </c>
      <c r="U746" s="45">
        <v>8</v>
      </c>
      <c r="V746" s="50">
        <v>-3</v>
      </c>
      <c r="W746" s="50">
        <v>-0.67</v>
      </c>
      <c r="X746" s="50">
        <v>-1.54</v>
      </c>
    </row>
    <row r="747" spans="2:24">
      <c r="B747" s="60" t="s">
        <v>5584</v>
      </c>
      <c r="H747" s="44">
        <v>4</v>
      </c>
      <c r="I747" s="45">
        <v>135</v>
      </c>
      <c r="J747" s="45">
        <v>34</v>
      </c>
      <c r="K747" s="45">
        <v>3.3</v>
      </c>
      <c r="L747" s="45">
        <v>1.5</v>
      </c>
      <c r="M747" s="44">
        <v>1</v>
      </c>
      <c r="N747" s="45">
        <v>67</v>
      </c>
      <c r="O747" s="45">
        <v>0</v>
      </c>
      <c r="P747" s="44">
        <v>3</v>
      </c>
      <c r="Q747" s="45">
        <v>23</v>
      </c>
      <c r="R747" s="45">
        <v>0</v>
      </c>
      <c r="S747" s="44">
        <v>0.75</v>
      </c>
      <c r="T747" s="45">
        <v>2</v>
      </c>
      <c r="U747" s="45">
        <v>1</v>
      </c>
      <c r="V747" s="51">
        <v>1</v>
      </c>
      <c r="W747" s="51">
        <v>0.67</v>
      </c>
      <c r="X747" s="50">
        <v>-0.05</v>
      </c>
    </row>
    <row r="748" spans="2:24">
      <c r="B748" s="60" t="s">
        <v>5585</v>
      </c>
      <c r="H748" s="44">
        <v>2</v>
      </c>
      <c r="I748" s="45">
        <v>87</v>
      </c>
      <c r="J748" s="45">
        <v>44</v>
      </c>
      <c r="K748" s="45">
        <v>2.1</v>
      </c>
      <c r="L748" s="45">
        <v>1</v>
      </c>
      <c r="M748" s="44">
        <v>1</v>
      </c>
      <c r="N748" s="45">
        <v>67</v>
      </c>
      <c r="O748" s="45">
        <v>0</v>
      </c>
      <c r="P748" s="44">
        <v>1</v>
      </c>
      <c r="Q748" s="45">
        <v>20</v>
      </c>
      <c r="R748" s="45">
        <v>1</v>
      </c>
      <c r="S748" s="44">
        <v>1</v>
      </c>
      <c r="T748" s="45">
        <v>0</v>
      </c>
      <c r="U748" s="45">
        <v>1</v>
      </c>
      <c r="V748" s="50">
        <v>-1</v>
      </c>
      <c r="W748" s="50">
        <v>-1.03</v>
      </c>
      <c r="X748" s="50">
        <v>-1.79</v>
      </c>
    </row>
    <row r="749" spans="2:24">
      <c r="B749" s="60" t="s">
        <v>5586</v>
      </c>
      <c r="H749" s="44">
        <v>1</v>
      </c>
      <c r="I749" s="45">
        <v>23</v>
      </c>
      <c r="J749" s="45">
        <v>23</v>
      </c>
      <c r="K749" s="45">
        <v>0.6</v>
      </c>
      <c r="L749" s="45">
        <v>0.3</v>
      </c>
      <c r="M749" s="44">
        <v>0</v>
      </c>
      <c r="N749" s="45"/>
      <c r="O749" s="45">
        <v>0</v>
      </c>
      <c r="P749" s="44">
        <v>1</v>
      </c>
      <c r="Q749" s="45">
        <v>23</v>
      </c>
      <c r="R749" s="45">
        <v>0</v>
      </c>
      <c r="S749" s="44">
        <v>1</v>
      </c>
      <c r="T749" s="45">
        <v>1</v>
      </c>
      <c r="U749" s="45">
        <v>0</v>
      </c>
      <c r="V749" s="51">
        <v>1</v>
      </c>
      <c r="W749" s="51">
        <v>3.91</v>
      </c>
      <c r="X749" s="51">
        <v>3.21</v>
      </c>
    </row>
    <row r="750" spans="2:24">
      <c r="B750" s="60" t="s">
        <v>5587</v>
      </c>
      <c r="H750" s="44">
        <v>1</v>
      </c>
      <c r="I750" s="45">
        <v>12</v>
      </c>
      <c r="J750" s="45">
        <v>12</v>
      </c>
      <c r="K750" s="45">
        <v>0.3</v>
      </c>
      <c r="L750" s="45">
        <v>0.1</v>
      </c>
      <c r="M750" s="44">
        <v>0</v>
      </c>
      <c r="N750" s="45"/>
      <c r="O750" s="45">
        <v>0</v>
      </c>
      <c r="P750" s="44">
        <v>1</v>
      </c>
      <c r="Q750" s="45">
        <v>12</v>
      </c>
      <c r="R750" s="45">
        <v>0</v>
      </c>
      <c r="S750" s="44">
        <v>1</v>
      </c>
      <c r="T750" s="45">
        <v>1</v>
      </c>
      <c r="U750" s="45">
        <v>0</v>
      </c>
      <c r="V750" s="51">
        <v>1</v>
      </c>
      <c r="W750" s="51">
        <v>7.5</v>
      </c>
      <c r="X750" s="51">
        <v>6.8</v>
      </c>
    </row>
    <row r="751" spans="2:24">
      <c r="B751" s="60" t="s">
        <v>5588</v>
      </c>
      <c r="H751" s="44">
        <v>3</v>
      </c>
      <c r="I751" s="45">
        <v>12</v>
      </c>
      <c r="J751" s="45">
        <v>4</v>
      </c>
      <c r="K751" s="45">
        <v>0.3</v>
      </c>
      <c r="L751" s="45">
        <v>0.1</v>
      </c>
      <c r="M751" s="44">
        <v>0</v>
      </c>
      <c r="N751" s="45"/>
      <c r="O751" s="45">
        <v>0</v>
      </c>
      <c r="P751" s="44">
        <v>3</v>
      </c>
      <c r="Q751" s="45">
        <v>4</v>
      </c>
      <c r="R751" s="45">
        <v>3</v>
      </c>
      <c r="S751" s="44">
        <v>1.67</v>
      </c>
      <c r="T751" s="45">
        <v>1</v>
      </c>
      <c r="U751" s="45">
        <v>0</v>
      </c>
      <c r="V751" s="51">
        <v>1</v>
      </c>
      <c r="W751" s="51">
        <v>7.5</v>
      </c>
      <c r="X751" s="51">
        <v>6.8</v>
      </c>
    </row>
    <row r="752" spans="2:24">
      <c r="B752" s="60" t="s">
        <v>5589</v>
      </c>
      <c r="H752" s="44">
        <v>0</v>
      </c>
      <c r="I752" s="45"/>
      <c r="J752" s="45"/>
      <c r="K752" s="45"/>
      <c r="L752" s="45"/>
      <c r="M752" s="44">
        <v>0</v>
      </c>
      <c r="N752" s="45"/>
      <c r="O752" s="45">
        <v>0</v>
      </c>
      <c r="P752" s="44">
        <v>0</v>
      </c>
      <c r="Q752" s="45"/>
      <c r="R752" s="45">
        <v>1</v>
      </c>
      <c r="S752" s="44"/>
      <c r="T752" s="45"/>
      <c r="U752" s="45"/>
      <c r="V752" s="45"/>
      <c r="W752" s="45"/>
      <c r="X752" s="45"/>
    </row>
    <row r="753" spans="2:24">
      <c r="B753" s="60" t="s">
        <v>5590</v>
      </c>
      <c r="H753" s="44">
        <v>0</v>
      </c>
      <c r="I753" s="45"/>
      <c r="J753" s="45"/>
      <c r="K753" s="45"/>
      <c r="L753" s="45"/>
      <c r="M753" s="44">
        <v>0</v>
      </c>
      <c r="N753" s="45"/>
      <c r="O753" s="45">
        <v>0</v>
      </c>
      <c r="P753" s="44">
        <v>0</v>
      </c>
      <c r="Q753" s="45"/>
      <c r="R753" s="45">
        <v>4</v>
      </c>
      <c r="S753" s="44"/>
      <c r="T753" s="45"/>
      <c r="U753" s="45"/>
      <c r="V753" s="45"/>
      <c r="W753" s="45"/>
      <c r="X753" s="45"/>
    </row>
    <row r="754" spans="2:24">
      <c r="B754" s="60" t="s">
        <v>5591</v>
      </c>
      <c r="H754" s="44">
        <v>0</v>
      </c>
      <c r="I754" s="45"/>
      <c r="J754" s="45"/>
      <c r="K754" s="45"/>
      <c r="L754" s="45"/>
      <c r="M754" s="44">
        <v>0</v>
      </c>
      <c r="N754" s="45"/>
      <c r="O754" s="45">
        <v>0</v>
      </c>
      <c r="P754" s="44">
        <v>0</v>
      </c>
      <c r="Q754" s="45"/>
      <c r="R754" s="45">
        <v>1</v>
      </c>
      <c r="S754" s="44"/>
      <c r="T754" s="45"/>
      <c r="U754" s="45"/>
      <c r="V754" s="45"/>
      <c r="W754" s="45"/>
      <c r="X754" s="45"/>
    </row>
    <row r="755" spans="2:24">
      <c r="B755" s="60" t="s">
        <v>5592</v>
      </c>
      <c r="H755" s="44">
        <v>0</v>
      </c>
      <c r="I755" s="45"/>
      <c r="J755" s="45"/>
      <c r="K755" s="45"/>
      <c r="L755" s="45"/>
      <c r="M755" s="44">
        <v>0</v>
      </c>
      <c r="N755" s="45"/>
      <c r="O755" s="45">
        <v>0</v>
      </c>
      <c r="P755" s="44">
        <v>0</v>
      </c>
      <c r="Q755" s="45"/>
      <c r="R755" s="45">
        <v>1</v>
      </c>
      <c r="S755" s="44"/>
      <c r="T755" s="45"/>
      <c r="U755" s="45"/>
      <c r="V755" s="45"/>
      <c r="W755" s="45"/>
      <c r="X755" s="45"/>
    </row>
    <row r="756" spans="2:24">
      <c r="B756" s="60" t="s">
        <v>5593</v>
      </c>
      <c r="H756" s="44">
        <v>0</v>
      </c>
      <c r="I756" s="45"/>
      <c r="J756" s="45"/>
      <c r="K756" s="45"/>
      <c r="L756" s="45"/>
      <c r="M756" s="44">
        <v>0</v>
      </c>
      <c r="N756" s="45"/>
      <c r="O756" s="45">
        <v>0</v>
      </c>
      <c r="P756" s="44">
        <v>0</v>
      </c>
      <c r="Q756" s="45"/>
      <c r="R756" s="45">
        <v>9</v>
      </c>
      <c r="S756" s="44"/>
      <c r="T756" s="45"/>
      <c r="U756" s="45"/>
      <c r="V756" s="45"/>
      <c r="W756" s="45"/>
      <c r="X756" s="45"/>
    </row>
    <row r="757" spans="2:24" ht="17.25" thickBot="1">
      <c r="B757" s="126" t="s">
        <v>5594</v>
      </c>
      <c r="H757" s="123">
        <v>0</v>
      </c>
      <c r="I757" s="124"/>
      <c r="J757" s="124"/>
      <c r="K757" s="124"/>
      <c r="L757" s="124"/>
      <c r="M757" s="123">
        <v>0</v>
      </c>
      <c r="N757" s="124"/>
      <c r="O757" s="124">
        <v>0</v>
      </c>
      <c r="P757" s="123">
        <v>0</v>
      </c>
      <c r="Q757" s="124"/>
      <c r="R757" s="124">
        <v>3</v>
      </c>
      <c r="S757" s="123"/>
      <c r="T757" s="124"/>
      <c r="U757" s="124"/>
      <c r="V757" s="124"/>
      <c r="W757" s="124"/>
      <c r="X757" s="124"/>
    </row>
    <row r="758" spans="2:24">
      <c r="B758" s="60" t="s">
        <v>5595</v>
      </c>
      <c r="H758" s="44">
        <v>46</v>
      </c>
      <c r="I758" s="86">
        <v>4140</v>
      </c>
      <c r="J758" s="45">
        <v>90</v>
      </c>
      <c r="K758" s="45">
        <v>100</v>
      </c>
      <c r="L758" s="45">
        <v>46</v>
      </c>
      <c r="M758" s="44">
        <v>46</v>
      </c>
      <c r="N758" s="45">
        <v>90</v>
      </c>
      <c r="O758" s="45">
        <v>46</v>
      </c>
      <c r="P758" s="44">
        <v>0</v>
      </c>
      <c r="Q758" s="45"/>
      <c r="R758" s="45">
        <v>0</v>
      </c>
      <c r="S758" s="44">
        <v>2.0699999999999998</v>
      </c>
      <c r="T758" s="45">
        <v>97</v>
      </c>
      <c r="U758" s="45">
        <v>45</v>
      </c>
      <c r="V758" s="51">
        <v>52</v>
      </c>
      <c r="W758" s="51">
        <v>1.1299999999999999</v>
      </c>
      <c r="X758" s="45"/>
    </row>
    <row r="759" spans="2:24">
      <c r="B759" s="60" t="s">
        <v>5596</v>
      </c>
      <c r="H759" s="44">
        <v>46</v>
      </c>
      <c r="I759" s="86">
        <v>4123</v>
      </c>
      <c r="J759" s="45">
        <v>90</v>
      </c>
      <c r="K759" s="45">
        <v>99.6</v>
      </c>
      <c r="L759" s="45">
        <v>45.8</v>
      </c>
      <c r="M759" s="44">
        <v>46</v>
      </c>
      <c r="N759" s="45">
        <v>90</v>
      </c>
      <c r="O759" s="45">
        <v>43</v>
      </c>
      <c r="P759" s="44">
        <v>0</v>
      </c>
      <c r="Q759" s="45"/>
      <c r="R759" s="45">
        <v>0</v>
      </c>
      <c r="S759" s="44">
        <v>2.0699999999999998</v>
      </c>
      <c r="T759" s="45">
        <v>96</v>
      </c>
      <c r="U759" s="45">
        <v>44</v>
      </c>
      <c r="V759" s="51">
        <v>52</v>
      </c>
      <c r="W759" s="51">
        <v>1.1399999999999999</v>
      </c>
      <c r="X759" s="51">
        <v>1.1399999999999999</v>
      </c>
    </row>
    <row r="760" spans="2:24">
      <c r="B760" s="60" t="s">
        <v>5597</v>
      </c>
      <c r="H760" s="44">
        <v>44</v>
      </c>
      <c r="I760" s="86">
        <v>3777</v>
      </c>
      <c r="J760" s="45">
        <v>86</v>
      </c>
      <c r="K760" s="45">
        <v>91.2</v>
      </c>
      <c r="L760" s="45">
        <v>42</v>
      </c>
      <c r="M760" s="44">
        <v>43</v>
      </c>
      <c r="N760" s="45">
        <v>87</v>
      </c>
      <c r="O760" s="45">
        <v>35</v>
      </c>
      <c r="P760" s="44">
        <v>1</v>
      </c>
      <c r="Q760" s="45">
        <v>21</v>
      </c>
      <c r="R760" s="45">
        <v>0</v>
      </c>
      <c r="S760" s="44">
        <v>2.14</v>
      </c>
      <c r="T760" s="45">
        <v>87</v>
      </c>
      <c r="U760" s="45">
        <v>40</v>
      </c>
      <c r="V760" s="51">
        <v>47</v>
      </c>
      <c r="W760" s="51">
        <v>1.1200000000000001</v>
      </c>
      <c r="X760" s="50">
        <v>-0.12</v>
      </c>
    </row>
    <row r="761" spans="2:24">
      <c r="B761" s="60" t="s">
        <v>5598</v>
      </c>
      <c r="H761" s="44">
        <v>42</v>
      </c>
      <c r="I761" s="86">
        <v>3544</v>
      </c>
      <c r="J761" s="45">
        <v>84</v>
      </c>
      <c r="K761" s="45">
        <v>85.6</v>
      </c>
      <c r="L761" s="45">
        <v>39.4</v>
      </c>
      <c r="M761" s="44">
        <v>41</v>
      </c>
      <c r="N761" s="45">
        <v>86</v>
      </c>
      <c r="O761" s="45">
        <v>32</v>
      </c>
      <c r="P761" s="44">
        <v>1</v>
      </c>
      <c r="Q761" s="45">
        <v>17</v>
      </c>
      <c r="R761" s="45">
        <v>0</v>
      </c>
      <c r="S761" s="44">
        <v>2.1</v>
      </c>
      <c r="T761" s="45">
        <v>85</v>
      </c>
      <c r="U761" s="45">
        <v>36</v>
      </c>
      <c r="V761" s="51">
        <v>49</v>
      </c>
      <c r="W761" s="51">
        <v>1.24</v>
      </c>
      <c r="X761" s="51">
        <v>0.79</v>
      </c>
    </row>
    <row r="762" spans="2:24">
      <c r="B762" s="60" t="s">
        <v>5599</v>
      </c>
      <c r="H762" s="44">
        <v>38</v>
      </c>
      <c r="I762" s="86">
        <v>3338</v>
      </c>
      <c r="J762" s="45">
        <v>88</v>
      </c>
      <c r="K762" s="45">
        <v>80.599999999999994</v>
      </c>
      <c r="L762" s="45">
        <v>37.1</v>
      </c>
      <c r="M762" s="44">
        <v>37</v>
      </c>
      <c r="N762" s="45">
        <v>89</v>
      </c>
      <c r="O762" s="45">
        <v>36</v>
      </c>
      <c r="P762" s="44">
        <v>1</v>
      </c>
      <c r="Q762" s="45">
        <v>46</v>
      </c>
      <c r="R762" s="45">
        <v>7</v>
      </c>
      <c r="S762" s="44">
        <v>1.97</v>
      </c>
      <c r="T762" s="45">
        <v>77</v>
      </c>
      <c r="U762" s="45">
        <v>41</v>
      </c>
      <c r="V762" s="51">
        <v>36</v>
      </c>
      <c r="W762" s="51">
        <v>0.97</v>
      </c>
      <c r="X762" s="50">
        <v>-0.82</v>
      </c>
    </row>
    <row r="763" spans="2:24">
      <c r="B763" s="60" t="s">
        <v>5600</v>
      </c>
      <c r="H763" s="44">
        <v>42</v>
      </c>
      <c r="I763" s="86">
        <v>2976</v>
      </c>
      <c r="J763" s="45">
        <v>71</v>
      </c>
      <c r="K763" s="45">
        <v>71.900000000000006</v>
      </c>
      <c r="L763" s="45">
        <v>33.1</v>
      </c>
      <c r="M763" s="44">
        <v>36</v>
      </c>
      <c r="N763" s="45">
        <v>77</v>
      </c>
      <c r="O763" s="45">
        <v>12</v>
      </c>
      <c r="P763" s="44">
        <v>6</v>
      </c>
      <c r="Q763" s="45">
        <v>32</v>
      </c>
      <c r="R763" s="45">
        <v>1</v>
      </c>
      <c r="S763" s="44">
        <v>2.0699999999999998</v>
      </c>
      <c r="T763" s="45">
        <v>75</v>
      </c>
      <c r="U763" s="45">
        <v>37</v>
      </c>
      <c r="V763" s="51">
        <v>38</v>
      </c>
      <c r="W763" s="51">
        <v>1.1499999999999999</v>
      </c>
      <c r="X763" s="51">
        <v>7.0000000000000007E-2</v>
      </c>
    </row>
    <row r="764" spans="2:24">
      <c r="B764" s="60" t="s">
        <v>5601</v>
      </c>
      <c r="H764" s="44">
        <v>33</v>
      </c>
      <c r="I764" s="86">
        <v>2921</v>
      </c>
      <c r="J764" s="45">
        <v>89</v>
      </c>
      <c r="K764" s="45">
        <v>70.599999999999994</v>
      </c>
      <c r="L764" s="45">
        <v>32.5</v>
      </c>
      <c r="M764" s="44">
        <v>33</v>
      </c>
      <c r="N764" s="45">
        <v>89</v>
      </c>
      <c r="O764" s="45">
        <v>30</v>
      </c>
      <c r="P764" s="44">
        <v>0</v>
      </c>
      <c r="Q764" s="45"/>
      <c r="R764" s="45">
        <v>3</v>
      </c>
      <c r="S764" s="44">
        <v>2.21</v>
      </c>
      <c r="T764" s="45">
        <v>79</v>
      </c>
      <c r="U764" s="45">
        <v>34</v>
      </c>
      <c r="V764" s="51">
        <v>45</v>
      </c>
      <c r="W764" s="51">
        <v>1.39</v>
      </c>
      <c r="X764" s="51">
        <v>0.87</v>
      </c>
    </row>
    <row r="765" spans="2:24">
      <c r="B765" s="60" t="s">
        <v>5602</v>
      </c>
      <c r="H765" s="44">
        <v>40</v>
      </c>
      <c r="I765" s="86">
        <v>2575</v>
      </c>
      <c r="J765" s="45">
        <v>64</v>
      </c>
      <c r="K765" s="45">
        <v>62.2</v>
      </c>
      <c r="L765" s="45">
        <v>28.6</v>
      </c>
      <c r="M765" s="44">
        <v>31</v>
      </c>
      <c r="N765" s="45">
        <v>77</v>
      </c>
      <c r="O765" s="45">
        <v>4</v>
      </c>
      <c r="P765" s="44">
        <v>9</v>
      </c>
      <c r="Q765" s="45">
        <v>22</v>
      </c>
      <c r="R765" s="45">
        <v>2</v>
      </c>
      <c r="S765" s="44">
        <v>1.93</v>
      </c>
      <c r="T765" s="45">
        <v>58</v>
      </c>
      <c r="U765" s="45">
        <v>25</v>
      </c>
      <c r="V765" s="51">
        <v>33</v>
      </c>
      <c r="W765" s="51">
        <v>1.1499999999999999</v>
      </c>
      <c r="X765" s="51">
        <v>0.06</v>
      </c>
    </row>
    <row r="766" spans="2:24">
      <c r="B766" s="60" t="s">
        <v>5603</v>
      </c>
      <c r="H766" s="44">
        <v>35</v>
      </c>
      <c r="I766" s="86">
        <v>2487</v>
      </c>
      <c r="J766" s="45">
        <v>71</v>
      </c>
      <c r="K766" s="45">
        <v>60.1</v>
      </c>
      <c r="L766" s="45">
        <v>27.6</v>
      </c>
      <c r="M766" s="44">
        <v>29</v>
      </c>
      <c r="N766" s="45">
        <v>81</v>
      </c>
      <c r="O766" s="45">
        <v>12</v>
      </c>
      <c r="P766" s="44">
        <v>6</v>
      </c>
      <c r="Q766" s="45">
        <v>22</v>
      </c>
      <c r="R766" s="45">
        <v>1</v>
      </c>
      <c r="S766" s="44">
        <v>2.09</v>
      </c>
      <c r="T766" s="45">
        <v>53</v>
      </c>
      <c r="U766" s="45">
        <v>25</v>
      </c>
      <c r="V766" s="51">
        <v>28</v>
      </c>
      <c r="W766" s="51">
        <v>1.01</v>
      </c>
      <c r="X766" s="50">
        <v>-0.28999999999999998</v>
      </c>
    </row>
    <row r="767" spans="2:24">
      <c r="B767" s="60" t="s">
        <v>5604</v>
      </c>
      <c r="H767" s="44">
        <v>39</v>
      </c>
      <c r="I767" s="86">
        <v>2318</v>
      </c>
      <c r="J767" s="45">
        <v>59</v>
      </c>
      <c r="K767" s="45">
        <v>56</v>
      </c>
      <c r="L767" s="45">
        <v>25.8</v>
      </c>
      <c r="M767" s="44">
        <v>25</v>
      </c>
      <c r="N767" s="45">
        <v>81</v>
      </c>
      <c r="O767" s="45">
        <v>7</v>
      </c>
      <c r="P767" s="44">
        <v>14</v>
      </c>
      <c r="Q767" s="45">
        <v>21</v>
      </c>
      <c r="R767" s="45">
        <v>3</v>
      </c>
      <c r="S767" s="44">
        <v>2.1800000000000002</v>
      </c>
      <c r="T767" s="45">
        <v>55</v>
      </c>
      <c r="U767" s="45">
        <v>23</v>
      </c>
      <c r="V767" s="51">
        <v>32</v>
      </c>
      <c r="W767" s="51">
        <v>1.24</v>
      </c>
      <c r="X767" s="51">
        <v>0.25</v>
      </c>
    </row>
    <row r="768" spans="2:24">
      <c r="B768" s="60" t="s">
        <v>5605</v>
      </c>
      <c r="H768" s="44">
        <v>30</v>
      </c>
      <c r="I768" s="86">
        <v>2106</v>
      </c>
      <c r="J768" s="45">
        <v>70</v>
      </c>
      <c r="K768" s="45">
        <v>50.9</v>
      </c>
      <c r="L768" s="45">
        <v>23.4</v>
      </c>
      <c r="M768" s="44">
        <v>24</v>
      </c>
      <c r="N768" s="45">
        <v>82</v>
      </c>
      <c r="O768" s="45">
        <v>12</v>
      </c>
      <c r="P768" s="44">
        <v>6</v>
      </c>
      <c r="Q768" s="45">
        <v>22</v>
      </c>
      <c r="R768" s="45">
        <v>0</v>
      </c>
      <c r="S768" s="44">
        <v>1.87</v>
      </c>
      <c r="T768" s="45">
        <v>44</v>
      </c>
      <c r="U768" s="45">
        <v>27</v>
      </c>
      <c r="V768" s="51">
        <v>17</v>
      </c>
      <c r="W768" s="51">
        <v>0.73</v>
      </c>
      <c r="X768" s="50">
        <v>-0.82</v>
      </c>
    </row>
    <row r="769" spans="2:24">
      <c r="B769" s="60" t="s">
        <v>5606</v>
      </c>
      <c r="H769" s="44">
        <v>32</v>
      </c>
      <c r="I769" s="86">
        <v>1862</v>
      </c>
      <c r="J769" s="45">
        <v>58</v>
      </c>
      <c r="K769" s="45">
        <v>45</v>
      </c>
      <c r="L769" s="45">
        <v>20.7</v>
      </c>
      <c r="M769" s="44">
        <v>21</v>
      </c>
      <c r="N769" s="45">
        <v>79</v>
      </c>
      <c r="O769" s="45">
        <v>7</v>
      </c>
      <c r="P769" s="44">
        <v>11</v>
      </c>
      <c r="Q769" s="45">
        <v>19</v>
      </c>
      <c r="R769" s="45">
        <v>0</v>
      </c>
      <c r="S769" s="44">
        <v>2.34</v>
      </c>
      <c r="T769" s="45">
        <v>60</v>
      </c>
      <c r="U769" s="45">
        <v>14</v>
      </c>
      <c r="V769" s="51">
        <v>46</v>
      </c>
      <c r="W769" s="51">
        <v>2.2200000000000002</v>
      </c>
      <c r="X769" s="51">
        <v>1.99</v>
      </c>
    </row>
    <row r="770" spans="2:24">
      <c r="B770" s="60" t="s">
        <v>5607</v>
      </c>
      <c r="H770" s="44">
        <v>34</v>
      </c>
      <c r="I770" s="86">
        <v>1509</v>
      </c>
      <c r="J770" s="45">
        <v>44</v>
      </c>
      <c r="K770" s="45">
        <v>36.4</v>
      </c>
      <c r="L770" s="45">
        <v>16.8</v>
      </c>
      <c r="M770" s="44">
        <v>19</v>
      </c>
      <c r="N770" s="45">
        <v>66</v>
      </c>
      <c r="O770" s="45">
        <v>1</v>
      </c>
      <c r="P770" s="44">
        <v>15</v>
      </c>
      <c r="Q770" s="45">
        <v>17</v>
      </c>
      <c r="R770" s="45">
        <v>6</v>
      </c>
      <c r="S770" s="44">
        <v>1.97</v>
      </c>
      <c r="T770" s="45">
        <v>27</v>
      </c>
      <c r="U770" s="45">
        <v>20</v>
      </c>
      <c r="V770" s="51">
        <v>7</v>
      </c>
      <c r="W770" s="51">
        <v>0.42</v>
      </c>
      <c r="X770" s="50">
        <v>-1.1200000000000001</v>
      </c>
    </row>
    <row r="771" spans="2:24">
      <c r="B771" s="60" t="s">
        <v>5608</v>
      </c>
      <c r="H771" s="44">
        <v>43</v>
      </c>
      <c r="I771" s="86">
        <v>1649</v>
      </c>
      <c r="J771" s="45">
        <v>38</v>
      </c>
      <c r="K771" s="45">
        <v>39.799999999999997</v>
      </c>
      <c r="L771" s="45">
        <v>18.3</v>
      </c>
      <c r="M771" s="44">
        <v>15</v>
      </c>
      <c r="N771" s="45">
        <v>80</v>
      </c>
      <c r="O771" s="45">
        <v>8</v>
      </c>
      <c r="P771" s="44">
        <v>28</v>
      </c>
      <c r="Q771" s="45">
        <v>16</v>
      </c>
      <c r="R771" s="45">
        <v>3</v>
      </c>
      <c r="S771" s="44">
        <v>2.09</v>
      </c>
      <c r="T771" s="45">
        <v>42</v>
      </c>
      <c r="U771" s="45">
        <v>22</v>
      </c>
      <c r="V771" s="51">
        <v>20</v>
      </c>
      <c r="W771" s="51">
        <v>1.0900000000000001</v>
      </c>
      <c r="X771" s="50">
        <v>-0.06</v>
      </c>
    </row>
    <row r="772" spans="2:24">
      <c r="B772" s="60" t="s">
        <v>5609</v>
      </c>
      <c r="H772" s="44">
        <v>15</v>
      </c>
      <c r="I772" s="86">
        <v>1273</v>
      </c>
      <c r="J772" s="45">
        <v>85</v>
      </c>
      <c r="K772" s="45">
        <v>30.7</v>
      </c>
      <c r="L772" s="45">
        <v>14.1</v>
      </c>
      <c r="M772" s="44">
        <v>15</v>
      </c>
      <c r="N772" s="45">
        <v>85</v>
      </c>
      <c r="O772" s="45">
        <v>13</v>
      </c>
      <c r="P772" s="44">
        <v>0</v>
      </c>
      <c r="Q772" s="45"/>
      <c r="R772" s="45">
        <v>18</v>
      </c>
      <c r="S772" s="44">
        <v>2.2000000000000002</v>
      </c>
      <c r="T772" s="45">
        <v>23</v>
      </c>
      <c r="U772" s="45">
        <v>8</v>
      </c>
      <c r="V772" s="51">
        <v>15</v>
      </c>
      <c r="W772" s="51">
        <v>1.06</v>
      </c>
      <c r="X772" s="50">
        <v>-0.1</v>
      </c>
    </row>
    <row r="773" spans="2:24">
      <c r="B773" s="60" t="s">
        <v>1312</v>
      </c>
      <c r="H773" s="44">
        <v>14</v>
      </c>
      <c r="I773" s="86">
        <v>1017</v>
      </c>
      <c r="J773" s="45">
        <v>73</v>
      </c>
      <c r="K773" s="45">
        <v>24.6</v>
      </c>
      <c r="L773" s="45">
        <v>11.3</v>
      </c>
      <c r="M773" s="44">
        <v>13</v>
      </c>
      <c r="N773" s="45">
        <v>77</v>
      </c>
      <c r="O773" s="45">
        <v>4</v>
      </c>
      <c r="P773" s="44">
        <v>1</v>
      </c>
      <c r="Q773" s="45">
        <v>14</v>
      </c>
      <c r="R773" s="45">
        <v>2</v>
      </c>
      <c r="S773" s="44">
        <v>2.36</v>
      </c>
      <c r="T773" s="45">
        <v>23</v>
      </c>
      <c r="U773" s="45">
        <v>8</v>
      </c>
      <c r="V773" s="51">
        <v>15</v>
      </c>
      <c r="W773" s="51">
        <v>1.33</v>
      </c>
      <c r="X773" s="51">
        <v>0.26</v>
      </c>
    </row>
    <row r="774" spans="2:24">
      <c r="B774" s="60" t="s">
        <v>5594</v>
      </c>
      <c r="H774" s="44">
        <v>17</v>
      </c>
      <c r="I774" s="86">
        <v>1077</v>
      </c>
      <c r="J774" s="45">
        <v>63</v>
      </c>
      <c r="K774" s="45">
        <v>26</v>
      </c>
      <c r="L774" s="45">
        <v>12</v>
      </c>
      <c r="M774" s="44">
        <v>11</v>
      </c>
      <c r="N774" s="45">
        <v>86</v>
      </c>
      <c r="O774" s="45">
        <v>10</v>
      </c>
      <c r="P774" s="44">
        <v>6</v>
      </c>
      <c r="Q774" s="45">
        <v>22</v>
      </c>
      <c r="R774" s="45">
        <v>22</v>
      </c>
      <c r="S774" s="44">
        <v>2.12</v>
      </c>
      <c r="T774" s="45">
        <v>21</v>
      </c>
      <c r="U774" s="45">
        <v>10</v>
      </c>
      <c r="V774" s="51">
        <v>11</v>
      </c>
      <c r="W774" s="51">
        <v>0.92</v>
      </c>
      <c r="X774" s="50">
        <v>-0.28999999999999998</v>
      </c>
    </row>
    <row r="775" spans="2:24">
      <c r="B775" s="60" t="s">
        <v>1997</v>
      </c>
      <c r="H775" s="44">
        <v>17</v>
      </c>
      <c r="I775" s="45">
        <v>758</v>
      </c>
      <c r="J775" s="45">
        <v>45</v>
      </c>
      <c r="K775" s="45">
        <v>18.3</v>
      </c>
      <c r="L775" s="45">
        <v>8.4</v>
      </c>
      <c r="M775" s="44">
        <v>8</v>
      </c>
      <c r="N775" s="45">
        <v>68</v>
      </c>
      <c r="O775" s="45">
        <v>0</v>
      </c>
      <c r="P775" s="44">
        <v>9</v>
      </c>
      <c r="Q775" s="45">
        <v>24</v>
      </c>
      <c r="R775" s="45">
        <v>3</v>
      </c>
      <c r="S775" s="44">
        <v>2.12</v>
      </c>
      <c r="T775" s="45">
        <v>16</v>
      </c>
      <c r="U775" s="45">
        <v>8</v>
      </c>
      <c r="V775" s="51">
        <v>8</v>
      </c>
      <c r="W775" s="51">
        <v>0.95</v>
      </c>
      <c r="X775" s="50">
        <v>-0.22</v>
      </c>
    </row>
    <row r="776" spans="2:24">
      <c r="B776" s="60" t="s">
        <v>5610</v>
      </c>
      <c r="H776" s="44">
        <v>22</v>
      </c>
      <c r="I776" s="45">
        <v>595</v>
      </c>
      <c r="J776" s="45">
        <v>27</v>
      </c>
      <c r="K776" s="45">
        <v>14.4</v>
      </c>
      <c r="L776" s="45">
        <v>6.6</v>
      </c>
      <c r="M776" s="44">
        <v>5</v>
      </c>
      <c r="N776" s="45">
        <v>77</v>
      </c>
      <c r="O776" s="45">
        <v>2</v>
      </c>
      <c r="P776" s="44">
        <v>17</v>
      </c>
      <c r="Q776" s="45">
        <v>12</v>
      </c>
      <c r="R776" s="45">
        <v>14</v>
      </c>
      <c r="S776" s="44">
        <v>2.4500000000000002</v>
      </c>
      <c r="T776" s="45">
        <v>15</v>
      </c>
      <c r="U776" s="45">
        <v>8</v>
      </c>
      <c r="V776" s="51">
        <v>7</v>
      </c>
      <c r="W776" s="51">
        <v>1.06</v>
      </c>
      <c r="X776" s="50">
        <v>-0.08</v>
      </c>
    </row>
    <row r="777" spans="2:24">
      <c r="B777" s="60" t="s">
        <v>5611</v>
      </c>
      <c r="H777" s="44">
        <v>23</v>
      </c>
      <c r="I777" s="45">
        <v>586</v>
      </c>
      <c r="J777" s="45">
        <v>25</v>
      </c>
      <c r="K777" s="45">
        <v>14.2</v>
      </c>
      <c r="L777" s="45">
        <v>6.5</v>
      </c>
      <c r="M777" s="44">
        <v>4</v>
      </c>
      <c r="N777" s="45">
        <v>86</v>
      </c>
      <c r="O777" s="45">
        <v>3</v>
      </c>
      <c r="P777" s="44">
        <v>19</v>
      </c>
      <c r="Q777" s="45">
        <v>13</v>
      </c>
      <c r="R777" s="45">
        <v>9</v>
      </c>
      <c r="S777" s="44">
        <v>2.2599999999999998</v>
      </c>
      <c r="T777" s="45">
        <v>19</v>
      </c>
      <c r="U777" s="45">
        <v>8</v>
      </c>
      <c r="V777" s="51">
        <v>11</v>
      </c>
      <c r="W777" s="51">
        <v>1.69</v>
      </c>
      <c r="X777" s="51">
        <v>0.65</v>
      </c>
    </row>
    <row r="778" spans="2:24">
      <c r="B778" s="60" t="s">
        <v>5612</v>
      </c>
      <c r="H778" s="44">
        <v>11</v>
      </c>
      <c r="I778" s="45">
        <v>431</v>
      </c>
      <c r="J778" s="45">
        <v>39</v>
      </c>
      <c r="K778" s="45">
        <v>10.4</v>
      </c>
      <c r="L778" s="45">
        <v>4.8</v>
      </c>
      <c r="M778" s="44">
        <v>3</v>
      </c>
      <c r="N778" s="45">
        <v>84</v>
      </c>
      <c r="O778" s="45">
        <v>2</v>
      </c>
      <c r="P778" s="44">
        <v>8</v>
      </c>
      <c r="Q778" s="45">
        <v>22</v>
      </c>
      <c r="R778" s="45">
        <v>35</v>
      </c>
      <c r="S778" s="44">
        <v>2.36</v>
      </c>
      <c r="T778" s="45">
        <v>10</v>
      </c>
      <c r="U778" s="45">
        <v>5</v>
      </c>
      <c r="V778" s="51">
        <v>5</v>
      </c>
      <c r="W778" s="51">
        <v>1.04</v>
      </c>
      <c r="X778" s="50">
        <v>-0.1</v>
      </c>
    </row>
    <row r="779" spans="2:24">
      <c r="B779" s="60" t="s">
        <v>5210</v>
      </c>
      <c r="H779" s="44">
        <v>9</v>
      </c>
      <c r="I779" s="45">
        <v>203</v>
      </c>
      <c r="J779" s="45">
        <v>23</v>
      </c>
      <c r="K779" s="45">
        <v>4.9000000000000004</v>
      </c>
      <c r="L779" s="45">
        <v>2.2999999999999998</v>
      </c>
      <c r="M779" s="44">
        <v>1</v>
      </c>
      <c r="N779" s="45">
        <v>90</v>
      </c>
      <c r="O779" s="45">
        <v>1</v>
      </c>
      <c r="P779" s="44">
        <v>8</v>
      </c>
      <c r="Q779" s="45">
        <v>14</v>
      </c>
      <c r="R779" s="45">
        <v>15</v>
      </c>
      <c r="S779" s="44">
        <v>1.78</v>
      </c>
      <c r="T779" s="45">
        <v>1</v>
      </c>
      <c r="U779" s="45">
        <v>4</v>
      </c>
      <c r="V779" s="50">
        <v>-3</v>
      </c>
      <c r="W779" s="50">
        <v>-1.33</v>
      </c>
      <c r="X779" s="50">
        <v>-2.59</v>
      </c>
    </row>
    <row r="780" spans="2:24">
      <c r="B780" s="60" t="s">
        <v>5613</v>
      </c>
      <c r="H780" s="44">
        <v>7</v>
      </c>
      <c r="I780" s="45">
        <v>60</v>
      </c>
      <c r="J780" s="45">
        <v>9</v>
      </c>
      <c r="K780" s="45">
        <v>1.4</v>
      </c>
      <c r="L780" s="45">
        <v>0.7</v>
      </c>
      <c r="M780" s="44">
        <v>0</v>
      </c>
      <c r="N780" s="45"/>
      <c r="O780" s="45">
        <v>0</v>
      </c>
      <c r="P780" s="44">
        <v>7</v>
      </c>
      <c r="Q780" s="45">
        <v>9</v>
      </c>
      <c r="R780" s="45">
        <v>16</v>
      </c>
      <c r="S780" s="44">
        <v>2.14</v>
      </c>
      <c r="T780" s="45">
        <v>2</v>
      </c>
      <c r="U780" s="45">
        <v>1</v>
      </c>
      <c r="V780" s="51">
        <v>1</v>
      </c>
      <c r="W780" s="51">
        <v>1.5</v>
      </c>
      <c r="X780" s="51">
        <v>0.37</v>
      </c>
    </row>
    <row r="781" spans="2:24">
      <c r="B781" s="60" t="s">
        <v>5614</v>
      </c>
      <c r="H781" s="44">
        <v>5</v>
      </c>
      <c r="I781" s="45">
        <v>47</v>
      </c>
      <c r="J781" s="45">
        <v>9</v>
      </c>
      <c r="K781" s="45">
        <v>1.1000000000000001</v>
      </c>
      <c r="L781" s="45">
        <v>0.5</v>
      </c>
      <c r="M781" s="44">
        <v>0</v>
      </c>
      <c r="N781" s="45"/>
      <c r="O781" s="45">
        <v>0</v>
      </c>
      <c r="P781" s="44">
        <v>5</v>
      </c>
      <c r="Q781" s="45">
        <v>9</v>
      </c>
      <c r="R781" s="45">
        <v>3</v>
      </c>
      <c r="S781" s="44">
        <v>2.2000000000000002</v>
      </c>
      <c r="T781" s="45">
        <v>0</v>
      </c>
      <c r="U781" s="45">
        <v>0</v>
      </c>
      <c r="V781" s="45">
        <v>0</v>
      </c>
      <c r="W781" s="45">
        <v>0</v>
      </c>
      <c r="X781" s="50">
        <v>-1.1399999999999999</v>
      </c>
    </row>
    <row r="782" spans="2:24">
      <c r="B782" s="60" t="s">
        <v>5615</v>
      </c>
      <c r="H782" s="44">
        <v>2</v>
      </c>
      <c r="I782" s="45">
        <v>36</v>
      </c>
      <c r="J782" s="45">
        <v>18</v>
      </c>
      <c r="K782" s="45">
        <v>0.9</v>
      </c>
      <c r="L782" s="45">
        <v>0.4</v>
      </c>
      <c r="M782" s="44">
        <v>0</v>
      </c>
      <c r="N782" s="45"/>
      <c r="O782" s="45">
        <v>0</v>
      </c>
      <c r="P782" s="44">
        <v>2</v>
      </c>
      <c r="Q782" s="45">
        <v>18</v>
      </c>
      <c r="R782" s="45">
        <v>2</v>
      </c>
      <c r="S782" s="44">
        <v>3</v>
      </c>
      <c r="T782" s="45">
        <v>1</v>
      </c>
      <c r="U782" s="45">
        <v>1</v>
      </c>
      <c r="V782" s="45">
        <v>0</v>
      </c>
      <c r="W782" s="45">
        <v>0</v>
      </c>
      <c r="X782" s="50">
        <v>-1.1399999999999999</v>
      </c>
    </row>
    <row r="783" spans="2:24">
      <c r="B783" s="60" t="s">
        <v>5616</v>
      </c>
      <c r="H783" s="44">
        <v>3</v>
      </c>
      <c r="I783" s="45">
        <v>32</v>
      </c>
      <c r="J783" s="45">
        <v>11</v>
      </c>
      <c r="K783" s="45">
        <v>0.8</v>
      </c>
      <c r="L783" s="45">
        <v>0.4</v>
      </c>
      <c r="M783" s="44">
        <v>0</v>
      </c>
      <c r="N783" s="45"/>
      <c r="O783" s="45">
        <v>0</v>
      </c>
      <c r="P783" s="44">
        <v>3</v>
      </c>
      <c r="Q783" s="45">
        <v>11</v>
      </c>
      <c r="R783" s="45">
        <v>2</v>
      </c>
      <c r="S783" s="44">
        <v>0.33</v>
      </c>
      <c r="T783" s="45">
        <v>0</v>
      </c>
      <c r="U783" s="45">
        <v>0</v>
      </c>
      <c r="V783" s="45">
        <v>0</v>
      </c>
      <c r="W783" s="45">
        <v>0</v>
      </c>
      <c r="X783" s="50">
        <v>-1.1399999999999999</v>
      </c>
    </row>
    <row r="784" spans="2:24">
      <c r="B784" s="60" t="s">
        <v>5617</v>
      </c>
      <c r="H784" s="44">
        <v>1</v>
      </c>
      <c r="I784" s="45">
        <v>7</v>
      </c>
      <c r="J784" s="45">
        <v>7</v>
      </c>
      <c r="K784" s="45">
        <v>0.2</v>
      </c>
      <c r="L784" s="45">
        <v>0.1</v>
      </c>
      <c r="M784" s="44">
        <v>0</v>
      </c>
      <c r="N784" s="45"/>
      <c r="O784" s="45">
        <v>0</v>
      </c>
      <c r="P784" s="44">
        <v>1</v>
      </c>
      <c r="Q784" s="45">
        <v>7</v>
      </c>
      <c r="R784" s="45">
        <v>1</v>
      </c>
      <c r="S784" s="44">
        <v>1</v>
      </c>
      <c r="T784" s="45">
        <v>0</v>
      </c>
      <c r="U784" s="45">
        <v>0</v>
      </c>
      <c r="V784" s="45">
        <v>0</v>
      </c>
      <c r="W784" s="45">
        <v>0</v>
      </c>
      <c r="X784" s="50">
        <v>-1.1299999999999999</v>
      </c>
    </row>
    <row r="785" spans="2:24">
      <c r="B785" s="60" t="s">
        <v>5618</v>
      </c>
      <c r="H785" s="44">
        <v>0</v>
      </c>
      <c r="I785" s="45"/>
      <c r="J785" s="45"/>
      <c r="K785" s="45"/>
      <c r="L785" s="45"/>
      <c r="M785" s="44">
        <v>0</v>
      </c>
      <c r="N785" s="45"/>
      <c r="O785" s="45">
        <v>0</v>
      </c>
      <c r="P785" s="44">
        <v>0</v>
      </c>
      <c r="Q785" s="45"/>
      <c r="R785" s="45">
        <v>2</v>
      </c>
      <c r="S785" s="44"/>
      <c r="T785" s="45"/>
      <c r="U785" s="45"/>
      <c r="V785" s="45"/>
      <c r="W785" s="45"/>
      <c r="X785" s="45"/>
    </row>
    <row r="786" spans="2:24">
      <c r="B786" s="60" t="s">
        <v>5619</v>
      </c>
      <c r="H786" s="44">
        <v>0</v>
      </c>
      <c r="I786" s="45"/>
      <c r="J786" s="45"/>
      <c r="K786" s="45"/>
      <c r="L786" s="45"/>
      <c r="M786" s="44">
        <v>0</v>
      </c>
      <c r="N786" s="45"/>
      <c r="O786" s="45">
        <v>0</v>
      </c>
      <c r="P786" s="44">
        <v>0</v>
      </c>
      <c r="Q786" s="45"/>
      <c r="R786" s="45">
        <v>7</v>
      </c>
      <c r="S786" s="44"/>
      <c r="T786" s="45"/>
      <c r="U786" s="45"/>
      <c r="V786" s="45"/>
      <c r="W786" s="45"/>
      <c r="X786" s="45"/>
    </row>
    <row r="787" spans="2:24">
      <c r="B787" s="60" t="s">
        <v>5620</v>
      </c>
      <c r="H787" s="44">
        <v>0</v>
      </c>
      <c r="I787" s="45"/>
      <c r="J787" s="45"/>
      <c r="K787" s="45"/>
      <c r="L787" s="45"/>
      <c r="M787" s="44">
        <v>0</v>
      </c>
      <c r="N787" s="45"/>
      <c r="O787" s="45">
        <v>0</v>
      </c>
      <c r="P787" s="44">
        <v>0</v>
      </c>
      <c r="Q787" s="45"/>
      <c r="R787" s="45">
        <v>4</v>
      </c>
      <c r="S787" s="44"/>
      <c r="T787" s="45"/>
      <c r="U787" s="45"/>
      <c r="V787" s="45"/>
      <c r="W787" s="45"/>
      <c r="X787" s="45"/>
    </row>
    <row r="788" spans="2:24">
      <c r="B788" s="60" t="s">
        <v>5621</v>
      </c>
      <c r="H788" s="44">
        <v>0</v>
      </c>
      <c r="I788" s="45"/>
      <c r="J788" s="45"/>
      <c r="K788" s="45"/>
      <c r="L788" s="45"/>
      <c r="M788" s="44">
        <v>0</v>
      </c>
      <c r="N788" s="45"/>
      <c r="O788" s="45">
        <v>0</v>
      </c>
      <c r="P788" s="44">
        <v>0</v>
      </c>
      <c r="Q788" s="45"/>
      <c r="R788" s="45">
        <v>2</v>
      </c>
      <c r="S788" s="44"/>
      <c r="T788" s="45"/>
      <c r="U788" s="45"/>
      <c r="V788" s="45"/>
      <c r="W788" s="45"/>
      <c r="X788" s="45"/>
    </row>
    <row r="789" spans="2:24" ht="17.25" thickBot="1">
      <c r="B789" s="126" t="s">
        <v>5622</v>
      </c>
      <c r="H789" s="123">
        <v>0</v>
      </c>
      <c r="I789" s="124"/>
      <c r="J789" s="124"/>
      <c r="K789" s="124"/>
      <c r="L789" s="124"/>
      <c r="M789" s="123">
        <v>0</v>
      </c>
      <c r="N789" s="124"/>
      <c r="O789" s="124">
        <v>0</v>
      </c>
      <c r="P789" s="123">
        <v>0</v>
      </c>
      <c r="Q789" s="124"/>
      <c r="R789" s="124">
        <v>46</v>
      </c>
      <c r="S789" s="123"/>
      <c r="T789" s="124"/>
      <c r="U789" s="124"/>
      <c r="V789" s="124"/>
      <c r="W789" s="124"/>
      <c r="X789" s="124"/>
    </row>
    <row r="790" spans="2:24">
      <c r="B790" s="60" t="s">
        <v>5623</v>
      </c>
      <c r="H790" s="44">
        <v>45</v>
      </c>
      <c r="I790" s="86">
        <v>4050</v>
      </c>
      <c r="J790" s="45">
        <v>90</v>
      </c>
      <c r="K790" s="45">
        <v>97.8</v>
      </c>
      <c r="L790" s="45">
        <v>45</v>
      </c>
      <c r="M790" s="44">
        <v>45</v>
      </c>
      <c r="N790" s="45">
        <v>90</v>
      </c>
      <c r="O790" s="45">
        <v>45</v>
      </c>
      <c r="P790" s="44">
        <v>0</v>
      </c>
      <c r="Q790" s="45"/>
      <c r="R790" s="45">
        <v>1</v>
      </c>
      <c r="S790" s="44">
        <v>1.65</v>
      </c>
      <c r="T790" s="45">
        <v>69</v>
      </c>
      <c r="U790" s="45">
        <v>65</v>
      </c>
      <c r="V790" s="51">
        <v>4</v>
      </c>
      <c r="W790" s="51">
        <v>0.09</v>
      </c>
      <c r="X790" s="51">
        <v>0.09</v>
      </c>
    </row>
    <row r="791" spans="2:24">
      <c r="B791" s="60" t="s">
        <v>5624</v>
      </c>
      <c r="H791" s="44">
        <v>42</v>
      </c>
      <c r="I791" s="86">
        <v>3416</v>
      </c>
      <c r="J791" s="45">
        <v>81</v>
      </c>
      <c r="K791" s="45">
        <v>82.5</v>
      </c>
      <c r="L791" s="45">
        <v>38</v>
      </c>
      <c r="M791" s="44">
        <v>39</v>
      </c>
      <c r="N791" s="45">
        <v>86</v>
      </c>
      <c r="O791" s="45">
        <v>33</v>
      </c>
      <c r="P791" s="44">
        <v>3</v>
      </c>
      <c r="Q791" s="45">
        <v>18</v>
      </c>
      <c r="R791" s="45">
        <v>4</v>
      </c>
      <c r="S791" s="44">
        <v>1.69</v>
      </c>
      <c r="T791" s="45">
        <v>59</v>
      </c>
      <c r="U791" s="45">
        <v>57</v>
      </c>
      <c r="V791" s="51">
        <v>2</v>
      </c>
      <c r="W791" s="51">
        <v>0.05</v>
      </c>
      <c r="X791" s="50">
        <v>-0.2</v>
      </c>
    </row>
    <row r="792" spans="2:24">
      <c r="B792" s="60" t="s">
        <v>5625</v>
      </c>
      <c r="H792" s="44">
        <v>39</v>
      </c>
      <c r="I792" s="86">
        <v>3184</v>
      </c>
      <c r="J792" s="45">
        <v>82</v>
      </c>
      <c r="K792" s="45">
        <v>76.900000000000006</v>
      </c>
      <c r="L792" s="45">
        <v>35.4</v>
      </c>
      <c r="M792" s="44">
        <v>37</v>
      </c>
      <c r="N792" s="45">
        <v>85</v>
      </c>
      <c r="O792" s="45">
        <v>29</v>
      </c>
      <c r="P792" s="44">
        <v>2</v>
      </c>
      <c r="Q792" s="45">
        <v>23</v>
      </c>
      <c r="R792" s="45">
        <v>4</v>
      </c>
      <c r="S792" s="44">
        <v>1.6</v>
      </c>
      <c r="T792" s="45">
        <v>56</v>
      </c>
      <c r="U792" s="45">
        <v>47</v>
      </c>
      <c r="V792" s="51">
        <v>9</v>
      </c>
      <c r="W792" s="51">
        <v>0.25</v>
      </c>
      <c r="X792" s="51">
        <v>0.73</v>
      </c>
    </row>
    <row r="793" spans="2:24">
      <c r="B793" s="60" t="s">
        <v>5626</v>
      </c>
      <c r="H793" s="44">
        <v>38</v>
      </c>
      <c r="I793" s="86">
        <v>3189</v>
      </c>
      <c r="J793" s="45">
        <v>84</v>
      </c>
      <c r="K793" s="45">
        <v>77</v>
      </c>
      <c r="L793" s="45">
        <v>35.4</v>
      </c>
      <c r="M793" s="44">
        <v>36</v>
      </c>
      <c r="N793" s="45">
        <v>87</v>
      </c>
      <c r="O793" s="45">
        <v>34</v>
      </c>
      <c r="P793" s="44">
        <v>2</v>
      </c>
      <c r="Q793" s="45">
        <v>25</v>
      </c>
      <c r="R793" s="45">
        <v>6</v>
      </c>
      <c r="S793" s="44">
        <v>1.73</v>
      </c>
      <c r="T793" s="45">
        <v>59</v>
      </c>
      <c r="U793" s="45">
        <v>46</v>
      </c>
      <c r="V793" s="51">
        <v>13</v>
      </c>
      <c r="W793" s="51">
        <v>0.37</v>
      </c>
      <c r="X793" s="51">
        <v>1.22</v>
      </c>
    </row>
    <row r="794" spans="2:24">
      <c r="B794" s="60" t="s">
        <v>5627</v>
      </c>
      <c r="H794" s="44">
        <v>42</v>
      </c>
      <c r="I794" s="86">
        <v>3150</v>
      </c>
      <c r="J794" s="45">
        <v>75</v>
      </c>
      <c r="K794" s="45">
        <v>76.099999999999994</v>
      </c>
      <c r="L794" s="45">
        <v>35</v>
      </c>
      <c r="M794" s="44">
        <v>35</v>
      </c>
      <c r="N794" s="45">
        <v>85</v>
      </c>
      <c r="O794" s="45">
        <v>21</v>
      </c>
      <c r="P794" s="44">
        <v>7</v>
      </c>
      <c r="Q794" s="45">
        <v>23</v>
      </c>
      <c r="R794" s="45">
        <v>0</v>
      </c>
      <c r="S794" s="44">
        <v>1.71</v>
      </c>
      <c r="T794" s="45">
        <v>54</v>
      </c>
      <c r="U794" s="45">
        <v>49</v>
      </c>
      <c r="V794" s="51">
        <v>5</v>
      </c>
      <c r="W794" s="51">
        <v>0.14000000000000001</v>
      </c>
      <c r="X794" s="51">
        <v>0.23</v>
      </c>
    </row>
    <row r="795" spans="2:24">
      <c r="B795" s="60" t="s">
        <v>5628</v>
      </c>
      <c r="H795" s="44">
        <v>39</v>
      </c>
      <c r="I795" s="86">
        <v>2804</v>
      </c>
      <c r="J795" s="45">
        <v>72</v>
      </c>
      <c r="K795" s="45">
        <v>67.7</v>
      </c>
      <c r="L795" s="45">
        <v>31.2</v>
      </c>
      <c r="M795" s="44">
        <v>35</v>
      </c>
      <c r="N795" s="45">
        <v>77</v>
      </c>
      <c r="O795" s="45">
        <v>8</v>
      </c>
      <c r="P795" s="44">
        <v>4</v>
      </c>
      <c r="Q795" s="45">
        <v>25</v>
      </c>
      <c r="R795" s="45">
        <v>0</v>
      </c>
      <c r="S795" s="44">
        <v>1.52</v>
      </c>
      <c r="T795" s="45">
        <v>47</v>
      </c>
      <c r="U795" s="45">
        <v>51</v>
      </c>
      <c r="V795" s="50">
        <v>-4</v>
      </c>
      <c r="W795" s="50">
        <v>-0.13</v>
      </c>
      <c r="X795" s="50">
        <v>-0.67</v>
      </c>
    </row>
    <row r="796" spans="2:24">
      <c r="B796" s="60" t="s">
        <v>5629</v>
      </c>
      <c r="H796" s="44">
        <v>37</v>
      </c>
      <c r="I796" s="86">
        <v>2907</v>
      </c>
      <c r="J796" s="45">
        <v>79</v>
      </c>
      <c r="K796" s="45">
        <v>70.2</v>
      </c>
      <c r="L796" s="45">
        <v>32.299999999999997</v>
      </c>
      <c r="M796" s="44">
        <v>32</v>
      </c>
      <c r="N796" s="45">
        <v>87</v>
      </c>
      <c r="O796" s="45">
        <v>22</v>
      </c>
      <c r="P796" s="44">
        <v>5</v>
      </c>
      <c r="Q796" s="45">
        <v>27</v>
      </c>
      <c r="R796" s="45">
        <v>1</v>
      </c>
      <c r="S796" s="44">
        <v>1.68</v>
      </c>
      <c r="T796" s="45">
        <v>49</v>
      </c>
      <c r="U796" s="45">
        <v>47</v>
      </c>
      <c r="V796" s="51">
        <v>2</v>
      </c>
      <c r="W796" s="51">
        <v>0.06</v>
      </c>
      <c r="X796" s="50">
        <v>-0.08</v>
      </c>
    </row>
    <row r="797" spans="2:24">
      <c r="B797" s="60" t="s">
        <v>5630</v>
      </c>
      <c r="H797" s="44">
        <v>32</v>
      </c>
      <c r="I797" s="86">
        <v>2481</v>
      </c>
      <c r="J797" s="45">
        <v>78</v>
      </c>
      <c r="K797" s="45">
        <v>59.9</v>
      </c>
      <c r="L797" s="45">
        <v>27.6</v>
      </c>
      <c r="M797" s="44">
        <v>30</v>
      </c>
      <c r="N797" s="45">
        <v>82</v>
      </c>
      <c r="O797" s="45">
        <v>22</v>
      </c>
      <c r="P797" s="44">
        <v>2</v>
      </c>
      <c r="Q797" s="45">
        <v>12</v>
      </c>
      <c r="R797" s="45">
        <v>0</v>
      </c>
      <c r="S797" s="44">
        <v>1.63</v>
      </c>
      <c r="T797" s="45">
        <v>47</v>
      </c>
      <c r="U797" s="45">
        <v>48</v>
      </c>
      <c r="V797" s="50">
        <v>-1</v>
      </c>
      <c r="W797" s="50">
        <v>-0.04</v>
      </c>
      <c r="X797" s="50">
        <v>-0.31</v>
      </c>
    </row>
    <row r="798" spans="2:24">
      <c r="B798" s="60" t="s">
        <v>5631</v>
      </c>
      <c r="H798" s="44">
        <v>31</v>
      </c>
      <c r="I798" s="86">
        <v>2502</v>
      </c>
      <c r="J798" s="45">
        <v>81</v>
      </c>
      <c r="K798" s="45">
        <v>60.4</v>
      </c>
      <c r="L798" s="45">
        <v>27.8</v>
      </c>
      <c r="M798" s="44">
        <v>28</v>
      </c>
      <c r="N798" s="45">
        <v>86</v>
      </c>
      <c r="O798" s="45">
        <v>19</v>
      </c>
      <c r="P798" s="44">
        <v>3</v>
      </c>
      <c r="Q798" s="45">
        <v>34</v>
      </c>
      <c r="R798" s="45">
        <v>2</v>
      </c>
      <c r="S798" s="44">
        <v>1.82</v>
      </c>
      <c r="T798" s="45">
        <v>43</v>
      </c>
      <c r="U798" s="45">
        <v>33</v>
      </c>
      <c r="V798" s="51">
        <v>10</v>
      </c>
      <c r="W798" s="51">
        <v>0.36</v>
      </c>
      <c r="X798" s="51">
        <v>0.69</v>
      </c>
    </row>
    <row r="799" spans="2:24">
      <c r="B799" s="60" t="s">
        <v>5632</v>
      </c>
      <c r="H799" s="44">
        <v>44</v>
      </c>
      <c r="I799" s="86">
        <v>2302</v>
      </c>
      <c r="J799" s="45">
        <v>52</v>
      </c>
      <c r="K799" s="45">
        <v>55.6</v>
      </c>
      <c r="L799" s="45">
        <v>25.6</v>
      </c>
      <c r="M799" s="44">
        <v>27</v>
      </c>
      <c r="N799" s="45">
        <v>73</v>
      </c>
      <c r="O799" s="45">
        <v>2</v>
      </c>
      <c r="P799" s="44">
        <v>17</v>
      </c>
      <c r="Q799" s="45">
        <v>20</v>
      </c>
      <c r="R799" s="45">
        <v>0</v>
      </c>
      <c r="S799" s="44">
        <v>1.54</v>
      </c>
      <c r="T799" s="45">
        <v>43</v>
      </c>
      <c r="U799" s="45">
        <v>39</v>
      </c>
      <c r="V799" s="51">
        <v>4</v>
      </c>
      <c r="W799" s="51">
        <v>0.16</v>
      </c>
      <c r="X799" s="51">
        <v>0.16</v>
      </c>
    </row>
    <row r="800" spans="2:24">
      <c r="B800" s="60" t="s">
        <v>5633</v>
      </c>
      <c r="H800" s="44">
        <v>37</v>
      </c>
      <c r="I800" s="86">
        <v>2119</v>
      </c>
      <c r="J800" s="45">
        <v>57</v>
      </c>
      <c r="K800" s="45">
        <v>51.2</v>
      </c>
      <c r="L800" s="45">
        <v>23.5</v>
      </c>
      <c r="M800" s="44">
        <v>26</v>
      </c>
      <c r="N800" s="45">
        <v>71</v>
      </c>
      <c r="O800" s="45">
        <v>5</v>
      </c>
      <c r="P800" s="44">
        <v>11</v>
      </c>
      <c r="Q800" s="45">
        <v>25</v>
      </c>
      <c r="R800" s="45">
        <v>2</v>
      </c>
      <c r="S800" s="44">
        <v>1.73</v>
      </c>
      <c r="T800" s="45">
        <v>35</v>
      </c>
      <c r="U800" s="45">
        <v>28</v>
      </c>
      <c r="V800" s="51">
        <v>7</v>
      </c>
      <c r="W800" s="51">
        <v>0.3</v>
      </c>
      <c r="X800" s="51">
        <v>0.43</v>
      </c>
    </row>
    <row r="801" spans="2:24">
      <c r="B801" s="60" t="s">
        <v>5634</v>
      </c>
      <c r="H801" s="44">
        <v>33</v>
      </c>
      <c r="I801" s="86">
        <v>1836</v>
      </c>
      <c r="J801" s="45">
        <v>56</v>
      </c>
      <c r="K801" s="45">
        <v>44.3</v>
      </c>
      <c r="L801" s="45">
        <v>20.399999999999999</v>
      </c>
      <c r="M801" s="44">
        <v>22</v>
      </c>
      <c r="N801" s="45">
        <v>71</v>
      </c>
      <c r="O801" s="45">
        <v>1</v>
      </c>
      <c r="P801" s="44">
        <v>11</v>
      </c>
      <c r="Q801" s="45">
        <v>24</v>
      </c>
      <c r="R801" s="45">
        <v>1</v>
      </c>
      <c r="S801" s="44">
        <v>1.75</v>
      </c>
      <c r="T801" s="45">
        <v>36</v>
      </c>
      <c r="U801" s="45">
        <v>21</v>
      </c>
      <c r="V801" s="51">
        <v>15</v>
      </c>
      <c r="W801" s="51">
        <v>0.74</v>
      </c>
      <c r="X801" s="51">
        <v>1.1599999999999999</v>
      </c>
    </row>
    <row r="802" spans="2:24">
      <c r="B802" s="60" t="s">
        <v>5635</v>
      </c>
      <c r="H802" s="44">
        <v>22</v>
      </c>
      <c r="I802" s="86">
        <v>1656</v>
      </c>
      <c r="J802" s="45">
        <v>75</v>
      </c>
      <c r="K802" s="45">
        <v>40</v>
      </c>
      <c r="L802" s="45">
        <v>18.399999999999999</v>
      </c>
      <c r="M802" s="44">
        <v>18</v>
      </c>
      <c r="N802" s="45">
        <v>88</v>
      </c>
      <c r="O802" s="45">
        <v>17</v>
      </c>
      <c r="P802" s="44">
        <v>4</v>
      </c>
      <c r="Q802" s="45">
        <v>20</v>
      </c>
      <c r="R802" s="45">
        <v>5</v>
      </c>
      <c r="S802" s="44">
        <v>1.63</v>
      </c>
      <c r="T802" s="45">
        <v>24</v>
      </c>
      <c r="U802" s="45">
        <v>27</v>
      </c>
      <c r="V802" s="50">
        <v>-3</v>
      </c>
      <c r="W802" s="50">
        <v>-0.16</v>
      </c>
      <c r="X802" s="50">
        <v>-0.42</v>
      </c>
    </row>
    <row r="803" spans="2:24">
      <c r="B803" s="60" t="s">
        <v>5636</v>
      </c>
      <c r="H803" s="44">
        <v>29</v>
      </c>
      <c r="I803" s="86">
        <v>1541</v>
      </c>
      <c r="J803" s="45">
        <v>53</v>
      </c>
      <c r="K803" s="45">
        <v>37.200000000000003</v>
      </c>
      <c r="L803" s="45">
        <v>17.100000000000001</v>
      </c>
      <c r="M803" s="44">
        <v>16</v>
      </c>
      <c r="N803" s="45">
        <v>76</v>
      </c>
      <c r="O803" s="45">
        <v>6</v>
      </c>
      <c r="P803" s="44">
        <v>13</v>
      </c>
      <c r="Q803" s="45">
        <v>25</v>
      </c>
      <c r="R803" s="45">
        <v>1</v>
      </c>
      <c r="S803" s="44">
        <v>1.56</v>
      </c>
      <c r="T803" s="45">
        <v>24</v>
      </c>
      <c r="U803" s="45">
        <v>31</v>
      </c>
      <c r="V803" s="50">
        <v>-7</v>
      </c>
      <c r="W803" s="50">
        <v>-0.41</v>
      </c>
      <c r="X803" s="50">
        <v>-0.79</v>
      </c>
    </row>
    <row r="804" spans="2:24">
      <c r="B804" s="60" t="s">
        <v>5637</v>
      </c>
      <c r="H804" s="44">
        <v>22</v>
      </c>
      <c r="I804" s="86">
        <v>1434</v>
      </c>
      <c r="J804" s="45">
        <v>65</v>
      </c>
      <c r="K804" s="45">
        <v>34.6</v>
      </c>
      <c r="L804" s="45">
        <v>15.9</v>
      </c>
      <c r="M804" s="44">
        <v>16</v>
      </c>
      <c r="N804" s="45">
        <v>79</v>
      </c>
      <c r="O804" s="45">
        <v>11</v>
      </c>
      <c r="P804" s="44">
        <v>6</v>
      </c>
      <c r="Q804" s="45">
        <v>27</v>
      </c>
      <c r="R804" s="45">
        <v>8</v>
      </c>
      <c r="S804" s="44">
        <v>1.26</v>
      </c>
      <c r="T804" s="45">
        <v>21</v>
      </c>
      <c r="U804" s="45">
        <v>27</v>
      </c>
      <c r="V804" s="50">
        <v>-6</v>
      </c>
      <c r="W804" s="50">
        <v>-0.38</v>
      </c>
      <c r="X804" s="50">
        <v>-0.71</v>
      </c>
    </row>
    <row r="805" spans="2:24">
      <c r="B805" s="60" t="s">
        <v>5638</v>
      </c>
      <c r="H805" s="44">
        <v>22</v>
      </c>
      <c r="I805" s="45">
        <v>936</v>
      </c>
      <c r="J805" s="45">
        <v>43</v>
      </c>
      <c r="K805" s="45">
        <v>22.6</v>
      </c>
      <c r="L805" s="45">
        <v>10.4</v>
      </c>
      <c r="M805" s="44">
        <v>10</v>
      </c>
      <c r="N805" s="45">
        <v>65</v>
      </c>
      <c r="O805" s="45">
        <v>0</v>
      </c>
      <c r="P805" s="44">
        <v>12</v>
      </c>
      <c r="Q805" s="45">
        <v>24</v>
      </c>
      <c r="R805" s="45">
        <v>1</v>
      </c>
      <c r="S805" s="44">
        <v>1.48</v>
      </c>
      <c r="T805" s="45">
        <v>18</v>
      </c>
      <c r="U805" s="45">
        <v>10</v>
      </c>
      <c r="V805" s="51">
        <v>8</v>
      </c>
      <c r="W805" s="51">
        <v>0.77</v>
      </c>
      <c r="X805" s="51">
        <v>0.88</v>
      </c>
    </row>
    <row r="806" spans="2:24">
      <c r="B806" s="60" t="s">
        <v>5639</v>
      </c>
      <c r="H806" s="44">
        <v>17</v>
      </c>
      <c r="I806" s="45">
        <v>778</v>
      </c>
      <c r="J806" s="45">
        <v>46</v>
      </c>
      <c r="K806" s="45">
        <v>18.8</v>
      </c>
      <c r="L806" s="45">
        <v>8.6</v>
      </c>
      <c r="M806" s="44">
        <v>10</v>
      </c>
      <c r="N806" s="45">
        <v>64</v>
      </c>
      <c r="O806" s="45">
        <v>0</v>
      </c>
      <c r="P806" s="44">
        <v>7</v>
      </c>
      <c r="Q806" s="45">
        <v>19</v>
      </c>
      <c r="R806" s="45">
        <v>8</v>
      </c>
      <c r="S806" s="44">
        <v>1.71</v>
      </c>
      <c r="T806" s="45">
        <v>9</v>
      </c>
      <c r="U806" s="45">
        <v>11</v>
      </c>
      <c r="V806" s="50">
        <v>-2</v>
      </c>
      <c r="W806" s="50">
        <v>-0.23</v>
      </c>
      <c r="X806" s="50">
        <v>-0.39</v>
      </c>
    </row>
    <row r="807" spans="2:24">
      <c r="B807" s="60" t="s">
        <v>5640</v>
      </c>
      <c r="H807" s="44">
        <v>15</v>
      </c>
      <c r="I807" s="45">
        <v>689</v>
      </c>
      <c r="J807" s="45">
        <v>46</v>
      </c>
      <c r="K807" s="45">
        <v>16.600000000000001</v>
      </c>
      <c r="L807" s="45">
        <v>7.7</v>
      </c>
      <c r="M807" s="44">
        <v>7</v>
      </c>
      <c r="N807" s="45">
        <v>75</v>
      </c>
      <c r="O807" s="45">
        <v>3</v>
      </c>
      <c r="P807" s="44">
        <v>8</v>
      </c>
      <c r="Q807" s="45">
        <v>21</v>
      </c>
      <c r="R807" s="45">
        <v>18</v>
      </c>
      <c r="S807" s="44">
        <v>2.33</v>
      </c>
      <c r="T807" s="45">
        <v>11</v>
      </c>
      <c r="U807" s="45">
        <v>5</v>
      </c>
      <c r="V807" s="51">
        <v>6</v>
      </c>
      <c r="W807" s="51">
        <v>0.78</v>
      </c>
      <c r="X807" s="51">
        <v>0.84</v>
      </c>
    </row>
    <row r="808" spans="2:24">
      <c r="B808" s="60" t="s">
        <v>5641</v>
      </c>
      <c r="H808" s="44">
        <v>12</v>
      </c>
      <c r="I808" s="45">
        <v>707</v>
      </c>
      <c r="J808" s="45">
        <v>59</v>
      </c>
      <c r="K808" s="45">
        <v>17.100000000000001</v>
      </c>
      <c r="L808" s="45">
        <v>7.9</v>
      </c>
      <c r="M808" s="44">
        <v>6</v>
      </c>
      <c r="N808" s="45">
        <v>83</v>
      </c>
      <c r="O808" s="45">
        <v>3</v>
      </c>
      <c r="P808" s="44">
        <v>6</v>
      </c>
      <c r="Q808" s="45">
        <v>35</v>
      </c>
      <c r="R808" s="45">
        <v>6</v>
      </c>
      <c r="S808" s="44">
        <v>1.64</v>
      </c>
      <c r="T808" s="45">
        <v>11</v>
      </c>
      <c r="U808" s="45">
        <v>13</v>
      </c>
      <c r="V808" s="50">
        <v>-2</v>
      </c>
      <c r="W808" s="50">
        <v>-0.25</v>
      </c>
      <c r="X808" s="50">
        <v>-0.41</v>
      </c>
    </row>
    <row r="809" spans="2:24">
      <c r="B809" s="60" t="s">
        <v>5642</v>
      </c>
      <c r="H809" s="44">
        <v>20</v>
      </c>
      <c r="I809" s="45">
        <v>699</v>
      </c>
      <c r="J809" s="45">
        <v>35</v>
      </c>
      <c r="K809" s="45">
        <v>16.899999999999999</v>
      </c>
      <c r="L809" s="45">
        <v>7.8</v>
      </c>
      <c r="M809" s="44">
        <v>6</v>
      </c>
      <c r="N809" s="45">
        <v>73</v>
      </c>
      <c r="O809" s="45">
        <v>2</v>
      </c>
      <c r="P809" s="44">
        <v>14</v>
      </c>
      <c r="Q809" s="45">
        <v>19</v>
      </c>
      <c r="R809" s="45">
        <v>3</v>
      </c>
      <c r="S809" s="44">
        <v>1.8</v>
      </c>
      <c r="T809" s="45">
        <v>11</v>
      </c>
      <c r="U809" s="45">
        <v>11</v>
      </c>
      <c r="V809" s="45">
        <v>0</v>
      </c>
      <c r="W809" s="45">
        <v>0</v>
      </c>
      <c r="X809" s="50">
        <v>-0.1</v>
      </c>
    </row>
    <row r="810" spans="2:24">
      <c r="B810" s="60" t="s">
        <v>5643</v>
      </c>
      <c r="H810" s="44">
        <v>20</v>
      </c>
      <c r="I810" s="45">
        <v>510</v>
      </c>
      <c r="J810" s="45">
        <v>26</v>
      </c>
      <c r="K810" s="45">
        <v>12.3</v>
      </c>
      <c r="L810" s="45">
        <v>5.7</v>
      </c>
      <c r="M810" s="44">
        <v>5</v>
      </c>
      <c r="N810" s="45">
        <v>57</v>
      </c>
      <c r="O810" s="45">
        <v>0</v>
      </c>
      <c r="P810" s="44">
        <v>15</v>
      </c>
      <c r="Q810" s="45">
        <v>15</v>
      </c>
      <c r="R810" s="45">
        <v>5</v>
      </c>
      <c r="S810" s="44">
        <v>1.67</v>
      </c>
      <c r="T810" s="45">
        <v>11</v>
      </c>
      <c r="U810" s="45">
        <v>9</v>
      </c>
      <c r="V810" s="51">
        <v>2</v>
      </c>
      <c r="W810" s="51">
        <v>0.35</v>
      </c>
      <c r="X810" s="51">
        <v>0.3</v>
      </c>
    </row>
    <row r="811" spans="2:24">
      <c r="B811" s="60" t="s">
        <v>5644</v>
      </c>
      <c r="H811" s="44">
        <v>17</v>
      </c>
      <c r="I811" s="45">
        <v>627</v>
      </c>
      <c r="J811" s="45">
        <v>37</v>
      </c>
      <c r="K811" s="45">
        <v>15.1</v>
      </c>
      <c r="L811" s="45">
        <v>7</v>
      </c>
      <c r="M811" s="44">
        <v>4</v>
      </c>
      <c r="N811" s="45">
        <v>85</v>
      </c>
      <c r="O811" s="45">
        <v>2</v>
      </c>
      <c r="P811" s="44">
        <v>13</v>
      </c>
      <c r="Q811" s="45">
        <v>22</v>
      </c>
      <c r="R811" s="45">
        <v>0</v>
      </c>
      <c r="S811" s="44">
        <v>1.44</v>
      </c>
      <c r="T811" s="45">
        <v>7</v>
      </c>
      <c r="U811" s="45">
        <v>11</v>
      </c>
      <c r="V811" s="50">
        <v>-4</v>
      </c>
      <c r="W811" s="50">
        <v>-0.56999999999999995</v>
      </c>
      <c r="X811" s="50">
        <v>-0.78</v>
      </c>
    </row>
    <row r="812" spans="2:24">
      <c r="B812" s="60" t="s">
        <v>5645</v>
      </c>
      <c r="H812" s="44">
        <v>18</v>
      </c>
      <c r="I812" s="45">
        <v>443</v>
      </c>
      <c r="J812" s="45">
        <v>25</v>
      </c>
      <c r="K812" s="45">
        <v>10.7</v>
      </c>
      <c r="L812" s="45">
        <v>4.9000000000000004</v>
      </c>
      <c r="M812" s="44">
        <v>4</v>
      </c>
      <c r="N812" s="45">
        <v>70</v>
      </c>
      <c r="O812" s="45">
        <v>0</v>
      </c>
      <c r="P812" s="44">
        <v>14</v>
      </c>
      <c r="Q812" s="45">
        <v>12</v>
      </c>
      <c r="R812" s="45">
        <v>1</v>
      </c>
      <c r="S812" s="44">
        <v>1.56</v>
      </c>
      <c r="T812" s="45">
        <v>10</v>
      </c>
      <c r="U812" s="45">
        <v>15</v>
      </c>
      <c r="V812" s="50">
        <v>-5</v>
      </c>
      <c r="W812" s="50">
        <v>-1.02</v>
      </c>
      <c r="X812" s="50">
        <v>-1.23</v>
      </c>
    </row>
    <row r="813" spans="2:24">
      <c r="B813" s="60" t="s">
        <v>5646</v>
      </c>
      <c r="H813" s="44">
        <v>9</v>
      </c>
      <c r="I813" s="45">
        <v>253</v>
      </c>
      <c r="J813" s="45">
        <v>28</v>
      </c>
      <c r="K813" s="45">
        <v>6.1</v>
      </c>
      <c r="L813" s="45">
        <v>2.8</v>
      </c>
      <c r="M813" s="44">
        <v>3</v>
      </c>
      <c r="N813" s="45">
        <v>55</v>
      </c>
      <c r="O813" s="45">
        <v>0</v>
      </c>
      <c r="P813" s="44">
        <v>6</v>
      </c>
      <c r="Q813" s="45">
        <v>15</v>
      </c>
      <c r="R813" s="45">
        <v>3</v>
      </c>
      <c r="S813" s="44">
        <v>1.22</v>
      </c>
      <c r="T813" s="45">
        <v>3</v>
      </c>
      <c r="U813" s="45">
        <v>9</v>
      </c>
      <c r="V813" s="50">
        <v>-6</v>
      </c>
      <c r="W813" s="50">
        <v>-2.13</v>
      </c>
      <c r="X813" s="50">
        <v>-2.37</v>
      </c>
    </row>
    <row r="814" spans="2:24">
      <c r="B814" s="60" t="s">
        <v>5647</v>
      </c>
      <c r="H814" s="44">
        <v>7</v>
      </c>
      <c r="I814" s="45">
        <v>272</v>
      </c>
      <c r="J814" s="45">
        <v>39</v>
      </c>
      <c r="K814" s="45">
        <v>6.6</v>
      </c>
      <c r="L814" s="45">
        <v>3</v>
      </c>
      <c r="M814" s="44">
        <v>2</v>
      </c>
      <c r="N814" s="45">
        <v>69</v>
      </c>
      <c r="O814" s="45">
        <v>0</v>
      </c>
      <c r="P814" s="44">
        <v>5</v>
      </c>
      <c r="Q814" s="45">
        <v>27</v>
      </c>
      <c r="R814" s="45">
        <v>1</v>
      </c>
      <c r="S814" s="44">
        <v>1.78</v>
      </c>
      <c r="T814" s="45">
        <v>3</v>
      </c>
      <c r="U814" s="45">
        <v>2</v>
      </c>
      <c r="V814" s="51">
        <v>1</v>
      </c>
      <c r="W814" s="51">
        <v>0.33</v>
      </c>
      <c r="X814" s="51">
        <v>0.26</v>
      </c>
    </row>
    <row r="815" spans="2:24">
      <c r="B815" s="60" t="s">
        <v>5648</v>
      </c>
      <c r="H815" s="44">
        <v>13</v>
      </c>
      <c r="I815" s="45">
        <v>259</v>
      </c>
      <c r="J815" s="45">
        <v>20</v>
      </c>
      <c r="K815" s="45">
        <v>6.3</v>
      </c>
      <c r="L815" s="45">
        <v>2.9</v>
      </c>
      <c r="M815" s="44">
        <v>1</v>
      </c>
      <c r="N815" s="45">
        <v>60</v>
      </c>
      <c r="O815" s="45">
        <v>0</v>
      </c>
      <c r="P815" s="44">
        <v>12</v>
      </c>
      <c r="Q815" s="45">
        <v>17</v>
      </c>
      <c r="R815" s="45">
        <v>5</v>
      </c>
      <c r="S815" s="44">
        <v>1.57</v>
      </c>
      <c r="T815" s="45">
        <v>3</v>
      </c>
      <c r="U815" s="45">
        <v>4</v>
      </c>
      <c r="V815" s="50">
        <v>-1</v>
      </c>
      <c r="W815" s="50">
        <v>-0.35</v>
      </c>
      <c r="X815" s="50">
        <v>-0.46</v>
      </c>
    </row>
    <row r="816" spans="2:24">
      <c r="B816" s="60" t="s">
        <v>5649</v>
      </c>
      <c r="H816" s="44">
        <v>6</v>
      </c>
      <c r="I816" s="45">
        <v>232</v>
      </c>
      <c r="J816" s="45">
        <v>39</v>
      </c>
      <c r="K816" s="45">
        <v>5.6</v>
      </c>
      <c r="L816" s="45">
        <v>2.6</v>
      </c>
      <c r="M816" s="44">
        <v>1</v>
      </c>
      <c r="N816" s="45">
        <v>90</v>
      </c>
      <c r="O816" s="45">
        <v>1</v>
      </c>
      <c r="P816" s="44">
        <v>5</v>
      </c>
      <c r="Q816" s="45">
        <v>28</v>
      </c>
      <c r="R816" s="45">
        <v>27</v>
      </c>
      <c r="S816" s="44">
        <v>1.5</v>
      </c>
      <c r="T816" s="45">
        <v>2</v>
      </c>
      <c r="U816" s="45">
        <v>4</v>
      </c>
      <c r="V816" s="50">
        <v>-2</v>
      </c>
      <c r="W816" s="50">
        <v>-0.78</v>
      </c>
      <c r="X816" s="50">
        <v>-0.91</v>
      </c>
    </row>
    <row r="817" spans="2:24">
      <c r="B817" s="60" t="s">
        <v>5650</v>
      </c>
      <c r="H817" s="44">
        <v>5</v>
      </c>
      <c r="I817" s="45">
        <v>176</v>
      </c>
      <c r="J817" s="45">
        <v>35</v>
      </c>
      <c r="K817" s="45">
        <v>4.3</v>
      </c>
      <c r="L817" s="45">
        <v>2</v>
      </c>
      <c r="M817" s="44">
        <v>1</v>
      </c>
      <c r="N817" s="45">
        <v>74</v>
      </c>
      <c r="O817" s="45">
        <v>0</v>
      </c>
      <c r="P817" s="44">
        <v>4</v>
      </c>
      <c r="Q817" s="45">
        <v>26</v>
      </c>
      <c r="R817" s="45">
        <v>4</v>
      </c>
      <c r="S817" s="44">
        <v>2</v>
      </c>
      <c r="T817" s="45">
        <v>2</v>
      </c>
      <c r="U817" s="45">
        <v>1</v>
      </c>
      <c r="V817" s="51">
        <v>1</v>
      </c>
      <c r="W817" s="51">
        <v>0.51</v>
      </c>
      <c r="X817" s="51">
        <v>0.44</v>
      </c>
    </row>
    <row r="818" spans="2:24">
      <c r="B818" s="60" t="s">
        <v>5651</v>
      </c>
      <c r="H818" s="44">
        <v>5</v>
      </c>
      <c r="I818" s="45">
        <v>106</v>
      </c>
      <c r="J818" s="45">
        <v>21</v>
      </c>
      <c r="K818" s="45">
        <v>2.6</v>
      </c>
      <c r="L818" s="45">
        <v>1.2</v>
      </c>
      <c r="M818" s="44">
        <v>1</v>
      </c>
      <c r="N818" s="45">
        <v>73</v>
      </c>
      <c r="O818" s="45">
        <v>0</v>
      </c>
      <c r="P818" s="44">
        <v>4</v>
      </c>
      <c r="Q818" s="45">
        <v>8</v>
      </c>
      <c r="R818" s="45">
        <v>2</v>
      </c>
      <c r="S818" s="44">
        <v>1</v>
      </c>
      <c r="T818" s="45">
        <v>1</v>
      </c>
      <c r="U818" s="45">
        <v>0</v>
      </c>
      <c r="V818" s="51">
        <v>1</v>
      </c>
      <c r="W818" s="51">
        <v>0.85</v>
      </c>
      <c r="X818" s="51">
        <v>0.78</v>
      </c>
    </row>
    <row r="819" spans="2:24">
      <c r="B819" s="60" t="s">
        <v>5652</v>
      </c>
      <c r="H819" s="44">
        <v>2</v>
      </c>
      <c r="I819" s="45">
        <v>103</v>
      </c>
      <c r="J819" s="45">
        <v>52</v>
      </c>
      <c r="K819" s="45">
        <v>2.5</v>
      </c>
      <c r="L819" s="45">
        <v>1.1000000000000001</v>
      </c>
      <c r="M819" s="44">
        <v>1</v>
      </c>
      <c r="N819" s="45">
        <v>79</v>
      </c>
      <c r="O819" s="45">
        <v>0</v>
      </c>
      <c r="P819" s="44">
        <v>1</v>
      </c>
      <c r="Q819" s="45">
        <v>24</v>
      </c>
      <c r="R819" s="45">
        <v>0</v>
      </c>
      <c r="S819" s="44">
        <v>2</v>
      </c>
      <c r="T819" s="45">
        <v>1</v>
      </c>
      <c r="U819" s="45">
        <v>0</v>
      </c>
      <c r="V819" s="51">
        <v>1</v>
      </c>
      <c r="W819" s="51">
        <v>0.87</v>
      </c>
      <c r="X819" s="51">
        <v>0.81</v>
      </c>
    </row>
    <row r="820" spans="2:24">
      <c r="B820" s="60" t="s">
        <v>5653</v>
      </c>
      <c r="H820" s="44">
        <v>1</v>
      </c>
      <c r="I820" s="45">
        <v>90</v>
      </c>
      <c r="J820" s="45">
        <v>90</v>
      </c>
      <c r="K820" s="45">
        <v>2.2000000000000002</v>
      </c>
      <c r="L820" s="45">
        <v>1</v>
      </c>
      <c r="M820" s="44">
        <v>1</v>
      </c>
      <c r="N820" s="45">
        <v>90</v>
      </c>
      <c r="O820" s="45">
        <v>1</v>
      </c>
      <c r="P820" s="44">
        <v>0</v>
      </c>
      <c r="Q820" s="45"/>
      <c r="R820" s="45">
        <v>45</v>
      </c>
      <c r="S820" s="44">
        <v>1</v>
      </c>
      <c r="T820" s="45">
        <v>1</v>
      </c>
      <c r="U820" s="45">
        <v>1</v>
      </c>
      <c r="V820" s="45">
        <v>0</v>
      </c>
      <c r="W820" s="45">
        <v>0</v>
      </c>
      <c r="X820" s="50">
        <v>-0.09</v>
      </c>
    </row>
    <row r="821" spans="2:24">
      <c r="B821" s="60" t="s">
        <v>5654</v>
      </c>
      <c r="H821" s="44">
        <v>1</v>
      </c>
      <c r="I821" s="45">
        <v>10</v>
      </c>
      <c r="J821" s="45">
        <v>10</v>
      </c>
      <c r="K821" s="45">
        <v>0.2</v>
      </c>
      <c r="L821" s="45">
        <v>0.1</v>
      </c>
      <c r="M821" s="44">
        <v>1</v>
      </c>
      <c r="N821" s="45">
        <v>10</v>
      </c>
      <c r="O821" s="45">
        <v>0</v>
      </c>
      <c r="P821" s="44">
        <v>0</v>
      </c>
      <c r="Q821" s="45"/>
      <c r="R821" s="45">
        <v>3</v>
      </c>
      <c r="S821" s="44">
        <v>0</v>
      </c>
      <c r="T821" s="45">
        <v>0</v>
      </c>
      <c r="U821" s="45">
        <v>0</v>
      </c>
      <c r="V821" s="45">
        <v>0</v>
      </c>
      <c r="W821" s="45">
        <v>0</v>
      </c>
      <c r="X821" s="50">
        <v>-0.09</v>
      </c>
    </row>
    <row r="822" spans="2:24">
      <c r="B822" s="60" t="s">
        <v>5655</v>
      </c>
      <c r="H822" s="44">
        <v>1</v>
      </c>
      <c r="I822" s="45">
        <v>6</v>
      </c>
      <c r="J822" s="45">
        <v>6</v>
      </c>
      <c r="K822" s="45">
        <v>0.1</v>
      </c>
      <c r="L822" s="45">
        <v>0.1</v>
      </c>
      <c r="M822" s="44">
        <v>0</v>
      </c>
      <c r="N822" s="45"/>
      <c r="O822" s="45">
        <v>0</v>
      </c>
      <c r="P822" s="44">
        <v>1</v>
      </c>
      <c r="Q822" s="45">
        <v>6</v>
      </c>
      <c r="R822" s="45">
        <v>5</v>
      </c>
      <c r="S822" s="44">
        <v>0</v>
      </c>
      <c r="T822" s="45">
        <v>0</v>
      </c>
      <c r="U822" s="45">
        <v>0</v>
      </c>
      <c r="V822" s="45">
        <v>0</v>
      </c>
      <c r="W822" s="45">
        <v>0</v>
      </c>
      <c r="X822" s="50">
        <v>-0.09</v>
      </c>
    </row>
    <row r="823" spans="2:24">
      <c r="B823" s="60" t="s">
        <v>5656</v>
      </c>
      <c r="H823" s="44">
        <v>1</v>
      </c>
      <c r="I823" s="45">
        <v>2</v>
      </c>
      <c r="J823" s="45">
        <v>2</v>
      </c>
      <c r="K823" s="45">
        <v>0</v>
      </c>
      <c r="L823" s="45">
        <v>0</v>
      </c>
      <c r="M823" s="44">
        <v>0</v>
      </c>
      <c r="N823" s="45"/>
      <c r="O823" s="45">
        <v>0</v>
      </c>
      <c r="P823" s="44">
        <v>1</v>
      </c>
      <c r="Q823" s="45">
        <v>2</v>
      </c>
      <c r="R823" s="45">
        <v>0</v>
      </c>
      <c r="S823" s="44">
        <v>1</v>
      </c>
      <c r="T823" s="45">
        <v>0</v>
      </c>
      <c r="U823" s="45">
        <v>0</v>
      </c>
      <c r="V823" s="45">
        <v>0</v>
      </c>
      <c r="W823" s="45">
        <v>0</v>
      </c>
      <c r="X823" s="50">
        <v>-0.09</v>
      </c>
    </row>
    <row r="824" spans="2:24">
      <c r="B824" s="60" t="s">
        <v>5657</v>
      </c>
      <c r="H824" s="44">
        <v>0</v>
      </c>
      <c r="I824" s="45"/>
      <c r="J824" s="45"/>
      <c r="K824" s="45"/>
      <c r="L824" s="45"/>
      <c r="M824" s="44">
        <v>0</v>
      </c>
      <c r="N824" s="45"/>
      <c r="O824" s="45">
        <v>0</v>
      </c>
      <c r="P824" s="44">
        <v>0</v>
      </c>
      <c r="Q824" s="45"/>
      <c r="R824" s="45">
        <v>3</v>
      </c>
      <c r="S824" s="44"/>
      <c r="T824" s="45"/>
      <c r="U824" s="45"/>
      <c r="V824" s="45"/>
      <c r="W824" s="45"/>
      <c r="X824" s="45"/>
    </row>
    <row r="825" spans="2:24">
      <c r="B825" s="60" t="s">
        <v>5658</v>
      </c>
      <c r="H825" s="44">
        <v>0</v>
      </c>
      <c r="I825" s="45"/>
      <c r="J825" s="45"/>
      <c r="K825" s="45"/>
      <c r="L825" s="45"/>
      <c r="M825" s="44">
        <v>0</v>
      </c>
      <c r="N825" s="45"/>
      <c r="O825" s="45">
        <v>0</v>
      </c>
      <c r="P825" s="44">
        <v>0</v>
      </c>
      <c r="Q825" s="45"/>
      <c r="R825" s="45">
        <v>6</v>
      </c>
      <c r="S825" s="44"/>
      <c r="T825" s="45"/>
      <c r="U825" s="45"/>
      <c r="V825" s="45"/>
      <c r="W825" s="45"/>
      <c r="X825" s="45"/>
    </row>
    <row r="826" spans="2:24">
      <c r="B826" s="60" t="s">
        <v>5659</v>
      </c>
      <c r="H826" s="44">
        <v>0</v>
      </c>
      <c r="I826" s="45"/>
      <c r="J826" s="45"/>
      <c r="K826" s="45"/>
      <c r="L826" s="45"/>
      <c r="M826" s="44">
        <v>0</v>
      </c>
      <c r="N826" s="45"/>
      <c r="O826" s="45">
        <v>0</v>
      </c>
      <c r="P826" s="44">
        <v>0</v>
      </c>
      <c r="Q826" s="45"/>
      <c r="R826" s="45">
        <v>2</v>
      </c>
      <c r="S826" s="44"/>
      <c r="T826" s="45"/>
      <c r="U826" s="45"/>
      <c r="V826" s="45"/>
      <c r="W826" s="45"/>
      <c r="X826" s="45"/>
    </row>
    <row r="827" spans="2:24">
      <c r="B827" s="60" t="s">
        <v>5660</v>
      </c>
      <c r="H827" s="44">
        <v>0</v>
      </c>
      <c r="I827" s="45"/>
      <c r="J827" s="45"/>
      <c r="K827" s="45"/>
      <c r="L827" s="45"/>
      <c r="M827" s="44">
        <v>0</v>
      </c>
      <c r="N827" s="45"/>
      <c r="O827" s="45">
        <v>0</v>
      </c>
      <c r="P827" s="44">
        <v>0</v>
      </c>
      <c r="Q827" s="45"/>
      <c r="R827" s="45">
        <v>1</v>
      </c>
      <c r="S827" s="44"/>
      <c r="T827" s="45"/>
      <c r="U827" s="45"/>
      <c r="V827" s="45"/>
      <c r="W827" s="45"/>
      <c r="X827" s="45"/>
    </row>
    <row r="828" spans="2:24">
      <c r="B828" s="60" t="s">
        <v>5661</v>
      </c>
      <c r="H828" s="44">
        <v>0</v>
      </c>
      <c r="I828" s="45"/>
      <c r="J828" s="45"/>
      <c r="K828" s="45"/>
      <c r="L828" s="45"/>
      <c r="M828" s="44">
        <v>0</v>
      </c>
      <c r="N828" s="45"/>
      <c r="O828" s="45">
        <v>0</v>
      </c>
      <c r="P828" s="44">
        <v>0</v>
      </c>
      <c r="Q828" s="45"/>
      <c r="R828" s="45">
        <v>1</v>
      </c>
      <c r="S828" s="44"/>
      <c r="T828" s="45"/>
      <c r="U828" s="45"/>
      <c r="V828" s="45"/>
      <c r="W828" s="45"/>
      <c r="X828" s="45"/>
    </row>
    <row r="829" spans="2:24">
      <c r="B829" s="60" t="s">
        <v>5662</v>
      </c>
      <c r="H829" s="44">
        <v>0</v>
      </c>
      <c r="I829" s="45"/>
      <c r="J829" s="45"/>
      <c r="K829" s="45"/>
      <c r="L829" s="45"/>
      <c r="M829" s="44">
        <v>0</v>
      </c>
      <c r="N829" s="45"/>
      <c r="O829" s="45">
        <v>0</v>
      </c>
      <c r="P829" s="44">
        <v>0</v>
      </c>
      <c r="Q829" s="45"/>
      <c r="R829" s="45">
        <v>1</v>
      </c>
      <c r="S829" s="44"/>
      <c r="T829" s="45"/>
      <c r="U829" s="45"/>
      <c r="V829" s="45"/>
      <c r="W829" s="45"/>
      <c r="X829" s="45"/>
    </row>
    <row r="830" spans="2:24">
      <c r="B830" s="60" t="s">
        <v>5663</v>
      </c>
      <c r="H830" s="44">
        <v>0</v>
      </c>
      <c r="I830" s="45"/>
      <c r="J830" s="45"/>
      <c r="K830" s="45"/>
      <c r="L830" s="45"/>
      <c r="M830" s="44">
        <v>0</v>
      </c>
      <c r="N830" s="45"/>
      <c r="O830" s="45">
        <v>0</v>
      </c>
      <c r="P830" s="44">
        <v>0</v>
      </c>
      <c r="Q830" s="45"/>
      <c r="R830" s="45">
        <v>4</v>
      </c>
      <c r="S830" s="44"/>
      <c r="T830" s="45"/>
      <c r="U830" s="45"/>
      <c r="V830" s="45"/>
      <c r="W830" s="45"/>
      <c r="X830" s="45"/>
    </row>
    <row r="831" spans="2:24">
      <c r="B831" s="60" t="s">
        <v>5664</v>
      </c>
      <c r="H831" s="44">
        <v>0</v>
      </c>
      <c r="I831" s="45"/>
      <c r="J831" s="45"/>
      <c r="K831" s="45"/>
      <c r="L831" s="45"/>
      <c r="M831" s="44">
        <v>0</v>
      </c>
      <c r="N831" s="45"/>
      <c r="O831" s="45">
        <v>0</v>
      </c>
      <c r="P831" s="44">
        <v>0</v>
      </c>
      <c r="Q831" s="45"/>
      <c r="R831" s="45">
        <v>3</v>
      </c>
      <c r="S831" s="44"/>
      <c r="T831" s="45"/>
      <c r="U831" s="45"/>
      <c r="V831" s="45"/>
      <c r="W831" s="45"/>
      <c r="X831" s="45"/>
    </row>
    <row r="832" spans="2:24" ht="17.25" thickBot="1">
      <c r="B832" s="126" t="s">
        <v>5665</v>
      </c>
      <c r="H832" s="123">
        <v>0</v>
      </c>
      <c r="I832" s="124"/>
      <c r="J832" s="124"/>
      <c r="K832" s="124"/>
      <c r="L832" s="124"/>
      <c r="M832" s="123">
        <v>0</v>
      </c>
      <c r="N832" s="124"/>
      <c r="O832" s="124">
        <v>0</v>
      </c>
      <c r="P832" s="123">
        <v>0</v>
      </c>
      <c r="Q832" s="124"/>
      <c r="R832" s="124">
        <v>1</v>
      </c>
      <c r="S832" s="123"/>
      <c r="T832" s="124"/>
      <c r="U832" s="124"/>
      <c r="V832" s="124"/>
      <c r="W832" s="124"/>
      <c r="X832" s="124"/>
    </row>
  </sheetData>
  <sortState ref="A3:Y722">
    <sortCondition descending="1" ref="I2"/>
  </sortState>
  <mergeCells count="5">
    <mergeCell ref="A1:G1"/>
    <mergeCell ref="H1:L1"/>
    <mergeCell ref="M1:O1"/>
    <mergeCell ref="P1:R1"/>
    <mergeCell ref="S1:X1"/>
  </mergeCells>
  <hyperlinks>
    <hyperlink ref="AD252" r:id="rId1" display="https://fbref.com/en/players/79300479/matchlogs/2025-2026/summary/Martin-Odegaard-Match-Logs" xr:uid="{2B4E08B2-3DDD-4EF4-90B4-FFBAC4A0432A}"/>
    <hyperlink ref="AD63" r:id="rId2" display="https://fbref.com/en/players/3ee0dd59/matchlogs/2025-2026/summary/Martin-Zubimendi-Match-Logs" xr:uid="{105DA1B9-B436-468A-80D5-2BA3B35553ED}"/>
    <hyperlink ref="AD359" r:id="rId3" display="https://fbref.com/en/players/028e70b9/matchlogs/2025-2026/summary/Joshua-Zirkzee-Match-Logs" xr:uid="{4E0C6117-CBC6-4199-9FAF-E701C71E22BD}"/>
    <hyperlink ref="AD389" r:id="rId4" display="https://fbref.com/en/players/51cf8561/matchlogs/2025-2026/summary/Oleksandr-Zinchenko-Match-Logs" xr:uid="{28948F1F-7A61-4864-8E27-6F16EF5B6796}"/>
    <hyperlink ref="AD211" r:id="rId5" display="https://fbref.com/en/players/6763f716/matchlogs/2025-2026/summary/Leny-Yoro-Match-Logs" xr:uid="{234F5125-7AEA-483E-9380-CFB8E942D1E8}"/>
    <hyperlink ref="AD402" r:id="rId6" display="https://fbref.com/en/players/c1fe2a48/matchlogs/2025-2026/summary/Ryan-Yates-Match-Logs" xr:uid="{BE86B7D3-39E7-4055-817A-7373C24010A5}"/>
    <hyperlink ref="AD96" r:id="rId7" display="https://fbref.com/en/players/907a5d7c/matchlogs/2025-2026/summary/Yehor-Yarmoliuk-Match-Logs" xr:uid="{548E5A32-E75A-4FE4-B569-B89F16F9A6FD}"/>
    <hyperlink ref="AD46" r:id="rId8" display="https://fbref.com/en/players/e61b8aee/matchlogs/2025-2026/summary/Granit-Xhaka-Match-Logs" xr:uid="{985C7573-5B44-41B3-8988-D538A8A509DD}"/>
    <hyperlink ref="AD647" r:id="rId9" display="https://fbref.com/en/players/9417a430/matchlogs/2025-2026/summary/James-Wright-Match-Logs" xr:uid="{B3F007A3-E62C-4B37-8B0C-C0071D7490A6}"/>
    <hyperlink ref="AD439" r:id="rId10" display="https://fbref.com/en/players/a5212312/matchlogs/2025-2026/summary/Joe-Worrall-Match-Logs" xr:uid="{9A329601-9D7B-43BF-9662-C618F8E2CBD2}"/>
    <hyperlink ref="AD646" r:id="rId11" display="https://fbref.com/en/players/19e50035/matchlogs/2025-2026/summary/Freddie-Woodman-Match-Logs" xr:uid="{ADE51EDC-CCBA-4D06-A139-684AA6958725}"/>
    <hyperlink ref="AD345" r:id="rId12" display="https://fbref.com/en/players/4e9a0555/matchlogs/2025-2026/summary/Chris-Wood-Match-Logs" xr:uid="{D4C57A63-2741-4A0F-9535-1E351C7BA117}"/>
    <hyperlink ref="AD174" r:id="rId13" display="https://fbref.com/en/players/7ca196eb/matchlogs/2025-2026/summary/Nick-Woltemade-Match-Logs" xr:uid="{44E344A2-2765-4FB8-B24F-7A2B7155ED8C}"/>
    <hyperlink ref="AD407" r:id="rId14" display="https://fbref.com/en/players/2500cef9/matchlogs/2025-2026/summary/Yoane-Wissa-Match-Logs" xr:uid="{43307B3A-BDAA-45C8-A431-6D2C8CD5A62C}"/>
    <hyperlink ref="AD132" r:id="rId15" display="https://fbref.com/en/players/e7fcf289/matchlogs/2025-2026/summary/Florian-Wirtz-Match-Logs" xr:uid="{370DA8CB-F2A9-47B4-80FB-7C34E82C02B7}"/>
    <hyperlink ref="AD509" r:id="rId16" display="https://fbref.com/en/players/ba31eee2/matchlogs/2025-2026/summary/Ben-Winterburn-Match-Logs" xr:uid="{8B9F2680-6F5A-4E9D-8911-1FFC4FBAB5DD}"/>
    <hyperlink ref="AD109" r:id="rId17" display="https://fbref.com/en/players/c6dc9ecd/matchlogs/2025-2026/summary/Harry-Wilson-Match-Logs" xr:uid="{EC473E79-79AE-4E2C-BDCD-319A7B828056}"/>
    <hyperlink ref="AD280" r:id="rId18" display="https://fbref.com/en/players/c596fcb0/matchlogs/2025-2026/summary/Callum-Wilson-Match-Logs" xr:uid="{B9715290-2D93-41FC-A13C-8BD70B839F82}"/>
    <hyperlink ref="AD415" r:id="rId19" display="https://fbref.com/en/players/a3b03921/matchlogs/2025-2026/summary/Joe-Willock-Match-Logs" xr:uid="{46CF41B4-DBF2-4711-B7E5-017F97973458}"/>
    <hyperlink ref="AD321" r:id="rId20" display="https://fbref.com/en/players/2eda11b1/matchlogs/2025-2026/summary/Estevao-Willian-Match-Logs" xr:uid="{A429BE27-8CC6-4846-A04D-FCA888F9F7B0}"/>
    <hyperlink ref="AD43" r:id="rId21" display="https://fbref.com/en/players/dd323728/matchlogs/2025-2026/summary/Neco-Williams-Match-Logs" xr:uid="{204ABE89-AFD9-479C-8440-9389CB1E8F52}"/>
    <hyperlink ref="AD645" r:id="rId22" display="https://fbref.com/en/players/d2fe0b0b/matchlogs/2025-2026/summary/Luca-Williams-Barnett-Match-Logs" xr:uid="{768C453A-077A-4840-B5C6-F7DD28E71D28}"/>
    <hyperlink ref="AD205" r:id="rId23" display="https://fbref.com/en/players/4876c9ab/matchlogs/2025-2026/summary/Mats-Wieffer-Match-Logs" xr:uid="{6F415F80-97DE-40C0-8336-C5B5B201F5AB}"/>
    <hyperlink ref="AD381" r:id="rId24" display="https://fbref.com/en/players/35e413f1/matchlogs/2025-2026/summary/Ben-White-Match-Logs" xr:uid="{F4A1FBA6-A026-4026-ACC8-EACD57A5CCD2}"/>
    <hyperlink ref="AD98" r:id="rId25" display="https://fbref.com/en/players/4b542852/matchlogs/2025-2026/summary/Adam-Wharton-Match-Logs" xr:uid="{3081E516-FE65-4BB1-A385-FC84D301BA57}"/>
    <hyperlink ref="AD644" r:id="rId26" display="https://fbref.com/en/players/a182122b/matchlogs/2025-2026/summary/Reece-Welch-Match-Logs" xr:uid="{DFF2610A-6DF9-42C6-B002-049A95F85BB7}"/>
    <hyperlink ref="AD199" r:id="rId27" display="https://fbref.com/en/players/ce5143da/matchlogs/2025-2026/summary/Danny-Welbeck-Match-Logs" xr:uid="{E7F37D95-9819-4036-A7AD-1108E3E42CC4}"/>
    <hyperlink ref="AD643" r:id="rId28" display="https://fbref.com/en/players/882228c2/matchlogs/2025-2026/summary/Max-Weiss-Match-Logs" xr:uid="{50DD325D-349A-446F-9523-E9ED5978CEDD}"/>
    <hyperlink ref="AD467" r:id="rId29" display="https://fbref.com/en/players/9886c32e/matchlogs/2025-2026/summary/Tom-Watson-Match-Logs" xr:uid="{2CAA4BFF-A905-4073-89B8-6EAFF81EFF4E}"/>
    <hyperlink ref="AD97" r:id="rId30" display="https://fbref.com/en/players/aed3a70f/matchlogs/2025-2026/summary/Ollie-Watkins-Match-Logs" xr:uid="{B70F46D3-2B67-4E85-9840-A1DEF00638FE}"/>
    <hyperlink ref="AD377" r:id="rId31" display="https://fbref.com/en/players/3515d404/matchlogs/2025-2026/summary/James-Ward-Prowse-Match-Logs" xr:uid="{20493EBA-6261-4999-947A-71E14A5451D8}"/>
    <hyperlink ref="AD215" r:id="rId32" display="https://fbref.com/en/players/9e525177/matchlogs/2025-2026/summary/Aaron-Wan-Bissaka-Match-Logs" xr:uid="{3FEF6809-201B-49B6-8D0A-61D86D6FF2EF}"/>
    <hyperlink ref="AD246" r:id="rId33" display="https://fbref.com/en/players/984a5a64/matchlogs/2025-2026/summary/Kyle-Walker-Peters-Match-Logs" xr:uid="{ADABFC9D-E146-4188-92F8-770B36C404E9}"/>
    <hyperlink ref="AD57" r:id="rId34" display="https://fbref.com/en/players/86dd77d1/matchlogs/2025-2026/summary/Kyle-Walker-Match-Logs" xr:uid="{42852D3B-FD45-4939-BEDA-E99FE826F736}"/>
    <hyperlink ref="AD642" r:id="rId35" display="https://fbref.com/en/players/fd6bdbce/matchlogs/2025-2026/summary/Luka-Vuskovic-Match-Logs" xr:uid="{3A90CD87-8CD4-43FC-9B52-71EEC688161A}"/>
    <hyperlink ref="AD42" r:id="rId36" display="https://fbref.com/en/players/77d6fd4d/matchlogs/2025-2026/summary/Guglielmo-Vicario-Match-Logs" xr:uid="{976E37C1-496B-4421-8629-D47A2A17BE5F}"/>
    <hyperlink ref="AD41" r:id="rId37" display="https://fbref.com/en/players/cf134113/matchlogs/2025-2026/summary/Bart-Verbruggen-Match-Logs" xr:uid="{07653E82-8E45-480F-B6F4-69084889B105}"/>
    <hyperlink ref="AD55" r:id="rId38" display="https://fbref.com/en/players/8fe2a392/matchlogs/2025-2026/summary/Micky-van-de-Ven-Match-Logs" xr:uid="{1DBF2727-CBC9-421F-B9BA-94282AB9DC9A}"/>
    <hyperlink ref="AD306" r:id="rId39" display="https://fbref.com/en/players/dad4b285/matchlogs/2025-2026/summary/Joel-Veltman-Match-Logs" xr:uid="{D454AD87-2111-4137-83D9-1E51DA838472}"/>
    <hyperlink ref="AD40" r:id="rId40" display="https://fbref.com/en/players/e06683ca/matchlogs/2025-2026/summary/Virgil-van-Dijk-Match-Logs" xr:uid="{6A164565-5C8C-45DA-96EB-A05494AD6749}"/>
    <hyperlink ref="AD641" r:id="rId41" display="https://fbref.com/en/players/57a34cf4/matchlogs/2025-2026/summary/Hakon-Valdimarsson-Match-Logs" xr:uid="{1EB88503-19CC-4EC4-88D2-278B20045050}"/>
    <hyperlink ref="AD451" r:id="rId42" display="https://fbref.com/en/players/f8eca1b6/matchlogs/2025-2026/summary/Enes-Unal-Match-Logs" xr:uid="{78B6150D-026A-42B1-BADC-0707DF613F27}"/>
    <hyperlink ref="AD156" r:id="rId43" display="https://fbref.com/en/players/1df4a109/matchlogs/2025-2026/summary/Lesley-Ugochukwu-Match-Logs" xr:uid="{CCF5105B-6505-484E-8BFB-D2CF1C320551}"/>
    <hyperlink ref="AD295" r:id="rId44" display="https://fbref.com/en/players/c9817014/matchlogs/2025-2026/summary/Manuel-Ugarte-Match-Logs" xr:uid="{F90C8238-B861-4700-821B-7668B5EEF45D}"/>
    <hyperlink ref="AD322" r:id="rId45" display="https://fbref.com/en/players/7cd520e8/matchlogs/2025-2026/summary/Destiny-Udogie-Match-Logs" xr:uid="{6352732E-18BC-40D2-9CC3-5514AD05120E}"/>
    <hyperlink ref="AD450" r:id="rId46" display="https://fbref.com/en/players/87941696/matchlogs/2025-2026/summary/Christantus-Uche-Match-Logs" xr:uid="{73317A41-920D-4223-BFC7-17DF5533D01C}"/>
    <hyperlink ref="AD443" r:id="rId47" display="https://fbref.com/en/players/a497130f/matchlogs/2025-2026/summary/Stefanos-Tzimas-Match-Logs" xr:uid="{F2785890-B446-41E8-8226-FA5C2C88F182}"/>
    <hyperlink ref="AD640" r:id="rId48" display="https://fbref.com/en/players/af49fb14/matchlogs/2025-2026/summary/Harry-Tyrer-Match-Logs" xr:uid="{82B377F2-DECB-49D1-B8E4-A92555708373}"/>
    <hyperlink ref="AD639" r:id="rId49" display="https://fbref.com/en/players/7ba5d93b/matchlogs/2025-2026/summary/Timur-Tuterov-Match-Logs" xr:uid="{56E4F477-2A9A-4D62-9DF6-68FC46331BB0}"/>
    <hyperlink ref="AD284" r:id="rId50" display="https://fbref.com/en/players/2baec6ce/matchlogs/2025-2026/summary/Axel-Tuanzebe-Match-Logs" xr:uid="{41962602-316D-4727-A9DF-75FD98810EE7}"/>
    <hyperlink ref="AD48" r:id="rId51" display="https://fbref.com/en/players/5d0e0a1f/matchlogs/2025-2026/summary/Adrien-Truffert-Match-Logs" xr:uid="{76428056-2B73-4DAE-92A2-F0E306418B91}"/>
    <hyperlink ref="AD207" r:id="rId52" display="https://fbref.com/en/players/38ceb24a/matchlogs/2025-2026/summary/Leandro-Trossard-Match-Logs" xr:uid="{2190A1BE-B051-426F-B0FB-00A5DC916FBB}"/>
    <hyperlink ref="AD288" r:id="rId53" display="https://fbref.com/en/players/21512407/matchlogs/2025-2026/summary/Kieran-Trippier-Match-Logs" xr:uid="{D71345F9-B724-4066-BE29-AD368B6E4FF4}"/>
    <hyperlink ref="AD489" r:id="rId54" display="https://fbref.com/en/players/b2a81fc6/matchlogs/2025-2026/summary/Mike-Tresor-Match-Logs" xr:uid="{B2FF6773-C65E-4AC9-A3DB-D01DE4C6CE90}"/>
    <hyperlink ref="AD638" r:id="rId55" display="https://fbref.com/en/players/fe558029/matchlogs/2025-2026/summary/Mark-Travers-Match-Logs" xr:uid="{52B6F415-B6EF-49F1-9D0B-E3ACFE6FC727}"/>
    <hyperlink ref="AD323" r:id="rId56" display="https://fbref.com/en/players/c47541e0/matchlogs/2025-2026/summary/Bertrand-Traore-Match-Logs" xr:uid="{28CECFD7-D33E-4FB3-BE63-B2B3532884D9}"/>
    <hyperlink ref="AD405" r:id="rId57" display="https://fbref.com/en/players/9a28eba4/matchlogs/2025-2026/summary/Adama-Traore-Match-Logs" xr:uid="{F63E8BC8-AFEE-41C2-8FA9-9C63E6E6FF98}"/>
    <hyperlink ref="AD406" r:id="rId58" display="https://fbref.com/en/players/259fea27/matchlogs/2025-2026/summary/James-Trafford-Match-Logs" xr:uid="{279DB5A4-CBC7-4D0E-AF6E-B2ED16DF9F6D}"/>
    <hyperlink ref="AD228" r:id="rId59" display="https://fbref.com/en/players/532e1e4f/matchlogs/2025-2026/summary/Pau-Torres-Match-Logs" xr:uid="{62E40871-B648-49CC-9CEF-F597718ABF1A}"/>
    <hyperlink ref="AD133" r:id="rId60" display="https://fbref.com/en/players/0db169ae/matchlogs/2025-2026/summary/Sandro-Tonali-Match-Logs" xr:uid="{31FC0CB4-512F-48BD-8F21-4B501DAD3BF9}"/>
    <hyperlink ref="AD167" r:id="rId61" display="https://fbref.com/en/players/88f130ed/matchlogs/2025-2026/summary/Jean-Clair-Todibo-Match-Logs" xr:uid="{2F372724-D107-427A-B0B5-1466921AE14C}"/>
    <hyperlink ref="AD83" r:id="rId62" display="https://fbref.com/en/players/41034650/matchlogs/2025-2026/summary/Jurrien-Timber-Match-Logs" xr:uid="{2C85C9AB-094F-45E5-9BEC-160CED6E6003}"/>
    <hyperlink ref="AD191" r:id="rId63" display="https://fbref.com/en/players/56f7a928/matchlogs/2025-2026/summary/Youri-Tielemans-Match-Logs" xr:uid="{4748BFD2-9831-46AF-B4A4-C88BFB98FE7C}"/>
    <hyperlink ref="AD110" r:id="rId64" display="https://fbref.com/en/players/ff5ea0bf/matchlogs/2025-2026/summary/Malick-Thiaw-Match-Logs" xr:uid="{AC3E9181-C2D4-49CD-8A69-6A5625DD6F40}"/>
    <hyperlink ref="AD65" r:id="rId65" display="https://fbref.com/en/players/dc45ac24/matchlogs/2025-2026/summary/Thiago-Match-Logs" xr:uid="{3FD9E50D-1951-4046-B5B2-AA2584250336}"/>
    <hyperlink ref="AD165" r:id="rId66" display="https://fbref.com/en/players/77d7c96f/matchlogs/2025-2026/summary/Kenny-Tete-Match-Logs" xr:uid="{0E57E22A-9B66-42BE-B7E1-7B2A599E835A}"/>
    <hyperlink ref="AD346" r:id="rId67" display="https://fbref.com/en/players/829aa60c/matchlogs/2025-2026/summary/Mathys-Tel-Match-Logs" xr:uid="{CFFD83D6-FC7E-4DAD-9A3E-DDD477B56FBD}"/>
    <hyperlink ref="AD198" r:id="rId68" display="https://fbref.com/en/players/aeca7743/matchlogs/2025-2026/summary/Jackson-Tchatchoua-Match-Logs" xr:uid="{07E1E5EC-F11A-45E2-B530-D041F56F9125}"/>
    <hyperlink ref="AD290" r:id="rId69" display="https://fbref.com/en/players/a3c8b4d3/matchlogs/2025-2026/summary/Loum-Tchaouna-Match-Logs" xr:uid="{F9584576-1EAF-42AC-B2E0-F4E566D7B419}"/>
    <hyperlink ref="AD80" r:id="rId70" display="https://fbref.com/en/players/5c0da4a4/matchlogs/2025-2026/summary/Marcus-Tavernier-Match-Logs" xr:uid="{2A64BA26-B6FC-4BC6-AC69-EA4684CFEC68}"/>
    <hyperlink ref="AD637" r:id="rId71" display="https://fbref.com/en/players/c155dd7d/matchlogs/2025-2026/summary/Charlie-Tasker-Match-Logs" xr:uid="{64F5FB9E-E3B9-428A-80F4-0C3591D78ABA}"/>
    <hyperlink ref="AD39" r:id="rId72" display="https://fbref.com/en/players/15ea812b/matchlogs/2025-2026/summary/James-Tarkowski-Match-Logs" xr:uid="{03D5FE81-934A-407C-B316-DFE0F5ED5CDE}"/>
    <hyperlink ref="AD297" r:id="rId73" display="https://fbref.com/en/players/1d36d6b6/matchlogs/2025-2026/summary/Ao-Tanaka-Match-Logs" xr:uid="{F3213CDF-06A0-4AFD-8C6B-0235B195BB09}"/>
    <hyperlink ref="AD264" r:id="rId74" display="https://fbref.com/en/players/47ce793b/matchlogs/2025-2026/summary/Chemsdine-Talbi-Match-Logs" xr:uid="{6128FFC2-FFA1-4998-805C-D5E6B507A10A}"/>
    <hyperlink ref="AD636" r:id="rId75" display="https://fbref.com/en/players/9f59ff55/matchlogs/2025-2026/summary/Kota-Takai-Match-Logs" xr:uid="{09293BBF-7BEB-4EB5-BDAE-947F41EEAE78}"/>
    <hyperlink ref="AD54" r:id="rId76" display="https://fbref.com/en/players/934e1968/matchlogs/2025-2026/summary/Dominik-Szoboszlai-Match-Logs" xr:uid="{455694E4-B056-4D1C-8FDF-8E98C65B0E68}"/>
    <hyperlink ref="AD635" r:id="rId77" display="https://fbref.com/en/players/a7abd792/matchlogs/2025-2026/summary/Ethan-Sutherland-Match-Logs" xr:uid="{2EFADB9C-945D-42DC-9813-280F3C4E6E8D}"/>
    <hyperlink ref="AD190" r:id="rId78" display="https://fbref.com/en/players/df04eb4b/matchlogs/2025-2026/summary/Crysencio-Summerville-Match-Logs" xr:uid="{A875D179-10BF-4544-A699-77DBD86EE07B}"/>
    <hyperlink ref="AD86" r:id="rId79" display="https://fbref.com/en/players/f4d296e4/matchlogs/2025-2026/summary/Pascal-Struijk-Match-Logs" xr:uid="{496F6CEE-0189-4709-8B3D-C2BE18450F7B}"/>
    <hyperlink ref="AD168" r:id="rId80" display="https://fbref.com/en/players/f553b2b3/matchlogs/2025-2026/summary/Jorgen-Strand-Larsen-Match-Logs" xr:uid="{6B40A08F-BF62-4341-8CC9-C01E1DC51EE5}"/>
    <hyperlink ref="AD388" r:id="rId81" display="https://fbref.com/en/players/5eecec3d/matchlogs/2025-2026/summary/John-Stones-Match-Logs" xr:uid="{8BA6C06C-8052-4D7C-9F74-8222D8EA8FC8}"/>
    <hyperlink ref="AD634" r:id="rId82" display="https://fbref.com/en/players/6c2a4c10/matchlogs/2025-2026/summary/Charlie-Stevens-Match-Logs" xr:uid="{FFE739B4-EFDB-440E-9D69-6509BFA08341}"/>
    <hyperlink ref="AD633" r:id="rId83" display="https://fbref.com/en/players/28300a16/matchlogs/2025-2026/summary/Jason-Steele-Match-Logs" xr:uid="{65C62F18-69B5-401B-9A28-0CBE8C8E0AD0}"/>
    <hyperlink ref="AD122" r:id="rId84" display="https://fbref.com/en/players/0f59a7bf/matchlogs/2025-2026/summary/Anton-Stach-Match-Logs" xr:uid="{CE8B0E82-F7EA-4C20-8AA6-70CE3B7B8FB7}"/>
    <hyperlink ref="AD146" r:id="rId85" display="https://fbref.com/en/players/9bc9a519/matchlogs/2025-2026/summary/Djed-Spence-Match-Logs" xr:uid="{9B4C9B70-DB5B-46B0-BDE4-389F6A51FD30}"/>
    <hyperlink ref="AD279" r:id="rId86" display="https://fbref.com/en/players/6613c819/matchlogs/2025-2026/summary/Tomas-Soucek-Match-Logs" xr:uid="{988777C1-5E96-466D-8981-45C564BFAA34}"/>
    <hyperlink ref="AD484" r:id="rId87" display="https://fbref.com/en/players/af0d79a9/matchlogs/2025-2026/summary/Borna-Sosa-Match-Logs" xr:uid="{BC955E12-9E8E-47E2-91C7-0940C4CD2104}"/>
    <hyperlink ref="AD435" r:id="rId88" display="https://fbref.com/en/players/b66b8d5e/matchlogs/2025-2026/summary/Oliver-Sonne-Match-Logs" xr:uid="{7BEF0CD4-D021-44C7-AA3F-51CF053253EE}"/>
    <hyperlink ref="AD632" r:id="rId89" display="https://fbref.com/en/players/886f9aac/matchlogs/2025-2026/summary/Manor-Solomon-Match-Logs" xr:uid="{D10E6E57-B777-47AD-93B0-160BFD16F63D}"/>
    <hyperlink ref="AD478" r:id="rId90" display="https://fbref.com/en/players/98c8559a/matchlogs/2025-2026/summary/Julio-Soler-Match-Logs" xr:uid="{2CFF9B08-C948-4C8F-A5D0-7B27CE9E76A9}"/>
    <hyperlink ref="AD466" r:id="rId91" display="https://fbref.com/en/players/e77dc3b2/matchlogs/2025-2026/summary/Dominic-Solanke-Match-Logs" xr:uid="{E3BED8B8-12C9-4565-8F01-0AE92E1E39E8}"/>
    <hyperlink ref="AD237" r:id="rId92" display="https://fbref.com/en/players/17695062/matchlogs/2025-2026/summary/Emile-Smith-Rowe-Match-Logs" xr:uid="{E899C7CE-C0A4-4093-9C25-76ADD7FC90F8}"/>
    <hyperlink ref="AD340" r:id="rId93" display="https://fbref.com/en/players/20b104bc/matchlogs/2025-2026/summary/Adam-Smith-Match-Logs" xr:uid="{138E74CE-5A78-4F5E-BDE5-A9E030E97CF2}"/>
    <hyperlink ref="AD631" r:id="rId94" display="https://fbref.com/en/players/c55a846e/matchlogs/2025-2026/summary/Gaga-Slonina-Match-Logs" xr:uid="{E38518C0-1CE9-4CA4-B5B5-24DB2238454B}"/>
    <hyperlink ref="AD232" r:id="rId95" display="https://fbref.com/en/players/da4d670f/matchlogs/2025-2026/summary/Xavi-Simons-Match-Logs" xr:uid="{F97CB310-5967-4B66-96AB-CA9C558272D9}"/>
    <hyperlink ref="AD630" r:id="rId96" display="https://fbref.com/en/players/c1a271b9/matchlogs/2025-2026/summary/Freddie-Simmonds-Match-Logs" xr:uid="{1A727263-A564-493C-8655-0A9591D45470}"/>
    <hyperlink ref="AD500" r:id="rId97" display="https://fbref.com/en/players/4d77e622/matchlogs/2025-2026/summary/Jota-Silva-Match-Logs" xr:uid="{C2C1B543-CC88-4807-A760-AB659E3687F9}"/>
    <hyperlink ref="AD113" r:id="rId98" display="https://fbref.com/en/players/3eb22ec9/matchlogs/2025-2026/summary/Bernardo-Silva-Match-Logs" xr:uid="{19ECFE0A-3E54-4016-80F5-D82089B54A01}"/>
    <hyperlink ref="AD51" r:id="rId99" display="https://fbref.com/en/players/9c94165b/matchlogs/2025-2026/summary/Luke-Shaw-Match-Logs" xr:uid="{D0602A10-DF9E-4263-BE3A-30C5AB894A46}"/>
    <hyperlink ref="AD629" r:id="rId100" display="https://fbref.com/en/players/5536f008/matchlogs/2025-2026/summary/Leo-Shahar-Match-Logs" xr:uid="{BE363508-BF19-4837-876A-52028DA8EF65}"/>
    <hyperlink ref="AD628" r:id="rId101" display="https://fbref.com/en/players/b6aabcf8/matchlogs/2025-2026/summary/Park-Seungsoo-Match-Logs" xr:uid="{6CD07531-5D05-4D1D-8314-1B500A727A9E}"/>
    <hyperlink ref="AD202" r:id="rId102" display="https://fbref.com/en/players/6aa3e78b/matchlogs/2025-2026/summary/Ryan-Sessegnon-Match-Logs" xr:uid="{42466939-1F00-4323-84C5-1BECD18F2279}"/>
    <hyperlink ref="AD227" r:id="rId103" display="https://fbref.com/en/players/3260690c/matchlogs/2025-2026/summary/Benjamin-Sesko-Match-Logs" xr:uid="{D28BF9B4-860E-41F8-8956-10D7EA5B5BB4}"/>
    <hyperlink ref="AD62" r:id="rId104" display="https://fbref.com/en/players/35141f4c/matchlogs/2025-2026/summary/Marcos-Senesi-Match-Logs" xr:uid="{6651CC3B-744C-43E8-8A54-6BBF976D8D31}"/>
    <hyperlink ref="AD463" r:id="rId105" display="https://fbref.com/en/players/efd2ec23/matchlogs/2025-2026/summary/Antoine-Semenyo-Match-Logs" xr:uid="{49AD9A69-A2AB-4B82-A038-5830FC758F16}"/>
    <hyperlink ref="AD76" r:id="rId106" display="https://fbref.com/en/players/efd2ec23/matchlogs/2025-2026/summary/Antoine-Semenyo-Match-Logs" xr:uid="{DF1F2EA8-3CA3-4852-AE02-D50FEE2E5B1B}"/>
    <hyperlink ref="AD117" r:id="rId107" display="https://fbref.com/en/players/834b5c4c/matchlogs/2025-2026/summary/Matz-Sels-Match-Logs" xr:uid="{F3F8587D-BE95-4908-A5EF-1B0F967FFF3B}"/>
    <hyperlink ref="AD446" r:id="rId108" display="https://fbref.com/en/players/ec75ee25/matchlogs/2025-2026/summary/Jenson-Seelt-Match-Logs" xr:uid="{B614F1EB-A394-401E-A955-08FCAF883546}"/>
    <hyperlink ref="AD129" r:id="rId109" display="https://fbref.com/en/players/104d0bb8/matchlogs/2025-2026/summary/Alex-Scott-Match-Logs" xr:uid="{3107886D-D5E2-471A-99DC-2C760C11A7AC}"/>
    <hyperlink ref="AD216" r:id="rId110" display="https://fbref.com/en/players/c8aa95da/matchlogs/2025-2026/summary/Fabian-Schar-Match-Logs" xr:uid="{1D6D9FB9-179D-4425-9F5E-701E8FF3D8A9}"/>
    <hyperlink ref="AD85" r:id="rId111" display="https://fbref.com/en/players/52afb588/matchlogs/2025-2026/summary/Kevin-Schade-Match-Logs" xr:uid="{66FDAF2D-8EA9-4C1C-9E24-9F7E7984614A}"/>
    <hyperlink ref="AD516" r:id="rId112" display="https://fbref.com/en/players/21945a9e/matchlogs/2025-2026/summary/Dane-Scarlett-Match-Logs" xr:uid="{9E8E41E4-26ED-4CB1-A527-C7FA71FD5191}"/>
    <hyperlink ref="AD337" r:id="rId113" display="https://fbref.com/en/players/242e5e6d/matchlogs/2025-2026/summary/Oliver-Scarles-Match-Logs" xr:uid="{BA319DD9-21BC-40EE-8CBD-D01083DC5758}"/>
    <hyperlink ref="AD231" r:id="rId114" display="https://fbref.com/en/players/e041497d/matchlogs/2025-2026/summary/Nicolo-Savona-Match-Logs" xr:uid="{5A4FE1FD-A5EE-4955-B985-199B1FEFDE82}"/>
    <hyperlink ref="AD342" r:id="rId115" display="https://fbref.com/en/players/fe6e7156/matchlogs/2025-2026/summary/Savio-Match-Logs" xr:uid="{9530EC08-89FB-44CA-8911-4310039F3D91}"/>
    <hyperlink ref="AD236" r:id="rId116" display="https://fbref.com/en/players/bfdb33aa/matchlogs/2025-2026/summary/Ismaila-Sarr-Match-Logs" xr:uid="{75A32660-1011-46F0-A295-640CB699D42B}"/>
    <hyperlink ref="AD336" r:id="rId117" display="https://fbref.com/en/players/dd745366/matchlogs/2025-2026/summary/Andrey-Santos-Match-Logs" xr:uid="{B28B4DD2-C445-40AE-947E-1A0EA8566E61}"/>
    <hyperlink ref="AD248" r:id="rId118" display="https://fbref.com/en/players/bced0375/matchlogs/2025-2026/summary/Ibrahim-Sangare-Match-Logs" xr:uid="{21874183-BF03-438A-B3CF-4F75C458AEC3}"/>
    <hyperlink ref="AD400" r:id="rId119" display="https://fbref.com/en/players/dbf053da/matchlogs/2025-2026/summary/Jadon-Sancho-Match-Logs" xr:uid="{56F1F812-6CEA-45C8-85CC-DB0B10D4FAF7}"/>
    <hyperlink ref="AD73" r:id="rId120" display="https://fbref.com/en/players/6a713852/matchlogs/2025-2026/summary/Robert-Sanchez-Match-Logs" xr:uid="{DACB5390-2121-453A-B522-6472820DA09E}"/>
    <hyperlink ref="AD627" r:id="rId121" display="https://fbref.com/en/players/3dabb62e/matchlogs/2025-2026/summary/Marli-Salmon-Match-Logs" xr:uid="{428E5757-AFA6-4750-9099-4E2A6433FAF5}"/>
    <hyperlink ref="AD139" r:id="rId122" display="https://fbref.com/en/players/972aeb2a/matchlogs/2025-2026/summary/William-Saliba-Match-Logs" xr:uid="{2C72755E-5CD3-47F1-873B-EDF7768568FC}"/>
    <hyperlink ref="AD204" r:id="rId123" display="https://fbref.com/en/players/e342ad68/matchlogs/2025-2026/summary/Mohamed-Salah-Match-Logs" xr:uid="{A538700A-2E14-45DD-9DF8-E76354B3AB60}"/>
    <hyperlink ref="AD137" r:id="rId124" display="https://fbref.com/en/players/bc7dc64d/matchlogs/2025-2026/summary/Bukayo-Saka-Match-Logs" xr:uid="{21FB1486-0F1D-48C4-BEE2-12C6139997BA}"/>
    <hyperlink ref="AD128" r:id="rId125" display="https://fbref.com/en/players/645481cc/matchlogs/2025-2026/summary/Noah-Sadiki-Match-Logs" xr:uid="{F359F743-5E4D-45A5-B0A3-015E3C98AC5D}"/>
    <hyperlink ref="AD626" r:id="rId126" display="https://fbref.com/en/players/54778940/matchlogs/2025-2026/summary/Dominic-Sadi-Match-Logs" xr:uid="{BF65CEF4-BC33-4301-8328-1C6E4FE11D0F}"/>
    <hyperlink ref="AD260" r:id="rId127" display="https://fbref.com/en/players/903b6e8b/matchlogs/2025-2026/summary/Jose-Sa-Match-Logs" xr:uid="{BD4EFEDE-7C2B-469A-94C2-441B531221E2}"/>
    <hyperlink ref="AD158" r:id="rId128" display="https://fbref.com/en/players/c64c01fc/matchlogs/2025-2026/summary/Georginio-Rutter-Match-Logs" xr:uid="{21A99F47-A170-4DBA-8F73-0DBB8BFF784A}"/>
    <hyperlink ref="AD625" r:id="rId129" display="https://fbref.com/en/players/da8b19e2/matchlogs/2025-2026/summary/John-Ruddy-Match-Logs" xr:uid="{C0A4C141-38A4-4BDC-A0AD-8C9B8F069AF5}"/>
    <hyperlink ref="AD624" r:id="rId130" display="https://fbref.com/en/players/419147f7/matchlogs/2025-2026/summary/James-Rowswell-Match-Logs" xr:uid="{478BA6D1-69D7-46F2-8B16-04B2E68A335D}"/>
    <hyperlink ref="AD623" r:id="rId131" display="https://fbref.com/en/players/3fcc22d5/matchlogs/2025-2026/summary/Triston-Rowe-Match-Logs" xr:uid="{0E49C892-874F-45D1-B485-65FE4FB707B6}"/>
    <hyperlink ref="AD622" r:id="rId132" display="https://fbref.com/en/players/e2177db5/matchlogs/2025-2026/summary/Leon-Routh-Match-Logs" xr:uid="{4D13B937-375B-406B-A909-30DB378C1E8B}"/>
    <hyperlink ref="AD116" r:id="rId133" display="https://fbref.com/en/players/a3d94a58/matchlogs/2025-2026/summary/Cristian-Romero-Match-Logs" xr:uid="{D22C9829-03A0-420E-A800-163BC8FD3893}"/>
    <hyperlink ref="AD386" r:id="rId134" display="https://fbref.com/en/players/1f2c7b55/matchlogs/2025-2026/summary/Merlin-Rohl-Match-Logs" xr:uid="{5F71481C-80DE-47B1-89EA-D97058BF6F3D}"/>
    <hyperlink ref="AD47" r:id="rId135" display="https://fbref.com/en/players/2e5915f1/matchlogs/2025-2026/summary/Morgan-Rogers-Match-Logs" xr:uid="{E6EAEC56-DA17-47C7-A039-E83E3310809B}"/>
    <hyperlink ref="AD621" r:id="rId136" display="https://fbref.com/en/players/57c94db2/matchlogs/2025-2026/summary/Mads-Roerslev-Match-Logs" xr:uid="{6937E6B8-5124-4E50-9BF2-CC5407A271AF}"/>
    <hyperlink ref="AD38" r:id="rId137" display="https://fbref.com/en/players/349fa918/matchlogs/2025-2026/summary/Robin-Roefs-Match-Logs" xr:uid="{E5300341-558F-4452-8130-5E01BA6F6314}"/>
    <hyperlink ref="AD429" r:id="rId138" display="https://fbref.com/en/players/34e393f2/matchlogs/2025-2026/summary/Guido-Rodriguez-Match-Logs" xr:uid="{CE6C0E10-A104-4A79-BE31-B608F9DF5560}"/>
    <hyperlink ref="AD339" r:id="rId139" display="https://fbref.com/en/players/6434f10d/matchlogs/2025-2026/summary/Rodri-Match-Logs" xr:uid="{FA75FB50-C78D-4CCA-B076-40492BACD8B8}"/>
    <hyperlink ref="AD82" r:id="rId140" display="https://fbref.com/en/players/8d62d31a/matchlogs/2025-2026/summary/Joe-Rodon-Match-Logs" xr:uid="{1195CD42-4A16-45B5-A37F-83094002B243}"/>
    <hyperlink ref="AD512" r:id="rId141" display="https://fbref.com/en/players/49375cdd/matchlogs/2025-2026/summary/Kaden-Rodney-Match-Logs" xr:uid="{9924E790-B1D8-4C85-8155-D130B39C8CC9}"/>
    <hyperlink ref="AD307" r:id="rId142" display="https://fbref.com/en/players/289601e6/matchlogs/2025-2026/summary/Antonee-Robinson-Match-Logs" xr:uid="{30A743CB-186E-4B2A-934A-98E278948DFC}"/>
    <hyperlink ref="AD355" r:id="rId143" display="https://fbref.com/en/players/2e4f5f03/matchlogs/2025-2026/summary/Andrew-Robertson-Match-Logs" xr:uid="{65D4FCDD-6948-47DD-BDBF-12F92374AAE3}"/>
    <hyperlink ref="AD485" r:id="rId144" display="https://fbref.com/en/players/59d93937/matchlogs/2025-2026/summary/Patrick-Roberts-Match-Logs" xr:uid="{EBAAE2D5-A0F4-42DA-88F1-1049ABB49F8E}"/>
    <hyperlink ref="AD382" r:id="rId145" display="https://fbref.com/en/players/35741fe2/matchlogs/2025-2026/summary/Chris-Rigg-Match-Logs" xr:uid="{14DCD93F-F46C-4656-81B1-DE1D09858CAF}"/>
    <hyperlink ref="AD620" r:id="rId146" display="https://fbref.com/en/players/b12ba5d9/matchlogs/2025-2026/summary/Seth-Ridgeon-Match-Logs" xr:uid="{7B0943BB-4560-473D-9DC1-E02F322FD7C7}"/>
    <hyperlink ref="AD180" r:id="rId147" display="https://fbref.com/en/players/fa031b34/matchlogs/2025-2026/summary/Richarlison-Match-Logs" xr:uid="{0222E447-78FC-4EB0-9EA4-D7A04DF5289C}"/>
    <hyperlink ref="AD104" r:id="rId148" display="https://fbref.com/en/players/0a3d6d2b/matchlogs/2025-2026/summary/Chris-Richards-Match-Logs" xr:uid="{4DD0C105-E532-419A-B466-F2E7496B645E}"/>
    <hyperlink ref="AD77" r:id="rId149" display="https://fbref.com/en/players/1c7012b8/matchlogs/2025-2026/summary/Declan-Rice-Match-Logs" xr:uid="{1954422C-B019-444D-8891-5E6BAC889DC8}"/>
    <hyperlink ref="AD619" r:id="rId150" display="https://fbref.com/en/players/b3b9b8b8/matchlogs/2025-2026/summary/Chadi-Riad-Match-Logs" xr:uid="{7F77B974-5845-48BE-AFA5-902B7D794A1E}"/>
    <hyperlink ref="AD162" r:id="rId151" display="https://fbref.com/en/players/afb61630/matchlogs/2025-2026/summary/Tijjani-Reijnders-Match-Logs" xr:uid="{DEA034BE-0D64-48D9-B32C-CA4615CD4829}"/>
    <hyperlink ref="AD618" r:id="rId152" display="https://fbref.com/en/players/1db75ccb/matchlogs/2025-2026/summary/Remy-Rees-Dottin-Match-Logs" xr:uid="{3F1FB69A-DD80-4E41-8AEF-344DD8460C05}"/>
    <hyperlink ref="AD494" r:id="rId153" display="https://fbref.com/en/players/803ae100/matchlogs/2025-2026/summary/Harrison-Reed-Match-Logs" xr:uid="{2045C661-3A22-4F74-8408-B2EBB95E09C9}"/>
    <hyperlink ref="AD37" r:id="rId154" display="https://fbref.com/en/players/98ea5115/matchlogs/2025-2026/summary/David-Raya-Match-Logs" xr:uid="{23FE401C-58A7-4A1F-A922-998A0574112C}"/>
    <hyperlink ref="AD617" r:id="rId155" display="https://fbref.com/en/players/ba8a2a36/matchlogs/2025-2026/summary/Luke-Rawlings-Match-Logs" xr:uid="{F1D313DD-EFEA-471B-99D5-BC4794F2B7CA}"/>
    <hyperlink ref="AD352" r:id="rId156" display="https://fbref.com/en/players/1544f145/matchlogs/2025-2026/summary/Jacob-Ramsey-Match-Logs" xr:uid="{ECC42FEA-1AEF-48DE-B3A6-81122616AF5E}"/>
    <hyperlink ref="AD616" r:id="rId157" display="https://fbref.com/en/players/e1618c22/matchlogs/2025-2026/summary/Aaron-Ramsey-Match-Logs" xr:uid="{80E1CEDC-98C2-4124-8BCE-73A8BB405BEE}"/>
    <hyperlink ref="AD335" r:id="rId158" display="https://fbref.com/en/players/466fb2c5/matchlogs/2025-2026/summary/Aaron-Ramsdale-Match-Logs" xr:uid="{200BB1D4-CB58-402F-AFE8-9A6AFC01B08E}"/>
    <hyperlink ref="AD615" r:id="rId159" display="https://fbref.com/en/players/d720e834/matchlogs/2025-2026/summary/Calvin-Ramsay-Match-Logs" xr:uid="{EF1F3F34-F325-4CEF-9CEB-D02C0B10BDA2}"/>
    <hyperlink ref="AD614" r:id="rId160" display="https://fbref.com/en/players/cc9256ef/matchlogs/2025-2026/summary/Largie-Ramazani-Match-Logs" xr:uid="{1F73A627-B9D8-4EF0-B243-D2DA3D114C1B}"/>
    <hyperlink ref="AD613" r:id="rId161" display="https://fbref.com/en/players/45685411/matchlogs/2025-2026/summary/Jesurun-Rak-Sakyi-Match-Logs" xr:uid="{4A73BBA1-ADA9-4441-8A54-4756746AFBD0}"/>
    <hyperlink ref="AD612" r:id="rId162" display="https://fbref.com/en/players/b96cec48/matchlogs/2025-2026/summary/Sam-Proctor-Match-Logs" xr:uid="{EEFF1845-D617-4967-9638-147879322359}"/>
    <hyperlink ref="AD243" r:id="rId163" display="https://fbref.com/en/players/86bf27f0/matchlogs/2025-2026/summary/Freddie-Potts-Match-Logs" xr:uid="{0B9599B8-54A7-467F-8819-68D6EF09EDE2}"/>
    <hyperlink ref="AD79" r:id="rId164" display="https://fbref.com/en/players/27d0a506/matchlogs/2025-2026/summary/Pedro-Porro-Match-Logs" xr:uid="{E54ACC9E-642E-408C-89F4-508BF1B1D538}"/>
    <hyperlink ref="AD144" r:id="rId165" display="https://fbref.com/en/players/4b40d9ca/matchlogs/2025-2026/summary/Nick-Pope-Match-Logs" xr:uid="{28E8C99F-BE26-4FCB-92F3-C3D85B4F3C06}"/>
    <hyperlink ref="AD611" r:id="rId166" display="https://fbref.com/en/players/039c3d96/matchlogs/2025-2026/summary/Alfie-Pond-Match-Logs" xr:uid="{7E979D59-19F1-4A1F-98F5-1E1A78C41ED8}"/>
    <hyperlink ref="AD422" r:id="rId167" display="https://fbref.com/en/players/1f0072a6/matchlogs/2025-2026/summary/Joel-Piroe-Match-Logs" xr:uid="{53601C8F-FC0F-4FF8-A908-60A353A4DBDE}"/>
    <hyperlink ref="AD142" r:id="rId168" display="https://fbref.com/en/players/540ec57b/matchlogs/2025-2026/summary/Yeremi-Pino-Match-Logs" xr:uid="{78DEC51D-C82F-4095-90CB-4275464F3B30}"/>
    <hyperlink ref="AD418" r:id="rId169" display="https://fbref.com/en/players/e541326e/matchlogs/2025-2026/summary/Ethan-Pinnock-Match-Logs" xr:uid="{3E81E46C-8236-480D-A361-1191760CD92A}"/>
    <hyperlink ref="AD610" r:id="rId170" display="https://fbref.com/en/players/b928f19e/matchlogs/2025-2026/summary/Oliver-Pimlott-Match-Logs" xr:uid="{736FE057-89FF-4AE3-B4EB-25BA2CE2FEEC}"/>
    <hyperlink ref="AD36" r:id="rId171" display="https://fbref.com/en/players/4806ec67/matchlogs/2025-2026/summary/Jordan-Pickford-Match-Logs" xr:uid="{E9D142BF-DA86-46E5-9A9F-B06217754DAD}"/>
    <hyperlink ref="AD35" r:id="rId172" display="https://fbref.com/en/players/0cf321c8/matchlogs/2025-2026/summary/Djordje-Petrovic-Match-Logs" xr:uid="{A75D29E2-B56F-4343-9F99-C5EB3965AE86}"/>
    <hyperlink ref="AD141" r:id="rId173" display="https://fbref.com/en/players/5dbd461a/matchlogs/2025-2026/summary/Lucas-Perri-Match-Logs" xr:uid="{423C8E77-118F-4ECA-A697-78EF936B0F8C}"/>
    <hyperlink ref="AD609" r:id="rId174" display="https://fbref.com/en/players/6639e500/matchlogs/2025-2026/summary/Andreas-Pereira-Match-Logs" xr:uid="{82CDEF47-4150-41C5-8C7A-F8D3B1BD6B9A}"/>
    <hyperlink ref="AD608" r:id="rId175" display="https://fbref.com/en/players/46206cf7/matchlogs/2025-2026/summary/Armin-Pecsi-Match-Logs" xr:uid="{413B1927-EDD4-4877-8927-48797184986F}"/>
    <hyperlink ref="AD523" r:id="rId176" display="https://fbref.com/en/players/ea1a5662/matchlogs/2025-2026/summary/Myles-Peart-Harris-Match-Logs" xr:uid="{8D37121F-0297-4037-9ED7-B60F5D9819DB}"/>
    <hyperlink ref="AD607" r:id="rId177" display="https://fbref.com/en/players/e0b5d31b/matchlogs/2025-2026/summary/Travis-Patterson-Match-Logs" xr:uid="{27B94627-9C33-4120-8D1F-D0CD9180B6DF}"/>
    <hyperlink ref="AD436" r:id="rId178" display="https://fbref.com/en/players/230f0471/matchlogs/2025-2026/summary/Nathan-Patterson-Match-Logs" xr:uid="{28C6AB44-C085-4668-8A05-D4CBDA3B1816}"/>
    <hyperlink ref="AD606" r:id="rId179" display="https://fbref.com/en/players/b2470c6f/matchlogs/2025-2026/summary/Anthony-Patterson-Match-Logs" xr:uid="{6885BD1A-92BB-4E09-ABEB-45B45B06F12C}"/>
    <hyperlink ref="AD127" r:id="rId180" display="https://fbref.com/en/players/9b6f7fd5/matchlogs/2025-2026/summary/Lucas-Paqueta-Match-Logs" xr:uid="{B9830D32-9D81-43D8-93A9-A43929F0B47F}"/>
    <hyperlink ref="AD291" r:id="rId181" display="https://fbref.com/en/players/dc7f8a28/matchlogs/2025-2026/summary/Cole-Palmer-Match-Logs" xr:uid="{8CBD3BBF-B245-45B3-8DED-3306960DBCF7}"/>
    <hyperlink ref="AD177" r:id="rId182" display="https://fbref.com/en/players/a78ff07f/matchlogs/2025-2026/summary/Joao-Palhinha-Match-Logs" xr:uid="{7C4EA6B7-6C74-41E6-8894-86552F1CD9DA}"/>
    <hyperlink ref="AD455" r:id="rId183" display="https://fbref.com/en/players/866ba412/matchlogs/2025-2026/summary/Pablo-Match-Logs" xr:uid="{45954738-5F07-4FF5-927C-1C56F192DE5B}"/>
    <hyperlink ref="AD123" r:id="rId184" display="https://fbref.com/en/players/91ca4a16/matchlogs/2025-2026/summary/Nico-OReilly-Match-Logs" xr:uid="{85521CE6-F88C-465F-91A5-385B787E1B2E}"/>
    <hyperlink ref="AD218" r:id="rId185" display="https://fbref.com/en/players/2f9e4435/matchlogs/2025-2026/summary/Dango-Ouattara-Match-Logs" xr:uid="{AE4396AB-06F6-4FF5-8505-29213842AB08}"/>
    <hyperlink ref="AD419" r:id="rId186" display="https://fbref.com/en/players/7b355808/matchlogs/2025-2026/summary/William-Osula-Match-Logs" xr:uid="{0A584278-DF16-4EA1-B448-F73C97B75299}"/>
    <hyperlink ref="AD605" r:id="rId187" display="https://fbref.com/en/players/c1242d4e/matchlogs/2025-2026/summary/Stefan-Ortega-Match-Logs" xr:uid="{BF3787FB-FC42-40BB-9117-91C18CD5B222}"/>
    <hyperlink ref="AD522" r:id="rId188" display="https://fbref.com/en/players/febb2831/matchlogs/2025-2026/summary/Nehemiah-Oriola-Match-Logs" xr:uid="{234D5419-BD5A-411C-A129-81FC123E3F20}"/>
    <hyperlink ref="AD460" r:id="rId189" display="https://fbref.com/en/players/2944f86f/matchlogs/2025-2026/summary/Frank-Onyeka-Match-Logs" xr:uid="{94A31462-1FFD-4F64-AE82-4DE0546F7D06}"/>
    <hyperlink ref="AD604" r:id="rId190" display="https://fbref.com/en/players/d86a1f3e/matchlogs/2025-2026/summary/Tyler-Onyango-Match-Logs" xr:uid="{F4EC1B05-6516-4CD3-8DA6-317F29C8E9BD}"/>
    <hyperlink ref="AD603" r:id="rId191" display="https://fbref.com/en/players/e9c0c1b2/matchlogs/2025-2026/summary/Andre-Onana-Match-Logs" xr:uid="{4A77D578-6A3B-46CF-878C-EE12CA831333}"/>
    <hyperlink ref="AD262" r:id="rId192" display="https://fbref.com/en/players/828657ff/matchlogs/2025-2026/summary/Amadou-Onana-Match-Logs" xr:uid="{388411B0-F8BF-4844-B4C9-473F57C6FB48}"/>
    <hyperlink ref="AD602" r:id="rId193" display="https://fbref.com/en/players/5fbafc66/matchlogs/2025-2026/summary/Wellity-Omoruyi-Match-Logs" xr:uid="{FD55E46C-2054-41D5-B02B-079FBCCA41EE}"/>
    <hyperlink ref="AD601" r:id="rId194" display="https://fbref.com/en/players/d6455444/matchlogs/2025-2026/summary/Callum-Olusesi-Match-Logs" xr:uid="{D7A6E8E1-0C65-4BD0-B350-110682497CA6}"/>
    <hyperlink ref="AD600" r:id="rId195" display="https://fbref.com/en/players/a3aa41c2/matchlogs/2025-2026/summary/Saheed-Olagunju-Match-Logs" xr:uid="{9EFB744E-73B6-4689-8443-F038A3543A41}"/>
    <hyperlink ref="AD214" r:id="rId196" display="https://fbref.com/en/players/ca607d59/matchlogs/2025-2026/summary/Noah-Okafor-Match-Logs" xr:uid="{BBF06E1D-02BA-4728-AC4B-57F3643712A4}"/>
    <hyperlink ref="AD599" r:id="rId197" display="https://fbref.com/en/players/4e93ceb2/matchlogs/2025-2026/summary/Temple-Ojinnaka-Match-Logs" xr:uid="{F6BF2B10-F367-420E-A923-8CD1F0407A59}"/>
    <hyperlink ref="AD281" r:id="rId198" display="https://fbref.com/en/players/35516eac/matchlogs/2025-2026/summary/Wilson-Odobert-Match-Logs" xr:uid="{406D2A83-CB51-46CB-97A6-FD52B05B1313}"/>
    <hyperlink ref="AD598" r:id="rId199" display="https://fbref.com/en/players/0c9bfc3b/matchlogs/2025-2026/summary/Chidozie-Obi-Martin-Match-Logs" xr:uid="{0050B25B-B031-4BD4-856E-79B4E117197E}"/>
    <hyperlink ref="AD431" r:id="rId200" display="https://fbref.com/en/players/fb495bb8/matchlogs/2025-2026/summary/Matt-ORiley-Match-Logs" xr:uid="{7E393313-158E-416B-AD9D-74CAC31F3EC9}"/>
    <hyperlink ref="AD503" r:id="rId201" display="https://fbref.com/en/players/8092d497/matchlogs/2025-2026/summary/Luke-ONien-Match-Logs" xr:uid="{56F743E4-0EC0-434B-A93C-73F7879ACEEB}"/>
    <hyperlink ref="AD61" r:id="rId202" display="https://fbref.com/en/players/25f2ef01/matchlogs/2025-2026/summary/Jake-OBrien-Match-Logs" xr:uid="{E0D23F43-8ED4-468E-8E0E-F14D367BBA62}"/>
    <hyperlink ref="AD480" r:id="rId203" display="https://fbref.com/en/players/df0a4c90/matchlogs/2025-2026/summary/Christian-Norgaard-Match-Logs" xr:uid="{ECBDE18C-C1E5-4F3C-A684-9510D55DAB55}"/>
    <hyperlink ref="AD517" r:id="rId204" display="https://fbref.com/en/players/1d3b3d77/matchlogs/2025-2026/summary/Trey-Nyoni-Match-Logs" xr:uid="{5789B375-B7A1-480F-A584-1651535E9217}"/>
    <hyperlink ref="AD434" r:id="rId205" display="https://fbref.com/en/players/7f94982c/matchlogs/2025-2026/summary/Ethan-Nwaneri-Match-Logs" xr:uid="{F5C34161-AF2E-4002-B68A-D96F96B53C5D}"/>
    <hyperlink ref="AD111" r:id="rId206" display="https://fbref.com/en/players/e6af02e0/matchlogs/2025-2026/summary/Matheus-Nunes-Match-Logs" xr:uid="{6826D50B-04F8-4A8C-9908-DC349E144874}"/>
    <hyperlink ref="AD597" r:id="rId207" display="https://fbref.com/en/players/e504780f/matchlogs/2025-2026/summary/Gustavo-Nunes-Match-Logs" xr:uid="{AA3471C0-F185-4B08-97B7-D0B058111F08}"/>
    <hyperlink ref="AD319" r:id="rId208" display="https://fbref.com/en/players/0cc5f4a5/matchlogs/2025-2026/summary/Lukas-Nmecha-Match-Logs" xr:uid="{32901DDA-9DAC-41BF-9511-7C06E6B5BA16}"/>
    <hyperlink ref="AD374" r:id="rId209" display="https://fbref.com/en/players/a53649b7/matchlogs/2025-2026/summary/Eddie-Nketiah-Match-Logs" xr:uid="{227F7525-C543-4C6C-8FF7-0CFD972ECCEF}"/>
    <hyperlink ref="AD465" r:id="rId210" display="https://fbref.com/en/players/022eca88/matchlogs/2025-2026/summary/Rio-Ngumoha-Match-Logs" xr:uid="{363CED19-788F-460D-8846-9DA571C6D5A3}"/>
    <hyperlink ref="AD84" r:id="rId211" display="https://fbref.com/en/players/7ba2eaa9/matchlogs/2025-2026/summary/Pedro-Neto-Match-Logs" xr:uid="{DA3AC477-ED67-42B5-A20D-768375B40BFA}"/>
    <hyperlink ref="AD470" r:id="rId212" display="https://fbref.com/en/players/c5bdb6e3/matchlogs/2025-2026/summary/Reiss-Nelson-Match-Logs" xr:uid="{0C323B67-5680-49C6-AC99-983DAA77E8DC}"/>
    <hyperlink ref="AD499" r:id="rId213" display="https://fbref.com/en/players/a47ad0f5/matchlogs/2025-2026/summary/Dan-Neil-Match-Logs" xr:uid="{3FB1081E-CB34-4C35-AE73-4681DE762D64}"/>
    <hyperlink ref="AD596" r:id="rId214" display="https://fbref.com/en/players/ff392864/matchlogs/2025-2026/summary/Sean-Neave-Match-Logs" xr:uid="{7DB63020-105A-4ED2-8B43-DF4D96F9F30D}"/>
    <hyperlink ref="AD234" r:id="rId215" display="https://fbref.com/en/players/8e697a8f/matchlogs/2025-2026/summary/Dan-Ndoye-Match-Logs" xr:uid="{6BFA38CD-107B-407D-BECF-CD55880327DC}"/>
    <hyperlink ref="AD166" r:id="rId216" display="https://fbref.com/en/players/5ed97752/matchlogs/2025-2026/summary/Iliman-Ndiaye-Match-Logs" xr:uid="{DEDD3FA5-3F1C-4F3D-9367-D53471DDE550}"/>
    <hyperlink ref="AD304" r:id="rId217" display="https://fbref.com/en/players/9affc5f2/matchlogs/2025-2026/summary/David-Moller-Wolfe-Match-Logs" xr:uid="{6FB9334E-0AB4-4C69-8F4B-5241D3F7C485}"/>
    <hyperlink ref="AD89" r:id="rId218" display="https://fbref.com/en/players/30d4a2e5/matchlogs/2025-2026/summary/Vitaliy-Mykolenko-Match-Logs" xr:uid="{56770838-2B43-42F8-98ED-0A6284B60197}"/>
    <hyperlink ref="AD235" r:id="rId219" display="https://fbref.com/en/players/de112b84/matchlogs/2025-2026/summary/Jacob-Murphy-Match-Logs" xr:uid="{C859CCFA-DD6F-490C-A107-1EAD960B9C70}"/>
    <hyperlink ref="AD595" r:id="rId220" display="https://fbref.com/en/players/f1c42eb3/matchlogs/2025-2026/summary/Alex-Murphy-Match-Logs" xr:uid="{EE36795E-AD0E-4C7C-9642-1A2F8E40FCD1}"/>
    <hyperlink ref="AD157" r:id="rId221" display="https://fbref.com/en/players/1704b0b8/matchlogs/2025-2026/summary/Murillo-Match-Logs" xr:uid="{3E830A3F-434B-4F9B-9E99-E6A6F4F5A544}"/>
    <hyperlink ref="AD182" r:id="rId222" display="https://fbref.com/en/players/778ef829/matchlogs/2025-2026/summary/Daniel-Munoz-Match-Logs" xr:uid="{8A0F67D8-9F7D-4D78-B3BB-695C4F509058}"/>
    <hyperlink ref="AD390" r:id="rId223" display="https://fbref.com/en/players/a755db8c/matchlogs/2025-2026/summary/Rodrigo-Muniz-Match-Logs" xr:uid="{9B5C039E-5D9A-4394-8B49-9E7D0EEA9E07}"/>
    <hyperlink ref="AD268" r:id="rId224" display="https://fbref.com/en/players/2acf0cd7/matchlogs/2025-2026/summary/Marshall-Munetsi-Match-Logs" xr:uid="{A4D410F0-4A6A-400B-9A6E-6A618A365EC4}"/>
    <hyperlink ref="AD410" r:id="rId225" display="https://fbref.com/en/players/597610cd/matchlogs/2025-2026/summary/Romaine-Mundle-Match-Logs" xr:uid="{74F34D97-7C9A-4E45-8884-C7756530A9E1}"/>
    <hyperlink ref="AD75" r:id="rId226" display="https://fbref.com/en/players/ac73ec79/matchlogs/2025-2026/summary/Nordi-Mukiele-Match-Logs" xr:uid="{A4CFE08F-A711-46E5-9545-5FCD3D66988B}"/>
    <hyperlink ref="AD488" r:id="rId227" display="https://fbref.com/en/players/ce7ae86a/matchlogs/2025-2026/summary/Divine-Mukasa-Match-Logs" xr:uid="{0403A5E7-2797-4961-B360-7D896A76010A}"/>
    <hyperlink ref="AD278" r:id="rId228" display="https://fbref.com/en/players/9674002f/matchlogs/2025-2026/summary/Mason-Mount-Match-Logs" xr:uid="{4690223F-133D-4B94-9BDE-E2562DB77839}"/>
    <hyperlink ref="AD247" r:id="rId229" display="https://fbref.com/en/players/1e159d70/matchlogs/2025-2026/summary/Yerson-Mosquera-Match-Logs" xr:uid="{87D68173-277E-4FA8-AA39-F32DB2433094}"/>
    <hyperlink ref="AD372" r:id="rId230" display="https://fbref.com/en/players/dc1ce4f5/matchlogs/2025-2026/summary/Cristhian-Mosquera-Match-Logs" xr:uid="{9F40224A-F72F-499C-9108-55A3B0FC5AED}"/>
    <hyperlink ref="AD594" r:id="rId231" display="https://fbref.com/en/players/25683300/matchlogs/2025-2026/summary/Kieran-Morrison-Match-Logs" xr:uid="{0DB5519D-F49E-4C94-AA59-C3DE4BE9C485}"/>
    <hyperlink ref="AD299" r:id="rId232" display="https://fbref.com/en/players/0f41e2ee/matchlogs/2025-2026/summary/Morato-Match-Logs" xr:uid="{26E5BB31-CC3D-48E8-A511-D95DE827873A}"/>
    <hyperlink ref="AD276" r:id="rId233" display="https://fbref.com/en/players/74618572/matchlogs/2025-2026/summary/Kaoru-Mitoma-Match-Logs" xr:uid="{C0FE77E2-4F67-4FD5-9675-56DD45A2FA6C}"/>
    <hyperlink ref="AD45" r:id="rId234" display="https://fbref.com/en/players/5cbd1eb0/matchlogs/2025-2026/summary/Tyrick-Mitchell-Match-Logs" xr:uid="{3DC19685-3968-406B-8E3F-6A363B74209E}"/>
    <hyperlink ref="AD114" r:id="rId235" display="https://fbref.com/en/players/c3cf087d/matchlogs/2025-2026/summary/Yankuba-Minteh-Match-Logs" xr:uid="{DF5421EF-94FC-47C7-809B-E31A27CE1BEE}"/>
    <hyperlink ref="AD356" r:id="rId236" display="https://fbref.com/en/players/8397a50c/matchlogs/2025-2026/summary/Tyrone-Mings-Match-Logs" xr:uid="{9A39F7AA-4CBC-4EFA-8980-5C837D8567B6}"/>
    <hyperlink ref="AD384" r:id="rId237" display="https://fbref.com/en/players/c478319d/matchlogs/2025-2026/summary/Veljko-Milosavljevic-Match-Logs" xr:uid="{0C936405-C3B0-417D-9D17-B399FA48440E}"/>
    <hyperlink ref="AD401" r:id="rId238" display="https://fbref.com/en/players/2f90f6b8/matchlogs/2025-2026/summary/James-Milner-Match-Logs" xr:uid="{878A7F04-5D61-4AB2-A34A-619E5D121010}"/>
    <hyperlink ref="AD226" r:id="rId239" display="https://fbref.com/en/players/2c6835e5/matchlogs/2025-2026/summary/Lewis-Miley-Match-Logs" xr:uid="{8D36F1AE-FA4A-43D9-8EF1-224526B049D7}"/>
    <hyperlink ref="AD34" r:id="rId240" display="https://fbref.com/en/players/bee704fc/matchlogs/2025-2026/summary/Nikola-Milenkovic-Match-Logs" xr:uid="{0593DD0C-0B09-455C-8713-63A3A52C3266}"/>
    <hyperlink ref="AD476" r:id="rId241" display="https://fbref.com/en/players/b05f4787/matchlogs/2025-2026/summary/Antoni-Milambo-Match-Logs" xr:uid="{EDFD4318-7214-4091-B1A1-6332D51B13B5}"/>
    <hyperlink ref="AD593" r:id="rId242" display="https://fbref.com/en/players/c6685def/matchlogs/2025-2026/summary/Stephen-Mfuni-Match-Logs" xr:uid="{7D9B6BCB-5EB7-4002-B90E-97069E3026F5}"/>
    <hyperlink ref="AD592" r:id="rId243" display="https://fbref.com/en/players/6b625ac2/matchlogs/2025-2026/summary/Illan-Meslier-Match-Logs" xr:uid="{2C89C284-08DC-4398-B8D6-1441BCC303B4}"/>
    <hyperlink ref="AD591" r:id="rId244" display="https://fbref.com/en/players/420d18fe/matchlogs/2025-2026/summary/Max-Merrick-Match-Logs" xr:uid="{DBEB84F1-AC96-4ECC-A9B9-14CBC5B2FC55}"/>
    <hyperlink ref="AD242" r:id="rId245" display="https://fbref.com/en/players/d080ed5e/matchlogs/2025-2026/summary/Mikel-Merino-Match-Logs" xr:uid="{51F83364-1362-4BE1-B1FD-B0ADCE27F01E}"/>
    <hyperlink ref="AD364" r:id="rId246" display="https://fbref.com/en/players/ca22ccb0/matchlogs/2025-2026/summary/Hannibal-Mejbri-Match-Logs" xr:uid="{07DD7F45-329E-459B-BAEE-544664D13B37}"/>
    <hyperlink ref="AD331" r:id="rId247" display="https://fbref.com/en/players/fc15fb84/matchlogs/2025-2026/summary/Dwight-McNeil-Match-Logs" xr:uid="{733E53D2-69FF-430A-A0D1-D0D3C7DE94A7}"/>
    <hyperlink ref="AD590" r:id="rId248" display="https://fbref.com/en/players/419fba9c/matchlogs/2025-2026/summary/Alfie-McNally-Match-Logs" xr:uid="{99EF2554-FE27-4ADA-AF9B-3AE70DE4D594}"/>
    <hyperlink ref="AD107" r:id="rId249" display="https://fbref.com/en/players/90f91999/matchlogs/2025-2026/summary/John-McGinn-Match-Logs" xr:uid="{13AF0522-0EA3-45FC-9CE6-8F44F656D031}"/>
    <hyperlink ref="AD432" r:id="rId250" display="https://fbref.com/en/players/96593e89/matchlogs/2025-2026/summary/James-Mcatee-Match-Logs" xr:uid="{2ECB80E1-203E-4A79-94E8-A6F3F17380CE}"/>
    <hyperlink ref="AD589" r:id="rId251" display="https://fbref.com/en/players/8dd0d7c5/matchlogs/2025-2026/summary/Ryan-Mcaidoo-Match-Logs" xr:uid="{1A923E71-8D9C-4496-AA59-5B769BAB5F65}"/>
    <hyperlink ref="AD136" r:id="rId252" display="https://fbref.com/en/players/6afaebf2/matchlogs/2025-2026/summary/Bryan-Mbeumo-Match-Logs" xr:uid="{944A6494-8A04-4241-9150-5A1FC9BE12B5}"/>
    <hyperlink ref="AD367" r:id="rId253" display="https://fbref.com/en/players/b74277a0/matchlogs/2025-2026/summary/Noussair-Mazraoui-Match-Logs" xr:uid="{417C8734-555C-4420-B302-B222149633FA}"/>
    <hyperlink ref="AD452" r:id="rId254" display="https://fbref.com/en/players/9a85a651/matchlogs/2025-2026/summary/Ezra-Mayers-Match-Logs" xr:uid="{41CACF49-8C8A-4587-9E7D-D2D61B7F195D}"/>
    <hyperlink ref="AD353" r:id="rId255" display="https://fbref.com/en/players/6a021e43/matchlogs/2025-2026/summary/Eliezer-Mayenda-Match-Logs" xr:uid="{59A5199E-7C18-413D-8C7D-34E684888D21}"/>
    <hyperlink ref="AD203" r:id="rId256" display="https://fbref.com/en/players/00963611/matchlogs/2025-2026/summary/Konstantinos-Mavropanos-Match-Logs" xr:uid="{31D99B93-FA21-44F7-9C42-DBC522B00909}"/>
    <hyperlink ref="AD588" r:id="rId257" display="https://fbref.com/en/players/27f4f772/matchlogs/2025-2026/summary/Remi-Matthews-Match-Logs" xr:uid="{554CFF54-BA70-43B2-A4E0-C351513C6C7D}"/>
    <hyperlink ref="AD71" r:id="rId258" display="https://fbref.com/en/players/50e6dc35/matchlogs/2025-2026/summary/Jean-Philippe-Mateta-Match-Logs" xr:uid="{CA8AF33A-C512-43C0-BDFD-B90C28969A9B}"/>
    <hyperlink ref="AD300" r:id="rId259" display="https://fbref.com/en/players/feb5d972/matchlogs/2025-2026/summary/Pape-Matar-Sarr-Match-Logs" xr:uid="{FC7A1875-3A3A-4814-A420-12A1581629B5}"/>
    <hyperlink ref="AD447" r:id="rId260" display="https://fbref.com/en/players/57df7a11/matchlogs/2025-2026/summary/Arthur-Masuaku-Match-Logs" xr:uid="{262D6281-7ED8-469E-B1B2-4916EEE76C78}"/>
    <hyperlink ref="AD338" r:id="rId261" display="https://fbref.com/en/players/bac46a10/matchlogs/2025-2026/summary/Lisandro-Martinez-Match-Logs" xr:uid="{A043E627-F0D1-4C9B-A644-D9080DE553B0}"/>
    <hyperlink ref="AD112" r:id="rId262" display="https://fbref.com/en/players/7956236f/matchlogs/2025-2026/summary/Emiliano-Martinez-Match-Logs" xr:uid="{AC9ECB0C-9944-4DCC-8111-A138AFB1CF4A}"/>
    <hyperlink ref="AD334" r:id="rId263" display="https://fbref.com/en/players/48a5a5d6/matchlogs/2025-2026/summary/Gabriel-Martinelli-Match-Logs" xr:uid="{69400EE0-2EB6-48A1-9853-D3A928CD851F}"/>
    <hyperlink ref="AD468" r:id="rId264" display="https://fbref.com/en/players/3a27f1bf/matchlogs/2025-2026/summary/Callum-Marshall-Match-Logs" xr:uid="{B18B19E9-2B02-453E-9DCC-CE54E1A6B8A1}"/>
    <hyperlink ref="AD421" r:id="rId265" display="https://fbref.com/en/players/0e0102eb/matchlogs/2025-2026/summary/Omar-Marmoush-Match-Logs" xr:uid="{4D311AB0-D36E-4B98-92B6-FBD9F36E156C}"/>
    <hyperlink ref="AD495" r:id="rId266" display="https://fbref.com/en/players/e8a55b80/matchlogs/2025-2026/summary/Bendito-Mantato-Match-Logs" xr:uid="{534D0660-8828-4F28-941D-3EFFD2F0B3F1}"/>
    <hyperlink ref="AD341" r:id="rId267" display="https://fbref.com/en/players/c15cb409/matchlogs/2025-2026/summary/Mateus-Mane-Match-Logs" xr:uid="{D1216056-175D-4618-9473-D9C3F2F1DAC0}"/>
    <hyperlink ref="AD213" r:id="rId268" display="https://fbref.com/en/players/c20bdcd7/matchlogs/2025-2026/summary/Reinildo-Mandava-Match-Logs" xr:uid="{D9BF28C8-31B2-4B0F-9466-5918852B551B}"/>
    <hyperlink ref="AD366" r:id="rId269" display="https://fbref.com/en/players/d4b73232/matchlogs/2025-2026/summary/Giorgi-Mamardashvili-Match-Logs" xr:uid="{C2C62B55-E7D7-46ED-92D3-E3EE6D4DBEEC}"/>
    <hyperlink ref="AD314" r:id="rId270" display="https://fbref.com/en/players/116c35df/matchlogs/2025-2026/summary/Donyell-Malen-Match-Logs" xr:uid="{71B623AD-5EE7-452E-A299-17F6E5FC1C1D}"/>
    <hyperlink ref="AD515" r:id="rId271" display="https://fbref.com/en/players/6b6c793c/matchlogs/2025-2026/summary/Tyrell-Malacia-Match-Logs" xr:uid="{AF47A7D2-4005-4619-BCF2-66CD481C9C7F}"/>
    <hyperlink ref="AD394" r:id="rId272" display="https://fbref.com/en/players/c6220452/matchlogs/2025-2026/summary/Kobbie-Mainoo-Match-Logs" xr:uid="{B6A4CEFD-78D3-4A65-8B9C-2ADC10551925}"/>
    <hyperlink ref="AD370" r:id="rId273" display="https://fbref.com/en/players/d8931174/matchlogs/2025-2026/summary/Harry-Maguire-Match-Logs" xr:uid="{1DC25DC6-AFC1-48B1-B93E-C794D77FC0CA}"/>
    <hyperlink ref="AD294" r:id="rId274" display="https://fbref.com/en/players/dfc5d4fa/matchlogs/2025-2026/summary/Soungoutou-Magassa-Match-Logs" xr:uid="{83C01BC9-FB08-4D03-B644-A377535D77EC}"/>
    <hyperlink ref="AD160" r:id="rId275" display="https://fbref.com/en/players/67ac5bb8/matchlogs/2025-2026/summary/Gabriel-Magalhaes-Match-Logs" xr:uid="{F16ECB2D-393D-450B-AD71-1189CA6944C9}"/>
    <hyperlink ref="AD333" r:id="rId276" display="https://fbref.com/en/players/bf34eebd/matchlogs/2025-2026/summary/Noni-Madueke-Match-Logs" xr:uid="{2BB76DC3-A6B0-4950-9BCD-A0E2B403B08D}"/>
    <hyperlink ref="AD150" r:id="rId277" display="https://fbref.com/en/players/83d074ff/matchlogs/2025-2026/summary/Alexis-Mac-Allister-Match-Logs" xr:uid="{E924F046-023F-41BE-8B2D-712AFCDD0EC5}"/>
    <hyperlink ref="AD289" r:id="rId278" display="https://fbref.com/en/players/cab9634e/matchlogs/2025-2026/summary/Ian-Maatsen-Match-Logs" xr:uid="{CC46D825-EC9A-418F-9934-A5FE1F878309}"/>
    <hyperlink ref="AD197" r:id="rId279" display="https://fbref.com/en/players/c6e8cf1f/matchlogs/2025-2026/summary/Sasa-Lukic-Match-Logs" xr:uid="{92069143-3B1A-4826-AB85-95ACBABBC167}"/>
    <hyperlink ref="AD399" r:id="rId280" display="https://fbref.com/en/players/6f7d826d/matchlogs/2025-2026/summary/Douglas-Luiz-Match-Logs" xr:uid="{39D29700-F0BB-43A5-805A-CBA546FF6E2C}"/>
    <hyperlink ref="AD149" r:id="rId281" display="https://fbref.com/en/players/881cd6be/matchlogs/2025-2026/summary/Florentino-Luis-Match-Logs" xr:uid="{C1A56CF5-F0C4-4E64-98B9-1CA0F557FFAC}"/>
    <hyperlink ref="AD327" r:id="rId282" display="https://fbref.com/en/players/5d68f5b2/matchlogs/2025-2026/summary/Lucas-Match-Logs" xr:uid="{ADE8BD01-D8FC-4E51-92E2-EA4683778CE8}"/>
    <hyperlink ref="AD417" r:id="rId283" display="https://fbref.com/en/players/675cacff/matchlogs/2025-2026/summary/Fer-Lopez-Match-Logs" xr:uid="{41067091-EF34-43CF-A6EB-60C3C63ED870}"/>
    <hyperlink ref="AD267" r:id="rId284" display="https://fbref.com/en/players/a2b105e0/matchlogs/2025-2026/summary/Sean-Longstaff-Match-Logs" xr:uid="{AC3E3D5E-47A0-47CC-AF81-75CF1579A1A4}"/>
    <hyperlink ref="AD225" r:id="rId285" display="https://fbref.com/en/players/afed6722/matchlogs/2025-2026/summary/Valentino-Livramento-Match-Logs" xr:uid="{F18D8E4A-3037-4443-AB7F-731F25BBECC9}"/>
    <hyperlink ref="AD332" r:id="rId286" display="https://fbref.com/en/players/f5deef4c/matchlogs/2025-2026/summary/Victor-Lindelof-Match-Logs" xr:uid="{92F98410-D18A-48B0-8311-751789E7E838}"/>
    <hyperlink ref="AD521" r:id="rId287" display="https://fbref.com/en/players/b2f4cad5/matchlogs/2025-2026/summary/Pedro-Lima-Match-Logs" xr:uid="{806E72B4-09EA-4263-A368-9737A5F502BD}"/>
    <hyperlink ref="AD208" r:id="rId288" display="https://fbref.com/en/players/d6e53a3a/matchlogs/2025-2026/summary/Matthijs-de-Ligt-Match-Logs" xr:uid="{449B8F2F-A767-45BD-9361-045608B10AF7}"/>
    <hyperlink ref="AD396" r:id="rId289" display="https://fbref.com/en/players/5dff6c28/matchlogs/2025-2026/summary/Myles-Lewis-Skelly-Match-Logs" xr:uid="{E144C6E5-9327-43B1-A471-5CB51AB26088}"/>
    <hyperlink ref="AD257" r:id="rId290" display="https://fbref.com/en/players/41f08ac8/matchlogs/2025-2026/summary/Keane-Lewis-Potter-Match-Logs" xr:uid="{FECE8377-76EA-43B7-8367-0153ACFB3A17}"/>
    <hyperlink ref="AD397" r:id="rId291" display="https://fbref.com/en/players/b57e066e/matchlogs/2025-2026/summary/Rico-Lewis-Match-Logs" xr:uid="{8B124EC7-B55C-4C5C-8C99-D6BCB5523028}"/>
    <hyperlink ref="AD274" r:id="rId292" display="https://fbref.com/en/players/9b5ce51a/matchlogs/2025-2026/summary/Jefferson-Lerma-Match-Logs" xr:uid="{22AC7A72-B8CC-4D96-A7F9-2CD03F1101FF}"/>
    <hyperlink ref="AD587" r:id="rId293" display="https://fbref.com/en/players/570888ce/matchlogs/2025-2026/summary/Giovanni-Leoni-Match-Logs" xr:uid="{2492CC93-AC1C-4D59-B5DD-678704DA1473}"/>
    <hyperlink ref="AD586" r:id="rId294" display="https://fbref.com/en/players/69ea448b/matchlogs/2025-2026/summary/Diego-Leon-Match-Logs" xr:uid="{224B9B2A-852B-4BB5-A9B3-5CA7D9319138}"/>
    <hyperlink ref="AD33" r:id="rId295" display="https://fbref.com/en/players/2628fd2b/matchlogs/2025-2026/summary/Bernd-Leno-Match-Logs" xr:uid="{7810A967-54A7-4DF8-9BED-AD223A804BCA}"/>
    <hyperlink ref="AD585" r:id="rId296" display="https://fbref.com/en/players/2fa2a875/matchlogs/2025-2026/summary/Benjamin-Lecomte-Match-Logs" xr:uid="{D8BAB119-66DA-4ADF-9DB8-8971E0FD1B64}"/>
    <hyperlink ref="AD93" r:id="rId297" display="https://fbref.com/en/players/6f806d99/matchlogs/2025-2026/summary/Enzo-Le-Fee-Match-Logs" xr:uid="{C8E1D5FF-D524-44F6-8850-865343223D76}"/>
    <hyperlink ref="AD454" r:id="rId298" display="https://fbref.com/en/players/ecad9aa5/matchlogs/2025-2026/summary/Romeo-Lavia-Match-Logs" xr:uid="{EB36450F-8278-42C6-A89C-7266B3F04FBD}"/>
    <hyperlink ref="AD220" r:id="rId299" display="https://fbref.com/en/players/f0068e0f/matchlogs/2025-2026/summary/Josh-Laurent-Match-Logs" xr:uid="{08AEE2B4-31DE-4876-86F6-59B609CE180A}"/>
    <hyperlink ref="AD490" r:id="rId300" display="https://fbref.com/en/players/450ab6fc/matchlogs/2025-2026/summary/Jamaal-Lascelles-Match-Logs" xr:uid="{3CBB6320-A1E7-4BE6-9259-65A6F07EA235}"/>
    <hyperlink ref="AD140" r:id="rId301" display="https://fbref.com/en/players/8e6d2fcd/matchlogs/2025-2026/summary/Senne-Lammens-Match-Logs" xr:uid="{350AD965-471C-4755-86C4-472731F97C6F}"/>
    <hyperlink ref="AD32" r:id="rId302" display="https://fbref.com/en/players/277c49ed/matchlogs/2025-2026/summary/Maxence-Lacroix-Match-Logs" xr:uid="{A76909F7-37F6-4B8B-B964-4A94B76887E2}"/>
    <hyperlink ref="AD498" r:id="rId303" display="https://fbref.com/en/players/3160e952/matchlogs/2025-2026/summary/Shea-Lacey-Match-Logs" xr:uid="{48EDC8A6-D340-434A-A48D-1E307B4D5676}"/>
    <hyperlink ref="AD479" r:id="rId304" display="https://fbref.com/en/players/c7c26e61/matchlogs/2025-2026/summary/Jonah-Kusi-Asare-Match-Logs" xr:uid="{810D5878-0A5A-408E-BE41-DE75BBD0B20E}"/>
    <hyperlink ref="AD584" r:id="rId305" display="https://fbref.com/en/players/30416cc3/matchlogs/2025-2026/summary/Godwill-Kukonki-Match-Logs" xr:uid="{6C620712-79E0-4720-84CD-4B796ED162A4}"/>
    <hyperlink ref="AD119" r:id="rId306" display="https://fbref.com/en/players/b62878a5/matchlogs/2025-2026/summary/Mohammed-Kudus-Match-Logs" xr:uid="{AB911F71-81F5-42EA-89AD-EEAC39481162}"/>
    <hyperlink ref="AD135" r:id="rId307" display="https://fbref.com/en/players/5b5c2228/matchlogs/2025-2026/summary/Ladislav-Krejci-Match-Logs" xr:uid="{EB09A602-82FB-4544-9688-3CAF3897E6A1}"/>
    <hyperlink ref="AD475" r:id="rId308" display="https://fbref.com/en/players/77cf6852/matchlogs/2025-2026/summary/Emil-Krafth-Match-Logs" xr:uid="{58D7E798-A3C4-4E9A-AEC6-A4E12FD3835E}"/>
    <hyperlink ref="AD511" r:id="rId309" display="https://fbref.com/en/players/79c0821a/matchlogs/2025-2026/summary/Mateo-Kovacic-Match-Logs" xr:uid="{4558A35F-AE8B-4472-9CEB-5703CEF35658}"/>
    <hyperlink ref="AD426" r:id="rId310" display="https://fbref.com/en/players/816010c4/matchlogs/2025-2026/summary/Charalampos-Kostoulas-Match-Logs" xr:uid="{FB6845CA-F4AC-40B4-9CEF-78452E84D5A4}"/>
    <hyperlink ref="AD59" r:id="rId311" display="https://fbref.com/en/players/0313a347/matchlogs/2025-2026/summary/Ezri-Konsa-Match-Logs" xr:uid="{25397378-69FA-4264-AC1F-9AD770DFF006}"/>
    <hyperlink ref="AD56" r:id="rId312" display="https://fbref.com/en/players/5ed9b537/matchlogs/2025-2026/summary/Ibrahima-Konate-Match-Logs" xr:uid="{DD5A2C08-CCA6-4B07-B99B-06095241A495}"/>
    <hyperlink ref="AD255" r:id="rId313" display="https://fbref.com/en/players/c0b3669f/matchlogs/2025-2026/summary/Randal-Kolo-Muani-Match-Logs" xr:uid="{3A37F706-5E9F-4276-93E3-81967C03CF95}"/>
    <hyperlink ref="AD520" r:id="rId314" display="https://fbref.com/en/players/16168a0f/matchlogs/2025-2026/summary/Joe-Knight-Match-Logs" xr:uid="{B7F062F0-D814-4A4C-BAC3-B71392087FA8}"/>
    <hyperlink ref="AD258" r:id="rId315" display="https://fbref.com/en/players/4c3a6744/matchlogs/2025-2026/summary/Justin-Kluivert-Match-Logs" xr:uid="{EF1EF231-1DCC-456B-899A-8FF096A3B28B}"/>
    <hyperlink ref="AD583" r:id="rId316" display="https://fbref.com/en/players/dc3e663e/matchlogs/2025-2026/summary/Jakub-Kiwior-Match-Logs" xr:uid="{614921CC-C22A-4165-8206-D7FD0F828F5C}"/>
    <hyperlink ref="AD582" r:id="rId317" display="https://fbref.com/en/players/b38ac6a4/matchlogs/2025-2026/summary/Antonin-Kinsky-Match-Logs" xr:uid="{BFFBA42E-AAC4-46DB-9D3E-C0C047A75E6C}"/>
    <hyperlink ref="AD581" r:id="rId318" display="https://fbref.com/en/players/5791b997/matchlogs/2025-2026/summary/Tom-King-Match-Logs" xr:uid="{20E65E2D-3CB3-42BD-B37D-20D52CE124EA}"/>
    <hyperlink ref="AD266" r:id="rId319" display="https://fbref.com/en/players/86109b3b/matchlogs/2025-2026/summary/Joshua-King-Match-Logs" xr:uid="{F0CDCEB2-073D-4AD5-91DA-DA0744226FCD}"/>
    <hyperlink ref="AD580" r:id="rId320" display="https://fbref.com/en/players/72103498/matchlogs/2025-2026/summary/George-King-Match-Logs" xr:uid="{A1DDE590-6F6A-440F-959C-F43162CDA5D3}"/>
    <hyperlink ref="AD118" r:id="rId321" display="https://fbref.com/en/players/d0f72bf1/matchlogs/2025-2026/summary/Max-Kilman-Match-Logs" xr:uid="{E0338EC5-10D9-4F6A-AADA-15F9079075D1}"/>
    <hyperlink ref="AD362" r:id="rId322" display="https://fbref.com/en/players/d17ce930/matchlogs/2025-2026/summary/Abdukodir-Khusanov-Match-Logs" xr:uid="{379FDB00-663D-4FA2-A7FB-ADA45DA23DAB}"/>
    <hyperlink ref="AD292" r:id="rId323" display="https://fbref.com/en/players/93508980/matchlogs/2025-2026/summary/Kevin-Match-Logs" xr:uid="{B9213388-6E2A-475C-BDA6-A36035CE8763}"/>
    <hyperlink ref="AD134" r:id="rId324" display="https://fbref.com/en/players/0ad53bdc/matchlogs/2025-2026/summary/Milos-Kerkez-Match-Logs" xr:uid="{B2BDA09C-D908-44FD-AE8E-6B746FB53424}"/>
    <hyperlink ref="AD31" r:id="rId325" display="https://fbref.com/en/players/62d7ef38/matchlogs/2025-2026/summary/Caoimhin-Kelleher-Match-Logs" xr:uid="{6DD7C95F-3DA4-432D-B71F-0E882072A5B7}"/>
    <hyperlink ref="AD92" r:id="rId326" display="https://fbref.com/en/players/c5b7c315/matchlogs/2025-2026/summary/Michael-Keane-Match-Logs" xr:uid="{936BF5E5-831C-4529-AC64-9770DC4A125D}"/>
    <hyperlink ref="AD49" r:id="rId327" display="https://fbref.com/en/players/e19660a8/matchlogs/2025-2026/summary/Michael-Kayode-Match-Logs" xr:uid="{DF6042CC-AD19-4CD3-B533-CD3922CE0AF9}"/>
    <hyperlink ref="AD491" r:id="rId328" display="https://fbref.com/en/players/0041f3e6/matchlogs/2025-2026/summary/Mohamadou-Kante-Match-Logs" xr:uid="{DA03F107-D478-448B-9878-463D83482561}"/>
    <hyperlink ref="AD147" r:id="rId329" display="https://fbref.com/en/players/cc77354e/matchlogs/2025-2026/summary/Boubacar-Kamara-Match-Logs" xr:uid="{FA9E50D2-8574-492A-8C3D-DB53C94017FB}"/>
    <hyperlink ref="AD210" r:id="rId330" display="https://fbref.com/en/players/15b287da/matchlogs/2025-2026/summary/Daichi-Kamada-Match-Logs" xr:uid="{0FDF4B14-5371-4073-B597-A02F1DA5CC80}"/>
    <hyperlink ref="AD459" r:id="rId331" display="https://fbref.com/en/players/bf4c41f9/matchlogs/2025-2026/summary/Arnaud-Kalimuendo-Match-Logs" xr:uid="{5B96F6A1-4189-4390-AA36-596318D39DD6}"/>
    <hyperlink ref="AD497" r:id="rId332" display="https://fbref.com/en/players/15f24fe7/matchlogs/2025-2026/summary/Sasa-Kalajdzic-Match-Logs" xr:uid="{FDD93350-AAE1-49F3-AD10-B615011AEEAB}"/>
    <hyperlink ref="AD90" r:id="rId333" display="https://fbref.com/en/players/66c52a77/matchlogs/2025-2026/summary/Ferdi-Kadioglu-Match-Logs" xr:uid="{C1D55BE3-85A2-4CE8-A851-EE8AB990E379}"/>
    <hyperlink ref="AD433" r:id="rId334" display="https://fbref.com/en/players/0107757e/matchlogs/2025-2026/summary/Filip-Jorgensen-Match-Logs" xr:uid="{01D02D50-784F-4464-8A98-C15DBA64F742}"/>
    <hyperlink ref="AD347" r:id="rId335" display="https://fbref.com/en/players/fb614c44/matchlogs/2025-2026/summary/James-Justin-Match-Logs" xr:uid="{DD58D5F2-AAEC-4F16-875D-4C1B67C9EE26}"/>
    <hyperlink ref="AD493" r:id="rId336" display="https://fbref.com/en/players/570bb4b9/matchlogs/2025-2026/summary/Hamed-Junior-Traore-Match-Logs" xr:uid="{948EAF98-09E1-4A21-8B22-D75B5125C23D}"/>
    <hyperlink ref="AD317" r:id="rId337" display="https://fbref.com/en/players/b2fe86e5/matchlogs/2025-2026/summary/Eli-Junior-Kroupi-Match-Logs" xr:uid="{3C88EEB7-E2F9-412D-A314-C22C93461D77}"/>
    <hyperlink ref="AD579" r:id="rId338" display="https://fbref.com/en/players/4776da26/matchlogs/2025-2026/summary/Jenson-Jones-Match-Logs" xr:uid="{0A062CAE-711C-4017-A0EE-571DC4BBD7CF}"/>
    <hyperlink ref="AD578" r:id="rId339" display="https://fbref.com/en/players/2a78981b/matchlogs/2025-2026/summary/Harrison-Jones-Match-Logs" xr:uid="{735ACC2A-8A2C-4009-95E7-7CE866B2A22C}"/>
    <hyperlink ref="AD223" r:id="rId340" display="https://fbref.com/en/players/4fb9c88f/matchlogs/2025-2026/summary/Curtis-Jones-Match-Logs" xr:uid="{9BFDD06C-D919-4909-8D0F-4E336F0F6AE5}"/>
    <hyperlink ref="AD217" r:id="rId341" display="https://fbref.com/en/players/9e5708be/matchlogs/2025-2026/summary/Sam-Johnstone-Match-Logs" xr:uid="{F78FC4FF-7079-42B0-B94E-8348B02BCF88}"/>
    <hyperlink ref="AD413" r:id="rId342" display="https://fbref.com/en/players/0cd31129/matchlogs/2025-2026/summary/Brennan-Johnson-Match-Logs" xr:uid="{F48692AB-70F5-43CA-8FF9-188CD0BFDC5D}"/>
    <hyperlink ref="AD320" r:id="rId343" display="https://fbref.com/en/players/0cd31129/matchlogs/2025-2026/summary/Brennan-Johnson-Match-Logs" xr:uid="{22A7D08D-DE6C-49ED-B292-4560EA91D43E}"/>
    <hyperlink ref="AD369" r:id="rId344" display="https://fbref.com/en/players/33a235af/matchlogs/2025-2026/summary/John-Match-Logs" xr:uid="{A91B9C5E-448F-42D0-9258-1749ADE54754}"/>
    <hyperlink ref="AD175" r:id="rId345" display="https://fbref.com/en/players/c17bfb65/matchlogs/2025-2026/summary/Joelinton-Match-Logs" xr:uid="{7AD580BD-5B17-4EBB-9C1F-AAB6ADD7038C}"/>
    <hyperlink ref="AD106" r:id="rId346" display="https://fbref.com/en/players/e8832875/matchlogs/2025-2026/summary/Joao-Pedro-Match-Logs" xr:uid="{45B3CE09-B597-4119-9418-440AC50C223B}"/>
    <hyperlink ref="AD507" r:id="rId347" display="https://fbref.com/en/players/1e711234/matchlogs/2025-2026/summary/Jamaldeen-Jimoh-Match-Logs" xr:uid="{876E75AC-59ED-41F5-8977-A5F9761D1EB7}"/>
    <hyperlink ref="AD152" r:id="rId348" display="https://fbref.com/en/players/b561db50/matchlogs/2025-2026/summary/Raul-Jimenez-Match-Logs" xr:uid="{ED3DC900-BADD-475C-923C-17E337AE576C}"/>
    <hyperlink ref="AD188" r:id="rId349" display="https://fbref.com/en/players/faa13947/matchlogs/2025-2026/summary/Alex-Jimenez-Match-Logs" xr:uid="{A6E672CA-7DE8-410E-8C7B-F6500F79F8C1}"/>
    <hyperlink ref="AD192" r:id="rId350" display="https://fbref.com/en/players/dbe24cce/matchlogs/2025-2026/summary/Igor-Jesus-Match-Logs" xr:uid="{CEE7A2AD-617C-46CD-9C1C-B0EDD1084F24}"/>
    <hyperlink ref="AD440" r:id="rId351" display="https://fbref.com/en/players/b66315ae/matchlogs/2025-2026/summary/Gabriel-Jesus-Match-Logs" xr:uid="{5DC1E9D1-B415-494E-AB73-FF84710579C5}"/>
    <hyperlink ref="AD269" r:id="rId352" display="https://fbref.com/en/players/0f134faf/matchlogs/2025-2026/summary/Mathias-Jensen-Match-Logs" xr:uid="{41CB916A-DCF7-440C-93EB-FB3F81EC5A94}"/>
    <hyperlink ref="AD273" r:id="rId353" display="https://fbref.com/en/players/8449d35e/matchlogs/2025-2026/summary/Vitaly-Janelt-Match-Logs" xr:uid="{2D693D0D-BFFB-479B-BBFC-C4D30EE773C8}"/>
    <hyperlink ref="AD138" r:id="rId354" display="https://fbref.com/en/players/1265a93a/matchlogs/2025-2026/summary/Reece-James-Match-Logs" xr:uid="{8BF12189-4566-4F83-9B37-9E0D9A696171}"/>
    <hyperlink ref="AD387" r:id="rId355" display="https://fbref.com/en/players/c931d9f9/matchlogs/2025-2026/summary/Daniel-James-Match-Logs" xr:uid="{3125A5C5-1DCE-4D7E-8C54-29766329E097}"/>
    <hyperlink ref="AD173" r:id="rId356" display="https://fbref.com/en/players/6ca5ec4b/matchlogs/2025-2026/summary/Alex-Iwobi-Match-Logs" xr:uid="{7ACCE7BC-675C-4B87-A402-EF0B3A45D32A}"/>
    <hyperlink ref="AD241" r:id="rId357" display="https://fbref.com/en/players/a671316d/matchlogs/2025-2026/summary/Wilson-Isidor-Match-Logs" xr:uid="{A811FA9D-8B81-4B78-B0C2-598D06F25ED6}"/>
    <hyperlink ref="AD354" r:id="rId358" display="https://fbref.com/en/players/8e92be30/matchlogs/2025-2026/summary/Alexander-Isak-Match-Logs" xr:uid="{D0BB86AB-2FD6-443A-AE1A-F453FA829E5E}"/>
    <hyperlink ref="AD438" r:id="rId359" display="https://fbref.com/en/players/b1be9fc0/matchlogs/2025-2026/summary/Andy-Irving-Match-Logs" xr:uid="{31802C37-CE76-4CC4-A3EE-6CFE0D6036D7}"/>
    <hyperlink ref="AD254" r:id="rId360" display="https://fbref.com/en/players/84c5ceea/matchlogs/2025-2026/summary/Tim-Iroegbunam-Match-Logs" xr:uid="{9745A6BD-A53D-4B1A-9A1E-0B00CF9B7D27}"/>
    <hyperlink ref="AD577" r:id="rId361" display="https://fbref.com/en/players/c1395580/matchlogs/2025-2026/summary/Danny-Imray-Match-Logs" xr:uid="{FD245B5F-91DC-45C5-8572-A1EE32519176}"/>
    <hyperlink ref="AD576" r:id="rId362" display="https://fbref.com/en/players/ba492306/matchlogs/2025-2026/summary/Samuel-Iling-Junior-Match-Logs" xr:uid="{3507AF12-B8A4-4940-8FC9-DB038B2FCE98}"/>
    <hyperlink ref="AD456" r:id="rId363" display="https://fbref.com/en/players/a4e85758/matchlogs/2025-2026/summary/Igor-Match-Logs" xr:uid="{FA543B5B-AFA0-494D-BFCD-5B5235A9292E}"/>
    <hyperlink ref="AD263" r:id="rId364" display="https://fbref.com/en/players/bd9553e6/matchlogs/2025-2026/summary/Omari-Hutchinson-Match-Logs" xr:uid="{D0F7020B-64CA-4105-B0FE-F9EEFAD67E0D}"/>
    <hyperlink ref="AD368" r:id="rId365" display="https://fbref.com/en/players/d2b32e91/matchlogs/2025-2026/summary/Bashir-Humphreys-Match-Logs" xr:uid="{27496290-B8E2-4AA0-8E1C-DF2B304327AC}"/>
    <hyperlink ref="AD68" r:id="rId366" display="https://fbref.com/en/players/4fa3a3a4/matchlogs/2025-2026/summary/Trai-Hume-Match-Logs" xr:uid="{B8A51D2D-8038-4E01-A5B1-B714CF259EFB}"/>
    <hyperlink ref="AD245" r:id="rId367" display="https://fbref.com/en/players/a0666d3e/matchlogs/2025-2026/summary/Will-Hughes-Match-Logs" xr:uid="{D9E3A277-B6A3-4604-9160-1580FA11DAA2}"/>
    <hyperlink ref="AD196" r:id="rId368" display="https://fbref.com/en/players/15f3ec41/matchlogs/2025-2026/summary/Callum-Hudson-Odoi-Match-Logs" xr:uid="{89FC2BB5-F762-4A61-A4D8-F38A5CADEE2F}"/>
    <hyperlink ref="AD575" r:id="rId369" display="https://fbref.com/en/players/d8a7e52c/matchlogs/2025-2026/summary/Harry-Howell-Match-Logs" xr:uid="{987C1991-3AA0-46F1-8601-D6D5A69F518C}"/>
    <hyperlink ref="AD574" r:id="rId370" display="https://fbref.com/en/players/74ab11a7/matchlogs/2025-2026/summary/Ronnie-Hollingshead-Match-Logs" xr:uid="{DEFC3380-F7E7-44F1-AACA-6F1B765123F9}"/>
    <hyperlink ref="AD373" r:id="rId371" display="https://fbref.com/en/players/9a71e978/matchlogs/2025-2026/summary/Ki-Jana-Hoever-Match-Logs" xr:uid="{366120AB-33BE-49C4-A57D-96BB28F81262}"/>
    <hyperlink ref="AD312" r:id="rId372" display="https://fbref.com/en/players/e98211e7/matchlogs/2025-2026/summary/Jack-Hinshelwood-Match-Logs" xr:uid="{B8025CEA-E056-4E46-85D6-DC1E76F4E8C0}"/>
    <hyperlink ref="AD261" r:id="rId373" display="https://fbref.com/en/players/0c7a48f8/matchlogs/2025-2026/summary/Piero-Hincapie-Match-Logs" xr:uid="{DD1C3E1A-5125-4F18-9E8C-A0F18DC5720C}"/>
    <hyperlink ref="AD309" r:id="rId374" display="https://fbref.com/en/players/69942fb3/matchlogs/2025-2026/summary/James-Hill-Match-Logs" xr:uid="{FD0B82B7-4589-4C98-9D9F-A713B940EFA8}"/>
    <hyperlink ref="AD348" r:id="rId375" display="https://fbref.com/en/players/1780bb4a/matchlogs/2025-2026/summary/Aaron-Hickey-Match-Logs" xr:uid="{B20525FE-F7CF-4AE5-B787-7D815DE77937}"/>
    <hyperlink ref="AD573" r:id="rId376" display="https://fbref.com/en/players/d4ee4622/matchlogs/2025-2026/summary/Reigan-Heskey-Match-Logs" xr:uid="{DF1E0BF3-AEFF-4A8D-8E05-EC8B23660184}"/>
    <hyperlink ref="AD385" r:id="rId377" display="https://fbref.com/en/players/c924b17d/matchlogs/2025-2026/summary/Mads-Hermansen-Match-Logs" xr:uid="{550CD286-B0E7-4D78-ACE5-9E55966F0E77}"/>
    <hyperlink ref="AD283" r:id="rId378" display="https://fbref.com/en/players/8a3c1dc7/matchlogs/2025-2026/summary/Rico-Henry-Match-Logs" xr:uid="{7F95B13A-114E-4371-A991-11FE94898758}"/>
    <hyperlink ref="AD161" r:id="rId379" display="https://fbref.com/en/players/935e6b8f/matchlogs/2025-2026/summary/Jordan-Henderson-Match-Logs" xr:uid="{7450EF81-37E1-4929-B86B-61468376A5E0}"/>
    <hyperlink ref="AD30" r:id="rId380" display="https://fbref.com/en/players/e5a76dfe/matchlogs/2025-2026/summary/Dean-Henderson-Match-Logs" xr:uid="{E271E947-EE28-4AAA-B4E2-B931A8DB2EB1}"/>
    <hyperlink ref="AD487" r:id="rId381" display="https://fbref.com/en/players/28795530/matchlogs/2025-2026/summary/George-Hemmings-Match-Logs" xr:uid="{5C24722D-A740-4A1E-92D6-068382544E78}"/>
    <hyperlink ref="AD244" r:id="rId382" display="https://fbref.com/en/players/169fd162/matchlogs/2025-2026/summary/Hwang-Hee-chan-Match-Logs" xr:uid="{CDB882FF-A8B9-4DDA-A7DD-2FACD453360B}"/>
    <hyperlink ref="AD53" r:id="rId383" display="https://fbref.com/en/players/4fd08daa/matchlogs/2025-2026/summary/Jan-Paul-van-Hecke-Match-Logs" xr:uid="{F04E3D5A-B534-4D4B-87F8-F7F5AFCD39D5}"/>
    <hyperlink ref="AD318" r:id="rId384" display="https://fbref.com/en/players/64e17fab/matchlogs/2025-2026/summary/Ayden-Heaven-Match-Logs" xr:uid="{8107837D-B410-4635-9D31-54091D026CCC}"/>
    <hyperlink ref="AD572" r:id="rId385" display="https://fbref.com/en/players/a6de6361/matchlogs/2025-2026/summary/Tom-Heaton-Match-Logs" xr:uid="{7334DAA6-A9AE-40CF-A97D-17AE8217F3A3}"/>
    <hyperlink ref="AD482" r:id="rId386" display="https://fbref.com/en/players/fed7cb61/matchlogs/2025-2026/summary/Kai-Havertz-Match-Logs" xr:uid="{70415438-E93D-4AD5-BEC5-8F3C948B853B}"/>
    <hyperlink ref="AD409" r:id="rId387" display="https://fbref.com/en/players/bde35051/matchlogs/2025-2026/summary/Jorrel-Hato-Match-Logs" xr:uid="{116BD5D2-BE5D-448F-9064-58049A7069DF}"/>
    <hyperlink ref="AD169" r:id="rId388" display="https://fbref.com/en/players/39e1138f/matchlogs/2025-2026/summary/Quilindschy-Hartman-Match-Logs" xr:uid="{24647BBC-F41F-40DD-9EA7-BE803842097B}"/>
    <hyperlink ref="AD408" r:id="rId389" display="https://fbref.com/en/players/aa849a12/matchlogs/2025-2026/summary/Jack-Harrison-Match-Logs" xr:uid="{52DD732C-5775-4931-A98D-C7D3A17A733B}"/>
    <hyperlink ref="AD230" r:id="rId390" display="https://fbref.com/en/players/da011f18/matchlogs/2025-2026/summary/Lewis-Hall-Match-Logs" xr:uid="{1D2370BE-1F94-43B6-B9FE-A70404BB8367}"/>
    <hyperlink ref="AD52" r:id="rId391" display="https://fbref.com/en/players/1f44ac21/matchlogs/2025-2026/summary/Erling-Haaland-Match-Logs" xr:uid="{E45FA5CB-C496-49BE-A185-906F6F920E4A}"/>
    <hyperlink ref="AD164" r:id="rId392" display="https://fbref.com/en/players/4d5a9185/matchlogs/2025-2026/summary/Viktor-Gyokeres-Match-Logs" xr:uid="{1402359E-EB5D-469A-98B8-A71BFC927C90}"/>
    <hyperlink ref="AD178" r:id="rId393" display="https://fbref.com/en/players/5ad50391/matchlogs/2025-2026/summary/Josko-Gvardiol-Match-Logs" xr:uid="{A954CF7B-5770-404C-A4E4-B495032C9E37}"/>
    <hyperlink ref="AD194" r:id="rId394" display="https://fbref.com/en/players/d56b9520/matchlogs/2025-2026/summary/Malo-Gusto-Match-Logs" xr:uid="{FE219A2D-1D0F-4BD4-9027-88AB3AF87E60}"/>
    <hyperlink ref="AD571" r:id="rId395" display="https://fbref.com/en/players/e082af5b/matchlogs/2025-2026/summary/Angus-Gunn-Match-Logs" xr:uid="{1110D286-3FC2-4075-AAF9-2D2FD2FF1838}"/>
    <hyperlink ref="AD570" r:id="rId396" display="https://fbref.com/en/players/819b3158/matchlogs/2025-2026/summary/Ilkay-Gundogan-Match-Logs" xr:uid="{DDF32C8B-B85A-4386-AE53-8F28B7BFB38A}"/>
    <hyperlink ref="AD416" r:id="rId397" display="https://fbref.com/en/players/d3d774cc/matchlogs/2025-2026/summary/Marc-Guiu-Match-Logs" xr:uid="{D3F86AFF-8025-436A-ACDC-C1380F0DC8F3}"/>
    <hyperlink ref="AD496" r:id="rId398" display="https://fbref.com/en/players/d3d774cc/matchlogs/2025-2026/summary/Marc-Guiu-Match-Logs" xr:uid="{F2AA708D-4E7A-4627-BDB6-DC04A04ED32F}"/>
    <hyperlink ref="AD67" r:id="rId399" display="https://fbref.com/en/players/82518f62/matchlogs/2025-2026/summary/Bruno-Guimaraes-Match-Logs" xr:uid="{B03C7703-DDCE-4F7F-B0B5-56A4E1DE8397}"/>
    <hyperlink ref="AD448" r:id="rId400" display="https://fbref.com/en/players/b7672d43/matchlogs/2025-2026/summary/Luis-Guilherme-Match-Logs" xr:uid="{BBFD3D8A-8A06-4F58-B28F-60E09DF0FDA7}"/>
    <hyperlink ref="AD329" r:id="rId401" display="https://fbref.com/en/players/b73f17f8/matchlogs/2025-2026/summary/Evann-Guessand-Match-Logs" xr:uid="{88352341-39CE-4174-BB1C-696A3801D748}"/>
    <hyperlink ref="AD74" r:id="rId402" display="https://fbref.com/en/players/d0706b27/matchlogs/2025-2026/summary/Marc-Guehi-Match-Logs" xr:uid="{BC64B56D-AB7A-42A0-B129-73C6575918A5}"/>
    <hyperlink ref="AD70" r:id="rId403" display="https://fbref.com/en/players/d5d22a58/matchlogs/2025-2026/summary/Gabriel-Gudmundsson-Match-Logs" xr:uid="{BCC6C408-3A0E-4C15-A641-D6DE31E40BEC}"/>
    <hyperlink ref="AD296" r:id="rId404" display="https://fbref.com/en/players/1fc4f3d1/matchlogs/2025-2026/summary/Ilia-Gruev-Match-Logs" xr:uid="{50E39070-0AED-45E6-8B35-24352F423595}"/>
    <hyperlink ref="AD298" r:id="rId405" display="https://fbref.com/en/players/ae9b998d/matchlogs/2025-2026/summary/Brajan-Gruda-Match-Logs" xr:uid="{3B53BED4-A76B-4A1D-AC39-B11919415A79}"/>
    <hyperlink ref="AD423" r:id="rId406" display="https://fbref.com/en/players/8aec0537/matchlogs/2025-2026/summary/Pascal-Gross-Match-Logs" xr:uid="{394FDCD4-35EF-4F6E-B9BF-14FF8B974CF6}"/>
    <hyperlink ref="AD99" r:id="rId407" display="https://fbref.com/en/players/b0b4fd3e/matchlogs/2025-2026/summary/Jack-Grealish-Match-Logs" xr:uid="{0E729189-2F3F-4269-BE18-70979F4F8A62}"/>
    <hyperlink ref="AD569" r:id="rId408" display="https://fbref.com/en/players/99965ed0/matchlogs/2025-2026/summary/Harry-Gray-Match-Logs" xr:uid="{93157A9E-D55E-4552-99D5-CECD0DCF8C97}"/>
    <hyperlink ref="AD568" r:id="rId409" display="https://fbref.com/en/players/59429fa1/matchlogs/2025-2026/summary/Charlie-Gray-Match-Logs" xr:uid="{62929B46-C21C-42C3-A240-7C7F61CE5A38}"/>
    <hyperlink ref="AD316" r:id="rId410" display="https://fbref.com/en/players/f58515f5/matchlogs/2025-2026/summary/Archie-Gray-Match-Logs" xr:uid="{CED62671-65A2-478A-8CE5-0A0A53D2D7BC}"/>
    <hyperlink ref="AD81" r:id="rId411" display="https://fbref.com/en/players/b8e740fb/matchlogs/2025-2026/summary/Ryan-Gravenberch-Match-Logs" xr:uid="{9E99A5A4-322C-4126-AF21-F782831E8934}"/>
    <hyperlink ref="AD567" r:id="rId412" display="https://fbref.com/en/players/bd1d3020/matchlogs/2025-2026/summary/Braiden-Graham-Match-Logs" xr:uid="{B50DFE18-BC4B-40A7-BD29-95DF27B4D25E}"/>
    <hyperlink ref="AD221" r:id="rId413" display="https://fbref.com/en/players/2bd83368/matchlogs/2025-2026/summary/Anthony-Gordon-Match-Logs" xr:uid="{DD52EADF-7AF9-411F-8AA2-10938CFE46D1}"/>
    <hyperlink ref="AD171" r:id="rId414" display="https://fbref.com/en/players/2c56a792/matchlogs/2025-2026/summary/Nicolas-Gonzalez-Match-Logs" xr:uid="{4BAACC9D-B3F9-4E80-93AB-A70BB669E3AA}"/>
    <hyperlink ref="AD566" r:id="rId415" display="https://fbref.com/en/players/7e5bebeb/matchlogs/2025-2026/summary/Enso-Gonzalez-Match-Logs" xr:uid="{AB5DAAE7-519C-4E6B-92FA-3144C6C73F85}"/>
    <hyperlink ref="AD412" r:id="rId416" display="https://fbref.com/en/players/7a11550b/matchlogs/2025-2026/summary/Joe-Gomez-Match-Logs" xr:uid="{3BAA1CE6-1804-44B9-9044-9817BBC8BF7D}"/>
    <hyperlink ref="AD170" r:id="rId417" display="https://fbref.com/en/players/916728da/matchlogs/2025-2026/summary/Diego-Gomez-Match-Logs" xr:uid="{6598AF5A-1A74-474C-B1E7-289F90BC4D06}"/>
    <hyperlink ref="AD249" r:id="rId418" display="https://fbref.com/en/players/f0caab96/matchlogs/2025-2026/summary/Toti-Gomes-Match-Logs" xr:uid="{86879A88-D8DD-47E6-9462-B819D16D9DB1}"/>
    <hyperlink ref="AD393" r:id="rId419" display="https://fbref.com/en/players/8dcf77c0/matchlogs/2025-2026/summary/Rodrigo-Gomes-Match-Logs" xr:uid="{3BE0BC37-5BFA-4B0C-BFD8-C2A21F13782E}"/>
    <hyperlink ref="AD94" r:id="rId420" display="https://fbref.com/en/players/8b57ad2c/matchlogs/2025-2026/summary/Joao-Gomes-Match-Logs" xr:uid="{0BD64E56-4E9D-4B0F-AE60-29D8A6F79F29}"/>
    <hyperlink ref="AD565" r:id="rId421" display="https://fbref.com/en/players/59149473/matchlogs/2025-2026/summary/Airidas-Golambeckis-Match-Logs" xr:uid="{AE59E2E3-8D09-4219-873F-E49849814FA5}"/>
    <hyperlink ref="AD391" r:id="rId422" display="https://fbref.com/en/players/75fdd638/matchlogs/2025-2026/summary/Wilfried-Gnonto-Match-Logs" xr:uid="{FE8E55BE-92BD-4813-B468-0C14EFD299EE}"/>
    <hyperlink ref="AD365" r:id="rId423" display="https://fbref.com/en/players/10745192/matchlogs/2025-2026/summary/Jamie-Gittens-Match-Logs" xr:uid="{A9E52E5A-9F54-4C6B-9585-06E2E703FD09}"/>
    <hyperlink ref="AD58" r:id="rId424" display="https://fbref.com/en/players/32f60ed8/matchlogs/2025-2026/summary/Morgan-Gibbs-White-Match-Logs" xr:uid="{2ACFAE18-06FE-4DEE-B161-7ACCCD79CC6F}"/>
    <hyperlink ref="AD442" r:id="rId425" display="https://fbref.com/en/players/e6f7797e/matchlogs/2025-2026/summary/Tyrique-George-Match-Logs" xr:uid="{5972EEDA-59C6-4462-B298-AC6EB4DFDCE9}"/>
    <hyperlink ref="AD240" r:id="rId426" display="https://fbref.com/en/players/242e1043/matchlogs/2025-2026/summary/Lutsharel-Geertruida-Match-Logs" xr:uid="{4B67EAAF-8A55-4C58-A80B-829544D4C012}"/>
    <hyperlink ref="AD44" r:id="rId427" display="https://fbref.com/en/players/4e015693/matchlogs/2025-2026/summary/James-Garner-Match-Logs" xr:uid="{D11E60BF-6DC9-4037-A662-13C799DA503A}"/>
    <hyperlink ref="AD277" r:id="rId428" display="https://fbref.com/en/players/7aa8adfe/matchlogs/2025-2026/summary/Alejandro-Garnacho-Match-Logs" xr:uid="{CE4C9D99-30FD-44E9-B24D-A6D5ACF453B7}"/>
    <hyperlink ref="AD481" r:id="rId429" display="https://fbref.com/en/players/40498af1/matchlogs/2025-2026/summary/Andres-Garcia-Match-Logs" xr:uid="{043063DD-9ABD-47D0-B615-40775E276F7C}"/>
    <hyperlink ref="AD469" r:id="rId430" display="https://fbref.com/en/players/733f1a7d/matchlogs/2025-2026/summary/Ben-Gannon-Doak-Match-Logs" xr:uid="{6D474CAC-883E-49A2-8CC8-4CD1CB2E008E}"/>
    <hyperlink ref="AD224" r:id="rId431" display="https://fbref.com/en/players/72c812f3/matchlogs/2025-2026/summary/Idrissa-Gana-Gueye-Match-Logs" xr:uid="{17C306AE-2532-4975-A97A-B73F36A5897C}"/>
    <hyperlink ref="AD462" r:id="rId432" display="https://fbref.com/en/players/c2731c10/matchlogs/2025-2026/summary/Conor-Gallagher-Match-Logs" xr:uid="{BE2EFAE6-E249-4F2D-A3C2-03DB889EABB1}"/>
    <hyperlink ref="AD145" r:id="rId433" display="https://fbref.com/en/players/1971591f/matchlogs/2025-2026/summary/Cody-Gakpo-Match-Logs" xr:uid="{96F1090A-8232-4DA3-992A-CB30238A4776}"/>
    <hyperlink ref="AD564" r:id="rId434" display="https://fbref.com/en/players/9fea2579/matchlogs/2025-2026/summary/Kaye-Furo-Match-Logs" xr:uid="{340C30E3-A150-4204-8CAB-0A2300BABA70}"/>
    <hyperlink ref="AD378" r:id="rId435" display="https://fbref.com/en/players/4f16405e/matchlogs/2025-2026/summary/Niclas-Fullkrug-Match-Logs" xr:uid="{65486D7C-FF44-4A52-8040-A661883D0C3B}"/>
    <hyperlink ref="AD563" r:id="rId436" display="https://fbref.com/en/players/d102b8a2/matchlogs/2025-2026/summary/Leo-Fuhr-Hjelde-Match-Logs" xr:uid="{A84B71A3-452F-43B0-8066-25198E2CB835}"/>
    <hyperlink ref="AD360" r:id="rId437" display="https://fbref.com/en/players/74f2e748/matchlogs/2025-2026/summary/Jeremie-Frimpong-Match-Logs" xr:uid="{1B5B8BF1-48AA-4EB4-B2E7-549B142BC79D}"/>
    <hyperlink ref="AD514" r:id="rId438" display="https://fbref.com/en/players/58630379/matchlogs/2025-2026/summary/Tyler-Fredricson-Match-Logs" xr:uid="{F7F11AE9-0BEC-4E09-B67C-3E64CCC2AE77}"/>
    <hyperlink ref="AD259" r:id="rId439" display="https://fbref.com/en/players/f84a807c/matchlogs/2025-2026/summary/Lyle-Foster-Match-Logs" xr:uid="{F8272FD1-4ED8-4410-9E50-10680B3DA55C}"/>
    <hyperlink ref="AD562" r:id="rId440" display="https://fbref.com/en/players/c3e39f12/matchlogs/2025-2026/summary/Fraser-Forster-Match-Logs" xr:uid="{8C582A8E-8544-48C5-BB21-D7201507C902}"/>
    <hyperlink ref="AD286" r:id="rId441" display="https://fbref.com/en/players/132a82f1/matchlogs/2025-2026/summary/Wesley-Fofana-Match-Logs" xr:uid="{AB57D259-D83A-4407-A8D4-866956827D35}"/>
    <hyperlink ref="AD103" r:id="rId442" display="https://fbref.com/en/players/ed1e53f3/matchlogs/2025-2026/summary/Phil-Foden-Match-Logs" xr:uid="{43FAD679-DE66-459C-A785-47F2C2C39321}"/>
    <hyperlink ref="AD561" r:id="rId443" display="https://fbref.com/en/players/81a92add/matchlogs/2025-2026/summary/Tyler-Fletcher-Match-Logs" xr:uid="{66073BC7-6933-401F-B120-89F27C5D5C40}"/>
    <hyperlink ref="AD453" r:id="rId444" display="https://fbref.com/en/players/38a6c944/matchlogs/2025-2026/summary/Jack-Fletcher-Match-Logs" xr:uid="{9D5B7146-0C51-472A-AF16-43CE4BA5739C}"/>
    <hyperlink ref="AD308" r:id="rId445" display="https://fbref.com/en/players/b3f36e72/matchlogs/2025-2026/summary/Zian-Flemming-Match-Logs" xr:uid="{09676375-4C6C-4284-95CA-2EB65E4A8F08}"/>
    <hyperlink ref="AD78" r:id="rId446" display="https://fbref.com/en/players/5ff4ab71/matchlogs/2025-2026/summary/Enzo-Fernandez-Match-Logs" xr:uid="{1F5CE1D2-732D-4E11-A6DF-A9D2637A085D}"/>
    <hyperlink ref="AD108" r:id="rId447" display="https://fbref.com/en/players/ef491564/matchlogs/2025-2026/summary/Mateus-Fernandes-Match-Logs" xr:uid="{A8610DE5-FC2D-4DA0-BD66-277736D1174C}"/>
    <hyperlink ref="AD100" r:id="rId448" display="https://fbref.com/en/players/507c7bdf/matchlogs/2025-2026/summary/Bruno-Fernandes-Match-Logs" xr:uid="{F106E5BF-E990-4EC7-88EF-1D299116ED21}"/>
    <hyperlink ref="AD560" r:id="rId449" display="https://fbref.com/en/players/745ca0a3/matchlogs/2025-2026/summary/Romain-Faivre-Match-Logs" xr:uid="{E7A5B8B5-6BC1-44CF-B96D-D21ACC209A11}"/>
    <hyperlink ref="AD559" r:id="rId450" display="https://fbref.com/en/players/9328b835/matchlogs/2025-2026/summary/Lukasz-Fabianski-Match-Logs" xr:uid="{639A8449-052C-480B-8224-8B846CCC13F4}"/>
    <hyperlink ref="AD464" r:id="rId451" display="https://fbref.com/en/players/ae4fc6a4/matchlogs/2025-2026/summary/Eberechi-Eze-Match-Logs" xr:uid="{8457816D-3111-44CD-B2E6-B9F43F6462B6}"/>
    <hyperlink ref="AD251" r:id="rId452" display="https://fbref.com/en/players/ae4fc6a4/matchlogs/2025-2026/summary/Eberechi-Eze-Match-Logs" xr:uid="{5CBCE2FC-902C-4E36-9C2C-2A4072AE98B5}"/>
    <hyperlink ref="AD131" r:id="rId453" display="https://fbref.com/en/players/6f3cc2fe/matchlogs/2025-2026/summary/Evanilson-Match-Logs" xr:uid="{052F3C9F-BDF1-4624-A708-9D5ED901B141}"/>
    <hyperlink ref="AD105" r:id="rId454" display="https://fbref.com/en/players/1a066e69/matchlogs/2025-2026/summary/Maxime-Esteve-Match-Logs" xr:uid="{9583E327-B024-4E50-9F97-D5E8F5BB8B60}"/>
    <hyperlink ref="AD558" r:id="rId455" display="https://fbref.com/en/players/1e4319ac/matchlogs/2025-2026/summary/Dario-Essugo-Match-Logs" xr:uid="{0240D024-83E1-4B29-9F53-AD5E149593C6}"/>
    <hyperlink ref="AD477" r:id="rId456" display="https://fbref.com/en/players/87189f25/matchlogs/2025-2026/summary/Romain-Esse-Match-Logs" xr:uid="{CD8804AF-AF27-4B2B-8794-C77ADD05F459}"/>
    <hyperlink ref="AD471" r:id="rId457" display="https://fbref.com/en/players/c149016b/matchlogs/2025-2026/summary/Wataru-Endo-Match-Logs" xr:uid="{209B276D-C462-4DDE-BF06-E67A2BB1899E}"/>
    <hyperlink ref="AD557" r:id="rId458" display="https://fbref.com/en/players/e02b5b36/matchlogs/2025-2026/summary/Yunus-Emre-Konak-Match-Logs" xr:uid="{52FA18A5-C63A-4A38-BB65-F43CE6245A58}"/>
    <hyperlink ref="AD556" r:id="rId459" display="https://fbref.com/en/players/e1cc82b1/matchlogs/2025-2026/summary/Landon-Emenalo-Match-Logs" xr:uid="{EC5B7CA0-16A9-4EF3-A3BE-C2FB5F73DC83}"/>
    <hyperlink ref="AD458" r:id="rId460" display="https://fbref.com/en/players/b9e1436c/matchlogs/2025-2026/summary/Harvey-Elliott-Match-Logs" xr:uid="{0B83E7D3-03FD-4640-9449-B9A98621AB1A}"/>
    <hyperlink ref="AD519" r:id="rId461" display="https://fbref.com/en/players/b9e1436c/matchlogs/2025-2026/summary/Harvey-Elliott-Match-Logs" xr:uid="{8DB86791-A5B8-421D-B0F3-80F1760ADFF6}"/>
    <hyperlink ref="AD303" r:id="rId462" display="https://fbref.com/en/players/2fba6108/matchlogs/2025-2026/summary/Anthony-Elanga-Match-Logs" xr:uid="{800F0497-9FE2-46B9-8E51-57A9F4FE5F1D}"/>
    <hyperlink ref="AD193" r:id="rId463" display="https://fbref.com/en/players/5b92d896/matchlogs/2025-2026/summary/Hugo-Ekitike-Match-Logs" xr:uid="{582C10B7-B88E-41C7-ABB3-6CAE12FC8928}"/>
    <hyperlink ref="AD206" r:id="rId464" display="https://fbref.com/en/players/3d554589/matchlogs/2025-2026/summary/Hjalmar-Ekdal-Match-Logs" xr:uid="{AC821582-3512-47EB-A996-60BF3A64D25F}"/>
    <hyperlink ref="AD357" r:id="rId465" display="https://fbref.com/en/players/57760e66/matchlogs/2025-2026/summary/Marcus-Edwards-Match-Logs" xr:uid="{0D5D818D-911F-40A2-9A05-A3DAB2211536}"/>
    <hyperlink ref="AD513" r:id="rId466" display="https://fbref.com/en/players/0562b7f1/matchlogs/2025-2026/summary/Odsonne-Edouard-Match-Logs" xr:uid="{535D2D78-4685-44F4-AC74-7D4A37B9A201}"/>
    <hyperlink ref="AD555" r:id="rId467" display="https://fbref.com/en/players/3bb7b8b4/matchlogs/2025-2026/summary/Ederson-Match-Logs" xr:uid="{54FA4EA3-E162-4612-AF43-36113D8C3CB0}"/>
    <hyperlink ref="AD506" r:id="rId468" display="https://fbref.com/en/players/123d2733/matchlogs/2025-2026/summary/George-Earthy-Match-Logs" xr:uid="{0D3BC189-85F5-4EA9-844F-035E0E5FA82D}"/>
    <hyperlink ref="AD64" r:id="rId469" display="https://fbref.com/en/players/282f75f3/matchlogs/2025-2026/summary/Lewis-Dunk-Match-Logs" xr:uid="{89535C8C-7AC6-4FD7-A58A-3E9F8F143794}"/>
    <hyperlink ref="AD29" r:id="rId470" display="https://fbref.com/en/players/3a949a25/matchlogs/2025-2026/summary/Martin-Dubravka-Match-Logs" xr:uid="{844678B9-F1D5-4362-9123-408DEEAF960A}"/>
    <hyperlink ref="AD505" r:id="rId471" display="https://fbref.com/en/players/1bd530e8/matchlogs/2025-2026/summary/Joel-Drakes-Thomas-Match-Logs" xr:uid="{B7FA746C-5573-4118-BB03-5557CE65081A}"/>
    <hyperlink ref="AD510" r:id="rId472" display="https://fbref.com/en/players/620922ed/matchlogs/2025-2026/summary/Radu-Dragusin-Match-Logs" xr:uid="{D7C218BC-3A29-4FC0-8923-E347C4E175E6}"/>
    <hyperlink ref="AD483" r:id="rId473" display="https://fbref.com/en/players/9008bb70/matchlogs/2025-2026/summary/Max-Dowman-Match-Logs" xr:uid="{2ED11A2B-2BFB-46C1-9DF7-DF09289C5564}"/>
    <hyperlink ref="AD186" r:id="rId474" display="https://fbref.com/en/players/e6536124/matchlogs/2025-2026/summary/Patrick-Dorgu-Match-Logs" xr:uid="{E10E2432-EB75-406B-884A-2D1052F31565}"/>
    <hyperlink ref="AD518" r:id="rId475" display="https://fbref.com/en/players/519db366/matchlogs/2025-2026/summary/Romelle-Donovan-Match-Logs" xr:uid="{1823D70D-29D9-4C15-9363-032BE161CAF6}"/>
    <hyperlink ref="AD87" r:id="rId476" display="https://fbref.com/en/players/08f5afaa/matchlogs/2025-2026/summary/Gianluigi-Donnarumma-Match-Logs" xr:uid="{F1DEC2FC-6882-4CF9-A0F8-41CE189903D1}"/>
    <hyperlink ref="AD313" r:id="rId477" display="https://fbref.com/en/players/20b3a502/matchlogs/2025-2026/summary/Nicolas-Dominguez-Match-Logs" xr:uid="{C3314E55-8449-49E0-AB4B-6A65FB8E3BE9}"/>
    <hyperlink ref="AD209" r:id="rId478" display="https://fbref.com/en/players/fffea3e5/matchlogs/2025-2026/summary/Jeremy-Doku-Match-Logs" xr:uid="{0D40CE6E-0DCE-4D63-9471-66E5B974424E}"/>
    <hyperlink ref="AD325" r:id="rId479" display="https://fbref.com/en/players/d557d734/matchlogs/2025-2026/summary/Matt-Doherty-Match-Logs" xr:uid="{4DDD9318-5248-469C-9686-CFB34F8A4D66}"/>
    <hyperlink ref="AD154" r:id="rId480" display="https://fbref.com/en/players/bd5eb2e5/matchlogs/2025-2026/summary/El-Hadji-Malick-Diouf-Match-Logs" xr:uid="{72BE2DDB-C7C3-4AF4-8001-98AD064DFD1C}"/>
    <hyperlink ref="AD376" r:id="rId481" display="https://fbref.com/en/players/a712ca2b/matchlogs/2025-2026/summary/Issa-Diop-Match-Logs" xr:uid="{72992C54-7692-49EB-AB34-826B4398A102}"/>
    <hyperlink ref="AD195" r:id="rId482" display="https://fbref.com/en/players/1b84dbe1/matchlogs/2025-2026/summary/Lucas-Digne-Match-Logs" xr:uid="{C97F6E18-8E38-4D5B-BC80-3EF4606D7343}"/>
    <hyperlink ref="AD395" r:id="rId483" display="https://fbref.com/en/players/bdcc89ae/matchlogs/2025-2026/summary/Tyler-Dibling-Match-Logs" xr:uid="{2C363EFB-CBB0-4089-9946-482B4F6C6D2B}"/>
    <hyperlink ref="AD88" r:id="rId484" display="https://fbref.com/en/players/31c69ef1/matchlogs/2025-2026/summary/Ruben-Dias-Match-Logs" xr:uid="{6D6A7A4D-0356-429F-BB9C-779C6948A523}"/>
    <hyperlink ref="AD383" r:id="rId485" display="https://fbref.com/en/players/6d0fe035/matchlogs/2025-2026/summary/Habib-Diarra-Match-Logs" xr:uid="{FDD48600-033B-4F1A-95F2-C122D5190A56}"/>
    <hyperlink ref="AD179" r:id="rId486" display="https://fbref.com/en/players/9dc96f10/matchlogs/2025-2026/summary/Amad-Diallo-Match-Logs" xr:uid="{5CDE7FF0-B317-4E24-BE62-C1EED111C13A}"/>
    <hyperlink ref="AD181" r:id="rId487" display="https://fbref.com/en/players/1bfb6fef/matchlogs/2025-2026/summary/Bafode-Diakite-Match-Logs" xr:uid="{564AB633-B3E3-4356-A1A6-27744540C4F2}"/>
    <hyperlink ref="AD183" r:id="rId488" display="https://fbref.com/en/players/5c74c0f5/matchlogs/2025-2026/summary/Kiernan-Dewsbury-Hall-Match-Logs" xr:uid="{028C4C6F-90CD-4009-AAC8-C830681C5163}"/>
    <hyperlink ref="AD324" r:id="rId489" display="https://fbref.com/en/players/6c2b66fc/matchlogs/2025-2026/summary/Justin-Devenny-Match-Logs" xr:uid="{236A19DD-3C25-44F2-98FA-FEDB7722E615}"/>
    <hyperlink ref="AD554" r:id="rId490" display="https://fbref.com/en/players/d8edc4be/matchlogs/2025-2026/summary/Will-Dennis-Match-Logs" xr:uid="{FF733864-DA23-47E5-BFE3-3B6F05EACBE3}"/>
    <hyperlink ref="AD121" r:id="rId491" display="https://fbref.com/en/players/7bf9400b/matchlogs/2025-2026/summary/Sepp-van-den-Berg-Match-Logs" xr:uid="{F2744351-7D2A-46C7-A43F-0EC2714D9781}"/>
    <hyperlink ref="AD326" r:id="rId492" display="https://fbref.com/en/players/dd897ee7/matchlogs/2025-2026/summary/Liam-Delap-Match-Logs" xr:uid="{566CA6EA-D526-42AA-B086-331F48B4C951}"/>
    <hyperlink ref="AD239" r:id="rId493" display="https://fbref.com/en/players/d494882e/matchlogs/2025-2026/summary/Maxim-De-Cuyper-Match-Logs" xr:uid="{A8817F38-DC9B-4E04-8675-08722B27010C}"/>
    <hyperlink ref="AD444" r:id="rId494" display="https://fbref.com/en/players/44781702/matchlogs/2025-2026/summary/Ben-Davies-Match-Logs" xr:uid="{16736644-75F7-43E2-9854-3362B9FEE1B2}"/>
    <hyperlink ref="AD344" r:id="rId495" display="https://fbref.com/en/players/cde3309f/matchlogs/2025-2026/summary/Karl-Darlow-Match-Logs" xr:uid="{AF0D4768-95F6-4F3D-A3A5-1C021D935180}"/>
    <hyperlink ref="AD330" r:id="rId496" display="https://fbref.com/en/players/6e33125f/matchlogs/2025-2026/summary/Kevin-Danso-Match-Logs" xr:uid="{E8616375-700E-4FBA-B209-0C03D654BD07}"/>
    <hyperlink ref="AD189" r:id="rId497" display="https://fbref.com/en/players/215f3907/matchlogs/2025-2026/summary/Mikkel-Damsgaard-Match-Logs" xr:uid="{2231814B-A3F3-48D0-A61A-FB66DEC2C76D}"/>
    <hyperlink ref="AD130" r:id="rId498" display="https://fbref.com/en/players/d9565625/matchlogs/2025-2026/summary/Diogo-Dalot-Match-Logs" xr:uid="{E4C3D87F-01C2-4A5E-AD65-4BFC796D380E}"/>
    <hyperlink ref="AD553" r:id="rId499" display="https://fbref.com/en/players/c96b1407/matchlogs/2025-2026/summary/Malcom-Dacosta-Match-Logs" xr:uid="{38583A75-A952-42B4-96E1-1135E77C0C12}"/>
    <hyperlink ref="AD153" r:id="rId500" display="https://fbref.com/en/players/dc62b55d/matchlogs/2025-2026/summary/Matheus-Cunha-Match-Logs" xr:uid="{4FE0A5FF-B360-498E-86DC-2D0861AEAFD0}"/>
    <hyperlink ref="AD461" r:id="rId501" display="https://fbref.com/en/players/ac31d35e/matchlogs/2025-2026/summary/Jair-Cunha-Match-Logs" xr:uid="{667EBA8F-46E6-4973-BD98-C6041C51A731}"/>
    <hyperlink ref="AD126" r:id="rId502" display="https://fbref.com/en/players/f6d7d690/matchlogs/2025-2026/summary/Josh-Cullen-Match-Logs" xr:uid="{B4FA24BF-166E-4AB9-99D1-5560D32D58D7}"/>
    <hyperlink ref="AD310" r:id="rId503" display="https://fbref.com/en/players/0abc51f2/matchlogs/2025-2026/summary/Jorge-Cuenca-Match-Logs" xr:uid="{21F2F0F0-5C22-49C3-9F15-D0E02B89FAE9}"/>
    <hyperlink ref="AD102" r:id="rId504" display="https://fbref.com/en/players/1daec722/matchlogs/2025-2026/summary/Marc-Cucurella-Match-Logs" xr:uid="{5BFD63EE-1A0C-4B50-9B1C-46FF3E6F4A83}"/>
    <hyperlink ref="AD424" r:id="rId505" display="https://fbref.com/en/players/22ae86f9/matchlogs/2025-2026/summary/Diego-Coppola-Match-Logs" xr:uid="{E8E2BF2D-5A26-4C6D-9E53-CB258B7892B0}"/>
    <hyperlink ref="AD328" r:id="rId506" display="https://fbref.com/en/players/2afc7272/matchlogs/2025-2026/summary/Lewis-Cook-Match-Logs" xr:uid="{0D38DC74-6079-4485-819A-7A21C631B7A4}"/>
    <hyperlink ref="AD50" r:id="rId507" display="https://fbref.com/en/players/a8c19eb8/matchlogs/2025-2026/summary/Nathan-Collins-Match-Logs" xr:uid="{746215BA-EA57-4894-A3EB-5EBDDAAB3B74}"/>
    <hyperlink ref="AD502" r:id="rId508" display="https://fbref.com/en/players/0420d84f/matchlogs/2025-2026/summary/Seamus-Coleman-Match-Logs" xr:uid="{D3B620DC-1AAC-48A8-97CD-A1C74A7D977B}"/>
    <hyperlink ref="AD375" r:id="rId509" display="https://fbref.com/en/players/0442183b/matchlogs/2025-2026/summary/Nathaniel-Clyne-Match-Logs" xr:uid="{9A9FADEC-8284-4052-B07D-B1978DC8BA48}"/>
    <hyperlink ref="AD411" r:id="rId510" display="https://fbref.com/en/players/307ea3b6/matchlogs/2025-2026/summary/Dennis-Cirkin-Match-Logs" xr:uid="{0F60B78B-86ED-4C5F-B161-51F8834ED4B8}"/>
    <hyperlink ref="AD380" r:id="rId511" display="https://fbref.com/en/players/b8a642fc/matchlogs/2025-2026/summary/Samuel-Chukwueze-Match-Logs" xr:uid="{1DC477F4-6E13-409A-A6D7-537DFCF36A9B}"/>
    <hyperlink ref="AD398" r:id="rId512" display="https://fbref.com/en/players/26ce2263/matchlogs/2025-2026/summary/Ryan-Christie-Match-Logs" xr:uid="{FF85009E-9DDF-4CE9-BA65-5159217D3FA6}"/>
    <hyperlink ref="AD486" r:id="rId513" display="https://fbref.com/en/players/34721c11/matchlogs/2025-2026/summary/Tawanda-Chirewa-Match-Logs" xr:uid="{72A7801C-85C3-4078-8AAB-94705D310349}"/>
    <hyperlink ref="AD414" r:id="rId514" display="https://fbref.com/en/players/b0f7e36c/matchlogs/2025-2026/summary/Federico-Chiesa-Match-Logs" xr:uid="{3DA31FEC-142A-412D-A8DA-9B0DDC4F230A}"/>
    <hyperlink ref="AD552" r:id="rId515" display="https://fbref.com/en/players/890f108d/matchlogs/2025-2026/summary/Youssef-Chermiti-Match-Logs" xr:uid="{AF5E27D2-5394-472D-ABE4-EBA98F2643A9}"/>
    <hyperlink ref="AD265" r:id="rId516" display="https://fbref.com/en/players/b34c63a5/matchlogs/2025-2026/summary/Rayan-Cherki-Match-Logs" xr:uid="{2E62D94D-698C-42CD-A75F-2A2D94C52A2B}"/>
    <hyperlink ref="AD551" r:id="rId517" display="https://fbref.com/en/players/30b33655/matchlogs/2025-2026/summary/Samuel-Chambers-Match-Logs" xr:uid="{527B51CE-EE16-47AF-9A46-4B119CBEF683}"/>
    <hyperlink ref="AD69" r:id="rId518" display="https://fbref.com/en/players/5515376c/matchlogs/2025-2026/summary/Trevoh-Chalobah-Match-Logs" xr:uid="{6F7AD5ED-3004-4624-9E65-32EE0D1B0A07}"/>
    <hyperlink ref="AD430" r:id="rId519" display="https://fbref.com/en/players/da76bab4/matchlogs/2025-2026/summary/Valentin-Castellanos-Match-Logs" xr:uid="{773ED88D-4657-4AB3-AEB0-C74BBE7CFD3B}"/>
    <hyperlink ref="AD272" r:id="rId520" display="https://fbref.com/en/players/197640fd/matchlogs/2025-2026/summary/Timothy-Castagne-Match-Logs" xr:uid="{D398ED63-2EB1-4BF1-B322-76732E4F39F5}"/>
    <hyperlink ref="AD60" r:id="rId521" display="https://fbref.com/en/players/2389cdc2/matchlogs/2025-2026/summary/Matty-Cash-Match-Logs" xr:uid="{C8BCB17E-A6BB-4FB6-B27E-0AB2116CB135}"/>
    <hyperlink ref="AD550" r:id="rId522" display="https://fbref.com/en/players/39f7c6fe/matchlogs/2025-2026/summary/Ben-Casey-Match-Logs" xr:uid="{82F6EAEA-3261-4BBD-BD79-E39F327C3AA5}"/>
    <hyperlink ref="AD155" r:id="rId523" display="https://fbref.com/en/players/4d224fe8/matchlogs/2025-2026/summary/Casemiro-Match-Logs" xr:uid="{16AF01E6-9BDD-4FB9-8B6F-EFAF0DEA067A}"/>
    <hyperlink ref="AD457" r:id="rId524" display="https://fbref.com/en/players/966e28d0/matchlogs/2025-2026/summary/Fabio-Carvalho-Match-Logs" xr:uid="{A99E0776-BED2-41EB-813C-8DDAD8D3597B}"/>
    <hyperlink ref="AD549" r:id="rId525" display="https://fbref.com/en/players/88bf137b/matchlogs/2025-2026/summary/Theodore-Carroll-Match-Logs" xr:uid="{D9DB929B-5E17-489E-A41A-2DA2C137291D}"/>
    <hyperlink ref="AD548" r:id="rId526" display="https://fbref.com/en/players/702812fe/matchlogs/2025-2026/summary/Rio-Cardines-Match-Logs" xr:uid="{B531ADB3-07E6-41DF-8B19-CC1BEF1ED915}"/>
    <hyperlink ref="AD404" r:id="rId527" display="https://fbref.com/en/players/3684108d/matchlogs/2025-2026/summary/Jaydee-Canvot-Match-Logs" xr:uid="{A3CCFBE1-6E50-498D-BFB5-8B96596FE499}"/>
    <hyperlink ref="AD547" r:id="rId528" display="https://fbref.com/en/players/48ba3f58/matchlogs/2025-2026/summary/Elijah-Campbell-Match-Logs" xr:uid="{151305CC-9005-4B2A-B115-605076864FD0}"/>
    <hyperlink ref="AD151" r:id="rId529" display="https://fbref.com/en/players/59e6e5bf/matchlogs/2025-2026/summary/Dominic-Calvert-Lewin-Match-Logs" xr:uid="{859F4016-303D-4B60-A830-A612D7AFC19F}"/>
    <hyperlink ref="AD185" r:id="rId530" display="https://fbref.com/en/players/aded8e6f/matchlogs/2025-2026/summary/Riccardo-Calafiori-Match-Logs" xr:uid="{B2ACC766-CA57-4B73-AF04-0A0650AFFFFF}"/>
    <hyperlink ref="AD371" r:id="rId531" display="https://fbref.com/en/players/a8748947/matchlogs/2025-2026/summary/Tom-Cairney-Match-Logs" xr:uid="{6CE2947E-1991-4D30-B358-5D2E7BA37956}"/>
    <hyperlink ref="AD143" r:id="rId532" display="https://fbref.com/en/players/16264a81/matchlogs/2025-2026/summary/Moises-Caicedo-Match-Logs" xr:uid="{E6228A18-156B-48F7-9EAD-F5D0C0271A3A}"/>
    <hyperlink ref="AD508" r:id="rId533" display="https://fbref.com/en/players/1bf811d4/matchlogs/2025-2026/summary/Sam-Byram-Match-Logs" xr:uid="{42C53489-9B5A-4068-9D8A-A7045CBF7C50}"/>
    <hyperlink ref="AD546" r:id="rId534" display="https://fbref.com/en/players/0312881b/matchlogs/2025-2026/summary/Junai-Byfield-Match-Logs" xr:uid="{8CAB53E8-28CA-4E47-80FB-BE61E1DB4A3B}"/>
    <hyperlink ref="AD492" r:id="rId535" display="https://fbref.com/en/players/802ee5ca/matchlogs/2025-2026/summary/Bradley-Burrowes-Match-Logs" xr:uid="{2238B95E-6171-4489-993D-2424A14A415C}"/>
    <hyperlink ref="AD184" r:id="rId536" display="https://fbref.com/en/players/b2d31e83/matchlogs/2025-2026/summary/Dan-Burn-Match-Logs" xr:uid="{5EB0581B-1265-4B6D-9BBE-9B157C9B8F1C}"/>
    <hyperlink ref="AD474" r:id="rId537" display="https://fbref.com/en/players/468a7a91/matchlogs/2025-2026/summary/Facundo-Buonanotte-Match-Logs" xr:uid="{318697A8-B497-43BF-8D38-E47942B7016D}"/>
    <hyperlink ref="AD545" r:id="rId538" display="https://fbref.com/en/players/468a7a91/matchlogs/2025-2026/summary/Facundo-Buonanotte-Match-Logs" xr:uid="{E1EB490B-810C-4D86-84B5-085E521C480F}"/>
    <hyperlink ref="AD212" r:id="rId539" display="https://fbref.com/en/players/edc98fac/matchlogs/2025-2026/summary/Santiago-Bueno-Match-Logs" xr:uid="{8F247099-7B8B-4881-A4AF-E4F9A6B18FAA}"/>
    <hyperlink ref="AD187" r:id="rId540" display="https://fbref.com/en/players/bfc3b3a0/matchlogs/2025-2026/summary/Hugo-Bueno-Match-Logs" xr:uid="{769FA475-B205-4680-A47F-20C8A11EA6E8}"/>
    <hyperlink ref="AD271" r:id="rId541" display="https://fbref.com/en/players/66b76d44/matchlogs/2025-2026/summary/Emi-Buendia-Match-Logs" xr:uid="{CA17E64F-A914-42B9-9212-59E0FCF9A7DC}"/>
    <hyperlink ref="AD270" r:id="rId542" display="https://fbref.com/en/players/4e204552/matchlogs/2025-2026/summary/Jacob-Bruun-Larsen-Match-Logs" xr:uid="{B441ADE4-EEE7-4986-8884-D710A7A9855E}"/>
    <hyperlink ref="AD250" r:id="rId543" display="https://fbref.com/en/players/dc4cae05/matchlogs/2025-2026/summary/David-Brooks-Match-Logs" xr:uid="{FFEE55AB-43BE-4607-AFEC-87013C13BCB0}"/>
    <hyperlink ref="AD302" r:id="rId544" display="https://fbref.com/en/players/97220da2/matchlogs/2025-2026/summary/Armando-Broja-Match-Logs" xr:uid="{D7740E1C-CC64-455A-9631-D26D732B5146}"/>
    <hyperlink ref="AD544" r:id="rId545" display="https://fbref.com/en/players/cdf9e86a/matchlogs/2025-2026/summary/Benjamin-Broggio-Match-Logs" xr:uid="{198A6668-01B2-4BD3-93FB-CF2ABBA2B845}"/>
    <hyperlink ref="AD287" r:id="rId546" display="https://fbref.com/en/players/4c184730/matchlogs/2025-2026/summary/Brian-Brobbey-Match-Logs" xr:uid="{366A86E0-B31F-489C-AC27-806A204656BB}"/>
    <hyperlink ref="AD543" r:id="rId547" display="https://fbref.com/en/players/a57a4ea8/matchlogs/2025-2026/summary/George-Brierley-Match-Logs" xr:uid="{E33CEC6A-A982-4DFF-8633-68286F455C61}"/>
    <hyperlink ref="AD253" r:id="rId548" display="https://fbref.com/en/players/bbd67769/matchlogs/2025-2026/summary/Conor-Bradley-Match-Logs" xr:uid="{BC9917CE-3254-4810-A4B1-544ED1F92FE5}"/>
    <hyperlink ref="AD28" r:id="rId549" display="https://fbref.com/en/players/79c84d1c/matchlogs/2025-2026/summary/Jarrod-Bowen-Match-Logs" xr:uid="{23C23B87-86BC-4427-8620-725709FF3D49}"/>
    <hyperlink ref="AD285" r:id="rId550" display="https://fbref.com/en/players/ccce7025/matchlogs/2025-2026/summary/Sven-Botman-Match-Logs" xr:uid="{49A4BF2D-7B1E-454A-97BA-9A4DD1A84C1D}"/>
    <hyperlink ref="AD441" r:id="rId551" display="https://fbref.com/en/players/403f5d20/matchlogs/2025-2026/summary/Olivier-Boscagli-Match-Logs" xr:uid="{5EA383B8-E93D-45DB-8B73-C487BE8D953A}"/>
    <hyperlink ref="AD437" r:id="rId552" display="https://fbref.com/en/players/01834aa0/matchlogs/2025-2026/summary/Sebastiaan-Bornauw-Match-Logs" xr:uid="{C6D47058-2674-42AB-AFA1-6969A59A1CD4}"/>
    <hyperlink ref="AD542" r:id="rId553" display="https://fbref.com/en/players/a4ac4b8f/matchlogs/2025-2026/summary/Willy-Boly-Match-Logs" xr:uid="{74D7FFCF-724F-4BCC-96B7-D30779359332}"/>
    <hyperlink ref="AD95" r:id="rId554" display="https://fbref.com/en/players/ae5019e6/matchlogs/2025-2026/summary/Jayden-Bogle-Match-Logs" xr:uid="{D7616C19-EA50-4EC1-BEC0-39B01F754067}"/>
    <hyperlink ref="AD351" r:id="rId555" display="https://fbref.com/en/players/bca5c4a7/matchlogs/2025-2026/summary/Lamare-Bogarde-Match-Logs" xr:uid="{A3F705ED-DF46-407E-B4B4-DEB59AA15975}"/>
    <hyperlink ref="AD363" r:id="rId556" display="https://fbref.com/en/players/eed2427e/matchlogs/2025-2026/summary/Oscar-Bobb-Match-Logs" xr:uid="{1B2184BF-50D3-4714-B0D8-0467A38DF800}"/>
    <hyperlink ref="AD379" r:id="rId557" display="https://fbref.com/en/players/3d214e5f/matchlogs/2025-2026/summary/Marco-Bizot-Match-Logs" xr:uid="{006122ED-B290-46D9-95F7-E95FFC929C23}"/>
    <hyperlink ref="AD473" r:id="rId558" display="https://fbref.com/en/players/6c203af0/matchlogs/2025-2026/summary/Yves-Bissouma-Match-Logs" xr:uid="{872B7072-6377-4D13-9B8B-3483C753E2E2}"/>
    <hyperlink ref="AD541" r:id="rId559" display="https://fbref.com/en/players/d328a254/matchlogs/2025-2026/summary/Philip-Billing-Match-Logs" xr:uid="{4755D63C-C343-4DB9-A7A9-C8050C2A7367}"/>
    <hyperlink ref="AD238" r:id="rId560" display="https://fbref.com/en/players/6fdac234/matchlogs/2025-2026/summary/Jaka-Bijol-Match-Logs" xr:uid="{EC9E21A8-3662-4A50-8775-098E44763B95}"/>
    <hyperlink ref="AD540" r:id="rId561" display="https://fbref.com/en/players/0d85a4e8/matchlogs/2025-2026/summary/Marcus-Bettinelli-Match-Logs" xr:uid="{E61B079C-E699-4B8F-B00B-19E19DB8BF65}"/>
    <hyperlink ref="AD275" r:id="rId562" display="https://fbref.com/en/players/ed5c0319/matchlogs/2025-2026/summary/Beto-Match-Logs" xr:uid="{02B89426-9267-4CF9-8F82-66025BA8ACC4}"/>
    <hyperlink ref="AD282" r:id="rId563" display="https://fbref.com/en/players/a109e5c8/matchlogs/2025-2026/summary/Lucas-Bergvall-Match-Logs" xr:uid="{CDBB324E-698F-4B58-A1DB-A227BE1DD0F6}"/>
    <hyperlink ref="AD72" r:id="rId564" display="https://fbref.com/en/players/d0b6129f/matchlogs/2025-2026/summary/Sander-Berge-Match-Logs" xr:uid="{3CAD1C55-2DEC-4A30-A48D-30186155E35D}"/>
    <hyperlink ref="AD539" r:id="rId565" display="https://fbref.com/en/players/68db6358/matchlogs/2025-2026/summary/Daniel-Bentley-Match-Logs" xr:uid="{614A59E7-49CE-42CA-8C3A-B1E43650B01A}"/>
    <hyperlink ref="AD148" r:id="rId566" display="https://fbref.com/en/players/3b8674e6/matchlogs/2025-2026/summary/Rodrigo-Bentancur-Match-Logs" xr:uid="{9980165A-72AF-4DAE-AE4E-55BC13A92C5B}"/>
    <hyperlink ref="AD538" r:id="rId567" display="https://fbref.com/en/players/8a2248b4/matchlogs/2025-2026/summary/Walter-Benitez-Match-Logs" xr:uid="{E0EA9FAD-2268-4BB8-A5BD-40AADA6E0DE1}"/>
    <hyperlink ref="AD537" r:id="rId568" display="https://fbref.com/en/players/b047bb3b/matchlogs/2025-2026/summary/Dean-Benamar-Match-Logs" xr:uid="{A2324321-8568-41F4-8B77-E50C54B12D94}"/>
    <hyperlink ref="AD305" r:id="rId569" display="https://fbref.com/en/players/10f0fdd3/matchlogs/2025-2026/summary/Jean-Ricner-Bellegarde-Match-Logs" xr:uid="{18397CAA-7397-4085-AD95-BE088F79B800}"/>
    <hyperlink ref="AD343" r:id="rId570" display="https://fbref.com/en/players/072e68ed/matchlogs/2025-2026/summary/Altay-Bayindir-Match-Logs" xr:uid="{8A28142C-3B56-4647-8E55-47DA57517F26}"/>
    <hyperlink ref="AD536" r:id="rId571" display="https://fbref.com/en/players/b2010f35/matchlogs/2025-2026/summary/Callum-Bates-Match-Logs" xr:uid="{FF6AEF06-38E3-47A0-884E-6C731AC6FC1F}"/>
    <hyperlink ref="AD159" r:id="rId572" display="https://fbref.com/en/players/a36524bf/matchlogs/2025-2026/summary/Calvin-Bassey-Match-Logs" xr:uid="{2F1240DB-25CA-4C74-BDDD-5D30297814FB}"/>
    <hyperlink ref="AD201" r:id="rId573" display="https://fbref.com/en/players/52c3244b/matchlogs/2025-2026/summary/Thierno-Barry-Match-Logs" xr:uid="{4CA296B9-5BA2-4187-B72D-676011ED0685}"/>
    <hyperlink ref="AD229" r:id="rId574" display="https://fbref.com/en/players/3ea50f67/matchlogs/2025-2026/summary/Harvey-Barnes-Match-Logs" xr:uid="{A172418A-1E89-4560-9BA2-47692164EF60}"/>
    <hyperlink ref="AD501" r:id="rId575" display="https://fbref.com/en/players/2691c772/matchlogs/2025-2026/summary/Ashley-Barnes-Match-Logs" xr:uid="{A125D38F-4C2F-4325-802D-73D6C0E918C9}"/>
    <hyperlink ref="AD449" r:id="rId576" display="https://fbref.com/en/players/3a24769f/matchlogs/2025-2026/summary/Ross-Barkley-Match-Logs" xr:uid="{E091A13F-0F55-4D56-9D44-BAB72CCC5D65}"/>
    <hyperlink ref="AD176" r:id="rId577" display="https://fbref.com/en/players/38f300f3/matchlogs/2025-2026/summary/Daniel-Ballard-Match-Logs" xr:uid="{380BCC10-C79D-48F2-AFE8-C07EA1CD9165}"/>
    <hyperlink ref="AD256" r:id="rId578" display="https://fbref.com/en/players/a1390d2f/matchlogs/2025-2026/summary/Carlos-Baleba-Match-Logs" xr:uid="{04A4254D-4801-46BA-9E8B-5F3DF1F70E2F}"/>
    <hyperlink ref="AD403" r:id="rId579" display="https://fbref.com/en/players/2b5a35e5/matchlogs/2025-2026/summary/Dilane-Bakwa-Match-Logs" xr:uid="{881D8DA7-84B5-4D4A-8269-6E8C0470DE49}"/>
    <hyperlink ref="AD392" r:id="rId580" display="https://fbref.com/en/players/06df8256/matchlogs/2025-2026/summary/Benoit-Badiashile-Match-Logs" xr:uid="{4CF14EFC-AF09-4D1C-8944-233497B437C7}"/>
    <hyperlink ref="AD535" r:id="rId581" display="https://fbref.com/en/players/e678d983/matchlogs/2025-2026/summary/Adam-Aznou-Match-Logs" xr:uid="{657B989C-129F-4B83-ABBD-7449A525E97C}"/>
    <hyperlink ref="AD124" r:id="rId582" display="https://fbref.com/en/players/f173303a/matchlogs/2025-2026/summary/Yasin-Ayari-Match-Logs" xr:uid="{BC433521-8A9F-4B91-ADBC-51A1A3AE4D58}"/>
    <hyperlink ref="AD427" r:id="rId583" display="https://fbref.com/en/players/e5478b87/matchlogs/2025-2026/summary/Taiwo-Awoniyi-Match-Logs" xr:uid="{4C8F6756-6410-4EE6-83A2-8DBE6CC18D15}"/>
    <hyperlink ref="AD534" r:id="rId584" display="https://fbref.com/en/players/5e253986/matchlogs/2025-2026/summary/Brandon-Austin-Match-Logs" xr:uid="{A0269D6D-8FF9-462F-BEB7-58891D4AC937}"/>
    <hyperlink ref="AD533" r:id="rId585" display="https://fbref.com/en/players/093f0923/matchlogs/2025-2026/summary/Benjamin-Arthur-Match-Logs" xr:uid="{ED68B724-7110-4255-918C-43E16BD06E0A}"/>
    <hyperlink ref="AD532" r:id="rId586" display="https://fbref.com/en/players/28d596a0/matchlogs/2025-2026/summary/Kepa-Arrizabalaga-Match-Logs" xr:uid="{EEC7C25F-FADC-4DC4-84A7-F23A11453F9D}"/>
    <hyperlink ref="AD293" r:id="rId587" display="https://fbref.com/en/players/a42760bc/matchlogs/2025-2026/summary/Tolu-Arokodare-Match-Logs" xr:uid="{7711CC9F-D650-4868-B0A7-FCE41413688F}"/>
    <hyperlink ref="AD425" r:id="rId588" display="https://fbref.com/en/players/de59e609/matchlogs/2025-2026/summary/Harrison-Armstrong-Match-Logs" xr:uid="{B33059B7-0BA9-4279-9981-FE5BA5A4910A}"/>
    <hyperlink ref="AD219" r:id="rId589" display="https://fbref.com/en/players/86d96066/matchlogs/2025-2026/summary/Jhon-Arias-Match-Logs" xr:uid="{7EAA77EA-E4DE-410D-BF2C-CFAF5EC7389E}"/>
    <hyperlink ref="AD101" r:id="rId590" display="https://fbref.com/en/players/2f965a72/matchlogs/2025-2026/summary/Alphonse-Areola-Match-Logs" xr:uid="{71E9D2F3-5AC0-4BAB-B3BF-3134D8686426}"/>
    <hyperlink ref="AD531" r:id="rId591" display="https://fbref.com/en/players/8f4541c2/matchlogs/2025-2026/summary/Julian-Araujo-Match-Logs" xr:uid="{22DEA9DC-5BB5-4615-8C30-FB784B4BBC99}"/>
    <hyperlink ref="AD163" r:id="rId592" display="https://fbref.com/en/players/e4238fb1/matchlogs/2025-2026/summary/Jaidon-Anthony-Match-Logs" xr:uid="{9A9233DB-5695-4DAB-A942-1DE51E68A7E0}"/>
    <hyperlink ref="AD530" r:id="rId593" display="https://fbref.com/en/players/2d14071d/matchlogs/2025-2026/summary/Andre-Annous-Match-Logs" xr:uid="{3C3A829E-D96D-4E4C-B70C-81451F44AA84}"/>
    <hyperlink ref="AD125" r:id="rId594" display="https://fbref.com/en/players/ec604e2c/matchlogs/2025-2026/summary/Andre-Match-Logs" xr:uid="{89111F52-5028-4708-B155-DE02704703EF}"/>
    <hyperlink ref="AD27" r:id="rId595" display="https://fbref.com/en/players/de31038e/matchlogs/2025-2026/summary/Elliot-Anderson-Match-Logs" xr:uid="{4D3F4667-9243-451E-B495-63A1F0A9BBA1}"/>
    <hyperlink ref="AD66" r:id="rId596" display="https://fbref.com/en/players/e34fc66d/matchlogs/2025-2026/summary/Joachim-Andersen-Match-Logs" xr:uid="{19F07FFB-4885-4699-9763-AD67AB14C155}"/>
    <hyperlink ref="AD91" r:id="rId597" display="https://fbref.com/en/players/10b9fa99/matchlogs/2025-2026/summary/Ethan-Ampadu-Match-Logs" xr:uid="{DCBBAB2C-386F-4665-B0E3-CC040086B87B}"/>
    <hyperlink ref="AD529" r:id="rId598" display="https://fbref.com/en/players/2835bfe1/matchlogs/2025-2026/summary/Samuel-Amissah-Match-Logs" xr:uid="{6E65453B-82F5-4E7D-AA26-DAAE97B2AF4E}"/>
    <hyperlink ref="AD504" r:id="rId599" display="https://fbref.com/en/players/98e0d76c/matchlogs/2025-2026/summary/Jaydon-Amauri-Banel-Match-Logs" xr:uid="{76BAB7A4-F58D-4225-B99B-D57A95254C7D}"/>
    <hyperlink ref="AD528" r:id="rId600" display="https://fbref.com/en/players/8b3ab7ad/matchlogs/2025-2026/summary/Edson-Alvarez-Match-Logs" xr:uid="{6B7C3C8F-DDE5-4E06-AAA5-3E4B5DF3D870}"/>
    <hyperlink ref="AD445" r:id="rId601" display="https://fbref.com/en/players/defcfd32/matchlogs/2025-2026/summary/Max-Alleyne-Match-Logs" xr:uid="{625583DD-5B64-4EEB-BF9E-3DBBBDB54593}"/>
    <hyperlink ref="AD120" r:id="rId602" display="https://fbref.com/en/players/7a2e46a8/matchlogs/2025-2026/summary/Alisson-Match-Logs" xr:uid="{8580240B-11E9-41FB-97E6-064D03A695B3}"/>
    <hyperlink ref="AD115" r:id="rId603" display="https://fbref.com/en/players/bb08bce9/matchlogs/2025-2026/summary/Omar-Alderete-Match-Logs" xr:uid="{5C8356B3-2BF3-44F4-94EC-D972BA9B864A}"/>
    <hyperlink ref="AD311" r:id="rId604" display="https://fbref.com/en/players/4abac767/matchlogs/2025-2026/summary/Carlos-Alcaraz-Match-Logs" xr:uid="{026CC618-8A1E-4578-8E36-3E4AA662777F}"/>
    <hyperlink ref="AD527" r:id="rId605" display="https://fbref.com/en/players/d5f1b74a/matchlogs/2025-2026/summary/Adedamola-Alabi-Match-Logs" xr:uid="{106C7678-367D-43DC-9CDA-DC55F7AD0C99}"/>
    <hyperlink ref="AD526" r:id="rId606" display="https://fbref.com/en/players/e19dc888/matchlogs/2025-2026/summary/Yusuf-Akhamrich-Match-Logs" xr:uid="{AC2100B7-1D9B-4E5F-A54F-12BCB5F927E1}"/>
    <hyperlink ref="AD358" r:id="rId607" display="https://fbref.com/en/players/eaeca114/matchlogs/2025-2026/summary/Nathan-Ake-Match-Logs" xr:uid="{D8821F3F-3424-4EB8-9A09-81E7FF852D2A}"/>
    <hyperlink ref="AD525" r:id="rId608" display="https://fbref.com/en/players/89ac64a6/matchlogs/2025-2026/summary/Manuel-Akanji-Match-Logs" xr:uid="{59BE3028-0963-4044-8FD2-996FB6AD721D}"/>
    <hyperlink ref="AD222" r:id="rId609" display="https://fbref.com/en/players/a8c0acb7/matchlogs/2025-2026/summary/Kristoffer-Ajer-Match-Logs" xr:uid="{0592C71B-9446-4DB5-8154-1ECB2DCDBDB3}"/>
    <hyperlink ref="AD420" r:id="rId610" display="https://fbref.com/en/players/9b398aea/matchlogs/2025-2026/summary/Rayan-Ait-Nouri-Match-Logs" xr:uid="{D05852BE-226B-416E-A556-935FD4983D53}"/>
    <hyperlink ref="AD350" r:id="rId611" display="https://fbref.com/en/players/246d153b/matchlogs/2025-2026/summary/Ola-Aina-Match-Logs" xr:uid="{9405CC2A-D847-4F01-82FF-C62B3E0E0D16}"/>
    <hyperlink ref="AD524" r:id="rId612" display="https://fbref.com/en/players/a1dd3b81/matchlogs/2025-2026/summary/Enock-Agyei-Match-Logs" xr:uid="{BADAF625-9AF1-4277-B1E2-EEAD07240682}"/>
    <hyperlink ref="AD428" r:id="rId613" display="https://fbref.com/en/players/288e1e13/matchlogs/2025-2026/summary/Nayef-Aguerd-Match-Logs" xr:uid="{7323659F-D176-4F07-85A4-4559BD9F13AB}"/>
    <hyperlink ref="AD233" r:id="rId614" display="https://fbref.com/en/players/75f1ed80/matchlogs/2025-2026/summary/Emmanuel-Agbadou-Match-Logs" xr:uid="{60B195E4-1502-46F7-A0E4-6035E73E4A2A}"/>
    <hyperlink ref="AD349" r:id="rId615" display="https://fbref.com/en/players/dcfb17f4/matchlogs/2025-2026/summary/Amine-Adli-Match-Logs" xr:uid="{F74BA0A5-F798-412B-B364-EE9872DF14D5}"/>
    <hyperlink ref="AD315" r:id="rId616" display="https://fbref.com/en/players/4dcec659/matchlogs/2025-2026/summary/Simon-Adingra-Match-Logs" xr:uid="{75015581-0772-481B-B13E-5A27953FBC82}"/>
    <hyperlink ref="AD301" r:id="rId617" display="https://fbref.com/en/players/c81d773d/matchlogs/2025-2026/summary/Tosin-Adarabioyo-Match-Logs" xr:uid="{A3A7743C-7664-4267-9543-B8D4F1D01DA5}"/>
    <hyperlink ref="AD200" r:id="rId618" display="https://fbref.com/en/players/2b09d998/matchlogs/2025-2026/summary/Tyler-Adams-Match-Logs" xr:uid="{B53D1291-9455-4442-B48A-20F3647F3A38}"/>
    <hyperlink ref="AD361" r:id="rId619" display="https://fbref.com/en/players/b7e62e1d/matchlogs/2025-2026/summary/Joshua-Acheampong-Match-Logs" xr:uid="{BFD03AB4-5A9C-4C70-B78D-98B68E789DD2}"/>
    <hyperlink ref="AD472" r:id="rId620" display="https://fbref.com/en/players/c103921a/matchlogs/2025-2026/summary/Zach-Abbott-Match-Logs" xr:uid="{4A659859-3923-4D30-9F4A-827ED53B33B8}"/>
    <hyperlink ref="AD172" r:id="rId621" display="https://fbref.com/en/players/5bc43860/matchlogs/2025-2026/summary/Brenden-Aaronson-Match-Logs" xr:uid="{3546BA47-A7EC-4B47-B88F-E84F0DE1B49E}"/>
    <hyperlink ref="B137" r:id="rId622" display="https://fbref.com/en/players/5bc43860/Brenden-Aaronson" xr:uid="{D3F1E8BD-DDF7-4E40-8B5D-FF660C7E8578}"/>
    <hyperlink ref="C137" r:id="rId623" display="https://fbref.com/en/country/USA/United-States-Football" xr:uid="{4E783288-FB41-4A81-9FE4-B7F75D54B001}"/>
    <hyperlink ref="E137" r:id="rId624" display="https://fbref.com/en/squads/5bfb9659/Leeds-United-Stats" xr:uid="{67E1F960-873F-498A-83F0-AB91A2A6EB69}"/>
    <hyperlink ref="Y137" r:id="rId625" display="https://fbref.com/en/players/5bc43860/matchlogs/2025-2026/summary/Brenden-Aaronson-Match-Logs" xr:uid="{9AD8BB8E-3E79-406A-9E21-86D1CDF74D65}"/>
    <hyperlink ref="B550" r:id="rId626" display="https://fbref.com/en/players/4f504fcc/Jerome-Abbey" xr:uid="{53D3ED7F-9855-4590-9FBC-9D1C651B4960}"/>
    <hyperlink ref="C550" r:id="rId627" display="https://fbref.com/en/country/ENG/England-Football" xr:uid="{CAD187BE-1D9B-4933-AD61-7797B9AE562F}"/>
    <hyperlink ref="E550" r:id="rId628" display="https://fbref.com/en/squads/8cec06e1/Wolverhampton-Wanderers-Stats" xr:uid="{0D76FF75-A228-4495-8878-FC1B559964DC}"/>
    <hyperlink ref="Y550" r:id="rId629" display="https://fbref.com/en/players/4f504fcc/matchlogs/2025-2026/summary/Jerome-Abbey-Match-Logs" xr:uid="{78045FAC-19C2-4E81-ACBB-E74D5F25C5B2}"/>
    <hyperlink ref="B484" r:id="rId630" display="https://fbref.com/en/players/c103921a/Zach-Abbott" xr:uid="{151BDDB5-B959-489A-85AC-23EC641B493D}"/>
    <hyperlink ref="C484" r:id="rId631" display="https://fbref.com/en/country/ENG/England-Football" xr:uid="{1252F34F-A6C0-46C7-B3FE-D77A1308D0AB}"/>
    <hyperlink ref="E484" r:id="rId632" display="https://fbref.com/en/squads/e4a775cb/Nottingham-Forest-Stats" xr:uid="{225070DC-E708-4A4D-9057-9046693041EB}"/>
    <hyperlink ref="Y484" r:id="rId633" display="https://fbref.com/en/players/c103921a/matchlogs/2025-2026/summary/Zach-Abbott-Match-Logs" xr:uid="{57A91061-71DC-44B2-BA44-507BEEEBDD29}"/>
    <hyperlink ref="B460" r:id="rId634" display="https://fbref.com/en/players/f586779e/Tammy-Abraham" xr:uid="{4D374C8D-D3DA-401B-B6C7-F5D9F6279A10}"/>
    <hyperlink ref="C460" r:id="rId635" display="https://fbref.com/en/country/ENG/England-Football" xr:uid="{9B98EAA2-DCD7-497D-B462-A61DC985F88D}"/>
    <hyperlink ref="E460" r:id="rId636" display="https://fbref.com/en/squads/8602292d/Aston-Villa-Stats" xr:uid="{7ACB4CD1-40B7-416B-ABE5-511BC9C46E8D}"/>
    <hyperlink ref="Y460" r:id="rId637" display="https://fbref.com/en/players/f586779e/matchlogs/2025-2026/summary/Tammy-Abraham-Match-Logs" xr:uid="{D7D143FC-7599-400D-8906-62C918BE1B92}"/>
    <hyperlink ref="B400" r:id="rId638" display="https://fbref.com/en/players/b7e62e1d/Joshua-Acheampong" xr:uid="{51728D4E-00AC-49C3-9DF5-844FA1B2650E}"/>
    <hyperlink ref="C400" r:id="rId639" display="https://fbref.com/en/country/ENG/England-Football" xr:uid="{C8AEC746-0BB9-4A14-9AE5-2F286360EB70}"/>
    <hyperlink ref="E400" r:id="rId640" display="https://fbref.com/en/squads/cff3d9bb/Chelsea-Stats" xr:uid="{70B901A5-4A2A-4A19-898D-D3146E3E8EFA}"/>
    <hyperlink ref="Y400" r:id="rId641" display="https://fbref.com/en/players/b7e62e1d/matchlogs/2025-2026/summary/Joshua-Acheampong-Match-Logs" xr:uid="{58FBA864-8A2C-4825-8391-1FE2A9973148}"/>
    <hyperlink ref="B226" r:id="rId642" display="https://fbref.com/en/players/2b09d998/Tyler-Adams" xr:uid="{1E438855-2F74-4594-B7A0-DD37F46066F2}"/>
    <hyperlink ref="C226" r:id="rId643" display="https://fbref.com/en/country/USA/United-States-Football" xr:uid="{C52B2481-45B7-4572-8556-83CA8A602588}"/>
    <hyperlink ref="E226" r:id="rId644" display="https://fbref.com/en/squads/4ba7cbea/Bournemouth-Stats" xr:uid="{1058A16C-479D-4E64-A3B2-26BB5CD4426C}"/>
    <hyperlink ref="Y226" r:id="rId645" display="https://fbref.com/en/players/2b09d998/matchlogs/2025-2026/summary/Tyler-Adams-Match-Logs" xr:uid="{F86E04A0-949E-44DF-A562-DBC117EE7AA2}"/>
    <hyperlink ref="B383" r:id="rId646" display="https://fbref.com/en/players/c81d773d/Tosin-Adarabioyo" xr:uid="{64302C01-1A95-49D3-8888-FF04436EA0CD}"/>
    <hyperlink ref="C383" r:id="rId647" display="https://fbref.com/en/country/ENG/England-Football" xr:uid="{A634AAFA-3F79-4663-BF0B-D07BE270F538}"/>
    <hyperlink ref="E383" r:id="rId648" display="https://fbref.com/en/squads/cff3d9bb/Chelsea-Stats" xr:uid="{15C07E45-9462-45DB-9877-E74A95279198}"/>
    <hyperlink ref="Y383" r:id="rId649" display="https://fbref.com/en/players/c81d773d/matchlogs/2025-2026/summary/Tosin-Adarabioyo-Match-Logs" xr:uid="{7C55F08D-9FEE-42BD-9CEB-8E6E20009C1C}"/>
    <hyperlink ref="B403" r:id="rId650" display="https://fbref.com/en/players/4dcec659/Simon-Adingra" xr:uid="{2C4F7B2E-B78D-4FC5-BCD7-E301212B21CA}"/>
    <hyperlink ref="C403" r:id="rId651" display="https://fbref.com/en/country/CIV/Cote-dIvoire-Football" xr:uid="{A3BED6FA-1E09-4AB9-84BB-0D9635584095}"/>
    <hyperlink ref="E403" r:id="rId652" display="https://fbref.com/en/squads/8ef52968/Sunderland-Stats" xr:uid="{A49F57A5-9E38-45C6-81E0-7E3D5E615EDB}"/>
    <hyperlink ref="Y403" r:id="rId653" display="https://fbref.com/en/players/4dcec659/matchlogs/2025-2026/summary/Simon-Adingra-Match-Logs" xr:uid="{110E85D2-5778-4642-A71F-A536B6AE6CEF}"/>
    <hyperlink ref="B332" r:id="rId654" display="https://fbref.com/en/players/dcfb17f4/Amine-Adli" xr:uid="{A42D5C2A-0390-4DC2-9C72-4F3322721B7A}"/>
    <hyperlink ref="C332" r:id="rId655" display="https://fbref.com/en/country/MAR/Morocco-Football" xr:uid="{73D5B329-680B-457F-B6A5-96BE787AD490}"/>
    <hyperlink ref="E332" r:id="rId656" display="https://fbref.com/en/squads/4ba7cbea/Bournemouth-Stats" xr:uid="{FA469FBA-8344-43D7-BF97-A3D4B81C6830}"/>
    <hyperlink ref="Y332" r:id="rId657" display="https://fbref.com/en/players/dcfb17f4/matchlogs/2025-2026/summary/Amine-Adli-Match-Logs" xr:uid="{66A46239-2EFC-4729-80E0-46DCFADBC608}"/>
    <hyperlink ref="B331" r:id="rId658" display="https://fbref.com/en/players/75f1ed80/Emmanuel-Agbadou" xr:uid="{DE38A11B-48A7-4DDE-805D-31E190688723}"/>
    <hyperlink ref="C331" r:id="rId659" display="https://fbref.com/en/country/CIV/Cote-dIvoire-Football" xr:uid="{6D6B2275-95FA-48A4-BA4A-4B18FAD5D432}"/>
    <hyperlink ref="E331" r:id="rId660" display="https://fbref.com/en/squads/8cec06e1/Wolverhampton-Wanderers-Stats" xr:uid="{65E437FB-DB64-45C6-A187-6553A3AEAEA2}"/>
    <hyperlink ref="Y331" r:id="rId661" display="https://fbref.com/en/players/75f1ed80/matchlogs/2025-2026/summary/Emmanuel-Agbadou-Match-Logs" xr:uid="{ECFB6B68-AF47-43E2-B716-F77E629C28DC}"/>
    <hyperlink ref="B478" r:id="rId662" display="https://fbref.com/en/players/288e1e13/Nayef-Aguerd" xr:uid="{8A70F5F7-591C-43A8-9CA4-BCDBF0658FE2}"/>
    <hyperlink ref="C478" r:id="rId663" display="https://fbref.com/en/country/MAR/Morocco-Football" xr:uid="{5307164D-044C-49EC-8AF1-5D84CE0B23A6}"/>
    <hyperlink ref="E478" r:id="rId664" display="https://fbref.com/en/squads/7c21e445/West-Ham-United-Stats" xr:uid="{48AB361D-B81D-4972-A1EB-B02D64540893}"/>
    <hyperlink ref="Y478" r:id="rId665" display="https://fbref.com/en/players/288e1e13/matchlogs/2025-2026/summary/Nayef-Aguerd-Match-Logs" xr:uid="{7E4E61EB-6D53-43C9-BBE3-FAF2383AA405}"/>
    <hyperlink ref="B581" r:id="rId666" display="https://fbref.com/en/players/a1dd3b81/Enock-Agyei" xr:uid="{4AEC84DB-B463-42C0-868F-599A5B1EE6DD}"/>
    <hyperlink ref="C581" r:id="rId667" display="https://fbref.com/en/country/BEL/Belgium-Football" xr:uid="{51AC877E-C92E-4A57-A85D-CE876B31EDD8}"/>
    <hyperlink ref="E581" r:id="rId668" display="https://fbref.com/en/squads/943e8050/Burnley-Stats" xr:uid="{E4567B51-0CA5-416C-8F98-F753B8F98108}"/>
    <hyperlink ref="Y581" r:id="rId669" display="https://fbref.com/en/players/a1dd3b81/matchlogs/2025-2026/summary/Enock-Agyei-Match-Logs" xr:uid="{163D0A00-A9CD-4C52-9E8B-16730FAD98E5}"/>
    <hyperlink ref="B254" r:id="rId670" display="https://fbref.com/en/players/246d153b/Ola-Aina" xr:uid="{FFCE5DAE-A607-481A-A7E4-16EF0B8A63BE}"/>
    <hyperlink ref="C254" r:id="rId671" display="https://fbref.com/en/country/NGA/Nigeria-Football" xr:uid="{FA9CEEEC-9B6A-45B8-B4D5-6300D568E394}"/>
    <hyperlink ref="E254" r:id="rId672" display="https://fbref.com/en/squads/e4a775cb/Nottingham-Forest-Stats" xr:uid="{2D3ED0B3-2CC1-4AA5-9A31-89762B840752}"/>
    <hyperlink ref="Y254" r:id="rId673" display="https://fbref.com/en/players/246d153b/matchlogs/2025-2026/summary/Ola-Aina-Match-Logs" xr:uid="{2FE9BE5B-4E22-4886-A77F-4EF6A0983290}"/>
    <hyperlink ref="B359" r:id="rId674" display="https://fbref.com/en/players/9b398aea/Rayan-Ait-Nouri" xr:uid="{022A034C-0D01-47D3-8CAC-F332AA735ABA}"/>
    <hyperlink ref="C359" r:id="rId675" display="https://fbref.com/en/country/ALG/Algeria-Football" xr:uid="{B1F8095B-96C4-49C8-9402-884A564DFCE7}"/>
    <hyperlink ref="E359" r:id="rId676" display="https://fbref.com/en/squads/b8fd03ef/Manchester-City-Stats" xr:uid="{FA781709-8856-41E1-8D51-DB556623CD8A}"/>
    <hyperlink ref="Y359" r:id="rId677" display="https://fbref.com/en/players/9b398aea/matchlogs/2025-2026/summary/Rayan-Ait-Nouri-Match-Logs" xr:uid="{0D78C868-F6C7-44CB-8310-4BDDF5A85D96}"/>
    <hyperlink ref="B214" r:id="rId678" display="https://fbref.com/en/players/a8c0acb7/Kristoffer-Ajer" xr:uid="{47B1C242-B764-4F6F-AEC5-C923C7D7AB9C}"/>
    <hyperlink ref="C214" r:id="rId679" display="https://fbref.com/en/country/NOR/Norway-Football" xr:uid="{749B98B8-29CA-4F4E-AEA1-FC7D61C00F37}"/>
    <hyperlink ref="E214" r:id="rId680" display="https://fbref.com/en/squads/cd051869/Brentford-Stats" xr:uid="{94B29764-E9D2-4C24-889F-F5892E65F6B1}"/>
    <hyperlink ref="Y214" r:id="rId681" display="https://fbref.com/en/players/a8c0acb7/matchlogs/2025-2026/summary/Kristoffer-Ajer-Match-Logs" xr:uid="{C3F7F265-3CC2-4F79-BD11-B29417ECC269}"/>
    <hyperlink ref="B582" r:id="rId682" display="https://fbref.com/en/players/89ac64a6/Manuel-Akanji" xr:uid="{BDEC1AFD-BE56-4764-92B2-1EE0B01D1644}"/>
    <hyperlink ref="C582" r:id="rId683" display="https://fbref.com/en/country/SUI/Switzerland-Football" xr:uid="{CE386261-06D4-42AC-A052-171026A6B587}"/>
    <hyperlink ref="E582" r:id="rId684" display="https://fbref.com/en/squads/b8fd03ef/Manchester-City-Stats" xr:uid="{6D23E783-1F72-4969-9302-BD9E00A4E602}"/>
    <hyperlink ref="Y582" r:id="rId685" display="https://fbref.com/en/players/89ac64a6/matchlogs/2025-2026/summary/Manuel-Akanji-Match-Logs" xr:uid="{73AA33FA-F93A-4D40-AE85-0D1269063AA2}"/>
    <hyperlink ref="B394" r:id="rId686" display="https://fbref.com/en/players/eaeca114/Nathan-Ake" xr:uid="{C59526DA-4060-47AD-A8F2-AB36AD3A428D}"/>
    <hyperlink ref="C394" r:id="rId687" display="https://fbref.com/en/country/NED/Netherlands-Football" xr:uid="{A949936A-DE31-4847-A792-E6210D0C242A}"/>
    <hyperlink ref="E394" r:id="rId688" display="https://fbref.com/en/squads/b8fd03ef/Manchester-City-Stats" xr:uid="{F3363EE2-059A-4A28-A068-1D9F4BD2D414}"/>
    <hyperlink ref="Y394" r:id="rId689" display="https://fbref.com/en/players/eaeca114/matchlogs/2025-2026/summary/Nathan-Ake-Match-Logs" xr:uid="{CF9142F3-CCBD-4FBC-82BF-9B0E4465E633}"/>
    <hyperlink ref="B583" r:id="rId690" display="https://fbref.com/en/players/e19dc888/Yusuf-Akhamrich" xr:uid="{9EC6413F-B394-4EBE-8661-A41E55C39E1F}"/>
    <hyperlink ref="C583" r:id="rId691" display="https://fbref.com/en/country/ENG/England-Football" xr:uid="{9A6B6386-8162-4AC9-BD68-04E390411B2E}"/>
    <hyperlink ref="E583" r:id="rId692" display="https://fbref.com/en/squads/361ca564/Tottenham-Hotspur-Stats" xr:uid="{BAC1DC79-BA0D-461C-B040-B0CCCA5F6F7C}"/>
    <hyperlink ref="Y583" r:id="rId693" display="https://fbref.com/en/players/e19dc888/matchlogs/2025-2026/summary/Yusuf-Akhamrich-Match-Logs" xr:uid="{FF409FCF-9190-4EA0-A7A3-DEAEA72FDE0F}"/>
    <hyperlink ref="B584" r:id="rId694" display="https://fbref.com/en/players/d5f1b74a/Adedamola-Alabi" xr:uid="{808DC31C-7EE7-4663-B4A2-BB590BEE1AB6}"/>
    <hyperlink ref="C584" r:id="rId695" display="https://fbref.com/en/country/ENG/England-Football" xr:uid="{FC73174C-A5CA-4732-8278-D09705E28266}"/>
    <hyperlink ref="E584" r:id="rId696" display="https://fbref.com/en/squads/b2b47a98/Newcastle-United-Stats" xr:uid="{E3134719-4D2F-451F-8A00-A7983BF2DBDB}"/>
    <hyperlink ref="Y584" r:id="rId697" display="https://fbref.com/en/players/d5f1b74a/matchlogs/2025-2026/summary/Adedamola-Alabi-Match-Logs" xr:uid="{D56B6D6B-56E1-4495-A006-BF7AC3396766}"/>
    <hyperlink ref="B396" r:id="rId698" display="https://fbref.com/en/players/4abac767/Carlos-Alcaraz" xr:uid="{B7479652-6AA9-4175-BA3E-3F83E9A49ACB}"/>
    <hyperlink ref="C396" r:id="rId699" display="https://fbref.com/en/country/ARG/Argentina-Football" xr:uid="{25102969-0736-4491-BCAF-5A2BCE01F973}"/>
    <hyperlink ref="E396" r:id="rId700" display="https://fbref.com/en/squads/d3fd31cc/Everton-Stats" xr:uid="{1CECEB63-23FC-45B1-AE95-305B84B06E8F}"/>
    <hyperlink ref="Y396" r:id="rId701" display="https://fbref.com/en/players/4abac767/matchlogs/2025-2026/summary/Carlos-Alcaraz-Match-Logs" xr:uid="{EFCAF87D-9B7D-4172-B61B-1FF4AA124952}"/>
    <hyperlink ref="B95" r:id="rId702" display="https://fbref.com/en/players/bb08bce9/Omar-Alderete" xr:uid="{2CA1ABDF-2FC1-4778-88DA-1C9811C14F98}"/>
    <hyperlink ref="C95" r:id="rId703" display="https://fbref.com/en/country/PAR/Paraguay-Football" xr:uid="{B259520D-986D-4838-81AD-EF84F0C39D72}"/>
    <hyperlink ref="E95" r:id="rId704" display="https://fbref.com/en/squads/8ef52968/Sunderland-Stats" xr:uid="{D7906A80-0A73-4AE8-8E8D-C8DC39B9251C}"/>
    <hyperlink ref="Y95" r:id="rId705" display="https://fbref.com/en/players/bb08bce9/matchlogs/2025-2026/summary/Omar-Alderete-Match-Logs" xr:uid="{22AF35BE-1437-4242-B200-13F72ECB6C89}"/>
    <hyperlink ref="B585" r:id="rId706" display="https://fbref.com/en/players/c79f7793/Milan-Aleksic" xr:uid="{999D2B81-2055-4E20-A834-B90732FC9B70}"/>
    <hyperlink ref="C585" r:id="rId707" display="https://fbref.com/en/country/SRB/Serbia-Football" xr:uid="{C9580792-E513-47B2-BB98-F444F974A676}"/>
    <hyperlink ref="E585" r:id="rId708" display="https://fbref.com/en/squads/8ef52968/Sunderland-Stats" xr:uid="{CE549BDB-31B3-4A80-B20B-2980F501A520}"/>
    <hyperlink ref="Y585" r:id="rId709" display="https://fbref.com/en/players/c79f7793/matchlogs/2025-2026/summary/Milan-Aleksic-Match-Logs" xr:uid="{D00653CD-D1EE-48B7-8B97-E9EAF6E16A20}"/>
    <hyperlink ref="B147" r:id="rId710" display="https://fbref.com/en/players/7a2e46a8/Alisson" xr:uid="{4D0CDAE7-0BDF-4B7D-862B-6B910A1F0548}"/>
    <hyperlink ref="C147" r:id="rId711" display="https://fbref.com/en/country/BRA/Brazil-Football" xr:uid="{48FA3FE0-804D-47E8-BFD0-DA57FC555F9D}"/>
    <hyperlink ref="E147" r:id="rId712" display="https://fbref.com/en/squads/822bd0ba/Liverpool-Stats" xr:uid="{CD92D61C-CB15-4201-B185-1B2F9F656F30}"/>
    <hyperlink ref="Y147" r:id="rId713" display="https://fbref.com/en/players/7a2e46a8/matchlogs/2025-2026/summary/Alisson-Match-Logs" xr:uid="{69910CBE-C893-4EF7-A4C5-D7A50A316146}"/>
    <hyperlink ref="B492" r:id="rId714" display="https://fbref.com/en/players/defcfd32/Max-Alleyne" xr:uid="{B546F447-828D-4DE5-AF51-65DD8B7DC2A6}"/>
    <hyperlink ref="C492" r:id="rId715" display="https://fbref.com/en/country/ENG/England-Football" xr:uid="{F20D2289-5423-4C27-9AA4-2678376D9289}"/>
    <hyperlink ref="E492" r:id="rId716" display="https://fbref.com/en/squads/b8fd03ef/Manchester-City-Stats" xr:uid="{91D25D16-7860-42E7-8496-CF846DCFE6B4}"/>
    <hyperlink ref="Y492" r:id="rId717" display="https://fbref.com/en/players/defcfd32/matchlogs/2025-2026/summary/Max-Alleyne-Match-Logs" xr:uid="{2DB14420-F4BC-482D-8D0F-729481E81950}"/>
    <hyperlink ref="B586" r:id="rId718" display="https://fbref.com/en/players/8b3ab7ad/Edson-Alvarez" xr:uid="{222FFE33-2338-4945-849F-782095DAAFD2}"/>
    <hyperlink ref="C586" r:id="rId719" display="https://fbref.com/en/country/MEX/Mexico-Football" xr:uid="{6E77A76B-CFF3-4DDB-B7A7-957525C28B17}"/>
    <hyperlink ref="E586" r:id="rId720" display="https://fbref.com/en/squads/7c21e445/West-Ham-United-Stats" xr:uid="{59208D66-2CC5-4580-9BF8-EA34F7D8F7F2}"/>
    <hyperlink ref="Y586" r:id="rId721" display="https://fbref.com/en/players/8b3ab7ad/matchlogs/2025-2026/summary/Edson-Alvarez-Match-Logs" xr:uid="{8A02C2C7-62F6-43C5-AD37-A979FBF7D2B1}"/>
    <hyperlink ref="B561" r:id="rId722" display="https://fbref.com/en/players/98e0d76c/Jaydon-Amauri-Banel" xr:uid="{A2678FD8-551A-4B00-B5FE-9D6DDF8DE39C}"/>
    <hyperlink ref="C561" r:id="rId723" display="https://fbref.com/en/country/NED/Netherlands-Football" xr:uid="{1B6C1B06-C9EA-487A-B53F-30F8C0A89D17}"/>
    <hyperlink ref="E561" r:id="rId724" display="https://fbref.com/en/squads/943e8050/Burnley-Stats" xr:uid="{DBB995A7-BC57-40A3-9E5F-867206EA1B32}"/>
    <hyperlink ref="Y561" r:id="rId725" display="https://fbref.com/en/players/98e0d76c/matchlogs/2025-2026/summary/Jaydon-Amauri-Banel-Match-Logs" xr:uid="{88EC416B-5295-4990-A3B3-62DFA120B4EB}"/>
    <hyperlink ref="B520" r:id="rId726" display="https://fbref.com/en/players/2ee5b0c9/Zeki-Amdouni" xr:uid="{E01F7313-F1BB-40C0-A622-138374165491}"/>
    <hyperlink ref="C520" r:id="rId727" display="https://fbref.com/en/country/SUI/Switzerland-Football" xr:uid="{DEB65CA9-F6A0-4942-81FC-0FF60907270A}"/>
    <hyperlink ref="E520" r:id="rId728" display="https://fbref.com/en/squads/943e8050/Burnley-Stats" xr:uid="{C10EA34C-527F-4BAC-B687-1F919B4BDB51}"/>
    <hyperlink ref="Y520" r:id="rId729" display="https://fbref.com/en/players/2ee5b0c9/matchlogs/2025-2026/summary/Zeki-Amdouni-Match-Logs" xr:uid="{09B77A35-9E7F-4FA8-9468-F46785F51AB1}"/>
    <hyperlink ref="B587" r:id="rId730" display="https://fbref.com/en/players/2835bfe1/Samuel-Amissah" xr:uid="{1EAF0CBD-E1A0-4D16-9407-97E5CF485B01}"/>
    <hyperlink ref="C587" r:id="rId731" display="https://fbref.com/en/country/ENG/England-Football" xr:uid="{149EC0F5-1545-46C9-8E0C-4FECFE1108D7}"/>
    <hyperlink ref="E587" r:id="rId732" display="https://fbref.com/en/squads/fd962109/Fulham-Stats" xr:uid="{B08F5D1B-2499-49CE-8C3F-C3A56D99CCD4}"/>
    <hyperlink ref="Y587" r:id="rId733" display="https://fbref.com/en/players/2835bfe1/matchlogs/2025-2026/summary/Samuel-Amissah-Match-Logs" xr:uid="{2976A3D6-7956-4CC5-BB6A-A54D8328DDD5}"/>
    <hyperlink ref="B57" r:id="rId734" display="https://fbref.com/en/players/10b9fa99/Ethan-Ampadu" xr:uid="{40F8FC38-85BE-4C0A-B5BE-CFC056045897}"/>
    <hyperlink ref="C57" r:id="rId735" display="https://fbref.com/en/country/WAL/Wales-Football" xr:uid="{10185902-E89B-40F4-A0CF-C2B5FA0BB7B1}"/>
    <hyperlink ref="E57" r:id="rId736" display="https://fbref.com/en/squads/5bfb9659/Leeds-United-Stats" xr:uid="{93168E31-B80F-42DF-B34E-6EA584B87337}"/>
    <hyperlink ref="Y57" r:id="rId737" display="https://fbref.com/en/players/10b9fa99/matchlogs/2025-2026/summary/Ethan-Ampadu-Match-Logs" xr:uid="{04F56918-0BC8-49D8-BCDA-3CACDE1BE828}"/>
    <hyperlink ref="B86" r:id="rId738" display="https://fbref.com/en/players/e34fc66d/Joachim-Andersen" xr:uid="{52F60441-94A0-403C-8471-B3680A669924}"/>
    <hyperlink ref="C86" r:id="rId739" display="https://fbref.com/en/country/DEN/Denmark-Football" xr:uid="{4EF5B671-4065-4D40-9CAF-53974051FEE4}"/>
    <hyperlink ref="E86" r:id="rId740" display="https://fbref.com/en/squads/fd962109/Fulham-Stats" xr:uid="{974DECF5-6E80-4556-A909-839DD85BA096}"/>
    <hyperlink ref="Y86" r:id="rId741" display="https://fbref.com/en/players/e34fc66d/matchlogs/2025-2026/summary/Joachim-Andersen-Match-Logs" xr:uid="{9C22B49E-FB83-4BB6-9753-E5FBAD8B509E}"/>
    <hyperlink ref="B39" r:id="rId742" display="https://fbref.com/en/players/de31038e/Elliot-Anderson" xr:uid="{8DEA512E-3C6F-46B5-84B9-AED668D78296}"/>
    <hyperlink ref="C39" r:id="rId743" display="https://fbref.com/en/country/ENG/England-Football" xr:uid="{627ED3C0-8E99-4788-B262-CA14766C90A9}"/>
    <hyperlink ref="E39" r:id="rId744" display="https://fbref.com/en/squads/e4a775cb/Nottingham-Forest-Stats" xr:uid="{24FD56E2-C721-43CC-8F67-F10D331EEF9F}"/>
    <hyperlink ref="Y39" r:id="rId745" display="https://fbref.com/en/players/de31038e/matchlogs/2025-2026/summary/Elliot-Anderson-Match-Logs" xr:uid="{9F164B97-90BB-4916-94C5-B846007B6AAC}"/>
    <hyperlink ref="B104" r:id="rId746" display="https://fbref.com/en/players/ec604e2c/Andre" xr:uid="{1DF2AD60-82F9-4A35-B0B1-EDC884076B38}"/>
    <hyperlink ref="C104" r:id="rId747" display="https://fbref.com/en/country/BRA/Brazil-Football" xr:uid="{F810E06D-C066-4F99-90BC-7632B00E742A}"/>
    <hyperlink ref="E104" r:id="rId748" display="https://fbref.com/en/squads/8cec06e1/Wolverhampton-Wanderers-Stats" xr:uid="{94A68BCC-D720-425C-91A9-1A4B19E2FE8A}"/>
    <hyperlink ref="Y104" r:id="rId749" display="https://fbref.com/en/players/ec604e2c/matchlogs/2025-2026/summary/Andre-Match-Logs" xr:uid="{87FA9D96-08D1-48AB-9942-2251F69FA48E}"/>
    <hyperlink ref="B445" r:id="rId750" display="https://fbref.com/en/players/a9b9d89c/Nilson-Angulo" xr:uid="{353C170D-CC81-4B91-991D-56883274BA34}"/>
    <hyperlink ref="C445" r:id="rId751" display="https://fbref.com/en/country/ECU/Ecuador-Football" xr:uid="{8E00180F-77D5-4F54-8F9C-D9CEA53444CC}"/>
    <hyperlink ref="E445" r:id="rId752" display="https://fbref.com/en/squads/8ef52968/Sunderland-Stats" xr:uid="{98807182-009F-4B4B-BF31-2B1A0F84D46E}"/>
    <hyperlink ref="Y445" r:id="rId753" display="https://fbref.com/en/players/a9b9d89c/matchlogs/2025-2026/summary/Nilson-Angulo-Match-Logs" xr:uid="{0E24D30F-9104-4C14-80EA-C2CF8FEBC677}"/>
    <hyperlink ref="B588" r:id="rId754" display="https://fbref.com/en/players/2d14071d/Andre-Annous" xr:uid="{081F6356-A253-4698-ABA1-E8A4A99E9DB4}"/>
    <hyperlink ref="C588" r:id="rId755" display="https://fbref.com/en/country/ENG/England-Football" xr:uid="{FE78CE91-7053-462E-9D4B-27D98931AE1A}"/>
    <hyperlink ref="E588" r:id="rId756" display="https://fbref.com/en/squads/18bb7c10/Arsenal-Stats" xr:uid="{57DCD0CD-2905-4666-9C3E-AA10C23C0970}"/>
    <hyperlink ref="Y588" r:id="rId757" display="https://fbref.com/en/players/2d14071d/matchlogs/2025-2026/summary/Andre-Annous-Match-Logs" xr:uid="{3E00365A-2F7D-4E39-8F9C-4C0942569832}"/>
    <hyperlink ref="B110" r:id="rId758" display="https://fbref.com/en/players/e4238fb1/Jaidon-Anthony" xr:uid="{12F0B852-8686-4024-BB7C-9597C7C08E00}"/>
    <hyperlink ref="C110" r:id="rId759" display="https://fbref.com/en/country/ENG/England-Football" xr:uid="{BFC66C77-1861-4CE7-B0D5-05E7C7CC7853}"/>
    <hyperlink ref="E110" r:id="rId760" display="https://fbref.com/en/squads/943e8050/Burnley-Stats" xr:uid="{7CCA562A-E0B1-48D6-A56A-A92621944619}"/>
    <hyperlink ref="Y110" r:id="rId761" display="https://fbref.com/en/players/e4238fb1/matchlogs/2025-2026/summary/Jaidon-Anthony-Match-Logs" xr:uid="{2E37888C-D594-4C6C-B66B-CFB44CC524E3}"/>
    <hyperlink ref="B589" r:id="rId762" display="https://fbref.com/en/players/8f4541c2/Julian-Araujo" xr:uid="{C75EB5CF-06F8-4A6F-B8EE-915E1A5E3980}"/>
    <hyperlink ref="C589" r:id="rId763" display="https://fbref.com/en/country/MEX/Mexico-Football" xr:uid="{5E19A8EF-73FC-4F2A-A82E-36A6F6435D84}"/>
    <hyperlink ref="E589" r:id="rId764" display="https://fbref.com/en/squads/4ba7cbea/Bournemouth-Stats" xr:uid="{C3256777-3D83-464E-885E-601520629FDC}"/>
    <hyperlink ref="Y589" r:id="rId765" display="https://fbref.com/en/players/8f4541c2/matchlogs/2025-2026/summary/Julian-Araujo-Match-Logs" xr:uid="{BF2E5DA7-0D3B-4236-8CA9-55154D4EC906}"/>
    <hyperlink ref="B216" r:id="rId766" display="https://fbref.com/en/players/2f965a72/Alphonse-Areola" xr:uid="{73165AFA-418B-4B5C-9190-FF347668EC41}"/>
    <hyperlink ref="C216" r:id="rId767" display="https://fbref.com/en/country/FRA/France-Football" xr:uid="{2BE90DC8-544B-4A72-88F2-54D2D9558266}"/>
    <hyperlink ref="E216" r:id="rId768" display="https://fbref.com/en/squads/7c21e445/West-Ham-United-Stats" xr:uid="{7E19813A-D81C-44B0-A602-A14F108DFFE1}"/>
    <hyperlink ref="Y216" r:id="rId769" display="https://fbref.com/en/players/2f965a72/matchlogs/2025-2026/summary/Alphonse-Areola-Match-Logs" xr:uid="{7035FFD6-5B08-4F6B-97A0-CF6D0EDF00FF}"/>
    <hyperlink ref="B327" r:id="rId770" display="https://fbref.com/en/players/86d96066/Jhon-Arias" xr:uid="{32D00C81-35ED-4EB0-B839-E0D779F28007}"/>
    <hyperlink ref="C327" r:id="rId771" display="https://fbref.com/en/country/COL/Colombia-Football" xr:uid="{144DE85E-9193-4059-9DD9-1B46B7B7A1A8}"/>
    <hyperlink ref="E327" r:id="rId772" display="https://fbref.com/en/squads/8cec06e1/Wolverhampton-Wanderers-Stats" xr:uid="{D6D8F786-2102-450A-B4BF-48A73972952A}"/>
    <hyperlink ref="Y327" r:id="rId773" display="https://fbref.com/en/players/86d96066/matchlogs/2025-2026/summary/Jhon-Arias-Match-Logs" xr:uid="{8C8E4070-76AC-40C2-A640-FA06EBE53E7F}"/>
    <hyperlink ref="B326" r:id="rId774" display="https://fbref.com/en/players/68c720b5/Adam-Armstrong" xr:uid="{2E5CF7CD-9560-4F31-A7CC-3EBED93A8F96}"/>
    <hyperlink ref="C326" r:id="rId775" display="https://fbref.com/en/country/ENG/England-Football" xr:uid="{01C82098-AD66-47F1-B7F7-DB4EC525A117}"/>
    <hyperlink ref="E326" r:id="rId776" display="https://fbref.com/en/squads/8cec06e1/Wolverhampton-Wanderers-Stats" xr:uid="{3809E0F7-286E-4B85-BE05-778067E3F0E8}"/>
    <hyperlink ref="Y326" r:id="rId777" display="https://fbref.com/en/players/68c720b5/matchlogs/2025-2026/summary/Adam-Armstrong-Match-Logs" xr:uid="{5BFFA749-46A0-4A58-99F2-FB958CE45853}"/>
    <hyperlink ref="B425" r:id="rId778" display="https://fbref.com/en/players/de59e609/Harrison-Armstrong" xr:uid="{3E17D90E-7DF1-47FC-84FF-038F2D9C8915}"/>
    <hyperlink ref="C425" r:id="rId779" display="https://fbref.com/en/country/ENG/England-Football" xr:uid="{CEF5D146-8A94-41AE-96BC-C88DC4D6B9EE}"/>
    <hyperlink ref="E425" r:id="rId780" display="https://fbref.com/en/squads/d3fd31cc/Everton-Stats" xr:uid="{5241492B-7221-4A13-979E-0BF9403286FD}"/>
    <hyperlink ref="Y425" r:id="rId781" display="https://fbref.com/en/players/de59e609/matchlogs/2025-2026/summary/Harrison-Armstrong-Match-Logs" xr:uid="{7C6663F6-F9C2-42D0-9EC0-AB75D04633EB}"/>
    <hyperlink ref="B280" r:id="rId782" display="https://fbref.com/en/players/a42760bc/Tolu-Arokodare" xr:uid="{446A6DCA-852A-4BF0-9B52-6E4378F8D226}"/>
    <hyperlink ref="C280" r:id="rId783" display="https://fbref.com/en/country/NGA/Nigeria-Football" xr:uid="{ABB4C456-A37B-42D2-9D85-8F9B0AADD4B8}"/>
    <hyperlink ref="E280" r:id="rId784" display="https://fbref.com/en/squads/8cec06e1/Wolverhampton-Wanderers-Stats" xr:uid="{75ADB204-A702-49BB-A975-7CE971CECC40}"/>
    <hyperlink ref="Y280" r:id="rId785" display="https://fbref.com/en/players/a42760bc/matchlogs/2025-2026/summary/Tolu-Arokodare-Match-Logs" xr:uid="{738EA07A-AFE0-41E3-BCFC-AC5914FD870F}"/>
    <hyperlink ref="B513" r:id="rId786" display="https://fbref.com/en/players/28d596a0/Kepa-Arrizabalaga" xr:uid="{449DF71A-FC7A-4591-BC61-11E72FF5AD0F}"/>
    <hyperlink ref="C513" r:id="rId787" display="https://fbref.com/en/country/ESP/Spain-Football" xr:uid="{27002CF5-5ED2-4266-9E12-86E07B428015}"/>
    <hyperlink ref="E513" r:id="rId788" display="https://fbref.com/en/squads/18bb7c10/Arsenal-Stats" xr:uid="{F90D3FD3-008F-42D4-9C67-FB21B229EFD2}"/>
    <hyperlink ref="Y513" r:id="rId789" display="https://fbref.com/en/players/28d596a0/matchlogs/2025-2026/summary/Kepa-Arrizabalaga-Match-Logs" xr:uid="{07709F16-6030-4DD2-BA5A-0852BAF29B4E}"/>
    <hyperlink ref="B590" r:id="rId790" display="https://fbref.com/en/players/093f0923/Benjamin-Arthur" xr:uid="{6D7E592E-26B0-4184-9147-8D150BA001EF}"/>
    <hyperlink ref="C590" r:id="rId791" display="https://fbref.com/en/country/ENG/England-Football" xr:uid="{841B5E74-7A29-4E84-A58D-B13687957800}"/>
    <hyperlink ref="E590" r:id="rId792" display="https://fbref.com/en/squads/cd051869/Brentford-Stats" xr:uid="{0C14272A-081A-4FB5-B3A2-13EB299AD0CC}"/>
    <hyperlink ref="Y590" r:id="rId793" display="https://fbref.com/en/players/093f0923/matchlogs/2025-2026/summary/Benjamin-Arthur-Match-Logs" xr:uid="{17315BF7-4438-4FD7-8166-19DF42FCFF8B}"/>
    <hyperlink ref="B591" r:id="rId794" display="https://fbref.com/en/players/5e253986/Brandon-Austin" xr:uid="{94F1EDD5-6B51-430A-A3B1-846AD80444CB}"/>
    <hyperlink ref="C591" r:id="rId795" display="https://fbref.com/en/country/ENG/England-Football" xr:uid="{7A211B6A-B913-4B8D-9E81-85F0AE9D2298}"/>
    <hyperlink ref="E591" r:id="rId796" display="https://fbref.com/en/squads/361ca564/Tottenham-Hotspur-Stats" xr:uid="{E907311C-693C-43B9-9503-0F939A38BF4F}"/>
    <hyperlink ref="Y591" r:id="rId797" display="https://fbref.com/en/players/5e253986/matchlogs/2025-2026/summary/Brandon-Austin-Match-Logs" xr:uid="{B518E6B3-F3D4-4479-AEA5-A6917B7392F8}"/>
    <hyperlink ref="B430" r:id="rId798" display="https://fbref.com/en/players/e5478b87/Taiwo-Awoniyi" xr:uid="{1C8B686F-39E4-4A71-978F-37C33F0B85F4}"/>
    <hyperlink ref="C430" r:id="rId799" display="https://fbref.com/en/country/NGA/Nigeria-Football" xr:uid="{0D666439-CE81-4686-92D5-AB4388E3756F}"/>
    <hyperlink ref="E430" r:id="rId800" display="https://fbref.com/en/squads/e4a775cb/Nottingham-Forest-Stats" xr:uid="{49B7C726-43DA-4381-9F0E-09FDA9919F0D}"/>
    <hyperlink ref="Y430" r:id="rId801" display="https://fbref.com/en/players/e5478b87/matchlogs/2025-2026/summary/Taiwo-Awoniyi-Match-Logs" xr:uid="{978EFA59-1AFE-4722-A04E-EE0983DE3273}"/>
    <hyperlink ref="B192" r:id="rId802" display="https://fbref.com/en/players/f173303a/Yasin-Ayari" xr:uid="{AC181D13-4A34-4DDA-BFC0-828D8741CAFB}"/>
    <hyperlink ref="C192" r:id="rId803" display="https://fbref.com/en/country/SWE/Sweden-Football" xr:uid="{B7669E48-C7E6-4ACB-A0A2-5A58FC676C8F}"/>
    <hyperlink ref="E192" r:id="rId804" display="https://fbref.com/en/squads/d07537b9/Brighton-and-Hove-Albion-Stats" xr:uid="{5EF73376-4CD7-4335-90A5-82F63499CD9C}"/>
    <hyperlink ref="Y192" r:id="rId805" display="https://fbref.com/en/players/f173303a/matchlogs/2025-2026/summary/Yasin-Ayari-Match-Logs" xr:uid="{5D8943BD-0EEC-4A13-AD58-546EC239962F}"/>
    <hyperlink ref="B592" r:id="rId806" display="https://fbref.com/en/players/e678d983/Adam-Aznou" xr:uid="{130E4AD0-72FD-4F8C-93E0-EE0752B8B9B1}"/>
    <hyperlink ref="C592" r:id="rId807" display="https://fbref.com/en/country/MAR/Morocco-Football" xr:uid="{8A7EC2AA-8EF5-49F0-BAFF-18F92127F737}"/>
    <hyperlink ref="E592" r:id="rId808" display="https://fbref.com/en/squads/d3fd31cc/Everton-Stats" xr:uid="{E90A2815-403B-4F5D-9942-318DE1546539}"/>
    <hyperlink ref="Y592" r:id="rId809" display="https://fbref.com/en/players/e678d983/matchlogs/2025-2026/summary/Adam-Aznou-Match-Logs" xr:uid="{DE21C8F1-1899-48CE-9029-3E9F710186D5}"/>
    <hyperlink ref="B431" r:id="rId810" display="https://fbref.com/en/players/06df8256/Benoit-Badiashile" xr:uid="{19C6610C-A126-40E6-9779-1D6610FCDD5F}"/>
    <hyperlink ref="C431" r:id="rId811" display="https://fbref.com/en/country/FRA/France-Football" xr:uid="{26358B29-12A9-4BC1-B9D8-3921C78B8E34}"/>
    <hyperlink ref="E431" r:id="rId812" display="https://fbref.com/en/squads/cff3d9bb/Chelsea-Stats" xr:uid="{93C0AB71-DC8D-4DF7-BBD5-652594771DC0}"/>
    <hyperlink ref="Y431" r:id="rId813" display="https://fbref.com/en/players/06df8256/matchlogs/2025-2026/summary/Benoit-Badiashile-Match-Logs" xr:uid="{134DED8F-072E-42E3-ADE4-D3667176BFEC}"/>
    <hyperlink ref="B434" r:id="rId814" display="https://fbref.com/en/players/3a233281/Leon-Bailey" xr:uid="{C7051E8D-3478-4F3A-B781-D4AE43207D52}"/>
    <hyperlink ref="C434" r:id="rId815" display="https://fbref.com/en/country/JAM/Jamaica-Football" xr:uid="{56FB87C3-0D47-4056-8793-B4B61DFD004E}"/>
    <hyperlink ref="E434" r:id="rId816" display="https://fbref.com/en/squads/8602292d/Aston-Villa-Stats" xr:uid="{74091686-0D1D-4D5F-B2A9-699BFB7346E1}"/>
    <hyperlink ref="Y434" r:id="rId817" display="https://fbref.com/en/players/3a233281/matchlogs/2025-2026/summary/Leon-Bailey-Match-Logs" xr:uid="{901D51AD-2BF2-48AD-9980-A95AB48BA4B7}"/>
    <hyperlink ref="B420" r:id="rId818" display="https://fbref.com/en/players/2b5a35e5/Dilane-Bakwa" xr:uid="{93B9DEA4-F2A1-4E4E-8894-5B6D98CC809A}"/>
    <hyperlink ref="C420" r:id="rId819" display="https://fbref.com/en/country/FRA/France-Football" xr:uid="{737EEBA4-07C4-4D96-B36D-414E33D94B84}"/>
    <hyperlink ref="E420" r:id="rId820" display="https://fbref.com/en/squads/e4a775cb/Nottingham-Forest-Stats" xr:uid="{545FC6CF-FD6B-47CA-8110-33EAD4EB4C8C}"/>
    <hyperlink ref="Y420" r:id="rId821" display="https://fbref.com/en/players/2b5a35e5/matchlogs/2025-2026/summary/Dilane-Bakwa-Match-Logs" xr:uid="{A069EDD7-8FC6-40CF-9BB4-0E7A23F30F0B}"/>
    <hyperlink ref="B593" r:id="rId822" display="https://fbref.com/en/players/e827567f/Ellery-Balcombe" xr:uid="{AF64D6E2-262E-4FC1-9EE2-37777337A8A0}"/>
    <hyperlink ref="C593" r:id="rId823" display="https://fbref.com/en/country/ENG/England-Football" xr:uid="{C2854062-F9EA-4362-9CE2-FCADDED36798}"/>
    <hyperlink ref="E593" r:id="rId824" display="https://fbref.com/en/squads/cd051869/Brentford-Stats" xr:uid="{B617C3A8-4E23-43E3-A502-62F97ABD6527}"/>
    <hyperlink ref="Y593" r:id="rId825" display="https://fbref.com/en/players/e827567f/matchlogs/2025-2026/summary/Ellery-Balcombe-Match-Logs" xr:uid="{C5944924-88AF-4F96-BE3A-B0F5B56CAE27}"/>
    <hyperlink ref="B246" r:id="rId826" display="https://fbref.com/en/players/a1390d2f/Carlos-Baleba" xr:uid="{C259DCFC-656F-4261-9398-42F24270B532}"/>
    <hyperlink ref="C246" r:id="rId827" display="https://fbref.com/en/country/CMR/Cameroon-Football" xr:uid="{B4B173BA-6FFF-488A-BFD3-69D6FBFA68E1}"/>
    <hyperlink ref="E246" r:id="rId828" display="https://fbref.com/en/squads/d07537b9/Brighton-and-Hove-Albion-Stats" xr:uid="{F7B88B16-E02E-4757-9702-0FB188E52A94}"/>
    <hyperlink ref="Y246" r:id="rId829" display="https://fbref.com/en/players/a1390d2f/matchlogs/2025-2026/summary/Carlos-Baleba-Match-Logs" xr:uid="{93817167-3C50-4F4D-82BB-667DC9F9B089}"/>
    <hyperlink ref="B165" r:id="rId830" display="https://fbref.com/en/players/38f300f3/Daniel-Ballard" xr:uid="{446984A0-3858-4433-BD81-9B2B151DC11C}"/>
    <hyperlink ref="C165" r:id="rId831" display="https://fbref.com/en/country/NIR/Northern-Ireland-Football" xr:uid="{977A9DF6-B7BB-4D69-8C80-69ADE73F7EB8}"/>
    <hyperlink ref="E165" r:id="rId832" display="https://fbref.com/en/squads/8ef52968/Sunderland-Stats" xr:uid="{6E36C75A-0275-4927-B354-245E551C7394}"/>
    <hyperlink ref="Y165" r:id="rId833" display="https://fbref.com/en/players/38f300f3/matchlogs/2025-2026/summary/Daniel-Ballard-Match-Logs" xr:uid="{3127222A-DA15-4323-A382-0E5A197369C1}"/>
    <hyperlink ref="B375" r:id="rId834" display="https://fbref.com/en/players/3a24769f/Ross-Barkley" xr:uid="{256B24E5-CEEC-4BCE-A561-A7D552D552D1}"/>
    <hyperlink ref="C375" r:id="rId835" display="https://fbref.com/en/country/ENG/England-Football" xr:uid="{2BD91A27-C585-49B4-964F-CC22284DB21E}"/>
    <hyperlink ref="E375" r:id="rId836" display="https://fbref.com/en/squads/8602292d/Aston-Villa-Stats" xr:uid="{3C523670-F9D5-4F47-8E6A-8EB52842F51D}"/>
    <hyperlink ref="Y375" r:id="rId837" display="https://fbref.com/en/players/3a24769f/matchlogs/2025-2026/summary/Ross-Barkley-Match-Logs" xr:uid="{754DF890-6759-4A58-8E39-27C71B136B29}"/>
    <hyperlink ref="B525" r:id="rId838" display="https://fbref.com/en/players/2691c772/Ashley-Barnes" xr:uid="{A6A81F45-646E-461C-8767-81D3E07CCB7D}"/>
    <hyperlink ref="C525" r:id="rId839" display="https://fbref.com/en/country/ENG/England-Football" xr:uid="{2B5721A5-718D-4E1B-B6CA-4E98EFD0BF39}"/>
    <hyperlink ref="E525" r:id="rId840" display="https://fbref.com/en/squads/943e8050/Burnley-Stats" xr:uid="{CFF8044D-50D3-4022-A9CF-C0665ADB80E2}"/>
    <hyperlink ref="Y525" r:id="rId841" display="https://fbref.com/en/players/2691c772/matchlogs/2025-2026/summary/Ashley-Barnes-Match-Logs" xr:uid="{9841FD03-0CAD-46A8-A4B9-F7559D364F61}"/>
    <hyperlink ref="B185" r:id="rId842" display="https://fbref.com/en/players/3ea50f67/Harvey-Barnes" xr:uid="{2EC725E9-538C-4793-A4FA-5F1725E05DD7}"/>
    <hyperlink ref="C185" r:id="rId843" display="https://fbref.com/en/country/ENG/England-Football" xr:uid="{20B27E6A-C81C-4976-94E4-BB24615C000E}"/>
    <hyperlink ref="E185" r:id="rId844" display="https://fbref.com/en/squads/b2b47a98/Newcastle-United-Stats" xr:uid="{C82F7CCE-EC59-4D70-AF77-A1DC7E079858}"/>
    <hyperlink ref="Y185" r:id="rId845" display="https://fbref.com/en/players/3ea50f67/matchlogs/2025-2026/summary/Harvey-Barnes-Match-Logs" xr:uid="{FE2EC61F-DC4C-431D-82AB-B9D2924C4F21}"/>
    <hyperlink ref="B196" r:id="rId846" display="https://fbref.com/en/players/52c3244b/Thierno-Barry" xr:uid="{B9D95B7A-2961-41F9-BDF1-736D77953EC6}"/>
    <hyperlink ref="C196" r:id="rId847" display="https://fbref.com/en/country/FRA/France-Football" xr:uid="{6A83879C-64EE-499D-9D5D-E4BE04A87CEA}"/>
    <hyperlink ref="E196" r:id="rId848" display="https://fbref.com/en/squads/d3fd31cc/Everton-Stats" xr:uid="{BB440777-0023-48BD-8479-C97AD99EC819}"/>
    <hyperlink ref="Y196" r:id="rId849" display="https://fbref.com/en/players/52c3244b/matchlogs/2025-2026/summary/Thierno-Barry-Match-Logs" xr:uid="{369D4A73-3E2C-4F36-BA4F-081ABA855C96}"/>
    <hyperlink ref="B130" r:id="rId850" display="https://fbref.com/en/players/a36524bf/Calvin-Bassey" xr:uid="{6A25D8DD-FFD4-44EA-8F10-771E941B6E0C}"/>
    <hyperlink ref="C130" r:id="rId851" display="https://fbref.com/en/country/NGA/Nigeria-Football" xr:uid="{27FCD2DD-2487-413F-BAA7-4171C054AD52}"/>
    <hyperlink ref="E130" r:id="rId852" display="https://fbref.com/en/squads/fd962109/Fulham-Stats" xr:uid="{FC74438D-1B22-408A-BA58-1AE56696C3A5}"/>
    <hyperlink ref="Y130" r:id="rId853" display="https://fbref.com/en/players/a36524bf/matchlogs/2025-2026/summary/Calvin-Bassey-Match-Logs" xr:uid="{63E6D03B-37C6-444A-BDAD-3873302B8ACB}"/>
    <hyperlink ref="B594" r:id="rId854" display="https://fbref.com/en/players/b2010f35/Callum-Bates" xr:uid="{47A46BBF-5B76-4EA9-9A21-7B403D1181F7}"/>
    <hyperlink ref="C594" r:id="rId855" display="https://fbref.com/en/country/ENG/England-Football" xr:uid="{6D23D733-8E0E-48AF-80D4-C366E7BF2575}"/>
    <hyperlink ref="E594" r:id="rId856" display="https://fbref.com/en/squads/d3fd31cc/Everton-Stats" xr:uid="{5A65B47D-A1D1-4461-A6AF-D60194757994}"/>
    <hyperlink ref="Y594" r:id="rId857" display="https://fbref.com/en/players/b2010f35/matchlogs/2025-2026/summary/Callum-Bates-Match-Logs" xr:uid="{C67FE84B-985A-4AB2-87E5-41C41F97E293}"/>
    <hyperlink ref="B422" r:id="rId858" display="https://fbref.com/en/players/072e68ed/Altay-Bayindir" xr:uid="{D384EC7E-8383-4B16-B482-55CA977FA8ED}"/>
    <hyperlink ref="C422" r:id="rId859" display="https://fbref.com/en/country/TUR/Turkey-Football" xr:uid="{4B8D656D-5A01-4404-8EED-08B54891F6EA}"/>
    <hyperlink ref="E422" r:id="rId860" display="https://fbref.com/en/squads/19538871/Manchester-United-Stats" xr:uid="{85FB7A0C-E372-495A-AD4C-E397D47E5C05}"/>
    <hyperlink ref="Y422" r:id="rId861" display="https://fbref.com/en/players/072e68ed/matchlogs/2025-2026/summary/Altay-Bayindir-Match-Logs" xr:uid="{7C5EC9A3-ECAC-41B3-895C-B5D538A81A80}"/>
    <hyperlink ref="B311" r:id="rId862" display="https://fbref.com/en/players/10f0fdd3/Jean-Ricner-Bellegarde" xr:uid="{47F90C3D-6521-4B5D-9D62-EC843989FE30}"/>
    <hyperlink ref="C311" r:id="rId863" display="https://fbref.com/en/country/HAI/Haiti-Football" xr:uid="{5D59F6F0-D308-4BD2-AC2B-836AD9106242}"/>
    <hyperlink ref="E311" r:id="rId864" display="https://fbref.com/en/squads/8cec06e1/Wolverhampton-Wanderers-Stats" xr:uid="{1C2DCC51-9406-4150-AB1B-3FCE0B2F760D}"/>
    <hyperlink ref="Y311" r:id="rId865" display="https://fbref.com/en/players/10f0fdd3/matchlogs/2025-2026/summary/Jean-Ricner-Bellegarde-Match-Logs" xr:uid="{A19B9683-214D-4173-9FE3-62A815622F09}"/>
    <hyperlink ref="B595" r:id="rId866" display="https://fbref.com/en/players/b047bb3b/Dean-Benamar" xr:uid="{14876675-43A6-4406-9FEC-E057519D1AF0}"/>
    <hyperlink ref="C595" r:id="rId867" display="https://fbref.com/en/country/ENG/England-Football" xr:uid="{DD2B243E-A75B-4F7F-B71E-04FD38F4451C}"/>
    <hyperlink ref="E595" r:id="rId868" display="https://fbref.com/en/squads/47c64c55/Crystal-Palace-Stats" xr:uid="{7197ACD9-20BA-45FC-86C2-339DC8C0C49A}"/>
    <hyperlink ref="Y595" r:id="rId869" display="https://fbref.com/en/players/b047bb3b/matchlogs/2025-2026/summary/Dean-Benamar-Match-Logs" xr:uid="{30857096-3152-4665-890F-6088C9D5802E}"/>
    <hyperlink ref="B514" r:id="rId870" display="https://fbref.com/en/players/8a2248b4/Walter-Benitez" xr:uid="{CFB71539-EF7F-4E98-9F01-5C396E607870}"/>
    <hyperlink ref="C514" r:id="rId871" display="https://fbref.com/en/country/ARG/Argentina-Football" xr:uid="{C910EA19-79E3-48CB-A620-6F62942D1A19}"/>
    <hyperlink ref="E514" r:id="rId872" display="https://fbref.com/en/squads/47c64c55/Crystal-Palace-Stats" xr:uid="{FB258EC9-F20A-4968-B85C-3463D4C0CC83}"/>
    <hyperlink ref="Y514" r:id="rId873" display="https://fbref.com/en/players/8a2248b4/matchlogs/2025-2026/summary/Walter-Benitez-Match-Logs" xr:uid="{51946DE8-E30D-4D07-90D5-F17BBB7A0A86}"/>
    <hyperlink ref="B202" r:id="rId874" display="https://fbref.com/en/players/3b8674e6/Rodrigo-Bentancur" xr:uid="{50D22AFE-6E7A-4066-925B-B65A14921BE2}"/>
    <hyperlink ref="C202" r:id="rId875" display="https://fbref.com/en/country/URU/Uruguay-Football" xr:uid="{A7FEAFF1-4BD2-4E99-A9C7-421BB9308B75}"/>
    <hyperlink ref="E202" r:id="rId876" display="https://fbref.com/en/squads/361ca564/Tottenham-Hotspur-Stats" xr:uid="{5C59E3E0-0DF4-4920-8DC6-97E94DE52F45}"/>
    <hyperlink ref="Y202" r:id="rId877" display="https://fbref.com/en/players/3b8674e6/matchlogs/2025-2026/summary/Rodrigo-Bentancur-Match-Logs" xr:uid="{7FA04CEA-91FA-4D29-B905-176F37E8E1C5}"/>
    <hyperlink ref="B462" r:id="rId878" display="https://fbref.com/en/players/68db6358/Daniel-Bentley" xr:uid="{8C81F166-9653-4C46-97BA-09E381384B4F}"/>
    <hyperlink ref="C462" r:id="rId879" display="https://fbref.com/en/country/ENG/England-Football" xr:uid="{D1E40AD1-F14A-40BC-8615-DA6215063F0E}"/>
    <hyperlink ref="E462" r:id="rId880" display="https://fbref.com/en/squads/8cec06e1/Wolverhampton-Wanderers-Stats" xr:uid="{3FAD5E68-08F3-45E7-99EE-4E32B653EC32}"/>
    <hyperlink ref="Y462" r:id="rId881" display="https://fbref.com/en/players/68db6358/matchlogs/2025-2026/summary/Daniel-Bentley-Match-Logs" xr:uid="{2C4C1056-7FF4-423C-B7BC-7B789140DA19}"/>
    <hyperlink ref="B596" r:id="rId882" display="https://fbref.com/en/players/331545b0/Luka-Bentt" xr:uid="{B8E1B7E5-E00A-4FB8-B073-639CD80416DF}"/>
    <hyperlink ref="C596" r:id="rId883" display="https://fbref.com/en/country/BEL/Belgium-Football" xr:uid="{563195F1-A305-4552-967D-6623D0371DB4}"/>
    <hyperlink ref="E596" r:id="rId884" display="https://fbref.com/en/squads/cd051869/Brentford-Stats" xr:uid="{7107DCE6-2B43-4A2F-A812-D829D664548E}"/>
    <hyperlink ref="Y596" r:id="rId885" display="https://fbref.com/en/players/331545b0/matchlogs/2025-2026/summary/Luka-Bentt-Match-Logs" xr:uid="{AB852509-C09F-41B6-8DAE-B0C4EC793634}"/>
    <hyperlink ref="B82" r:id="rId886" display="https://fbref.com/en/players/d0b6129f/Sander-Berge" xr:uid="{FF546654-3FF4-40CC-ABB7-16DFEDEBF723}"/>
    <hyperlink ref="C82" r:id="rId887" display="https://fbref.com/en/country/NOR/Norway-Football" xr:uid="{A20362AC-9F2A-45D2-9327-CF8821CABA60}"/>
    <hyperlink ref="E82" r:id="rId888" display="https://fbref.com/en/squads/fd962109/Fulham-Stats" xr:uid="{A0827DAF-06F1-45EA-A900-BDC6C28AAFDD}"/>
    <hyperlink ref="Y82" r:id="rId889" display="https://fbref.com/en/players/d0b6129f/matchlogs/2025-2026/summary/Sander-Berge-Match-Logs" xr:uid="{1C259C00-B401-4172-BFDE-805087B969F9}"/>
    <hyperlink ref="B360" r:id="rId890" display="https://fbref.com/en/players/a109e5c8/Lucas-Bergvall" xr:uid="{36877183-7E49-49BD-8BA9-C6BDAA851805}"/>
    <hyperlink ref="C360" r:id="rId891" display="https://fbref.com/en/country/SWE/Sweden-Football" xr:uid="{69FDE4AB-420C-43CF-85CE-9F6342333D32}"/>
    <hyperlink ref="E360" r:id="rId892" display="https://fbref.com/en/squads/361ca564/Tottenham-Hotspur-Stats" xr:uid="{23DEC9F5-950C-4488-A5A3-324922ACEF4A}"/>
    <hyperlink ref="Y360" r:id="rId893" display="https://fbref.com/en/players/a109e5c8/matchlogs/2025-2026/summary/Lucas-Bergvall-Match-Logs" xr:uid="{7FD9E95B-76E3-42AD-8D94-4EF9CA56F5AB}"/>
    <hyperlink ref="B259" r:id="rId894" display="https://fbref.com/en/players/ed5c0319/Beto" xr:uid="{33518862-AB7C-4A04-8613-7E63CAF26985}"/>
    <hyperlink ref="C259" r:id="rId895" display="https://fbref.com/en/country/GNB/Guinea-Bissau-Football" xr:uid="{2D7A4777-B398-4776-B045-88ACE9049EC2}"/>
    <hyperlink ref="E259" r:id="rId896" display="https://fbref.com/en/squads/d3fd31cc/Everton-Stats" xr:uid="{33057644-155E-4BD3-84EC-87C95EA5BE83}"/>
    <hyperlink ref="Y259" r:id="rId897" display="https://fbref.com/en/players/ed5c0319/matchlogs/2025-2026/summary/Beto-Match-Logs" xr:uid="{1BDDA982-0B49-41D5-AD68-6EA056F51590}"/>
    <hyperlink ref="B597" r:id="rId898" display="https://fbref.com/en/players/0d85a4e8/Marcus-Bettinelli" xr:uid="{220F13C4-9CF5-48FC-9D0F-450A460B4841}"/>
    <hyperlink ref="C597" r:id="rId899" display="https://fbref.com/en/country/ENG/England-Football" xr:uid="{8A94557E-EE20-4A85-BA4F-5EB9C868CE3D}"/>
    <hyperlink ref="E597" r:id="rId900" display="https://fbref.com/en/squads/b8fd03ef/Manchester-City-Stats" xr:uid="{EC025760-73E4-4620-B697-D3DC9D876152}"/>
    <hyperlink ref="Y597" r:id="rId901" display="https://fbref.com/en/players/0d85a4e8/matchlogs/2025-2026/summary/Marcus-Bettinelli-Match-Logs" xr:uid="{F7C819B2-B0EC-4DDF-8B5D-AE8EB9BE4682}"/>
    <hyperlink ref="B201" r:id="rId902" display="https://fbref.com/en/players/6fdac234/Jaka-Bijol" xr:uid="{DE731EAB-521F-42CF-B32E-9C2C8DE73164}"/>
    <hyperlink ref="C201" r:id="rId903" display="https://fbref.com/en/country/SVN/Slovenia-Football" xr:uid="{C3AC33B3-AE52-486B-A266-22009C013AFA}"/>
    <hyperlink ref="E201" r:id="rId904" display="https://fbref.com/en/squads/5bfb9659/Leeds-United-Stats" xr:uid="{6C27B1C9-56C8-4B56-8C12-D84ED3A22F2A}"/>
    <hyperlink ref="Y201" r:id="rId905" display="https://fbref.com/en/players/6fdac234/matchlogs/2025-2026/summary/Jaka-Bijol-Match-Logs" xr:uid="{7AC430D8-22AB-43DC-B371-B5C0983BEA64}"/>
    <hyperlink ref="B598" r:id="rId906" display="https://fbref.com/en/players/d328a254/Philip-Billing" xr:uid="{0490440E-4478-4B9D-AF6C-316572E91C5C}"/>
    <hyperlink ref="C598" r:id="rId907" display="https://fbref.com/en/country/DEN/Denmark-Football" xr:uid="{94E52E47-857C-4820-A4A1-9179B4054D5F}"/>
    <hyperlink ref="E598" r:id="rId908" display="https://fbref.com/en/squads/4ba7cbea/Bournemouth-Stats" xr:uid="{EED5C16C-B825-4746-94BE-63E974D90EA5}"/>
    <hyperlink ref="Y598" r:id="rId909" display="https://fbref.com/en/players/d328a254/matchlogs/2025-2026/summary/Philip-Billing-Match-Logs" xr:uid="{4FA94D3A-FF75-4C1F-8A6C-E3F13FFDA808}"/>
    <hyperlink ref="B411" r:id="rId910" display="https://fbref.com/en/players/6c203af0/Yves-Bissouma" xr:uid="{8BC5C813-EB87-4C3F-849D-75D8838AF090}"/>
    <hyperlink ref="C411" r:id="rId911" display="https://fbref.com/en/country/MLI/Mali-Football" xr:uid="{EBCA6FE3-F3C2-48B9-B5B3-D6068DBA4879}"/>
    <hyperlink ref="E411" r:id="rId912" display="https://fbref.com/en/squads/361ca564/Tottenham-Hotspur-Stats" xr:uid="{AD4B599E-5186-435D-B353-040D775EF5D8}"/>
    <hyperlink ref="Y411" r:id="rId913" display="https://fbref.com/en/players/6c203af0/matchlogs/2025-2026/summary/Yves-Bissouma-Match-Logs" xr:uid="{D01FA86F-EFA9-4E3A-ACC5-8AD546F242D2}"/>
    <hyperlink ref="B414" r:id="rId914" display="https://fbref.com/en/players/3d214e5f/Marco-Bizot" xr:uid="{F85DB8BE-D74C-48EC-A908-D4FB3F478C36}"/>
    <hyperlink ref="C414" r:id="rId915" display="https://fbref.com/en/country/NED/Netherlands-Football" xr:uid="{DEB5B3BF-3F10-4440-BE7F-C708F48E63F4}"/>
    <hyperlink ref="E414" r:id="rId916" display="https://fbref.com/en/squads/8602292d/Aston-Villa-Stats" xr:uid="{0C62A6ED-EBF0-4851-981F-BF3B40C2FC2B}"/>
    <hyperlink ref="Y414" r:id="rId917" display="https://fbref.com/en/players/3d214e5f/matchlogs/2025-2026/summary/Marco-Bizot-Match-Logs" xr:uid="{BDD24087-4244-4A9D-AE72-767A678455B3}"/>
    <hyperlink ref="B432" r:id="rId918" display="https://fbref.com/en/players/eed2427e/Oscar-Bobb" xr:uid="{BC3899EA-2556-42B7-A755-B074342C7811}"/>
    <hyperlink ref="C432" r:id="rId919" display="https://fbref.com/en/country/NOR/Norway-Football" xr:uid="{1F00DA92-B8AF-4715-82AE-4A1C083F8CF9}"/>
    <hyperlink ref="E432" r:id="rId920" display="https://fbref.com/en/squads/b8fd03ef/Manchester-City-Stats" xr:uid="{1698317C-0EFE-4AB0-80A7-B42270D8CBFC}"/>
    <hyperlink ref="Y432" r:id="rId921" display="https://fbref.com/en/players/eed2427e/matchlogs/2025-2026/summary/Oscar-Bobb-Match-Logs" xr:uid="{D56F333C-31B6-4EF8-A271-ECC317BEF0F2}"/>
    <hyperlink ref="B416" r:id="rId922" display="https://fbref.com/en/players/eed2427e/Oscar-Bobb" xr:uid="{752CEE01-3636-472E-B7A0-246E49585910}"/>
    <hyperlink ref="C416" r:id="rId923" display="https://fbref.com/en/country/NOR/Norway-Football" xr:uid="{CB06B1D5-E86F-4356-BBFF-7459C93BEBD6}"/>
    <hyperlink ref="E416" r:id="rId924" display="https://fbref.com/en/squads/fd962109/Fulham-Stats" xr:uid="{8F4AAAF1-5764-431B-9911-39E65F3CA040}"/>
    <hyperlink ref="Y416" r:id="rId925" display="https://fbref.com/en/players/eed2427e/matchlogs/2025-2026/summary/Oscar-Bobb-Match-Logs" xr:uid="{0135DE42-B292-47A8-8B48-D41527121C96}"/>
    <hyperlink ref="B341" r:id="rId926" display="https://fbref.com/en/players/bca5c4a7/Lamare-Bogarde" xr:uid="{ECF2B321-19F9-49E9-8E61-E411FBB23CC4}"/>
    <hyperlink ref="C341" r:id="rId927" display="https://fbref.com/en/country/NED/Netherlands-Football" xr:uid="{F7479A39-1070-452E-A25E-44A49E799C7F}"/>
    <hyperlink ref="E341" r:id="rId928" display="https://fbref.com/en/squads/8602292d/Aston-Villa-Stats" xr:uid="{AB6FB99B-DD45-4718-9366-0D8903A4B526}"/>
    <hyperlink ref="Y341" r:id="rId929" display="https://fbref.com/en/players/bca5c4a7/matchlogs/2025-2026/summary/Lamare-Bogarde-Match-Logs" xr:uid="{49102576-8FE1-499E-A2A6-4F32A701C8A7}"/>
    <hyperlink ref="B98" r:id="rId930" display="https://fbref.com/en/players/ae5019e6/Jayden-Bogle" xr:uid="{4FDE9B14-26B3-4BA7-8075-1B24E26A9011}"/>
    <hyperlink ref="C98" r:id="rId931" display="https://fbref.com/en/country/ENG/England-Football" xr:uid="{76C8CCAC-48DE-4EFB-8029-7552A6A77CB7}"/>
    <hyperlink ref="E98" r:id="rId932" display="https://fbref.com/en/squads/5bfb9659/Leeds-United-Stats" xr:uid="{251B77C0-D05C-48C7-994E-24F681CE00FE}"/>
    <hyperlink ref="Y98" r:id="rId933" display="https://fbref.com/en/players/ae5019e6/matchlogs/2025-2026/summary/Jayden-Bogle-Match-Logs" xr:uid="{F523B84C-E78D-4022-8755-366E832D0122}"/>
    <hyperlink ref="B599" r:id="rId934" display="https://fbref.com/en/players/a4ac4b8f/Willy-Boly" xr:uid="{E6F0E7DD-437E-4C15-B4DF-833FB8A468BF}"/>
    <hyperlink ref="C599" r:id="rId935" display="https://fbref.com/en/country/CIV/Cote-dIvoire-Football" xr:uid="{E11ABD6B-7793-44A4-BB3E-2CB61EEE1410}"/>
    <hyperlink ref="E599" r:id="rId936" display="https://fbref.com/en/squads/e4a775cb/Nottingham-Forest-Stats" xr:uid="{EC5B1456-89BF-414E-B1D4-53C614FB9604}"/>
    <hyperlink ref="Y599" r:id="rId937" display="https://fbref.com/en/players/a4ac4b8f/matchlogs/2025-2026/summary/Willy-Boly-Match-Logs" xr:uid="{C6A89DFA-899F-4B16-A549-A0519CFA9B13}"/>
    <hyperlink ref="B437" r:id="rId938" display="https://fbref.com/en/players/01834aa0/Sebastiaan-Bornauw" xr:uid="{E3108AC2-FB19-47B4-B8C0-5888D233E494}"/>
    <hyperlink ref="C437" r:id="rId939" display="https://fbref.com/en/country/BEL/Belgium-Football" xr:uid="{97104561-51D9-45F2-9CBD-6DF49C204930}"/>
    <hyperlink ref="E437" r:id="rId940" display="https://fbref.com/en/squads/5bfb9659/Leeds-United-Stats" xr:uid="{C282C98B-A60D-4561-AAD0-7B48040B9218}"/>
    <hyperlink ref="Y437" r:id="rId941" display="https://fbref.com/en/players/01834aa0/matchlogs/2025-2026/summary/Sebastiaan-Bornauw-Match-Logs" xr:uid="{CACEB6D2-83B8-4CA6-A75A-F99BF4D24360}"/>
    <hyperlink ref="B381" r:id="rId942" display="https://fbref.com/en/players/403f5d20/Olivier-Boscagli" xr:uid="{F975B565-EC14-4D24-84A6-3078AD84D327}"/>
    <hyperlink ref="C381" r:id="rId943" display="https://fbref.com/en/country/FRA/France-Football" xr:uid="{8E2DB5E0-A8DB-4883-ACAF-3E50A247632E}"/>
    <hyperlink ref="E381" r:id="rId944" display="https://fbref.com/en/squads/d07537b9/Brighton-and-Hove-Albion-Stats" xr:uid="{5D883258-B928-4A93-B7B8-D9168CE309E1}"/>
    <hyperlink ref="Y381" r:id="rId945" display="https://fbref.com/en/players/403f5d20/matchlogs/2025-2026/summary/Olivier-Boscagli-Match-Logs" xr:uid="{FB2511A0-7F5D-4935-A4CE-3C7BF282ABD2}"/>
    <hyperlink ref="B209" r:id="rId946" display="https://fbref.com/en/players/ccce7025/Sven-Botman" xr:uid="{56563305-13DC-41B5-A582-CD757C98757E}"/>
    <hyperlink ref="C209" r:id="rId947" display="https://fbref.com/en/country/NED/Netherlands-Football" xr:uid="{C0E7B62F-BF9F-4DEC-B897-DCC0A8ABD144}"/>
    <hyperlink ref="E209" r:id="rId948" display="https://fbref.com/en/squads/b2b47a98/Newcastle-United-Stats" xr:uid="{C6220159-FB93-40C5-95F6-4D1E59B74088}"/>
    <hyperlink ref="Y209" r:id="rId949" display="https://fbref.com/en/players/ccce7025/matchlogs/2025-2026/summary/Sven-Botman-Match-Logs" xr:uid="{DB0DFF6B-3BBA-40DD-A358-BF1FE9D1DA08}"/>
    <hyperlink ref="B36" r:id="rId950" display="https://fbref.com/en/players/79c84d1c/Jarrod-Bowen" xr:uid="{43CE2DC7-5B42-44FA-9AD9-485734102584}"/>
    <hyperlink ref="C36" r:id="rId951" display="https://fbref.com/en/country/ENG/England-Football" xr:uid="{8E00096F-D909-470F-98D0-7ECB864B6597}"/>
    <hyperlink ref="E36" r:id="rId952" display="https://fbref.com/en/squads/7c21e445/West-Ham-United-Stats" xr:uid="{369469D0-8C28-41AD-835D-3DEFDDAB057A}"/>
    <hyperlink ref="Y36" r:id="rId953" display="https://fbref.com/en/players/79c84d1c/matchlogs/2025-2026/summary/Jarrod-Bowen-Match-Logs" xr:uid="{0B7FAD50-3262-481B-A8AC-CD64C981AD56}"/>
    <hyperlink ref="B365" r:id="rId954" display="https://fbref.com/en/players/bbd67769/Conor-Bradley" xr:uid="{B9063FC1-4E0B-4B5C-9DEF-8969B8014DAF}"/>
    <hyperlink ref="C365" r:id="rId955" display="https://fbref.com/en/country/NIR/Northern-Ireland-Football" xr:uid="{676DA5C3-2C89-4D58-9EB2-33EFCC06A0D5}"/>
    <hyperlink ref="E365" r:id="rId956" display="https://fbref.com/en/squads/822bd0ba/Liverpool-Stats" xr:uid="{CD15CEAC-F95F-466A-8DBD-465103D3A198}"/>
    <hyperlink ref="Y365" r:id="rId957" display="https://fbref.com/en/players/bbd67769/matchlogs/2025-2026/summary/Conor-Bradley-Match-Logs" xr:uid="{F2C57824-F55B-4F64-B303-C1E3B7D5C9C6}"/>
    <hyperlink ref="B399" r:id="rId958" display="https://fbref.com/en/players/c1949191/Jarrad-Branthwaite" xr:uid="{848A9050-CB46-4343-B0FA-7C5C355B2830}"/>
    <hyperlink ref="C399" r:id="rId959" display="https://fbref.com/en/country/ENG/England-Football" xr:uid="{0B285F99-A9F8-440D-9FA8-D9E14B8CA4E2}"/>
    <hyperlink ref="E399" r:id="rId960" display="https://fbref.com/en/squads/d3fd31cc/Everton-Stats" xr:uid="{C86CAFB4-7A2E-4339-A9D3-65969700344F}"/>
    <hyperlink ref="Y399" r:id="rId961" display="https://fbref.com/en/players/c1949191/matchlogs/2025-2026/summary/Jarrad-Branthwaite-Match-Logs" xr:uid="{67C0E681-C763-4201-AA0A-BBE9FE1428DE}"/>
    <hyperlink ref="B600" r:id="rId962" display="https://fbref.com/en/players/a57a4ea8/George-Brierley" xr:uid="{4FE69041-86A4-4AAA-BE42-67158C8DB35E}"/>
    <hyperlink ref="C600" r:id="rId963" display="https://fbref.com/en/country/ENG/England-Football" xr:uid="{8988FA88-1157-472B-8E82-56BE8BC8E821}"/>
    <hyperlink ref="E600" r:id="rId964" display="https://fbref.com/en/squads/943e8050/Burnley-Stats" xr:uid="{93535616-AC07-4A71-8F48-1E8764CE6C29}"/>
    <hyperlink ref="Y600" r:id="rId965" display="https://fbref.com/en/players/a57a4ea8/matchlogs/2025-2026/summary/George-Brierley-Match-Logs" xr:uid="{7E8EDC48-739E-47BF-BAD1-EB202B573544}"/>
    <hyperlink ref="B193" r:id="rId966" display="https://fbref.com/en/players/4c184730/Brian-Brobbey" xr:uid="{FD9808F0-1811-4D45-AA9A-7AA9B3A4FB57}"/>
    <hyperlink ref="C193" r:id="rId967" display="https://fbref.com/en/country/NED/Netherlands-Football" xr:uid="{0F93FF63-63B6-4205-BF93-24D2E29869D3}"/>
    <hyperlink ref="E193" r:id="rId968" display="https://fbref.com/en/squads/8ef52968/Sunderland-Stats" xr:uid="{8399CC30-C7CA-47B1-A362-98622076959C}"/>
    <hyperlink ref="Y193" r:id="rId969" display="https://fbref.com/en/players/4c184730/matchlogs/2025-2026/summary/Brian-Brobbey-Match-Logs" xr:uid="{C243AF75-B3E7-4640-857B-65F66C9BDFA7}"/>
    <hyperlink ref="B601" r:id="rId970" display="https://fbref.com/en/players/cdf9e86a/Benjamin-Broggio" xr:uid="{77353C1A-2C62-41E4-B219-1D4A27B05151}"/>
    <hyperlink ref="C601" r:id="rId971" display="https://fbref.com/en/country/ENG/England-Football" xr:uid="{C1763DE5-DC5B-4DE5-9570-94BBA2D331B0}"/>
    <hyperlink ref="E601" r:id="rId972" display="https://fbref.com/en/squads/8602292d/Aston-Villa-Stats" xr:uid="{03EA23F7-AE01-43E2-B41D-C976D21D9759}"/>
    <hyperlink ref="Y601" r:id="rId973" display="https://fbref.com/en/players/cdf9e86a/matchlogs/2025-2026/summary/Benjamin-Broggio-Match-Logs" xr:uid="{44B43CB1-5257-4580-8B37-E5AEEBC6C80F}"/>
    <hyperlink ref="B374" r:id="rId974" display="https://fbref.com/en/players/97220da2/Armando-Broja" xr:uid="{1BBB8AE3-FE58-44A1-8E63-1796DC300FAB}"/>
    <hyperlink ref="C374" r:id="rId975" display="https://fbref.com/en/country/ALB/Albania-Football" xr:uid="{07F84370-97F7-4FCC-B76E-CF109BE7E91D}"/>
    <hyperlink ref="E374" r:id="rId976" display="https://fbref.com/en/squads/943e8050/Burnley-Stats" xr:uid="{DD723E9C-F1FD-4C78-8824-D1AB4A686AD5}"/>
    <hyperlink ref="Y374" r:id="rId977" display="https://fbref.com/en/players/97220da2/matchlogs/2025-2026/summary/Armando-Broja-Match-Logs" xr:uid="{370F1178-BADD-4EA4-9784-9B11715D8A1C}"/>
    <hyperlink ref="B602" r:id="rId978" display="https://fbref.com/en/players/aaf61e0d/Alfie-Brooks" xr:uid="{5A28EFF9-B5FC-493E-901F-4CA226FF01A4}"/>
    <hyperlink ref="C602" r:id="rId979" display="https://fbref.com/en/country/SRB/Serbia-Football" xr:uid="{E5AE591A-BB41-4DD3-8D12-C93B9171E48F}"/>
    <hyperlink ref="E602" r:id="rId980" display="https://fbref.com/en/squads/8cec06e1/Wolverhampton-Wanderers-Stats" xr:uid="{48A4352C-A874-45F5-B246-314D88AD3A27}"/>
    <hyperlink ref="Y602" r:id="rId981" display="https://fbref.com/en/players/aaf61e0d/matchlogs/2025-2026/summary/Alfie-Brooks-Match-Logs" xr:uid="{E36A2ADE-F811-47C0-A77F-DCBCF9308E79}"/>
    <hyperlink ref="B315" r:id="rId982" display="https://fbref.com/en/players/dc4cae05/David-Brooks" xr:uid="{0B3F1847-5AAA-41B7-878E-0331BAEE5306}"/>
    <hyperlink ref="C315" r:id="rId983" display="https://fbref.com/en/country/WAL/Wales-Football" xr:uid="{5CF9B0C6-5674-4740-8E9C-F61178E0F5B7}"/>
    <hyperlink ref="E315" r:id="rId984" display="https://fbref.com/en/squads/4ba7cbea/Bournemouth-Stats" xr:uid="{347BF0F5-6ADF-497E-AA53-5E1A9F264493}"/>
    <hyperlink ref="Y315" r:id="rId985" display="https://fbref.com/en/players/dc4cae05/matchlogs/2025-2026/summary/David-Brooks-Match-Logs" xr:uid="{E1D34F0D-D539-4012-AF66-E78680268F84}"/>
    <hyperlink ref="B346" r:id="rId986" display="https://fbref.com/en/players/4e204552/Jacob-Bruun-Larsen" xr:uid="{C3D1A848-6B34-4118-A172-1FE6A58F9CA8}"/>
    <hyperlink ref="C346" r:id="rId987" display="https://fbref.com/en/country/DEN/Denmark-Football" xr:uid="{E23AE475-C3A0-42FA-B723-2FB636F8640C}"/>
    <hyperlink ref="E346" r:id="rId988" display="https://fbref.com/en/squads/943e8050/Burnley-Stats" xr:uid="{B6BBF4B7-5953-4288-964D-F5C15AEE7B4D}"/>
    <hyperlink ref="Y346" r:id="rId989" display="https://fbref.com/en/players/4e204552/matchlogs/2025-2026/summary/Jacob-Bruun-Larsen-Match-Logs" xr:uid="{6B83534F-CF85-4B76-AD6C-9585ACF35196}"/>
    <hyperlink ref="B230" r:id="rId990" display="https://fbref.com/en/players/66b76d44/Emi-Buendia" xr:uid="{DF6884A9-5341-4901-9688-1D9051094C31}"/>
    <hyperlink ref="C230" r:id="rId991" display="https://fbref.com/en/country/ARG/Argentina-Football" xr:uid="{3C46E622-4F91-452C-B352-FD6ADF7B6508}"/>
    <hyperlink ref="E230" r:id="rId992" display="https://fbref.com/en/squads/8602292d/Aston-Villa-Stats" xr:uid="{EA79EE81-599A-495A-AAA9-E6808ABE3672}"/>
    <hyperlink ref="Y230" r:id="rId993" display="https://fbref.com/en/players/66b76d44/matchlogs/2025-2026/summary/Emi-Buendia-Match-Logs" xr:uid="{53080ABC-4B78-43AB-9FF6-8E8D55AB36F0}"/>
    <hyperlink ref="B144" r:id="rId994" display="https://fbref.com/en/players/bfc3b3a0/Hugo-Bueno" xr:uid="{8DC1A6E0-7741-42C9-89EB-5955B96D578A}"/>
    <hyperlink ref="C144" r:id="rId995" display="https://fbref.com/en/country/ESP/Spain-Football" xr:uid="{B110F2D4-DFEC-40F5-A0A5-5E973B889872}"/>
    <hyperlink ref="E144" r:id="rId996" display="https://fbref.com/en/squads/8cec06e1/Wolverhampton-Wanderers-Stats" xr:uid="{1A6A7A59-A158-43C6-BF89-84E5856CF323}"/>
    <hyperlink ref="Y144" r:id="rId997" display="https://fbref.com/en/players/bfc3b3a0/matchlogs/2025-2026/summary/Hugo-Bueno-Match-Logs" xr:uid="{718AA8B8-F2ED-437C-BDF0-524153F556A2}"/>
    <hyperlink ref="B128" r:id="rId998" display="https://fbref.com/en/players/edc98fac/Santiago-Bueno" xr:uid="{E8D30D75-6A9A-4C34-A10F-D5CBE92A4FA1}"/>
    <hyperlink ref="C128" r:id="rId999" display="https://fbref.com/en/country/URU/Uruguay-Football" xr:uid="{273D6E63-7C1D-41F0-96E4-F3E130417D43}"/>
    <hyperlink ref="E128" r:id="rId1000" display="https://fbref.com/en/squads/8cec06e1/Wolverhampton-Wanderers-Stats" xr:uid="{F07D106B-241A-4D52-988C-75176EDF2D84}"/>
    <hyperlink ref="Y128" r:id="rId1001" display="https://fbref.com/en/players/edc98fac/matchlogs/2025-2026/summary/Santiago-Bueno-Match-Logs" xr:uid="{F4A0C0B3-2B49-4AF9-8589-2D74889973B8}"/>
    <hyperlink ref="B526" r:id="rId1002" display="https://fbref.com/en/players/468a7a91/Facundo-Buonanotte" xr:uid="{74B46D75-1C55-43CE-A0ED-3D01BD8293BE}"/>
    <hyperlink ref="C526" r:id="rId1003" display="https://fbref.com/en/country/ARG/Argentina-Football" xr:uid="{0A028BE8-AEB1-46BF-B0D3-59012038E139}"/>
    <hyperlink ref="E526" r:id="rId1004" display="https://fbref.com/en/squads/cff3d9bb/Chelsea-Stats" xr:uid="{33BBC8B5-5E79-4F1F-93F4-EAC9015A4029}"/>
    <hyperlink ref="Y526" r:id="rId1005" display="https://fbref.com/en/players/468a7a91/matchlogs/2025-2026/summary/Facundo-Buonanotte-Match-Logs" xr:uid="{97E87888-5878-4113-870A-2B8242F40097}"/>
    <hyperlink ref="B536" r:id="rId1006" display="https://fbref.com/en/players/468a7a91/Facundo-Buonanotte" xr:uid="{EAEC2E62-0C1C-46B8-9DDC-D1CEC6A69D6D}"/>
    <hyperlink ref="C536" r:id="rId1007" display="https://fbref.com/en/country/ARG/Argentina-Football" xr:uid="{442E1952-B50E-4D5C-9B70-008165073020}"/>
    <hyperlink ref="E536" r:id="rId1008" display="https://fbref.com/en/squads/5bfb9659/Leeds-United-Stats" xr:uid="{3A37AE4F-01FC-4B6F-8E4E-FBF44A54333B}"/>
    <hyperlink ref="Y536" r:id="rId1009" display="https://fbref.com/en/players/468a7a91/matchlogs/2025-2026/summary/Facundo-Buonanotte-Match-Logs" xr:uid="{9933FD8A-383B-49E1-B8C6-C9EE36E93F3B}"/>
    <hyperlink ref="B160" r:id="rId1010" display="https://fbref.com/en/players/b2d31e83/Dan-Burn" xr:uid="{A197D8B1-85D2-4246-95D1-341BF943C884}"/>
    <hyperlink ref="C160" r:id="rId1011" display="https://fbref.com/en/country/ENG/England-Football" xr:uid="{190ABA4B-7A7F-4805-A0A3-BFCA9932A9C9}"/>
    <hyperlink ref="E160" r:id="rId1012" display="https://fbref.com/en/squads/b2b47a98/Newcastle-United-Stats" xr:uid="{57FB4EC1-9FFD-4479-929A-21D33CE57A6C}"/>
    <hyperlink ref="Y160" r:id="rId1013" display="https://fbref.com/en/players/b2d31e83/matchlogs/2025-2026/summary/Dan-Burn-Match-Logs" xr:uid="{D44D531B-06A6-48B4-916F-F086686FF817}"/>
    <hyperlink ref="B551" r:id="rId1014" display="https://fbref.com/en/players/802ee5ca/Bradley-Burrowes" xr:uid="{80F02FB7-67B4-4D90-A189-F0F541FB27BF}"/>
    <hyperlink ref="C551" r:id="rId1015" display="https://fbref.com/en/country/ENG/England-Football" xr:uid="{CE78B7B7-7024-4AE3-8F33-C6F811597E41}"/>
    <hyperlink ref="E551" r:id="rId1016" display="https://fbref.com/en/squads/8602292d/Aston-Villa-Stats" xr:uid="{5D7C22D9-D57A-4EC6-9814-C51C161FDFD5}"/>
    <hyperlink ref="Y551" r:id="rId1017" display="https://fbref.com/en/players/802ee5ca/matchlogs/2025-2026/summary/Bradley-Burrowes-Match-Logs" xr:uid="{73F72DBE-A3F2-452A-A756-0E27850CF301}"/>
    <hyperlink ref="B574" r:id="rId1018" display="https://fbref.com/en/players/0312881b/Junai-Byfield" xr:uid="{45D66B83-F920-48EA-935E-3103B69A0615}"/>
    <hyperlink ref="C574" r:id="rId1019" display="https://fbref.com/en/country/ENG/England-Football" xr:uid="{7E7258F4-5061-4668-9DD6-A8BBE26BE675}"/>
    <hyperlink ref="E574" r:id="rId1020" display="https://fbref.com/en/squads/361ca564/Tottenham-Hotspur-Stats" xr:uid="{1C77DF06-4C70-4EFC-B3B8-D1D66336741E}"/>
    <hyperlink ref="Y574" r:id="rId1021" display="https://fbref.com/en/players/0312881b/matchlogs/2025-2026/summary/Junai-Byfield-Match-Logs" xr:uid="{CB25B4AB-3294-4071-87ED-B7F727D51D06}"/>
    <hyperlink ref="B562" r:id="rId1022" display="https://fbref.com/en/players/1bf811d4/Sam-Byram" xr:uid="{CDC10D07-1827-4B99-AD6A-5E148172D59A}"/>
    <hyperlink ref="C562" r:id="rId1023" display="https://fbref.com/en/country/ENG/England-Football" xr:uid="{8562A5B9-1E56-402A-9DE3-37BDAE014B18}"/>
    <hyperlink ref="E562" r:id="rId1024" display="https://fbref.com/en/squads/5bfb9659/Leeds-United-Stats" xr:uid="{F239304E-2DEC-4546-8C64-776511DFF0D5}"/>
    <hyperlink ref="Y562" r:id="rId1025" display="https://fbref.com/en/players/1bf811d4/matchlogs/2025-2026/summary/Sam-Byram-Match-Logs" xr:uid="{30436604-AD24-4E48-A96E-66A3CF277F3A}"/>
    <hyperlink ref="B97" r:id="rId1026" display="https://fbref.com/en/players/16264a81/Moises-Caicedo" xr:uid="{862FDE06-1C18-4E9D-8720-0D666B49BED8}"/>
    <hyperlink ref="C97" r:id="rId1027" display="https://fbref.com/en/country/ECU/Ecuador-Football" xr:uid="{3D921915-525E-4095-9CC7-FA6A31664A60}"/>
    <hyperlink ref="E97" r:id="rId1028" display="https://fbref.com/en/squads/cff3d9bb/Chelsea-Stats" xr:uid="{CAB6EB8F-F2D5-4DF8-9A50-0A617418ED4C}"/>
    <hyperlink ref="Y97" r:id="rId1029" display="https://fbref.com/en/players/16264a81/matchlogs/2025-2026/summary/Moises-Caicedo-Match-Logs" xr:uid="{7C2DB832-1F30-4EBB-8DB9-94BEAB052E2E}"/>
    <hyperlink ref="B386" r:id="rId1030" display="https://fbref.com/en/players/a8748947/Tom-Cairney" xr:uid="{D5AAF053-DCA0-4500-AEE3-3A77FDF96812}"/>
    <hyperlink ref="C386" r:id="rId1031" display="https://fbref.com/en/country/SCO/Scotland-Football" xr:uid="{EA2D7763-9B92-42BF-BAC1-8DFC154912E5}"/>
    <hyperlink ref="E386" r:id="rId1032" display="https://fbref.com/en/squads/fd962109/Fulham-Stats" xr:uid="{F7708204-AC20-4318-8B2D-2EA8061AE551}"/>
    <hyperlink ref="Y386" r:id="rId1033" display="https://fbref.com/en/players/a8748947/matchlogs/2025-2026/summary/Tom-Cairney-Match-Logs" xr:uid="{BF371F73-C74E-4B4E-8F02-C97947C75079}"/>
    <hyperlink ref="B238" r:id="rId1034" display="https://fbref.com/en/players/aded8e6f/Riccardo-Calafiori" xr:uid="{48BAB032-1BDA-466B-80A0-AFD2265747E7}"/>
    <hyperlink ref="C238" r:id="rId1035" display="https://fbref.com/en/country/ITA/Italy-Football" xr:uid="{FCF2B923-77CF-4CF3-994F-F6CB5F546A87}"/>
    <hyperlink ref="E238" r:id="rId1036" display="https://fbref.com/en/squads/18bb7c10/Arsenal-Stats" xr:uid="{E1FED633-6016-4A83-8462-51D747D2C7F1}"/>
    <hyperlink ref="Y238" r:id="rId1037" display="https://fbref.com/en/players/aded8e6f/matchlogs/2025-2026/summary/Riccardo-Calafiori-Match-Logs" xr:uid="{C1089A36-8A3C-41BD-83A3-D768824A2F1A}"/>
    <hyperlink ref="B111" r:id="rId1038" display="https://fbref.com/en/players/59e6e5bf/Dominic-Calvert-Lewin" xr:uid="{AEE256B9-FD8E-4938-9A2B-C439DE7F7469}"/>
    <hyperlink ref="C111" r:id="rId1039" display="https://fbref.com/en/country/ENG/England-Football" xr:uid="{E2A23F46-7995-46FF-9E75-261BE1518AA0}"/>
    <hyperlink ref="E111" r:id="rId1040" display="https://fbref.com/en/squads/5bfb9659/Leeds-United-Stats" xr:uid="{687B33AC-05DD-4329-8448-84F54DD9E6C1}"/>
    <hyperlink ref="Y111" r:id="rId1041" display="https://fbref.com/en/players/59e6e5bf/matchlogs/2025-2026/summary/Dominic-Calvert-Lewin-Match-Logs" xr:uid="{6E457A9C-DF90-412D-8E6A-B304E85AAEB8}"/>
    <hyperlink ref="B603" r:id="rId1042" display="https://fbref.com/en/players/48ba3f58/Elijah-Campbell" xr:uid="{1BA3C7B1-5DF8-4223-A581-362290AFFAEC}"/>
    <hyperlink ref="C603" r:id="rId1043" display="https://fbref.com/en/country/ENG/England-Football" xr:uid="{D854F499-9B02-4961-90E1-6507C4D4AA4D}"/>
    <hyperlink ref="E603" r:id="rId1044" display="https://fbref.com/en/squads/d3fd31cc/Everton-Stats" xr:uid="{906147CB-A74F-44A9-B79E-EAE61D3981E2}"/>
    <hyperlink ref="Y603" r:id="rId1045" display="https://fbref.com/en/players/48ba3f58/matchlogs/2025-2026/summary/Elijah-Campbell-Match-Logs" xr:uid="{C51E6E2F-DDAB-4946-B5EF-27A4E21A2E6B}"/>
    <hyperlink ref="B297" r:id="rId1046" display="https://fbref.com/en/players/3684108d/Jaydee-Canvot" xr:uid="{282B64E7-4AB9-4A4B-9BB8-A7BA65ACB601}"/>
    <hyperlink ref="C297" r:id="rId1047" display="https://fbref.com/en/country/FRA/France-Football" xr:uid="{9BD553E6-6C96-42C1-A8A6-815C72111C01}"/>
    <hyperlink ref="E297" r:id="rId1048" display="https://fbref.com/en/squads/47c64c55/Crystal-Palace-Stats" xr:uid="{5B03EAB0-958B-46A5-97C1-E8F9DEBE936F}"/>
    <hyperlink ref="Y297" r:id="rId1049" display="https://fbref.com/en/players/3684108d/matchlogs/2025-2026/summary/Jaydee-Canvot-Match-Logs" xr:uid="{6F642D4A-BFB2-476D-8490-509722FA769E}"/>
    <hyperlink ref="B515" r:id="rId1050" display="https://fbref.com/en/players/702812fe/Rio-Cardines" xr:uid="{B9033A08-851C-4143-A82C-19E5CC614F89}"/>
    <hyperlink ref="C515" r:id="rId1051" display="https://fbref.com/en/country/TRI/Trinidad-and-Tobago-Football" xr:uid="{8ACDCD29-C09B-466C-8014-10CB73DC0479}"/>
    <hyperlink ref="E515" r:id="rId1052" display="https://fbref.com/en/squads/47c64c55/Crystal-Palace-Stats" xr:uid="{1FB12A3C-2751-4B37-BB65-F6C5C8D5FBC5}"/>
    <hyperlink ref="Y515" r:id="rId1053" display="https://fbref.com/en/players/702812fe/matchlogs/2025-2026/summary/Rio-Cardines-Match-Logs" xr:uid="{9163CDDC-816E-450C-8775-D870BABAB82D}"/>
    <hyperlink ref="B604" r:id="rId1054" display="https://fbref.com/en/players/88bf137b/Theodore-Carroll" xr:uid="{E9D1C65C-A860-4C6B-861E-9CD68465D027}"/>
    <hyperlink ref="C604" r:id="rId1055" display="https://fbref.com/en/country/ENG/England-Football" xr:uid="{F709B31C-2798-4FAF-A732-96D9AAE29044}"/>
    <hyperlink ref="E604" r:id="rId1056" display="https://fbref.com/en/squads/8602292d/Aston-Villa-Stats" xr:uid="{3535FD9D-6BB7-49E9-8258-1FC8DD459144}"/>
    <hyperlink ref="Y604" r:id="rId1057" display="https://fbref.com/en/players/88bf137b/matchlogs/2025-2026/summary/Theodore-Carroll-Match-Logs" xr:uid="{235B0582-79B1-430E-AE81-1AC1E0609BCD}"/>
    <hyperlink ref="B506" r:id="rId1058" display="https://fbref.com/en/players/966e28d0/Fabio-Carvalho" xr:uid="{C5188B42-6101-4493-BACC-94C26136F2CA}"/>
    <hyperlink ref="C506" r:id="rId1059" display="https://fbref.com/en/country/POR/Portugal-Football" xr:uid="{058378AE-11E2-4B47-A77B-9BB75B3CFBBF}"/>
    <hyperlink ref="E506" r:id="rId1060" display="https://fbref.com/en/squads/cd051869/Brentford-Stats" xr:uid="{7715630F-5BD5-4452-84A8-34A90D4F7B85}"/>
    <hyperlink ref="Y506" r:id="rId1061" display="https://fbref.com/en/players/966e28d0/matchlogs/2025-2026/summary/Fabio-Carvalho-Match-Logs" xr:uid="{B213507E-CFD3-4AC7-A463-F4031D599599}"/>
    <hyperlink ref="B127" r:id="rId1062" display="https://fbref.com/en/players/4d224fe8/Casemiro" xr:uid="{8F4B8991-B53D-4E4C-8DA5-374E5826FAA2}"/>
    <hyperlink ref="C127" r:id="rId1063" display="https://fbref.com/en/country/BRA/Brazil-Football" xr:uid="{1931DCA3-2C46-4395-9C03-42AB7254B060}"/>
    <hyperlink ref="E127" r:id="rId1064" display="https://fbref.com/en/squads/19538871/Manchester-United-Stats" xr:uid="{AC0B378F-0589-434F-A3D7-7B270BEDC1C6}"/>
    <hyperlink ref="Y127" r:id="rId1065" display="https://fbref.com/en/players/4d224fe8/matchlogs/2025-2026/summary/Casemiro-Match-Logs" xr:uid="{3D584610-C0D4-4FF2-84DB-5BBC0FE6DB2B}"/>
    <hyperlink ref="B605" r:id="rId1066" display="https://fbref.com/en/players/39f7c6fe/Ben-Casey" xr:uid="{3E2B8E9C-59EC-4008-837D-98E8429D6FE8}"/>
    <hyperlink ref="C605" r:id="rId1067" display="https://fbref.com/en/country/ENG/England-Football" xr:uid="{241CB578-E65F-4E27-82FA-108A47D84A0C}"/>
    <hyperlink ref="E605" r:id="rId1068" display="https://fbref.com/en/squads/47c64c55/Crystal-Palace-Stats" xr:uid="{95A54609-E933-4A08-A810-E1851E62F84C}"/>
    <hyperlink ref="Y605" r:id="rId1069" display="https://fbref.com/en/players/39f7c6fe/matchlogs/2025-2026/summary/Ben-Casey-Match-Logs" xr:uid="{0ABCE556-62AE-4E05-BFD7-72C6F2BE9FC9}"/>
    <hyperlink ref="B71" r:id="rId1070" display="https://fbref.com/en/players/2389cdc2/Matty-Cash" xr:uid="{28E79728-C59F-4057-8190-BDB1A1318069}"/>
    <hyperlink ref="C71" r:id="rId1071" display="https://fbref.com/en/country/POL/Poland-Football" xr:uid="{100EE580-8CF8-4277-81A7-F477B30F673D}"/>
    <hyperlink ref="E71" r:id="rId1072" display="https://fbref.com/en/squads/8602292d/Aston-Villa-Stats" xr:uid="{73ABC9D8-4185-4D78-A8DB-C5E07E6F3254}"/>
    <hyperlink ref="Y71" r:id="rId1073" display="https://fbref.com/en/players/2389cdc2/matchlogs/2025-2026/summary/Matty-Cash-Match-Logs" xr:uid="{806AEB9C-0383-4CAF-A2B5-5870922FB29B}"/>
    <hyperlink ref="B206" r:id="rId1074" display="https://fbref.com/en/players/197640fd/Timothy-Castagne" xr:uid="{F098CEBF-CF21-4008-9193-7F5E0C9D9A1E}"/>
    <hyperlink ref="C206" r:id="rId1075" display="https://fbref.com/en/country/BEL/Belgium-Football" xr:uid="{2C8F19E6-D72C-4D1C-A402-057CC991EFB1}"/>
    <hyperlink ref="E206" r:id="rId1076" display="https://fbref.com/en/squads/fd962109/Fulham-Stats" xr:uid="{929360AE-0F84-4D08-8205-3854998EE5D1}"/>
    <hyperlink ref="Y206" r:id="rId1077" display="https://fbref.com/en/players/197640fd/matchlogs/2025-2026/summary/Timothy-Castagne-Match-Logs" xr:uid="{1805A15E-4C38-49CD-AFFE-B87B1D45CE4C}"/>
    <hyperlink ref="B288" r:id="rId1078" display="https://fbref.com/en/players/da76bab4/Valentin-Castellanos" xr:uid="{37169BDD-7445-4426-A666-82A5DE90132A}"/>
    <hyperlink ref="C288" r:id="rId1079" display="https://fbref.com/en/country/ARG/Argentina-Football" xr:uid="{D555FD74-DAC1-41FB-92B1-A97B84FEB0E3}"/>
    <hyperlink ref="E288" r:id="rId1080" display="https://fbref.com/en/squads/7c21e445/West-Ham-United-Stats" xr:uid="{A7D78882-D0CA-41C9-BDA9-B261D57F95E2}"/>
    <hyperlink ref="Y288" r:id="rId1081" display="https://fbref.com/en/players/da76bab4/matchlogs/2025-2026/summary/Valentin-Castellanos-Match-Logs" xr:uid="{E8B7C64E-3273-462F-A150-9DCF99854600}"/>
    <hyperlink ref="B606" r:id="rId1082" display="https://fbref.com/en/players/1fb22c14/Rhys-Chadwick-Chaplin" xr:uid="{7C63FCA4-C2E1-4A9E-95B0-A3173C243FA7}"/>
    <hyperlink ref="C606" r:id="rId1083" display="https://fbref.com/en/country/ENG/England-Football" xr:uid="{A7EC8ECE-6CDB-415A-9753-3213E0A4EEC0}"/>
    <hyperlink ref="E606" r:id="rId1084" display="https://fbref.com/en/squads/5bfb9659/Leeds-United-Stats" xr:uid="{56065E3B-049F-4C59-8594-A03AADCD5241}"/>
    <hyperlink ref="Y606" r:id="rId1085" display="https://fbref.com/en/players/1fb22c14/matchlogs/2025-2026/summary/Rhys-Chadwick-Chaplin-Match-Logs" xr:uid="{B5C774A1-F1D1-49F2-9041-6EAC5DECB315}"/>
    <hyperlink ref="B101" r:id="rId1086" display="https://fbref.com/en/players/5515376c/Trevoh-Chalobah" xr:uid="{322C958A-BFF5-4266-A03C-AB0C19D42B4E}"/>
    <hyperlink ref="C101" r:id="rId1087" display="https://fbref.com/en/country/ENG/England-Football" xr:uid="{95D538C8-6533-4737-9C23-3D07F4A0DB01}"/>
    <hyperlink ref="E101" r:id="rId1088" display="https://fbref.com/en/squads/cff3d9bb/Chelsea-Stats" xr:uid="{AB6E3D7B-CCD2-41BF-848F-3260D679CA35}"/>
    <hyperlink ref="Y101" r:id="rId1089" display="https://fbref.com/en/players/5515376c/matchlogs/2025-2026/summary/Trevoh-Chalobah-Match-Logs" xr:uid="{DF37E809-37A6-422F-B3B3-6C937D7EBF72}"/>
    <hyperlink ref="B607" r:id="rId1090" display="https://fbref.com/en/players/30b33655/Samuel-Chambers" xr:uid="{8CB7D400-341B-4AF0-B21D-3A9704146F40}"/>
    <hyperlink ref="C607" r:id="rId1091" display="https://fbref.com/en/country/ENG/England-Football" xr:uid="{2011F268-CEA4-4AA3-B6F9-7A4281D2CB65}"/>
    <hyperlink ref="E607" r:id="rId1092" display="https://fbref.com/en/squads/5bfb9659/Leeds-United-Stats" xr:uid="{76CDBD01-7CAF-4179-A082-9C16BDC10805}"/>
    <hyperlink ref="Y607" r:id="rId1093" display="https://fbref.com/en/players/30b33655/matchlogs/2025-2026/summary/Samuel-Chambers-Match-Logs" xr:uid="{4B9F3893-A139-4C47-96AC-8272AA7FF8B7}"/>
    <hyperlink ref="B223" r:id="rId1094" display="https://fbref.com/en/players/b34c63a5/Rayan-Cherki" xr:uid="{06CB92C2-A0A8-41DA-9F8D-4778765DA65D}"/>
    <hyperlink ref="C223" r:id="rId1095" display="https://fbref.com/en/country/FRA/France-Football" xr:uid="{94E756C3-7E3D-44E1-90D1-31B3015DC067}"/>
    <hyperlink ref="E223" r:id="rId1096" display="https://fbref.com/en/squads/b8fd03ef/Manchester-City-Stats" xr:uid="{AE51EE7E-2CB7-4B93-AB3A-84922D987BAD}"/>
    <hyperlink ref="Y223" r:id="rId1097" display="https://fbref.com/en/players/b34c63a5/matchlogs/2025-2026/summary/Rayan-Cherki-Match-Logs" xr:uid="{3874FC5C-200F-47F2-B2F2-93C953461B2A}"/>
    <hyperlink ref="B608" r:id="rId1098" display="https://fbref.com/en/players/890f108d/Youssef-Chermiti" xr:uid="{908B3DDC-ED36-45DD-8CDE-706C6563F746}"/>
    <hyperlink ref="C608" r:id="rId1099" display="https://fbref.com/en/country/POR/Portugal-Football" xr:uid="{B2A758F5-2869-4FF4-8613-40088DEE7C66}"/>
    <hyperlink ref="E608" r:id="rId1100" display="https://fbref.com/en/squads/d3fd31cc/Everton-Stats" xr:uid="{3C213C37-268F-4E25-A256-94DFE45C8871}"/>
    <hyperlink ref="Y608" r:id="rId1101" display="https://fbref.com/en/players/890f108d/matchlogs/2025-2026/summary/Youssef-Chermiti-Match-Logs" xr:uid="{EFD22A46-2200-4AE7-B777-BAF0B926CECA}"/>
    <hyperlink ref="B454" r:id="rId1102" display="https://fbref.com/en/players/b0f7e36c/Federico-Chiesa" xr:uid="{40C51B3F-C29A-46FF-A99A-90A94E1D12A2}"/>
    <hyperlink ref="C454" r:id="rId1103" display="https://fbref.com/en/country/ITA/Italy-Football" xr:uid="{9FAF7F88-4BE7-4484-ABEB-B2B944474166}"/>
    <hyperlink ref="E454" r:id="rId1104" display="https://fbref.com/en/squads/822bd0ba/Liverpool-Stats" xr:uid="{F728D99B-1682-4408-BBE7-3A196B7DAD4D}"/>
    <hyperlink ref="Y454" r:id="rId1105" display="https://fbref.com/en/players/b0f7e36c/matchlogs/2025-2026/summary/Federico-Chiesa-Match-Logs" xr:uid="{C47EE0F9-797B-4138-8741-7CF885D161B3}"/>
    <hyperlink ref="B542" r:id="rId1106" display="https://fbref.com/en/players/34721c11/Tawanda-Chirewa" xr:uid="{8B18940C-7366-4C22-84A7-9C4F6D8FEEFE}"/>
    <hyperlink ref="C542" r:id="rId1107" display="https://fbref.com/en/country/ZIM/Zimbabwe-Football" xr:uid="{FF8FE847-4714-4737-87B3-1F9474238710}"/>
    <hyperlink ref="E542" r:id="rId1108" display="https://fbref.com/en/squads/8cec06e1/Wolverhampton-Wanderers-Stats" xr:uid="{3BA1C8C7-90D3-430F-80DE-1DCF5A28F02A}"/>
    <hyperlink ref="Y542" r:id="rId1109" display="https://fbref.com/en/players/34721c11/matchlogs/2025-2026/summary/Tawanda-Chirewa-Match-Logs" xr:uid="{74376AB8-58A7-4D81-B838-5020130B9131}"/>
    <hyperlink ref="B354" r:id="rId1110" display="https://fbref.com/en/players/26ce2263/Ryan-Christie" xr:uid="{B348DBBB-654A-4100-8C20-9E74101FDD7A}"/>
    <hyperlink ref="C354" r:id="rId1111" display="https://fbref.com/en/country/SCO/Scotland-Football" xr:uid="{C4C6C682-C72F-4304-93BF-4AD41093B48F}"/>
    <hyperlink ref="E354" r:id="rId1112" display="https://fbref.com/en/squads/4ba7cbea/Bournemouth-Stats" xr:uid="{93E4387A-386E-4805-A62B-D8F2CCB08908}"/>
    <hyperlink ref="Y354" r:id="rId1113" display="https://fbref.com/en/players/26ce2263/matchlogs/2025-2026/summary/Ryan-Christie-Match-Logs" xr:uid="{634E3508-4FAB-418F-A738-D5E78AA26434}"/>
    <hyperlink ref="B337" r:id="rId1114" display="https://fbref.com/en/players/b8a642fc/Samuel-Chukwueze" xr:uid="{A93D860F-2C19-41FE-8192-67C7997FAC1E}"/>
    <hyperlink ref="C337" r:id="rId1115" display="https://fbref.com/en/country/NGA/Nigeria-Football" xr:uid="{7E2DEA0D-4C40-4389-A4A1-98DD49636286}"/>
    <hyperlink ref="E337" r:id="rId1116" display="https://fbref.com/en/squads/fd962109/Fulham-Stats" xr:uid="{F6B4404F-5AFE-4303-8454-3526374B1A50}"/>
    <hyperlink ref="Y337" r:id="rId1117" display="https://fbref.com/en/players/b8a642fc/matchlogs/2025-2026/summary/Samuel-Chukwueze-Match-Logs" xr:uid="{84945898-13C4-4E26-AB53-8072F847E5C4}"/>
    <hyperlink ref="B456" r:id="rId1118" display="https://fbref.com/en/players/307ea3b6/Dennis-Cirkin" xr:uid="{BD53EBE0-483F-49EC-A6F7-625238D15198}"/>
    <hyperlink ref="C456" r:id="rId1119" display="https://fbref.com/en/country/LVA/Latvia-Football" xr:uid="{94934D33-C095-4396-B8BA-E8138A1C7AF7}"/>
    <hyperlink ref="E456" r:id="rId1120" display="https://fbref.com/en/squads/8ef52968/Sunderland-Stats" xr:uid="{CBECC74D-D361-493F-883B-608DB9818CF2}"/>
    <hyperlink ref="Y456" r:id="rId1121" display="https://fbref.com/en/players/307ea3b6/matchlogs/2025-2026/summary/Dennis-Cirkin-Match-Logs" xr:uid="{C6501F25-600C-4A54-ABDE-73D253882104}"/>
    <hyperlink ref="B412" r:id="rId1122" display="https://fbref.com/en/players/0442183b/Nathaniel-Clyne" xr:uid="{24B546EB-406C-4DF9-B532-7168158EEE10}"/>
    <hyperlink ref="C412" r:id="rId1123" display="https://fbref.com/en/country/ENG/England-Football" xr:uid="{5B130B6B-B094-4E45-87A3-705E2813D3B5}"/>
    <hyperlink ref="E412" r:id="rId1124" display="https://fbref.com/en/squads/47c64c55/Crystal-Palace-Stats" xr:uid="{2C25FAA4-8284-4C8B-A04E-D2D48B353E42}"/>
    <hyperlink ref="Y412" r:id="rId1125" display="https://fbref.com/en/players/0442183b/matchlogs/2025-2026/summary/Nathaniel-Clyne-Match-Logs" xr:uid="{3C0E1A32-15C5-4C3D-B001-95D84992D729}"/>
    <hyperlink ref="B546" r:id="rId1126" display="https://fbref.com/en/players/0420d84f/Seamus-Coleman" xr:uid="{3DAB4D4B-9A72-4917-991B-C37D764098F2}"/>
    <hyperlink ref="C546" r:id="rId1127" display="https://fbref.com/en/country/IRL/Republic-of-Ireland-Football" xr:uid="{86900730-A568-48BB-B774-CB1194569395}"/>
    <hyperlink ref="E546" r:id="rId1128" display="https://fbref.com/en/squads/d3fd31cc/Everton-Stats" xr:uid="{8B830DB5-7A1E-40F0-BDAD-C6AC91341B53}"/>
    <hyperlink ref="Y546" r:id="rId1129" display="https://fbref.com/en/players/0420d84f/matchlogs/2025-2026/summary/Seamus-Coleman-Match-Logs" xr:uid="{2A50F555-5AB1-4260-B9CA-69CF83F6E337}"/>
    <hyperlink ref="B74" r:id="rId1130" display="https://fbref.com/en/players/a8c19eb8/Nathan-Collins" xr:uid="{17E55D89-A11C-49FB-A237-D6D343678885}"/>
    <hyperlink ref="C74" r:id="rId1131" display="https://fbref.com/en/country/IRL/Republic-of-Ireland-Football" xr:uid="{17C52606-8E9A-4269-8914-2ED6F4E65039}"/>
    <hyperlink ref="E74" r:id="rId1132" display="https://fbref.com/en/squads/cd051869/Brentford-Stats" xr:uid="{6D7C0A43-7903-4035-85B3-EC52CDF99496}"/>
    <hyperlink ref="Y74" r:id="rId1133" display="https://fbref.com/en/players/a8c19eb8/matchlogs/2025-2026/summary/Nathan-Collins-Match-Logs" xr:uid="{B79DA9DC-2D7B-47FD-B955-A5F5292DDB02}"/>
    <hyperlink ref="B473" r:id="rId1134" display="https://fbref.com/en/players/700783e7/Levi-Colwill" xr:uid="{662ABB65-A70E-4243-B4F3-2103345925D6}"/>
    <hyperlink ref="C473" r:id="rId1135" display="https://fbref.com/en/country/ENG/England-Football" xr:uid="{A34A34ED-0EC3-42AB-A032-A834FA67BA47}"/>
    <hyperlink ref="E473" r:id="rId1136" display="https://fbref.com/en/squads/cff3d9bb/Chelsea-Stats" xr:uid="{1C39E9F9-823F-411E-96EC-FBEFE7E06755}"/>
    <hyperlink ref="Y473" r:id="rId1137" display="https://fbref.com/en/players/700783e7/matchlogs/2025-2026/summary/Levi-Colwill-Match-Logs" xr:uid="{B98CB718-3F5A-44A6-87E0-6B48817E1BB5}"/>
    <hyperlink ref="B372" r:id="rId1138" display="https://fbref.com/en/players/2afc7272/Lewis-Cook" xr:uid="{A1BCCB60-6E46-4A30-8458-65A4E40706EC}"/>
    <hyperlink ref="C372" r:id="rId1139" display="https://fbref.com/en/country/ENG/England-Football" xr:uid="{D12FAE88-3F3A-4214-80FB-6AA5F5D95EFE}"/>
    <hyperlink ref="E372" r:id="rId1140" display="https://fbref.com/en/squads/4ba7cbea/Bournemouth-Stats" xr:uid="{8DFBA533-D88D-4B5A-B36B-F69ADE6DCDF8}"/>
    <hyperlink ref="Y372" r:id="rId1141" display="https://fbref.com/en/players/2afc7272/matchlogs/2025-2026/summary/Lewis-Cook-Match-Logs" xr:uid="{0578F3EB-B510-4FD5-A67F-8381F55C758A}"/>
    <hyperlink ref="B477" r:id="rId1142" display="https://fbref.com/en/players/22ae86f9/Diego-Coppola" xr:uid="{70C5BBC6-8491-4C50-A791-B938A73A64C3}"/>
    <hyperlink ref="C477" r:id="rId1143" display="https://fbref.com/en/country/ITA/Italy-Football" xr:uid="{374090DE-AD62-4089-872D-955F5173EAAF}"/>
    <hyperlink ref="E477" r:id="rId1144" display="https://fbref.com/en/squads/d07537b9/Brighton-and-Hove-Albion-Stats" xr:uid="{C37C6367-049A-4562-95AE-6FE2DDE03B51}"/>
    <hyperlink ref="Y477" r:id="rId1145" display="https://fbref.com/en/players/22ae86f9/matchlogs/2025-2026/summary/Diego-Coppola-Match-Logs" xr:uid="{4E2F04BB-DB88-45CA-AB3D-7EB016146C08}"/>
    <hyperlink ref="B609" r:id="rId1146" display="https://fbref.com/en/players/67cc36ba/Alfie-Cresswell" xr:uid="{5B1BFC0F-E30D-436B-BDC2-AF33784AEEDA}"/>
    <hyperlink ref="C609" r:id="rId1147" display="https://fbref.com/en/country/ENG/England-Football" xr:uid="{0131449A-FB8F-4C9A-9431-BAEB4C2A95FB}"/>
    <hyperlink ref="E609" r:id="rId1148" display="https://fbref.com/en/squads/5bfb9659/Leeds-United-Stats" xr:uid="{8708C25F-92B9-4D98-B43F-CE5DDCD7110C}"/>
    <hyperlink ref="Y609" r:id="rId1149" display="https://fbref.com/en/players/67cc36ba/matchlogs/2025-2026/summary/Alfie-Cresswell-Match-Logs" xr:uid="{F4559311-0EB0-4809-9A0D-2744582D6606}"/>
    <hyperlink ref="B112" r:id="rId1150" display="https://fbref.com/en/players/1daec722/Marc-Cucurella" xr:uid="{049FDD12-89E3-4630-B50C-2FC64ACC6B7E}"/>
    <hyperlink ref="C112" r:id="rId1151" display="https://fbref.com/en/country/ESP/Spain-Football" xr:uid="{093A6374-0BB4-429E-99BB-E109B94C2D74}"/>
    <hyperlink ref="E112" r:id="rId1152" display="https://fbref.com/en/squads/cff3d9bb/Chelsea-Stats" xr:uid="{3D77251A-4D5D-4A2A-B684-96AD5920AE91}"/>
    <hyperlink ref="Y112" r:id="rId1153" display="https://fbref.com/en/players/1daec722/matchlogs/2025-2026/summary/Marc-Cucurella-Match-Logs" xr:uid="{82A5090B-EDAB-4A97-83B2-F331A39A93A0}"/>
    <hyperlink ref="B364" r:id="rId1154" display="https://fbref.com/en/players/0abc51f2/Jorge-Cuenca" xr:uid="{AAE52BF8-4180-4C61-B501-ABE741362ABC}"/>
    <hyperlink ref="C364" r:id="rId1155" display="https://fbref.com/en/country/ESP/Spain-Football" xr:uid="{6EC61D34-9275-499E-BC4E-8DEE6BDEBE95}"/>
    <hyperlink ref="E364" r:id="rId1156" display="https://fbref.com/en/squads/fd962109/Fulham-Stats" xr:uid="{5930EF91-6815-430F-AC9C-7A8E852146BD}"/>
    <hyperlink ref="Y364" r:id="rId1157" display="https://fbref.com/en/players/0abc51f2/matchlogs/2025-2026/summary/Jorge-Cuenca-Match-Logs" xr:uid="{B9D7DBA1-413C-4014-9F42-320E6858728D}"/>
    <hyperlink ref="B265" r:id="rId1158" display="https://fbref.com/en/players/f6d7d690/Josh-Cullen" xr:uid="{829D8C3B-786C-44EA-A127-3978A8A57C61}"/>
    <hyperlink ref="C265" r:id="rId1159" display="https://fbref.com/en/country/IRL/Republic-of-Ireland-Football" xr:uid="{2560E8F4-3165-4B10-AAD6-F6D95DA3AF09}"/>
    <hyperlink ref="E265" r:id="rId1160" display="https://fbref.com/en/squads/943e8050/Burnley-Stats" xr:uid="{8AF1AEAF-19AC-414E-9CAE-CA878D2EE0D6}"/>
    <hyperlink ref="Y265" r:id="rId1161" display="https://fbref.com/en/players/f6d7d690/matchlogs/2025-2026/summary/Josh-Cullen-Match-Logs" xr:uid="{1F719AC3-2F29-419C-9D3D-B37F79CA27A2}"/>
    <hyperlink ref="B426" r:id="rId1162" display="https://fbref.com/en/players/ac31d35e/Jair-Cunha" xr:uid="{94BA0886-2559-4234-87CE-4561F4C63019}"/>
    <hyperlink ref="C426" r:id="rId1163" display="https://fbref.com/en/country/BRA/Brazil-Football" xr:uid="{3301CA71-602D-47C8-8C5C-6027B1D489BB}"/>
    <hyperlink ref="E426" r:id="rId1164" display="https://fbref.com/en/squads/e4a775cb/Nottingham-Forest-Stats" xr:uid="{1B6F7BB8-84B8-4B52-8910-8CEB9FBC690C}"/>
    <hyperlink ref="Y426" r:id="rId1165" display="https://fbref.com/en/players/ac31d35e/matchlogs/2025-2026/summary/Jair-Cunha-Match-Logs" xr:uid="{0EA5EF5D-042B-490C-A0C2-3510C069F233}"/>
    <hyperlink ref="B133" r:id="rId1166" display="https://fbref.com/en/players/dc62b55d/Matheus-Cunha" xr:uid="{09F1C4A9-1747-4355-8EB6-FE65A9EEDF17}"/>
    <hyperlink ref="C133" r:id="rId1167" display="https://fbref.com/en/country/BRA/Brazil-Football" xr:uid="{97E0923E-B88B-4C9C-AC6D-4B43EB044519}"/>
    <hyperlink ref="E133" r:id="rId1168" display="https://fbref.com/en/squads/19538871/Manchester-United-Stats" xr:uid="{07B3DC70-3BE9-4ECF-958C-A3151E0D3C52}"/>
    <hyperlink ref="Y133" r:id="rId1169" display="https://fbref.com/en/players/dc62b55d/matchlogs/2025-2026/summary/Matheus-Cunha-Match-Logs" xr:uid="{E5CEC8B9-1100-494B-AE94-B29BB38AE6EC}"/>
    <hyperlink ref="B610" r:id="rId1170" display="https://fbref.com/en/players/c96b1407/Malcom-Dacosta" xr:uid="{AD8F49AB-0D57-4023-9936-EB99CFE1FE5E}"/>
    <hyperlink ref="C610" r:id="rId1171" display="https://fbref.com/en/country/ECU/Ecuador-Football" xr:uid="{20524DAB-A21F-4784-AC30-AB64380092EB}"/>
    <hyperlink ref="E610" r:id="rId1172" display="https://fbref.com/en/squads/4ba7cbea/Bournemouth-Stats" xr:uid="{10074764-C72C-49AF-919D-5ACF041C4E59}"/>
    <hyperlink ref="Y610" r:id="rId1173" display="https://fbref.com/en/players/c96b1407/matchlogs/2025-2026/summary/Malcom-Dacosta-Match-Logs" xr:uid="{48E8DB7A-0C4A-4367-A6D6-C453877CBDC0}"/>
    <hyperlink ref="B123" r:id="rId1174" display="https://fbref.com/en/players/d9565625/Diogo-Dalot" xr:uid="{557983EC-C94C-4C8C-90CA-75D949F33393}"/>
    <hyperlink ref="C123" r:id="rId1175" display="https://fbref.com/en/country/POR/Portugal-Football" xr:uid="{DE021929-CF26-4984-AB30-7558AB25A4CF}"/>
    <hyperlink ref="E123" r:id="rId1176" display="https://fbref.com/en/squads/19538871/Manchester-United-Stats" xr:uid="{A22E2DB1-2F5B-472C-8E27-82CB9CD2A637}"/>
    <hyperlink ref="Y123" r:id="rId1177" display="https://fbref.com/en/players/d9565625/matchlogs/2025-2026/summary/Diogo-Dalot-Match-Logs" xr:uid="{8F30A5BE-6351-4B88-9710-7C253E719353}"/>
    <hyperlink ref="B181" r:id="rId1178" display="https://fbref.com/en/players/215f3907/Mikkel-Damsgaard" xr:uid="{B19571FD-3541-45F0-A694-2EEE17224EF3}"/>
    <hyperlink ref="C181" r:id="rId1179" display="https://fbref.com/en/country/DEN/Denmark-Football" xr:uid="{D3E80695-16B1-4CBB-9A6F-1AFB148959D9}"/>
    <hyperlink ref="E181" r:id="rId1180" display="https://fbref.com/en/squads/cd051869/Brentford-Stats" xr:uid="{302858B2-0393-40FF-A66B-CF32170833F2}"/>
    <hyperlink ref="Y181" r:id="rId1181" display="https://fbref.com/en/players/215f3907/matchlogs/2025-2026/summary/Mikkel-Damsgaard-Match-Logs" xr:uid="{B7DD7AB4-25E6-47FC-B24E-C8CC4C0A5244}"/>
    <hyperlink ref="B269" r:id="rId1182" display="https://fbref.com/en/players/6e33125f/Kevin-Danso" xr:uid="{98843081-053C-4378-8231-43C495A1D7F9}"/>
    <hyperlink ref="C269" r:id="rId1183" display="https://fbref.com/en/country/AUT/Austria-Football" xr:uid="{A5427D36-19C8-4445-AFAF-63852F8A093A}"/>
    <hyperlink ref="E269" r:id="rId1184" display="https://fbref.com/en/squads/361ca564/Tottenham-Hotspur-Stats" xr:uid="{A1548FFE-A088-4AD0-987D-56AEA230AFB9}"/>
    <hyperlink ref="Y269" r:id="rId1185" display="https://fbref.com/en/players/6e33125f/matchlogs/2025-2026/summary/Kevin-Danso-Match-Logs" xr:uid="{18B746A6-AE71-48B9-93D0-D6E82E0697D5}"/>
    <hyperlink ref="B183" r:id="rId1186" display="https://fbref.com/en/players/cde3309f/Karl-Darlow" xr:uid="{716F5F55-B97A-49BC-BE62-4FA2CC3DAC59}"/>
    <hyperlink ref="C183" r:id="rId1187" display="https://fbref.com/en/country/WAL/Wales-Football" xr:uid="{367982A9-3BAF-4EBF-B273-68013C70A48F}"/>
    <hyperlink ref="E183" r:id="rId1188" display="https://fbref.com/en/squads/5bfb9659/Leeds-United-Stats" xr:uid="{CFF80723-58B2-4A19-95DA-FDB5E99293B3}"/>
    <hyperlink ref="Y183" r:id="rId1189" display="https://fbref.com/en/players/cde3309f/matchlogs/2025-2026/summary/Karl-Darlow-Match-Logs" xr:uid="{7CE6A7B7-618C-43AE-9ABC-1CB2930784E6}"/>
    <hyperlink ref="B570" r:id="rId1190" display="https://fbref.com/en/players/60344e4f/Josh-Dasilva" xr:uid="{788E4A30-4BB6-49E0-8568-579CEF86B5F4}"/>
    <hyperlink ref="C570" r:id="rId1191" display="https://fbref.com/en/country/ENG/England-Football" xr:uid="{F065FCAD-3448-4F06-8A3A-0DD654ACD6CD}"/>
    <hyperlink ref="E570" r:id="rId1192" display="https://fbref.com/en/squads/cd051869/Brentford-Stats" xr:uid="{F0301A35-A1D4-48CF-B9C9-B45B1C538B71}"/>
    <hyperlink ref="Y570" r:id="rId1193" display="https://fbref.com/en/players/60344e4f/matchlogs/2025-2026/summary/Josh-Dasilva-Match-Logs" xr:uid="{941E951F-5175-4984-9A4E-BF5B480A0E14}"/>
    <hyperlink ref="B491" r:id="rId1194" display="https://fbref.com/en/players/44781702/Ben-Davies" xr:uid="{80342810-4831-42D6-9E1B-472D20298302}"/>
    <hyperlink ref="C491" r:id="rId1195" display="https://fbref.com/en/country/WAL/Wales-Football" xr:uid="{8AD70210-0897-46EB-A078-A344F04818CE}"/>
    <hyperlink ref="E491" r:id="rId1196" display="https://fbref.com/en/squads/361ca564/Tottenham-Hotspur-Stats" xr:uid="{09A2BADD-5F07-435A-A132-86F0F8AB9AE2}"/>
    <hyperlink ref="Y491" r:id="rId1197" display="https://fbref.com/en/players/44781702/matchlogs/2025-2026/summary/Ben-Davies-Match-Logs" xr:uid="{8051792D-415B-43C0-8B51-E8781A48E6A7}"/>
    <hyperlink ref="B281" r:id="rId1198" display="https://fbref.com/en/players/d494882e/Maxim-De-Cuyper" xr:uid="{96E7A8E2-0DBA-4CF6-89BD-451FA2048EAD}"/>
    <hyperlink ref="C281" r:id="rId1199" display="https://fbref.com/en/country/BEL/Belgium-Football" xr:uid="{BD472584-C0FA-4C0E-B898-3A1D4B8FC3B1}"/>
    <hyperlink ref="E281" r:id="rId1200" display="https://fbref.com/en/squads/d07537b9/Brighton-and-Hove-Albion-Stats" xr:uid="{DD46045B-66C1-45BB-8EC3-D0E11F381672}"/>
    <hyperlink ref="Y281" r:id="rId1201" display="https://fbref.com/en/players/d494882e/matchlogs/2025-2026/summary/Maxim-De-Cuyper-Match-Logs" xr:uid="{59CD8FFB-ACD7-428E-9F63-A8CF5209361D}"/>
    <hyperlink ref="B330" r:id="rId1202" display="https://fbref.com/en/players/dd897ee7/Liam-Delap" xr:uid="{0372BC74-FAD9-4345-BCD6-0F628641D255}"/>
    <hyperlink ref="C330" r:id="rId1203" display="https://fbref.com/en/country/ENG/England-Football" xr:uid="{4EE926F2-C6E6-4A54-8D3B-477FA1EB5396}"/>
    <hyperlink ref="E330" r:id="rId1204" display="https://fbref.com/en/squads/cff3d9bb/Chelsea-Stats" xr:uid="{28480CC0-DF3F-41D0-99E5-EFABF828E955}"/>
    <hyperlink ref="Y330" r:id="rId1205" display="https://fbref.com/en/players/dd897ee7/matchlogs/2025-2026/summary/Liam-Delap-Match-Logs" xr:uid="{FF8F36A1-D8F0-4838-B0C8-1CA8CB32A5AD}"/>
    <hyperlink ref="B103" r:id="rId1206" display="https://fbref.com/en/players/7bf9400b/Sepp-van-den-Berg" xr:uid="{5472D0AC-0840-4426-BD06-77D2FCF2A6AB}"/>
    <hyperlink ref="C103" r:id="rId1207" display="https://fbref.com/en/country/NED/Netherlands-Football" xr:uid="{12530A00-87DC-4B78-BB2B-ECF55DF317A6}"/>
    <hyperlink ref="E103" r:id="rId1208" display="https://fbref.com/en/squads/cd051869/Brentford-Stats" xr:uid="{42BC2B98-65D2-4304-A903-46141B82B302}"/>
    <hyperlink ref="Y103" r:id="rId1209" display="https://fbref.com/en/players/7bf9400b/matchlogs/2025-2026/summary/Sepp-van-den-Berg-Match-Logs" xr:uid="{8A219B21-44BB-4950-AAE1-F78B7EC48484}"/>
    <hyperlink ref="B611" r:id="rId1210" display="https://fbref.com/en/players/d8edc4be/Will-Dennis" xr:uid="{B2CEA5DA-1A15-4987-96F5-994F05807D75}"/>
    <hyperlink ref="C611" r:id="rId1211" display="https://fbref.com/en/country/ENG/England-Football" xr:uid="{B643A7B2-D28B-427A-BB8D-B951B8DF289A}"/>
    <hyperlink ref="E611" r:id="rId1212" display="https://fbref.com/en/squads/4ba7cbea/Bournemouth-Stats" xr:uid="{9AC08BDA-2ECF-4C5D-885B-B39323957A20}"/>
    <hyperlink ref="Y611" r:id="rId1213" display="https://fbref.com/en/players/d8edc4be/matchlogs/2025-2026/summary/Will-Dennis-Match-Logs" xr:uid="{4D6CB7AD-F1A7-4095-83F9-5E87705BB372}"/>
    <hyperlink ref="B530" r:id="rId1214" display="https://fbref.com/en/players/bbfe0e5d/Jesse-Derry" xr:uid="{0F2841E4-6A4A-4552-A438-82F81B921674}"/>
    <hyperlink ref="C530" r:id="rId1215" display="https://fbref.com/en/country/ENG/England-Football" xr:uid="{5F03F241-CF28-4AB7-AE29-FB1D543C5E17}"/>
    <hyperlink ref="E530" r:id="rId1216" display="https://fbref.com/en/squads/cff3d9bb/Chelsea-Stats" xr:uid="{0AC10A78-C383-4017-858D-DE797C5F4121}"/>
    <hyperlink ref="Y530" r:id="rId1217" display="https://fbref.com/en/players/bbfe0e5d/matchlogs/2025-2026/summary/Jesse-Derry-Match-Logs" xr:uid="{1EA48618-8E4F-4F05-B1D3-A76781EDE504}"/>
    <hyperlink ref="B382" r:id="rId1218" display="https://fbref.com/en/players/6c2b66fc/Justin-Devenny" xr:uid="{A68BD8B1-156D-44FA-953A-C2019C0060A4}"/>
    <hyperlink ref="C382" r:id="rId1219" display="https://fbref.com/en/country/NIR/Northern-Ireland-Football" xr:uid="{5B1F6687-F199-4969-B1E6-607081CB9A89}"/>
    <hyperlink ref="E382" r:id="rId1220" display="https://fbref.com/en/squads/47c64c55/Crystal-Palace-Stats" xr:uid="{B31FCAE2-395B-490A-B551-DF3CA714F377}"/>
    <hyperlink ref="Y382" r:id="rId1221" display="https://fbref.com/en/players/6c2b66fc/matchlogs/2025-2026/summary/Justin-Devenny-Match-Logs" xr:uid="{A8128C0B-5C5C-46C9-A014-23E5C0455B28}"/>
    <hyperlink ref="B122" r:id="rId1222" display="https://fbref.com/en/players/5c74c0f5/Kiernan-Dewsbury-Hall" xr:uid="{8F707EFC-4656-4658-AEB0-9F4FED96E7BF}"/>
    <hyperlink ref="C122" r:id="rId1223" display="https://fbref.com/en/country/ENG/England-Football" xr:uid="{B0A348F9-451E-4374-BDCF-A28CDD3C5D15}"/>
    <hyperlink ref="E122" r:id="rId1224" display="https://fbref.com/en/squads/d3fd31cc/Everton-Stats" xr:uid="{668F322F-F8B4-438F-900D-60A1B697FEDC}"/>
    <hyperlink ref="Y122" r:id="rId1225" display="https://fbref.com/en/players/5c74c0f5/matchlogs/2025-2026/summary/Kiernan-Dewsbury-Hall-Match-Logs" xr:uid="{F81AAD24-8277-4605-AFBE-C4E7E9427392}"/>
    <hyperlink ref="B305" r:id="rId1226" display="https://fbref.com/en/players/1bfb6fef/Bafode-Diakite" xr:uid="{5991700E-57D6-4F7C-B01D-40877401C89C}"/>
    <hyperlink ref="C305" r:id="rId1227" display="https://fbref.com/en/country/FRA/France-Football" xr:uid="{5FE79DE0-0476-465E-B8DF-2B1E611190F1}"/>
    <hyperlink ref="E305" r:id="rId1228" display="https://fbref.com/en/squads/4ba7cbea/Bournemouth-Stats" xr:uid="{19DC7ED8-A920-44D5-B2EA-667F5F9EB703}"/>
    <hyperlink ref="Y305" r:id="rId1229" display="https://fbref.com/en/players/1bfb6fef/matchlogs/2025-2026/summary/Bafode-Diakite-Match-Logs" xr:uid="{0BFF050A-D3EA-4BBE-8A2D-1193DAA06754}"/>
    <hyperlink ref="B146" r:id="rId1230" display="https://fbref.com/en/players/9dc96f10/Amad-Diallo" xr:uid="{4E35082A-BD70-40AA-98A5-3AF90620E931}"/>
    <hyperlink ref="C146" r:id="rId1231" display="https://fbref.com/en/country/CIV/Cote-dIvoire-Football" xr:uid="{F0F15F43-3490-4314-AFB9-599484FF5C03}"/>
    <hyperlink ref="E146" r:id="rId1232" display="https://fbref.com/en/squads/19538871/Manchester-United-Stats" xr:uid="{5FBAC816-E00E-47B9-8AB8-69F85C40DE6A}"/>
    <hyperlink ref="Y146" r:id="rId1233" display="https://fbref.com/en/players/9dc96f10/matchlogs/2025-2026/summary/Amad-Diallo-Match-Logs" xr:uid="{8A9391EC-93D0-4886-BD1C-7D96FD6CB82B}"/>
    <hyperlink ref="B284" r:id="rId1234" display="https://fbref.com/en/players/6d0fe035/Habib-Diarra" xr:uid="{187EFB88-3726-49CA-9368-73AAC8801376}"/>
    <hyperlink ref="C284" r:id="rId1235" display="https://fbref.com/en/country/SEN/Senegal-Football" xr:uid="{1F26E45A-E3C9-4043-BA22-4364BE7730CB}"/>
    <hyperlink ref="E284" r:id="rId1236" display="https://fbref.com/en/squads/8ef52968/Sunderland-Stats" xr:uid="{2675A662-B475-4457-B4D1-276D325CFE8B}"/>
    <hyperlink ref="Y284" r:id="rId1237" display="https://fbref.com/en/players/6d0fe035/matchlogs/2025-2026/summary/Habib-Diarra-Match-Logs" xr:uid="{A9F76B4B-4FCC-465B-85C4-E6B4798269BF}"/>
    <hyperlink ref="B167" r:id="rId1238" display="https://fbref.com/en/players/31c69ef1/Ruben-Dias" xr:uid="{4BE7D602-ED90-40EF-A9C7-C2911B90993A}"/>
    <hyperlink ref="C167" r:id="rId1239" display="https://fbref.com/en/country/POR/Portugal-Football" xr:uid="{BF6A91D0-E19E-4137-A464-665631AED5BC}"/>
    <hyperlink ref="E167" r:id="rId1240" display="https://fbref.com/en/squads/b8fd03ef/Manchester-City-Stats" xr:uid="{6F19385A-D5FA-453E-A9C2-F4BBDC08DD8B}"/>
    <hyperlink ref="Y167" r:id="rId1241" display="https://fbref.com/en/players/31c69ef1/matchlogs/2025-2026/summary/Ruben-Dias-Match-Logs" xr:uid="{4E6382AD-02E1-4323-9371-86466D272586}"/>
    <hyperlink ref="B451" r:id="rId1242" display="https://fbref.com/en/players/bdcc89ae/Tyler-Dibling" xr:uid="{ABD1F3C2-61BA-454F-A323-F3F8DC2D4732}"/>
    <hyperlink ref="C451" r:id="rId1243" display="https://fbref.com/en/country/ENG/England-Football" xr:uid="{B38AA0B9-E89A-4356-B55B-9D1D3A781AA6}"/>
    <hyperlink ref="E451" r:id="rId1244" display="https://fbref.com/en/squads/d3fd31cc/Everton-Stats" xr:uid="{4AC43709-49C6-43BA-9890-C4B7B998F651}"/>
    <hyperlink ref="Y451" r:id="rId1245" display="https://fbref.com/en/players/bdcc89ae/matchlogs/2025-2026/summary/Tyler-Dibling-Match-Logs" xr:uid="{9D9FE1C8-D16C-4C26-8107-4038F0BBEB9A}"/>
    <hyperlink ref="B205" r:id="rId1246" display="https://fbref.com/en/players/1b84dbe1/Lucas-Digne" xr:uid="{FBBDBD97-1356-49D6-B9A9-003E6006B0B4}"/>
    <hyperlink ref="C205" r:id="rId1247" display="https://fbref.com/en/country/FRA/France-Football" xr:uid="{38F627FB-2013-4D5F-A53E-41755FB338B3}"/>
    <hyperlink ref="E205" r:id="rId1248" display="https://fbref.com/en/squads/8602292d/Aston-Villa-Stats" xr:uid="{D4C1817D-B883-4E27-B1BA-6398AF43E451}"/>
    <hyperlink ref="Y205" r:id="rId1249" display="https://fbref.com/en/players/1b84dbe1/matchlogs/2025-2026/summary/Lucas-Digne-Match-Logs" xr:uid="{BF2CE99C-973C-40A1-8516-D897B5C00B28}"/>
    <hyperlink ref="B380" r:id="rId1250" display="https://fbref.com/en/players/a712ca2b/Issa-Diop" xr:uid="{9F30DEC4-208C-4038-A4E7-DAFB0E41B129}"/>
    <hyperlink ref="C380" r:id="rId1251" display="https://fbref.com/en/country/MAR/Morocco-Football" xr:uid="{0B2C4841-5FE6-4CCB-811C-6E4DEB78CF9F}"/>
    <hyperlink ref="E380" r:id="rId1252" display="https://fbref.com/en/squads/fd962109/Fulham-Stats" xr:uid="{73948B5B-692B-4EA9-AEAA-AF82A51B34B8}"/>
    <hyperlink ref="Y380" r:id="rId1253" display="https://fbref.com/en/players/a712ca2b/matchlogs/2025-2026/summary/Issa-Diop-Match-Logs" xr:uid="{B0722ECF-2117-4F52-A760-B7A4E8C591A2}"/>
    <hyperlink ref="B113" r:id="rId1254" display="https://fbref.com/en/players/bd5eb2e5/El-Hadji-Malick-Diouf" xr:uid="{78CAF22B-CBAC-4447-A596-C2B3E3EC2363}"/>
    <hyperlink ref="C113" r:id="rId1255" display="https://fbref.com/en/country/SEN/Senegal-Football" xr:uid="{9D40A5A2-045B-4E27-A517-3C1E82235A3B}"/>
    <hyperlink ref="E113" r:id="rId1256" display="https://fbref.com/en/squads/7c21e445/West-Ham-United-Stats" xr:uid="{B966BDEC-50CC-4741-9912-30BC461C6B76}"/>
    <hyperlink ref="Y113" r:id="rId1257" display="https://fbref.com/en/players/bd5eb2e5/matchlogs/2025-2026/summary/El-Hadji-Malick-Diouf-Match-Logs" xr:uid="{978BBF4F-984C-431E-BB92-A9799FFA2773}"/>
    <hyperlink ref="B309" r:id="rId1258" display="https://fbref.com/en/players/ad82197c/Axel-Disasi" xr:uid="{C1797668-F713-49C3-92D3-0FA1670ACEEA}"/>
    <hyperlink ref="C309" r:id="rId1259" display="https://fbref.com/en/country/FRA/France-Football" xr:uid="{3AF54570-5E24-46B7-8C90-BAE6ECE22A01}"/>
    <hyperlink ref="E309" r:id="rId1260" display="https://fbref.com/en/squads/7c21e445/West-Ham-United-Stats" xr:uid="{07A55EE5-145E-48D9-81BD-2A203FACC316}"/>
    <hyperlink ref="Y309" r:id="rId1261" display="https://fbref.com/en/players/ad82197c/matchlogs/2025-2026/summary/Axel-Disasi-Match-Logs" xr:uid="{8ED7A364-C0F0-40B4-8F51-87D93890667A}"/>
    <hyperlink ref="B384" r:id="rId1262" display="https://fbref.com/en/players/d557d734/Matt-Doherty" xr:uid="{7733E045-A5CE-4894-A7C8-66278065CEC8}"/>
    <hyperlink ref="C384" r:id="rId1263" display="https://fbref.com/en/country/IRL/Republic-of-Ireland-Football" xr:uid="{0A95F73A-17F4-4CFA-803A-565AE918BA85}"/>
    <hyperlink ref="E384" r:id="rId1264" display="https://fbref.com/en/squads/8cec06e1/Wolverhampton-Wanderers-Stats" xr:uid="{FC7ADB75-8D14-4AEA-836F-00562621D86E}"/>
    <hyperlink ref="Y384" r:id="rId1265" display="https://fbref.com/en/players/d557d734/matchlogs/2025-2026/summary/Matt-Doherty-Match-Logs" xr:uid="{1A0D768C-CFB7-4390-AF0A-0F60E98C5589}"/>
    <hyperlink ref="B225" r:id="rId1266" display="https://fbref.com/en/players/fffea3e5/Jeremy-Doku" xr:uid="{58AB79E8-34B5-4C18-8E5A-F4C89980EA38}"/>
    <hyperlink ref="C225" r:id="rId1267" display="https://fbref.com/en/country/BEL/Belgium-Football" xr:uid="{5091AA31-F615-413E-A836-9D9784D0D042}"/>
    <hyperlink ref="E225" r:id="rId1268" display="https://fbref.com/en/squads/b8fd03ef/Manchester-City-Stats" xr:uid="{435A3B7D-F49E-43E0-9CFA-5402D205402E}"/>
    <hyperlink ref="Y225" r:id="rId1269" display="https://fbref.com/en/players/fffea3e5/matchlogs/2025-2026/summary/Jeremy-Doku-Match-Logs" xr:uid="{E633CBE6-8FD9-4DA5-8E6C-3225696B4425}"/>
    <hyperlink ref="B319" r:id="rId1270" display="https://fbref.com/en/players/20b3a502/Nicolas-Dominguez" xr:uid="{4BD3EC70-715A-428E-BD56-132403033A3D}"/>
    <hyperlink ref="C319" r:id="rId1271" display="https://fbref.com/en/country/ARG/Argentina-Football" xr:uid="{2506B6BB-13F1-407B-AB52-E2D0E8211299}"/>
    <hyperlink ref="E319" r:id="rId1272" display="https://fbref.com/en/squads/e4a775cb/Nottingham-Forest-Stats" xr:uid="{A2C588B5-685C-4488-9973-580EA110AB11}"/>
    <hyperlink ref="Y319" r:id="rId1273" display="https://fbref.com/en/players/20b3a502/matchlogs/2025-2026/summary/Nicolas-Dominguez-Match-Logs" xr:uid="{105A8B23-A4A9-474D-AD3B-3ACB5FC31853}"/>
    <hyperlink ref="B65" r:id="rId1274" display="https://fbref.com/en/players/08f5afaa/Gianluigi-Donnarumma" xr:uid="{839BE8B6-4248-4D10-B5FB-19D5DBF1BA07}"/>
    <hyperlink ref="C65" r:id="rId1275" display="https://fbref.com/en/country/ITA/Italy-Football" xr:uid="{0729BF67-F484-4160-A81A-BC4261E86DF4}"/>
    <hyperlink ref="E65" r:id="rId1276" display="https://fbref.com/en/squads/b8fd03ef/Manchester-City-Stats" xr:uid="{30E284B5-73BD-4D65-A992-F8C428DAFD43}"/>
    <hyperlink ref="Y65" r:id="rId1277" display="https://fbref.com/en/players/08f5afaa/matchlogs/2025-2026/summary/Gianluigi-Donnarumma-Match-Logs" xr:uid="{B7E9D877-5F99-4C66-A4C3-E08C24326FAF}"/>
    <hyperlink ref="B534" r:id="rId1278" display="https://fbref.com/en/players/519db366/Romelle-Donovan" xr:uid="{5DE986C7-4C23-4581-8D29-48F77AF8C6FA}"/>
    <hyperlink ref="C534" r:id="rId1279" display="https://fbref.com/en/country/ENG/England-Football" xr:uid="{DC4D20CA-6B7F-4C85-8BDC-026C5E3885B6}"/>
    <hyperlink ref="E534" r:id="rId1280" display="https://fbref.com/en/squads/cd051869/Brentford-Stats" xr:uid="{87BE96B9-0BBA-4DD4-BDB7-0D1BECCCE0B7}"/>
    <hyperlink ref="Y534" r:id="rId1281" display="https://fbref.com/en/players/519db366/matchlogs/2025-2026/summary/Romelle-Donovan-Match-Logs" xr:uid="{AFC1C731-0180-472D-934C-2F90DF1A4D50}"/>
    <hyperlink ref="B274" r:id="rId1282" display="https://fbref.com/en/players/e6536124/Patrick-Dorgu" xr:uid="{B13C5BF2-F2C8-4D75-A9F5-AA3DD57164FF}"/>
    <hyperlink ref="C274" r:id="rId1283" display="https://fbref.com/en/country/DEN/Denmark-Football" xr:uid="{00AC57B0-DD2D-4A04-B08D-401E7CD5B77A}"/>
    <hyperlink ref="E274" r:id="rId1284" display="https://fbref.com/en/squads/19538871/Manchester-United-Stats" xr:uid="{C33792FC-3C72-4302-8BB8-E4FE5518BD24}"/>
    <hyperlink ref="Y274" r:id="rId1285" display="https://fbref.com/en/players/e6536124/matchlogs/2025-2026/summary/Patrick-Dorgu-Match-Logs" xr:uid="{986AE9E2-3A0D-4C01-958A-D614228EB288}"/>
    <hyperlink ref="B486" r:id="rId1286" display="https://fbref.com/en/players/9008bb70/Max-Dowman" xr:uid="{2D51338C-4D94-49D1-8433-31CF38380C19}"/>
    <hyperlink ref="C486" r:id="rId1287" display="https://fbref.com/en/country/ENG/England-Football" xr:uid="{7F8F5C23-00AF-47B2-AD52-43077241F2E1}"/>
    <hyperlink ref="E486" r:id="rId1288" display="https://fbref.com/en/squads/18bb7c10/Arsenal-Stats" xr:uid="{FE87328A-B573-4801-8E9A-8FF86E130402}"/>
    <hyperlink ref="Y486" r:id="rId1289" display="https://fbref.com/en/players/9008bb70/matchlogs/2025-2026/summary/Max-Dowman-Match-Logs" xr:uid="{08D0E358-0363-4C38-A0C9-321D2E588DDE}"/>
    <hyperlink ref="B427" r:id="rId1290" display="https://fbref.com/en/players/620922ed/Radu-Dragusin" xr:uid="{668A0F29-698C-43BF-A4AA-604D56C2E585}"/>
    <hyperlink ref="C427" r:id="rId1291" display="https://fbref.com/en/country/ROU/Romania-Football" xr:uid="{EBC30EB9-E512-46C7-BC8C-20A2FFCEBC0A}"/>
    <hyperlink ref="E427" r:id="rId1292" display="https://fbref.com/en/squads/361ca564/Tottenham-Hotspur-Stats" xr:uid="{3DB490ED-BA36-46CF-BB31-6806269F8B85}"/>
    <hyperlink ref="Y427" r:id="rId1293" display="https://fbref.com/en/players/620922ed/matchlogs/2025-2026/summary/Radu-Dragusin-Match-Logs" xr:uid="{7B4A36E9-F6FA-427E-82DA-401570B6543B}"/>
    <hyperlink ref="B563" r:id="rId1294" display="https://fbref.com/en/players/1bd530e8/Joel-Drakes-Thomas" xr:uid="{8407C502-7997-470D-BAA6-D08034BF1777}"/>
    <hyperlink ref="C563" r:id="rId1295" display="https://fbref.com/en/country/ENG/England-Football" xr:uid="{4A77A00C-C85A-41A0-A2AE-F6910EBAE01F}"/>
    <hyperlink ref="E563" r:id="rId1296" display="https://fbref.com/en/squads/47c64c55/Crystal-Palace-Stats" xr:uid="{B3057A57-86C6-4057-836B-A89B5B9DB007}"/>
    <hyperlink ref="Y563" r:id="rId1297" display="https://fbref.com/en/players/1bd530e8/matchlogs/2025-2026/summary/Joel-Drakes-Thomas-Match-Logs" xr:uid="{C2399F0D-D53F-45D7-B93D-EA5DA5059135}"/>
    <hyperlink ref="B53" r:id="rId1298" display="https://fbref.com/en/players/3a949a25/Martin-Dubravka" xr:uid="{50FBA3AB-8A7B-46F7-8DEC-088338B40945}"/>
    <hyperlink ref="C53" r:id="rId1299" display="https://fbref.com/en/country/SVK/Slovakia-Football" xr:uid="{2BFB8643-CE83-4927-8641-CC9FF5A545D1}"/>
    <hyperlink ref="E53" r:id="rId1300" display="https://fbref.com/en/squads/943e8050/Burnley-Stats" xr:uid="{415D6E73-922D-41EB-94CA-0855A77CFB5F}"/>
    <hyperlink ref="Y53" r:id="rId1301" display="https://fbref.com/en/players/3a949a25/matchlogs/2025-2026/summary/Martin-Dubravka-Match-Logs" xr:uid="{58D42A5A-F405-4573-BBC7-23CD4D889EF7}"/>
    <hyperlink ref="B91" r:id="rId1302" display="https://fbref.com/en/players/282f75f3/Lewis-Dunk" xr:uid="{2CCEE977-0463-4E8F-807C-2C289270E5EE}"/>
    <hyperlink ref="C91" r:id="rId1303" display="https://fbref.com/en/country/ENG/England-Football" xr:uid="{FB95D7B3-6659-493C-AAAD-288989469B51}"/>
    <hyperlink ref="E91" r:id="rId1304" display="https://fbref.com/en/squads/d07537b9/Brighton-and-Hove-Albion-Stats" xr:uid="{0E796C3B-CE9F-493F-B1FB-BB70F77A0149}"/>
    <hyperlink ref="Y91" r:id="rId1305" display="https://fbref.com/en/players/282f75f3/matchlogs/2025-2026/summary/Lewis-Dunk-Match-Logs" xr:uid="{517EAE0E-6FE9-4958-B11D-2746A7E77F46}"/>
    <hyperlink ref="B564" r:id="rId1306" display="https://fbref.com/en/players/123d2733/George-Earthy" xr:uid="{9A6AAE86-F3A0-4C5E-8ED3-C791E3D1011E}"/>
    <hyperlink ref="C564" r:id="rId1307" display="https://fbref.com/en/country/ENG/England-Football" xr:uid="{B1301E6D-AD0D-4204-BBEC-012993AABED1}"/>
    <hyperlink ref="E564" r:id="rId1308" display="https://fbref.com/en/squads/7c21e445/West-Ham-United-Stats" xr:uid="{F03289AE-864C-48FE-A2DB-D6918FD1E104}"/>
    <hyperlink ref="Y564" r:id="rId1309" display="https://fbref.com/en/players/123d2733/matchlogs/2025-2026/summary/George-Earthy-Match-Logs" xr:uid="{BDB8FC54-6026-42A7-A4F6-5B25CCDA43F0}"/>
    <hyperlink ref="B612" r:id="rId1310" display="https://fbref.com/en/players/fc306af4/Mathis-Eboue" xr:uid="{D603E501-BCB6-4861-9C80-FE061657D304}"/>
    <hyperlink ref="C612" r:id="rId1311" display="https://fbref.com/en/country/ENG/England-Football" xr:uid="{32EBE9BB-7BB1-4BDC-927F-964271715B65}"/>
    <hyperlink ref="E612" r:id="rId1312" display="https://fbref.com/en/squads/cff3d9bb/Chelsea-Stats" xr:uid="{ABF995F2-F31E-4C3B-AD42-18F5BC777BF9}"/>
    <hyperlink ref="Y612" r:id="rId1313" display="https://fbref.com/en/players/fc306af4/matchlogs/2025-2026/summary/Mathis-Eboue-Match-Logs" xr:uid="{4A0A990C-EA2F-492A-A180-D61455F03338}"/>
    <hyperlink ref="B613" r:id="rId1314" display="https://fbref.com/en/players/3bb7b8b4/Ederson" xr:uid="{AB153D82-3AB2-4295-8359-2E65CF91FD3E}"/>
    <hyperlink ref="C613" r:id="rId1315" display="https://fbref.com/en/country/BRA/Brazil-Football" xr:uid="{0ADB6B98-BDB7-475A-8781-6D8D47DC178B}"/>
    <hyperlink ref="E613" r:id="rId1316" display="https://fbref.com/en/squads/b8fd03ef/Manchester-City-Stats" xr:uid="{BF21D980-DF86-48C6-9EE7-4B13DD45B082}"/>
    <hyperlink ref="Y613" r:id="rId1317" display="https://fbref.com/en/players/3bb7b8b4/matchlogs/2025-2026/summary/Ederson-Match-Logs" xr:uid="{762E5EC3-8C53-444D-A02F-A254CE588CE7}"/>
    <hyperlink ref="B571" r:id="rId1318" display="https://fbref.com/en/players/0562b7f1/Odsonne-Edouard" xr:uid="{E6215080-A6E2-4508-B198-F6777DA38557}"/>
    <hyperlink ref="C571" r:id="rId1319" display="https://fbref.com/en/country/FRA/France-Football" xr:uid="{9A9F16D2-00F8-4FFE-B28B-B8A62A6397C3}"/>
    <hyperlink ref="E571" r:id="rId1320" display="https://fbref.com/en/squads/47c64c55/Crystal-Palace-Stats" xr:uid="{CF2A02A2-E79F-49DC-AE30-DBC544B5467A}"/>
    <hyperlink ref="Y571" r:id="rId1321" display="https://fbref.com/en/players/0562b7f1/matchlogs/2025-2026/summary/Odsonne-Edouard-Match-Logs" xr:uid="{F13757B6-8E71-43F0-A2B0-BB03230F4282}"/>
    <hyperlink ref="B557" r:id="rId1322" display="https://fbref.com/en/players/3354ea94/Tom-Edozie" xr:uid="{C99404C8-26F8-44D7-8B97-6EE50690A346}"/>
    <hyperlink ref="C557" r:id="rId1323" display="https://fbref.com/en/country/ENG/England-Football" xr:uid="{7B02D94A-BB0F-4C15-9532-0BCEA403B2BE}"/>
    <hyperlink ref="E557" r:id="rId1324" display="https://fbref.com/en/squads/8cec06e1/Wolverhampton-Wanderers-Stats" xr:uid="{AF3024BE-D32F-4F81-BDA3-F7599BE6BA07}"/>
    <hyperlink ref="Y557" r:id="rId1325" display="https://fbref.com/en/players/3354ea94/matchlogs/2025-2026/summary/Tom-Edozie-Match-Logs" xr:uid="{8E32DA1B-F880-4C80-B79B-0578F773DE60}"/>
    <hyperlink ref="B524" r:id="rId1326" display="https://fbref.com/en/players/99b63a82/Alysson-Edward" xr:uid="{C4B955B8-3990-4306-BAF1-9C02811F1590}"/>
    <hyperlink ref="C524" r:id="rId1327" display="https://fbref.com/en/country/BRA/Brazil-Football" xr:uid="{B9951529-4F6F-4E03-A40D-5BFCAA45F787}"/>
    <hyperlink ref="E524" r:id="rId1328" display="https://fbref.com/en/squads/8602292d/Aston-Villa-Stats" xr:uid="{1FE8460F-B5D0-4403-A451-6C9A084BD8D0}"/>
    <hyperlink ref="Y524" r:id="rId1329" display="https://fbref.com/en/players/99b63a82/matchlogs/2025-2026/summary/Alysson-Edward-Match-Logs" xr:uid="{58A044C0-17A7-4E84-BE7B-0557BF92A380}"/>
    <hyperlink ref="B339" r:id="rId1330" display="https://fbref.com/en/players/57760e66/Marcus-Edwards" xr:uid="{CDC7C167-98DF-4D73-B9F1-B00499E182FA}"/>
    <hyperlink ref="C339" r:id="rId1331" display="https://fbref.com/en/country/ENG/England-Football" xr:uid="{FEF0350B-8102-4D0D-8EC7-9DED14A3C3A4}"/>
    <hyperlink ref="E339" r:id="rId1332" display="https://fbref.com/en/squads/943e8050/Burnley-Stats" xr:uid="{1E8F216A-B9D8-4DEB-BF48-403CE5C9A0F2}"/>
    <hyperlink ref="Y339" r:id="rId1333" display="https://fbref.com/en/players/57760e66/matchlogs/2025-2026/summary/Marcus-Edwards-Match-Logs" xr:uid="{15CEBD00-6B8F-4001-AE5F-25C1479DE9C3}"/>
    <hyperlink ref="B263" r:id="rId1334" display="https://fbref.com/en/players/3d554589/Hjalmar-Ekdal" xr:uid="{673A8FC5-044E-4B50-9F12-141AD5070F08}"/>
    <hyperlink ref="C263" r:id="rId1335" display="https://fbref.com/en/country/SWE/Sweden-Football" xr:uid="{ACD9A923-3A66-4275-B8EE-97CCEC2977DD}"/>
    <hyperlink ref="E263" r:id="rId1336" display="https://fbref.com/en/squads/943e8050/Burnley-Stats" xr:uid="{3C524955-4929-4735-90B9-78C902A452B8}"/>
    <hyperlink ref="Y263" r:id="rId1337" display="https://fbref.com/en/players/3d554589/matchlogs/2025-2026/summary/Hjalmar-Ekdal-Match-Logs" xr:uid="{02E735A0-FA7D-4276-8C78-263154944146}"/>
    <hyperlink ref="B215" r:id="rId1338" display="https://fbref.com/en/players/5b92d896/Hugo-Ekitike" xr:uid="{6190920F-2758-4360-AF0C-0AB00912D603}"/>
    <hyperlink ref="C215" r:id="rId1339" display="https://fbref.com/en/country/FRA/France-Football" xr:uid="{50CBDF59-5A1F-4357-8BF1-D694788D9330}"/>
    <hyperlink ref="E215" r:id="rId1340" display="https://fbref.com/en/squads/822bd0ba/Liverpool-Stats" xr:uid="{0636A596-9144-4170-A119-DFCC48D3AAEE}"/>
    <hyperlink ref="Y215" r:id="rId1341" display="https://fbref.com/en/players/5b92d896/matchlogs/2025-2026/summary/Hugo-Ekitike-Match-Logs" xr:uid="{B65CA766-4535-4A42-BF25-C484818DC9DD}"/>
    <hyperlink ref="B302" r:id="rId1342" display="https://fbref.com/en/players/2fba6108/Anthony-Elanga" xr:uid="{25AB33C7-A5DF-411C-BD42-A11FD99B04C9}"/>
    <hyperlink ref="C302" r:id="rId1343" display="https://fbref.com/en/country/SWE/Sweden-Football" xr:uid="{2DC77432-0CFC-4CA1-8616-90E66D6E1840}"/>
    <hyperlink ref="E302" r:id="rId1344" display="https://fbref.com/en/squads/b2b47a98/Newcastle-United-Stats" xr:uid="{AD59171A-8D6D-4EF2-B05D-F9F879E93F41}"/>
    <hyperlink ref="Y302" r:id="rId1345" display="https://fbref.com/en/players/2fba6108/matchlogs/2025-2026/summary/Anthony-Elanga-Match-Logs" xr:uid="{1B1CD7FA-88AA-41AC-A790-17F291083608}"/>
    <hyperlink ref="B463" r:id="rId1346" display="https://fbref.com/en/players/013d348e/Melker-Ellborg" xr:uid="{0EAF451C-714D-4512-B26A-60E901B0B84C}"/>
    <hyperlink ref="C463" r:id="rId1347" display="https://fbref.com/en/country/SWE/Sweden-Football" xr:uid="{6047692A-D881-46D8-A3AD-81EAF363165C}"/>
    <hyperlink ref="E463" r:id="rId1348" display="https://fbref.com/en/squads/8ef52968/Sunderland-Stats" xr:uid="{E10B6E22-D32C-4B94-BDE1-EC868364F40B}"/>
    <hyperlink ref="Y463" r:id="rId1349" display="https://fbref.com/en/players/013d348e/matchlogs/2025-2026/summary/Melker-Ellborg-Match-Logs" xr:uid="{A76D6503-2BEA-4211-A041-E91915181F32}"/>
    <hyperlink ref="B575" r:id="rId1350" display="https://fbref.com/en/players/b9e1436c/Harvey-Elliott" xr:uid="{C5971C5E-B5AF-4ED5-AB75-C083222E8C0A}"/>
    <hyperlink ref="C575" r:id="rId1351" display="https://fbref.com/en/country/ENG/England-Football" xr:uid="{8305D06F-3732-4C44-8E54-D26A35F8C1BC}"/>
    <hyperlink ref="E575" r:id="rId1352" display="https://fbref.com/en/squads/822bd0ba/Liverpool-Stats" xr:uid="{96799D3F-878C-4AFB-AFBB-ADAE595D3845}"/>
    <hyperlink ref="Y575" r:id="rId1353" display="https://fbref.com/en/players/b9e1436c/matchlogs/2025-2026/summary/Harvey-Elliott-Match-Logs" xr:uid="{DEB118FE-C115-4961-A29F-F918D181E09E}"/>
    <hyperlink ref="B502" r:id="rId1354" display="https://fbref.com/en/players/b9e1436c/Harvey-Elliott" xr:uid="{4DAF7EFF-1693-4CCF-9009-DC08E5BE6F8D}"/>
    <hyperlink ref="C502" r:id="rId1355" display="https://fbref.com/en/country/ENG/England-Football" xr:uid="{A0F965AE-4266-4EE1-B80E-DE193AB0BB19}"/>
    <hyperlink ref="E502" r:id="rId1356" display="https://fbref.com/en/squads/8602292d/Aston-Villa-Stats" xr:uid="{CDABADDA-5B06-41EF-BDF3-3FDE712094C6}"/>
    <hyperlink ref="Y502" r:id="rId1357" display="https://fbref.com/en/players/b9e1436c/matchlogs/2025-2026/summary/Harvey-Elliott-Match-Logs" xr:uid="{773756FD-FC4E-4520-A018-31C246D4D597}"/>
    <hyperlink ref="B614" r:id="rId1358" display="https://fbref.com/en/players/e1cc82b1/Landon-Emenalo" xr:uid="{93089612-B716-4B56-83C4-6A7153962B31}"/>
    <hyperlink ref="C614" r:id="rId1359" display="https://fbref.com/en/country/ENG/England-Football" xr:uid="{F573F2F0-FC87-466D-9927-7F9A213F847D}"/>
    <hyperlink ref="E614" r:id="rId1360" display="https://fbref.com/en/squads/cff3d9bb/Chelsea-Stats" xr:uid="{07E6CA7D-A3F7-447A-8CDA-EED1D19E62BA}"/>
    <hyperlink ref="Y614" r:id="rId1361" display="https://fbref.com/en/players/e1cc82b1/matchlogs/2025-2026/summary/Landon-Emenalo-Match-Logs" xr:uid="{D5612334-4840-41D4-B76B-F48F595BDCC2}"/>
    <hyperlink ref="B615" r:id="rId1362" display="https://fbref.com/en/players/e02b5b36/Yunus-Emre-Konak" xr:uid="{F5372B82-4439-4368-9835-221BD87651BF}"/>
    <hyperlink ref="C615" r:id="rId1363" display="https://fbref.com/en/country/TUR/Turkey-Football" xr:uid="{9690864E-6679-4FEE-8529-56F8E5119654}"/>
    <hyperlink ref="E615" r:id="rId1364" display="https://fbref.com/en/squads/cd051869/Brentford-Stats" xr:uid="{A1B1F122-6AED-4243-94FC-4B34EFAFA1FA}"/>
    <hyperlink ref="Y615" r:id="rId1365" display="https://fbref.com/en/players/e02b5b36/matchlogs/2025-2026/summary/Yunus-Emre-Konak-Match-Logs" xr:uid="{F5D6B7C5-6A00-442C-932B-D56E9EA7B0D4}"/>
    <hyperlink ref="B480" r:id="rId1366" display="https://fbref.com/en/players/c149016b/Wataru-Endo" xr:uid="{B44AA668-4830-47DC-8618-E8F43AC2D10A}"/>
    <hyperlink ref="C480" r:id="rId1367" display="https://fbref.com/en/country/JPN/Japan-Football" xr:uid="{5B00EECA-60C3-40E6-9791-68DA3C699E52}"/>
    <hyperlink ref="E480" r:id="rId1368" display="https://fbref.com/en/squads/822bd0ba/Liverpool-Stats" xr:uid="{C4C94246-B5FF-4753-B78B-97B39679BE08}"/>
    <hyperlink ref="Y480" r:id="rId1369" display="https://fbref.com/en/players/c149016b/matchlogs/2025-2026/summary/Wataru-Endo-Match-Logs" xr:uid="{C91C8064-B14D-4A12-BE5F-DFD05CB097FA}"/>
    <hyperlink ref="B531" r:id="rId1370" display="https://fbref.com/en/players/87189f25/Romain-Esse" xr:uid="{9AE38982-F98B-4ADD-82E5-34D8E694E52A}"/>
    <hyperlink ref="C531" r:id="rId1371" display="https://fbref.com/en/country/ENG/England-Football" xr:uid="{2F7CEB41-707C-4463-8A83-A3249D8FEB43}"/>
    <hyperlink ref="E531" r:id="rId1372" display="https://fbref.com/en/squads/47c64c55/Crystal-Palace-Stats" xr:uid="{DD45B431-AB15-4C28-8629-70E7648334A2}"/>
    <hyperlink ref="Y531" r:id="rId1373" display="https://fbref.com/en/players/87189f25/matchlogs/2025-2026/summary/Romain-Esse-Match-Logs" xr:uid="{A1F68412-A4D5-4250-8D07-C13435113356}"/>
    <hyperlink ref="B540" r:id="rId1374" display="https://fbref.com/en/players/1e4319ac/Dario-Essugo" xr:uid="{FD2E9BE5-92B4-42E6-8804-EB3C539026CC}"/>
    <hyperlink ref="C540" r:id="rId1375" display="https://fbref.com/en/country/POR/Portugal-Football" xr:uid="{958DDEED-D44B-4109-8223-18FF7BF674FE}"/>
    <hyperlink ref="E540" r:id="rId1376" display="https://fbref.com/en/squads/cff3d9bb/Chelsea-Stats" xr:uid="{6E8709C7-7504-4011-9699-370023E44901}"/>
    <hyperlink ref="Y540" r:id="rId1377" display="https://fbref.com/en/players/1e4319ac/matchlogs/2025-2026/summary/Dario-Essugo-Match-Logs" xr:uid="{B83EBA53-0458-463C-9AB0-2141395F5D6E}"/>
    <hyperlink ref="B80" r:id="rId1378" display="https://fbref.com/en/players/1a066e69/Maxime-Esteve" xr:uid="{D9411924-F7A6-4555-A49D-77BBAD469B56}"/>
    <hyperlink ref="C80" r:id="rId1379" display="https://fbref.com/en/country/FRA/France-Football" xr:uid="{07909409-0CBE-4E24-A63A-0EAE0BE12CE2}"/>
    <hyperlink ref="E80" r:id="rId1380" display="https://fbref.com/en/squads/943e8050/Burnley-Stats" xr:uid="{2D6C1C75-4B6C-40F6-B46E-EFD8253FD4C4}"/>
    <hyperlink ref="Y80" r:id="rId1381" display="https://fbref.com/en/players/1a066e69/matchlogs/2025-2026/summary/Maxime-Esteve-Match-Logs" xr:uid="{0F0D1BFF-63C5-4C0E-8285-49A94BA10B1C}"/>
    <hyperlink ref="B107" r:id="rId1382" display="https://fbref.com/en/players/6f3cc2fe/Evanilson" xr:uid="{3299D48D-651D-430A-9717-800A6045550C}"/>
    <hyperlink ref="C107" r:id="rId1383" display="https://fbref.com/en/country/BRA/Brazil-Football" xr:uid="{396942CB-09B7-4980-8FF8-89D855AC35A3}"/>
    <hyperlink ref="E107" r:id="rId1384" display="https://fbref.com/en/squads/4ba7cbea/Bournemouth-Stats" xr:uid="{D19D1ED1-BAE0-4359-8F46-7017E2D4D4AF}"/>
    <hyperlink ref="Y107" r:id="rId1385" display="https://fbref.com/en/players/6f3cc2fe/matchlogs/2025-2026/summary/Evanilson-Match-Logs" xr:uid="{CE2CB1D5-5A05-4215-9377-DD65701C7313}"/>
    <hyperlink ref="B518" r:id="rId1386" display="https://fbref.com/en/players/ae4fc6a4/Eberechi-Eze" xr:uid="{26C9EC01-CC63-41A2-87E7-E4514B3DD6BC}"/>
    <hyperlink ref="C518" r:id="rId1387" display="https://fbref.com/en/country/ENG/England-Football" xr:uid="{96046B33-A092-4BB5-9BFF-519C0BE1F910}"/>
    <hyperlink ref="E518" r:id="rId1388" display="https://fbref.com/en/squads/47c64c55/Crystal-Palace-Stats" xr:uid="{DE81AAD3-BBEA-4509-A257-15E4A76835AF}"/>
    <hyperlink ref="Y518" r:id="rId1389" display="https://fbref.com/en/players/ae4fc6a4/matchlogs/2025-2026/summary/Eberechi-Eze-Match-Logs" xr:uid="{E084C8E0-28D5-4235-87FE-D2039BC3FCE1}"/>
    <hyperlink ref="B213" r:id="rId1390" display="https://fbref.com/en/players/ae4fc6a4/Eberechi-Eze" xr:uid="{5C930974-7B2C-4158-9CE0-8659841184A6}"/>
    <hyperlink ref="C213" r:id="rId1391" display="https://fbref.com/en/country/ENG/England-Football" xr:uid="{F48C98BD-A331-4C7A-AAD1-1026087FB3FF}"/>
    <hyperlink ref="E213" r:id="rId1392" display="https://fbref.com/en/squads/18bb7c10/Arsenal-Stats" xr:uid="{2403D7C8-7D7A-4A37-8D5E-E277017ECCE0}"/>
    <hyperlink ref="Y213" r:id="rId1393" display="https://fbref.com/en/players/ae4fc6a4/matchlogs/2025-2026/summary/Eberechi-Eze-Match-Logs" xr:uid="{FD32DC25-0F29-43F5-812A-4A5AEA04B22E}"/>
    <hyperlink ref="B616" r:id="rId1394" display="https://fbref.com/en/players/9328b835/Lukasz-Fabianski" xr:uid="{936780E8-112C-4755-BFBD-145C217FCE9E}"/>
    <hyperlink ref="C616" r:id="rId1395" display="https://fbref.com/en/country/POL/Poland-Football" xr:uid="{8E65F97F-64D4-4263-B02A-1EF0F673A7AA}"/>
    <hyperlink ref="E616" r:id="rId1396" display="https://fbref.com/en/squads/7c21e445/West-Ham-United-Stats" xr:uid="{00DE9AEB-A24C-4ED4-B491-78940052A063}"/>
    <hyperlink ref="Y616" r:id="rId1397" display="https://fbref.com/en/players/9328b835/matchlogs/2025-2026/summary/Lukasz-Fabianski-Match-Logs" xr:uid="{963AB7C1-8B5A-4D40-879B-292461DC6CE1}"/>
    <hyperlink ref="B617" r:id="rId1398" display="https://fbref.com/en/players/745ca0a3/Romain-Faivre" xr:uid="{440FF21E-1C5F-42A4-B8FF-52C075442E45}"/>
    <hyperlink ref="C617" r:id="rId1399" display="https://fbref.com/en/country/FRA/France-Football" xr:uid="{9E2AC1CF-617A-4E93-B927-5BB6A2DDBF4C}"/>
    <hyperlink ref="E617" r:id="rId1400" display="https://fbref.com/en/squads/4ba7cbea/Bournemouth-Stats" xr:uid="{C589CB20-5B27-495E-85F1-BD15D841D83A}"/>
    <hyperlink ref="Y617" r:id="rId1401" display="https://fbref.com/en/players/745ca0a3/matchlogs/2025-2026/summary/Romain-Faivre-Match-Logs" xr:uid="{A7226665-4A83-403A-A0BD-3498E5C158AC}"/>
    <hyperlink ref="B64" r:id="rId1402" display="https://fbref.com/en/players/507c7bdf/Bruno-Fernandes" xr:uid="{7B277045-6CF5-4CB2-A9FA-40191F24D8B8}"/>
    <hyperlink ref="C64" r:id="rId1403" display="https://fbref.com/en/country/POR/Portugal-Football" xr:uid="{87861121-6339-4DBF-8553-841084D957B7}"/>
    <hyperlink ref="E64" r:id="rId1404" display="https://fbref.com/en/squads/19538871/Manchester-United-Stats" xr:uid="{F2236BBB-DCA4-48C5-8203-877C833258F2}"/>
    <hyperlink ref="Y64" r:id="rId1405" display="https://fbref.com/en/players/507c7bdf/matchlogs/2025-2026/summary/Bruno-Fernandes-Match-Logs" xr:uid="{766225F5-FCDA-42D2-85B4-9E45EA6B0727}"/>
    <hyperlink ref="B70" r:id="rId1406" display="https://fbref.com/en/players/ef491564/Mateus-Fernandes" xr:uid="{A0EDB89D-3044-4CE1-9ADE-39ADF48D6479}"/>
    <hyperlink ref="C70" r:id="rId1407" display="https://fbref.com/en/country/POR/Portugal-Football" xr:uid="{D8872D46-D48D-4D1C-915B-E6B9F5FDC06E}"/>
    <hyperlink ref="E70" r:id="rId1408" display="https://fbref.com/en/squads/7c21e445/West-Ham-United-Stats" xr:uid="{25B20F1F-BC89-4800-BBE3-E8713CC66C6F}"/>
    <hyperlink ref="Y70" r:id="rId1409" display="https://fbref.com/en/players/ef491564/matchlogs/2025-2026/summary/Mateus-Fernandes-Match-Logs" xr:uid="{BB64DC87-B5C1-4F34-9FFA-CE6DDCD475F5}"/>
    <hyperlink ref="B58" r:id="rId1410" display="https://fbref.com/en/players/5ff4ab71/Enzo-Fernandez" xr:uid="{F65F3F4B-6733-449E-BBA8-7515526C3AB3}"/>
    <hyperlink ref="C58" r:id="rId1411" display="https://fbref.com/en/country/ARG/Argentina-Football" xr:uid="{6D3F32A9-D9D7-43A8-93EA-B8582657C8E0}"/>
    <hyperlink ref="E58" r:id="rId1412" display="https://fbref.com/en/squads/cff3d9bb/Chelsea-Stats" xr:uid="{4DB168E3-DBEF-4FF7-912F-26474D89489A}"/>
    <hyperlink ref="Y58" r:id="rId1413" display="https://fbref.com/en/players/5ff4ab71/matchlogs/2025-2026/summary/Enzo-Fernandez-Match-Logs" xr:uid="{8ED2340E-8732-4096-A46E-5D2D7E22ED18}"/>
    <hyperlink ref="B227" r:id="rId1414" display="https://fbref.com/en/players/b3f36e72/Zian-Flemming" xr:uid="{20B1447E-AFCB-41D1-992C-856F1BCFAD43}"/>
    <hyperlink ref="C227" r:id="rId1415" display="https://fbref.com/en/country/NED/Netherlands-Football" xr:uid="{4DA4EB3C-9802-44E3-ACCC-8E934E246568}"/>
    <hyperlink ref="E227" r:id="rId1416" display="https://fbref.com/en/squads/943e8050/Burnley-Stats" xr:uid="{EC8B2C5E-D57E-45D4-BA3E-6C7866A23B37}"/>
    <hyperlink ref="Y227" r:id="rId1417" display="https://fbref.com/en/players/b3f36e72/matchlogs/2025-2026/summary/Zian-Flemming-Match-Logs" xr:uid="{97B631D4-074E-425A-AC47-A72B93DBF6E3}"/>
    <hyperlink ref="B503" r:id="rId1418" display="https://fbref.com/en/players/38a6c944/Jack-Fletcher" xr:uid="{F16087B5-A74E-4C8F-B350-97A4676F56E4}"/>
    <hyperlink ref="C503" r:id="rId1419" display="https://fbref.com/en/country/ENG/England-Football" xr:uid="{D10AE332-E2B8-4159-A2AE-C06A29A5E036}"/>
    <hyperlink ref="E503" r:id="rId1420" display="https://fbref.com/en/squads/19538871/Manchester-United-Stats" xr:uid="{D7C3B664-514E-40F8-B1EE-C28F76591461}"/>
    <hyperlink ref="Y503" r:id="rId1421" display="https://fbref.com/en/players/38a6c944/matchlogs/2025-2026/summary/Jack-Fletcher-Match-Logs" xr:uid="{2CC1BE58-28DA-4824-9ADF-68AF11C6BF73}"/>
    <hyperlink ref="B548" r:id="rId1422" display="https://fbref.com/en/players/81a92add/Tyler-Fletcher" xr:uid="{5AAD9D30-CB94-465C-B669-5DECFDD41417}"/>
    <hyperlink ref="C548" r:id="rId1423" display="https://fbref.com/en/country/SCO/Scotland-Football" xr:uid="{A5D9845B-9706-42B4-A088-0A64729404FB}"/>
    <hyperlink ref="E548" r:id="rId1424" display="https://fbref.com/en/squads/19538871/Manchester-United-Stats" xr:uid="{FC9BA877-F50B-48A4-BCEC-20CC46A34CEA}"/>
    <hyperlink ref="Y548" r:id="rId1425" display="https://fbref.com/en/players/81a92add/matchlogs/2025-2026/summary/Tyler-Fletcher-Match-Logs" xr:uid="{C181CBFF-92B1-4A6C-8AF4-20CEC5D25C47}"/>
    <hyperlink ref="B175" r:id="rId1426" display="https://fbref.com/en/players/ed1e53f3/Phil-Foden" xr:uid="{16F9EA05-1C47-47D8-8443-D7528DBCB6D9}"/>
    <hyperlink ref="C175" r:id="rId1427" display="https://fbref.com/en/country/ENG/England-Football" xr:uid="{8EBD5F35-0505-4AD1-826A-8E864EF52E4D}"/>
    <hyperlink ref="E175" r:id="rId1428" display="https://fbref.com/en/squads/b8fd03ef/Manchester-City-Stats" xr:uid="{60FD07EA-0996-498A-8A97-6BBC040F4AD1}"/>
    <hyperlink ref="Y175" r:id="rId1429" display="https://fbref.com/en/players/ed1e53f3/matchlogs/2025-2026/summary/Phil-Foden-Match-Logs" xr:uid="{FB5F9AD2-B7E6-460B-9D73-38AB4EC91F0B}"/>
    <hyperlink ref="B236" r:id="rId1430" display="https://fbref.com/en/players/132a82f1/Wesley-Fofana" xr:uid="{A6C1DC90-5026-4B84-8EC4-5E0ACED0D36D}"/>
    <hyperlink ref="C236" r:id="rId1431" display="https://fbref.com/en/country/FRA/France-Football" xr:uid="{60DD63EB-448F-4B62-AE8F-585DD0705A41}"/>
    <hyperlink ref="E236" r:id="rId1432" display="https://fbref.com/en/squads/cff3d9bb/Chelsea-Stats" xr:uid="{B00993EE-2FA1-41AB-8D1D-100805E89D72}"/>
    <hyperlink ref="Y236" r:id="rId1433" display="https://fbref.com/en/players/132a82f1/matchlogs/2025-2026/summary/Wesley-Fofana-Match-Logs" xr:uid="{AAD0DDA6-858F-4C51-8D67-9AC340A62361}"/>
    <hyperlink ref="B618" r:id="rId1434" display="https://fbref.com/en/players/c3e39f12/Fraser-Forster" xr:uid="{91069201-9B5D-433B-9D95-BA1696363E58}"/>
    <hyperlink ref="C618" r:id="rId1435" display="https://fbref.com/en/country/ENG/England-Football" xr:uid="{13320E2C-C5E5-4426-B1FD-030D02BC0CFA}"/>
    <hyperlink ref="E618" r:id="rId1436" display="https://fbref.com/en/squads/4ba7cbea/Bournemouth-Stats" xr:uid="{933A5A93-109A-4699-AA73-172A5AB13442}"/>
    <hyperlink ref="Y618" r:id="rId1437" display="https://fbref.com/en/players/c3e39f12/matchlogs/2025-2026/summary/Fraser-Forster-Match-Logs" xr:uid="{98919B30-EC66-43C7-8CC9-7B7CADD1010E}"/>
    <hyperlink ref="B291" r:id="rId1438" display="https://fbref.com/en/players/f84a807c/Lyle-Foster" xr:uid="{4652D8D8-CB04-48A8-A0FA-D27C0BE8F886}"/>
    <hyperlink ref="C291" r:id="rId1439" display="https://fbref.com/en/country/RSA/South-Africa-Football" xr:uid="{9196F292-3E52-4B04-9336-7BFBE2C32AF5}"/>
    <hyperlink ref="E291" r:id="rId1440" display="https://fbref.com/en/squads/943e8050/Burnley-Stats" xr:uid="{F93FFAB7-4F6D-4273-B316-C13EFD85958B}"/>
    <hyperlink ref="Y291" r:id="rId1441" display="https://fbref.com/en/players/f84a807c/matchlogs/2025-2026/summary/Lyle-Foster-Match-Logs" xr:uid="{2A8546C0-49DC-4938-9E73-1626F4EE7C02}"/>
    <hyperlink ref="B572" r:id="rId1442" display="https://fbref.com/en/players/58630379/Tyler-Fredricson" xr:uid="{906342B8-CB0B-4A30-93B7-98A8B1F78650}"/>
    <hyperlink ref="C572" r:id="rId1443" display="https://fbref.com/en/country/ENG/England-Football" xr:uid="{FB260CA1-657B-497C-8762-2BDF58A7B4C6}"/>
    <hyperlink ref="E572" r:id="rId1444" display="https://fbref.com/en/squads/19538871/Manchester-United-Stats" xr:uid="{A5AFEC12-1009-44F1-9820-3A3A262A9E80}"/>
    <hyperlink ref="Y572" r:id="rId1445" display="https://fbref.com/en/players/58630379/matchlogs/2025-2026/summary/Tyler-Fredricson-Match-Logs" xr:uid="{8282B2F3-BC30-4B78-9D78-17BC45097C08}"/>
    <hyperlink ref="B344" r:id="rId1446" display="https://fbref.com/en/players/74f2e748/Jeremie-Frimpong" xr:uid="{C5DDD4DA-20B1-40CE-B99C-D19EA56D08FA}"/>
    <hyperlink ref="C344" r:id="rId1447" display="https://fbref.com/en/country/NED/Netherlands-Football" xr:uid="{5D9F8C15-F394-4E91-A0A6-1FD47A49F88D}"/>
    <hyperlink ref="E344" r:id="rId1448" display="https://fbref.com/en/squads/822bd0ba/Liverpool-Stats" xr:uid="{2D346A1D-9FBA-4B6D-A7B0-2B288B8D303B}"/>
    <hyperlink ref="Y344" r:id="rId1449" display="https://fbref.com/en/players/74f2e748/matchlogs/2025-2026/summary/Jeremie-Frimpong-Match-Logs" xr:uid="{40CC51C8-A56E-4683-8F89-54B1907E7AAA}"/>
    <hyperlink ref="B619" r:id="rId1450" display="https://fbref.com/en/players/d102b8a2/Leo-Fuhr-Hjelde" xr:uid="{9F70A236-7037-420A-A8B9-2C2B73B4F71F}"/>
    <hyperlink ref="C619" r:id="rId1451" display="https://fbref.com/en/country/NOR/Norway-Football" xr:uid="{99847968-7FD9-4BC4-A76B-D646390045BF}"/>
    <hyperlink ref="E619" r:id="rId1452" display="https://fbref.com/en/squads/8ef52968/Sunderland-Stats" xr:uid="{93A847BC-E690-454A-9111-EB57553A65F6}"/>
    <hyperlink ref="Y619" r:id="rId1453" display="https://fbref.com/en/players/d102b8a2/matchlogs/2025-2026/summary/Leo-Fuhr-Hjelde-Match-Logs" xr:uid="{37FDA697-34EC-4166-8393-4A8E6EDC9677}"/>
    <hyperlink ref="B443" r:id="rId1454" display="https://fbref.com/en/players/4f16405e/Niclas-Fullkrug" xr:uid="{3F430AFB-B069-43E3-842F-8EB93D77B894}"/>
    <hyperlink ref="C443" r:id="rId1455" display="https://fbref.com/en/country/GER/Germany-Football" xr:uid="{5F14403B-F02B-488A-A525-C1EC35E9FD28}"/>
    <hyperlink ref="E443" r:id="rId1456" display="https://fbref.com/en/squads/7c21e445/West-Ham-United-Stats" xr:uid="{3867CBCC-3873-461F-84EC-ACF3B342565C}"/>
    <hyperlink ref="Y443" r:id="rId1457" display="https://fbref.com/en/players/4f16405e/matchlogs/2025-2026/summary/Niclas-Fullkrug-Match-Logs" xr:uid="{B59EB161-4C6D-4410-9DE0-595FEC2480A4}"/>
    <hyperlink ref="B576" r:id="rId1458" display="https://fbref.com/en/players/9fea2579/Kaye-Furo" xr:uid="{1D7A8491-3D16-4D16-95D5-8B0F06DD3244}"/>
    <hyperlink ref="C576" r:id="rId1459" display="https://fbref.com/en/country/BEL/Belgium-Football" xr:uid="{E3395A70-6BDA-49EA-B3CF-06F53F3A94D9}"/>
    <hyperlink ref="E576" r:id="rId1460" display="https://fbref.com/en/squads/cd051869/Brentford-Stats" xr:uid="{2E931D73-3874-4C49-AB48-72E5060D2D05}"/>
    <hyperlink ref="Y576" r:id="rId1461" display="https://fbref.com/en/players/9fea2579/matchlogs/2025-2026/summary/Kaye-Furo-Match-Logs" xr:uid="{12257637-1394-48E0-9FB8-318559097847}"/>
    <hyperlink ref="B108" r:id="rId1462" display="https://fbref.com/en/players/1971591f/Cody-Gakpo" xr:uid="{08AA2677-90BE-4466-8080-8B08A5C151E9}"/>
    <hyperlink ref="C108" r:id="rId1463" display="https://fbref.com/en/country/NED/Netherlands-Football" xr:uid="{6CE1FDFC-7C8A-4E76-8EF7-F90BD77870EC}"/>
    <hyperlink ref="E108" r:id="rId1464" display="https://fbref.com/en/squads/822bd0ba/Liverpool-Stats" xr:uid="{B53D15A7-2289-4BA8-875D-4AFC9A48F5C6}"/>
    <hyperlink ref="Y108" r:id="rId1465" display="https://fbref.com/en/players/1971591f/matchlogs/2025-2026/summary/Cody-Gakpo-Match-Logs" xr:uid="{DE9EAA02-8B77-4A82-BBE8-2AFE3F089D3C}"/>
    <hyperlink ref="B317" r:id="rId1466" display="https://fbref.com/en/players/c2731c10/Conor-Gallagher" xr:uid="{7622C4D2-0143-4526-AEBD-80D87C9D6D1B}"/>
    <hyperlink ref="C317" r:id="rId1467" display="https://fbref.com/en/country/ENG/England-Football" xr:uid="{85A3AC3F-9850-47D5-B2DB-F21B30D775DE}"/>
    <hyperlink ref="E317" r:id="rId1468" display="https://fbref.com/en/squads/361ca564/Tottenham-Hotspur-Stats" xr:uid="{EBEF138D-68C1-4F3B-BA77-A3AD4F716D81}"/>
    <hyperlink ref="Y317" r:id="rId1469" display="https://fbref.com/en/players/c2731c10/matchlogs/2025-2026/summary/Conor-Gallagher-Match-Logs" xr:uid="{D8A0FF4C-343D-4C04-9BA6-9C8FF163AE4E}"/>
    <hyperlink ref="B174" r:id="rId1470" display="https://fbref.com/en/players/72c812f3/Idrissa-Gana-Gueye" xr:uid="{83457CC5-DB50-490C-8870-BD4C2A931312}"/>
    <hyperlink ref="C174" r:id="rId1471" display="https://fbref.com/en/country/SEN/Senegal-Football" xr:uid="{81A6A0D6-6BD0-4B90-AFDC-02CFBDF314CD}"/>
    <hyperlink ref="E174" r:id="rId1472" display="https://fbref.com/en/squads/d3fd31cc/Everton-Stats" xr:uid="{15B99D59-1BD1-4E1F-A9E5-EEC3FB6228F1}"/>
    <hyperlink ref="Y174" r:id="rId1473" display="https://fbref.com/en/players/72c812f3/matchlogs/2025-2026/summary/Idrissa-Gana-Gueye-Match-Logs" xr:uid="{48B2BA6C-DA35-4563-AB1C-BC079FA7B540}"/>
    <hyperlink ref="B501" r:id="rId1474" display="https://fbref.com/en/players/733f1a7d/Ben-Gannon-Doak" xr:uid="{4029629A-0A37-49C7-81C8-DD1657A67416}"/>
    <hyperlink ref="C501" r:id="rId1475" display="https://fbref.com/en/country/SCO/Scotland-Football" xr:uid="{6AB95E6F-7156-4BD9-9782-07548AF9D0EF}"/>
    <hyperlink ref="E501" r:id="rId1476" display="https://fbref.com/en/squads/4ba7cbea/Bournemouth-Stats" xr:uid="{A9D56B7B-42CC-493C-9303-667748C5EAB4}"/>
    <hyperlink ref="Y501" r:id="rId1477" display="https://fbref.com/en/players/733f1a7d/matchlogs/2025-2026/summary/Ben-Gannon-Doak-Match-Logs" xr:uid="{0F84EA7A-B420-4BC3-B2FD-10F7C4EA3ADA}"/>
    <hyperlink ref="B517" r:id="rId1478" display="https://fbref.com/en/players/40498af1/Andres-Garcia" xr:uid="{6B33F80E-3885-4BCE-8998-37CD268C5EF0}"/>
    <hyperlink ref="C517" r:id="rId1479" display="https://fbref.com/en/country/ESP/Spain-Football" xr:uid="{737557D8-610B-47AC-AD2B-AEA6691074F0}"/>
    <hyperlink ref="E517" r:id="rId1480" display="https://fbref.com/en/squads/8602292d/Aston-Villa-Stats" xr:uid="{7D82D52F-9974-4C82-ACC0-DE229D99A00E}"/>
    <hyperlink ref="Y517" r:id="rId1481" display="https://fbref.com/en/players/40498af1/matchlogs/2025-2026/summary/Andres-Garcia-Match-Logs" xr:uid="{C6CE2AC0-12AC-4201-9F2D-28B993B37CDC}"/>
    <hyperlink ref="B307" r:id="rId1482" display="https://fbref.com/en/players/7aa8adfe/Alejandro-Garnacho" xr:uid="{C46940AE-5D85-4C94-9E1F-E0839E318047}"/>
    <hyperlink ref="C307" r:id="rId1483" display="https://fbref.com/en/country/ARG/Argentina-Football" xr:uid="{2640AA41-F6B5-4F0A-B93A-C7FF3F7846BE}"/>
    <hyperlink ref="E307" r:id="rId1484" display="https://fbref.com/en/squads/cff3d9bb/Chelsea-Stats" xr:uid="{C2FF84BA-BB58-4B75-B0D4-5D55E6B35552}"/>
    <hyperlink ref="Y307" r:id="rId1485" display="https://fbref.com/en/players/7aa8adfe/matchlogs/2025-2026/summary/Alejandro-Garnacho-Match-Logs" xr:uid="{3FEAAEC9-79D8-4443-A710-F5E0AED23F4F}"/>
    <hyperlink ref="B35" r:id="rId1486" display="https://fbref.com/en/players/4e015693/James-Garner" xr:uid="{323674F2-1F59-4366-9255-CCE89FC38C35}"/>
    <hyperlink ref="C35" r:id="rId1487" display="https://fbref.com/en/country/ENG/England-Football" xr:uid="{9C1215C9-FD0C-4453-B02F-6AF42CF6371B}"/>
    <hyperlink ref="E35" r:id="rId1488" display="https://fbref.com/en/squads/d3fd31cc/Everton-Stats" xr:uid="{E62E86B7-2EC6-4DF8-8855-560FC7950CA7}"/>
    <hyperlink ref="Y35" r:id="rId1489" display="https://fbref.com/en/players/4e015693/matchlogs/2025-2026/summary/James-Garner-Match-Logs" xr:uid="{83BC3DEC-6767-4D6C-9BAC-55B87AA36122}"/>
    <hyperlink ref="B239" r:id="rId1490" display="https://fbref.com/en/players/242e1043/Lutsharel-Geertruida" xr:uid="{5C8A5050-1992-4A45-A7E3-A9D9EAC6B8B2}"/>
    <hyperlink ref="C239" r:id="rId1491" display="https://fbref.com/en/country/NED/Netherlands-Football" xr:uid="{149FD2F9-41C2-4B41-B1FC-A5525A6B886F}"/>
    <hyperlink ref="E239" r:id="rId1492" display="https://fbref.com/en/squads/8ef52968/Sunderland-Stats" xr:uid="{189F149A-B571-48F2-A95A-F4668E3ED29A}"/>
    <hyperlink ref="Y239" r:id="rId1493" display="https://fbref.com/en/players/242e1043/matchlogs/2025-2026/summary/Lutsharel-Geertruida-Match-Logs" xr:uid="{C196B61C-3269-412B-9AAB-778912189C93}"/>
    <hyperlink ref="B487" r:id="rId1494" display="https://fbref.com/en/players/e6f7797e/Tyrique-George" xr:uid="{1F5153F5-44C8-4F74-8B11-F768C6B1AAD7}"/>
    <hyperlink ref="C487" r:id="rId1495" display="https://fbref.com/en/country/ENG/England-Football" xr:uid="{ED17DEA6-C5B9-4373-90B4-DFBA4BFFAB04}"/>
    <hyperlink ref="E487" r:id="rId1496" display="https://fbref.com/en/squads/cff3d9bb/Chelsea-Stats" xr:uid="{528E82D0-5053-4E39-8509-52AF2F52FB1C}"/>
    <hyperlink ref="Y487" r:id="rId1497" display="https://fbref.com/en/players/e6f7797e/matchlogs/2025-2026/summary/Tyrique-George-Match-Logs" xr:uid="{27F8B6B3-6933-437B-BE8B-4E2572B09A4A}"/>
    <hyperlink ref="B474" r:id="rId1498" display="https://fbref.com/en/players/e6f7797e/Tyrique-George" xr:uid="{268BD330-A26B-45D5-8C63-464D258EC477}"/>
    <hyperlink ref="C474" r:id="rId1499" display="https://fbref.com/en/country/ENG/England-Football" xr:uid="{C2B46CBB-4948-4A77-8B87-9D137500FD8B}"/>
    <hyperlink ref="E474" r:id="rId1500" display="https://fbref.com/en/squads/d3fd31cc/Everton-Stats" xr:uid="{8E578C47-BF81-4FFF-AC91-12743392F5C5}"/>
    <hyperlink ref="Y474" r:id="rId1501" display="https://fbref.com/en/players/e6f7797e/matchlogs/2025-2026/summary/Tyrique-George-Match-Logs" xr:uid="{3515578F-2678-4CFB-902C-4D8D13F9B751}"/>
    <hyperlink ref="B59" r:id="rId1502" display="https://fbref.com/en/players/32f60ed8/Morgan-Gibbs-White" xr:uid="{D1B21C35-BA4E-4EE6-92E8-09F45EC04CBA}"/>
    <hyperlink ref="C59" r:id="rId1503" display="https://fbref.com/en/country/ENG/England-Football" xr:uid="{DDF01041-99D5-45D4-9F47-A2D81C394E62}"/>
    <hyperlink ref="E59" r:id="rId1504" display="https://fbref.com/en/squads/e4a775cb/Nottingham-Forest-Stats" xr:uid="{AF81BEE0-08FB-481C-A347-6137517EC20B}"/>
    <hyperlink ref="Y59" r:id="rId1505" display="https://fbref.com/en/players/32f60ed8/matchlogs/2025-2026/summary/Morgan-Gibbs-White-Match-Logs" xr:uid="{BBEAC4EA-577F-48E1-A081-B4CB2CF6D9B8}"/>
    <hyperlink ref="B429" r:id="rId1506" display="https://fbref.com/en/players/10745192/Jamie-Gittens" xr:uid="{D08E5721-6969-4856-80AE-52958DD0B292}"/>
    <hyperlink ref="C429" r:id="rId1507" display="https://fbref.com/en/country/ENG/England-Football" xr:uid="{A62CB10D-DECE-4905-A42F-BE9EE745C582}"/>
    <hyperlink ref="E429" r:id="rId1508" display="https://fbref.com/en/squads/cff3d9bb/Chelsea-Stats" xr:uid="{25A113B1-322E-442C-A265-9AA2B8AD2A28}"/>
    <hyperlink ref="Y429" r:id="rId1509" display="https://fbref.com/en/players/10745192/matchlogs/2025-2026/summary/Jamie-Gittens-Match-Logs" xr:uid="{4828FB43-6330-45D8-AB60-A644EF8FE933}"/>
    <hyperlink ref="B423" r:id="rId1510" display="https://fbref.com/en/players/75fdd638/Wilfried-Gnonto" xr:uid="{AEC9704D-3740-4FFD-9125-DD779F7B9859}"/>
    <hyperlink ref="C423" r:id="rId1511" display="https://fbref.com/en/country/ITA/Italy-Football" xr:uid="{E2964800-7720-4A30-8441-E94EC67FF838}"/>
    <hyperlink ref="E423" r:id="rId1512" display="https://fbref.com/en/squads/5bfb9659/Leeds-United-Stats" xr:uid="{49FF6A7F-E47C-4DDD-971B-DEB1E30A87C6}"/>
    <hyperlink ref="Y423" r:id="rId1513" display="https://fbref.com/en/players/75fdd638/matchlogs/2025-2026/summary/Wilfried-Gnonto-Match-Logs" xr:uid="{DA835C22-8CDA-44F1-9827-2C10E6CD208C}"/>
    <hyperlink ref="B620" r:id="rId1514" display="https://fbref.com/en/players/59149473/Airidas-Golambeckis" xr:uid="{4DE38B42-8CA0-4E97-95F6-3389F3FF8131}"/>
    <hyperlink ref="C620" r:id="rId1515" display="https://fbref.com/en/country/ENG/England-Football" xr:uid="{3FAEF98F-3C4A-4909-BC72-9FB0AA8EB123}"/>
    <hyperlink ref="E620" r:id="rId1516" display="https://fbref.com/en/squads/7c21e445/West-Ham-United-Stats" xr:uid="{2CB61C4C-96DA-4185-90E9-CEDB5CC4DD40}"/>
    <hyperlink ref="Y620" r:id="rId1517" display="https://fbref.com/en/players/59149473/matchlogs/2025-2026/summary/Airidas-Golambeckis-Match-Logs" xr:uid="{4D8A0AE5-EB41-4F72-BEB7-E69DA37F516A}"/>
    <hyperlink ref="B433" r:id="rId1518" display="https://fbref.com/en/players/645a3363/Angel-Gomes" xr:uid="{B9C88D93-E7B6-4149-86DB-CFB6BE7165CB}"/>
    <hyperlink ref="C433" r:id="rId1519" display="https://fbref.com/en/country/ENG/England-Football" xr:uid="{E9EB3D38-0667-45B2-A38C-1CE96954CF4B}"/>
    <hyperlink ref="E433" r:id="rId1520" display="https://fbref.com/en/squads/8cec06e1/Wolverhampton-Wanderers-Stats" xr:uid="{62C15148-17BA-481C-8370-63D9C9CD7EB2}"/>
    <hyperlink ref="Y433" r:id="rId1521" display="https://fbref.com/en/players/645a3363/matchlogs/2025-2026/summary/Angel-Gomes-Match-Logs" xr:uid="{99D9CAD6-4FEE-40C8-A997-8F66281E99F8}"/>
    <hyperlink ref="B93" r:id="rId1522" display="https://fbref.com/en/players/8b57ad2c/Joao-Gomes" xr:uid="{4C375C1A-22CC-48B3-BF26-BEF83D0EF880}"/>
    <hyperlink ref="C93" r:id="rId1523" display="https://fbref.com/en/country/BRA/Brazil-Football" xr:uid="{CAA209B1-769D-4E19-AD82-E5BF28B0DEDA}"/>
    <hyperlink ref="E93" r:id="rId1524" display="https://fbref.com/en/squads/8cec06e1/Wolverhampton-Wanderers-Stats" xr:uid="{499F0D3D-5FF3-4FD0-83B6-8E76CA20EF71}"/>
    <hyperlink ref="Y93" r:id="rId1525" display="https://fbref.com/en/players/8b57ad2c/matchlogs/2025-2026/summary/Joao-Gomes-Match-Logs" xr:uid="{8571990E-4CA6-4FDB-B514-892F926B7B5D}"/>
    <hyperlink ref="B361" r:id="rId1526" display="https://fbref.com/en/players/8dcf77c0/Rodrigo-Gomes" xr:uid="{A593B8BA-770B-4404-A0A3-244522981F2B}"/>
    <hyperlink ref="C361" r:id="rId1527" display="https://fbref.com/en/country/POR/Portugal-Football" xr:uid="{4BC7021C-84EC-4A0B-9F3F-55A8C16D43D6}"/>
    <hyperlink ref="E361" r:id="rId1528" display="https://fbref.com/en/squads/8cec06e1/Wolverhampton-Wanderers-Stats" xr:uid="{A8AF68F8-BECE-46E1-9A2D-94907CCEF7A9}"/>
    <hyperlink ref="Y361" r:id="rId1529" display="https://fbref.com/en/players/8dcf77c0/matchlogs/2025-2026/summary/Rodrigo-Gomes-Match-Logs" xr:uid="{9A96E08B-CD1A-4E09-8456-D8474CBA321D}"/>
    <hyperlink ref="B279" r:id="rId1530" display="https://fbref.com/en/players/f0caab96/Toti-Gomes" xr:uid="{274E08EC-84A6-422D-AA28-A06761846B54}"/>
    <hyperlink ref="C279" r:id="rId1531" display="https://fbref.com/en/country/POR/Portugal-Football" xr:uid="{A6C9FB8F-BF08-47C8-BE4D-DF97E06D60D5}"/>
    <hyperlink ref="E279" r:id="rId1532" display="https://fbref.com/en/squads/8cec06e1/Wolverhampton-Wanderers-Stats" xr:uid="{BF5CDED1-136B-4512-AA49-E4408FFE5A6F}"/>
    <hyperlink ref="Y279" r:id="rId1533" display="https://fbref.com/en/players/f0caab96/matchlogs/2025-2026/summary/Toti-Gomes-Match-Logs" xr:uid="{6347CF44-C41F-4D83-B0F6-ED79CD672D4A}"/>
    <hyperlink ref="B171" r:id="rId1534" display="https://fbref.com/en/players/916728da/Diego-Gomez" xr:uid="{F317F075-A87F-4593-8967-C18817FA5918}"/>
    <hyperlink ref="C171" r:id="rId1535" display="https://fbref.com/en/country/PAR/Paraguay-Football" xr:uid="{28F76C81-CB82-40E4-801E-28D4F392AB9A}"/>
    <hyperlink ref="E171" r:id="rId1536" display="https://fbref.com/en/squads/d07537b9/Brighton-and-Hove-Albion-Stats" xr:uid="{A9BBE38A-7655-474D-822C-4FC1F39A686B}"/>
    <hyperlink ref="Y171" r:id="rId1537" display="https://fbref.com/en/players/916728da/matchlogs/2025-2026/summary/Diego-Gomez-Match-Logs" xr:uid="{1ACA8B30-01ED-4488-B76C-251ECA388F08}"/>
    <hyperlink ref="B409" r:id="rId1538" display="https://fbref.com/en/players/7a11550b/Joe-Gomez" xr:uid="{4F02AAE1-DDFE-4704-BC95-A6F95586DA49}"/>
    <hyperlink ref="C409" r:id="rId1539" display="https://fbref.com/en/country/ENG/England-Football" xr:uid="{7BB86CB2-DB58-4363-8061-DAB41A18A73D}"/>
    <hyperlink ref="E409" r:id="rId1540" display="https://fbref.com/en/squads/822bd0ba/Liverpool-Stats" xr:uid="{A5745024-A46B-45FA-AC4A-67099784E937}"/>
    <hyperlink ref="Y409" r:id="rId1541" display="https://fbref.com/en/players/7a11550b/matchlogs/2025-2026/summary/Joe-Gomez-Match-Logs" xr:uid="{C279D902-40A8-4298-918E-68C1D5A75139}"/>
    <hyperlink ref="B621" r:id="rId1542" display="https://fbref.com/en/players/7e5bebeb/Enso-Gonzalez" xr:uid="{90F2C923-8224-46F4-9DB6-FEAEBC7337AE}"/>
    <hyperlink ref="C621" r:id="rId1543" display="https://fbref.com/en/country/PAR/Paraguay-Football" xr:uid="{4434CF25-53FB-4001-BC5C-F005DB71B491}"/>
    <hyperlink ref="E621" r:id="rId1544" display="https://fbref.com/en/squads/8cec06e1/Wolverhampton-Wanderers-Stats" xr:uid="{F852DD0A-C363-4F54-B42B-FB7DC616C28F}"/>
    <hyperlink ref="Y621" r:id="rId1545" display="https://fbref.com/en/players/7e5bebeb/matchlogs/2025-2026/summary/Enso-Gonzalez-Match-Logs" xr:uid="{79C27558-AFAE-45E5-A3E2-C4CE7521CC0A}"/>
    <hyperlink ref="B258" r:id="rId1546" display="https://fbref.com/en/players/2c56a792/Nicolas-Gonzalez" xr:uid="{8631592C-25D8-41DA-A475-8A0C817E2893}"/>
    <hyperlink ref="C258" r:id="rId1547" display="https://fbref.com/en/country/ESP/Spain-Football" xr:uid="{B8D1EC16-8914-4013-9579-B64722609482}"/>
    <hyperlink ref="E258" r:id="rId1548" display="https://fbref.com/en/squads/b8fd03ef/Manchester-City-Stats" xr:uid="{5B298B3A-75E7-49F8-A36A-88BFC2F287E1}"/>
    <hyperlink ref="Y258" r:id="rId1549" display="https://fbref.com/en/players/2c56a792/matchlogs/2025-2026/summary/Nicolas-Gonzalez-Match-Logs" xr:uid="{475C38B8-5B42-468E-B263-6F7B4A9EF1B9}"/>
    <hyperlink ref="B219" r:id="rId1550" display="https://fbref.com/en/players/2bd83368/Anthony-Gordon" xr:uid="{4916AAF1-6775-4081-9BA1-7AEAECF07DCC}"/>
    <hyperlink ref="C219" r:id="rId1551" display="https://fbref.com/en/country/ENG/England-Football" xr:uid="{6415887B-49F6-45E5-8F03-491C5B15270D}"/>
    <hyperlink ref="E219" r:id="rId1552" display="https://fbref.com/en/squads/b2b47a98/Newcastle-United-Stats" xr:uid="{C4AC0BB7-BBD3-47EB-9610-DE6F31D2D70C}"/>
    <hyperlink ref="Y219" r:id="rId1553" display="https://fbref.com/en/players/2bd83368/matchlogs/2025-2026/summary/Anthony-Gordon-Match-Logs" xr:uid="{7FF7C00D-D689-4ED2-B464-342C5DA100C5}"/>
    <hyperlink ref="B622" r:id="rId1554" display="https://fbref.com/en/players/5f3ab4b3/Josh-Gracey" xr:uid="{DC1C9EDA-5E5B-4B6B-B68C-5580BFF6203D}"/>
    <hyperlink ref="C622" r:id="rId1555" display="https://fbref.com/en/country/NIR/Northern-Ireland-Football" xr:uid="{0E76BA51-DFA1-4951-A522-D1482CC092F4}"/>
    <hyperlink ref="E622" r:id="rId1556" display="https://fbref.com/en/squads/8cec06e1/Wolverhampton-Wanderers-Stats" xr:uid="{F8C6ED71-DA88-409F-9D50-EF7AF57ECB84}"/>
    <hyperlink ref="Y622" r:id="rId1557" display="https://fbref.com/en/players/5f3ab4b3/matchlogs/2025-2026/summary/Josh-Gracey-Match-Logs" xr:uid="{FAA15875-8CA1-4D86-B530-B6119D2006D5}"/>
    <hyperlink ref="B623" r:id="rId1558" display="https://fbref.com/en/players/bd1d3020/Braiden-Graham" xr:uid="{15579F20-A694-4050-8169-C450857A3F12}"/>
    <hyperlink ref="C623" r:id="rId1559" display="https://fbref.com/en/country/NIR/Northern-Ireland-Football" xr:uid="{78A3F0B3-3FA4-45A6-9D28-590FAAFDE809}"/>
    <hyperlink ref="E623" r:id="rId1560" display="https://fbref.com/en/squads/d3fd31cc/Everton-Stats" xr:uid="{0B21929B-6EAF-419E-8E66-32475E707096}"/>
    <hyperlink ref="Y623" r:id="rId1561" display="https://fbref.com/en/players/bd1d3020/matchlogs/2025-2026/summary/Braiden-Graham-Match-Logs" xr:uid="{B18C0405-999B-4BD1-991E-673CB5AC8987}"/>
    <hyperlink ref="B72" r:id="rId1562" display="https://fbref.com/en/players/b8e740fb/Ryan-Gravenberch" xr:uid="{1BE5555A-0FF5-4098-A702-4D2CB4030B2F}"/>
    <hyperlink ref="C72" r:id="rId1563" display="https://fbref.com/en/country/NED/Netherlands-Football" xr:uid="{9F63A0A7-ED54-4AF6-A3A2-D0BCD3CFA25C}"/>
    <hyperlink ref="E72" r:id="rId1564" display="https://fbref.com/en/squads/822bd0ba/Liverpool-Stats" xr:uid="{70A54EB0-2B99-4DA7-B7E5-4EE4CBDD6DD3}"/>
    <hyperlink ref="Y72" r:id="rId1565" display="https://fbref.com/en/players/b8e740fb/matchlogs/2025-2026/summary/Ryan-Gravenberch-Match-Logs" xr:uid="{EB8BF95A-5446-4201-9568-9584CB2B43FF}"/>
    <hyperlink ref="B272" r:id="rId1566" display="https://fbref.com/en/players/f58515f5/Archie-Gray" xr:uid="{07E4F5E4-38AF-4095-BC7F-11FE3430D6E3}"/>
    <hyperlink ref="C272" r:id="rId1567" display="https://fbref.com/en/country/ENG/England-Football" xr:uid="{4808FE56-1ADE-4186-A96E-1DBAD9A27644}"/>
    <hyperlink ref="E272" r:id="rId1568" display="https://fbref.com/en/squads/361ca564/Tottenham-Hotspur-Stats" xr:uid="{A110A0D2-F9A6-4180-90B6-702F3C866B7C}"/>
    <hyperlink ref="Y272" r:id="rId1569" display="https://fbref.com/en/players/f58515f5/matchlogs/2025-2026/summary/Archie-Gray-Match-Logs" xr:uid="{B854FF09-8FFC-4D15-AD71-C3193A045592}"/>
    <hyperlink ref="B624" r:id="rId1570" display="https://fbref.com/en/players/59429fa1/Charlie-Gray" xr:uid="{BC123E8A-E1DD-4E98-A99B-772B59B2E9DE}"/>
    <hyperlink ref="C624" r:id="rId1571" display="https://fbref.com/en/country/ENG/England-Football" xr:uid="{67EEFB20-7A37-4024-B6C3-06638FC037A1}"/>
    <hyperlink ref="E624" r:id="rId1572" display="https://fbref.com/en/squads/b8fd03ef/Manchester-City-Stats" xr:uid="{7E884BD8-1D57-4B98-B92C-261C75EE8F0D}"/>
    <hyperlink ref="Y624" r:id="rId1573" display="https://fbref.com/en/players/59429fa1/matchlogs/2025-2026/summary/Charlie-Gray-Match-Logs" xr:uid="{5172F1EA-204E-4FEE-98D3-329BDF36F1A6}"/>
    <hyperlink ref="B625" r:id="rId1574" display="https://fbref.com/en/players/99965ed0/Harry-Gray" xr:uid="{ED1D2A79-225F-46F5-97BD-6CF9EC751CCD}"/>
    <hyperlink ref="C625" r:id="rId1575" display="https://fbref.com/en/country/ENG/England-Football" xr:uid="{2C38A866-BF77-4F33-95D3-874CBFCC3B2C}"/>
    <hyperlink ref="E625" r:id="rId1576" display="https://fbref.com/en/squads/5bfb9659/Leeds-United-Stats" xr:uid="{0DCE9A7A-2F19-42D2-9617-83544798FD41}"/>
    <hyperlink ref="Y625" r:id="rId1577" display="https://fbref.com/en/players/99965ed0/matchlogs/2025-2026/summary/Harry-Gray-Match-Logs" xr:uid="{FDAE75E0-AAEB-47F0-A5BA-8DCD2F85C267}"/>
    <hyperlink ref="B250" r:id="rId1578" display="https://fbref.com/en/players/b0b4fd3e/Jack-Grealish" xr:uid="{A80B4EA4-758C-4313-B02B-6B591F9575C3}"/>
    <hyperlink ref="C250" r:id="rId1579" display="https://fbref.com/en/country/ENG/England-Football" xr:uid="{7908FEB7-AC22-468D-A9C8-42D4FAE88330}"/>
    <hyperlink ref="E250" r:id="rId1580" display="https://fbref.com/en/squads/d3fd31cc/Everton-Stats" xr:uid="{71B5CB59-5A38-4867-A2AD-EC62015A44FA}"/>
    <hyperlink ref="Y250" r:id="rId1581" display="https://fbref.com/en/players/b0b4fd3e/matchlogs/2025-2026/summary/Jack-Grealish-Match-Logs" xr:uid="{1356E3F9-0EFC-4315-B297-3DB20F01F931}"/>
    <hyperlink ref="B248" r:id="rId1582" display="https://fbref.com/en/players/8aec0537/Pascal-Gross" xr:uid="{D26B0C9A-258E-42B2-80B3-88CCE56C6C0D}"/>
    <hyperlink ref="C248" r:id="rId1583" display="https://fbref.com/en/country/GER/Germany-Football" xr:uid="{A21960F1-951B-4040-A1AB-2F3D5B2F254C}"/>
    <hyperlink ref="E248" r:id="rId1584" display="https://fbref.com/en/squads/d07537b9/Brighton-and-Hove-Albion-Stats" xr:uid="{814C580E-727E-4548-A9AE-18AC84E77809}"/>
    <hyperlink ref="Y248" r:id="rId1585" display="https://fbref.com/en/players/8aec0537/matchlogs/2025-2026/summary/Pascal-Gross-Match-Logs" xr:uid="{B0E9088E-539E-46C6-9053-F3C3D996BD59}"/>
    <hyperlink ref="B389" r:id="rId1586" display="https://fbref.com/en/players/ae9b998d/Brajan-Gruda" xr:uid="{C9264ABF-2F48-4A2A-BC9C-162A8AB94F19}"/>
    <hyperlink ref="C389" r:id="rId1587" display="https://fbref.com/en/country/GER/Germany-Football" xr:uid="{840536F7-544C-4D71-A911-3D64DD232B84}"/>
    <hyperlink ref="E389" r:id="rId1588" display="https://fbref.com/en/squads/d07537b9/Brighton-and-Hove-Albion-Stats" xr:uid="{704843D6-5BCF-4864-B5C1-B8692CAA002D}"/>
    <hyperlink ref="Y389" r:id="rId1589" display="https://fbref.com/en/players/ae9b998d/matchlogs/2025-2026/summary/Brajan-Gruda-Match-Logs" xr:uid="{27DB757C-9074-4EF5-96B9-EB412544F7E9}"/>
    <hyperlink ref="B301" r:id="rId1590" display="https://fbref.com/en/players/1fc4f3d1/Ilia-Gruev" xr:uid="{67D2AB1F-0FFC-41E8-9A8D-3EF3A3A566FE}"/>
    <hyperlink ref="C301" r:id="rId1591" display="https://fbref.com/en/country/BUL/Bulgaria-Football" xr:uid="{7C85B3BA-1F41-4D7F-A787-DFA4E7BF2D90}"/>
    <hyperlink ref="E301" r:id="rId1592" display="https://fbref.com/en/squads/5bfb9659/Leeds-United-Stats" xr:uid="{37A5174E-BEEA-43B8-A80B-53A96B17620E}"/>
    <hyperlink ref="Y301" r:id="rId1593" display="https://fbref.com/en/players/1fc4f3d1/matchlogs/2025-2026/summary/Ilia-Gruev-Match-Logs" xr:uid="{1F255D03-737A-4408-9E77-F2436D0FA699}"/>
    <hyperlink ref="B120" r:id="rId1594" display="https://fbref.com/en/players/d5d22a58/Gabriel-Gudmundsson" xr:uid="{141FC741-6104-4274-9AB4-B29A78486146}"/>
    <hyperlink ref="C120" r:id="rId1595" display="https://fbref.com/en/country/SWE/Sweden-Football" xr:uid="{2D0A0ACB-15D9-4C45-87C2-B586F739A393}"/>
    <hyperlink ref="E120" r:id="rId1596" display="https://fbref.com/en/squads/5bfb9659/Leeds-United-Stats" xr:uid="{74E460FE-1EBE-4264-BEE4-0DEF14D35448}"/>
    <hyperlink ref="Y120" r:id="rId1597" display="https://fbref.com/en/players/d5d22a58/matchlogs/2025-2026/summary/Gabriel-Gudmundsson-Match-Logs" xr:uid="{DA7F4D9D-BF74-41B8-9C64-74AE6408B8BD}"/>
    <hyperlink ref="B217" r:id="rId1598" display="https://fbref.com/en/players/d0706b27/Marc-Guehi" xr:uid="{2EF9D587-5F22-47D7-8B51-9775AE1D98CF}"/>
    <hyperlink ref="C217" r:id="rId1599" display="https://fbref.com/en/country/ENG/England-Football" xr:uid="{317C0483-8F5D-4B1F-8190-379E7B9CB10F}"/>
    <hyperlink ref="E217" r:id="rId1600" display="https://fbref.com/en/squads/47c64c55/Crystal-Palace-Stats" xr:uid="{3DF74CEA-E9BF-41B2-8DD4-72E9846948D5}"/>
    <hyperlink ref="Y217" r:id="rId1601" display="https://fbref.com/en/players/d0706b27/matchlogs/2025-2026/summary/Marc-Guehi-Match-Logs" xr:uid="{0498CBB6-8E1F-48A4-982C-E6C72F2111FA}"/>
    <hyperlink ref="B293" r:id="rId1602" display="https://fbref.com/en/players/d0706b27/Marc-Guehi" xr:uid="{CE945084-7CA3-46E6-87D2-EC47893D7A63}"/>
    <hyperlink ref="C293" r:id="rId1603" display="https://fbref.com/en/country/ENG/England-Football" xr:uid="{0890D62B-1722-466E-A779-A82DCDB9D0A2}"/>
    <hyperlink ref="E293" r:id="rId1604" display="https://fbref.com/en/squads/b8fd03ef/Manchester-City-Stats" xr:uid="{52D02477-44AB-4450-B5FC-71E4EFA470AA}"/>
    <hyperlink ref="Y293" r:id="rId1605" display="https://fbref.com/en/players/d0706b27/matchlogs/2025-2026/summary/Marc-Guehi-Match-Logs" xr:uid="{8CD0C1EF-3E2D-4AE4-AE03-9C327018FD45}"/>
    <hyperlink ref="B455" r:id="rId1606" display="https://fbref.com/en/players/b73f17f8/Evann-Guessand" xr:uid="{46A0A3FE-590D-4644-8C94-F83E7CB86EAE}"/>
    <hyperlink ref="C455" r:id="rId1607" display="https://fbref.com/en/country/CIV/Cote-dIvoire-Football" xr:uid="{1457E9F6-5222-43EB-AB23-E0BCC7316E4C}"/>
    <hyperlink ref="E455" r:id="rId1608" display="https://fbref.com/en/squads/47c64c55/Crystal-Palace-Stats" xr:uid="{A5B35303-05BC-42F3-ACE0-59A1EAAB3A87}"/>
    <hyperlink ref="Y455" r:id="rId1609" display="https://fbref.com/en/players/b73f17f8/matchlogs/2025-2026/summary/Evann-Guessand-Match-Logs" xr:uid="{C505F073-3A23-41C0-852D-1A042EBEBE3A}"/>
    <hyperlink ref="B413" r:id="rId1610" display="https://fbref.com/en/players/b73f17f8/Evann-Guessand" xr:uid="{C1C243AE-2A97-4FD8-982F-0E4B1A59674E}"/>
    <hyperlink ref="C413" r:id="rId1611" display="https://fbref.com/en/country/CIV/Cote-dIvoire-Football" xr:uid="{3D6FF85D-01E8-4CE0-9A69-1B9190580380}"/>
    <hyperlink ref="E413" r:id="rId1612" display="https://fbref.com/en/squads/8602292d/Aston-Villa-Stats" xr:uid="{16273676-C45A-421D-9F82-2A5BB9BEE3D7}"/>
    <hyperlink ref="Y413" r:id="rId1613" display="https://fbref.com/en/players/b73f17f8/matchlogs/2025-2026/summary/Evann-Guessand-Match-Logs" xr:uid="{32746868-F5CC-4DE5-9112-0853E091B360}"/>
    <hyperlink ref="B498" r:id="rId1614" display="https://fbref.com/en/players/b7672d43/Luis-Guilherme" xr:uid="{E0ECFE46-79D1-4F2F-8371-39078D112282}"/>
    <hyperlink ref="C498" r:id="rId1615" display="https://fbref.com/en/country/BRA/Brazil-Football" xr:uid="{18F03840-DA39-4690-AB88-85C99AC689A8}"/>
    <hyperlink ref="E498" r:id="rId1616" display="https://fbref.com/en/squads/7c21e445/West-Ham-United-Stats" xr:uid="{D7C28557-4677-49C2-93FE-B3A2EB8B988C}"/>
    <hyperlink ref="Y498" r:id="rId1617" display="https://fbref.com/en/players/b7672d43/matchlogs/2025-2026/summary/Luis-Guilherme-Match-Logs" xr:uid="{4E414746-51EC-42A6-A880-BE1F837D5FC3}"/>
    <hyperlink ref="B136" r:id="rId1618" display="https://fbref.com/en/players/82518f62/Bruno-Guimaraes" xr:uid="{A8A2CF94-13E2-40BD-B13F-A1BAC5EB111B}"/>
    <hyperlink ref="C136" r:id="rId1619" display="https://fbref.com/en/country/BRA/Brazil-Football" xr:uid="{F5BD5EE4-F536-4646-ADB4-4B194A037042}"/>
    <hyperlink ref="E136" r:id="rId1620" display="https://fbref.com/en/squads/b2b47a98/Newcastle-United-Stats" xr:uid="{8C952658-508C-4297-9BE2-34C4DB15B8DF}"/>
    <hyperlink ref="Y136" r:id="rId1621" display="https://fbref.com/en/players/82518f62/matchlogs/2025-2026/summary/Bruno-Guimaraes-Match-Logs" xr:uid="{ADD5DBD2-9198-4274-94BC-D302B1A3D059}"/>
    <hyperlink ref="B554" r:id="rId1622" display="https://fbref.com/en/players/d3d774cc/Marc-Guiu" xr:uid="{971D4293-4337-435F-99E4-68E8DD86CD32}"/>
    <hyperlink ref="C554" r:id="rId1623" display="https://fbref.com/en/country/ESP/Spain-Football" xr:uid="{F3EFBB71-4A99-4B8A-A35B-1EF9D74811DE}"/>
    <hyperlink ref="E554" r:id="rId1624" display="https://fbref.com/en/squads/8ef52968/Sunderland-Stats" xr:uid="{65EBCE43-B6B9-4C8C-A117-42C927A94406}"/>
    <hyperlink ref="Y554" r:id="rId1625" display="https://fbref.com/en/players/d3d774cc/matchlogs/2025-2026/summary/Marc-Guiu-Match-Logs" xr:uid="{BB7461DF-2143-406F-911A-BCCBA2F0F58C}"/>
    <hyperlink ref="B469" r:id="rId1626" display="https://fbref.com/en/players/d3d774cc/Marc-Guiu" xr:uid="{ECF8D858-1492-4E86-B4B7-57B10380881A}"/>
    <hyperlink ref="C469" r:id="rId1627" display="https://fbref.com/en/country/ESP/Spain-Football" xr:uid="{E5C8465C-D16B-45AD-BFC5-42EF4291CA5F}"/>
    <hyperlink ref="E469" r:id="rId1628" display="https://fbref.com/en/squads/cff3d9bb/Chelsea-Stats" xr:uid="{A6753E24-F9E2-4681-B481-4C9C82CFF01B}"/>
    <hyperlink ref="Y469" r:id="rId1629" display="https://fbref.com/en/players/d3d774cc/matchlogs/2025-2026/summary/Marc-Guiu-Match-Logs" xr:uid="{CEE60E59-1F4D-40A0-B6B8-46E21F73D045}"/>
    <hyperlink ref="B626" r:id="rId1630" display="https://fbref.com/en/players/819b3158/Ilkay-Gundogan" xr:uid="{6CDB242B-0858-4D8D-9278-A84E3AB04B0E}"/>
    <hyperlink ref="C626" r:id="rId1631" display="https://fbref.com/en/country/GER/Germany-Football" xr:uid="{6F897F8F-3EFE-4F61-B0F3-404676C242CA}"/>
    <hyperlink ref="E626" r:id="rId1632" display="https://fbref.com/en/squads/b8fd03ef/Manchester-City-Stats" xr:uid="{3DE0A041-B11D-42F4-815C-9F43975E7F0C}"/>
    <hyperlink ref="Y626" r:id="rId1633" display="https://fbref.com/en/players/819b3158/matchlogs/2025-2026/summary/Ilkay-Gundogan-Match-Logs" xr:uid="{6C08E42B-3CC4-4FBF-A6EA-19140F691C36}"/>
    <hyperlink ref="B527" r:id="rId1634" display="https://fbref.com/en/players/e082af5b/Angus-Gunn" xr:uid="{F3F99201-84F6-4A4D-B1DB-0BC4FCD4A5D1}"/>
    <hyperlink ref="C527" r:id="rId1635" display="https://fbref.com/en/country/SCO/Scotland-Football" xr:uid="{D5E17512-066C-48E3-9CDE-7073ED024000}"/>
    <hyperlink ref="E527" r:id="rId1636" display="https://fbref.com/en/squads/e4a775cb/Nottingham-Forest-Stats" xr:uid="{681BF389-AF6A-44FB-822E-62E70948AB46}"/>
    <hyperlink ref="Y527" r:id="rId1637" display="https://fbref.com/en/players/e082af5b/matchlogs/2025-2026/summary/Angus-Gunn-Match-Logs" xr:uid="{FFD8D4D2-209A-4016-9EB7-00178318F099}"/>
    <hyperlink ref="B152" r:id="rId1638" display="https://fbref.com/en/players/d56b9520/Malo-Gusto" xr:uid="{6E9293D1-40B8-46D9-B75E-D9F6551D3F33}"/>
    <hyperlink ref="C152" r:id="rId1639" display="https://fbref.com/en/country/FRA/France-Football" xr:uid="{E2BE61B9-AE4A-4094-8910-1C676ED321D3}"/>
    <hyperlink ref="E152" r:id="rId1640" display="https://fbref.com/en/squads/cff3d9bb/Chelsea-Stats" xr:uid="{6D607B1F-12CF-43EF-96EF-072EEDABD9E4}"/>
    <hyperlink ref="Y152" r:id="rId1641" display="https://fbref.com/en/players/d56b9520/matchlogs/2025-2026/summary/Malo-Gusto-Match-Logs" xr:uid="{07670343-1249-4C2F-B676-DF649D8DC7D5}"/>
    <hyperlink ref="B290" r:id="rId1642" display="https://fbref.com/en/players/5ad50391/Josko-Gvardiol" xr:uid="{71269988-9129-485F-9AEE-FAC7792F1B78}"/>
    <hyperlink ref="C290" r:id="rId1643" display="https://fbref.com/en/country/CRO/Croatia-Football" xr:uid="{147C372A-818E-408A-8227-F436F475A24B}"/>
    <hyperlink ref="E290" r:id="rId1644" display="https://fbref.com/en/squads/b8fd03ef/Manchester-City-Stats" xr:uid="{64FAC493-AA07-432D-94F4-5130453CCD87}"/>
    <hyperlink ref="Y290" r:id="rId1645" display="https://fbref.com/en/players/5ad50391/matchlogs/2025-2026/summary/Josko-Gvardiol-Match-Logs" xr:uid="{B88C44EF-5613-41C3-83A6-6AD34342430D}"/>
    <hyperlink ref="B156" r:id="rId1646" display="https://fbref.com/en/players/4d5a9185/Viktor-Gyokeres" xr:uid="{F14A5652-76FF-48FB-B611-9588269B24FD}"/>
    <hyperlink ref="C156" r:id="rId1647" display="https://fbref.com/en/country/SWE/Sweden-Football" xr:uid="{0E7EFBB5-5E4F-4159-97E7-BF61441AC276}"/>
    <hyperlink ref="E156" r:id="rId1648" display="https://fbref.com/en/squads/18bb7c10/Arsenal-Stats" xr:uid="{C8A4A549-9AC8-40D0-9B54-B3B3351222C7}"/>
    <hyperlink ref="Y156" r:id="rId1649" display="https://fbref.com/en/players/4d5a9185/matchlogs/2025-2026/summary/Viktor-Gyokeres-Match-Logs" xr:uid="{82D95142-70ED-477B-B76D-1BAF9CBB59B0}"/>
    <hyperlink ref="B77" r:id="rId1650" display="https://fbref.com/en/players/1f44ac21/Erling-Haaland" xr:uid="{DB79ED62-10B9-4BF2-8244-537AD600A5A4}"/>
    <hyperlink ref="C77" r:id="rId1651" display="https://fbref.com/en/country/NOR/Norway-Football" xr:uid="{72578F7A-0A47-40AC-AFC9-03352AE8346B}"/>
    <hyperlink ref="E77" r:id="rId1652" display="https://fbref.com/en/squads/b8fd03ef/Manchester-City-Stats" xr:uid="{6505DE84-8168-498E-A9EF-3E8F08046559}"/>
    <hyperlink ref="Y77" r:id="rId1653" display="https://fbref.com/en/players/1f44ac21/matchlogs/2025-2026/summary/Erling-Haaland-Match-Logs" xr:uid="{F8B63DFD-E467-4A71-8C33-E12B78EED9B2}"/>
    <hyperlink ref="B163" r:id="rId1654" display="https://fbref.com/en/players/da011f18/Lewis-Hall" xr:uid="{B2816D6A-5F12-4133-AE33-9B26B1C749EB}"/>
    <hyperlink ref="C163" r:id="rId1655" display="https://fbref.com/en/country/ENG/England-Football" xr:uid="{890E17DE-4D0A-4268-A13C-1F0BDF01FA6C}"/>
    <hyperlink ref="E163" r:id="rId1656" display="https://fbref.com/en/squads/b2b47a98/Newcastle-United-Stats" xr:uid="{66B079D9-83BC-4418-AF9F-CF5D395B4C6D}"/>
    <hyperlink ref="Y163" r:id="rId1657" display="https://fbref.com/en/players/da011f18/matchlogs/2025-2026/summary/Lewis-Hall-Match-Logs" xr:uid="{5A5F6382-D0EA-4278-9E5D-E5DDD9521F0A}"/>
    <hyperlink ref="B466" r:id="rId1658" display="https://fbref.com/en/players/aa849a12/Jack-Harrison" xr:uid="{52413B93-4F76-4F84-91A5-D3BF4EC71AB7}"/>
    <hyperlink ref="C466" r:id="rId1659" display="https://fbref.com/en/country/ENG/England-Football" xr:uid="{69C81F11-4A36-4D94-B296-8B4612E081D1}"/>
    <hyperlink ref="E466" r:id="rId1660" display="https://fbref.com/en/squads/5bfb9659/Leeds-United-Stats" xr:uid="{35EF3A13-F12F-4D30-B946-9117EEF95839}"/>
    <hyperlink ref="Y466" r:id="rId1661" display="https://fbref.com/en/players/aa849a12/matchlogs/2025-2026/summary/Jack-Harrison-Match-Logs" xr:uid="{7EB49EE6-BB0D-4FE9-B83D-129212F3E356}"/>
    <hyperlink ref="B210" r:id="rId1662" display="https://fbref.com/en/players/39e1138f/Quilindschy-Hartman" xr:uid="{03167607-B223-497D-BAE6-509613C94818}"/>
    <hyperlink ref="C210" r:id="rId1663" display="https://fbref.com/en/country/NED/Netherlands-Football" xr:uid="{9977055E-74C9-4AB7-B069-75CBF7D0EEC5}"/>
    <hyperlink ref="E210" r:id="rId1664" display="https://fbref.com/en/squads/943e8050/Burnley-Stats" xr:uid="{C0FC31BF-4840-42E5-96C5-EF50A62AFCAD}"/>
    <hyperlink ref="Y210" r:id="rId1665" display="https://fbref.com/en/players/39e1138f/matchlogs/2025-2026/summary/Quilindschy-Hartman-Match-Logs" xr:uid="{EB6B6AB6-8D6A-404D-B0C2-8EE4973E4F78}"/>
    <hyperlink ref="B325" r:id="rId1666" display="https://fbref.com/en/players/bde35051/Jorrel-Hato" xr:uid="{667C76E8-F6C2-4B4C-9324-63A5266F327F}"/>
    <hyperlink ref="C325" r:id="rId1667" display="https://fbref.com/en/country/NED/Netherlands-Football" xr:uid="{04B24085-CC18-4971-B9E9-1E305FAFAF3B}"/>
    <hyperlink ref="E325" r:id="rId1668" display="https://fbref.com/en/squads/cff3d9bb/Chelsea-Stats" xr:uid="{63248095-DD19-400E-9FCF-86A3F8A346EE}"/>
    <hyperlink ref="Y325" r:id="rId1669" display="https://fbref.com/en/players/bde35051/matchlogs/2025-2026/summary/Jorrel-Hato-Match-Logs" xr:uid="{9BD9E5AA-95D6-4B13-AA6D-43ABB8EB2EBA}"/>
    <hyperlink ref="B415" r:id="rId1670" display="https://fbref.com/en/players/fed7cb61/Kai-Havertz" xr:uid="{152C828D-4330-48D6-829C-C6824B6949D5}"/>
    <hyperlink ref="C415" r:id="rId1671" display="https://fbref.com/en/country/GER/Germany-Football" xr:uid="{67552136-88F7-43C4-A1A7-E420FA3C2440}"/>
    <hyperlink ref="E415" r:id="rId1672" display="https://fbref.com/en/squads/18bb7c10/Arsenal-Stats" xr:uid="{C0FF800F-698F-4103-8392-8B18DE59CF37}"/>
    <hyperlink ref="Y415" r:id="rId1673" display="https://fbref.com/en/players/fed7cb61/matchlogs/2025-2026/summary/Kai-Havertz-Match-Logs" xr:uid="{CF00D521-6E18-46CF-BB75-72FD07BFE676}"/>
    <hyperlink ref="B627" r:id="rId1674" display="https://fbref.com/en/players/a6de6361/Tom-Heaton" xr:uid="{099B0EBF-7C17-40F6-B5B0-0551AA15A4AE}"/>
    <hyperlink ref="C627" r:id="rId1675" display="https://fbref.com/en/country/ENG/England-Football" xr:uid="{5E1C31B3-4E46-47AC-A1F4-FB2E386C91AD}"/>
    <hyperlink ref="E627" r:id="rId1676" display="https://fbref.com/en/squads/19538871/Manchester-United-Stats" xr:uid="{0F14984D-0622-4166-BDE3-2A4381A5F4F3}"/>
    <hyperlink ref="Y627" r:id="rId1677" display="https://fbref.com/en/players/a6de6361/matchlogs/2025-2026/summary/Tom-Heaton-Match-Logs" xr:uid="{CD2DBC88-D5DD-45E2-8D45-CC8E3DE30363}"/>
    <hyperlink ref="B366" r:id="rId1678" display="https://fbref.com/en/players/64e17fab/Ayden-Heaven" xr:uid="{8CDA3ED5-0FD0-4D5E-97B3-D14266393CBD}"/>
    <hyperlink ref="C366" r:id="rId1679" display="https://fbref.com/en/country/ENG/England-Football" xr:uid="{F7B12A37-E6D4-49D9-BCCE-8F92DD074549}"/>
    <hyperlink ref="E366" r:id="rId1680" display="https://fbref.com/en/squads/19538871/Manchester-United-Stats" xr:uid="{0122D7A2-EF5D-4692-BC69-BA40151B3199}"/>
    <hyperlink ref="Y366" r:id="rId1681" display="https://fbref.com/en/players/64e17fab/matchlogs/2025-2026/summary/Ayden-Heaven-Match-Logs" xr:uid="{6AE9F606-D696-4833-8A67-7B922ACC3931}"/>
    <hyperlink ref="B51" r:id="rId1682" display="https://fbref.com/en/players/4fd08daa/Jan-Paul-van-Hecke" xr:uid="{6D096567-CE50-4F52-B8E1-AEB208958149}"/>
    <hyperlink ref="C51" r:id="rId1683" display="https://fbref.com/en/country/NED/Netherlands-Football" xr:uid="{1F051E89-4504-41CA-843B-BB8E5F4C654C}"/>
    <hyperlink ref="E51" r:id="rId1684" display="https://fbref.com/en/squads/d07537b9/Brighton-and-Hove-Albion-Stats" xr:uid="{18D7CA83-3381-4913-8577-BE088C285EEA}"/>
    <hyperlink ref="Y51" r:id="rId1685" display="https://fbref.com/en/players/4fd08daa/matchlogs/2025-2026/summary/Jan-Paul-van-Hecke-Match-Logs" xr:uid="{7992F863-BBF3-46CE-B0E5-D13561F69E90}"/>
    <hyperlink ref="B275" r:id="rId1686" display="https://fbref.com/en/players/169fd162/Hwang-Hee-chan" xr:uid="{336CAB5F-D871-48DD-B816-5B83327B4248}"/>
    <hyperlink ref="C275" r:id="rId1687" display="https://fbref.com/en/country/KOR/Korea-Republic-Football" xr:uid="{1382AC88-6AF6-4507-B09D-424523803C2F}"/>
    <hyperlink ref="E275" r:id="rId1688" display="https://fbref.com/en/squads/8cec06e1/Wolverhampton-Wanderers-Stats" xr:uid="{4B61EF2D-BE89-4192-A59B-309F88BFA326}"/>
    <hyperlink ref="Y275" r:id="rId1689" display="https://fbref.com/en/players/169fd162/matchlogs/2025-2026/summary/Hwang-Hee-chan-Match-Logs" xr:uid="{074BF41B-6C6F-4B96-8674-F44D0BD64C9A}"/>
    <hyperlink ref="B543" r:id="rId1690" display="https://fbref.com/en/players/28795530/George-Hemmings" xr:uid="{7127BF95-656B-46F5-85D1-0B546F22899C}"/>
    <hyperlink ref="C543" r:id="rId1691" display="https://fbref.com/en/country/ENG/England-Football" xr:uid="{A0E189D0-C298-4EE0-8B06-AB6EDAB9C44F}"/>
    <hyperlink ref="E543" r:id="rId1692" display="https://fbref.com/en/squads/8602292d/Aston-Villa-Stats" xr:uid="{93744F74-A309-4BF5-AE21-D99F5234334A}"/>
    <hyperlink ref="Y543" r:id="rId1693" display="https://fbref.com/en/players/28795530/matchlogs/2025-2026/summary/George-Hemmings-Match-Logs" xr:uid="{ABA41B54-14E9-42BB-A93A-44EDE55D74F1}"/>
    <hyperlink ref="B40" r:id="rId1694" display="https://fbref.com/en/players/e5a76dfe/Dean-Henderson" xr:uid="{20827E8C-067B-4C8B-977B-DC7D1BF308E5}"/>
    <hyperlink ref="C40" r:id="rId1695" display="https://fbref.com/en/country/ENG/England-Football" xr:uid="{9564743E-C456-4E68-8929-7F987C1927AF}"/>
    <hyperlink ref="E40" r:id="rId1696" display="https://fbref.com/en/squads/47c64c55/Crystal-Palace-Stats" xr:uid="{EF05D392-3716-4E43-8B81-9751170C9B16}"/>
    <hyperlink ref="Y40" r:id="rId1697" display="https://fbref.com/en/players/e5a76dfe/matchlogs/2025-2026/summary/Dean-Henderson-Match-Logs" xr:uid="{303241FF-605C-457F-B28C-F3E808D24E40}"/>
    <hyperlink ref="B195" r:id="rId1698" display="https://fbref.com/en/players/935e6b8f/Jordan-Henderson" xr:uid="{0DB7691E-DB5C-4D8E-A4ED-C5503129C35A}"/>
    <hyperlink ref="C195" r:id="rId1699" display="https://fbref.com/en/country/ENG/England-Football" xr:uid="{0A7AD529-1358-4213-A83B-06DEC8EFAD28}"/>
    <hyperlink ref="E195" r:id="rId1700" display="https://fbref.com/en/squads/cd051869/Brentford-Stats" xr:uid="{0EE55D29-0D44-4A7B-87A4-16DCDF80D4C9}"/>
    <hyperlink ref="Y195" r:id="rId1701" display="https://fbref.com/en/players/935e6b8f/matchlogs/2025-2026/summary/Jordan-Henderson-Match-Logs" xr:uid="{93784548-5989-4C91-82EB-269A900ECE72}"/>
    <hyperlink ref="B298" r:id="rId1702" display="https://fbref.com/en/players/8a3c1dc7/Rico-Henry" xr:uid="{CED81E36-20BB-437F-9177-F27223382BA9}"/>
    <hyperlink ref="C298" r:id="rId1703" display="https://fbref.com/en/country/JAM/Jamaica-Football" xr:uid="{74122FA1-F013-42E0-8844-3DD4684E3413}"/>
    <hyperlink ref="E298" r:id="rId1704" display="https://fbref.com/en/squads/cd051869/Brentford-Stats" xr:uid="{0792AE75-D8E2-4393-B96F-B3F054A0836D}"/>
    <hyperlink ref="Y298" r:id="rId1705" display="https://fbref.com/en/players/8a3c1dc7/matchlogs/2025-2026/summary/Rico-Henry-Match-Logs" xr:uid="{AF774748-F433-4EDC-B79F-B48C2BF36B8F}"/>
    <hyperlink ref="B251" r:id="rId1706" display="https://fbref.com/en/players/c924b17d/Mads-Hermansen" xr:uid="{A416A8D0-0EE0-4503-BF14-0B2BEF038304}"/>
    <hyperlink ref="C251" r:id="rId1707" display="https://fbref.com/en/country/DEN/Denmark-Football" xr:uid="{CC0E2909-AA7A-41A4-8D8E-FDA8DF9EB895}"/>
    <hyperlink ref="E251" r:id="rId1708" display="https://fbref.com/en/squads/7c21e445/West-Ham-United-Stats" xr:uid="{C93E7D88-2126-4BE7-BEE4-987DBDFC105A}"/>
    <hyperlink ref="Y251" r:id="rId1709" display="https://fbref.com/en/players/c924b17d/matchlogs/2025-2026/summary/Mads-Hermansen-Match-Logs" xr:uid="{73A5479E-92BA-442F-8457-0B63DD902B79}"/>
    <hyperlink ref="B628" r:id="rId1710" display="https://fbref.com/en/players/8a764f73/Finlay-Herrick" xr:uid="{1F4FE065-066D-47F0-90BD-291B5395666B}"/>
    <hyperlink ref="C628" r:id="rId1711" display="https://fbref.com/en/country/ENG/England-Football" xr:uid="{85995C44-A45A-4DDE-94DA-81B9B7AB9CAB}"/>
    <hyperlink ref="E628" r:id="rId1712" display="https://fbref.com/en/squads/7c21e445/West-Ham-United-Stats" xr:uid="{6CC19041-11DA-409C-A624-E099F5C16DC9}"/>
    <hyperlink ref="Y628" r:id="rId1713" display="https://fbref.com/en/players/8a764f73/matchlogs/2025-2026/summary/Finlay-Herrick-Match-Logs" xr:uid="{4C647722-17DF-44E3-B9EA-1AB56F421D0D}"/>
    <hyperlink ref="B629" r:id="rId1714" display="https://fbref.com/en/players/d4ee4622/Reigan-Heskey" xr:uid="{7EA3B8E9-9410-48C6-AEF8-6F8687F71FF7}"/>
    <hyperlink ref="C629" r:id="rId1715" display="https://fbref.com/en/country/ENG/England-Football" xr:uid="{CBD1862D-DC7B-475D-B499-5529CC1F6899}"/>
    <hyperlink ref="E629" r:id="rId1716" display="https://fbref.com/en/squads/b8fd03ef/Manchester-City-Stats" xr:uid="{DAF86496-22E7-4DDA-89D3-9C34215B2998}"/>
    <hyperlink ref="Y629" r:id="rId1717" display="https://fbref.com/en/players/d4ee4622/matchlogs/2025-2026/summary/Reigan-Heskey-Match-Logs" xr:uid="{35A8B7D0-E416-4DC9-B72C-A7AF2CDFD00F}"/>
    <hyperlink ref="B395" r:id="rId1718" display="https://fbref.com/en/players/1780bb4a/Aaron-Hickey" xr:uid="{BBEA59B3-DD2C-49D5-97E5-D4EF8EB61D3F}"/>
    <hyperlink ref="C395" r:id="rId1719" display="https://fbref.com/en/country/SCO/Scotland-Football" xr:uid="{5CAAE6C7-E45F-4990-BF6E-21F5C6C99553}"/>
    <hyperlink ref="E395" r:id="rId1720" display="https://fbref.com/en/squads/cd051869/Brentford-Stats" xr:uid="{D7CC0159-783D-4219-B2C9-40AC61FEF4E7}"/>
    <hyperlink ref="Y395" r:id="rId1721" display="https://fbref.com/en/players/1780bb4a/matchlogs/2025-2026/summary/Aaron-Hickey-Match-Logs" xr:uid="{07814BF4-130A-4BF2-BCD4-635B9E018CC5}"/>
    <hyperlink ref="B172" r:id="rId1722" display="https://fbref.com/en/players/69942fb3/James-Hill" xr:uid="{7E0AAC25-BE6C-4FC6-9032-6B315CE84192}"/>
    <hyperlink ref="C172" r:id="rId1723" display="https://fbref.com/en/country/ENG/England-Football" xr:uid="{1EB3E23D-AD52-4DF5-87A6-B12A45B823DB}"/>
    <hyperlink ref="E172" r:id="rId1724" display="https://fbref.com/en/squads/4ba7cbea/Bournemouth-Stats" xr:uid="{41DD79AC-0A9A-4C0A-B741-0E9DD4C716B9}"/>
    <hyperlink ref="Y172" r:id="rId1725" display="https://fbref.com/en/players/69942fb3/matchlogs/2025-2026/summary/James-Hill-Match-Logs" xr:uid="{9CFAF634-B4FD-4E54-9E87-E1B265426E66}"/>
    <hyperlink ref="B221" r:id="rId1726" display="https://fbref.com/en/players/0c7a48f8/Piero-Hincapie" xr:uid="{0792095A-085F-4842-BC39-BC12465F538D}"/>
    <hyperlink ref="C221" r:id="rId1727" display="https://fbref.com/en/country/ECU/Ecuador-Football" xr:uid="{BB0D4603-B051-4574-9A9A-C5045563CDFB}"/>
    <hyperlink ref="E221" r:id="rId1728" display="https://fbref.com/en/squads/18bb7c10/Arsenal-Stats" xr:uid="{E73A4F29-535A-4D28-A65A-80EFDB6B3B87}"/>
    <hyperlink ref="Y221" r:id="rId1729" display="https://fbref.com/en/players/0c7a48f8/matchlogs/2025-2026/summary/Piero-Hincapie-Match-Logs" xr:uid="{52E743FB-1724-458A-AAB6-71E5143F7322}"/>
    <hyperlink ref="B232" r:id="rId1730" display="https://fbref.com/en/players/e98211e7/Jack-Hinshelwood" xr:uid="{90BB097C-113B-4047-BD16-8887860A0133}"/>
    <hyperlink ref="C232" r:id="rId1731" display="https://fbref.com/en/country/ENG/England-Football" xr:uid="{7BAA2D4C-7B20-453E-96A5-CA3A9C8FE8B9}"/>
    <hyperlink ref="E232" r:id="rId1732" display="https://fbref.com/en/squads/d07537b9/Brighton-and-Hove-Albion-Stats" xr:uid="{395552FC-B564-482B-9237-F2235DB88EB5}"/>
    <hyperlink ref="Y232" r:id="rId1733" display="https://fbref.com/en/players/e98211e7/matchlogs/2025-2026/summary/Jack-Hinshelwood-Match-Logs" xr:uid="{3283669F-0D9D-4F53-9D10-EF92A8F36771}"/>
    <hyperlink ref="B439" r:id="rId1734" display="https://fbref.com/en/players/9a71e978/Ki-Jana-Hoever" xr:uid="{70E28823-72F6-4D2B-A321-69BF2D2808E2}"/>
    <hyperlink ref="C439" r:id="rId1735" display="https://fbref.com/en/country/NED/Netherlands-Football" xr:uid="{FF82EC32-C954-4C38-B84F-8051E3B5BA04}"/>
    <hyperlink ref="E439" r:id="rId1736" display="https://fbref.com/en/squads/8cec06e1/Wolverhampton-Wanderers-Stats" xr:uid="{D5AA574C-6DAD-4CE6-8A97-915FD8F4A862}"/>
    <hyperlink ref="Y439" r:id="rId1737" display="https://fbref.com/en/players/9a71e978/matchlogs/2025-2026/summary/Ki-Jana-Hoever-Match-Logs" xr:uid="{9D040144-88F2-4E70-A454-7DCDB66F4C20}"/>
    <hyperlink ref="B630" r:id="rId1738" display="https://fbref.com/en/players/74ab11a7/Ronnie-Hollingshead" xr:uid="{0EEF6833-CC43-40F7-8307-0825B560B9F9}"/>
    <hyperlink ref="C630" r:id="rId1739" display="https://fbref.com/en/country/WAL/Wales-Football" xr:uid="{6581DD37-646A-428C-AF9E-EE4881C33C05}"/>
    <hyperlink ref="E630" r:id="rId1740" display="https://fbref.com/en/squads/8602292d/Aston-Villa-Stats" xr:uid="{1F8049EA-4C97-4FCA-858F-6EBF60DEB65C}"/>
    <hyperlink ref="Y630" r:id="rId1741" display="https://fbref.com/en/players/74ab11a7/matchlogs/2025-2026/summary/Ronnie-Hollingshead-Match-Logs" xr:uid="{97B955A5-596C-41D2-82BC-6A2F741CA0FB}"/>
    <hyperlink ref="B510" r:id="rId1742" display="https://fbref.com/en/players/d8a7e52c/Harry-Howell" xr:uid="{010FAAC3-11CF-46A1-80E9-2E8CF4B79FDC}"/>
    <hyperlink ref="C510" r:id="rId1743" display="https://fbref.com/en/country/ENG/England-Football" xr:uid="{AFB0BB81-ECD0-4535-93E5-39F5ADDF0FE3}"/>
    <hyperlink ref="E510" r:id="rId1744" display="https://fbref.com/en/squads/d07537b9/Brighton-and-Hove-Albion-Stats" xr:uid="{5378E61B-9B9A-4CD7-AF5F-9DCB6327CAC6}"/>
    <hyperlink ref="Y510" r:id="rId1745" display="https://fbref.com/en/players/d8a7e52c/matchlogs/2025-2026/summary/Harry-Howell-Match-Logs" xr:uid="{B1CDEFC4-DB72-46D3-A189-36BD157DF81A}"/>
    <hyperlink ref="B208" r:id="rId1746" display="https://fbref.com/en/players/15f3ec41/Callum-Hudson-Odoi" xr:uid="{D426D441-E487-4481-B2AA-E6DA1B901EF1}"/>
    <hyperlink ref="C208" r:id="rId1747" display="https://fbref.com/en/country/ENG/England-Football" xr:uid="{67796F17-B363-4B0E-901D-34431813AC54}"/>
    <hyperlink ref="E208" r:id="rId1748" display="https://fbref.com/en/squads/e4a775cb/Nottingham-Forest-Stats" xr:uid="{9AD5ECC1-F99F-495B-BB64-F5E9DB137324}"/>
    <hyperlink ref="Y208" r:id="rId1749" display="https://fbref.com/en/players/15f3ec41/matchlogs/2025-2026/summary/Callum-Hudson-Odoi-Match-Logs" xr:uid="{7163AFFF-DE0B-4AF4-980C-566DEC764DF3}"/>
    <hyperlink ref="B257" r:id="rId1750" display="https://fbref.com/en/players/a0666d3e/Will-Hughes" xr:uid="{225F8398-F322-4C94-9377-43CFAC664DAD}"/>
    <hyperlink ref="C257" r:id="rId1751" display="https://fbref.com/en/country/ENG/England-Football" xr:uid="{D4FC0DDF-69F1-4624-A361-C966D0B993D1}"/>
    <hyperlink ref="E257" r:id="rId1752" display="https://fbref.com/en/squads/47c64c55/Crystal-Palace-Stats" xr:uid="{FF1011FB-352D-4CC1-9ABA-05F09E83B9D3}"/>
    <hyperlink ref="Y257" r:id="rId1753" display="https://fbref.com/en/players/a0666d3e/matchlogs/2025-2026/summary/Will-Hughes-Match-Logs" xr:uid="{17E5FA39-95DF-4C4A-95FE-8BF6E2B549E9}"/>
    <hyperlink ref="B68" r:id="rId1754" display="https://fbref.com/en/players/4fa3a3a4/Trai-Hume" xr:uid="{F42D19BA-1E39-47BE-B927-7FD2447BC62C}"/>
    <hyperlink ref="C68" r:id="rId1755" display="https://fbref.com/en/country/NIR/Northern-Ireland-Football" xr:uid="{10D10BA0-2E21-437C-B939-797FB5FC2F0B}"/>
    <hyperlink ref="E68" r:id="rId1756" display="https://fbref.com/en/squads/8ef52968/Sunderland-Stats" xr:uid="{3B7A52C7-1DC0-4828-987D-AFBFC4C34A1E}"/>
    <hyperlink ref="Y68" r:id="rId1757" display="https://fbref.com/en/players/4fa3a3a4/matchlogs/2025-2026/summary/Trai-Hume-Match-Logs" xr:uid="{3DBA94C3-BB53-4CB3-B1A3-BAF6137D1075}"/>
    <hyperlink ref="B256" r:id="rId1758" display="https://fbref.com/en/players/d2b32e91/Bashir-Humphreys" xr:uid="{8C52707A-B134-4EBD-9813-22ED7A4F2237}"/>
    <hyperlink ref="C256" r:id="rId1759" display="https://fbref.com/en/country/ENG/England-Football" xr:uid="{17DB9B90-BDC0-4775-BCFD-9F8BCEE877EC}"/>
    <hyperlink ref="E256" r:id="rId1760" display="https://fbref.com/en/squads/943e8050/Burnley-Stats" xr:uid="{9541665B-291E-43C7-AC65-6CB5046A9702}"/>
    <hyperlink ref="Y256" r:id="rId1761" display="https://fbref.com/en/players/d2b32e91/matchlogs/2025-2026/summary/Bashir-Humphreys-Match-Logs" xr:uid="{B76507AE-BF52-471F-887A-B0D6078CDFC1}"/>
    <hyperlink ref="B240" r:id="rId1762" display="https://fbref.com/en/players/bd9553e6/Omari-Hutchinson" xr:uid="{62577C30-CB0E-4F65-9522-741235AE8364}"/>
    <hyperlink ref="C240" r:id="rId1763" display="https://fbref.com/en/country/ENG/England-Football" xr:uid="{6238D35E-702D-4BFC-8B8C-FD1A4E267FEF}"/>
    <hyperlink ref="E240" r:id="rId1764" display="https://fbref.com/en/squads/e4a775cb/Nottingham-Forest-Stats" xr:uid="{67825ADA-C0F5-4B65-98BD-569416226E54}"/>
    <hyperlink ref="Y240" r:id="rId1765" display="https://fbref.com/en/players/bd9553e6/matchlogs/2025-2026/summary/Omari-Hutchinson-Match-Logs" xr:uid="{1AF5D4AA-74B7-4959-B29A-B7D4849B17BB}"/>
    <hyperlink ref="B631" r:id="rId1766" display="https://fbref.com/en/players/a4e85758/Igor" xr:uid="{043167DA-3F17-42A9-B908-89413DE410AD}"/>
    <hyperlink ref="C631" r:id="rId1767" display="https://fbref.com/en/country/BRA/Brazil-Football" xr:uid="{53029B3B-4A49-4E4B-B13A-E758E2510F71}"/>
    <hyperlink ref="E631" r:id="rId1768" display="https://fbref.com/en/squads/d07537b9/Brighton-and-Hove-Albion-Stats" xr:uid="{C406D173-AEDE-46C4-92C1-094B82016FE2}"/>
    <hyperlink ref="Y631" r:id="rId1769" display="https://fbref.com/en/players/a4e85758/matchlogs/2025-2026/summary/Igor-Match-Logs" xr:uid="{2300E808-3EDC-4BEF-88E6-9AB98A29BC6F}"/>
    <hyperlink ref="B505" r:id="rId1770" display="https://fbref.com/en/players/a4e85758/Igor" xr:uid="{EBF06188-135C-47AD-9967-6A6411F2B2FD}"/>
    <hyperlink ref="C505" r:id="rId1771" display="https://fbref.com/en/country/BRA/Brazil-Football" xr:uid="{FF1D8DB4-C8A6-43E0-88AE-D850B3C43E2F}"/>
    <hyperlink ref="E505" r:id="rId1772" display="https://fbref.com/en/squads/7c21e445/West-Ham-United-Stats" xr:uid="{6DD4B753-3E51-466C-B9A0-EF6CA15C1403}"/>
    <hyperlink ref="Y505" r:id="rId1773" display="https://fbref.com/en/players/a4e85758/matchlogs/2025-2026/summary/Igor-Match-Logs" xr:uid="{FB0FF53F-E790-474B-A7F0-FC4274662AE2}"/>
    <hyperlink ref="B632" r:id="rId1774" display="https://fbref.com/en/players/ba492306/Samuel-Iling-Junior" xr:uid="{561BFDB3-C7BF-4D60-B0E2-3E0D9AED562C}"/>
    <hyperlink ref="C632" r:id="rId1775" display="https://fbref.com/en/country/ENG/England-Football" xr:uid="{6522BB29-FEBC-4255-9883-D1160DA21061}"/>
    <hyperlink ref="E632" r:id="rId1776" display="https://fbref.com/en/squads/8602292d/Aston-Villa-Stats" xr:uid="{E245794A-D967-4F12-BF47-3DCCF6D7E979}"/>
    <hyperlink ref="Y632" r:id="rId1777" display="https://fbref.com/en/players/ba492306/matchlogs/2025-2026/summary/Samuel-Iling-Junior-Match-Logs" xr:uid="{E9A11A43-D7F3-4006-A13D-2B0E63697BE7}"/>
    <hyperlink ref="B633" r:id="rId1778" display="https://fbref.com/en/players/c1395580/Danny-Imray" xr:uid="{94E66275-1454-4C76-816F-21676ED1F411}"/>
    <hyperlink ref="C633" r:id="rId1779" display="https://fbref.com/en/country/ENG/England-Football" xr:uid="{B5A2896A-0353-4AAA-AB70-4E3F483FAA01}"/>
    <hyperlink ref="E633" r:id="rId1780" display="https://fbref.com/en/squads/47c64c55/Crystal-Palace-Stats" xr:uid="{983A8731-D871-4E95-88D1-69BCEDDF3831}"/>
    <hyperlink ref="Y633" r:id="rId1781" display="https://fbref.com/en/players/c1395580/matchlogs/2025-2026/summary/Danny-Imray-Match-Logs" xr:uid="{4B4EDECC-A7BC-4037-977C-858F22728E9D}"/>
    <hyperlink ref="B271" r:id="rId1782" display="https://fbref.com/en/players/84c5ceea/Tim-Iroegbunam" xr:uid="{7DC3771B-AE63-4A9F-8140-BFFAD60BB59D}"/>
    <hyperlink ref="C271" r:id="rId1783" display="https://fbref.com/en/country/ENG/England-Football" xr:uid="{910F3ECC-1BBA-4806-9E3E-F4706223F564}"/>
    <hyperlink ref="E271" r:id="rId1784" display="https://fbref.com/en/squads/d3fd31cc/Everton-Stats" xr:uid="{71B03449-3C11-456E-90FF-7668878D3EC3}"/>
    <hyperlink ref="Y271" r:id="rId1785" display="https://fbref.com/en/players/84c5ceea/matchlogs/2025-2026/summary/Tim-Iroegbunam-Match-Logs" xr:uid="{1D225A49-B06E-43FE-9E34-FC1B0C54F31D}"/>
    <hyperlink ref="B485" r:id="rId1786" display="https://fbref.com/en/players/b1be9fc0/Andy-Irving" xr:uid="{807379A9-E55D-4BAB-9C21-0405D4CDF8BD}"/>
    <hyperlink ref="C485" r:id="rId1787" display="https://fbref.com/en/country/SCO/Scotland-Football" xr:uid="{BF986D68-1E54-492E-A4CE-9CCAD3E3CACC}"/>
    <hyperlink ref="E485" r:id="rId1788" display="https://fbref.com/en/squads/7c21e445/West-Ham-United-Stats" xr:uid="{CDDEC832-B9F7-4F87-A35C-EB2C97A9401D}"/>
    <hyperlink ref="Y485" r:id="rId1789" display="https://fbref.com/en/players/b1be9fc0/matchlogs/2025-2026/summary/Andy-Irving-Match-Logs" xr:uid="{5D569C19-4B15-4BEF-9A49-C49F0ED28BDF}"/>
    <hyperlink ref="B393" r:id="rId1790" display="https://fbref.com/en/players/8e92be30/Alexander-Isak" xr:uid="{61AF7151-85F2-4097-A6FA-D9FC703E0FAF}"/>
    <hyperlink ref="C393" r:id="rId1791" display="https://fbref.com/en/country/SWE/Sweden-Football" xr:uid="{F46958F1-C645-42CB-A5A9-7E0B8FF7F5CF}"/>
    <hyperlink ref="E393" r:id="rId1792" display="https://fbref.com/en/squads/822bd0ba/Liverpool-Stats" xr:uid="{A9724221-B70C-4FBE-A64B-C3D6D55E0943}"/>
    <hyperlink ref="Y393" r:id="rId1793" display="https://fbref.com/en/players/8e92be30/matchlogs/2025-2026/summary/Alexander-Isak-Match-Logs" xr:uid="{29BFBFDE-2FA9-43BA-830C-D522BDA960BB}"/>
    <hyperlink ref="B324" r:id="rId1794" display="https://fbref.com/en/players/a671316d/Wilson-Isidor" xr:uid="{741D061C-3888-479B-8D2C-7055AF0C3969}"/>
    <hyperlink ref="C324" r:id="rId1795" display="https://fbref.com/en/country/HAI/Haiti-Football" xr:uid="{3BEF375D-5EAF-4400-868B-4DE2A3D3852C}"/>
    <hyperlink ref="E324" r:id="rId1796" display="https://fbref.com/en/squads/8ef52968/Sunderland-Stats" xr:uid="{D8675A8C-7684-42AC-A661-E2AD5062213C}"/>
    <hyperlink ref="Y324" r:id="rId1797" display="https://fbref.com/en/players/a671316d/matchlogs/2025-2026/summary/Wilson-Isidor-Match-Logs" xr:uid="{1E0FEDFA-F259-45E3-8A53-B03EB8BBFB6A}"/>
    <hyperlink ref="B138" r:id="rId1798" display="https://fbref.com/en/players/6ca5ec4b/Alex-Iwobi" xr:uid="{45D475B5-535A-49A1-8151-E2893C2A8036}"/>
    <hyperlink ref="C138" r:id="rId1799" display="https://fbref.com/en/country/NGA/Nigeria-Football" xr:uid="{27D11E5C-A2AB-4B17-9529-D6362C60C4FF}"/>
    <hyperlink ref="E138" r:id="rId1800" display="https://fbref.com/en/squads/fd962109/Fulham-Stats" xr:uid="{06CABE0E-61E9-468A-B8F3-80C959D76869}"/>
    <hyperlink ref="Y138" r:id="rId1801" display="https://fbref.com/en/players/6ca5ec4b/matchlogs/2025-2026/summary/Alex-Iwobi-Match-Logs" xr:uid="{05C3C9C2-6B92-4513-8208-4F460E269234}"/>
    <hyperlink ref="B419" r:id="rId1802" display="https://fbref.com/en/players/c931d9f9/Daniel-James" xr:uid="{D9BDB267-9328-4600-BB30-81E88F48F55A}"/>
    <hyperlink ref="C419" r:id="rId1803" display="https://fbref.com/en/country/WAL/Wales-Football" xr:uid="{E0AC71B3-A88C-40FB-9056-CDA10413A363}"/>
    <hyperlink ref="E419" r:id="rId1804" display="https://fbref.com/en/squads/5bfb9659/Leeds-United-Stats" xr:uid="{1EBF920F-8065-40DF-B9F8-8808AF37BB68}"/>
    <hyperlink ref="Y419" r:id="rId1805" display="https://fbref.com/en/players/c931d9f9/matchlogs/2025-2026/summary/Daniel-James-Match-Logs" xr:uid="{BDF960A7-1A94-4FCF-928C-6BB72203FDC7}"/>
    <hyperlink ref="B188" r:id="rId1806" display="https://fbref.com/en/players/1265a93a/Reece-James" xr:uid="{ABFA0DD4-AE25-417C-A807-D61684866E02}"/>
    <hyperlink ref="C188" r:id="rId1807" display="https://fbref.com/en/country/ENG/England-Football" xr:uid="{8B5F9666-8C59-4C3E-BEEF-1FBBF6DD031A}"/>
    <hyperlink ref="E188" r:id="rId1808" display="https://fbref.com/en/squads/cff3d9bb/Chelsea-Stats" xr:uid="{E003D431-9D3C-4366-B388-1C9C4BBA7138}"/>
    <hyperlink ref="Y188" r:id="rId1809" display="https://fbref.com/en/players/1265a93a/matchlogs/2025-2026/summary/Reece-James-Match-Logs" xr:uid="{BA29D747-CAAA-4387-92D2-80AABD35AC3F}"/>
    <hyperlink ref="B276" r:id="rId1810" display="https://fbref.com/en/players/8449d35e/Vitaly-Janelt" xr:uid="{4C533FEF-7A70-40F6-83F7-444BA0D38F30}"/>
    <hyperlink ref="C276" r:id="rId1811" display="https://fbref.com/en/country/GER/Germany-Football" xr:uid="{BB356E95-3AA9-4753-9490-6C5A41FD7E24}"/>
    <hyperlink ref="E276" r:id="rId1812" display="https://fbref.com/en/squads/cd051869/Brentford-Stats" xr:uid="{9C886C2B-106E-4571-96EE-27E9F9A858C1}"/>
    <hyperlink ref="Y276" r:id="rId1813" display="https://fbref.com/en/players/8449d35e/matchlogs/2025-2026/summary/Vitaly-Janelt-Match-Logs" xr:uid="{177A6606-9611-4140-B320-AD74E369A322}"/>
    <hyperlink ref="B155" r:id="rId1814" display="https://fbref.com/en/players/0f134faf/Mathias-Jensen" xr:uid="{10DDA786-B225-4401-9220-598587EF8CE9}"/>
    <hyperlink ref="C155" r:id="rId1815" display="https://fbref.com/en/country/DEN/Denmark-Football" xr:uid="{C26EF52B-8C8D-405D-ACEC-2BE41D47C130}"/>
    <hyperlink ref="E155" r:id="rId1816" display="https://fbref.com/en/squads/cd051869/Brentford-Stats" xr:uid="{7EACD732-B207-438C-8FF1-602F6AD2375C}"/>
    <hyperlink ref="Y155" r:id="rId1817" display="https://fbref.com/en/players/0f134faf/matchlogs/2025-2026/summary/Mathias-Jensen-Match-Logs" xr:uid="{053B4CAD-C495-4727-A7E8-71D3FEE2999C}"/>
    <hyperlink ref="B438" r:id="rId1818" display="https://fbref.com/en/players/b66315ae/Gabriel-Jesus" xr:uid="{37542109-C0F5-464F-93C2-B783C7BF32D9}"/>
    <hyperlink ref="C438" r:id="rId1819" display="https://fbref.com/en/country/BRA/Brazil-Football" xr:uid="{0074633F-A2C3-4647-A193-BF7C7E29A709}"/>
    <hyperlink ref="E438" r:id="rId1820" display="https://fbref.com/en/squads/18bb7c10/Arsenal-Stats" xr:uid="{FC5DA525-8119-4DE7-9EA5-2D05C223F003}"/>
    <hyperlink ref="Y438" r:id="rId1821" display="https://fbref.com/en/players/b66315ae/matchlogs/2025-2026/summary/Gabriel-Jesus-Match-Logs" xr:uid="{FD4CF073-CAF9-430C-8D1E-FC9BD33C79C3}"/>
    <hyperlink ref="B150" r:id="rId1822" display="https://fbref.com/en/players/dbe24cce/Igor-Jesus" xr:uid="{579AAC79-40BE-4882-A9AF-E3DA02A7A7AD}"/>
    <hyperlink ref="C150" r:id="rId1823" display="https://fbref.com/en/country/BRA/Brazil-Football" xr:uid="{BC94F0D0-0158-435B-A6DA-120A85E65673}"/>
    <hyperlink ref="E150" r:id="rId1824" display="https://fbref.com/en/squads/e4a775cb/Nottingham-Forest-Stats" xr:uid="{36B40AFA-7FED-4927-A4C1-4232FAED4E62}"/>
    <hyperlink ref="Y150" r:id="rId1825" display="https://fbref.com/en/players/dbe24cce/matchlogs/2025-2026/summary/Igor-Jesus-Match-Logs" xr:uid="{46891C2C-9EFE-4FE9-9076-2043F8827A62}"/>
    <hyperlink ref="B149" r:id="rId1826" display="https://fbref.com/en/players/faa13947/Alex-Jimenez" xr:uid="{BD7D6A0F-DA29-417D-841C-46FCB18C478F}"/>
    <hyperlink ref="C149" r:id="rId1827" display="https://fbref.com/en/country/ESP/Spain-Football" xr:uid="{ECE19900-A340-4DDC-B0FE-9F282FA27941}"/>
    <hyperlink ref="E149" r:id="rId1828" display="https://fbref.com/en/squads/4ba7cbea/Bournemouth-Stats" xr:uid="{E2B002E9-E3E8-4E97-8FF7-19405461F838}"/>
    <hyperlink ref="Y149" r:id="rId1829" display="https://fbref.com/en/players/faa13947/matchlogs/2025-2026/summary/Alex-Jimenez-Match-Logs" xr:uid="{271B6189-14F9-42DF-8035-85F2389CFC70}"/>
    <hyperlink ref="B162" r:id="rId1830" display="https://fbref.com/en/players/b561db50/Raul-Jimenez" xr:uid="{C6E61465-A684-4C9C-AC64-1010273E097C}"/>
    <hyperlink ref="C162" r:id="rId1831" display="https://fbref.com/en/country/MEX/Mexico-Football" xr:uid="{BB530F32-5342-4269-ABF8-013A4F9B7099}"/>
    <hyperlink ref="E162" r:id="rId1832" display="https://fbref.com/en/squads/fd962109/Fulham-Stats" xr:uid="{339978B0-A9DC-4115-99A6-3CE386F5F699}"/>
    <hyperlink ref="Y162" r:id="rId1833" display="https://fbref.com/en/players/b561db50/matchlogs/2025-2026/summary/Raul-Jimenez-Match-Logs" xr:uid="{C77266E5-7E9F-4F5B-9EB5-B984FDFCD458}"/>
    <hyperlink ref="B565" r:id="rId1834" display="https://fbref.com/en/players/1e711234/Jamaldeen-Jimoh" xr:uid="{3B56D5AD-DD79-4DDF-8F4A-F7671EB60FA2}"/>
    <hyperlink ref="C565" r:id="rId1835" display="https://fbref.com/en/country/ENG/England-Football" xr:uid="{C4131804-495D-4F72-B732-2C3D606382F2}"/>
    <hyperlink ref="E565" r:id="rId1836" display="https://fbref.com/en/squads/8602292d/Aston-Villa-Stats" xr:uid="{C4F4F845-15CF-4D94-96EC-28EB4D5F8335}"/>
    <hyperlink ref="Y565" r:id="rId1837" display="https://fbref.com/en/players/1e711234/matchlogs/2025-2026/summary/Jamaldeen-Jimoh-Match-Logs" xr:uid="{7729F55E-0295-4832-94FF-44B089AED983}"/>
    <hyperlink ref="B116" r:id="rId1838" display="https://fbref.com/en/players/e8832875/Joao-Pedro" xr:uid="{C5BF1614-BA42-414F-B489-C7661A264B3E}"/>
    <hyperlink ref="C116" r:id="rId1839" display="https://fbref.com/en/country/BRA/Brazil-Football" xr:uid="{055FDDC2-C4A0-4849-948D-AE271730EAB6}"/>
    <hyperlink ref="E116" r:id="rId1840" display="https://fbref.com/en/squads/cff3d9bb/Chelsea-Stats" xr:uid="{3BCF465D-79C1-4CB4-B9B4-3A981F6ED34C}"/>
    <hyperlink ref="Y116" r:id="rId1841" display="https://fbref.com/en/players/e8832875/matchlogs/2025-2026/summary/Joao-Pedro-Match-Logs" xr:uid="{B048DC69-0298-423D-929A-14F4B7DDFF49}"/>
    <hyperlink ref="B190" r:id="rId1842" display="https://fbref.com/en/players/c17bfb65/Joelinton" xr:uid="{3A293894-3A22-418C-9DB7-2F87A84B5674}"/>
    <hyperlink ref="C190" r:id="rId1843" display="https://fbref.com/en/country/BRA/Brazil-Football" xr:uid="{F95546D9-53EF-4AC1-9E6F-FC0DE45DC515}"/>
    <hyperlink ref="E190" r:id="rId1844" display="https://fbref.com/en/squads/b2b47a98/Newcastle-United-Stats" xr:uid="{9EA0364C-C2EF-479C-AB09-EDC9E1BFA4A7}"/>
    <hyperlink ref="Y190" r:id="rId1845" display="https://fbref.com/en/players/c17bfb65/matchlogs/2025-2026/summary/Joelinton-Match-Logs" xr:uid="{85619E32-0FB6-47E5-ABCC-7AF093C8C65D}"/>
    <hyperlink ref="B436" r:id="rId1846" display="https://fbref.com/en/players/33a235af/John" xr:uid="{8A1F1F6D-037B-4CB9-B39C-1F2C4B9542D9}"/>
    <hyperlink ref="C436" r:id="rId1847" display="https://fbref.com/en/country/BRA/Brazil-Football" xr:uid="{1F480040-60BE-44A1-A848-2803D8B295C6}"/>
    <hyperlink ref="E436" r:id="rId1848" display="https://fbref.com/en/squads/e4a775cb/Nottingham-Forest-Stats" xr:uid="{F16EB7CD-D36D-44DB-ADDF-097C95E33129}"/>
    <hyperlink ref="Y436" r:id="rId1849" display="https://fbref.com/en/players/33a235af/matchlogs/2025-2026/summary/John-Match-Logs" xr:uid="{BA604DEC-793C-4EB2-9474-05C49BF572B3}"/>
    <hyperlink ref="B408" r:id="rId1850" display="https://fbref.com/en/players/0cd31129/Brennan-Johnson" xr:uid="{B77866E8-CC78-4FB6-9232-274EDFF27843}"/>
    <hyperlink ref="C408" r:id="rId1851" display="https://fbref.com/en/country/WAL/Wales-Football" xr:uid="{F915CB54-5EAA-4936-976A-283344BE5F3F}"/>
    <hyperlink ref="E408" r:id="rId1852" display="https://fbref.com/en/squads/361ca564/Tottenham-Hotspur-Stats" xr:uid="{4DAC16AE-559A-4ADC-B20C-01AC24F803D6}"/>
    <hyperlink ref="Y408" r:id="rId1853" display="https://fbref.com/en/players/0cd31129/matchlogs/2025-2026/summary/Brennan-Johnson-Match-Logs" xr:uid="{49A9C0F5-A730-4F94-BEBF-F22317B62D37}"/>
    <hyperlink ref="B328" r:id="rId1854" display="https://fbref.com/en/players/0cd31129/Brennan-Johnson" xr:uid="{D9E12C7F-C43E-4921-B345-09A3B0E7652F}"/>
    <hyperlink ref="C328" r:id="rId1855" display="https://fbref.com/en/country/WAL/Wales-Football" xr:uid="{B11834BA-0769-49ED-9666-375F773BD0A3}"/>
    <hyperlink ref="E328" r:id="rId1856" display="https://fbref.com/en/squads/47c64c55/Crystal-Palace-Stats" xr:uid="{80A35861-5092-4181-A17A-53D6B3E57573}"/>
    <hyperlink ref="Y328" r:id="rId1857" display="https://fbref.com/en/players/0cd31129/matchlogs/2025-2026/summary/Brennan-Johnson-Match-Logs" xr:uid="{96B8A261-E4A6-41B4-A1A8-2BC95FA37824}"/>
    <hyperlink ref="B336" r:id="rId1858" display="https://fbref.com/en/players/9e5708be/Sam-Johnstone" xr:uid="{940F45E9-2EAD-4470-A01D-AF4834259527}"/>
    <hyperlink ref="C336" r:id="rId1859" display="https://fbref.com/en/country/ENG/England-Football" xr:uid="{CE06715D-4A98-4461-8B45-99F05199A6FA}"/>
    <hyperlink ref="E336" r:id="rId1860" display="https://fbref.com/en/squads/8cec06e1/Wolverhampton-Wanderers-Stats" xr:uid="{D7A58014-6857-423B-84AD-9078B4A6CB3B}"/>
    <hyperlink ref="Y336" r:id="rId1861" display="https://fbref.com/en/players/9e5708be/matchlogs/2025-2026/summary/Sam-Johnstone-Match-Logs" xr:uid="{869BACEC-FF65-40F4-B973-6CF3ED980464}"/>
    <hyperlink ref="B191" r:id="rId1862" display="https://fbref.com/en/players/4fb9c88f/Curtis-Jones" xr:uid="{6EDC2DA8-9E67-4599-8006-096E409C6AD3}"/>
    <hyperlink ref="C191" r:id="rId1863" display="https://fbref.com/en/country/ENG/England-Football" xr:uid="{13D64878-6430-4D55-A923-9B50BF0BB16D}"/>
    <hyperlink ref="E191" r:id="rId1864" display="https://fbref.com/en/squads/822bd0ba/Liverpool-Stats" xr:uid="{ADDE78E3-4F27-4942-B143-C8FBE4FA2232}"/>
    <hyperlink ref="Y191" r:id="rId1865" display="https://fbref.com/en/players/4fb9c88f/matchlogs/2025-2026/summary/Curtis-Jones-Match-Logs" xr:uid="{AD870F03-6811-49A5-8423-176DB1D12489}"/>
    <hyperlink ref="B634" r:id="rId1866" display="https://fbref.com/en/players/2a78981b/Harrison-Jones" xr:uid="{5F10A6B6-94E8-4185-AA1D-511A0895D500}"/>
    <hyperlink ref="C634" r:id="rId1867" display="https://fbref.com/en/country/ENG/England-Football" xr:uid="{5332A864-9887-49EA-B38F-6AA92E89136A}"/>
    <hyperlink ref="E634" r:id="rId1868" display="https://fbref.com/en/squads/8ef52968/Sunderland-Stats" xr:uid="{A5FC4880-CFE6-482D-A555-3331B2AAD389}"/>
    <hyperlink ref="Y634" r:id="rId1869" display="https://fbref.com/en/players/2a78981b/matchlogs/2025-2026/summary/Harrison-Jones-Match-Logs" xr:uid="{61BF441E-DE6B-4542-8437-863F00D333A6}"/>
    <hyperlink ref="B635" r:id="rId1870" display="https://fbref.com/en/players/3ad7599b/Jaydon-Jones" xr:uid="{E1211805-BFF6-4E39-9419-13849F6F4D35}"/>
    <hyperlink ref="C635" r:id="rId1871" display="https://fbref.com/en/country/ENG/England-Football" xr:uid="{472CCF37-8217-4B46-91FB-8A1C222D8E5C}"/>
    <hyperlink ref="E635" r:id="rId1872" display="https://fbref.com/en/squads/8ef52968/Sunderland-Stats" xr:uid="{736BD7E2-372B-47EC-B1CD-FAA3A7AA4D79}"/>
    <hyperlink ref="Y635" r:id="rId1873" display="https://fbref.com/en/players/3ad7599b/matchlogs/2025-2026/summary/Jaydon-Jones-Match-Logs" xr:uid="{A8080F48-9B90-4A83-9504-371C4B121020}"/>
    <hyperlink ref="B636" r:id="rId1874" display="https://fbref.com/en/players/4776da26/Jenson-Jones" xr:uid="{4B1F303A-0BA0-481D-AB9D-5A02D2B7850A}"/>
    <hyperlink ref="C636" r:id="rId1875" display="https://fbref.com/en/country/ENG/England-Football" xr:uid="{00ED8318-8908-4465-89E0-7AD60371B46D}"/>
    <hyperlink ref="E636" r:id="rId1876" display="https://fbref.com/en/squads/8ef52968/Sunderland-Stats" xr:uid="{619C4019-4830-440A-89A2-24FDE7BE2099}"/>
    <hyperlink ref="Y636" r:id="rId1877" display="https://fbref.com/en/players/4776da26/matchlogs/2025-2026/summary/Jenson-Jones-Match-Logs" xr:uid="{52C0BDEA-B007-4AC7-BAE1-235054B05EFE}"/>
    <hyperlink ref="B242" r:id="rId1878" display="https://fbref.com/en/players/b2fe86e5/Eli-Junior-Kroupi" xr:uid="{8AC2BB8E-FE7F-4C9D-BE95-8F42A5604731}"/>
    <hyperlink ref="C242" r:id="rId1879" display="https://fbref.com/en/country/FRA/France-Football" xr:uid="{EB784B28-CB9C-435C-B38C-E5DE27EC8E2E}"/>
    <hyperlink ref="E242" r:id="rId1880" display="https://fbref.com/en/squads/4ba7cbea/Bournemouth-Stats" xr:uid="{438D1A72-E2E3-48A4-A38B-1F927369DB05}"/>
    <hyperlink ref="Y242" r:id="rId1881" display="https://fbref.com/en/players/b2fe86e5/matchlogs/2025-2026/summary/Eli-Junior-Kroupi-Match-Logs" xr:uid="{1934D3F9-0C5F-401D-A562-85BF80EA8985}"/>
    <hyperlink ref="B552" r:id="rId1882" display="https://fbref.com/en/players/570bb4b9/Hamed-Junior-Traore" xr:uid="{BE88C212-1F03-405F-AE97-FD25F93E0F48}"/>
    <hyperlink ref="C552" r:id="rId1883" display="https://fbref.com/en/country/CIV/Cote-dIvoire-Football" xr:uid="{2BA83B69-E45B-45EF-B7CC-FE3CD9A37178}"/>
    <hyperlink ref="E552" r:id="rId1884" display="https://fbref.com/en/squads/4ba7cbea/Bournemouth-Stats" xr:uid="{4890ED22-1121-4DD7-912A-F7DBA401A2D2}"/>
    <hyperlink ref="Y552" r:id="rId1885" display="https://fbref.com/en/players/570bb4b9/matchlogs/2025-2026/summary/Hamed-Junior-Traore-Match-Logs" xr:uid="{0875448C-A9F9-45CD-BDE5-08BABFA3C165}"/>
    <hyperlink ref="B200" r:id="rId1886" display="https://fbref.com/en/players/fb614c44/James-Justin" xr:uid="{4E04B38A-7C91-454C-8D51-4A11B1E72065}"/>
    <hyperlink ref="C200" r:id="rId1887" display="https://fbref.com/en/country/ENG/England-Football" xr:uid="{97503A35-88BC-44A0-9D68-56B370451647}"/>
    <hyperlink ref="E200" r:id="rId1888" display="https://fbref.com/en/squads/5bfb9659/Leeds-United-Stats" xr:uid="{378328C1-8D44-40F5-8E33-C5EA03C9ED03}"/>
    <hyperlink ref="Y200" r:id="rId1889" display="https://fbref.com/en/players/fb614c44/matchlogs/2025-2026/summary/James-Justin-Match-Logs" xr:uid="{F07FF81E-B6C9-4B66-926B-AA3EAB84F0C0}"/>
    <hyperlink ref="B447" r:id="rId1890" display="https://fbref.com/en/players/0107757e/Filip-Jorgensen" xr:uid="{96F3FE50-DE88-4417-9364-3BF31EA25E12}"/>
    <hyperlink ref="C447" r:id="rId1891" display="https://fbref.com/en/country/DEN/Denmark-Football" xr:uid="{9BCE6E1D-471E-4D49-90CC-07F22887E3D1}"/>
    <hyperlink ref="E447" r:id="rId1892" display="https://fbref.com/en/squads/cff3d9bb/Chelsea-Stats" xr:uid="{404495F4-D679-433B-8314-79AE59D77139}"/>
    <hyperlink ref="Y447" r:id="rId1893" display="https://fbref.com/en/players/0107757e/matchlogs/2025-2026/summary/Filip-Jorgensen-Match-Logs" xr:uid="{B51BBF52-6969-4F0C-86D6-E40516B520F0}"/>
    <hyperlink ref="B55" r:id="rId1894" display="https://fbref.com/en/players/66c52a77/Ferdi-Kadioglu" xr:uid="{FCC03790-4778-48D7-B05B-95BCA039EA97}"/>
    <hyperlink ref="C55" r:id="rId1895" display="https://fbref.com/en/country/TUR/Turkey-Football" xr:uid="{B4FDC3B4-CFE9-44AC-AECA-50901FAF313B}"/>
    <hyperlink ref="E55" r:id="rId1896" display="https://fbref.com/en/squads/d07537b9/Brighton-and-Hove-Albion-Stats" xr:uid="{F5F87022-61D4-4932-BBAC-182ABB23DAC0}"/>
    <hyperlink ref="Y55" r:id="rId1897" display="https://fbref.com/en/players/66c52a77/matchlogs/2025-2026/summary/Ferdi-Kadioglu-Match-Logs" xr:uid="{5BF3BBE1-173F-4097-854C-CD166043049C}"/>
    <hyperlink ref="B555" r:id="rId1898" display="https://fbref.com/en/players/15f24fe7/Sasa-Kalajdzic" xr:uid="{DDCEB1C1-5E2B-4075-AAD5-757796312D95}"/>
    <hyperlink ref="C555" r:id="rId1899" display="https://fbref.com/en/country/AUT/Austria-Football" xr:uid="{DDF24FD1-45E8-4CDC-8319-986A772CF64F}"/>
    <hyperlink ref="E555" r:id="rId1900" display="https://fbref.com/en/squads/8cec06e1/Wolverhampton-Wanderers-Stats" xr:uid="{60D2E9D0-9B60-4996-A80C-A12C9A3B7E78}"/>
    <hyperlink ref="Y555" r:id="rId1901" display="https://fbref.com/en/players/15f24fe7/matchlogs/2025-2026/summary/Sasa-Kalajdzic-Match-Logs" xr:uid="{4A4E1574-A3DF-462C-B594-238C93C06FFF}"/>
    <hyperlink ref="B509" r:id="rId1902" display="https://fbref.com/en/players/bf4c41f9/Arnaud-Kalimuendo" xr:uid="{5EB532B2-C71D-4C09-BABF-37B49935AEFD}"/>
    <hyperlink ref="C509" r:id="rId1903" display="https://fbref.com/en/country/FRA/France-Football" xr:uid="{7112993C-7475-4A74-9CE4-BE5816FE7ECE}"/>
    <hyperlink ref="E509" r:id="rId1904" display="https://fbref.com/en/squads/e4a775cb/Nottingham-Forest-Stats" xr:uid="{A9140437-7898-4DE5-96F3-934488402883}"/>
    <hyperlink ref="Y509" r:id="rId1905" display="https://fbref.com/en/players/bf4c41f9/matchlogs/2025-2026/summary/Arnaud-Kalimuendo-Match-Logs" xr:uid="{3C27B5D6-780A-4C8D-B952-0D21DCAC361A}"/>
    <hyperlink ref="B198" r:id="rId1906" display="https://fbref.com/en/players/15b287da/Daichi-Kamada" xr:uid="{7C6F0AEB-686C-491B-952A-35F1865427B3}"/>
    <hyperlink ref="C198" r:id="rId1907" display="https://fbref.com/en/country/JPN/Japan-Football" xr:uid="{287FD55D-0232-497C-A0DB-3DB850E91700}"/>
    <hyperlink ref="E198" r:id="rId1908" display="https://fbref.com/en/squads/47c64c55/Crystal-Palace-Stats" xr:uid="{9A294CE8-2265-490B-91D8-6FF2A1623751}"/>
    <hyperlink ref="Y198" r:id="rId1909" display="https://fbref.com/en/players/15b287da/matchlogs/2025-2026/summary/Daichi-Kamada-Match-Logs" xr:uid="{2009489B-5DD8-43D3-8741-E58F3EAF215A}"/>
    <hyperlink ref="B282" r:id="rId1910" display="https://fbref.com/en/players/cc77354e/Boubacar-Kamara" xr:uid="{79896064-5D54-4BE2-B6E8-1659495F6383}"/>
    <hyperlink ref="C282" r:id="rId1911" display="https://fbref.com/en/country/FRA/France-Football" xr:uid="{6DEB7B2A-2A1F-4974-ACD8-4636031FA59E}"/>
    <hyperlink ref="E282" r:id="rId1912" display="https://fbref.com/en/squads/8602292d/Aston-Villa-Stats" xr:uid="{111AA3C7-FA17-4EB6-9DC2-C7399C76D152}"/>
    <hyperlink ref="Y282" r:id="rId1913" display="https://fbref.com/en/players/cc77354e/matchlogs/2025-2026/summary/Boubacar-Kamara-Match-Logs" xr:uid="{8D762D26-1035-48E0-8AAC-E36C18A8F525}"/>
    <hyperlink ref="B519" r:id="rId1914" display="https://fbref.com/en/players/0041f3e6/Mohamadou-Kante" xr:uid="{FDF92669-281E-4C44-8BF6-0C640B9578D4}"/>
    <hyperlink ref="C519" r:id="rId1915" display="https://fbref.com/en/country/FRA/France-Football" xr:uid="{C86D1305-761A-470B-A694-FD2CDA6B40D8}"/>
    <hyperlink ref="E519" r:id="rId1916" display="https://fbref.com/en/squads/7c21e445/West-Ham-United-Stats" xr:uid="{22D82DDA-9004-4389-BA63-57B70AAF3BF6}"/>
    <hyperlink ref="Y519" r:id="rId1917" display="https://fbref.com/en/players/0041f3e6/matchlogs/2025-2026/summary/Mohamadou-Kante-Match-Logs" xr:uid="{3F0157F9-4395-4BCD-88DE-C3B631ED1AC4}"/>
    <hyperlink ref="B637" r:id="rId1918" display="https://fbref.com/en/players/e82e145e/Ryan-Kavuma-McQueen" xr:uid="{DB12F4AF-7125-44BA-BEDC-527A13836E9B}"/>
    <hyperlink ref="C637" r:id="rId1919" display="https://fbref.com/en/country/ENG/England-Football" xr:uid="{E20C8CA1-3E01-4A03-8ED9-E85A3F12D0CE}"/>
    <hyperlink ref="E637" r:id="rId1920" display="https://fbref.com/en/squads/cff3d9bb/Chelsea-Stats" xr:uid="{D09084EB-55DA-44D4-B3CF-43214082863B}"/>
    <hyperlink ref="Y637" r:id="rId1921" display="https://fbref.com/en/players/e82e145e/matchlogs/2025-2026/summary/Ryan-Kavuma-McQueen-Match-Logs" xr:uid="{392E0668-6AD1-4810-8807-B9E1EAAD5EEB}"/>
    <hyperlink ref="B47" r:id="rId1922" display="https://fbref.com/en/players/e19660a8/Michael-Kayode" xr:uid="{A500F772-C298-4733-887C-7626C7D9346F}"/>
    <hyperlink ref="C47" r:id="rId1923" display="https://fbref.com/en/country/ITA/Italy-Football" xr:uid="{F21FD9A0-6E41-4E9A-B84C-18209F86DEE1}"/>
    <hyperlink ref="E47" r:id="rId1924" display="https://fbref.com/en/squads/cd051869/Brentford-Stats" xr:uid="{E4125A62-3A6D-4599-9D98-B9A742856CD0}"/>
    <hyperlink ref="Y47" r:id="rId1925" display="https://fbref.com/en/players/e19660a8/matchlogs/2025-2026/summary/Michael-Kayode-Match-Logs" xr:uid="{12007ADF-D527-4FCE-8790-7B80343E7C8B}"/>
    <hyperlink ref="B126" r:id="rId1926" display="https://fbref.com/en/players/c5b7c315/Michael-Keane" xr:uid="{D9C701B7-82B9-4820-ADDE-8A951F9A600A}"/>
    <hyperlink ref="C126" r:id="rId1927" display="https://fbref.com/en/country/ENG/England-Football" xr:uid="{5DA7858A-2C9A-4784-B8A7-1F848788383F}"/>
    <hyperlink ref="E126" r:id="rId1928" display="https://fbref.com/en/squads/d3fd31cc/Everton-Stats" xr:uid="{AC03350C-710B-4128-8CF2-5A193FD454D4}"/>
    <hyperlink ref="Y126" r:id="rId1929" display="https://fbref.com/en/players/c5b7c315/matchlogs/2025-2026/summary/Michael-Keane-Match-Logs" xr:uid="{D934E6FA-1E83-4BD0-81B8-E7A64A8B1011}"/>
    <hyperlink ref="B41" r:id="rId1930" display="https://fbref.com/en/players/62d7ef38/Caoimhin-Kelleher" xr:uid="{E597C969-C439-4C3D-B788-709CF16AD768}"/>
    <hyperlink ref="C41" r:id="rId1931" display="https://fbref.com/en/country/IRL/Republic-of-Ireland-Football" xr:uid="{3E5ABD1E-3DD0-4EAE-921A-C11EB714CAD7}"/>
    <hyperlink ref="E41" r:id="rId1932" display="https://fbref.com/en/squads/cd051869/Brentford-Stats" xr:uid="{B82BE8AD-4364-400A-9396-27F58412305F}"/>
    <hyperlink ref="Y41" r:id="rId1933" display="https://fbref.com/en/players/62d7ef38/matchlogs/2025-2026/summary/Caoimhin-Kelleher-Match-Logs" xr:uid="{54B4DD34-0286-4212-809F-4201384F1DB3}"/>
    <hyperlink ref="B154" r:id="rId1934" display="https://fbref.com/en/players/0ad53bdc/Milos-Kerkez" xr:uid="{4F7A628F-17EB-4E8C-A476-0EAF99502A29}"/>
    <hyperlink ref="C154" r:id="rId1935" display="https://fbref.com/en/country/HUN/Hungary-Football" xr:uid="{A587884C-8F3E-4381-BAF6-459838495ED3}"/>
    <hyperlink ref="E154" r:id="rId1936" display="https://fbref.com/en/squads/822bd0ba/Liverpool-Stats" xr:uid="{542B8B5D-215D-48DE-929C-08F45C0F4FA1}"/>
    <hyperlink ref="Y154" r:id="rId1937" display="https://fbref.com/en/players/0ad53bdc/matchlogs/2025-2026/summary/Milos-Kerkez-Match-Logs" xr:uid="{D79187A1-F729-4CA8-A6C4-7F801B1A9F7D}"/>
    <hyperlink ref="B343" r:id="rId1938" display="https://fbref.com/en/players/93508980/Kevin" xr:uid="{77FA19CA-EFC8-4118-93C5-BBD2C2FD1DA1}"/>
    <hyperlink ref="C343" r:id="rId1939" display="https://fbref.com/en/country/BRA/Brazil-Football" xr:uid="{7E32D645-21B8-43F4-818A-0744D1D538C1}"/>
    <hyperlink ref="E343" r:id="rId1940" display="https://fbref.com/en/squads/fd962109/Fulham-Stats" xr:uid="{AA911FC1-22E2-47C0-BF62-3964BD167BEB}"/>
    <hyperlink ref="Y343" r:id="rId1941" display="https://fbref.com/en/players/93508980/matchlogs/2025-2026/summary/Kevin-Match-Logs" xr:uid="{393C6BE4-E751-4358-B9B4-D1BEAFA536FB}"/>
    <hyperlink ref="B278" r:id="rId1942" display="https://fbref.com/en/players/d17ce930/Abdukodir-Khusanov" xr:uid="{020DF3AD-949B-4C51-BC79-EF75E6245B2D}"/>
    <hyperlink ref="C278" r:id="rId1943" display="https://fbref.com/en/country/UZB/Uzbekistan-Football" xr:uid="{7B8CD912-1B5B-4522-8936-E32F6B24D394}"/>
    <hyperlink ref="E278" r:id="rId1944" display="https://fbref.com/en/squads/b8fd03ef/Manchester-City-Stats" xr:uid="{6C3248D8-6E06-4874-BB86-0BD6BF767B8A}"/>
    <hyperlink ref="Y278" r:id="rId1945" display="https://fbref.com/en/players/d17ce930/matchlogs/2025-2026/summary/Abdukodir-Khusanov-Match-Logs" xr:uid="{04FC8149-D673-4859-B9AA-0DA032A5B518}"/>
    <hyperlink ref="B260" r:id="rId1946" display="https://fbref.com/en/players/d0f72bf1/Max-Kilman" xr:uid="{0E5AFECE-F356-4CA4-9FB8-E68EA4779F82}"/>
    <hyperlink ref="C260" r:id="rId1947" display="https://fbref.com/en/country/ENG/England-Football" xr:uid="{F0BA5394-45F7-4E68-85D0-C2A561EB06BA}"/>
    <hyperlink ref="E260" r:id="rId1948" display="https://fbref.com/en/squads/7c21e445/West-Ham-United-Stats" xr:uid="{C29CB18C-69D7-44C5-A288-9E9D04079A3D}"/>
    <hyperlink ref="Y260" r:id="rId1949" display="https://fbref.com/en/players/d0f72bf1/matchlogs/2025-2026/summary/Max-Kilman-Match-Logs" xr:uid="{7BDF426E-3100-4077-B40A-559197DF6304}"/>
    <hyperlink ref="B638" r:id="rId1950" display="https://fbref.com/en/players/72103498/George-King" xr:uid="{2BBA7DC6-1F12-484E-AC49-8032C7D211DE}"/>
    <hyperlink ref="C638" r:id="rId1951" display="https://fbref.com/en/country/ENG/England-Football" xr:uid="{D83B8061-A390-4B19-8C53-A62DA76528C9}"/>
    <hyperlink ref="E638" r:id="rId1952" display="https://fbref.com/en/squads/47c64c55/Crystal-Palace-Stats" xr:uid="{CCC704CF-9596-4A4C-B47F-741607AC273F}"/>
    <hyperlink ref="Y638" r:id="rId1953" display="https://fbref.com/en/players/72103498/matchlogs/2025-2026/summary/George-King-Match-Logs" xr:uid="{44E17A76-2BE7-4263-83E0-3BC9BCE70AC9}"/>
    <hyperlink ref="B304" r:id="rId1954" display="https://fbref.com/en/players/86109b3b/Joshua-King" xr:uid="{6A5DE4E5-986E-4AD6-A232-480B0EB3E123}"/>
    <hyperlink ref="C304" r:id="rId1955" display="https://fbref.com/en/country/ENG/England-Football" xr:uid="{348C14E2-D7E0-4CD1-8664-C00E31C5479E}"/>
    <hyperlink ref="E304" r:id="rId1956" display="https://fbref.com/en/squads/fd962109/Fulham-Stats" xr:uid="{3934A6E6-E8B6-43DA-A872-05CEDB595169}"/>
    <hyperlink ref="Y304" r:id="rId1957" display="https://fbref.com/en/players/86109b3b/matchlogs/2025-2026/summary/Joshua-King-Match-Logs" xr:uid="{102EF33B-FE73-4395-8ED2-269B0E1C377B}"/>
    <hyperlink ref="B639" r:id="rId1958" display="https://fbref.com/en/players/5791b997/Tom-King" xr:uid="{D50AED21-86D9-4EAA-9339-D4F23746174A}"/>
    <hyperlink ref="C639" r:id="rId1959" display="https://fbref.com/en/country/WAL/Wales-Football" xr:uid="{15903F21-94CD-4237-AEBF-1A8C8C3D45EA}"/>
    <hyperlink ref="E639" r:id="rId1960" display="https://fbref.com/en/squads/d3fd31cc/Everton-Stats" xr:uid="{0CD01445-B289-4D6B-851B-F30AB24ABBC5}"/>
    <hyperlink ref="Y639" r:id="rId1961" display="https://fbref.com/en/players/5791b997/matchlogs/2025-2026/summary/Tom-King-Match-Logs" xr:uid="{2C0FEB4B-0122-4469-BF2B-5D2FD2821A27}"/>
    <hyperlink ref="B405" r:id="rId1962" display="https://fbref.com/en/players/b38ac6a4/Antonin-Kinsky" xr:uid="{47D6B06D-E8E5-4624-9540-44F6C7AC629A}"/>
    <hyperlink ref="C405" r:id="rId1963" display="https://fbref.com/en/country/CZE/Czech-Republic-Football" xr:uid="{5876F428-B826-435E-989E-1C941D9B948D}"/>
    <hyperlink ref="E405" r:id="rId1964" display="https://fbref.com/en/squads/361ca564/Tottenham-Hotspur-Stats" xr:uid="{6E880FA4-D2A0-4C10-BCB4-30CEC9708A9B}"/>
    <hyperlink ref="Y405" r:id="rId1965" display="https://fbref.com/en/players/b38ac6a4/matchlogs/2025-2026/summary/Antonin-Kinsky-Match-Logs" xr:uid="{7AFF6037-8953-4C0A-BA61-6A78418016CD}"/>
    <hyperlink ref="B640" r:id="rId1966" display="https://fbref.com/en/players/dc3e663e/Jakub-Kiwior" xr:uid="{8C315ECF-753A-4C22-8F7E-EE9F24C3E17D}"/>
    <hyperlink ref="C640" r:id="rId1967" display="https://fbref.com/en/country/POL/Poland-Football" xr:uid="{45142D16-5D79-4A1D-9D2C-EC5DB47257B5}"/>
    <hyperlink ref="E640" r:id="rId1968" display="https://fbref.com/en/squads/18bb7c10/Arsenal-Stats" xr:uid="{E936093A-FF64-46C8-BC42-8E074FE33F5B}"/>
    <hyperlink ref="Y640" r:id="rId1969" display="https://fbref.com/en/players/dc3e663e/matchlogs/2025-2026/summary/Jakub-Kiwior-Match-Logs" xr:uid="{E7E26932-365B-4F83-9616-607E41DAC25B}"/>
    <hyperlink ref="B362" r:id="rId1970" display="https://fbref.com/en/players/4c3a6744/Justin-Kluivert" xr:uid="{E742905A-33B8-4151-887F-7ED7181A22F9}"/>
    <hyperlink ref="C362" r:id="rId1971" display="https://fbref.com/en/country/NED/Netherlands-Football" xr:uid="{05C70AA2-8FE2-436D-B7A2-0C3821761DDF}"/>
    <hyperlink ref="E362" r:id="rId1972" display="https://fbref.com/en/squads/4ba7cbea/Bournemouth-Stats" xr:uid="{E5A1E9BE-9AE0-4EFF-BF7E-F541FA9F64C0}"/>
    <hyperlink ref="Y362" r:id="rId1973" display="https://fbref.com/en/players/4c3a6744/matchlogs/2025-2026/summary/Justin-Kluivert-Match-Logs" xr:uid="{4D945373-22E2-4CAE-9DE5-8F7BA32B5874}"/>
    <hyperlink ref="B577" r:id="rId1974" display="https://fbref.com/en/players/16168a0f/Joe-Knight" xr:uid="{10184A45-B0B8-49C9-A6C6-EEDF5204DC94}"/>
    <hyperlink ref="C577" r:id="rId1975" display="https://fbref.com/en/country/ENG/England-Football" xr:uid="{9714D542-5D10-4FB7-B811-13720480CEF2}"/>
    <hyperlink ref="E577" r:id="rId1976" display="https://fbref.com/en/squads/d07537b9/Brighton-and-Hove-Albion-Stats" xr:uid="{0F7D816D-8282-4BBE-BCCB-BC755D913640}"/>
    <hyperlink ref="Y577" r:id="rId1977" display="https://fbref.com/en/players/16168a0f/matchlogs/2025-2026/summary/Joe-Knight-Match-Logs" xr:uid="{55DB1776-0D2C-4F62-9FB9-B98B7645F06C}"/>
    <hyperlink ref="B243" r:id="rId1978" display="https://fbref.com/en/players/c0b3669f/Randal-Kolo-Muani" xr:uid="{6D76DB05-DAC3-424D-A2DD-5CAD4C6CAF38}"/>
    <hyperlink ref="C243" r:id="rId1979" display="https://fbref.com/en/country/FRA/France-Football" xr:uid="{584385B1-A4C4-466E-A5C1-B63B58F235E5}"/>
    <hyperlink ref="E243" r:id="rId1980" display="https://fbref.com/en/squads/361ca564/Tottenham-Hotspur-Stats" xr:uid="{FDE6461B-1E2B-4596-B51F-A77FDBC0CFB6}"/>
    <hyperlink ref="Y243" r:id="rId1981" display="https://fbref.com/en/players/c0b3669f/matchlogs/2025-2026/summary/Randal-Kolo-Muani-Match-Logs" xr:uid="{3B9E6198-1EF5-426F-AEEF-38CCCF1B76E8}"/>
    <hyperlink ref="B62" r:id="rId1982" display="https://fbref.com/en/players/5ed9b537/Ibrahima-Konate" xr:uid="{D12A37D8-49B4-4300-A308-434B45226DEB}"/>
    <hyperlink ref="C62" r:id="rId1983" display="https://fbref.com/en/country/FRA/France-Football" xr:uid="{A93BC056-31AB-4EB9-80BA-0AC9D469931C}"/>
    <hyperlink ref="E62" r:id="rId1984" display="https://fbref.com/en/squads/822bd0ba/Liverpool-Stats" xr:uid="{F7B9837B-2BCE-4FE9-A5B5-A92F5A546100}"/>
    <hyperlink ref="Y62" r:id="rId1985" display="https://fbref.com/en/players/5ed9b537/matchlogs/2025-2026/summary/Ibrahima-Konate-Match-Logs" xr:uid="{67462FB1-A039-4BC8-A0EC-9A29A7624159}"/>
    <hyperlink ref="B69" r:id="rId1986" display="https://fbref.com/en/players/0313a347/Ezri-Konsa" xr:uid="{D2B50F0B-7829-4298-B305-A1F1A60F04F6}"/>
    <hyperlink ref="C69" r:id="rId1987" display="https://fbref.com/en/country/ENG/England-Football" xr:uid="{9C9C7730-413D-4D6F-8EAD-D213590826C7}"/>
    <hyperlink ref="E69" r:id="rId1988" display="https://fbref.com/en/squads/8602292d/Aston-Villa-Stats" xr:uid="{91D55578-5892-4318-8F96-723FAB4D00CF}"/>
    <hyperlink ref="Y69" r:id="rId1989" display="https://fbref.com/en/players/0313a347/matchlogs/2025-2026/summary/Ezri-Konsa-Match-Logs" xr:uid="{AD9CF81C-DD65-4876-97D1-3472D75106A5}"/>
    <hyperlink ref="B448" r:id="rId1990" display="https://fbref.com/en/players/816010c4/Charalampos-Kostoulas" xr:uid="{1CFA986D-1B64-4A0F-AE7C-38186C267670}"/>
    <hyperlink ref="C448" r:id="rId1991" display="https://fbref.com/en/country/GRE/Greece-Football" xr:uid="{2CC86217-35CD-48E2-9167-453EEF421376}"/>
    <hyperlink ref="E448" r:id="rId1992" display="https://fbref.com/en/squads/d07537b9/Brighton-and-Hove-Albion-Stats" xr:uid="{F17E3E06-D66C-443C-8B4A-5EDCB74E7AEE}"/>
    <hyperlink ref="Y448" r:id="rId1993" display="https://fbref.com/en/players/816010c4/matchlogs/2025-2026/summary/Charalampos-Kostoulas-Match-Logs" xr:uid="{2F166990-7B7A-4917-8F5F-AAD2546B9D28}"/>
    <hyperlink ref="B494" r:id="rId1994" display="https://fbref.com/en/players/79c0821a/Mateo-Kovacic" xr:uid="{3A5D99FC-BE8D-4D0F-8112-70016B81CB52}"/>
    <hyperlink ref="C494" r:id="rId1995" display="https://fbref.com/en/country/CRO/Croatia-Football" xr:uid="{6B05AC17-0FB6-4803-BCF4-466AF1621AF8}"/>
    <hyperlink ref="E494" r:id="rId1996" display="https://fbref.com/en/squads/b8fd03ef/Manchester-City-Stats" xr:uid="{98D6EC5F-1DA8-48BF-8CCB-6D3C9A3F8264}"/>
    <hyperlink ref="Y494" r:id="rId1997" display="https://fbref.com/en/players/79c0821a/matchlogs/2025-2026/summary/Mateo-Kovacic-Match-Logs" xr:uid="{E677CA76-3050-4D4C-9A05-DBC9FFA609BB}"/>
    <hyperlink ref="B528" r:id="rId1998" display="https://fbref.com/en/players/77cf6852/Emil-Krafth" xr:uid="{4BC4FCCC-EDF5-4BC3-BF04-1F3B5BD16ED7}"/>
    <hyperlink ref="C528" r:id="rId1999" display="https://fbref.com/en/country/SWE/Sweden-Football" xr:uid="{CE1D7705-718B-48BD-BE6A-2CEBA68BE75D}"/>
    <hyperlink ref="E528" r:id="rId2000" display="https://fbref.com/en/squads/b2b47a98/Newcastle-United-Stats" xr:uid="{F08A3CF8-35A1-4F54-8453-BF5A7332F7DA}"/>
    <hyperlink ref="Y528" r:id="rId2001" display="https://fbref.com/en/players/77cf6852/matchlogs/2025-2026/summary/Emil-Krafth-Match-Logs" xr:uid="{CA55A02A-3A9A-464A-B400-28B29C88BADD}"/>
    <hyperlink ref="B145" r:id="rId2002" display="https://fbref.com/en/players/5b5c2228/Ladislav-Krejci" xr:uid="{F1964D0A-00EC-472D-B207-A6A254D441CA}"/>
    <hyperlink ref="C145" r:id="rId2003" display="https://fbref.com/en/country/CZE/Czech-Republic-Football" xr:uid="{736AC422-9507-410C-856F-99059464460F}"/>
    <hyperlink ref="E145" r:id="rId2004" display="https://fbref.com/en/squads/8cec06e1/Wolverhampton-Wanderers-Stats" xr:uid="{1F100511-12E8-481D-A094-2126A5812E59}"/>
    <hyperlink ref="Y145" r:id="rId2005" display="https://fbref.com/en/players/5b5c2228/matchlogs/2025-2026/summary/Ladislav-Krejci-Match-Logs" xr:uid="{44844865-BED9-40F2-89CC-3BF2853BD2CC}"/>
    <hyperlink ref="B264" r:id="rId2006" display="https://fbref.com/en/players/b62878a5/Mohammed-Kudus" xr:uid="{A0FA981D-71C8-4CAA-8F6B-ED33E43DC54B}"/>
    <hyperlink ref="C264" r:id="rId2007" display="https://fbref.com/en/country/GHA/Ghana-Football" xr:uid="{5480ABFE-6744-47B0-B967-1D3D398BCF6A}"/>
    <hyperlink ref="E264" r:id="rId2008" display="https://fbref.com/en/squads/361ca564/Tottenham-Hotspur-Stats" xr:uid="{8B8B0682-E0C5-446F-AB74-5F2FBA131244}"/>
    <hyperlink ref="Y264" r:id="rId2009" display="https://fbref.com/en/players/b62878a5/matchlogs/2025-2026/summary/Mohammed-Kudus-Match-Logs" xr:uid="{5AF590D1-FEF6-4D81-A114-5EC113ED3F24}"/>
    <hyperlink ref="B641" r:id="rId2010" display="https://fbref.com/en/players/30416cc3/Godwill-Kukonki" xr:uid="{1DAA9AD0-B3B6-436A-878F-13D70B6AD367}"/>
    <hyperlink ref="C641" r:id="rId2011" display="https://fbref.com/en/country/ENG/England-Football" xr:uid="{D5743E23-9458-45A6-A8EE-8D2B6187C67B}"/>
    <hyperlink ref="E641" r:id="rId2012" display="https://fbref.com/en/squads/19538871/Manchester-United-Stats" xr:uid="{78C67AF3-DB84-458E-A3F5-F3E7D0F75EDF}"/>
    <hyperlink ref="Y641" r:id="rId2013" display="https://fbref.com/en/players/30416cc3/matchlogs/2025-2026/summary/Godwill-Kukonki-Match-Logs" xr:uid="{3F5060C7-7C82-497E-996E-8E9B8AC78925}"/>
    <hyperlink ref="B523" r:id="rId2014" display="https://fbref.com/en/players/c7c26e61/Jonah-Kusi-Asare" xr:uid="{912D0401-C907-4E53-9AA5-92BF232876EC}"/>
    <hyperlink ref="C523" r:id="rId2015" display="https://fbref.com/en/country/SWE/Sweden-Football" xr:uid="{1D4C6F22-730A-4C7B-AB11-E17E88307671}"/>
    <hyperlink ref="E523" r:id="rId2016" display="https://fbref.com/en/squads/fd962109/Fulham-Stats" xr:uid="{4A205194-F129-459E-A1A1-5E76B0C19884}"/>
    <hyperlink ref="Y523" r:id="rId2017" display="https://fbref.com/en/players/c7c26e61/matchlogs/2025-2026/summary/Jonah-Kusi-Asare-Match-Logs" xr:uid="{528EB82E-B419-40F5-8D0B-EF471B46CDBE}"/>
    <hyperlink ref="B642" r:id="rId2018" display="https://fbref.com/en/players/04a1c050/Rio-Kyerematen" xr:uid="{D4A6ABA7-7D59-4ACE-A7F0-9ECFCB297BB1}"/>
    <hyperlink ref="C642" r:id="rId2019" display="https://fbref.com/en/country/ENG/England-Football" xr:uid="{DD5D5C0B-B789-448E-B005-321129017C73}"/>
    <hyperlink ref="E642" r:id="rId2020" display="https://fbref.com/en/squads/361ca564/Tottenham-Hotspur-Stats" xr:uid="{2274FA86-BBD3-41A3-B6C4-FF6B09EA1C7E}"/>
    <hyperlink ref="Y642" r:id="rId2021" display="https://fbref.com/en/players/04a1c050/matchlogs/2025-2026/summary/Rio-Kyerematen-Match-Logs" xr:uid="{B9BC103F-6C96-4A6F-B729-8A427A6C0D33}"/>
    <hyperlink ref="B532" r:id="rId2022" display="https://fbref.com/en/players/3160e952/Shea-Lacey" xr:uid="{0A9940CA-DDBE-4559-B2FD-42F834281412}"/>
    <hyperlink ref="C532" r:id="rId2023" display="https://fbref.com/en/country/ENG/England-Football" xr:uid="{FC4FFDCC-65FE-42D9-BBEB-345DC6D05F16}"/>
    <hyperlink ref="E532" r:id="rId2024" display="https://fbref.com/en/squads/19538871/Manchester-United-Stats" xr:uid="{4BEAD86B-66DE-4617-A4A3-CF03722D7A6D}"/>
    <hyperlink ref="Y532" r:id="rId2025" display="https://fbref.com/en/players/3160e952/matchlogs/2025-2026/summary/Shea-Lacey-Match-Logs" xr:uid="{1664FA4E-8ED0-49A8-BDE2-561538E2FA84}"/>
    <hyperlink ref="B63" r:id="rId2026" display="https://fbref.com/en/players/277c49ed/Maxence-Lacroix" xr:uid="{6A1D89CF-3E83-4C01-8889-D6EC507B7471}"/>
    <hyperlink ref="C63" r:id="rId2027" display="https://fbref.com/en/country/FRA/France-Football" xr:uid="{E53C1B41-7EB8-40CB-BA1E-29FC61B40A85}"/>
    <hyperlink ref="E63" r:id="rId2028" display="https://fbref.com/en/squads/47c64c55/Crystal-Palace-Stats" xr:uid="{DDCE1764-683C-4611-9B51-4EE448DC46E3}"/>
    <hyperlink ref="Y63" r:id="rId2029" display="https://fbref.com/en/players/277c49ed/matchlogs/2025-2026/summary/Maxence-Lacroix-Match-Logs" xr:uid="{8BBBB1EE-D5B6-4891-877A-B572A1751F05}"/>
    <hyperlink ref="B643" r:id="rId2030" display="https://fbref.com/en/players/5903eca2/Keiber-Lamadrid" xr:uid="{BD5869B9-B2AA-4C15-BC48-A79BE391C838}"/>
    <hyperlink ref="C643" r:id="rId2031" display="https://fbref.com/en/country/VEN/Venezuela-Football" xr:uid="{31BB69FF-4D32-474A-9A4D-03E733566FCF}"/>
    <hyperlink ref="E643" r:id="rId2032" display="https://fbref.com/en/squads/7c21e445/West-Ham-United-Stats" xr:uid="{49FB1023-2C53-4AF3-B881-B736255F9B03}"/>
    <hyperlink ref="Y643" r:id="rId2033" display="https://fbref.com/en/players/5903eca2/matchlogs/2025-2026/summary/Keiber-Lamadrid-Match-Logs" xr:uid="{519E34F9-D9DF-41E7-B894-4D0EF75845F3}"/>
    <hyperlink ref="B85" r:id="rId2034" display="https://fbref.com/en/players/8e6d2fcd/Senne-Lammens" xr:uid="{D382FA26-CA67-49FF-8AF9-8AC14AFA2ACE}"/>
    <hyperlink ref="C85" r:id="rId2035" display="https://fbref.com/en/country/BEL/Belgium-Football" xr:uid="{5DCB5610-F456-4229-B385-A9FC652E7A1D}"/>
    <hyperlink ref="E85" r:id="rId2036" display="https://fbref.com/en/squads/19538871/Manchester-United-Stats" xr:uid="{D38D29FE-407D-42C2-8F49-0659E4A74394}"/>
    <hyperlink ref="Y85" r:id="rId2037" display="https://fbref.com/en/players/8e6d2fcd/matchlogs/2025-2026/summary/Senne-Lammens-Match-Logs" xr:uid="{51026481-DD36-4FC4-9487-2136E457AD23}"/>
    <hyperlink ref="B547" r:id="rId2038" display="https://fbref.com/en/players/450ab6fc/Jamaal-Lascelles" xr:uid="{C1904BE0-4A1F-46E6-A061-E00C2C579B25}"/>
    <hyperlink ref="C547" r:id="rId2039" display="https://fbref.com/en/country/ENG/England-Football" xr:uid="{0212EADA-48FD-4A26-970F-D1BB842C1E17}"/>
    <hyperlink ref="E547" r:id="rId2040" display="https://fbref.com/en/squads/b2b47a98/Newcastle-United-Stats" xr:uid="{445D2F18-3C0B-4031-9ACF-142FA37A1A10}"/>
    <hyperlink ref="Y547" r:id="rId2041" display="https://fbref.com/en/players/450ab6fc/matchlogs/2025-2026/summary/Jamaal-Lascelles-Match-Logs" xr:uid="{2744F8FF-4DB3-4E94-87EA-C2B50C8CA556}"/>
    <hyperlink ref="B228" r:id="rId2042" display="https://fbref.com/en/players/f0068e0f/Josh-Laurent" xr:uid="{21C54274-EE5B-4ACF-BE9D-2DBBA0AF5FF7}"/>
    <hyperlink ref="C228" r:id="rId2043" display="https://fbref.com/en/country/ENG/England-Football" xr:uid="{316A42EB-2306-4074-B2A1-CF5FFA0D9DF1}"/>
    <hyperlink ref="E228" r:id="rId2044" display="https://fbref.com/en/squads/943e8050/Burnley-Stats" xr:uid="{4DACE7FE-56A9-4FF5-8C80-AD71D0069D64}"/>
    <hyperlink ref="Y228" r:id="rId2045" display="https://fbref.com/en/players/f0068e0f/matchlogs/2025-2026/summary/Josh-Laurent-Match-Logs" xr:uid="{9C009606-B7F1-4A54-BBD3-D18F094BDCFC}"/>
    <hyperlink ref="B446" r:id="rId2046" display="https://fbref.com/en/players/ecad9aa5/Romeo-Lavia" xr:uid="{83243C51-960B-41D4-A35C-0A67C4953744}"/>
    <hyperlink ref="C446" r:id="rId2047" display="https://fbref.com/en/country/BEL/Belgium-Football" xr:uid="{17EAFC1F-85DE-4B30-8539-42D411DF7535}"/>
    <hyperlink ref="E446" r:id="rId2048" display="https://fbref.com/en/squads/cff3d9bb/Chelsea-Stats" xr:uid="{DB6B9706-615D-4EC4-BC9A-05EF888F6F50}"/>
    <hyperlink ref="Y446" r:id="rId2049" display="https://fbref.com/en/players/ecad9aa5/matchlogs/2025-2026/summary/Romeo-Lavia-Match-Logs" xr:uid="{0E396A9D-26F1-4B44-A7C9-A2340D69810A}"/>
    <hyperlink ref="B81" r:id="rId2050" display="https://fbref.com/en/players/6f806d99/Enzo-Le-Fee" xr:uid="{3F712911-6157-45BE-8FD0-7130D33D8FE2}"/>
    <hyperlink ref="C81" r:id="rId2051" display="https://fbref.com/en/country/FRA/France-Football" xr:uid="{B6C6FAAC-AD07-41E4-BEFF-07887314FEEB}"/>
    <hyperlink ref="E81" r:id="rId2052" display="https://fbref.com/en/squads/8ef52968/Sunderland-Stats" xr:uid="{B88929E6-4D19-4169-B2C9-2BE3C1E0EA4B}"/>
    <hyperlink ref="Y81" r:id="rId2053" display="https://fbref.com/en/players/6f806d99/matchlogs/2025-2026/summary/Enzo-Le-Fee-Match-Logs" xr:uid="{09D3C934-948B-46F3-8BB6-D3F6C98D3F90}"/>
    <hyperlink ref="B644" r:id="rId2054" display="https://fbref.com/en/players/2fa2a875/Benjamin-Lecomte" xr:uid="{B9496159-A1A4-495A-818C-D7FCD0CF8D12}"/>
    <hyperlink ref="C644" r:id="rId2055" display="https://fbref.com/en/country/FRA/France-Football" xr:uid="{CECE8D04-A3AD-4E7E-88A4-0C2041BABC0A}"/>
    <hyperlink ref="E644" r:id="rId2056" display="https://fbref.com/en/squads/fd962109/Fulham-Stats" xr:uid="{C4850F16-77FB-4C12-A910-9E47DE9BEE88}"/>
    <hyperlink ref="Y644" r:id="rId2057" display="https://fbref.com/en/players/2fa2a875/matchlogs/2025-2026/summary/Benjamin-Lecomte-Match-Logs" xr:uid="{301316AC-AB36-4E94-AEF7-CCB9D6DA1639}"/>
    <hyperlink ref="B30" r:id="rId2058" display="https://fbref.com/en/players/2628fd2b/Bernd-Leno" xr:uid="{FFCB67EC-DACF-4DC2-AE87-2581C0B1EB06}"/>
    <hyperlink ref="C30" r:id="rId2059" display="https://fbref.com/en/country/GER/Germany-Football" xr:uid="{BA82CF61-AA4F-482F-8FBF-597B2C6D0447}"/>
    <hyperlink ref="E30" r:id="rId2060" display="https://fbref.com/en/squads/fd962109/Fulham-Stats" xr:uid="{116AFA0D-79A2-434D-95EB-91CF160AD365}"/>
    <hyperlink ref="Y30" r:id="rId2061" display="https://fbref.com/en/players/2628fd2b/matchlogs/2025-2026/summary/Bernd-Leno-Match-Logs" xr:uid="{AAFFA53B-9F37-4DC3-93BF-B45247A2D654}"/>
    <hyperlink ref="B645" r:id="rId2062" display="https://fbref.com/en/players/69ea448b/Diego-Leon" xr:uid="{4E82622B-E341-4BCF-9853-CB491583BDC7}"/>
    <hyperlink ref="C645" r:id="rId2063" display="https://fbref.com/en/country/PAR/Paraguay-Football" xr:uid="{465E154D-C960-46A4-AECF-0A0E6239CCF4}"/>
    <hyperlink ref="E645" r:id="rId2064" display="https://fbref.com/en/squads/19538871/Manchester-United-Stats" xr:uid="{EC5A4144-59CD-48DB-B05F-E4EE26E91AB1}"/>
    <hyperlink ref="Y645" r:id="rId2065" display="https://fbref.com/en/players/69ea448b/matchlogs/2025-2026/summary/Diego-Leon-Match-Logs" xr:uid="{A9190BDE-BCB4-40C7-958D-2C6DFBB959D5}"/>
    <hyperlink ref="B646" r:id="rId2066" display="https://fbref.com/en/players/570888ce/Giovanni-Leoni" xr:uid="{58A59FC9-C23D-4719-B029-EB8260BE1E1A}"/>
    <hyperlink ref="C646" r:id="rId2067" display="https://fbref.com/en/country/ITA/Italy-Football" xr:uid="{BB9D1981-8C39-4283-9441-FCBD1A1D4206}"/>
    <hyperlink ref="E646" r:id="rId2068" display="https://fbref.com/en/squads/822bd0ba/Liverpool-Stats" xr:uid="{0F1E5DBF-F355-4EEB-8CA7-22171F88C17F}"/>
    <hyperlink ref="Y646" r:id="rId2069" display="https://fbref.com/en/players/570888ce/matchlogs/2025-2026/summary/Giovanni-Leoni-Match-Logs" xr:uid="{39B3D9E1-FF33-4E09-8BB8-259CB1CCE591}"/>
    <hyperlink ref="B235" r:id="rId2070" display="https://fbref.com/en/players/9b5ce51a/Jefferson-Lerma" xr:uid="{44A854B9-EE78-4FFB-A46E-8165ADCFDC12}"/>
    <hyperlink ref="C235" r:id="rId2071" display="https://fbref.com/en/country/COL/Colombia-Football" xr:uid="{DA2475DF-3E7B-412B-90ED-459F19E29481}"/>
    <hyperlink ref="E235" r:id="rId2072" display="https://fbref.com/en/squads/47c64c55/Crystal-Palace-Stats" xr:uid="{00C3B49A-1C05-4B28-A0AB-6A60BBF86C2B}"/>
    <hyperlink ref="Y235" r:id="rId2073" display="https://fbref.com/en/players/9b5ce51a/matchlogs/2025-2026/summary/Jefferson-Lerma-Match-Logs" xr:uid="{E635A386-917C-48A4-8DBA-5FDEC476AC17}"/>
    <hyperlink ref="B444" r:id="rId2074" display="https://fbref.com/en/players/b57e066e/Rico-Lewis" xr:uid="{545AB78D-D788-41AE-BF95-C0C5AE5EB190}"/>
    <hyperlink ref="C444" r:id="rId2075" display="https://fbref.com/en/country/ENG/England-Football" xr:uid="{DA91E9B2-20A6-44B9-A26C-E98863560BEA}"/>
    <hyperlink ref="E444" r:id="rId2076" display="https://fbref.com/en/squads/b8fd03ef/Manchester-City-Stats" xr:uid="{2AFAA7BE-E79D-41FA-B5A3-14252071BBDF}"/>
    <hyperlink ref="Y444" r:id="rId2077" display="https://fbref.com/en/players/b57e066e/matchlogs/2025-2026/summary/Rico-Lewis-Match-Logs" xr:uid="{8A8183DF-5ADB-4E18-AD8B-3C6EA4F0AA79}"/>
    <hyperlink ref="B184" r:id="rId2078" display="https://fbref.com/en/players/41f08ac8/Keane-Lewis-Potter" xr:uid="{9144FF1A-4A1F-4225-9E8B-6790D8528962}"/>
    <hyperlink ref="C184" r:id="rId2079" display="https://fbref.com/en/country/ENG/England-Football" xr:uid="{28DAC8BA-EB66-4D6F-BA19-C169E3F6AB88}"/>
    <hyperlink ref="E184" r:id="rId2080" display="https://fbref.com/en/squads/cd051869/Brentford-Stats" xr:uid="{A0B5A5DD-3E3C-429A-989B-DE9BCA8CD26C}"/>
    <hyperlink ref="Y184" r:id="rId2081" display="https://fbref.com/en/players/41f08ac8/matchlogs/2025-2026/summary/Keane-Lewis-Potter-Match-Logs" xr:uid="{92DBE126-6CFE-42F5-9F08-58AF987514D6}"/>
    <hyperlink ref="B390" r:id="rId2082" display="https://fbref.com/en/players/5dff6c28/Myles-Lewis-Skelly" xr:uid="{893074DE-D954-4C4D-B254-22D74E88143B}"/>
    <hyperlink ref="C390" r:id="rId2083" display="https://fbref.com/en/country/ENG/England-Football" xr:uid="{1FE712A9-665D-46FE-90E0-95E5D5CA2CA2}"/>
    <hyperlink ref="E390" r:id="rId2084" display="https://fbref.com/en/squads/18bb7c10/Arsenal-Stats" xr:uid="{5E9F7BA8-B2F0-48D0-823C-843C43604E36}"/>
    <hyperlink ref="Y390" r:id="rId2085" display="https://fbref.com/en/players/5dff6c28/matchlogs/2025-2026/summary/Myles-Lewis-Skelly-Match-Logs" xr:uid="{47B772F6-2C23-4A39-B1BF-56F2131CBA48}"/>
    <hyperlink ref="B647" r:id="rId2086" display="https://fbref.com/en/players/2444cd03/Jayden-Lienou" xr:uid="{2A629EA4-AC4F-4223-8E7C-7A942F6C8E23}"/>
    <hyperlink ref="C647" r:id="rId2087" display="https://fbref.com/en/country/WAL/Wales-Football" xr:uid="{4C4F6752-55AE-4FE9-AA4C-7458A784086B}"/>
    <hyperlink ref="E647" r:id="rId2088" display="https://fbref.com/en/squads/5bfb9659/Leeds-United-Stats" xr:uid="{C1328FE5-26BA-49F2-9B36-EB784EADBDCA}"/>
    <hyperlink ref="Y647" r:id="rId2089" display="https://fbref.com/en/players/2444cd03/matchlogs/2025-2026/summary/Jayden-Lienou-Match-Logs" xr:uid="{ABE17A4A-0416-4A28-A0A2-B00D50796FF1}"/>
    <hyperlink ref="B322" r:id="rId2090" display="https://fbref.com/en/players/d6e53a3a/Matthijs-de-Ligt" xr:uid="{F3CEB5F4-EAF7-4AAA-BB32-2F1823F786D1}"/>
    <hyperlink ref="C322" r:id="rId2091" display="https://fbref.com/en/country/NED/Netherlands-Football" xr:uid="{6F8B048C-7B58-4634-AB44-069E1E0D723F}"/>
    <hyperlink ref="E322" r:id="rId2092" display="https://fbref.com/en/squads/19538871/Manchester-United-Stats" xr:uid="{014A9F94-2805-4AF8-A827-76BC34375372}"/>
    <hyperlink ref="Y322" r:id="rId2093" display="https://fbref.com/en/players/d6e53a3a/matchlogs/2025-2026/summary/Matthijs-de-Ligt-Match-Logs" xr:uid="{30AAEDE8-BF9F-4E75-97BE-E346BE5CED80}"/>
    <hyperlink ref="B467" r:id="rId2094" display="https://fbref.com/en/players/b2f4cad5/Pedro-Lima" xr:uid="{C6F5B9D4-BBC9-4752-95C5-19F71AEB25F4}"/>
    <hyperlink ref="C467" r:id="rId2095" display="https://fbref.com/en/country/BRA/Brazil-Football" xr:uid="{66048DAA-3DCC-481B-9137-F24B987D8C29}"/>
    <hyperlink ref="E467" r:id="rId2096" display="https://fbref.com/en/squads/8cec06e1/Wolverhampton-Wanderers-Stats" xr:uid="{F945D99A-4E30-4175-89B7-327CA6FF6405}"/>
    <hyperlink ref="Y467" r:id="rId2097" display="https://fbref.com/en/players/b2f4cad5/matchlogs/2025-2026/summary/Pedro-Lima-Match-Logs" xr:uid="{50E92DDD-52AA-443F-85AB-D11E834607CB}"/>
    <hyperlink ref="B363" r:id="rId2098" display="https://fbref.com/en/players/f5deef4c/Victor-Lindelof" xr:uid="{31D3B17D-8188-4018-8A6F-4DBEEE8AC2E7}"/>
    <hyperlink ref="C363" r:id="rId2099" display="https://fbref.com/en/country/SWE/Sweden-Football" xr:uid="{8E9EB8F8-A413-4731-A1D0-86FBFAA645FE}"/>
    <hyperlink ref="E363" r:id="rId2100" display="https://fbref.com/en/squads/8602292d/Aston-Villa-Stats" xr:uid="{52F8094B-03C6-4EF8-9FE9-2EE58EF3BB98}"/>
    <hyperlink ref="Y363" r:id="rId2101" display="https://fbref.com/en/players/f5deef4c/matchlogs/2025-2026/summary/Victor-Lindelof-Match-Logs" xr:uid="{0A3525C6-EF22-437A-BC17-59DCC1D2632D}"/>
    <hyperlink ref="B299" r:id="rId2102" display="https://fbref.com/en/players/afed6722/Valentino-Livramento" xr:uid="{1CA8ED22-9C5D-4B02-A7B6-7AFA4E4F0B4F}"/>
    <hyperlink ref="C299" r:id="rId2103" display="https://fbref.com/en/country/ENG/England-Football" xr:uid="{1733FFDB-1F39-4F50-8C82-F205489BFD06}"/>
    <hyperlink ref="E299" r:id="rId2104" display="https://fbref.com/en/squads/b2b47a98/Newcastle-United-Stats" xr:uid="{44FAAA46-A331-41B0-BB9B-CCD4DC43C917}"/>
    <hyperlink ref="Y299" r:id="rId2105" display="https://fbref.com/en/players/afed6722/matchlogs/2025-2026/summary/Valentino-Livramento-Match-Logs" xr:uid="{F21B2880-3AD1-4149-9131-668F6F1A819C}"/>
    <hyperlink ref="B349" r:id="rId2106" display="https://fbref.com/en/players/a2b105e0/Sean-Longstaff" xr:uid="{2EB72990-1F63-4F38-8165-956CAFCB1109}"/>
    <hyperlink ref="C349" r:id="rId2107" display="https://fbref.com/en/country/ENG/England-Football" xr:uid="{A541BB39-6840-4AE7-8F1C-469205AA20B7}"/>
    <hyperlink ref="E349" r:id="rId2108" display="https://fbref.com/en/squads/5bfb9659/Leeds-United-Stats" xr:uid="{0E44E0F4-AB65-4862-8644-151353EA2B54}"/>
    <hyperlink ref="Y349" r:id="rId2109" display="https://fbref.com/en/players/a2b105e0/matchlogs/2025-2026/summary/Sean-Longstaff-Match-Logs" xr:uid="{EACB24DB-C105-4BE7-97EC-8DA212F8E597}"/>
    <hyperlink ref="B471" r:id="rId2110" display="https://fbref.com/en/players/675cacff/Fer-Lopez" xr:uid="{4704B6E2-5170-4164-A082-A83A8F703F36}"/>
    <hyperlink ref="C471" r:id="rId2111" display="https://fbref.com/en/country/ESP/Spain-Football" xr:uid="{0EAB98B1-FB86-4910-A1E8-53B803A1AF10}"/>
    <hyperlink ref="E471" r:id="rId2112" display="https://fbref.com/en/squads/8cec06e1/Wolverhampton-Wanderers-Stats" xr:uid="{E300582D-0E2A-4FEB-9BB0-5E3A6C20065E}"/>
    <hyperlink ref="Y471" r:id="rId2113" display="https://fbref.com/en/players/675cacff/matchlogs/2025-2026/summary/Fer-Lopez-Match-Logs" xr:uid="{F2A1CF64-F162-4CBA-9006-D58917E673F2}"/>
    <hyperlink ref="B283" r:id="rId2114" display="https://fbref.com/en/players/5d68f5b2/Lucas" xr:uid="{4ED6B27D-8B19-4CE2-B235-A47FEFB4CEB8}"/>
    <hyperlink ref="C283" r:id="rId2115" display="https://fbref.com/en/country/BRA/Brazil-Football" xr:uid="{B2DEE1C9-E13A-4DB5-825A-3511CE45FCD5}"/>
    <hyperlink ref="E283" r:id="rId2116" display="https://fbref.com/en/squads/943e8050/Burnley-Stats" xr:uid="{ED239042-87BD-4546-9E8C-3361AF29428B}"/>
    <hyperlink ref="Y283" r:id="rId2117" display="https://fbref.com/en/players/5d68f5b2/matchlogs/2025-2026/summary/Lucas-Match-Logs" xr:uid="{AE70849C-1083-49A6-98CE-ACCA9B8F6B25}"/>
    <hyperlink ref="B495" r:id="rId2118" display="https://fbref.com/en/players/83c06f3a/Lorenzo-Lucca" xr:uid="{DAC44AF7-86F2-4667-83E5-3D9F30785D14}"/>
    <hyperlink ref="C495" r:id="rId2119" display="https://fbref.com/en/country/ITA/Italy-Football" xr:uid="{4AD1C151-E688-4854-95E7-7A8CF4C297D2}"/>
    <hyperlink ref="E495" r:id="rId2120" display="https://fbref.com/en/squads/e4a775cb/Nottingham-Forest-Stats" xr:uid="{21C74555-B21C-4F52-8136-CB10929C381F}"/>
    <hyperlink ref="Y495" r:id="rId2121" display="https://fbref.com/en/players/83c06f3a/matchlogs/2025-2026/summary/Lorenzo-Lucca-Match-Logs" xr:uid="{32D96BD7-23DA-452B-9011-B8F8E11789AC}"/>
    <hyperlink ref="B173" r:id="rId2122" display="https://fbref.com/en/players/881cd6be/Florentino-Luis" xr:uid="{65B15125-F22A-489B-A7F2-F70F0760E6D7}"/>
    <hyperlink ref="C173" r:id="rId2123" display="https://fbref.com/en/country/POR/Portugal-Football" xr:uid="{362CEF37-49D7-48B4-98DD-AFBD8316A080}"/>
    <hyperlink ref="E173" r:id="rId2124" display="https://fbref.com/en/squads/943e8050/Burnley-Stats" xr:uid="{EC391A31-ACA4-46AC-AB63-51AEC12AB84C}"/>
    <hyperlink ref="Y173" r:id="rId2125" display="https://fbref.com/en/players/881cd6be/matchlogs/2025-2026/summary/Florentino-Luis-Match-Logs" xr:uid="{D8A7029A-38C9-405E-94F2-7D57CC1A4695}"/>
    <hyperlink ref="B410" r:id="rId2126" display="https://fbref.com/en/players/6f7d826d/Douglas-Luiz" xr:uid="{17C8C526-E4FA-4CC9-9FED-B162E84F0F70}"/>
    <hyperlink ref="C410" r:id="rId2127" display="https://fbref.com/en/country/BRA/Brazil-Football" xr:uid="{70C690E0-1659-4FE2-B063-6C44560A3617}"/>
    <hyperlink ref="E410" r:id="rId2128" display="https://fbref.com/en/squads/8602292d/Aston-Villa-Stats" xr:uid="{88464F09-8F98-4011-BC25-39244EEEDE36}"/>
    <hyperlink ref="Y410" r:id="rId2129" display="https://fbref.com/en/players/6f7d826d/matchlogs/2025-2026/summary/Douglas-Luiz-Match-Logs" xr:uid="{F3A0DE9E-5A39-43EF-9F3C-9B3E3CAB0D82}"/>
    <hyperlink ref="B458" r:id="rId2130" display="https://fbref.com/en/players/6f7d826d/Douglas-Luiz" xr:uid="{D378A76C-38EA-4418-B409-0F6EF6001743}"/>
    <hyperlink ref="C458" r:id="rId2131" display="https://fbref.com/en/country/BRA/Brazil-Football" xr:uid="{3B83CE5A-5593-4D0F-A495-570AA71011EB}"/>
    <hyperlink ref="E458" r:id="rId2132" display="https://fbref.com/en/squads/e4a775cb/Nottingham-Forest-Stats" xr:uid="{8DA5EC10-DA7E-4327-A7B2-9BDC0A8527BF}"/>
    <hyperlink ref="Y458" r:id="rId2133" display="https://fbref.com/en/players/6f7d826d/matchlogs/2025-2026/summary/Douglas-Luiz-Match-Logs" xr:uid="{4CEEDC6E-82FA-4B9F-8DEA-D5DD40534323}"/>
    <hyperlink ref="B234" r:id="rId2134" display="https://fbref.com/en/players/c6e8cf1f/Sasa-Lukic" xr:uid="{202FD820-F80A-4A20-8E89-640A3BFD1C4C}"/>
    <hyperlink ref="C234" r:id="rId2135" display="https://fbref.com/en/country/SRB/Serbia-Football" xr:uid="{86CD7DCA-BF59-4427-9AAC-D3ACB5CE4B0B}"/>
    <hyperlink ref="E234" r:id="rId2136" display="https://fbref.com/en/squads/fd962109/Fulham-Stats" xr:uid="{DB5A9C44-C104-4C2A-908C-D2211A2807F9}"/>
    <hyperlink ref="Y234" r:id="rId2137" display="https://fbref.com/en/players/c6e8cf1f/matchlogs/2025-2026/summary/Sasa-Lukic-Match-Logs" xr:uid="{5FC9AB11-2DB4-4753-B47A-046F8C2D9609}"/>
    <hyperlink ref="B253" r:id="rId2138" display="https://fbref.com/en/players/cab9634e/Ian-Maatsen" xr:uid="{418EC83E-5ACF-4B9B-AAAB-7596E546692A}"/>
    <hyperlink ref="C253" r:id="rId2139" display="https://fbref.com/en/country/NED/Netherlands-Football" xr:uid="{E1EE94EE-D129-4289-AB30-E074D16EB181}"/>
    <hyperlink ref="E253" r:id="rId2140" display="https://fbref.com/en/squads/8602292d/Aston-Villa-Stats" xr:uid="{0B7519E7-6522-47D2-8D9C-D2F0CBDC2C6C}"/>
    <hyperlink ref="Y253" r:id="rId2141" display="https://fbref.com/en/players/cab9634e/matchlogs/2025-2026/summary/Ian-Maatsen-Match-Logs" xr:uid="{BAB85490-0AFA-4617-844E-14788DADE3A5}"/>
    <hyperlink ref="B118" r:id="rId2142" display="https://fbref.com/en/players/83d074ff/Alexis-Mac-Allister" xr:uid="{E4CE67FF-F721-4A14-A629-CADE1DD9D2BF}"/>
    <hyperlink ref="C118" r:id="rId2143" display="https://fbref.com/en/country/ARG/Argentina-Football" xr:uid="{E06C71EA-0C4F-441E-8C60-D0EBCCD0C5A1}"/>
    <hyperlink ref="E118" r:id="rId2144" display="https://fbref.com/en/squads/822bd0ba/Liverpool-Stats" xr:uid="{10865918-BD00-4B00-91D7-C9E429D8B0F0}"/>
    <hyperlink ref="Y118" r:id="rId2145" display="https://fbref.com/en/players/83d074ff/matchlogs/2025-2026/summary/Alexis-Mac-Allister-Match-Logs" xr:uid="{52418677-371D-4AA5-BD1B-A117E031DBAB}"/>
    <hyperlink ref="B538" r:id="rId2146" display="https://fbref.com/en/players/ee38d9c5/James-Maddison" xr:uid="{388D85F3-1BF1-422D-A82D-F3BFE0A1C7AA}"/>
    <hyperlink ref="C538" r:id="rId2147" display="https://fbref.com/en/country/ENG/England-Football" xr:uid="{FF527341-D75C-48B8-B5F4-F4A0D48253B8}"/>
    <hyperlink ref="E538" r:id="rId2148" display="https://fbref.com/en/squads/361ca564/Tottenham-Hotspur-Stats" xr:uid="{CF75FE8C-78FC-424E-B81D-D1579881EF83}"/>
    <hyperlink ref="Y538" r:id="rId2149" display="https://fbref.com/en/players/ee38d9c5/matchlogs/2025-2026/summary/James-Maddison-Match-Logs" xr:uid="{B0D602B2-DB55-4D88-A20F-B4448545BF47}"/>
    <hyperlink ref="B314" r:id="rId2150" display="https://fbref.com/en/players/bf34eebd/Noni-Madueke" xr:uid="{09D23AB0-53C2-4C1E-A811-5F17266591C0}"/>
    <hyperlink ref="C314" r:id="rId2151" display="https://fbref.com/en/country/ENG/England-Football" xr:uid="{2AE43828-1435-4335-9E62-26CAEECEEAC6}"/>
    <hyperlink ref="E314" r:id="rId2152" display="https://fbref.com/en/squads/18bb7c10/Arsenal-Stats" xr:uid="{52C9BEFE-FD0D-48A7-BE1B-592AB03851F8}"/>
    <hyperlink ref="Y314" r:id="rId2153" display="https://fbref.com/en/players/bf34eebd/matchlogs/2025-2026/summary/Noni-Madueke-Match-Logs" xr:uid="{05C5E19F-122B-480C-B8D8-4A0FB8ED7F66}"/>
    <hyperlink ref="B105" r:id="rId2154" display="https://fbref.com/en/players/67ac5bb8/Gabriel-Magalhaes" xr:uid="{B771C719-BEA2-4841-9EEC-D163B72F101E}"/>
    <hyperlink ref="C105" r:id="rId2155" display="https://fbref.com/en/country/BRA/Brazil-Football" xr:uid="{F8F3C703-EA98-40E9-A5D0-79F73AF9D7D6}"/>
    <hyperlink ref="E105" r:id="rId2156" display="https://fbref.com/en/squads/18bb7c10/Arsenal-Stats" xr:uid="{10BEE4A4-7E9A-4921-8E01-D6C3CB8AA745}"/>
    <hyperlink ref="Y105" r:id="rId2157" display="https://fbref.com/en/players/67ac5bb8/matchlogs/2025-2026/summary/Gabriel-Magalhaes-Match-Logs" xr:uid="{5A566476-7A17-47EA-A662-0EB9E01B4AB6}"/>
    <hyperlink ref="B358" r:id="rId2158" display="https://fbref.com/en/players/dfc5d4fa/Soungoutou-Magassa" xr:uid="{61478D36-4826-4359-B24E-24E51F130A09}"/>
    <hyperlink ref="C358" r:id="rId2159" display="https://fbref.com/en/country/FRA/France-Football" xr:uid="{0B0B19C5-261D-430D-B508-AB99433EA892}"/>
    <hyperlink ref="E358" r:id="rId2160" display="https://fbref.com/en/squads/7c21e445/West-Ham-United-Stats" xr:uid="{68297E57-7A4B-4518-AF7B-15F11D45FB36}"/>
    <hyperlink ref="Y358" r:id="rId2161" display="https://fbref.com/en/players/dfc5d4fa/matchlogs/2025-2026/summary/Soungoutou-Magassa-Match-Logs" xr:uid="{C782A8C1-8373-48CC-8494-4AB2A1470F0B}"/>
    <hyperlink ref="B245" r:id="rId2162" display="https://fbref.com/en/players/d8931174/Harry-Maguire" xr:uid="{2A50940A-C527-4FF5-9F6D-7120D3B8D071}"/>
    <hyperlink ref="C245" r:id="rId2163" display="https://fbref.com/en/country/ENG/England-Football" xr:uid="{B65CD7C9-0369-4FD6-8D99-2DBC00CC1A5B}"/>
    <hyperlink ref="E245" r:id="rId2164" display="https://fbref.com/en/squads/19538871/Manchester-United-Stats" xr:uid="{79E90C82-949E-4382-9091-6F54BE433164}"/>
    <hyperlink ref="Y245" r:id="rId2165" display="https://fbref.com/en/players/d8931174/matchlogs/2025-2026/summary/Harry-Maguire-Match-Logs" xr:uid="{09308DBC-8D34-4712-8C41-6BE3BC6762E7}"/>
    <hyperlink ref="B244" r:id="rId2166" display="https://fbref.com/en/players/c6220452/Kobbie-Mainoo" xr:uid="{4D8FC59F-A555-4976-B7AB-140860B1F3A4}"/>
    <hyperlink ref="C244" r:id="rId2167" display="https://fbref.com/en/country/ENG/England-Football" xr:uid="{147A59BD-B745-4789-9018-7B84B9DA5056}"/>
    <hyperlink ref="E244" r:id="rId2168" display="https://fbref.com/en/squads/19538871/Manchester-United-Stats" xr:uid="{D9EF9BCA-753E-40D4-94C9-2002FDFF9C5A}"/>
    <hyperlink ref="Y244" r:id="rId2169" display="https://fbref.com/en/players/c6220452/matchlogs/2025-2026/summary/Kobbie-Mainoo-Match-Logs" xr:uid="{8355E188-0AA8-4F38-885D-0345F32589AF}"/>
    <hyperlink ref="B549" r:id="rId2170" display="https://fbref.com/en/players/6b6c793c/Tyrell-Malacia" xr:uid="{13F84990-C866-4805-A1CD-2EFC3997D536}"/>
    <hyperlink ref="C549" r:id="rId2171" display="https://fbref.com/en/country/NED/Netherlands-Football" xr:uid="{03BC8E80-1F48-4713-9545-5151C61C18BC}"/>
    <hyperlink ref="E549" r:id="rId2172" display="https://fbref.com/en/squads/19538871/Manchester-United-Stats" xr:uid="{CE805346-86D2-4E12-9B53-896C41C7CCA9}"/>
    <hyperlink ref="Y549" r:id="rId2173" display="https://fbref.com/en/players/6b6c793c/matchlogs/2025-2026/summary/Tyrell-Malacia-Match-Logs" xr:uid="{D7A2E7EC-8E4B-48A5-9974-74A58D080402}"/>
    <hyperlink ref="B402" r:id="rId2174" display="https://fbref.com/en/players/116c35df/Donyell-Malen" xr:uid="{17E079DC-558B-4FF1-A740-4BDAF5DE54A2}"/>
    <hyperlink ref="C402" r:id="rId2175" display="https://fbref.com/en/country/NED/Netherlands-Football" xr:uid="{9FBAC96A-2C2D-40B0-BCE1-286F4DAA8D14}"/>
    <hyperlink ref="E402" r:id="rId2176" display="https://fbref.com/en/squads/8602292d/Aston-Villa-Stats" xr:uid="{A5E8B6C9-1C6C-4FA4-871E-B2799B83E134}"/>
    <hyperlink ref="Y402" r:id="rId2177" display="https://fbref.com/en/players/116c35df/matchlogs/2025-2026/summary/Donyell-Malen-Match-Logs" xr:uid="{AAA9401F-A715-485C-9534-AA68DA8EB68F}"/>
    <hyperlink ref="B373" r:id="rId2178" display="https://fbref.com/en/players/d4b73232/Giorgi-Mamardashvili" xr:uid="{E5E006BB-FA85-43F6-94C9-847A8DF01F11}"/>
    <hyperlink ref="C373" r:id="rId2179" display="https://fbref.com/en/country/GEO/Georgia-Football" xr:uid="{F6B16182-8BD0-4101-9D7C-257E98EB4B3C}"/>
    <hyperlink ref="E373" r:id="rId2180" display="https://fbref.com/en/squads/822bd0ba/Liverpool-Stats" xr:uid="{533F3B77-6327-47E0-8F5D-10A39E42134C}"/>
    <hyperlink ref="Y373" r:id="rId2181" display="https://fbref.com/en/players/d4b73232/matchlogs/2025-2026/summary/Giorgi-Mamardashvili-Match-Logs" xr:uid="{57216646-B823-4721-B21D-D130A269F1AE}"/>
    <hyperlink ref="B648" r:id="rId2182" display="https://fbref.com/en/players/f794e9ab/Christos-Mandas" xr:uid="{CBDC77F5-31B3-4163-848B-F2A90C0A1316}"/>
    <hyperlink ref="C648" r:id="rId2183" display="https://fbref.com/en/country/GRE/Greece-Football" xr:uid="{0037D6E9-7BE0-42F0-AE15-D249F6C1498A}"/>
    <hyperlink ref="E648" r:id="rId2184" display="https://fbref.com/en/squads/4ba7cbea/Bournemouth-Stats" xr:uid="{750C95B3-0EE3-4A75-BD82-316FC63ADA45}"/>
    <hyperlink ref="Y648" r:id="rId2185" display="https://fbref.com/en/players/f794e9ab/matchlogs/2025-2026/summary/Christos-Mandas-Match-Logs" xr:uid="{7479A442-E652-4A3B-9D85-99C9DB6CCED5}"/>
    <hyperlink ref="B186" r:id="rId2186" display="https://fbref.com/en/players/c20bdcd7/Reinildo-Mandava" xr:uid="{87312415-A040-4239-BD2D-0F5A60D27FCB}"/>
    <hyperlink ref="C186" r:id="rId2187" display="https://fbref.com/en/country/MOZ/Mozambique-Football" xr:uid="{09BCDFAF-D99D-40D8-B7DD-938FC110EA87}"/>
    <hyperlink ref="E186" r:id="rId2188" display="https://fbref.com/en/squads/8ef52968/Sunderland-Stats" xr:uid="{9BF35E79-616A-4F89-87EF-A96F75AC12C9}"/>
    <hyperlink ref="Y186" r:id="rId2189" display="https://fbref.com/en/players/c20bdcd7/matchlogs/2025-2026/summary/Reinildo-Mandava-Match-Logs" xr:uid="{D333C109-F052-43E1-BA5B-6CD2D3061BFA}"/>
    <hyperlink ref="B220" r:id="rId2190" display="https://fbref.com/en/players/c15cb409/Mateus-Mane" xr:uid="{769A771E-BABF-4D52-B672-79FD26D5D4E4}"/>
    <hyperlink ref="C220" r:id="rId2191" display="https://fbref.com/en/country/POR/Portugal-Football" xr:uid="{0BEEAC9B-5F8B-4A78-B25B-D7BFAF38259F}"/>
    <hyperlink ref="E220" r:id="rId2192" display="https://fbref.com/en/squads/8cec06e1/Wolverhampton-Wanderers-Stats" xr:uid="{87ADD48C-DB03-491D-92CA-1DBB174C614C}"/>
    <hyperlink ref="Y220" r:id="rId2193" display="https://fbref.com/en/players/c15cb409/matchlogs/2025-2026/summary/Mateus-Mane-Match-Logs" xr:uid="{9A023299-DE23-42C7-9F8C-C9F5E8E1CE94}"/>
    <hyperlink ref="B553" r:id="rId2194" display="https://fbref.com/en/players/e8a55b80/Bendito-Mantato" xr:uid="{CE654B16-9735-434A-9D88-5A7E2BFEC2B4}"/>
    <hyperlink ref="C553" r:id="rId2195" display="https://fbref.com/en/country/ENG/England-Football" xr:uid="{4AA13CB7-087F-4853-9C5C-E8FF884DFBC8}"/>
    <hyperlink ref="E553" r:id="rId2196" display="https://fbref.com/en/squads/19538871/Manchester-United-Stats" xr:uid="{335CBC32-B530-4372-B7F4-30765746CC98}"/>
    <hyperlink ref="Y553" r:id="rId2197" display="https://fbref.com/en/players/e8a55b80/matchlogs/2025-2026/summary/Bendito-Mantato-Match-Logs" xr:uid="{63ADEBD1-E466-4DCF-B319-8A5D5E362262}"/>
    <hyperlink ref="B535" r:id="rId2198" display="https://fbref.com/en/players/bb5fbd2b/Solly-March" xr:uid="{06731F08-5811-4974-9272-DD64D166F4B3}"/>
    <hyperlink ref="C535" r:id="rId2199" display="https://fbref.com/en/country/ENG/England-Football" xr:uid="{14B837EC-C3F6-44BF-A7DF-C8D87B69A190}"/>
    <hyperlink ref="E535" r:id="rId2200" display="https://fbref.com/en/squads/d07537b9/Brighton-and-Hove-Albion-Stats" xr:uid="{02ACD259-F3E1-4C79-A6DE-71CBA77EE0C8}"/>
    <hyperlink ref="Y535" r:id="rId2201" display="https://fbref.com/en/players/bb5fbd2b/matchlogs/2025-2026/summary/Solly-March-Match-Logs" xr:uid="{B0DCD513-4F2F-4C90-AAA8-3FA6E3DF3485}"/>
    <hyperlink ref="B392" r:id="rId2202" display="https://fbref.com/en/players/0e0102eb/Omar-Marmoush" xr:uid="{FFD9A9FC-7EFE-4FF9-9785-09C68C5E46AC}"/>
    <hyperlink ref="C392" r:id="rId2203" display="https://fbref.com/en/country/EGY/Egypt-Football" xr:uid="{9095E0EF-3CEF-4E7C-9929-384235E64725}"/>
    <hyperlink ref="E392" r:id="rId2204" display="https://fbref.com/en/squads/b8fd03ef/Manchester-City-Stats" xr:uid="{A7677BA4-99DA-4B16-A5FC-5C7CBEFF0894}"/>
    <hyperlink ref="Y392" r:id="rId2205" display="https://fbref.com/en/players/0e0102eb/matchlogs/2025-2026/summary/Omar-Marmoush-Match-Logs" xr:uid="{B14C4612-4678-460E-925D-B192444E96CF}"/>
    <hyperlink ref="B649" r:id="rId2206" display="https://fbref.com/en/players/6baa90d0/Zachariah-Marsh" xr:uid="{28AECFE7-035F-4F28-A63C-F534A0222E2F}"/>
    <hyperlink ref="C649" r:id="rId2207" display="https://fbref.com/en/country/ENG/England-Football" xr:uid="{61A91D75-3E6B-4BC0-ABDF-452BB82AD834}"/>
    <hyperlink ref="E649" r:id="rId2208" display="https://fbref.com/en/squads/47c64c55/Crystal-Palace-Stats" xr:uid="{66C5BAB9-CB1E-415C-881E-DA89807DA89D}"/>
    <hyperlink ref="Y649" r:id="rId2209" display="https://fbref.com/en/players/6baa90d0/matchlogs/2025-2026/summary/Zachariah-Marsh-Match-Logs" xr:uid="{B5260989-F930-4AFE-886A-8926B164B704}"/>
    <hyperlink ref="B522" r:id="rId2210" display="https://fbref.com/en/players/3a27f1bf/Callum-Marshall" xr:uid="{E0240CBB-4FD2-47B3-B354-D448A6A143AA}"/>
    <hyperlink ref="C522" r:id="rId2211" display="https://fbref.com/en/country/NIR/Northern-Ireland-Football" xr:uid="{89989A6D-3782-4BE6-88C3-2A35123A1786}"/>
    <hyperlink ref="E522" r:id="rId2212" display="https://fbref.com/en/squads/7c21e445/West-Ham-United-Stats" xr:uid="{3A49FE76-2D5F-4011-A81F-F95D3F70542A}"/>
    <hyperlink ref="Y522" r:id="rId2213" display="https://fbref.com/en/players/3a27f1bf/matchlogs/2025-2026/summary/Callum-Marshall-Match-Logs" xr:uid="{3C9ED5A6-2A80-4802-9A09-A2613ECEAC2E}"/>
    <hyperlink ref="B335" r:id="rId2214" display="https://fbref.com/en/players/48a5a5d6/Gabriel-Martinelli" xr:uid="{89C3F7DD-103A-477D-A194-D371577A35EA}"/>
    <hyperlink ref="C335" r:id="rId2215" display="https://fbref.com/en/country/BRA/Brazil-Football" xr:uid="{37BD42A3-1C3B-42FE-AF78-8900E539DEF6}"/>
    <hyperlink ref="E335" r:id="rId2216" display="https://fbref.com/en/squads/18bb7c10/Arsenal-Stats" xr:uid="{819B0640-15F2-46CC-9B97-CE079B370C4D}"/>
    <hyperlink ref="Y335" r:id="rId2217" display="https://fbref.com/en/players/48a5a5d6/matchlogs/2025-2026/summary/Gabriel-Martinelli-Match-Logs" xr:uid="{DA291037-9787-49DC-BB15-F24793183ECD}"/>
    <hyperlink ref="B92" r:id="rId2218" display="https://fbref.com/en/players/7956236f/Emiliano-Martinez" xr:uid="{92D86782-C004-4F5B-97BA-36A23C9459E8}"/>
    <hyperlink ref="C92" r:id="rId2219" display="https://fbref.com/en/country/ARG/Argentina-Football" xr:uid="{5120590F-5259-4ADA-89E5-CB4F7BA4CD44}"/>
    <hyperlink ref="E92" r:id="rId2220" display="https://fbref.com/en/squads/8602292d/Aston-Villa-Stats" xr:uid="{03C65FBB-D36E-44F8-92DC-0EFB64D35012}"/>
    <hyperlink ref="Y92" r:id="rId2221" display="https://fbref.com/en/players/7956236f/matchlogs/2025-2026/summary/Emiliano-Martinez-Match-Logs" xr:uid="{8F4FB1E8-6D4F-42AA-A948-3C1A23525223}"/>
    <hyperlink ref="B312" r:id="rId2222" display="https://fbref.com/en/players/bac46a10/Lisandro-Martinez" xr:uid="{4700F961-596E-4215-8448-E8602EBBFD42}"/>
    <hyperlink ref="C312" r:id="rId2223" display="https://fbref.com/en/country/ARG/Argentina-Football" xr:uid="{C852C5AC-B867-427B-981B-03D94BF22EB5}"/>
    <hyperlink ref="E312" r:id="rId2224" display="https://fbref.com/en/squads/19538871/Manchester-United-Stats" xr:uid="{3B57E417-B398-49A6-BF25-FC99FABEA502}"/>
    <hyperlink ref="Y312" r:id="rId2225" display="https://fbref.com/en/players/bac46a10/matchlogs/2025-2026/summary/Lisandro-Martinez-Match-Logs" xr:uid="{B16FDB58-F6EC-41C5-A033-6D518DE32C5B}"/>
    <hyperlink ref="B496" r:id="rId2226" display="https://fbref.com/en/players/57df7a11/Arthur-Masuaku" xr:uid="{52E10A92-FD85-482A-B0A3-7012B4AC81AC}"/>
    <hyperlink ref="C496" r:id="rId2227" display="https://fbref.com/en/country/COD/Congo-DR-Football" xr:uid="{8F58D923-9E2C-4676-8236-6DB7A9B59CAA}"/>
    <hyperlink ref="E496" r:id="rId2228" display="https://fbref.com/en/squads/8ef52968/Sunderland-Stats" xr:uid="{C763848A-4B90-4CCA-A4CB-583BA708684A}"/>
    <hyperlink ref="Y496" r:id="rId2229" display="https://fbref.com/en/players/57df7a11/matchlogs/2025-2026/summary/Arthur-Masuaku-Match-Logs" xr:uid="{3C5F8183-613E-4F09-8E1C-E4C63610ED82}"/>
    <hyperlink ref="B286" r:id="rId2230" display="https://fbref.com/en/players/feb5d972/Pape-Matar-Sarr" xr:uid="{AD6AB7AD-45DD-4ABD-A6D5-75B14E5A9DB1}"/>
    <hyperlink ref="C286" r:id="rId2231" display="https://fbref.com/en/country/SEN/Senegal-Football" xr:uid="{C3D69C8B-D3EC-4442-8B50-291139B40CC2}"/>
    <hyperlink ref="E286" r:id="rId2232" display="https://fbref.com/en/squads/361ca564/Tottenham-Hotspur-Stats" xr:uid="{7ECBE99D-D665-42E4-815F-3AA6A725A4DA}"/>
    <hyperlink ref="Y286" r:id="rId2233" display="https://fbref.com/en/players/feb5d972/matchlogs/2025-2026/summary/Pape-Matar-Sarr-Match-Logs" xr:uid="{FDDE4E26-9DDE-499B-A847-70AF22E93F68}"/>
    <hyperlink ref="B158" r:id="rId2234" display="https://fbref.com/en/players/50e6dc35/Jean-Philippe-Mateta" xr:uid="{96E33EFA-095F-4101-8694-6F3B100110AE}"/>
    <hyperlink ref="C158" r:id="rId2235" display="https://fbref.com/en/country/FRA/France-Football" xr:uid="{DE5DC997-C0B5-4729-8689-79225B7D7459}"/>
    <hyperlink ref="E158" r:id="rId2236" display="https://fbref.com/en/squads/47c64c55/Crystal-Palace-Stats" xr:uid="{90B9FE96-03D5-4AA5-8700-146479DC1B8D}"/>
    <hyperlink ref="Y158" r:id="rId2237" display="https://fbref.com/en/players/50e6dc35/matchlogs/2025-2026/summary/Jean-Philippe-Mateta-Match-Logs" xr:uid="{3F234EDC-BD1C-4AD8-90B0-D3E377934754}"/>
    <hyperlink ref="B650" r:id="rId2238" display="https://fbref.com/en/players/27f4f772/Remi-Matthews" xr:uid="{CCDE6BFC-BC6D-469F-8166-31241BA98FD6}"/>
    <hyperlink ref="C650" r:id="rId2239" display="https://fbref.com/en/country/ENG/England-Football" xr:uid="{F2EF7487-A15E-4676-86F5-31C08DC83086}"/>
    <hyperlink ref="E650" r:id="rId2240" display="https://fbref.com/en/squads/47c64c55/Crystal-Palace-Stats" xr:uid="{A2EE5324-46D6-494E-809B-1AA14B032619}"/>
    <hyperlink ref="Y650" r:id="rId2241" display="https://fbref.com/en/players/27f4f772/matchlogs/2025-2026/summary/Remi-Matthews-Match-Logs" xr:uid="{863EB0C8-FB6C-4EC7-81ED-3A64868F2F7B}"/>
    <hyperlink ref="B131" r:id="rId2242" display="https://fbref.com/en/players/00963611/Konstantinos-Mavropanos" xr:uid="{65A73D95-3718-4F0B-B0BA-88A3A63ED491}"/>
    <hyperlink ref="C131" r:id="rId2243" display="https://fbref.com/en/country/GRE/Greece-Football" xr:uid="{10CF7F11-2458-414D-AAEC-49DA0FBEEC3A}"/>
    <hyperlink ref="E131" r:id="rId2244" display="https://fbref.com/en/squads/7c21e445/West-Ham-United-Stats" xr:uid="{0637A2BF-1844-4668-8AD3-F6F5C2D71B1E}"/>
    <hyperlink ref="Y131" r:id="rId2245" display="https://fbref.com/en/players/00963611/matchlogs/2025-2026/summary/Konstantinos-Mavropanos-Match-Logs" xr:uid="{09C3A980-C3E1-461A-AC2C-A650C08DA4A6}"/>
    <hyperlink ref="B388" r:id="rId2246" display="https://fbref.com/en/players/6a021e43/Eliezer-Mayenda" xr:uid="{E69232BC-E1E6-4B28-BEE9-F4F5B8F4159E}"/>
    <hyperlink ref="C388" r:id="rId2247" display="https://fbref.com/en/country/ESP/Spain-Football" xr:uid="{CE1B5F69-C75C-44E9-94BB-B3F650FE9C96}"/>
    <hyperlink ref="E388" r:id="rId2248" display="https://fbref.com/en/squads/8ef52968/Sunderland-Stats" xr:uid="{F7F4CBEB-8F12-4019-B16E-959852BEDB55}"/>
    <hyperlink ref="Y388" r:id="rId2249" display="https://fbref.com/en/players/6a021e43/matchlogs/2025-2026/summary/Eliezer-Mayenda-Match-Logs" xr:uid="{2D191520-8D70-495E-8633-BC5D953FD0DE}"/>
    <hyperlink ref="B500" r:id="rId2250" display="https://fbref.com/en/players/9a85a651/Ezra-Mayers" xr:uid="{4AB1A8AE-F550-4F3A-9FBE-01B00D40DB99}"/>
    <hyperlink ref="C500" r:id="rId2251" display="https://fbref.com/en/country/BRB/Barbados-Football" xr:uid="{A028B621-002F-4241-9C31-1E28C7A4B36D}"/>
    <hyperlink ref="E500" r:id="rId2252" display="https://fbref.com/en/squads/7c21e445/West-Ham-United-Stats" xr:uid="{1542E003-E7DF-4553-ACAE-B42472935660}"/>
    <hyperlink ref="Y500" r:id="rId2253" display="https://fbref.com/en/players/9a85a651/matchlogs/2025-2026/summary/Ezra-Mayers-Match-Logs" xr:uid="{062F75A5-1926-40D0-BC74-944FE84B7BAC}"/>
    <hyperlink ref="B355" r:id="rId2254" display="https://fbref.com/en/players/b74277a0/Noussair-Mazraoui" xr:uid="{EB56C621-C810-4FE6-B75F-702F84DF4620}"/>
    <hyperlink ref="C355" r:id="rId2255" display="https://fbref.com/en/country/MAR/Morocco-Football" xr:uid="{8FF08949-AB38-4503-B3E8-170BA4F8AEA5}"/>
    <hyperlink ref="E355" r:id="rId2256" display="https://fbref.com/en/squads/19538871/Manchester-United-Stats" xr:uid="{5BFB6F59-4843-434B-80D3-0F976FC25714}"/>
    <hyperlink ref="Y355" r:id="rId2257" display="https://fbref.com/en/players/b74277a0/matchlogs/2025-2026/summary/Noussair-Mazraoui-Match-Logs" xr:uid="{A088C4EE-3877-4527-9AA9-0F02A50C7D62}"/>
    <hyperlink ref="B125" r:id="rId2258" display="https://fbref.com/en/players/6afaebf2/Bryan-Mbeumo" xr:uid="{CD9BD05B-FD67-4682-A823-F3AA36D2A278}"/>
    <hyperlink ref="C125" r:id="rId2259" display="https://fbref.com/en/country/CMR/Cameroon-Football" xr:uid="{393D0525-356D-43E4-B575-3960891B9B86}"/>
    <hyperlink ref="E125" r:id="rId2260" display="https://fbref.com/en/squads/19538871/Manchester-United-Stats" xr:uid="{F9F6B44D-E2ED-4BB9-A433-3474074287CD}"/>
    <hyperlink ref="Y125" r:id="rId2261" display="https://fbref.com/en/players/6afaebf2/matchlogs/2025-2026/summary/Bryan-Mbeumo-Match-Logs" xr:uid="{95360FE9-817D-4048-877A-973368A89F6C}"/>
    <hyperlink ref="B651" r:id="rId2262" display="https://fbref.com/en/players/8dd0d7c5/Ryan-Mcaidoo" xr:uid="{193F9D1B-7A49-43EE-B637-3AD5DDA35D92}"/>
    <hyperlink ref="C651" r:id="rId2263" display="https://fbref.com/en/country/ENG/England-Football" xr:uid="{B2E2A6F6-1F0C-4CD3-8A7E-4274DAD79730}"/>
    <hyperlink ref="E651" r:id="rId2264" display="https://fbref.com/en/squads/b8fd03ef/Manchester-City-Stats" xr:uid="{EA40F12C-604B-4B71-9CE6-FAF4968EADEF}"/>
    <hyperlink ref="Y651" r:id="rId2265" display="https://fbref.com/en/players/8dd0d7c5/matchlogs/2025-2026/summary/Ryan-Mcaidoo-Match-Logs" xr:uid="{0F85EC4A-6ADE-4B24-B58C-550083AB18AB}"/>
    <hyperlink ref="B459" r:id="rId2266" display="https://fbref.com/en/players/96593e89/James-Mcatee" xr:uid="{EB6AD5FD-9D35-43A6-8FE9-F98B40CF0D48}"/>
    <hyperlink ref="C459" r:id="rId2267" display="https://fbref.com/en/country/ENG/England-Football" xr:uid="{257F52F4-8A56-45FA-887A-8BCE675D5362}"/>
    <hyperlink ref="E459" r:id="rId2268" display="https://fbref.com/en/squads/e4a775cb/Nottingham-Forest-Stats" xr:uid="{74A81CE8-A6F0-43D4-A490-DAF73E940E38}"/>
    <hyperlink ref="Y459" r:id="rId2269" display="https://fbref.com/en/players/96593e89/matchlogs/2025-2026/summary/James-Mcatee-Match-Logs" xr:uid="{DB3F836D-63D5-48BA-A4AB-4685B797C4D4}"/>
    <hyperlink ref="B652" r:id="rId2270" display="https://fbref.com/en/players/bf973eeb/James-McConnell" xr:uid="{FBF939BF-0C33-4489-927D-A2884CA9D556}"/>
    <hyperlink ref="C652" r:id="rId2271" display="https://fbref.com/en/country/ENG/England-Football" xr:uid="{5528ECE3-E4A8-4D8B-99FF-AC0326C5D561}"/>
    <hyperlink ref="E652" r:id="rId2272" display="https://fbref.com/en/squads/822bd0ba/Liverpool-Stats" xr:uid="{AAB559FF-C4F0-4DE9-B117-CDB904990D74}"/>
    <hyperlink ref="Y652" r:id="rId2273" display="https://fbref.com/en/players/bf973eeb/matchlogs/2025-2026/summary/James-McConnell-Match-Logs" xr:uid="{CC075E4F-0973-446A-A3BB-15F2C7A644B9}"/>
    <hyperlink ref="B168" r:id="rId2274" display="https://fbref.com/en/players/90f91999/John-McGinn" xr:uid="{496AEF53-B302-45F3-B736-3DD4438E1FC0}"/>
    <hyperlink ref="C168" r:id="rId2275" display="https://fbref.com/en/country/SCO/Scotland-Football" xr:uid="{EC32D16C-E068-4260-AC52-CB807D32B659}"/>
    <hyperlink ref="E168" r:id="rId2276" display="https://fbref.com/en/squads/8602292d/Aston-Villa-Stats" xr:uid="{C3326A51-6C26-4C88-BF57-A46B6DF92E7F}"/>
    <hyperlink ref="Y168" r:id="rId2277" display="https://fbref.com/en/players/90f91999/matchlogs/2025-2026/summary/John-McGinn-Match-Logs" xr:uid="{4DDBC6C4-E45E-4F09-914E-A712CB046B52}"/>
    <hyperlink ref="B653" r:id="rId2278" display="https://fbref.com/en/players/643dadae/Kian-McMahon-Brown" xr:uid="{B9A14C98-83E0-411F-9719-1EE8F0C94F56}"/>
    <hyperlink ref="C653" r:id="rId2279" display="https://fbref.com/en/country/IRL/Republic-of-Ireland-Football" xr:uid="{6281F605-630C-475E-8C56-8F36D0EAF367}"/>
    <hyperlink ref="E653" r:id="rId2280" display="https://fbref.com/en/squads/943e8050/Burnley-Stats" xr:uid="{AB476DA3-1564-4653-A4DB-E7E54F536E41}"/>
    <hyperlink ref="Y653" r:id="rId2281" display="https://fbref.com/en/players/643dadae/matchlogs/2025-2026/summary/Kian-McMahon-Brown-Match-Logs" xr:uid="{5A6B9B67-2148-484F-9C4C-7E2945D2FFAE}"/>
    <hyperlink ref="B654" r:id="rId2282" display="https://fbref.com/en/players/d80e9e0e/Conor-McManus" xr:uid="{E0BCBEB6-184C-43C1-A488-1BE30D780BFA}"/>
    <hyperlink ref="E654" r:id="rId2283" display="https://fbref.com/en/squads/cd051869/Brentford-Stats" xr:uid="{1902F570-1E0E-4C9E-8F30-B806CD26B6A8}"/>
    <hyperlink ref="Y654" r:id="rId2284" display="https://fbref.com/en/players/d80e9e0e/matchlogs/2025-2026/summary/Conor-McManus-Match-Logs" xr:uid="{5264E571-5C9B-4FA3-A413-AF761A179CCF}"/>
    <hyperlink ref="B655" r:id="rId2285" display="https://fbref.com/en/players/419fba9c/Alfie-McNally" xr:uid="{70AB09AD-522C-47F8-9B67-FBA6AA2FF82E}"/>
    <hyperlink ref="C655" r:id="rId2286" display="https://fbref.com/en/country/ENG/England-Football" xr:uid="{94DFFC80-EE14-46D3-800D-7FF33E815AFA}"/>
    <hyperlink ref="E655" r:id="rId2287" display="https://fbref.com/en/squads/fd962109/Fulham-Stats" xr:uid="{7AD6F191-95D6-40DD-9598-F327A2685641}"/>
    <hyperlink ref="Y655" r:id="rId2288" display="https://fbref.com/en/players/419fba9c/matchlogs/2025-2026/summary/Alfie-McNally-Match-Logs" xr:uid="{8603326D-3C19-4F17-A7C0-7D92FC8E8B49}"/>
    <hyperlink ref="B323" r:id="rId2289" display="https://fbref.com/en/players/fc15fb84/Dwight-McNeil" xr:uid="{24BD652A-2D10-47E1-9811-7A8E60AF3C72}"/>
    <hyperlink ref="C323" r:id="rId2290" display="https://fbref.com/en/country/ENG/England-Football" xr:uid="{94D60F09-289B-46A7-8CC6-2EA6EED4131B}"/>
    <hyperlink ref="E323" r:id="rId2291" display="https://fbref.com/en/squads/d3fd31cc/Everton-Stats" xr:uid="{DABA1B67-F6F1-4158-ACAB-FD77147C38D0}"/>
    <hyperlink ref="Y323" r:id="rId2292" display="https://fbref.com/en/players/fc15fb84/matchlogs/2025-2026/summary/Dwight-McNeil-Match-Logs" xr:uid="{1AD924C1-560E-4FE5-8814-FEC811A6FBCE}"/>
    <hyperlink ref="B313" r:id="rId2293" display="https://fbref.com/en/players/ca22ccb0/Hannibal-Mejbri" xr:uid="{0B2947BE-E2D5-4FA2-A959-54A0B5BE9122}"/>
    <hyperlink ref="C313" r:id="rId2294" display="https://fbref.com/en/country/TUN/Tunisia-Football" xr:uid="{E239A905-814D-483A-8219-A7A34B1A9603}"/>
    <hyperlink ref="E313" r:id="rId2295" display="https://fbref.com/en/squads/943e8050/Burnley-Stats" xr:uid="{BE46EE99-2A32-4C27-AF51-3F33C2741567}"/>
    <hyperlink ref="Y313" r:id="rId2296" display="https://fbref.com/en/players/ca22ccb0/matchlogs/2025-2026/summary/Hannibal-Mejbri-Match-Logs" xr:uid="{2CCB4E29-D1F2-4B7B-A4D5-5F1BA3AEC737}"/>
    <hyperlink ref="B345" r:id="rId2297" display="https://fbref.com/en/players/d080ed5e/Mikel-Merino" xr:uid="{E42ACA95-D047-4AC8-AFB7-88FAEF18AF84}"/>
    <hyperlink ref="C345" r:id="rId2298" display="https://fbref.com/en/country/ESP/Spain-Football" xr:uid="{49032DFD-DE87-4D39-83E0-1E2A51647E91}"/>
    <hyperlink ref="E345" r:id="rId2299" display="https://fbref.com/en/squads/18bb7c10/Arsenal-Stats" xr:uid="{5CCEFDFA-771C-43C1-B698-DC6487159B85}"/>
    <hyperlink ref="Y345" r:id="rId2300" display="https://fbref.com/en/players/d080ed5e/matchlogs/2025-2026/summary/Mikel-Merino-Match-Logs" xr:uid="{F32F5BE0-3A19-44EF-970F-F4C26D1635A3}"/>
    <hyperlink ref="B656" r:id="rId2301" display="https://fbref.com/en/players/420d18fe/Max-Merrick" xr:uid="{A244A033-50D3-425F-96F3-4C035E7A5319}"/>
    <hyperlink ref="C656" r:id="rId2302" display="https://fbref.com/en/country/ENG/England-Football" xr:uid="{A30AB016-16AE-4292-9F09-95BCA74BA254}"/>
    <hyperlink ref="E656" r:id="rId2303" display="https://fbref.com/en/squads/cff3d9bb/Chelsea-Stats" xr:uid="{150F45E2-BE6D-4413-A0AD-1C8279C08AA7}"/>
    <hyperlink ref="Y656" r:id="rId2304" display="https://fbref.com/en/players/420d18fe/matchlogs/2025-2026/summary/Max-Merrick-Match-Logs" xr:uid="{759C0CA3-8DE5-4886-8484-2BB66E15B2E2}"/>
    <hyperlink ref="B657" r:id="rId2305" display="https://fbref.com/en/players/6b625ac2/Illan-Meslier" xr:uid="{FF76A756-4DE5-46B0-B99D-EFDE6EB9E670}"/>
    <hyperlink ref="C657" r:id="rId2306" display="https://fbref.com/en/country/FRA/France-Football" xr:uid="{D6C033DC-CE78-47F3-83D9-9C67FE210B54}"/>
    <hyperlink ref="E657" r:id="rId2307" display="https://fbref.com/en/squads/5bfb9659/Leeds-United-Stats" xr:uid="{9C4389EB-925C-40C5-9313-52BACF48BAA5}"/>
    <hyperlink ref="Y657" r:id="rId2308" display="https://fbref.com/en/players/6b625ac2/matchlogs/2025-2026/summary/Illan-Meslier-Match-Logs" xr:uid="{410A3D25-1B20-45E1-A446-5E705663373E}"/>
    <hyperlink ref="B658" r:id="rId2309" display="https://fbref.com/en/players/c6685def/Stephen-Mfuni" xr:uid="{A149C849-E6DC-4D61-9911-09253CF35022}"/>
    <hyperlink ref="C658" r:id="rId2310" display="https://fbref.com/en/country/ENG/England-Football" xr:uid="{48641136-C89E-4F47-8CD7-A7DDF3ADB512}"/>
    <hyperlink ref="E658" r:id="rId2311" display="https://fbref.com/en/squads/b8fd03ef/Manchester-City-Stats" xr:uid="{FDAAC22F-0B19-4780-A866-77EB5E84ED35}"/>
    <hyperlink ref="Y658" r:id="rId2312" display="https://fbref.com/en/players/c6685def/matchlogs/2025-2026/summary/Stephen-Mfuni-Match-Logs" xr:uid="{288F356C-665A-43B4-93E8-27B2F4638BBE}"/>
    <hyperlink ref="B573" r:id="rId2313" display="https://fbref.com/en/players/43d0b694/Shumaira-Mheuka" xr:uid="{226BC892-568A-457D-BDC5-4FE49F978CF8}"/>
    <hyperlink ref="C573" r:id="rId2314" display="https://fbref.com/en/country/ENG/England-Football" xr:uid="{D35719B4-F42D-4D01-B31B-E7E0284C24A2}"/>
    <hyperlink ref="E573" r:id="rId2315" display="https://fbref.com/en/squads/cff3d9bb/Chelsea-Stats" xr:uid="{06FDD9BF-E4C8-4512-8B1B-EF4C481424E7}"/>
    <hyperlink ref="Y573" r:id="rId2316" display="https://fbref.com/en/players/43d0b694/matchlogs/2025-2026/summary/Shumaira-Mheuka-Match-Logs" xr:uid="{C37F3F75-DDEC-44D2-A291-76718022A4FA}"/>
    <hyperlink ref="B529" r:id="rId2317" display="https://fbref.com/en/players/b05f4787/Antoni-Milambo" xr:uid="{991EE278-2128-4574-86BF-212EF36BB9CF}"/>
    <hyperlink ref="C529" r:id="rId2318" display="https://fbref.com/en/country/NED/Netherlands-Football" xr:uid="{1A8C94AE-9764-4859-A18C-2C214F0A0453}"/>
    <hyperlink ref="E529" r:id="rId2319" display="https://fbref.com/en/squads/cd051869/Brentford-Stats" xr:uid="{8CE09BD2-1958-4179-AC34-CFB6B0ACB00F}"/>
    <hyperlink ref="Y529" r:id="rId2320" display="https://fbref.com/en/players/b05f4787/matchlogs/2025-2026/summary/Antoni-Milambo-Match-Logs" xr:uid="{2AC5010F-4E30-4D24-9A2D-E59A16D667A6}"/>
    <hyperlink ref="B38" r:id="rId2321" display="https://fbref.com/en/players/bee704fc/Nikola-Milenkovic" xr:uid="{D60C6529-8E8B-4291-8048-C5D2A3B11424}"/>
    <hyperlink ref="C38" r:id="rId2322" display="https://fbref.com/en/country/SRB/Serbia-Football" xr:uid="{8E6E5E3C-3A2E-49EF-9CD2-8C2ED7530999}"/>
    <hyperlink ref="E38" r:id="rId2323" display="https://fbref.com/en/squads/e4a775cb/Nottingham-Forest-Stats" xr:uid="{AA8AAA95-1AC1-4D11-9A50-2EC3266E2428}"/>
    <hyperlink ref="Y38" r:id="rId2324" display="https://fbref.com/en/players/bee704fc/matchlogs/2025-2026/summary/Nikola-Milenkovic-Match-Logs" xr:uid="{B361E010-82AF-470B-B0B6-36EBCC5368BD}"/>
    <hyperlink ref="B268" r:id="rId2325" display="https://fbref.com/en/players/2c6835e5/Lewis-Miley" xr:uid="{DED1638D-4716-4237-A914-81A6FE0C61F8}"/>
    <hyperlink ref="C268" r:id="rId2326" display="https://fbref.com/en/country/ENG/England-Football" xr:uid="{CA9961FA-363B-4D3A-BE85-35D97E68D0F1}"/>
    <hyperlink ref="E268" r:id="rId2327" display="https://fbref.com/en/squads/b2b47a98/Newcastle-United-Stats" xr:uid="{785EEFC1-8313-4AF5-AA6B-35EADB15ECE4}"/>
    <hyperlink ref="Y268" r:id="rId2328" display="https://fbref.com/en/players/2c6835e5/matchlogs/2025-2026/summary/Lewis-Miley-Match-Logs" xr:uid="{C246D7E9-82E8-45BF-9EE2-D13BEC198A4E}"/>
    <hyperlink ref="B385" r:id="rId2329" display="https://fbref.com/en/players/2f90f6b8/James-Milner" xr:uid="{92624525-B973-4D60-813E-EC2D9721BB69}"/>
    <hyperlink ref="C385" r:id="rId2330" display="https://fbref.com/en/country/ENG/England-Football" xr:uid="{9B5743B0-0939-480B-937D-A3F2CB0F1573}"/>
    <hyperlink ref="E385" r:id="rId2331" display="https://fbref.com/en/squads/d07537b9/Brighton-and-Hove-Albion-Stats" xr:uid="{FBF8CF13-54F4-4097-A4FB-67598D29932D}"/>
    <hyperlink ref="Y385" r:id="rId2332" display="https://fbref.com/en/players/2f90f6b8/matchlogs/2025-2026/summary/James-Milner-Match-Logs" xr:uid="{BF589A10-89B7-4A06-9E2F-2DE91B976A64}"/>
    <hyperlink ref="B449" r:id="rId2333" display="https://fbref.com/en/players/c478319d/Veljko-Milosavljevic" xr:uid="{7008878A-324A-44DE-86E8-755E17ED1537}"/>
    <hyperlink ref="C449" r:id="rId2334" display="https://fbref.com/en/country/SRB/Serbia-Football" xr:uid="{97C9654C-1A16-498C-83EB-D468AEAE43C7}"/>
    <hyperlink ref="E449" r:id="rId2335" display="https://fbref.com/en/squads/4ba7cbea/Bournemouth-Stats" xr:uid="{6F3AC918-6A00-4B23-B92F-0E58C013ED5C}"/>
    <hyperlink ref="Y449" r:id="rId2336" display="https://fbref.com/en/players/c478319d/matchlogs/2025-2026/summary/Veljko-Milosavljevic-Match-Logs" xr:uid="{9FE1BBC0-FFD4-44FC-8B3A-1B2C00499EFF}"/>
    <hyperlink ref="B300" r:id="rId2337" display="https://fbref.com/en/players/8397a50c/Tyrone-Mings" xr:uid="{E499AFF9-9F15-402B-8478-8973A78DF64D}"/>
    <hyperlink ref="C300" r:id="rId2338" display="https://fbref.com/en/country/ENG/England-Football" xr:uid="{4FABB402-692A-46C7-B2CE-227D3C5BB917}"/>
    <hyperlink ref="E300" r:id="rId2339" display="https://fbref.com/en/squads/8602292d/Aston-Villa-Stats" xr:uid="{6A6D1F75-56AA-41FE-A4E6-CA389726075C}"/>
    <hyperlink ref="Y300" r:id="rId2340" display="https://fbref.com/en/players/8397a50c/matchlogs/2025-2026/summary/Tyrone-Mings-Match-Logs" xr:uid="{E007B11D-5565-44F7-86C9-1DF30AD787CE}"/>
    <hyperlink ref="B141" r:id="rId2341" display="https://fbref.com/en/players/c3cf087d/Yankuba-Minteh" xr:uid="{DE13B34A-CFAF-4C1E-972F-506CDD73A144}"/>
    <hyperlink ref="C141" r:id="rId2342" display="https://fbref.com/en/country/GAM/Gambia-Football" xr:uid="{165D87F8-7EAF-4826-9829-D6366E6BED80}"/>
    <hyperlink ref="E141" r:id="rId2343" display="https://fbref.com/en/squads/d07537b9/Brighton-and-Hove-Albion-Stats" xr:uid="{1BFAB11A-7187-40DE-8020-BFA9F13D1767}"/>
    <hyperlink ref="Y141" r:id="rId2344" display="https://fbref.com/en/players/c3cf087d/matchlogs/2025-2026/summary/Yankuba-Minteh-Match-Logs" xr:uid="{58327273-552F-4F27-90C5-FD6A80D39880}"/>
    <hyperlink ref="B48" r:id="rId2345" display="https://fbref.com/en/players/5cbd1eb0/Tyrick-Mitchell" xr:uid="{9BACF3FF-E41B-4A8E-8F6A-667C611B54BE}"/>
    <hyperlink ref="C48" r:id="rId2346" display="https://fbref.com/en/country/ENG/England-Football" xr:uid="{109EE0C6-F1FD-48F7-B24B-A18A505A1479}"/>
    <hyperlink ref="E48" r:id="rId2347" display="https://fbref.com/en/squads/47c64c55/Crystal-Palace-Stats" xr:uid="{0BE771A3-5AAC-4A54-B05B-B9C59180B207}"/>
    <hyperlink ref="Y48" r:id="rId2348" display="https://fbref.com/en/players/5cbd1eb0/matchlogs/2025-2026/summary/Tyrick-Mitchell-Match-Logs" xr:uid="{651C4373-76DA-4564-9842-63AE8EAF7015}"/>
    <hyperlink ref="B237" r:id="rId2349" display="https://fbref.com/en/players/74618572/Kaoru-Mitoma" xr:uid="{E7A0283E-86A2-4E17-ADF8-89E175709D5A}"/>
    <hyperlink ref="C237" r:id="rId2350" display="https://fbref.com/en/country/JPN/Japan-Football" xr:uid="{092E4BCC-D2AA-4A39-900B-2E741CECF60D}"/>
    <hyperlink ref="E237" r:id="rId2351" display="https://fbref.com/en/squads/d07537b9/Brighton-and-Hove-Albion-Stats" xr:uid="{D682E76A-272A-41B2-A883-349DF512080B}"/>
    <hyperlink ref="Y237" r:id="rId2352" display="https://fbref.com/en/players/74618572/matchlogs/2025-2026/summary/Kaoru-Mitoma-Match-Logs" xr:uid="{E5E3419C-D5E0-495D-98D3-EFFB66A431DD}"/>
    <hyperlink ref="B659" r:id="rId2353" display="https://fbref.com/en/players/e7434f04/Simon-Moore" xr:uid="{A918C555-5E37-465E-8866-2367A092054F}"/>
    <hyperlink ref="C659" r:id="rId2354" display="https://fbref.com/en/country/ENG/England-Football" xr:uid="{84D91364-EDA5-4BC9-AF12-2A462C2D66C4}"/>
    <hyperlink ref="E659" r:id="rId2355" display="https://fbref.com/en/squads/8ef52968/Sunderland-Stats" xr:uid="{AB3BDECA-769B-4838-B627-9297E1B78D14}"/>
    <hyperlink ref="Y659" r:id="rId2356" display="https://fbref.com/en/players/e7434f04/matchlogs/2025-2026/summary/Simon-Moore-Match-Logs" xr:uid="{64BA85C8-3FDD-4020-AE4B-5881F869DAC4}"/>
    <hyperlink ref="B660" r:id="rId2357" display="https://fbref.com/en/players/973d6049/Jack-Moorhouse" xr:uid="{AE6AB64C-0D96-4E29-9D06-451AB9EED74E}"/>
    <hyperlink ref="C660" r:id="rId2358" display="https://fbref.com/en/country/IRL/Republic-of-Ireland-Football" xr:uid="{43667A3E-D1B4-44F2-804E-362BD80AE514}"/>
    <hyperlink ref="E660" r:id="rId2359" display="https://fbref.com/en/squads/19538871/Manchester-United-Stats" xr:uid="{00FD7DF5-C23C-48F6-ADA4-2407E1993BEF}"/>
    <hyperlink ref="Y660" r:id="rId2360" display="https://fbref.com/en/players/973d6049/matchlogs/2025-2026/summary/Jack-Moorhouse-Match-Logs" xr:uid="{BBB18CE9-EFFC-4C45-A471-1ACCAA29C9B9}"/>
    <hyperlink ref="B295" r:id="rId2361" display="https://fbref.com/en/players/0f41e2ee/Morato" xr:uid="{2AC49740-6A00-4CA1-8CF5-EE549028977D}"/>
    <hyperlink ref="C295" r:id="rId2362" display="https://fbref.com/en/country/BRA/Brazil-Football" xr:uid="{27E4A650-DCE4-4CB5-BF91-848EA62D8E5B}"/>
    <hyperlink ref="E295" r:id="rId2363" display="https://fbref.com/en/squads/e4a775cb/Nottingham-Forest-Stats" xr:uid="{CB7C23EE-8082-426B-A149-CE7233EEE1AD}"/>
    <hyperlink ref="Y295" r:id="rId2364" display="https://fbref.com/en/players/0f41e2ee/matchlogs/2025-2026/summary/Morato-Match-Logs" xr:uid="{A3168759-4AB9-4BD8-AE9E-4F5E9576C29A}"/>
    <hyperlink ref="B661" r:id="rId2365" display="https://fbref.com/en/players/25683300/Kieran-Morrison" xr:uid="{8BEAF44D-A554-43DF-A740-8E561034AEBA}"/>
    <hyperlink ref="C661" r:id="rId2366" display="https://fbref.com/en/country/NIR/Northern-Ireland-Football" xr:uid="{5D4CF938-E257-476A-97BF-746FA2BAB89C}"/>
    <hyperlink ref="E661" r:id="rId2367" display="https://fbref.com/en/squads/822bd0ba/Liverpool-Stats" xr:uid="{80B989CD-1116-4B1E-8390-060336BECCA0}"/>
    <hyperlink ref="Y661" r:id="rId2368" display="https://fbref.com/en/players/25683300/matchlogs/2025-2026/summary/Kieran-Morrison-Match-Logs" xr:uid="{84B1EBBA-6C80-49C4-BAA1-1402C44A93C0}"/>
    <hyperlink ref="B353" r:id="rId2369" display="https://fbref.com/en/players/dc1ce4f5/Cristhian-Mosquera" xr:uid="{CEACE3C0-1967-4DC9-B29C-C1AD347C04E6}"/>
    <hyperlink ref="C353" r:id="rId2370" display="https://fbref.com/en/country/ESP/Spain-Football" xr:uid="{3CB7E3AB-6889-4D72-BF38-0FF1E54AD08F}"/>
    <hyperlink ref="E353" r:id="rId2371" display="https://fbref.com/en/squads/18bb7c10/Arsenal-Stats" xr:uid="{F41A68F6-B85F-40F4-86F7-23D6FD05078B}"/>
    <hyperlink ref="Y353" r:id="rId2372" display="https://fbref.com/en/players/dc1ce4f5/matchlogs/2025-2026/summary/Cristhian-Mosquera-Match-Logs" xr:uid="{1B9CAD04-D881-4604-8493-3D2F0E3BD8BB}"/>
    <hyperlink ref="B169" r:id="rId2373" display="https://fbref.com/en/players/1e159d70/Yerson-Mosquera" xr:uid="{0BA51264-535B-421F-AF34-7BE691F8B402}"/>
    <hyperlink ref="C169" r:id="rId2374" display="https://fbref.com/en/country/COL/Colombia-Football" xr:uid="{CE4A18D0-181F-479E-B084-DDA90AD9D236}"/>
    <hyperlink ref="E169" r:id="rId2375" display="https://fbref.com/en/squads/8cec06e1/Wolverhampton-Wanderers-Stats" xr:uid="{20FBB30D-43E9-478E-99E5-3151CED83461}"/>
    <hyperlink ref="Y169" r:id="rId2376" display="https://fbref.com/en/players/1e159d70/matchlogs/2025-2026/summary/Yerson-Mosquera-Match-Logs" xr:uid="{7B7E20C9-305D-4C5C-B5D2-CEC0847F7E90}"/>
    <hyperlink ref="B348" r:id="rId2377" display="https://fbref.com/en/players/9674002f/Mason-Mount" xr:uid="{DB17F0F4-9116-40E2-9D9D-12DC62B390B5}"/>
    <hyperlink ref="C348" r:id="rId2378" display="https://fbref.com/en/country/ENG/England-Football" xr:uid="{61E1868E-E726-45B1-B105-EB0CDF16F3FF}"/>
    <hyperlink ref="E348" r:id="rId2379" display="https://fbref.com/en/squads/19538871/Manchester-United-Stats" xr:uid="{AA882331-0BB6-431C-8262-8B6A4EA830AF}"/>
    <hyperlink ref="Y348" r:id="rId2380" display="https://fbref.com/en/players/9674002f/matchlogs/2025-2026/summary/Mason-Mount-Match-Logs" xr:uid="{84B4E94B-86FA-4FE7-94A6-088590E4CAD7}"/>
    <hyperlink ref="B544" r:id="rId2381" display="https://fbref.com/en/players/ce7ae86a/Divine-Mukasa" xr:uid="{1284CBB9-2EB6-434C-BB42-F412D52103A8}"/>
    <hyperlink ref="C544" r:id="rId2382" display="https://fbref.com/en/country/ENG/England-Football" xr:uid="{820BA2E8-7391-47B9-8CE4-AAE8AB2E8004}"/>
    <hyperlink ref="E544" r:id="rId2383" display="https://fbref.com/en/squads/b8fd03ef/Manchester-City-Stats" xr:uid="{C77961AC-D60A-4BD8-A54A-F91BAF3D3CE8}"/>
    <hyperlink ref="Y544" r:id="rId2384" display="https://fbref.com/en/players/ce7ae86a/matchlogs/2025-2026/summary/Divine-Mukasa-Match-Logs" xr:uid="{DC42D235-F4A7-4E13-BA9A-43E2C18ECF09}"/>
    <hyperlink ref="B100" r:id="rId2385" display="https://fbref.com/en/players/ac73ec79/Nordi-Mukiele" xr:uid="{202797BA-A8AE-4058-A6AA-BFED8E53D83D}"/>
    <hyperlink ref="C100" r:id="rId2386" display="https://fbref.com/en/country/FRA/France-Football" xr:uid="{CB188422-932D-44A8-84EF-417CD3E71E5B}"/>
    <hyperlink ref="E100" r:id="rId2387" display="https://fbref.com/en/squads/8ef52968/Sunderland-Stats" xr:uid="{E69F1F9D-0696-4A64-BAEF-3A938E57E847}"/>
    <hyperlink ref="Y100" r:id="rId2388" display="https://fbref.com/en/players/ac73ec79/matchlogs/2025-2026/summary/Nordi-Mukiele-Match-Logs" xr:uid="{D4FACD5F-8CFB-410B-ACA2-1080A4BFE0A6}"/>
    <hyperlink ref="B442" r:id="rId2389" display="https://fbref.com/en/players/597610cd/Romaine-Mundle" xr:uid="{38955E90-378B-4C3F-9F22-7B1135EA4E64}"/>
    <hyperlink ref="C442" r:id="rId2390" display="https://fbref.com/en/country/ENG/England-Football" xr:uid="{EBEFB008-013F-4456-8F33-CF1822969053}"/>
    <hyperlink ref="E442" r:id="rId2391" display="https://fbref.com/en/squads/8ef52968/Sunderland-Stats" xr:uid="{83722397-9EDE-417E-B447-B347775F96B8}"/>
    <hyperlink ref="Y442" r:id="rId2392" display="https://fbref.com/en/players/597610cd/matchlogs/2025-2026/summary/Romaine-Mundle-Match-Logs" xr:uid="{3FA3BBA7-9838-4F46-A1AF-00A01165067A}"/>
    <hyperlink ref="B371" r:id="rId2393" display="https://fbref.com/en/players/2acf0cd7/Marshall-Munetsi" xr:uid="{9B1FD09F-672C-4031-9984-42889052659C}"/>
    <hyperlink ref="C371" r:id="rId2394" display="https://fbref.com/en/country/ZIM/Zimbabwe-Football" xr:uid="{37EE54DE-4711-4954-B219-3ECEADB3DA93}"/>
    <hyperlink ref="E371" r:id="rId2395" display="https://fbref.com/en/squads/8cec06e1/Wolverhampton-Wanderers-Stats" xr:uid="{6DF31718-CFCC-4C75-A0C4-93217C2114BE}"/>
    <hyperlink ref="Y371" r:id="rId2396" display="https://fbref.com/en/players/2acf0cd7/matchlogs/2025-2026/summary/Marshall-Munetsi-Match-Logs" xr:uid="{114138B4-4E87-47F8-8DB3-0260EC8842F7}"/>
    <hyperlink ref="B352" r:id="rId2397" display="https://fbref.com/en/players/a755db8c/Rodrigo-Muniz" xr:uid="{F5A493C4-8BA3-46B4-AEB1-F6D36E8DA711}"/>
    <hyperlink ref="C352" r:id="rId2398" display="https://fbref.com/en/country/BRA/Brazil-Football" xr:uid="{1B90EDDF-9F97-41B5-9095-BD650DF5B9FA}"/>
    <hyperlink ref="E352" r:id="rId2399" display="https://fbref.com/en/squads/fd962109/Fulham-Stats" xr:uid="{5A4B79F4-DFDC-4478-AF87-A724BDECF327}"/>
    <hyperlink ref="Y352" r:id="rId2400" display="https://fbref.com/en/players/a755db8c/matchlogs/2025-2026/summary/Rodrigo-Muniz-Match-Logs" xr:uid="{58B464BE-D666-4E57-B985-4B85C443AD1F}"/>
    <hyperlink ref="B140" r:id="rId2401" display="https://fbref.com/en/players/778ef829/Daniel-Munoz" xr:uid="{104E902C-A68F-40C5-8B69-94FD82BD1D5B}"/>
    <hyperlink ref="C140" r:id="rId2402" display="https://fbref.com/en/country/COL/Colombia-Football" xr:uid="{D7F0F190-C411-4DEB-A7FB-13D73072C837}"/>
    <hyperlink ref="E140" r:id="rId2403" display="https://fbref.com/en/squads/47c64c55/Crystal-Palace-Stats" xr:uid="{57F7FFDA-A566-414B-B457-029E1A826E83}"/>
    <hyperlink ref="Y140" r:id="rId2404" display="https://fbref.com/en/players/778ef829/matchlogs/2025-2026/summary/Daniel-Munoz-Match-Logs" xr:uid="{FB9B2347-5DAD-4E61-BFE3-590726C0A3B2}"/>
    <hyperlink ref="B170" r:id="rId2405" display="https://fbref.com/en/players/1704b0b8/Murillo" xr:uid="{87BE35F5-6DBB-4582-9D22-AF5AC378AE31}"/>
    <hyperlink ref="C170" r:id="rId2406" display="https://fbref.com/en/country/BRA/Brazil-Football" xr:uid="{8E571CCD-8D1F-4E4D-9D9A-D0B34F312DA4}"/>
    <hyperlink ref="E170" r:id="rId2407" display="https://fbref.com/en/squads/e4a775cb/Nottingham-Forest-Stats" xr:uid="{5DBDDC13-B47C-410B-ABC3-90098EF91649}"/>
    <hyperlink ref="Y170" r:id="rId2408" display="https://fbref.com/en/players/1704b0b8/matchlogs/2025-2026/summary/Murillo-Match-Logs" xr:uid="{5B47A5A7-70A0-4DB6-88B8-8794FC7EA88C}"/>
    <hyperlink ref="B566" r:id="rId2409" display="https://fbref.com/en/players/f1c42eb3/Alex-Murphy" xr:uid="{935BAFF7-06A4-46EE-9869-025CA24AA87E}"/>
    <hyperlink ref="C566" r:id="rId2410" display="https://fbref.com/en/country/IRL/Republic-of-Ireland-Football" xr:uid="{F26AF0AC-CD93-4317-9A77-D5964190AB86}"/>
    <hyperlink ref="E566" r:id="rId2411" display="https://fbref.com/en/squads/b2b47a98/Newcastle-United-Stats" xr:uid="{9B329518-87D8-48EA-8986-12ECEC5A3860}"/>
    <hyperlink ref="Y566" r:id="rId2412" display="https://fbref.com/en/players/f1c42eb3/matchlogs/2025-2026/summary/Alex-Murphy-Match-Logs" xr:uid="{23ABDAB5-7BD6-4DFE-B8C6-56CF5369E39F}"/>
    <hyperlink ref="B252" r:id="rId2413" display="https://fbref.com/en/players/de112b84/Jacob-Murphy" xr:uid="{9F426149-0CF3-4EEF-AB69-085F48D0E10E}"/>
    <hyperlink ref="C252" r:id="rId2414" display="https://fbref.com/en/country/ENG/England-Football" xr:uid="{0BDA703C-094A-4AC9-B371-1F6D43EEC75F}"/>
    <hyperlink ref="E252" r:id="rId2415" display="https://fbref.com/en/squads/b2b47a98/Newcastle-United-Stats" xr:uid="{27067E9C-C314-40A5-ABBE-6F073F65C24A}"/>
    <hyperlink ref="Y252" r:id="rId2416" display="https://fbref.com/en/players/de112b84/matchlogs/2025-2026/summary/Jacob-Murphy-Match-Logs" xr:uid="{8607A4AA-396B-448B-AFFD-4972AB099675}"/>
    <hyperlink ref="B76" r:id="rId2417" display="https://fbref.com/en/players/30d4a2e5/Vitaliy-Mykolenko" xr:uid="{BD7343C8-ACFA-4D3B-A369-ECCF0F6256E5}"/>
    <hyperlink ref="C76" r:id="rId2418" display="https://fbref.com/en/country/UKR/Ukraine-Football" xr:uid="{190D0C6B-22C1-40F9-8D3F-31B58ADA9A00}"/>
    <hyperlink ref="E76" r:id="rId2419" display="https://fbref.com/en/squads/d3fd31cc/Everton-Stats" xr:uid="{64BF0833-2E98-4F99-8BB2-C49112DDE727}"/>
    <hyperlink ref="Y76" r:id="rId2420" display="https://fbref.com/en/players/30d4a2e5/matchlogs/2025-2026/summary/Vitaliy-Mykolenko-Match-Logs" xr:uid="{3D0BAD49-890B-4FE9-B337-CBCEA7C3640D}"/>
    <hyperlink ref="B342" r:id="rId2421" display="https://fbref.com/en/players/9affc5f2/David-Moller-Wolfe" xr:uid="{0C29C774-9AF4-498E-928F-D237E44299BF}"/>
    <hyperlink ref="C342" r:id="rId2422" display="https://fbref.com/en/country/NOR/Norway-Football" xr:uid="{F28406F3-7569-4039-A6C1-E8C08B4378B9}"/>
    <hyperlink ref="E342" r:id="rId2423" display="https://fbref.com/en/squads/8cec06e1/Wolverhampton-Wanderers-Stats" xr:uid="{020BC09C-C022-421B-BAB8-23B4B4BF2A69}"/>
    <hyperlink ref="Y342" r:id="rId2424" display="https://fbref.com/en/players/9affc5f2/matchlogs/2025-2026/summary/David-Moller-Wolfe-Match-Logs" xr:uid="{5D4F0EFC-E0BB-4A85-9A32-39E70D35945F}"/>
    <hyperlink ref="B662" r:id="rId2425" display="https://fbref.com/en/players/398a24f6/Amara-Nallo" xr:uid="{886D10AB-C74E-4CBA-8C92-B5CF28B7ADCE}"/>
    <hyperlink ref="C662" r:id="rId2426" display="https://fbref.com/en/country/ENG/England-Football" xr:uid="{FA478347-81DA-410F-BC50-89686E02CEA6}"/>
    <hyperlink ref="E662" r:id="rId2427" display="https://fbref.com/en/squads/822bd0ba/Liverpool-Stats" xr:uid="{52774AB4-DDDD-4131-A61E-2C4D5A7193E2}"/>
    <hyperlink ref="Y662" r:id="rId2428" display="https://fbref.com/en/players/398a24f6/matchlogs/2025-2026/summary/Amara-Nallo-Match-Logs" xr:uid="{0F34C9F3-CB83-47E1-847B-E562AE510AFC}"/>
    <hyperlink ref="B663" r:id="rId2429" display="https://fbref.com/en/players/821c9f86/El-Hadji-Mor-Talla-Ndiaye" xr:uid="{C3F6A636-9992-433A-A082-36DC4A8E289F}"/>
    <hyperlink ref="C663" r:id="rId2430" display="https://fbref.com/en/country/SEN/Senegal-Football" xr:uid="{B4DC7559-63AD-4E76-8FB4-4D500AF73DE7}"/>
    <hyperlink ref="E663" r:id="rId2431" display="https://fbref.com/en/squads/822bd0ba/Liverpool-Stats" xr:uid="{4711481B-FD1B-43A0-AFB7-2CF1C9180AD2}"/>
    <hyperlink ref="Y663" r:id="rId2432" display="https://fbref.com/en/players/821c9f86/matchlogs/2025-2026/summary/El-Hadji-Mor-Talla-Ndiaye-Match-Logs" xr:uid="{221FC207-C8B7-4B3E-9534-DE28A4D154FD}"/>
    <hyperlink ref="B102" r:id="rId2433" display="https://fbref.com/en/players/5ed97752/Iliman-Ndiaye" xr:uid="{574C96B6-7AAF-434A-B409-1F00F0CC05FF}"/>
    <hyperlink ref="C102" r:id="rId2434" display="https://fbref.com/en/country/SEN/Senegal-Football" xr:uid="{EA51F2F8-C4E5-4E30-9845-A99B0395C9DC}"/>
    <hyperlink ref="E102" r:id="rId2435" display="https://fbref.com/en/squads/d3fd31cc/Everton-Stats" xr:uid="{B1AF5F8C-1564-4025-A2FA-8E70275923AB}"/>
    <hyperlink ref="Y102" r:id="rId2436" display="https://fbref.com/en/players/5ed97752/matchlogs/2025-2026/summary/Iliman-Ndiaye-Match-Logs" xr:uid="{2CE5BF29-99D9-4202-A3F4-5C9A3741E5C1}"/>
    <hyperlink ref="B320" r:id="rId2437" display="https://fbref.com/en/players/8e697a8f/Dan-Ndoye" xr:uid="{B8321148-8DA1-4CD6-A4AD-7B4BB6E6951F}"/>
    <hyperlink ref="C320" r:id="rId2438" display="https://fbref.com/en/country/SUI/Switzerland-Football" xr:uid="{AD2732FC-8A93-4B75-9BE3-32010BB2E59C}"/>
    <hyperlink ref="E320" r:id="rId2439" display="https://fbref.com/en/squads/e4a775cb/Nottingham-Forest-Stats" xr:uid="{C1949A41-DDAD-4C34-914E-5C1D16D40F17}"/>
    <hyperlink ref="Y320" r:id="rId2440" display="https://fbref.com/en/players/8e697a8f/matchlogs/2025-2026/summary/Dan-Ndoye-Match-Logs" xr:uid="{8D961516-7300-4DB0-AD6B-6F8DC3B55A89}"/>
    <hyperlink ref="B558" r:id="rId2441" display="https://fbref.com/en/players/ff392864/Sean-Neave" xr:uid="{10489FC8-9406-4650-BDC9-E6EEEB7A1316}"/>
    <hyperlink ref="C558" r:id="rId2442" display="https://fbref.com/en/country/ENG/England-Football" xr:uid="{DBF4E614-DF75-42DC-8A71-F47C222D6FF0}"/>
    <hyperlink ref="E558" r:id="rId2443" display="https://fbref.com/en/squads/b2b47a98/Newcastle-United-Stats" xr:uid="{5AD0EAD5-F82E-4A3A-9173-3A70C97B8D35}"/>
    <hyperlink ref="Y558" r:id="rId2444" display="https://fbref.com/en/players/ff392864/matchlogs/2025-2026/summary/Sean-Neave-Match-Logs" xr:uid="{132C8219-C3A0-4E2B-A518-CDD90EFDAA2D}"/>
    <hyperlink ref="B559" r:id="rId2445" display="https://fbref.com/en/players/a47ad0f5/Dan-Neil" xr:uid="{A3EA68AB-2EC1-4C5F-9A84-2B7208B87070}"/>
    <hyperlink ref="C559" r:id="rId2446" display="https://fbref.com/en/country/ENG/England-Football" xr:uid="{5D412534-4BA0-40F8-91CB-EC425BB9D2BD}"/>
    <hyperlink ref="E559" r:id="rId2447" display="https://fbref.com/en/squads/8ef52968/Sunderland-Stats" xr:uid="{828641B5-B4FD-4574-8A76-813D30F9A9CB}"/>
    <hyperlink ref="Y559" r:id="rId2448" display="https://fbref.com/en/players/a47ad0f5/matchlogs/2025-2026/summary/Dan-Neil-Match-Logs" xr:uid="{10D3E7AC-5BDB-4325-BD5D-7FE01E561ABD}"/>
    <hyperlink ref="B497" r:id="rId2449" display="https://fbref.com/en/players/c5bdb6e3/Reiss-Nelson" xr:uid="{806EA9EF-8DE3-4230-AE5A-757EE26C70CB}"/>
    <hyperlink ref="C497" r:id="rId2450" display="https://fbref.com/en/country/ENG/England-Football" xr:uid="{D4AFE8C5-023E-4404-BC6C-89BA052CA189}"/>
    <hyperlink ref="E497" r:id="rId2451" display="https://fbref.com/en/squads/cd051869/Brentford-Stats" xr:uid="{3ECD2607-0BC8-490E-837C-82CD4F8C77BF}"/>
    <hyperlink ref="Y497" r:id="rId2452" display="https://fbref.com/en/players/c5bdb6e3/matchlogs/2025-2026/summary/Reiss-Nelson-Match-Logs" xr:uid="{69C473D9-C8C4-474D-89EF-8429B3F572CE}"/>
    <hyperlink ref="B121" r:id="rId2453" display="https://fbref.com/en/players/7ba2eaa9/Pedro-Neto" xr:uid="{3E3B7333-884D-4592-B75C-6C5A416B98FD}"/>
    <hyperlink ref="C121" r:id="rId2454" display="https://fbref.com/en/country/POR/Portugal-Football" xr:uid="{D8D97B9C-632F-478E-88B8-24556CB05AE3}"/>
    <hyperlink ref="E121" r:id="rId2455" display="https://fbref.com/en/squads/cff3d9bb/Chelsea-Stats" xr:uid="{12105BE3-226D-47A2-BDC9-DB2AE4B26346}"/>
    <hyperlink ref="Y121" r:id="rId2456" display="https://fbref.com/en/players/7ba2eaa9/matchlogs/2025-2026/summary/Pedro-Neto-Match-Logs" xr:uid="{9C938844-9D67-4DD2-80CC-0A068FA3FBC9}"/>
    <hyperlink ref="B452" r:id="rId2457" display="https://fbref.com/en/players/e79269bd/Luca-Netz" xr:uid="{21082A66-0C51-465E-81AB-10D8DEBA7351}"/>
    <hyperlink ref="C452" r:id="rId2458" display="https://fbref.com/en/country/GER/Germany-Football" xr:uid="{6DD41D06-2354-456E-863D-A41A7F62ED0C}"/>
    <hyperlink ref="E452" r:id="rId2459" display="https://fbref.com/en/squads/e4a775cb/Nottingham-Forest-Stats" xr:uid="{E96C328E-2E79-410F-9B76-9885959953D6}"/>
    <hyperlink ref="Y452" r:id="rId2460" display="https://fbref.com/en/players/e79269bd/matchlogs/2025-2026/summary/Luca-Netz-Match-Logs" xr:uid="{AB8E58CC-3B06-4D39-8805-65EC8E749904}"/>
    <hyperlink ref="B418" r:id="rId2461" display="https://fbref.com/en/players/022eca88/Rio-Ngumoha" xr:uid="{D88136CC-B655-4C46-B9E3-D51193611C24}"/>
    <hyperlink ref="C418" r:id="rId2462" display="https://fbref.com/en/country/ENG/England-Football" xr:uid="{D3EB89B2-1DCB-41F2-8918-DDB8ECCFA7BA}"/>
    <hyperlink ref="E418" r:id="rId2463" display="https://fbref.com/en/squads/822bd0ba/Liverpool-Stats" xr:uid="{8B408218-3815-4869-8EED-73963FC2119C}"/>
    <hyperlink ref="Y418" r:id="rId2464" display="https://fbref.com/en/players/022eca88/matchlogs/2025-2026/summary/Rio-Ngumoha-Match-Logs" xr:uid="{E1275C1C-50AF-416C-BDCF-19A2F4493B31}"/>
    <hyperlink ref="B440" r:id="rId2465" display="https://fbref.com/en/players/a53649b7/Eddie-Nketiah" xr:uid="{41414F36-D2F4-437E-9527-201AA340ED0F}"/>
    <hyperlink ref="C440" r:id="rId2466" display="https://fbref.com/en/country/ENG/England-Football" xr:uid="{FA87D5BA-9263-4C08-89F0-044B3B296443}"/>
    <hyperlink ref="E440" r:id="rId2467" display="https://fbref.com/en/squads/47c64c55/Crystal-Palace-Stats" xr:uid="{75C24141-B2FA-4C31-8B60-3593B9649745}"/>
    <hyperlink ref="Y440" r:id="rId2468" display="https://fbref.com/en/players/a53649b7/matchlogs/2025-2026/summary/Eddie-Nketiah-Match-Logs" xr:uid="{059EE053-0669-4EA0-800A-0449B544A771}"/>
    <hyperlink ref="B334" r:id="rId2469" display="https://fbref.com/en/players/0cc5f4a5/Lukas-Nmecha" xr:uid="{3D98A220-AB09-427E-9812-580308737C88}"/>
    <hyperlink ref="C334" r:id="rId2470" display="https://fbref.com/en/country/GER/Germany-Football" xr:uid="{BBEB2505-2DE9-43EF-91A5-1DBB6D36EE87}"/>
    <hyperlink ref="E334" r:id="rId2471" display="https://fbref.com/en/squads/5bfb9659/Leeds-United-Stats" xr:uid="{2FD0FE4C-4DE0-4C98-AE27-8F761975F559}"/>
    <hyperlink ref="Y334" r:id="rId2472" display="https://fbref.com/en/players/0cc5f4a5/matchlogs/2025-2026/summary/Lukas-Nmecha-Match-Logs" xr:uid="{DAD3AA31-3D2E-4A46-9C04-010438F87480}"/>
    <hyperlink ref="B664" r:id="rId2473" display="https://fbref.com/en/players/e504780f/Gustavo-Nunes" xr:uid="{339B5C0D-7DF5-4E94-9F61-32EFD71ECF6F}"/>
    <hyperlink ref="C664" r:id="rId2474" display="https://fbref.com/en/country/BRA/Brazil-Football" xr:uid="{3FCCEDD1-D966-4F97-8E75-BDF26F87B9F7}"/>
    <hyperlink ref="E664" r:id="rId2475" display="https://fbref.com/en/squads/cd051869/Brentford-Stats" xr:uid="{42EB6BA3-6C27-4769-897C-EA4E151F57A3}"/>
    <hyperlink ref="Y664" r:id="rId2476" display="https://fbref.com/en/players/e504780f/matchlogs/2025-2026/summary/Gustavo-Nunes-Match-Logs" xr:uid="{ACABCA54-797C-4858-A4A0-8F64C6983A9E}"/>
    <hyperlink ref="B88" r:id="rId2477" display="https://fbref.com/en/players/e6af02e0/Matheus-Nunes" xr:uid="{1C3CBD49-F6E9-496E-BAD1-F233C0DC8B4F}"/>
    <hyperlink ref="C88" r:id="rId2478" display="https://fbref.com/en/country/POR/Portugal-Football" xr:uid="{D6BA7FA7-4F65-446D-BCF3-6F7955BDCA87}"/>
    <hyperlink ref="E88" r:id="rId2479" display="https://fbref.com/en/squads/b8fd03ef/Manchester-City-Stats" xr:uid="{EF81BAA3-8ABF-4B7F-97FC-1794101D8E49}"/>
    <hyperlink ref="Y88" r:id="rId2480" display="https://fbref.com/en/players/e6af02e0/matchlogs/2025-2026/summary/Matheus-Nunes-Match-Logs" xr:uid="{51CD6326-CD5A-4034-84EC-B683592B796E}"/>
    <hyperlink ref="B482" r:id="rId2481" display="https://fbref.com/en/players/7f94982c/Ethan-Nwaneri" xr:uid="{C5CB9143-E594-4000-998B-461DBE405AA7}"/>
    <hyperlink ref="C482" r:id="rId2482" display="https://fbref.com/en/country/ENG/England-Football" xr:uid="{CC37D7E5-BF06-4E3D-BF00-FA38C53E046E}"/>
    <hyperlink ref="E482" r:id="rId2483" display="https://fbref.com/en/squads/18bb7c10/Arsenal-Stats" xr:uid="{281B2636-D44A-4235-9F84-48F4941572E2}"/>
    <hyperlink ref="Y482" r:id="rId2484" display="https://fbref.com/en/players/7f94982c/matchlogs/2025-2026/summary/Ethan-Nwaneri-Match-Logs" xr:uid="{A44AF50E-9459-4E3F-9B64-D9DAC5F9E335}"/>
    <hyperlink ref="B545" r:id="rId2485" display="https://fbref.com/en/players/1d3b3d77/Trey-Nyoni" xr:uid="{215EB10D-189E-44E9-B614-ACC14D3E211E}"/>
    <hyperlink ref="C545" r:id="rId2486" display="https://fbref.com/en/country/ENG/England-Football" xr:uid="{4A0B1F68-6331-49CC-A3B0-ED70EA0B0CEA}"/>
    <hyperlink ref="E545" r:id="rId2487" display="https://fbref.com/en/squads/822bd0ba/Liverpool-Stats" xr:uid="{E274F06F-614E-463B-84F7-A6C8022675FC}"/>
    <hyperlink ref="Y545" r:id="rId2488" display="https://fbref.com/en/players/1d3b3d77/matchlogs/2025-2026/summary/Trey-Nyoni-Match-Logs" xr:uid="{ED2C456C-0327-443A-9066-3A34370B728B}"/>
    <hyperlink ref="B504" r:id="rId2489" display="https://fbref.com/en/players/df0a4c90/Christian-Norgaard" xr:uid="{BA09714E-A261-4F3F-93E2-7C4C4711BCB3}"/>
    <hyperlink ref="C504" r:id="rId2490" display="https://fbref.com/en/country/DEN/Denmark-Football" xr:uid="{CDDE7B3A-61F1-4294-AF22-D7CE0D76D7B0}"/>
    <hyperlink ref="E504" r:id="rId2491" display="https://fbref.com/en/squads/18bb7c10/Arsenal-Stats" xr:uid="{0DD2063A-20DE-45BA-94CD-4A8FF5567249}"/>
    <hyperlink ref="Y504" r:id="rId2492" display="https://fbref.com/en/players/df0a4c90/matchlogs/2025-2026/summary/Christian-Norgaard-Match-Logs" xr:uid="{105EDA9B-6B8A-443B-ACF2-E2C4149F74A4}"/>
    <hyperlink ref="B56" r:id="rId2493" display="https://fbref.com/en/players/25f2ef01/Jake-OBrien" xr:uid="{AE633B22-0993-400E-A9CA-DA3BE975493A}"/>
    <hyperlink ref="C56" r:id="rId2494" display="https://fbref.com/en/country/IRL/Republic-of-Ireland-Football" xr:uid="{B5D0D84F-AF4F-462F-AD6B-404119BFA815}"/>
    <hyperlink ref="E56" r:id="rId2495" display="https://fbref.com/en/squads/d3fd31cc/Everton-Stats" xr:uid="{5E2B8346-38C9-4CA1-AB7E-1C224DA2A202}"/>
    <hyperlink ref="Y56" r:id="rId2496" display="https://fbref.com/en/players/25f2ef01/matchlogs/2025-2026/summary/Jake-OBrien-Match-Logs" xr:uid="{7B6E2B9D-DE36-4B69-AD22-B902656C37E9}"/>
    <hyperlink ref="B417" r:id="rId2497" display="https://fbref.com/en/players/8092d497/Luke-ONien" xr:uid="{FCDC0B9B-C135-42B5-8560-2F1EE1250F61}"/>
    <hyperlink ref="C417" r:id="rId2498" display="https://fbref.com/en/country/ENG/England-Football" xr:uid="{762719EF-C4EA-4FB6-80CC-CEB66C88FD24}"/>
    <hyperlink ref="E417" r:id="rId2499" display="https://fbref.com/en/squads/8ef52968/Sunderland-Stats" xr:uid="{2DA9E101-F4CB-4EF5-92DD-9CB3F0B2F3BB}"/>
    <hyperlink ref="Y417" r:id="rId2500" display="https://fbref.com/en/players/8092d497/matchlogs/2025-2026/summary/Luke-ONien-Match-Logs" xr:uid="{EECF798B-A003-40FD-9EF2-EB2B8D631514}"/>
    <hyperlink ref="B476" r:id="rId2501" display="https://fbref.com/en/players/fb495bb8/Matt-ORiley" xr:uid="{B5543E20-BE76-4ED8-A012-864BF94F54DA}"/>
    <hyperlink ref="C476" r:id="rId2502" display="https://fbref.com/en/country/DEN/Denmark-Football" xr:uid="{8E21EF3A-34EE-4A2A-86DA-34559D116C43}"/>
    <hyperlink ref="E476" r:id="rId2503" display="https://fbref.com/en/squads/d07537b9/Brighton-and-Hove-Albion-Stats" xr:uid="{BB4C5463-83A5-41AF-A9E1-8732819EF9E1}"/>
    <hyperlink ref="Y476" r:id="rId2504" display="https://fbref.com/en/players/fb495bb8/matchlogs/2025-2026/summary/Matt-ORiley-Match-Logs" xr:uid="{0D79853C-5C03-4FA3-A7B7-ADAAD3DB85ED}"/>
    <hyperlink ref="B665" r:id="rId2505" display="https://fbref.com/en/players/0c9bfc3b/Chidozie-Obi-Martin" xr:uid="{B4688D71-2F63-4DAD-A6D9-153AF4DB3CEE}"/>
    <hyperlink ref="C665" r:id="rId2506" display="https://fbref.com/en/country/DEN/Denmark-Football" xr:uid="{290787FC-1F80-4647-991F-B300CA084424}"/>
    <hyperlink ref="E665" r:id="rId2507" display="https://fbref.com/en/squads/19538871/Manchester-United-Stats" xr:uid="{6622EFD8-4698-4905-BE8F-D46036623484}"/>
    <hyperlink ref="Y665" r:id="rId2508" display="https://fbref.com/en/players/0c9bfc3b/matchlogs/2025-2026/summary/Chidozie-Obi-Martin-Match-Logs" xr:uid="{7DA23480-31DF-4DD9-9F19-039556D869BD}"/>
    <hyperlink ref="B356" r:id="rId2509" display="https://fbref.com/en/players/35516eac/Wilson-Odobert" xr:uid="{C6EE6893-5449-4B11-B6A6-0D51C776A405}"/>
    <hyperlink ref="C356" r:id="rId2510" display="https://fbref.com/en/country/FRA/France-Football" xr:uid="{F538C14D-D4C9-4923-8ADF-7E378873B413}"/>
    <hyperlink ref="E356" r:id="rId2511" display="https://fbref.com/en/squads/361ca564/Tottenham-Hotspur-Stats" xr:uid="{9CC33397-C33E-4FF6-9BD6-ACB239B266B5}"/>
    <hyperlink ref="Y356" r:id="rId2512" display="https://fbref.com/en/players/35516eac/matchlogs/2025-2026/summary/Wilson-Odobert-Match-Logs" xr:uid="{FA3F5216-AD5D-48E4-A434-504FF832F23F}"/>
    <hyperlink ref="B666" r:id="rId2513" display="https://fbref.com/en/players/4e93ceb2/Temple-Ojinnaka" xr:uid="{8E01E3E0-C541-4275-8D45-B991DCAC5B5A}"/>
    <hyperlink ref="C666" r:id="rId2514" display="https://fbref.com/en/country/ITA/Italy-Football" xr:uid="{66F56636-E92F-4936-B0F5-9F04E38F9BF2}"/>
    <hyperlink ref="E666" r:id="rId2515" display="https://fbref.com/en/squads/8cec06e1/Wolverhampton-Wanderers-Stats" xr:uid="{C0098672-9DFC-414A-81D3-671C6DC53805}"/>
    <hyperlink ref="Y666" r:id="rId2516" display="https://fbref.com/en/players/4e93ceb2/matchlogs/2025-2026/summary/Temple-Ojinnaka-Match-Logs" xr:uid="{CF0BC4DF-9EF7-4EF6-9438-7AE2F6BAC20D}"/>
    <hyperlink ref="B261" r:id="rId2517" display="https://fbref.com/en/players/ca607d59/Noah-Okafor" xr:uid="{FB83458E-D7E1-4728-A111-C8EA2C3508B0}"/>
    <hyperlink ref="C261" r:id="rId2518" display="https://fbref.com/en/country/SUI/Switzerland-Football" xr:uid="{4C6ABFE2-D279-4440-8C5D-CDED178EB6F2}"/>
    <hyperlink ref="E261" r:id="rId2519" display="https://fbref.com/en/squads/5bfb9659/Leeds-United-Stats" xr:uid="{AD2052E9-C6EA-4030-8EB6-7366B99B733B}"/>
    <hyperlink ref="Y261" r:id="rId2520" display="https://fbref.com/en/players/ca607d59/matchlogs/2025-2026/summary/Noah-Okafor-Match-Logs" xr:uid="{EF58E88F-A3DE-4C30-B943-85D4BDBC9DE0}"/>
    <hyperlink ref="B667" r:id="rId2521" display="https://fbref.com/en/players/a3aa41c2/Saheed-Olagunju" xr:uid="{010A21B7-87CD-42F6-AB66-2C28AB5D8968}"/>
    <hyperlink ref="C667" r:id="rId2522" display="https://fbref.com/en/country/NGA/Nigeria-Football" xr:uid="{C7CFC094-8A09-4127-86C0-367AA92F31D4}"/>
    <hyperlink ref="E667" r:id="rId2523" display="https://fbref.com/en/squads/8cec06e1/Wolverhampton-Wanderers-Stats" xr:uid="{0F3AB9B3-75C8-4F40-BEB6-FF55371B99D6}"/>
    <hyperlink ref="Y667" r:id="rId2524" display="https://fbref.com/en/players/a3aa41c2/matchlogs/2025-2026/summary/Saheed-Olagunju-Match-Logs" xr:uid="{5A15D699-CA8C-407F-AEE5-013A8628FAF0}"/>
    <hyperlink ref="B556" r:id="rId2525" display="https://fbref.com/en/players/d6455444/Callum-Olusesi" xr:uid="{4E2E0BE9-CF42-43B0-BEA9-79902F5699A4}"/>
    <hyperlink ref="C556" r:id="rId2526" display="https://fbref.com/en/country/ENG/England-Football" xr:uid="{B8676684-4514-40D5-8708-FB6A11F1ED1C}"/>
    <hyperlink ref="E556" r:id="rId2527" display="https://fbref.com/en/squads/361ca564/Tottenham-Hotspur-Stats" xr:uid="{4D4B3D4A-95AE-44A2-ABF9-BD6A8721D747}"/>
    <hyperlink ref="Y556" r:id="rId2528" display="https://fbref.com/en/players/d6455444/matchlogs/2025-2026/summary/Callum-Olusesi-Match-Logs" xr:uid="{59AAF307-4794-43F7-B576-F8B331887C0E}"/>
    <hyperlink ref="B668" r:id="rId2529" display="https://fbref.com/en/players/5fbafc66/Wellity-Omoruyi" xr:uid="{2E4F6D1B-EE12-499D-AF9C-534C59922CED}"/>
    <hyperlink ref="C668" r:id="rId2530" display="https://fbref.com/en/country/ESP/Spain-Football" xr:uid="{F8FADDE9-9AF8-4F12-9CF7-203308C55E6F}"/>
    <hyperlink ref="E668" r:id="rId2531" display="https://fbref.com/en/squads/822bd0ba/Liverpool-Stats" xr:uid="{DAE459E6-655F-4DE8-8336-EEAE1DEF5F9C}"/>
    <hyperlink ref="Y668" r:id="rId2532" display="https://fbref.com/en/players/5fbafc66/matchlogs/2025-2026/summary/Wellity-Omoruyi-Match-Logs" xr:uid="{99FFB950-305B-45C1-9A8B-D78D1DCCA099}"/>
    <hyperlink ref="B229" r:id="rId2533" display="https://fbref.com/en/players/828657ff/Amadou-Onana" xr:uid="{799409B5-F389-4237-A7D8-B472E04BC765}"/>
    <hyperlink ref="C229" r:id="rId2534" display="https://fbref.com/en/country/BEL/Belgium-Football" xr:uid="{959EE9C7-2D22-4C62-8E22-AE9EDE02D2A9}"/>
    <hyperlink ref="E229" r:id="rId2535" display="https://fbref.com/en/squads/8602292d/Aston-Villa-Stats" xr:uid="{2C03ED50-5BA3-4BFE-8724-7587D161C6AE}"/>
    <hyperlink ref="Y229" r:id="rId2536" display="https://fbref.com/en/players/828657ff/matchlogs/2025-2026/summary/Amadou-Onana-Match-Logs" xr:uid="{F1E774DA-6F65-45E6-A648-B04BD5A322CE}"/>
    <hyperlink ref="B669" r:id="rId2537" display="https://fbref.com/en/players/e9c0c1b2/Andre-Onana" xr:uid="{2124FE80-2878-49B4-B328-EFFDC34572FD}"/>
    <hyperlink ref="C669" r:id="rId2538" display="https://fbref.com/en/country/CMR/Cameroon-Football" xr:uid="{D044572F-7F00-4BE2-9C3B-687AF468086A}"/>
    <hyperlink ref="E669" r:id="rId2539" display="https://fbref.com/en/squads/19538871/Manchester-United-Stats" xr:uid="{4AA0E146-A692-4B0A-84B7-0575BC26301D}"/>
    <hyperlink ref="Y669" r:id="rId2540" display="https://fbref.com/en/players/e9c0c1b2/matchlogs/2025-2026/summary/Andre-Onana-Match-Logs" xr:uid="{CA7044C4-4960-49BC-B568-E013696791AC}"/>
    <hyperlink ref="B670" r:id="rId2541" display="https://fbref.com/en/players/d86a1f3e/Tyler-Onyango" xr:uid="{BB2FAE4D-C61F-4B01-9145-EE4539D3AA57}"/>
    <hyperlink ref="C670" r:id="rId2542" display="https://fbref.com/en/country/ENG/England-Football" xr:uid="{7086F6D2-8CAE-461D-B2B0-E2C278BF4413}"/>
    <hyperlink ref="E670" r:id="rId2543" display="https://fbref.com/en/squads/d3fd31cc/Everton-Stats" xr:uid="{268A907C-4507-484C-AC74-E2C5651E125B}"/>
    <hyperlink ref="Y670" r:id="rId2544" display="https://fbref.com/en/players/d86a1f3e/matchlogs/2025-2026/summary/Tyler-Onyango-Match-Logs" xr:uid="{C883E3EE-A08B-40C8-8B66-DE6DF48F33C8}"/>
    <hyperlink ref="B512" r:id="rId2545" display="https://fbref.com/en/players/2944f86f/Frank-Onyeka" xr:uid="{084C0B6E-C08A-447B-91CF-E2591F8ADC25}"/>
    <hyperlink ref="C512" r:id="rId2546" display="https://fbref.com/en/country/NGA/Nigeria-Football" xr:uid="{7A0B983D-74F9-443F-A45E-8A19D6F6AA05}"/>
    <hyperlink ref="E512" r:id="rId2547" display="https://fbref.com/en/squads/cd051869/Brentford-Stats" xr:uid="{3F4C381D-9158-4601-9834-06B7D83230D9}"/>
    <hyperlink ref="Y512" r:id="rId2548" display="https://fbref.com/en/players/2944f86f/matchlogs/2025-2026/summary/Frank-Onyeka-Match-Logs" xr:uid="{E830D2CA-B1F4-4F0F-963E-85D583F379AF}"/>
    <hyperlink ref="B578" r:id="rId2549" display="https://fbref.com/en/players/febb2831/Nehemiah-Oriola" xr:uid="{749EB4AD-6A5C-47C9-88D2-E42DB3A16632}"/>
    <hyperlink ref="C578" r:id="rId2550" display="https://fbref.com/en/country/ENG/England-Football" xr:uid="{913681AD-974A-48F9-9539-B22236AD6200}"/>
    <hyperlink ref="E578" r:id="rId2551" display="https://fbref.com/en/squads/d07537b9/Brighton-and-Hove-Albion-Stats" xr:uid="{FF72DD0A-B4D3-4750-A1F9-958A31A318D0}"/>
    <hyperlink ref="Y578" r:id="rId2552" display="https://fbref.com/en/players/febb2831/matchlogs/2025-2026/summary/Nehemiah-Oriola-Match-Logs" xr:uid="{44EBF3A5-4BE9-44C8-93C9-E0490A0EF853}"/>
    <hyperlink ref="B464" r:id="rId2553" display="https://fbref.com/en/players/c1242d4e/Stefan-Ortega" xr:uid="{0E39BED5-0ADB-4376-9B73-BDFBC3218051}"/>
    <hyperlink ref="C464" r:id="rId2554" display="https://fbref.com/en/country/GER/Germany-Football" xr:uid="{8EF202A8-AA08-4894-B70B-8136A0D2DA49}"/>
    <hyperlink ref="E464" r:id="rId2555" display="https://fbref.com/en/squads/e4a775cb/Nottingham-Forest-Stats" xr:uid="{BC4D4E31-D8D0-4216-A282-323B9FEA136A}"/>
    <hyperlink ref="Y464" r:id="rId2556" display="https://fbref.com/en/players/c1242d4e/matchlogs/2025-2026/summary/Stefan-Ortega-Match-Logs" xr:uid="{4EF59207-87C4-41E4-A91E-74C3053298AA}"/>
    <hyperlink ref="B671" r:id="rId2557" display="https://fbref.com/en/players/c1242d4e/Stefan-Ortega" xr:uid="{48D0B914-4472-4F29-85D0-722B13E2E539}"/>
    <hyperlink ref="C671" r:id="rId2558" display="https://fbref.com/en/country/GER/Germany-Football" xr:uid="{0C72BA16-BDD7-45FD-A30F-5890F8977BA5}"/>
    <hyperlink ref="E671" r:id="rId2559" display="https://fbref.com/en/squads/b8fd03ef/Manchester-City-Stats" xr:uid="{7CC57F47-52EE-4B72-881E-8EB5C4225140}"/>
    <hyperlink ref="Y671" r:id="rId2560" display="https://fbref.com/en/players/c1242d4e/matchlogs/2025-2026/summary/Stefan-Ortega-Match-Logs" xr:uid="{CF23EB6A-B265-4AA9-893C-69475B25B7BB}"/>
    <hyperlink ref="B379" r:id="rId2561" display="https://fbref.com/en/players/7b355808/William-Osula" xr:uid="{297B9186-1358-4302-ADFB-FC9D4E9A397C}"/>
    <hyperlink ref="C379" r:id="rId2562" display="https://fbref.com/en/country/DEN/Denmark-Football" xr:uid="{6B05D68A-C324-4570-8DF1-673AC8132352}"/>
    <hyperlink ref="E379" r:id="rId2563" display="https://fbref.com/en/squads/b2b47a98/Newcastle-United-Stats" xr:uid="{D99DCF91-6031-48F5-B37C-E56470882367}"/>
    <hyperlink ref="Y379" r:id="rId2564" display="https://fbref.com/en/players/7b355808/matchlogs/2025-2026/summary/William-Osula-Match-Logs" xr:uid="{65C84EB7-0E9E-47AA-8B1A-3E21FA5924B6}"/>
    <hyperlink ref="B151" r:id="rId2565" display="https://fbref.com/en/players/2f9e4435/Dango-Ouattara" xr:uid="{B71C5CCE-93F2-404B-9EFE-55E3BF3336A4}"/>
    <hyperlink ref="C151" r:id="rId2566" display="https://fbref.com/en/country/BFA/Burkina-Faso-Football" xr:uid="{9742BB3F-31AF-4935-A611-CFBC002A12C5}"/>
    <hyperlink ref="E151" r:id="rId2567" display="https://fbref.com/en/squads/cd051869/Brentford-Stats" xr:uid="{70EE0949-6130-48C6-9DFE-2146360D5B47}"/>
    <hyperlink ref="Y151" r:id="rId2568" display="https://fbref.com/en/players/2f9e4435/matchlogs/2025-2026/summary/Dango-Ouattara-Match-Logs" xr:uid="{990F719C-DC58-41FA-9E37-8438A55A1C94}"/>
    <hyperlink ref="B672" r:id="rId2569" display="https://fbref.com/en/players/d7a29749/Riley-Owen" xr:uid="{4EDFC34C-FAF3-41F6-9179-C4195C2B1A86}"/>
    <hyperlink ref="C672" r:id="rId2570" display="https://fbref.com/en/country/ENG/England-Football" xr:uid="{E7D215AF-5A61-41B0-B5BE-3D3152910A73}"/>
    <hyperlink ref="E672" r:id="rId2571" display="https://fbref.com/en/squads/cd051869/Brentford-Stats" xr:uid="{D8EBF1AF-83E5-4B63-AD33-28514B30D87D}"/>
    <hyperlink ref="Y672" r:id="rId2572" display="https://fbref.com/en/players/d7a29749/matchlogs/2025-2026/summary/Riley-Owen-Match-Logs" xr:uid="{3BCE1C35-36F1-4418-A6AB-60E5524C1F21}"/>
    <hyperlink ref="B119" r:id="rId2573" display="https://fbref.com/en/players/91ca4a16/Nico-OReilly" xr:uid="{4A0028D0-5931-4465-920C-9A2E10A80A49}"/>
    <hyperlink ref="C119" r:id="rId2574" display="https://fbref.com/en/country/ENG/England-Football" xr:uid="{099F620A-1FD1-4000-BB72-69DD53C0B9FB}"/>
    <hyperlink ref="E119" r:id="rId2575" display="https://fbref.com/en/squads/b8fd03ef/Manchester-City-Stats" xr:uid="{6438A1AF-D652-44CD-9113-C2AD6984788F}"/>
    <hyperlink ref="Y119" r:id="rId2576" display="https://fbref.com/en/players/91ca4a16/matchlogs/2025-2026/summary/Nico-OReilly-Match-Logs" xr:uid="{6B424EFB-EC8D-43F5-98AC-4F494326168B}"/>
    <hyperlink ref="B378" r:id="rId2577" display="https://fbref.com/en/players/866ba412/Pablo" xr:uid="{79973BD9-A464-47A4-BB0D-688BB1B172E4}"/>
    <hyperlink ref="C378" r:id="rId2578" display="https://fbref.com/en/country/BRA/Brazil-Football" xr:uid="{FD39218B-5DEB-441E-AC18-D25BEB331BD2}"/>
    <hyperlink ref="E378" r:id="rId2579" display="https://fbref.com/en/squads/7c21e445/West-Ham-United-Stats" xr:uid="{BC2793A9-5B97-404C-BBD2-C281C9B48462}"/>
    <hyperlink ref="Y378" r:id="rId2580" display="https://fbref.com/en/players/866ba412/matchlogs/2025-2026/summary/Pablo-Match-Logs" xr:uid="{EA22C7BA-1A4B-4C1D-8D51-49F66CE77E9F}"/>
    <hyperlink ref="B161" r:id="rId2581" display="https://fbref.com/en/players/a78ff07f/Joao-Palhinha" xr:uid="{9F4D4819-BC7D-4120-BCDC-55E473AFFFDE}"/>
    <hyperlink ref="C161" r:id="rId2582" display="https://fbref.com/en/country/POR/Portugal-Football" xr:uid="{5C28452B-4E57-478A-ACFC-18675A44888B}"/>
    <hyperlink ref="E161" r:id="rId2583" display="https://fbref.com/en/squads/361ca564/Tottenham-Hotspur-Stats" xr:uid="{CD9F3AF4-9D8D-43AD-8CD8-A4A6C9347747}"/>
    <hyperlink ref="Y161" r:id="rId2584" display="https://fbref.com/en/players/a78ff07f/matchlogs/2025-2026/summary/Joao-Palhinha-Match-Logs" xr:uid="{25C030B1-5FF5-4B76-A405-C3E9ADB8146C}"/>
    <hyperlink ref="B189" r:id="rId2585" display="https://fbref.com/en/players/dc7f8a28/Cole-Palmer" xr:uid="{240B6DD5-9C2C-42A2-B130-452214E4259D}"/>
    <hyperlink ref="C189" r:id="rId2586" display="https://fbref.com/en/country/ENG/England-Football" xr:uid="{55D23363-D6D7-4274-8AC7-72541364DFFB}"/>
    <hyperlink ref="E189" r:id="rId2587" display="https://fbref.com/en/squads/cff3d9bb/Chelsea-Stats" xr:uid="{C5AB5944-1885-4769-8CC2-13E244914822}"/>
    <hyperlink ref="Y189" r:id="rId2588" display="https://fbref.com/en/players/dc7f8a28/matchlogs/2025-2026/summary/Cole-Palmer-Match-Logs" xr:uid="{30EA6547-C258-4464-86FD-193E2879597F}"/>
    <hyperlink ref="B266" r:id="rId2589" display="https://fbref.com/en/players/9b6f7fd5/Lucas-Paqueta" xr:uid="{5F1FF98F-BBCF-444B-953F-383C030803F0}"/>
    <hyperlink ref="C266" r:id="rId2590" display="https://fbref.com/en/country/BRA/Brazil-Football" xr:uid="{0132874B-36B3-49DA-86F8-29EC56CCF625}"/>
    <hyperlink ref="E266" r:id="rId2591" display="https://fbref.com/en/squads/7c21e445/West-Ham-United-Stats" xr:uid="{10818E48-6C95-459A-9364-F23CB21CD326}"/>
    <hyperlink ref="Y266" r:id="rId2592" display="https://fbref.com/en/players/9b6f7fd5/matchlogs/2025-2026/summary/Lucas-Paqueta-Match-Logs" xr:uid="{241F718A-7533-4C83-8DDC-06BE6EEACE99}"/>
    <hyperlink ref="B673" r:id="rId2593" display="https://fbref.com/en/players/b2470c6f/Anthony-Patterson" xr:uid="{1D32A1A2-F385-4F50-9AE5-EFFEB2A59BB5}"/>
    <hyperlink ref="C673" r:id="rId2594" display="https://fbref.com/en/country/ENG/England-Football" xr:uid="{765D90D0-1F70-4A58-A16B-C52F5F3A4619}"/>
    <hyperlink ref="E673" r:id="rId2595" display="https://fbref.com/en/squads/8ef52968/Sunderland-Stats" xr:uid="{C3A32FDA-49EF-447D-8612-E4DE968EB710}"/>
    <hyperlink ref="Y673" r:id="rId2596" display="https://fbref.com/en/players/b2470c6f/matchlogs/2025-2026/summary/Anthony-Patterson-Match-Logs" xr:uid="{679DA2BC-9B10-4B05-A3D2-C4693BE9E49A}"/>
    <hyperlink ref="B470" r:id="rId2597" display="https://fbref.com/en/players/230f0471/Nathan-Patterson" xr:uid="{7F6EDE3A-A1AC-4968-835F-1ECEECAE14BD}"/>
    <hyperlink ref="C470" r:id="rId2598" display="https://fbref.com/en/country/SCO/Scotland-Football" xr:uid="{5EEE5C82-43F9-49EA-9A8A-8DA4AB8F58BE}"/>
    <hyperlink ref="E470" r:id="rId2599" display="https://fbref.com/en/squads/d3fd31cc/Everton-Stats" xr:uid="{5D2D171D-2E5D-4E87-80B2-7F84B4FF2157}"/>
    <hyperlink ref="Y470" r:id="rId2600" display="https://fbref.com/en/players/230f0471/matchlogs/2025-2026/summary/Nathan-Patterson-Match-Logs" xr:uid="{AE0C52C5-7F80-4B0D-8C70-87701942F1EA}"/>
    <hyperlink ref="B674" r:id="rId2601" display="https://fbref.com/en/players/e0b5d31b/Travis-Patterson" xr:uid="{74EDAECE-E696-45E4-8314-E1FDC7C59B9A}"/>
    <hyperlink ref="C674" r:id="rId2602" display="https://fbref.com/en/country/ENG/England-Football" xr:uid="{C12CC0ED-973B-408C-831C-7C460B708082}"/>
    <hyperlink ref="E674" r:id="rId2603" display="https://fbref.com/en/squads/8602292d/Aston-Villa-Stats" xr:uid="{86B0E598-F7C3-4DF6-B003-1D127630930F}"/>
    <hyperlink ref="Y674" r:id="rId2604" display="https://fbref.com/en/players/e0b5d31b/matchlogs/2025-2026/summary/Travis-Patterson-Match-Logs" xr:uid="{F09A94C3-36BE-40E5-BBD3-E3CACA09A170}"/>
    <hyperlink ref="B579" r:id="rId2605" display="https://fbref.com/en/players/ea1a5662/Myles-Peart-Harris" xr:uid="{98CE8537-1ADF-4EBA-9C04-278DD1212FCB}"/>
    <hyperlink ref="C579" r:id="rId2606" display="https://fbref.com/en/country/ENG/England-Football" xr:uid="{ACFFA472-CCAB-4780-9AEB-A444BB31D3C1}"/>
    <hyperlink ref="E579" r:id="rId2607" display="https://fbref.com/en/squads/cd051869/Brentford-Stats" xr:uid="{4AE96B49-E3FD-4674-8355-F1FA7D10333E}"/>
    <hyperlink ref="Y579" r:id="rId2608" display="https://fbref.com/en/players/ea1a5662/matchlogs/2025-2026/summary/Myles-Peart-Harris-Match-Logs" xr:uid="{3198F6A7-D207-41ED-9E9F-AB0B00A3218F}"/>
    <hyperlink ref="B675" r:id="rId2609" display="https://fbref.com/en/players/46206cf7/Armin-Pecsi" xr:uid="{2DEA72CA-F9BF-4FC6-93B3-D194CFE58BC6}"/>
    <hyperlink ref="C675" r:id="rId2610" display="https://fbref.com/en/country/HUN/Hungary-Football" xr:uid="{5279774C-CFFA-4CB6-B900-1ACE972C1489}"/>
    <hyperlink ref="E675" r:id="rId2611" display="https://fbref.com/en/squads/822bd0ba/Liverpool-Stats" xr:uid="{E319B36E-8F4E-435B-9EB7-0C30A9FA9D7A}"/>
    <hyperlink ref="Y675" r:id="rId2612" display="https://fbref.com/en/players/46206cf7/matchlogs/2025-2026/summary/Armin-Pecsi-Match-Logs" xr:uid="{EC0489C5-D014-4DA6-B55F-1280772006FE}"/>
    <hyperlink ref="B676" r:id="rId2613" display="https://fbref.com/en/players/6639e500/Andreas-Pereira" xr:uid="{F332DEA5-9E5F-4524-A09F-6BC89AD2D5A0}"/>
    <hyperlink ref="C676" r:id="rId2614" display="https://fbref.com/en/country/BRA/Brazil-Football" xr:uid="{5BCE188A-C086-47D6-BF3F-662EB1F6312B}"/>
    <hyperlink ref="E676" r:id="rId2615" display="https://fbref.com/en/squads/fd962109/Fulham-Stats" xr:uid="{55E89A87-020C-48DC-8322-3DF3A0ED5868}"/>
    <hyperlink ref="Y676" r:id="rId2616" display="https://fbref.com/en/players/6639e500/matchlogs/2025-2026/summary/Andreas-Pereira-Match-Logs" xr:uid="{F3617113-A372-4D4E-B899-B47234919D5C}"/>
    <hyperlink ref="B277" r:id="rId2617" display="https://fbref.com/en/players/5dbd461a/Lucas-Perri" xr:uid="{B319E539-2ECD-458C-861E-3D6E16905235}"/>
    <hyperlink ref="C277" r:id="rId2618" display="https://fbref.com/en/country/BRA/Brazil-Football" xr:uid="{818CEAF5-DD92-4F84-A28E-B6721095DAB2}"/>
    <hyperlink ref="E277" r:id="rId2619" display="https://fbref.com/en/squads/5bfb9659/Leeds-United-Stats" xr:uid="{96EBFAC1-7A03-4AD2-8456-B088D8F728FB}"/>
    <hyperlink ref="Y277" r:id="rId2620" display="https://fbref.com/en/players/5dbd461a/matchlogs/2025-2026/summary/Lucas-Perri-Match-Logs" xr:uid="{26F90AA5-7F75-4E76-8012-D6AE3EB8906E}"/>
    <hyperlink ref="B31" r:id="rId2621" display="https://fbref.com/en/players/0cf321c8/Djordje-Petrovic" xr:uid="{02C68BCC-F830-4C1F-94FE-AE823F4E867D}"/>
    <hyperlink ref="C31" r:id="rId2622" display="https://fbref.com/en/country/SRB/Serbia-Football" xr:uid="{8A201F82-1181-41C2-8265-7EFE2F9CFD52}"/>
    <hyperlink ref="E31" r:id="rId2623" display="https://fbref.com/en/squads/4ba7cbea/Bournemouth-Stats" xr:uid="{66F5412A-5F35-4958-ACEC-29D1011EDA19}"/>
    <hyperlink ref="Y31" r:id="rId2624" display="https://fbref.com/en/players/0cf321c8/matchlogs/2025-2026/summary/Djordje-Petrovic-Match-Logs" xr:uid="{391CA2A2-E56A-4A0E-949D-8764D119AA04}"/>
    <hyperlink ref="B32" r:id="rId2625" display="https://fbref.com/en/players/4806ec67/Jordan-Pickford" xr:uid="{38F580DD-17B5-491B-8A21-770A6BB5FA95}"/>
    <hyperlink ref="C32" r:id="rId2626" display="https://fbref.com/en/country/ENG/England-Football" xr:uid="{E4EBCD36-A022-49E1-AAD1-4685A2356310}"/>
    <hyperlink ref="E32" r:id="rId2627" display="https://fbref.com/en/squads/d3fd31cc/Everton-Stats" xr:uid="{8E1EFC44-0C41-4CA6-8E69-1BF58FF0F744}"/>
    <hyperlink ref="Y32" r:id="rId2628" display="https://fbref.com/en/players/4806ec67/matchlogs/2025-2026/summary/Jordan-Pickford-Match-Logs" xr:uid="{C22EDBBA-AEFA-4DE0-A0BC-62E9835803C9}"/>
    <hyperlink ref="B677" r:id="rId2629" display="https://fbref.com/en/players/b928f19e/Oliver-Pimlott" xr:uid="{B43C3C35-6B74-46B9-8BCA-75FF6B7686B6}"/>
    <hyperlink ref="C677" r:id="rId2630" display="https://fbref.com/en/country/ENG/England-Football" xr:uid="{4CAF3AEF-3DBF-465A-A587-EAC1987C78EC}"/>
    <hyperlink ref="E677" r:id="rId2631" display="https://fbref.com/en/squads/943e8050/Burnley-Stats" xr:uid="{21196785-62F7-4093-9ED0-399987CDB083}"/>
    <hyperlink ref="Y677" r:id="rId2632" display="https://fbref.com/en/players/b928f19e/matchlogs/2025-2026/summary/Oliver-Pimlott-Match-Logs" xr:uid="{8A7D4666-B950-4256-9956-FE38F2DB3D3D}"/>
    <hyperlink ref="B457" r:id="rId2633" display="https://fbref.com/en/players/e541326e/Ethan-Pinnock" xr:uid="{0CCF396C-1C9E-4414-8634-396B846CE58B}"/>
    <hyperlink ref="C457" r:id="rId2634" display="https://fbref.com/en/country/JAM/Jamaica-Football" xr:uid="{3E3609FE-8F87-4B11-B8C6-743DD06CCC57}"/>
    <hyperlink ref="E457" r:id="rId2635" display="https://fbref.com/en/squads/cd051869/Brentford-Stats" xr:uid="{E0CE755A-7D65-44F4-A82D-22D4B2CA07B2}"/>
    <hyperlink ref="Y457" r:id="rId2636" display="https://fbref.com/en/players/e541326e/matchlogs/2025-2026/summary/Ethan-Pinnock-Match-Logs" xr:uid="{965143CA-1682-4A49-8DC3-7D2AB61AFD61}"/>
    <hyperlink ref="B177" r:id="rId2637" display="https://fbref.com/en/players/540ec57b/Yeremi-Pino" xr:uid="{1280B5AA-D26F-43BC-9332-AC76C54C444E}"/>
    <hyperlink ref="C177" r:id="rId2638" display="https://fbref.com/en/country/ESP/Spain-Football" xr:uid="{649FA404-6FFB-4710-A47B-8C0E9C6A2E2E}"/>
    <hyperlink ref="E177" r:id="rId2639" display="https://fbref.com/en/squads/47c64c55/Crystal-Palace-Stats" xr:uid="{F29CB662-9662-4D20-AD81-6E33D98DC70D}"/>
    <hyperlink ref="Y177" r:id="rId2640" display="https://fbref.com/en/players/540ec57b/matchlogs/2025-2026/summary/Yeremi-Pino-Match-Logs" xr:uid="{FA03E15D-6606-4C14-A259-50A702CCF491}"/>
    <hyperlink ref="B468" r:id="rId2641" display="https://fbref.com/en/players/1f0072a6/Joel-Piroe" xr:uid="{E400A9B7-391F-4423-96AE-D6B369F529A5}"/>
    <hyperlink ref="C468" r:id="rId2642" display="https://fbref.com/en/country/SUR/Suriname-Football" xr:uid="{92E9FC05-9829-4518-B6B4-3189BCBF3431}"/>
    <hyperlink ref="E468" r:id="rId2643" display="https://fbref.com/en/squads/5bfb9659/Leeds-United-Stats" xr:uid="{34C27BF4-DDEE-489E-8ADF-A8D1AD5DB405}"/>
    <hyperlink ref="Y468" r:id="rId2644" display="https://fbref.com/en/players/1f0072a6/matchlogs/2025-2026/summary/Joel-Piroe-Match-Logs" xr:uid="{840C2381-D6FE-4C1C-B479-65681FCD9288}"/>
    <hyperlink ref="B678" r:id="rId2645" display="https://fbref.com/en/players/039c3d96/Alfie-Pond" xr:uid="{98E54813-13E9-4A54-979C-2DD93EF7884B}"/>
    <hyperlink ref="C678" r:id="rId2646" display="https://fbref.com/en/country/ENG/England-Football" xr:uid="{2F0C0FA2-23B8-4293-835A-A9A2293BB4DC}"/>
    <hyperlink ref="E678" r:id="rId2647" display="https://fbref.com/en/squads/8cec06e1/Wolverhampton-Wanderers-Stats" xr:uid="{E5B2A6E1-15B5-40F6-98B3-EA4BADAD2711}"/>
    <hyperlink ref="Y678" r:id="rId2648" display="https://fbref.com/en/players/039c3d96/matchlogs/2025-2026/summary/Alfie-Pond-Match-Logs" xr:uid="{C7E67421-2CBB-4AC7-A16C-51ECA1FDE943}"/>
    <hyperlink ref="B139" r:id="rId2649" display="https://fbref.com/en/players/4b40d9ca/Nick-Pope" xr:uid="{A55AD961-E1FC-4681-A258-2B422201B5B1}"/>
    <hyperlink ref="C139" r:id="rId2650" display="https://fbref.com/en/country/ENG/England-Football" xr:uid="{3AA79694-3E09-4519-AA40-1BDBC11A7E3A}"/>
    <hyperlink ref="E139" r:id="rId2651" display="https://fbref.com/en/squads/b2b47a98/Newcastle-United-Stats" xr:uid="{B24FF9FA-C048-4911-9479-D2FBAFC1D65D}"/>
    <hyperlink ref="Y139" r:id="rId2652" display="https://fbref.com/en/players/4b40d9ca/matchlogs/2025-2026/summary/Nick-Pope-Match-Logs" xr:uid="{83997357-0EDB-4371-B287-5038377E2F92}"/>
    <hyperlink ref="B96" r:id="rId2653" display="https://fbref.com/en/players/27d0a506/Pedro-Porro" xr:uid="{13651335-B998-4FFF-A2A9-A3094E46C7DE}"/>
    <hyperlink ref="C96" r:id="rId2654" display="https://fbref.com/en/country/ESP/Spain-Football" xr:uid="{63CD1DAF-E19B-4EAE-ACC5-202A3422FA0C}"/>
    <hyperlink ref="E96" r:id="rId2655" display="https://fbref.com/en/squads/361ca564/Tottenham-Hotspur-Stats" xr:uid="{3A97A0B8-CFCC-4477-AF9B-703815F8E132}"/>
    <hyperlink ref="Y96" r:id="rId2656" display="https://fbref.com/en/players/27d0a506/matchlogs/2025-2026/summary/Pedro-Porro-Match-Logs" xr:uid="{6393CAE3-651A-4B69-9AE5-6375B188CD89}"/>
    <hyperlink ref="B321" r:id="rId2657" display="https://fbref.com/en/players/86bf27f0/Freddie-Potts" xr:uid="{1B31DA38-5C9B-45DD-A75C-CF03175F9BD1}"/>
    <hyperlink ref="C321" r:id="rId2658" display="https://fbref.com/en/country/ENG/England-Football" xr:uid="{016FE1C4-E120-4D63-824D-297D7D6E37AE}"/>
    <hyperlink ref="E321" r:id="rId2659" display="https://fbref.com/en/squads/7c21e445/West-Ham-United-Stats" xr:uid="{742C9F33-6E06-4CD6-916F-480AAF23F3FA}"/>
    <hyperlink ref="Y321" r:id="rId2660" display="https://fbref.com/en/players/86bf27f0/matchlogs/2025-2026/summary/Freddie-Potts-Match-Logs" xr:uid="{01CF66D9-FD8C-4F1B-BC76-0C0D8A314A93}"/>
    <hyperlink ref="B679" r:id="rId2661" display="https://fbref.com/en/players/b96cec48/Sam-Proctor" xr:uid="{FFAE7E9B-5DA6-47C2-9803-A174594DF350}"/>
    <hyperlink ref="C679" r:id="rId2662" display="https://fbref.com/en/country/ENG/England-Football" xr:uid="{7F5D562D-F502-485C-8175-83BC35A228E0}"/>
    <hyperlink ref="E679" r:id="rId2663" display="https://fbref.com/en/squads/8602292d/Aston-Villa-Stats" xr:uid="{6A9B3AFE-2574-42FC-A5E7-A093EFE200F7}"/>
    <hyperlink ref="Y679" r:id="rId2664" display="https://fbref.com/en/players/b96cec48/matchlogs/2025-2026/summary/Sam-Proctor-Match-Logs" xr:uid="{7F370083-278D-443A-9D82-4828B4D432A2}"/>
    <hyperlink ref="B680" r:id="rId2665" display="https://fbref.com/en/players/45685411/Jesurun-Rak-Sakyi" xr:uid="{A414DA20-518E-4495-8A32-761EF0CCFF3A}"/>
    <hyperlink ref="C680" r:id="rId2666" display="https://fbref.com/en/country/GHA/Ghana-Football" xr:uid="{B8CAFDD9-80E2-4864-B5EF-3EC0C22C9C48}"/>
    <hyperlink ref="E680" r:id="rId2667" display="https://fbref.com/en/squads/47c64c55/Crystal-Palace-Stats" xr:uid="{05AF1A0C-9246-40B1-AB94-237CA8A0A97B}"/>
    <hyperlink ref="Y680" r:id="rId2668" display="https://fbref.com/en/players/45685411/matchlogs/2025-2026/summary/Jesurun-Rak-Sakyi-Match-Logs" xr:uid="{370692CF-8D45-460D-BB98-60A8CB1FFD4B}"/>
    <hyperlink ref="B681" r:id="rId2669" display="https://fbref.com/en/players/cc9256ef/Largie-Ramazani" xr:uid="{F1BEC540-2740-407D-818F-5B283672646B}"/>
    <hyperlink ref="C681" r:id="rId2670" display="https://fbref.com/en/country/BEL/Belgium-Football" xr:uid="{3A6C6617-2D3E-44CF-8494-74EA39CC9A95}"/>
    <hyperlink ref="E681" r:id="rId2671" display="https://fbref.com/en/squads/5bfb9659/Leeds-United-Stats" xr:uid="{D9481F3C-774F-4449-8D24-59B0E5804E7E}"/>
    <hyperlink ref="Y681" r:id="rId2672" display="https://fbref.com/en/players/cc9256ef/matchlogs/2025-2026/summary/Largie-Ramazani-Match-Logs" xr:uid="{50C51364-F9C9-4625-A945-20913E649910}"/>
    <hyperlink ref="B682" r:id="rId2673" display="https://fbref.com/en/players/d720e834/Calvin-Ramsay" xr:uid="{807D6928-5A5A-44E6-8B81-1C1515E89CDB}"/>
    <hyperlink ref="C682" r:id="rId2674" display="https://fbref.com/en/country/SCO/Scotland-Football" xr:uid="{27706C54-3087-4C0A-90E0-CD9395EE3112}"/>
    <hyperlink ref="E682" r:id="rId2675" display="https://fbref.com/en/squads/822bd0ba/Liverpool-Stats" xr:uid="{B482CCD5-1CAF-419A-A2B3-661B13C34F5B}"/>
    <hyperlink ref="Y682" r:id="rId2676" display="https://fbref.com/en/players/d720e834/matchlogs/2025-2026/summary/Calvin-Ramsay-Match-Logs" xr:uid="{CD1E8D87-622B-4760-BB42-1D8334E3B744}"/>
    <hyperlink ref="B350" r:id="rId2677" display="https://fbref.com/en/players/466fb2c5/Aaron-Ramsdale" xr:uid="{E47AA272-8D76-4157-9994-4D3D412CC527}"/>
    <hyperlink ref="C350" r:id="rId2678" display="https://fbref.com/en/country/ENG/England-Football" xr:uid="{E99837D0-E3B3-4D38-955F-FA0AAF6EF37E}"/>
    <hyperlink ref="E350" r:id="rId2679" display="https://fbref.com/en/squads/b2b47a98/Newcastle-United-Stats" xr:uid="{3D48F5E6-2C09-45A0-9AA0-B55AC85F0DD9}"/>
    <hyperlink ref="Y350" r:id="rId2680" display="https://fbref.com/en/players/466fb2c5/matchlogs/2025-2026/summary/Aaron-Ramsdale-Match-Logs" xr:uid="{1F59A767-D88B-47B0-8F61-2BFAD6157E59}"/>
    <hyperlink ref="B683" r:id="rId2681" display="https://fbref.com/en/players/e1618c22/Aaron-Ramsey" xr:uid="{1F54DCE2-2987-48AB-835C-0D44E3903356}"/>
    <hyperlink ref="C683" r:id="rId2682" display="https://fbref.com/en/country/ENG/England-Football" xr:uid="{CF9ECFEC-D42E-474B-A522-40673D557AE6}"/>
    <hyperlink ref="E683" r:id="rId2683" display="https://fbref.com/en/squads/943e8050/Burnley-Stats" xr:uid="{6CD47F80-88A1-4B70-BB9A-959129C3AA97}"/>
    <hyperlink ref="Y683" r:id="rId2684" display="https://fbref.com/en/players/e1618c22/matchlogs/2025-2026/summary/Aaron-Ramsey-Match-Logs" xr:uid="{FF246FB5-431B-4B57-9BB6-713A58DDFE01}"/>
    <hyperlink ref="B273" r:id="rId2685" display="https://fbref.com/en/players/1544f145/Jacob-Ramsey" xr:uid="{8C84A421-2D3A-43AF-811C-C685F11DB277}"/>
    <hyperlink ref="C273" r:id="rId2686" display="https://fbref.com/en/country/ENG/England-Football" xr:uid="{55C97A3C-E2DC-4641-BE51-802CF44DA8F0}"/>
    <hyperlink ref="E273" r:id="rId2687" display="https://fbref.com/en/squads/b2b47a98/Newcastle-United-Stats" xr:uid="{E996D5F5-6B56-4828-AE71-65FAF47F765F}"/>
    <hyperlink ref="Y273" r:id="rId2688" display="https://fbref.com/en/players/1544f145/matchlogs/2025-2026/summary/Jacob-Ramsey-Match-Logs" xr:uid="{B6E1B207-9421-4B4D-B947-0D73836E6F01}"/>
    <hyperlink ref="B684" r:id="rId2689" display="https://fbref.com/en/players/ba8a2a36/Luke-Rawlings" xr:uid="{774F731B-1B95-4D90-A425-1E9D2B3212CB}"/>
    <hyperlink ref="C684" r:id="rId2690" display="https://fbref.com/en/country/ENG/England-Football" xr:uid="{930DCCA2-4150-4A12-98BD-57705BBF571E}"/>
    <hyperlink ref="E684" r:id="rId2691" display="https://fbref.com/en/squads/8cec06e1/Wolverhampton-Wanderers-Stats" xr:uid="{B9ADDE09-9321-490C-8A07-03BF03D81AE5}"/>
    <hyperlink ref="Y684" r:id="rId2692" display="https://fbref.com/en/players/ba8a2a36/matchlogs/2025-2026/summary/Luke-Rawlings-Match-Logs" xr:uid="{30339B3A-990D-499B-9D3A-4A00A56532C5}"/>
    <hyperlink ref="B42" r:id="rId2693" display="https://fbref.com/en/players/98ea5115/David-Raya" xr:uid="{B5747FC0-C97C-4CCA-9F1F-C552996425E2}"/>
    <hyperlink ref="C42" r:id="rId2694" display="https://fbref.com/en/country/ESP/Spain-Football" xr:uid="{7EA81FF8-88B8-416B-A266-D3DE3F788481}"/>
    <hyperlink ref="E42" r:id="rId2695" display="https://fbref.com/en/squads/18bb7c10/Arsenal-Stats" xr:uid="{FD36290B-2AB3-4C31-BD0D-74D06C50C17E}"/>
    <hyperlink ref="Y42" r:id="rId2696" display="https://fbref.com/en/players/98ea5115/matchlogs/2025-2026/summary/David-Raya-Match-Logs" xr:uid="{F6B76137-B50D-4BB3-A6E1-A9B13D3D1996}"/>
    <hyperlink ref="B329" r:id="rId2697" display="https://fbref.com/en/players/288647fc/Rayan" xr:uid="{6431A7FE-710A-4CD5-A62E-7FE5DEBE934D}"/>
    <hyperlink ref="C329" r:id="rId2698" display="https://fbref.com/en/country/BRA/Brazil-Football" xr:uid="{3F64FFC3-46B2-416D-972F-3ACF8C8B94E7}"/>
    <hyperlink ref="E329" r:id="rId2699" display="https://fbref.com/en/squads/4ba7cbea/Bournemouth-Stats" xr:uid="{C918F422-A8FA-4ECA-9092-3D06BB29E5CD}"/>
    <hyperlink ref="Y329" r:id="rId2700" display="https://fbref.com/en/players/288647fc/matchlogs/2025-2026/summary/Rayan-Match-Logs" xr:uid="{D387FDCD-D481-44A9-A04B-845E5ED38A50}"/>
    <hyperlink ref="B511" r:id="rId2701" display="https://fbref.com/en/players/803ae100/Harrison-Reed" xr:uid="{45ACE830-DCE8-4D85-B8F0-2D1E2FF5697A}"/>
    <hyperlink ref="C511" r:id="rId2702" display="https://fbref.com/en/country/ENG/England-Football" xr:uid="{635382CB-00DB-4717-9DFA-5C0EF8F76602}"/>
    <hyperlink ref="E511" r:id="rId2703" display="https://fbref.com/en/squads/fd962109/Fulham-Stats" xr:uid="{A7286592-B740-4038-A992-31BC630DA47D}"/>
    <hyperlink ref="Y511" r:id="rId2704" display="https://fbref.com/en/players/803ae100/matchlogs/2025-2026/summary/Harrison-Reed-Match-Logs" xr:uid="{07639F50-1BBE-4FA7-9735-5BDCF626C04A}"/>
    <hyperlink ref="B685" r:id="rId2705" display="https://fbref.com/en/players/1db75ccb/Remy-Rees-Dottin" xr:uid="{B8010B28-92FE-4CA7-A05A-A5EC2547A1B2}"/>
    <hyperlink ref="C685" r:id="rId2706" display="https://fbref.com/en/country/ENG/England-Football" xr:uid="{A75E6E42-3FC5-4208-9164-9FB4C992A440}"/>
    <hyperlink ref="E685" r:id="rId2707" display="https://fbref.com/en/squads/4ba7cbea/Bournemouth-Stats" xr:uid="{E22801AA-6336-4B63-912B-0801C3E70FE6}"/>
    <hyperlink ref="Y685" r:id="rId2708" display="https://fbref.com/en/players/1db75ccb/matchlogs/2025-2026/summary/Remy-Rees-Dottin-Match-Logs" xr:uid="{1C00230B-4EEB-4AB5-9FB6-4597DF369A9F}"/>
    <hyperlink ref="B249" r:id="rId2709" display="https://fbref.com/en/players/afb61630/Tijjani-Reijnders" xr:uid="{FA209D6C-61F0-4D7F-BD2A-2235B50F5CA0}"/>
    <hyperlink ref="C249" r:id="rId2710" display="https://fbref.com/en/country/NED/Netherlands-Football" xr:uid="{397D4CFB-2725-4402-A594-F8C7AEC4DBB0}"/>
    <hyperlink ref="E249" r:id="rId2711" display="https://fbref.com/en/squads/b8fd03ef/Manchester-City-Stats" xr:uid="{C83DBDD8-5868-466B-A9F0-E258D3508E4F}"/>
    <hyperlink ref="Y249" r:id="rId2712" display="https://fbref.com/en/players/afb61630/matchlogs/2025-2026/summary/Tijjani-Reijnders-Match-Logs" xr:uid="{25920653-AF82-4A68-8BAA-89BD1A7495CE}"/>
    <hyperlink ref="B421" r:id="rId2713" display="https://fbref.com/en/players/b3b9b8b8/Chadi-Riad" xr:uid="{D7599EE0-4952-42E4-9F52-B0FC8287D912}"/>
    <hyperlink ref="C421" r:id="rId2714" display="https://fbref.com/en/country/MAR/Morocco-Football" xr:uid="{9ED0928F-27CA-4FF7-9FBE-EFF75EF2F9CB}"/>
    <hyperlink ref="E421" r:id="rId2715" display="https://fbref.com/en/squads/47c64c55/Crystal-Palace-Stats" xr:uid="{E704B4A3-B337-4E42-B5D8-37F66B1518FC}"/>
    <hyperlink ref="Y421" r:id="rId2716" display="https://fbref.com/en/players/b3b9b8b8/matchlogs/2025-2026/summary/Chadi-Riad-Match-Logs" xr:uid="{092C8488-3629-4E23-A226-24325BF0BCDB}"/>
    <hyperlink ref="B61" r:id="rId2717" display="https://fbref.com/en/players/1c7012b8/Declan-Rice" xr:uid="{C08C0FED-CED1-4DAA-8FF8-9DDBE4D871AC}"/>
    <hyperlink ref="C61" r:id="rId2718" display="https://fbref.com/en/country/ENG/England-Football" xr:uid="{B6BD22FE-7B19-4A2B-BAE5-B6EBC09C5F0E}"/>
    <hyperlink ref="E61" r:id="rId2719" display="https://fbref.com/en/squads/18bb7c10/Arsenal-Stats" xr:uid="{94B02B13-CEA0-4169-83E9-32D794CA26F3}"/>
    <hyperlink ref="Y61" r:id="rId2720" display="https://fbref.com/en/players/1c7012b8/matchlogs/2025-2026/summary/Declan-Rice-Match-Logs" xr:uid="{5EA38432-DC35-4826-88FC-23E9298128FA}"/>
    <hyperlink ref="B94" r:id="rId2721" display="https://fbref.com/en/players/0a3d6d2b/Chris-Richards" xr:uid="{B2B77FB0-B723-474D-BD6F-070CDA5339CA}"/>
    <hyperlink ref="C94" r:id="rId2722" display="https://fbref.com/en/country/USA/United-States-Football" xr:uid="{F3E81CCD-D21B-4A68-9454-ABAC471474DD}"/>
    <hyperlink ref="E94" r:id="rId2723" display="https://fbref.com/en/squads/47c64c55/Crystal-Palace-Stats" xr:uid="{671FCE7F-A4EB-40D6-B28A-4412A2FC1467}"/>
    <hyperlink ref="Y94" r:id="rId2724" display="https://fbref.com/en/players/0a3d6d2b/matchlogs/2025-2026/summary/Chris-Richards-Match-Logs" xr:uid="{8BAA66D0-2F7E-4665-B43E-C9B2EE37342A}"/>
    <hyperlink ref="B187" r:id="rId2725" display="https://fbref.com/en/players/fa031b34/Richarlison" xr:uid="{7165EFA0-5001-461B-8568-7A47CACC1988}"/>
    <hyperlink ref="C187" r:id="rId2726" display="https://fbref.com/en/country/BRA/Brazil-Football" xr:uid="{C39B7769-E85F-4952-99D8-A9DA63E52F42}"/>
    <hyperlink ref="E187" r:id="rId2727" display="https://fbref.com/en/squads/361ca564/Tottenham-Hotspur-Stats" xr:uid="{C8257A1C-ACD7-409D-A35F-7403D523FC2F}"/>
    <hyperlink ref="Y187" r:id="rId2728" display="https://fbref.com/en/players/fa031b34/matchlogs/2025-2026/summary/Richarlison-Match-Logs" xr:uid="{E6D86816-54D5-4BCA-85C4-E7FF864A9789}"/>
    <hyperlink ref="B686" r:id="rId2729" display="https://fbref.com/en/players/b12ba5d9/Seth-Ridgeon" xr:uid="{047DA43B-8212-4518-AAAE-F668A6992403}"/>
    <hyperlink ref="C686" r:id="rId2730" display="https://fbref.com/en/country/ENG/England-Football" xr:uid="{03598825-5F9C-4A72-BEC0-6A14F8F9504D}"/>
    <hyperlink ref="E686" r:id="rId2731" display="https://fbref.com/en/squads/fd962109/Fulham-Stats" xr:uid="{5A4C8320-BDD4-4917-A8F3-38F8BD01B19C}"/>
    <hyperlink ref="Y686" r:id="rId2732" display="https://fbref.com/en/players/b12ba5d9/matchlogs/2025-2026/summary/Seth-Ridgeon-Match-Logs" xr:uid="{48ED8D5E-9996-4A0A-B320-08392ADB9644}"/>
    <hyperlink ref="B387" r:id="rId2733" display="https://fbref.com/en/players/35741fe2/Chris-Rigg" xr:uid="{8E5923BB-5ADD-4EB4-B288-98D9BB6B94BF}"/>
    <hyperlink ref="C387" r:id="rId2734" display="https://fbref.com/en/country/ENG/England-Football" xr:uid="{406C4BB7-E3E2-4C5C-AE68-D3F9442EBE12}"/>
    <hyperlink ref="E387" r:id="rId2735" display="https://fbref.com/en/squads/8ef52968/Sunderland-Stats" xr:uid="{3A8C7B89-4D0D-4ED6-A4C9-DB2A6464E31D}"/>
    <hyperlink ref="Y387" r:id="rId2736" display="https://fbref.com/en/players/35741fe2/matchlogs/2025-2026/summary/Chris-Rigg-Match-Logs" xr:uid="{A3CFD2B7-90FD-4738-B197-C88A081E2B64}"/>
    <hyperlink ref="B687" r:id="rId2737" display="https://fbref.com/en/players/24fae784/Connor-Roberts" xr:uid="{46651A66-4FD0-47C2-AAB8-65D60931994E}"/>
    <hyperlink ref="C687" r:id="rId2738" display="https://fbref.com/en/country/WAL/Wales-Football" xr:uid="{636EBC9D-6CD7-4150-88CC-705C5BCC605A}"/>
    <hyperlink ref="E687" r:id="rId2739" display="https://fbref.com/en/squads/943e8050/Burnley-Stats" xr:uid="{4DCA7EE5-55CD-41F1-84FF-30CA895006FB}"/>
    <hyperlink ref="Y687" r:id="rId2740" display="https://fbref.com/en/players/24fae784/matchlogs/2025-2026/summary/Connor-Roberts-Match-Logs" xr:uid="{0A19EB26-7789-43FD-96AE-985C59236C7F}"/>
    <hyperlink ref="B541" r:id="rId2741" display="https://fbref.com/en/players/59d93937/Patrick-Roberts" xr:uid="{3D4D0D31-EBB5-474F-8145-31E751781FB6}"/>
    <hyperlink ref="C541" r:id="rId2742" display="https://fbref.com/en/country/ENG/England-Football" xr:uid="{5FA19564-6227-4BAD-A042-AC53F393A9C2}"/>
    <hyperlink ref="E541" r:id="rId2743" display="https://fbref.com/en/squads/8ef52968/Sunderland-Stats" xr:uid="{E27B630D-4487-440A-B4C1-A4DFB290C587}"/>
    <hyperlink ref="Y541" r:id="rId2744" display="https://fbref.com/en/players/59d93937/matchlogs/2025-2026/summary/Patrick-Roberts-Match-Logs" xr:uid="{EFD62838-55FD-4801-8AEF-DCABA5A25737}"/>
    <hyperlink ref="B318" r:id="rId2745" display="https://fbref.com/en/players/2e4f5f03/Andrew-Robertson" xr:uid="{0493CEF0-5184-4561-884C-AC8390CA2DB5}"/>
    <hyperlink ref="C318" r:id="rId2746" display="https://fbref.com/en/country/SCO/Scotland-Football" xr:uid="{E79F2889-DA49-416E-8C91-E047E9B94D10}"/>
    <hyperlink ref="E318" r:id="rId2747" display="https://fbref.com/en/squads/822bd0ba/Liverpool-Stats" xr:uid="{451D366B-251C-4539-9B63-59154152B0D4}"/>
    <hyperlink ref="Y318" r:id="rId2748" display="https://fbref.com/en/players/2e4f5f03/matchlogs/2025-2026/summary/Andrew-Robertson-Match-Logs" xr:uid="{E3CF93B6-6D48-4413-849A-2AF3071565CE}"/>
    <hyperlink ref="B270" r:id="rId2749" display="https://fbref.com/en/players/289601e6/Antonee-Robinson" xr:uid="{BF88500A-9A13-40C5-BC2D-8337A9348824}"/>
    <hyperlink ref="C270" r:id="rId2750" display="https://fbref.com/en/country/USA/United-States-Football" xr:uid="{C45FD145-4B08-4C71-A56C-F1C1D5FE9153}"/>
    <hyperlink ref="E270" r:id="rId2751" display="https://fbref.com/en/squads/fd962109/Fulham-Stats" xr:uid="{65E6552D-D15F-4057-A372-B7D7600D2DDF}"/>
    <hyperlink ref="Y270" r:id="rId2752" display="https://fbref.com/en/players/289601e6/matchlogs/2025-2026/summary/Antonee-Robinson-Match-Logs" xr:uid="{3C1590B9-127A-4BD3-B011-4452C6D7C47D}"/>
    <hyperlink ref="B569" r:id="rId2753" display="https://fbref.com/en/players/49375cdd/Kaden-Rodney" xr:uid="{E096A43A-E7AD-4722-BE71-7CF23599C63F}"/>
    <hyperlink ref="C569" r:id="rId2754" display="https://fbref.com/en/country/ENG/England-Football" xr:uid="{AF406286-F7BB-47F6-BEF8-C9B08013DE10}"/>
    <hyperlink ref="E569" r:id="rId2755" display="https://fbref.com/en/squads/47c64c55/Crystal-Palace-Stats" xr:uid="{7FBDAAD9-D6AE-415F-BD27-6E055DA798FA}"/>
    <hyperlink ref="Y569" r:id="rId2756" display="https://fbref.com/en/players/49375cdd/matchlogs/2025-2026/summary/Kaden-Rodney-Match-Logs" xr:uid="{9D75CC16-BB3B-4A37-A509-F0CA9089746D}"/>
    <hyperlink ref="B78" r:id="rId2757" display="https://fbref.com/en/players/8d62d31a/Joe-Rodon" xr:uid="{172AB9A0-EB2F-4E54-BABF-3C959142314A}"/>
    <hyperlink ref="C78" r:id="rId2758" display="https://fbref.com/en/country/WAL/Wales-Football" xr:uid="{AE0ECCD4-9495-4DAA-A228-3A4B877A8203}"/>
    <hyperlink ref="E78" r:id="rId2759" display="https://fbref.com/en/squads/5bfb9659/Leeds-United-Stats" xr:uid="{803F5187-250A-497F-BB74-8D79FB75C5BC}"/>
    <hyperlink ref="Y78" r:id="rId2760" display="https://fbref.com/en/players/8d62d31a/matchlogs/2025-2026/summary/Joe-Rodon-Match-Logs" xr:uid="{0D536D8E-9492-470D-B300-EAF9CD6C455C}"/>
    <hyperlink ref="B267" r:id="rId2761" display="https://fbref.com/en/players/6434f10d/Rodri" xr:uid="{D85B5CCE-9834-4485-A58E-EE6861457F83}"/>
    <hyperlink ref="C267" r:id="rId2762" display="https://fbref.com/en/country/ESP/Spain-Football" xr:uid="{4E7D9786-6A13-4CE5-8E15-2E468B300ABF}"/>
    <hyperlink ref="E267" r:id="rId2763" display="https://fbref.com/en/squads/b8fd03ef/Manchester-City-Stats" xr:uid="{5316A38E-893F-4246-A6BA-9A8CEAACEEA1}"/>
    <hyperlink ref="Y267" r:id="rId2764" display="https://fbref.com/en/players/6434f10d/matchlogs/2025-2026/summary/Rodri-Match-Logs" xr:uid="{39D49B76-5E6C-4030-89A7-B279DD944AAB}"/>
    <hyperlink ref="B479" r:id="rId2765" display="https://fbref.com/en/players/34e393f2/Guido-Rodriguez" xr:uid="{E57501AA-B885-435D-AEB4-35BF47F1E72B}"/>
    <hyperlink ref="C479" r:id="rId2766" display="https://fbref.com/en/country/ARG/Argentina-Football" xr:uid="{EDF8F6D9-7C18-4C4B-A69E-64FA543CB41F}"/>
    <hyperlink ref="E479" r:id="rId2767" display="https://fbref.com/en/squads/7c21e445/West-Ham-United-Stats" xr:uid="{EF1479DA-71BF-42A0-915A-F886D24EA1E9}"/>
    <hyperlink ref="Y479" r:id="rId2768" display="https://fbref.com/en/players/34e393f2/matchlogs/2025-2026/summary/Guido-Rodriguez-Match-Logs" xr:uid="{A9157998-4C4D-49B3-BE06-50B9C0487298}"/>
    <hyperlink ref="B54" r:id="rId2769" display="https://fbref.com/en/players/349fa918/Robin-Roefs" xr:uid="{7B32E3E1-45CB-45F5-BF65-C675970F0243}"/>
    <hyperlink ref="C54" r:id="rId2770" display="https://fbref.com/en/country/NED/Netherlands-Football" xr:uid="{EEBB5E78-AE36-4E8F-872E-E86A73972433}"/>
    <hyperlink ref="E54" r:id="rId2771" display="https://fbref.com/en/squads/8ef52968/Sunderland-Stats" xr:uid="{9A912A65-0E59-4F70-8166-D05305B53FED}"/>
    <hyperlink ref="Y54" r:id="rId2772" display="https://fbref.com/en/players/349fa918/matchlogs/2025-2026/summary/Robin-Roefs-Match-Logs" xr:uid="{EBD5A58C-DAEC-4C4F-A83E-422C75A54E0C}"/>
    <hyperlink ref="B688" r:id="rId2773" display="https://fbref.com/en/players/57c94db2/Mads-Roerslev" xr:uid="{2E0BA3AE-29B4-4A41-BE5D-92419B64ED22}"/>
    <hyperlink ref="C688" r:id="rId2774" display="https://fbref.com/en/country/DEN/Denmark-Football" xr:uid="{8D3D4032-C688-49C8-B12D-799A16B10219}"/>
    <hyperlink ref="E688" r:id="rId2775" display="https://fbref.com/en/squads/cd051869/Brentford-Stats" xr:uid="{5B08F93A-6EB5-4D50-8109-746EB1C46EDF}"/>
    <hyperlink ref="Y688" r:id="rId2776" display="https://fbref.com/en/players/57c94db2/matchlogs/2025-2026/summary/Mads-Roerslev-Match-Logs" xr:uid="{98F9A3ED-4B6C-4E10-912E-72EA67DB8DBD}"/>
    <hyperlink ref="B46" r:id="rId2777" display="https://fbref.com/en/players/2e5915f1/Morgan-Rogers" xr:uid="{034DDF0F-125E-4B2A-B37E-A5F1058FDADE}"/>
    <hyperlink ref="C46" r:id="rId2778" display="https://fbref.com/en/country/ENG/England-Football" xr:uid="{7D8FDA90-377F-4183-B2E2-90E55712B915}"/>
    <hyperlink ref="E46" r:id="rId2779" display="https://fbref.com/en/squads/8602292d/Aston-Villa-Stats" xr:uid="{60463598-DA54-43BE-B0FC-9BBADD109710}"/>
    <hyperlink ref="Y46" r:id="rId2780" display="https://fbref.com/en/players/2e5915f1/matchlogs/2025-2026/summary/Morgan-Rogers-Match-Logs" xr:uid="{F7663F82-7C1E-448A-9B6D-6DF147F3CFFD}"/>
    <hyperlink ref="B398" r:id="rId2781" display="https://fbref.com/en/players/1f2c7b55/Merlin-Rohl" xr:uid="{E6892ED9-2AA6-4AB2-8799-E1A9AF17B768}"/>
    <hyperlink ref="C398" r:id="rId2782" display="https://fbref.com/en/country/GER/Germany-Football" xr:uid="{94C1C94D-68D1-4FCA-AA1E-41861002128A}"/>
    <hyperlink ref="E398" r:id="rId2783" display="https://fbref.com/en/squads/d3fd31cc/Everton-Stats" xr:uid="{013758F7-A8CF-43F1-AB63-6064D5166190}"/>
    <hyperlink ref="Y398" r:id="rId2784" display="https://fbref.com/en/players/1f2c7b55/matchlogs/2025-2026/summary/Merlin-Rohl-Match-Logs" xr:uid="{3D7CDBE8-E79E-4168-8968-B11706E5223C}"/>
    <hyperlink ref="B203" r:id="rId2785" display="https://fbref.com/en/players/a3d94a58/Cristian-Romero" xr:uid="{F52EF97D-636D-4F26-99D2-C9FAA25039FA}"/>
    <hyperlink ref="C203" r:id="rId2786" display="https://fbref.com/en/country/ARG/Argentina-Football" xr:uid="{8E012B72-4DAC-4D34-9B0D-30EBF402F5D7}"/>
    <hyperlink ref="E203" r:id="rId2787" display="https://fbref.com/en/squads/361ca564/Tottenham-Hotspur-Stats" xr:uid="{D481643E-259E-4F74-9EE6-88E42C66BBA8}"/>
    <hyperlink ref="Y203" r:id="rId2788" display="https://fbref.com/en/players/a3d94a58/matchlogs/2025-2026/summary/Cristian-Romero-Match-Logs" xr:uid="{434C0870-8624-4691-88D4-69E00FD3C617}"/>
    <hyperlink ref="B689" r:id="rId2789" display="https://fbref.com/en/players/e2177db5/Leon-Routh" xr:uid="{01061D2F-2AE4-4BEE-8282-03FC32F3C2C3}"/>
    <hyperlink ref="C689" r:id="rId2790" display="https://fbref.com/en/country/ENG/England-Football" xr:uid="{85636DE5-FAA9-457B-8AD4-482FD2E71B82}"/>
    <hyperlink ref="E689" r:id="rId2791" display="https://fbref.com/en/squads/8602292d/Aston-Villa-Stats" xr:uid="{B8410CD8-EC91-4222-B9A8-419EE46C7724}"/>
    <hyperlink ref="Y689" r:id="rId2792" display="https://fbref.com/en/players/e2177db5/matchlogs/2025-2026/summary/Leon-Routh-Match-Logs" xr:uid="{E20CF64A-B7F4-4383-B444-296EBC7671A3}"/>
    <hyperlink ref="B690" r:id="rId2793" display="https://fbref.com/en/players/3fcc22d5/Triston-Rowe" xr:uid="{1EC888FF-4C2A-42FD-B696-FF62EC678BF0}"/>
    <hyperlink ref="C690" r:id="rId2794" display="https://fbref.com/en/country/ENG/England-Football" xr:uid="{0FAB672D-B876-4735-B6C8-07021F9EA710}"/>
    <hyperlink ref="E690" r:id="rId2795" display="https://fbref.com/en/squads/8602292d/Aston-Villa-Stats" xr:uid="{044581A9-966B-4B8E-AEAA-B69EB82DF84D}"/>
    <hyperlink ref="Y690" r:id="rId2796" display="https://fbref.com/en/players/3fcc22d5/matchlogs/2025-2026/summary/Triston-Rowe-Match-Logs" xr:uid="{B3314D94-94DE-4120-985C-DDA6C1C0E6F0}"/>
    <hyperlink ref="B580" r:id="rId2797" display="https://fbref.com/en/players/419147f7/James-Rowswell" xr:uid="{C31E71AD-F87F-4DEB-9269-E7223CB7D80C}"/>
    <hyperlink ref="C580" r:id="rId2798" display="https://fbref.com/en/country/ENG/England-Football" xr:uid="{84764C17-CB11-4CEC-9890-3C1F31B34379}"/>
    <hyperlink ref="E580" r:id="rId2799" display="https://fbref.com/en/squads/361ca564/Tottenham-Hotspur-Stats" xr:uid="{16F6FEA3-F074-4D81-BDB9-25ABE2CFD6EF}"/>
    <hyperlink ref="Y580" r:id="rId2800" display="https://fbref.com/en/players/419147f7/matchlogs/2025-2026/summary/James-Rowswell-Match-Logs" xr:uid="{766151D9-0D27-4A5B-B59A-84B7CDA909C0}"/>
    <hyperlink ref="B691" r:id="rId2801" display="https://fbref.com/en/players/da8b19e2/John-Ruddy" xr:uid="{DB87CDD7-498E-469E-810F-B7A3396F84B1}"/>
    <hyperlink ref="C691" r:id="rId2802" display="https://fbref.com/en/country/ENG/England-Football" xr:uid="{192D01B6-FAB9-4CFC-A548-1F37449FEAA7}"/>
    <hyperlink ref="E691" r:id="rId2803" display="https://fbref.com/en/squads/b2b47a98/Newcastle-United-Stats" xr:uid="{7991CB10-CF47-46D3-93CC-EC50B723AC98}"/>
    <hyperlink ref="Y691" r:id="rId2804" display="https://fbref.com/en/players/da8b19e2/matchlogs/2025-2026/summary/John-Ruddy-Match-Logs" xr:uid="{FA0B53F0-D9D5-4E1E-999F-A2D6FACC98FD}"/>
    <hyperlink ref="B224" r:id="rId2805" display="https://fbref.com/en/players/c64c01fc/Georginio-Rutter" xr:uid="{1DAB1D5E-BDB2-4AAB-846F-E94C8569D572}"/>
    <hyperlink ref="C224" r:id="rId2806" display="https://fbref.com/en/country/FRA/France-Football" xr:uid="{DD6CB5DC-426A-4774-94DD-9BD81D3E3EA0}"/>
    <hyperlink ref="E224" r:id="rId2807" display="https://fbref.com/en/squads/d07537b9/Brighton-and-Hove-Albion-Stats" xr:uid="{92FF0379-C015-4731-9E58-E8949C8299CD}"/>
    <hyperlink ref="Y224" r:id="rId2808" display="https://fbref.com/en/players/c64c01fc/matchlogs/2025-2026/summary/Georginio-Rutter-Match-Logs" xr:uid="{9F6FA74C-A190-4C46-B9EE-E956685CF497}"/>
    <hyperlink ref="B179" r:id="rId2809" display="https://fbref.com/en/players/903b6e8b/Jose-Sa" xr:uid="{CA203CDB-C9E6-4B3E-B2ED-8476C02F73FC}"/>
    <hyperlink ref="C179" r:id="rId2810" display="https://fbref.com/en/country/POR/Portugal-Football" xr:uid="{E1BB85BF-9B34-438E-B69C-7BF322AD0181}"/>
    <hyperlink ref="E179" r:id="rId2811" display="https://fbref.com/en/squads/8cec06e1/Wolverhampton-Wanderers-Stats" xr:uid="{0569AC6D-03D0-4E70-BEAF-14134595EAA7}"/>
    <hyperlink ref="Y179" r:id="rId2812" display="https://fbref.com/en/players/903b6e8b/matchlogs/2025-2026/summary/Jose-Sa-Match-Logs" xr:uid="{7ADE555A-03E5-460D-A869-E8AD24400053}"/>
    <hyperlink ref="B692" r:id="rId2813" display="https://fbref.com/en/players/54778940/Dominic-Sadi" xr:uid="{292CBA57-EA0E-40E2-9E51-2D93AC96ADCF}"/>
    <hyperlink ref="C692" r:id="rId2814" display="https://fbref.com/en/country/ENG/England-Football" xr:uid="{E707F075-0554-41E6-A133-51049C352491}"/>
    <hyperlink ref="E692" r:id="rId2815" display="https://fbref.com/en/squads/4ba7cbea/Bournemouth-Stats" xr:uid="{CBED4663-13ED-47E5-80A2-0F5DA7E585CB}"/>
    <hyperlink ref="Y692" r:id="rId2816" display="https://fbref.com/en/players/54778940/matchlogs/2025-2026/summary/Dominic-Sadi-Match-Logs" xr:uid="{688C0889-9490-4747-AE12-F7A0042603EF}"/>
    <hyperlink ref="B84" r:id="rId2817" display="https://fbref.com/en/players/645481cc/Noah-Sadiki" xr:uid="{7C8BE98C-790A-4109-99D7-18BA9DD140F2}"/>
    <hyperlink ref="C84" r:id="rId2818" display="https://fbref.com/en/country/COD/Congo-DR-Football" xr:uid="{46CA228D-6109-4088-8F25-18468C77AF85}"/>
    <hyperlink ref="E84" r:id="rId2819" display="https://fbref.com/en/squads/8ef52968/Sunderland-Stats" xr:uid="{600B4D19-4EFE-49D9-A4AE-7DEFBC9FFB06}"/>
    <hyperlink ref="Y84" r:id="rId2820" display="https://fbref.com/en/players/645481cc/matchlogs/2025-2026/summary/Noah-Sadiki-Match-Logs" xr:uid="{EFB0B8EC-217F-4784-A047-05D6CF1C2C3D}"/>
    <hyperlink ref="B157" r:id="rId2821" display="https://fbref.com/en/players/bc7dc64d/Bukayo-Saka" xr:uid="{CDF15A76-2759-4D5F-8BBC-9E4506B0AA7B}"/>
    <hyperlink ref="C157" r:id="rId2822" display="https://fbref.com/en/country/ENG/England-Football" xr:uid="{FB27F2EC-D4F4-4565-A9FB-D880802E720E}"/>
    <hyperlink ref="E157" r:id="rId2823" display="https://fbref.com/en/squads/18bb7c10/Arsenal-Stats" xr:uid="{84007D62-70D6-4FCE-A367-924EC90FADC3}"/>
    <hyperlink ref="Y157" r:id="rId2824" display="https://fbref.com/en/players/bc7dc64d/matchlogs/2025-2026/summary/Bukayo-Saka-Match-Logs" xr:uid="{8A4C9B23-08B2-420C-A635-A9A0BE9DB26B}"/>
    <hyperlink ref="B166" r:id="rId2825" display="https://fbref.com/en/players/e342ad68/Mohamed-Salah" xr:uid="{BD6FDB86-8B19-4F55-B460-1165E8D26C35}"/>
    <hyperlink ref="C166" r:id="rId2826" display="https://fbref.com/en/country/EGY/Egypt-Football" xr:uid="{C2A7E971-E9F2-4845-BB6B-06474AB7AC89}"/>
    <hyperlink ref="E166" r:id="rId2827" display="https://fbref.com/en/squads/822bd0ba/Liverpool-Stats" xr:uid="{9ABFE654-8D47-42A2-92D2-CCC0C37ADCDF}"/>
    <hyperlink ref="Y166" r:id="rId2828" display="https://fbref.com/en/players/e342ad68/matchlogs/2025-2026/summary/Mohamed-Salah-Match-Logs" xr:uid="{B256A254-2F2D-48E1-BA1D-C0CFD169D4DE}"/>
    <hyperlink ref="B124" r:id="rId2829" display="https://fbref.com/en/players/972aeb2a/William-Saliba" xr:uid="{F6421D7E-B039-405F-9101-F35419C6FE7D}"/>
    <hyperlink ref="C124" r:id="rId2830" display="https://fbref.com/en/country/FRA/France-Football" xr:uid="{ECB55A9C-98A4-4AA6-ABAB-53B235D92537}"/>
    <hyperlink ref="E124" r:id="rId2831" display="https://fbref.com/en/squads/18bb7c10/Arsenal-Stats" xr:uid="{C217172E-0C93-4F12-ADF0-9F1926BB6B08}"/>
    <hyperlink ref="Y124" r:id="rId2832" display="https://fbref.com/en/players/972aeb2a/matchlogs/2025-2026/summary/William-Saliba-Match-Logs" xr:uid="{C4C657F4-15BA-43F0-BE9C-A91106DF6BC8}"/>
    <hyperlink ref="B693" r:id="rId2833" display="https://fbref.com/en/players/3dabb62e/Marli-Salmon" xr:uid="{E97BBC2F-C749-4503-BB43-5DA10BE78CDE}"/>
    <hyperlink ref="C693" r:id="rId2834" display="https://fbref.com/en/country/ENG/England-Football" xr:uid="{93306B11-6F9C-45B0-8F71-275E98BBDCAF}"/>
    <hyperlink ref="E693" r:id="rId2835" display="https://fbref.com/en/squads/18bb7c10/Arsenal-Stats" xr:uid="{4A82D245-21CB-4A35-9858-36BA83DA102D}"/>
    <hyperlink ref="Y693" r:id="rId2836" display="https://fbref.com/en/players/3dabb62e/matchlogs/2025-2026/summary/Marli-Salmon-Match-Logs" xr:uid="{45D861EA-2CFC-4D65-AD9D-3FB270BCFF21}"/>
    <hyperlink ref="B67" r:id="rId2837" display="https://fbref.com/en/players/6a713852/Robert-Sanchez" xr:uid="{B9B43FB5-FF7A-48C5-B714-07C7304E59F9}"/>
    <hyperlink ref="C67" r:id="rId2838" display="https://fbref.com/en/country/ESP/Spain-Football" xr:uid="{32D640EB-CF95-4031-AF5A-DE4B72F9C98F}"/>
    <hyperlink ref="E67" r:id="rId2839" display="https://fbref.com/en/squads/cff3d9bb/Chelsea-Stats" xr:uid="{C4EF774D-E8FD-44EE-B963-E7D133A59963}"/>
    <hyperlink ref="Y67" r:id="rId2840" display="https://fbref.com/en/players/6a713852/matchlogs/2025-2026/summary/Robert-Sanchez-Match-Logs" xr:uid="{BE166565-1765-4BAD-91DC-7260D8EAFE2B}"/>
    <hyperlink ref="B370" r:id="rId2841" display="https://fbref.com/en/players/dbf053da/Jadon-Sancho" xr:uid="{26F5D166-ECE9-4B13-B1A7-D7D88FEF929F}"/>
    <hyperlink ref="C370" r:id="rId2842" display="https://fbref.com/en/country/ENG/England-Football" xr:uid="{C403369A-D3AE-450D-B375-BA491C8612F5}"/>
    <hyperlink ref="E370" r:id="rId2843" display="https://fbref.com/en/squads/8602292d/Aston-Villa-Stats" xr:uid="{F9FB9CCC-D2A1-4F96-9A34-C30793F7A5E0}"/>
    <hyperlink ref="Y370" r:id="rId2844" display="https://fbref.com/en/players/dbf053da/matchlogs/2025-2026/summary/Jadon-Sancho-Match-Logs" xr:uid="{72C57B0D-77AB-482B-9BD0-2EDC897F14A2}"/>
    <hyperlink ref="B178" r:id="rId2845" display="https://fbref.com/en/players/bced0375/Ibrahim-Sangare" xr:uid="{A87F5697-3520-4018-9CF7-7937BE671ACF}"/>
    <hyperlink ref="C178" r:id="rId2846" display="https://fbref.com/en/country/CIV/Cote-dIvoire-Football" xr:uid="{57281531-3971-4D0E-8F61-A2C2FA861384}"/>
    <hyperlink ref="E178" r:id="rId2847" display="https://fbref.com/en/squads/e4a775cb/Nottingham-Forest-Stats" xr:uid="{8EC02008-1549-4D05-98E7-8E803829DFC2}"/>
    <hyperlink ref="Y178" r:id="rId2848" display="https://fbref.com/en/players/bced0375/matchlogs/2025-2026/summary/Ibrahim-Sangare-Match-Logs" xr:uid="{02B84B07-6E06-4D74-927E-AB71E0106424}"/>
    <hyperlink ref="B308" r:id="rId2849" display="https://fbref.com/en/players/dd745366/Andrey-Santos" xr:uid="{EDC6F957-7257-4BEB-9178-D10B0F6786EE}"/>
    <hyperlink ref="C308" r:id="rId2850" display="https://fbref.com/en/country/BRA/Brazil-Football" xr:uid="{FFDEC8CB-9DFD-4FA0-957B-34DCC4E1C825}"/>
    <hyperlink ref="E308" r:id="rId2851" display="https://fbref.com/en/squads/cff3d9bb/Chelsea-Stats" xr:uid="{D2AF21A5-6D90-406E-8997-B673BBB1D2CD}"/>
    <hyperlink ref="Y308" r:id="rId2852" display="https://fbref.com/en/players/dd745366/matchlogs/2025-2026/summary/Andrey-Santos-Match-Logs" xr:uid="{97E71F2E-ABA3-42E2-A22F-A02E45381213}"/>
    <hyperlink ref="B164" r:id="rId2853" display="https://fbref.com/en/players/bfdb33aa/Ismaila-Sarr" xr:uid="{3A75CFBD-ECC7-46B8-A33D-B2460313894A}"/>
    <hyperlink ref="C164" r:id="rId2854" display="https://fbref.com/en/country/SEN/Senegal-Football" xr:uid="{12A19C6E-43FF-4F04-88A3-D499606AF583}"/>
    <hyperlink ref="E164" r:id="rId2855" display="https://fbref.com/en/squads/47c64c55/Crystal-Palace-Stats" xr:uid="{55CD58EB-4C45-4834-B22C-8B05009A8687}"/>
    <hyperlink ref="Y164" r:id="rId2856" display="https://fbref.com/en/players/bfdb33aa/matchlogs/2025-2026/summary/Ismaila-Sarr-Match-Logs" xr:uid="{87F3DE9A-0372-48C8-805C-39520CD87FB4}"/>
    <hyperlink ref="B507" r:id="rId2857" display="https://fbref.com/en/players/61f80c89/Mamadou-Sarr" xr:uid="{B6CF4FEA-2A1B-4319-872A-D9BB85C5F705}"/>
    <hyperlink ref="C507" r:id="rId2858" display="https://fbref.com/en/country/SEN/Senegal-Football" xr:uid="{B26943A9-B26F-4D58-98B8-B7C7FDEDEE2F}"/>
    <hyperlink ref="E507" r:id="rId2859" display="https://fbref.com/en/squads/cff3d9bb/Chelsea-Stats" xr:uid="{A365151D-0596-47D7-A990-FA0D9E7A5D32}"/>
    <hyperlink ref="Y507" r:id="rId2860" display="https://fbref.com/en/players/61f80c89/matchlogs/2025-2026/summary/Mamadou-Sarr-Match-Logs" xr:uid="{E3477A24-40C6-4138-A3A3-DC3D832A1496}"/>
    <hyperlink ref="B377" r:id="rId2861" display="https://fbref.com/en/players/fe6e7156/Savio" xr:uid="{E4061334-1144-47F6-AF4E-6D91157081C3}"/>
    <hyperlink ref="C377" r:id="rId2862" display="https://fbref.com/en/country/BRA/Brazil-Football" xr:uid="{64E5F093-BD97-4D2B-AA3E-279DFBB3ECC8}"/>
    <hyperlink ref="E377" r:id="rId2863" display="https://fbref.com/en/squads/b8fd03ef/Manchester-City-Stats" xr:uid="{E161EDC5-72EE-4A54-A57A-F635CD1E4C2E}"/>
    <hyperlink ref="Y377" r:id="rId2864" display="https://fbref.com/en/players/fe6e7156/matchlogs/2025-2026/summary/Savio-Match-Logs" xr:uid="{4829B345-F547-4395-8B6F-9F98769364FD}"/>
    <hyperlink ref="B347" r:id="rId2865" display="https://fbref.com/en/players/e041497d/Nicolo-Savona" xr:uid="{D745EB71-FA97-4C95-A75C-7C87C6BBB05B}"/>
    <hyperlink ref="C347" r:id="rId2866" display="https://fbref.com/en/country/ITA/Italy-Football" xr:uid="{88E1A241-ACEA-41F4-AE35-EF23D10DE23B}"/>
    <hyperlink ref="E347" r:id="rId2867" display="https://fbref.com/en/squads/e4a775cb/Nottingham-Forest-Stats" xr:uid="{A02C9B9F-79B8-41E8-9334-D2AC1E8A7AB4}"/>
    <hyperlink ref="Y347" r:id="rId2868" display="https://fbref.com/en/players/e041497d/matchlogs/2025-2026/summary/Nicolo-Savona-Match-Logs" xr:uid="{554EE416-828E-456B-B3A2-746E16093CA8}"/>
    <hyperlink ref="B401" r:id="rId2869" display="https://fbref.com/en/players/242e5e6d/Oliver-Scarles" xr:uid="{463295E2-AC18-47BA-92CE-24D4977B2D55}"/>
    <hyperlink ref="C401" r:id="rId2870" display="https://fbref.com/en/country/ENG/England-Football" xr:uid="{664857F2-6AC8-478D-8D79-2994220A5869}"/>
    <hyperlink ref="E401" r:id="rId2871" display="https://fbref.com/en/squads/7c21e445/West-Ham-United-Stats" xr:uid="{5EBFBA69-D373-4183-A7F4-0E5CA657D3A6}"/>
    <hyperlink ref="Y401" r:id="rId2872" display="https://fbref.com/en/players/242e5e6d/matchlogs/2025-2026/summary/Oliver-Scarles-Match-Logs" xr:uid="{C015CC17-4CA8-42ED-88C6-AB8F51FD67EB}"/>
    <hyperlink ref="B567" r:id="rId2873" display="https://fbref.com/en/players/21945a9e/Dane-Scarlett" xr:uid="{EA116813-5E7A-4AF5-A481-026BB458A51F}"/>
    <hyperlink ref="C567" r:id="rId2874" display="https://fbref.com/en/country/ENG/England-Football" xr:uid="{F6CA5FEC-D92F-4808-9321-E84F2CC9A83E}"/>
    <hyperlink ref="E567" r:id="rId2875" display="https://fbref.com/en/squads/361ca564/Tottenham-Hotspur-Stats" xr:uid="{83863757-03E2-4F2B-919D-73313BD56E73}"/>
    <hyperlink ref="Y567" r:id="rId2876" display="https://fbref.com/en/players/21945a9e/matchlogs/2025-2026/summary/Dane-Scarlett-Match-Logs" xr:uid="{A3CC4C09-25B5-40BD-8FE2-4CE5C2386A70}"/>
    <hyperlink ref="B106" r:id="rId2877" display="https://fbref.com/en/players/52afb588/Kevin-Schade" xr:uid="{7ACD9D38-4A9D-4249-AAA9-CC116E4E8EBA}"/>
    <hyperlink ref="C106" r:id="rId2878" display="https://fbref.com/en/country/GER/Germany-Football" xr:uid="{29C242CB-5A59-4532-A066-1C6597DBA080}"/>
    <hyperlink ref="E106" r:id="rId2879" display="https://fbref.com/en/squads/cd051869/Brentford-Stats" xr:uid="{69B563A1-1A4F-48F6-8067-454DA3FC7CCF}"/>
    <hyperlink ref="Y106" r:id="rId2880" display="https://fbref.com/en/players/52afb588/matchlogs/2025-2026/summary/Kevin-Schade-Match-Logs" xr:uid="{32E8B1FE-5AC1-40CC-BF68-7B60CE6F2CB7}"/>
    <hyperlink ref="B333" r:id="rId2881" display="https://fbref.com/en/players/c8aa95da/Fabian-Schar" xr:uid="{4BB55C4D-9802-457E-96FB-253FE85E1429}"/>
    <hyperlink ref="C333" r:id="rId2882" display="https://fbref.com/en/country/SUI/Switzerland-Football" xr:uid="{897BFACE-40E5-42FC-8F32-9B8B5A91B2A0}"/>
    <hyperlink ref="E333" r:id="rId2883" display="https://fbref.com/en/squads/b2b47a98/Newcastle-United-Stats" xr:uid="{1BD9D48B-3E54-4D85-8EEE-DEDB8D28C685}"/>
    <hyperlink ref="Y333" r:id="rId2884" display="https://fbref.com/en/players/c8aa95da/matchlogs/2025-2026/summary/Fabian-Schar-Match-Logs" xr:uid="{7DF5D73B-6BAB-41CF-9DB1-E1D571B9DB26}"/>
    <hyperlink ref="B89" r:id="rId2885" display="https://fbref.com/en/players/104d0bb8/Alex-Scott" xr:uid="{7F72A5F4-0C20-476C-9C03-B4FFF524BAE3}"/>
    <hyperlink ref="C89" r:id="rId2886" display="https://fbref.com/en/country/ENG/England-Football" xr:uid="{381D0F1B-9846-43AD-9079-FCDBCD824E48}"/>
    <hyperlink ref="E89" r:id="rId2887" display="https://fbref.com/en/squads/4ba7cbea/Bournemouth-Stats" xr:uid="{52D89CD4-C434-420A-8837-906C405F51A4}"/>
    <hyperlink ref="Y89" r:id="rId2888" display="https://fbref.com/en/players/104d0bb8/matchlogs/2025-2026/summary/Alex-Scott-Match-Logs" xr:uid="{DB5A6E1C-2DCE-4B45-BEEF-384578724C62}"/>
    <hyperlink ref="B493" r:id="rId2889" display="https://fbref.com/en/players/ec75ee25/Jenson-Seelt" xr:uid="{2673379B-898C-4E1D-A234-32251481CE0D}"/>
    <hyperlink ref="C493" r:id="rId2890" display="https://fbref.com/en/country/NED/Netherlands-Football" xr:uid="{82AB205A-EE3C-4560-95DF-AD11B88D6AB8}"/>
    <hyperlink ref="E493" r:id="rId2891" display="https://fbref.com/en/squads/8ef52968/Sunderland-Stats" xr:uid="{86FC3D8C-FA42-4841-9589-2759FBF845FE}"/>
    <hyperlink ref="Y493" r:id="rId2892" display="https://fbref.com/en/players/ec75ee25/matchlogs/2025-2026/summary/Jenson-Seelt-Match-Logs" xr:uid="{9BFF5705-F8A0-46EA-8244-60D7410D3ACF}"/>
    <hyperlink ref="B115" r:id="rId2893" display="https://fbref.com/en/players/834b5c4c/Matz-Sels" xr:uid="{2BD06E9A-5B65-4772-B42B-84864F975875}"/>
    <hyperlink ref="C115" r:id="rId2894" display="https://fbref.com/en/country/BEL/Belgium-Football" xr:uid="{288518C4-BD48-4F90-BE54-38B3972EADB0}"/>
    <hyperlink ref="E115" r:id="rId2895" display="https://fbref.com/en/squads/e4a775cb/Nottingham-Forest-Stats" xr:uid="{24777680-3B8A-4957-923E-9CE2DF4EEDCB}"/>
    <hyperlink ref="Y115" r:id="rId2896" display="https://fbref.com/en/players/834b5c4c/matchlogs/2025-2026/summary/Matz-Sels-Match-Logs" xr:uid="{1C124F19-11F0-475B-9BBA-A6A9B1D048E1}"/>
    <hyperlink ref="B287" r:id="rId2897" display="https://fbref.com/en/players/efd2ec23/Antoine-Semenyo" xr:uid="{3FDDE5E0-6684-4A8B-B62E-29DD8AA00D68}"/>
    <hyperlink ref="C287" r:id="rId2898" display="https://fbref.com/en/country/GHA/Ghana-Football" xr:uid="{CE44087B-161A-4784-B4C2-C50A2F585C37}"/>
    <hyperlink ref="E287" r:id="rId2899" display="https://fbref.com/en/squads/b8fd03ef/Manchester-City-Stats" xr:uid="{EC12B323-3CEC-4598-80F8-08BB47AE21C6}"/>
    <hyperlink ref="Y287" r:id="rId2900" display="https://fbref.com/en/players/efd2ec23/matchlogs/2025-2026/summary/Antoine-Semenyo-Match-Logs" xr:uid="{01DEBBFE-9A21-4AF2-9B5B-618BFA6637AB}"/>
    <hyperlink ref="B218" r:id="rId2901" display="https://fbref.com/en/players/efd2ec23/Antoine-Semenyo" xr:uid="{6AC27FD1-1A3D-4122-8416-B97E1102911C}"/>
    <hyperlink ref="C218" r:id="rId2902" display="https://fbref.com/en/country/GHA/Ghana-Football" xr:uid="{DCCB1C3D-3618-4840-8538-15819184F4E5}"/>
    <hyperlink ref="E218" r:id="rId2903" display="https://fbref.com/en/squads/4ba7cbea/Bournemouth-Stats" xr:uid="{78ED6863-49FA-425C-9760-406F3F0A7F17}"/>
    <hyperlink ref="Y218" r:id="rId2904" display="https://fbref.com/en/players/efd2ec23/matchlogs/2025-2026/summary/Antoine-Semenyo-Match-Logs" xr:uid="{DCE534EB-68C3-4A88-BDFA-DEDB581338B4}"/>
    <hyperlink ref="B44" r:id="rId2905" display="https://fbref.com/en/players/35141f4c/Marcos-Senesi" xr:uid="{BF12DF9A-BBCE-46C0-9CFA-89F4C32FA9A4}"/>
    <hyperlink ref="C44" r:id="rId2906" display="https://fbref.com/en/country/ARG/Argentina-Football" xr:uid="{347777CE-6D7B-4F37-BFE9-3B05116765EF}"/>
    <hyperlink ref="E44" r:id="rId2907" display="https://fbref.com/en/squads/4ba7cbea/Bournemouth-Stats" xr:uid="{FD6A43ED-0C2A-4FB0-9D88-65F9E53DDD75}"/>
    <hyperlink ref="Y44" r:id="rId2908" display="https://fbref.com/en/players/35141f4c/matchlogs/2025-2026/summary/Marcos-Senesi-Match-Logs" xr:uid="{388ABCD0-92EF-4CE7-885E-91734CEF82E9}"/>
    <hyperlink ref="B247" r:id="rId2909" display="https://fbref.com/en/players/3260690c/Benjamin-Sesko" xr:uid="{F9E63E08-D131-4CA1-A053-2F2090CF4E4C}"/>
    <hyperlink ref="C247" r:id="rId2910" display="https://fbref.com/en/country/SVN/Slovenia-Football" xr:uid="{7285EFB5-CBE5-45EC-945D-D03910F0EF91}"/>
    <hyperlink ref="E247" r:id="rId2911" display="https://fbref.com/en/squads/19538871/Manchester-United-Stats" xr:uid="{7C851E0F-06CF-455A-B0B8-E3C4904FAFA9}"/>
    <hyperlink ref="Y247" r:id="rId2912" display="https://fbref.com/en/players/3260690c/matchlogs/2025-2026/summary/Benjamin-Sesko-Match-Logs" xr:uid="{388ABD41-C5C1-43F6-90F8-C33559823872}"/>
    <hyperlink ref="B211" r:id="rId2913" display="https://fbref.com/en/players/6aa3e78b/Ryan-Sessegnon" xr:uid="{3F3DDCA9-245D-46F5-8911-7FC535510652}"/>
    <hyperlink ref="C211" r:id="rId2914" display="https://fbref.com/en/country/ENG/England-Football" xr:uid="{ADE26281-4857-443B-870D-911E1D9E74A5}"/>
    <hyperlink ref="E211" r:id="rId2915" display="https://fbref.com/en/squads/fd962109/Fulham-Stats" xr:uid="{1B7F2E2D-4CE6-4480-B515-8DED4AA7085A}"/>
    <hyperlink ref="Y211" r:id="rId2916" display="https://fbref.com/en/players/6aa3e78b/matchlogs/2025-2026/summary/Ryan-Sessegnon-Match-Logs" xr:uid="{E549B5C2-A769-4361-A476-F0988AE11C66}"/>
    <hyperlink ref="B694" r:id="rId2917" display="https://fbref.com/en/players/d1a2e006/Tommy-Setford" xr:uid="{8656DF72-0068-4CB4-AFFC-ABE25AB44EF2}"/>
    <hyperlink ref="C694" r:id="rId2918" display="https://fbref.com/en/country/ENG/England-Football" xr:uid="{594C5616-038E-4ADD-B7E1-6EBFBBBA68A6}"/>
    <hyperlink ref="E694" r:id="rId2919" display="https://fbref.com/en/squads/18bb7c10/Arsenal-Stats" xr:uid="{5312E932-80E0-4B7E-B8D4-C5D0FD2E9867}"/>
    <hyperlink ref="Y694" r:id="rId2920" display="https://fbref.com/en/players/d1a2e006/matchlogs/2025-2026/summary/Tommy-Setford-Match-Logs" xr:uid="{A13D09BB-7B7B-4D32-A419-86EFD76FDBB6}"/>
    <hyperlink ref="B695" r:id="rId2921" display="https://fbref.com/en/players/b6aabcf8/Park-Seungsoo" xr:uid="{D2CBDC5A-84EC-4057-8B5D-88C55579CFE1}"/>
    <hyperlink ref="C695" r:id="rId2922" display="https://fbref.com/en/country/KOR/Korea-Republic-Football" xr:uid="{2F4763C2-ED08-4EBA-92E4-9B36C5F820FE}"/>
    <hyperlink ref="E695" r:id="rId2923" display="https://fbref.com/en/squads/b2b47a98/Newcastle-United-Stats" xr:uid="{495FCE68-FFDF-4711-9C65-AB64AF0132E1}"/>
    <hyperlink ref="Y695" r:id="rId2924" display="https://fbref.com/en/players/b6aabcf8/matchlogs/2025-2026/summary/Park-Seungsoo-Match-Logs" xr:uid="{68D36550-4A7F-4F0B-89C0-5A00E7E08B93}"/>
    <hyperlink ref="B696" r:id="rId2925" display="https://fbref.com/en/players/5536f008/Leo-Shahar" xr:uid="{F74675FF-A7E2-45CD-A2F2-52D9BC5EBE7C}"/>
    <hyperlink ref="C696" r:id="rId2926" display="https://fbref.com/en/country/ENG/England-Football" xr:uid="{339238DC-6C6A-4BFF-8EE5-D24D606E9512}"/>
    <hyperlink ref="E696" r:id="rId2927" display="https://fbref.com/en/squads/b2b47a98/Newcastle-United-Stats" xr:uid="{2A5B98B7-8344-490B-A427-83DCD09C3604}"/>
    <hyperlink ref="Y696" r:id="rId2928" display="https://fbref.com/en/players/5536f008/matchlogs/2025-2026/summary/Leo-Shahar-Match-Logs" xr:uid="{83768FC6-AA07-4AE7-A802-469E1A4C1402}"/>
    <hyperlink ref="B697" r:id="rId2929" display="https://fbref.com/en/players/7cd31238/Teddy-Sharman" xr:uid="{D879C0C8-6143-463D-B456-55F909B42B16}"/>
    <hyperlink ref="C697" r:id="rId2930" display="https://fbref.com/en/country/ENG/England-Football" xr:uid="{E4758700-7F9A-40B9-BA9C-516C03148476}"/>
    <hyperlink ref="E697" r:id="rId2931" display="https://fbref.com/en/squads/cff3d9bb/Chelsea-Stats" xr:uid="{D92956E2-838A-4372-8FF3-A92B7F4E13BA}"/>
    <hyperlink ref="Y697" r:id="rId2932" display="https://fbref.com/en/players/7cd31238/matchlogs/2025-2026/summary/Teddy-Sharman-Match-Logs" xr:uid="{4E5120CF-4A7C-40A7-B6D6-F9EC65E789C3}"/>
    <hyperlink ref="B50" r:id="rId2933" display="https://fbref.com/en/players/9c94165b/Luke-Shaw" xr:uid="{5F52A101-7B11-49CB-A51A-DB08869209CA}"/>
    <hyperlink ref="C50" r:id="rId2934" display="https://fbref.com/en/country/ENG/England-Football" xr:uid="{21A82F58-F311-4C75-A4F9-A5AE3688781C}"/>
    <hyperlink ref="E50" r:id="rId2935" display="https://fbref.com/en/squads/19538871/Manchester-United-Stats" xr:uid="{48C0EB38-97BF-472D-8DE3-75B8A33808D8}"/>
    <hyperlink ref="Y50" r:id="rId2936" display="https://fbref.com/en/players/9c94165b/matchlogs/2025-2026/summary/Luke-Shaw-Match-Logs" xr:uid="{33D2C4AA-1EA7-4BCA-9FBA-0F14E214E6FB}"/>
    <hyperlink ref="B698" r:id="rId2937" display="https://fbref.com/en/players/16173169/Ollie-Shield" xr:uid="{9C806DDD-E4E2-4EC4-9282-4457DA71DB75}"/>
    <hyperlink ref="C698" r:id="rId2938" display="https://fbref.com/en/country/ENG/England-Football" xr:uid="{914CAB65-8965-4B56-B74F-DF47B049D195}"/>
    <hyperlink ref="E698" r:id="rId2939" display="https://fbref.com/en/squads/cd051869/Brentford-Stats" xr:uid="{C8C4AFE9-B02F-471D-94D7-E686C93140E0}"/>
    <hyperlink ref="Y698" r:id="rId2940" display="https://fbref.com/en/players/16173169/matchlogs/2025-2026/summary/Ollie-Shield-Match-Logs" xr:uid="{B79EA0E1-F086-4DE2-927B-2E723ECBE31F}"/>
    <hyperlink ref="B699" r:id="rId2941" display="https://fbref.com/en/players/90587736/Lamin-Sillah" xr:uid="{76EE5983-4287-4EC6-8988-C4522A17F312}"/>
    <hyperlink ref="C699" r:id="rId2942" display="https://fbref.com/en/country/GAM/Gambia-Football" xr:uid="{7D0780D5-CD9D-4D66-9BD8-A6DD8E1CBFB3}"/>
    <hyperlink ref="E699" r:id="rId2943" display="https://fbref.com/en/squads/e4a775cb/Nottingham-Forest-Stats" xr:uid="{5A33B06B-3CBB-4F67-A051-529A20173A0E}"/>
    <hyperlink ref="Y699" r:id="rId2944" display="https://fbref.com/en/players/90587736/matchlogs/2025-2026/summary/Lamin-Sillah-Match-Logs" xr:uid="{937C8BF0-C5D3-4237-8903-2E658B8E7982}"/>
    <hyperlink ref="B87" r:id="rId2945" display="https://fbref.com/en/players/3eb22ec9/Bernardo-Silva" xr:uid="{925413C4-BCB8-47EB-A96E-C07F89E6E751}"/>
    <hyperlink ref="C87" r:id="rId2946" display="https://fbref.com/en/country/POR/Portugal-Football" xr:uid="{3ACC5609-39BA-43F9-B2F4-C8D54E44F31B}"/>
    <hyperlink ref="E87" r:id="rId2947" display="https://fbref.com/en/squads/b8fd03ef/Manchester-City-Stats" xr:uid="{3F442032-D764-4B67-B468-018942EB871E}"/>
    <hyperlink ref="Y87" r:id="rId2948" display="https://fbref.com/en/players/3eb22ec9/matchlogs/2025-2026/summary/Bernardo-Silva-Match-Logs" xr:uid="{0FF9E35A-3B6C-483C-AFB8-7518118C7A62}"/>
    <hyperlink ref="B560" r:id="rId2949" display="https://fbref.com/en/players/4d77e622/Jota-Silva" xr:uid="{CDFBF0A9-58E0-4BF9-A98B-8DA2A057E26A}"/>
    <hyperlink ref="C560" r:id="rId2950" display="https://fbref.com/en/country/POR/Portugal-Football" xr:uid="{693F1572-8EF2-4960-937F-2B96A433E23A}"/>
    <hyperlink ref="E560" r:id="rId2951" display="https://fbref.com/en/squads/e4a775cb/Nottingham-Forest-Stats" xr:uid="{25760B94-8FC0-433C-BE60-154AEE98B876}"/>
    <hyperlink ref="Y560" r:id="rId2952" display="https://fbref.com/en/players/4d77e622/matchlogs/2025-2026/summary/Jota-Silva-Match-Logs" xr:uid="{D61342E3-40C8-42F3-A438-D21A0599435A}"/>
    <hyperlink ref="B700" r:id="rId2953" display="https://fbref.com/en/players/0a4f579a/Eric-da-Silva-Moreira" xr:uid="{6BD0E307-F8AC-4C4F-A68F-DE861503E71F}"/>
    <hyperlink ref="C700" r:id="rId2954" display="https://fbref.com/en/country/GER/Germany-Football" xr:uid="{AFF79F17-926F-42B0-9404-A01CEBAC0EFA}"/>
    <hyperlink ref="E700" r:id="rId2955" display="https://fbref.com/en/squads/e4a775cb/Nottingham-Forest-Stats" xr:uid="{0BC57055-D861-4555-89D3-98C52EDE8F9C}"/>
    <hyperlink ref="Y700" r:id="rId2956" display="https://fbref.com/en/players/0a4f579a/matchlogs/2025-2026/summary/Eric-da-Silva-Moreira-Match-Logs" xr:uid="{46440911-B862-4644-8CDF-1FCE07B62EA1}"/>
    <hyperlink ref="B701" r:id="rId2957" display="https://fbref.com/en/players/c1a271b9/Freddie-Simmonds" xr:uid="{01049616-52B3-4054-9A0C-230CA5EEF59B}"/>
    <hyperlink ref="C701" r:id="rId2958" display="https://fbref.com/en/country/ENG/England-Football" xr:uid="{F958D5B2-8B4C-444D-A0AD-5CB24964444C}"/>
    <hyperlink ref="E701" r:id="rId2959" display="https://fbref.com/en/squads/d07537b9/Brighton-and-Hove-Albion-Stats" xr:uid="{72E85D81-6CBD-4270-850B-58AB52E752A8}"/>
    <hyperlink ref="Y701" r:id="rId2960" display="https://fbref.com/en/players/c1a271b9/matchlogs/2025-2026/summary/Freddie-Simmonds-Match-Logs" xr:uid="{0286FA54-F05B-4604-9F94-C51C0B6A4067}"/>
    <hyperlink ref="B231" r:id="rId2961" display="https://fbref.com/en/players/da4d670f/Xavi-Simons" xr:uid="{99AD6BB8-7078-4088-AD65-39525428197A}"/>
    <hyperlink ref="C231" r:id="rId2962" display="https://fbref.com/en/country/NED/Netherlands-Football" xr:uid="{E116E381-D287-4A3E-876F-E69BC9E72D1C}"/>
    <hyperlink ref="E231" r:id="rId2963" display="https://fbref.com/en/squads/361ca564/Tottenham-Hotspur-Stats" xr:uid="{BBA8DAFD-6967-4335-88A1-FAAD10E3FFB8}"/>
    <hyperlink ref="Y231" r:id="rId2964" display="https://fbref.com/en/players/da4d670f/matchlogs/2025-2026/summary/Xavi-Simons-Match-Logs" xr:uid="{736BC8A6-799E-4BA6-906D-021B381BAFDC}"/>
    <hyperlink ref="B702" r:id="rId2965" display="https://fbref.com/en/players/7e118f84/Jimmy-Sinclair" xr:uid="{FA5F4E1A-6FFE-4314-A8D9-4112C483A3E8}"/>
    <hyperlink ref="C702" r:id="rId2966" display="https://fbref.com/en/country/ENG/England-Football" xr:uid="{8C8C7155-9CFE-40D6-AFD2-9BA1CE993C64}"/>
    <hyperlink ref="E702" r:id="rId2967" display="https://fbref.com/en/squads/e4a775cb/Nottingham-Forest-Stats" xr:uid="{73C21CE2-8653-4407-AC76-9EC7F00789F6}"/>
    <hyperlink ref="Y702" r:id="rId2968" display="https://fbref.com/en/players/7e118f84/matchlogs/2025-2026/summary/Jimmy-Sinclair-Match-Logs" xr:uid="{B11857A0-8AF1-4B14-B031-62D2EDDBEEB1}"/>
    <hyperlink ref="B703" r:id="rId2969" display="https://fbref.com/en/players/c55a846e/Gaga-Slonina" xr:uid="{9B79D8E1-4887-40B1-AD0B-960FF912BEA1}"/>
    <hyperlink ref="C703" r:id="rId2970" display="https://fbref.com/en/country/USA/United-States-Football" xr:uid="{06F22AB9-C347-4A31-A34B-8B09BFAA28B1}"/>
    <hyperlink ref="E703" r:id="rId2971" display="https://fbref.com/en/squads/cff3d9bb/Chelsea-Stats" xr:uid="{9A7D2665-8460-4D81-8FED-78C5724D73D9}"/>
    <hyperlink ref="Y703" r:id="rId2972" display="https://fbref.com/en/players/c55a846e/matchlogs/2025-2026/summary/Gaga-Slonina-Match-Logs" xr:uid="{9A1DCC01-C1C3-4AC3-AEE8-C541D1361AB5}"/>
    <hyperlink ref="B338" r:id="rId2973" display="https://fbref.com/en/players/20b104bc/Adam-Smith" xr:uid="{B5751068-BF00-4AAA-B26B-2A7A9D1E9DA0}"/>
    <hyperlink ref="C338" r:id="rId2974" display="https://fbref.com/en/country/ENG/England-Football" xr:uid="{BDD4DE44-A151-4477-AD43-DD838B566C5F}"/>
    <hyperlink ref="E338" r:id="rId2975" display="https://fbref.com/en/squads/4ba7cbea/Bournemouth-Stats" xr:uid="{C13AC89F-BDE1-4719-AEA5-A755E8F89B0F}"/>
    <hyperlink ref="Y338" r:id="rId2976" display="https://fbref.com/en/players/20b104bc/matchlogs/2025-2026/summary/Adam-Smith-Match-Logs" xr:uid="{71BD4DC2-1A0B-4447-8F45-88C675602248}"/>
    <hyperlink ref="B194" r:id="rId2977" display="https://fbref.com/en/players/17695062/Emile-Smith-Rowe" xr:uid="{7B5B7045-5E3E-41E2-94E3-8AB7EA7AF6BB}"/>
    <hyperlink ref="C194" r:id="rId2978" display="https://fbref.com/en/country/ENG/England-Football" xr:uid="{E128C7A9-C4C3-4FDB-A092-EBC3846E4DF4}"/>
    <hyperlink ref="E194" r:id="rId2979" display="https://fbref.com/en/squads/fd962109/Fulham-Stats" xr:uid="{CDF41145-1FCB-4978-9695-18C587883E94}"/>
    <hyperlink ref="Y194" r:id="rId2980" display="https://fbref.com/en/players/17695062/matchlogs/2025-2026/summary/Emile-Smith-Rowe-Match-Logs" xr:uid="{3811E152-692B-4669-A98F-96781EE26A26}"/>
    <hyperlink ref="B351" r:id="rId2981" display="https://fbref.com/en/players/e77dc3b2/Dominic-Solanke" xr:uid="{3AB75DCB-B6FB-4436-A03F-1B3DF274DBD4}"/>
    <hyperlink ref="C351" r:id="rId2982" display="https://fbref.com/en/country/ENG/England-Football" xr:uid="{88BE3593-835C-4EFD-952B-BCE52C534A8A}"/>
    <hyperlink ref="E351" r:id="rId2983" display="https://fbref.com/en/squads/361ca564/Tottenham-Hotspur-Stats" xr:uid="{A2002BE9-B071-4C2D-86CB-B17E10DE9ECE}"/>
    <hyperlink ref="Y351" r:id="rId2984" display="https://fbref.com/en/players/e77dc3b2/matchlogs/2025-2026/summary/Dominic-Solanke-Match-Logs" xr:uid="{77AF008A-AB42-4411-B787-A6058B9C2CC7}"/>
    <hyperlink ref="B539" r:id="rId2985" display="https://fbref.com/en/players/98c8559a/Julio-Soler" xr:uid="{E92396A7-78A4-4BFF-BD97-4587CEDF3276}"/>
    <hyperlink ref="C539" r:id="rId2986" display="https://fbref.com/en/country/ARG/Argentina-Football" xr:uid="{FB75BB50-624B-4E7F-8C4F-7F1EFAD15914}"/>
    <hyperlink ref="E539" r:id="rId2987" display="https://fbref.com/en/squads/4ba7cbea/Bournemouth-Stats" xr:uid="{B239A808-4D48-4978-8668-971AB480BEEE}"/>
    <hyperlink ref="Y539" r:id="rId2988" display="https://fbref.com/en/players/98c8559a/matchlogs/2025-2026/summary/Julio-Soler-Match-Logs" xr:uid="{AA6F405B-6659-4FF1-A99C-5ADECB40615F}"/>
    <hyperlink ref="B704" r:id="rId2989" display="https://fbref.com/en/players/886f9aac/Manor-Solomon" xr:uid="{2240BAC0-3D53-459F-9473-AD83B92A9AA6}"/>
    <hyperlink ref="C704" r:id="rId2990" display="https://fbref.com/en/country/ISR/Israel-Football" xr:uid="{D0573813-F40E-4773-9AA6-8647B7980B8E}"/>
    <hyperlink ref="E704" r:id="rId2991" display="https://fbref.com/en/squads/361ca564/Tottenham-Hotspur-Stats" xr:uid="{2E963858-90B7-49CB-820E-3D2E889827D8}"/>
    <hyperlink ref="Y704" r:id="rId2992" display="https://fbref.com/en/players/886f9aac/matchlogs/2025-2026/summary/Manor-Solomon-Match-Logs" xr:uid="{64D0C83E-FEA7-4E7B-BC28-E189E9695E1B}"/>
    <hyperlink ref="B483" r:id="rId2993" display="https://fbref.com/en/players/b66b8d5e/Oliver-Sonne" xr:uid="{0A4A4A8B-8861-4515-815B-C8B16B9C09B8}"/>
    <hyperlink ref="C483" r:id="rId2994" display="https://fbref.com/en/country/PER/Peru-Football" xr:uid="{33D621BE-5842-47F6-8F8E-438BC35098DD}"/>
    <hyperlink ref="E483" r:id="rId2995" display="https://fbref.com/en/squads/943e8050/Burnley-Stats" xr:uid="{652DD1B6-30FB-41D1-BEFD-EF1361FB603E}"/>
    <hyperlink ref="Y483" r:id="rId2996" display="https://fbref.com/en/players/b66b8d5e/matchlogs/2025-2026/summary/Oliver-Sonne-Match-Logs" xr:uid="{520E2F97-5BA8-4E97-9A2F-9624255D57BA}"/>
    <hyperlink ref="B508" r:id="rId2997" display="https://fbref.com/en/players/af0d79a9/Borna-Sosa" xr:uid="{A5FF737D-8E01-43B9-8CFE-AD3DAE983256}"/>
    <hyperlink ref="C508" r:id="rId2998" display="https://fbref.com/en/country/CRO/Croatia-Football" xr:uid="{EA0C3A9F-1B59-4275-8247-5D5E4EBE02A6}"/>
    <hyperlink ref="E508" r:id="rId2999" display="https://fbref.com/en/squads/47c64c55/Crystal-Palace-Stats" xr:uid="{29FDC9F5-736F-4A0C-B0E4-1159794632E0}"/>
    <hyperlink ref="Y508" r:id="rId3000" display="https://fbref.com/en/players/af0d79a9/matchlogs/2025-2026/summary/Borna-Sosa-Match-Logs" xr:uid="{D2DE868C-A798-4AED-A8C4-5BCC332AFDC8}"/>
    <hyperlink ref="B159" r:id="rId3001" display="https://fbref.com/en/players/6613c819/Tomas-Soucek" xr:uid="{A0B2A9B0-BB1B-4F3B-B3F7-3C48F897AAB2}"/>
    <hyperlink ref="C159" r:id="rId3002" display="https://fbref.com/en/country/CZE/Czech-Republic-Football" xr:uid="{E28A8FD9-408D-4464-829D-314B2FE0CF31}"/>
    <hyperlink ref="E159" r:id="rId3003" display="https://fbref.com/en/squads/7c21e445/West-Ham-United-Stats" xr:uid="{6D7EEEB2-183F-4873-B6F7-C5BD44C4FAD7}"/>
    <hyperlink ref="Y159" r:id="rId3004" display="https://fbref.com/en/players/6613c819/matchlogs/2025-2026/summary/Tomas-Soucek-Match-Logs" xr:uid="{8EA04FDF-ED5D-4186-9956-119B879E4BC4}"/>
    <hyperlink ref="B488" r:id="rId3005" display="https://fbref.com/en/players/10b0c6f4/Souza" xr:uid="{FAA11E3E-B7F3-49BA-A40A-72B223229DAB}"/>
    <hyperlink ref="C488" r:id="rId3006" display="https://fbref.com/en/country/BRA/Brazil-Football" xr:uid="{63E08569-DACB-4437-ACE5-2C94CBD8D489}"/>
    <hyperlink ref="E488" r:id="rId3007" display="https://fbref.com/en/squads/361ca564/Tottenham-Hotspur-Stats" xr:uid="{6D4C0666-06A0-4BEF-937B-9D875693B619}"/>
    <hyperlink ref="Y488" r:id="rId3008" display="https://fbref.com/en/players/10b0c6f4/matchlogs/2025-2026/summary/Souza-Match-Logs" xr:uid="{5243A7BF-22DE-4E88-BAD0-4533873FBAA4}"/>
    <hyperlink ref="B180" r:id="rId3009" display="https://fbref.com/en/players/9bc9a519/Djed-Spence" xr:uid="{0D2C954F-7032-4108-87BD-7361895FB853}"/>
    <hyperlink ref="C180" r:id="rId3010" display="https://fbref.com/en/country/ENG/England-Football" xr:uid="{A9D77093-60B8-4773-BB57-9164B46C8C8C}"/>
    <hyperlink ref="E180" r:id="rId3011" display="https://fbref.com/en/squads/361ca564/Tottenham-Hotspur-Stats" xr:uid="{560D55B0-C19D-433D-B44A-5959C53D5961}"/>
    <hyperlink ref="Y180" r:id="rId3012" display="https://fbref.com/en/players/9bc9a519/matchlogs/2025-2026/summary/Djed-Spence-Match-Logs" xr:uid="{FEA60424-4472-475E-AF35-8D367A31A063}"/>
    <hyperlink ref="B143" r:id="rId3013" display="https://fbref.com/en/players/0f59a7bf/Anton-Stach" xr:uid="{6A40BD3D-5369-4A8C-9E65-78865CB01C6C}"/>
    <hyperlink ref="C143" r:id="rId3014" display="https://fbref.com/en/country/GER/Germany-Football" xr:uid="{863D1281-E8E9-4637-A78A-C05D2829B181}"/>
    <hyperlink ref="E143" r:id="rId3015" display="https://fbref.com/en/squads/5bfb9659/Leeds-United-Stats" xr:uid="{16377134-F560-4D5B-ACA1-C8359EE7A42D}"/>
    <hyperlink ref="Y143" r:id="rId3016" display="https://fbref.com/en/players/0f59a7bf/matchlogs/2025-2026/summary/Anton-Stach-Match-Logs" xr:uid="{7A191202-333E-4A3B-9D26-37BDCFC33C08}"/>
    <hyperlink ref="B705" r:id="rId3017" display="https://fbref.com/en/players/28300a16/Jason-Steele" xr:uid="{3F64C493-968E-4418-9AC0-CAB471485706}"/>
    <hyperlink ref="C705" r:id="rId3018" display="https://fbref.com/en/country/ENG/England-Football" xr:uid="{295F22A7-7145-44DF-A4F5-713B9D02CDD8}"/>
    <hyperlink ref="E705" r:id="rId3019" display="https://fbref.com/en/squads/d07537b9/Brighton-and-Hove-Albion-Stats" xr:uid="{59E5D98A-5A49-4818-8935-EEC74897649D}"/>
    <hyperlink ref="Y705" r:id="rId3020" display="https://fbref.com/en/players/28300a16/matchlogs/2025-2026/summary/Jason-Steele-Match-Logs" xr:uid="{647953F3-45BF-4154-A787-EBC288CE39DF}"/>
    <hyperlink ref="B706" r:id="rId3021" display="https://fbref.com/en/players/c9c4c85d/Joshua-Stephenson" xr:uid="{086412D4-F3C5-4C60-95E8-A25CE3C28E48}"/>
    <hyperlink ref="E706" r:id="rId3022" display="https://fbref.com/en/squads/cd051869/Brentford-Stats" xr:uid="{123B64EB-7B0E-4E10-90CB-8076FFFAC7BE}"/>
    <hyperlink ref="Y706" r:id="rId3023" display="https://fbref.com/en/players/c9c4c85d/matchlogs/2025-2026/summary/Joshua-Stephenson-Match-Logs" xr:uid="{4238058B-DD1F-487B-9E2B-4CBD2054AD67}"/>
    <hyperlink ref="B707" r:id="rId3024" display="https://fbref.com/en/players/6c2a4c10/Charlie-Stevens" xr:uid="{4416D321-AD6D-470D-AA63-B5F3F40C580C}"/>
    <hyperlink ref="C707" r:id="rId3025" display="https://fbref.com/en/country/WAL/Wales-Football" xr:uid="{13C1E907-6246-48E7-B1EE-89528AF2F4AD}"/>
    <hyperlink ref="E707" r:id="rId3026" display="https://fbref.com/en/squads/4ba7cbea/Bournemouth-Stats" xr:uid="{4D37BF3F-B084-47F3-A750-C6EF495B3998}"/>
    <hyperlink ref="Y707" r:id="rId3027" display="https://fbref.com/en/players/6c2a4c10/matchlogs/2025-2026/summary/Charlie-Stevens-Match-Logs" xr:uid="{38D8ADA5-88D3-44C4-8989-C734A8938F16}"/>
    <hyperlink ref="B435" r:id="rId3028" display="https://fbref.com/en/players/5eecec3d/John-Stones" xr:uid="{990CDE87-5C56-4FE0-A6B8-33081BD7FCCF}"/>
    <hyperlink ref="C435" r:id="rId3029" display="https://fbref.com/en/country/ENG/England-Football" xr:uid="{3B4A3881-784D-413F-BECD-EA6B979267D6}"/>
    <hyperlink ref="E435" r:id="rId3030" display="https://fbref.com/en/squads/b8fd03ef/Manchester-City-Stats" xr:uid="{348F24AA-9A6D-45F9-89B6-53F1EE02AA25}"/>
    <hyperlink ref="Y435" r:id="rId3031" display="https://fbref.com/en/players/5eecec3d/matchlogs/2025-2026/summary/John-Stones-Match-Logs" xr:uid="{DA83FAE1-79CF-4489-BE92-E4C580A41DCE}"/>
    <hyperlink ref="B285" r:id="rId3032" display="https://fbref.com/en/players/f553b2b3/Jorgen-Strand-Larsen" xr:uid="{EEE6EC20-362C-4D3F-A21F-E7F6F558C9C2}"/>
    <hyperlink ref="C285" r:id="rId3033" display="https://fbref.com/en/country/NOR/Norway-Football" xr:uid="{450D6FD6-C00E-4E15-B8DB-35E718E8674C}"/>
    <hyperlink ref="E285" r:id="rId3034" display="https://fbref.com/en/squads/8cec06e1/Wolverhampton-Wanderers-Stats" xr:uid="{F79E17C5-D64E-4DFA-841A-AF9F24216370}"/>
    <hyperlink ref="Y285" r:id="rId3035" display="https://fbref.com/en/players/f553b2b3/matchlogs/2025-2026/summary/Jorgen-Strand-Larsen-Match-Logs" xr:uid="{AB7EAE9B-7AAF-40FE-9DAC-1705A9467AEE}"/>
    <hyperlink ref="B367" r:id="rId3036" display="https://fbref.com/en/players/f553b2b3/Jorgen-Strand-Larsen" xr:uid="{CE9A0583-B57A-4AFA-817B-DBA593A9CF34}"/>
    <hyperlink ref="C367" r:id="rId3037" display="https://fbref.com/en/country/NOR/Norway-Football" xr:uid="{15EF4482-7DD4-4CA8-9269-108AB89E0574}"/>
    <hyperlink ref="E367" r:id="rId3038" display="https://fbref.com/en/squads/47c64c55/Crystal-Palace-Stats" xr:uid="{506BA45B-05BE-49D0-8B12-1C4B84734A07}"/>
    <hyperlink ref="Y367" r:id="rId3039" display="https://fbref.com/en/players/f553b2b3/matchlogs/2025-2026/summary/Jorgen-Strand-Larsen-Match-Logs" xr:uid="{579FDF11-38B3-466B-9504-ACAB5A319A09}"/>
    <hyperlink ref="B79" r:id="rId3040" display="https://fbref.com/en/players/f4d296e4/Pascal-Struijk" xr:uid="{E15DFB1A-7ECC-491C-B50D-FB244AAD4D20}"/>
    <hyperlink ref="C79" r:id="rId3041" display="https://fbref.com/en/country/NED/Netherlands-Football" xr:uid="{4F7E5419-6BB6-4340-9495-BC266F8379AD}"/>
    <hyperlink ref="E79" r:id="rId3042" display="https://fbref.com/en/squads/5bfb9659/Leeds-United-Stats" xr:uid="{A767E6A2-D25A-4627-B987-265007D594C5}"/>
    <hyperlink ref="Y79" r:id="rId3043" display="https://fbref.com/en/players/f4d296e4/matchlogs/2025-2026/summary/Pascal-Struijk-Match-Logs" xr:uid="{525D8A36-42B5-4794-B3AB-36ABD40C8360}"/>
    <hyperlink ref="B134" r:id="rId3044" display="https://fbref.com/en/players/df04eb4b/Crysencio-Summerville" xr:uid="{BB3B889F-AE9D-4CE2-BB1C-72A3D32281F9}"/>
    <hyperlink ref="C134" r:id="rId3045" display="https://fbref.com/en/country/NED/Netherlands-Football" xr:uid="{2D37B8AE-1DED-47CF-8E39-6442E2608A16}"/>
    <hyperlink ref="E134" r:id="rId3046" display="https://fbref.com/en/squads/7c21e445/West-Ham-United-Stats" xr:uid="{64118206-0017-4947-A483-43B50CCEB15F}"/>
    <hyperlink ref="Y134" r:id="rId3047" display="https://fbref.com/en/players/df04eb4b/matchlogs/2025-2026/summary/Crysencio-Summerville-Match-Logs" xr:uid="{514169BB-FCC7-4EC2-BB88-5D0B03280CBF}"/>
    <hyperlink ref="B708" r:id="rId3048" display="https://fbref.com/en/players/a7abd792/Ethan-Sutherland" xr:uid="{01F9F65A-84CF-46A3-B2D3-C244F3A7C280}"/>
    <hyperlink ref="C708" r:id="rId3049" display="https://fbref.com/en/country/SCO/Scotland-Football" xr:uid="{FA8E848B-4E1F-4F20-A532-97AB90424E26}"/>
    <hyperlink ref="E708" r:id="rId3050" display="https://fbref.com/en/squads/8cec06e1/Wolverhampton-Wanderers-Stats" xr:uid="{C490CB27-F375-4C86-926E-9BE618749CED}"/>
    <hyperlink ref="Y708" r:id="rId3051" display="https://fbref.com/en/players/a7abd792/matchlogs/2025-2026/summary/Ethan-Sutherland-Match-Logs" xr:uid="{71AECFE6-5B57-49C5-B48C-DD3022FC3736}"/>
    <hyperlink ref="B49" r:id="rId3052" display="https://fbref.com/en/players/934e1968/Dominik-Szoboszlai" xr:uid="{4C496194-114A-46D2-985A-54CD691603C8}"/>
    <hyperlink ref="C49" r:id="rId3053" display="https://fbref.com/en/country/HUN/Hungary-Football" xr:uid="{7208A578-C151-49A3-8649-4D4536100245}"/>
    <hyperlink ref="E49" r:id="rId3054" display="https://fbref.com/en/squads/822bd0ba/Liverpool-Stats" xr:uid="{25445069-5841-48DB-B0A8-E4F81E34B8DF}"/>
    <hyperlink ref="Y49" r:id="rId3055" display="https://fbref.com/en/players/934e1968/matchlogs/2025-2026/summary/Dominik-Szoboszlai-Match-Logs" xr:uid="{B16A6AA0-8B39-47E7-88D8-0943B48AB9F1}"/>
    <hyperlink ref="B537" r:id="rId3056" display="https://fbref.com/en/players/1f019509/Jocelin-Ta-Bi" xr:uid="{37850F92-81B0-4763-BFFE-3250502C21CF}"/>
    <hyperlink ref="C537" r:id="rId3057" display="https://fbref.com/en/country/CIV/Cote-dIvoire-Football" xr:uid="{8B578993-0B5D-4870-BC0B-63116E32DC0E}"/>
    <hyperlink ref="E537" r:id="rId3058" display="https://fbref.com/en/squads/8ef52968/Sunderland-Stats" xr:uid="{1E019BEE-30D4-4FF1-915D-85C6297659CF}"/>
    <hyperlink ref="Y537" r:id="rId3059" display="https://fbref.com/en/players/1f019509/matchlogs/2025-2026/summary/Jocelin-Ta-Bi-Match-Logs" xr:uid="{55B0541F-D25B-4A6A-89B4-264E2A0AEE5E}"/>
    <hyperlink ref="B709" r:id="rId3060" display="https://fbref.com/en/players/9f59ff55/Kota-Takai" xr:uid="{2BF2514B-64CC-4DE0-97A0-69FEA4944EBB}"/>
    <hyperlink ref="C709" r:id="rId3061" display="https://fbref.com/en/country/JPN/Japan-Football" xr:uid="{652345D3-E925-426F-94DB-3CB458AD6917}"/>
    <hyperlink ref="E709" r:id="rId3062" display="https://fbref.com/en/squads/361ca564/Tottenham-Hotspur-Stats" xr:uid="{41CB0A53-B4CC-4B65-9F6F-59651338F286}"/>
    <hyperlink ref="Y709" r:id="rId3063" display="https://fbref.com/en/players/9f59ff55/matchlogs/2025-2026/summary/Kota-Takai-Match-Logs" xr:uid="{ADEC6C59-3603-42CB-A644-E5C6FE133307}"/>
    <hyperlink ref="B262" r:id="rId3064" display="https://fbref.com/en/players/47ce793b/Chemsdine-Talbi" xr:uid="{3C19DB30-750E-4D98-BD55-F51FA4CAC099}"/>
    <hyperlink ref="C262" r:id="rId3065" display="https://fbref.com/en/country/MAR/Morocco-Football" xr:uid="{2C25468F-817F-4D2E-BB6F-8A310F92EF85}"/>
    <hyperlink ref="E262" r:id="rId3066" display="https://fbref.com/en/squads/8ef52968/Sunderland-Stats" xr:uid="{61AA95FA-A832-4A43-ACDA-070DF29DD092}"/>
    <hyperlink ref="Y262" r:id="rId3067" display="https://fbref.com/en/players/47ce793b/matchlogs/2025-2026/summary/Chemsdine-Talbi-Match-Logs" xr:uid="{D8A54925-D9F9-450A-88AB-052C9BDAF3F3}"/>
    <hyperlink ref="B303" r:id="rId3068" display="https://fbref.com/en/players/1d36d6b6/Ao-Tanaka" xr:uid="{68D24C13-52C9-4C58-ADDF-BD9CAC741A9A}"/>
    <hyperlink ref="C303" r:id="rId3069" display="https://fbref.com/en/country/JPN/Japan-Football" xr:uid="{3FF121D1-A930-4A47-8391-082E30F1E1FB}"/>
    <hyperlink ref="E303" r:id="rId3070" display="https://fbref.com/en/squads/5bfb9659/Leeds-United-Stats" xr:uid="{40449D25-8015-4BF6-B8DD-67DD2885BA1A}"/>
    <hyperlink ref="Y303" r:id="rId3071" display="https://fbref.com/en/players/1d36d6b6/matchlogs/2025-2026/summary/Ao-Tanaka-Match-Logs" xr:uid="{8A9D623D-18E7-4574-8EC4-4B6752B53B3A}"/>
    <hyperlink ref="B43" r:id="rId3072" display="https://fbref.com/en/players/15ea812b/James-Tarkowski" xr:uid="{167CD54C-F44A-4F34-B645-454C7BB0CD73}"/>
    <hyperlink ref="C43" r:id="rId3073" display="https://fbref.com/en/country/ENG/England-Football" xr:uid="{8BC26EE4-4E52-4F65-A67C-3C26AA2F9B52}"/>
    <hyperlink ref="E43" r:id="rId3074" display="https://fbref.com/en/squads/d3fd31cc/Everton-Stats" xr:uid="{F8A699A1-D4FA-4566-B221-66C0318DA55C}"/>
    <hyperlink ref="Y43" r:id="rId3075" display="https://fbref.com/en/players/15ea812b/matchlogs/2025-2026/summary/James-Tarkowski-Match-Logs" xr:uid="{08507007-FEAD-4BA0-A738-AED5ADB62757}"/>
    <hyperlink ref="B710" r:id="rId3076" display="https://fbref.com/en/players/c155dd7d/Charlie-Tasker" xr:uid="{4656F720-41D7-47E2-946A-40A6B1E89914}"/>
    <hyperlink ref="C710" r:id="rId3077" display="https://fbref.com/en/country/ENG/England-Football" xr:uid="{E29C48DB-18CE-4B72-AC58-C38FCAE4E29E}"/>
    <hyperlink ref="E710" r:id="rId3078" display="https://fbref.com/en/squads/d07537b9/Brighton-and-Hove-Albion-Stats" xr:uid="{CAD01A7B-E1D9-421F-B06E-BE0FCC716B23}"/>
    <hyperlink ref="Y710" r:id="rId3079" display="https://fbref.com/en/players/c155dd7d/matchlogs/2025-2026/summary/Charlie-Tasker-Match-Logs" xr:uid="{55FA0241-87AF-4469-A2C2-46C9251C388B}"/>
    <hyperlink ref="B109" r:id="rId3080" display="https://fbref.com/en/players/5c0da4a4/Marcus-Tavernier" xr:uid="{C80949B7-A17D-4F6C-ACA5-334EF2CCF87A}"/>
    <hyperlink ref="C109" r:id="rId3081" display="https://fbref.com/en/country/ENG/England-Football" xr:uid="{A800F690-F86B-45AC-8B92-62661722ECDB}"/>
    <hyperlink ref="E109" r:id="rId3082" display="https://fbref.com/en/squads/4ba7cbea/Bournemouth-Stats" xr:uid="{818C0480-033B-4EBB-9EF4-4DD0CBF22D2A}"/>
    <hyperlink ref="Y109" r:id="rId3083" display="https://fbref.com/en/players/5c0da4a4/matchlogs/2025-2026/summary/Marcus-Tavernier-Match-Logs" xr:uid="{91AFB1E6-35F2-446C-B289-D64C733B67C4}"/>
    <hyperlink ref="B306" r:id="rId3084" display="https://fbref.com/en/players/a3c8b4d3/Loum-Tchaouna" xr:uid="{F65F93DD-7976-4CC6-AABA-2019C611ACC7}"/>
    <hyperlink ref="C306" r:id="rId3085" display="https://fbref.com/en/country/FRA/France-Football" xr:uid="{13928999-DE4D-4447-99EE-CCCCD979B6F9}"/>
    <hyperlink ref="E306" r:id="rId3086" display="https://fbref.com/en/squads/943e8050/Burnley-Stats" xr:uid="{734DAAB2-ADC7-46F8-AA64-6940862D1D25}"/>
    <hyperlink ref="Y306" r:id="rId3087" display="https://fbref.com/en/players/a3c8b4d3/matchlogs/2025-2026/summary/Loum-Tchaouna-Match-Logs" xr:uid="{592D4A87-ADB0-4BAB-B440-254C7462A6F6}"/>
    <hyperlink ref="B207" r:id="rId3088" display="https://fbref.com/en/players/aeca7743/Jackson-Tchatchoua" xr:uid="{22437C95-D126-42BD-9A31-9C8AD558BF6D}"/>
    <hyperlink ref="C207" r:id="rId3089" display="https://fbref.com/en/country/CMR/Cameroon-Football" xr:uid="{F8668C15-9958-4983-95EC-E50394B05CCD}"/>
    <hyperlink ref="E207" r:id="rId3090" display="https://fbref.com/en/squads/8cec06e1/Wolverhampton-Wanderers-Stats" xr:uid="{D982FE93-F41A-4AC2-AC48-8A430F908BC3}"/>
    <hyperlink ref="Y207" r:id="rId3091" display="https://fbref.com/en/players/aeca7743/matchlogs/2025-2026/summary/Jackson-Tchatchoua-Match-Logs" xr:uid="{A9C70512-98FC-4C95-936F-D0B7CD3F31E4}"/>
    <hyperlink ref="B294" r:id="rId3092" display="https://fbref.com/en/players/829aa60c/Mathys-Tel" xr:uid="{AC9BFA30-1C8B-4A85-988C-C08C154DC97C}"/>
    <hyperlink ref="C294" r:id="rId3093" display="https://fbref.com/en/country/FRA/France-Football" xr:uid="{DC205703-23C8-496C-8E2E-ECBC381E3737}"/>
    <hyperlink ref="E294" r:id="rId3094" display="https://fbref.com/en/squads/361ca564/Tottenham-Hotspur-Stats" xr:uid="{CCE8B800-7506-450F-B425-4253AEC7DC3B}"/>
    <hyperlink ref="Y294" r:id="rId3095" display="https://fbref.com/en/players/829aa60c/matchlogs/2025-2026/summary/Mathys-Tel-Match-Logs" xr:uid="{B4EB8C91-DB57-4351-9B0C-3DE6478A8F31}"/>
    <hyperlink ref="B222" r:id="rId3096" display="https://fbref.com/en/players/77d7c96f/Kenny-Tete" xr:uid="{C4869ECA-37EA-410A-A916-50AB6F656C61}"/>
    <hyperlink ref="C222" r:id="rId3097" display="https://fbref.com/en/country/NED/Netherlands-Football" xr:uid="{6D76EA32-4D07-4F0B-8CA6-F705BE2865C2}"/>
    <hyperlink ref="E222" r:id="rId3098" display="https://fbref.com/en/squads/fd962109/Fulham-Stats" xr:uid="{72F451A7-4E2C-471E-A13A-ADF2B951F3C2}"/>
    <hyperlink ref="Y222" r:id="rId3099" display="https://fbref.com/en/players/77d7c96f/matchlogs/2025-2026/summary/Kenny-Tete-Match-Logs" xr:uid="{8833BDB1-992F-4F98-8EFF-F1155B55F06E}"/>
    <hyperlink ref="B45" r:id="rId3100" display="https://fbref.com/en/players/dc45ac24/Igor-Thiago" xr:uid="{4A295D2E-339A-4546-9259-826D234EC5CC}"/>
    <hyperlink ref="C45" r:id="rId3101" display="https://fbref.com/en/country/BRA/Brazil-Football" xr:uid="{73A0679E-C5DC-43B2-BF01-00F555D22219}"/>
    <hyperlink ref="E45" r:id="rId3102" display="https://fbref.com/en/squads/cd051869/Brentford-Stats" xr:uid="{E28CFC20-A9D0-4783-81FB-6650555CBAFB}"/>
    <hyperlink ref="Y45" r:id="rId3103" display="https://fbref.com/en/players/dc45ac24/matchlogs/2025-2026/summary/Igor-Thiago-Match-Logs" xr:uid="{5E96EE4E-1E9A-4A1B-AD32-D61AE7A2161E}"/>
    <hyperlink ref="B75" r:id="rId3104" display="https://fbref.com/en/players/ff5ea0bf/Malick-Thiaw" xr:uid="{D975E910-CDFB-4B02-883F-06FE2DB1228A}"/>
    <hyperlink ref="C75" r:id="rId3105" display="https://fbref.com/en/country/GER/Germany-Football" xr:uid="{53580B19-E6F6-4C6E-A12D-11E3B68A0F9B}"/>
    <hyperlink ref="E75" r:id="rId3106" display="https://fbref.com/en/squads/b2b47a98/Newcastle-United-Stats" xr:uid="{F1E0649C-E56B-4E2E-A748-39BA6CDCB5F3}"/>
    <hyperlink ref="Y75" r:id="rId3107" display="https://fbref.com/en/players/ff5ea0bf/matchlogs/2025-2026/summary/Malick-Thiaw-Match-Logs" xr:uid="{757C0CAC-62D5-4DD4-912D-9C30FEA57803}"/>
    <hyperlink ref="B711" r:id="rId3108" display="https://fbref.com/en/players/1b212310/Jim-Thwaites" xr:uid="{A36FB4EB-75D4-43A2-92BA-D2D1862D3389}"/>
    <hyperlink ref="C711" r:id="rId3109" display="https://fbref.com/en/country/ENG/England-Football" xr:uid="{3FDAC4C2-3C9B-48E9-8FA8-51A95A2742DF}"/>
    <hyperlink ref="E711" r:id="rId3110" display="https://fbref.com/en/squads/19538871/Manchester-United-Stats" xr:uid="{ED1D36FE-E752-4B49-AE54-FCFAD0F8C7C8}"/>
    <hyperlink ref="Y711" r:id="rId3111" display="https://fbref.com/en/players/1b212310/matchlogs/2025-2026/summary/Jim-Thwaites-Match-Logs" xr:uid="{A61BB559-AA95-4644-8877-82C7F9614526}"/>
    <hyperlink ref="B204" r:id="rId3112" display="https://fbref.com/en/players/56f7a928/Youri-Tielemans" xr:uid="{3BC500CB-D968-4887-8D64-E79BAC875465}"/>
    <hyperlink ref="C204" r:id="rId3113" display="https://fbref.com/en/country/BEL/Belgium-Football" xr:uid="{F951FD61-782A-4EDE-9086-456B020A396F}"/>
    <hyperlink ref="E204" r:id="rId3114" display="https://fbref.com/en/squads/8602292d/Aston-Villa-Stats" xr:uid="{200710F7-CB3E-4D70-B6D9-69E5D77EC894}"/>
    <hyperlink ref="Y204" r:id="rId3115" display="https://fbref.com/en/players/56f7a928/matchlogs/2025-2026/summary/Youri-Tielemans-Match-Logs" xr:uid="{77004DA7-21CB-4208-9454-AC201C7C276F}"/>
    <hyperlink ref="B135" r:id="rId3116" display="https://fbref.com/en/players/41034650/Jurrien-Timber" xr:uid="{AABE4616-2C63-4DD3-A687-A8E68A9ECDB5}"/>
    <hyperlink ref="C135" r:id="rId3117" display="https://fbref.com/en/country/NED/Netherlands-Football" xr:uid="{400DFC22-5A03-4BE8-9A56-FDE9CD5201D3}"/>
    <hyperlink ref="E135" r:id="rId3118" display="https://fbref.com/en/squads/18bb7c10/Arsenal-Stats" xr:uid="{131C7BE7-A374-4066-8708-FCF2688FC422}"/>
    <hyperlink ref="Y135" r:id="rId3119" display="https://fbref.com/en/players/41034650/matchlogs/2025-2026/summary/Jurrien-Timber-Match-Logs" xr:uid="{5D9101D2-3163-4345-BFE7-EB2DF897F5A1}"/>
    <hyperlink ref="B212" r:id="rId3120" display="https://fbref.com/en/players/88f130ed/Jean-Clair-Todibo" xr:uid="{282385A1-C890-4547-AF53-CD43E3EBE84D}"/>
    <hyperlink ref="C212" r:id="rId3121" display="https://fbref.com/en/country/FRA/France-Football" xr:uid="{F57198A2-CDC6-4679-97B9-7B9E884A0430}"/>
    <hyperlink ref="E212" r:id="rId3122" display="https://fbref.com/en/squads/7c21e445/West-Ham-United-Stats" xr:uid="{67FEE84F-9E97-43C2-89F8-AE609E07950D}"/>
    <hyperlink ref="Y212" r:id="rId3123" display="https://fbref.com/en/players/88f130ed/matchlogs/2025-2026/summary/Jean-Clair-Todibo-Match-Logs" xr:uid="{F87400D2-0D17-44B2-B838-91F23D58EF96}"/>
    <hyperlink ref="B132" r:id="rId3124" display="https://fbref.com/en/players/0db169ae/Sandro-Tonali" xr:uid="{31966595-B864-4060-B407-AA2A2FA712F3}"/>
    <hyperlink ref="C132" r:id="rId3125" display="https://fbref.com/en/country/ITA/Italy-Football" xr:uid="{F021144C-E6A9-41BC-A1D4-F503BC6DEEA2}"/>
    <hyperlink ref="E132" r:id="rId3126" display="https://fbref.com/en/squads/b2b47a98/Newcastle-United-Stats" xr:uid="{0070BA49-5316-4C08-9A9B-094519A79E22}"/>
    <hyperlink ref="Y132" r:id="rId3127" display="https://fbref.com/en/players/0db169ae/matchlogs/2025-2026/summary/Sandro-Tonali-Match-Logs" xr:uid="{89C28A0D-D2C8-497D-B580-808B5B21CF1E}"/>
    <hyperlink ref="B241" r:id="rId3128" display="https://fbref.com/en/players/532e1e4f/Pau-Torres" xr:uid="{D20DD089-5A3C-4420-ACF9-525EADA9977A}"/>
    <hyperlink ref="C241" r:id="rId3129" display="https://fbref.com/en/country/ESP/Spain-Football" xr:uid="{EA4A71DB-D865-4EF9-8914-08D41EEA7E01}"/>
    <hyperlink ref="E241" r:id="rId3130" display="https://fbref.com/en/squads/8602292d/Aston-Villa-Stats" xr:uid="{C338DF24-55AE-4FEE-898F-CEA74413E41E}"/>
    <hyperlink ref="Y241" r:id="rId3131" display="https://fbref.com/en/players/532e1e4f/matchlogs/2025-2026/summary/Pau-Torres-Match-Logs" xr:uid="{BF27C355-F0DB-4369-9C1D-75FEACA6A7D0}"/>
    <hyperlink ref="B489" r:id="rId3132" display="https://fbref.com/en/players/5e18c6f4/Alex-Toth" xr:uid="{297D6F0B-0D8D-4F49-B3AA-F2A7D49D979D}"/>
    <hyperlink ref="C489" r:id="rId3133" display="https://fbref.com/en/country/HUN/Hungary-Football" xr:uid="{C4B440A4-14A7-41E6-B902-C4E722E79AA0}"/>
    <hyperlink ref="E489" r:id="rId3134" display="https://fbref.com/en/squads/4ba7cbea/Bournemouth-Stats" xr:uid="{230D2461-A381-4344-8247-9E0FE8B07FEF}"/>
    <hyperlink ref="Y489" r:id="rId3135" display="https://fbref.com/en/players/5e18c6f4/matchlogs/2025-2026/summary/Alex-Toth-Match-Logs" xr:uid="{CF9AE857-9311-4480-BD65-794A45EF8B1A}"/>
    <hyperlink ref="B450" r:id="rId3136" display="https://fbref.com/en/players/259fea27/James-Trafford" xr:uid="{7930C128-9099-4E6A-ABF8-BD43CCD45163}"/>
    <hyperlink ref="C450" r:id="rId3137" display="https://fbref.com/en/country/ENG/England-Football" xr:uid="{EF62701B-9B48-4431-8864-E7929EA8AA7D}"/>
    <hyperlink ref="E450" r:id="rId3138" display="https://fbref.com/en/squads/b8fd03ef/Manchester-City-Stats" xr:uid="{E9056BDC-D306-4BA8-97C1-B2EC503AC161}"/>
    <hyperlink ref="Y450" r:id="rId3139" display="https://fbref.com/en/players/259fea27/matchlogs/2025-2026/summary/James-Trafford-Match-Logs" xr:uid="{347C310F-6CDC-49BE-AF30-22B01422DEEC}"/>
    <hyperlink ref="B461" r:id="rId3140" display="https://fbref.com/en/players/9a28eba4/Adama-Traore" xr:uid="{604B531A-FB90-47E7-90C4-0E931D191643}"/>
    <hyperlink ref="C461" r:id="rId3141" display="https://fbref.com/en/country/ESP/Spain-Football" xr:uid="{27E94323-B5F5-4217-839D-2BEB8121EAA7}"/>
    <hyperlink ref="E461" r:id="rId3142" display="https://fbref.com/en/squads/fd962109/Fulham-Stats" xr:uid="{FE2D537B-DDB7-4573-B07E-41FFDD396C3A}"/>
    <hyperlink ref="Y461" r:id="rId3143" display="https://fbref.com/en/players/9a28eba4/matchlogs/2025-2026/summary/Adama-Traore-Match-Logs" xr:uid="{8C6C9573-DD0B-43B3-882E-C1702D0790A9}"/>
    <hyperlink ref="B499" r:id="rId3144" display="https://fbref.com/en/players/9a28eba4/Adama-Traore" xr:uid="{30C22B95-AF6F-469A-A988-A8AEB7987195}"/>
    <hyperlink ref="C499" r:id="rId3145" display="https://fbref.com/en/country/ESP/Spain-Football" xr:uid="{B86D00E2-5CD3-4890-86AF-ADF36B094A30}"/>
    <hyperlink ref="E499" r:id="rId3146" display="https://fbref.com/en/squads/7c21e445/West-Ham-United-Stats" xr:uid="{5A5BC989-1AC0-4C05-938F-0D19C5FA9515}"/>
    <hyperlink ref="Y499" r:id="rId3147" display="https://fbref.com/en/players/9a28eba4/matchlogs/2025-2026/summary/Adama-Traore-Match-Logs" xr:uid="{41766F73-29BF-4395-B36E-20B1D0D75072}"/>
    <hyperlink ref="B404" r:id="rId3148" display="https://fbref.com/en/players/c47541e0/Bertrand-Traore" xr:uid="{15AFDC4D-75F7-4421-AF1C-EA398A28F454}"/>
    <hyperlink ref="C404" r:id="rId3149" display="https://fbref.com/en/country/BFA/Burkina-Faso-Football" xr:uid="{47907B4D-E24E-41D2-B536-69FC221EE582}"/>
    <hyperlink ref="E404" r:id="rId3150" display="https://fbref.com/en/squads/8ef52968/Sunderland-Stats" xr:uid="{57C47F30-089B-4325-A7F1-B09C5C45F582}"/>
    <hyperlink ref="Y404" r:id="rId3151" display="https://fbref.com/en/players/c47541e0/matchlogs/2025-2026/summary/Bertrand-Traore-Match-Logs" xr:uid="{EDB14426-2669-472E-9760-89325074DAD4}"/>
    <hyperlink ref="B712" r:id="rId3152" display="https://fbref.com/en/players/fe558029/Mark-Travers" xr:uid="{F4445DC1-C23E-4D2F-84B3-E0F684734E93}"/>
    <hyperlink ref="C712" r:id="rId3153" display="https://fbref.com/en/country/IRL/Republic-of-Ireland-Football" xr:uid="{ACC3A74B-E54D-4532-803E-2C6FF18EA101}"/>
    <hyperlink ref="E712" r:id="rId3154" display="https://fbref.com/en/squads/d3fd31cc/Everton-Stats" xr:uid="{A4809B2F-E15C-43A7-8D3A-0C11ADE99B9F}"/>
    <hyperlink ref="Y712" r:id="rId3155" display="https://fbref.com/en/players/fe558029/matchlogs/2025-2026/summary/Mark-Travers-Match-Logs" xr:uid="{2101941B-CFCD-4211-820C-9D140E5DDA71}"/>
    <hyperlink ref="B533" r:id="rId3156" display="https://fbref.com/en/players/b2a81fc6/Mike-Tresor" xr:uid="{7415D2A5-6B10-4DED-A79D-77A9F531BCDE}"/>
    <hyperlink ref="C533" r:id="rId3157" display="https://fbref.com/en/country/BEL/Belgium-Football" xr:uid="{B36DE29A-D440-4503-BA15-92AC026C54DF}"/>
    <hyperlink ref="E533" r:id="rId3158" display="https://fbref.com/en/squads/943e8050/Burnley-Stats" xr:uid="{A2164479-A5E1-45EF-AD7F-0290DA45BE5A}"/>
    <hyperlink ref="Y533" r:id="rId3159" display="https://fbref.com/en/players/b2a81fc6/matchlogs/2025-2026/summary/Mike-Tresor-Match-Logs" xr:uid="{7896D066-9272-4EE0-ACD8-3DFA6E4F1824}"/>
    <hyperlink ref="B255" r:id="rId3160" display="https://fbref.com/en/players/21512407/Kieran-Trippier" xr:uid="{A97593F7-01FD-437D-A01B-2D0E761C7CAB}"/>
    <hyperlink ref="C255" r:id="rId3161" display="https://fbref.com/en/country/ENG/England-Football" xr:uid="{BE0C6126-CAF7-425B-A69A-31A1B13CD1FB}"/>
    <hyperlink ref="E255" r:id="rId3162" display="https://fbref.com/en/squads/b2b47a98/Newcastle-United-Stats" xr:uid="{B10BF899-5158-40A6-9782-8C1631341CAB}"/>
    <hyperlink ref="Y255" r:id="rId3163" display="https://fbref.com/en/players/21512407/matchlogs/2025-2026/summary/Kieran-Trippier-Match-Logs" xr:uid="{3EBA4A22-F732-40CF-B522-262C078A43F2}"/>
    <hyperlink ref="B182" r:id="rId3164" display="https://fbref.com/en/players/38ceb24a/Leandro-Trossard" xr:uid="{7FD2BAE9-A04C-4443-8E62-A88A63C0826E}"/>
    <hyperlink ref="C182" r:id="rId3165" display="https://fbref.com/en/country/BEL/Belgium-Football" xr:uid="{D132EACD-079A-4A03-A390-F81CDEFF86B3}"/>
    <hyperlink ref="E182" r:id="rId3166" display="https://fbref.com/en/squads/18bb7c10/Arsenal-Stats" xr:uid="{15E726E5-6864-4998-BF05-0AB2AC36992E}"/>
    <hyperlink ref="Y182" r:id="rId3167" display="https://fbref.com/en/players/38ceb24a/matchlogs/2025-2026/summary/Leandro-Trossard-Match-Logs" xr:uid="{EE64CE79-869C-4510-8B4B-46AE903B58A7}"/>
    <hyperlink ref="B37" r:id="rId3168" display="https://fbref.com/en/players/5d0e0a1f/Adrien-Truffert" xr:uid="{207536DD-AA5F-41B3-BE44-5C253492BE8F}"/>
    <hyperlink ref="C37" r:id="rId3169" display="https://fbref.com/en/country/FRA/France-Football" xr:uid="{6256A16C-7F2B-4407-A79D-F43E51CB4314}"/>
    <hyperlink ref="E37" r:id="rId3170" display="https://fbref.com/en/squads/4ba7cbea/Bournemouth-Stats" xr:uid="{125F69DC-01D2-4A3F-B043-081D03DAB412}"/>
    <hyperlink ref="Y37" r:id="rId3171" display="https://fbref.com/en/players/5d0e0a1f/matchlogs/2025-2026/summary/Adrien-Truffert-Match-Logs" xr:uid="{95BFC2F6-DE0D-4DF1-85CB-3FD312EA1887}"/>
    <hyperlink ref="B316" r:id="rId3172" display="https://fbref.com/en/players/2baec6ce/Axel-Tuanzebe" xr:uid="{7F0864F6-6244-46F9-8F46-14E5A0A63851}"/>
    <hyperlink ref="C316" r:id="rId3173" display="https://fbref.com/en/country/COD/Congo-DR-Football" xr:uid="{727CF1F7-E4DA-4251-B4A3-13AD7C645695}"/>
    <hyperlink ref="E316" r:id="rId3174" display="https://fbref.com/en/squads/943e8050/Burnley-Stats" xr:uid="{03FAA6D3-67FF-42FE-800D-6D217B41E5D7}"/>
    <hyperlink ref="Y316" r:id="rId3175" display="https://fbref.com/en/players/2baec6ce/matchlogs/2025-2026/summary/Axel-Tuanzebe-Match-Logs" xr:uid="{7B4BA0FD-5279-4C44-A195-CD5F4E0DFEAF}"/>
    <hyperlink ref="B713" r:id="rId3176" display="https://fbref.com/en/players/7ba5d93b/Timur-Tuterov" xr:uid="{2F9CE3CC-FB9C-4108-B95D-6624BE7FEA6F}"/>
    <hyperlink ref="C713" r:id="rId3177" display="https://fbref.com/en/country/UKR/Ukraine-Football" xr:uid="{3E4964A8-EEE1-442C-8377-FE21F9253ED8}"/>
    <hyperlink ref="E713" r:id="rId3178" display="https://fbref.com/en/squads/8ef52968/Sunderland-Stats" xr:uid="{536A309E-931C-4C16-8602-3F131AE9DB1B}"/>
    <hyperlink ref="Y713" r:id="rId3179" display="https://fbref.com/en/players/7ba5d93b/matchlogs/2025-2026/summary/Timur-Tuterov-Match-Logs" xr:uid="{51552677-6434-487C-9F4C-19D2EF143414}"/>
    <hyperlink ref="B714" r:id="rId3180" display="https://fbref.com/en/players/af49fb14/Harry-Tyrer" xr:uid="{F724E6A0-8D4C-48A2-8047-4C1505FA4A63}"/>
    <hyperlink ref="C714" r:id="rId3181" display="https://fbref.com/en/country/ENG/England-Football" xr:uid="{1CE8531B-747A-4D97-8B44-1EB97F8D5F20}"/>
    <hyperlink ref="E714" r:id="rId3182" display="https://fbref.com/en/squads/d3fd31cc/Everton-Stats" xr:uid="{717D3D8D-8BF8-44B6-829A-533739641441}"/>
    <hyperlink ref="Y714" r:id="rId3183" display="https://fbref.com/en/players/af49fb14/matchlogs/2025-2026/summary/Harry-Tyrer-Match-Logs" xr:uid="{439BCA8A-CDDC-4F6E-87DA-FD3923D4760D}"/>
    <hyperlink ref="B490" r:id="rId3184" display="https://fbref.com/en/players/a497130f/Stefanos-Tzimas" xr:uid="{2D102B77-F3CA-4FD6-B681-21D1ED6F016B}"/>
    <hyperlink ref="C490" r:id="rId3185" display="https://fbref.com/en/country/GRE/Greece-Football" xr:uid="{ACBE9722-BF83-446A-B7FD-FAF0B1DB13AA}"/>
    <hyperlink ref="E490" r:id="rId3186" display="https://fbref.com/en/squads/d07537b9/Brighton-and-Hove-Albion-Stats" xr:uid="{10313ACF-7463-4DF2-A5D4-B926D958625A}"/>
    <hyperlink ref="Y490" r:id="rId3187" display="https://fbref.com/en/players/a497130f/matchlogs/2025-2026/summary/Stefanos-Tzimas-Match-Logs" xr:uid="{885247E0-99C3-4A87-A791-A57852C54A89}"/>
    <hyperlink ref="B481" r:id="rId3188" display="https://fbref.com/en/players/87941696/Christantus-Uche" xr:uid="{248E9263-0F6D-46A3-BF96-9EF80EA1F95D}"/>
    <hyperlink ref="C481" r:id="rId3189" display="https://fbref.com/en/country/NGA/Nigeria-Football" xr:uid="{6B2B6309-FBBB-4AA9-8F9C-F4B22E006AD5}"/>
    <hyperlink ref="E481" r:id="rId3190" display="https://fbref.com/en/squads/47c64c55/Crystal-Palace-Stats" xr:uid="{EC0286AE-049F-45AA-9457-A6E0D084D743}"/>
    <hyperlink ref="Y481" r:id="rId3191" display="https://fbref.com/en/players/87941696/matchlogs/2025-2026/summary/Christantus-Uche-Match-Logs" xr:uid="{DE6391BD-EAB7-46B6-BBBA-ECABBB6E4812}"/>
    <hyperlink ref="B296" r:id="rId3192" display="https://fbref.com/en/players/7cd520e8/Destiny-Udogie" xr:uid="{BDFCA607-5CD2-4EFA-98EB-061FB13365F6}"/>
    <hyperlink ref="C296" r:id="rId3193" display="https://fbref.com/en/country/ITA/Italy-Football" xr:uid="{03837355-718D-4CCC-9102-E8DD86105861}"/>
    <hyperlink ref="E296" r:id="rId3194" display="https://fbref.com/en/squads/361ca564/Tottenham-Hotspur-Stats" xr:uid="{2C37587D-B80F-4392-BB7A-1D863A050071}"/>
    <hyperlink ref="Y296" r:id="rId3195" display="https://fbref.com/en/players/7cd520e8/matchlogs/2025-2026/summary/Destiny-Udogie-Match-Logs" xr:uid="{13ABDE3B-6AA7-40C3-B3ED-5F08F0EC4622}"/>
    <hyperlink ref="B369" r:id="rId3196" display="https://fbref.com/en/players/c9817014/Manuel-Ugarte" xr:uid="{E0863DE6-B25D-478B-BEBF-131F70A8E2B0}"/>
    <hyperlink ref="C369" r:id="rId3197" display="https://fbref.com/en/country/URU/Uruguay-Football" xr:uid="{8CFF34B2-24AD-4522-89CA-EC7210F422D2}"/>
    <hyperlink ref="E369" r:id="rId3198" display="https://fbref.com/en/squads/19538871/Manchester-United-Stats" xr:uid="{2CE7C794-0212-41DC-88B8-D00CF8B95176}"/>
    <hyperlink ref="Y369" r:id="rId3199" display="https://fbref.com/en/players/c9817014/matchlogs/2025-2026/summary/Manuel-Ugarte-Match-Logs" xr:uid="{D3777715-DF47-4E5F-81C6-7D6E3D2EC04A}"/>
    <hyperlink ref="B148" r:id="rId3200" display="https://fbref.com/en/players/1df4a109/Lesley-Ugochukwu" xr:uid="{CED01A9D-BF90-46E0-871E-13B93BAE0B84}"/>
    <hyperlink ref="C148" r:id="rId3201" display="https://fbref.com/en/country/FRA/France-Football" xr:uid="{1BFA5E69-0C26-4A60-BC12-8083C778B5E0}"/>
    <hyperlink ref="E148" r:id="rId3202" display="https://fbref.com/en/squads/943e8050/Burnley-Stats" xr:uid="{3A62C350-1B85-4AA2-8513-B67AC540C604}"/>
    <hyperlink ref="Y148" r:id="rId3203" display="https://fbref.com/en/players/1df4a109/matchlogs/2025-2026/summary/Lesley-Ugochukwu-Match-Logs" xr:uid="{929DC84B-7703-48C1-A63E-9EF5DBCA789A}"/>
    <hyperlink ref="B472" r:id="rId3204" display="https://fbref.com/en/players/f8eca1b6/Enes-Unal" xr:uid="{E6D1775A-6989-4462-9C2F-FA0F5A4CC0B2}"/>
    <hyperlink ref="C472" r:id="rId3205" display="https://fbref.com/en/country/TUR/Turkey-Football" xr:uid="{E84DAE8F-C655-4463-8E1B-494A63EAB103}"/>
    <hyperlink ref="E472" r:id="rId3206" display="https://fbref.com/en/squads/4ba7cbea/Bournemouth-Stats" xr:uid="{7D602498-1A05-4938-9B3F-ECB8B5B54024}"/>
    <hyperlink ref="Y472" r:id="rId3207" display="https://fbref.com/en/players/f8eca1b6/matchlogs/2025-2026/summary/Enes-Unal-Match-Logs" xr:uid="{4D00C840-0481-4C81-B536-CFE7B39F89A8}"/>
    <hyperlink ref="B516" r:id="rId3208" display="https://fbref.com/en/players/57a34cf4/Hakon-Valdimarsson" xr:uid="{75ACF08C-4E21-4C32-B5A2-98ACB8B1BC20}"/>
    <hyperlink ref="C516" r:id="rId3209" display="https://fbref.com/en/country/ISL/Iceland-Football" xr:uid="{057546C6-4B7C-4A81-9402-3697FDE074BA}"/>
    <hyperlink ref="E516" r:id="rId3210" display="https://fbref.com/en/squads/cd051869/Brentford-Stats" xr:uid="{4E84C148-0A43-40FF-BDFE-806F93BC9BB0}"/>
    <hyperlink ref="Y516" r:id="rId3211" display="https://fbref.com/en/players/57a34cf4/matchlogs/2025-2026/summary/Hakon-Valdimarsson-Match-Logs" xr:uid="{51C93312-8D09-4AAF-A5E1-0A1A89CCC731}"/>
    <hyperlink ref="B33" r:id="rId3212" display="https://fbref.com/en/players/e06683ca/Virgil-van-Dijk" xr:uid="{8687BC2E-D688-4216-803A-A0781BDF4566}"/>
    <hyperlink ref="C33" r:id="rId3213" display="https://fbref.com/en/country/NED/Netherlands-Football" xr:uid="{43AA674B-B185-4D74-89F2-B8C6AA4BEFAE}"/>
    <hyperlink ref="E33" r:id="rId3214" display="https://fbref.com/en/squads/822bd0ba/Liverpool-Stats" xr:uid="{60CD6298-A5D1-4727-88E4-C0A2ED5D5C43}"/>
    <hyperlink ref="Y33" r:id="rId3215" display="https://fbref.com/en/players/e06683ca/matchlogs/2025-2026/summary/Virgil-van-Dijk-Match-Logs" xr:uid="{3A3B098A-F60F-40C3-AFE3-8D4749399B63}"/>
    <hyperlink ref="B340" r:id="rId3216" display="https://fbref.com/en/players/dad4b285/Joel-Veltman" xr:uid="{B3530905-3034-4955-8716-BF55D8EC44A2}"/>
    <hyperlink ref="C340" r:id="rId3217" display="https://fbref.com/en/country/NED/Netherlands-Football" xr:uid="{A23CBBF7-605D-4885-A52B-D17436727DB3}"/>
    <hyperlink ref="E340" r:id="rId3218" display="https://fbref.com/en/squads/d07537b9/Brighton-and-Hove-Albion-Stats" xr:uid="{6AFF948D-EA79-44E0-8029-065AEE784680}"/>
    <hyperlink ref="Y340" r:id="rId3219" display="https://fbref.com/en/players/dad4b285/matchlogs/2025-2026/summary/Joel-Veltman-Match-Logs" xr:uid="{9FD18471-C625-41B2-B9B9-5960F9D7B59D}"/>
    <hyperlink ref="B66" r:id="rId3220" display="https://fbref.com/en/players/8fe2a392/Micky-van-de-Ven" xr:uid="{A1D40CFF-661B-4A8C-A06F-36A4E833AC9F}"/>
    <hyperlink ref="C66" r:id="rId3221" display="https://fbref.com/en/country/NED/Netherlands-Football" xr:uid="{6FB688D9-6DB7-4E5B-BBD2-7F22DFD6F00E}"/>
    <hyperlink ref="E66" r:id="rId3222" display="https://fbref.com/en/squads/361ca564/Tottenham-Hotspur-Stats" xr:uid="{CAAB199A-D237-491E-9316-C6B2C67B01F6}"/>
    <hyperlink ref="Y66" r:id="rId3223" display="https://fbref.com/en/players/8fe2a392/matchlogs/2025-2026/summary/Micky-van-de-Ven-Match-Logs" xr:uid="{4B12E368-86A0-4E05-B554-2EBFBDC187E0}"/>
    <hyperlink ref="B34" r:id="rId3224" display="https://fbref.com/en/players/cf134113/Bart-Verbruggen" xr:uid="{AC9E5F59-A59E-4CD5-A6F1-7CC78116B44D}"/>
    <hyperlink ref="C34" r:id="rId3225" display="https://fbref.com/en/country/NED/Netherlands-Football" xr:uid="{3BABD645-80E0-43A1-B4E8-4A93AEA38B1E}"/>
    <hyperlink ref="E34" r:id="rId3226" display="https://fbref.com/en/squads/d07537b9/Brighton-and-Hove-Albion-Stats" xr:uid="{E5469BB8-51EA-4BE8-AC88-1D499F5F55F7}"/>
    <hyperlink ref="Y34" r:id="rId3227" display="https://fbref.com/en/players/cf134113/matchlogs/2025-2026/summary/Bart-Verbruggen-Match-Logs" xr:uid="{148BA568-A3BD-425F-8311-BB2E3A0419F9}"/>
    <hyperlink ref="B99" r:id="rId3228" display="https://fbref.com/en/players/77d6fd4d/Guglielmo-Vicario" xr:uid="{EEA43947-F69D-4D25-B600-CA54B8ED2EA1}"/>
    <hyperlink ref="C99" r:id="rId3229" display="https://fbref.com/en/country/ITA/Italy-Football" xr:uid="{F56FAEAA-201F-474C-9391-9747F650DD96}"/>
    <hyperlink ref="E99" r:id="rId3230" display="https://fbref.com/en/squads/361ca564/Tottenham-Hotspur-Stats" xr:uid="{D360EB54-F808-402F-87B0-A33561F925A6}"/>
    <hyperlink ref="Y99" r:id="rId3231" display="https://fbref.com/en/players/77d6fd4d/matchlogs/2025-2026/summary/Guglielmo-Vicario-Match-Logs" xr:uid="{69D5F434-E6C1-4A70-8BB4-07AE5B7BA062}"/>
    <hyperlink ref="B715" r:id="rId3232" display="https://fbref.com/en/players/fd6bdbce/Luka-Vuskovic" xr:uid="{7F948458-9405-4739-AB37-7635DCED7DF4}"/>
    <hyperlink ref="C715" r:id="rId3233" display="https://fbref.com/en/country/CRO/Croatia-Football" xr:uid="{11BFDCDD-13E8-4D52-A8FC-B529C22F2AD3}"/>
    <hyperlink ref="E715" r:id="rId3234" display="https://fbref.com/en/squads/361ca564/Tottenham-Hotspur-Stats" xr:uid="{F1A33ADC-37EE-4DFC-BD54-CEDCFDF49E1E}"/>
    <hyperlink ref="Y715" r:id="rId3235" display="https://fbref.com/en/players/fd6bdbce/matchlogs/2025-2026/summary/Luka-Vuskovic-Match-Logs" xr:uid="{C8C718B6-8049-4338-8845-6E0963694312}"/>
    <hyperlink ref="B60" r:id="rId3236" display="https://fbref.com/en/players/86dd77d1/Kyle-Walker" xr:uid="{F4105B72-0F67-40B0-8222-28ACD6D082EF}"/>
    <hyperlink ref="C60" r:id="rId3237" display="https://fbref.com/en/country/ENG/England-Football" xr:uid="{50FBF45E-F561-4986-B562-8DAEF78608AE}"/>
    <hyperlink ref="E60" r:id="rId3238" display="https://fbref.com/en/squads/943e8050/Burnley-Stats" xr:uid="{53246EFB-8522-4EBB-A0E0-EE6C3723DA71}"/>
    <hyperlink ref="Y60" r:id="rId3239" display="https://fbref.com/en/players/86dd77d1/matchlogs/2025-2026/summary/Kyle-Walker-Match-Logs" xr:uid="{EB5D8F15-65D6-4F04-BA99-8917BD829AD7}"/>
    <hyperlink ref="B289" r:id="rId3240" display="https://fbref.com/en/players/984a5a64/Kyle-Walker-Peters" xr:uid="{514DEC79-9190-44C7-AE4B-7BEC0989E585}"/>
    <hyperlink ref="C289" r:id="rId3241" display="https://fbref.com/en/country/ENG/England-Football" xr:uid="{380F04B5-F71D-4D7E-9B5F-146EC48CE82F}"/>
    <hyperlink ref="E289" r:id="rId3242" display="https://fbref.com/en/squads/7c21e445/West-Ham-United-Stats" xr:uid="{9DE50798-0475-4FA9-A10F-061F6A7B4261}"/>
    <hyperlink ref="Y289" r:id="rId3243" display="https://fbref.com/en/players/984a5a64/matchlogs/2025-2026/summary/Kyle-Walker-Peters-Match-Logs" xr:uid="{8392006A-FDD4-4025-AC55-B5DF6B003590}"/>
    <hyperlink ref="B176" r:id="rId3244" display="https://fbref.com/en/players/9e525177/Aaron-Wan-Bissaka" xr:uid="{0738BA6C-43AB-4643-880C-3B92B30DA077}"/>
    <hyperlink ref="C176" r:id="rId3245" display="https://fbref.com/en/country/COD/Congo-DR-Football" xr:uid="{23C9E691-AEB9-403A-8399-8E0E78D4F4C1}"/>
    <hyperlink ref="E176" r:id="rId3246" display="https://fbref.com/en/squads/7c21e445/West-Ham-United-Stats" xr:uid="{BF33C0A7-C14B-4846-9A3F-7C05833372C5}"/>
    <hyperlink ref="Y176" r:id="rId3247" display="https://fbref.com/en/players/9e525177/matchlogs/2025-2026/summary/Aaron-Wan-Bissaka-Match-Logs" xr:uid="{3CAD45EA-ACDD-4225-B301-56E372D7D883}"/>
    <hyperlink ref="B441" r:id="rId3248" display="https://fbref.com/en/players/3515d404/James-Ward-Prowse" xr:uid="{788ECFA6-6D6B-424C-8326-FE9DF8DAEC45}"/>
    <hyperlink ref="C441" r:id="rId3249" display="https://fbref.com/en/country/ENG/England-Football" xr:uid="{F55A9E6D-7DEE-4490-8399-2656BE8B3FD5}"/>
    <hyperlink ref="E441" r:id="rId3250" display="https://fbref.com/en/squads/7c21e445/West-Ham-United-Stats" xr:uid="{E1C4E18E-15E5-4634-B32F-6158BF002C47}"/>
    <hyperlink ref="Y441" r:id="rId3251" display="https://fbref.com/en/players/3515d404/matchlogs/2025-2026/summary/James-Ward-Prowse-Match-Logs" xr:uid="{1A17006F-780E-45A5-96FE-14B69A13C109}"/>
    <hyperlink ref="B397" r:id="rId3252" display="https://fbref.com/en/players/3515d404/James-Ward-Prowse" xr:uid="{A2792758-8DEE-4C7C-8057-D653332D8A85}"/>
    <hyperlink ref="C397" r:id="rId3253" display="https://fbref.com/en/country/ENG/England-Football" xr:uid="{2DA87C17-3406-4978-92C0-9EA5331AF0B8}"/>
    <hyperlink ref="E397" r:id="rId3254" display="https://fbref.com/en/squads/943e8050/Burnley-Stats" xr:uid="{E3E98662-FC39-453C-BCD6-B1C6059ADB1F}"/>
    <hyperlink ref="Y397" r:id="rId3255" display="https://fbref.com/en/players/3515d404/matchlogs/2025-2026/summary/James-Ward-Prowse-Match-Logs" xr:uid="{618903EB-1B23-4C56-882F-67874FF9EFAF}"/>
    <hyperlink ref="B90" r:id="rId3256" display="https://fbref.com/en/players/aed3a70f/Ollie-Watkins" xr:uid="{F8B310D4-CDA8-40A7-A034-A93836F59F04}"/>
    <hyperlink ref="C90" r:id="rId3257" display="https://fbref.com/en/country/ENG/England-Football" xr:uid="{2B3668CC-14BD-4ECA-A89C-C3F41B0FC44C}"/>
    <hyperlink ref="E90" r:id="rId3258" display="https://fbref.com/en/squads/8602292d/Aston-Villa-Stats" xr:uid="{7FD347FA-1D19-4DC1-B87A-0020B5E59F85}"/>
    <hyperlink ref="Y90" r:id="rId3259" display="https://fbref.com/en/players/aed3a70f/matchlogs/2025-2026/summary/Ollie-Watkins-Match-Logs" xr:uid="{A75FAB9D-38F0-4C8B-9B31-0FE9FA9BDE0D}"/>
    <hyperlink ref="B521" r:id="rId3260" display="https://fbref.com/en/players/9886c32e/Tom-Watson" xr:uid="{2C8AF6BB-16AD-40DA-84A3-D4A435E03A90}"/>
    <hyperlink ref="C521" r:id="rId3261" display="https://fbref.com/en/country/ENG/England-Football" xr:uid="{A4108294-6B3A-4A87-9E49-336555BD8E02}"/>
    <hyperlink ref="E521" r:id="rId3262" display="https://fbref.com/en/squads/d07537b9/Brighton-and-Hove-Albion-Stats" xr:uid="{FBFC1360-88C3-47A6-9FBA-D4BC3ECD1B17}"/>
    <hyperlink ref="Y521" r:id="rId3263" display="https://fbref.com/en/players/9886c32e/matchlogs/2025-2026/summary/Tom-Watson-Match-Logs" xr:uid="{5669617C-0033-446E-91D0-38D929F2AD91}"/>
    <hyperlink ref="B465" r:id="rId3264" display="https://fbref.com/en/players/882228c2/Max-Weiss" xr:uid="{9CCD89F1-121C-4DB6-9EFD-2CEE609D3716}"/>
    <hyperlink ref="C465" r:id="rId3265" display="https://fbref.com/en/country/GER/Germany-Football" xr:uid="{5F942989-35D5-4BD0-9462-A07B9281B35F}"/>
    <hyperlink ref="E465" r:id="rId3266" display="https://fbref.com/en/squads/943e8050/Burnley-Stats" xr:uid="{23D02BC5-B263-42B0-BDBF-97F93979B171}"/>
    <hyperlink ref="Y465" r:id="rId3267" display="https://fbref.com/en/players/882228c2/matchlogs/2025-2026/summary/Max-Weiss-Match-Logs" xr:uid="{D5EBD8E2-2AF4-4861-B7A9-E2B50D960973}"/>
    <hyperlink ref="B153" r:id="rId3268" display="https://fbref.com/en/players/ce5143da/Danny-Welbeck" xr:uid="{2E385279-2472-45BF-B59D-990FCAC8205A}"/>
    <hyperlink ref="C153" r:id="rId3269" display="https://fbref.com/en/country/ENG/England-Football" xr:uid="{5AD68794-3833-4C0E-A664-57E37B8FE65D}"/>
    <hyperlink ref="E153" r:id="rId3270" display="https://fbref.com/en/squads/d07537b9/Brighton-and-Hove-Albion-Stats" xr:uid="{5B81D9E2-90BA-449C-883A-F5109C76E4A5}"/>
    <hyperlink ref="Y153" r:id="rId3271" display="https://fbref.com/en/players/ce5143da/matchlogs/2025-2026/summary/Danny-Welbeck-Match-Logs" xr:uid="{14485E3B-B0A3-4C40-98B8-4687A5713C43}"/>
    <hyperlink ref="B716" r:id="rId3272" display="https://fbref.com/en/players/a182122b/Reece-Welch" xr:uid="{1D2AB98E-E902-4846-86ED-EAD30DCABE32}"/>
    <hyperlink ref="C716" r:id="rId3273" display="https://fbref.com/en/country/ENG/England-Football" xr:uid="{0C05008F-C2A4-43A1-8BC8-4BD35C807D7A}"/>
    <hyperlink ref="E716" r:id="rId3274" display="https://fbref.com/en/squads/d3fd31cc/Everton-Stats" xr:uid="{AE641368-52C7-4BBF-96F7-09F0ABF9710F}"/>
    <hyperlink ref="Y716" r:id="rId3275" display="https://fbref.com/en/players/a182122b/matchlogs/2025-2026/summary/Reece-Welch-Match-Logs" xr:uid="{2CBCD751-22F6-4EA6-A302-83ECFAA94161}"/>
    <hyperlink ref="B129" r:id="rId3276" display="https://fbref.com/en/players/4b542852/Adam-Wharton" xr:uid="{C05C0B44-3589-48D7-8B5A-F7BB6BB4F222}"/>
    <hyperlink ref="C129" r:id="rId3277" display="https://fbref.com/en/country/ENG/England-Football" xr:uid="{AEBB7469-AA82-407D-A15C-3E2302B2A44C}"/>
    <hyperlink ref="E129" r:id="rId3278" display="https://fbref.com/en/squads/47c64c55/Crystal-Palace-Stats" xr:uid="{F0A9F334-4972-4A1B-9B71-5AC1DA58B856}"/>
    <hyperlink ref="Y129" r:id="rId3279" display="https://fbref.com/en/players/4b542852/matchlogs/2025-2026/summary/Adam-Wharton-Match-Logs" xr:uid="{BB7D0B7A-0FEB-423C-A9A6-E0D445AACF6B}"/>
    <hyperlink ref="B391" r:id="rId3280" display="https://fbref.com/en/players/35e413f1/Ben-White" xr:uid="{261BD9C6-1DB0-41E4-838B-002C7DEF8766}"/>
    <hyperlink ref="C391" r:id="rId3281" display="https://fbref.com/en/country/ENG/England-Football" xr:uid="{1E5D5AE2-0D9F-4660-AC44-24F9DE67DCD7}"/>
    <hyperlink ref="E391" r:id="rId3282" display="https://fbref.com/en/squads/18bb7c10/Arsenal-Stats" xr:uid="{83511339-0231-4876-BD94-445E358B10E2}"/>
    <hyperlink ref="Y391" r:id="rId3283" display="https://fbref.com/en/players/35e413f1/matchlogs/2025-2026/summary/Ben-White-Match-Logs" xr:uid="{F156B407-45EC-4ADC-8204-11497F050090}"/>
    <hyperlink ref="B717" r:id="rId3284" display="https://fbref.com/en/players/b7ceda3e/Archie-Whitehall" xr:uid="{119786F7-301B-44A4-AE2C-4810252E552B}"/>
    <hyperlink ref="C717" r:id="rId3285" display="https://fbref.com/en/country/ENG/England-Football" xr:uid="{7420E25B-716B-4379-97E9-DF9CA3E4E1C4}"/>
    <hyperlink ref="E717" r:id="rId3286" display="https://fbref.com/en/squads/e4a775cb/Nottingham-Forest-Stats" xr:uid="{221D9DD8-B524-4DF1-BAD2-E0E3E0274452}"/>
    <hyperlink ref="Y717" r:id="rId3287" display="https://fbref.com/en/players/b7ceda3e/matchlogs/2025-2026/summary/Archie-Whitehall-Match-Logs" xr:uid="{7BD80EEF-82BA-4412-B808-1BAF461BFB27}"/>
    <hyperlink ref="B718" r:id="rId3288" display="https://fbref.com/en/players/33ea39be/Jack-Whittaker" xr:uid="{86C4A6C1-E13A-4D3C-BBFF-7FA878142699}"/>
    <hyperlink ref="C718" r:id="rId3289" display="https://fbref.com/en/country/ENG/England-Football" xr:uid="{8ECA56A8-2D23-44E8-AC26-2476D1179B9E}"/>
    <hyperlink ref="E718" r:id="rId3290" display="https://fbref.com/en/squads/8ef52968/Sunderland-Stats" xr:uid="{DDF369BB-DB2F-49A1-80EF-45B5A269FCC5}"/>
    <hyperlink ref="Y718" r:id="rId3291" display="https://fbref.com/en/players/33ea39be/matchlogs/2025-2026/summary/Jack-Whittaker-Match-Logs" xr:uid="{0D0348C0-A241-4D72-B18C-92888342D644}"/>
    <hyperlink ref="B197" r:id="rId3292" display="https://fbref.com/en/players/4876c9ab/Mats-Wieffer" xr:uid="{2FB986C3-631F-43FD-B1EE-9159D96C356E}"/>
    <hyperlink ref="C197" r:id="rId3293" display="https://fbref.com/en/country/NED/Netherlands-Football" xr:uid="{C5B1BF53-ADD7-4303-9B46-E0D7F90C94C3}"/>
    <hyperlink ref="E197" r:id="rId3294" display="https://fbref.com/en/squads/d07537b9/Brighton-and-Hove-Albion-Stats" xr:uid="{07DB9927-EF2E-4592-A265-A9684D9EBF7A}"/>
    <hyperlink ref="Y197" r:id="rId3295" display="https://fbref.com/en/players/4876c9ab/matchlogs/2025-2026/summary/Mats-Wieffer-Match-Logs" xr:uid="{2332452B-F251-4AD1-BE23-3060CFD55CEE}"/>
    <hyperlink ref="B719" r:id="rId3296" display="https://fbref.com/en/players/d2fe0b0b/Luca-Williams-Barnett" xr:uid="{F85EADB9-D790-4F33-A964-CC06C9DCF8A8}"/>
    <hyperlink ref="C719" r:id="rId3297" display="https://fbref.com/en/country/ENG/England-Football" xr:uid="{D2C03AC9-A520-4D6D-AF23-52095AC0EEDC}"/>
    <hyperlink ref="E719" r:id="rId3298" display="https://fbref.com/en/squads/361ca564/Tottenham-Hotspur-Stats" xr:uid="{94206A1A-7E41-4156-A779-53ECA67B64B0}"/>
    <hyperlink ref="Y719" r:id="rId3299" display="https://fbref.com/en/players/d2fe0b0b/matchlogs/2025-2026/summary/Luca-Williams-Barnett-Match-Logs" xr:uid="{F2DA77B4-925E-40F2-9893-E923BEECA237}"/>
    <hyperlink ref="B52" r:id="rId3300" display="https://fbref.com/en/players/dd323728/Neco-Williams" xr:uid="{14F5C1A8-6A63-42A7-A696-9024F2CC09A6}"/>
    <hyperlink ref="C52" r:id="rId3301" display="https://fbref.com/en/country/WAL/Wales-Football" xr:uid="{DF45C6B3-8C7A-4F88-840C-2961C8A04504}"/>
    <hyperlink ref="E52" r:id="rId3302" display="https://fbref.com/en/squads/e4a775cb/Nottingham-Forest-Stats" xr:uid="{78A73A1A-CED1-44AC-B4D4-FD37F741A5DF}"/>
    <hyperlink ref="Y52" r:id="rId3303" display="https://fbref.com/en/players/dd323728/matchlogs/2025-2026/summary/Neco-Williams-Match-Logs" xr:uid="{BF4B67C6-C7DF-4F50-926C-E1C88967091A}"/>
    <hyperlink ref="B376" r:id="rId3304" display="https://fbref.com/en/players/2eda11b1/Estevao-Willian" xr:uid="{4ED6E29C-5259-4B38-B492-BF04E9301B3E}"/>
    <hyperlink ref="C376" r:id="rId3305" display="https://fbref.com/en/country/BRA/Brazil-Football" xr:uid="{E69B62DA-61F4-49B3-8340-180030C05B06}"/>
    <hyperlink ref="E376" r:id="rId3306" display="https://fbref.com/en/squads/cff3d9bb/Chelsea-Stats" xr:uid="{03B529E5-CED8-46AF-8AA3-99A276FA0F7D}"/>
    <hyperlink ref="Y376" r:id="rId3307" display="https://fbref.com/en/players/2eda11b1/matchlogs/2025-2026/summary/Estevao-Willian-Match-Logs" xr:uid="{F531F06A-039A-41CA-A5FB-690ADEA522EE}"/>
    <hyperlink ref="B357" r:id="rId3308" display="https://fbref.com/en/players/a3b03921/Joe-Willock" xr:uid="{124FBE4F-1BC8-43F2-958D-1D13B9D934BE}"/>
    <hyperlink ref="C357" r:id="rId3309" display="https://fbref.com/en/country/ENG/England-Football" xr:uid="{667E468C-315C-4647-9A70-136EC00C09F1}"/>
    <hyperlink ref="E357" r:id="rId3310" display="https://fbref.com/en/squads/b2b47a98/Newcastle-United-Stats" xr:uid="{33582C36-E29B-49FF-A2F3-49CF5912E8D7}"/>
    <hyperlink ref="Y357" r:id="rId3311" display="https://fbref.com/en/players/a3b03921/matchlogs/2025-2026/summary/Joe-Willock-Match-Logs" xr:uid="{B1D88DFB-9EFD-4256-A24F-BF6DEFA7D455}"/>
    <hyperlink ref="B310" r:id="rId3312" display="https://fbref.com/en/players/c596fcb0/Callum-Wilson" xr:uid="{DA1AB1F3-4C08-44FF-A0D3-89B54FB6D8C8}"/>
    <hyperlink ref="C310" r:id="rId3313" display="https://fbref.com/en/country/ENG/England-Football" xr:uid="{949D8084-93B1-44E7-BF7B-E30EB39DC102}"/>
    <hyperlink ref="E310" r:id="rId3314" display="https://fbref.com/en/squads/7c21e445/West-Ham-United-Stats" xr:uid="{6F8B0974-1E38-4AE9-B0DD-98E5A0527016}"/>
    <hyperlink ref="Y310" r:id="rId3315" display="https://fbref.com/en/players/c596fcb0/matchlogs/2025-2026/summary/Callum-Wilson-Match-Logs" xr:uid="{8338AAD9-6B4B-4913-A4E7-E0DF6D700982}"/>
    <hyperlink ref="B114" r:id="rId3316" display="https://fbref.com/en/players/c6dc9ecd/Harry-Wilson" xr:uid="{878AE791-FA19-488A-A2D9-7BFFE9F60F62}"/>
    <hyperlink ref="C114" r:id="rId3317" display="https://fbref.com/en/country/WAL/Wales-Football" xr:uid="{A1F6DEAF-D709-4F30-8462-9AD2750D456E}"/>
    <hyperlink ref="E114" r:id="rId3318" display="https://fbref.com/en/squads/fd962109/Fulham-Stats" xr:uid="{3B72EAE6-7533-424D-8F9A-C5D12BF68F62}"/>
    <hyperlink ref="Y114" r:id="rId3319" display="https://fbref.com/en/players/c6dc9ecd/matchlogs/2025-2026/summary/Harry-Wilson-Match-Logs" xr:uid="{C621DB18-5756-4723-B170-DFDBF2E44704}"/>
    <hyperlink ref="B720" r:id="rId3320" display="https://fbref.com/en/players/e9cd8e92/James-Wilson" xr:uid="{66A37E18-C5DA-41F9-B452-2FBE1A8411C1}"/>
    <hyperlink ref="C720" r:id="rId3321" display="https://fbref.com/en/country/SCO/Scotland-Football" xr:uid="{EF3E99EF-3AA1-42DC-9FC8-ABE2A5155EE1}"/>
    <hyperlink ref="E720" r:id="rId3322" display="https://fbref.com/en/squads/361ca564/Tottenham-Hotspur-Stats" xr:uid="{2765E414-F6A2-4C38-9760-AC01739A943D}"/>
    <hyperlink ref="Y720" r:id="rId3323" display="https://fbref.com/en/players/e9cd8e92/matchlogs/2025-2026/summary/James-Wilson-Match-Logs" xr:uid="{605963F2-9306-4132-8669-35F4F9AEACAE}"/>
    <hyperlink ref="B568" r:id="rId3324" display="https://fbref.com/en/players/ba31eee2/Ben-Winterburn" xr:uid="{223FEBC1-BB4A-4524-A609-2A2FB43A25C8}"/>
    <hyperlink ref="C568" r:id="rId3325" display="https://fbref.com/en/country/ENG/England-Football" xr:uid="{58B2A402-4244-43D1-81CD-7FF250B8870C}"/>
    <hyperlink ref="E568" r:id="rId3326" display="https://fbref.com/en/squads/4ba7cbea/Bournemouth-Stats" xr:uid="{04D071F7-307C-4D98-B123-8E4739461AAA}"/>
    <hyperlink ref="Y568" r:id="rId3327" display="https://fbref.com/en/players/ba31eee2/matchlogs/2025-2026/summary/Ben-Winterburn-Match-Logs" xr:uid="{6816C9D4-4EF6-4C21-9E7D-AA5D263BE1B6}"/>
    <hyperlink ref="B142" r:id="rId3328" display="https://fbref.com/en/players/e7fcf289/Florian-Wirtz" xr:uid="{34EA052D-0C6B-4F8D-A7B8-9A45222376CD}"/>
    <hyperlink ref="C142" r:id="rId3329" display="https://fbref.com/en/country/GER/Germany-Football" xr:uid="{A920578A-07D1-48A2-B20E-D02289E3A457}"/>
    <hyperlink ref="E142" r:id="rId3330" display="https://fbref.com/en/squads/822bd0ba/Liverpool-Stats" xr:uid="{9BDD2D27-A41B-4F76-8BB2-E8B54EDC7CDD}"/>
    <hyperlink ref="Y142" r:id="rId3331" display="https://fbref.com/en/players/e7fcf289/matchlogs/2025-2026/summary/Florian-Wirtz-Match-Logs" xr:uid="{65A985D1-4120-4317-82F4-FE3DE6219C03}"/>
    <hyperlink ref="B424" r:id="rId3332" display="https://fbref.com/en/players/2500cef9/Yoane-Wissa" xr:uid="{66EEFEDF-D60B-4390-96E6-068E00D5E0D3}"/>
    <hyperlink ref="C424" r:id="rId3333" display="https://fbref.com/en/country/COD/Congo-DR-Football" xr:uid="{65349E2D-0C02-4F7E-9FD0-7C84222C216E}"/>
    <hyperlink ref="E424" r:id="rId3334" display="https://fbref.com/en/squads/b2b47a98/Newcastle-United-Stats" xr:uid="{78CB0AA9-8D91-4AE6-A307-EF166F5B683D}"/>
    <hyperlink ref="Y424" r:id="rId3335" display="https://fbref.com/en/players/2500cef9/matchlogs/2025-2026/summary/Yoane-Wissa-Match-Logs" xr:uid="{77C22377-0A94-4211-B3ED-D7F251275A6D}"/>
    <hyperlink ref="B199" r:id="rId3336" display="https://fbref.com/en/players/7ca196eb/Nick-Woltemade" xr:uid="{CA591A09-9892-45D6-8155-C69AA67E8B2D}"/>
    <hyperlink ref="C199" r:id="rId3337" display="https://fbref.com/en/country/GER/Germany-Football" xr:uid="{A0DD802B-3E86-47E1-B71C-749CA88E5B5B}"/>
    <hyperlink ref="E199" r:id="rId3338" display="https://fbref.com/en/squads/b2b47a98/Newcastle-United-Stats" xr:uid="{8B867607-7013-4098-AABC-4A6903AA033C}"/>
    <hyperlink ref="Y199" r:id="rId3339" display="https://fbref.com/en/players/7ca196eb/matchlogs/2025-2026/summary/Nick-Woltemade-Match-Logs" xr:uid="{A1FD7B1D-CCF5-4850-AEB0-F9B1FDBCAB61}"/>
    <hyperlink ref="B368" r:id="rId3340" display="https://fbref.com/en/players/4e9a0555/Chris-Wood" xr:uid="{0BB24028-C2EF-4622-8EC9-13E6AC8D18B5}"/>
    <hyperlink ref="C368" r:id="rId3341" display="https://fbref.com/en/country/NZL/New-Zealand-Football" xr:uid="{5E088C2A-FF22-4AA6-9D17-AE035E0F4DF0}"/>
    <hyperlink ref="E368" r:id="rId3342" display="https://fbref.com/en/squads/e4a775cb/Nottingham-Forest-Stats" xr:uid="{25326BB1-E9FA-42DA-A0D2-44ACE2A58E42}"/>
    <hyperlink ref="Y368" r:id="rId3343" display="https://fbref.com/en/players/4e9a0555/matchlogs/2025-2026/summary/Chris-Wood-Match-Logs" xr:uid="{AB2CDDA2-9398-466F-9871-9D0E2641FC5C}"/>
    <hyperlink ref="B475" r:id="rId3344" display="https://fbref.com/en/players/19e50035/Freddie-Woodman" xr:uid="{446C2134-F2FE-4A57-AE7C-74D6C37A86F4}"/>
    <hyperlink ref="C475" r:id="rId3345" display="https://fbref.com/en/country/ENG/England-Football" xr:uid="{8A91753F-2601-44E0-BDF3-C971D6907403}"/>
    <hyperlink ref="E475" r:id="rId3346" display="https://fbref.com/en/squads/822bd0ba/Liverpool-Stats" xr:uid="{3D342F5F-2D83-426D-B0DE-97FE75C5A045}"/>
    <hyperlink ref="Y475" r:id="rId3347" display="https://fbref.com/en/players/19e50035/matchlogs/2025-2026/summary/Freddie-Woodman-Match-Logs" xr:uid="{ED4FB8F3-CFB3-4C70-89E3-AA0E37BB39A7}"/>
    <hyperlink ref="B428" r:id="rId3348" display="https://fbref.com/en/players/a5212312/Joe-Worrall" xr:uid="{9E13608F-8BE3-4C57-AF6B-9E3629832578}"/>
    <hyperlink ref="C428" r:id="rId3349" display="https://fbref.com/en/country/ENG/England-Football" xr:uid="{925D7CD5-9AF6-4EC8-BC5D-B737CB347B7A}"/>
    <hyperlink ref="E428" r:id="rId3350" display="https://fbref.com/en/squads/943e8050/Burnley-Stats" xr:uid="{850FB41A-C012-48F0-B9C4-47D838609A87}"/>
    <hyperlink ref="Y428" r:id="rId3351" display="https://fbref.com/en/players/a5212312/matchlogs/2025-2026/summary/Joe-Worrall-Match-Logs" xr:uid="{A0F9BAE7-BA51-4E2B-A8EB-28E394666058}"/>
    <hyperlink ref="B721" r:id="rId3352" display="https://fbref.com/en/players/9417a430/James-Wright" xr:uid="{DF00975D-4DE8-4D8A-9D32-DC9477ED861C}"/>
    <hyperlink ref="C721" r:id="rId3353" display="https://fbref.com/en/country/ENG/England-Football" xr:uid="{70A9D430-272E-45B3-A2C5-2474B674C9D4}"/>
    <hyperlink ref="E721" r:id="rId3354" display="https://fbref.com/en/squads/8602292d/Aston-Villa-Stats" xr:uid="{2374C5B0-48D6-48B1-B742-3152199668E1}"/>
    <hyperlink ref="Y721" r:id="rId3355" display="https://fbref.com/en/players/9417a430/matchlogs/2025-2026/summary/James-Wright-Match-Logs" xr:uid="{881C4E5C-1211-4912-AC0B-6F2A2E0335DA}"/>
    <hyperlink ref="B722" r:id="rId3356" display="https://fbref.com/en/players/bfa847c8/Will-Wright" xr:uid="{4735F1F7-FE6C-4888-925E-78FB7B7E7ABF}"/>
    <hyperlink ref="E722" r:id="rId3357" display="https://fbref.com/en/squads/822bd0ba/Liverpool-Stats" xr:uid="{AF7235A4-8164-4537-95C9-23375D49E9C2}"/>
    <hyperlink ref="Y722" r:id="rId3358" display="https://fbref.com/en/players/bfa847c8/matchlogs/2025-2026/summary/Will-Wright-Match-Logs" xr:uid="{E056338C-5484-4B3A-A191-C2EA93BFF5E1}"/>
    <hyperlink ref="B83" r:id="rId3359" display="https://fbref.com/en/players/e61b8aee/Granit-Xhaka" xr:uid="{8D170B73-A8E7-4B1F-9A03-561098B17B68}"/>
    <hyperlink ref="C83" r:id="rId3360" display="https://fbref.com/en/country/SUI/Switzerland-Football" xr:uid="{30BC9126-FB53-4CFA-BB3C-9F628208A921}"/>
    <hyperlink ref="E83" r:id="rId3361" display="https://fbref.com/en/squads/8ef52968/Sunderland-Stats" xr:uid="{5C53B937-F846-496F-B40A-48EB25AE11E4}"/>
    <hyperlink ref="Y83" r:id="rId3362" display="https://fbref.com/en/players/e61b8aee/matchlogs/2025-2026/summary/Granit-Xhaka-Match-Logs" xr:uid="{B6060066-FC2D-4F17-A273-8EEA8D28CFB2}"/>
    <hyperlink ref="B117" r:id="rId3363" display="https://fbref.com/en/players/907a5d7c/Yehor-Yarmoliuk" xr:uid="{41DA855F-1086-456B-BFD1-A5D9102E0EE7}"/>
    <hyperlink ref="C117" r:id="rId3364" display="https://fbref.com/en/country/UKR/Ukraine-Football" xr:uid="{C73F024E-D646-428B-BA60-337C044372B4}"/>
    <hyperlink ref="E117" r:id="rId3365" display="https://fbref.com/en/squads/cd051869/Brentford-Stats" xr:uid="{532BB6F7-E916-4730-9870-27B9941BB735}"/>
    <hyperlink ref="Y117" r:id="rId3366" display="https://fbref.com/en/players/907a5d7c/matchlogs/2025-2026/summary/Yehor-Yarmoliuk-Match-Logs" xr:uid="{B839B1CE-08D7-4DE2-B3AA-D356DA7FE9D7}"/>
    <hyperlink ref="B407" r:id="rId3367" display="https://fbref.com/en/players/c1fe2a48/Ryan-Yates" xr:uid="{49044256-617D-4D0E-98D1-22AA09304DA1}"/>
    <hyperlink ref="C407" r:id="rId3368" display="https://fbref.com/en/country/ENG/England-Football" xr:uid="{F72E71EB-DA41-4A7C-B22D-244EDCF31647}"/>
    <hyperlink ref="E407" r:id="rId3369" display="https://fbref.com/en/squads/e4a775cb/Nottingham-Forest-Stats" xr:uid="{185FFB02-ECFC-4C5D-A4C0-FE5B67B8E06A}"/>
    <hyperlink ref="Y407" r:id="rId3370" display="https://fbref.com/en/players/c1fe2a48/matchlogs/2025-2026/summary/Ryan-Yates-Match-Logs" xr:uid="{3BC4A7D0-F2DB-44C8-A771-D8D3B1B23790}"/>
    <hyperlink ref="B233" r:id="rId3371" display="https://fbref.com/en/players/6763f716/Leny-Yoro" xr:uid="{39C1E4F3-0A59-4EA2-A6B3-F524658C515B}"/>
    <hyperlink ref="C233" r:id="rId3372" display="https://fbref.com/en/country/FRA/France-Football" xr:uid="{95122A46-BE2E-4EDE-AA10-301734AF95C4}"/>
    <hyperlink ref="E233" r:id="rId3373" display="https://fbref.com/en/squads/19538871/Manchester-United-Stats" xr:uid="{469361C8-B9B8-40C9-8749-3A667544E5B3}"/>
    <hyperlink ref="Y233" r:id="rId3374" display="https://fbref.com/en/players/6763f716/matchlogs/2025-2026/summary/Leny-Yoro-Match-Logs" xr:uid="{4ADCF01B-6F52-4C34-90AA-910373B334BE}"/>
    <hyperlink ref="B453" r:id="rId3375" display="https://fbref.com/en/players/51cf8561/Oleksandr-Zinchenko" xr:uid="{BFFBF4F7-729F-4D51-A1F1-7CED7FFD24EF}"/>
    <hyperlink ref="C453" r:id="rId3376" display="https://fbref.com/en/country/UKR/Ukraine-Football" xr:uid="{6303ED56-2693-4793-ADF3-24A48069ADDE}"/>
    <hyperlink ref="E453" r:id="rId3377" display="https://fbref.com/en/squads/e4a775cb/Nottingham-Forest-Stats" xr:uid="{F0EADA1C-1071-4C94-9B85-53653280FF9D}"/>
    <hyperlink ref="Y453" r:id="rId3378" display="https://fbref.com/en/players/51cf8561/matchlogs/2025-2026/summary/Oleksandr-Zinchenko-Match-Logs" xr:uid="{6AAFD38F-4C1C-4B2B-83A5-D27C193B84BA}"/>
    <hyperlink ref="B406" r:id="rId3379" display="https://fbref.com/en/players/028e70b9/Joshua-Zirkzee" xr:uid="{14BD733C-BF95-401A-9ED9-8FFF116A8CF1}"/>
    <hyperlink ref="C406" r:id="rId3380" display="https://fbref.com/en/country/NED/Netherlands-Football" xr:uid="{6D011951-D783-4861-9F3D-F603D90B1126}"/>
    <hyperlink ref="E406" r:id="rId3381" display="https://fbref.com/en/squads/19538871/Manchester-United-Stats" xr:uid="{DE9F45F7-9459-4F20-B966-4533EA2D31BB}"/>
    <hyperlink ref="Y406" r:id="rId3382" display="https://fbref.com/en/players/028e70b9/matchlogs/2025-2026/summary/Joshua-Zirkzee-Match-Logs" xr:uid="{DBD7D10F-9F59-40B5-9C79-40D0C18AA31B}"/>
    <hyperlink ref="B73" r:id="rId3383" display="https://fbref.com/en/players/3ee0dd59/Martin-Zubimendi" xr:uid="{8A7179B8-F829-4AB9-B6FF-BD9A0D712B01}"/>
    <hyperlink ref="C73" r:id="rId3384" display="https://fbref.com/en/country/ESP/Spain-Football" xr:uid="{65143BC3-6E44-476A-A708-0AFD7783F7E9}"/>
    <hyperlink ref="E73" r:id="rId3385" display="https://fbref.com/en/squads/18bb7c10/Arsenal-Stats" xr:uid="{6C2A827E-CF04-4E95-BBCC-95FC5BF29C68}"/>
    <hyperlink ref="Y73" r:id="rId3386" display="https://fbref.com/en/players/3ee0dd59/matchlogs/2025-2026/summary/Martin-Zubimendi-Match-Logs" xr:uid="{E1BB0362-A708-4D4A-AC07-8A9592D3BD56}"/>
    <hyperlink ref="B292" r:id="rId3387" display="https://fbref.com/en/players/79300479/Martin-Odegaard" xr:uid="{C845529A-9275-45E2-8952-4B97C5FD8F9E}"/>
    <hyperlink ref="C292" r:id="rId3388" display="https://fbref.com/en/country/NOR/Norway-Football" xr:uid="{B27C037E-8E6C-4DB3-B859-D8352DF1AB63}"/>
    <hyperlink ref="E292" r:id="rId3389" display="https://fbref.com/en/squads/18bb7c10/Arsenal-Stats" xr:uid="{C026682B-12E6-46B2-BCE7-C96AC2C19B30}"/>
    <hyperlink ref="Y292" r:id="rId3390" display="https://fbref.com/en/players/79300479/matchlogs/2025-2026/summary/Martin-Odegaard-Match-Logs" xr:uid="{71838EEB-DEFB-49F3-80AE-A83D03059F09}"/>
    <hyperlink ref="B723" r:id="rId3391" display="https://fbref.com/en/players/1d042188/Dara-OShea" xr:uid="{26E319B5-C917-4A13-9E63-7EEA9F85B02F}"/>
    <hyperlink ref="B724" r:id="rId3392" display="https://fbref.com/en/players/a17a94d6/Azor-Matusiwa" xr:uid="{7E9A4D54-203A-4D9F-9699-59309199E624}"/>
    <hyperlink ref="B725" r:id="rId3393" display="https://fbref.com/en/players/3ec9195b/Darnell-Furlong" xr:uid="{1A88FAE2-65FB-47FD-89E6-59C33F6B09DD}"/>
    <hyperlink ref="B726" r:id="rId3394" display="https://fbref.com/en/players/c666574f/Christian-Walton" xr:uid="{7BAAEA12-7A1E-47DA-80AF-35A26C844D8E}"/>
    <hyperlink ref="B727" r:id="rId3395" display="https://fbref.com/en/players/8574c61f/Leif-Davis" xr:uid="{A41BC14F-8311-4781-A970-226E2F17FF66}"/>
    <hyperlink ref="B728" r:id="rId3396" display="https://fbref.com/en/players/9f30e7ed/Cedric-Kipre" xr:uid="{DC3F27A7-4EB3-4380-A80F-7971EC2608DE}"/>
    <hyperlink ref="B729" r:id="rId3397" display="https://fbref.com/en/players/78e87179/George-Hirst" xr:uid="{C588B286-616A-499D-89D3-AEBDDF715864}"/>
    <hyperlink ref="B730" r:id="rId3398" display="https://fbref.com/en/players/b6d1cf5c/Marcelino-Nunez" xr:uid="{EE622F9C-4C3E-4575-93AD-05AB0FF30C8B}"/>
    <hyperlink ref="B731" r:id="rId3399" display="https://fbref.com/en/players/48eed8d5/Jack-Taylor" xr:uid="{2A85C745-1A76-476E-94C0-BC4ECE41B12D}"/>
    <hyperlink ref="B732" r:id="rId3400" display="https://fbref.com/en/players/19f4d211/Jaden-Philogene-Bidace" xr:uid="{F717BFFD-27CA-49E6-9E29-C316114F90BE}"/>
    <hyperlink ref="B733" r:id="rId3401" display="https://fbref.com/en/players/e16932d8/Jack-Clarke" xr:uid="{67ED6478-7523-4D06-8E83-851532C5DD22}"/>
    <hyperlink ref="B734" r:id="rId3402" display="https://fbref.com/en/players/1f169636/Jacob-Greaves" xr:uid="{0352339C-1782-4852-872D-2C96A8181D6E}"/>
    <hyperlink ref="B735" r:id="rId3403" display="https://fbref.com/en/players/9b2779f5/Ivan-Azon" xr:uid="{6A31C861-96BF-498D-8E9C-71845B55240C}"/>
    <hyperlink ref="B736" r:id="rId3404" display="https://fbref.com/en/players/25172468/Sindre-Egeli" xr:uid="{26B758C7-FF01-4295-908A-485B39D42193}"/>
    <hyperlink ref="B737" r:id="rId3405" display="https://fbref.com/en/players/b2c66859/Kasey-McAteer" xr:uid="{C8C75E31-4002-405A-8FA8-3BD1456A24A7}"/>
    <hyperlink ref="B738" r:id="rId3406" display="https://fbref.com/en/players/928a4a61/Jens-Cajuste" xr:uid="{842DFDD4-B470-482D-B1D0-641694AB1C41}"/>
    <hyperlink ref="B739" r:id="rId3407" display="https://fbref.com/en/players/48a08f79/Anis-Mehmeti" xr:uid="{FB6E2FA0-9C52-4BE4-B6EC-1CED79257CCD}"/>
    <hyperlink ref="B740" r:id="rId3408" display="https://fbref.com/en/players/6ea97fd5/Alex-Palmer" xr:uid="{1258BA5B-75CF-43B7-9BF9-80A0DA0E0CA0}"/>
    <hyperlink ref="B741" r:id="rId3409" display="https://fbref.com/en/players/9319781b/Ben-Johnson" xr:uid="{61AFFC93-2315-4BD3-938C-DA27F2CD4F31}"/>
    <hyperlink ref="B742" r:id="rId3410" display="https://fbref.com/en/players/b3fe23c6/Wes-Burns" xr:uid="{751C16B7-C73F-462F-81C0-79BB1185B36C}"/>
    <hyperlink ref="B743" r:id="rId3411" display="https://fbref.com/en/players/39944392/Sammie-Szmodics" xr:uid="{53F83BD5-1D3E-4513-AB2F-06B1D204B7BF}"/>
    <hyperlink ref="B744" r:id="rId3412" display="https://fbref.com/en/players/a47ad0f5/Dan-Neil" xr:uid="{54EF5D3E-ACD8-45DB-9B39-CFDFE304B63B}"/>
    <hyperlink ref="B745" r:id="rId3413" display="https://fbref.com/en/players/e2b384d2/Chuba-Akpom" xr:uid="{08F5CB46-33E4-4986-8AA7-3E0ED1339EA8}"/>
    <hyperlink ref="B746" r:id="rId3414" display="https://fbref.com/en/players/be927d03/Ashley-Young" xr:uid="{63230AEE-5CAB-4B6D-AEEC-B37F773333A0}"/>
    <hyperlink ref="B747" r:id="rId3415" display="https://fbref.com/en/players/4ec55b87/Conor-Chaplin" xr:uid="{F4614CAC-D0C5-4BEB-A958-20ED93C29633}"/>
    <hyperlink ref="B748" r:id="rId3416" display="https://fbref.com/en/players/788c0277/Chiedozie-Ogbene" xr:uid="{100EF93E-2160-4183-B869-F37256BAEA4D}"/>
    <hyperlink ref="B749" r:id="rId3417" display="https://fbref.com/en/players/43309491/Nathan-Broadhead" xr:uid="{752A3730-5B88-4109-9309-93E92BEFC046}"/>
    <hyperlink ref="B750" r:id="rId3418" display="https://fbref.com/en/players/8450467d/Ali-Al-Hamadi" xr:uid="{2E7494C0-CA8D-4402-9AAB-9B41AB46E382}"/>
    <hyperlink ref="B751" r:id="rId3419" display="https://fbref.com/en/players/6068431b/Cameron-Humphreys" xr:uid="{7A73D521-7442-4950-9B43-407E52B4C13C}"/>
    <hyperlink ref="B752" r:id="rId3420" display="https://fbref.com/en/players/9ac825cb/Leon-Ayinde" xr:uid="{200564E3-1C5E-4C97-BF6F-7C1D4E256F86}"/>
    <hyperlink ref="B753" r:id="rId3421" display="https://fbref.com/en/players/a0e00e23/Elkan-Baggott" xr:uid="{07D1B23E-559C-4E78-AC3D-6298855A06D7}"/>
    <hyperlink ref="B754" r:id="rId3422" display="https://fbref.com/en/players/5c957d3e/Finley-Barbrook" xr:uid="{53712E9C-9320-4C23-ABFE-4D115B0510C9}"/>
    <hyperlink ref="B755" r:id="rId3423" display="https://fbref.com/en/players/6115a18a/Somto-Boniface" xr:uid="{F3F0534E-D8DD-4108-A6E6-46B55D4D7198}"/>
    <hyperlink ref="B756" r:id="rId3424" display="https://fbref.com/en/players/e608ed4c/David-Button" xr:uid="{13200C71-F460-4430-9744-1284FB44AA8C}"/>
    <hyperlink ref="B757" r:id="rId3425" display="https://fbref.com/en/players/e28e9bec/Luke-Woolfenden" xr:uid="{879F9CA7-6F12-4752-B9FE-F51ACD0E0587}"/>
    <hyperlink ref="B758" r:id="rId3426" display="https://fbref.com/en/players/810912d5/Carl-Rushworth" xr:uid="{3277B58C-62F5-4D0A-A8F3-75F681AA194C}"/>
    <hyperlink ref="B759" r:id="rId3427" display="https://fbref.com/en/players/81a487b9/Matt-Grimes" xr:uid="{CBA2D762-5ED0-4786-AAE6-127A9C365E65}"/>
    <hyperlink ref="B760" r:id="rId3428" display="https://fbref.com/en/players/58448fbb/Milan-van-Ewijk" xr:uid="{BEBFF82F-D030-4F9D-A1E2-EB8A80A7CAE8}"/>
    <hyperlink ref="B761" r:id="rId3429" display="https://fbref.com/en/players/2a158ded/Jay-Dasilva" xr:uid="{F2103B01-7C53-491C-8FA2-358E131FDA6E}"/>
    <hyperlink ref="B762" r:id="rId3430" display="https://fbref.com/en/players/23aa33e2/Liam-Kitching" xr:uid="{23B602C6-5071-42A1-988D-F46E2EDB627F}"/>
    <hyperlink ref="B763" r:id="rId3431" display="https://fbref.com/en/players/0d5a541f/Ephron-Mason-Clark" xr:uid="{8DB4A96B-3C2E-4DCF-96D3-FEDBEC8CB435}"/>
    <hyperlink ref="B764" r:id="rId3432" display="https://fbref.com/en/players/6a471ee8/Bobby-Thomas" xr:uid="{FA99AF83-6849-4700-AE13-217400B494F7}"/>
    <hyperlink ref="B765" r:id="rId3433" display="https://fbref.com/en/players/91cd37b7/Haji-Wright" xr:uid="{03BF10C4-CA9A-43D6-9F44-F581C5842A6A}"/>
    <hyperlink ref="B766" r:id="rId3434" display="https://fbref.com/en/players/5e67ea3a/Tatsuhiro-Sakamoto" xr:uid="{FFA2099B-7D6A-4755-9D74-A0D006A7169B}"/>
    <hyperlink ref="B767" r:id="rId3435" display="https://fbref.com/en/players/e8cc2cbb/Victor-Torp" xr:uid="{E776A676-238C-4BD9-AD4D-23130B8579D4}"/>
    <hyperlink ref="B768" r:id="rId3436" display="https://fbref.com/en/players/4d395e2b/Jack-Rudoni" xr:uid="{2AE907AC-BD4F-4EE0-8E8E-BD9E754D1E10}"/>
    <hyperlink ref="B769" r:id="rId3437" display="https://fbref.com/en/players/fb152f96/Brandon-Thomas-Asante" xr:uid="{BBA8DB66-0C61-426E-9EB3-4803E20E0582}"/>
    <hyperlink ref="B770" r:id="rId3438" display="https://fbref.com/en/players/9722d36c/Josh-Eccles" xr:uid="{2A8568DA-25A7-41E2-9EF5-23AA10B1F415}"/>
    <hyperlink ref="B771" r:id="rId3439" display="https://fbref.com/en/players/26d3b5be/Ellis-Simms" xr:uid="{06CD1974-68CA-4480-9867-91F0E354D22F}"/>
    <hyperlink ref="B772" r:id="rId3440" display="https://fbref.com/en/players/a4183553/Joel-Latibeaudiere" xr:uid="{7E1458D9-B657-43BB-95D2-CD8E0A6D7F45}"/>
    <hyperlink ref="B773" r:id="rId3441" display="https://fbref.com/en/players/2944f86f/Frank-Onyeka" xr:uid="{D306DA12-761D-49C9-8959-527FC0E21EF0}"/>
    <hyperlink ref="B774" r:id="rId3442" display="https://fbref.com/en/players/e28e9bec/Luke-Woolfenden" xr:uid="{9F90D78D-05A2-4D25-B182-1FD80D7A6C73}"/>
    <hyperlink ref="B775" r:id="rId3443" display="https://fbref.com/en/players/87189f25/Romain-Esse" xr:uid="{F35D15DB-CC4E-4F2C-911F-3F6D2B3AE048}"/>
    <hyperlink ref="B776" r:id="rId3444" display="https://fbref.com/en/players/9b066938/Kaine-Kesler-Hayden" xr:uid="{15E48F10-C100-4537-B973-0F617166DED2}"/>
    <hyperlink ref="B777" r:id="rId3445" display="https://fbref.com/en/players/2c183a79/Jamie-Allen" xr:uid="{00BE2C35-8103-4B53-811D-5DC95BBBB79C}"/>
    <hyperlink ref="B778" r:id="rId3446" display="https://fbref.com/en/players/676b6c9b/Jake-Bidwell" xr:uid="{1886926B-0FF1-4A7E-8BF8-3BFBD8BA706E}"/>
    <hyperlink ref="B779" r:id="rId3447" display="https://fbref.com/en/players/3e707ad4/Brau" xr:uid="{EFB4F00B-251D-4F03-943D-EB012FE2A3F1}"/>
    <hyperlink ref="B780" r:id="rId3448" display="https://fbref.com/en/players/baf7624c/Kai-Andrews" xr:uid="{12F6F7F9-C8DA-4AB8-86F1-056C887E6D19}"/>
    <hyperlink ref="B781" r:id="rId3449" display="https://fbref.com/en/players/165c7444/Jahnoah-Markelo" xr:uid="{29E052C3-3C22-4CA6-A015-769EEC43EA16}"/>
    <hyperlink ref="B782" r:id="rId3450" display="https://fbref.com/en/players/76c1ea7c/Raphael-Borges-Rodrigues" xr:uid="{D6CBB0B3-C73B-4F2A-9164-A57C54F54AF2}"/>
    <hyperlink ref="B783" r:id="rId3451" display="https://fbref.com/en/players/fe3db176/Yang-Minhyeok" xr:uid="{3193AC13-34F0-412A-81EB-5ADD1D79668A}"/>
    <hyperlink ref="B784" r:id="rId3452" display="https://fbref.com/en/players/7b4a62af/Ben-Sheaf" xr:uid="{349BC3CB-18FC-4A67-BF61-97D3AFFEA24A}"/>
    <hyperlink ref="B785" r:id="rId3453" display="https://fbref.com/en/players/232b46c0/Justin-Obikwu" xr:uid="{1D4DD2B7-0FC2-45DE-B594-027E0B950575}"/>
    <hyperlink ref="B786" r:id="rId3454" display="https://fbref.com/en/players/b50efed4/Callum-Perry" xr:uid="{1F2AC29A-1597-47CB-AC67-2F921FE4E1E4}"/>
    <hyperlink ref="B787" r:id="rId3455" display="https://fbref.com/en/players/152402c4/George-Shepherd" xr:uid="{24346FF3-6EE8-4430-8559-E7952DD52173}"/>
    <hyperlink ref="B788" r:id="rId3456" display="https://fbref.com/en/players/482b08fa/Oscar-Varney" xr:uid="{EA0DD3A7-5EBC-4A12-87C9-9EF8369AACF2}"/>
    <hyperlink ref="B789" r:id="rId3457" display="https://fbref.com/en/players/0118dd71/Ben-Wilson" xr:uid="{DAC8132C-65A4-43F6-B1B2-BCDA0BC8DB38}"/>
    <hyperlink ref="B790" r:id="rId3458" display="https://fbref.com/en/players/457cb02f/Ivor-Pandur" xr:uid="{85C990FC-2BD1-417B-AA8B-F924876E02AD}"/>
    <hyperlink ref="B791" r:id="rId3459" display="https://fbref.com/en/players/debe38a0/John-Egan" xr:uid="{F7753D03-6E30-44FB-BF5C-28C949AA7A00}"/>
    <hyperlink ref="B792" r:id="rId3460" display="https://fbref.com/en/players/97aba136/Lewie-Coyle" xr:uid="{48EE6CB2-B1DB-4F93-AF23-50BDDB08D371}"/>
    <hyperlink ref="B793" r:id="rId3461" display="https://fbref.com/en/players/29c29cef/Charlie-Hughes" xr:uid="{B019DA18-2391-4112-823F-EFF073AC0245}"/>
    <hyperlink ref="B794" r:id="rId3462" display="https://fbref.com/en/players/ba4d4908/Regan-Slater" xr:uid="{A4647E00-3D82-4524-9DF5-C37E516481EF}"/>
    <hyperlink ref="B795" r:id="rId3463" display="https://fbref.com/en/players/01962d0d/Joe-Gelhardt" xr:uid="{0E1EE172-2C30-4FF9-B5AB-C51634E86CA1}"/>
    <hyperlink ref="B796" r:id="rId3464" display="https://fbref.com/en/players/78b8ac63/Oliver-McBurnie" xr:uid="{B447F810-CADF-41FE-82C3-3FFEFF1A8488}"/>
    <hyperlink ref="B797" r:id="rId3465" display="https://fbref.com/en/players/73b1d65b/Ryan-Giles" xr:uid="{AE57D6D1-C5D3-453C-9DED-5F8D7205AEE0}"/>
    <hyperlink ref="B798" r:id="rId3466" display="https://fbref.com/en/players/43f5d4e6/Matt-Crooks" xr:uid="{CF16359D-5092-4094-9A1E-DB53E4CFBF9D}"/>
    <hyperlink ref="B799" r:id="rId3467" display="https://fbref.com/en/players/e9d29bb8/Kyle-Joseph" xr:uid="{0123C189-179A-409E-BA13-19735A7BC51F}"/>
    <hyperlink ref="B800" r:id="rId3468" display="https://fbref.com/en/players/e8213ed3/Amir-Hadziahmetovic" xr:uid="{D8A747CB-72F1-4978-B39A-D19C7B5BC21E}"/>
    <hyperlink ref="B801" r:id="rId3469" display="https://fbref.com/en/players/983515f8/Liam-Millar" xr:uid="{B205E1AB-1B16-45AF-AA6F-EEB044173089}"/>
    <hyperlink ref="B802" r:id="rId3470" display="https://fbref.com/en/players/d6192210/Semi-Ajayi" xr:uid="{889A99FE-08D9-4250-A873-B79D47CD1F64}"/>
    <hyperlink ref="B803" r:id="rId3471" display="https://fbref.com/en/players/0df2b165/John-Lundstram" xr:uid="{63FA5385-8636-4EAE-851D-8C1597C25D45}"/>
    <hyperlink ref="B804" r:id="rId3472" display="https://fbref.com/en/players/e0d1510a/Cody-Drameh" xr:uid="{F8023244-FC25-482C-8035-1518B0F9ADEC}"/>
    <hyperlink ref="B805" r:id="rId3473" display="https://fbref.com/en/players/b6cafcad/Bachir-Belloumi" xr:uid="{404B3F43-0D5A-4497-BC2C-49A8D643E697}"/>
    <hyperlink ref="B806" r:id="rId3474" display="https://fbref.com/en/players/e0767642/Joel-Ndala" xr:uid="{1ACF17FA-10D2-414B-8CA1-6E8EF4138A37}"/>
    <hyperlink ref="B807" r:id="rId3475" display="https://fbref.com/en/players/9d9a71c1/Akin-Famewo" xr:uid="{1CF1CDB4-8295-4C2A-9F05-C866589F85B1}"/>
    <hyperlink ref="B808" r:id="rId3476" display="https://fbref.com/en/players/8ac454b5/Paddy-McNair" xr:uid="{2DDE2A6F-FC33-4B77-8F2B-C0ADB3B240E6}"/>
    <hyperlink ref="B809" r:id="rId3477" display="https://fbref.com/en/players/56d838f7/Darko-Gyabi" xr:uid="{A7B74F5B-54B5-4FB3-B19D-7896BE10570E}"/>
    <hyperlink ref="B810" r:id="rId3478" display="https://fbref.com/en/players/5529e983/Babajide-Akintola" xr:uid="{E9E6EA48-810B-4C7F-9A11-6A6BD85A1DB8}"/>
    <hyperlink ref="B811" r:id="rId3479" display="https://fbref.com/en/players/d77edba6/Lewis-Koumas" xr:uid="{DA304D04-A0C8-4B1D-B2CC-897EB7880298}"/>
    <hyperlink ref="B812" r:id="rId3480" display="https://fbref.com/en/players/4fe1f01d/Enis-Destan" xr:uid="{28B3D274-16BA-4EC4-91D8-3799480CD4C7}"/>
    <hyperlink ref="B813" r:id="rId3481" display="https://fbref.com/en/players/453f566a/Kasey-Palmer" xr:uid="{45CC9BD5-666F-4DB6-BC3C-BBD5116F4613}"/>
    <hyperlink ref="B814" r:id="rId3482" display="https://fbref.com/en/players/578e7583/Yu-Hirakawa" xr:uid="{6F79C239-AC38-4D34-86E0-BA5EEF0A8AE7}"/>
    <hyperlink ref="B815" r:id="rId3483" display="https://fbref.com/en/players/2f6ec02a/Kieran-Dowell" xr:uid="{BA5A9384-84C1-47C1-A7EB-5E0AF568AFCD}"/>
    <hyperlink ref="B816" r:id="rId3484" display="https://fbref.com/en/players/377105d7/Cathal-McCarthy" xr:uid="{C12D2352-BDD3-4060-92B5-3E4CA2D4B3E3}"/>
    <hyperlink ref="B817" r:id="rId3485" display="https://fbref.com/en/players/2875c756/Matty-Jacob" xr:uid="{C298ACFF-5BA9-4DE3-B637-957DA7CCCDBF}"/>
    <hyperlink ref="B818" r:id="rId3486" display="https://fbref.com/en/players/4f9091bc/Toby-Collyer" xr:uid="{FDD734D3-7680-4D17-A7F4-81A9AA956D1F}"/>
    <hyperlink ref="B819" r:id="rId3487" display="https://fbref.com/en/players/a6fbfa77/Abu-Kamara" xr:uid="{DE3AEE2A-32BB-41C9-8249-75847865E092}"/>
    <hyperlink ref="B820" r:id="rId3488" display="https://fbref.com/en/players/d0330b1d/Dillon-Phillips" xr:uid="{CB8EC685-2B81-424E-BE40-D812DCAE9E26}"/>
    <hyperlink ref="B821" r:id="rId3489" display="https://fbref.com/en/players/15944afd/Eliot-Matazo" xr:uid="{A58D307A-120A-49E2-B939-6F3B94009200}"/>
    <hyperlink ref="B822" r:id="rId3490" display="https://fbref.com/en/players/5e74d6c8/Brandon-Williams" xr:uid="{BEE740B8-1B0B-4F43-97BD-1B4859C33D3A}"/>
    <hyperlink ref="B823" r:id="rId3491" display="https://fbref.com/en/players/4575b888/Nathan-Tinsdale" xr:uid="{024780AC-41C1-4833-A4E3-F1C8B9610464}"/>
    <hyperlink ref="B824" r:id="rId3492" display="https://fbref.com/en/players/cce3472d/Stanley-Ashbee" xr:uid="{F851BE90-01AE-4A37-ADB5-BF4E27968F39}"/>
    <hyperlink ref="B825" r:id="rId3493" display="https://fbref.com/en/players/2c2b1860/Pharrell-Brown" xr:uid="{AB300A6A-289C-460F-911F-9D01B96A5A85}"/>
    <hyperlink ref="B826" r:id="rId3494" display="https://fbref.com/en/players/3b9bf650/James-Debayo" xr:uid="{1596B954-32CE-4A43-B157-5F6A5A629241}"/>
    <hyperlink ref="B827" r:id="rId3495" display="https://fbref.com/en/players/ab18d1b0/James-Furlong" xr:uid="{076CA8E9-8838-44E3-A378-332CC1CCB95D}"/>
    <hyperlink ref="B828" r:id="rId3496" display="https://fbref.com/en/players/5d0c5a54/Archie-Howard" xr:uid="{98BF46D5-51E0-4A43-9D10-89CD536B1D0D}"/>
    <hyperlink ref="B829" r:id="rId3497" display="https://fbref.com/en/players/c12d619b/Calvin-Okike" xr:uid="{AB7DD782-FFDE-4433-BF0C-7BDAC0B3F688}"/>
    <hyperlink ref="B830" r:id="rId3498" display="https://fbref.com/en/players/8ed9d6c4/Hugh-Parker" xr:uid="{7B3761BB-C7EE-4F2B-BD3D-DCA298FE0895}"/>
    <hyperlink ref="B831" r:id="rId3499" display="https://fbref.com/en/players/3bd1d7b7/Aidon-Shehu" xr:uid="{E03AF019-3F1C-4A72-A10F-F5D0FC5CCF2A}"/>
    <hyperlink ref="B832" r:id="rId3500" display="https://fbref.com/en/players/3ce6c74d/Harry-Vaughan" xr:uid="{C82AA3C5-3020-453C-B39D-78BB35F200B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0FA6-2CB7-43C6-8BD4-1DF6FC8FA9B9}">
  <sheetPr codeName="Sheet10"/>
  <dimension ref="A1:U22"/>
  <sheetViews>
    <sheetView workbookViewId="0">
      <selection sqref="A1:U22"/>
    </sheetView>
  </sheetViews>
  <sheetFormatPr defaultRowHeight="16.5"/>
  <cols>
    <col min="1" max="1" width="18" style="65" bestFit="1" customWidth="1"/>
    <col min="2" max="16384" width="9" style="65"/>
  </cols>
  <sheetData>
    <row r="1" spans="1:21" ht="17.25" thickBot="1">
      <c r="A1" s="127"/>
      <c r="B1" s="128"/>
      <c r="C1" s="129" t="s">
        <v>0</v>
      </c>
      <c r="D1" s="127"/>
      <c r="E1" s="127"/>
      <c r="F1" s="128"/>
      <c r="G1" s="129" t="s">
        <v>1</v>
      </c>
      <c r="H1" s="127"/>
      <c r="I1" s="127"/>
      <c r="J1" s="127"/>
      <c r="K1" s="127"/>
      <c r="L1" s="127"/>
      <c r="M1" s="127"/>
      <c r="N1" s="127"/>
      <c r="O1" s="127"/>
      <c r="P1" s="128"/>
      <c r="Q1" s="129" t="s">
        <v>1880</v>
      </c>
      <c r="R1" s="127"/>
      <c r="S1" s="127"/>
      <c r="T1" s="127"/>
      <c r="U1" s="131"/>
    </row>
    <row r="2" spans="1:21" ht="17.25" thickBot="1">
      <c r="A2" s="33" t="s">
        <v>17</v>
      </c>
      <c r="B2" s="32" t="s">
        <v>1881</v>
      </c>
      <c r="C2" s="31" t="s">
        <v>8</v>
      </c>
      <c r="D2" s="32" t="s">
        <v>9</v>
      </c>
      <c r="E2" s="32" t="s">
        <v>10</v>
      </c>
      <c r="F2" s="32" t="s">
        <v>11</v>
      </c>
      <c r="G2" s="31" t="s">
        <v>34</v>
      </c>
      <c r="H2" s="32" t="s">
        <v>1882</v>
      </c>
      <c r="I2" s="32" t="s">
        <v>1883</v>
      </c>
      <c r="J2" s="32" t="s">
        <v>1884</v>
      </c>
      <c r="K2" s="32" t="s">
        <v>1885</v>
      </c>
      <c r="L2" s="32" t="s">
        <v>30</v>
      </c>
      <c r="M2" s="32" t="s">
        <v>31</v>
      </c>
      <c r="N2" s="32" t="s">
        <v>32</v>
      </c>
      <c r="O2" s="32" t="s">
        <v>1886</v>
      </c>
      <c r="P2" s="32" t="s">
        <v>1887</v>
      </c>
      <c r="Q2" s="31" t="s">
        <v>12</v>
      </c>
      <c r="R2" s="32" t="s">
        <v>1888</v>
      </c>
      <c r="S2" s="32" t="s">
        <v>1889</v>
      </c>
      <c r="T2" s="32" t="s">
        <v>1890</v>
      </c>
      <c r="U2" s="70" t="s">
        <v>1885</v>
      </c>
    </row>
    <row r="3" spans="1:21">
      <c r="A3" s="60" t="s">
        <v>46</v>
      </c>
      <c r="B3" s="45">
        <v>2</v>
      </c>
      <c r="C3" s="44">
        <v>38</v>
      </c>
      <c r="D3" s="45">
        <v>38</v>
      </c>
      <c r="E3" s="86">
        <v>3420</v>
      </c>
      <c r="F3" s="45">
        <v>38</v>
      </c>
      <c r="G3" s="44">
        <v>27</v>
      </c>
      <c r="H3" s="45">
        <v>0.71</v>
      </c>
      <c r="I3" s="45">
        <v>89</v>
      </c>
      <c r="J3" s="45">
        <v>61</v>
      </c>
      <c r="K3" s="45">
        <v>69.7</v>
      </c>
      <c r="L3" s="45">
        <v>26</v>
      </c>
      <c r="M3" s="45">
        <v>7</v>
      </c>
      <c r="N3" s="45">
        <v>5</v>
      </c>
      <c r="O3" s="45">
        <v>19</v>
      </c>
      <c r="P3" s="45">
        <v>50</v>
      </c>
      <c r="Q3" s="44">
        <v>0</v>
      </c>
      <c r="R3" s="45">
        <v>0</v>
      </c>
      <c r="S3" s="45">
        <v>0</v>
      </c>
      <c r="T3" s="45">
        <v>0</v>
      </c>
      <c r="U3" s="61"/>
    </row>
    <row r="4" spans="1:21">
      <c r="A4" s="60" t="s">
        <v>61</v>
      </c>
      <c r="B4" s="45">
        <v>2</v>
      </c>
      <c r="C4" s="44">
        <v>38</v>
      </c>
      <c r="D4" s="45">
        <v>38</v>
      </c>
      <c r="E4" s="86">
        <v>3420</v>
      </c>
      <c r="F4" s="45">
        <v>38</v>
      </c>
      <c r="G4" s="44">
        <v>49</v>
      </c>
      <c r="H4" s="45">
        <v>1.29</v>
      </c>
      <c r="I4" s="45">
        <v>161</v>
      </c>
      <c r="J4" s="45">
        <v>114</v>
      </c>
      <c r="K4" s="45">
        <v>70.2</v>
      </c>
      <c r="L4" s="45">
        <v>19</v>
      </c>
      <c r="M4" s="45">
        <v>8</v>
      </c>
      <c r="N4" s="45">
        <v>11</v>
      </c>
      <c r="O4" s="45">
        <v>9</v>
      </c>
      <c r="P4" s="45">
        <v>23.7</v>
      </c>
      <c r="Q4" s="44">
        <v>2</v>
      </c>
      <c r="R4" s="45">
        <v>1</v>
      </c>
      <c r="S4" s="45">
        <v>1</v>
      </c>
      <c r="T4" s="45">
        <v>0</v>
      </c>
      <c r="U4" s="61">
        <v>50</v>
      </c>
    </row>
    <row r="5" spans="1:21">
      <c r="A5" s="60" t="s">
        <v>67</v>
      </c>
      <c r="B5" s="45">
        <v>1</v>
      </c>
      <c r="C5" s="44">
        <v>38</v>
      </c>
      <c r="D5" s="45">
        <v>38</v>
      </c>
      <c r="E5" s="86">
        <v>3420</v>
      </c>
      <c r="F5" s="45">
        <v>38</v>
      </c>
      <c r="G5" s="44">
        <v>54</v>
      </c>
      <c r="H5" s="45">
        <v>1.42</v>
      </c>
      <c r="I5" s="45">
        <v>157</v>
      </c>
      <c r="J5" s="45">
        <v>109</v>
      </c>
      <c r="K5" s="45">
        <v>69.400000000000006</v>
      </c>
      <c r="L5" s="45">
        <v>13</v>
      </c>
      <c r="M5" s="45">
        <v>18</v>
      </c>
      <c r="N5" s="45">
        <v>7</v>
      </c>
      <c r="O5" s="45">
        <v>11</v>
      </c>
      <c r="P5" s="45">
        <v>28.9</v>
      </c>
      <c r="Q5" s="44">
        <v>6</v>
      </c>
      <c r="R5" s="45">
        <v>6</v>
      </c>
      <c r="S5" s="45">
        <v>0</v>
      </c>
      <c r="T5" s="45">
        <v>0</v>
      </c>
      <c r="U5" s="61">
        <v>0</v>
      </c>
    </row>
    <row r="6" spans="1:21">
      <c r="A6" s="60" t="s">
        <v>56</v>
      </c>
      <c r="B6" s="45">
        <v>2</v>
      </c>
      <c r="C6" s="44">
        <v>38</v>
      </c>
      <c r="D6" s="45">
        <v>38</v>
      </c>
      <c r="E6" s="86">
        <v>3420</v>
      </c>
      <c r="F6" s="45">
        <v>38</v>
      </c>
      <c r="G6" s="44">
        <v>52</v>
      </c>
      <c r="H6" s="45">
        <v>1.37</v>
      </c>
      <c r="I6" s="45">
        <v>150</v>
      </c>
      <c r="J6" s="45">
        <v>106</v>
      </c>
      <c r="K6" s="45">
        <v>68.7</v>
      </c>
      <c r="L6" s="45">
        <v>14</v>
      </c>
      <c r="M6" s="45">
        <v>11</v>
      </c>
      <c r="N6" s="45">
        <v>13</v>
      </c>
      <c r="O6" s="45">
        <v>10</v>
      </c>
      <c r="P6" s="45">
        <v>26.3</v>
      </c>
      <c r="Q6" s="44">
        <v>8</v>
      </c>
      <c r="R6" s="45">
        <v>5</v>
      </c>
      <c r="S6" s="45">
        <v>3</v>
      </c>
      <c r="T6" s="45">
        <v>0</v>
      </c>
      <c r="U6" s="61">
        <v>37.5</v>
      </c>
    </row>
    <row r="7" spans="1:21">
      <c r="A7" s="60" t="s">
        <v>52</v>
      </c>
      <c r="B7" s="45">
        <v>1</v>
      </c>
      <c r="C7" s="44">
        <v>38</v>
      </c>
      <c r="D7" s="45">
        <v>38</v>
      </c>
      <c r="E7" s="86">
        <v>3420</v>
      </c>
      <c r="F7" s="45">
        <v>38</v>
      </c>
      <c r="G7" s="44">
        <v>46</v>
      </c>
      <c r="H7" s="45">
        <v>1.21</v>
      </c>
      <c r="I7" s="45">
        <v>145</v>
      </c>
      <c r="J7" s="45">
        <v>103</v>
      </c>
      <c r="K7" s="45">
        <v>71.7</v>
      </c>
      <c r="L7" s="45">
        <v>14</v>
      </c>
      <c r="M7" s="45">
        <v>11</v>
      </c>
      <c r="N7" s="45">
        <v>13</v>
      </c>
      <c r="O7" s="45">
        <v>10</v>
      </c>
      <c r="P7" s="45">
        <v>26.3</v>
      </c>
      <c r="Q7" s="44">
        <v>6</v>
      </c>
      <c r="R7" s="45">
        <v>5</v>
      </c>
      <c r="S7" s="45">
        <v>1</v>
      </c>
      <c r="T7" s="45">
        <v>0</v>
      </c>
      <c r="U7" s="61">
        <v>16.7</v>
      </c>
    </row>
    <row r="8" spans="1:21">
      <c r="A8" s="60" t="s">
        <v>3418</v>
      </c>
      <c r="B8" s="45">
        <v>2</v>
      </c>
      <c r="C8" s="44">
        <v>38</v>
      </c>
      <c r="D8" s="45">
        <v>38</v>
      </c>
      <c r="E8" s="86">
        <v>3420</v>
      </c>
      <c r="F8" s="45">
        <v>38</v>
      </c>
      <c r="G8" s="44">
        <v>75</v>
      </c>
      <c r="H8" s="45">
        <v>1.97</v>
      </c>
      <c r="I8" s="45">
        <v>205</v>
      </c>
      <c r="J8" s="45">
        <v>137</v>
      </c>
      <c r="K8" s="45">
        <v>66.8</v>
      </c>
      <c r="L8" s="45">
        <v>4</v>
      </c>
      <c r="M8" s="45">
        <v>10</v>
      </c>
      <c r="N8" s="45">
        <v>24</v>
      </c>
      <c r="O8" s="45">
        <v>4</v>
      </c>
      <c r="P8" s="45">
        <v>10.5</v>
      </c>
      <c r="Q8" s="44">
        <v>8</v>
      </c>
      <c r="R8" s="45">
        <v>7</v>
      </c>
      <c r="S8" s="45">
        <v>0</v>
      </c>
      <c r="T8" s="45">
        <v>1</v>
      </c>
      <c r="U8" s="61">
        <v>0</v>
      </c>
    </row>
    <row r="9" spans="1:21">
      <c r="A9" s="60" t="s">
        <v>60</v>
      </c>
      <c r="B9" s="45">
        <v>2</v>
      </c>
      <c r="C9" s="44">
        <v>38</v>
      </c>
      <c r="D9" s="45">
        <v>38</v>
      </c>
      <c r="E9" s="86">
        <v>3418</v>
      </c>
      <c r="F9" s="45">
        <v>38</v>
      </c>
      <c r="G9" s="44">
        <v>54</v>
      </c>
      <c r="H9" s="45">
        <v>1.42</v>
      </c>
      <c r="I9" s="45">
        <v>158</v>
      </c>
      <c r="J9" s="45">
        <v>105</v>
      </c>
      <c r="K9" s="45">
        <v>67.099999999999994</v>
      </c>
      <c r="L9" s="45">
        <v>14</v>
      </c>
      <c r="M9" s="45">
        <v>10</v>
      </c>
      <c r="N9" s="45">
        <v>14</v>
      </c>
      <c r="O9" s="45">
        <v>9</v>
      </c>
      <c r="P9" s="45">
        <v>23.7</v>
      </c>
      <c r="Q9" s="44">
        <v>2</v>
      </c>
      <c r="R9" s="45">
        <v>2</v>
      </c>
      <c r="S9" s="45">
        <v>0</v>
      </c>
      <c r="T9" s="45">
        <v>0</v>
      </c>
      <c r="U9" s="61">
        <v>0</v>
      </c>
    </row>
    <row r="10" spans="1:21">
      <c r="A10" s="60" t="s">
        <v>63</v>
      </c>
      <c r="B10" s="45">
        <v>2</v>
      </c>
      <c r="C10" s="44">
        <v>38</v>
      </c>
      <c r="D10" s="45">
        <v>38</v>
      </c>
      <c r="E10" s="86">
        <v>3420</v>
      </c>
      <c r="F10" s="45">
        <v>38</v>
      </c>
      <c r="G10" s="44">
        <v>51</v>
      </c>
      <c r="H10" s="45">
        <v>1.34</v>
      </c>
      <c r="I10" s="45">
        <v>153</v>
      </c>
      <c r="J10" s="45">
        <v>107</v>
      </c>
      <c r="K10" s="45">
        <v>69.900000000000006</v>
      </c>
      <c r="L10" s="45">
        <v>11</v>
      </c>
      <c r="M10" s="45">
        <v>12</v>
      </c>
      <c r="N10" s="45">
        <v>15</v>
      </c>
      <c r="O10" s="45">
        <v>12</v>
      </c>
      <c r="P10" s="45">
        <v>31.6</v>
      </c>
      <c r="Q10" s="44">
        <v>7</v>
      </c>
      <c r="R10" s="45">
        <v>5</v>
      </c>
      <c r="S10" s="45">
        <v>1</v>
      </c>
      <c r="T10" s="45">
        <v>1</v>
      </c>
      <c r="U10" s="61">
        <v>16.7</v>
      </c>
    </row>
    <row r="11" spans="1:21">
      <c r="A11" s="60" t="s">
        <v>68</v>
      </c>
      <c r="B11" s="45">
        <v>1</v>
      </c>
      <c r="C11" s="44">
        <v>38</v>
      </c>
      <c r="D11" s="45">
        <v>38</v>
      </c>
      <c r="E11" s="86">
        <v>3420</v>
      </c>
      <c r="F11" s="45">
        <v>38</v>
      </c>
      <c r="G11" s="44">
        <v>50</v>
      </c>
      <c r="H11" s="45">
        <v>1.32</v>
      </c>
      <c r="I11" s="45">
        <v>145</v>
      </c>
      <c r="J11" s="45">
        <v>99</v>
      </c>
      <c r="K11" s="45">
        <v>67.599999999999994</v>
      </c>
      <c r="L11" s="45">
        <v>13</v>
      </c>
      <c r="M11" s="45">
        <v>10</v>
      </c>
      <c r="N11" s="45">
        <v>15</v>
      </c>
      <c r="O11" s="45">
        <v>11</v>
      </c>
      <c r="P11" s="45">
        <v>28.9</v>
      </c>
      <c r="Q11" s="44">
        <v>4</v>
      </c>
      <c r="R11" s="45">
        <v>3</v>
      </c>
      <c r="S11" s="45">
        <v>1</v>
      </c>
      <c r="T11" s="45">
        <v>0</v>
      </c>
      <c r="U11" s="61">
        <v>25</v>
      </c>
    </row>
    <row r="12" spans="1:21">
      <c r="A12" s="60" t="s">
        <v>54</v>
      </c>
      <c r="B12" s="45">
        <v>1</v>
      </c>
      <c r="C12" s="44">
        <v>38</v>
      </c>
      <c r="D12" s="45">
        <v>38</v>
      </c>
      <c r="E12" s="86">
        <v>3420</v>
      </c>
      <c r="F12" s="45">
        <v>38</v>
      </c>
      <c r="G12" s="44">
        <v>51</v>
      </c>
      <c r="H12" s="45">
        <v>1.34</v>
      </c>
      <c r="I12" s="45">
        <v>146</v>
      </c>
      <c r="J12" s="45">
        <v>98</v>
      </c>
      <c r="K12" s="45">
        <v>67.099999999999994</v>
      </c>
      <c r="L12" s="45">
        <v>15</v>
      </c>
      <c r="M12" s="45">
        <v>7</v>
      </c>
      <c r="N12" s="45">
        <v>16</v>
      </c>
      <c r="O12" s="45">
        <v>9</v>
      </c>
      <c r="P12" s="45">
        <v>23.7</v>
      </c>
      <c r="Q12" s="44">
        <v>4</v>
      </c>
      <c r="R12" s="45">
        <v>3</v>
      </c>
      <c r="S12" s="45">
        <v>0</v>
      </c>
      <c r="T12" s="45">
        <v>1</v>
      </c>
      <c r="U12" s="61">
        <v>0</v>
      </c>
    </row>
    <row r="13" spans="1:21">
      <c r="A13" s="60" t="s">
        <v>3420</v>
      </c>
      <c r="B13" s="45">
        <v>2</v>
      </c>
      <c r="C13" s="44">
        <v>38</v>
      </c>
      <c r="D13" s="45">
        <v>38</v>
      </c>
      <c r="E13" s="86">
        <v>3420</v>
      </c>
      <c r="F13" s="45">
        <v>38</v>
      </c>
      <c r="G13" s="44">
        <v>56</v>
      </c>
      <c r="H13" s="45">
        <v>1.47</v>
      </c>
      <c r="I13" s="45">
        <v>151</v>
      </c>
      <c r="J13" s="45">
        <v>101</v>
      </c>
      <c r="K13" s="45">
        <v>66.900000000000006</v>
      </c>
      <c r="L13" s="45">
        <v>11</v>
      </c>
      <c r="M13" s="45">
        <v>14</v>
      </c>
      <c r="N13" s="45">
        <v>13</v>
      </c>
      <c r="O13" s="45">
        <v>8</v>
      </c>
      <c r="P13" s="45">
        <v>21.1</v>
      </c>
      <c r="Q13" s="44">
        <v>6</v>
      </c>
      <c r="R13" s="45">
        <v>6</v>
      </c>
      <c r="S13" s="45">
        <v>0</v>
      </c>
      <c r="T13" s="45">
        <v>0</v>
      </c>
      <c r="U13" s="61">
        <v>0</v>
      </c>
    </row>
    <row r="14" spans="1:21">
      <c r="A14" s="60" t="s">
        <v>58</v>
      </c>
      <c r="B14" s="45">
        <v>3</v>
      </c>
      <c r="C14" s="44">
        <v>38</v>
      </c>
      <c r="D14" s="45">
        <v>38</v>
      </c>
      <c r="E14" s="86">
        <v>3420</v>
      </c>
      <c r="F14" s="45">
        <v>38</v>
      </c>
      <c r="G14" s="44">
        <v>53</v>
      </c>
      <c r="H14" s="45">
        <v>1.39</v>
      </c>
      <c r="I14" s="45">
        <v>148</v>
      </c>
      <c r="J14" s="45">
        <v>99</v>
      </c>
      <c r="K14" s="45">
        <v>66.2</v>
      </c>
      <c r="L14" s="45">
        <v>17</v>
      </c>
      <c r="M14" s="45">
        <v>9</v>
      </c>
      <c r="N14" s="45">
        <v>12</v>
      </c>
      <c r="O14" s="45">
        <v>10</v>
      </c>
      <c r="P14" s="45">
        <v>26.3</v>
      </c>
      <c r="Q14" s="44">
        <v>4</v>
      </c>
      <c r="R14" s="45">
        <v>3</v>
      </c>
      <c r="S14" s="45">
        <v>1</v>
      </c>
      <c r="T14" s="45">
        <v>0</v>
      </c>
      <c r="U14" s="61">
        <v>25</v>
      </c>
    </row>
    <row r="15" spans="1:21">
      <c r="A15" s="60" t="s">
        <v>48</v>
      </c>
      <c r="B15" s="45">
        <v>2</v>
      </c>
      <c r="C15" s="44">
        <v>38</v>
      </c>
      <c r="D15" s="45">
        <v>38</v>
      </c>
      <c r="E15" s="86">
        <v>3420</v>
      </c>
      <c r="F15" s="45">
        <v>38</v>
      </c>
      <c r="G15" s="44">
        <v>35</v>
      </c>
      <c r="H15" s="45">
        <v>0.92</v>
      </c>
      <c r="I15" s="45">
        <v>124</v>
      </c>
      <c r="J15" s="45">
        <v>89</v>
      </c>
      <c r="K15" s="45">
        <v>72.599999999999994</v>
      </c>
      <c r="L15" s="45">
        <v>23</v>
      </c>
      <c r="M15" s="45">
        <v>9</v>
      </c>
      <c r="N15" s="45">
        <v>6</v>
      </c>
      <c r="O15" s="45">
        <v>16</v>
      </c>
      <c r="P15" s="45">
        <v>42.1</v>
      </c>
      <c r="Q15" s="44">
        <v>2</v>
      </c>
      <c r="R15" s="45">
        <v>1</v>
      </c>
      <c r="S15" s="45">
        <v>1</v>
      </c>
      <c r="T15" s="45">
        <v>0</v>
      </c>
      <c r="U15" s="61">
        <v>50</v>
      </c>
    </row>
    <row r="16" spans="1:21">
      <c r="A16" s="60" t="s">
        <v>51</v>
      </c>
      <c r="B16" s="45">
        <v>2</v>
      </c>
      <c r="C16" s="44">
        <v>38</v>
      </c>
      <c r="D16" s="45">
        <v>38</v>
      </c>
      <c r="E16" s="86">
        <v>3420</v>
      </c>
      <c r="F16" s="45">
        <v>38</v>
      </c>
      <c r="G16" s="44">
        <v>50</v>
      </c>
      <c r="H16" s="45">
        <v>1.32</v>
      </c>
      <c r="I16" s="45">
        <v>138</v>
      </c>
      <c r="J16" s="45">
        <v>91</v>
      </c>
      <c r="K16" s="45">
        <v>66.7</v>
      </c>
      <c r="L16" s="45">
        <v>20</v>
      </c>
      <c r="M16" s="45">
        <v>11</v>
      </c>
      <c r="N16" s="45">
        <v>7</v>
      </c>
      <c r="O16" s="45">
        <v>8</v>
      </c>
      <c r="P16" s="45">
        <v>21.1</v>
      </c>
      <c r="Q16" s="44">
        <v>4</v>
      </c>
      <c r="R16" s="45">
        <v>4</v>
      </c>
      <c r="S16" s="45">
        <v>0</v>
      </c>
      <c r="T16" s="45">
        <v>0</v>
      </c>
      <c r="U16" s="61">
        <v>0</v>
      </c>
    </row>
    <row r="17" spans="1:21">
      <c r="A17" s="60" t="s">
        <v>4527</v>
      </c>
      <c r="B17" s="45">
        <v>2</v>
      </c>
      <c r="C17" s="44">
        <v>38</v>
      </c>
      <c r="D17" s="45">
        <v>38</v>
      </c>
      <c r="E17" s="86">
        <v>3420</v>
      </c>
      <c r="F17" s="45">
        <v>38</v>
      </c>
      <c r="G17" s="44">
        <v>55</v>
      </c>
      <c r="H17" s="45">
        <v>1.45</v>
      </c>
      <c r="I17" s="45">
        <v>163</v>
      </c>
      <c r="J17" s="45">
        <v>113</v>
      </c>
      <c r="K17" s="45">
        <v>69.3</v>
      </c>
      <c r="L17" s="45">
        <v>14</v>
      </c>
      <c r="M17" s="45">
        <v>7</v>
      </c>
      <c r="N17" s="45">
        <v>17</v>
      </c>
      <c r="O17" s="45">
        <v>8</v>
      </c>
      <c r="P17" s="45">
        <v>21.1</v>
      </c>
      <c r="Q17" s="44">
        <v>5</v>
      </c>
      <c r="R17" s="45">
        <v>5</v>
      </c>
      <c r="S17" s="45">
        <v>0</v>
      </c>
      <c r="T17" s="45">
        <v>0</v>
      </c>
      <c r="U17" s="61">
        <v>0</v>
      </c>
    </row>
    <row r="18" spans="1:21">
      <c r="A18" s="60" t="s">
        <v>4525</v>
      </c>
      <c r="B18" s="45">
        <v>4</v>
      </c>
      <c r="C18" s="44">
        <v>38</v>
      </c>
      <c r="D18" s="45">
        <v>38</v>
      </c>
      <c r="E18" s="86">
        <v>3420</v>
      </c>
      <c r="F18" s="45">
        <v>38</v>
      </c>
      <c r="G18" s="44">
        <v>51</v>
      </c>
      <c r="H18" s="45">
        <v>1.34</v>
      </c>
      <c r="I18" s="45">
        <v>152</v>
      </c>
      <c r="J18" s="45">
        <v>107</v>
      </c>
      <c r="K18" s="45">
        <v>69.7</v>
      </c>
      <c r="L18" s="45">
        <v>11</v>
      </c>
      <c r="M18" s="45">
        <v>11</v>
      </c>
      <c r="N18" s="45">
        <v>16</v>
      </c>
      <c r="O18" s="45">
        <v>9</v>
      </c>
      <c r="P18" s="45">
        <v>23.7</v>
      </c>
      <c r="Q18" s="44">
        <v>6</v>
      </c>
      <c r="R18" s="45">
        <v>5</v>
      </c>
      <c r="S18" s="45">
        <v>1</v>
      </c>
      <c r="T18" s="45">
        <v>0</v>
      </c>
      <c r="U18" s="61">
        <v>16.7</v>
      </c>
    </row>
    <row r="19" spans="1:21">
      <c r="A19" s="60" t="s">
        <v>3419</v>
      </c>
      <c r="B19" s="45">
        <v>2</v>
      </c>
      <c r="C19" s="44">
        <v>38</v>
      </c>
      <c r="D19" s="45">
        <v>38</v>
      </c>
      <c r="E19" s="86">
        <v>3420</v>
      </c>
      <c r="F19" s="45">
        <v>38</v>
      </c>
      <c r="G19" s="44">
        <v>48</v>
      </c>
      <c r="H19" s="45">
        <v>1.26</v>
      </c>
      <c r="I19" s="45">
        <v>163</v>
      </c>
      <c r="J19" s="45">
        <v>118</v>
      </c>
      <c r="K19" s="45">
        <v>71.8</v>
      </c>
      <c r="L19" s="45">
        <v>14</v>
      </c>
      <c r="M19" s="45">
        <v>12</v>
      </c>
      <c r="N19" s="45">
        <v>12</v>
      </c>
      <c r="O19" s="45">
        <v>11</v>
      </c>
      <c r="P19" s="45">
        <v>28.9</v>
      </c>
      <c r="Q19" s="44">
        <v>3</v>
      </c>
      <c r="R19" s="45">
        <v>2</v>
      </c>
      <c r="S19" s="45">
        <v>1</v>
      </c>
      <c r="T19" s="45">
        <v>0</v>
      </c>
      <c r="U19" s="61">
        <v>33.299999999999997</v>
      </c>
    </row>
    <row r="20" spans="1:21">
      <c r="A20" s="60" t="s">
        <v>4528</v>
      </c>
      <c r="B20" s="45">
        <v>2</v>
      </c>
      <c r="C20" s="44">
        <v>38</v>
      </c>
      <c r="D20" s="45">
        <v>38</v>
      </c>
      <c r="E20" s="86">
        <v>3420</v>
      </c>
      <c r="F20" s="45">
        <v>38</v>
      </c>
      <c r="G20" s="44">
        <v>57</v>
      </c>
      <c r="H20" s="45">
        <v>1.5</v>
      </c>
      <c r="I20" s="45">
        <v>147</v>
      </c>
      <c r="J20" s="45">
        <v>93</v>
      </c>
      <c r="K20" s="45">
        <v>63.3</v>
      </c>
      <c r="L20" s="45">
        <v>10</v>
      </c>
      <c r="M20" s="45">
        <v>11</v>
      </c>
      <c r="N20" s="45">
        <v>17</v>
      </c>
      <c r="O20" s="45">
        <v>9</v>
      </c>
      <c r="P20" s="45">
        <v>23.7</v>
      </c>
      <c r="Q20" s="44">
        <v>3</v>
      </c>
      <c r="R20" s="45">
        <v>3</v>
      </c>
      <c r="S20" s="45">
        <v>0</v>
      </c>
      <c r="T20" s="45">
        <v>0</v>
      </c>
      <c r="U20" s="61">
        <v>0</v>
      </c>
    </row>
    <row r="21" spans="1:21">
      <c r="A21" s="60" t="s">
        <v>4526</v>
      </c>
      <c r="B21" s="45">
        <v>2</v>
      </c>
      <c r="C21" s="44">
        <v>38</v>
      </c>
      <c r="D21" s="45">
        <v>38</v>
      </c>
      <c r="E21" s="86">
        <v>3420</v>
      </c>
      <c r="F21" s="45">
        <v>38</v>
      </c>
      <c r="G21" s="44">
        <v>65</v>
      </c>
      <c r="H21" s="45">
        <v>1.71</v>
      </c>
      <c r="I21" s="45">
        <v>189</v>
      </c>
      <c r="J21" s="45">
        <v>129</v>
      </c>
      <c r="K21" s="45">
        <v>68.8</v>
      </c>
      <c r="L21" s="45">
        <v>10</v>
      </c>
      <c r="M21" s="45">
        <v>9</v>
      </c>
      <c r="N21" s="45">
        <v>19</v>
      </c>
      <c r="O21" s="45">
        <v>7</v>
      </c>
      <c r="P21" s="45">
        <v>18.399999999999999</v>
      </c>
      <c r="Q21" s="44">
        <v>7</v>
      </c>
      <c r="R21" s="45">
        <v>6</v>
      </c>
      <c r="S21" s="45">
        <v>0</v>
      </c>
      <c r="T21" s="45">
        <v>1</v>
      </c>
      <c r="U21" s="61">
        <v>0</v>
      </c>
    </row>
    <row r="22" spans="1:21">
      <c r="A22" s="62" t="s">
        <v>65</v>
      </c>
      <c r="B22" s="49">
        <v>3</v>
      </c>
      <c r="C22" s="48">
        <v>38</v>
      </c>
      <c r="D22" s="49">
        <v>38</v>
      </c>
      <c r="E22" s="90">
        <v>3420</v>
      </c>
      <c r="F22" s="49">
        <v>38</v>
      </c>
      <c r="G22" s="48">
        <v>68</v>
      </c>
      <c r="H22" s="49">
        <v>1.79</v>
      </c>
      <c r="I22" s="49">
        <v>174</v>
      </c>
      <c r="J22" s="49">
        <v>111</v>
      </c>
      <c r="K22" s="49">
        <v>63.8</v>
      </c>
      <c r="L22" s="49">
        <v>3</v>
      </c>
      <c r="M22" s="49">
        <v>11</v>
      </c>
      <c r="N22" s="49">
        <v>24</v>
      </c>
      <c r="O22" s="49">
        <v>4</v>
      </c>
      <c r="P22" s="49">
        <v>10.5</v>
      </c>
      <c r="Q22" s="48">
        <v>5</v>
      </c>
      <c r="R22" s="49">
        <v>5</v>
      </c>
      <c r="S22" s="49">
        <v>0</v>
      </c>
      <c r="T22" s="49">
        <v>0</v>
      </c>
      <c r="U22" s="63">
        <v>0</v>
      </c>
    </row>
  </sheetData>
  <mergeCells count="4">
    <mergeCell ref="A1:B1"/>
    <mergeCell ref="C1:F1"/>
    <mergeCell ref="G1:P1"/>
    <mergeCell ref="Q1:U1"/>
  </mergeCells>
  <hyperlinks>
    <hyperlink ref="A3" r:id="rId1" display="https://fbref.com/en/squads/18bb7c10/Arsenal-Stats" xr:uid="{879BB6C7-1CF3-46AF-AFB5-7C1A91AD6B33}"/>
    <hyperlink ref="A4" r:id="rId2" display="https://fbref.com/en/squads/8602292d/Aston-Villa-Stats" xr:uid="{DFF96B9F-9B13-42DC-864D-80D620BB540B}"/>
    <hyperlink ref="A5" r:id="rId3" display="https://fbref.com/en/squads/4ba7cbea/Bournemouth-Stats" xr:uid="{5B55320F-9962-4EA7-8A1B-4B1603A1077C}"/>
    <hyperlink ref="A6" r:id="rId4" display="https://fbref.com/en/squads/cd051869/Brentford-Stats" xr:uid="{531D93EB-FEF5-4184-88A2-ED545BDB041B}"/>
    <hyperlink ref="A7" r:id="rId5" display="https://fbref.com/en/squads/d07537b9/Brighton-and-Hove-Albion-Stats" xr:uid="{8E20F3E8-9AFA-48C7-9DCF-781FC001F027}"/>
    <hyperlink ref="A8" r:id="rId6" display="https://fbref.com/en/squads/943e8050/Burnley-Stats" xr:uid="{68D337AF-B295-4DF5-BDC3-3C39C52D6CFC}"/>
    <hyperlink ref="A9" r:id="rId7" display="https://fbref.com/en/squads/cff3d9bb/Chelsea-Stats" xr:uid="{0F39D348-7D53-46F9-A37B-D1EEF550F665}"/>
    <hyperlink ref="A10" r:id="rId8" display="https://fbref.com/en/squads/47c64c55/Crystal-Palace-Stats" xr:uid="{2190B776-50A6-42D2-A4A2-EC9EA66A495F}"/>
    <hyperlink ref="A11" r:id="rId9" display="https://fbref.com/en/squads/d3fd31cc/Everton-Stats" xr:uid="{2190CBAB-EA13-47F8-8D20-838EBB22A306}"/>
    <hyperlink ref="A12" r:id="rId10" display="https://fbref.com/en/squads/fd962109/Fulham-Stats" xr:uid="{31EE4F74-E4DF-4DF5-8D94-CFF7337DFA93}"/>
    <hyperlink ref="A13" r:id="rId11" display="https://fbref.com/en/squads/5bfb9659/Leeds-United-Stats" xr:uid="{405EEFA7-AAEE-4F09-8E85-9BB2AF8C000F}"/>
    <hyperlink ref="A14" r:id="rId12" display="https://fbref.com/en/squads/822bd0ba/Liverpool-Stats" xr:uid="{F84C0DA9-9ECB-4F51-A91E-12C2E15B5A27}"/>
    <hyperlink ref="A15" r:id="rId13" display="https://fbref.com/en/squads/b8fd03ef/Manchester-City-Stats" xr:uid="{3AFDC76E-C0F1-4D9B-A4C5-6704007DFBC2}"/>
    <hyperlink ref="A16" r:id="rId14" display="https://fbref.com/en/squads/19538871/Manchester-United-Stats" xr:uid="{6BF14014-9D3E-4593-861C-04290A88F18C}"/>
    <hyperlink ref="A17" r:id="rId15" display="https://fbref.com/en/squads/b2b47a98/Newcastle-United-Stats" xr:uid="{9A2453F2-C4C3-4597-8528-79A6DE60DF1B}"/>
    <hyperlink ref="A18" r:id="rId16" display="https://fbref.com/en/squads/e4a775cb/Nottingham-Forest-Stats" xr:uid="{4D2E8270-3B92-4F3E-9B32-EA4DE3D629A8}"/>
    <hyperlink ref="A19" r:id="rId17" display="https://fbref.com/en/squads/8ef52968/Sunderland-Stats" xr:uid="{DCE19725-6EC2-4487-AA12-B17175862A83}"/>
    <hyperlink ref="A20" r:id="rId18" display="https://fbref.com/en/squads/361ca564/Tottenham-Hotspur-Stats" xr:uid="{ABFCBE3A-B968-4762-AEF7-5FEA89986EDB}"/>
    <hyperlink ref="A21" r:id="rId19" display="https://fbref.com/en/squads/7c21e445/West-Ham-United-Stats" xr:uid="{1E3EFD76-9E9E-4457-B3E5-00857D3B65AD}"/>
    <hyperlink ref="A22" r:id="rId20" display="https://fbref.com/en/squads/8cec06e1/Wolverhampton-Wanderers-Stats" xr:uid="{D1B94100-82B9-411E-B8E4-1537F08F1EBE}"/>
  </hyperlinks>
  <pageMargins left="0.7" right="0.7" top="0.75" bottom="0.75" header="0.3" footer="0.3"/>
  <pageSetup paperSize="9" orientation="portrait" r:id="rId2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B6BDD-F975-4E2D-BC30-04C6630BDEAC}">
  <sheetPr codeName="Sheet4"/>
  <dimension ref="A1:D121"/>
  <sheetViews>
    <sheetView workbookViewId="0">
      <selection sqref="A1:D121"/>
    </sheetView>
  </sheetViews>
  <sheetFormatPr defaultRowHeight="16.5"/>
  <cols>
    <col min="1" max="1" width="21.875" style="21" customWidth="1"/>
    <col min="2" max="2" width="20.375" style="21" customWidth="1"/>
    <col min="3" max="3" width="21.75" style="21" customWidth="1"/>
    <col min="4" max="4" width="18.375" style="21" customWidth="1"/>
    <col min="5" max="16384" width="9" style="20"/>
  </cols>
  <sheetData>
    <row r="1" spans="1:4">
      <c r="A1" s="107" t="s">
        <v>1048</v>
      </c>
      <c r="B1" s="107" t="s">
        <v>1049</v>
      </c>
      <c r="C1" s="107" t="s">
        <v>1050</v>
      </c>
      <c r="D1" s="107" t="s">
        <v>1051</v>
      </c>
    </row>
    <row r="2" spans="1:4" ht="17.25" thickBot="1">
      <c r="A2" s="108">
        <v>46166.595138888886</v>
      </c>
      <c r="B2" s="109" t="s">
        <v>1657</v>
      </c>
      <c r="C2" s="109" t="s">
        <v>1127</v>
      </c>
      <c r="D2" s="109" t="s">
        <v>5109</v>
      </c>
    </row>
    <row r="3" spans="1:4" ht="17.25" thickBot="1">
      <c r="A3" s="108">
        <v>46157.631249999999</v>
      </c>
      <c r="B3" s="109" t="s">
        <v>233</v>
      </c>
      <c r="C3" s="109" t="s">
        <v>239</v>
      </c>
      <c r="D3" s="109" t="s">
        <v>5089</v>
      </c>
    </row>
    <row r="4" spans="1:4" ht="17.25" thickBot="1">
      <c r="A4" s="108">
        <v>46151.454861111109</v>
      </c>
      <c r="B4" s="109" t="s">
        <v>2828</v>
      </c>
      <c r="C4" s="109" t="s">
        <v>1020</v>
      </c>
      <c r="D4" s="109" t="s">
        <v>5059</v>
      </c>
    </row>
    <row r="5" spans="1:4" ht="17.25" thickBot="1">
      <c r="A5" s="108">
        <v>46151.454861111109</v>
      </c>
      <c r="B5" s="109" t="s">
        <v>239</v>
      </c>
      <c r="C5" s="109" t="s">
        <v>359</v>
      </c>
      <c r="D5" s="109" t="s">
        <v>5059</v>
      </c>
    </row>
    <row r="6" spans="1:4" ht="17.25" thickBot="1">
      <c r="A6" s="108">
        <v>46150.629861111112</v>
      </c>
      <c r="B6" s="109" t="s">
        <v>223</v>
      </c>
      <c r="C6" s="109" t="s">
        <v>1027</v>
      </c>
      <c r="D6" s="109" t="s">
        <v>5059</v>
      </c>
    </row>
    <row r="7" spans="1:4" ht="17.25" thickBot="1">
      <c r="A7" s="108">
        <v>46150.629861111112</v>
      </c>
      <c r="B7" s="109" t="s">
        <v>1217</v>
      </c>
      <c r="C7" s="109" t="s">
        <v>1502</v>
      </c>
      <c r="D7" s="109" t="s">
        <v>5059</v>
      </c>
    </row>
    <row r="8" spans="1:4" ht="17.25" thickBot="1">
      <c r="A8" s="108">
        <v>46150.629861111112</v>
      </c>
      <c r="B8" s="109" t="s">
        <v>237</v>
      </c>
      <c r="C8" s="109" t="s">
        <v>2680</v>
      </c>
      <c r="D8" s="109" t="s">
        <v>5059</v>
      </c>
    </row>
    <row r="9" spans="1:4" ht="17.25" thickBot="1">
      <c r="A9" s="108">
        <v>46143.634027777778</v>
      </c>
      <c r="B9" s="109" t="s">
        <v>1162</v>
      </c>
      <c r="C9" s="109" t="s">
        <v>421</v>
      </c>
      <c r="D9" s="109" t="s">
        <v>5010</v>
      </c>
    </row>
    <row r="10" spans="1:4" ht="17.25" thickBot="1">
      <c r="A10" s="108">
        <v>46136.627083333333</v>
      </c>
      <c r="B10" s="109" t="s">
        <v>1508</v>
      </c>
      <c r="C10" s="109" t="s">
        <v>238</v>
      </c>
      <c r="D10" s="109" t="s">
        <v>5011</v>
      </c>
    </row>
    <row r="11" spans="1:4" ht="17.25" thickBot="1">
      <c r="A11" s="108">
        <v>46136.627083333333</v>
      </c>
      <c r="B11" s="109" t="s">
        <v>1530</v>
      </c>
      <c r="C11" s="109" t="s">
        <v>1448</v>
      </c>
      <c r="D11" s="109" t="s">
        <v>5011</v>
      </c>
    </row>
    <row r="12" spans="1:4" ht="17.25" thickBot="1">
      <c r="A12" s="108">
        <v>46136.627083333333</v>
      </c>
      <c r="B12" s="109" t="s">
        <v>1034</v>
      </c>
      <c r="C12" s="109" t="s">
        <v>3625</v>
      </c>
      <c r="D12" s="109" t="s">
        <v>5011</v>
      </c>
    </row>
    <row r="13" spans="1:4" ht="17.25" thickBot="1">
      <c r="A13" s="108">
        <v>46136.627083333333</v>
      </c>
      <c r="B13" s="109" t="s">
        <v>1827</v>
      </c>
      <c r="C13" s="109" t="s">
        <v>3621</v>
      </c>
      <c r="D13" s="109" t="s">
        <v>5011</v>
      </c>
    </row>
    <row r="14" spans="1:4" ht="17.25" thickBot="1">
      <c r="A14" s="108">
        <v>46136.627083333333</v>
      </c>
      <c r="B14" s="109" t="s">
        <v>1962</v>
      </c>
      <c r="C14" s="109" t="s">
        <v>3376</v>
      </c>
      <c r="D14" s="109" t="s">
        <v>5011</v>
      </c>
    </row>
    <row r="15" spans="1:4" ht="17.25" thickBot="1">
      <c r="A15" s="108">
        <v>46136.627083333333</v>
      </c>
      <c r="B15" s="109" t="s">
        <v>3402</v>
      </c>
      <c r="C15" s="109" t="s">
        <v>2758</v>
      </c>
      <c r="D15" s="109" t="s">
        <v>5011</v>
      </c>
    </row>
    <row r="16" spans="1:4" ht="17.25" thickBot="1">
      <c r="A16" s="108">
        <v>46134.9</v>
      </c>
      <c r="B16" s="109" t="s">
        <v>1448</v>
      </c>
      <c r="C16" s="109" t="s">
        <v>1015</v>
      </c>
      <c r="D16" s="109" t="s">
        <v>5011</v>
      </c>
    </row>
    <row r="17" spans="1:4" ht="17.25" thickBot="1">
      <c r="A17" s="108">
        <v>46134.899305555555</v>
      </c>
      <c r="B17" s="109" t="s">
        <v>812</v>
      </c>
      <c r="C17" s="109" t="s">
        <v>2769</v>
      </c>
      <c r="D17" s="109" t="s">
        <v>5011</v>
      </c>
    </row>
    <row r="18" spans="1:4" ht="17.25" thickBot="1">
      <c r="A18" s="108">
        <v>46134.899305555555</v>
      </c>
      <c r="B18" s="109" t="s">
        <v>264</v>
      </c>
      <c r="C18" s="109" t="s">
        <v>367</v>
      </c>
      <c r="D18" s="109" t="s">
        <v>5011</v>
      </c>
    </row>
    <row r="19" spans="1:4" ht="17.25" thickBot="1">
      <c r="A19" s="108">
        <v>46130.897916666669</v>
      </c>
      <c r="B19" s="109" t="s">
        <v>3761</v>
      </c>
      <c r="C19" s="109" t="s">
        <v>1530</v>
      </c>
      <c r="D19" s="109" t="s">
        <v>5011</v>
      </c>
    </row>
    <row r="20" spans="1:4" ht="17.25" thickBot="1">
      <c r="A20" s="108">
        <v>46130.897916666669</v>
      </c>
      <c r="B20" s="109" t="s">
        <v>252</v>
      </c>
      <c r="C20" s="109" t="s">
        <v>1502</v>
      </c>
      <c r="D20" s="109" t="s">
        <v>5011</v>
      </c>
    </row>
    <row r="21" spans="1:4" ht="17.25" thickBot="1">
      <c r="A21" s="108">
        <v>46130.897916666669</v>
      </c>
      <c r="B21" s="109" t="s">
        <v>1326</v>
      </c>
      <c r="C21" s="109" t="s">
        <v>2680</v>
      </c>
      <c r="D21" s="109" t="s">
        <v>5011</v>
      </c>
    </row>
    <row r="22" spans="1:4" ht="17.25" thickBot="1">
      <c r="A22" s="108">
        <v>46130.897916666669</v>
      </c>
      <c r="B22" s="109" t="s">
        <v>2769</v>
      </c>
      <c r="C22" s="109" t="s">
        <v>389</v>
      </c>
      <c r="D22" s="109" t="s">
        <v>5011</v>
      </c>
    </row>
    <row r="23" spans="1:4" ht="17.25" thickBot="1">
      <c r="A23" s="108">
        <v>46130.895138888889</v>
      </c>
      <c r="B23" s="109" t="s">
        <v>362</v>
      </c>
      <c r="C23" s="109" t="s">
        <v>264</v>
      </c>
      <c r="D23" s="109" t="s">
        <v>5011</v>
      </c>
    </row>
    <row r="24" spans="1:4" ht="17.25" thickBot="1">
      <c r="A24" s="108">
        <v>46130.895138888889</v>
      </c>
      <c r="B24" s="109" t="s">
        <v>1015</v>
      </c>
      <c r="C24" s="109" t="s">
        <v>1027</v>
      </c>
      <c r="D24" s="109" t="s">
        <v>5011</v>
      </c>
    </row>
    <row r="25" spans="1:4" ht="17.25" thickBot="1">
      <c r="A25" s="108">
        <v>46130.895138888889</v>
      </c>
      <c r="B25" s="109" t="s">
        <v>1162</v>
      </c>
      <c r="C25" s="109" t="s">
        <v>421</v>
      </c>
      <c r="D25" s="109" t="s">
        <v>5011</v>
      </c>
    </row>
    <row r="26" spans="1:4" ht="17.25" thickBot="1">
      <c r="A26" s="108">
        <v>46130.895138888889</v>
      </c>
      <c r="B26" s="109" t="s">
        <v>1530</v>
      </c>
      <c r="C26" s="109" t="s">
        <v>321</v>
      </c>
      <c r="D26" s="109" t="s">
        <v>5011</v>
      </c>
    </row>
    <row r="27" spans="1:4" ht="17.25" thickBot="1">
      <c r="A27" s="108">
        <v>46130.895138888889</v>
      </c>
      <c r="B27" s="109" t="s">
        <v>327</v>
      </c>
      <c r="C27" s="109" t="s">
        <v>1020</v>
      </c>
      <c r="D27" s="109" t="s">
        <v>5011</v>
      </c>
    </row>
    <row r="28" spans="1:4" ht="17.25" thickBot="1">
      <c r="A28" s="108">
        <v>46130.895138888889</v>
      </c>
      <c r="B28" s="109" t="s">
        <v>237</v>
      </c>
      <c r="C28" s="109" t="s">
        <v>1648</v>
      </c>
      <c r="D28" s="109" t="s">
        <v>5011</v>
      </c>
    </row>
    <row r="29" spans="1:4" ht="17.25" thickBot="1">
      <c r="A29" s="108">
        <v>46130.895138888889</v>
      </c>
      <c r="B29" s="109" t="s">
        <v>3621</v>
      </c>
      <c r="C29" s="109" t="s">
        <v>385</v>
      </c>
      <c r="D29" s="109" t="s">
        <v>5011</v>
      </c>
    </row>
    <row r="30" spans="1:4" ht="17.25" thickBot="1">
      <c r="A30" s="108">
        <v>46130.895138888889</v>
      </c>
      <c r="B30" s="109" t="s">
        <v>3625</v>
      </c>
      <c r="C30" s="109" t="s">
        <v>359</v>
      </c>
      <c r="D30" s="109" t="s">
        <v>5011</v>
      </c>
    </row>
    <row r="31" spans="1:4" ht="17.25" thickBot="1">
      <c r="A31" s="108">
        <v>46130.895138888889</v>
      </c>
      <c r="B31" s="109" t="s">
        <v>2758</v>
      </c>
      <c r="C31" s="109" t="s">
        <v>2674</v>
      </c>
      <c r="D31" s="109" t="s">
        <v>5011</v>
      </c>
    </row>
    <row r="32" spans="1:4" ht="17.25" thickBot="1">
      <c r="A32" s="108">
        <v>46130.895138888889</v>
      </c>
      <c r="B32" s="109" t="s">
        <v>3376</v>
      </c>
      <c r="C32" s="109" t="s">
        <v>1132</v>
      </c>
      <c r="D32" s="109" t="s">
        <v>5011</v>
      </c>
    </row>
    <row r="33" spans="1:4" ht="17.25" thickBot="1">
      <c r="A33" s="108">
        <v>46130.890972222223</v>
      </c>
      <c r="B33" s="109" t="s">
        <v>367</v>
      </c>
      <c r="C33" s="109" t="s">
        <v>343</v>
      </c>
      <c r="D33" s="109" t="s">
        <v>5011</v>
      </c>
    </row>
    <row r="34" spans="1:4" ht="17.25" thickBot="1">
      <c r="A34" s="108">
        <v>46130.890972222223</v>
      </c>
      <c r="B34" s="109" t="s">
        <v>264</v>
      </c>
      <c r="C34" s="109" t="s">
        <v>1127</v>
      </c>
      <c r="D34" s="109" t="s">
        <v>5011</v>
      </c>
    </row>
    <row r="35" spans="1:4" ht="17.25" thickBot="1">
      <c r="A35" s="108">
        <v>46130.890277777777</v>
      </c>
      <c r="B35" s="109" t="s">
        <v>238</v>
      </c>
      <c r="C35" s="109" t="s">
        <v>216</v>
      </c>
      <c r="D35" s="109" t="s">
        <v>5011</v>
      </c>
    </row>
    <row r="36" spans="1:4" ht="17.25" thickBot="1">
      <c r="A36" s="108">
        <v>46130.427777777775</v>
      </c>
      <c r="B36" s="109" t="s">
        <v>1027</v>
      </c>
      <c r="C36" s="109" t="s">
        <v>1162</v>
      </c>
      <c r="D36" s="109" t="s">
        <v>5012</v>
      </c>
    </row>
    <row r="37" spans="1:4" ht="17.25" thickBot="1">
      <c r="A37" s="108">
        <v>46122.738888888889</v>
      </c>
      <c r="B37" s="109" t="s">
        <v>343</v>
      </c>
      <c r="C37" s="109" t="s">
        <v>312</v>
      </c>
      <c r="D37" s="109" t="s">
        <v>4922</v>
      </c>
    </row>
    <row r="38" spans="1:4" ht="17.25" thickBot="1">
      <c r="A38" s="108">
        <v>46122.738888888889</v>
      </c>
      <c r="B38" s="109" t="s">
        <v>421</v>
      </c>
      <c r="C38" s="109" t="s">
        <v>319</v>
      </c>
      <c r="D38" s="109" t="s">
        <v>4922</v>
      </c>
    </row>
    <row r="39" spans="1:4" ht="17.25" thickBot="1">
      <c r="A39" s="108">
        <v>46122.738888888889</v>
      </c>
      <c r="B39" s="109" t="s">
        <v>1502</v>
      </c>
      <c r="C39" s="109" t="s">
        <v>280</v>
      </c>
      <c r="D39" s="109" t="s">
        <v>4922</v>
      </c>
    </row>
    <row r="40" spans="1:4" ht="17.25" thickBot="1">
      <c r="A40" s="108">
        <v>46122.738888888889</v>
      </c>
      <c r="B40" s="109" t="s">
        <v>2680</v>
      </c>
      <c r="C40" s="109" t="s">
        <v>237</v>
      </c>
      <c r="D40" s="109" t="s">
        <v>4922</v>
      </c>
    </row>
    <row r="41" spans="1:4" ht="17.25" thickBot="1">
      <c r="A41" s="108">
        <v>46118.872916666667</v>
      </c>
      <c r="B41" s="109" t="s">
        <v>1127</v>
      </c>
      <c r="C41" s="109" t="s">
        <v>362</v>
      </c>
      <c r="D41" s="109" t="s">
        <v>4922</v>
      </c>
    </row>
    <row r="42" spans="1:4" ht="17.25" thickBot="1">
      <c r="A42" s="108">
        <v>46118.872916666667</v>
      </c>
      <c r="B42" s="109" t="s">
        <v>321</v>
      </c>
      <c r="C42" s="109" t="s">
        <v>347</v>
      </c>
      <c r="D42" s="109" t="s">
        <v>4922</v>
      </c>
    </row>
    <row r="43" spans="1:4" ht="17.25" thickBot="1">
      <c r="A43" s="108">
        <v>46118.872916666667</v>
      </c>
      <c r="B43" s="109" t="s">
        <v>2674</v>
      </c>
      <c r="C43" s="109" t="s">
        <v>1544</v>
      </c>
      <c r="D43" s="109" t="s">
        <v>4922</v>
      </c>
    </row>
    <row r="44" spans="1:4" ht="17.25" thickBot="1">
      <c r="A44" s="108">
        <v>46118.872916666667</v>
      </c>
      <c r="B44" s="109" t="s">
        <v>1132</v>
      </c>
      <c r="C44" s="109" t="s">
        <v>1429</v>
      </c>
      <c r="D44" s="109" t="s">
        <v>4922</v>
      </c>
    </row>
    <row r="45" spans="1:4" ht="17.25" thickBot="1">
      <c r="A45" s="108">
        <v>46118.867361111108</v>
      </c>
      <c r="B45" s="109" t="s">
        <v>389</v>
      </c>
      <c r="C45" s="109" t="s">
        <v>3595</v>
      </c>
      <c r="D45" s="109" t="s">
        <v>4922</v>
      </c>
    </row>
    <row r="46" spans="1:4" ht="17.25" thickBot="1">
      <c r="A46" s="108">
        <v>46116.607638888891</v>
      </c>
      <c r="B46" s="109" t="s">
        <v>1020</v>
      </c>
      <c r="C46" s="109" t="s">
        <v>1155</v>
      </c>
      <c r="D46" s="109" t="s">
        <v>4922</v>
      </c>
    </row>
    <row r="47" spans="1:4" ht="17.25" thickBot="1">
      <c r="A47" s="108">
        <v>46116.607638888891</v>
      </c>
      <c r="B47" s="109" t="s">
        <v>1648</v>
      </c>
      <c r="C47" s="109" t="s">
        <v>812</v>
      </c>
      <c r="D47" s="109" t="s">
        <v>4922</v>
      </c>
    </row>
    <row r="48" spans="1:4" ht="17.25" thickBot="1">
      <c r="A48" s="108">
        <v>46109.815972222219</v>
      </c>
      <c r="B48" s="109" t="s">
        <v>1155</v>
      </c>
      <c r="C48" s="109" t="s">
        <v>2714</v>
      </c>
      <c r="D48" s="109" t="s">
        <v>4922</v>
      </c>
    </row>
    <row r="49" spans="1:4" ht="17.25" thickBot="1">
      <c r="A49" s="108">
        <v>46109.815972222219</v>
      </c>
      <c r="B49" s="109" t="s">
        <v>347</v>
      </c>
      <c r="C49" s="109" t="s">
        <v>1448</v>
      </c>
      <c r="D49" s="109" t="s">
        <v>4922</v>
      </c>
    </row>
    <row r="50" spans="1:4" ht="17.25" thickBot="1">
      <c r="A50" s="108">
        <v>46104.862500000003</v>
      </c>
      <c r="B50" s="109" t="s">
        <v>312</v>
      </c>
      <c r="C50" s="109" t="s">
        <v>3341</v>
      </c>
      <c r="D50" s="109" t="s">
        <v>4922</v>
      </c>
    </row>
    <row r="51" spans="1:4" ht="17.25" thickBot="1">
      <c r="A51" s="108">
        <v>46101.90625</v>
      </c>
      <c r="B51" s="109" t="s">
        <v>280</v>
      </c>
      <c r="C51" s="109" t="s">
        <v>327</v>
      </c>
      <c r="D51" s="109" t="s">
        <v>4922</v>
      </c>
    </row>
    <row r="52" spans="1:4" ht="17.25" thickBot="1">
      <c r="A52" s="108">
        <v>46101.90625</v>
      </c>
      <c r="B52" s="109" t="s">
        <v>385</v>
      </c>
      <c r="C52" s="109" t="s">
        <v>3621</v>
      </c>
      <c r="D52" s="109" t="s">
        <v>4922</v>
      </c>
    </row>
    <row r="53" spans="1:4" ht="17.25" thickBot="1">
      <c r="A53" s="108">
        <v>46075.874305555553</v>
      </c>
      <c r="B53" s="109" t="s">
        <v>359</v>
      </c>
      <c r="C53" s="109" t="s">
        <v>294</v>
      </c>
      <c r="D53" s="109" t="s">
        <v>4794</v>
      </c>
    </row>
    <row r="54" spans="1:4" ht="17.25" thickBot="1">
      <c r="A54" s="108">
        <v>46075.874305555553</v>
      </c>
      <c r="B54" s="109" t="s">
        <v>812</v>
      </c>
      <c r="C54" s="109" t="s">
        <v>1109</v>
      </c>
      <c r="D54" s="109" t="s">
        <v>4794</v>
      </c>
    </row>
    <row r="55" spans="1:4" ht="17.25" thickBot="1">
      <c r="A55" s="108">
        <v>46074.556944444441</v>
      </c>
      <c r="B55" s="109" t="s">
        <v>362</v>
      </c>
      <c r="C55" s="109" t="s">
        <v>2369</v>
      </c>
      <c r="D55" s="109" t="s">
        <v>4795</v>
      </c>
    </row>
    <row r="56" spans="1:4" ht="17.25" thickBot="1">
      <c r="A56" s="108">
        <v>46059.592361111114</v>
      </c>
      <c r="B56" s="109" t="s">
        <v>327</v>
      </c>
      <c r="C56" s="109" t="s">
        <v>223</v>
      </c>
      <c r="D56" s="109" t="s">
        <v>4749</v>
      </c>
    </row>
    <row r="57" spans="1:4" ht="17.25" thickBot="1">
      <c r="A57" s="108">
        <v>46053.554861111108</v>
      </c>
      <c r="B57" s="109" t="s">
        <v>1162</v>
      </c>
      <c r="C57" s="109" t="s">
        <v>261</v>
      </c>
      <c r="D57" s="109" t="s">
        <v>4678</v>
      </c>
    </row>
    <row r="58" spans="1:4" ht="17.25" thickBot="1">
      <c r="A58" s="108">
        <v>46053.554861111108</v>
      </c>
      <c r="B58" s="109" t="s">
        <v>3621</v>
      </c>
      <c r="C58" s="109" t="s">
        <v>1648</v>
      </c>
      <c r="D58" s="109" t="s">
        <v>4678</v>
      </c>
    </row>
    <row r="59" spans="1:4" ht="17.25" thickBot="1">
      <c r="A59" s="108">
        <v>46025.912499999999</v>
      </c>
      <c r="B59" s="109" t="s">
        <v>237</v>
      </c>
      <c r="C59" s="109" t="s">
        <v>812</v>
      </c>
      <c r="D59" s="109" t="s">
        <v>4408</v>
      </c>
    </row>
    <row r="60" spans="1:4" ht="17.25" thickBot="1">
      <c r="A60" s="108">
        <v>46387.893055555556</v>
      </c>
      <c r="B60" s="109" t="s">
        <v>1448</v>
      </c>
      <c r="C60" s="109" t="s">
        <v>1020</v>
      </c>
      <c r="D60" s="109" t="s">
        <v>4348</v>
      </c>
    </row>
    <row r="61" spans="1:4" ht="17.25" thickBot="1">
      <c r="A61" s="108">
        <v>46386.749305555553</v>
      </c>
      <c r="B61" s="109" t="s">
        <v>380</v>
      </c>
      <c r="C61" s="109" t="s">
        <v>2828</v>
      </c>
      <c r="D61" s="109" t="s">
        <v>4349</v>
      </c>
    </row>
    <row r="62" spans="1:4" ht="17.25" thickBot="1">
      <c r="A62" s="108">
        <v>46386.745833333334</v>
      </c>
      <c r="B62" s="109" t="s">
        <v>2828</v>
      </c>
      <c r="C62" s="109" t="s">
        <v>319</v>
      </c>
      <c r="D62" s="109" t="s">
        <v>4349</v>
      </c>
    </row>
    <row r="63" spans="1:4" ht="17.25" thickBot="1">
      <c r="A63" s="108">
        <v>46386.745833333334</v>
      </c>
      <c r="B63" s="109" t="s">
        <v>421</v>
      </c>
      <c r="C63" s="109" t="s">
        <v>261</v>
      </c>
      <c r="D63" s="109" t="s">
        <v>4349</v>
      </c>
    </row>
    <row r="64" spans="1:4" ht="17.25" thickBot="1">
      <c r="A64" s="108">
        <v>46386.745833333334</v>
      </c>
      <c r="B64" s="109" t="s">
        <v>1015</v>
      </c>
      <c r="C64" s="109" t="s">
        <v>2714</v>
      </c>
      <c r="D64" s="109" t="s">
        <v>4349</v>
      </c>
    </row>
    <row r="65" spans="1:4" ht="17.25" thickBot="1">
      <c r="A65" s="108">
        <v>46386.745833333334</v>
      </c>
      <c r="B65" s="109" t="s">
        <v>347</v>
      </c>
      <c r="C65" s="109" t="s">
        <v>1020</v>
      </c>
      <c r="D65" s="109" t="s">
        <v>4349</v>
      </c>
    </row>
    <row r="66" spans="1:4" ht="17.25" thickBot="1">
      <c r="A66" s="108">
        <v>46386.745833333334</v>
      </c>
      <c r="B66" s="109" t="s">
        <v>657</v>
      </c>
      <c r="C66" s="109" t="s">
        <v>223</v>
      </c>
      <c r="D66" s="109" t="s">
        <v>4349</v>
      </c>
    </row>
    <row r="67" spans="1:4" ht="17.25" thickBot="1">
      <c r="A67" s="108">
        <v>46386.745833333334</v>
      </c>
      <c r="B67" s="109" t="s">
        <v>3625</v>
      </c>
      <c r="C67" s="109" t="s">
        <v>3595</v>
      </c>
      <c r="D67" s="109" t="s">
        <v>4349</v>
      </c>
    </row>
    <row r="68" spans="1:4" ht="17.25" thickBot="1">
      <c r="A68" s="108">
        <v>46386.745833333334</v>
      </c>
      <c r="B68" s="109" t="s">
        <v>276</v>
      </c>
      <c r="C68" s="109" t="s">
        <v>1648</v>
      </c>
      <c r="D68" s="109" t="s">
        <v>4349</v>
      </c>
    </row>
    <row r="69" spans="1:4" ht="17.25" thickBot="1">
      <c r="A69" s="108">
        <v>46386.745833333334</v>
      </c>
      <c r="B69" s="109" t="s">
        <v>723</v>
      </c>
      <c r="C69" s="109" t="s">
        <v>294</v>
      </c>
      <c r="D69" s="109" t="s">
        <v>4349</v>
      </c>
    </row>
    <row r="70" spans="1:4" ht="17.25" thickBot="1">
      <c r="A70" s="108">
        <v>46386.745833333334</v>
      </c>
      <c r="B70" s="109" t="s">
        <v>237</v>
      </c>
      <c r="C70" s="109" t="s">
        <v>1109</v>
      </c>
      <c r="D70" s="109" t="s">
        <v>4349</v>
      </c>
    </row>
    <row r="71" spans="1:4" ht="17.25" thickBot="1">
      <c r="A71" s="108">
        <v>46386.745833333334</v>
      </c>
      <c r="B71" s="109" t="s">
        <v>566</v>
      </c>
      <c r="C71" s="109" t="s">
        <v>1544</v>
      </c>
      <c r="D71" s="109" t="s">
        <v>4349</v>
      </c>
    </row>
    <row r="72" spans="1:4" ht="17.25" thickBot="1">
      <c r="A72" s="108">
        <v>46386.745833333334</v>
      </c>
      <c r="B72" s="109" t="s">
        <v>1457</v>
      </c>
      <c r="C72" s="109" t="s">
        <v>1429</v>
      </c>
      <c r="D72" s="109" t="s">
        <v>4349</v>
      </c>
    </row>
    <row r="73" spans="1:4" ht="17.25" thickBot="1">
      <c r="A73" s="108">
        <v>46385.868055555555</v>
      </c>
      <c r="B73" s="109" t="s">
        <v>2027</v>
      </c>
      <c r="C73" s="109" t="s">
        <v>812</v>
      </c>
      <c r="D73" s="109" t="s">
        <v>4349</v>
      </c>
    </row>
    <row r="74" spans="1:4" ht="17.25" thickBot="1">
      <c r="A74" s="108">
        <v>46378.94027777778</v>
      </c>
      <c r="B74" s="109" t="s">
        <v>3341</v>
      </c>
      <c r="C74" s="109" t="s">
        <v>1508</v>
      </c>
      <c r="D74" s="109" t="s">
        <v>4288</v>
      </c>
    </row>
    <row r="75" spans="1:4" ht="17.25" thickBot="1">
      <c r="A75" s="108">
        <v>46378.94027777778</v>
      </c>
      <c r="B75" s="109" t="s">
        <v>2714</v>
      </c>
      <c r="C75" s="109" t="s">
        <v>1162</v>
      </c>
      <c r="D75" s="109" t="s">
        <v>4288</v>
      </c>
    </row>
    <row r="76" spans="1:4" ht="17.25" thickBot="1">
      <c r="A76" s="108">
        <v>46376.456250000003</v>
      </c>
      <c r="B76" s="109" t="s">
        <v>2369</v>
      </c>
      <c r="C76" s="109" t="s">
        <v>362</v>
      </c>
      <c r="D76" s="109" t="s">
        <v>4289</v>
      </c>
    </row>
    <row r="77" spans="1:4" ht="17.25" thickBot="1">
      <c r="A77" s="108">
        <v>46376.456250000003</v>
      </c>
      <c r="B77" s="109" t="s">
        <v>1020</v>
      </c>
      <c r="C77" s="109" t="s">
        <v>3372</v>
      </c>
      <c r="D77" s="109" t="s">
        <v>4289</v>
      </c>
    </row>
    <row r="78" spans="1:4" ht="17.25" thickBot="1">
      <c r="A78" s="108">
        <v>46369.555555555555</v>
      </c>
      <c r="B78" s="109" t="s">
        <v>319</v>
      </c>
      <c r="C78" s="109" t="s">
        <v>404</v>
      </c>
      <c r="D78" s="109" t="s">
        <v>4209</v>
      </c>
    </row>
    <row r="79" spans="1:4" ht="17.25" thickBot="1">
      <c r="A79" s="108">
        <v>46368.931944444441</v>
      </c>
      <c r="B79" s="109" t="s">
        <v>362</v>
      </c>
      <c r="C79" s="109" t="s">
        <v>3751</v>
      </c>
      <c r="D79" s="109" t="s">
        <v>4209</v>
      </c>
    </row>
    <row r="80" spans="1:4" ht="17.25" thickBot="1">
      <c r="A80" s="108">
        <v>46362.910416666666</v>
      </c>
      <c r="B80" s="109" t="s">
        <v>261</v>
      </c>
      <c r="C80" s="109" t="s">
        <v>1020</v>
      </c>
      <c r="D80" s="109" t="s">
        <v>4209</v>
      </c>
    </row>
    <row r="81" spans="1:4" ht="17.25" thickBot="1">
      <c r="A81" s="108">
        <v>46361.900694444441</v>
      </c>
      <c r="B81" s="109" t="s">
        <v>3751</v>
      </c>
      <c r="C81" s="109" t="s">
        <v>367</v>
      </c>
      <c r="D81" s="109" t="s">
        <v>4210</v>
      </c>
    </row>
    <row r="82" spans="1:4" ht="17.25" thickBot="1">
      <c r="A82" s="108">
        <v>46358.745833333334</v>
      </c>
      <c r="B82" s="109" t="s">
        <v>3595</v>
      </c>
      <c r="C82" s="109" t="s">
        <v>359</v>
      </c>
      <c r="D82" s="109" t="s">
        <v>4194</v>
      </c>
    </row>
    <row r="83" spans="1:4" ht="17.25" thickBot="1">
      <c r="A83" s="108">
        <v>46358.745833333334</v>
      </c>
      <c r="B83" s="109" t="s">
        <v>1648</v>
      </c>
      <c r="C83" s="109" t="s">
        <v>336</v>
      </c>
      <c r="D83" s="109" t="s">
        <v>4194</v>
      </c>
    </row>
    <row r="84" spans="1:4" ht="17.25" thickBot="1">
      <c r="A84" s="108">
        <v>46347.913194444445</v>
      </c>
      <c r="B84" s="109" t="s">
        <v>812</v>
      </c>
      <c r="C84" s="109" t="s">
        <v>237</v>
      </c>
      <c r="D84" s="109" t="s">
        <v>4165</v>
      </c>
    </row>
    <row r="85" spans="1:4" ht="17.25" thickBot="1">
      <c r="A85" s="108">
        <v>46334.447916666664</v>
      </c>
      <c r="B85" s="109" t="s">
        <v>1109</v>
      </c>
      <c r="C85" s="109" t="s">
        <v>3595</v>
      </c>
      <c r="D85" s="109" t="s">
        <v>4143</v>
      </c>
    </row>
    <row r="86" spans="1:4" ht="17.25" thickBot="1">
      <c r="A86" s="108">
        <v>46333.869444444441</v>
      </c>
      <c r="B86" s="109" t="s">
        <v>367</v>
      </c>
      <c r="C86" s="109" t="s">
        <v>3253</v>
      </c>
      <c r="D86" s="109" t="s">
        <v>4143</v>
      </c>
    </row>
    <row r="87" spans="1:4" ht="17.25" thickBot="1">
      <c r="A87" s="108">
        <v>46319.74722222222</v>
      </c>
      <c r="B87" s="109" t="s">
        <v>3595</v>
      </c>
      <c r="C87" s="109" t="s">
        <v>3621</v>
      </c>
      <c r="D87" s="109" t="s">
        <v>4101</v>
      </c>
    </row>
    <row r="88" spans="1:4" ht="17.25" thickBot="1">
      <c r="A88" s="108">
        <v>46312.861111111109</v>
      </c>
      <c r="B88" s="109" t="s">
        <v>1508</v>
      </c>
      <c r="C88" s="109" t="s">
        <v>172</v>
      </c>
      <c r="D88" s="109" t="s">
        <v>4076</v>
      </c>
    </row>
    <row r="89" spans="1:4" ht="17.25" thickBot="1">
      <c r="A89" s="108">
        <v>46312.861111111109</v>
      </c>
      <c r="B89" s="109" t="s">
        <v>223</v>
      </c>
      <c r="C89" s="109" t="s">
        <v>299</v>
      </c>
      <c r="D89" s="109" t="s">
        <v>4076</v>
      </c>
    </row>
    <row r="90" spans="1:4" ht="17.25" thickBot="1">
      <c r="A90" s="108">
        <v>46299.856944444444</v>
      </c>
      <c r="B90" s="109" t="s">
        <v>1020</v>
      </c>
      <c r="C90" s="109" t="s">
        <v>261</v>
      </c>
      <c r="D90" s="109" t="s">
        <v>4076</v>
      </c>
    </row>
    <row r="91" spans="1:4" ht="17.25" thickBot="1">
      <c r="A91" s="108">
        <v>46292.45208333333</v>
      </c>
      <c r="B91" s="109" t="s">
        <v>336</v>
      </c>
      <c r="C91" s="109" t="s">
        <v>1209</v>
      </c>
      <c r="D91" s="109" t="s">
        <v>4066</v>
      </c>
    </row>
    <row r="92" spans="1:4" ht="17.25" thickBot="1">
      <c r="A92" s="108">
        <v>46292.447916666664</v>
      </c>
      <c r="B92" s="109" t="s">
        <v>299</v>
      </c>
      <c r="C92" s="109" t="s">
        <v>3761</v>
      </c>
      <c r="D92" s="109" t="s">
        <v>4066</v>
      </c>
    </row>
    <row r="93" spans="1:4" ht="17.25" thickBot="1">
      <c r="A93" s="108">
        <v>46292.447916666664</v>
      </c>
      <c r="B93" s="109" t="s">
        <v>261</v>
      </c>
      <c r="C93" s="109" t="s">
        <v>2845</v>
      </c>
      <c r="D93" s="109" t="s">
        <v>4066</v>
      </c>
    </row>
    <row r="94" spans="1:4" ht="17.25" thickBot="1">
      <c r="A94" s="108">
        <v>46292.447916666664</v>
      </c>
      <c r="B94" s="109" t="s">
        <v>1162</v>
      </c>
      <c r="C94" s="109" t="s">
        <v>242</v>
      </c>
      <c r="D94" s="109" t="s">
        <v>4066</v>
      </c>
    </row>
    <row r="95" spans="1:4" ht="17.25" thickBot="1">
      <c r="A95" s="108">
        <v>46292.447916666664</v>
      </c>
      <c r="B95" s="109" t="s">
        <v>404</v>
      </c>
      <c r="C95" s="109" t="s">
        <v>352</v>
      </c>
      <c r="D95" s="109" t="s">
        <v>4066</v>
      </c>
    </row>
    <row r="96" spans="1:4" ht="17.25" thickBot="1">
      <c r="A96" s="108">
        <v>46292.447916666664</v>
      </c>
      <c r="B96" s="109" t="s">
        <v>3372</v>
      </c>
      <c r="C96" s="109" t="s">
        <v>1020</v>
      </c>
      <c r="D96" s="109" t="s">
        <v>4066</v>
      </c>
    </row>
    <row r="97" spans="1:4" ht="17.25" thickBot="1">
      <c r="A97" s="108">
        <v>46292.447916666664</v>
      </c>
      <c r="B97" s="109" t="s">
        <v>3621</v>
      </c>
      <c r="C97" s="109" t="s">
        <v>336</v>
      </c>
      <c r="D97" s="109" t="s">
        <v>4066</v>
      </c>
    </row>
    <row r="98" spans="1:4" ht="17.25" thickBot="1">
      <c r="A98" s="108">
        <v>46292.447916666664</v>
      </c>
      <c r="B98" s="109" t="s">
        <v>1429</v>
      </c>
      <c r="C98" s="109" t="s">
        <v>232</v>
      </c>
      <c r="D98" s="109" t="s">
        <v>4066</v>
      </c>
    </row>
    <row r="99" spans="1:4" ht="17.25" thickBot="1">
      <c r="A99" s="108">
        <v>46291.93472222222</v>
      </c>
      <c r="B99" s="109" t="s">
        <v>1209</v>
      </c>
      <c r="C99" s="109" t="s">
        <v>2697</v>
      </c>
      <c r="D99" s="109" t="s">
        <v>4066</v>
      </c>
    </row>
    <row r="100" spans="1:4" ht="17.25" thickBot="1">
      <c r="A100" s="108">
        <v>46290.854166666664</v>
      </c>
      <c r="B100" s="109" t="s">
        <v>172</v>
      </c>
      <c r="C100" s="109" t="s">
        <v>343</v>
      </c>
      <c r="D100" s="109" t="s">
        <v>4066</v>
      </c>
    </row>
    <row r="101" spans="1:4" ht="17.25" thickBot="1">
      <c r="A101" s="108">
        <v>46290.854166666664</v>
      </c>
      <c r="B101" s="109" t="s">
        <v>3253</v>
      </c>
      <c r="C101" s="109" t="s">
        <v>408</v>
      </c>
      <c r="D101" s="109" t="s">
        <v>4066</v>
      </c>
    </row>
    <row r="102" spans="1:4" ht="17.25" thickBot="1">
      <c r="A102" s="108">
        <v>46290.854166666664</v>
      </c>
      <c r="B102" s="109" t="s">
        <v>352</v>
      </c>
      <c r="C102" s="109" t="s">
        <v>1189</v>
      </c>
      <c r="D102" s="109" t="s">
        <v>4066</v>
      </c>
    </row>
    <row r="103" spans="1:4" ht="17.25" thickBot="1">
      <c r="A103" s="108">
        <v>46290.854166666664</v>
      </c>
      <c r="B103" s="109" t="s">
        <v>294</v>
      </c>
      <c r="C103" s="109" t="s">
        <v>2234</v>
      </c>
      <c r="D103" s="109" t="s">
        <v>4066</v>
      </c>
    </row>
    <row r="104" spans="1:4" ht="17.25" thickBot="1">
      <c r="A104" s="108">
        <v>46290.854166666664</v>
      </c>
      <c r="B104" s="109" t="s">
        <v>336</v>
      </c>
      <c r="C104" s="109" t="s">
        <v>1109</v>
      </c>
      <c r="D104" s="109" t="s">
        <v>4066</v>
      </c>
    </row>
    <row r="105" spans="1:4" ht="17.25" thickBot="1">
      <c r="A105" s="108">
        <v>46287.862500000003</v>
      </c>
      <c r="B105" s="109" t="s">
        <v>2845</v>
      </c>
      <c r="C105" s="109" t="s">
        <v>1530</v>
      </c>
      <c r="D105" s="109" t="s">
        <v>4066</v>
      </c>
    </row>
    <row r="106" spans="1:4" ht="17.25" thickBot="1">
      <c r="A106" s="108">
        <v>46287.862500000003</v>
      </c>
      <c r="B106" s="109" t="s">
        <v>242</v>
      </c>
      <c r="C106" s="109" t="s">
        <v>2143</v>
      </c>
      <c r="D106" s="109" t="s">
        <v>4066</v>
      </c>
    </row>
    <row r="107" spans="1:4" ht="17.25" thickBot="1">
      <c r="A107" s="108">
        <v>46287.862500000003</v>
      </c>
      <c r="B107" s="109" t="s">
        <v>237</v>
      </c>
      <c r="C107" s="109" t="s">
        <v>328</v>
      </c>
      <c r="D107" s="109" t="s">
        <v>4066</v>
      </c>
    </row>
    <row r="108" spans="1:4" ht="17.25" thickBot="1">
      <c r="A108" s="108">
        <v>46285.875</v>
      </c>
      <c r="B108" s="109" t="s">
        <v>3761</v>
      </c>
      <c r="C108" s="109" t="s">
        <v>242</v>
      </c>
      <c r="D108" s="109" t="s">
        <v>4066</v>
      </c>
    </row>
    <row r="109" spans="1:4" ht="17.25" thickBot="1">
      <c r="A109" s="108">
        <v>46285.85833333333</v>
      </c>
      <c r="B109" s="109" t="s">
        <v>2143</v>
      </c>
      <c r="C109" s="109" t="s">
        <v>1499</v>
      </c>
      <c r="D109" s="109" t="s">
        <v>4066</v>
      </c>
    </row>
    <row r="110" spans="1:4" ht="17.25" thickBot="1">
      <c r="A110" s="108">
        <v>46285.727777777778</v>
      </c>
      <c r="B110" s="109" t="s">
        <v>343</v>
      </c>
      <c r="C110" s="109" t="s">
        <v>3253</v>
      </c>
      <c r="D110" s="109" t="s">
        <v>4066</v>
      </c>
    </row>
    <row r="111" spans="1:4" ht="17.25" thickBot="1">
      <c r="A111" s="108">
        <v>46285.727777777778</v>
      </c>
      <c r="B111" s="109" t="s">
        <v>216</v>
      </c>
      <c r="C111" s="109" t="s">
        <v>264</v>
      </c>
      <c r="D111" s="109" t="s">
        <v>4066</v>
      </c>
    </row>
    <row r="112" spans="1:4" ht="17.25" thickBot="1">
      <c r="A112" s="108">
        <v>46285.727777777778</v>
      </c>
      <c r="B112" s="109" t="s">
        <v>1189</v>
      </c>
      <c r="C112" s="109" t="s">
        <v>3748</v>
      </c>
      <c r="D112" s="109" t="s">
        <v>4066</v>
      </c>
    </row>
    <row r="113" spans="1:4" ht="17.25" thickBot="1">
      <c r="A113" s="108">
        <v>46285.727777777778</v>
      </c>
      <c r="B113" s="109" t="s">
        <v>1499</v>
      </c>
      <c r="C113" s="109" t="s">
        <v>3372</v>
      </c>
      <c r="D113" s="109" t="s">
        <v>4066</v>
      </c>
    </row>
    <row r="114" spans="1:4" ht="17.25" thickBot="1">
      <c r="A114" s="108">
        <v>46285.727777777778</v>
      </c>
      <c r="B114" s="109" t="s">
        <v>242</v>
      </c>
      <c r="C114" s="109" t="s">
        <v>1162</v>
      </c>
      <c r="D114" s="109" t="s">
        <v>4066</v>
      </c>
    </row>
    <row r="115" spans="1:4" ht="17.25" thickBot="1">
      <c r="A115" s="108">
        <v>46285.727777777778</v>
      </c>
      <c r="B115" s="109" t="s">
        <v>1020</v>
      </c>
      <c r="C115" s="109" t="s">
        <v>2786</v>
      </c>
      <c r="D115" s="109" t="s">
        <v>4066</v>
      </c>
    </row>
    <row r="116" spans="1:4" ht="17.25" thickBot="1">
      <c r="A116" s="108">
        <v>46285.727777777778</v>
      </c>
      <c r="B116" s="109" t="s">
        <v>1109</v>
      </c>
      <c r="C116" s="109" t="s">
        <v>1347</v>
      </c>
      <c r="D116" s="109" t="s">
        <v>4066</v>
      </c>
    </row>
    <row r="117" spans="1:4" ht="17.25" thickBot="1">
      <c r="A117" s="108">
        <v>46285.727777777778</v>
      </c>
      <c r="B117" s="109" t="s">
        <v>328</v>
      </c>
      <c r="C117" s="109" t="s">
        <v>336</v>
      </c>
      <c r="D117" s="109" t="s">
        <v>4066</v>
      </c>
    </row>
    <row r="118" spans="1:4" ht="17.25" thickBot="1">
      <c r="A118" s="108">
        <v>46285.727777777778</v>
      </c>
      <c r="B118" s="109" t="s">
        <v>232</v>
      </c>
      <c r="C118" s="109" t="s">
        <v>1457</v>
      </c>
      <c r="D118" s="109" t="s">
        <v>4066</v>
      </c>
    </row>
    <row r="119" spans="1:4" ht="17.25" thickBot="1">
      <c r="A119" s="108">
        <v>46278.45</v>
      </c>
      <c r="B119" s="109" t="s">
        <v>408</v>
      </c>
      <c r="C119" s="109" t="s">
        <v>1675</v>
      </c>
      <c r="D119" s="109" t="s">
        <v>4007</v>
      </c>
    </row>
    <row r="120" spans="1:4" ht="17.25" thickBot="1">
      <c r="A120" s="108">
        <v>46278.45</v>
      </c>
      <c r="B120" s="109" t="s">
        <v>1530</v>
      </c>
      <c r="C120" s="109" t="s">
        <v>421</v>
      </c>
      <c r="D120" s="109" t="s">
        <v>4007</v>
      </c>
    </row>
    <row r="121" spans="1:4" ht="17.25" thickBot="1">
      <c r="A121" s="108">
        <v>46278.45</v>
      </c>
      <c r="B121" s="109" t="s">
        <v>3748</v>
      </c>
      <c r="C121" s="109" t="s">
        <v>223</v>
      </c>
      <c r="D121" s="109" t="s">
        <v>4007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6108-2AC1-43A0-B29C-7D1CE5EC76C4}">
  <sheetPr codeName="Sheet5"/>
  <dimension ref="A1:O25"/>
  <sheetViews>
    <sheetView topLeftCell="B1" zoomScaleNormal="100" workbookViewId="0">
      <selection activeCell="B19" sqref="B19:B21"/>
    </sheetView>
  </sheetViews>
  <sheetFormatPr defaultRowHeight="16.5"/>
  <cols>
    <col min="1" max="1" width="9" style="65"/>
    <col min="2" max="2" width="26.75" style="65" bestFit="1" customWidth="1"/>
    <col min="3" max="16384" width="9" style="65"/>
  </cols>
  <sheetData>
    <row r="1" spans="1:15">
      <c r="A1" s="65" t="s">
        <v>4533</v>
      </c>
      <c r="B1" s="65" t="s">
        <v>425</v>
      </c>
      <c r="C1" s="65" t="s">
        <v>4534</v>
      </c>
      <c r="D1" s="65" t="s">
        <v>4535</v>
      </c>
      <c r="E1" s="65" t="s">
        <v>4536</v>
      </c>
      <c r="F1" s="65" t="s">
        <v>4537</v>
      </c>
      <c r="G1" s="65" t="s">
        <v>4538</v>
      </c>
      <c r="H1" s="65" t="s">
        <v>4539</v>
      </c>
      <c r="I1" s="65" t="s">
        <v>4540</v>
      </c>
      <c r="J1" s="65" t="s">
        <v>13</v>
      </c>
      <c r="K1" s="65" t="s">
        <v>38</v>
      </c>
      <c r="L1" s="65" t="s">
        <v>4541</v>
      </c>
      <c r="N1" s="100" t="s">
        <v>44</v>
      </c>
      <c r="O1" s="100" t="s">
        <v>45</v>
      </c>
    </row>
    <row r="2" spans="1:15">
      <c r="A2" s="65">
        <v>1</v>
      </c>
      <c r="B2" s="65" t="s">
        <v>46</v>
      </c>
      <c r="C2" s="65">
        <v>0</v>
      </c>
      <c r="D2" s="65">
        <v>0</v>
      </c>
      <c r="E2" s="65">
        <v>0</v>
      </c>
      <c r="F2" s="65">
        <v>0</v>
      </c>
      <c r="G2" s="65">
        <v>0</v>
      </c>
      <c r="H2" s="65">
        <v>0</v>
      </c>
      <c r="I2" s="65">
        <v>0</v>
      </c>
      <c r="J2" s="65">
        <v>0</v>
      </c>
      <c r="K2" s="65">
        <v>0</v>
      </c>
      <c r="L2" s="65">
        <v>0</v>
      </c>
      <c r="N2" s="64" t="e">
        <f>J2/C2</f>
        <v>#DIV/0!</v>
      </c>
      <c r="O2" s="64" t="e">
        <f>K2/C2</f>
        <v>#DIV/0!</v>
      </c>
    </row>
    <row r="3" spans="1:15">
      <c r="A3" s="65">
        <v>2</v>
      </c>
      <c r="B3" s="65" t="s">
        <v>48</v>
      </c>
      <c r="C3" s="65">
        <v>0</v>
      </c>
      <c r="D3" s="65">
        <v>0</v>
      </c>
      <c r="E3" s="65">
        <v>0</v>
      </c>
      <c r="F3" s="65">
        <v>0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N3" s="64" t="e">
        <f t="shared" ref="N3:N21" si="0">J3/C3</f>
        <v>#DIV/0!</v>
      </c>
      <c r="O3" s="64" t="e">
        <f t="shared" ref="O3:O21" si="1">K3/C3</f>
        <v>#DIV/0!</v>
      </c>
    </row>
    <row r="4" spans="1:15">
      <c r="A4" s="65">
        <v>3</v>
      </c>
      <c r="B4" s="65" t="s">
        <v>4542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N4" s="64" t="e">
        <f t="shared" si="0"/>
        <v>#DIV/0!</v>
      </c>
      <c r="O4" s="64" t="e">
        <f t="shared" si="1"/>
        <v>#DIV/0!</v>
      </c>
    </row>
    <row r="5" spans="1:15">
      <c r="A5" s="65">
        <v>4</v>
      </c>
      <c r="B5" s="65" t="s">
        <v>61</v>
      </c>
      <c r="C5" s="65">
        <v>0</v>
      </c>
      <c r="D5" s="65">
        <v>0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N5" s="64" t="e">
        <f t="shared" si="0"/>
        <v>#DIV/0!</v>
      </c>
      <c r="O5" s="64" t="e">
        <f t="shared" si="1"/>
        <v>#DIV/0!</v>
      </c>
    </row>
    <row r="6" spans="1:15">
      <c r="A6" s="65">
        <v>5</v>
      </c>
      <c r="B6" s="65" t="s">
        <v>58</v>
      </c>
      <c r="C6" s="65">
        <v>0</v>
      </c>
      <c r="D6" s="65">
        <v>0</v>
      </c>
      <c r="E6" s="65">
        <v>0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N6" s="64" t="e">
        <f t="shared" si="0"/>
        <v>#DIV/0!</v>
      </c>
      <c r="O6" s="64" t="e">
        <f t="shared" si="1"/>
        <v>#DIV/0!</v>
      </c>
    </row>
    <row r="7" spans="1:15">
      <c r="A7" s="65">
        <v>6</v>
      </c>
      <c r="B7" s="65" t="s">
        <v>67</v>
      </c>
      <c r="C7" s="65">
        <v>0</v>
      </c>
      <c r="D7" s="65">
        <v>0</v>
      </c>
      <c r="E7" s="65">
        <v>0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N7" s="64" t="e">
        <f t="shared" si="0"/>
        <v>#DIV/0!</v>
      </c>
      <c r="O7" s="64" t="e">
        <f t="shared" si="1"/>
        <v>#DIV/0!</v>
      </c>
    </row>
    <row r="8" spans="1:15">
      <c r="A8" s="65">
        <v>7</v>
      </c>
      <c r="B8" s="65" t="s">
        <v>3419</v>
      </c>
      <c r="C8" s="65">
        <v>0</v>
      </c>
      <c r="D8" s="65">
        <v>0</v>
      </c>
      <c r="E8" s="65">
        <v>0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N8" s="64" t="e">
        <f t="shared" si="0"/>
        <v>#DIV/0!</v>
      </c>
      <c r="O8" s="64" t="e">
        <f t="shared" si="1"/>
        <v>#DIV/0!</v>
      </c>
    </row>
    <row r="9" spans="1:15">
      <c r="A9" s="65">
        <v>8</v>
      </c>
      <c r="B9" s="65" t="s">
        <v>52</v>
      </c>
      <c r="C9" s="65">
        <v>0</v>
      </c>
      <c r="D9" s="65">
        <v>0</v>
      </c>
      <c r="E9" s="65">
        <v>0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N9" s="64" t="e">
        <f t="shared" si="0"/>
        <v>#DIV/0!</v>
      </c>
      <c r="O9" s="64" t="e">
        <f t="shared" si="1"/>
        <v>#DIV/0!</v>
      </c>
    </row>
    <row r="10" spans="1:15">
      <c r="A10" s="65">
        <v>9</v>
      </c>
      <c r="B10" s="65" t="s">
        <v>56</v>
      </c>
      <c r="C10" s="65">
        <v>0</v>
      </c>
      <c r="D10" s="65">
        <v>0</v>
      </c>
      <c r="E10" s="65">
        <v>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N10" s="64" t="e">
        <f t="shared" si="0"/>
        <v>#DIV/0!</v>
      </c>
      <c r="O10" s="64" t="e">
        <f t="shared" si="1"/>
        <v>#DIV/0!</v>
      </c>
    </row>
    <row r="11" spans="1:15">
      <c r="A11" s="65">
        <v>10</v>
      </c>
      <c r="B11" s="65" t="s">
        <v>60</v>
      </c>
      <c r="C11" s="65">
        <v>0</v>
      </c>
      <c r="D11" s="65">
        <v>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N11" s="64" t="e">
        <f t="shared" si="0"/>
        <v>#DIV/0!</v>
      </c>
      <c r="O11" s="64" t="e">
        <f t="shared" si="1"/>
        <v>#DIV/0!</v>
      </c>
    </row>
    <row r="12" spans="1:15">
      <c r="A12" s="65">
        <v>11</v>
      </c>
      <c r="B12" s="65" t="s">
        <v>54</v>
      </c>
      <c r="C12" s="65">
        <v>0</v>
      </c>
      <c r="D12" s="65">
        <v>0</v>
      </c>
      <c r="E12" s="65">
        <v>0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N12" s="64" t="e">
        <f t="shared" si="0"/>
        <v>#DIV/0!</v>
      </c>
      <c r="O12" s="64" t="e">
        <f t="shared" si="1"/>
        <v>#DIV/0!</v>
      </c>
    </row>
    <row r="13" spans="1:15">
      <c r="A13" s="65">
        <v>12</v>
      </c>
      <c r="B13" s="65" t="s">
        <v>4527</v>
      </c>
      <c r="C13" s="65">
        <v>0</v>
      </c>
      <c r="D13" s="65">
        <v>0</v>
      </c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N13" s="64" t="e">
        <f t="shared" si="0"/>
        <v>#DIV/0!</v>
      </c>
      <c r="O13" s="64" t="e">
        <f t="shared" si="1"/>
        <v>#DIV/0!</v>
      </c>
    </row>
    <row r="14" spans="1:15">
      <c r="A14" s="65">
        <v>13</v>
      </c>
      <c r="B14" s="65" t="s">
        <v>68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N14" s="64" t="e">
        <f t="shared" si="0"/>
        <v>#DIV/0!</v>
      </c>
      <c r="O14" s="64" t="e">
        <f t="shared" si="1"/>
        <v>#DIV/0!</v>
      </c>
    </row>
    <row r="15" spans="1:15">
      <c r="A15" s="65">
        <v>14</v>
      </c>
      <c r="B15" s="65" t="s">
        <v>3537</v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N15" s="64" t="e">
        <f t="shared" si="0"/>
        <v>#DIV/0!</v>
      </c>
      <c r="O15" s="64" t="e">
        <f t="shared" si="1"/>
        <v>#DIV/0!</v>
      </c>
    </row>
    <row r="16" spans="1:15">
      <c r="A16" s="65">
        <v>15</v>
      </c>
      <c r="B16" s="65" t="s">
        <v>63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N16" s="64" t="e">
        <f t="shared" si="0"/>
        <v>#DIV/0!</v>
      </c>
      <c r="O16" s="64" t="e">
        <f t="shared" si="1"/>
        <v>#DIV/0!</v>
      </c>
    </row>
    <row r="17" spans="1:15">
      <c r="A17" s="65">
        <v>16</v>
      </c>
      <c r="B17" s="65" t="s">
        <v>4525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N17" s="64" t="e">
        <f t="shared" si="0"/>
        <v>#DIV/0!</v>
      </c>
      <c r="O17" s="64" t="e">
        <f t="shared" si="1"/>
        <v>#DIV/0!</v>
      </c>
    </row>
    <row r="18" spans="1:15">
      <c r="A18" s="65">
        <v>17</v>
      </c>
      <c r="B18" s="65" t="s">
        <v>4543</v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N18" s="64" t="e">
        <f t="shared" si="0"/>
        <v>#DIV/0!</v>
      </c>
      <c r="O18" s="64" t="e">
        <f t="shared" si="1"/>
        <v>#DIV/0!</v>
      </c>
    </row>
    <row r="19" spans="1:15">
      <c r="A19" s="65">
        <v>18</v>
      </c>
      <c r="B19" s="65" t="s">
        <v>5548</v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N19" s="64" t="e">
        <f t="shared" si="0"/>
        <v>#DIV/0!</v>
      </c>
      <c r="O19" s="64" t="e">
        <f t="shared" si="1"/>
        <v>#DIV/0!</v>
      </c>
    </row>
    <row r="20" spans="1:15">
      <c r="A20" s="65">
        <v>19</v>
      </c>
      <c r="B20" s="65" t="s">
        <v>5549</v>
      </c>
      <c r="C20" s="65">
        <v>0</v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N20" s="64" t="e">
        <f t="shared" si="0"/>
        <v>#DIV/0!</v>
      </c>
      <c r="O20" s="64" t="e">
        <f t="shared" si="1"/>
        <v>#DIV/0!</v>
      </c>
    </row>
    <row r="21" spans="1:15">
      <c r="A21" s="65">
        <v>20</v>
      </c>
      <c r="B21" s="65" t="s">
        <v>5550</v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N21" s="64" t="e">
        <f t="shared" si="0"/>
        <v>#DIV/0!</v>
      </c>
      <c r="O21" s="64" t="e">
        <f t="shared" si="1"/>
        <v>#DIV/0!</v>
      </c>
    </row>
    <row r="24" spans="1:15">
      <c r="G24" s="65">
        <f>SUM(G2:G21)</f>
        <v>0</v>
      </c>
    </row>
    <row r="25" spans="1:15">
      <c r="G25" s="65">
        <f>G24/370</f>
        <v>0</v>
      </c>
    </row>
  </sheetData>
  <conditionalFormatting sqref="N2:N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E28D-D0CE-40CC-88CA-4293EC9DC3E0}">
  <sheetPr codeName="Sheet6"/>
  <dimension ref="A1:X36"/>
  <sheetViews>
    <sheetView workbookViewId="0">
      <selection activeCell="A11" sqref="A11:XFD11"/>
    </sheetView>
  </sheetViews>
  <sheetFormatPr defaultRowHeight="15"/>
  <cols>
    <col min="1" max="1" width="24.25" style="14" bestFit="1" customWidth="1"/>
    <col min="2" max="2" width="9" style="6"/>
    <col min="3" max="4" width="4.875" style="12" bestFit="1" customWidth="1"/>
    <col min="5" max="6" width="2.875" style="12" bestFit="1" customWidth="1"/>
    <col min="7" max="8" width="4.875" style="12" bestFit="1" customWidth="1"/>
    <col min="9" max="9" width="9" style="6" customWidth="1"/>
    <col min="10" max="10" width="7.5" style="6" customWidth="1"/>
    <col min="11" max="11" width="9" style="6" customWidth="1"/>
    <col min="12" max="12" width="8.625" style="6" customWidth="1"/>
    <col min="13" max="13" width="9" style="6" customWidth="1"/>
    <col min="14" max="14" width="8.5" style="6" customWidth="1"/>
    <col min="15" max="15" width="9" style="11" customWidth="1"/>
    <col min="16" max="16" width="17.875" style="11" customWidth="1"/>
    <col min="17" max="17" width="11.5" style="12" customWidth="1"/>
    <col min="18" max="18" width="12.375" style="6" customWidth="1"/>
    <col min="19" max="19" width="9" style="6"/>
    <col min="20" max="20" width="19.375" style="6" customWidth="1"/>
    <col min="21" max="21" width="11.5" style="6" customWidth="1"/>
    <col min="22" max="23" width="9" style="6" hidden="1" customWidth="1"/>
    <col min="24" max="24" width="10.875" style="6" bestFit="1" customWidth="1"/>
    <col min="25" max="16384" width="9" style="6"/>
  </cols>
  <sheetData>
    <row r="1" spans="1:24" s="1" customFormat="1" ht="15.75" thickBot="1">
      <c r="A1" s="13" t="s">
        <v>212</v>
      </c>
      <c r="B1" s="1" t="s">
        <v>447</v>
      </c>
      <c r="C1" s="19" t="s">
        <v>8</v>
      </c>
      <c r="D1" s="19" t="s">
        <v>36</v>
      </c>
      <c r="E1" s="19" t="s">
        <v>33</v>
      </c>
      <c r="F1" s="19" t="s">
        <v>34</v>
      </c>
      <c r="G1" s="19" t="s">
        <v>13</v>
      </c>
      <c r="H1" s="19" t="s">
        <v>38</v>
      </c>
      <c r="I1" s="2" t="s">
        <v>44</v>
      </c>
      <c r="J1" s="28" t="str">
        <f>[1]TRANSFER!$G272</f>
        <v>FxG/90</v>
      </c>
      <c r="K1" s="1" t="s">
        <v>45</v>
      </c>
      <c r="L1" s="29" t="str">
        <f>[1]TRANSFER!$J272</f>
        <v>FxGA/90</v>
      </c>
      <c r="M1" s="1" t="s">
        <v>40</v>
      </c>
      <c r="N1" s="1" t="s">
        <v>448</v>
      </c>
      <c r="O1" s="3">
        <v>0.3</v>
      </c>
      <c r="P1" s="53" t="s">
        <v>1313</v>
      </c>
      <c r="Q1" s="4" t="s">
        <v>450</v>
      </c>
      <c r="R1" s="1" t="s">
        <v>449</v>
      </c>
      <c r="S1" s="3">
        <v>-0.45</v>
      </c>
      <c r="T1" s="53" t="s">
        <v>1314</v>
      </c>
      <c r="U1" s="5" t="s">
        <v>451</v>
      </c>
      <c r="V1" s="30">
        <f>IF([1]INFO!$B$24=1,O1*[1]INFO!$D$24,O1)</f>
        <v>7.4999999999999997E-2</v>
      </c>
      <c r="W1" s="30">
        <f>IF([1]INFO!$B$24=1,S1*[1]INFO!$D$24,S1)</f>
        <v>-0.1125</v>
      </c>
      <c r="X1" s="1" t="s">
        <v>1838</v>
      </c>
    </row>
    <row r="2" spans="1:24">
      <c r="A2" s="14" t="s">
        <v>46</v>
      </c>
      <c r="B2" s="14" t="str">
        <f>[2]TEAMS!$J2</f>
        <v>ARS</v>
      </c>
      <c r="C2" s="12">
        <v>38</v>
      </c>
      <c r="D2" s="12">
        <f>VLOOKUP($A2,Table!$B$1:$L$21,MATCH("points",Table!$B$1:$L$1,0),0)</f>
        <v>0</v>
      </c>
      <c r="E2" s="12">
        <f>VLOOKUP($A2,Table!$B$1:$L$21,MATCH("goals",Table!$B$1:$L$1,0),0)</f>
        <v>0</v>
      </c>
      <c r="F2" s="12">
        <f>VLOOKUP($A2,Table!$B$1:$L$21,MATCH("ga",Table!$B$1:$L$1,0),0)</f>
        <v>0</v>
      </c>
      <c r="G2" s="12">
        <f>VLOOKUP($A2,Table!$B$1:$L$21,MATCH("xG",Table!$B$1:$L$1,0),0)</f>
        <v>0</v>
      </c>
      <c r="H2" s="12">
        <f>VLOOKUP($A2,Table!$B$1:$L$21,MATCH("xGA",Table!$B$1:$L$1,0),0)</f>
        <v>0</v>
      </c>
      <c r="I2" s="52">
        <f>IFERROR(((G2/C2)*SUM([1]INFO!$B$18:$B$21)),0)+((PrevYearTable2!G2/PrevYearTable2!C2)*(SUM([1]INFO!$B$16:$B$17)))</f>
        <v>2.0392105263157894</v>
      </c>
      <c r="J2" s="52">
        <f>IFERROR(VLOOKUP(B2,[1]TRANSFER!$E$272:$O$292,MATCH($J$1,[1]TRANSFER!$E$272:$O$272,0),0),0)</f>
        <v>2.2649999999999992</v>
      </c>
      <c r="K2" s="52">
        <f>IFERROR(((H2/C2)*SUM([1]INFO!$B$18:$B$21)),0)+((PrevYearTable2!H2/PrevYearTable2!C2)*(SUM([1]INFO!$B$16:$B$17)))</f>
        <v>0.87184210526315797</v>
      </c>
      <c r="L2" s="52">
        <f>IFERROR(VLOOKUP(B2,[1]TRANSFER!$E$272:$O$292,MATCH($L$1,[1]TRANSFER!$E$272:$O$272,0),0),0)</f>
        <v>1.1166666666666671</v>
      </c>
      <c r="M2" s="52">
        <f>IFERROR((((G2-H2)/C2)*SUM([1]INFO!$B$18:$B$21)),0)+(((PrevYearTable2!G2-PrevYearTable2!H2)/PrevYearTable2!C2)*(SUM([1]INFO!$B$16:$B$17)))</f>
        <v>1.1673684210526314</v>
      </c>
      <c r="N2" s="7">
        <f>IF([1]INFO!$B$24=1,(($J$22-J2)*[1]INFO!$D$24)+(($I$22-I2)*(1-[1]INFO!$D$24)),$I$22-I2)</f>
        <v>-0.59141181077694216</v>
      </c>
      <c r="O2" s="8">
        <f>N2*$O$1</f>
        <v>-0.17742354323308265</v>
      </c>
      <c r="P2" s="52">
        <f>1+O2</f>
        <v>0.82257645676691737</v>
      </c>
      <c r="Q2" s="9">
        <f>(P2*(SUM([1]INFO!$B$18:$B$21)))+(VLOOKUP(Table2!B2,PrevYearTable2!$B$1:$Z$21,MATCH("DEF BOOST",PrevYearTable2!$B$1:$Z$1,0),0)*(SUM([1]INFO!$B$16:$B$17)))</f>
        <v>0.87293717105263147</v>
      </c>
      <c r="R2" s="7">
        <f>IF([1]INFO!$B$24=1,(($L$22-L2)*[1]INFO!$D$24)+(($K$22-K2)*(1-[1]INFO!$D$24)),$K$22-K2)</f>
        <v>0.5482138157894737</v>
      </c>
      <c r="S2" s="7">
        <f>R2*$S$1</f>
        <v>-0.24669621710526318</v>
      </c>
      <c r="T2" s="52">
        <f>1+S2</f>
        <v>0.75330378289473687</v>
      </c>
      <c r="U2" s="10">
        <f>(T2*(SUM([1]INFO!$B$18:$B$21)))+(VLOOKUP(Table2!B2,PrevYearTable2!$B$1:$Z$21,MATCH("FWD BOOST",PrevYearTable2!$B$1:$Z$1,0),0)*(SUM([1]INFO!$B$16:$B$17)))</f>
        <v>0.75641092575187963</v>
      </c>
      <c r="X2" s="57">
        <f>(U2+Q2)/2</f>
        <v>0.81467404840225555</v>
      </c>
    </row>
    <row r="3" spans="1:24">
      <c r="A3" s="14" t="s">
        <v>61</v>
      </c>
      <c r="B3" s="14" t="str">
        <f>[2]TEAMS!$J3</f>
        <v>AVL</v>
      </c>
      <c r="C3" s="12">
        <v>38</v>
      </c>
      <c r="D3" s="12">
        <f>VLOOKUP($A3,Table!$B$1:$L$21,MATCH("points",Table!$B$1:$L$1,0),0)</f>
        <v>0</v>
      </c>
      <c r="E3" s="12">
        <f>VLOOKUP($A3,Table!$B$1:$L$21,MATCH("goals",Table!$B$1:$L$1,0),0)</f>
        <v>0</v>
      </c>
      <c r="F3" s="12">
        <f>VLOOKUP($A3,Table!$B$1:$L$21,MATCH("ga",Table!$B$1:$L$1,0),0)</f>
        <v>0</v>
      </c>
      <c r="G3" s="12">
        <f>VLOOKUP($A3,Table!$B$1:$L$21,MATCH("xG",Table!$B$1:$L$1,0),0)</f>
        <v>0</v>
      </c>
      <c r="H3" s="12">
        <f>VLOOKUP($A3,Table!$B$1:$L$21,MATCH("xGA",Table!$B$1:$L$1,0),0)</f>
        <v>0</v>
      </c>
      <c r="I3" s="52">
        <f>IFERROR(((G3/C3)*SUM([1]INFO!$B$18:$B$21)),0)+((PrevYearTable2!G3/PrevYearTable2!C3)*(SUM([1]INFO!$B$16:$B$17)))</f>
        <v>1.4789473684210528</v>
      </c>
      <c r="J3" s="52">
        <f>IFERROR(VLOOKUP(B3,[1]TRANSFER!$E$272:$O$292,MATCH($J$1,[1]TRANSFER!$E$272:$O$272,0),0),0)</f>
        <v>2.0216666666666669</v>
      </c>
      <c r="K3" s="52">
        <f>IFERROR(((H3/C3)*SUM([1]INFO!$B$18:$B$21)),0)+((PrevYearTable2!H3/PrevYearTable2!C3)*(SUM([1]INFO!$B$16:$B$17)))</f>
        <v>1.4915789473684211</v>
      </c>
      <c r="L3" s="52">
        <f>IFERROR(VLOOKUP(B3,[1]TRANSFER!$E$272:$O$292,MATCH($L$1,[1]TRANSFER!$E$272:$O$272,0),0),0)</f>
        <v>1.426666666666667</v>
      </c>
      <c r="M3" s="52">
        <f>IFERROR((((G3-H3)/C3)*SUM([1]INFO!$B$18:$B$21)),0)+(((PrevYearTable2!G3-PrevYearTable2!H3)/PrevYearTable2!C3)*(SUM([1]INFO!$B$16:$B$17)))</f>
        <v>-1.2631578947368339E-2</v>
      </c>
      <c r="N3" s="7">
        <f>IF([1]INFO!$B$24=1,(($J$22-J3)*[1]INFO!$D$24)+(($I$22-I3)*(1-[1]INFO!$D$24)),$I$22-I3)</f>
        <v>-0.11038110902255671</v>
      </c>
      <c r="O3" s="8">
        <f t="shared" ref="O3:O21" si="0">N3*$O$1</f>
        <v>-3.3114332706767009E-2</v>
      </c>
      <c r="P3" s="52">
        <f t="shared" ref="P3:P21" si="1">1+O3</f>
        <v>0.966885667293233</v>
      </c>
      <c r="Q3" s="9">
        <f>(P3*(SUM([1]INFO!$B$18:$B$21)))+(VLOOKUP(Table2!B3,PrevYearTable2!$B$1:$Z$21,MATCH("DEF BOOST",PrevYearTable2!$B$1:$Z$1,0),0)*(SUM([1]INFO!$B$16:$B$17)))</f>
        <v>0.9839963815789472</v>
      </c>
      <c r="R3" s="7">
        <f>IF([1]INFO!$B$24=1,(($L$22-L3)*[1]INFO!$D$24)+(($K$22-K3)*(1-[1]INFO!$D$24)),$K$22-K3)</f>
        <v>5.9111842105263879E-3</v>
      </c>
      <c r="S3" s="7">
        <f t="shared" ref="S3:S21" si="2">R3*$S$1</f>
        <v>-2.6600328947368745E-3</v>
      </c>
      <c r="T3" s="52">
        <f t="shared" ref="T3:T21" si="3">1+S3</f>
        <v>0.99733996710526318</v>
      </c>
      <c r="U3" s="10">
        <f>(T3*(SUM([1]INFO!$B$18:$B$21)))+(VLOOKUP(Table2!B3,PrevYearTable2!$B$1:$Z$21,MATCH("FWD BOOST",PrevYearTable2!$B$1:$Z$1,0),0)*(SUM([1]INFO!$B$16:$B$17)))</f>
        <v>0.92432210996240605</v>
      </c>
      <c r="X3" s="58">
        <f t="shared" ref="X3:X21" si="4">(U3+Q3)/2</f>
        <v>0.95415924577067668</v>
      </c>
    </row>
    <row r="4" spans="1:24">
      <c r="A4" s="14" t="s">
        <v>67</v>
      </c>
      <c r="B4" s="14" t="str">
        <f>[2]TEAMS!$J4</f>
        <v>BOU</v>
      </c>
      <c r="C4" s="12">
        <v>38</v>
      </c>
      <c r="D4" s="12">
        <f>VLOOKUP($A4,Table!$B$1:$L$21,MATCH("points",Table!$B$1:$L$1,0),0)</f>
        <v>0</v>
      </c>
      <c r="E4" s="12">
        <f>VLOOKUP($A4,Table!$B$1:$L$21,MATCH("goals",Table!$B$1:$L$1,0),0)</f>
        <v>0</v>
      </c>
      <c r="F4" s="12">
        <f>VLOOKUP($A4,Table!$B$1:$L$21,MATCH("ga",Table!$B$1:$L$1,0),0)</f>
        <v>0</v>
      </c>
      <c r="G4" s="12">
        <f>VLOOKUP($A4,Table!$B$1:$L$21,MATCH("xG",Table!$B$1:$L$1,0),0)</f>
        <v>0</v>
      </c>
      <c r="H4" s="12">
        <f>VLOOKUP($A4,Table!$B$1:$L$21,MATCH("xGA",Table!$B$1:$L$1,0),0)</f>
        <v>0</v>
      </c>
      <c r="I4" s="52">
        <f>IFERROR(((G4/C4)*SUM([1]INFO!$B$18:$B$21)),0)+((PrevYearTable2!G4/PrevYearTable2!C4)*(SUM([1]INFO!$B$16:$B$17)))</f>
        <v>1.7586842105263158</v>
      </c>
      <c r="J4" s="52">
        <f>IFERROR(VLOOKUP(B4,[1]TRANSFER!$E$272:$O$292,MATCH($J$1,[1]TRANSFER!$E$272:$O$272,0),0),0)</f>
        <v>1.9366666666666663</v>
      </c>
      <c r="K4" s="52">
        <f>IFERROR(((H4/C4)*SUM([1]INFO!$B$18:$B$21)),0)+((PrevYearTable2!H4/PrevYearTable2!C4)*(SUM([1]INFO!$B$16:$B$17)))</f>
        <v>1.4939473684210527</v>
      </c>
      <c r="L4" s="52">
        <f>IFERROR(VLOOKUP(B4,[1]TRANSFER!$E$272:$O$292,MATCH($L$1,[1]TRANSFER!$E$272:$O$272,0),0),0)</f>
        <v>1.3466666666666676</v>
      </c>
      <c r="M4" s="52">
        <f>IFERROR((((G4-H4)/C4)*SUM([1]INFO!$B$18:$B$21)),0)+(((PrevYearTable2!G4-PrevYearTable2!H4)/PrevYearTable2!C4)*(SUM([1]INFO!$B$16:$B$17)))</f>
        <v>0.26473684210526305</v>
      </c>
      <c r="N4" s="7">
        <f>IF([1]INFO!$B$24=1,(($J$22-J4)*[1]INFO!$D$24)+(($I$22-I4)*(1-[1]INFO!$D$24)),$I$22-I4)</f>
        <v>-0.29893374060150385</v>
      </c>
      <c r="O4" s="8">
        <f t="shared" si="0"/>
        <v>-8.9680122180451155E-2</v>
      </c>
      <c r="P4" s="52">
        <f t="shared" si="1"/>
        <v>0.91031987781954882</v>
      </c>
      <c r="Q4" s="9">
        <f>(P4*(SUM([1]INFO!$B$18:$B$21)))+(VLOOKUP(Table2!B4,PrevYearTable2!$B$1:$Z$21,MATCH("DEF BOOST",PrevYearTable2!$B$1:$Z$1,0),0)*(SUM([1]INFO!$B$16:$B$17)))</f>
        <v>0.98105559210526305</v>
      </c>
      <c r="R4" s="7">
        <f>IF([1]INFO!$B$24=1,(($L$22-L4)*[1]INFO!$D$24)+(($K$22-K4)*(1-[1]INFO!$D$24)),$K$22-K4)</f>
        <v>2.4134868421052558E-2</v>
      </c>
      <c r="S4" s="7">
        <f t="shared" si="2"/>
        <v>-1.0860690789473651E-2</v>
      </c>
      <c r="T4" s="52">
        <f t="shared" si="3"/>
        <v>0.9891393092105264</v>
      </c>
      <c r="U4" s="10">
        <f>(T4*(SUM([1]INFO!$B$18:$B$21)))+(VLOOKUP(Table2!B4,PrevYearTable2!$B$1:$Z$21,MATCH("FWD BOOST",PrevYearTable2!$B$1:$Z$1,0),0)*(SUM([1]INFO!$B$16:$B$17)))</f>
        <v>0.97762145206766915</v>
      </c>
      <c r="X4" s="58">
        <f t="shared" si="4"/>
        <v>0.9793385220864661</v>
      </c>
    </row>
    <row r="5" spans="1:24">
      <c r="A5" s="14" t="s">
        <v>56</v>
      </c>
      <c r="B5" s="14" t="str">
        <f>[2]TEAMS!$J5</f>
        <v>BRE</v>
      </c>
      <c r="C5" s="12">
        <v>38</v>
      </c>
      <c r="D5" s="12">
        <f>VLOOKUP($A5,Table!$B$1:$L$21,MATCH("points",Table!$B$1:$L$1,0),0)</f>
        <v>0</v>
      </c>
      <c r="E5" s="12">
        <f>VLOOKUP($A5,Table!$B$1:$L$21,MATCH("goals",Table!$B$1:$L$1,0),0)</f>
        <v>0</v>
      </c>
      <c r="F5" s="12">
        <f>VLOOKUP($A5,Table!$B$1:$L$21,MATCH("ga",Table!$B$1:$L$1,0),0)</f>
        <v>0</v>
      </c>
      <c r="G5" s="12">
        <f>VLOOKUP($A5,Table!$B$1:$L$21,MATCH("xG",Table!$B$1:$L$1,0),0)</f>
        <v>0</v>
      </c>
      <c r="H5" s="12">
        <f>VLOOKUP($A5,Table!$B$1:$L$21,MATCH("xGA",Table!$B$1:$L$1,0),0)</f>
        <v>0</v>
      </c>
      <c r="I5" s="52">
        <f>IFERROR(((G5/C5)*SUM([1]INFO!$B$18:$B$21)),0)+((PrevYearTable2!G5/PrevYearTable2!C5)*(SUM([1]INFO!$B$16:$B$17)))</f>
        <v>1.7436842105263159</v>
      </c>
      <c r="J5" s="52">
        <f>IFERROR(VLOOKUP(B5,[1]TRANSFER!$E$272:$O$292,MATCH($J$1,[1]TRANSFER!$E$272:$O$272,0),0),0)</f>
        <v>1.5983333333333338</v>
      </c>
      <c r="K5" s="52">
        <f>IFERROR(((H5/C5)*SUM([1]INFO!$B$18:$B$21)),0)+((PrevYearTable2!H5/PrevYearTable2!C5)*(SUM([1]INFO!$B$16:$B$17)))</f>
        <v>1.5555263157894736</v>
      </c>
      <c r="L5" s="52">
        <f>IFERROR(VLOOKUP(B5,[1]TRANSFER!$E$272:$O$292,MATCH($L$1,[1]TRANSFER!$E$272:$O$272,0),0),0)</f>
        <v>2.0966666666666662</v>
      </c>
      <c r="M5" s="52">
        <f>IFERROR((((G5-H5)/C5)*SUM([1]INFO!$B$18:$B$21)),0)+(((PrevYearTable2!G5-PrevYearTable2!H5)/PrevYearTable2!C5)*(SUM([1]INFO!$B$16:$B$17)))</f>
        <v>0.18815789473684225</v>
      </c>
      <c r="N5" s="7">
        <f>IF([1]INFO!$B$24=1,(($J$22-J5)*[1]INFO!$D$24)+(($I$22-I5)*(1-[1]INFO!$D$24)),$I$22-I5)</f>
        <v>-0.2031004072681708</v>
      </c>
      <c r="O5" s="8">
        <f t="shared" si="0"/>
        <v>-6.0930122180451241E-2</v>
      </c>
      <c r="P5" s="52">
        <f t="shared" si="1"/>
        <v>0.93906987781954876</v>
      </c>
      <c r="Q5" s="9">
        <f>(P5*(SUM([1]INFO!$B$18:$B$21)))+(VLOOKUP(Table2!B5,PrevYearTable2!$B$1:$Z$21,MATCH("DEF BOOST",PrevYearTable2!$B$1:$Z$1,0),0)*(SUM([1]INFO!$B$16:$B$17)))</f>
        <v>0.92443059210526302</v>
      </c>
      <c r="R5" s="7">
        <f>IF([1]INFO!$B$24=1,(($L$22-L5)*[1]INFO!$D$24)+(($K$22-K5)*(1-[1]INFO!$D$24)),$K$22-K5)</f>
        <v>-0.20954934210526283</v>
      </c>
      <c r="S5" s="7">
        <f t="shared" si="2"/>
        <v>9.4297203947368277E-2</v>
      </c>
      <c r="T5" s="52">
        <f t="shared" si="3"/>
        <v>1.0942972039473682</v>
      </c>
      <c r="U5" s="10">
        <f>(T5*(SUM([1]INFO!$B$18:$B$21)))+(VLOOKUP(Table2!B5,PrevYearTable2!$B$1:$Z$21,MATCH("FWD BOOST",PrevYearTable2!$B$1:$Z$1,0),0)*(SUM([1]INFO!$B$16:$B$17)))</f>
        <v>0.98152934680451109</v>
      </c>
      <c r="X5" s="58">
        <f t="shared" si="4"/>
        <v>0.95297996945488705</v>
      </c>
    </row>
    <row r="6" spans="1:24">
      <c r="A6" s="14" t="s">
        <v>52</v>
      </c>
      <c r="B6" s="14" t="str">
        <f>[2]TEAMS!$J6</f>
        <v>BHA</v>
      </c>
      <c r="C6" s="12">
        <v>38</v>
      </c>
      <c r="D6" s="12">
        <f>VLOOKUP($A6,Table!$B$1:$L$21,MATCH("points",Table!$B$1:$L$1,0),0)</f>
        <v>0</v>
      </c>
      <c r="E6" s="12">
        <f>VLOOKUP($A6,Table!$B$1:$L$21,MATCH("goals",Table!$B$1:$L$1,0),0)</f>
        <v>0</v>
      </c>
      <c r="F6" s="12">
        <f>VLOOKUP($A6,Table!$B$1:$L$21,MATCH("ga",Table!$B$1:$L$1,0),0)</f>
        <v>0</v>
      </c>
      <c r="G6" s="12">
        <f>VLOOKUP($A6,Table!$B$1:$L$21,MATCH("xG",Table!$B$1:$L$1,0),0)</f>
        <v>0</v>
      </c>
      <c r="H6" s="12">
        <f>VLOOKUP($A6,Table!$B$1:$L$21,MATCH("xGA",Table!$B$1:$L$1,0),0)</f>
        <v>0</v>
      </c>
      <c r="I6" s="52">
        <f>IFERROR(((G6/C6)*SUM([1]INFO!$B$18:$B$21)),0)+((PrevYearTable2!G6/PrevYearTable2!C6)*(SUM([1]INFO!$B$16:$B$17)))</f>
        <v>1.5373684210526317</v>
      </c>
      <c r="J6" s="52">
        <f>IFERROR(VLOOKUP(B6,[1]TRANSFER!$E$272:$O$292,MATCH($J$1,[1]TRANSFER!$E$272:$O$272,0),0),0)</f>
        <v>1.7816666666666674</v>
      </c>
      <c r="K6" s="52">
        <f>IFERROR(((H6/C6)*SUM([1]INFO!$B$18:$B$21)),0)+((PrevYearTable2!H6/PrevYearTable2!C6)*(SUM([1]INFO!$B$16:$B$17)))</f>
        <v>1.4144736842105263</v>
      </c>
      <c r="L6" s="52">
        <f>IFERROR(VLOOKUP(B6,[1]TRANSFER!$E$272:$O$292,MATCH($L$1,[1]TRANSFER!$E$272:$O$272,0),0),0)</f>
        <v>1.4299999999999997</v>
      </c>
      <c r="M6" s="52">
        <f>IFERROR((((G6-H6)/C6)*SUM([1]INFO!$B$18:$B$21)),0)+(((PrevYearTable2!G6-PrevYearTable2!H6)/PrevYearTable2!C6)*(SUM([1]INFO!$B$16:$B$17)))</f>
        <v>0.12289473684210531</v>
      </c>
      <c r="N6" s="7">
        <f>IF([1]INFO!$B$24=1,(($J$22-J6)*[1]INFO!$D$24)+(($I$22-I6)*(1-[1]INFO!$D$24)),$I$22-I6)</f>
        <v>-9.4196898496241022E-2</v>
      </c>
      <c r="O6" s="8">
        <f t="shared" si="0"/>
        <v>-2.8259069548872306E-2</v>
      </c>
      <c r="P6" s="52">
        <f t="shared" si="1"/>
        <v>0.97174093045112775</v>
      </c>
      <c r="Q6" s="9">
        <f>(P6*(SUM([1]INFO!$B$18:$B$21)))+(VLOOKUP(Table2!B6,PrevYearTable2!$B$1:$Z$21,MATCH("DEF BOOST",PrevYearTable2!$B$1:$Z$1,0),0)*(SUM([1]INFO!$B$16:$B$17)))</f>
        <v>0.96210164473684201</v>
      </c>
      <c r="R6" s="7">
        <f>IF([1]INFO!$B$24=1,(($L$22-L6)*[1]INFO!$D$24)+(($K$22-K6)*(1-[1]INFO!$D$24)),$K$22-K6)</f>
        <v>6.2906798245614293E-2</v>
      </c>
      <c r="S6" s="7">
        <f t="shared" si="2"/>
        <v>-2.8308059210526433E-2</v>
      </c>
      <c r="T6" s="52">
        <f t="shared" si="3"/>
        <v>0.97169194078947352</v>
      </c>
      <c r="U6" s="10">
        <f>(T6*(SUM([1]INFO!$B$18:$B$21)))+(VLOOKUP(Table2!B6,PrevYearTable2!$B$1:$Z$21,MATCH("FWD BOOST",PrevYearTable2!$B$1:$Z$1,0),0)*(SUM([1]INFO!$B$16:$B$17)))</f>
        <v>0.99017408364661652</v>
      </c>
      <c r="X6" s="58">
        <f t="shared" si="4"/>
        <v>0.97613786419172932</v>
      </c>
    </row>
    <row r="7" spans="1:24">
      <c r="A7" s="14" t="s">
        <v>60</v>
      </c>
      <c r="B7" s="14" t="str">
        <f>[2]TEAMS!$J7</f>
        <v>CHE</v>
      </c>
      <c r="C7" s="12">
        <v>38</v>
      </c>
      <c r="D7" s="12">
        <f>VLOOKUP($A7,Table!$B$1:$L$21,MATCH("points",Table!$B$1:$L$1,0),0)</f>
        <v>0</v>
      </c>
      <c r="E7" s="12">
        <f>VLOOKUP($A7,Table!$B$1:$L$21,MATCH("goals",Table!$B$1:$L$1,0),0)</f>
        <v>0</v>
      </c>
      <c r="F7" s="12">
        <f>VLOOKUP($A7,Table!$B$1:$L$21,MATCH("ga",Table!$B$1:$L$1,0),0)</f>
        <v>0</v>
      </c>
      <c r="G7" s="12">
        <f>VLOOKUP($A7,Table!$B$1:$L$21,MATCH("xG",Table!$B$1:$L$1,0),0)</f>
        <v>0</v>
      </c>
      <c r="H7" s="12">
        <f>VLOOKUP($A7,Table!$B$1:$L$21,MATCH("xGA",Table!$B$1:$L$1,0),0)</f>
        <v>0</v>
      </c>
      <c r="I7" s="52">
        <f>IFERROR(((G7/C7)*SUM([1]INFO!$B$18:$B$21)),0)+((PrevYearTable2!G7/PrevYearTable2!C7)*(SUM([1]INFO!$B$16:$B$17)))</f>
        <v>1.9002631578947367</v>
      </c>
      <c r="J7" s="52">
        <f>IFERROR(VLOOKUP(B7,[1]TRANSFER!$E$272:$O$292,MATCH($J$1,[1]TRANSFER!$E$272:$O$272,0),0),0)</f>
        <v>1.0599999999999998</v>
      </c>
      <c r="K7" s="52">
        <f>IFERROR(((H7/C7)*SUM([1]INFO!$B$18:$B$21)),0)+((PrevYearTable2!H7/PrevYearTable2!C7)*(SUM([1]INFO!$B$16:$B$17)))</f>
        <v>1.5294736842105263</v>
      </c>
      <c r="L7" s="52">
        <f>IFERROR(VLOOKUP(B7,[1]TRANSFER!$E$272:$O$292,MATCH($L$1,[1]TRANSFER!$E$272:$O$272,0),0),0)</f>
        <v>1.7283333333333328</v>
      </c>
      <c r="M7" s="52">
        <f>IFERROR((((G7-H7)/C7)*SUM([1]INFO!$B$18:$B$21)),0)+(((PrevYearTable2!G7-PrevYearTable2!H7)/PrevYearTable2!C7)*(SUM([1]INFO!$B$16:$B$17)))</f>
        <v>0.37078947368421045</v>
      </c>
      <c r="N7" s="7">
        <f>IF([1]INFO!$B$24=1,(($J$22-J7)*[1]INFO!$D$24)+(($I$22-I7)*(1-[1]INFO!$D$24)),$I$22-I7)</f>
        <v>-0.18595128446115283</v>
      </c>
      <c r="O7" s="8">
        <f t="shared" si="0"/>
        <v>-5.5785385338345851E-2</v>
      </c>
      <c r="P7" s="52">
        <f t="shared" si="1"/>
        <v>0.94421461466165413</v>
      </c>
      <c r="Q7" s="9">
        <f>(P7*(SUM([1]INFO!$B$18:$B$21)))+(VLOOKUP(Table2!B7,PrevYearTable2!$B$1:$Z$21,MATCH("DEF BOOST",PrevYearTable2!$B$1:$Z$1,0),0)*(SUM([1]INFO!$B$16:$B$17)))</f>
        <v>0.91045032894736844</v>
      </c>
      <c r="R7" s="7">
        <f>IF([1]INFO!$B$24=1,(($L$22-L7)*[1]INFO!$D$24)+(($K$22-K7)*(1-[1]INFO!$D$24)),$K$22-K7)</f>
        <v>-9.792653508771898E-2</v>
      </c>
      <c r="S7" s="7">
        <f t="shared" si="2"/>
        <v>4.4066940789473541E-2</v>
      </c>
      <c r="T7" s="52">
        <f t="shared" si="3"/>
        <v>1.0440669407894736</v>
      </c>
      <c r="U7" s="10">
        <f>(T7*(SUM([1]INFO!$B$18:$B$21)))+(VLOOKUP(Table2!B7,PrevYearTable2!$B$1:$Z$21,MATCH("FWD BOOST",PrevYearTable2!$B$1:$Z$1,0),0)*(SUM([1]INFO!$B$16:$B$17)))</f>
        <v>0.93336158364661648</v>
      </c>
      <c r="X7" s="58">
        <f t="shared" si="4"/>
        <v>0.92190595629699246</v>
      </c>
    </row>
    <row r="8" spans="1:24">
      <c r="A8" s="14" t="s">
        <v>5548</v>
      </c>
      <c r="B8" s="14" t="str">
        <f>[2]TEAMS!$J8</f>
        <v>COV</v>
      </c>
      <c r="C8" s="12">
        <v>38</v>
      </c>
      <c r="D8" s="12">
        <f>VLOOKUP($A8,Table!$B$1:$L$21,MATCH("points",Table!$B$1:$L$1,0),0)</f>
        <v>0</v>
      </c>
      <c r="E8" s="12">
        <f>VLOOKUP($A8,Table!$B$1:$L$21,MATCH("goals",Table!$B$1:$L$1,0),0)</f>
        <v>0</v>
      </c>
      <c r="F8" s="12">
        <f>VLOOKUP($A8,Table!$B$1:$L$21,MATCH("ga",Table!$B$1:$L$1,0),0)</f>
        <v>0</v>
      </c>
      <c r="G8" s="12">
        <f>VLOOKUP($A8,Table!$B$1:$L$21,MATCH("xG",Table!$B$1:$L$1,0),0)</f>
        <v>0</v>
      </c>
      <c r="H8" s="12">
        <f>VLOOKUP($A8,Table!$B$1:$L$21,MATCH("xGA",Table!$B$1:$L$1,0),0)</f>
        <v>0</v>
      </c>
      <c r="I8" s="52">
        <f>IFERROR(((G8/C8)*SUM([1]INFO!$B$18:$B$21)),0)+((PrevYearTable2!G8/PrevYearTable2!C8)*(SUM([1]INFO!$B$16:$B$17)))</f>
        <v>1.3063157894736843</v>
      </c>
      <c r="J8" s="52">
        <f>IFERROR(VLOOKUP(B8,[1]TRANSFER!$E$272:$O$292,MATCH($J$1,[1]TRANSFER!$E$272:$O$272,0),0),0)</f>
        <v>0</v>
      </c>
      <c r="K8" s="52">
        <f>IFERROR(((H8/C8)*SUM([1]INFO!$B$18:$B$21)),0)+((PrevYearTable2!H8/PrevYearTable2!C8)*(SUM([1]INFO!$B$16:$B$17)))</f>
        <v>1.7926315789473686</v>
      </c>
      <c r="L8" s="52">
        <f>IFERROR(VLOOKUP(B8,[1]TRANSFER!$E$272:$O$292,MATCH($L$1,[1]TRANSFER!$E$272:$O$272,0),0),0)</f>
        <v>0</v>
      </c>
      <c r="M8" s="52">
        <f>IFERROR((((G8-H8)/C8)*SUM([1]INFO!$B$18:$B$21)),0)+(((PrevYearTable2!G8-PrevYearTable2!H8)/PrevYearTable2!C8)*(SUM([1]INFO!$B$16:$B$17)))</f>
        <v>-0.48631578947368431</v>
      </c>
      <c r="N8" s="7">
        <f>IF([1]INFO!$B$24=1,(($J$22-J8)*[1]INFO!$D$24)+(($I$22-I8)*(1-[1]INFO!$D$24)),$I$22-I8)</f>
        <v>0.52450924185463643</v>
      </c>
      <c r="O8" s="8">
        <f t="shared" si="0"/>
        <v>0.15735277255639094</v>
      </c>
      <c r="P8" s="52">
        <f t="shared" si="1"/>
        <v>1.157352772556391</v>
      </c>
      <c r="Q8" s="9">
        <f>(P8*(SUM([1]INFO!$B$18:$B$21)))+(VLOOKUP(Table2!B8,PrevYearTable2!$B$1:$Z$21,MATCH("DEF BOOST",PrevYearTable2!$B$1:$Z$1,0),0)*(SUM([1]INFO!$B$16:$B$17)))</f>
        <v>1.0090884868421051</v>
      </c>
      <c r="R8" s="7">
        <f>IF([1]INFO!$B$24=1,(($L$22-L8)*[1]INFO!$D$24)+(($K$22-K8)*(1-[1]INFO!$D$24)),$K$22-K8)</f>
        <v>0.13678837719298254</v>
      </c>
      <c r="S8" s="7">
        <f t="shared" si="2"/>
        <v>-6.1554769736842145E-2</v>
      </c>
      <c r="T8" s="52">
        <f t="shared" si="3"/>
        <v>0.93844523026315785</v>
      </c>
      <c r="U8" s="10">
        <f>(T8*(SUM([1]INFO!$B$18:$B$21)))+(VLOOKUP(Table2!B8,PrevYearTable2!$B$1:$Z$21,MATCH("FWD BOOST",PrevYearTable2!$B$1:$Z$1,0),0)*(SUM([1]INFO!$B$16:$B$17)))</f>
        <v>1.0950345159774435</v>
      </c>
      <c r="X8" s="58">
        <f t="shared" si="4"/>
        <v>1.0520615014097743</v>
      </c>
    </row>
    <row r="9" spans="1:24">
      <c r="A9" s="14" t="s">
        <v>63</v>
      </c>
      <c r="B9" s="14" t="str">
        <f>[2]TEAMS!$J9</f>
        <v>CRY</v>
      </c>
      <c r="C9" s="12">
        <v>38</v>
      </c>
      <c r="D9" s="12">
        <f>VLOOKUP($A9,Table!$B$1:$L$21,MATCH("points",Table!$B$1:$L$1,0),0)</f>
        <v>0</v>
      </c>
      <c r="E9" s="12">
        <f>VLOOKUP($A9,Table!$B$1:$L$21,MATCH("goals",Table!$B$1:$L$1,0),0)</f>
        <v>0</v>
      </c>
      <c r="F9" s="12">
        <f>VLOOKUP($A9,Table!$B$1:$L$21,MATCH("ga",Table!$B$1:$L$1,0),0)</f>
        <v>0</v>
      </c>
      <c r="G9" s="12">
        <f>VLOOKUP($A9,Table!$B$1:$L$21,MATCH("xG",Table!$B$1:$L$1,0),0)</f>
        <v>0</v>
      </c>
      <c r="H9" s="12">
        <f>VLOOKUP($A9,Table!$B$1:$L$21,MATCH("xGA",Table!$B$1:$L$1,0),0)</f>
        <v>0</v>
      </c>
      <c r="I9" s="52">
        <f>IFERROR(((G9/C9)*SUM([1]INFO!$B$18:$B$21)),0)+((PrevYearTable2!G9/PrevYearTable2!C9)*(SUM([1]INFO!$B$16:$B$17)))</f>
        <v>1.6436842105263159</v>
      </c>
      <c r="J9" s="52">
        <f>IFERROR(VLOOKUP(B9,[1]TRANSFER!$E$272:$O$292,MATCH($J$1,[1]TRANSFER!$E$272:$O$272,0),0),0)</f>
        <v>1.451428571428572</v>
      </c>
      <c r="K9" s="52">
        <f>IFERROR(((H9/C9)*SUM([1]INFO!$B$18:$B$21)),0)+((PrevYearTable2!H9/PrevYearTable2!C9)*(SUM([1]INFO!$B$16:$B$17)))</f>
        <v>1.5802631578947368</v>
      </c>
      <c r="L9" s="52">
        <f>IFERROR(VLOOKUP(B9,[1]TRANSFER!$E$272:$O$292,MATCH($L$1,[1]TRANSFER!$E$272:$O$272,0),0),0)</f>
        <v>1.9828571428571422</v>
      </c>
      <c r="M9" s="52">
        <f>IFERROR((((G9-H9)/C9)*SUM([1]INFO!$B$18:$B$21)),0)+(((PrevYearTable2!G9-PrevYearTable2!H9)/PrevYearTable2!C9)*(SUM([1]INFO!$B$16:$B$17)))</f>
        <v>6.3421052631579045E-2</v>
      </c>
      <c r="N9" s="7">
        <f>IF([1]INFO!$B$24=1,(($J$22-J9)*[1]INFO!$D$24)+(($I$22-I9)*(1-[1]INFO!$D$24)),$I$22-I9)</f>
        <v>-9.1374216791980267E-2</v>
      </c>
      <c r="O9" s="8">
        <f t="shared" si="0"/>
        <v>-2.7412265037594079E-2</v>
      </c>
      <c r="P9" s="52">
        <f t="shared" si="1"/>
        <v>0.97258773496240591</v>
      </c>
      <c r="Q9" s="9">
        <f>(P9*(SUM([1]INFO!$B$18:$B$21)))+(VLOOKUP(Table2!B9,PrevYearTable2!$B$1:$Z$21,MATCH("DEF BOOST",PrevYearTable2!$B$1:$Z$1,0),0)*(SUM([1]INFO!$B$16:$B$17)))</f>
        <v>0.9881805921052631</v>
      </c>
      <c r="R9" s="7">
        <f>IF([1]INFO!$B$24=1,(($L$22-L9)*[1]INFO!$D$24)+(($K$22-K9)*(1-[1]INFO!$D$24)),$K$22-K9)</f>
        <v>-0.1996495927318292</v>
      </c>
      <c r="S9" s="7">
        <f t="shared" si="2"/>
        <v>8.9842316729323135E-2</v>
      </c>
      <c r="T9" s="52">
        <f t="shared" si="3"/>
        <v>1.0898423167293232</v>
      </c>
      <c r="U9" s="10">
        <f>(T9*(SUM([1]INFO!$B$18:$B$21)))+(VLOOKUP(Table2!B9,PrevYearTable2!$B$1:$Z$21,MATCH("FWD BOOST",PrevYearTable2!$B$1:$Z$1,0),0)*(SUM([1]INFO!$B$16:$B$17)))</f>
        <v>0.98237803101503762</v>
      </c>
      <c r="X9" s="58">
        <f t="shared" si="4"/>
        <v>0.98527931156015036</v>
      </c>
    </row>
    <row r="10" spans="1:24">
      <c r="A10" s="14" t="s">
        <v>68</v>
      </c>
      <c r="B10" s="14" t="str">
        <f>[2]TEAMS!$J10</f>
        <v>EVE</v>
      </c>
      <c r="C10" s="12">
        <v>38</v>
      </c>
      <c r="D10" s="12">
        <f>VLOOKUP($A10,Table!$B$1:$L$21,MATCH("points",Table!$B$1:$L$1,0),0)</f>
        <v>0</v>
      </c>
      <c r="E10" s="12">
        <f>VLOOKUP($A10,Table!$B$1:$L$21,MATCH("goals",Table!$B$1:$L$1,0),0)</f>
        <v>0</v>
      </c>
      <c r="F10" s="12">
        <f>VLOOKUP($A10,Table!$B$1:$L$21,MATCH("ga",Table!$B$1:$L$1,0),0)</f>
        <v>0</v>
      </c>
      <c r="G10" s="12">
        <f>VLOOKUP($A10,Table!$B$1:$L$21,MATCH("xG",Table!$B$1:$L$1,0),0)</f>
        <v>0</v>
      </c>
      <c r="H10" s="12">
        <f>VLOOKUP($A10,Table!$B$1:$L$21,MATCH("xGA",Table!$B$1:$L$1,0),0)</f>
        <v>0</v>
      </c>
      <c r="I10" s="52">
        <f>IFERROR(((G10/C10)*SUM([1]INFO!$B$18:$B$21)),0)+((PrevYearTable2!G10/PrevYearTable2!C10)*(SUM([1]INFO!$B$16:$B$17)))</f>
        <v>1.3123684210526314</v>
      </c>
      <c r="J10" s="52">
        <f>IFERROR(VLOOKUP(B10,[1]TRANSFER!$E$272:$O$292,MATCH($J$1,[1]TRANSFER!$E$272:$O$272,0),0),0)</f>
        <v>1.3283333333333331</v>
      </c>
      <c r="K10" s="52">
        <f>IFERROR(((H10/C10)*SUM([1]INFO!$B$18:$B$21)),0)+((PrevYearTable2!H10/PrevYearTable2!C10)*(SUM([1]INFO!$B$16:$B$17)))</f>
        <v>1.5786842105263159</v>
      </c>
      <c r="L10" s="52">
        <f>IFERROR(VLOOKUP(B10,[1]TRANSFER!$E$272:$O$292,MATCH($L$1,[1]TRANSFER!$E$272:$O$272,0),0),0)</f>
        <v>1.7683333333333333</v>
      </c>
      <c r="M10" s="52">
        <f>IFERROR((((G10-H10)/C10)*SUM([1]INFO!$B$18:$B$21)),0)+(((PrevYearTable2!G10-PrevYearTable2!H10)/PrevYearTable2!C10)*(SUM([1]INFO!$B$16:$B$17)))</f>
        <v>-0.26631578947368434</v>
      </c>
      <c r="N10" s="7">
        <f>IF([1]INFO!$B$24=1,(($J$22-J10)*[1]INFO!$D$24)+(($I$22-I10)*(1-[1]INFO!$D$24)),$I$22-I10)</f>
        <v>0.18788643483709278</v>
      </c>
      <c r="O10" s="8">
        <f t="shared" si="0"/>
        <v>5.6365930451127831E-2</v>
      </c>
      <c r="P10" s="52">
        <f t="shared" si="1"/>
        <v>1.0563659304511279</v>
      </c>
      <c r="Q10" s="9">
        <f>(P10*(SUM([1]INFO!$B$18:$B$21)))+(VLOOKUP(Table2!B10,PrevYearTable2!$B$1:$Z$21,MATCH("DEF BOOST",PrevYearTable2!$B$1:$Z$1,0),0)*(SUM([1]INFO!$B$16:$B$17)))</f>
        <v>1.071476644736842</v>
      </c>
      <c r="R10" s="7">
        <f>IF([1]INFO!$B$24=1,(($L$22-L10)*[1]INFO!$D$24)+(($K$22-K10)*(1-[1]INFO!$D$24)),$K$22-K10)</f>
        <v>-0.14483442982456129</v>
      </c>
      <c r="S10" s="7">
        <f t="shared" si="2"/>
        <v>6.5175493421052583E-2</v>
      </c>
      <c r="T10" s="52">
        <f t="shared" si="3"/>
        <v>1.0651754934210527</v>
      </c>
      <c r="U10" s="10">
        <f>(T10*(SUM([1]INFO!$B$18:$B$21)))+(VLOOKUP(Table2!B10,PrevYearTable2!$B$1:$Z$21,MATCH("FWD BOOST",PrevYearTable2!$B$1:$Z$1,0),0)*(SUM([1]INFO!$B$16:$B$17)))</f>
        <v>1.0043451362781954</v>
      </c>
      <c r="X10" s="58">
        <f t="shared" si="4"/>
        <v>1.0379108905075187</v>
      </c>
    </row>
    <row r="11" spans="1:24">
      <c r="A11" s="14" t="s">
        <v>54</v>
      </c>
      <c r="B11" s="14" t="str">
        <f>[2]TEAMS!$J11</f>
        <v>FUL</v>
      </c>
      <c r="C11" s="12">
        <v>38</v>
      </c>
      <c r="D11" s="12">
        <f>VLOOKUP($A11,Table!$B$1:$L$21,MATCH("points",Table!$B$1:$L$1,0),0)</f>
        <v>0</v>
      </c>
      <c r="E11" s="12">
        <f>VLOOKUP($A11,Table!$B$1:$L$21,MATCH("goals",Table!$B$1:$L$1,0),0)</f>
        <v>0</v>
      </c>
      <c r="F11" s="12">
        <f>VLOOKUP($A11,Table!$B$1:$L$21,MATCH("ga",Table!$B$1:$L$1,0),0)</f>
        <v>0</v>
      </c>
      <c r="G11" s="12">
        <f>VLOOKUP($A11,Table!$B$1:$L$21,MATCH("xG",Table!$B$1:$L$1,0),0)</f>
        <v>0</v>
      </c>
      <c r="H11" s="12">
        <f>VLOOKUP($A11,Table!$B$1:$L$21,MATCH("xGA",Table!$B$1:$L$1,0),0)</f>
        <v>0</v>
      </c>
      <c r="I11" s="52">
        <f>IFERROR(((G11/C11)*SUM([1]INFO!$B$18:$B$21)),0)+((PrevYearTable2!G11/PrevYearTable2!C11)*(SUM([1]INFO!$B$16:$B$17)))</f>
        <v>1.3047368421052632</v>
      </c>
      <c r="J11" s="52">
        <f>IFERROR(VLOOKUP(B11,[1]TRANSFER!$E$272:$O$292,MATCH($J$1,[1]TRANSFER!$E$272:$O$272,0),0),0)</f>
        <v>1.1966666666666665</v>
      </c>
      <c r="K11" s="52">
        <f>IFERROR(((H11/C11)*SUM([1]INFO!$B$18:$B$21)),0)+((PrevYearTable2!H11/PrevYearTable2!C11)*(SUM([1]INFO!$B$16:$B$17)))</f>
        <v>1.6010526315789475</v>
      </c>
      <c r="L11" s="52">
        <f>IFERROR(VLOOKUP(B11,[1]TRANSFER!$E$272:$O$292,MATCH($L$1,[1]TRANSFER!$E$272:$O$272,0),0),0)</f>
        <v>1.6783333333333335</v>
      </c>
      <c r="M11" s="52">
        <f>IFERROR((((G11-H11)/C11)*SUM([1]INFO!$B$18:$B$21)),0)+(((PrevYearTable2!G11-PrevYearTable2!H11)/PrevYearTable2!C11)*(SUM([1]INFO!$B$16:$B$17)))</f>
        <v>-0.29631578947368437</v>
      </c>
      <c r="N11" s="7">
        <f>IF([1]INFO!$B$24=1,(($J$22-J11)*[1]INFO!$D$24)+(($I$22-I11)*(1-[1]INFO!$D$24)),$I$22-I11)</f>
        <v>0.22652678571428558</v>
      </c>
      <c r="O11" s="8">
        <f t="shared" si="0"/>
        <v>6.7958035714285672E-2</v>
      </c>
      <c r="P11" s="52">
        <f t="shared" si="1"/>
        <v>1.0679580357142857</v>
      </c>
      <c r="Q11" s="9">
        <f>(P11*(SUM([1]INFO!$B$18:$B$21)))+(VLOOKUP(Table2!B11,PrevYearTable2!$B$1:$Z$21,MATCH("DEF BOOST",PrevYearTable2!$B$1:$Z$1,0),0)*(SUM([1]INFO!$B$16:$B$17)))</f>
        <v>1.0956937499999999</v>
      </c>
      <c r="R11" s="7">
        <f>IF([1]INFO!$B$24=1,(($L$22-L11)*[1]INFO!$D$24)+(($K$22-K11)*(1-[1]INFO!$D$24)),$K$22-K11)</f>
        <v>-0.13911074561403503</v>
      </c>
      <c r="S11" s="7">
        <f t="shared" si="2"/>
        <v>6.2599835526315761E-2</v>
      </c>
      <c r="T11" s="52">
        <f t="shared" si="3"/>
        <v>1.0625998355263158</v>
      </c>
      <c r="U11" s="10">
        <f>(T11*(SUM([1]INFO!$B$18:$B$21)))+(VLOOKUP(Table2!B11,PrevYearTable2!$B$1:$Z$21,MATCH("FWD BOOST",PrevYearTable2!$B$1:$Z$1,0),0)*(SUM([1]INFO!$B$16:$B$17)))</f>
        <v>1.0550194783834586</v>
      </c>
      <c r="X11" s="58">
        <f t="shared" si="4"/>
        <v>1.0753566141917292</v>
      </c>
    </row>
    <row r="12" spans="1:24">
      <c r="A12" s="14" t="s">
        <v>5550</v>
      </c>
      <c r="B12" s="14" t="str">
        <f>[2]TEAMS!$J12</f>
        <v>HUL</v>
      </c>
      <c r="C12" s="12">
        <v>38</v>
      </c>
      <c r="D12" s="12">
        <f>VLOOKUP($A12,Table!$B$1:$L$21,MATCH("points",Table!$B$1:$L$1,0),0)</f>
        <v>0</v>
      </c>
      <c r="E12" s="12">
        <f>VLOOKUP($A12,Table!$B$1:$L$21,MATCH("goals",Table!$B$1:$L$1,0),0)</f>
        <v>0</v>
      </c>
      <c r="F12" s="12">
        <f>VLOOKUP($A12,Table!$B$1:$L$21,MATCH("ga",Table!$B$1:$L$1,0),0)</f>
        <v>0</v>
      </c>
      <c r="G12" s="12">
        <f>VLOOKUP($A12,Table!$B$1:$L$21,MATCH("xG",Table!$B$1:$L$1,0),0)</f>
        <v>0</v>
      </c>
      <c r="H12" s="12">
        <f>VLOOKUP($A12,Table!$B$1:$L$21,MATCH("xGA",Table!$B$1:$L$1,0),0)</f>
        <v>0</v>
      </c>
      <c r="I12" s="52">
        <f>IFERROR(((G12/C12)*SUM([1]INFO!$B$18:$B$21)),0)+((PrevYearTable2!G12/PrevYearTable2!C12)*(SUM([1]INFO!$B$16:$B$17)))</f>
        <v>1.0115789473684209</v>
      </c>
      <c r="J12" s="52">
        <f>IFERROR(VLOOKUP(B12,[1]TRANSFER!$E$272:$O$292,MATCH($J$1,[1]TRANSFER!$E$272:$O$272,0),0),0)</f>
        <v>0</v>
      </c>
      <c r="K12" s="52">
        <f>IFERROR(((H12/C12)*SUM([1]INFO!$B$18:$B$21)),0)+((PrevYearTable2!H12/PrevYearTable2!C12)*(SUM([1]INFO!$B$16:$B$17)))</f>
        <v>1.7973684210526315</v>
      </c>
      <c r="L12" s="52">
        <f>IFERROR(VLOOKUP(B12,[1]TRANSFER!$E$272:$O$292,MATCH($L$1,[1]TRANSFER!$E$272:$O$272,0),0),0)</f>
        <v>0</v>
      </c>
      <c r="M12" s="52">
        <f>IFERROR((((G12-H12)/C12)*SUM([1]INFO!$B$18:$B$21)),0)+(((PrevYearTable2!G12-PrevYearTable2!H12)/PrevYearTable2!C12)*(SUM([1]INFO!$B$16:$B$17)))</f>
        <v>-0.78578947368421048</v>
      </c>
      <c r="N12" s="7">
        <f>IF([1]INFO!$B$24=1,(($J$22-J12)*[1]INFO!$D$24)+(($I$22-I12)*(1-[1]INFO!$D$24)),$I$22-I12)</f>
        <v>0.74556187343358393</v>
      </c>
      <c r="O12" s="8">
        <f t="shared" si="0"/>
        <v>0.22366856203007518</v>
      </c>
      <c r="P12" s="52">
        <f t="shared" si="1"/>
        <v>1.2236685620300751</v>
      </c>
      <c r="Q12" s="9">
        <f>(P12*(SUM([1]INFO!$B$18:$B$21)))+(VLOOKUP(Table2!B12,PrevYearTable2!$B$1:$Z$21,MATCH("DEF BOOST",PrevYearTable2!$B$1:$Z$1,0),0)*(SUM([1]INFO!$B$16:$B$17)))</f>
        <v>1.1404042763157896</v>
      </c>
      <c r="R12" s="7">
        <f>IF([1]INFO!$B$24=1,(($L$22-L12)*[1]INFO!$D$24)+(($K$22-K12)*(1-[1]INFO!$D$24)),$K$22-K12)</f>
        <v>0.13323574561403534</v>
      </c>
      <c r="S12" s="7">
        <f t="shared" si="2"/>
        <v>-5.9956085526315907E-2</v>
      </c>
      <c r="T12" s="52">
        <f t="shared" si="3"/>
        <v>0.94004391447368407</v>
      </c>
      <c r="U12" s="10">
        <f>(T12*(SUM([1]INFO!$B$18:$B$21)))+(VLOOKUP(Table2!B12,PrevYearTable2!$B$1:$Z$21,MATCH("FWD BOOST",PrevYearTable2!$B$1:$Z$1,0),0)*(SUM([1]INFO!$B$16:$B$17)))</f>
        <v>1.153151057330827</v>
      </c>
      <c r="X12" s="58">
        <f t="shared" si="4"/>
        <v>1.1467776668233083</v>
      </c>
    </row>
    <row r="13" spans="1:24">
      <c r="A13" s="14" t="s">
        <v>5549</v>
      </c>
      <c r="B13" s="14" t="str">
        <f>[2]TEAMS!$J13</f>
        <v>IPS</v>
      </c>
      <c r="C13" s="12">
        <v>38</v>
      </c>
      <c r="D13" s="12">
        <f>VLOOKUP($A13,Table!$B$1:$L$21,MATCH("points",Table!$B$1:$L$1,0),0)</f>
        <v>0</v>
      </c>
      <c r="E13" s="12">
        <f>VLOOKUP($A13,Table!$B$1:$L$21,MATCH("goals",Table!$B$1:$L$1,0),0)</f>
        <v>0</v>
      </c>
      <c r="F13" s="12">
        <f>VLOOKUP($A13,Table!$B$1:$L$21,MATCH("ga",Table!$B$1:$L$1,0),0)</f>
        <v>0</v>
      </c>
      <c r="G13" s="12">
        <f>VLOOKUP($A13,Table!$B$1:$L$21,MATCH("xG",Table!$B$1:$L$1,0),0)</f>
        <v>0</v>
      </c>
      <c r="H13" s="12">
        <f>VLOOKUP($A13,Table!$B$1:$L$21,MATCH("xGA",Table!$B$1:$L$1,0),0)</f>
        <v>0</v>
      </c>
      <c r="I13" s="52">
        <f>IFERROR(((G13/C13)*SUM([1]INFO!$B$18:$B$21)),0)+((PrevYearTable2!G13/PrevYearTable2!C13)*(SUM([1]INFO!$B$16:$B$17)))</f>
        <v>0.97210526315789469</v>
      </c>
      <c r="J13" s="52">
        <f>IFERROR(VLOOKUP(B13,[1]TRANSFER!$E$272:$O$292,MATCH($J$1,[1]TRANSFER!$E$272:$O$272,0),0),0)</f>
        <v>0</v>
      </c>
      <c r="K13" s="52">
        <f>IFERROR(((H13/C13)*SUM([1]INFO!$B$18:$B$21)),0)+((PrevYearTable2!H13/PrevYearTable2!C13)*(SUM([1]INFO!$B$16:$B$17)))</f>
        <v>2.1731578947368422</v>
      </c>
      <c r="L13" s="52">
        <f>IFERROR(VLOOKUP(B13,[1]TRANSFER!$E$272:$O$292,MATCH($L$1,[1]TRANSFER!$E$272:$O$272,0),0),0)</f>
        <v>0</v>
      </c>
      <c r="M13" s="52">
        <f>IFERROR((((G13-H13)/C13)*SUM([1]INFO!$B$18:$B$21)),0)+(((PrevYearTable2!G13-PrevYearTable2!H13)/PrevYearTable2!C13)*(SUM([1]INFO!$B$16:$B$17)))</f>
        <v>-1.2010526315789474</v>
      </c>
      <c r="N13" s="7">
        <f>IF([1]INFO!$B$24=1,(($J$22-J13)*[1]INFO!$D$24)+(($I$22-I13)*(1-[1]INFO!$D$24)),$I$22-I13)</f>
        <v>0.77516713659147862</v>
      </c>
      <c r="O13" s="8">
        <f t="shared" si="0"/>
        <v>0.23255014097744359</v>
      </c>
      <c r="P13" s="52">
        <f t="shared" si="1"/>
        <v>1.2325501409774435</v>
      </c>
      <c r="Q13" s="9">
        <f>(P13*(SUM([1]INFO!$B$18:$B$21)))+(VLOOKUP(Table2!B13,PrevYearTable2!$B$1:$Z$21,MATCH("DEF BOOST",PrevYearTable2!$B$1:$Z$1,0),0)*(SUM([1]INFO!$B$16:$B$17)))</f>
        <v>1.075535855263158</v>
      </c>
      <c r="R13" s="7">
        <f>IF([1]INFO!$B$24=1,(($L$22-L13)*[1]INFO!$D$24)+(($K$22-K13)*(1-[1]INFO!$D$24)),$K$22-K13)</f>
        <v>-0.14860635964912267</v>
      </c>
      <c r="S13" s="7">
        <f t="shared" si="2"/>
        <v>6.6872861842105197E-2</v>
      </c>
      <c r="T13" s="52">
        <f t="shared" si="3"/>
        <v>1.0668728618421053</v>
      </c>
      <c r="U13" s="10">
        <f>(T13*(SUM([1]INFO!$B$18:$B$21)))+(VLOOKUP(Table2!B13,PrevYearTable2!$B$1:$Z$21,MATCH("FWD BOOST",PrevYearTable2!$B$1:$Z$1,0),0)*(SUM([1]INFO!$B$16:$B$17)))</f>
        <v>1.251855004699248</v>
      </c>
      <c r="X13" s="58">
        <f>(U13+Q13)/2</f>
        <v>1.163695429981203</v>
      </c>
    </row>
    <row r="14" spans="1:24">
      <c r="A14" s="14" t="s">
        <v>3537</v>
      </c>
      <c r="B14" s="14" t="str">
        <f>[2]TEAMS!$J14</f>
        <v>LEE</v>
      </c>
      <c r="C14" s="12">
        <v>38</v>
      </c>
      <c r="D14" s="12">
        <f>VLOOKUP($A14,Table!$B$1:$L$21,MATCH("points",Table!$B$1:$L$1,0),0)</f>
        <v>0</v>
      </c>
      <c r="E14" s="12">
        <f>VLOOKUP($A14,Table!$B$1:$L$21,MATCH("goals",Table!$B$1:$L$1,0),0)</f>
        <v>0</v>
      </c>
      <c r="F14" s="12">
        <f>VLOOKUP($A14,Table!$B$1:$L$21,MATCH("ga",Table!$B$1:$L$1,0),0)</f>
        <v>0</v>
      </c>
      <c r="G14" s="12">
        <f>VLOOKUP($A14,Table!$B$1:$L$21,MATCH("xG",Table!$B$1:$L$1,0),0)</f>
        <v>0</v>
      </c>
      <c r="H14" s="12">
        <f>VLOOKUP($A14,Table!$B$1:$L$21,MATCH("xGA",Table!$B$1:$L$1,0),0)</f>
        <v>0</v>
      </c>
      <c r="I14" s="52">
        <f>IFERROR(((G14/C14)*SUM([1]INFO!$B$18:$B$21)),0)+((PrevYearTable2!G14/PrevYearTable2!C14)*(SUM([1]INFO!$B$16:$B$17)))</f>
        <v>1.5728947368421053</v>
      </c>
      <c r="J14" s="52">
        <f>IFERROR(VLOOKUP(B14,[1]TRANSFER!$E$272:$O$292,MATCH($J$1,[1]TRANSFER!$E$272:$O$272,0),0),0)</f>
        <v>1.9066666666666674</v>
      </c>
      <c r="K14" s="52">
        <f>IFERROR(((H14/C14)*SUM([1]INFO!$B$18:$B$21)),0)+((PrevYearTable2!H14/PrevYearTable2!C14)*(SUM([1]INFO!$B$16:$B$17)))</f>
        <v>1.4823684210526316</v>
      </c>
      <c r="L14" s="52">
        <f>IFERROR(VLOOKUP(B14,[1]TRANSFER!$E$272:$O$292,MATCH($L$1,[1]TRANSFER!$E$272:$O$272,0),0),0)</f>
        <v>1.5616666666666663</v>
      </c>
      <c r="M14" s="52">
        <f>IFERROR((((G14-H14)/C14)*SUM([1]INFO!$B$18:$B$21)),0)+(((PrevYearTable2!G14-PrevYearTable2!H14)/PrevYearTable2!C14)*(SUM([1]INFO!$B$16:$B$17)))</f>
        <v>9.0526315789473816E-2</v>
      </c>
      <c r="N14" s="7">
        <f>IF([1]INFO!$B$24=1,(($J$22-J14)*[1]INFO!$D$24)+(($I$22-I14)*(1-[1]INFO!$D$24)),$I$22-I14)</f>
        <v>-0.15209163533834624</v>
      </c>
      <c r="O14" s="8">
        <f t="shared" si="0"/>
        <v>-4.5627490601503874E-2</v>
      </c>
      <c r="P14" s="52">
        <f t="shared" si="1"/>
        <v>0.95437250939849616</v>
      </c>
      <c r="Q14" s="9">
        <f>(P14*(SUM([1]INFO!$B$18:$B$21)))+(VLOOKUP(Table2!B14,PrevYearTable2!$B$1:$Z$21,MATCH("DEF BOOST",PrevYearTable2!$B$1:$Z$1,0),0)*(SUM([1]INFO!$B$16:$B$17)))</f>
        <v>0.95285822368421047</v>
      </c>
      <c r="R14" s="7">
        <f>IF([1]INFO!$B$24=1,(($L$22-L14)*[1]INFO!$D$24)+(($K$22-K14)*(1-[1]INFO!$D$24)),$K$22-K14)</f>
        <v>-2.0930921052631279E-2</v>
      </c>
      <c r="S14" s="7">
        <f t="shared" si="2"/>
        <v>9.4189144736840768E-3</v>
      </c>
      <c r="T14" s="52">
        <f t="shared" si="3"/>
        <v>1.009418914473684</v>
      </c>
      <c r="U14" s="10">
        <f>(T14*(SUM([1]INFO!$B$18:$B$21)))+(VLOOKUP(Table2!B14,PrevYearTable2!$B$1:$Z$21,MATCH("FWD BOOST",PrevYearTable2!$B$1:$Z$1,0),0)*(SUM([1]INFO!$B$16:$B$17)))</f>
        <v>0.94558855733082703</v>
      </c>
      <c r="X14" s="58">
        <f t="shared" si="4"/>
        <v>0.94922339050751869</v>
      </c>
    </row>
    <row r="15" spans="1:24">
      <c r="A15" s="14" t="s">
        <v>58</v>
      </c>
      <c r="B15" s="14" t="str">
        <f>[2]TEAMS!$J15</f>
        <v>LIV</v>
      </c>
      <c r="C15" s="12">
        <v>38</v>
      </c>
      <c r="D15" s="12">
        <f>VLOOKUP($A15,Table!$B$1:$L$21,MATCH("points",Table!$B$1:$L$1,0),0)</f>
        <v>0</v>
      </c>
      <c r="E15" s="12">
        <f>VLOOKUP($A15,Table!$B$1:$L$21,MATCH("goals",Table!$B$1:$L$1,0),0)</f>
        <v>0</v>
      </c>
      <c r="F15" s="12">
        <f>VLOOKUP($A15,Table!$B$1:$L$21,MATCH("ga",Table!$B$1:$L$1,0),0)</f>
        <v>0</v>
      </c>
      <c r="G15" s="12">
        <f>VLOOKUP($A15,Table!$B$1:$L$21,MATCH("xG",Table!$B$1:$L$1,0),0)</f>
        <v>0</v>
      </c>
      <c r="H15" s="12">
        <f>VLOOKUP($A15,Table!$B$1:$L$21,MATCH("xGA",Table!$B$1:$L$1,0),0)</f>
        <v>0</v>
      </c>
      <c r="I15" s="52">
        <f>IFERROR(((G15/C15)*SUM([1]INFO!$B$18:$B$21)),0)+((PrevYearTable2!G15/PrevYearTable2!C15)*(SUM([1]INFO!$B$16:$B$17)))</f>
        <v>1.7700000000000002</v>
      </c>
      <c r="J15" s="52">
        <f>IFERROR(VLOOKUP(B15,[1]TRANSFER!$E$272:$O$292,MATCH($J$1,[1]TRANSFER!$E$272:$O$272,0),0),0)</f>
        <v>1.5050000000000014</v>
      </c>
      <c r="K15" s="52">
        <f>IFERROR(((H15/C15)*SUM([1]INFO!$B$18:$B$21)),0)+((PrevYearTable2!H15/PrevYearTable2!C15)*(SUM([1]INFO!$B$16:$B$17)))</f>
        <v>1.4176315789473684</v>
      </c>
      <c r="L15" s="52">
        <f>IFERROR(VLOOKUP(B15,[1]TRANSFER!$E$272:$O$292,MATCH($L$1,[1]TRANSFER!$E$272:$O$272,0),0),0)</f>
        <v>1.8033333333333335</v>
      </c>
      <c r="M15" s="52">
        <f>IFERROR((((G15-H15)/C15)*SUM([1]INFO!$B$18:$B$21)),0)+(((PrevYearTable2!G15-PrevYearTable2!H15)/PrevYearTable2!C15)*(SUM([1]INFO!$B$16:$B$17)))</f>
        <v>0.35236842105263178</v>
      </c>
      <c r="N15" s="7">
        <f>IF([1]INFO!$B$24=1,(($J$22-J15)*[1]INFO!$D$24)+(($I$22-I15)*(1-[1]INFO!$D$24)),$I$22-I15)</f>
        <v>-0.19950391604010093</v>
      </c>
      <c r="O15" s="8">
        <f t="shared" si="0"/>
        <v>-5.9851174812030276E-2</v>
      </c>
      <c r="P15" s="52">
        <f t="shared" si="1"/>
        <v>0.94014882518796972</v>
      </c>
      <c r="Q15" s="9">
        <f>(P15*(SUM([1]INFO!$B$18:$B$21)))+(VLOOKUP(Table2!B15,PrevYearTable2!$B$1:$Z$21,MATCH("DEF BOOST",PrevYearTable2!$B$1:$Z$1,0),0)*(SUM([1]INFO!$B$16:$B$17)))</f>
        <v>0.9435095394736841</v>
      </c>
      <c r="R15" s="7">
        <f>IF([1]INFO!$B$24=1,(($L$22-L15)*[1]INFO!$D$24)+(($K$22-K15)*(1-[1]INFO!$D$24)),$K$22-K15)</f>
        <v>-3.2794956140350662E-2</v>
      </c>
      <c r="S15" s="7">
        <f t="shared" si="2"/>
        <v>1.4757730263157798E-2</v>
      </c>
      <c r="T15" s="52">
        <f t="shared" si="3"/>
        <v>1.0147577302631579</v>
      </c>
      <c r="U15" s="10">
        <f>(T15*(SUM([1]INFO!$B$18:$B$21)))+(VLOOKUP(Table2!B15,PrevYearTable2!$B$1:$Z$21,MATCH("FWD BOOST",PrevYearTable2!$B$1:$Z$1,0),0)*(SUM([1]INFO!$B$16:$B$17)))</f>
        <v>0.96311487312030075</v>
      </c>
      <c r="X15" s="58">
        <f t="shared" si="4"/>
        <v>0.95331220629699243</v>
      </c>
    </row>
    <row r="16" spans="1:24">
      <c r="A16" s="14" t="s">
        <v>48</v>
      </c>
      <c r="B16" s="14" t="str">
        <f>[2]TEAMS!$J16</f>
        <v>MCI</v>
      </c>
      <c r="C16" s="12">
        <v>38</v>
      </c>
      <c r="D16" s="12">
        <f>VLOOKUP($A16,Table!$B$1:$L$21,MATCH("points",Table!$B$1:$L$1,0),0)</f>
        <v>0</v>
      </c>
      <c r="E16" s="12">
        <f>VLOOKUP($A16,Table!$B$1:$L$21,MATCH("goals",Table!$B$1:$L$1,0),0)</f>
        <v>0</v>
      </c>
      <c r="F16" s="12">
        <f>VLOOKUP($A16,Table!$B$1:$L$21,MATCH("ga",Table!$B$1:$L$1,0),0)</f>
        <v>0</v>
      </c>
      <c r="G16" s="12">
        <f>VLOOKUP($A16,Table!$B$1:$L$21,MATCH("xG",Table!$B$1:$L$1,0),0)</f>
        <v>0</v>
      </c>
      <c r="H16" s="12">
        <f>VLOOKUP($A16,Table!$B$1:$L$21,MATCH("xGA",Table!$B$1:$L$1,0),0)</f>
        <v>0</v>
      </c>
      <c r="I16" s="52">
        <f>IFERROR(((G16/C16)*SUM([1]INFO!$B$18:$B$21)),0)+((PrevYearTable2!G16/PrevYearTable2!C16)*(SUM([1]INFO!$B$16:$B$17)))</f>
        <v>2.088421052631579</v>
      </c>
      <c r="J16" s="52">
        <f>IFERROR(VLOOKUP(B16,[1]TRANSFER!$E$272:$O$292,MATCH($J$1,[1]TRANSFER!$E$272:$O$272,0),0),0)</f>
        <v>2.3457142857142861</v>
      </c>
      <c r="K16" s="52">
        <f>IFERROR(((H16/C16)*SUM([1]INFO!$B$18:$B$21)),0)+((PrevYearTable2!H16/PrevYearTable2!C16)*(SUM([1]INFO!$B$16:$B$17)))</f>
        <v>1.223421052631579</v>
      </c>
      <c r="L16" s="52">
        <f>IFERROR(VLOOKUP(B16,[1]TRANSFER!$E$272:$O$292,MATCH($L$1,[1]TRANSFER!$E$272:$O$272,0),0),0)</f>
        <v>1.4571428571428575</v>
      </c>
      <c r="M16" s="52">
        <f>IFERROR((((G16-H16)/C16)*SUM([1]INFO!$B$18:$B$21)),0)+(((PrevYearTable2!G16-PrevYearTable2!H16)/PrevYearTable2!C16)*(SUM([1]INFO!$B$16:$B$17)))</f>
        <v>0.86499999999999988</v>
      </c>
      <c r="N16" s="7">
        <f>IF([1]INFO!$B$24=1,(($J$22-J16)*[1]INFO!$D$24)+(($I$22-I16)*(1-[1]INFO!$D$24)),$I$22-I16)</f>
        <v>-0.64849827694235618</v>
      </c>
      <c r="O16" s="8">
        <f t="shared" si="0"/>
        <v>-0.19454948308270684</v>
      </c>
      <c r="P16" s="52">
        <f t="shared" si="1"/>
        <v>0.80545051691729319</v>
      </c>
      <c r="Q16" s="9">
        <f>(P16*(SUM([1]INFO!$B$18:$B$21)))+(VLOOKUP(Table2!B16,PrevYearTable2!$B$1:$Z$21,MATCH("DEF BOOST",PrevYearTable2!$B$1:$Z$1,0),0)*(SUM([1]INFO!$B$16:$B$17)))</f>
        <v>0.8481148026315789</v>
      </c>
      <c r="R16" s="7">
        <f>IF([1]INFO!$B$24=1,(($L$22-L16)*[1]INFO!$D$24)+(($K$22-K16)*(1-[1]INFO!$D$24)),$K$22-K16)</f>
        <v>0.19941055764411036</v>
      </c>
      <c r="S16" s="7">
        <f t="shared" si="2"/>
        <v>-8.9734750939849672E-2</v>
      </c>
      <c r="T16" s="52">
        <f t="shared" si="3"/>
        <v>0.91026524906015038</v>
      </c>
      <c r="U16" s="10">
        <f>(T16*(SUM([1]INFO!$B$18:$B$21)))+(VLOOKUP(Table2!B16,PrevYearTable2!$B$1:$Z$21,MATCH("FWD BOOST",PrevYearTable2!$B$1:$Z$1,0),0)*(SUM([1]INFO!$B$16:$B$17)))</f>
        <v>0.85631882048872177</v>
      </c>
      <c r="X16" s="58">
        <f t="shared" si="4"/>
        <v>0.85221681156015028</v>
      </c>
    </row>
    <row r="17" spans="1:24">
      <c r="A17" s="14" t="s">
        <v>4542</v>
      </c>
      <c r="B17" s="14" t="str">
        <f>[2]TEAMS!$J17</f>
        <v>MUN</v>
      </c>
      <c r="C17" s="12">
        <v>38</v>
      </c>
      <c r="D17" s="12">
        <f>VLOOKUP($A17,Table!$B$1:$L$21,MATCH("points",Table!$B$1:$L$1,0),0)</f>
        <v>0</v>
      </c>
      <c r="E17" s="12">
        <f>VLOOKUP($A17,Table!$B$1:$L$21,MATCH("goals",Table!$B$1:$L$1,0),0)</f>
        <v>0</v>
      </c>
      <c r="F17" s="12">
        <f>VLOOKUP($A17,Table!$B$1:$L$21,MATCH("ga",Table!$B$1:$L$1,0),0)</f>
        <v>0</v>
      </c>
      <c r="G17" s="12">
        <f>VLOOKUP($A17,Table!$B$1:$L$21,MATCH("xG",Table!$B$1:$L$1,0),0)</f>
        <v>0</v>
      </c>
      <c r="H17" s="12">
        <f>VLOOKUP($A17,Table!$B$1:$L$21,MATCH("xGA",Table!$B$1:$L$1,0),0)</f>
        <v>0</v>
      </c>
      <c r="I17" s="52">
        <f>IFERROR(((G17/C17)*SUM([1]INFO!$B$18:$B$21)),0)+((PrevYearTable2!G17/PrevYearTable2!C17)*(SUM([1]INFO!$B$16:$B$17)))</f>
        <v>1.8997368421052632</v>
      </c>
      <c r="J17" s="52">
        <f>IFERROR(VLOOKUP(B17,[1]TRANSFER!$E$272:$O$292,MATCH($J$1,[1]TRANSFER!$E$272:$O$272,0),0),0)</f>
        <v>1.9983333333333324</v>
      </c>
      <c r="K17" s="52">
        <f>IFERROR(((H17/C17)*SUM([1]INFO!$B$18:$B$21)),0)+((PrevYearTable2!H17/PrevYearTable2!C17)*(SUM([1]INFO!$B$16:$B$17)))</f>
        <v>1.3231578947368421</v>
      </c>
      <c r="L17" s="52">
        <f>IFERROR(VLOOKUP(B17,[1]TRANSFER!$E$272:$O$292,MATCH($L$1,[1]TRANSFER!$E$272:$O$272,0),0),0)</f>
        <v>1.2333333333333332</v>
      </c>
      <c r="M17" s="52">
        <f>IFERROR((((G17-H17)/C17)*SUM([1]INFO!$B$18:$B$21)),0)+(((PrevYearTable2!G17-PrevYearTable2!H17)/PrevYearTable2!C17)*(SUM([1]INFO!$B$16:$B$17)))</f>
        <v>0.57657894736842097</v>
      </c>
      <c r="N17" s="7">
        <f>IF([1]INFO!$B$24=1,(($J$22-J17)*[1]INFO!$D$24)+(($I$22-I17)*(1-[1]INFO!$D$24)),$I$22-I17)</f>
        <v>-0.42013988095238086</v>
      </c>
      <c r="O17" s="8">
        <f t="shared" si="0"/>
        <v>-0.12604196428571426</v>
      </c>
      <c r="P17" s="52">
        <f t="shared" si="1"/>
        <v>0.87395803571428576</v>
      </c>
      <c r="Q17" s="9">
        <f>(P17*(SUM([1]INFO!$B$18:$B$21)))+(VLOOKUP(Table2!B17,PrevYearTable2!$B$1:$Z$21,MATCH("DEF BOOST",PrevYearTable2!$B$1:$Z$1,0),0)*(SUM([1]INFO!$B$16:$B$17)))</f>
        <v>0.94556874999999996</v>
      </c>
      <c r="R17" s="7">
        <f>IF([1]INFO!$B$24=1,(($L$22-L17)*[1]INFO!$D$24)+(($K$22-K17)*(1-[1]INFO!$D$24)),$K$22-K17)</f>
        <v>0.18056030701754411</v>
      </c>
      <c r="S17" s="7">
        <f t="shared" si="2"/>
        <v>-8.1252138157894852E-2</v>
      </c>
      <c r="T17" s="52">
        <f t="shared" si="3"/>
        <v>0.91874786184210511</v>
      </c>
      <c r="U17" s="10">
        <f>(T17*(SUM([1]INFO!$B$18:$B$21)))+(VLOOKUP(Table2!B17,PrevYearTable2!$B$1:$Z$21,MATCH("FWD BOOST",PrevYearTable2!$B$1:$Z$1,0),0)*(SUM([1]INFO!$B$16:$B$17)))</f>
        <v>0.94998000469924793</v>
      </c>
      <c r="X17" s="58">
        <f t="shared" si="4"/>
        <v>0.94777437734962389</v>
      </c>
    </row>
    <row r="18" spans="1:24">
      <c r="A18" s="14" t="s">
        <v>4527</v>
      </c>
      <c r="B18" s="14" t="str">
        <f>[2]TEAMS!$J18</f>
        <v>NEW</v>
      </c>
      <c r="C18" s="12">
        <v>38</v>
      </c>
      <c r="D18" s="12">
        <f>VLOOKUP($A18,Table!$B$1:$L$21,MATCH("points",Table!$B$1:$L$1,0),0)</f>
        <v>0</v>
      </c>
      <c r="E18" s="12">
        <f>VLOOKUP($A18,Table!$B$1:$L$21,MATCH("goals",Table!$B$1:$L$1,0),0)</f>
        <v>0</v>
      </c>
      <c r="F18" s="12">
        <f>VLOOKUP($A18,Table!$B$1:$L$21,MATCH("ga",Table!$B$1:$L$1,0),0)</f>
        <v>0</v>
      </c>
      <c r="G18" s="12">
        <f>VLOOKUP($A18,Table!$B$1:$L$21,MATCH("xG",Table!$B$1:$L$1,0),0)</f>
        <v>0</v>
      </c>
      <c r="H18" s="12">
        <f>VLOOKUP($A18,Table!$B$1:$L$21,MATCH("xGA",Table!$B$1:$L$1,0),0)</f>
        <v>0</v>
      </c>
      <c r="I18" s="52">
        <f>IFERROR(((G18/C18)*SUM([1]INFO!$B$18:$B$21)),0)+((PrevYearTable2!G18/PrevYearTable2!C18)*(SUM([1]INFO!$B$16:$B$17)))</f>
        <v>1.595</v>
      </c>
      <c r="J18" s="52">
        <f>IFERROR(VLOOKUP(B18,[1]TRANSFER!$E$272:$O$292,MATCH($J$1,[1]TRANSFER!$E$272:$O$272,0),0),0)</f>
        <v>1.6050000000000004</v>
      </c>
      <c r="K18" s="52">
        <f>IFERROR(((H18/C18)*SUM([1]INFO!$B$18:$B$21)),0)+((PrevYearTable2!H18/PrevYearTable2!C18)*(SUM([1]INFO!$B$16:$B$17)))</f>
        <v>1.5081578947368421</v>
      </c>
      <c r="L18" s="52">
        <f>IFERROR(VLOOKUP(B18,[1]TRANSFER!$E$272:$O$292,MATCH($L$1,[1]TRANSFER!$E$272:$O$272,0),0),0)</f>
        <v>1.6716666666666669</v>
      </c>
      <c r="M18" s="52">
        <f>IFERROR((((G18-H18)/C18)*SUM([1]INFO!$B$18:$B$21)),0)+(((PrevYearTable2!G18-PrevYearTable2!H18)/PrevYearTable2!C18)*(SUM([1]INFO!$B$16:$B$17)))</f>
        <v>8.6842105263157818E-2</v>
      </c>
      <c r="N18" s="7">
        <f>IF([1]INFO!$B$24=1,(($J$22-J18)*[1]INFO!$D$24)+(($I$22-I18)*(1-[1]INFO!$D$24)),$I$22-I18)</f>
        <v>-9.3253916040100471E-2</v>
      </c>
      <c r="O18" s="8">
        <f t="shared" si="0"/>
        <v>-2.7976174812030141E-2</v>
      </c>
      <c r="P18" s="52">
        <f t="shared" si="1"/>
        <v>0.97202382518796981</v>
      </c>
      <c r="Q18" s="9">
        <f>(P18*(SUM([1]INFO!$B$18:$B$21)))+(VLOOKUP(Table2!B18,PrevYearTable2!$B$1:$Z$21,MATCH("DEF BOOST",PrevYearTable2!$B$1:$Z$1,0),0)*(SUM([1]INFO!$B$16:$B$17)))</f>
        <v>1.0441345394736841</v>
      </c>
      <c r="R18" s="7">
        <f>IF([1]INFO!$B$24=1,(($L$22-L18)*[1]INFO!$D$24)+(($K$22-K18)*(1-[1]INFO!$D$24)),$K$22-K18)</f>
        <v>-6.7773026315789353E-2</v>
      </c>
      <c r="S18" s="7">
        <f t="shared" si="2"/>
        <v>3.049786184210521E-2</v>
      </c>
      <c r="T18" s="52">
        <f t="shared" si="3"/>
        <v>1.0304978618421052</v>
      </c>
      <c r="U18" s="10">
        <f>(T18*(SUM([1]INFO!$B$18:$B$21)))+(VLOOKUP(Table2!B18,PrevYearTable2!$B$1:$Z$21,MATCH("FWD BOOST",PrevYearTable2!$B$1:$Z$1,0),0)*(SUM([1]INFO!$B$16:$B$17)))</f>
        <v>1.0667925046992479</v>
      </c>
      <c r="X18" s="58">
        <f t="shared" si="4"/>
        <v>1.0554635220864661</v>
      </c>
    </row>
    <row r="19" spans="1:24">
      <c r="A19" s="14" t="s">
        <v>4525</v>
      </c>
      <c r="B19" s="14" t="str">
        <f>[2]TEAMS!$J19</f>
        <v>NFO</v>
      </c>
      <c r="C19" s="12">
        <v>38</v>
      </c>
      <c r="D19" s="12">
        <f>VLOOKUP($A19,Table!$B$1:$L$21,MATCH("points",Table!$B$1:$L$1,0),0)</f>
        <v>0</v>
      </c>
      <c r="E19" s="12">
        <f>VLOOKUP($A19,Table!$B$1:$L$21,MATCH("goals",Table!$B$1:$L$1,0),0)</f>
        <v>0</v>
      </c>
      <c r="F19" s="12">
        <f>VLOOKUP($A19,Table!$B$1:$L$21,MATCH("ga",Table!$B$1:$L$1,0),0)</f>
        <v>0</v>
      </c>
      <c r="G19" s="12">
        <f>VLOOKUP($A19,Table!$B$1:$L$21,MATCH("xG",Table!$B$1:$L$1,0),0)</f>
        <v>0</v>
      </c>
      <c r="H19" s="12">
        <f>VLOOKUP($A19,Table!$B$1:$L$21,MATCH("xGA",Table!$B$1:$L$1,0),0)</f>
        <v>0</v>
      </c>
      <c r="I19" s="52">
        <f>IFERROR(((G19/C19)*SUM([1]INFO!$B$18:$B$21)),0)+((PrevYearTable2!G19/PrevYearTable2!C19)*(SUM([1]INFO!$B$16:$B$17)))</f>
        <v>1.2878947368421052</v>
      </c>
      <c r="J19" s="52">
        <f>IFERROR(VLOOKUP(B19,[1]TRANSFER!$E$272:$O$292,MATCH($J$1,[1]TRANSFER!$E$272:$O$272,0),0),0)</f>
        <v>1.7783333333333324</v>
      </c>
      <c r="K19" s="52">
        <f>IFERROR(((H19/C19)*SUM([1]INFO!$B$18:$B$21)),0)+((PrevYearTable2!H19/PrevYearTable2!C19)*(SUM([1]INFO!$B$16:$B$17)))</f>
        <v>1.7036842105263157</v>
      </c>
      <c r="L19" s="52">
        <f>IFERROR(VLOOKUP(B19,[1]TRANSFER!$E$272:$O$292,MATCH($L$1,[1]TRANSFER!$E$272:$O$272,0),0),0)</f>
        <v>1.7766666666666662</v>
      </c>
      <c r="M19" s="52">
        <f>IFERROR((((G19-H19)/C19)*SUM([1]INFO!$B$18:$B$21)),0)+(((PrevYearTable2!G19-PrevYearTable2!H19)/PrevYearTable2!C19)*(SUM([1]INFO!$B$16:$B$17)))</f>
        <v>-0.41578947368421043</v>
      </c>
      <c r="N19" s="7">
        <f>IF([1]INFO!$B$24=1,(($J$22-J19)*[1]INFO!$D$24)+(($I$22-I19)*(1-[1]INFO!$D$24)),$I$22-I19)</f>
        <v>9.3741697994987605E-2</v>
      </c>
      <c r="O19" s="8">
        <f t="shared" si="0"/>
        <v>2.8122509398496282E-2</v>
      </c>
      <c r="P19" s="52">
        <f t="shared" si="1"/>
        <v>1.0281225093984963</v>
      </c>
      <c r="Q19" s="9">
        <f>(P19*(SUM([1]INFO!$B$18:$B$21)))+(VLOOKUP(Table2!B19,PrevYearTable2!$B$1:$Z$21,MATCH("DEF BOOST",PrevYearTable2!$B$1:$Z$1,0),0)*(SUM([1]INFO!$B$16:$B$17)))</f>
        <v>1.0732332236842106</v>
      </c>
      <c r="R19" s="7">
        <f>IF([1]INFO!$B$24=1,(($L$22-L19)*[1]INFO!$D$24)+(($K$22-K19)*(1-[1]INFO!$D$24)),$K$22-K19)</f>
        <v>-0.24066776315789434</v>
      </c>
      <c r="S19" s="7">
        <f t="shared" si="2"/>
        <v>0.10830049342105245</v>
      </c>
      <c r="T19" s="52">
        <f t="shared" si="3"/>
        <v>1.1083004934210525</v>
      </c>
      <c r="U19" s="10">
        <f>(T19*(SUM([1]INFO!$B$18:$B$21)))+(VLOOKUP(Table2!B19,PrevYearTable2!$B$1:$Z$21,MATCH("FWD BOOST",PrevYearTable2!$B$1:$Z$1,0),0)*(SUM([1]INFO!$B$16:$B$17)))</f>
        <v>1.1065326362781955</v>
      </c>
      <c r="X19" s="58">
        <f t="shared" si="4"/>
        <v>1.089882929981203</v>
      </c>
    </row>
    <row r="20" spans="1:24">
      <c r="A20" s="14" t="s">
        <v>4543</v>
      </c>
      <c r="B20" s="14" t="str">
        <f>[2]TEAMS!$J20</f>
        <v>TOT</v>
      </c>
      <c r="C20" s="12">
        <v>38</v>
      </c>
      <c r="D20" s="12">
        <f>VLOOKUP($A20,Table!$B$1:$L$21,MATCH("points",Table!$B$1:$L$1,0),0)</f>
        <v>0</v>
      </c>
      <c r="E20" s="12">
        <f>VLOOKUP($A20,Table!$B$1:$L$21,MATCH("goals",Table!$B$1:$L$1,0),0)</f>
        <v>0</v>
      </c>
      <c r="F20" s="12">
        <f>VLOOKUP($A20,Table!$B$1:$L$21,MATCH("ga",Table!$B$1:$L$1,0),0)</f>
        <v>0</v>
      </c>
      <c r="G20" s="12">
        <f>VLOOKUP($A20,Table!$B$1:$L$21,MATCH("xG",Table!$B$1:$L$1,0),0)</f>
        <v>0</v>
      </c>
      <c r="H20" s="12">
        <f>VLOOKUP($A20,Table!$B$1:$L$21,MATCH("xGA",Table!$B$1:$L$1,0),0)</f>
        <v>0</v>
      </c>
      <c r="I20" s="52">
        <f>IFERROR(((G20/C20)*SUM([1]INFO!$B$18:$B$21)),0)+((PrevYearTable2!G20/PrevYearTable2!C20)*(SUM([1]INFO!$B$16:$B$17)))</f>
        <v>1.1352631578947368</v>
      </c>
      <c r="J20" s="52">
        <f>IFERROR(VLOOKUP(B20,[1]TRANSFER!$E$272:$O$292,MATCH($J$1,[1]TRANSFER!$E$272:$O$272,0),0),0)</f>
        <v>1.4666666666666661</v>
      </c>
      <c r="K20" s="52">
        <f>IFERROR(((H20/C20)*SUM([1]INFO!$B$18:$B$21)),0)+((PrevYearTable2!H20/PrevYearTable2!C20)*(SUM([1]INFO!$B$16:$B$17)))</f>
        <v>1.5878947368421052</v>
      </c>
      <c r="L20" s="52">
        <f>IFERROR(VLOOKUP(B20,[1]TRANSFER!$E$272:$O$292,MATCH($L$1,[1]TRANSFER!$E$272:$O$272,0),0),0)</f>
        <v>0.956666666666667</v>
      </c>
      <c r="M20" s="52">
        <f>IFERROR((((G20-H20)/C20)*SUM([1]INFO!$B$18:$B$21)),0)+(((PrevYearTable2!G20-PrevYearTable2!H20)/PrevYearTable2!C20)*(SUM([1]INFO!$B$16:$B$17)))</f>
        <v>-0.4526315789473685</v>
      </c>
      <c r="N20" s="7">
        <f>IF([1]INFO!$B$24=1,(($J$22-J20)*[1]INFO!$D$24)+(($I$22-I20)*(1-[1]INFO!$D$24)),$I$22-I20)</f>
        <v>0.28613204887218052</v>
      </c>
      <c r="O20" s="8">
        <f t="shared" si="0"/>
        <v>8.5839614661654157E-2</v>
      </c>
      <c r="P20" s="52">
        <f t="shared" si="1"/>
        <v>1.0858396146616542</v>
      </c>
      <c r="Q20" s="9">
        <f>(P20*(SUM([1]INFO!$B$18:$B$21)))+(VLOOKUP(Table2!B20,PrevYearTable2!$B$1:$Z$21,MATCH("DEF BOOST",PrevYearTable2!$B$1:$Z$1,0),0)*(SUM([1]INFO!$B$16:$B$17)))</f>
        <v>1.0784042763157895</v>
      </c>
      <c r="R20" s="7">
        <f>IF([1]INFO!$B$24=1,(($L$22-L20)*[1]INFO!$D$24)+(($K$22-K20)*(1-[1]INFO!$D$24)),$K$22-K20)</f>
        <v>5.1174342105263282E-2</v>
      </c>
      <c r="S20" s="7">
        <f t="shared" si="2"/>
        <v>-2.3028453947368476E-2</v>
      </c>
      <c r="T20" s="52">
        <f t="shared" si="3"/>
        <v>0.97697154605263148</v>
      </c>
      <c r="U20" s="10">
        <f>(T20*(SUM([1]INFO!$B$18:$B$21)))+(VLOOKUP(Table2!B20,PrevYearTable2!$B$1:$Z$21,MATCH("FWD BOOST",PrevYearTable2!$B$1:$Z$1,0),0)*(SUM([1]INFO!$B$16:$B$17)))</f>
        <v>0.98026618890977446</v>
      </c>
      <c r="X20" s="58">
        <f t="shared" si="4"/>
        <v>1.029335232612782</v>
      </c>
    </row>
    <row r="21" spans="1:24">
      <c r="A21" s="14" t="s">
        <v>3419</v>
      </c>
      <c r="B21" s="14" t="str">
        <f>[2]TEAMS!$J21</f>
        <v>SUN</v>
      </c>
      <c r="C21" s="12">
        <v>38</v>
      </c>
      <c r="D21" s="12">
        <f>VLOOKUP($A21,Table!$B$1:$L$21,MATCH("points",Table!$B$1:$L$1,0),0)</f>
        <v>0</v>
      </c>
      <c r="E21" s="12">
        <f>VLOOKUP($A21,Table!$B$1:$L$21,MATCH("goals",Table!$B$1:$L$1,0),0)</f>
        <v>0</v>
      </c>
      <c r="F21" s="12">
        <f>VLOOKUP($A21,Table!$B$1:$L$21,MATCH("ga",Table!$B$1:$L$1,0),0)</f>
        <v>0</v>
      </c>
      <c r="G21" s="12">
        <f>VLOOKUP($A21,Table!$B$1:$L$21,MATCH("xG",Table!$B$1:$L$1,0),0)</f>
        <v>0</v>
      </c>
      <c r="H21" s="12">
        <f>VLOOKUP($A21,Table!$B$1:$L$21,MATCH("xGA",Table!$B$1:$L$1,0),0)</f>
        <v>0</v>
      </c>
      <c r="I21" s="52">
        <f>IFERROR(((G21/C21)*SUM([1]INFO!$B$18:$B$21)),0)+((PrevYearTable2!G21/PrevYearTable2!C21)*(SUM([1]INFO!$B$16:$B$17)))</f>
        <v>1.2315789473684209</v>
      </c>
      <c r="J21" s="52">
        <f>IFERROR(VLOOKUP(B21,[1]TRANSFER!$E$272:$O$292,MATCH($J$1,[1]TRANSFER!$E$272:$O$272,0),0),0)</f>
        <v>1.3250000000000004</v>
      </c>
      <c r="K21" s="52">
        <f>IFERROR(((H21/C21)*SUM([1]INFO!$B$18:$B$21)),0)+((PrevYearTable2!H21/PrevYearTable2!C21)*(SUM([1]INFO!$B$16:$B$17)))</f>
        <v>1.4628947368421052</v>
      </c>
      <c r="L21" s="52">
        <f>IFERROR(VLOOKUP(B21,[1]TRANSFER!$E$272:$O$292,MATCH($L$1,[1]TRANSFER!$E$272:$O$272,0),0),0)</f>
        <v>1.6983333333333341</v>
      </c>
      <c r="M21" s="52">
        <f>IFERROR((((G21-H21)/C21)*SUM([1]INFO!$B$18:$B$21)),0)+(((PrevYearTable2!G21-PrevYearTable2!H21)/PrevYearTable2!C21)*(SUM([1]INFO!$B$16:$B$17)))</f>
        <v>-0.23131578947368436</v>
      </c>
      <c r="N21" s="7">
        <f>IF([1]INFO!$B$24=1,(($J$22-J21)*[1]INFO!$D$24)+(($I$22-I21)*(1-[1]INFO!$D$24)),$I$22-I21)</f>
        <v>0.24931187343358385</v>
      </c>
      <c r="O21" s="8">
        <f t="shared" si="0"/>
        <v>7.4793562030075159E-2</v>
      </c>
      <c r="P21" s="52">
        <f t="shared" si="1"/>
        <v>1.0747935620300753</v>
      </c>
      <c r="Q21" s="9">
        <f>(P21*(SUM([1]INFO!$B$18:$B$21)))+(VLOOKUP(Table2!B21,PrevYearTable2!$B$1:$Z$21,MATCH("DEF BOOST",PrevYearTable2!$B$1:$Z$1,0),0)*(SUM([1]INFO!$B$16:$B$17)))</f>
        <v>1.0988253289473684</v>
      </c>
      <c r="R21" s="7">
        <f>IF([1]INFO!$B$24=1,(($L$22-L21)*[1]INFO!$D$24)+(($K$22-K21)*(1-[1]INFO!$D$24)),$K$22-K21)</f>
        <v>-4.0492324561403503E-2</v>
      </c>
      <c r="S21" s="7">
        <f t="shared" si="2"/>
        <v>1.8221546052631578E-2</v>
      </c>
      <c r="T21" s="52">
        <f t="shared" si="3"/>
        <v>1.0182215460526316</v>
      </c>
      <c r="U21" s="10">
        <f>(T21*(SUM([1]INFO!$B$18:$B$21)))+(VLOOKUP(Table2!B21,PrevYearTable2!$B$1:$Z$21,MATCH("FWD BOOST",PrevYearTable2!$B$1:$Z$1,0),0)*(SUM([1]INFO!$B$16:$B$17)))</f>
        <v>1.0262036889097743</v>
      </c>
      <c r="X21" s="59">
        <f t="shared" si="4"/>
        <v>1.0625145089285715</v>
      </c>
    </row>
    <row r="22" spans="1:24">
      <c r="A22" s="56">
        <f>COUNTA(A2:A21)</f>
        <v>20</v>
      </c>
      <c r="I22" s="52">
        <f>SUM(I2:I21)/$A$22</f>
        <v>1.529486842105263</v>
      </c>
      <c r="J22" s="91">
        <f>SUM(J2:J21)/$A$22</f>
        <v>1.4285238095238095</v>
      </c>
      <c r="K22" s="52">
        <f>SUM(K2:K21)/$A$22</f>
        <v>1.5294605263157897</v>
      </c>
      <c r="L22" s="91">
        <f>SUM(L2:L21)/$A$22</f>
        <v>1.3366666666666669</v>
      </c>
    </row>
    <row r="23" spans="1:24">
      <c r="J23" s="54"/>
      <c r="K23" s="54"/>
      <c r="L23" s="54"/>
    </row>
    <row r="25" spans="1:24">
      <c r="U25" s="11" t="s">
        <v>1902</v>
      </c>
    </row>
    <row r="26" spans="1:24">
      <c r="U26" s="11" t="s">
        <v>1903</v>
      </c>
    </row>
    <row r="29" spans="1:24" ht="15" customHeight="1"/>
    <row r="30" spans="1:24" ht="15" customHeight="1"/>
    <row r="31" spans="1:24" ht="15" customHeight="1"/>
    <row r="32" spans="1:24" ht="15" customHeight="1">
      <c r="A32" s="14" t="s">
        <v>2101</v>
      </c>
      <c r="B32" s="14" t="s">
        <v>2100</v>
      </c>
    </row>
    <row r="33" spans="1:2" ht="15" customHeight="1">
      <c r="A33" s="14" t="s">
        <v>2103</v>
      </c>
      <c r="B33" s="14" t="s">
        <v>2099</v>
      </c>
    </row>
    <row r="34" spans="1:2" ht="15" customHeight="1">
      <c r="A34" s="14" t="s">
        <v>2102</v>
      </c>
      <c r="B34" s="14" t="s">
        <v>2098</v>
      </c>
    </row>
    <row r="35" spans="1:2" ht="15" customHeight="1"/>
    <row r="36" spans="1:2" ht="15" customHeight="1"/>
  </sheetData>
  <conditionalFormatting sqref="I2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2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2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2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2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2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21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2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2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C458-5C35-4897-B65C-C4A6D1952E91}">
  <sheetPr codeName="Sheet7"/>
  <dimension ref="A1:Z110"/>
  <sheetViews>
    <sheetView tabSelected="1" workbookViewId="0">
      <selection activeCell="L29" sqref="L29"/>
    </sheetView>
  </sheetViews>
  <sheetFormatPr defaultRowHeight="15"/>
  <cols>
    <col min="1" max="1" width="9" style="6"/>
    <col min="2" max="2" width="24.875" style="6" customWidth="1"/>
    <col min="3" max="3" width="10.125" style="6" bestFit="1" customWidth="1"/>
    <col min="4" max="19" width="9" style="6" customWidth="1"/>
    <col min="20" max="20" width="9" style="12"/>
    <col min="21" max="16384" width="9" style="6"/>
  </cols>
  <sheetData>
    <row r="1" spans="1:26">
      <c r="A1" s="114" t="s">
        <v>2</v>
      </c>
      <c r="B1" s="6" t="s">
        <v>17</v>
      </c>
      <c r="C1" s="6" t="s">
        <v>1891</v>
      </c>
      <c r="D1" s="6" t="s">
        <v>8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13</v>
      </c>
      <c r="N1" s="6" t="s">
        <v>38</v>
      </c>
      <c r="O1" s="6" t="s">
        <v>39</v>
      </c>
      <c r="P1" s="6" t="s">
        <v>40</v>
      </c>
      <c r="Q1" s="6" t="s">
        <v>41</v>
      </c>
      <c r="R1" s="6" t="s">
        <v>42</v>
      </c>
      <c r="S1" s="6" t="s">
        <v>43</v>
      </c>
      <c r="T1" s="12" t="s">
        <v>1886</v>
      </c>
      <c r="U1" s="12" t="s">
        <v>45</v>
      </c>
      <c r="V1" s="12" t="s">
        <v>44</v>
      </c>
    </row>
    <row r="2" spans="1:26">
      <c r="A2" s="114">
        <v>1</v>
      </c>
      <c r="B2" s="6" t="s">
        <v>46</v>
      </c>
      <c r="C2" s="6" t="s">
        <v>1589</v>
      </c>
      <c r="D2" s="6">
        <v>38</v>
      </c>
      <c r="E2" s="6">
        <v>26</v>
      </c>
      <c r="F2" s="6">
        <v>7</v>
      </c>
      <c r="G2" s="6">
        <v>5</v>
      </c>
      <c r="H2" s="6">
        <v>71</v>
      </c>
      <c r="I2" s="6">
        <v>27</v>
      </c>
      <c r="J2" s="6">
        <f>H2-I2</f>
        <v>44</v>
      </c>
      <c r="K2" s="6">
        <v>85</v>
      </c>
      <c r="L2" s="6">
        <f>K2/D2</f>
        <v>2.236842105263158</v>
      </c>
      <c r="M2" s="118">
        <f>IF($L$28="E",M91,M61)</f>
        <v>77.489999999999995</v>
      </c>
      <c r="N2" s="118">
        <f>IF($L$28="E",N91,N61)</f>
        <v>33.130000000000003</v>
      </c>
      <c r="O2" s="6">
        <f>M2-N2</f>
        <v>44.359999999999992</v>
      </c>
      <c r="P2" s="6">
        <f>O2/D2</f>
        <v>1.1673684210526314</v>
      </c>
      <c r="Q2" s="12" t="s">
        <v>5555</v>
      </c>
      <c r="R2" s="12" t="s">
        <v>5555</v>
      </c>
      <c r="S2" s="12" t="s">
        <v>5555</v>
      </c>
      <c r="T2" s="12">
        <v>19</v>
      </c>
      <c r="U2" s="52">
        <f>N2/D2</f>
        <v>0.87184210526315797</v>
      </c>
      <c r="V2" s="52">
        <f>M2/D2</f>
        <v>2.0392105263157894</v>
      </c>
      <c r="W2" s="7"/>
      <c r="Z2" s="7"/>
    </row>
    <row r="3" spans="1:26">
      <c r="A3" s="114">
        <v>2</v>
      </c>
      <c r="B3" s="6" t="s">
        <v>48</v>
      </c>
      <c r="C3" s="6" t="s">
        <v>1599</v>
      </c>
      <c r="D3" s="6">
        <v>38</v>
      </c>
      <c r="E3" s="6">
        <v>23</v>
      </c>
      <c r="F3" s="6">
        <v>9</v>
      </c>
      <c r="G3" s="6">
        <v>6</v>
      </c>
      <c r="H3" s="6">
        <v>77</v>
      </c>
      <c r="I3" s="6">
        <v>35</v>
      </c>
      <c r="J3" s="6">
        <f t="shared" ref="J3:J21" si="0">H3-I3</f>
        <v>42</v>
      </c>
      <c r="K3" s="6">
        <v>78</v>
      </c>
      <c r="L3" s="6">
        <f t="shared" ref="L3:L21" si="1">K3/D3</f>
        <v>2.0526315789473686</v>
      </c>
      <c r="M3" s="118">
        <f t="shared" ref="M3:N3" si="2">IF($L$28="E",M92,M62)</f>
        <v>79.36</v>
      </c>
      <c r="N3" s="118">
        <f t="shared" si="2"/>
        <v>46.49</v>
      </c>
      <c r="O3" s="6">
        <f t="shared" ref="O3:O21" si="3">M3-N3</f>
        <v>32.869999999999997</v>
      </c>
      <c r="P3" s="6">
        <f t="shared" ref="P3:P21" si="4">O3/D3</f>
        <v>0.86499999999999988</v>
      </c>
      <c r="Q3" s="12" t="s">
        <v>5555</v>
      </c>
      <c r="R3" s="12" t="s">
        <v>5555</v>
      </c>
      <c r="S3" s="12" t="s">
        <v>5555</v>
      </c>
      <c r="T3" s="12">
        <v>16</v>
      </c>
      <c r="U3" s="52">
        <f t="shared" ref="U3:U21" si="5">N3/D3</f>
        <v>1.223421052631579</v>
      </c>
      <c r="V3" s="52">
        <f t="shared" ref="V3:V21" si="6">M3/D3</f>
        <v>2.088421052631579</v>
      </c>
      <c r="W3" s="7"/>
      <c r="Z3" s="7"/>
    </row>
    <row r="4" spans="1:26">
      <c r="A4" s="114">
        <v>3</v>
      </c>
      <c r="B4" s="6" t="s">
        <v>4542</v>
      </c>
      <c r="C4" s="6" t="s">
        <v>1600</v>
      </c>
      <c r="D4" s="6">
        <v>38</v>
      </c>
      <c r="E4" s="6">
        <v>20</v>
      </c>
      <c r="F4" s="6">
        <v>11</v>
      </c>
      <c r="G4" s="6">
        <v>7</v>
      </c>
      <c r="H4" s="6">
        <v>69</v>
      </c>
      <c r="I4" s="6">
        <v>50</v>
      </c>
      <c r="J4" s="6">
        <f t="shared" si="0"/>
        <v>19</v>
      </c>
      <c r="K4" s="6">
        <v>71</v>
      </c>
      <c r="L4" s="6">
        <f t="shared" si="1"/>
        <v>1.868421052631579</v>
      </c>
      <c r="M4" s="118">
        <f t="shared" ref="M4:N4" si="7">IF($L$28="E",M93,M63)</f>
        <v>72.19</v>
      </c>
      <c r="N4" s="118">
        <f t="shared" si="7"/>
        <v>50.28</v>
      </c>
      <c r="O4" s="6">
        <f t="shared" si="3"/>
        <v>21.909999999999997</v>
      </c>
      <c r="P4" s="6">
        <f t="shared" si="4"/>
        <v>0.57657894736842097</v>
      </c>
      <c r="Q4" s="12" t="s">
        <v>5555</v>
      </c>
      <c r="R4" s="12" t="s">
        <v>5555</v>
      </c>
      <c r="S4" s="12" t="s">
        <v>5555</v>
      </c>
      <c r="T4" s="12">
        <v>8</v>
      </c>
      <c r="U4" s="52">
        <f t="shared" si="5"/>
        <v>1.3231578947368421</v>
      </c>
      <c r="V4" s="52">
        <f t="shared" si="6"/>
        <v>1.8997368421052632</v>
      </c>
      <c r="W4" s="7"/>
      <c r="Z4" s="7"/>
    </row>
    <row r="5" spans="1:26">
      <c r="A5" s="114">
        <v>4</v>
      </c>
      <c r="B5" s="6" t="s">
        <v>61</v>
      </c>
      <c r="C5" s="6" t="s">
        <v>1590</v>
      </c>
      <c r="D5" s="6">
        <v>38</v>
      </c>
      <c r="E5" s="6">
        <v>19</v>
      </c>
      <c r="F5" s="6">
        <v>8</v>
      </c>
      <c r="G5" s="6">
        <v>11</v>
      </c>
      <c r="H5" s="6">
        <v>56</v>
      </c>
      <c r="I5" s="6">
        <v>49</v>
      </c>
      <c r="J5" s="6">
        <f t="shared" si="0"/>
        <v>7</v>
      </c>
      <c r="K5" s="6">
        <v>65</v>
      </c>
      <c r="L5" s="6">
        <f t="shared" si="1"/>
        <v>1.7105263157894737</v>
      </c>
      <c r="M5" s="118">
        <f t="shared" ref="M5:N5" si="8">IF($L$28="E",M94,M64)</f>
        <v>56.2</v>
      </c>
      <c r="N5" s="118">
        <f t="shared" si="8"/>
        <v>56.68</v>
      </c>
      <c r="O5" s="6">
        <f t="shared" si="3"/>
        <v>-0.47999999999999687</v>
      </c>
      <c r="P5" s="6">
        <f t="shared" si="4"/>
        <v>-1.2631578947368339E-2</v>
      </c>
      <c r="Q5" s="12" t="s">
        <v>5555</v>
      </c>
      <c r="R5" s="12" t="s">
        <v>5555</v>
      </c>
      <c r="S5" s="12" t="s">
        <v>5555</v>
      </c>
      <c r="T5" s="12">
        <v>9</v>
      </c>
      <c r="U5" s="52">
        <f t="shared" si="5"/>
        <v>1.4915789473684211</v>
      </c>
      <c r="V5" s="52">
        <f t="shared" si="6"/>
        <v>1.4789473684210528</v>
      </c>
      <c r="W5" s="7"/>
      <c r="Z5" s="7"/>
    </row>
    <row r="6" spans="1:26">
      <c r="A6" s="114">
        <v>5</v>
      </c>
      <c r="B6" s="6" t="s">
        <v>58</v>
      </c>
      <c r="C6" s="6" t="s">
        <v>1598</v>
      </c>
      <c r="D6" s="6">
        <v>38</v>
      </c>
      <c r="E6" s="6">
        <v>17</v>
      </c>
      <c r="F6" s="6">
        <v>9</v>
      </c>
      <c r="G6" s="6">
        <v>12</v>
      </c>
      <c r="H6" s="6">
        <v>63</v>
      </c>
      <c r="I6" s="6">
        <v>53</v>
      </c>
      <c r="J6" s="6">
        <f t="shared" si="0"/>
        <v>10</v>
      </c>
      <c r="K6" s="6">
        <v>60</v>
      </c>
      <c r="L6" s="6">
        <f t="shared" si="1"/>
        <v>1.5789473684210527</v>
      </c>
      <c r="M6" s="118">
        <f t="shared" ref="M6:N6" si="9">IF($L$28="E",M95,M65)</f>
        <v>67.260000000000005</v>
      </c>
      <c r="N6" s="118">
        <f t="shared" si="9"/>
        <v>53.87</v>
      </c>
      <c r="O6" s="6">
        <f t="shared" si="3"/>
        <v>13.390000000000008</v>
      </c>
      <c r="P6" s="6">
        <f t="shared" si="4"/>
        <v>0.35236842105263178</v>
      </c>
      <c r="Q6" s="12" t="s">
        <v>5555</v>
      </c>
      <c r="R6" s="12" t="s">
        <v>5555</v>
      </c>
      <c r="S6" s="12" t="s">
        <v>5555</v>
      </c>
      <c r="T6" s="12">
        <v>10</v>
      </c>
      <c r="U6" s="52">
        <f t="shared" si="5"/>
        <v>1.4176315789473684</v>
      </c>
      <c r="V6" s="52">
        <f t="shared" si="6"/>
        <v>1.7700000000000002</v>
      </c>
      <c r="W6" s="7"/>
      <c r="Z6" s="7"/>
    </row>
    <row r="7" spans="1:26">
      <c r="A7" s="114">
        <v>6</v>
      </c>
      <c r="B7" s="6" t="s">
        <v>67</v>
      </c>
      <c r="C7" s="6" t="s">
        <v>1591</v>
      </c>
      <c r="D7" s="6">
        <v>38</v>
      </c>
      <c r="E7" s="6">
        <v>13</v>
      </c>
      <c r="F7" s="6">
        <v>18</v>
      </c>
      <c r="G7" s="6">
        <v>7</v>
      </c>
      <c r="H7" s="6">
        <v>58</v>
      </c>
      <c r="I7" s="6">
        <v>54</v>
      </c>
      <c r="J7" s="6">
        <f t="shared" si="0"/>
        <v>4</v>
      </c>
      <c r="K7" s="6">
        <v>57</v>
      </c>
      <c r="L7" s="6">
        <f t="shared" si="1"/>
        <v>1.5</v>
      </c>
      <c r="M7" s="118">
        <f t="shared" ref="M7:N7" si="10">IF($L$28="E",M96,M66)</f>
        <v>66.83</v>
      </c>
      <c r="N7" s="118">
        <f t="shared" si="10"/>
        <v>56.77</v>
      </c>
      <c r="O7" s="6">
        <f t="shared" si="3"/>
        <v>10.059999999999995</v>
      </c>
      <c r="P7" s="6">
        <f t="shared" si="4"/>
        <v>0.26473684210526305</v>
      </c>
      <c r="Q7" s="12" t="s">
        <v>5555</v>
      </c>
      <c r="R7" s="12" t="s">
        <v>5555</v>
      </c>
      <c r="S7" s="12" t="s">
        <v>5555</v>
      </c>
      <c r="T7" s="12">
        <v>11</v>
      </c>
      <c r="U7" s="52">
        <f t="shared" si="5"/>
        <v>1.4939473684210527</v>
      </c>
      <c r="V7" s="52">
        <f t="shared" si="6"/>
        <v>1.7586842105263158</v>
      </c>
      <c r="W7" s="7"/>
      <c r="Z7" s="7"/>
    </row>
    <row r="8" spans="1:26">
      <c r="A8" s="114">
        <v>7</v>
      </c>
      <c r="B8" s="6" t="s">
        <v>3419</v>
      </c>
      <c r="C8" s="6" t="s">
        <v>2099</v>
      </c>
      <c r="D8" s="6">
        <v>38</v>
      </c>
      <c r="E8" s="6">
        <v>14</v>
      </c>
      <c r="F8" s="6">
        <v>12</v>
      </c>
      <c r="G8" s="6">
        <v>12</v>
      </c>
      <c r="H8" s="6">
        <v>42</v>
      </c>
      <c r="I8" s="6">
        <v>48</v>
      </c>
      <c r="J8" s="6">
        <f t="shared" si="0"/>
        <v>-6</v>
      </c>
      <c r="K8" s="6">
        <v>54</v>
      </c>
      <c r="L8" s="6">
        <f t="shared" si="1"/>
        <v>1.4210526315789473</v>
      </c>
      <c r="M8" s="118">
        <f t="shared" ref="M8:N8" si="11">IF($L$28="E",M97,M67)</f>
        <v>43.14</v>
      </c>
      <c r="N8" s="118">
        <f t="shared" si="11"/>
        <v>60.34</v>
      </c>
      <c r="O8" s="6">
        <f t="shared" si="3"/>
        <v>-17.200000000000003</v>
      </c>
      <c r="P8" s="6">
        <f t="shared" si="4"/>
        <v>-0.4526315789473685</v>
      </c>
      <c r="Q8" s="12" t="s">
        <v>5555</v>
      </c>
      <c r="R8" s="12" t="s">
        <v>5555</v>
      </c>
      <c r="S8" s="12" t="s">
        <v>5555</v>
      </c>
      <c r="T8" s="12">
        <v>11</v>
      </c>
      <c r="U8" s="52">
        <f t="shared" si="5"/>
        <v>1.5878947368421052</v>
      </c>
      <c r="V8" s="52">
        <f t="shared" si="6"/>
        <v>1.1352631578947368</v>
      </c>
      <c r="W8" s="7"/>
      <c r="Z8" s="7"/>
    </row>
    <row r="9" spans="1:26">
      <c r="A9" s="114">
        <v>8</v>
      </c>
      <c r="B9" s="6" t="s">
        <v>52</v>
      </c>
      <c r="C9" s="6" t="s">
        <v>1593</v>
      </c>
      <c r="D9" s="6">
        <v>38</v>
      </c>
      <c r="E9" s="6">
        <v>14</v>
      </c>
      <c r="F9" s="6">
        <v>11</v>
      </c>
      <c r="G9" s="6">
        <v>13</v>
      </c>
      <c r="H9" s="6">
        <v>52</v>
      </c>
      <c r="I9" s="6">
        <v>46</v>
      </c>
      <c r="J9" s="6">
        <f t="shared" si="0"/>
        <v>6</v>
      </c>
      <c r="K9" s="6">
        <v>53</v>
      </c>
      <c r="L9" s="6">
        <f t="shared" si="1"/>
        <v>1.3947368421052631</v>
      </c>
      <c r="M9" s="118">
        <f t="shared" ref="M9:N9" si="12">IF($L$28="E",M98,M68)</f>
        <v>58.42</v>
      </c>
      <c r="N9" s="118">
        <f t="shared" si="12"/>
        <v>53.75</v>
      </c>
      <c r="O9" s="6">
        <f t="shared" si="3"/>
        <v>4.6700000000000017</v>
      </c>
      <c r="P9" s="6">
        <f t="shared" si="4"/>
        <v>0.12289473684210531</v>
      </c>
      <c r="Q9" s="12" t="s">
        <v>5555</v>
      </c>
      <c r="R9" s="12" t="s">
        <v>5555</v>
      </c>
      <c r="S9" s="12" t="s">
        <v>5555</v>
      </c>
      <c r="T9" s="12">
        <v>10</v>
      </c>
      <c r="U9" s="52">
        <f t="shared" si="5"/>
        <v>1.4144736842105263</v>
      </c>
      <c r="V9" s="52">
        <f t="shared" si="6"/>
        <v>1.5373684210526317</v>
      </c>
      <c r="W9" s="7"/>
      <c r="Z9" s="7"/>
    </row>
    <row r="10" spans="1:26">
      <c r="A10" s="114">
        <v>9</v>
      </c>
      <c r="B10" s="6" t="s">
        <v>56</v>
      </c>
      <c r="C10" s="6" t="s">
        <v>1592</v>
      </c>
      <c r="D10" s="6">
        <v>38</v>
      </c>
      <c r="E10" s="6">
        <v>14</v>
      </c>
      <c r="F10" s="6">
        <v>11</v>
      </c>
      <c r="G10" s="6">
        <v>13</v>
      </c>
      <c r="H10" s="6">
        <v>55</v>
      </c>
      <c r="I10" s="6">
        <v>52</v>
      </c>
      <c r="J10" s="6">
        <f t="shared" si="0"/>
        <v>3</v>
      </c>
      <c r="K10" s="6">
        <v>53</v>
      </c>
      <c r="L10" s="6">
        <f t="shared" si="1"/>
        <v>1.3947368421052631</v>
      </c>
      <c r="M10" s="118">
        <f t="shared" ref="M10:N10" si="13">IF($L$28="E",M99,M69)</f>
        <v>66.260000000000005</v>
      </c>
      <c r="N10" s="118">
        <f t="shared" si="13"/>
        <v>59.11</v>
      </c>
      <c r="O10" s="6">
        <f t="shared" si="3"/>
        <v>7.1500000000000057</v>
      </c>
      <c r="P10" s="6">
        <f t="shared" si="4"/>
        <v>0.18815789473684225</v>
      </c>
      <c r="Q10" s="12" t="s">
        <v>5555</v>
      </c>
      <c r="R10" s="12" t="s">
        <v>5555</v>
      </c>
      <c r="S10" s="12" t="s">
        <v>5555</v>
      </c>
      <c r="T10" s="12">
        <v>10</v>
      </c>
      <c r="U10" s="52">
        <f t="shared" si="5"/>
        <v>1.5555263157894736</v>
      </c>
      <c r="V10" s="52">
        <f t="shared" si="6"/>
        <v>1.7436842105263159</v>
      </c>
      <c r="W10" s="7"/>
      <c r="Z10" s="7"/>
    </row>
    <row r="11" spans="1:26">
      <c r="A11" s="114">
        <v>10</v>
      </c>
      <c r="B11" s="6" t="s">
        <v>60</v>
      </c>
      <c r="C11" s="6" t="s">
        <v>1594</v>
      </c>
      <c r="D11" s="6">
        <v>38</v>
      </c>
      <c r="E11" s="6">
        <v>14</v>
      </c>
      <c r="F11" s="6">
        <v>10</v>
      </c>
      <c r="G11" s="6">
        <v>14</v>
      </c>
      <c r="H11" s="6">
        <v>58</v>
      </c>
      <c r="I11" s="6">
        <v>52</v>
      </c>
      <c r="J11" s="6">
        <f t="shared" si="0"/>
        <v>6</v>
      </c>
      <c r="K11" s="6">
        <v>52</v>
      </c>
      <c r="L11" s="6">
        <f t="shared" si="1"/>
        <v>1.368421052631579</v>
      </c>
      <c r="M11" s="118">
        <f t="shared" ref="M11:N11" si="14">IF($L$28="E",M100,M70)</f>
        <v>72.209999999999994</v>
      </c>
      <c r="N11" s="118">
        <f t="shared" si="14"/>
        <v>58.12</v>
      </c>
      <c r="O11" s="6">
        <f t="shared" si="3"/>
        <v>14.089999999999996</v>
      </c>
      <c r="P11" s="6">
        <f t="shared" si="4"/>
        <v>0.37078947368421045</v>
      </c>
      <c r="Q11" s="12" t="s">
        <v>5555</v>
      </c>
      <c r="R11" s="12" t="s">
        <v>5555</v>
      </c>
      <c r="S11" s="12" t="s">
        <v>5555</v>
      </c>
      <c r="T11" s="12">
        <v>9</v>
      </c>
      <c r="U11" s="52">
        <f t="shared" si="5"/>
        <v>1.5294736842105263</v>
      </c>
      <c r="V11" s="52">
        <f t="shared" si="6"/>
        <v>1.9002631578947367</v>
      </c>
      <c r="W11" s="7"/>
      <c r="Z11" s="7"/>
    </row>
    <row r="12" spans="1:26">
      <c r="A12" s="114">
        <v>11</v>
      </c>
      <c r="B12" s="6" t="s">
        <v>54</v>
      </c>
      <c r="C12" s="6" t="s">
        <v>1597</v>
      </c>
      <c r="D12" s="6">
        <v>38</v>
      </c>
      <c r="E12" s="6">
        <v>15</v>
      </c>
      <c r="F12" s="6">
        <v>7</v>
      </c>
      <c r="G12" s="6">
        <v>16</v>
      </c>
      <c r="H12" s="6">
        <v>47</v>
      </c>
      <c r="I12" s="6">
        <v>51</v>
      </c>
      <c r="J12" s="6">
        <f t="shared" si="0"/>
        <v>-4</v>
      </c>
      <c r="K12" s="6">
        <v>52</v>
      </c>
      <c r="L12" s="6">
        <f t="shared" si="1"/>
        <v>1.368421052631579</v>
      </c>
      <c r="M12" s="118">
        <f t="shared" ref="M12:N12" si="15">IF($L$28="E",M101,M71)</f>
        <v>49.58</v>
      </c>
      <c r="N12" s="118">
        <f t="shared" si="15"/>
        <v>60.84</v>
      </c>
      <c r="O12" s="6">
        <f t="shared" si="3"/>
        <v>-11.260000000000005</v>
      </c>
      <c r="P12" s="6">
        <f t="shared" si="4"/>
        <v>-0.29631578947368437</v>
      </c>
      <c r="Q12" s="12" t="s">
        <v>5555</v>
      </c>
      <c r="R12" s="12" t="s">
        <v>5555</v>
      </c>
      <c r="S12" s="12" t="s">
        <v>5555</v>
      </c>
      <c r="T12" s="12">
        <v>9</v>
      </c>
      <c r="U12" s="52">
        <f t="shared" si="5"/>
        <v>1.6010526315789475</v>
      </c>
      <c r="V12" s="52">
        <f t="shared" si="6"/>
        <v>1.3047368421052632</v>
      </c>
      <c r="W12" s="7"/>
      <c r="Z12" s="7"/>
    </row>
    <row r="13" spans="1:26">
      <c r="A13" s="114">
        <v>12</v>
      </c>
      <c r="B13" s="6" t="s">
        <v>4527</v>
      </c>
      <c r="C13" s="6" t="s">
        <v>1601</v>
      </c>
      <c r="D13" s="6">
        <v>38</v>
      </c>
      <c r="E13" s="6">
        <v>14</v>
      </c>
      <c r="F13" s="6">
        <v>7</v>
      </c>
      <c r="G13" s="6">
        <v>17</v>
      </c>
      <c r="H13" s="6">
        <v>53</v>
      </c>
      <c r="I13" s="6">
        <v>55</v>
      </c>
      <c r="J13" s="6">
        <f t="shared" si="0"/>
        <v>-2</v>
      </c>
      <c r="K13" s="6">
        <v>49</v>
      </c>
      <c r="L13" s="6">
        <f t="shared" si="1"/>
        <v>1.2894736842105263</v>
      </c>
      <c r="M13" s="118">
        <f t="shared" ref="M13:N13" si="16">IF($L$28="E",M102,M72)</f>
        <v>60.61</v>
      </c>
      <c r="N13" s="118">
        <f t="shared" si="16"/>
        <v>57.31</v>
      </c>
      <c r="O13" s="6">
        <f t="shared" si="3"/>
        <v>3.2999999999999972</v>
      </c>
      <c r="P13" s="6">
        <f t="shared" si="4"/>
        <v>8.6842105263157818E-2</v>
      </c>
      <c r="Q13" s="12" t="s">
        <v>5555</v>
      </c>
      <c r="R13" s="12" t="s">
        <v>5555</v>
      </c>
      <c r="S13" s="12" t="s">
        <v>5555</v>
      </c>
      <c r="T13" s="12">
        <v>8</v>
      </c>
      <c r="U13" s="52">
        <f t="shared" si="5"/>
        <v>1.5081578947368421</v>
      </c>
      <c r="V13" s="52">
        <f t="shared" si="6"/>
        <v>1.595</v>
      </c>
      <c r="W13" s="7"/>
      <c r="Z13" s="7"/>
    </row>
    <row r="14" spans="1:26">
      <c r="A14" s="114">
        <v>13</v>
      </c>
      <c r="B14" s="6" t="s">
        <v>68</v>
      </c>
      <c r="C14" s="6" t="s">
        <v>1596</v>
      </c>
      <c r="D14" s="6">
        <v>38</v>
      </c>
      <c r="E14" s="6">
        <v>13</v>
      </c>
      <c r="F14" s="6">
        <v>10</v>
      </c>
      <c r="G14" s="6">
        <v>15</v>
      </c>
      <c r="H14" s="6">
        <v>47</v>
      </c>
      <c r="I14" s="6">
        <v>50</v>
      </c>
      <c r="J14" s="6">
        <f t="shared" si="0"/>
        <v>-3</v>
      </c>
      <c r="K14" s="6">
        <v>49</v>
      </c>
      <c r="L14" s="6">
        <f t="shared" si="1"/>
        <v>1.2894736842105263</v>
      </c>
      <c r="M14" s="118">
        <f t="shared" ref="M14:N14" si="17">IF($L$28="E",M103,M73)</f>
        <v>49.87</v>
      </c>
      <c r="N14" s="118">
        <f t="shared" si="17"/>
        <v>59.99</v>
      </c>
      <c r="O14" s="6">
        <f t="shared" si="3"/>
        <v>-10.120000000000005</v>
      </c>
      <c r="P14" s="6">
        <f t="shared" si="4"/>
        <v>-0.26631578947368434</v>
      </c>
      <c r="Q14" s="12" t="s">
        <v>5555</v>
      </c>
      <c r="R14" s="12" t="s">
        <v>5555</v>
      </c>
      <c r="S14" s="12" t="s">
        <v>5555</v>
      </c>
      <c r="T14" s="12">
        <v>11</v>
      </c>
      <c r="U14" s="52">
        <f t="shared" si="5"/>
        <v>1.5786842105263159</v>
      </c>
      <c r="V14" s="52">
        <f t="shared" si="6"/>
        <v>1.3123684210526314</v>
      </c>
      <c r="W14" s="7"/>
      <c r="Z14" s="7"/>
    </row>
    <row r="15" spans="1:26">
      <c r="A15" s="114">
        <v>14</v>
      </c>
      <c r="B15" s="6" t="s">
        <v>3537</v>
      </c>
      <c r="C15" s="6" t="s">
        <v>2098</v>
      </c>
      <c r="D15" s="6">
        <v>38</v>
      </c>
      <c r="E15" s="6">
        <v>11</v>
      </c>
      <c r="F15" s="6">
        <v>14</v>
      </c>
      <c r="G15" s="6">
        <v>13</v>
      </c>
      <c r="H15" s="6">
        <v>49</v>
      </c>
      <c r="I15" s="6">
        <v>56</v>
      </c>
      <c r="J15" s="6">
        <f t="shared" si="0"/>
        <v>-7</v>
      </c>
      <c r="K15" s="6">
        <v>47</v>
      </c>
      <c r="L15" s="6">
        <f t="shared" si="1"/>
        <v>1.236842105263158</v>
      </c>
      <c r="M15" s="118">
        <f t="shared" ref="M15:N15" si="18">IF($L$28="E",M104,M74)</f>
        <v>59.77</v>
      </c>
      <c r="N15" s="118">
        <f t="shared" si="18"/>
        <v>56.33</v>
      </c>
      <c r="O15" s="6">
        <f t="shared" si="3"/>
        <v>3.4400000000000048</v>
      </c>
      <c r="P15" s="6">
        <f t="shared" si="4"/>
        <v>9.0526315789473816E-2</v>
      </c>
      <c r="Q15" s="12" t="s">
        <v>5555</v>
      </c>
      <c r="R15" s="12" t="s">
        <v>5555</v>
      </c>
      <c r="S15" s="12" t="s">
        <v>5555</v>
      </c>
      <c r="T15" s="12">
        <v>8</v>
      </c>
      <c r="U15" s="52">
        <f t="shared" si="5"/>
        <v>1.4823684210526316</v>
      </c>
      <c r="V15" s="52">
        <f t="shared" si="6"/>
        <v>1.5728947368421053</v>
      </c>
      <c r="W15" s="7"/>
      <c r="Z15" s="7"/>
    </row>
    <row r="16" spans="1:26">
      <c r="A16" s="114">
        <v>15</v>
      </c>
      <c r="B16" s="6" t="s">
        <v>63</v>
      </c>
      <c r="C16" s="6" t="s">
        <v>1595</v>
      </c>
      <c r="D16" s="6">
        <v>38</v>
      </c>
      <c r="E16" s="6">
        <v>11</v>
      </c>
      <c r="F16" s="6">
        <v>12</v>
      </c>
      <c r="G16" s="6">
        <v>15</v>
      </c>
      <c r="H16" s="6">
        <v>41</v>
      </c>
      <c r="I16" s="6">
        <v>51</v>
      </c>
      <c r="J16" s="6">
        <f t="shared" si="0"/>
        <v>-10</v>
      </c>
      <c r="K16" s="6">
        <v>45</v>
      </c>
      <c r="L16" s="6">
        <f t="shared" si="1"/>
        <v>1.1842105263157894</v>
      </c>
      <c r="M16" s="118">
        <f t="shared" ref="M16:N16" si="19">IF($L$28="E",M105,M75)</f>
        <v>62.46</v>
      </c>
      <c r="N16" s="118">
        <f t="shared" si="19"/>
        <v>60.05</v>
      </c>
      <c r="O16" s="6">
        <f t="shared" si="3"/>
        <v>2.4100000000000037</v>
      </c>
      <c r="P16" s="6">
        <f t="shared" si="4"/>
        <v>6.3421052631579045E-2</v>
      </c>
      <c r="Q16" s="12" t="s">
        <v>5555</v>
      </c>
      <c r="R16" s="12" t="s">
        <v>5555</v>
      </c>
      <c r="S16" s="12" t="s">
        <v>5555</v>
      </c>
      <c r="T16" s="12">
        <v>12</v>
      </c>
      <c r="U16" s="52">
        <f t="shared" si="5"/>
        <v>1.5802631578947368</v>
      </c>
      <c r="V16" s="52">
        <f t="shared" si="6"/>
        <v>1.6436842105263159</v>
      </c>
      <c r="W16" s="7"/>
      <c r="Z16" s="7"/>
    </row>
    <row r="17" spans="1:26">
      <c r="A17" s="114">
        <v>16</v>
      </c>
      <c r="B17" s="6" t="s">
        <v>4525</v>
      </c>
      <c r="C17" s="6" t="s">
        <v>1602</v>
      </c>
      <c r="D17" s="6">
        <v>38</v>
      </c>
      <c r="E17" s="6">
        <v>11</v>
      </c>
      <c r="F17" s="6">
        <v>11</v>
      </c>
      <c r="G17" s="6">
        <v>16</v>
      </c>
      <c r="H17" s="6">
        <v>48</v>
      </c>
      <c r="I17" s="6">
        <v>51</v>
      </c>
      <c r="J17" s="6">
        <f t="shared" si="0"/>
        <v>-3</v>
      </c>
      <c r="K17" s="6">
        <v>44</v>
      </c>
      <c r="L17" s="6">
        <f t="shared" si="1"/>
        <v>1.1578947368421053</v>
      </c>
      <c r="M17" s="118">
        <f t="shared" ref="M17:N17" si="20">IF($L$28="E",M106,M76)</f>
        <v>48.94</v>
      </c>
      <c r="N17" s="118">
        <f t="shared" si="20"/>
        <v>64.739999999999995</v>
      </c>
      <c r="O17" s="6">
        <f t="shared" si="3"/>
        <v>-15.799999999999997</v>
      </c>
      <c r="P17" s="6">
        <f t="shared" si="4"/>
        <v>-0.41578947368421043</v>
      </c>
      <c r="Q17" s="12" t="s">
        <v>5555</v>
      </c>
      <c r="R17" s="12" t="s">
        <v>5555</v>
      </c>
      <c r="S17" s="12" t="s">
        <v>5555</v>
      </c>
      <c r="T17" s="12">
        <v>9</v>
      </c>
      <c r="U17" s="52">
        <f t="shared" si="5"/>
        <v>1.7036842105263157</v>
      </c>
      <c r="V17" s="52">
        <f t="shared" si="6"/>
        <v>1.2878947368421052</v>
      </c>
      <c r="W17" s="7"/>
      <c r="Z17" s="7"/>
    </row>
    <row r="18" spans="1:26">
      <c r="A18" s="114">
        <v>17</v>
      </c>
      <c r="B18" s="6" t="s">
        <v>4543</v>
      </c>
      <c r="C18" s="6" t="s">
        <v>1603</v>
      </c>
      <c r="D18" s="6">
        <v>38</v>
      </c>
      <c r="E18" s="6">
        <v>10</v>
      </c>
      <c r="F18" s="6">
        <v>11</v>
      </c>
      <c r="G18" s="6">
        <v>17</v>
      </c>
      <c r="H18" s="6">
        <v>48</v>
      </c>
      <c r="I18" s="6">
        <v>57</v>
      </c>
      <c r="J18" s="6">
        <f t="shared" si="0"/>
        <v>-9</v>
      </c>
      <c r="K18" s="6">
        <v>41</v>
      </c>
      <c r="L18" s="6">
        <f t="shared" si="1"/>
        <v>1.0789473684210527</v>
      </c>
      <c r="M18" s="118">
        <f t="shared" ref="M18:N18" si="21">IF($L$28="E",M107,M77)</f>
        <v>46.8</v>
      </c>
      <c r="N18" s="118">
        <f t="shared" si="21"/>
        <v>55.59</v>
      </c>
      <c r="O18" s="6">
        <f t="shared" si="3"/>
        <v>-8.7900000000000063</v>
      </c>
      <c r="P18" s="6">
        <f t="shared" si="4"/>
        <v>-0.23131578947368436</v>
      </c>
      <c r="Q18" s="12" t="s">
        <v>5555</v>
      </c>
      <c r="R18" s="12" t="s">
        <v>5555</v>
      </c>
      <c r="S18" s="12" t="s">
        <v>5555</v>
      </c>
      <c r="T18" s="12">
        <v>9</v>
      </c>
      <c r="U18" s="52">
        <f t="shared" si="5"/>
        <v>1.4628947368421052</v>
      </c>
      <c r="V18" s="52">
        <f t="shared" si="6"/>
        <v>1.2315789473684209</v>
      </c>
      <c r="W18" s="7"/>
      <c r="Z18" s="7"/>
    </row>
    <row r="19" spans="1:26">
      <c r="A19" s="114">
        <v>18</v>
      </c>
      <c r="B19" s="6" t="s">
        <v>5548</v>
      </c>
      <c r="C19" s="6" t="s">
        <v>5551</v>
      </c>
      <c r="D19" s="6">
        <v>38</v>
      </c>
      <c r="E19" s="6">
        <v>10</v>
      </c>
      <c r="F19" s="6">
        <v>9</v>
      </c>
      <c r="G19" s="6">
        <v>19</v>
      </c>
      <c r="H19" s="6">
        <v>46</v>
      </c>
      <c r="I19" s="6">
        <v>65</v>
      </c>
      <c r="J19" s="6">
        <f t="shared" si="0"/>
        <v>-19</v>
      </c>
      <c r="K19" s="6">
        <v>39</v>
      </c>
      <c r="L19" s="6">
        <f t="shared" si="1"/>
        <v>1.0263157894736843</v>
      </c>
      <c r="M19" s="118">
        <f t="shared" ref="M19:N19" si="22">IF($L$28="E",M108,M78)</f>
        <v>49.64</v>
      </c>
      <c r="N19" s="118">
        <f t="shared" si="22"/>
        <v>68.12</v>
      </c>
      <c r="O19" s="6">
        <f t="shared" si="3"/>
        <v>-18.480000000000004</v>
      </c>
      <c r="P19" s="6">
        <f t="shared" si="4"/>
        <v>-0.48631578947368431</v>
      </c>
      <c r="Q19" s="12" t="s">
        <v>5555</v>
      </c>
      <c r="R19" s="12" t="s">
        <v>5555</v>
      </c>
      <c r="S19" s="12" t="s">
        <v>5555</v>
      </c>
      <c r="T19" s="12">
        <v>7</v>
      </c>
      <c r="U19" s="52">
        <f t="shared" si="5"/>
        <v>1.7926315789473686</v>
      </c>
      <c r="V19" s="52">
        <f t="shared" si="6"/>
        <v>1.3063157894736843</v>
      </c>
      <c r="W19" s="7"/>
      <c r="Z19" s="7"/>
    </row>
    <row r="20" spans="1:26">
      <c r="A20" s="114">
        <v>19</v>
      </c>
      <c r="B20" s="6" t="s">
        <v>5549</v>
      </c>
      <c r="C20" s="6" t="s">
        <v>5553</v>
      </c>
      <c r="D20" s="6">
        <v>38</v>
      </c>
      <c r="E20" s="6">
        <v>4</v>
      </c>
      <c r="F20" s="6">
        <v>10</v>
      </c>
      <c r="G20" s="6">
        <v>24</v>
      </c>
      <c r="H20" s="6">
        <v>38</v>
      </c>
      <c r="I20" s="6">
        <v>75</v>
      </c>
      <c r="J20" s="6">
        <f t="shared" si="0"/>
        <v>-37</v>
      </c>
      <c r="K20" s="6">
        <v>22</v>
      </c>
      <c r="L20" s="6">
        <f t="shared" si="1"/>
        <v>0.57894736842105265</v>
      </c>
      <c r="M20" s="118">
        <f t="shared" ref="M20:N20" si="23">IF($L$28="E",M109,M79)</f>
        <v>36.94</v>
      </c>
      <c r="N20" s="118">
        <f t="shared" si="23"/>
        <v>82.58</v>
      </c>
      <c r="O20" s="6">
        <f t="shared" si="3"/>
        <v>-45.64</v>
      </c>
      <c r="P20" s="6">
        <f t="shared" si="4"/>
        <v>-1.2010526315789474</v>
      </c>
      <c r="Q20" s="12" t="s">
        <v>5555</v>
      </c>
      <c r="R20" s="12" t="s">
        <v>5555</v>
      </c>
      <c r="S20" s="12" t="s">
        <v>5555</v>
      </c>
      <c r="T20" s="12">
        <v>4</v>
      </c>
      <c r="U20" s="52">
        <f t="shared" si="5"/>
        <v>2.1731578947368422</v>
      </c>
      <c r="V20" s="52">
        <f t="shared" si="6"/>
        <v>0.97210526315789469</v>
      </c>
      <c r="W20" s="7"/>
      <c r="Z20" s="7"/>
    </row>
    <row r="21" spans="1:26">
      <c r="A21" s="114">
        <v>20</v>
      </c>
      <c r="B21" s="6" t="s">
        <v>5550</v>
      </c>
      <c r="C21" s="6" t="s">
        <v>5552</v>
      </c>
      <c r="D21" s="6">
        <v>38</v>
      </c>
      <c r="E21" s="6">
        <v>3</v>
      </c>
      <c r="F21" s="6">
        <v>11</v>
      </c>
      <c r="G21" s="6">
        <v>24</v>
      </c>
      <c r="H21" s="6">
        <v>27</v>
      </c>
      <c r="I21" s="6">
        <v>68</v>
      </c>
      <c r="J21" s="6">
        <f t="shared" si="0"/>
        <v>-41</v>
      </c>
      <c r="K21" s="6">
        <v>20</v>
      </c>
      <c r="L21" s="6">
        <f t="shared" si="1"/>
        <v>0.52631578947368418</v>
      </c>
      <c r="M21" s="118">
        <f t="shared" ref="M21:N21" si="24">IF($L$28="E",M110,M80)</f>
        <v>38.44</v>
      </c>
      <c r="N21" s="118">
        <f t="shared" si="24"/>
        <v>68.3</v>
      </c>
      <c r="O21" s="6">
        <f t="shared" si="3"/>
        <v>-29.86</v>
      </c>
      <c r="P21" s="6">
        <f t="shared" si="4"/>
        <v>-0.78578947368421048</v>
      </c>
      <c r="Q21" s="12" t="s">
        <v>5555</v>
      </c>
      <c r="R21" s="12" t="s">
        <v>5555</v>
      </c>
      <c r="S21" s="12" t="s">
        <v>5555</v>
      </c>
      <c r="T21" s="12">
        <v>4</v>
      </c>
      <c r="U21" s="52">
        <f t="shared" si="5"/>
        <v>1.7973684210526315</v>
      </c>
      <c r="V21" s="52">
        <f t="shared" si="6"/>
        <v>1.0115789473684209</v>
      </c>
      <c r="W21" s="7"/>
      <c r="Z21" s="7"/>
    </row>
    <row r="24" spans="1:26">
      <c r="M24" s="115" t="s">
        <v>1200</v>
      </c>
    </row>
    <row r="26" spans="1:26">
      <c r="L26" s="116" t="s">
        <v>5557</v>
      </c>
      <c r="M26" s="6" t="s">
        <v>5558</v>
      </c>
    </row>
    <row r="27" spans="1:26" ht="15.75" thickBot="1">
      <c r="L27" s="116" t="s">
        <v>5559</v>
      </c>
      <c r="M27" s="6" t="s">
        <v>5560</v>
      </c>
    </row>
    <row r="28" spans="1:26" ht="15.75" thickBot="1">
      <c r="A28" s="114"/>
      <c r="L28" s="117" t="s">
        <v>5557</v>
      </c>
      <c r="V28" s="7"/>
      <c r="W28" s="7"/>
    </row>
    <row r="29" spans="1:26">
      <c r="A29" s="114"/>
      <c r="B29" s="6" t="s">
        <v>46</v>
      </c>
      <c r="C29" s="6" t="s">
        <v>1589</v>
      </c>
      <c r="V29" s="7"/>
      <c r="W29" s="7"/>
    </row>
    <row r="30" spans="1:26">
      <c r="A30" s="114"/>
      <c r="B30" s="6" t="s">
        <v>61</v>
      </c>
      <c r="C30" s="6" t="s">
        <v>1590</v>
      </c>
      <c r="V30" s="7"/>
      <c r="W30" s="7"/>
    </row>
    <row r="31" spans="1:26">
      <c r="A31" s="114"/>
      <c r="B31" s="6" t="s">
        <v>67</v>
      </c>
      <c r="C31" s="6" t="s">
        <v>1591</v>
      </c>
      <c r="V31" s="7"/>
      <c r="W31" s="7"/>
    </row>
    <row r="32" spans="1:26">
      <c r="B32" s="6" t="s">
        <v>56</v>
      </c>
      <c r="C32" s="6" t="s">
        <v>1592</v>
      </c>
    </row>
    <row r="33" spans="2:3">
      <c r="B33" s="6" t="s">
        <v>52</v>
      </c>
      <c r="C33" s="6" t="s">
        <v>1593</v>
      </c>
    </row>
    <row r="34" spans="2:3">
      <c r="B34" s="6" t="s">
        <v>60</v>
      </c>
      <c r="C34" s="6" t="s">
        <v>1594</v>
      </c>
    </row>
    <row r="35" spans="2:3">
      <c r="B35" s="6" t="s">
        <v>5548</v>
      </c>
      <c r="C35" s="6" t="s">
        <v>5551</v>
      </c>
    </row>
    <row r="36" spans="2:3">
      <c r="B36" s="6" t="s">
        <v>63</v>
      </c>
      <c r="C36" s="6" t="s">
        <v>1595</v>
      </c>
    </row>
    <row r="37" spans="2:3">
      <c r="B37" s="6" t="s">
        <v>68</v>
      </c>
      <c r="C37" s="6" t="s">
        <v>1596</v>
      </c>
    </row>
    <row r="38" spans="2:3">
      <c r="B38" s="6" t="s">
        <v>54</v>
      </c>
      <c r="C38" s="6" t="s">
        <v>1597</v>
      </c>
    </row>
    <row r="39" spans="2:3">
      <c r="B39" s="6" t="s">
        <v>5550</v>
      </c>
      <c r="C39" s="6" t="s">
        <v>5552</v>
      </c>
    </row>
    <row r="40" spans="2:3">
      <c r="B40" s="6" t="s">
        <v>5549</v>
      </c>
      <c r="C40" s="6" t="s">
        <v>5553</v>
      </c>
    </row>
    <row r="41" spans="2:3">
      <c r="B41" s="6" t="s">
        <v>3537</v>
      </c>
      <c r="C41" s="6" t="s">
        <v>2098</v>
      </c>
    </row>
    <row r="42" spans="2:3">
      <c r="B42" s="6" t="s">
        <v>58</v>
      </c>
      <c r="C42" s="6" t="s">
        <v>1598</v>
      </c>
    </row>
    <row r="43" spans="2:3">
      <c r="B43" s="6" t="s">
        <v>48</v>
      </c>
      <c r="C43" s="6" t="s">
        <v>1599</v>
      </c>
    </row>
    <row r="44" spans="2:3">
      <c r="B44" s="6" t="s">
        <v>4542</v>
      </c>
      <c r="C44" s="6" t="s">
        <v>1600</v>
      </c>
    </row>
    <row r="45" spans="2:3">
      <c r="B45" s="6" t="s">
        <v>4527</v>
      </c>
      <c r="C45" s="6" t="s">
        <v>1601</v>
      </c>
    </row>
    <row r="46" spans="2:3">
      <c r="B46" s="6" t="s">
        <v>4525</v>
      </c>
      <c r="C46" s="6" t="s">
        <v>1602</v>
      </c>
    </row>
    <row r="47" spans="2:3">
      <c r="B47" s="6" t="s">
        <v>3419</v>
      </c>
      <c r="C47" s="6" t="s">
        <v>2099</v>
      </c>
    </row>
    <row r="48" spans="2:3">
      <c r="B48" s="6" t="s">
        <v>4543</v>
      </c>
      <c r="C48" s="6" t="s">
        <v>1603</v>
      </c>
    </row>
    <row r="59" spans="1:22">
      <c r="A59" s="6" t="s">
        <v>5554</v>
      </c>
    </row>
    <row r="60" spans="1:22">
      <c r="A60" s="6" t="s">
        <v>2</v>
      </c>
      <c r="B60" s="6" t="s">
        <v>17</v>
      </c>
      <c r="C60" s="6" t="s">
        <v>1891</v>
      </c>
      <c r="D60" s="6" t="s">
        <v>8</v>
      </c>
      <c r="E60" s="6" t="s">
        <v>30</v>
      </c>
      <c r="F60" s="6" t="s">
        <v>31</v>
      </c>
      <c r="G60" s="6" t="s">
        <v>32</v>
      </c>
      <c r="H60" s="6" t="s">
        <v>33</v>
      </c>
      <c r="I60" s="6" t="s">
        <v>34</v>
      </c>
      <c r="J60" s="6" t="s">
        <v>35</v>
      </c>
      <c r="K60" s="6" t="s">
        <v>36</v>
      </c>
      <c r="L60" s="6" t="s">
        <v>37</v>
      </c>
      <c r="M60" s="6" t="s">
        <v>13</v>
      </c>
      <c r="N60" s="6" t="s">
        <v>38</v>
      </c>
      <c r="O60" s="6" t="s">
        <v>39</v>
      </c>
      <c r="P60" s="6" t="s">
        <v>40</v>
      </c>
      <c r="Q60" s="6" t="s">
        <v>41</v>
      </c>
      <c r="R60" s="6" t="s">
        <v>42</v>
      </c>
      <c r="S60" s="6" t="s">
        <v>43</v>
      </c>
      <c r="T60" s="12" t="s">
        <v>1886</v>
      </c>
      <c r="U60" s="6" t="s">
        <v>45</v>
      </c>
      <c r="V60" s="6" t="s">
        <v>44</v>
      </c>
    </row>
    <row r="61" spans="1:22">
      <c r="A61" s="6">
        <v>1</v>
      </c>
      <c r="B61" s="6" t="s">
        <v>46</v>
      </c>
      <c r="C61" s="6" t="s">
        <v>1589</v>
      </c>
      <c r="D61" s="6">
        <v>38</v>
      </c>
      <c r="E61" s="6">
        <v>26</v>
      </c>
      <c r="F61" s="6">
        <v>7</v>
      </c>
      <c r="G61" s="6">
        <v>5</v>
      </c>
      <c r="H61" s="6">
        <v>71</v>
      </c>
      <c r="I61" s="6">
        <v>27</v>
      </c>
      <c r="J61" s="6">
        <v>44</v>
      </c>
      <c r="K61" s="6">
        <v>85</v>
      </c>
      <c r="L61" s="6">
        <v>2.236842105263158</v>
      </c>
      <c r="M61" s="6">
        <v>77.489999999999995</v>
      </c>
      <c r="N61" s="6">
        <v>33.130000000000003</v>
      </c>
      <c r="O61" s="6">
        <v>44.359999999999992</v>
      </c>
      <c r="P61" s="6">
        <v>1.1673684210526314</v>
      </c>
      <c r="Q61" s="6">
        <v>60324</v>
      </c>
      <c r="R61" s="6" t="s">
        <v>2092</v>
      </c>
      <c r="S61" s="6" t="s">
        <v>59</v>
      </c>
      <c r="T61" s="12">
        <v>19</v>
      </c>
      <c r="U61" s="6">
        <v>0.87184210526315797</v>
      </c>
      <c r="V61" s="6">
        <v>2.0392105263157894</v>
      </c>
    </row>
    <row r="62" spans="1:22">
      <c r="A62" s="6">
        <v>2</v>
      </c>
      <c r="B62" s="6" t="s">
        <v>48</v>
      </c>
      <c r="C62" s="6" t="s">
        <v>1599</v>
      </c>
      <c r="D62" s="6">
        <v>38</v>
      </c>
      <c r="E62" s="6">
        <v>23</v>
      </c>
      <c r="F62" s="6">
        <v>9</v>
      </c>
      <c r="G62" s="6">
        <v>6</v>
      </c>
      <c r="H62" s="6">
        <v>77</v>
      </c>
      <c r="I62" s="6">
        <v>35</v>
      </c>
      <c r="J62" s="6">
        <v>42</v>
      </c>
      <c r="K62" s="6">
        <v>78</v>
      </c>
      <c r="L62" s="6">
        <v>2.0526315789473686</v>
      </c>
      <c r="M62" s="6">
        <v>79.36</v>
      </c>
      <c r="N62" s="6">
        <v>46.49</v>
      </c>
      <c r="O62" s="6">
        <v>32.869999999999997</v>
      </c>
      <c r="P62" s="6">
        <v>0.86499999999999988</v>
      </c>
      <c r="Q62" s="6">
        <v>60251</v>
      </c>
      <c r="R62" s="6" t="s">
        <v>2016</v>
      </c>
      <c r="S62" s="6" t="s">
        <v>57</v>
      </c>
      <c r="T62" s="12">
        <v>16</v>
      </c>
      <c r="U62" s="6">
        <v>1.223421052631579</v>
      </c>
      <c r="V62" s="6">
        <v>2.088421052631579</v>
      </c>
    </row>
    <row r="63" spans="1:22">
      <c r="A63" s="6">
        <v>3</v>
      </c>
      <c r="B63" s="6" t="s">
        <v>4542</v>
      </c>
      <c r="C63" s="6" t="s">
        <v>1600</v>
      </c>
      <c r="D63" s="6">
        <v>38</v>
      </c>
      <c r="E63" s="6">
        <v>20</v>
      </c>
      <c r="F63" s="6">
        <v>11</v>
      </c>
      <c r="G63" s="6">
        <v>7</v>
      </c>
      <c r="H63" s="6">
        <v>69</v>
      </c>
      <c r="I63" s="6">
        <v>50</v>
      </c>
      <c r="J63" s="6">
        <v>19</v>
      </c>
      <c r="K63" s="6">
        <v>71</v>
      </c>
      <c r="L63" s="6">
        <v>1.868421052631579</v>
      </c>
      <c r="M63" s="6">
        <v>72.19</v>
      </c>
      <c r="N63" s="6">
        <v>50.28</v>
      </c>
      <c r="O63" s="6">
        <v>21.909999999999997</v>
      </c>
      <c r="P63" s="6">
        <v>0.57657894736842097</v>
      </c>
      <c r="Q63" s="6">
        <v>52756</v>
      </c>
      <c r="R63" s="6" t="s">
        <v>2093</v>
      </c>
      <c r="S63" s="6" t="s">
        <v>49</v>
      </c>
      <c r="T63" s="12">
        <v>8</v>
      </c>
      <c r="U63" s="6">
        <v>1.3231578947368421</v>
      </c>
      <c r="V63" s="6">
        <v>1.8997368421052632</v>
      </c>
    </row>
    <row r="64" spans="1:22">
      <c r="A64" s="6">
        <v>4</v>
      </c>
      <c r="B64" s="6" t="s">
        <v>61</v>
      </c>
      <c r="C64" s="6" t="s">
        <v>1590</v>
      </c>
      <c r="D64" s="6">
        <v>38</v>
      </c>
      <c r="E64" s="6">
        <v>19</v>
      </c>
      <c r="F64" s="6">
        <v>8</v>
      </c>
      <c r="G64" s="6">
        <v>11</v>
      </c>
      <c r="H64" s="6">
        <v>56</v>
      </c>
      <c r="I64" s="6">
        <v>49</v>
      </c>
      <c r="J64" s="6">
        <v>7</v>
      </c>
      <c r="K64" s="6">
        <v>65</v>
      </c>
      <c r="L64" s="6">
        <v>1.7105263157894737</v>
      </c>
      <c r="M64" s="6">
        <v>56.2</v>
      </c>
      <c r="N64" s="6">
        <v>56.68</v>
      </c>
      <c r="O64" s="6">
        <v>-0.47999999999999687</v>
      </c>
      <c r="P64" s="6">
        <v>-1.2631578947368339E-2</v>
      </c>
      <c r="Q64" s="6">
        <v>39672</v>
      </c>
      <c r="R64" s="6" t="s">
        <v>2085</v>
      </c>
      <c r="S64" s="6" t="s">
        <v>53</v>
      </c>
      <c r="T64" s="12">
        <v>9</v>
      </c>
      <c r="U64" s="6">
        <v>1.4915789473684211</v>
      </c>
      <c r="V64" s="6">
        <v>1.4789473684210528</v>
      </c>
    </row>
    <row r="65" spans="1:22">
      <c r="A65" s="6">
        <v>5</v>
      </c>
      <c r="B65" s="6" t="s">
        <v>58</v>
      </c>
      <c r="C65" s="6" t="s">
        <v>1598</v>
      </c>
      <c r="D65" s="6">
        <v>38</v>
      </c>
      <c r="E65" s="6">
        <v>17</v>
      </c>
      <c r="F65" s="6">
        <v>9</v>
      </c>
      <c r="G65" s="6">
        <v>12</v>
      </c>
      <c r="H65" s="6">
        <v>63</v>
      </c>
      <c r="I65" s="6">
        <v>53</v>
      </c>
      <c r="J65" s="6">
        <v>10</v>
      </c>
      <c r="K65" s="6">
        <v>60</v>
      </c>
      <c r="L65" s="6">
        <v>1.5789473684210527</v>
      </c>
      <c r="M65" s="6">
        <v>67.260000000000005</v>
      </c>
      <c r="N65" s="6">
        <v>53.87</v>
      </c>
      <c r="O65" s="6">
        <v>13.390000000000008</v>
      </c>
      <c r="P65" s="6">
        <v>0.35236842105263178</v>
      </c>
      <c r="Q65" s="6">
        <v>52187</v>
      </c>
      <c r="R65" s="6" t="s">
        <v>2084</v>
      </c>
      <c r="S65" s="6" t="s">
        <v>50</v>
      </c>
      <c r="T65" s="12">
        <v>10</v>
      </c>
      <c r="U65" s="6">
        <v>1.4176315789473684</v>
      </c>
      <c r="V65" s="6">
        <v>1.7700000000000002</v>
      </c>
    </row>
    <row r="66" spans="1:22">
      <c r="A66" s="6">
        <v>6</v>
      </c>
      <c r="B66" s="6" t="s">
        <v>67</v>
      </c>
      <c r="C66" s="6" t="s">
        <v>1591</v>
      </c>
      <c r="D66" s="6">
        <v>38</v>
      </c>
      <c r="E66" s="6">
        <v>13</v>
      </c>
      <c r="F66" s="6">
        <v>18</v>
      </c>
      <c r="G66" s="6">
        <v>7</v>
      </c>
      <c r="H66" s="6">
        <v>58</v>
      </c>
      <c r="I66" s="6">
        <v>54</v>
      </c>
      <c r="J66" s="6">
        <v>4</v>
      </c>
      <c r="K66" s="6">
        <v>57</v>
      </c>
      <c r="L66" s="6">
        <v>1.5</v>
      </c>
      <c r="M66" s="6">
        <v>66.83</v>
      </c>
      <c r="N66" s="6">
        <v>56.77</v>
      </c>
      <c r="O66" s="6">
        <v>10.059999999999995</v>
      </c>
      <c r="P66" s="6">
        <v>0.26473684210526305</v>
      </c>
      <c r="Q66" s="6">
        <v>42079</v>
      </c>
      <c r="R66" s="6" t="s">
        <v>2087</v>
      </c>
      <c r="S66" s="6" t="s">
        <v>62</v>
      </c>
      <c r="T66" s="12">
        <v>11</v>
      </c>
      <c r="U66" s="6">
        <v>1.4939473684210527</v>
      </c>
      <c r="V66" s="6">
        <v>1.7586842105263158</v>
      </c>
    </row>
    <row r="67" spans="1:22">
      <c r="A67" s="6">
        <v>7</v>
      </c>
      <c r="B67" s="6" t="s">
        <v>3419</v>
      </c>
      <c r="C67" s="6" t="s">
        <v>2099</v>
      </c>
      <c r="D67" s="6">
        <v>38</v>
      </c>
      <c r="E67" s="6">
        <v>14</v>
      </c>
      <c r="F67" s="6">
        <v>12</v>
      </c>
      <c r="G67" s="6">
        <v>12</v>
      </c>
      <c r="H67" s="6">
        <v>42</v>
      </c>
      <c r="I67" s="6">
        <v>48</v>
      </c>
      <c r="J67" s="6">
        <v>-6</v>
      </c>
      <c r="K67" s="6">
        <v>54</v>
      </c>
      <c r="L67" s="6">
        <v>1.4210526315789473</v>
      </c>
      <c r="M67" s="6">
        <v>43.14</v>
      </c>
      <c r="N67" s="6">
        <v>60.34</v>
      </c>
      <c r="O67" s="6">
        <v>-17.200000000000003</v>
      </c>
      <c r="P67" s="6">
        <v>-0.4526315789473685</v>
      </c>
      <c r="Q67" s="6">
        <v>30059</v>
      </c>
      <c r="R67" s="6" t="s">
        <v>2088</v>
      </c>
      <c r="S67" s="6" t="s">
        <v>1460</v>
      </c>
      <c r="T67" s="12">
        <v>11</v>
      </c>
      <c r="U67" s="6">
        <v>1.5878947368421052</v>
      </c>
      <c r="V67" s="6">
        <v>1.1352631578947368</v>
      </c>
    </row>
    <row r="68" spans="1:22">
      <c r="A68" s="6">
        <v>8</v>
      </c>
      <c r="B68" s="6" t="s">
        <v>52</v>
      </c>
      <c r="C68" s="6" t="s">
        <v>1593</v>
      </c>
      <c r="D68" s="6">
        <v>38</v>
      </c>
      <c r="E68" s="6">
        <v>14</v>
      </c>
      <c r="F68" s="6">
        <v>11</v>
      </c>
      <c r="G68" s="6">
        <v>13</v>
      </c>
      <c r="H68" s="6">
        <v>52</v>
      </c>
      <c r="I68" s="6">
        <v>46</v>
      </c>
      <c r="J68" s="6">
        <v>6</v>
      </c>
      <c r="K68" s="6">
        <v>53</v>
      </c>
      <c r="L68" s="6">
        <v>1.3947368421052631</v>
      </c>
      <c r="M68" s="6">
        <v>58.42</v>
      </c>
      <c r="N68" s="6">
        <v>53.75</v>
      </c>
      <c r="O68" s="6">
        <v>4.6700000000000017</v>
      </c>
      <c r="P68" s="6">
        <v>0.12289473684210531</v>
      </c>
      <c r="Q68" s="6">
        <v>31798</v>
      </c>
      <c r="R68" s="6" t="s">
        <v>2096</v>
      </c>
      <c r="S68" s="6" t="s">
        <v>1276</v>
      </c>
      <c r="T68" s="12">
        <v>10</v>
      </c>
      <c r="U68" s="6">
        <v>1.4144736842105263</v>
      </c>
      <c r="V68" s="6">
        <v>1.5373684210526317</v>
      </c>
    </row>
    <row r="69" spans="1:22">
      <c r="A69" s="6">
        <v>9</v>
      </c>
      <c r="B69" s="6" t="s">
        <v>56</v>
      </c>
      <c r="C69" s="6" t="s">
        <v>1592</v>
      </c>
      <c r="D69" s="6">
        <v>38</v>
      </c>
      <c r="E69" s="6">
        <v>14</v>
      </c>
      <c r="F69" s="6">
        <v>11</v>
      </c>
      <c r="G69" s="6">
        <v>13</v>
      </c>
      <c r="H69" s="6">
        <v>55</v>
      </c>
      <c r="I69" s="6">
        <v>52</v>
      </c>
      <c r="J69" s="6">
        <v>3</v>
      </c>
      <c r="K69" s="6">
        <v>53</v>
      </c>
      <c r="L69" s="6">
        <v>1.3947368421052631</v>
      </c>
      <c r="M69" s="6">
        <v>66.260000000000005</v>
      </c>
      <c r="N69" s="6">
        <v>59.11</v>
      </c>
      <c r="O69" s="6">
        <v>7.1500000000000057</v>
      </c>
      <c r="P69" s="6">
        <v>0.18815789473684225</v>
      </c>
      <c r="Q69" s="6">
        <v>11210</v>
      </c>
      <c r="R69" s="6" t="s">
        <v>2061</v>
      </c>
      <c r="S69" s="6" t="s">
        <v>1806</v>
      </c>
      <c r="T69" s="12">
        <v>10</v>
      </c>
      <c r="U69" s="6">
        <v>1.5555263157894736</v>
      </c>
      <c r="V69" s="6">
        <v>1.7436842105263159</v>
      </c>
    </row>
    <row r="70" spans="1:22">
      <c r="A70" s="6">
        <v>10</v>
      </c>
      <c r="B70" s="6" t="s">
        <v>60</v>
      </c>
      <c r="C70" s="6" t="s">
        <v>1594</v>
      </c>
      <c r="D70" s="6">
        <v>38</v>
      </c>
      <c r="E70" s="6">
        <v>14</v>
      </c>
      <c r="F70" s="6">
        <v>10</v>
      </c>
      <c r="G70" s="6">
        <v>14</v>
      </c>
      <c r="H70" s="6">
        <v>58</v>
      </c>
      <c r="I70" s="6">
        <v>52</v>
      </c>
      <c r="J70" s="6">
        <v>6</v>
      </c>
      <c r="K70" s="6">
        <v>52</v>
      </c>
      <c r="L70" s="6">
        <v>1.368421052631579</v>
      </c>
      <c r="M70" s="6">
        <v>72.209999999999994</v>
      </c>
      <c r="N70" s="6">
        <v>58.12</v>
      </c>
      <c r="O70" s="6">
        <v>14.089999999999996</v>
      </c>
      <c r="P70" s="6">
        <v>0.37078947368421045</v>
      </c>
      <c r="Q70" s="6">
        <v>18742</v>
      </c>
      <c r="R70" s="6" t="s">
        <v>2094</v>
      </c>
      <c r="S70" s="6" t="s">
        <v>1259</v>
      </c>
      <c r="T70" s="12">
        <v>9</v>
      </c>
      <c r="U70" s="6">
        <v>1.5294736842105263</v>
      </c>
      <c r="V70" s="6">
        <v>1.9002631578947367</v>
      </c>
    </row>
    <row r="71" spans="1:22">
      <c r="A71" s="6">
        <v>11</v>
      </c>
      <c r="B71" s="6" t="s">
        <v>54</v>
      </c>
      <c r="C71" s="6" t="s">
        <v>1597</v>
      </c>
      <c r="D71" s="6">
        <v>38</v>
      </c>
      <c r="E71" s="6">
        <v>15</v>
      </c>
      <c r="F71" s="6">
        <v>7</v>
      </c>
      <c r="G71" s="6">
        <v>16</v>
      </c>
      <c r="H71" s="6">
        <v>47</v>
      </c>
      <c r="I71" s="6">
        <v>51</v>
      </c>
      <c r="J71" s="6">
        <v>-4</v>
      </c>
      <c r="K71" s="6">
        <v>52</v>
      </c>
      <c r="L71" s="6">
        <v>1.368421052631579</v>
      </c>
      <c r="M71" s="6">
        <v>49.58</v>
      </c>
      <c r="N71" s="6">
        <v>60.84</v>
      </c>
      <c r="O71" s="6">
        <v>-11.260000000000005</v>
      </c>
      <c r="P71" s="6">
        <v>-0.29631578947368437</v>
      </c>
      <c r="Q71" s="6">
        <v>26826</v>
      </c>
      <c r="R71" s="6" t="s">
        <v>2089</v>
      </c>
      <c r="S71" s="6" t="s">
        <v>55</v>
      </c>
      <c r="T71" s="12">
        <v>9</v>
      </c>
      <c r="U71" s="6">
        <v>1.6010526315789475</v>
      </c>
      <c r="V71" s="6">
        <v>1.3047368421052632</v>
      </c>
    </row>
    <row r="72" spans="1:22">
      <c r="A72" s="6">
        <v>12</v>
      </c>
      <c r="B72" s="6" t="s">
        <v>4527</v>
      </c>
      <c r="C72" s="6" t="s">
        <v>1601</v>
      </c>
      <c r="D72" s="6">
        <v>38</v>
      </c>
      <c r="E72" s="6">
        <v>14</v>
      </c>
      <c r="F72" s="6">
        <v>7</v>
      </c>
      <c r="G72" s="6">
        <v>17</v>
      </c>
      <c r="H72" s="6">
        <v>53</v>
      </c>
      <c r="I72" s="6">
        <v>55</v>
      </c>
      <c r="J72" s="6">
        <v>-2</v>
      </c>
      <c r="K72" s="6">
        <v>49</v>
      </c>
      <c r="L72" s="6">
        <v>1.2894736842105263</v>
      </c>
      <c r="M72" s="6">
        <v>60.61</v>
      </c>
      <c r="N72" s="6">
        <v>57.31</v>
      </c>
      <c r="O72" s="6">
        <v>3.2999999999999972</v>
      </c>
      <c r="P72" s="6">
        <v>8.6842105263157818E-2</v>
      </c>
      <c r="Q72" s="6">
        <v>25064</v>
      </c>
      <c r="R72" s="6" t="s">
        <v>2080</v>
      </c>
      <c r="S72" s="6" t="s">
        <v>64</v>
      </c>
      <c r="T72" s="12">
        <v>8</v>
      </c>
      <c r="U72" s="6">
        <v>1.5081578947368421</v>
      </c>
      <c r="V72" s="6">
        <v>1.595</v>
      </c>
    </row>
    <row r="73" spans="1:22">
      <c r="A73" s="6">
        <v>13</v>
      </c>
      <c r="B73" s="6" t="s">
        <v>68</v>
      </c>
      <c r="C73" s="6" t="s">
        <v>1596</v>
      </c>
      <c r="D73" s="6">
        <v>38</v>
      </c>
      <c r="E73" s="6">
        <v>13</v>
      </c>
      <c r="F73" s="6">
        <v>10</v>
      </c>
      <c r="G73" s="6">
        <v>15</v>
      </c>
      <c r="H73" s="6">
        <v>47</v>
      </c>
      <c r="I73" s="6">
        <v>50</v>
      </c>
      <c r="J73" s="6">
        <v>-3</v>
      </c>
      <c r="K73" s="6">
        <v>49</v>
      </c>
      <c r="L73" s="6">
        <v>1.2894736842105263</v>
      </c>
      <c r="M73" s="6">
        <v>49.87</v>
      </c>
      <c r="N73" s="6">
        <v>59.99</v>
      </c>
      <c r="O73" s="6">
        <v>-10.120000000000005</v>
      </c>
      <c r="P73" s="6">
        <v>-0.26631578947368434</v>
      </c>
      <c r="Q73" s="6">
        <v>38439</v>
      </c>
      <c r="R73" s="6" t="s">
        <v>2090</v>
      </c>
      <c r="S73" s="6" t="s">
        <v>69</v>
      </c>
      <c r="T73" s="12">
        <v>11</v>
      </c>
      <c r="U73" s="6">
        <v>1.5786842105263159</v>
      </c>
      <c r="V73" s="6">
        <v>1.3123684210526314</v>
      </c>
    </row>
    <row r="74" spans="1:22">
      <c r="A74" s="6">
        <v>14</v>
      </c>
      <c r="B74" s="6" t="s">
        <v>3537</v>
      </c>
      <c r="C74" s="6" t="s">
        <v>2098</v>
      </c>
      <c r="D74" s="6">
        <v>38</v>
      </c>
      <c r="E74" s="6">
        <v>11</v>
      </c>
      <c r="F74" s="6">
        <v>14</v>
      </c>
      <c r="G74" s="6">
        <v>13</v>
      </c>
      <c r="H74" s="6">
        <v>49</v>
      </c>
      <c r="I74" s="6">
        <v>56</v>
      </c>
      <c r="J74" s="6">
        <v>-7</v>
      </c>
      <c r="K74" s="6">
        <v>47</v>
      </c>
      <c r="L74" s="6">
        <v>1.236842105263158</v>
      </c>
      <c r="M74" s="6">
        <v>59.77</v>
      </c>
      <c r="N74" s="6">
        <v>56.33</v>
      </c>
      <c r="O74" s="6">
        <v>3.4400000000000048</v>
      </c>
      <c r="P74" s="6">
        <v>9.0526315789473816E-2</v>
      </c>
      <c r="Q74" s="6">
        <v>62463</v>
      </c>
      <c r="R74" s="6" t="s">
        <v>2095</v>
      </c>
      <c r="S74" s="6" t="s">
        <v>81</v>
      </c>
      <c r="T74" s="12">
        <v>8</v>
      </c>
      <c r="U74" s="6">
        <v>1.4823684210526316</v>
      </c>
      <c r="V74" s="6">
        <v>1.5728947368421053</v>
      </c>
    </row>
    <row r="75" spans="1:22">
      <c r="A75" s="6">
        <v>15</v>
      </c>
      <c r="B75" s="6" t="s">
        <v>63</v>
      </c>
      <c r="C75" s="6" t="s">
        <v>1595</v>
      </c>
      <c r="D75" s="6">
        <v>38</v>
      </c>
      <c r="E75" s="6">
        <v>11</v>
      </c>
      <c r="F75" s="6">
        <v>12</v>
      </c>
      <c r="G75" s="6">
        <v>15</v>
      </c>
      <c r="H75" s="6">
        <v>41</v>
      </c>
      <c r="I75" s="6">
        <v>51</v>
      </c>
      <c r="J75" s="6">
        <v>-10</v>
      </c>
      <c r="K75" s="6">
        <v>45</v>
      </c>
      <c r="L75" s="6">
        <v>1.1842105263157894</v>
      </c>
      <c r="M75" s="6">
        <v>62.46</v>
      </c>
      <c r="N75" s="6">
        <v>60.05</v>
      </c>
      <c r="O75" s="6">
        <v>2.4100000000000037</v>
      </c>
      <c r="P75" s="6">
        <v>6.3421052631579045E-2</v>
      </c>
      <c r="Q75" s="6">
        <v>73747</v>
      </c>
      <c r="R75" s="6" t="s">
        <v>2097</v>
      </c>
      <c r="S75" s="6" t="s">
        <v>1265</v>
      </c>
      <c r="T75" s="12">
        <v>12</v>
      </c>
      <c r="U75" s="6">
        <v>1.5802631578947368</v>
      </c>
      <c r="V75" s="6">
        <v>1.6436842105263159</v>
      </c>
    </row>
    <row r="76" spans="1:22">
      <c r="A76" s="6">
        <v>16</v>
      </c>
      <c r="B76" s="6" t="s">
        <v>4525</v>
      </c>
      <c r="C76" s="6" t="s">
        <v>1602</v>
      </c>
      <c r="D76" s="6">
        <v>38</v>
      </c>
      <c r="E76" s="6">
        <v>11</v>
      </c>
      <c r="F76" s="6">
        <v>11</v>
      </c>
      <c r="G76" s="6">
        <v>16</v>
      </c>
      <c r="H76" s="6">
        <v>48</v>
      </c>
      <c r="I76" s="6">
        <v>51</v>
      </c>
      <c r="J76" s="6">
        <v>-3</v>
      </c>
      <c r="K76" s="6">
        <v>44</v>
      </c>
      <c r="L76" s="6">
        <v>1.1578947368421053</v>
      </c>
      <c r="M76" s="6">
        <v>48.94</v>
      </c>
      <c r="N76" s="6">
        <v>64.739999999999995</v>
      </c>
      <c r="O76" s="6">
        <v>-15.799999999999997</v>
      </c>
      <c r="P76" s="6">
        <v>-0.41578947368421043</v>
      </c>
      <c r="Q76" s="6">
        <v>30695</v>
      </c>
      <c r="R76" s="6" t="s">
        <v>2081</v>
      </c>
      <c r="S76" s="6" t="s">
        <v>66</v>
      </c>
      <c r="T76" s="12">
        <v>9</v>
      </c>
      <c r="U76" s="6">
        <v>1.7036842105263157</v>
      </c>
      <c r="V76" s="6">
        <v>1.2878947368421052</v>
      </c>
    </row>
    <row r="77" spans="1:22">
      <c r="A77" s="6">
        <v>17</v>
      </c>
      <c r="B77" s="6" t="s">
        <v>4543</v>
      </c>
      <c r="C77" s="6" t="s">
        <v>1603</v>
      </c>
      <c r="D77" s="6">
        <v>38</v>
      </c>
      <c r="E77" s="6">
        <v>10</v>
      </c>
      <c r="F77" s="6">
        <v>11</v>
      </c>
      <c r="G77" s="6">
        <v>17</v>
      </c>
      <c r="H77" s="6">
        <v>48</v>
      </c>
      <c r="I77" s="6">
        <v>57</v>
      </c>
      <c r="J77" s="6">
        <v>-9</v>
      </c>
      <c r="K77" s="6">
        <v>41</v>
      </c>
      <c r="L77" s="6">
        <v>1.0789473684210527</v>
      </c>
      <c r="M77" s="6">
        <v>46.8</v>
      </c>
      <c r="N77" s="6">
        <v>55.59</v>
      </c>
      <c r="O77" s="6">
        <v>-8.7900000000000063</v>
      </c>
      <c r="P77" s="6">
        <v>-0.23131578947368436</v>
      </c>
      <c r="Q77" s="6">
        <v>61127</v>
      </c>
      <c r="R77" s="6" t="s">
        <v>2077</v>
      </c>
      <c r="S77" s="6" t="s">
        <v>1272</v>
      </c>
      <c r="T77" s="12">
        <v>9</v>
      </c>
      <c r="U77" s="6">
        <v>1.4628947368421052</v>
      </c>
      <c r="V77" s="6">
        <v>1.2315789473684209</v>
      </c>
    </row>
    <row r="78" spans="1:22">
      <c r="A78" s="6">
        <v>18</v>
      </c>
      <c r="B78" s="6" t="s">
        <v>5548</v>
      </c>
      <c r="C78" s="6" t="s">
        <v>5551</v>
      </c>
      <c r="D78" s="6">
        <v>38</v>
      </c>
      <c r="E78" s="6">
        <v>10</v>
      </c>
      <c r="F78" s="6">
        <v>9</v>
      </c>
      <c r="G78" s="6">
        <v>19</v>
      </c>
      <c r="H78" s="6">
        <v>46</v>
      </c>
      <c r="I78" s="6">
        <v>65</v>
      </c>
      <c r="J78" s="6">
        <v>-19</v>
      </c>
      <c r="K78" s="6">
        <v>39</v>
      </c>
      <c r="L78" s="6">
        <v>1.0263157894736843</v>
      </c>
      <c r="M78" s="6">
        <v>49.64</v>
      </c>
      <c r="N78" s="6">
        <v>68.12</v>
      </c>
      <c r="O78" s="6">
        <v>-18.480000000000004</v>
      </c>
      <c r="P78" s="6">
        <v>-0.48631578947368431</v>
      </c>
      <c r="Q78" s="6">
        <v>31448</v>
      </c>
      <c r="R78" s="6" t="s">
        <v>2091</v>
      </c>
      <c r="S78" s="6" t="s">
        <v>1708</v>
      </c>
      <c r="T78" s="12">
        <v>7</v>
      </c>
      <c r="U78" s="6">
        <v>1.7926315789473686</v>
      </c>
      <c r="V78" s="6">
        <v>1.3063157894736843</v>
      </c>
    </row>
    <row r="79" spans="1:22">
      <c r="A79" s="6">
        <v>19</v>
      </c>
      <c r="B79" s="6" t="s">
        <v>5549</v>
      </c>
      <c r="C79" s="6" t="s">
        <v>5553</v>
      </c>
      <c r="D79" s="6">
        <v>38</v>
      </c>
      <c r="E79" s="6">
        <v>4</v>
      </c>
      <c r="F79" s="6">
        <v>10</v>
      </c>
      <c r="G79" s="6">
        <v>24</v>
      </c>
      <c r="H79" s="6">
        <v>38</v>
      </c>
      <c r="I79" s="6">
        <v>75</v>
      </c>
      <c r="J79" s="6">
        <v>-37</v>
      </c>
      <c r="K79" s="6">
        <v>22</v>
      </c>
      <c r="L79" s="6">
        <v>0.57894736842105265</v>
      </c>
      <c r="M79" s="6">
        <v>36.94</v>
      </c>
      <c r="N79" s="6">
        <v>82.58</v>
      </c>
      <c r="O79" s="6">
        <v>-45.64</v>
      </c>
      <c r="P79" s="6">
        <v>-1.2010526315789474</v>
      </c>
      <c r="Q79" s="6">
        <v>29742</v>
      </c>
      <c r="R79" s="6" t="s">
        <v>2078</v>
      </c>
      <c r="S79" s="6" t="s">
        <v>1746</v>
      </c>
      <c r="T79" s="12">
        <v>4</v>
      </c>
      <c r="U79" s="6">
        <v>2.1731578947368422</v>
      </c>
      <c r="V79" s="6">
        <v>0.97210526315789469</v>
      </c>
    </row>
    <row r="80" spans="1:22">
      <c r="A80" s="6">
        <v>20</v>
      </c>
      <c r="B80" s="6" t="s">
        <v>5550</v>
      </c>
      <c r="C80" s="6" t="s">
        <v>5552</v>
      </c>
      <c r="D80" s="6">
        <v>38</v>
      </c>
      <c r="E80" s="6">
        <v>3</v>
      </c>
      <c r="F80" s="6">
        <v>11</v>
      </c>
      <c r="G80" s="6">
        <v>24</v>
      </c>
      <c r="H80" s="6">
        <v>27</v>
      </c>
      <c r="I80" s="6">
        <v>68</v>
      </c>
      <c r="J80" s="6">
        <v>-41</v>
      </c>
      <c r="K80" s="6">
        <v>20</v>
      </c>
      <c r="L80" s="6">
        <v>0.52631578947368418</v>
      </c>
      <c r="M80" s="6">
        <v>38.44</v>
      </c>
      <c r="N80" s="6">
        <v>68.3</v>
      </c>
      <c r="O80" s="6">
        <v>-29.86</v>
      </c>
      <c r="P80" s="6">
        <v>-0.78578947368421048</v>
      </c>
      <c r="Q80" s="6">
        <v>30882</v>
      </c>
      <c r="R80" s="6" t="s">
        <v>2076</v>
      </c>
      <c r="S80" s="6" t="s">
        <v>47</v>
      </c>
      <c r="T80" s="12">
        <v>4</v>
      </c>
      <c r="U80" s="6">
        <v>1.7973684210526315</v>
      </c>
      <c r="V80" s="6">
        <v>1.0115789473684209</v>
      </c>
    </row>
    <row r="89" spans="1:22">
      <c r="A89" s="6" t="s">
        <v>5556</v>
      </c>
    </row>
    <row r="90" spans="1:22">
      <c r="A90" s="6" t="s">
        <v>2</v>
      </c>
      <c r="B90" s="6" t="s">
        <v>17</v>
      </c>
      <c r="C90" s="6" t="s">
        <v>1891</v>
      </c>
      <c r="D90" s="6" t="s">
        <v>8</v>
      </c>
      <c r="E90" s="6" t="s">
        <v>30</v>
      </c>
      <c r="F90" s="6" t="s">
        <v>31</v>
      </c>
      <c r="G90" s="6" t="s">
        <v>32</v>
      </c>
      <c r="H90" s="6" t="s">
        <v>33</v>
      </c>
      <c r="I90" s="6" t="s">
        <v>34</v>
      </c>
      <c r="J90" s="6" t="s">
        <v>35</v>
      </c>
      <c r="K90" s="6" t="s">
        <v>36</v>
      </c>
      <c r="L90" s="6" t="s">
        <v>37</v>
      </c>
      <c r="M90" s="6" t="s">
        <v>13</v>
      </c>
      <c r="N90" s="6" t="s">
        <v>38</v>
      </c>
      <c r="O90" s="6" t="s">
        <v>39</v>
      </c>
      <c r="P90" s="6" t="s">
        <v>40</v>
      </c>
      <c r="Q90" s="6" t="s">
        <v>41</v>
      </c>
      <c r="R90" s="6" t="s">
        <v>42</v>
      </c>
      <c r="S90" s="6" t="s">
        <v>43</v>
      </c>
      <c r="T90" s="12" t="s">
        <v>1886</v>
      </c>
      <c r="U90" s="6" t="s">
        <v>45</v>
      </c>
      <c r="V90" s="6" t="s">
        <v>44</v>
      </c>
    </row>
    <row r="91" spans="1:22">
      <c r="A91" s="6">
        <v>1</v>
      </c>
      <c r="B91" s="6" t="s">
        <v>46</v>
      </c>
      <c r="C91" s="6" t="s">
        <v>1589</v>
      </c>
      <c r="D91" s="6">
        <v>38</v>
      </c>
      <c r="E91" s="6">
        <v>26</v>
      </c>
      <c r="F91" s="6">
        <v>7</v>
      </c>
      <c r="G91" s="6">
        <v>5</v>
      </c>
      <c r="H91" s="6">
        <v>71</v>
      </c>
      <c r="I91" s="6">
        <v>27</v>
      </c>
      <c r="J91" s="6">
        <v>44</v>
      </c>
      <c r="K91" s="6">
        <v>85</v>
      </c>
      <c r="L91" s="6">
        <v>2.236842105263158</v>
      </c>
      <c r="M91" s="6">
        <v>77.489999999999995</v>
      </c>
      <c r="N91" s="6">
        <v>33.130000000000003</v>
      </c>
      <c r="O91" s="6">
        <v>44.359999999999992</v>
      </c>
      <c r="P91" s="6">
        <v>1.1673684210526314</v>
      </c>
      <c r="Q91" s="6" t="s">
        <v>5555</v>
      </c>
      <c r="R91" s="6" t="s">
        <v>5555</v>
      </c>
      <c r="S91" s="6" t="s">
        <v>5555</v>
      </c>
      <c r="T91" s="12">
        <v>19</v>
      </c>
      <c r="U91" s="6">
        <v>0.87184210526315797</v>
      </c>
      <c r="V91" s="6">
        <v>2.0392105263157894</v>
      </c>
    </row>
    <row r="92" spans="1:22">
      <c r="A92" s="6">
        <v>2</v>
      </c>
      <c r="B92" s="6" t="s">
        <v>48</v>
      </c>
      <c r="C92" s="6" t="s">
        <v>1599</v>
      </c>
      <c r="D92" s="6">
        <v>38</v>
      </c>
      <c r="E92" s="6">
        <v>23</v>
      </c>
      <c r="F92" s="6">
        <v>9</v>
      </c>
      <c r="G92" s="6">
        <v>6</v>
      </c>
      <c r="H92" s="6">
        <v>77</v>
      </c>
      <c r="I92" s="6">
        <v>35</v>
      </c>
      <c r="J92" s="6">
        <v>42</v>
      </c>
      <c r="K92" s="6">
        <v>78</v>
      </c>
      <c r="L92" s="6">
        <v>2.0526315789473686</v>
      </c>
      <c r="M92" s="6">
        <v>77</v>
      </c>
      <c r="N92" s="6">
        <v>46.49</v>
      </c>
      <c r="O92" s="6">
        <v>30.509999999999998</v>
      </c>
      <c r="P92" s="6">
        <v>0.80289473684210522</v>
      </c>
      <c r="Q92" s="6" t="s">
        <v>5555</v>
      </c>
      <c r="R92" s="6" t="s">
        <v>5555</v>
      </c>
      <c r="S92" s="6" t="s">
        <v>5555</v>
      </c>
      <c r="T92" s="12">
        <v>16</v>
      </c>
      <c r="U92" s="6">
        <v>1.223421052631579</v>
      </c>
      <c r="V92" s="6">
        <v>2.0263157894736841</v>
      </c>
    </row>
    <row r="93" spans="1:22">
      <c r="A93" s="6">
        <v>3</v>
      </c>
      <c r="B93" s="6" t="s">
        <v>4542</v>
      </c>
      <c r="C93" s="6" t="s">
        <v>1600</v>
      </c>
      <c r="D93" s="6">
        <v>38</v>
      </c>
      <c r="E93" s="6">
        <v>20</v>
      </c>
      <c r="F93" s="6">
        <v>11</v>
      </c>
      <c r="G93" s="6">
        <v>7</v>
      </c>
      <c r="H93" s="6">
        <v>69</v>
      </c>
      <c r="I93" s="6">
        <v>50</v>
      </c>
      <c r="J93" s="6">
        <v>19</v>
      </c>
      <c r="K93" s="6">
        <v>71</v>
      </c>
      <c r="L93" s="6">
        <v>1.868421052631579</v>
      </c>
      <c r="M93" s="6">
        <v>72.19</v>
      </c>
      <c r="N93" s="6">
        <v>50.28</v>
      </c>
      <c r="O93" s="6">
        <v>21.909999999999997</v>
      </c>
      <c r="P93" s="6">
        <v>0.57657894736842097</v>
      </c>
      <c r="Q93" s="6" t="s">
        <v>5555</v>
      </c>
      <c r="R93" s="6" t="s">
        <v>5555</v>
      </c>
      <c r="S93" s="6" t="s">
        <v>5555</v>
      </c>
      <c r="T93" s="12">
        <v>8</v>
      </c>
      <c r="U93" s="6">
        <v>1.3231578947368421</v>
      </c>
      <c r="V93" s="6">
        <v>1.8997368421052632</v>
      </c>
    </row>
    <row r="94" spans="1:22">
      <c r="A94" s="6">
        <v>4</v>
      </c>
      <c r="B94" s="6" t="s">
        <v>61</v>
      </c>
      <c r="C94" s="6" t="s">
        <v>1590</v>
      </c>
      <c r="D94" s="6">
        <v>38</v>
      </c>
      <c r="E94" s="6">
        <v>19</v>
      </c>
      <c r="F94" s="6">
        <v>8</v>
      </c>
      <c r="G94" s="6">
        <v>11</v>
      </c>
      <c r="H94" s="6">
        <v>56</v>
      </c>
      <c r="I94" s="6">
        <v>49</v>
      </c>
      <c r="J94" s="6">
        <v>7</v>
      </c>
      <c r="K94" s="6">
        <v>65</v>
      </c>
      <c r="L94" s="6">
        <v>1.7105263157894737</v>
      </c>
      <c r="M94" s="6">
        <v>56.2</v>
      </c>
      <c r="N94" s="6">
        <v>56.68</v>
      </c>
      <c r="O94" s="6">
        <v>-0.47999999999999687</v>
      </c>
      <c r="P94" s="6">
        <v>-1.2631578947368339E-2</v>
      </c>
      <c r="Q94" s="6" t="s">
        <v>5555</v>
      </c>
      <c r="R94" s="6" t="s">
        <v>5555</v>
      </c>
      <c r="S94" s="6" t="s">
        <v>5555</v>
      </c>
      <c r="T94" s="12">
        <v>9</v>
      </c>
      <c r="U94" s="6">
        <v>1.4915789473684211</v>
      </c>
      <c r="V94" s="6">
        <v>1.4789473684210528</v>
      </c>
    </row>
    <row r="95" spans="1:22">
      <c r="A95" s="6">
        <v>5</v>
      </c>
      <c r="B95" s="6" t="s">
        <v>58</v>
      </c>
      <c r="C95" s="6" t="s">
        <v>1598</v>
      </c>
      <c r="D95" s="6">
        <v>38</v>
      </c>
      <c r="E95" s="6">
        <v>17</v>
      </c>
      <c r="F95" s="6">
        <v>9</v>
      </c>
      <c r="G95" s="6">
        <v>12</v>
      </c>
      <c r="H95" s="6">
        <v>63</v>
      </c>
      <c r="I95" s="6">
        <v>53</v>
      </c>
      <c r="J95" s="6">
        <v>10</v>
      </c>
      <c r="K95" s="6">
        <v>60</v>
      </c>
      <c r="L95" s="6">
        <v>1.5789473684210527</v>
      </c>
      <c r="M95" s="6">
        <v>75</v>
      </c>
      <c r="N95" s="6">
        <v>53.87</v>
      </c>
      <c r="O95" s="6">
        <v>21.130000000000003</v>
      </c>
      <c r="P95" s="6">
        <v>0.55605263157894746</v>
      </c>
      <c r="Q95" s="6" t="s">
        <v>5555</v>
      </c>
      <c r="R95" s="6" t="s">
        <v>5555</v>
      </c>
      <c r="S95" s="6" t="s">
        <v>5555</v>
      </c>
      <c r="T95" s="12">
        <v>10</v>
      </c>
      <c r="U95" s="6">
        <v>1.4176315789473684</v>
      </c>
      <c r="V95" s="6">
        <v>1.9736842105263157</v>
      </c>
    </row>
    <row r="96" spans="1:22">
      <c r="A96" s="6">
        <v>6</v>
      </c>
      <c r="B96" s="6" t="s">
        <v>67</v>
      </c>
      <c r="C96" s="6" t="s">
        <v>1591</v>
      </c>
      <c r="D96" s="6">
        <v>38</v>
      </c>
      <c r="E96" s="6">
        <v>13</v>
      </c>
      <c r="F96" s="6">
        <v>18</v>
      </c>
      <c r="G96" s="6">
        <v>7</v>
      </c>
      <c r="H96" s="6">
        <v>58</v>
      </c>
      <c r="I96" s="6">
        <v>54</v>
      </c>
      <c r="J96" s="6">
        <v>4</v>
      </c>
      <c r="K96" s="6">
        <v>57</v>
      </c>
      <c r="L96" s="6">
        <v>1.5</v>
      </c>
      <c r="M96" s="6">
        <v>64</v>
      </c>
      <c r="N96" s="6">
        <v>56.77</v>
      </c>
      <c r="O96" s="6">
        <v>7.2299999999999969</v>
      </c>
      <c r="P96" s="6">
        <v>0.19026315789473677</v>
      </c>
      <c r="Q96" s="6" t="s">
        <v>5555</v>
      </c>
      <c r="R96" s="6" t="s">
        <v>5555</v>
      </c>
      <c r="S96" s="6" t="s">
        <v>5555</v>
      </c>
      <c r="T96" s="12">
        <v>11</v>
      </c>
      <c r="U96" s="6">
        <v>1.4939473684210527</v>
      </c>
      <c r="V96" s="6">
        <v>1.6842105263157894</v>
      </c>
    </row>
    <row r="97" spans="1:22">
      <c r="A97" s="6">
        <v>7</v>
      </c>
      <c r="B97" s="6" t="s">
        <v>3419</v>
      </c>
      <c r="C97" s="6" t="s">
        <v>2099</v>
      </c>
      <c r="D97" s="6">
        <v>38</v>
      </c>
      <c r="E97" s="6">
        <v>14</v>
      </c>
      <c r="F97" s="6">
        <v>12</v>
      </c>
      <c r="G97" s="6">
        <v>12</v>
      </c>
      <c r="H97" s="6">
        <v>42</v>
      </c>
      <c r="I97" s="6">
        <v>48</v>
      </c>
      <c r="J97" s="6">
        <v>-6</v>
      </c>
      <c r="K97" s="6">
        <v>54</v>
      </c>
      <c r="L97" s="6">
        <v>1.4210526315789473</v>
      </c>
      <c r="M97" s="6">
        <v>43.14</v>
      </c>
      <c r="N97" s="6">
        <v>60.34</v>
      </c>
      <c r="O97" s="6">
        <v>-17.200000000000003</v>
      </c>
      <c r="P97" s="6">
        <v>-0.4526315789473685</v>
      </c>
      <c r="Q97" s="6" t="s">
        <v>5555</v>
      </c>
      <c r="R97" s="6" t="s">
        <v>5555</v>
      </c>
      <c r="S97" s="6" t="s">
        <v>5555</v>
      </c>
      <c r="T97" s="12">
        <v>11</v>
      </c>
      <c r="U97" s="6">
        <v>1.5878947368421052</v>
      </c>
      <c r="V97" s="6">
        <v>1.1352631578947368</v>
      </c>
    </row>
    <row r="98" spans="1:22">
      <c r="A98" s="6">
        <v>8</v>
      </c>
      <c r="B98" s="6" t="s">
        <v>52</v>
      </c>
      <c r="C98" s="6" t="s">
        <v>1593</v>
      </c>
      <c r="D98" s="6">
        <v>38</v>
      </c>
      <c r="E98" s="6">
        <v>14</v>
      </c>
      <c r="F98" s="6">
        <v>11</v>
      </c>
      <c r="G98" s="6">
        <v>13</v>
      </c>
      <c r="H98" s="6">
        <v>52</v>
      </c>
      <c r="I98" s="6">
        <v>46</v>
      </c>
      <c r="J98" s="6">
        <v>6</v>
      </c>
      <c r="K98" s="6">
        <v>53</v>
      </c>
      <c r="L98" s="6">
        <v>1.3947368421052631</v>
      </c>
      <c r="M98" s="6">
        <v>58.42</v>
      </c>
      <c r="N98" s="6">
        <v>53.75</v>
      </c>
      <c r="O98" s="6">
        <v>4.6700000000000017</v>
      </c>
      <c r="P98" s="6">
        <v>0.12289473684210531</v>
      </c>
      <c r="Q98" s="6" t="s">
        <v>5555</v>
      </c>
      <c r="R98" s="6" t="s">
        <v>5555</v>
      </c>
      <c r="S98" s="6" t="s">
        <v>5555</v>
      </c>
      <c r="T98" s="12">
        <v>10</v>
      </c>
      <c r="U98" s="6">
        <v>1.4144736842105263</v>
      </c>
      <c r="V98" s="6">
        <v>1.5373684210526317</v>
      </c>
    </row>
    <row r="99" spans="1:22">
      <c r="A99" s="6">
        <v>9</v>
      </c>
      <c r="B99" s="6" t="s">
        <v>56</v>
      </c>
      <c r="C99" s="6" t="s">
        <v>1592</v>
      </c>
      <c r="D99" s="6">
        <v>38</v>
      </c>
      <c r="E99" s="6">
        <v>14</v>
      </c>
      <c r="F99" s="6">
        <v>11</v>
      </c>
      <c r="G99" s="6">
        <v>13</v>
      </c>
      <c r="H99" s="6">
        <v>55</v>
      </c>
      <c r="I99" s="6">
        <v>52</v>
      </c>
      <c r="J99" s="6">
        <v>3</v>
      </c>
      <c r="K99" s="6">
        <v>53</v>
      </c>
      <c r="L99" s="6">
        <v>1.3947368421052631</v>
      </c>
      <c r="M99" s="6">
        <v>66.260000000000005</v>
      </c>
      <c r="N99" s="6">
        <v>59.11</v>
      </c>
      <c r="O99" s="6">
        <v>7.1500000000000057</v>
      </c>
      <c r="P99" s="6">
        <v>0.18815789473684225</v>
      </c>
      <c r="Q99" s="6" t="s">
        <v>5555</v>
      </c>
      <c r="R99" s="6" t="s">
        <v>5555</v>
      </c>
      <c r="S99" s="6" t="s">
        <v>5555</v>
      </c>
      <c r="T99" s="12">
        <v>10</v>
      </c>
      <c r="U99" s="6">
        <v>1.5555263157894736</v>
      </c>
      <c r="V99" s="6">
        <v>1.7436842105263159</v>
      </c>
    </row>
    <row r="100" spans="1:22">
      <c r="A100" s="6">
        <v>10</v>
      </c>
      <c r="B100" s="6" t="s">
        <v>60</v>
      </c>
      <c r="C100" s="6" t="s">
        <v>1594</v>
      </c>
      <c r="D100" s="6">
        <v>38</v>
      </c>
      <c r="E100" s="6">
        <v>14</v>
      </c>
      <c r="F100" s="6">
        <v>10</v>
      </c>
      <c r="G100" s="6">
        <v>14</v>
      </c>
      <c r="H100" s="6">
        <v>58</v>
      </c>
      <c r="I100" s="6">
        <v>52</v>
      </c>
      <c r="J100" s="6">
        <v>6</v>
      </c>
      <c r="K100" s="6">
        <v>52</v>
      </c>
      <c r="L100" s="6">
        <v>1.368421052631579</v>
      </c>
      <c r="M100" s="6">
        <v>72.209999999999994</v>
      </c>
      <c r="N100" s="6">
        <v>55</v>
      </c>
      <c r="O100" s="6">
        <v>17.209999999999994</v>
      </c>
      <c r="P100" s="6">
        <v>0.45289473684210507</v>
      </c>
      <c r="Q100" s="6" t="s">
        <v>5555</v>
      </c>
      <c r="R100" s="6" t="s">
        <v>5555</v>
      </c>
      <c r="S100" s="6" t="s">
        <v>5555</v>
      </c>
      <c r="T100" s="12">
        <v>9</v>
      </c>
      <c r="U100" s="6">
        <v>1.4473684210526316</v>
      </c>
      <c r="V100" s="6">
        <v>1.9002631578947367</v>
      </c>
    </row>
    <row r="101" spans="1:22">
      <c r="A101" s="6">
        <v>11</v>
      </c>
      <c r="B101" s="6" t="s">
        <v>54</v>
      </c>
      <c r="C101" s="6" t="s">
        <v>1597</v>
      </c>
      <c r="D101" s="6">
        <v>38</v>
      </c>
      <c r="E101" s="6">
        <v>15</v>
      </c>
      <c r="F101" s="6">
        <v>7</v>
      </c>
      <c r="G101" s="6">
        <v>16</v>
      </c>
      <c r="H101" s="6">
        <v>47</v>
      </c>
      <c r="I101" s="6">
        <v>51</v>
      </c>
      <c r="J101" s="6">
        <v>-4</v>
      </c>
      <c r="K101" s="6">
        <v>52</v>
      </c>
      <c r="L101" s="6">
        <v>1.368421052631579</v>
      </c>
      <c r="M101" s="6">
        <v>49.58</v>
      </c>
      <c r="N101" s="6">
        <v>64</v>
      </c>
      <c r="O101" s="6">
        <v>-14.420000000000002</v>
      </c>
      <c r="P101" s="6">
        <v>-0.37947368421052635</v>
      </c>
      <c r="Q101" s="6" t="s">
        <v>5555</v>
      </c>
      <c r="R101" s="6" t="s">
        <v>5555</v>
      </c>
      <c r="S101" s="6" t="s">
        <v>5555</v>
      </c>
      <c r="T101" s="12">
        <v>9</v>
      </c>
      <c r="U101" s="6">
        <v>1.6842105263157894</v>
      </c>
      <c r="V101" s="6">
        <v>1.3047368421052632</v>
      </c>
    </row>
    <row r="102" spans="1:22">
      <c r="A102" s="6">
        <v>12</v>
      </c>
      <c r="B102" s="6" t="s">
        <v>4527</v>
      </c>
      <c r="C102" s="6" t="s">
        <v>1601</v>
      </c>
      <c r="D102" s="6">
        <v>38</v>
      </c>
      <c r="E102" s="6">
        <v>14</v>
      </c>
      <c r="F102" s="6">
        <v>7</v>
      </c>
      <c r="G102" s="6">
        <v>17</v>
      </c>
      <c r="H102" s="6">
        <v>53</v>
      </c>
      <c r="I102" s="6">
        <v>55</v>
      </c>
      <c r="J102" s="6">
        <v>-2</v>
      </c>
      <c r="K102" s="6">
        <v>49</v>
      </c>
      <c r="L102" s="6">
        <v>1.2894736842105263</v>
      </c>
      <c r="M102" s="6">
        <v>55</v>
      </c>
      <c r="N102" s="6">
        <v>57.31</v>
      </c>
      <c r="O102" s="6">
        <v>-2.3100000000000023</v>
      </c>
      <c r="P102" s="6">
        <v>-6.0789473684210588E-2</v>
      </c>
      <c r="Q102" s="6" t="s">
        <v>5555</v>
      </c>
      <c r="R102" s="6" t="s">
        <v>5555</v>
      </c>
      <c r="S102" s="6" t="s">
        <v>5555</v>
      </c>
      <c r="T102" s="12">
        <v>8</v>
      </c>
      <c r="U102" s="6">
        <v>1.5081578947368421</v>
      </c>
      <c r="V102" s="6">
        <v>1.4473684210526316</v>
      </c>
    </row>
    <row r="103" spans="1:22">
      <c r="A103" s="6">
        <v>13</v>
      </c>
      <c r="B103" s="6" t="s">
        <v>68</v>
      </c>
      <c r="C103" s="6" t="s">
        <v>1596</v>
      </c>
      <c r="D103" s="6">
        <v>38</v>
      </c>
      <c r="E103" s="6">
        <v>13</v>
      </c>
      <c r="F103" s="6">
        <v>10</v>
      </c>
      <c r="G103" s="6">
        <v>15</v>
      </c>
      <c r="H103" s="6">
        <v>47</v>
      </c>
      <c r="I103" s="6">
        <v>50</v>
      </c>
      <c r="J103" s="6">
        <v>-3</v>
      </c>
      <c r="K103" s="6">
        <v>49</v>
      </c>
      <c r="L103" s="6">
        <v>1.2894736842105263</v>
      </c>
      <c r="M103" s="6">
        <v>49.87</v>
      </c>
      <c r="N103" s="6">
        <v>59.99</v>
      </c>
      <c r="O103" s="6">
        <v>-10.120000000000005</v>
      </c>
      <c r="P103" s="6">
        <v>-0.26631578947368434</v>
      </c>
      <c r="Q103" s="6" t="s">
        <v>5555</v>
      </c>
      <c r="R103" s="6" t="s">
        <v>5555</v>
      </c>
      <c r="S103" s="6" t="s">
        <v>5555</v>
      </c>
      <c r="T103" s="12">
        <v>11</v>
      </c>
      <c r="U103" s="6">
        <v>1.5786842105263159</v>
      </c>
      <c r="V103" s="6">
        <v>1.3123684210526314</v>
      </c>
    </row>
    <row r="104" spans="1:22">
      <c r="A104" s="6">
        <v>14</v>
      </c>
      <c r="B104" s="6" t="s">
        <v>3537</v>
      </c>
      <c r="C104" s="6" t="s">
        <v>2098</v>
      </c>
      <c r="D104" s="6">
        <v>38</v>
      </c>
      <c r="E104" s="6">
        <v>11</v>
      </c>
      <c r="F104" s="6">
        <v>14</v>
      </c>
      <c r="G104" s="6">
        <v>13</v>
      </c>
      <c r="H104" s="6">
        <v>49</v>
      </c>
      <c r="I104" s="6">
        <v>56</v>
      </c>
      <c r="J104" s="6">
        <v>-7</v>
      </c>
      <c r="K104" s="6">
        <v>47</v>
      </c>
      <c r="L104" s="6">
        <v>1.236842105263158</v>
      </c>
      <c r="M104" s="6">
        <v>59.77</v>
      </c>
      <c r="N104" s="6">
        <v>56.33</v>
      </c>
      <c r="O104" s="6">
        <v>3.4400000000000048</v>
      </c>
      <c r="P104" s="6">
        <v>9.0526315789473816E-2</v>
      </c>
      <c r="Q104" s="6" t="s">
        <v>5555</v>
      </c>
      <c r="R104" s="6" t="s">
        <v>5555</v>
      </c>
      <c r="S104" s="6" t="s">
        <v>5555</v>
      </c>
      <c r="T104" s="12">
        <v>8</v>
      </c>
      <c r="U104" s="6">
        <v>1.4823684210526316</v>
      </c>
      <c r="V104" s="6">
        <v>1.5728947368421053</v>
      </c>
    </row>
    <row r="105" spans="1:22">
      <c r="A105" s="6">
        <v>15</v>
      </c>
      <c r="B105" s="6" t="s">
        <v>63</v>
      </c>
      <c r="C105" s="6" t="s">
        <v>1595</v>
      </c>
      <c r="D105" s="6">
        <v>38</v>
      </c>
      <c r="E105" s="6">
        <v>11</v>
      </c>
      <c r="F105" s="6">
        <v>12</v>
      </c>
      <c r="G105" s="6">
        <v>15</v>
      </c>
      <c r="H105" s="6">
        <v>41</v>
      </c>
      <c r="I105" s="6">
        <v>51</v>
      </c>
      <c r="J105" s="6">
        <v>-10</v>
      </c>
      <c r="K105" s="6">
        <v>45</v>
      </c>
      <c r="L105" s="6">
        <v>1.1842105263157894</v>
      </c>
      <c r="M105" s="6">
        <v>55</v>
      </c>
      <c r="N105" s="6">
        <v>62</v>
      </c>
      <c r="O105" s="6">
        <v>-7</v>
      </c>
      <c r="P105" s="6">
        <v>-0.18421052631578946</v>
      </c>
      <c r="Q105" s="6" t="s">
        <v>5555</v>
      </c>
      <c r="R105" s="6" t="s">
        <v>5555</v>
      </c>
      <c r="S105" s="6" t="s">
        <v>5555</v>
      </c>
      <c r="T105" s="12">
        <v>12</v>
      </c>
      <c r="U105" s="6">
        <v>1.631578947368421</v>
      </c>
      <c r="V105" s="6">
        <v>1.4473684210526316</v>
      </c>
    </row>
    <row r="106" spans="1:22">
      <c r="A106" s="6">
        <v>16</v>
      </c>
      <c r="B106" s="6" t="s">
        <v>4525</v>
      </c>
      <c r="C106" s="6" t="s">
        <v>1602</v>
      </c>
      <c r="D106" s="6">
        <v>38</v>
      </c>
      <c r="E106" s="6">
        <v>11</v>
      </c>
      <c r="F106" s="6">
        <v>11</v>
      </c>
      <c r="G106" s="6">
        <v>16</v>
      </c>
      <c r="H106" s="6">
        <v>48</v>
      </c>
      <c r="I106" s="6">
        <v>51</v>
      </c>
      <c r="J106" s="6">
        <v>-3</v>
      </c>
      <c r="K106" s="6">
        <v>44</v>
      </c>
      <c r="L106" s="6">
        <v>1.1578947368421053</v>
      </c>
      <c r="M106" s="6">
        <v>48.94</v>
      </c>
      <c r="N106" s="6">
        <v>64.739999999999995</v>
      </c>
      <c r="O106" s="6">
        <v>-15.799999999999997</v>
      </c>
      <c r="P106" s="6">
        <v>-0.41578947368421043</v>
      </c>
      <c r="Q106" s="6" t="s">
        <v>5555</v>
      </c>
      <c r="R106" s="6" t="s">
        <v>5555</v>
      </c>
      <c r="S106" s="6" t="s">
        <v>5555</v>
      </c>
      <c r="T106" s="12">
        <v>9</v>
      </c>
      <c r="U106" s="6">
        <v>1.7036842105263157</v>
      </c>
      <c r="V106" s="6">
        <v>1.2878947368421052</v>
      </c>
    </row>
    <row r="107" spans="1:22">
      <c r="A107" s="6">
        <v>17</v>
      </c>
      <c r="B107" s="6" t="s">
        <v>4543</v>
      </c>
      <c r="C107" s="6" t="s">
        <v>1603</v>
      </c>
      <c r="D107" s="6">
        <v>38</v>
      </c>
      <c r="E107" s="6">
        <v>10</v>
      </c>
      <c r="F107" s="6">
        <v>11</v>
      </c>
      <c r="G107" s="6">
        <v>17</v>
      </c>
      <c r="H107" s="6">
        <v>48</v>
      </c>
      <c r="I107" s="6">
        <v>57</v>
      </c>
      <c r="J107" s="6">
        <v>-9</v>
      </c>
      <c r="K107" s="6">
        <v>41</v>
      </c>
      <c r="L107" s="6">
        <v>1.0789473684210527</v>
      </c>
      <c r="M107" s="6">
        <v>65</v>
      </c>
      <c r="N107" s="6">
        <v>55.59</v>
      </c>
      <c r="O107" s="6">
        <v>9.4099999999999966</v>
      </c>
      <c r="P107" s="6">
        <v>0.24763157894736834</v>
      </c>
      <c r="Q107" s="6" t="s">
        <v>5555</v>
      </c>
      <c r="R107" s="6" t="s">
        <v>5555</v>
      </c>
      <c r="S107" s="6" t="s">
        <v>5555</v>
      </c>
      <c r="T107" s="12">
        <v>9</v>
      </c>
      <c r="U107" s="6">
        <v>1.4628947368421052</v>
      </c>
      <c r="V107" s="6">
        <v>1.7105263157894737</v>
      </c>
    </row>
    <row r="108" spans="1:22">
      <c r="A108" s="6">
        <v>18</v>
      </c>
      <c r="B108" s="6" t="s">
        <v>5548</v>
      </c>
      <c r="C108" s="6" t="s">
        <v>5551</v>
      </c>
      <c r="D108" s="6">
        <v>38</v>
      </c>
      <c r="E108" s="6">
        <v>10</v>
      </c>
      <c r="F108" s="6">
        <v>9</v>
      </c>
      <c r="G108" s="6">
        <v>19</v>
      </c>
      <c r="H108" s="6">
        <v>46</v>
      </c>
      <c r="I108" s="6">
        <v>65</v>
      </c>
      <c r="J108" s="6">
        <v>-19</v>
      </c>
      <c r="K108" s="6">
        <v>39</v>
      </c>
      <c r="L108" s="6">
        <v>1.0263157894736843</v>
      </c>
      <c r="M108" s="6">
        <v>49.64</v>
      </c>
      <c r="N108" s="6">
        <v>68.12</v>
      </c>
      <c r="O108" s="6">
        <v>-18.480000000000004</v>
      </c>
      <c r="P108" s="6">
        <v>-0.48631578947368431</v>
      </c>
      <c r="Q108" s="6" t="s">
        <v>5555</v>
      </c>
      <c r="R108" s="6" t="s">
        <v>5555</v>
      </c>
      <c r="S108" s="6" t="s">
        <v>5555</v>
      </c>
      <c r="T108" s="12">
        <v>7</v>
      </c>
      <c r="U108" s="6">
        <v>1.7926315789473686</v>
      </c>
      <c r="V108" s="6">
        <v>1.3063157894736843</v>
      </c>
    </row>
    <row r="109" spans="1:22">
      <c r="A109" s="6">
        <v>19</v>
      </c>
      <c r="B109" s="6" t="s">
        <v>5549</v>
      </c>
      <c r="C109" s="6" t="s">
        <v>5553</v>
      </c>
      <c r="D109" s="6">
        <v>38</v>
      </c>
      <c r="E109" s="6">
        <v>4</v>
      </c>
      <c r="F109" s="6">
        <v>10</v>
      </c>
      <c r="G109" s="6">
        <v>24</v>
      </c>
      <c r="H109" s="6">
        <v>38</v>
      </c>
      <c r="I109" s="6">
        <v>75</v>
      </c>
      <c r="J109" s="6">
        <v>-37</v>
      </c>
      <c r="K109" s="6">
        <v>22</v>
      </c>
      <c r="L109" s="6">
        <v>0.57894736842105265</v>
      </c>
      <c r="M109" s="6">
        <v>36.94</v>
      </c>
      <c r="N109" s="6">
        <v>82.58</v>
      </c>
      <c r="O109" s="6">
        <v>-45.64</v>
      </c>
      <c r="P109" s="6">
        <v>-1.2010526315789474</v>
      </c>
      <c r="Q109" s="6" t="s">
        <v>5555</v>
      </c>
      <c r="R109" s="6" t="s">
        <v>5555</v>
      </c>
      <c r="S109" s="6" t="s">
        <v>5555</v>
      </c>
      <c r="T109" s="12">
        <v>4</v>
      </c>
      <c r="U109" s="6">
        <v>2.1731578947368422</v>
      </c>
      <c r="V109" s="6">
        <v>0.97210526315789469</v>
      </c>
    </row>
    <row r="110" spans="1:22">
      <c r="A110" s="6">
        <v>20</v>
      </c>
      <c r="B110" s="6" t="s">
        <v>5550</v>
      </c>
      <c r="C110" s="6" t="s">
        <v>5552</v>
      </c>
      <c r="D110" s="6">
        <v>38</v>
      </c>
      <c r="E110" s="6">
        <v>3</v>
      </c>
      <c r="F110" s="6">
        <v>11</v>
      </c>
      <c r="G110" s="6">
        <v>24</v>
      </c>
      <c r="H110" s="6">
        <v>27</v>
      </c>
      <c r="I110" s="6">
        <v>68</v>
      </c>
      <c r="J110" s="6">
        <v>-41</v>
      </c>
      <c r="K110" s="6">
        <v>20</v>
      </c>
      <c r="L110" s="6">
        <v>0.52631578947368418</v>
      </c>
      <c r="M110" s="6">
        <v>33</v>
      </c>
      <c r="N110" s="6">
        <v>90</v>
      </c>
      <c r="O110" s="6">
        <v>-57</v>
      </c>
      <c r="P110" s="6">
        <v>-1.5</v>
      </c>
      <c r="Q110" s="6" t="s">
        <v>5555</v>
      </c>
      <c r="R110" s="6" t="s">
        <v>5555</v>
      </c>
      <c r="S110" s="6" t="s">
        <v>5555</v>
      </c>
      <c r="T110" s="12">
        <v>4</v>
      </c>
      <c r="U110" s="6">
        <v>2.3684210526315788</v>
      </c>
      <c r="V110" s="6">
        <v>0.86842105263157898</v>
      </c>
    </row>
  </sheetData>
  <sortState ref="B29:C48">
    <sortCondition ref="B29"/>
  </sortState>
  <conditionalFormatting sqref="V2:V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80879-DD24-4FD2-BA74-3AA72AE1E8C4}">
  <sheetPr codeName="Sheet8"/>
  <dimension ref="A1:X56"/>
  <sheetViews>
    <sheetView workbookViewId="0">
      <selection activeCell="R26" sqref="R26"/>
    </sheetView>
  </sheetViews>
  <sheetFormatPr defaultRowHeight="15"/>
  <cols>
    <col min="1" max="1" width="18.625" style="14" customWidth="1"/>
    <col min="2" max="2" width="9" style="6"/>
    <col min="3" max="4" width="5.75" style="12" customWidth="1"/>
    <col min="5" max="5" width="9" style="6"/>
    <col min="6" max="6" width="7.5" style="6" customWidth="1"/>
    <col min="7" max="7" width="9" style="6"/>
    <col min="8" max="8" width="8.625" style="6" customWidth="1"/>
    <col min="9" max="9" width="9" style="6"/>
    <col min="10" max="10" width="8.5" style="6" customWidth="1"/>
    <col min="11" max="11" width="9" style="11"/>
    <col min="12" max="12" width="11.5" style="12" customWidth="1"/>
    <col min="13" max="13" width="12.375" style="6" customWidth="1"/>
    <col min="14" max="14" width="9" style="6"/>
    <col min="15" max="15" width="11.5" style="6" customWidth="1"/>
    <col min="16" max="16384" width="9" style="6"/>
  </cols>
  <sheetData>
    <row r="1" spans="1:24" s="1" customFormat="1" ht="15.75" thickBot="1">
      <c r="A1" s="13" t="s">
        <v>212</v>
      </c>
      <c r="B1" s="1" t="s">
        <v>447</v>
      </c>
      <c r="C1" s="19" t="s">
        <v>8</v>
      </c>
      <c r="D1" s="19" t="s">
        <v>36</v>
      </c>
      <c r="E1" s="19" t="s">
        <v>33</v>
      </c>
      <c r="F1" s="19" t="s">
        <v>34</v>
      </c>
      <c r="G1" s="19" t="s">
        <v>13</v>
      </c>
      <c r="H1" s="19" t="s">
        <v>38</v>
      </c>
      <c r="I1" s="2" t="s">
        <v>44</v>
      </c>
      <c r="J1" s="28" t="s">
        <v>1587</v>
      </c>
      <c r="K1" s="1" t="s">
        <v>45</v>
      </c>
      <c r="L1" s="29" t="s">
        <v>1588</v>
      </c>
      <c r="M1" s="1" t="s">
        <v>40</v>
      </c>
      <c r="N1" s="1" t="s">
        <v>448</v>
      </c>
      <c r="O1" s="3">
        <v>0.3</v>
      </c>
      <c r="P1" s="53" t="s">
        <v>1313</v>
      </c>
      <c r="Q1" s="4" t="s">
        <v>450</v>
      </c>
      <c r="R1" s="1" t="s">
        <v>449</v>
      </c>
      <c r="S1" s="3">
        <v>-0.45</v>
      </c>
      <c r="T1" s="53" t="s">
        <v>1314</v>
      </c>
      <c r="U1" s="5" t="s">
        <v>451</v>
      </c>
      <c r="V1" s="30">
        <v>0.06</v>
      </c>
      <c r="W1" s="30">
        <v>-9.0000000000000011E-2</v>
      </c>
      <c r="X1" s="1" t="s">
        <v>1838</v>
      </c>
    </row>
    <row r="2" spans="1:24">
      <c r="A2" s="14" t="s">
        <v>46</v>
      </c>
      <c r="B2" s="14" t="s">
        <v>1589</v>
      </c>
      <c r="C2" s="12">
        <v>38</v>
      </c>
      <c r="D2" s="12">
        <f>VLOOKUP($B2,PrevYearTable!$C$1:$V$21,MATCH(PrevYearTable2!D$1,PrevYearTable!$C$1:$V$1,0),0)</f>
        <v>85</v>
      </c>
      <c r="E2" s="12">
        <f>VLOOKUP($B2,PrevYearTable!$C$1:$V$21,MATCH(PrevYearTable2!E$1,PrevYearTable!$C$1:$V$1,0),0)</f>
        <v>71</v>
      </c>
      <c r="F2" s="12">
        <f>VLOOKUP($B2,PrevYearTable!$C$1:$V$21,MATCH(PrevYearTable2!F$1,PrevYearTable!$C$1:$V$1,0),0)</f>
        <v>27</v>
      </c>
      <c r="G2" s="12">
        <f>VLOOKUP($B2,PrevYearTable!$C$1:$V$21,MATCH(PrevYearTable2!G$1,PrevYearTable!$C$1:$V$1,0),0)</f>
        <v>77.489999999999995</v>
      </c>
      <c r="H2" s="12">
        <f>VLOOKUP($B2,PrevYearTable!$C$1:$V$21,MATCH(PrevYearTable2!H$1,PrevYearTable!$C$1:$V$1,0),0)</f>
        <v>33.130000000000003</v>
      </c>
      <c r="I2" s="7">
        <f>VLOOKUP($B2,PrevYearTable!$C$1:$V$21,MATCH(PrevYearTable2!I$1,PrevYearTable!$C$1:$V$1,0),0)</f>
        <v>2.0392105263157894</v>
      </c>
      <c r="J2" s="7">
        <v>1.5166666666666668</v>
      </c>
      <c r="K2" s="7">
        <f>VLOOKUP($B2,PrevYearTable!$C$1:$V$21,MATCH(PrevYearTable2!K$1,PrevYearTable!$C$1:$V$1,0),0)</f>
        <v>0.87184210526315797</v>
      </c>
      <c r="L2" s="7">
        <v>1.1666666666666661</v>
      </c>
      <c r="M2" s="7">
        <f>VLOOKUP($B2,PrevYearTable!$C$1:$V$21,MATCH(PrevYearTable2!M$1,PrevYearTable!$C$1:$V$1,0),0)</f>
        <v>1.1673684210526314</v>
      </c>
      <c r="N2" s="7">
        <f>IF([1]INFO!$B$24=1,(($J$22-J2)*[1]INFO!$D$24)+(($I$22-I2)*(1-[1]INFO!$D$24)),$I$22-I2)</f>
        <v>-0.42354276315789491</v>
      </c>
      <c r="O2" s="8">
        <f>N2*$O$1</f>
        <v>-0.12706282894736848</v>
      </c>
      <c r="P2" s="52">
        <f>1+O2</f>
        <v>0.87293717105263147</v>
      </c>
      <c r="Q2" s="9">
        <f>P2</f>
        <v>0.87293717105263147</v>
      </c>
      <c r="R2" s="7">
        <f>IF([1]INFO!$B$24=1,(($L$22-L2)*[1]INFO!$D$24)+(($K$22-K2)*(1-[1]INFO!$D$24)),$K$22-K2)</f>
        <v>0.54130905388471207</v>
      </c>
      <c r="S2" s="7">
        <f>R2*$S$1</f>
        <v>-0.24358907424812043</v>
      </c>
      <c r="T2" s="52">
        <f>1+S2</f>
        <v>0.75641092575187963</v>
      </c>
      <c r="U2" s="10">
        <f>T2</f>
        <v>0.75641092575187963</v>
      </c>
      <c r="X2" s="57">
        <f>(U2+Q2)/2</f>
        <v>0.81467404840225555</v>
      </c>
    </row>
    <row r="3" spans="1:24">
      <c r="A3" s="14" t="s">
        <v>61</v>
      </c>
      <c r="B3" s="14" t="s">
        <v>1590</v>
      </c>
      <c r="C3" s="12">
        <v>38</v>
      </c>
      <c r="D3" s="12">
        <f>VLOOKUP($B3,PrevYearTable!$C$1:$V$21,MATCH(PrevYearTable2!D$1,PrevYearTable!$C$1:$V$1,0),0)</f>
        <v>65</v>
      </c>
      <c r="E3" s="12">
        <f>VLOOKUP($B3,PrevYearTable!$C$1:$V$21,MATCH(PrevYearTable2!E$1,PrevYearTable!$C$1:$V$1,0),0)</f>
        <v>56</v>
      </c>
      <c r="F3" s="12">
        <f>VLOOKUP($B3,PrevYearTable!$C$1:$V$21,MATCH(PrevYearTable2!F$1,PrevYearTable!$C$1:$V$1,0),0)</f>
        <v>49</v>
      </c>
      <c r="G3" s="12">
        <f>VLOOKUP($B3,PrevYearTable!$C$1:$V$21,MATCH(PrevYearTable2!G$1,PrevYearTable!$C$1:$V$1,0),0)</f>
        <v>56.2</v>
      </c>
      <c r="H3" s="12">
        <f>VLOOKUP($B3,PrevYearTable!$C$1:$V$21,MATCH(PrevYearTable2!H$1,PrevYearTable!$C$1:$V$1,0),0)</f>
        <v>56.68</v>
      </c>
      <c r="I3" s="7">
        <f>VLOOKUP($B3,PrevYearTable!$C$1:$V$21,MATCH(PrevYearTable2!I$1,PrevYearTable!$C$1:$V$1,0),0)</f>
        <v>1.4789473684210528</v>
      </c>
      <c r="J3" s="7">
        <v>1.7166666666666675</v>
      </c>
      <c r="K3" s="7">
        <f>VLOOKUP($B3,PrevYearTable!$C$1:$V$21,MATCH(PrevYearTable2!K$1,PrevYearTable!$C$1:$V$1,0),0)</f>
        <v>1.4915789473684211</v>
      </c>
      <c r="L3" s="7">
        <v>0.80000000000000071</v>
      </c>
      <c r="M3" s="7">
        <f>VLOOKUP($B3,PrevYearTable!$C$1:$V$21,MATCH(PrevYearTable2!M$1,PrevYearTable!$C$1:$V$1,0),0)</f>
        <v>-1.2631578947368339E-2</v>
      </c>
      <c r="N3" s="7">
        <f>IF([1]INFO!$B$24=1,(($J$22-J3)*[1]INFO!$D$24)+(($I$22-I3)*(1-[1]INFO!$D$24)),$I$22-I3)</f>
        <v>-5.3345394736842633E-2</v>
      </c>
      <c r="O3" s="8">
        <f t="shared" ref="O3:O21" si="0">N3*$O$1</f>
        <v>-1.6003618421052791E-2</v>
      </c>
      <c r="P3" s="52">
        <f t="shared" ref="P3:P21" si="1">1+O3</f>
        <v>0.9839963815789472</v>
      </c>
      <c r="Q3" s="9">
        <f t="shared" ref="Q3:Q21" si="2">P3</f>
        <v>0.9839963815789472</v>
      </c>
      <c r="R3" s="7">
        <f>IF([1]INFO!$B$24=1,(($L$22-L3)*[1]INFO!$D$24)+(($K$22-K3)*(1-[1]INFO!$D$24)),$K$22-K3)</f>
        <v>0.168173088972431</v>
      </c>
      <c r="S3" s="7">
        <f t="shared" ref="S3:S21" si="3">R3*$S$1</f>
        <v>-7.5677890037593953E-2</v>
      </c>
      <c r="T3" s="52">
        <f t="shared" ref="T3:T21" si="4">1+S3</f>
        <v>0.92432210996240605</v>
      </c>
      <c r="U3" s="10">
        <f t="shared" ref="U3:U21" si="5">T3</f>
        <v>0.92432210996240605</v>
      </c>
      <c r="X3" s="57">
        <f t="shared" ref="X3:X21" si="6">(U3+Q3)/2</f>
        <v>0.95415924577067668</v>
      </c>
    </row>
    <row r="4" spans="1:24">
      <c r="A4" s="14" t="s">
        <v>67</v>
      </c>
      <c r="B4" s="14" t="s">
        <v>1591</v>
      </c>
      <c r="C4" s="12">
        <v>38</v>
      </c>
      <c r="D4" s="12">
        <f>VLOOKUP($B4,PrevYearTable!$C$1:$V$21,MATCH(PrevYearTable2!D$1,PrevYearTable!$C$1:$V$1,0),0)</f>
        <v>57</v>
      </c>
      <c r="E4" s="12">
        <f>VLOOKUP($B4,PrevYearTable!$C$1:$V$21,MATCH(PrevYearTable2!E$1,PrevYearTable!$C$1:$V$1,0),0)</f>
        <v>58</v>
      </c>
      <c r="F4" s="12">
        <f>VLOOKUP($B4,PrevYearTable!$C$1:$V$21,MATCH(PrevYearTable2!F$1,PrevYearTable!$C$1:$V$1,0),0)</f>
        <v>54</v>
      </c>
      <c r="G4" s="12">
        <f>VLOOKUP($B4,PrevYearTable!$C$1:$V$21,MATCH(PrevYearTable2!G$1,PrevYearTable!$C$1:$V$1,0),0)</f>
        <v>66.83</v>
      </c>
      <c r="H4" s="12">
        <f>VLOOKUP($B4,PrevYearTable!$C$1:$V$21,MATCH(PrevYearTable2!H$1,PrevYearTable!$C$1:$V$1,0),0)</f>
        <v>56.77</v>
      </c>
      <c r="I4" s="7">
        <f>VLOOKUP($B4,PrevYearTable!$C$1:$V$21,MATCH(PrevYearTable2!I$1,PrevYearTable!$C$1:$V$1,0),0)</f>
        <v>1.7586842105263158</v>
      </c>
      <c r="J4" s="7">
        <v>0.91666666666666663</v>
      </c>
      <c r="K4" s="7">
        <f>VLOOKUP($B4,PrevYearTable!$C$1:$V$21,MATCH(PrevYearTable2!K$1,PrevYearTable!$C$1:$V$1,0),0)</f>
        <v>1.4939473684210527</v>
      </c>
      <c r="L4" s="7">
        <v>1.2666666666666668</v>
      </c>
      <c r="M4" s="7">
        <f>VLOOKUP($B4,PrevYearTable!$C$1:$V$21,MATCH(PrevYearTable2!M$1,PrevYearTable!$C$1:$V$1,0),0)</f>
        <v>0.26473684210526305</v>
      </c>
      <c r="N4" s="7">
        <f>IF([1]INFO!$B$24=1,(($J$22-J4)*[1]INFO!$D$24)+(($I$22-I4)*(1-[1]INFO!$D$24)),$I$22-I4)</f>
        <v>-6.3148026315789724E-2</v>
      </c>
      <c r="O4" s="8">
        <f t="shared" si="0"/>
        <v>-1.8944407894736916E-2</v>
      </c>
      <c r="P4" s="52">
        <f t="shared" si="1"/>
        <v>0.98105559210526305</v>
      </c>
      <c r="Q4" s="9">
        <f t="shared" si="2"/>
        <v>0.98105559210526305</v>
      </c>
      <c r="R4" s="7">
        <f>IF([1]INFO!$B$24=1,(($L$22-L4)*[1]INFO!$D$24)+(($K$22-K4)*(1-[1]INFO!$D$24)),$K$22-K4)</f>
        <v>4.9730106516290784E-2</v>
      </c>
      <c r="S4" s="7">
        <f t="shared" si="3"/>
        <v>-2.2378547932330854E-2</v>
      </c>
      <c r="T4" s="52">
        <f t="shared" si="4"/>
        <v>0.97762145206766915</v>
      </c>
      <c r="U4" s="10">
        <f t="shared" si="5"/>
        <v>0.97762145206766915</v>
      </c>
      <c r="X4" s="57">
        <f t="shared" si="6"/>
        <v>0.9793385220864661</v>
      </c>
    </row>
    <row r="5" spans="1:24">
      <c r="A5" s="14" t="s">
        <v>56</v>
      </c>
      <c r="B5" s="14" t="s">
        <v>1592</v>
      </c>
      <c r="C5" s="12">
        <v>38</v>
      </c>
      <c r="D5" s="12">
        <f>VLOOKUP($B5,PrevYearTable!$C$1:$V$21,MATCH(PrevYearTable2!D$1,PrevYearTable!$C$1:$V$1,0),0)</f>
        <v>53</v>
      </c>
      <c r="E5" s="12">
        <f>VLOOKUP($B5,PrevYearTable!$C$1:$V$21,MATCH(PrevYearTable2!E$1,PrevYearTable!$C$1:$V$1,0),0)</f>
        <v>55</v>
      </c>
      <c r="F5" s="12">
        <f>VLOOKUP($B5,PrevYearTable!$C$1:$V$21,MATCH(PrevYearTable2!F$1,PrevYearTable!$C$1:$V$1,0),0)</f>
        <v>52</v>
      </c>
      <c r="G5" s="12">
        <f>VLOOKUP($B5,PrevYearTable!$C$1:$V$21,MATCH(PrevYearTable2!G$1,PrevYearTable!$C$1:$V$1,0),0)</f>
        <v>66.260000000000005</v>
      </c>
      <c r="H5" s="12">
        <f>VLOOKUP($B5,PrevYearTable!$C$1:$V$21,MATCH(PrevYearTable2!H$1,PrevYearTable!$C$1:$V$1,0),0)</f>
        <v>59.11</v>
      </c>
      <c r="I5" s="7">
        <f>VLOOKUP($B5,PrevYearTable!$C$1:$V$21,MATCH(PrevYearTable2!I$1,PrevYearTable!$C$1:$V$1,0),0)</f>
        <v>1.7436842105263159</v>
      </c>
      <c r="J5" s="7">
        <v>1.7166666666666675</v>
      </c>
      <c r="K5" s="7">
        <f>VLOOKUP($B5,PrevYearTable!$C$1:$V$21,MATCH(PrevYearTable2!K$1,PrevYearTable!$C$1:$V$1,0),0)</f>
        <v>1.5555263157894736</v>
      </c>
      <c r="L5" s="7">
        <v>1.116666666666666</v>
      </c>
      <c r="M5" s="7">
        <f>VLOOKUP($B5,PrevYearTable!$C$1:$V$21,MATCH(PrevYearTable2!M$1,PrevYearTable!$C$1:$V$1,0),0)</f>
        <v>0.18815789473684225</v>
      </c>
      <c r="N5" s="7">
        <f>IF([1]INFO!$B$24=1,(($J$22-J5)*[1]INFO!$D$24)+(($I$22-I5)*(1-[1]INFO!$D$24)),$I$22-I5)</f>
        <v>-0.25189802631579</v>
      </c>
      <c r="O5" s="8">
        <f t="shared" si="0"/>
        <v>-7.5569407894736998E-2</v>
      </c>
      <c r="P5" s="52">
        <f t="shared" si="1"/>
        <v>0.92443059210526302</v>
      </c>
      <c r="Q5" s="9">
        <f t="shared" si="2"/>
        <v>0.92443059210526302</v>
      </c>
      <c r="R5" s="7">
        <f>IF([1]INFO!$B$24=1,(($L$22-L5)*[1]INFO!$D$24)+(($K$22-K5)*(1-[1]INFO!$D$24)),$K$22-K5)</f>
        <v>4.1045895989975267E-2</v>
      </c>
      <c r="S5" s="7">
        <f t="shared" si="3"/>
        <v>-1.8470653195488872E-2</v>
      </c>
      <c r="T5" s="52">
        <f t="shared" si="4"/>
        <v>0.98152934680451109</v>
      </c>
      <c r="U5" s="10">
        <f t="shared" si="5"/>
        <v>0.98152934680451109</v>
      </c>
      <c r="X5" s="57">
        <f t="shared" si="6"/>
        <v>0.95297996945488705</v>
      </c>
    </row>
    <row r="6" spans="1:24">
      <c r="A6" s="14" t="s">
        <v>52</v>
      </c>
      <c r="B6" s="14" t="s">
        <v>1593</v>
      </c>
      <c r="C6" s="12">
        <v>38</v>
      </c>
      <c r="D6" s="12">
        <f>VLOOKUP($B6,PrevYearTable!$C$1:$V$21,MATCH(PrevYearTable2!D$1,PrevYearTable!$C$1:$V$1,0),0)</f>
        <v>53</v>
      </c>
      <c r="E6" s="12">
        <f>VLOOKUP($B6,PrevYearTable!$C$1:$V$21,MATCH(PrevYearTable2!E$1,PrevYearTable!$C$1:$V$1,0),0)</f>
        <v>52</v>
      </c>
      <c r="F6" s="12">
        <f>VLOOKUP($B6,PrevYearTable!$C$1:$V$21,MATCH(PrevYearTable2!F$1,PrevYearTable!$C$1:$V$1,0),0)</f>
        <v>46</v>
      </c>
      <c r="G6" s="12">
        <f>VLOOKUP($B6,PrevYearTable!$C$1:$V$21,MATCH(PrevYearTable2!G$1,PrevYearTable!$C$1:$V$1,0),0)</f>
        <v>58.42</v>
      </c>
      <c r="H6" s="12">
        <f>VLOOKUP($B6,PrevYearTable!$C$1:$V$21,MATCH(PrevYearTable2!H$1,PrevYearTable!$C$1:$V$1,0),0)</f>
        <v>53.75</v>
      </c>
      <c r="I6" s="7">
        <f>VLOOKUP($B6,PrevYearTable!$C$1:$V$21,MATCH(PrevYearTable2!I$1,PrevYearTable!$C$1:$V$1,0),0)</f>
        <v>1.5373684210526317</v>
      </c>
      <c r="J6" s="7">
        <v>1.8333333333333333</v>
      </c>
      <c r="K6" s="7">
        <f>VLOOKUP($B6,PrevYearTable!$C$1:$V$21,MATCH(PrevYearTable2!K$1,PrevYearTable!$C$1:$V$1,0),0)</f>
        <v>1.4144736842105263</v>
      </c>
      <c r="L6" s="7">
        <v>1.6166666666666671</v>
      </c>
      <c r="M6" s="7">
        <f>VLOOKUP($B6,PrevYearTable!$C$1:$V$21,MATCH(PrevYearTable2!M$1,PrevYearTable!$C$1:$V$1,0),0)</f>
        <v>0.12289473684210531</v>
      </c>
      <c r="N6" s="7">
        <f>IF([1]INFO!$B$24=1,(($J$22-J6)*[1]INFO!$D$24)+(($I$22-I6)*(1-[1]INFO!$D$24)),$I$22-I6)</f>
        <v>-0.12632785087719328</v>
      </c>
      <c r="O6" s="8">
        <f t="shared" si="0"/>
        <v>-3.7898355263157983E-2</v>
      </c>
      <c r="P6" s="52">
        <f t="shared" si="1"/>
        <v>0.96210164473684201</v>
      </c>
      <c r="Q6" s="9">
        <f t="shared" si="2"/>
        <v>0.96210164473684201</v>
      </c>
      <c r="R6" s="7">
        <f>IF([1]INFO!$B$24=1,(($L$22-L6)*[1]INFO!$D$24)+(($K$22-K6)*(1-[1]INFO!$D$24)),$K$22-K6)</f>
        <v>2.1835369674185479E-2</v>
      </c>
      <c r="S6" s="7">
        <f t="shared" si="3"/>
        <v>-9.8259163533834654E-3</v>
      </c>
      <c r="T6" s="52">
        <f t="shared" si="4"/>
        <v>0.99017408364661652</v>
      </c>
      <c r="U6" s="10">
        <f t="shared" si="5"/>
        <v>0.99017408364661652</v>
      </c>
      <c r="X6" s="57">
        <f t="shared" si="6"/>
        <v>0.97613786419172932</v>
      </c>
    </row>
    <row r="7" spans="1:24">
      <c r="A7" s="14" t="s">
        <v>60</v>
      </c>
      <c r="B7" s="14" t="s">
        <v>1594</v>
      </c>
      <c r="C7" s="12">
        <v>38</v>
      </c>
      <c r="D7" s="12">
        <f>VLOOKUP($B7,PrevYearTable!$C$1:$V$21,MATCH(PrevYearTable2!D$1,PrevYearTable!$C$1:$V$1,0),0)</f>
        <v>52</v>
      </c>
      <c r="E7" s="12">
        <f>VLOOKUP($B7,PrevYearTable!$C$1:$V$21,MATCH(PrevYearTable2!E$1,PrevYearTable!$C$1:$V$1,0),0)</f>
        <v>58</v>
      </c>
      <c r="F7" s="12">
        <f>VLOOKUP($B7,PrevYearTable!$C$1:$V$21,MATCH(PrevYearTable2!F$1,PrevYearTable!$C$1:$V$1,0),0)</f>
        <v>52</v>
      </c>
      <c r="G7" s="12">
        <f>VLOOKUP($B7,PrevYearTable!$C$1:$V$21,MATCH(PrevYearTable2!G$1,PrevYearTable!$C$1:$V$1,0),0)</f>
        <v>72.209999999999994</v>
      </c>
      <c r="H7" s="12">
        <f>VLOOKUP($B7,PrevYearTable!$C$1:$V$21,MATCH(PrevYearTable2!H$1,PrevYearTable!$C$1:$V$1,0),0)</f>
        <v>58.12</v>
      </c>
      <c r="I7" s="7">
        <f>VLOOKUP($B7,PrevYearTable!$C$1:$V$21,MATCH(PrevYearTable2!I$1,PrevYearTable!$C$1:$V$1,0),0)</f>
        <v>1.9002631578947367</v>
      </c>
      <c r="J7" s="7">
        <v>1.4333333333333336</v>
      </c>
      <c r="K7" s="7">
        <f>VLOOKUP($B7,PrevYearTable!$C$1:$V$21,MATCH(PrevYearTable2!K$1,PrevYearTable!$C$1:$V$1,0),0)</f>
        <v>1.5294736842105263</v>
      </c>
      <c r="L7" s="7">
        <v>0.76666666666666694</v>
      </c>
      <c r="M7" s="7">
        <f>VLOOKUP($B7,PrevYearTable!$C$1:$V$21,MATCH(PrevYearTable2!M$1,PrevYearTable!$C$1:$V$1,0),0)</f>
        <v>0.37078947368421045</v>
      </c>
      <c r="N7" s="7">
        <f>IF([1]INFO!$B$24=1,(($J$22-J7)*[1]INFO!$D$24)+(($I$22-I7)*(1-[1]INFO!$D$24)),$I$22-I7)</f>
        <v>-0.29849890350877206</v>
      </c>
      <c r="O7" s="8">
        <f t="shared" si="0"/>
        <v>-8.9549671052631619E-2</v>
      </c>
      <c r="P7" s="52">
        <f t="shared" si="1"/>
        <v>0.91045032894736844</v>
      </c>
      <c r="Q7" s="9">
        <f t="shared" si="2"/>
        <v>0.91045032894736844</v>
      </c>
      <c r="R7" s="7">
        <f>IF([1]INFO!$B$24=1,(($L$22-L7)*[1]INFO!$D$24)+(($K$22-K7)*(1-[1]INFO!$D$24)),$K$22-K7)</f>
        <v>0.14808536967418554</v>
      </c>
      <c r="S7" s="7">
        <f t="shared" si="3"/>
        <v>-6.6638416353383495E-2</v>
      </c>
      <c r="T7" s="52">
        <f t="shared" si="4"/>
        <v>0.93336158364661648</v>
      </c>
      <c r="U7" s="10">
        <f t="shared" si="5"/>
        <v>0.93336158364661648</v>
      </c>
      <c r="X7" s="57">
        <f t="shared" si="6"/>
        <v>0.92190595629699246</v>
      </c>
    </row>
    <row r="8" spans="1:24">
      <c r="A8" s="14" t="s">
        <v>5548</v>
      </c>
      <c r="B8" s="14" t="s">
        <v>5551</v>
      </c>
      <c r="C8" s="12">
        <v>38</v>
      </c>
      <c r="D8" s="12">
        <f>VLOOKUP($B8,PrevYearTable!$C$1:$V$21,MATCH(PrevYearTable2!D$1,PrevYearTable!$C$1:$V$1,0),0)</f>
        <v>39</v>
      </c>
      <c r="E8" s="12">
        <f>VLOOKUP($B8,PrevYearTable!$C$1:$V$21,MATCH(PrevYearTable2!E$1,PrevYearTable!$C$1:$V$1,0),0)</f>
        <v>46</v>
      </c>
      <c r="F8" s="12">
        <f>VLOOKUP($B8,PrevYearTable!$C$1:$V$21,MATCH(PrevYearTable2!F$1,PrevYearTable!$C$1:$V$1,0),0)</f>
        <v>65</v>
      </c>
      <c r="G8" s="12">
        <f>VLOOKUP($B8,PrevYearTable!$C$1:$V$21,MATCH(PrevYearTable2!G$1,PrevYearTable!$C$1:$V$1,0),0)</f>
        <v>49.64</v>
      </c>
      <c r="H8" s="12">
        <f>VLOOKUP($B8,PrevYearTable!$C$1:$V$21,MATCH(PrevYearTable2!H$1,PrevYearTable!$C$1:$V$1,0),0)</f>
        <v>68.12</v>
      </c>
      <c r="I8" s="7">
        <f>VLOOKUP($B8,PrevYearTable!$C$1:$V$21,MATCH(PrevYearTable2!I$1,PrevYearTable!$C$1:$V$1,0),0)</f>
        <v>1.3063157894736843</v>
      </c>
      <c r="J8" s="7">
        <v>1.9000000000000006</v>
      </c>
      <c r="K8" s="7">
        <f>VLOOKUP($B8,PrevYearTable!$C$1:$V$21,MATCH(PrevYearTable2!K$1,PrevYearTable!$C$1:$V$1,0),0)</f>
        <v>1.7926315789473686</v>
      </c>
      <c r="L8" s="7">
        <v>1.4142857142857141</v>
      </c>
      <c r="M8" s="7">
        <f>VLOOKUP($B8,PrevYearTable!$C$1:$V$21,MATCH(PrevYearTable2!M$1,PrevYearTable!$C$1:$V$1,0),0)</f>
        <v>-0.48631578947368431</v>
      </c>
      <c r="N8" s="7">
        <f>IF([1]INFO!$B$24=1,(($J$22-J8)*[1]INFO!$D$24)+(($I$22-I8)*(1-[1]INFO!$D$24)),$I$22-I8)</f>
        <v>3.0294956140350437E-2</v>
      </c>
      <c r="O8" s="8">
        <f t="shared" si="0"/>
        <v>9.0884868421051302E-3</v>
      </c>
      <c r="P8" s="52">
        <f t="shared" si="1"/>
        <v>1.0090884868421051</v>
      </c>
      <c r="Q8" s="9">
        <f t="shared" si="2"/>
        <v>1.0090884868421051</v>
      </c>
      <c r="R8" s="7">
        <f>IF([1]INFO!$B$24=1,(($L$22-L8)*[1]INFO!$D$24)+(($K$22-K8)*(1-[1]INFO!$D$24)),$K$22-K8)</f>
        <v>-0.21118781328320796</v>
      </c>
      <c r="S8" s="7">
        <f t="shared" si="3"/>
        <v>9.5034515977443584E-2</v>
      </c>
      <c r="T8" s="52">
        <f t="shared" si="4"/>
        <v>1.0950345159774435</v>
      </c>
      <c r="U8" s="10">
        <f t="shared" si="5"/>
        <v>1.0950345159774435</v>
      </c>
      <c r="X8" s="57">
        <f t="shared" si="6"/>
        <v>1.0520615014097743</v>
      </c>
    </row>
    <row r="9" spans="1:24">
      <c r="A9" s="14" t="s">
        <v>63</v>
      </c>
      <c r="B9" s="14" t="s">
        <v>1595</v>
      </c>
      <c r="C9" s="12">
        <v>38</v>
      </c>
      <c r="D9" s="12">
        <f>VLOOKUP($B9,PrevYearTable!$C$1:$V$21,MATCH(PrevYearTable2!D$1,PrevYearTable!$C$1:$V$1,0),0)</f>
        <v>45</v>
      </c>
      <c r="E9" s="12">
        <f>VLOOKUP($B9,PrevYearTable!$C$1:$V$21,MATCH(PrevYearTable2!E$1,PrevYearTable!$C$1:$V$1,0),0)</f>
        <v>41</v>
      </c>
      <c r="F9" s="12">
        <f>VLOOKUP($B9,PrevYearTable!$C$1:$V$21,MATCH(PrevYearTable2!F$1,PrevYearTable!$C$1:$V$1,0),0)</f>
        <v>51</v>
      </c>
      <c r="G9" s="12">
        <f>VLOOKUP($B9,PrevYearTable!$C$1:$V$21,MATCH(PrevYearTable2!G$1,PrevYearTable!$C$1:$V$1,0),0)</f>
        <v>62.46</v>
      </c>
      <c r="H9" s="12">
        <f>VLOOKUP($B9,PrevYearTable!$C$1:$V$21,MATCH(PrevYearTable2!H$1,PrevYearTable!$C$1:$V$1,0),0)</f>
        <v>60.05</v>
      </c>
      <c r="I9" s="7">
        <f>VLOOKUP($B9,PrevYearTable!$C$1:$V$21,MATCH(PrevYearTable2!I$1,PrevYearTable!$C$1:$V$1,0),0)</f>
        <v>1.6436842105263159</v>
      </c>
      <c r="J9" s="7">
        <v>1.1666666666666667</v>
      </c>
      <c r="K9" s="7">
        <f>VLOOKUP($B9,PrevYearTable!$C$1:$V$21,MATCH(PrevYearTable2!K$1,PrevYearTable!$C$1:$V$1,0),0)</f>
        <v>1.5802631578947368</v>
      </c>
      <c r="L9" s="7">
        <v>1.0500000000000007</v>
      </c>
      <c r="M9" s="7">
        <f>VLOOKUP($B9,PrevYearTable!$C$1:$V$21,MATCH(PrevYearTable2!M$1,PrevYearTable!$C$1:$V$1,0),0)</f>
        <v>6.3421052631579045E-2</v>
      </c>
      <c r="N9" s="7">
        <f>IF([1]INFO!$B$24=1,(($J$22-J9)*[1]INFO!$D$24)+(($I$22-I9)*(1-[1]INFO!$D$24)),$I$22-I9)</f>
        <v>-3.9398026315789758E-2</v>
      </c>
      <c r="O9" s="8">
        <f t="shared" si="0"/>
        <v>-1.1819407894736927E-2</v>
      </c>
      <c r="P9" s="52">
        <f t="shared" si="1"/>
        <v>0.9881805921052631</v>
      </c>
      <c r="Q9" s="9">
        <f t="shared" si="2"/>
        <v>0.9881805921052631</v>
      </c>
      <c r="R9" s="7">
        <f>IF([1]INFO!$B$24=1,(($L$22-L9)*[1]INFO!$D$24)+(($K$22-K9)*(1-[1]INFO!$D$24)),$K$22-K9)</f>
        <v>3.9159931077694221E-2</v>
      </c>
      <c r="S9" s="7">
        <f t="shared" si="3"/>
        <v>-1.7621968984962402E-2</v>
      </c>
      <c r="T9" s="52">
        <f t="shared" si="4"/>
        <v>0.98237803101503762</v>
      </c>
      <c r="U9" s="10">
        <f t="shared" si="5"/>
        <v>0.98237803101503762</v>
      </c>
      <c r="X9" s="57">
        <f t="shared" si="6"/>
        <v>0.98527931156015036</v>
      </c>
    </row>
    <row r="10" spans="1:24">
      <c r="A10" s="14" t="s">
        <v>68</v>
      </c>
      <c r="B10" s="14" t="s">
        <v>1596</v>
      </c>
      <c r="C10" s="12">
        <v>38</v>
      </c>
      <c r="D10" s="12">
        <f>VLOOKUP($B10,PrevYearTable!$C$1:$V$21,MATCH(PrevYearTable2!D$1,PrevYearTable!$C$1:$V$1,0),0)</f>
        <v>49</v>
      </c>
      <c r="E10" s="12">
        <f>VLOOKUP($B10,PrevYearTable!$C$1:$V$21,MATCH(PrevYearTable2!E$1,PrevYearTable!$C$1:$V$1,0),0)</f>
        <v>47</v>
      </c>
      <c r="F10" s="12">
        <f>VLOOKUP($B10,PrevYearTable!$C$1:$V$21,MATCH(PrevYearTable2!F$1,PrevYearTable!$C$1:$V$1,0),0)</f>
        <v>50</v>
      </c>
      <c r="G10" s="12">
        <f>VLOOKUP($B10,PrevYearTable!$C$1:$V$21,MATCH(PrevYearTable2!G$1,PrevYearTable!$C$1:$V$1,0),0)</f>
        <v>49.87</v>
      </c>
      <c r="H10" s="12">
        <f>VLOOKUP($B10,PrevYearTable!$C$1:$V$21,MATCH(PrevYearTable2!H$1,PrevYearTable!$C$1:$V$1,0),0)</f>
        <v>59.99</v>
      </c>
      <c r="I10" s="7">
        <f>VLOOKUP($B10,PrevYearTable!$C$1:$V$21,MATCH(PrevYearTable2!I$1,PrevYearTable!$C$1:$V$1,0),0)</f>
        <v>1.3123684210526314</v>
      </c>
      <c r="J10" s="7">
        <v>1.0499999999999996</v>
      </c>
      <c r="K10" s="7">
        <f>VLOOKUP($B10,PrevYearTable!$C$1:$V$21,MATCH(PrevYearTable2!K$1,PrevYearTable!$C$1:$V$1,0),0)</f>
        <v>1.5786842105263159</v>
      </c>
      <c r="L10" s="7">
        <v>1.25</v>
      </c>
      <c r="M10" s="7">
        <f>VLOOKUP($B10,PrevYearTable!$C$1:$V$21,MATCH(PrevYearTable2!M$1,PrevYearTable!$C$1:$V$1,0),0)</f>
        <v>-0.26631578947368434</v>
      </c>
      <c r="N10" s="7">
        <f>IF([1]INFO!$B$24=1,(($J$22-J10)*[1]INFO!$D$24)+(($I$22-I10)*(1-[1]INFO!$D$24)),$I$22-I10)</f>
        <v>0.23825548245614037</v>
      </c>
      <c r="O10" s="8">
        <f t="shared" si="0"/>
        <v>7.1476644736842107E-2</v>
      </c>
      <c r="P10" s="52">
        <f t="shared" si="1"/>
        <v>1.071476644736842</v>
      </c>
      <c r="Q10" s="9">
        <f t="shared" si="2"/>
        <v>1.071476644736842</v>
      </c>
      <c r="R10" s="7">
        <f>IF([1]INFO!$B$24=1,(($L$22-L10)*[1]INFO!$D$24)+(($K$22-K10)*(1-[1]INFO!$D$24)),$K$22-K10)</f>
        <v>-9.6558583959899247E-3</v>
      </c>
      <c r="S10" s="7">
        <f t="shared" si="3"/>
        <v>4.3451362781954661E-3</v>
      </c>
      <c r="T10" s="52">
        <f t="shared" si="4"/>
        <v>1.0043451362781954</v>
      </c>
      <c r="U10" s="10">
        <f t="shared" si="5"/>
        <v>1.0043451362781954</v>
      </c>
      <c r="X10" s="57">
        <f t="shared" si="6"/>
        <v>1.0379108905075187</v>
      </c>
    </row>
    <row r="11" spans="1:24">
      <c r="A11" s="14" t="s">
        <v>54</v>
      </c>
      <c r="B11" s="14" t="s">
        <v>1597</v>
      </c>
      <c r="C11" s="12">
        <v>38</v>
      </c>
      <c r="D11" s="12">
        <f>VLOOKUP($B11,PrevYearTable!$C$1:$V$21,MATCH(PrevYearTable2!D$1,PrevYearTable!$C$1:$V$1,0),0)</f>
        <v>52</v>
      </c>
      <c r="E11" s="12">
        <f>VLOOKUP($B11,PrevYearTable!$C$1:$V$21,MATCH(PrevYearTable2!E$1,PrevYearTable!$C$1:$V$1,0),0)</f>
        <v>47</v>
      </c>
      <c r="F11" s="12">
        <f>VLOOKUP($B11,PrevYearTable!$C$1:$V$21,MATCH(PrevYearTable2!F$1,PrevYearTable!$C$1:$V$1,0),0)</f>
        <v>51</v>
      </c>
      <c r="G11" s="12">
        <f>VLOOKUP($B11,PrevYearTable!$C$1:$V$21,MATCH(PrevYearTable2!G$1,PrevYearTable!$C$1:$V$1,0),0)</f>
        <v>49.58</v>
      </c>
      <c r="H11" s="12">
        <f>VLOOKUP($B11,PrevYearTable!$C$1:$V$21,MATCH(PrevYearTable2!H$1,PrevYearTable!$C$1:$V$1,0),0)</f>
        <v>60.84</v>
      </c>
      <c r="I11" s="7">
        <f>VLOOKUP($B11,PrevYearTable!$C$1:$V$21,MATCH(PrevYearTable2!I$1,PrevYearTable!$C$1:$V$1,0),0)</f>
        <v>1.3047368421052632</v>
      </c>
      <c r="J11" s="7">
        <v>0.75</v>
      </c>
      <c r="K11" s="7">
        <f>VLOOKUP($B11,PrevYearTable!$C$1:$V$21,MATCH(PrevYearTable2!K$1,PrevYearTable!$C$1:$V$1,0),0)</f>
        <v>1.6010526315789475</v>
      </c>
      <c r="L11" s="7">
        <v>1.6333333333333329</v>
      </c>
      <c r="M11" s="7">
        <f>VLOOKUP($B11,PrevYearTable!$C$1:$V$21,MATCH(PrevYearTable2!M$1,PrevYearTable!$C$1:$V$1,0),0)</f>
        <v>-0.29631578947368437</v>
      </c>
      <c r="N11" s="7">
        <f>IF([1]INFO!$B$24=1,(($J$22-J11)*[1]INFO!$D$24)+(($I$22-I11)*(1-[1]INFO!$D$24)),$I$22-I11)</f>
        <v>0.31897916666666642</v>
      </c>
      <c r="O11" s="8">
        <f t="shared" si="0"/>
        <v>9.5693749999999925E-2</v>
      </c>
      <c r="P11" s="52">
        <f t="shared" si="1"/>
        <v>1.0956937499999999</v>
      </c>
      <c r="Q11" s="9">
        <f t="shared" si="2"/>
        <v>1.0956937499999999</v>
      </c>
      <c r="R11" s="7">
        <f>IF([1]INFO!$B$24=1,(($L$22-L11)*[1]INFO!$D$24)+(($K$22-K11)*(1-[1]INFO!$D$24)),$K$22-K11)</f>
        <v>-0.12226550751879683</v>
      </c>
      <c r="S11" s="7">
        <f t="shared" si="3"/>
        <v>5.5019478383458574E-2</v>
      </c>
      <c r="T11" s="52">
        <f t="shared" si="4"/>
        <v>1.0550194783834586</v>
      </c>
      <c r="U11" s="10">
        <f t="shared" si="5"/>
        <v>1.0550194783834586</v>
      </c>
      <c r="X11" s="57">
        <f t="shared" si="6"/>
        <v>1.0753566141917292</v>
      </c>
    </row>
    <row r="12" spans="1:24">
      <c r="A12" s="14" t="s">
        <v>5550</v>
      </c>
      <c r="B12" s="14" t="s">
        <v>5552</v>
      </c>
      <c r="C12" s="12">
        <v>38</v>
      </c>
      <c r="D12" s="12">
        <f>VLOOKUP($B12,PrevYearTable!$C$1:$V$21,MATCH(PrevYearTable2!D$1,PrevYearTable!$C$1:$V$1,0),0)</f>
        <v>20</v>
      </c>
      <c r="E12" s="12">
        <f>VLOOKUP($B12,PrevYearTable!$C$1:$V$21,MATCH(PrevYearTable2!E$1,PrevYearTable!$C$1:$V$1,0),0)</f>
        <v>27</v>
      </c>
      <c r="F12" s="12">
        <f>VLOOKUP($B12,PrevYearTable!$C$1:$V$21,MATCH(PrevYearTable2!F$1,PrevYearTable!$C$1:$V$1,0),0)</f>
        <v>68</v>
      </c>
      <c r="G12" s="12">
        <f>VLOOKUP($B12,PrevYearTable!$C$1:$V$21,MATCH(PrevYearTable2!G$1,PrevYearTable!$C$1:$V$1,0),0)</f>
        <v>38.44</v>
      </c>
      <c r="H12" s="12">
        <f>VLOOKUP($B12,PrevYearTable!$C$1:$V$21,MATCH(PrevYearTable2!H$1,PrevYearTable!$C$1:$V$1,0),0)</f>
        <v>68.3</v>
      </c>
      <c r="I12" s="7">
        <f>VLOOKUP($B12,PrevYearTable!$C$1:$V$21,MATCH(PrevYearTable2!I$1,PrevYearTable!$C$1:$V$1,0),0)</f>
        <v>1.0115789473684209</v>
      </c>
      <c r="J12" s="7">
        <v>1.0333333333333332</v>
      </c>
      <c r="K12" s="7">
        <f>VLOOKUP($B12,PrevYearTable!$C$1:$V$21,MATCH(PrevYearTable2!K$1,PrevYearTable!$C$1:$V$1,0),0)</f>
        <v>1.7973684210526315</v>
      </c>
      <c r="L12" s="7">
        <v>1.9166666666666667</v>
      </c>
      <c r="M12" s="7">
        <f>VLOOKUP($B12,PrevYearTable!$C$1:$V$21,MATCH(PrevYearTable2!M$1,PrevYearTable!$C$1:$V$1,0),0)</f>
        <v>-0.78578947368421048</v>
      </c>
      <c r="N12" s="7">
        <f>IF([1]INFO!$B$24=1,(($J$22-J12)*[1]INFO!$D$24)+(($I$22-I12)*(1-[1]INFO!$D$24)),$I$22-I12)</f>
        <v>0.46801425438596483</v>
      </c>
      <c r="O12" s="8">
        <f t="shared" si="0"/>
        <v>0.14040427631578944</v>
      </c>
      <c r="P12" s="52">
        <f t="shared" si="1"/>
        <v>1.1404042763157896</v>
      </c>
      <c r="Q12" s="9">
        <f t="shared" si="2"/>
        <v>1.1404042763157896</v>
      </c>
      <c r="R12" s="7">
        <f>IF([1]INFO!$B$24=1,(($L$22-L12)*[1]INFO!$D$24)+(($K$22-K12)*(1-[1]INFO!$D$24)),$K$22-K12)</f>
        <v>-0.3403356829573933</v>
      </c>
      <c r="S12" s="7">
        <f t="shared" si="3"/>
        <v>0.15315105733082698</v>
      </c>
      <c r="T12" s="52">
        <f t="shared" si="4"/>
        <v>1.153151057330827</v>
      </c>
      <c r="U12" s="10">
        <f t="shared" si="5"/>
        <v>1.153151057330827</v>
      </c>
      <c r="X12" s="57">
        <f t="shared" si="6"/>
        <v>1.1467776668233083</v>
      </c>
    </row>
    <row r="13" spans="1:24">
      <c r="A13" s="14" t="s">
        <v>5549</v>
      </c>
      <c r="B13" s="14" t="s">
        <v>5553</v>
      </c>
      <c r="C13" s="12">
        <v>38</v>
      </c>
      <c r="D13" s="12">
        <f>VLOOKUP($B13,PrevYearTable!$C$1:$V$21,MATCH(PrevYearTable2!D$1,PrevYearTable!$C$1:$V$1,0),0)</f>
        <v>22</v>
      </c>
      <c r="E13" s="12">
        <f>VLOOKUP($B13,PrevYearTable!$C$1:$V$21,MATCH(PrevYearTable2!E$1,PrevYearTable!$C$1:$V$1,0),0)</f>
        <v>38</v>
      </c>
      <c r="F13" s="12">
        <f>VLOOKUP($B13,PrevYearTable!$C$1:$V$21,MATCH(PrevYearTable2!F$1,PrevYearTable!$C$1:$V$1,0),0)</f>
        <v>75</v>
      </c>
      <c r="G13" s="12">
        <f>VLOOKUP($B13,PrevYearTable!$C$1:$V$21,MATCH(PrevYearTable2!G$1,PrevYearTable!$C$1:$V$1,0),0)</f>
        <v>36.94</v>
      </c>
      <c r="H13" s="12">
        <f>VLOOKUP($B13,PrevYearTable!$C$1:$V$21,MATCH(PrevYearTable2!H$1,PrevYearTable!$C$1:$V$1,0),0)</f>
        <v>82.58</v>
      </c>
      <c r="I13" s="7">
        <f>VLOOKUP($B13,PrevYearTable!$C$1:$V$21,MATCH(PrevYearTable2!I$1,PrevYearTable!$C$1:$V$1,0),0)</f>
        <v>0.97210526315789469</v>
      </c>
      <c r="J13" s="7">
        <v>2.0166666666666657</v>
      </c>
      <c r="K13" s="7">
        <f>VLOOKUP($B13,PrevYearTable!$C$1:$V$21,MATCH(PrevYearTable2!K$1,PrevYearTable!$C$1:$V$1,0),0)</f>
        <v>2.1731578947368422</v>
      </c>
      <c r="L13" s="7">
        <v>1.6666666666666661</v>
      </c>
      <c r="M13" s="7">
        <f>VLOOKUP($B13,PrevYearTable!$C$1:$V$21,MATCH(PrevYearTable2!M$1,PrevYearTable!$C$1:$V$1,0),0)</f>
        <v>-1.2010526315789474</v>
      </c>
      <c r="N13" s="7">
        <f>IF([1]INFO!$B$24=1,(($J$22-J13)*[1]INFO!$D$24)+(($I$22-I13)*(1-[1]INFO!$D$24)),$I$22-I13)</f>
        <v>0.2517861842105264</v>
      </c>
      <c r="O13" s="8">
        <f t="shared" si="0"/>
        <v>7.5535855263157911E-2</v>
      </c>
      <c r="P13" s="52">
        <f t="shared" si="1"/>
        <v>1.075535855263158</v>
      </c>
      <c r="Q13" s="9">
        <f t="shared" si="2"/>
        <v>1.075535855263158</v>
      </c>
      <c r="R13" s="7">
        <f>IF([1]INFO!$B$24=1,(($L$22-L13)*[1]INFO!$D$24)+(($K$22-K13)*(1-[1]INFO!$D$24)),$K$22-K13)</f>
        <v>-0.55967778822055114</v>
      </c>
      <c r="S13" s="7">
        <f t="shared" si="3"/>
        <v>0.25185500469924804</v>
      </c>
      <c r="T13" s="52">
        <f t="shared" si="4"/>
        <v>1.251855004699248</v>
      </c>
      <c r="U13" s="10">
        <f t="shared" si="5"/>
        <v>1.251855004699248</v>
      </c>
      <c r="X13" s="57">
        <f t="shared" si="6"/>
        <v>1.163695429981203</v>
      </c>
    </row>
    <row r="14" spans="1:24">
      <c r="A14" s="14" t="s">
        <v>3537</v>
      </c>
      <c r="B14" s="14" t="s">
        <v>2098</v>
      </c>
      <c r="C14" s="12">
        <v>38</v>
      </c>
      <c r="D14" s="12">
        <f>VLOOKUP($B14,PrevYearTable!$C$1:$V$21,MATCH(PrevYearTable2!D$1,PrevYearTable!$C$1:$V$1,0),0)</f>
        <v>47</v>
      </c>
      <c r="E14" s="12">
        <f>VLOOKUP($B14,PrevYearTable!$C$1:$V$21,MATCH(PrevYearTable2!E$1,PrevYearTable!$C$1:$V$1,0),0)</f>
        <v>49</v>
      </c>
      <c r="F14" s="12">
        <f>VLOOKUP($B14,PrevYearTable!$C$1:$V$21,MATCH(PrevYearTable2!F$1,PrevYearTable!$C$1:$V$1,0),0)</f>
        <v>56</v>
      </c>
      <c r="G14" s="12">
        <f>VLOOKUP($B14,PrevYearTable!$C$1:$V$21,MATCH(PrevYearTable2!G$1,PrevYearTable!$C$1:$V$1,0),0)</f>
        <v>59.77</v>
      </c>
      <c r="H14" s="12">
        <f>VLOOKUP($B14,PrevYearTable!$C$1:$V$21,MATCH(PrevYearTable2!H$1,PrevYearTable!$C$1:$V$1,0),0)</f>
        <v>56.33</v>
      </c>
      <c r="I14" s="7">
        <f>VLOOKUP($B14,PrevYearTable!$C$1:$V$21,MATCH(PrevYearTable2!I$1,PrevYearTable!$C$1:$V$1,0),0)</f>
        <v>1.5728947368421053</v>
      </c>
      <c r="J14" s="7">
        <v>1.8500000000000003</v>
      </c>
      <c r="K14" s="7">
        <f>VLOOKUP($B14,PrevYearTable!$C$1:$V$21,MATCH(PrevYearTable2!K$1,PrevYearTable!$C$1:$V$1,0),0)</f>
        <v>1.4823684210526316</v>
      </c>
      <c r="L14" s="7">
        <v>1.0166666666666668</v>
      </c>
      <c r="M14" s="7">
        <f>VLOOKUP($B14,PrevYearTable!$C$1:$V$21,MATCH(PrevYearTable2!M$1,PrevYearTable!$C$1:$V$1,0),0)</f>
        <v>9.0526315789473816E-2</v>
      </c>
      <c r="N14" s="7">
        <f>IF([1]INFO!$B$24=1,(($J$22-J14)*[1]INFO!$D$24)+(($I$22-I14)*(1-[1]INFO!$D$24)),$I$22-I14)</f>
        <v>-0.15713925438596527</v>
      </c>
      <c r="O14" s="8">
        <f t="shared" si="0"/>
        <v>-4.7141776315789578E-2</v>
      </c>
      <c r="P14" s="52">
        <f t="shared" si="1"/>
        <v>0.95285822368421047</v>
      </c>
      <c r="Q14" s="9">
        <f t="shared" si="2"/>
        <v>0.95285822368421047</v>
      </c>
      <c r="R14" s="7">
        <f>IF([1]INFO!$B$24=1,(($L$22-L14)*[1]INFO!$D$24)+(($K$22-K14)*(1-[1]INFO!$D$24)),$K$22-K14)</f>
        <v>0.12091431704260663</v>
      </c>
      <c r="S14" s="7">
        <f t="shared" si="3"/>
        <v>-5.4411442669172985E-2</v>
      </c>
      <c r="T14" s="52">
        <f t="shared" si="4"/>
        <v>0.94558855733082703</v>
      </c>
      <c r="U14" s="10">
        <f t="shared" si="5"/>
        <v>0.94558855733082703</v>
      </c>
      <c r="X14" s="57">
        <f t="shared" si="6"/>
        <v>0.94922339050751869</v>
      </c>
    </row>
    <row r="15" spans="1:24">
      <c r="A15" s="14" t="s">
        <v>58</v>
      </c>
      <c r="B15" s="14" t="s">
        <v>1598</v>
      </c>
      <c r="C15" s="12">
        <v>38</v>
      </c>
      <c r="D15" s="12">
        <f>VLOOKUP($B15,PrevYearTable!$C$1:$V$21,MATCH(PrevYearTable2!D$1,PrevYearTable!$C$1:$V$1,0),0)</f>
        <v>60</v>
      </c>
      <c r="E15" s="12">
        <f>VLOOKUP($B15,PrevYearTable!$C$1:$V$21,MATCH(PrevYearTable2!E$1,PrevYearTable!$C$1:$V$1,0),0)</f>
        <v>63</v>
      </c>
      <c r="F15" s="12">
        <f>VLOOKUP($B15,PrevYearTable!$C$1:$V$21,MATCH(PrevYearTable2!F$1,PrevYearTable!$C$1:$V$1,0),0)</f>
        <v>53</v>
      </c>
      <c r="G15" s="12">
        <f>VLOOKUP($B15,PrevYearTable!$C$1:$V$21,MATCH(PrevYearTable2!G$1,PrevYearTable!$C$1:$V$1,0),0)</f>
        <v>67.260000000000005</v>
      </c>
      <c r="H15" s="12">
        <f>VLOOKUP($B15,PrevYearTable!$C$1:$V$21,MATCH(PrevYearTable2!H$1,PrevYearTable!$C$1:$V$1,0),0)</f>
        <v>53.87</v>
      </c>
      <c r="I15" s="7">
        <f>VLOOKUP($B15,PrevYearTable!$C$1:$V$21,MATCH(PrevYearTable2!I$1,PrevYearTable!$C$1:$V$1,0),0)</f>
        <v>1.7700000000000002</v>
      </c>
      <c r="J15" s="7">
        <v>1.383333333333334</v>
      </c>
      <c r="K15" s="7">
        <f>VLOOKUP($B15,PrevYearTable!$C$1:$V$21,MATCH(PrevYearTable2!K$1,PrevYearTable!$C$1:$V$1,0),0)</f>
        <v>1.4176315789473684</v>
      </c>
      <c r="L15" s="7">
        <v>1.3666666666666671</v>
      </c>
      <c r="M15" s="7">
        <f>VLOOKUP($B15,PrevYearTable!$C$1:$V$21,MATCH(PrevYearTable2!M$1,PrevYearTable!$C$1:$V$1,0),0)</f>
        <v>0.35236842105263178</v>
      </c>
      <c r="N15" s="7">
        <f>IF([1]INFO!$B$24=1,(($J$22-J15)*[1]INFO!$D$24)+(($I$22-I15)*(1-[1]INFO!$D$24)),$I$22-I15)</f>
        <v>-0.18830153508771985</v>
      </c>
      <c r="O15" s="8">
        <f t="shared" si="0"/>
        <v>-5.6490460526315955E-2</v>
      </c>
      <c r="P15" s="52">
        <f t="shared" si="1"/>
        <v>0.9435095394736841</v>
      </c>
      <c r="Q15" s="9">
        <f t="shared" si="2"/>
        <v>0.9435095394736841</v>
      </c>
      <c r="R15" s="7">
        <f>IF([1]INFO!$B$24=1,(($L$22-L15)*[1]INFO!$D$24)+(($K$22-K15)*(1-[1]INFO!$D$24)),$K$22-K15)</f>
        <v>8.1966948621553959E-2</v>
      </c>
      <c r="S15" s="7">
        <f t="shared" si="3"/>
        <v>-3.6885126879699283E-2</v>
      </c>
      <c r="T15" s="52">
        <f t="shared" si="4"/>
        <v>0.96311487312030075</v>
      </c>
      <c r="U15" s="10">
        <f t="shared" si="5"/>
        <v>0.96311487312030075</v>
      </c>
      <c r="X15" s="57">
        <f t="shared" si="6"/>
        <v>0.95331220629699243</v>
      </c>
    </row>
    <row r="16" spans="1:24">
      <c r="A16" s="14" t="s">
        <v>48</v>
      </c>
      <c r="B16" s="14" t="s">
        <v>1599</v>
      </c>
      <c r="C16" s="12">
        <v>38</v>
      </c>
      <c r="D16" s="12">
        <f>VLOOKUP($B16,PrevYearTable!$C$1:$V$21,MATCH(PrevYearTable2!D$1,PrevYearTable!$C$1:$V$1,0),0)</f>
        <v>78</v>
      </c>
      <c r="E16" s="12">
        <f>VLOOKUP($B16,PrevYearTable!$C$1:$V$21,MATCH(PrevYearTable2!E$1,PrevYearTable!$C$1:$V$1,0),0)</f>
        <v>77</v>
      </c>
      <c r="F16" s="12">
        <f>VLOOKUP($B16,PrevYearTable!$C$1:$V$21,MATCH(PrevYearTable2!F$1,PrevYearTable!$C$1:$V$1,0),0)</f>
        <v>35</v>
      </c>
      <c r="G16" s="12">
        <f>VLOOKUP($B16,PrevYearTable!$C$1:$V$21,MATCH(PrevYearTable2!G$1,PrevYearTable!$C$1:$V$1,0),0)</f>
        <v>79.36</v>
      </c>
      <c r="H16" s="12">
        <f>VLOOKUP($B16,PrevYearTable!$C$1:$V$21,MATCH(PrevYearTable2!H$1,PrevYearTable!$C$1:$V$1,0),0)</f>
        <v>46.49</v>
      </c>
      <c r="I16" s="7">
        <f>VLOOKUP($B16,PrevYearTable!$C$1:$V$21,MATCH(PrevYearTable2!I$1,PrevYearTable!$C$1:$V$1,0),0)</f>
        <v>2.088421052631579</v>
      </c>
      <c r="J16" s="7">
        <v>1.6999999999999997</v>
      </c>
      <c r="K16" s="7">
        <f>VLOOKUP($B16,PrevYearTable!$C$1:$V$21,MATCH(PrevYearTable2!K$1,PrevYearTable!$C$1:$V$1,0),0)</f>
        <v>1.223421052631579</v>
      </c>
      <c r="L16" s="7">
        <v>1</v>
      </c>
      <c r="M16" s="7">
        <f>VLOOKUP($B16,PrevYearTable!$C$1:$V$21,MATCH(PrevYearTable2!M$1,PrevYearTable!$C$1:$V$1,0),0)</f>
        <v>0.86499999999999988</v>
      </c>
      <c r="N16" s="7">
        <f>IF([1]INFO!$B$24=1,(($J$22-J16)*[1]INFO!$D$24)+(($I$22-I16)*(1-[1]INFO!$D$24)),$I$22-I16)</f>
        <v>-0.50628399122807033</v>
      </c>
      <c r="O16" s="8">
        <f t="shared" si="0"/>
        <v>-0.1518851973684211</v>
      </c>
      <c r="P16" s="52">
        <f t="shared" si="1"/>
        <v>0.8481148026315789</v>
      </c>
      <c r="Q16" s="9">
        <f t="shared" si="2"/>
        <v>0.8481148026315789</v>
      </c>
      <c r="R16" s="7">
        <f>IF([1]INFO!$B$24=1,(($L$22-L16)*[1]INFO!$D$24)+(($K$22-K16)*(1-[1]INFO!$D$24)),$K$22-K16)</f>
        <v>0.31929151002506279</v>
      </c>
      <c r="S16" s="7">
        <f t="shared" si="3"/>
        <v>-0.14368117951127826</v>
      </c>
      <c r="T16" s="52">
        <f t="shared" si="4"/>
        <v>0.85631882048872177</v>
      </c>
      <c r="U16" s="10">
        <f t="shared" si="5"/>
        <v>0.85631882048872177</v>
      </c>
      <c r="X16" s="57">
        <f t="shared" si="6"/>
        <v>0.85221681156015028</v>
      </c>
    </row>
    <row r="17" spans="1:24">
      <c r="A17" s="14" t="s">
        <v>4542</v>
      </c>
      <c r="B17" s="14" t="s">
        <v>1600</v>
      </c>
      <c r="C17" s="12">
        <v>38</v>
      </c>
      <c r="D17" s="12">
        <f>VLOOKUP($B17,PrevYearTable!$C$1:$V$21,MATCH(PrevYearTable2!D$1,PrevYearTable!$C$1:$V$1,0),0)</f>
        <v>71</v>
      </c>
      <c r="E17" s="12">
        <f>VLOOKUP($B17,PrevYearTable!$C$1:$V$21,MATCH(PrevYearTable2!E$1,PrevYearTable!$C$1:$V$1,0),0)</f>
        <v>69</v>
      </c>
      <c r="F17" s="12">
        <f>VLOOKUP($B17,PrevYearTable!$C$1:$V$21,MATCH(PrevYearTable2!F$1,PrevYearTable!$C$1:$V$1,0),0)</f>
        <v>50</v>
      </c>
      <c r="G17" s="12">
        <f>VLOOKUP($B17,PrevYearTable!$C$1:$V$21,MATCH(PrevYearTable2!G$1,PrevYearTable!$C$1:$V$1,0),0)</f>
        <v>72.19</v>
      </c>
      <c r="H17" s="12">
        <f>VLOOKUP($B17,PrevYearTable!$C$1:$V$21,MATCH(PrevYearTable2!H$1,PrevYearTable!$C$1:$V$1,0),0)</f>
        <v>50.28</v>
      </c>
      <c r="I17" s="7">
        <f>VLOOKUP($B17,PrevYearTable!$C$1:$V$21,MATCH(PrevYearTable2!I$1,PrevYearTable!$C$1:$V$1,0),0)</f>
        <v>1.8997368421052632</v>
      </c>
      <c r="J17" s="7">
        <v>0.96666666666666623</v>
      </c>
      <c r="K17" s="7">
        <f>VLOOKUP($B17,PrevYearTable!$C$1:$V$21,MATCH(PrevYearTable2!K$1,PrevYearTable!$C$1:$V$1,0),0)</f>
        <v>1.3231578947368421</v>
      </c>
      <c r="L17" s="7">
        <v>1.5333333333333325</v>
      </c>
      <c r="M17" s="7">
        <f>VLOOKUP($B17,PrevYearTable!$C$1:$V$21,MATCH(PrevYearTable2!M$1,PrevYearTable!$C$1:$V$1,0),0)</f>
        <v>0.57657894736842097</v>
      </c>
      <c r="N17" s="7">
        <f>IF([1]INFO!$B$24=1,(($J$22-J17)*[1]INFO!$D$24)+(($I$22-I17)*(1-[1]INFO!$D$24)),$I$22-I17)</f>
        <v>-0.18143750000000011</v>
      </c>
      <c r="O17" s="8">
        <f t="shared" si="0"/>
        <v>-5.4431250000000035E-2</v>
      </c>
      <c r="P17" s="52">
        <f t="shared" si="1"/>
        <v>0.94556874999999996</v>
      </c>
      <c r="Q17" s="9">
        <f t="shared" si="2"/>
        <v>0.94556874999999996</v>
      </c>
      <c r="R17" s="7">
        <f>IF([1]INFO!$B$24=1,(($L$22-L17)*[1]INFO!$D$24)+(($K$22-K17)*(1-[1]INFO!$D$24)),$K$22-K17)</f>
        <v>0.11115554511278231</v>
      </c>
      <c r="S17" s="7">
        <f t="shared" si="3"/>
        <v>-5.0019995300752039E-2</v>
      </c>
      <c r="T17" s="52">
        <f t="shared" si="4"/>
        <v>0.94998000469924793</v>
      </c>
      <c r="U17" s="10">
        <f t="shared" si="5"/>
        <v>0.94998000469924793</v>
      </c>
      <c r="X17" s="57">
        <f t="shared" si="6"/>
        <v>0.94777437734962389</v>
      </c>
    </row>
    <row r="18" spans="1:24">
      <c r="A18" s="14" t="s">
        <v>4527</v>
      </c>
      <c r="B18" s="14" t="s">
        <v>1601</v>
      </c>
      <c r="C18" s="12">
        <v>38</v>
      </c>
      <c r="D18" s="12">
        <f>VLOOKUP($B18,PrevYearTable!$C$1:$V$21,MATCH(PrevYearTable2!D$1,PrevYearTable!$C$1:$V$1,0),0)</f>
        <v>49</v>
      </c>
      <c r="E18" s="12">
        <f>VLOOKUP($B18,PrevYearTable!$C$1:$V$21,MATCH(PrevYearTable2!E$1,PrevYearTable!$C$1:$V$1,0),0)</f>
        <v>53</v>
      </c>
      <c r="F18" s="12">
        <f>VLOOKUP($B18,PrevYearTable!$C$1:$V$21,MATCH(PrevYearTable2!F$1,PrevYearTable!$C$1:$V$1,0),0)</f>
        <v>55</v>
      </c>
      <c r="G18" s="12">
        <f>VLOOKUP($B18,PrevYearTable!$C$1:$V$21,MATCH(PrevYearTable2!G$1,PrevYearTable!$C$1:$V$1,0),0)</f>
        <v>60.61</v>
      </c>
      <c r="H18" s="12">
        <f>VLOOKUP($B18,PrevYearTable!$C$1:$V$21,MATCH(PrevYearTable2!H$1,PrevYearTable!$C$1:$V$1,0),0)</f>
        <v>57.31</v>
      </c>
      <c r="I18" s="7">
        <f>VLOOKUP($B18,PrevYearTable!$C$1:$V$21,MATCH(PrevYearTable2!I$1,PrevYearTable!$C$1:$V$1,0),0)</f>
        <v>1.595</v>
      </c>
      <c r="J18" s="7">
        <v>0.56666666666666643</v>
      </c>
      <c r="K18" s="7">
        <f>VLOOKUP($B18,PrevYearTable!$C$1:$V$21,MATCH(PrevYearTable2!K$1,PrevYearTable!$C$1:$V$1,0),0)</f>
        <v>1.5081578947368421</v>
      </c>
      <c r="L18" s="7">
        <v>2.0166666666666657</v>
      </c>
      <c r="M18" s="7">
        <f>VLOOKUP($B18,PrevYearTable!$C$1:$V$21,MATCH(PrevYearTable2!M$1,PrevYearTable!$C$1:$V$1,0),0)</f>
        <v>8.6842105263157818E-2</v>
      </c>
      <c r="N18" s="7">
        <f>IF([1]INFO!$B$24=1,(($J$22-J18)*[1]INFO!$D$24)+(($I$22-I18)*(1-[1]INFO!$D$24)),$I$22-I18)</f>
        <v>0.14711513157894723</v>
      </c>
      <c r="O18" s="8">
        <f t="shared" si="0"/>
        <v>4.4134539473684169E-2</v>
      </c>
      <c r="P18" s="52">
        <f t="shared" si="1"/>
        <v>1.0441345394736841</v>
      </c>
      <c r="Q18" s="9">
        <f t="shared" si="2"/>
        <v>1.0441345394736841</v>
      </c>
      <c r="R18" s="7">
        <f>IF([1]INFO!$B$24=1,(($L$22-L18)*[1]INFO!$D$24)+(($K$22-K18)*(1-[1]INFO!$D$24)),$K$22-K18)</f>
        <v>-0.14842778822055103</v>
      </c>
      <c r="S18" s="7">
        <f t="shared" si="3"/>
        <v>6.6792504699247968E-2</v>
      </c>
      <c r="T18" s="52">
        <f t="shared" si="4"/>
        <v>1.0667925046992479</v>
      </c>
      <c r="U18" s="10">
        <f t="shared" si="5"/>
        <v>1.0667925046992479</v>
      </c>
      <c r="X18" s="57">
        <f t="shared" si="6"/>
        <v>1.0554635220864661</v>
      </c>
    </row>
    <row r="19" spans="1:24">
      <c r="A19" s="14" t="s">
        <v>4525</v>
      </c>
      <c r="B19" s="14" t="s">
        <v>1602</v>
      </c>
      <c r="C19" s="12">
        <v>38</v>
      </c>
      <c r="D19" s="12">
        <f>VLOOKUP($B19,PrevYearTable!$C$1:$V$21,MATCH(PrevYearTable2!D$1,PrevYearTable!$C$1:$V$1,0),0)</f>
        <v>44</v>
      </c>
      <c r="E19" s="12">
        <f>VLOOKUP($B19,PrevYearTable!$C$1:$V$21,MATCH(PrevYearTable2!E$1,PrevYearTable!$C$1:$V$1,0),0)</f>
        <v>48</v>
      </c>
      <c r="F19" s="12">
        <f>VLOOKUP($B19,PrevYearTable!$C$1:$V$21,MATCH(PrevYearTable2!F$1,PrevYearTable!$C$1:$V$1,0),0)</f>
        <v>51</v>
      </c>
      <c r="G19" s="12">
        <f>VLOOKUP($B19,PrevYearTable!$C$1:$V$21,MATCH(PrevYearTable2!G$1,PrevYearTable!$C$1:$V$1,0),0)</f>
        <v>48.94</v>
      </c>
      <c r="H19" s="12">
        <f>VLOOKUP($B19,PrevYearTable!$C$1:$V$21,MATCH(PrevYearTable2!H$1,PrevYearTable!$C$1:$V$1,0),0)</f>
        <v>64.739999999999995</v>
      </c>
      <c r="I19" s="7">
        <f>VLOOKUP($B19,PrevYearTable!$C$1:$V$21,MATCH(PrevYearTable2!I$1,PrevYearTable!$C$1:$V$1,0),0)</f>
        <v>1.2878947368421052</v>
      </c>
      <c r="J19" s="7">
        <v>1.099999999999999</v>
      </c>
      <c r="K19" s="7">
        <f>VLOOKUP($B19,PrevYearTable!$C$1:$V$21,MATCH(PrevYearTable2!K$1,PrevYearTable!$C$1:$V$1,0),0)</f>
        <v>1.7036842105263157</v>
      </c>
      <c r="L19" s="7">
        <v>1.7833333333333339</v>
      </c>
      <c r="M19" s="7">
        <f>VLOOKUP($B19,PrevYearTable!$C$1:$V$21,MATCH(PrevYearTable2!M$1,PrevYearTable!$C$1:$V$1,0),0)</f>
        <v>-0.41578947368421043</v>
      </c>
      <c r="N19" s="7">
        <f>IF([1]INFO!$B$24=1,(($J$22-J19)*[1]INFO!$D$24)+(($I$22-I19)*(1-[1]INFO!$D$24)),$I$22-I19)</f>
        <v>0.24411074561403517</v>
      </c>
      <c r="O19" s="8">
        <f t="shared" si="0"/>
        <v>7.3233223684210549E-2</v>
      </c>
      <c r="P19" s="52">
        <f t="shared" si="1"/>
        <v>1.0732332236842106</v>
      </c>
      <c r="Q19" s="9">
        <f t="shared" si="2"/>
        <v>1.0732332236842106</v>
      </c>
      <c r="R19" s="7">
        <f>IF([1]INFO!$B$24=1,(($L$22-L19)*[1]INFO!$D$24)+(($K$22-K19)*(1-[1]INFO!$D$24)),$K$22-K19)</f>
        <v>-0.23673919172932323</v>
      </c>
      <c r="S19" s="7">
        <f t="shared" si="3"/>
        <v>0.10653263627819545</v>
      </c>
      <c r="T19" s="52">
        <f t="shared" si="4"/>
        <v>1.1065326362781955</v>
      </c>
      <c r="U19" s="10">
        <f t="shared" si="5"/>
        <v>1.1065326362781955</v>
      </c>
      <c r="X19" s="57">
        <f t="shared" si="6"/>
        <v>1.089882929981203</v>
      </c>
    </row>
    <row r="20" spans="1:24">
      <c r="A20" s="14" t="s">
        <v>3419</v>
      </c>
      <c r="B20" s="14" t="s">
        <v>2099</v>
      </c>
      <c r="C20" s="12">
        <v>38</v>
      </c>
      <c r="D20" s="12">
        <f>VLOOKUP($B20,PrevYearTable!$C$1:$V$21,MATCH(PrevYearTable2!D$1,PrevYearTable!$C$1:$V$1,0),0)</f>
        <v>54</v>
      </c>
      <c r="E20" s="12">
        <f>VLOOKUP($B20,PrevYearTable!$C$1:$V$21,MATCH(PrevYearTable2!E$1,PrevYearTable!$C$1:$V$1,0),0)</f>
        <v>42</v>
      </c>
      <c r="F20" s="12">
        <f>VLOOKUP($B20,PrevYearTable!$C$1:$V$21,MATCH(PrevYearTable2!F$1,PrevYearTable!$C$1:$V$1,0),0)</f>
        <v>48</v>
      </c>
      <c r="G20" s="12">
        <f>VLOOKUP($B20,PrevYearTable!$C$1:$V$21,MATCH(PrevYearTable2!G$1,PrevYearTable!$C$1:$V$1,0),0)</f>
        <v>43.14</v>
      </c>
      <c r="H20" s="12">
        <f>VLOOKUP($B20,PrevYearTable!$C$1:$V$21,MATCH(PrevYearTable2!H$1,PrevYearTable!$C$1:$V$1,0),0)</f>
        <v>60.34</v>
      </c>
      <c r="I20" s="7">
        <f>VLOOKUP($B20,PrevYearTable!$C$1:$V$21,MATCH(PrevYearTable2!I$1,PrevYearTable!$C$1:$V$1,0),0)</f>
        <v>1.1352631578947368</v>
      </c>
      <c r="J20" s="7">
        <v>1.2166666666666661</v>
      </c>
      <c r="K20" s="7">
        <f>VLOOKUP($B20,PrevYearTable!$C$1:$V$21,MATCH(PrevYearTable2!K$1,PrevYearTable!$C$1:$V$1,0),0)</f>
        <v>1.5878947368421052</v>
      </c>
      <c r="L20" s="7">
        <v>1.4166666666666667</v>
      </c>
      <c r="M20" s="7">
        <f>VLOOKUP($B20,PrevYearTable!$C$1:$V$21,MATCH(PrevYearTable2!M$1,PrevYearTable!$C$1:$V$1,0),0)</f>
        <v>-0.4526315789473685</v>
      </c>
      <c r="N20" s="7">
        <f>IF([1]INFO!$B$24=1,(($J$22-J20)*[1]INFO!$D$24)+(($I$22-I20)*(1-[1]INFO!$D$24)),$I$22-I20)</f>
        <v>0.32941776315789473</v>
      </c>
      <c r="O20" s="8">
        <f t="shared" si="0"/>
        <v>9.882532894736841E-2</v>
      </c>
      <c r="P20" s="52">
        <f t="shared" si="1"/>
        <v>1.0988253289473684</v>
      </c>
      <c r="Q20" s="9">
        <f t="shared" si="2"/>
        <v>1.0988253289473684</v>
      </c>
      <c r="R20" s="7">
        <f>IF([1]INFO!$B$24=1,(($L$22-L20)*[1]INFO!$D$24)+(($K$22-K20)*(1-[1]INFO!$D$24)),$K$22-K20)</f>
        <v>-5.8230419799498612E-2</v>
      </c>
      <c r="S20" s="7">
        <f t="shared" si="3"/>
        <v>2.6203688909774377E-2</v>
      </c>
      <c r="T20" s="52">
        <f t="shared" si="4"/>
        <v>1.0262036889097743</v>
      </c>
      <c r="U20" s="10">
        <f t="shared" si="5"/>
        <v>1.0262036889097743</v>
      </c>
      <c r="X20" s="57">
        <f t="shared" si="6"/>
        <v>1.0625145089285715</v>
      </c>
    </row>
    <row r="21" spans="1:24">
      <c r="A21" s="14" t="s">
        <v>4543</v>
      </c>
      <c r="B21" s="14" t="s">
        <v>1603</v>
      </c>
      <c r="C21" s="12">
        <v>38</v>
      </c>
      <c r="D21" s="12">
        <f>VLOOKUP($B21,PrevYearTable!$C$1:$V$21,MATCH(PrevYearTable2!D$1,PrevYearTable!$C$1:$V$1,0),0)</f>
        <v>41</v>
      </c>
      <c r="E21" s="12">
        <f>VLOOKUP($B21,PrevYearTable!$C$1:$V$21,MATCH(PrevYearTable2!E$1,PrevYearTable!$C$1:$V$1,0),0)</f>
        <v>48</v>
      </c>
      <c r="F21" s="12">
        <f>VLOOKUP($B21,PrevYearTable!$C$1:$V$21,MATCH(PrevYearTable2!F$1,PrevYearTable!$C$1:$V$1,0),0)</f>
        <v>57</v>
      </c>
      <c r="G21" s="12">
        <f>VLOOKUP($B21,PrevYearTable!$C$1:$V$21,MATCH(PrevYearTable2!G$1,PrevYearTable!$C$1:$V$1,0),0)</f>
        <v>46.8</v>
      </c>
      <c r="H21" s="12">
        <f>VLOOKUP($B21,PrevYearTable!$C$1:$V$21,MATCH(PrevYearTable2!H$1,PrevYearTable!$C$1:$V$1,0),0)</f>
        <v>55.59</v>
      </c>
      <c r="I21" s="7">
        <f>VLOOKUP($B21,PrevYearTable!$C$1:$V$21,MATCH(PrevYearTable2!I$1,PrevYearTable!$C$1:$V$1,0),0)</f>
        <v>1.2315789473684209</v>
      </c>
      <c r="J21" s="7">
        <v>1.2000000000000004</v>
      </c>
      <c r="K21" s="7">
        <f>VLOOKUP($B21,PrevYearTable!$C$1:$V$21,MATCH(PrevYearTable2!K$1,PrevYearTable!$C$1:$V$1,0),0)</f>
        <v>1.4628947368421052</v>
      </c>
      <c r="L21" s="7">
        <v>1.383333333333334</v>
      </c>
      <c r="M21" s="7">
        <f>VLOOKUP($B21,PrevYearTable!$C$1:$V$21,MATCH(PrevYearTable2!M$1,PrevYearTable!$C$1:$V$1,0),0)</f>
        <v>-0.23131578947368436</v>
      </c>
      <c r="N21" s="7">
        <f>IF([1]INFO!$B$24=1,(($J$22-J21)*[1]INFO!$D$24)+(($I$22-I21)*(1-[1]INFO!$D$24)),$I$22-I21)</f>
        <v>0.26134758771929806</v>
      </c>
      <c r="O21" s="8">
        <f t="shared" si="0"/>
        <v>7.8404276315789417E-2</v>
      </c>
      <c r="P21" s="52">
        <f t="shared" si="1"/>
        <v>1.0784042763157895</v>
      </c>
      <c r="Q21" s="9">
        <f t="shared" si="2"/>
        <v>1.0784042763157895</v>
      </c>
      <c r="R21" s="7">
        <f>IF([1]INFO!$B$24=1,(($L$22-L21)*[1]INFO!$D$24)+(($K$22-K21)*(1-[1]INFO!$D$24)),$K$22-K21)</f>
        <v>4.3852913533834581E-2</v>
      </c>
      <c r="S21" s="7">
        <f t="shared" si="3"/>
        <v>-1.9733811090225564E-2</v>
      </c>
      <c r="T21" s="52">
        <f t="shared" si="4"/>
        <v>0.98026618890977446</v>
      </c>
      <c r="U21" s="10">
        <f t="shared" si="5"/>
        <v>0.98026618890977446</v>
      </c>
      <c r="X21" s="57">
        <f t="shared" si="6"/>
        <v>1.029335232612782</v>
      </c>
    </row>
    <row r="22" spans="1:24">
      <c r="A22" s="56">
        <v>20</v>
      </c>
      <c r="E22" s="12"/>
      <c r="F22" s="12"/>
      <c r="G22" s="12"/>
      <c r="H22" s="12"/>
      <c r="I22" s="7">
        <f>AVERAGE(I2:I21)</f>
        <v>1.529486842105263</v>
      </c>
      <c r="J22" s="55">
        <v>1.3516666666666663</v>
      </c>
      <c r="K22" s="7">
        <f>AVERAGE(K2:K21)</f>
        <v>1.5294605263157897</v>
      </c>
      <c r="L22" s="55">
        <v>1.3590476190476191</v>
      </c>
      <c r="O22" s="11"/>
      <c r="P22" s="11"/>
      <c r="Q22" s="12"/>
    </row>
    <row r="23" spans="1:24">
      <c r="E23" s="12"/>
      <c r="G23" s="54"/>
      <c r="H23" s="54"/>
      <c r="I23" s="54"/>
      <c r="K23" s="6"/>
      <c r="L23" s="11"/>
      <c r="M23" s="11"/>
      <c r="N23" s="12"/>
    </row>
    <row r="24" spans="1:24">
      <c r="E24" s="12"/>
      <c r="K24" s="6"/>
      <c r="L24" s="11"/>
      <c r="M24" s="11"/>
      <c r="N24" s="12"/>
    </row>
    <row r="25" spans="1:24">
      <c r="E25" s="12"/>
      <c r="K25" s="6"/>
      <c r="L25" s="11"/>
      <c r="M25" s="11"/>
      <c r="N25" s="12"/>
      <c r="R25" s="11" t="s">
        <v>1053</v>
      </c>
    </row>
    <row r="26" spans="1:24">
      <c r="E26" s="12"/>
      <c r="K26" s="6"/>
      <c r="L26" s="11"/>
      <c r="M26" s="11"/>
      <c r="N26" s="12"/>
      <c r="R26" s="11" t="s">
        <v>1054</v>
      </c>
    </row>
    <row r="29" spans="1:24">
      <c r="H29" s="6" t="s">
        <v>1315</v>
      </c>
    </row>
    <row r="30" spans="1:24">
      <c r="H30" s="6" t="s">
        <v>1316</v>
      </c>
    </row>
    <row r="35" spans="1:11">
      <c r="A35" s="13" t="s">
        <v>212</v>
      </c>
      <c r="B35" s="1" t="s">
        <v>447</v>
      </c>
      <c r="I35" s="2" t="s">
        <v>44</v>
      </c>
      <c r="K35" s="1" t="s">
        <v>45</v>
      </c>
    </row>
    <row r="36" spans="1:11">
      <c r="A36" s="14" t="s">
        <v>1280</v>
      </c>
      <c r="B36" s="14" t="s">
        <v>1589</v>
      </c>
      <c r="I36" s="7">
        <v>1.5763157894736841</v>
      </c>
      <c r="K36" s="7">
        <v>0.90526315789473677</v>
      </c>
    </row>
    <row r="37" spans="1:11">
      <c r="A37" s="14" t="s">
        <v>1293</v>
      </c>
      <c r="B37" s="14" t="s">
        <v>1590</v>
      </c>
      <c r="I37" s="7">
        <v>1.4763157894736842</v>
      </c>
      <c r="K37" s="7">
        <v>1.3184210526315789</v>
      </c>
    </row>
    <row r="38" spans="1:11">
      <c r="A38" s="14" t="s">
        <v>1288</v>
      </c>
      <c r="B38" s="14" t="s">
        <v>1591</v>
      </c>
      <c r="I38" s="7">
        <v>1.6842105263157894</v>
      </c>
      <c r="K38" s="7">
        <v>1.2763157894736843</v>
      </c>
    </row>
    <row r="39" spans="1:11">
      <c r="A39" s="14" t="s">
        <v>1285</v>
      </c>
      <c r="B39" s="14" t="s">
        <v>1592</v>
      </c>
      <c r="I39" s="7">
        <v>1.5526315789473684</v>
      </c>
      <c r="K39" s="7">
        <v>1.4578947368421051</v>
      </c>
    </row>
    <row r="40" spans="1:11">
      <c r="A40" s="14" t="s">
        <v>1278</v>
      </c>
      <c r="B40" s="14" t="s">
        <v>1593</v>
      </c>
      <c r="I40" s="7">
        <v>1.5447368421052632</v>
      </c>
      <c r="K40" s="7">
        <v>1.4368421052631579</v>
      </c>
    </row>
    <row r="41" spans="1:11">
      <c r="A41" s="14" t="s">
        <v>1289</v>
      </c>
      <c r="B41" s="14" t="s">
        <v>1594</v>
      </c>
      <c r="I41" s="7">
        <v>1.7842105263157895</v>
      </c>
      <c r="K41" s="7">
        <v>1.2447368421052631</v>
      </c>
    </row>
    <row r="42" spans="1:11">
      <c r="A42" s="14" t="s">
        <v>1281</v>
      </c>
      <c r="B42" s="14" t="s">
        <v>1595</v>
      </c>
      <c r="I42" s="7">
        <v>1.5894736842105264</v>
      </c>
      <c r="K42" s="7">
        <v>1.2921052631578949</v>
      </c>
    </row>
    <row r="43" spans="1:11">
      <c r="A43" s="14" t="s">
        <v>1291</v>
      </c>
      <c r="B43" s="14" t="s">
        <v>1596</v>
      </c>
      <c r="I43" s="7">
        <v>1.0999999999999999</v>
      </c>
      <c r="K43" s="7">
        <v>1.2157894736842105</v>
      </c>
    </row>
    <row r="44" spans="1:11">
      <c r="A44" s="14" t="s">
        <v>1282</v>
      </c>
      <c r="B44" s="14" t="s">
        <v>1597</v>
      </c>
      <c r="I44" s="7">
        <v>1.2894736842105263</v>
      </c>
      <c r="K44" s="7">
        <v>1.2421052631578948</v>
      </c>
    </row>
    <row r="45" spans="1:11">
      <c r="A45" s="14" t="s">
        <v>2103</v>
      </c>
      <c r="B45" s="14" t="s">
        <v>2099</v>
      </c>
      <c r="H45" s="12">
        <v>72.7</v>
      </c>
      <c r="I45" s="7">
        <v>0.90526315789473677</v>
      </c>
      <c r="K45" s="7">
        <v>1.9131578947368422</v>
      </c>
    </row>
    <row r="46" spans="1:11">
      <c r="A46" s="14" t="s">
        <v>2102</v>
      </c>
      <c r="B46" s="14" t="s">
        <v>2098</v>
      </c>
      <c r="H46" s="12">
        <v>71.900000000000006</v>
      </c>
      <c r="I46" s="7">
        <v>0.85789473684210527</v>
      </c>
      <c r="K46" s="7">
        <v>1.892105263157895</v>
      </c>
    </row>
    <row r="47" spans="1:11">
      <c r="A47" s="14" t="s">
        <v>1286</v>
      </c>
      <c r="B47" s="14" t="s">
        <v>1598</v>
      </c>
      <c r="I47" s="7">
        <v>2.1631578947368424</v>
      </c>
      <c r="K47" s="7">
        <v>1.0157894736842106</v>
      </c>
    </row>
    <row r="48" spans="1:11">
      <c r="A48" s="14" t="s">
        <v>1279</v>
      </c>
      <c r="B48" s="14" t="s">
        <v>1599</v>
      </c>
      <c r="I48" s="7">
        <v>1.7921052631578946</v>
      </c>
      <c r="K48" s="7">
        <v>1.2552631578947369</v>
      </c>
    </row>
    <row r="49" spans="1:11">
      <c r="A49" s="14" t="s">
        <v>1283</v>
      </c>
      <c r="B49" s="14" t="s">
        <v>1600</v>
      </c>
      <c r="I49" s="7">
        <v>1.3842105263157896</v>
      </c>
      <c r="K49" s="7">
        <v>1.4157894736842105</v>
      </c>
    </row>
    <row r="50" spans="1:11">
      <c r="A50" s="14" t="s">
        <v>1277</v>
      </c>
      <c r="B50" s="14" t="s">
        <v>1601</v>
      </c>
      <c r="I50" s="7">
        <v>1.6789473684210525</v>
      </c>
      <c r="K50" s="7">
        <v>1.1973684210526316</v>
      </c>
    </row>
    <row r="51" spans="1:11">
      <c r="A51" s="14" t="s">
        <v>1290</v>
      </c>
      <c r="B51" s="14" t="s">
        <v>1602</v>
      </c>
      <c r="I51" s="7">
        <v>1.1973684210526316</v>
      </c>
      <c r="K51" s="7">
        <v>1.2868421052631578</v>
      </c>
    </row>
    <row r="52" spans="1:11">
      <c r="A52" s="14" t="s">
        <v>2101</v>
      </c>
      <c r="B52" s="14" t="s">
        <v>2100</v>
      </c>
      <c r="H52" s="12">
        <v>84.8</v>
      </c>
      <c r="I52" s="7">
        <v>0.86052631578947381</v>
      </c>
      <c r="K52" s="7">
        <v>2.2315789473684209</v>
      </c>
    </row>
    <row r="53" spans="1:11">
      <c r="A53" s="14" t="s">
        <v>1284</v>
      </c>
      <c r="B53" s="14" t="s">
        <v>1603</v>
      </c>
      <c r="I53" s="7">
        <v>1.5473684210526315</v>
      </c>
      <c r="K53" s="7">
        <v>1.6657894736842105</v>
      </c>
    </row>
    <row r="54" spans="1:11">
      <c r="A54" s="14" t="s">
        <v>1287</v>
      </c>
      <c r="B54" s="14" t="s">
        <v>1604</v>
      </c>
      <c r="I54" s="7">
        <v>1.236842105263158</v>
      </c>
      <c r="K54" s="7">
        <v>1.5710526315789475</v>
      </c>
    </row>
    <row r="55" spans="1:11">
      <c r="A55" s="14" t="s">
        <v>1292</v>
      </c>
      <c r="B55" s="14" t="s">
        <v>1605</v>
      </c>
      <c r="I55" s="7">
        <v>1.1500000000000001</v>
      </c>
      <c r="K55" s="7">
        <v>1.5289473684210526</v>
      </c>
    </row>
    <row r="56" spans="1:11">
      <c r="I56" s="7">
        <v>1.4185526315789472</v>
      </c>
      <c r="K56" s="7">
        <v>1.4181578947368423</v>
      </c>
    </row>
  </sheetData>
  <conditionalFormatting sqref="I2:I2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2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2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2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2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21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21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6:I5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6:K5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2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89D5-7D88-4433-9992-B9E2AE8B5F9C}">
  <sheetPr codeName="Sheet9"/>
  <dimension ref="A1:AA1000"/>
  <sheetViews>
    <sheetView workbookViewId="0">
      <selection activeCell="L5" sqref="L5"/>
    </sheetView>
  </sheetViews>
  <sheetFormatPr defaultRowHeight="16.5"/>
  <cols>
    <col min="1" max="1" width="24.625" style="22" customWidth="1"/>
    <col min="2" max="2" width="24.875" style="22" customWidth="1"/>
    <col min="3" max="3" width="20.25" style="22" customWidth="1"/>
    <col min="4" max="4" width="18.75" style="22" customWidth="1"/>
    <col min="5" max="5" width="3.875" style="26" bestFit="1" customWidth="1"/>
    <col min="6" max="6" width="18.75" style="26" customWidth="1"/>
    <col min="7" max="7" width="9" style="27"/>
    <col min="8" max="11" width="9" style="23" customWidth="1"/>
    <col min="12" max="12" width="9" style="93"/>
    <col min="13" max="16" width="0" style="22" hidden="1" customWidth="1"/>
    <col min="17" max="17" width="9" style="92"/>
    <col min="18" max="21" width="0" style="22" hidden="1" customWidth="1"/>
    <col min="22" max="23" width="9" style="25"/>
    <col min="24" max="24" width="9" style="27"/>
    <col min="25" max="25" width="9" style="22"/>
    <col min="26" max="26" width="31.875" style="26" customWidth="1"/>
    <col min="27" max="27" width="13.75" style="26" customWidth="1"/>
    <col min="28" max="16384" width="9" style="22"/>
  </cols>
  <sheetData>
    <row r="1" spans="1:27">
      <c r="A1" s="22" t="str">
        <f>IF([1]FINAL!A1=0,"",[1]FINAL!A1)</f>
        <v>Player Name</v>
      </c>
      <c r="B1" s="22" t="str">
        <f>IF([1]FINAL!C1=0,"",[1]FINAL!C1)</f>
        <v>Alt Player Name B</v>
      </c>
      <c r="C1" s="22" t="str">
        <f>IF([1]FINAL!E1=0,"",[1]FINAL!E1)</f>
        <v>Alt Player Name C</v>
      </c>
      <c r="D1" s="22" t="str">
        <f>IF([1]FINAL!G1=0,"",[1]FINAL!G1)</f>
        <v>Alt Player Name D</v>
      </c>
      <c r="E1" s="26" t="s">
        <v>3417</v>
      </c>
      <c r="F1" s="26" t="str">
        <f>[1]FINAL!$V1</f>
        <v>Team</v>
      </c>
      <c r="G1" s="94" t="s">
        <v>215</v>
      </c>
      <c r="H1" s="95"/>
      <c r="I1" s="95"/>
      <c r="J1" s="95"/>
      <c r="K1" s="95"/>
      <c r="L1" s="96" t="s">
        <v>213</v>
      </c>
      <c r="M1" s="97"/>
      <c r="N1" s="97"/>
      <c r="O1" s="97"/>
      <c r="P1" s="97"/>
      <c r="Q1" s="98" t="s">
        <v>13</v>
      </c>
      <c r="R1" s="99"/>
      <c r="S1" s="99"/>
      <c r="T1" s="99"/>
      <c r="U1" s="99"/>
      <c r="V1" s="94" t="s">
        <v>214</v>
      </c>
      <c r="W1" s="94" t="s">
        <v>36</v>
      </c>
      <c r="X1" s="94" t="s">
        <v>3780</v>
      </c>
      <c r="Z1" s="24" t="s">
        <v>1055</v>
      </c>
      <c r="AA1" s="26" t="s">
        <v>442</v>
      </c>
    </row>
    <row r="2" spans="1:27">
      <c r="A2" s="22" t="str">
        <f>IF([1]FINAL!A2=0,"",[1]FINAL!A2)</f>
        <v>Bruno Borges Fernandes</v>
      </c>
      <c r="B2" s="22" t="str">
        <f>IF([1]FINAL!C2=0,"",[1]FINAL!C2)</f>
        <v>B.Fernandes</v>
      </c>
      <c r="C2" s="22" t="str">
        <f>IF([1]FINAL!E2=0,"",[1]FINAL!E2)</f>
        <v>Bruno Fernandes</v>
      </c>
      <c r="D2" s="22" t="str">
        <f>IF([1]FINAL!G2=0,"",[1]FINAL!G2)</f>
        <v/>
      </c>
      <c r="E2" s="85">
        <f>[1]FINAL!$AO2</f>
        <v>426</v>
      </c>
      <c r="F2" s="26" t="str">
        <f>[1]FINAL!$V2</f>
        <v>MUN</v>
      </c>
      <c r="G2" s="27">
        <f>IFERROR(VLOOKUP($F2,Table2!$B$1:$C$21,MATCH("MP",Table2!$B$1:$C$1,0),0),"")</f>
        <v>38</v>
      </c>
      <c r="H2" s="23">
        <f>IFERROR(VLOOKUP(A2,PlayingTime!$B$1:$T$1001,MATCH("Min",PlayingTime!$B$2:$T$2,0),0),0)</f>
        <v>0</v>
      </c>
      <c r="I2" s="23">
        <f>IFERROR(VLOOKUP(B2,PlayingTime!$B$1:$T$1001,MATCH("Min",PlayingTime!$B$2:$T$2,0),0),0)</f>
        <v>0</v>
      </c>
      <c r="J2" s="23">
        <f>IFERROR(VLOOKUP(C2,PlayingTime!$B$1:$T$1001,MATCH("Min",PlayingTime!$B$2:$T$2,0),0),0)</f>
        <v>3063</v>
      </c>
      <c r="K2" s="23">
        <f>IFERROR(VLOOKUP(D2,PlayingTime!$B$1:$T$1001,MATCH("Min",PlayingTime!$B$2:$T$2,0),0),0)</f>
        <v>0</v>
      </c>
      <c r="L2" s="93">
        <f>IFERROR(VLOOKUP($E2,OLD!$Q$1:$DZ$1000,MATCH("minutes",OLD!$Q$1:$DZ$1,0),0),0)</f>
        <v>3065</v>
      </c>
      <c r="M2" s="22">
        <f>IFERROR(VLOOKUP(A2,#REF!,MATCH("xG",#REF!,0),0),0)</f>
        <v>0</v>
      </c>
      <c r="N2" s="22">
        <f>IFERROR(VLOOKUP(B2,#REF!,MATCH("xG",#REF!,0),0),0)</f>
        <v>0</v>
      </c>
      <c r="O2" s="22">
        <f>IFERROR(VLOOKUP(C2,#REF!,MATCH("xG",#REF!,0),0),0)</f>
        <v>0</v>
      </c>
      <c r="P2" s="22">
        <f>IFERROR(VLOOKUP(D2,#REF!,MATCH("xG",#REF!,0),0),0)</f>
        <v>0</v>
      </c>
      <c r="Q2" s="92">
        <f>IFERROR(VLOOKUP($E2,OLD!$Q$1:$DZ$1000,MATCH("expected_goals",OLD!$Q$1:$DZ$1,0),0),0)</f>
        <v>10.79</v>
      </c>
      <c r="R2" s="22">
        <f>IFERROR(VLOOKUP(A2,#REF!,MATCH("xAG",#REF!,0),0),0)</f>
        <v>0</v>
      </c>
      <c r="S2" s="22">
        <f>IFERROR(VLOOKUP(B2,#REF!,MATCH("xAG",#REF!,0),0),0)</f>
        <v>0</v>
      </c>
      <c r="T2" s="22">
        <f>IFERROR(VLOOKUP(C2,#REF!,MATCH("xAG",#REF!,0),0),0)</f>
        <v>0</v>
      </c>
      <c r="U2" s="22">
        <f>IFERROR(VLOOKUP(D2,#REF!,MATCH("xAG",#REF!,0),0),0)</f>
        <v>0</v>
      </c>
      <c r="V2" s="92">
        <f>IFERROR(VLOOKUP($E2,OLD!$Q$1:$DZ$1000,MATCH("expected_assists",OLD!$Q$1:$DZ$1,0),0),0)</f>
        <v>12.28</v>
      </c>
      <c r="W2" s="93">
        <f>IFERROR(VLOOKUP($E2,OLD!$Q$1:$DZ$1000,MATCH("total_points",OLD!$Q$1:$DZ$1,0),0),0)</f>
        <v>235</v>
      </c>
      <c r="X2" s="27">
        <f>IFERROR(VLOOKUP(E2,OLD!$Q$1:$BZ$1000,MATCH("defensive_contribution",OLD!$Q$1:$BZ$1,0),0),"")</f>
        <v>287</v>
      </c>
      <c r="Z2" s="26" t="str">
        <f>API!O2&amp;" "&amp;API!Y2</f>
        <v>0 FALSE</v>
      </c>
      <c r="AA2" s="26">
        <f>API!AF2</f>
        <v>3</v>
      </c>
    </row>
    <row r="3" spans="1:27">
      <c r="A3" s="22" t="str">
        <f>IF([1]FINAL!A3=0,"",[1]FINAL!A3)</f>
        <v>Bukayo Saka</v>
      </c>
      <c r="B3" s="22" t="str">
        <f>IF([1]FINAL!C3=0,"",[1]FINAL!C3)</f>
        <v>Saka</v>
      </c>
      <c r="C3" s="22" t="str">
        <f>IF([1]FINAL!E3=0,"",[1]FINAL!E3)</f>
        <v/>
      </c>
      <c r="D3" s="22" t="str">
        <f>IF([1]FINAL!G3=0,"",[1]FINAL!G3)</f>
        <v/>
      </c>
      <c r="E3" s="85">
        <f>[1]FINAL!$AO3</f>
        <v>12</v>
      </c>
      <c r="F3" s="26" t="str">
        <f>[1]FINAL!$V3</f>
        <v>ARS</v>
      </c>
      <c r="G3" s="27">
        <f>IFERROR(VLOOKUP($F3,Table2!$B$1:$C$21,MATCH("MP",Table2!$B$1:$C$1,0),0),"")</f>
        <v>38</v>
      </c>
      <c r="H3" s="23">
        <f>IFERROR(VLOOKUP(A3,PlayingTime!$B$1:$T$1001,MATCH("Min",PlayingTime!$B$2:$T$2,0),0),0)</f>
        <v>2222</v>
      </c>
      <c r="I3" s="23">
        <f>IFERROR(VLOOKUP(B3,PlayingTime!$B$1:$T$1001,MATCH("Min",PlayingTime!$B$2:$T$2,0),0),0)</f>
        <v>0</v>
      </c>
      <c r="J3" s="23">
        <f>IFERROR(VLOOKUP(C3,PlayingTime!$B$1:$T$1001,MATCH("Min",PlayingTime!$B$2:$T$2,0),0),0)</f>
        <v>0</v>
      </c>
      <c r="K3" s="23">
        <f>IFERROR(VLOOKUP(D3,PlayingTime!$B$1:$T$1001,MATCH("Min",PlayingTime!$B$2:$T$2,0),0),0)</f>
        <v>0</v>
      </c>
      <c r="L3" s="93">
        <f>IFERROR(VLOOKUP($E3,OLD!$Q$1:$DZ$1000,MATCH("minutes",OLD!$Q$1:$DZ$1,0),0),0)</f>
        <v>2218</v>
      </c>
      <c r="M3" s="22">
        <f>IFERROR(VLOOKUP(A3,#REF!,MATCH("xG",#REF!,0),0),0)</f>
        <v>0</v>
      </c>
      <c r="N3" s="22">
        <f>IFERROR(VLOOKUP(B3,#REF!,MATCH("xG",#REF!,0),0),0)</f>
        <v>0</v>
      </c>
      <c r="O3" s="22">
        <f>IFERROR(VLOOKUP(C3,#REF!,MATCH("xG",#REF!,0),0),0)</f>
        <v>0</v>
      </c>
      <c r="P3" s="22">
        <f>IFERROR(VLOOKUP(D3,#REF!,MATCH("xG",#REF!,0),0),0)</f>
        <v>0</v>
      </c>
      <c r="Q3" s="92">
        <f>IFERROR(VLOOKUP($E3,OLD!$Q$1:$DZ$1000,MATCH("expected_goals",OLD!$Q$1:$DZ$1,0),0),0)</f>
        <v>7.57</v>
      </c>
      <c r="R3" s="22">
        <f>IFERROR(VLOOKUP(A3,#REF!,MATCH("xAG",#REF!,0),0),0)</f>
        <v>0</v>
      </c>
      <c r="S3" s="22">
        <f>IFERROR(VLOOKUP(B3,#REF!,MATCH("xAG",#REF!,0),0),0)</f>
        <v>0</v>
      </c>
      <c r="T3" s="22">
        <f>IFERROR(VLOOKUP(C3,#REF!,MATCH("xAG",#REF!,0),0),0)</f>
        <v>0</v>
      </c>
      <c r="U3" s="22">
        <f>IFERROR(VLOOKUP(D3,#REF!,MATCH("xAG",#REF!,0),0),0)</f>
        <v>0</v>
      </c>
      <c r="V3" s="92">
        <f>IFERROR(VLOOKUP($E3,OLD!$Q$1:$DZ$1000,MATCH("expected_assists",OLD!$Q$1:$DZ$1,0),0),0)</f>
        <v>7.16</v>
      </c>
      <c r="W3" s="93">
        <f>IFERROR(VLOOKUP($E3,OLD!$Q$1:$DZ$1000,MATCH("total_points",OLD!$Q$1:$DZ$1,0),0),0)</f>
        <v>157</v>
      </c>
      <c r="X3" s="27">
        <f>IFERROR(VLOOKUP(E3,OLD!$Q$1:$BZ$1000,MATCH("defensive_contribution",OLD!$Q$1:$BZ$1,0),0),"")</f>
        <v>184</v>
      </c>
      <c r="Z3" s="26" t="str">
        <f>API!O3&amp;" "&amp;API!Y3</f>
        <v>0 FALSE</v>
      </c>
      <c r="AA3" s="26">
        <f>API!AF3</f>
        <v>3</v>
      </c>
    </row>
    <row r="4" spans="1:27">
      <c r="A4" s="22" t="str">
        <f>IF([1]FINAL!A4=0,"",[1]FINAL!A4)</f>
        <v>Cole Palmer</v>
      </c>
      <c r="B4" s="22" t="str">
        <f>IF([1]FINAL!C4=0,"",[1]FINAL!C4)</f>
        <v>Palmer</v>
      </c>
      <c r="C4" s="22" t="str">
        <f>IF([1]FINAL!E4=0,"",[1]FINAL!E4)</f>
        <v/>
      </c>
      <c r="D4" s="22" t="str">
        <f>IF([1]FINAL!G4=0,"",[1]FINAL!G4)</f>
        <v/>
      </c>
      <c r="E4" s="85">
        <f>[1]FINAL!$AO4</f>
        <v>154</v>
      </c>
      <c r="F4" s="26" t="str">
        <f>[1]FINAL!$V4</f>
        <v>CHE</v>
      </c>
      <c r="G4" s="27">
        <f>IFERROR(VLOOKUP($F4,Table2!$B$1:$C$21,MATCH("MP",Table2!$B$1:$C$1,0),0),"")</f>
        <v>38</v>
      </c>
      <c r="H4" s="23">
        <f>IFERROR(VLOOKUP(A4,PlayingTime!$B$1:$T$1001,MATCH("Min",PlayingTime!$B$2:$T$2,0),0),0)</f>
        <v>1955</v>
      </c>
      <c r="I4" s="23">
        <f>IFERROR(VLOOKUP(B4,PlayingTime!$B$1:$T$1001,MATCH("Min",PlayingTime!$B$2:$T$2,0),0),0)</f>
        <v>0</v>
      </c>
      <c r="J4" s="23">
        <f>IFERROR(VLOOKUP(C4,PlayingTime!$B$1:$T$1001,MATCH("Min",PlayingTime!$B$2:$T$2,0),0),0)</f>
        <v>0</v>
      </c>
      <c r="K4" s="23">
        <f>IFERROR(VLOOKUP(D4,PlayingTime!$B$1:$T$1001,MATCH("Min",PlayingTime!$B$2:$T$2,0),0),0)</f>
        <v>0</v>
      </c>
      <c r="L4" s="93">
        <f>IFERROR(VLOOKUP($E4,OLD!$Q$1:$DZ$1000,MATCH("minutes",OLD!$Q$1:$DZ$1,0),0),0)</f>
        <v>1954</v>
      </c>
      <c r="M4" s="22">
        <f>IFERROR(VLOOKUP(A4,#REF!,MATCH("xG",#REF!,0),0),0)</f>
        <v>0</v>
      </c>
      <c r="N4" s="22">
        <f>IFERROR(VLOOKUP(B4,#REF!,MATCH("xG",#REF!,0),0),0)</f>
        <v>0</v>
      </c>
      <c r="O4" s="22">
        <f>IFERROR(VLOOKUP(C4,#REF!,MATCH("xG",#REF!,0),0),0)</f>
        <v>0</v>
      </c>
      <c r="P4" s="22">
        <f>IFERROR(VLOOKUP(D4,#REF!,MATCH("xG",#REF!,0),0),0)</f>
        <v>0</v>
      </c>
      <c r="Q4" s="92">
        <f>IFERROR(VLOOKUP($E4,OLD!$Q$1:$DZ$1000,MATCH("expected_goals",OLD!$Q$1:$DZ$1,0),0),0)</f>
        <v>10.55</v>
      </c>
      <c r="R4" s="22">
        <f>IFERROR(VLOOKUP(A4,#REF!,MATCH("xAG",#REF!,0),0),0)</f>
        <v>0</v>
      </c>
      <c r="S4" s="22">
        <f>IFERROR(VLOOKUP(B4,#REF!,MATCH("xAG",#REF!,0),0),0)</f>
        <v>0</v>
      </c>
      <c r="T4" s="22">
        <f>IFERROR(VLOOKUP(C4,#REF!,MATCH("xAG",#REF!,0),0),0)</f>
        <v>0</v>
      </c>
      <c r="U4" s="22">
        <f>IFERROR(VLOOKUP(D4,#REF!,MATCH("xAG",#REF!,0),0),0)</f>
        <v>0</v>
      </c>
      <c r="V4" s="92">
        <f>IFERROR(VLOOKUP($E4,OLD!$Q$1:$DZ$1000,MATCH("expected_assists",OLD!$Q$1:$DZ$1,0),0),0)</f>
        <v>2.4900000000000002</v>
      </c>
      <c r="W4" s="93">
        <f>IFERROR(VLOOKUP($E4,OLD!$Q$1:$DZ$1000,MATCH("total_points",OLD!$Q$1:$DZ$1,0),0),0)</f>
        <v>114</v>
      </c>
      <c r="X4" s="27">
        <f>IFERROR(VLOOKUP(E4,OLD!$Q$1:$BZ$1000,MATCH("defensive_contribution",OLD!$Q$1:$BZ$1,0),0),"")</f>
        <v>135</v>
      </c>
      <c r="Z4" s="26" t="str">
        <f>API!O4&amp;" "&amp;API!Y4</f>
        <v>0 FALSE</v>
      </c>
      <c r="AA4" s="26">
        <f>API!AF4</f>
        <v>3</v>
      </c>
    </row>
    <row r="5" spans="1:27">
      <c r="A5" s="22" t="str">
        <f>IF([1]FINAL!A5=0,"",[1]FINAL!A5)</f>
        <v>Antoine Semenyo</v>
      </c>
      <c r="B5" s="22" t="str">
        <f>IF([1]FINAL!C5=0,"",[1]FINAL!C5)</f>
        <v>Semenyo</v>
      </c>
      <c r="C5" s="22" t="str">
        <f>IF([1]FINAL!E5=0,"",[1]FINAL!E5)</f>
        <v/>
      </c>
      <c r="D5" s="22" t="str">
        <f>IF([1]FINAL!G5=0,"",[1]FINAL!G5)</f>
        <v/>
      </c>
      <c r="E5" s="85">
        <f>[1]FINAL!$AO5</f>
        <v>397</v>
      </c>
      <c r="F5" s="26" t="str">
        <f>[1]FINAL!$V5</f>
        <v>MCI</v>
      </c>
      <c r="G5" s="27">
        <f>IFERROR(VLOOKUP($F5,Table2!$B$1:$C$21,MATCH("MP",Table2!$B$1:$C$1,0),0),"")</f>
        <v>38</v>
      </c>
      <c r="H5" s="23">
        <f>IFERROR(VLOOKUP(A5,PlayingTime!$B$1:$T$1001,MATCH("Min",PlayingTime!$B$2:$T$2,0),0),0)</f>
        <v>1798</v>
      </c>
      <c r="I5" s="23">
        <f>IFERROR(VLOOKUP(B5,PlayingTime!$B$1:$T$1001,MATCH("Min",PlayingTime!$B$2:$T$2,0),0),0)</f>
        <v>0</v>
      </c>
      <c r="J5" s="23">
        <f>IFERROR(VLOOKUP(C5,PlayingTime!$B$1:$T$1001,MATCH("Min",PlayingTime!$B$2:$T$2,0),0),0)</f>
        <v>0</v>
      </c>
      <c r="K5" s="23">
        <f>IFERROR(VLOOKUP(D5,PlayingTime!$B$1:$T$1001,MATCH("Min",PlayingTime!$B$2:$T$2,0),0),0)</f>
        <v>0</v>
      </c>
      <c r="L5" s="93">
        <f>IFERROR(VLOOKUP($E5,OLD!$Q$1:$DZ$1000,MATCH("minutes",OLD!$Q$1:$DZ$1,0),0),0)</f>
        <v>3200</v>
      </c>
      <c r="M5" s="22">
        <f>IFERROR(VLOOKUP(A5,#REF!,MATCH("xG",#REF!,0),0),0)</f>
        <v>0</v>
      </c>
      <c r="N5" s="22">
        <f>IFERROR(VLOOKUP(B5,#REF!,MATCH("xG",#REF!,0),0),0)</f>
        <v>0</v>
      </c>
      <c r="O5" s="22">
        <f>IFERROR(VLOOKUP(C5,#REF!,MATCH("xG",#REF!,0),0),0)</f>
        <v>0</v>
      </c>
      <c r="P5" s="22">
        <f>IFERROR(VLOOKUP(D5,#REF!,MATCH("xG",#REF!,0),0),0)</f>
        <v>0</v>
      </c>
      <c r="Q5" s="92">
        <f>IFERROR(VLOOKUP($E5,OLD!$Q$1:$DZ$1000,MATCH("expected_goals",OLD!$Q$1:$DZ$1,0),0),0)</f>
        <v>11.1</v>
      </c>
      <c r="R5" s="22">
        <f>IFERROR(VLOOKUP(A5,#REF!,MATCH("xAG",#REF!,0),0),0)</f>
        <v>0</v>
      </c>
      <c r="S5" s="22">
        <f>IFERROR(VLOOKUP(B5,#REF!,MATCH("xAG",#REF!,0),0),0)</f>
        <v>0</v>
      </c>
      <c r="T5" s="22">
        <f>IFERROR(VLOOKUP(C5,#REF!,MATCH("xAG",#REF!,0),0),0)</f>
        <v>0</v>
      </c>
      <c r="U5" s="22">
        <f>IFERROR(VLOOKUP(D5,#REF!,MATCH("xAG",#REF!,0),0),0)</f>
        <v>0</v>
      </c>
      <c r="V5" s="92">
        <f>IFERROR(VLOOKUP($E5,OLD!$Q$1:$DZ$1000,MATCH("expected_assists",OLD!$Q$1:$DZ$1,0),0),0)</f>
        <v>3.12</v>
      </c>
      <c r="W5" s="93">
        <f>IFERROR(VLOOKUP($E5,OLD!$Q$1:$DZ$1000,MATCH("total_points",OLD!$Q$1:$DZ$1,0),0),0)</f>
        <v>202</v>
      </c>
      <c r="X5" s="27">
        <f>IFERROR(VLOOKUP(E5,OLD!$Q$1:$BZ$1000,MATCH("defensive_contribution",OLD!$Q$1:$BZ$1,0),0),"")</f>
        <v>236</v>
      </c>
      <c r="Z5" s="26" t="str">
        <f>API!O5&amp;" "&amp;API!Y5</f>
        <v>0 FALSE</v>
      </c>
      <c r="AA5" s="26">
        <f>API!AF5</f>
        <v>3</v>
      </c>
    </row>
    <row r="6" spans="1:27">
      <c r="A6" s="22" t="str">
        <f>IF([1]FINAL!A6=0,"",[1]FINAL!A6)</f>
        <v>Morgan Gibbs-White</v>
      </c>
      <c r="B6" s="22" t="str">
        <f>IF([1]FINAL!C6=0,"",[1]FINAL!C6)</f>
        <v>Gibbs-White</v>
      </c>
      <c r="C6" s="22" t="str">
        <f>IF([1]FINAL!E6=0,"",[1]FINAL!E6)</f>
        <v/>
      </c>
      <c r="D6" s="22" t="str">
        <f>IF([1]FINAL!G6=0,"",[1]FINAL!G6)</f>
        <v/>
      </c>
      <c r="E6" s="85">
        <f>[1]FINAL!$AO6</f>
        <v>480</v>
      </c>
      <c r="F6" s="26" t="str">
        <f>[1]FINAL!$V6</f>
        <v>NFO</v>
      </c>
      <c r="G6" s="27">
        <f>IFERROR(VLOOKUP($F6,Table2!$B$1:$C$21,MATCH("MP",Table2!$B$1:$C$1,0),0),"")</f>
        <v>38</v>
      </c>
      <c r="H6" s="23">
        <f>IFERROR(VLOOKUP(A6,PlayingTime!$B$1:$T$1001,MATCH("Min",PlayingTime!$B$2:$T$2,0),0),0)</f>
        <v>3097</v>
      </c>
      <c r="I6" s="23">
        <f>IFERROR(VLOOKUP(B6,PlayingTime!$B$1:$T$1001,MATCH("Min",PlayingTime!$B$2:$T$2,0),0),0)</f>
        <v>0</v>
      </c>
      <c r="J6" s="23">
        <f>IFERROR(VLOOKUP(C6,PlayingTime!$B$1:$T$1001,MATCH("Min",PlayingTime!$B$2:$T$2,0),0),0)</f>
        <v>0</v>
      </c>
      <c r="K6" s="23">
        <f>IFERROR(VLOOKUP(D6,PlayingTime!$B$1:$T$1001,MATCH("Min",PlayingTime!$B$2:$T$2,0),0),0)</f>
        <v>0</v>
      </c>
      <c r="L6" s="93">
        <f>IFERROR(VLOOKUP($E6,OLD!$Q$1:$DZ$1000,MATCH("minutes",OLD!$Q$1:$DZ$1,0),0),0)</f>
        <v>3101</v>
      </c>
      <c r="M6" s="22">
        <f>IFERROR(VLOOKUP(A6,#REF!,MATCH("xG",#REF!,0),0),0)</f>
        <v>0</v>
      </c>
      <c r="N6" s="22">
        <f>IFERROR(VLOOKUP(B6,#REF!,MATCH("xG",#REF!,0),0),0)</f>
        <v>0</v>
      </c>
      <c r="O6" s="22">
        <f>IFERROR(VLOOKUP(C6,#REF!,MATCH("xG",#REF!,0),0),0)</f>
        <v>0</v>
      </c>
      <c r="P6" s="22">
        <f>IFERROR(VLOOKUP(D6,#REF!,MATCH("xG",#REF!,0),0),0)</f>
        <v>0</v>
      </c>
      <c r="Q6" s="92">
        <f>IFERROR(VLOOKUP($E6,OLD!$Q$1:$DZ$1000,MATCH("expected_goals",OLD!$Q$1:$DZ$1,0),0),0)</f>
        <v>10.81</v>
      </c>
      <c r="R6" s="22">
        <f>IFERROR(VLOOKUP(A6,#REF!,MATCH("xAG",#REF!,0),0),0)</f>
        <v>0</v>
      </c>
      <c r="S6" s="22">
        <f>IFERROR(VLOOKUP(B6,#REF!,MATCH("xAG",#REF!,0),0),0)</f>
        <v>0</v>
      </c>
      <c r="T6" s="22">
        <f>IFERROR(VLOOKUP(C6,#REF!,MATCH("xAG",#REF!,0),0),0)</f>
        <v>0</v>
      </c>
      <c r="U6" s="22">
        <f>IFERROR(VLOOKUP(D6,#REF!,MATCH("xAG",#REF!,0),0),0)</f>
        <v>0</v>
      </c>
      <c r="V6" s="92">
        <f>IFERROR(VLOOKUP($E6,OLD!$Q$1:$DZ$1000,MATCH("expected_assists",OLD!$Q$1:$DZ$1,0),0),0)</f>
        <v>2.91</v>
      </c>
      <c r="W6" s="93">
        <f>IFERROR(VLOOKUP($E6,OLD!$Q$1:$DZ$1000,MATCH("total_points",OLD!$Q$1:$DZ$1,0),0),0)</f>
        <v>188</v>
      </c>
      <c r="X6" s="27">
        <f>IFERROR(VLOOKUP(E6,OLD!$Q$1:$BZ$1000,MATCH("defensive_contribution",OLD!$Q$1:$BZ$1,0),0),"")</f>
        <v>178</v>
      </c>
      <c r="Z6" s="26" t="str">
        <f>API!O6&amp;" "&amp;API!Y6</f>
        <v>0 FALSE</v>
      </c>
      <c r="AA6" s="26">
        <f>API!AF6</f>
        <v>3</v>
      </c>
    </row>
    <row r="7" spans="1:27">
      <c r="A7" s="22" t="str">
        <f>IF([1]FINAL!A7=0,"",[1]FINAL!A7)</f>
        <v>Bryan Mbeumo</v>
      </c>
      <c r="B7" s="22" t="str">
        <f>IF([1]FINAL!C7=0,"",[1]FINAL!C7)</f>
        <v>Mbeumo</v>
      </c>
      <c r="C7" s="22" t="str">
        <f>IF([1]FINAL!E7=0,"",[1]FINAL!E7)</f>
        <v/>
      </c>
      <c r="D7" s="22" t="str">
        <f>IF([1]FINAL!G7=0,"",[1]FINAL!G7)</f>
        <v/>
      </c>
      <c r="E7" s="85">
        <f>[1]FINAL!$AO7</f>
        <v>427</v>
      </c>
      <c r="F7" s="26" t="str">
        <f>[1]FINAL!$V7</f>
        <v>MUN</v>
      </c>
      <c r="G7" s="27">
        <f>IFERROR(VLOOKUP($F7,Table2!$B$1:$C$21,MATCH("MP",Table2!$B$1:$C$1,0),0),"")</f>
        <v>38</v>
      </c>
      <c r="H7" s="23">
        <f>IFERROR(VLOOKUP(A7,PlayingTime!$B$1:$T$1001,MATCH("Min",PlayingTime!$B$2:$T$2,0),0),0)</f>
        <v>2609</v>
      </c>
      <c r="I7" s="23">
        <f>IFERROR(VLOOKUP(B7,PlayingTime!$B$1:$T$1001,MATCH("Min",PlayingTime!$B$2:$T$2,0),0),0)</f>
        <v>0</v>
      </c>
      <c r="J7" s="23">
        <f>IFERROR(VLOOKUP(C7,PlayingTime!$B$1:$T$1001,MATCH("Min",PlayingTime!$B$2:$T$2,0),0),0)</f>
        <v>0</v>
      </c>
      <c r="K7" s="23">
        <f>IFERROR(VLOOKUP(D7,PlayingTime!$B$1:$T$1001,MATCH("Min",PlayingTime!$B$2:$T$2,0),0),0)</f>
        <v>0</v>
      </c>
      <c r="L7" s="93">
        <f>IFERROR(VLOOKUP($E7,OLD!$Q$1:$DZ$1000,MATCH("minutes",OLD!$Q$1:$DZ$1,0),0),0)</f>
        <v>2611</v>
      </c>
      <c r="M7" s="22">
        <f>IFERROR(VLOOKUP(A7,#REF!,MATCH("xG",#REF!,0),0),0)</f>
        <v>0</v>
      </c>
      <c r="N7" s="22">
        <f>IFERROR(VLOOKUP(B7,#REF!,MATCH("xG",#REF!,0),0),0)</f>
        <v>0</v>
      </c>
      <c r="O7" s="22">
        <f>IFERROR(VLOOKUP(C7,#REF!,MATCH("xG",#REF!,0),0),0)</f>
        <v>0</v>
      </c>
      <c r="P7" s="22">
        <f>IFERROR(VLOOKUP(D7,#REF!,MATCH("xG",#REF!,0),0),0)</f>
        <v>0</v>
      </c>
      <c r="Q7" s="92">
        <f>IFERROR(VLOOKUP($E7,OLD!$Q$1:$DZ$1000,MATCH("expected_goals",OLD!$Q$1:$DZ$1,0),0),0)</f>
        <v>11.98</v>
      </c>
      <c r="R7" s="22">
        <f>IFERROR(VLOOKUP(A7,#REF!,MATCH("xAG",#REF!,0),0),0)</f>
        <v>0</v>
      </c>
      <c r="S7" s="22">
        <f>IFERROR(VLOOKUP(B7,#REF!,MATCH("xAG",#REF!,0),0),0)</f>
        <v>0</v>
      </c>
      <c r="T7" s="22">
        <f>IFERROR(VLOOKUP(C7,#REF!,MATCH("xAG",#REF!,0),0),0)</f>
        <v>0</v>
      </c>
      <c r="U7" s="22">
        <f>IFERROR(VLOOKUP(D7,#REF!,MATCH("xAG",#REF!,0),0),0)</f>
        <v>0</v>
      </c>
      <c r="V7" s="92">
        <f>IFERROR(VLOOKUP($E7,OLD!$Q$1:$DZ$1000,MATCH("expected_assists",OLD!$Q$1:$DZ$1,0),0),0)</f>
        <v>4.99</v>
      </c>
      <c r="W7" s="93">
        <f>IFERROR(VLOOKUP($E7,OLD!$Q$1:$DZ$1000,MATCH("total_points",OLD!$Q$1:$DZ$1,0),0),0)</f>
        <v>148</v>
      </c>
      <c r="X7" s="27">
        <f>IFERROR(VLOOKUP(E7,OLD!$Q$1:$BZ$1000,MATCH("defensive_contribution",OLD!$Q$1:$BZ$1,0),0),"")</f>
        <v>139</v>
      </c>
      <c r="Z7" s="26" t="str">
        <f>API!O7&amp;" "&amp;API!Y7</f>
        <v>0 FALSE</v>
      </c>
      <c r="AA7" s="26">
        <f>API!AF7</f>
        <v>3</v>
      </c>
    </row>
    <row r="8" spans="1:27">
      <c r="A8" s="22" t="str">
        <f>IF([1]FINAL!A8=0,"",[1]FINAL!A8)</f>
        <v>Matheus Santos Carneiro Da Cunha</v>
      </c>
      <c r="B8" s="22" t="str">
        <f>IF([1]FINAL!C8=0,"",[1]FINAL!C8)</f>
        <v>Cunha</v>
      </c>
      <c r="C8" s="22" t="str">
        <f>IF([1]FINAL!E8=0,"",[1]FINAL!E8)</f>
        <v>Matheus Cunha</v>
      </c>
      <c r="D8" s="22" t="str">
        <f>IF([1]FINAL!G8=0,"",[1]FINAL!G8)</f>
        <v/>
      </c>
      <c r="E8" s="85">
        <f>[1]FINAL!$AO8</f>
        <v>428</v>
      </c>
      <c r="F8" s="26" t="str">
        <f>[1]FINAL!$V8</f>
        <v>MUN</v>
      </c>
      <c r="G8" s="27">
        <f>IFERROR(VLOOKUP($F8,Table2!$B$1:$C$21,MATCH("MP",Table2!$B$1:$C$1,0),0),"")</f>
        <v>38</v>
      </c>
      <c r="H8" s="23">
        <f>IFERROR(VLOOKUP(A8,PlayingTime!$B$1:$T$1001,MATCH("Min",PlayingTime!$B$2:$T$2,0),0),0)</f>
        <v>0</v>
      </c>
      <c r="I8" s="23">
        <f>IFERROR(VLOOKUP(B8,PlayingTime!$B$1:$T$1001,MATCH("Min",PlayingTime!$B$2:$T$2,0),0),0)</f>
        <v>0</v>
      </c>
      <c r="J8" s="23">
        <f>IFERROR(VLOOKUP(C8,PlayingTime!$B$1:$T$1001,MATCH("Min",PlayingTime!$B$2:$T$2,0),0),0)</f>
        <v>2494</v>
      </c>
      <c r="K8" s="23">
        <f>IFERROR(VLOOKUP(D8,PlayingTime!$B$1:$T$1001,MATCH("Min",PlayingTime!$B$2:$T$2,0),0),0)</f>
        <v>0</v>
      </c>
      <c r="L8" s="93">
        <f>IFERROR(VLOOKUP($E8,OLD!$Q$1:$DZ$1000,MATCH("minutes",OLD!$Q$1:$DZ$1,0),0),0)</f>
        <v>2493</v>
      </c>
      <c r="M8" s="22">
        <f>IFERROR(VLOOKUP(A8,#REF!,MATCH("xG",#REF!,0),0),0)</f>
        <v>0</v>
      </c>
      <c r="N8" s="22">
        <f>IFERROR(VLOOKUP(B8,#REF!,MATCH("xG",#REF!,0),0),0)</f>
        <v>0</v>
      </c>
      <c r="O8" s="22">
        <f>IFERROR(VLOOKUP(C8,#REF!,MATCH("xG",#REF!,0),0),0)</f>
        <v>0</v>
      </c>
      <c r="P8" s="22">
        <f>IFERROR(VLOOKUP(D8,#REF!,MATCH("xG",#REF!,0),0),0)</f>
        <v>0</v>
      </c>
      <c r="Q8" s="92">
        <f>IFERROR(VLOOKUP($E8,OLD!$Q$1:$DZ$1000,MATCH("expected_goals",OLD!$Q$1:$DZ$1,0),0),0)</f>
        <v>6.9</v>
      </c>
      <c r="R8" s="22">
        <f>IFERROR(VLOOKUP(A8,#REF!,MATCH("xAG",#REF!,0),0),0)</f>
        <v>0</v>
      </c>
      <c r="S8" s="22">
        <f>IFERROR(VLOOKUP(B8,#REF!,MATCH("xAG",#REF!,0),0),0)</f>
        <v>0</v>
      </c>
      <c r="T8" s="22">
        <f>IFERROR(VLOOKUP(C8,#REF!,MATCH("xAG",#REF!,0),0),0)</f>
        <v>0</v>
      </c>
      <c r="U8" s="22">
        <f>IFERROR(VLOOKUP(D8,#REF!,MATCH("xAG",#REF!,0),0),0)</f>
        <v>0</v>
      </c>
      <c r="V8" s="92">
        <f>IFERROR(VLOOKUP($E8,OLD!$Q$1:$DZ$1000,MATCH("expected_assists",OLD!$Q$1:$DZ$1,0),0),0)</f>
        <v>3.36</v>
      </c>
      <c r="W8" s="93">
        <f>IFERROR(VLOOKUP($E8,OLD!$Q$1:$DZ$1000,MATCH("total_points",OLD!$Q$1:$DZ$1,0),0),0)</f>
        <v>143</v>
      </c>
      <c r="X8" s="27">
        <f>IFERROR(VLOOKUP(E8,OLD!$Q$1:$BZ$1000,MATCH("defensive_contribution",OLD!$Q$1:$BZ$1,0),0),"")</f>
        <v>211</v>
      </c>
      <c r="Z8" s="26" t="str">
        <f>API!O8&amp;" "&amp;API!Y8</f>
        <v>0 FALSE</v>
      </c>
      <c r="AA8" s="26">
        <f>API!AF8</f>
        <v>3</v>
      </c>
    </row>
    <row r="9" spans="1:27">
      <c r="A9" s="22" t="str">
        <f>IF([1]FINAL!A9=0,"",[1]FINAL!A9)</f>
        <v>Declan Rice</v>
      </c>
      <c r="B9" s="22" t="str">
        <f>IF([1]FINAL!C9=0,"",[1]FINAL!C9)</f>
        <v>Rice</v>
      </c>
      <c r="C9" s="22" t="str">
        <f>IF([1]FINAL!E9=0,"",[1]FINAL!E9)</f>
        <v/>
      </c>
      <c r="D9" s="22" t="str">
        <f>IF([1]FINAL!G9=0,"",[1]FINAL!G9)</f>
        <v/>
      </c>
      <c r="E9" s="85">
        <f>[1]FINAL!$AO9</f>
        <v>13</v>
      </c>
      <c r="F9" s="26" t="str">
        <f>[1]FINAL!$V9</f>
        <v>ARS</v>
      </c>
      <c r="G9" s="27">
        <f>IFERROR(VLOOKUP($F9,Table2!$B$1:$C$21,MATCH("MP",Table2!$B$1:$C$1,0),0),"")</f>
        <v>38</v>
      </c>
      <c r="H9" s="23">
        <f>IFERROR(VLOOKUP(A9,PlayingTime!$B$1:$T$1001,MATCH("Min",PlayingTime!$B$2:$T$2,0),0),0)</f>
        <v>3094</v>
      </c>
      <c r="I9" s="23">
        <f>IFERROR(VLOOKUP(B9,PlayingTime!$B$1:$T$1001,MATCH("Min",PlayingTime!$B$2:$T$2,0),0),0)</f>
        <v>0</v>
      </c>
      <c r="J9" s="23">
        <f>IFERROR(VLOOKUP(C9,PlayingTime!$B$1:$T$1001,MATCH("Min",PlayingTime!$B$2:$T$2,0),0),0)</f>
        <v>0</v>
      </c>
      <c r="K9" s="23">
        <f>IFERROR(VLOOKUP(D9,PlayingTime!$B$1:$T$1001,MATCH("Min",PlayingTime!$B$2:$T$2,0),0),0)</f>
        <v>0</v>
      </c>
      <c r="L9" s="93">
        <f>IFERROR(VLOOKUP($E9,OLD!$Q$1:$DZ$1000,MATCH("minutes",OLD!$Q$1:$DZ$1,0),0),0)</f>
        <v>3093</v>
      </c>
      <c r="M9" s="22">
        <f>IFERROR(VLOOKUP(A9,#REF!,MATCH("xG",#REF!,0),0),0)</f>
        <v>0</v>
      </c>
      <c r="N9" s="22">
        <f>IFERROR(VLOOKUP(B9,#REF!,MATCH("xG",#REF!,0),0),0)</f>
        <v>0</v>
      </c>
      <c r="O9" s="22">
        <f>IFERROR(VLOOKUP(C9,#REF!,MATCH("xG",#REF!,0),0),0)</f>
        <v>0</v>
      </c>
      <c r="P9" s="22">
        <f>IFERROR(VLOOKUP(D9,#REF!,MATCH("xG",#REF!,0),0),0)</f>
        <v>0</v>
      </c>
      <c r="Q9" s="92">
        <f>IFERROR(VLOOKUP($E9,OLD!$Q$1:$DZ$1000,MATCH("expected_goals",OLD!$Q$1:$DZ$1,0),0),0)</f>
        <v>3.15</v>
      </c>
      <c r="R9" s="22">
        <f>IFERROR(VLOOKUP(A9,#REF!,MATCH("xAG",#REF!,0),0),0)</f>
        <v>0</v>
      </c>
      <c r="S9" s="22">
        <f>IFERROR(VLOOKUP(B9,#REF!,MATCH("xAG",#REF!,0),0),0)</f>
        <v>0</v>
      </c>
      <c r="T9" s="22">
        <f>IFERROR(VLOOKUP(C9,#REF!,MATCH("xAG",#REF!,0),0),0)</f>
        <v>0</v>
      </c>
      <c r="U9" s="22">
        <f>IFERROR(VLOOKUP(D9,#REF!,MATCH("xAG",#REF!,0),0),0)</f>
        <v>0</v>
      </c>
      <c r="V9" s="92">
        <f>IFERROR(VLOOKUP($E9,OLD!$Q$1:$DZ$1000,MATCH("expected_assists",OLD!$Q$1:$DZ$1,0),0),0)</f>
        <v>7.32</v>
      </c>
      <c r="W9" s="93">
        <f>IFERROR(VLOOKUP($E9,OLD!$Q$1:$DZ$1000,MATCH("total_points",OLD!$Q$1:$DZ$1,0),0),0)</f>
        <v>184</v>
      </c>
      <c r="X9" s="27">
        <f>IFERROR(VLOOKUP(E9,OLD!$Q$1:$BZ$1000,MATCH("defensive_contribution",OLD!$Q$1:$BZ$1,0),0),"")</f>
        <v>376</v>
      </c>
      <c r="Z9" s="26" t="str">
        <f>API!O9&amp;" "&amp;API!Y9</f>
        <v>0 FALSE</v>
      </c>
      <c r="AA9" s="26">
        <f>API!AF9</f>
        <v>3</v>
      </c>
    </row>
    <row r="10" spans="1:27">
      <c r="A10" s="22" t="str">
        <f>IF([1]FINAL!A10=0,"",[1]FINAL!A10)</f>
        <v>Morgan Rogers</v>
      </c>
      <c r="B10" s="22" t="str">
        <f>IF([1]FINAL!C10=0,"",[1]FINAL!C10)</f>
        <v>Rogers</v>
      </c>
      <c r="C10" s="22" t="str">
        <f>IF([1]FINAL!E10=0,"",[1]FINAL!E10)</f>
        <v/>
      </c>
      <c r="D10" s="22" t="str">
        <f>IF([1]FINAL!G10=0,"",[1]FINAL!G10)</f>
        <v/>
      </c>
      <c r="E10" s="85">
        <f>[1]FINAL!$AO10</f>
        <v>40</v>
      </c>
      <c r="F10" s="26" t="str">
        <f>[1]FINAL!$V10</f>
        <v>CHE</v>
      </c>
      <c r="G10" s="27">
        <f>IFERROR(VLOOKUP($F10,Table2!$B$1:$C$21,MATCH("MP",Table2!$B$1:$C$1,0),0),"")</f>
        <v>38</v>
      </c>
      <c r="H10" s="23">
        <f>IFERROR(VLOOKUP(A10,PlayingTime!$B$1:$T$1001,MATCH("Min",PlayingTime!$B$2:$T$2,0),0),0)</f>
        <v>3280</v>
      </c>
      <c r="I10" s="23">
        <f>IFERROR(VLOOKUP(B10,PlayingTime!$B$1:$T$1001,MATCH("Min",PlayingTime!$B$2:$T$2,0),0),0)</f>
        <v>0</v>
      </c>
      <c r="J10" s="23">
        <f>IFERROR(VLOOKUP(C10,PlayingTime!$B$1:$T$1001,MATCH("Min",PlayingTime!$B$2:$T$2,0),0),0)</f>
        <v>0</v>
      </c>
      <c r="K10" s="23">
        <f>IFERROR(VLOOKUP(D10,PlayingTime!$B$1:$T$1001,MATCH("Min",PlayingTime!$B$2:$T$2,0),0),0)</f>
        <v>0</v>
      </c>
      <c r="L10" s="93">
        <f>IFERROR(VLOOKUP($E10,OLD!$Q$1:$DZ$1000,MATCH("minutes",OLD!$Q$1:$DZ$1,0),0),0)</f>
        <v>3280</v>
      </c>
      <c r="M10" s="22">
        <f>IFERROR(VLOOKUP(A10,#REF!,MATCH("xG",#REF!,0),0),0)</f>
        <v>0</v>
      </c>
      <c r="N10" s="22">
        <f>IFERROR(VLOOKUP(B10,#REF!,MATCH("xG",#REF!,0),0),0)</f>
        <v>0</v>
      </c>
      <c r="O10" s="22">
        <f>IFERROR(VLOOKUP(C10,#REF!,MATCH("xG",#REF!,0),0),0)</f>
        <v>0</v>
      </c>
      <c r="P10" s="22">
        <f>IFERROR(VLOOKUP(D10,#REF!,MATCH("xG",#REF!,0),0),0)</f>
        <v>0</v>
      </c>
      <c r="Q10" s="92">
        <f>IFERROR(VLOOKUP($E10,OLD!$Q$1:$DZ$1000,MATCH("expected_goals",OLD!$Q$1:$DZ$1,0),0),0)</f>
        <v>6.84</v>
      </c>
      <c r="R10" s="22">
        <f>IFERROR(VLOOKUP(A10,#REF!,MATCH("xAG",#REF!,0),0),0)</f>
        <v>0</v>
      </c>
      <c r="S10" s="22">
        <f>IFERROR(VLOOKUP(B10,#REF!,MATCH("xAG",#REF!,0),0),0)</f>
        <v>0</v>
      </c>
      <c r="T10" s="22">
        <f>IFERROR(VLOOKUP(C10,#REF!,MATCH("xAG",#REF!,0),0),0)</f>
        <v>0</v>
      </c>
      <c r="U10" s="22">
        <f>IFERROR(VLOOKUP(D10,#REF!,MATCH("xAG",#REF!,0),0),0)</f>
        <v>0</v>
      </c>
      <c r="V10" s="92">
        <f>IFERROR(VLOOKUP($E10,OLD!$Q$1:$DZ$1000,MATCH("expected_assists",OLD!$Q$1:$DZ$1,0),0),0)</f>
        <v>4.32</v>
      </c>
      <c r="W10" s="93">
        <f>IFERROR(VLOOKUP($E10,OLD!$Q$1:$DZ$1000,MATCH("total_points",OLD!$Q$1:$DZ$1,0),0),0)</f>
        <v>169</v>
      </c>
      <c r="X10" s="27">
        <f>IFERROR(VLOOKUP(E10,OLD!$Q$1:$BZ$1000,MATCH("defensive_contribution",OLD!$Q$1:$BZ$1,0),0),"")</f>
        <v>230</v>
      </c>
      <c r="Z10" s="26" t="str">
        <f>API!O10&amp;" "&amp;API!Y10</f>
        <v>0 FALSE</v>
      </c>
      <c r="AA10" s="26">
        <f>API!AF10</f>
        <v>3</v>
      </c>
    </row>
    <row r="11" spans="1:27">
      <c r="A11" s="22" t="str">
        <f>IF([1]FINAL!A11=0,"",[1]FINAL!A11)</f>
        <v>Rayan Cherki</v>
      </c>
      <c r="B11" s="22" t="str">
        <f>IF([1]FINAL!C11=0,"",[1]FINAL!C11)</f>
        <v>Cherki</v>
      </c>
      <c r="C11" s="22" t="str">
        <f>IF([1]FINAL!E11=0,"",[1]FINAL!E11)</f>
        <v/>
      </c>
      <c r="D11" s="22" t="str">
        <f>IF([1]FINAL!G11=0,"",[1]FINAL!G11)</f>
        <v/>
      </c>
      <c r="E11" s="85">
        <f>[1]FINAL!$AO11</f>
        <v>399</v>
      </c>
      <c r="F11" s="26" t="str">
        <f>[1]FINAL!$V11</f>
        <v>MCI</v>
      </c>
      <c r="G11" s="27">
        <f>IFERROR(VLOOKUP($F11,Table2!$B$1:$C$21,MATCH("MP",Table2!$B$1:$C$1,0),0),"")</f>
        <v>38</v>
      </c>
      <c r="H11" s="23">
        <f>IFERROR(VLOOKUP(A11,PlayingTime!$B$1:$T$1001,MATCH("Min",PlayingTime!$B$2:$T$2,0),0),0)</f>
        <v>1786</v>
      </c>
      <c r="I11" s="23">
        <f>IFERROR(VLOOKUP(B11,PlayingTime!$B$1:$T$1001,MATCH("Min",PlayingTime!$B$2:$T$2,0),0),0)</f>
        <v>0</v>
      </c>
      <c r="J11" s="23">
        <f>IFERROR(VLOOKUP(C11,PlayingTime!$B$1:$T$1001,MATCH("Min",PlayingTime!$B$2:$T$2,0),0),0)</f>
        <v>0</v>
      </c>
      <c r="K11" s="23">
        <f>IFERROR(VLOOKUP(D11,PlayingTime!$B$1:$T$1001,MATCH("Min",PlayingTime!$B$2:$T$2,0),0),0)</f>
        <v>0</v>
      </c>
      <c r="L11" s="93">
        <f>IFERROR(VLOOKUP($E11,OLD!$Q$1:$DZ$1000,MATCH("minutes",OLD!$Q$1:$DZ$1,0),0),0)</f>
        <v>1772</v>
      </c>
      <c r="M11" s="22">
        <f>IFERROR(VLOOKUP(A11,#REF!,MATCH("xG",#REF!,0),0),0)</f>
        <v>0</v>
      </c>
      <c r="N11" s="22">
        <f>IFERROR(VLOOKUP(B11,#REF!,MATCH("xG",#REF!,0),0),0)</f>
        <v>0</v>
      </c>
      <c r="O11" s="22">
        <f>IFERROR(VLOOKUP(C11,#REF!,MATCH("xG",#REF!,0),0),0)</f>
        <v>0</v>
      </c>
      <c r="P11" s="22">
        <f>IFERROR(VLOOKUP(D11,#REF!,MATCH("xG",#REF!,0),0),0)</f>
        <v>0</v>
      </c>
      <c r="Q11" s="92">
        <f>IFERROR(VLOOKUP($E11,OLD!$Q$1:$DZ$1000,MATCH("expected_goals",OLD!$Q$1:$DZ$1,0),0),0)</f>
        <v>4.28</v>
      </c>
      <c r="R11" s="22">
        <f>IFERROR(VLOOKUP(A11,#REF!,MATCH("xAG",#REF!,0),0),0)</f>
        <v>0</v>
      </c>
      <c r="S11" s="22">
        <f>IFERROR(VLOOKUP(B11,#REF!,MATCH("xAG",#REF!,0),0),0)</f>
        <v>0</v>
      </c>
      <c r="T11" s="22">
        <f>IFERROR(VLOOKUP(C11,#REF!,MATCH("xAG",#REF!,0),0),0)</f>
        <v>0</v>
      </c>
      <c r="U11" s="22">
        <f>IFERROR(VLOOKUP(D11,#REF!,MATCH("xAG",#REF!,0),0),0)</f>
        <v>0</v>
      </c>
      <c r="V11" s="92">
        <f>IFERROR(VLOOKUP($E11,OLD!$Q$1:$DZ$1000,MATCH("expected_assists",OLD!$Q$1:$DZ$1,0),0),0)</f>
        <v>8.8699999999999992</v>
      </c>
      <c r="W11" s="93">
        <f>IFERROR(VLOOKUP($E11,OLD!$Q$1:$DZ$1000,MATCH("total_points",OLD!$Q$1:$DZ$1,0),0),0)</f>
        <v>135</v>
      </c>
      <c r="X11" s="27">
        <f>IFERROR(VLOOKUP(E11,OLD!$Q$1:$BZ$1000,MATCH("defensive_contribution",OLD!$Q$1:$BZ$1,0),0),"")</f>
        <v>135</v>
      </c>
      <c r="Z11" s="26" t="str">
        <f>API!O11&amp;" "&amp;API!Y11</f>
        <v>0 FALSE</v>
      </c>
      <c r="AA11" s="26">
        <f>API!AF11</f>
        <v>3</v>
      </c>
    </row>
    <row r="12" spans="1:27">
      <c r="A12" s="22" t="str">
        <f>IF([1]FINAL!A12=0,"",[1]FINAL!A12)</f>
        <v>Florian Wirtz</v>
      </c>
      <c r="B12" s="22" t="str">
        <f>IF([1]FINAL!C12=0,"",[1]FINAL!C12)</f>
        <v>Wirtz</v>
      </c>
      <c r="C12" s="22" t="str">
        <f>IF([1]FINAL!E12=0,"",[1]FINAL!E12)</f>
        <v/>
      </c>
      <c r="D12" s="22" t="str">
        <f>IF([1]FINAL!G12=0,"",[1]FINAL!G12)</f>
        <v/>
      </c>
      <c r="E12" s="85">
        <f>[1]FINAL!$AO12</f>
        <v>366</v>
      </c>
      <c r="F12" s="26" t="str">
        <f>[1]FINAL!$V12</f>
        <v>LIV</v>
      </c>
      <c r="G12" s="27">
        <f>IFERROR(VLOOKUP($F12,Table2!$B$1:$C$21,MATCH("MP",Table2!$B$1:$C$1,0),0),"")</f>
        <v>38</v>
      </c>
      <c r="H12" s="23">
        <f>IFERROR(VLOOKUP(A12,PlayingTime!$B$1:$T$1001,MATCH("Min",PlayingTime!$B$2:$T$2,0),0),0)</f>
        <v>2378</v>
      </c>
      <c r="I12" s="23">
        <f>IFERROR(VLOOKUP(B12,PlayingTime!$B$1:$T$1001,MATCH("Min",PlayingTime!$B$2:$T$2,0),0),0)</f>
        <v>0</v>
      </c>
      <c r="J12" s="23">
        <f>IFERROR(VLOOKUP(C12,PlayingTime!$B$1:$T$1001,MATCH("Min",PlayingTime!$B$2:$T$2,0),0),0)</f>
        <v>0</v>
      </c>
      <c r="K12" s="23">
        <f>IFERROR(VLOOKUP(D12,PlayingTime!$B$1:$T$1001,MATCH("Min",PlayingTime!$B$2:$T$2,0),0),0)</f>
        <v>0</v>
      </c>
      <c r="L12" s="93">
        <f>IFERROR(VLOOKUP($E12,OLD!$Q$1:$DZ$1000,MATCH("minutes",OLD!$Q$1:$DZ$1,0),0),0)</f>
        <v>2374</v>
      </c>
      <c r="M12" s="22">
        <f>IFERROR(VLOOKUP(A12,#REF!,MATCH("xG",#REF!,0),0),0)</f>
        <v>0</v>
      </c>
      <c r="N12" s="22">
        <f>IFERROR(VLOOKUP(B12,#REF!,MATCH("xG",#REF!,0),0),0)</f>
        <v>0</v>
      </c>
      <c r="O12" s="22">
        <f>IFERROR(VLOOKUP(C12,#REF!,MATCH("xG",#REF!,0),0),0)</f>
        <v>0</v>
      </c>
      <c r="P12" s="22">
        <f>IFERROR(VLOOKUP(D12,#REF!,MATCH("xG",#REF!,0),0),0)</f>
        <v>0</v>
      </c>
      <c r="Q12" s="92">
        <f>IFERROR(VLOOKUP($E12,OLD!$Q$1:$DZ$1000,MATCH("expected_goals",OLD!$Q$1:$DZ$1,0),0),0)</f>
        <v>6.83</v>
      </c>
      <c r="R12" s="22">
        <f>IFERROR(VLOOKUP(A12,#REF!,MATCH("xAG",#REF!,0),0),0)</f>
        <v>0</v>
      </c>
      <c r="S12" s="22">
        <f>IFERROR(VLOOKUP(B12,#REF!,MATCH("xAG",#REF!,0),0),0)</f>
        <v>0</v>
      </c>
      <c r="T12" s="22">
        <f>IFERROR(VLOOKUP(C12,#REF!,MATCH("xAG",#REF!,0),0),0)</f>
        <v>0</v>
      </c>
      <c r="U12" s="22">
        <f>IFERROR(VLOOKUP(D12,#REF!,MATCH("xAG",#REF!,0),0),0)</f>
        <v>0</v>
      </c>
      <c r="V12" s="92">
        <f>IFERROR(VLOOKUP($E12,OLD!$Q$1:$DZ$1000,MATCH("expected_assists",OLD!$Q$1:$DZ$1,0),0),0)</f>
        <v>5.14</v>
      </c>
      <c r="W12" s="93">
        <f>IFERROR(VLOOKUP($E12,OLD!$Q$1:$DZ$1000,MATCH("total_points",OLD!$Q$1:$DZ$1,0),0),0)</f>
        <v>125</v>
      </c>
      <c r="X12" s="27">
        <f>IFERROR(VLOOKUP(E12,OLD!$Q$1:$BZ$1000,MATCH("defensive_contribution",OLD!$Q$1:$BZ$1,0),0),"")</f>
        <v>176</v>
      </c>
      <c r="Z12" s="26" t="str">
        <f>API!O12&amp;" "&amp;API!Y12</f>
        <v>0 FALSE</v>
      </c>
      <c r="AA12" s="26">
        <f>API!AF12</f>
        <v>3</v>
      </c>
    </row>
    <row r="13" spans="1:27">
      <c r="A13" s="22" t="str">
        <f>IF([1]FINAL!A13=0,"",[1]FINAL!A13)</f>
        <v>Jérémy Doku</v>
      </c>
      <c r="B13" s="22" t="str">
        <f>IF([1]FINAL!C13=0,"",[1]FINAL!C13)</f>
        <v>Doku</v>
      </c>
      <c r="C13" s="22" t="str">
        <f>IF([1]FINAL!E13=0,"",[1]FINAL!E13)</f>
        <v>Jeremy Doku</v>
      </c>
      <c r="D13" s="22" t="str">
        <f>IF([1]FINAL!G13=0,"",[1]FINAL!G13)</f>
        <v/>
      </c>
      <c r="E13" s="85">
        <f>[1]FINAL!$AO13</f>
        <v>400</v>
      </c>
      <c r="F13" s="26" t="str">
        <f>[1]FINAL!$V13</f>
        <v>MCI</v>
      </c>
      <c r="G13" s="27">
        <f>IFERROR(VLOOKUP($F13,Table2!$B$1:$C$21,MATCH("MP",Table2!$B$1:$C$1,0),0),"")</f>
        <v>38</v>
      </c>
      <c r="H13" s="23">
        <f>IFERROR(VLOOKUP(A13,PlayingTime!$B$1:$T$1001,MATCH("Min",PlayingTime!$B$2:$T$2,0),0),0)</f>
        <v>0</v>
      </c>
      <c r="I13" s="23">
        <f>IFERROR(VLOOKUP(B13,PlayingTime!$B$1:$T$1001,MATCH("Min",PlayingTime!$B$2:$T$2,0),0),0)</f>
        <v>0</v>
      </c>
      <c r="J13" s="23">
        <f>IFERROR(VLOOKUP(C13,PlayingTime!$B$1:$T$1001,MATCH("Min",PlayingTime!$B$2:$T$2,0),0),0)</f>
        <v>1784</v>
      </c>
      <c r="K13" s="23">
        <f>IFERROR(VLOOKUP(D13,PlayingTime!$B$1:$T$1001,MATCH("Min",PlayingTime!$B$2:$T$2,0),0),0)</f>
        <v>0</v>
      </c>
      <c r="L13" s="93">
        <f>IFERROR(VLOOKUP($E13,OLD!$Q$1:$DZ$1000,MATCH("minutes",OLD!$Q$1:$DZ$1,0),0),0)</f>
        <v>1773</v>
      </c>
      <c r="M13" s="22">
        <f>IFERROR(VLOOKUP(A13,#REF!,MATCH("xG",#REF!,0),0),0)</f>
        <v>0</v>
      </c>
      <c r="N13" s="22">
        <f>IFERROR(VLOOKUP(B13,#REF!,MATCH("xG",#REF!,0),0),0)</f>
        <v>0</v>
      </c>
      <c r="O13" s="22">
        <f>IFERROR(VLOOKUP(C13,#REF!,MATCH("xG",#REF!,0),0),0)</f>
        <v>0</v>
      </c>
      <c r="P13" s="22">
        <f>IFERROR(VLOOKUP(D13,#REF!,MATCH("xG",#REF!,0),0),0)</f>
        <v>0</v>
      </c>
      <c r="Q13" s="92">
        <f>IFERROR(VLOOKUP($E13,OLD!$Q$1:$DZ$1000,MATCH("expected_goals",OLD!$Q$1:$DZ$1,0),0),0)</f>
        <v>2.87</v>
      </c>
      <c r="R13" s="22">
        <f>IFERROR(VLOOKUP(A13,#REF!,MATCH("xAG",#REF!,0),0),0)</f>
        <v>0</v>
      </c>
      <c r="S13" s="22">
        <f>IFERROR(VLOOKUP(B13,#REF!,MATCH("xAG",#REF!,0),0),0)</f>
        <v>0</v>
      </c>
      <c r="T13" s="22">
        <f>IFERROR(VLOOKUP(C13,#REF!,MATCH("xAG",#REF!,0),0),0)</f>
        <v>0</v>
      </c>
      <c r="U13" s="22">
        <f>IFERROR(VLOOKUP(D13,#REF!,MATCH("xAG",#REF!,0),0),0)</f>
        <v>0</v>
      </c>
      <c r="V13" s="92">
        <f>IFERROR(VLOOKUP($E13,OLD!$Q$1:$DZ$1000,MATCH("expected_assists",OLD!$Q$1:$DZ$1,0),0),0)</f>
        <v>5.86</v>
      </c>
      <c r="W13" s="93">
        <f>IFERROR(VLOOKUP($E13,OLD!$Q$1:$DZ$1000,MATCH("total_points",OLD!$Q$1:$DZ$1,0),0),0)</f>
        <v>120</v>
      </c>
      <c r="X13" s="27">
        <f>IFERROR(VLOOKUP(E13,OLD!$Q$1:$BZ$1000,MATCH("defensive_contribution",OLD!$Q$1:$BZ$1,0),0),"")</f>
        <v>126</v>
      </c>
      <c r="Z13" s="26" t="str">
        <f>API!O13&amp;" "&amp;API!Y13</f>
        <v>0 FALSE</v>
      </c>
      <c r="AA13" s="26">
        <f>API!AF13</f>
        <v>3</v>
      </c>
    </row>
    <row r="14" spans="1:27">
      <c r="A14" s="22" t="str">
        <f>IF([1]FINAL!A14=0,"",[1]FINAL!A14)</f>
        <v>Junior Kroupi</v>
      </c>
      <c r="B14" s="22" t="str">
        <f>IF([1]FINAL!C14=0,"",[1]FINAL!C14)</f>
        <v>Kroupi.Jr</v>
      </c>
      <c r="C14" s="22" t="str">
        <f>IF([1]FINAL!E14=0,"",[1]FINAL!E14)</f>
        <v>Eli Kroupi</v>
      </c>
      <c r="D14" s="22" t="str">
        <f>IF([1]FINAL!G14=0,"",[1]FINAL!G14)</f>
        <v>Eli Junior Kroupi</v>
      </c>
      <c r="E14" s="85">
        <f>[1]FINAL!$AO14</f>
        <v>78</v>
      </c>
      <c r="F14" s="26" t="str">
        <f>[1]FINAL!$V14</f>
        <v>BOU</v>
      </c>
      <c r="G14" s="27">
        <f>IFERROR(VLOOKUP($F14,Table2!$B$1:$C$21,MATCH("MP",Table2!$B$1:$C$1,0),0),"")</f>
        <v>38</v>
      </c>
      <c r="H14" s="23">
        <f>IFERROR(VLOOKUP(A14,PlayingTime!$B$1:$T$1001,MATCH("Min",PlayingTime!$B$2:$T$2,0),0),0)</f>
        <v>0</v>
      </c>
      <c r="I14" s="23">
        <f>IFERROR(VLOOKUP(B14,PlayingTime!$B$1:$T$1001,MATCH("Min",PlayingTime!$B$2:$T$2,0),0),0)</f>
        <v>0</v>
      </c>
      <c r="J14" s="23">
        <f>IFERROR(VLOOKUP(C14,PlayingTime!$B$1:$T$1001,MATCH("Min",PlayingTime!$B$2:$T$2,0),0),0)</f>
        <v>0</v>
      </c>
      <c r="K14" s="23">
        <f>IFERROR(VLOOKUP(D14,PlayingTime!$B$1:$T$1001,MATCH("Min",PlayingTime!$B$2:$T$2,0),0),0)</f>
        <v>1672</v>
      </c>
      <c r="L14" s="93">
        <f>IFERROR(VLOOKUP($E14,OLD!$Q$1:$DZ$1000,MATCH("minutes",OLD!$Q$1:$DZ$1,0),0),0)</f>
        <v>1663</v>
      </c>
      <c r="M14" s="22">
        <f>IFERROR(VLOOKUP(A14,#REF!,MATCH("xG",#REF!,0),0),0)</f>
        <v>0</v>
      </c>
      <c r="N14" s="22">
        <f>IFERROR(VLOOKUP(B14,#REF!,MATCH("xG",#REF!,0),0),0)</f>
        <v>0</v>
      </c>
      <c r="O14" s="22">
        <f>IFERROR(VLOOKUP(C14,#REF!,MATCH("xG",#REF!,0),0),0)</f>
        <v>0</v>
      </c>
      <c r="P14" s="22">
        <f>IFERROR(VLOOKUP(D14,#REF!,MATCH("xG",#REF!,0),0),0)</f>
        <v>0</v>
      </c>
      <c r="Q14" s="92">
        <f>IFERROR(VLOOKUP($E14,OLD!$Q$1:$DZ$1000,MATCH("expected_goals",OLD!$Q$1:$DZ$1,0),0),0)</f>
        <v>8.31</v>
      </c>
      <c r="R14" s="22">
        <f>IFERROR(VLOOKUP(A14,#REF!,MATCH("xAG",#REF!,0),0),0)</f>
        <v>0</v>
      </c>
      <c r="S14" s="22">
        <f>IFERROR(VLOOKUP(B14,#REF!,MATCH("xAG",#REF!,0),0),0)</f>
        <v>0</v>
      </c>
      <c r="T14" s="22">
        <f>IFERROR(VLOOKUP(C14,#REF!,MATCH("xAG",#REF!,0),0),0)</f>
        <v>0</v>
      </c>
      <c r="U14" s="22">
        <f>IFERROR(VLOOKUP(D14,#REF!,MATCH("xAG",#REF!,0),0),0)</f>
        <v>0</v>
      </c>
      <c r="V14" s="92">
        <f>IFERROR(VLOOKUP($E14,OLD!$Q$1:$DZ$1000,MATCH("expected_assists",OLD!$Q$1:$DZ$1,0),0),0)</f>
        <v>1.51</v>
      </c>
      <c r="W14" s="93">
        <f>IFERROR(VLOOKUP($E14,OLD!$Q$1:$DZ$1000,MATCH("total_points",OLD!$Q$1:$DZ$1,0),0),0)</f>
        <v>113</v>
      </c>
      <c r="X14" s="27">
        <f>IFERROR(VLOOKUP(E14,OLD!$Q$1:$BZ$1000,MATCH("defensive_contribution",OLD!$Q$1:$BZ$1,0),0),"")</f>
        <v>112</v>
      </c>
      <c r="Z14" s="26" t="str">
        <f>API!O14&amp;" "&amp;API!Y14</f>
        <v>0 FALSE</v>
      </c>
      <c r="AA14" s="26">
        <f>API!AF14</f>
        <v>3</v>
      </c>
    </row>
    <row r="15" spans="1:27">
      <c r="A15" s="22" t="str">
        <f>IF([1]FINAL!A15=0,"",[1]FINAL!A15)</f>
        <v>Dominik Szoboszlai</v>
      </c>
      <c r="B15" s="22" t="str">
        <f>IF([1]FINAL!C15=0,"",[1]FINAL!C15)</f>
        <v>Szoboszlai</v>
      </c>
      <c r="C15" s="22" t="str">
        <f>IF([1]FINAL!E15=0,"",[1]FINAL!E15)</f>
        <v/>
      </c>
      <c r="D15" s="22" t="str">
        <f>IF([1]FINAL!G15=0,"",[1]FINAL!G15)</f>
        <v/>
      </c>
      <c r="E15" s="85">
        <f>[1]FINAL!$AO15</f>
        <v>368</v>
      </c>
      <c r="F15" s="26" t="str">
        <f>[1]FINAL!$V15</f>
        <v>LIV</v>
      </c>
      <c r="G15" s="27">
        <f>IFERROR(VLOOKUP($F15,Table2!$B$1:$C$21,MATCH("MP",Table2!$B$1:$C$1,0),0),"")</f>
        <v>38</v>
      </c>
      <c r="H15" s="23">
        <f>IFERROR(VLOOKUP(A15,PlayingTime!$B$1:$T$1001,MATCH("Min",PlayingTime!$B$2:$T$2,0),0),0)</f>
        <v>3231</v>
      </c>
      <c r="I15" s="23">
        <f>IFERROR(VLOOKUP(B15,PlayingTime!$B$1:$T$1001,MATCH("Min",PlayingTime!$B$2:$T$2,0),0),0)</f>
        <v>0</v>
      </c>
      <c r="J15" s="23">
        <f>IFERROR(VLOOKUP(C15,PlayingTime!$B$1:$T$1001,MATCH("Min",PlayingTime!$B$2:$T$2,0),0),0)</f>
        <v>0</v>
      </c>
      <c r="K15" s="23">
        <f>IFERROR(VLOOKUP(D15,PlayingTime!$B$1:$T$1001,MATCH("Min",PlayingTime!$B$2:$T$2,0),0),0)</f>
        <v>0</v>
      </c>
      <c r="L15" s="93">
        <f>IFERROR(VLOOKUP($E15,OLD!$Q$1:$DZ$1000,MATCH("minutes",OLD!$Q$1:$DZ$1,0),0),0)</f>
        <v>3232</v>
      </c>
      <c r="M15" s="22">
        <f>IFERROR(VLOOKUP(A15,#REF!,MATCH("xG",#REF!,0),0),0)</f>
        <v>0</v>
      </c>
      <c r="N15" s="22">
        <f>IFERROR(VLOOKUP(B15,#REF!,MATCH("xG",#REF!,0),0),0)</f>
        <v>0</v>
      </c>
      <c r="O15" s="22">
        <f>IFERROR(VLOOKUP(C15,#REF!,MATCH("xG",#REF!,0),0),0)</f>
        <v>0</v>
      </c>
      <c r="P15" s="22">
        <f>IFERROR(VLOOKUP(D15,#REF!,MATCH("xG",#REF!,0),0),0)</f>
        <v>0</v>
      </c>
      <c r="Q15" s="92">
        <f>IFERROR(VLOOKUP($E15,OLD!$Q$1:$DZ$1000,MATCH("expected_goals",OLD!$Q$1:$DZ$1,0),0),0)</f>
        <v>4.76</v>
      </c>
      <c r="R15" s="22">
        <f>IFERROR(VLOOKUP(A15,#REF!,MATCH("xAG",#REF!,0),0),0)</f>
        <v>0</v>
      </c>
      <c r="S15" s="22">
        <f>IFERROR(VLOOKUP(B15,#REF!,MATCH("xAG",#REF!,0),0),0)</f>
        <v>0</v>
      </c>
      <c r="T15" s="22">
        <f>IFERROR(VLOOKUP(C15,#REF!,MATCH("xAG",#REF!,0),0),0)</f>
        <v>0</v>
      </c>
      <c r="U15" s="22">
        <f>IFERROR(VLOOKUP(D15,#REF!,MATCH("xAG",#REF!,0),0),0)</f>
        <v>0</v>
      </c>
      <c r="V15" s="92">
        <f>IFERROR(VLOOKUP($E15,OLD!$Q$1:$DZ$1000,MATCH("expected_assists",OLD!$Q$1:$DZ$1,0),0),0)</f>
        <v>6.83</v>
      </c>
      <c r="W15" s="93">
        <f>IFERROR(VLOOKUP($E15,OLD!$Q$1:$DZ$1000,MATCH("total_points",OLD!$Q$1:$DZ$1,0),0),0)</f>
        <v>160</v>
      </c>
      <c r="X15" s="27">
        <f>IFERROR(VLOOKUP(E15,OLD!$Q$1:$BZ$1000,MATCH("defensive_contribution",OLD!$Q$1:$BZ$1,0),0),"")</f>
        <v>338</v>
      </c>
      <c r="Z15" s="26" t="str">
        <f>API!O15&amp;" "&amp;API!Y15</f>
        <v>0 FALSE</v>
      </c>
      <c r="AA15" s="26">
        <f>API!AF15</f>
        <v>3</v>
      </c>
    </row>
    <row r="16" spans="1:27">
      <c r="A16" s="22" t="str">
        <f>IF([1]FINAL!A16=0,"",[1]FINAL!A16)</f>
        <v>Enzo Fernández</v>
      </c>
      <c r="B16" s="22" t="str">
        <f>IF([1]FINAL!C16=0,"",[1]FINAL!C16)</f>
        <v>Enzo</v>
      </c>
      <c r="C16" s="22" t="str">
        <f>IF([1]FINAL!E16=0,"",[1]FINAL!E16)</f>
        <v/>
      </c>
      <c r="D16" s="22" t="str">
        <f>IF([1]FINAL!G16=0,"",[1]FINAL!G16)</f>
        <v/>
      </c>
      <c r="E16" s="85">
        <f>[1]FINAL!$AO16</f>
        <v>155</v>
      </c>
      <c r="F16" s="26" t="str">
        <f>[1]FINAL!$V16</f>
        <v>CHE</v>
      </c>
      <c r="G16" s="27">
        <f>IFERROR(VLOOKUP($F16,Table2!$B$1:$C$21,MATCH("MP",Table2!$B$1:$C$1,0),0),"")</f>
        <v>38</v>
      </c>
      <c r="H16" s="23">
        <f>IFERROR(VLOOKUP(A16,PlayingTime!$B$1:$T$1001,MATCH("Min",PlayingTime!$B$2:$T$2,0),0),0)</f>
        <v>3115</v>
      </c>
      <c r="I16" s="23">
        <f>IFERROR(VLOOKUP(B16,PlayingTime!$B$1:$T$1001,MATCH("Min",PlayingTime!$B$2:$T$2,0),0),0)</f>
        <v>0</v>
      </c>
      <c r="J16" s="23">
        <f>IFERROR(VLOOKUP(C16,PlayingTime!$B$1:$T$1001,MATCH("Min",PlayingTime!$B$2:$T$2,0),0),0)</f>
        <v>0</v>
      </c>
      <c r="K16" s="23">
        <f>IFERROR(VLOOKUP(D16,PlayingTime!$B$1:$T$1001,MATCH("Min",PlayingTime!$B$2:$T$2,0),0),0)</f>
        <v>0</v>
      </c>
      <c r="L16" s="93">
        <f>IFERROR(VLOOKUP($E16,OLD!$Q$1:$DZ$1000,MATCH("minutes",OLD!$Q$1:$DZ$1,0),0),0)</f>
        <v>3114</v>
      </c>
      <c r="M16" s="22">
        <f>IFERROR(VLOOKUP(A16,#REF!,MATCH("xG",#REF!,0),0),0)</f>
        <v>0</v>
      </c>
      <c r="N16" s="22">
        <f>IFERROR(VLOOKUP(B16,#REF!,MATCH("xG",#REF!,0),0),0)</f>
        <v>0</v>
      </c>
      <c r="O16" s="22">
        <f>IFERROR(VLOOKUP(C16,#REF!,MATCH("xG",#REF!,0),0),0)</f>
        <v>0</v>
      </c>
      <c r="P16" s="22">
        <f>IFERROR(VLOOKUP(D16,#REF!,MATCH("xG",#REF!,0),0),0)</f>
        <v>0</v>
      </c>
      <c r="Q16" s="92">
        <f>IFERROR(VLOOKUP($E16,OLD!$Q$1:$DZ$1000,MATCH("expected_goals",OLD!$Q$1:$DZ$1,0),0),0)</f>
        <v>11.26</v>
      </c>
      <c r="R16" s="22">
        <f>IFERROR(VLOOKUP(A16,#REF!,MATCH("xAG",#REF!,0),0),0)</f>
        <v>0</v>
      </c>
      <c r="S16" s="22">
        <f>IFERROR(VLOOKUP(B16,#REF!,MATCH("xAG",#REF!,0),0),0)</f>
        <v>0</v>
      </c>
      <c r="T16" s="22">
        <f>IFERROR(VLOOKUP(C16,#REF!,MATCH("xAG",#REF!,0),0),0)</f>
        <v>0</v>
      </c>
      <c r="U16" s="22">
        <f>IFERROR(VLOOKUP(D16,#REF!,MATCH("xAG",#REF!,0),0),0)</f>
        <v>0</v>
      </c>
      <c r="V16" s="92">
        <f>IFERROR(VLOOKUP($E16,OLD!$Q$1:$DZ$1000,MATCH("expected_assists",OLD!$Q$1:$DZ$1,0),0),0)</f>
        <v>7.26</v>
      </c>
      <c r="W16" s="93">
        <f>IFERROR(VLOOKUP($E16,OLD!$Q$1:$DZ$1000,MATCH("total_points",OLD!$Q$1:$DZ$1,0),0),0)</f>
        <v>157</v>
      </c>
      <c r="X16" s="27">
        <f>IFERROR(VLOOKUP(E16,OLD!$Q$1:$BZ$1000,MATCH("defensive_contribution",OLD!$Q$1:$BZ$1,0),0),"")</f>
        <v>244</v>
      </c>
      <c r="Z16" s="26" t="str">
        <f>API!O16&amp;" "&amp;API!Y16</f>
        <v>0 FALSE</v>
      </c>
      <c r="AA16" s="26">
        <f>API!AF16</f>
        <v>3</v>
      </c>
    </row>
    <row r="17" spans="1:27">
      <c r="A17" s="22" t="str">
        <f>IF([1]FINAL!A17=0,"",[1]FINAL!A17)</f>
        <v>Bruno Guimarães Rodriguez Moura</v>
      </c>
      <c r="B17" s="22" t="str">
        <f>IF([1]FINAL!C17=0,"",[1]FINAL!C17)</f>
        <v>Bruno G.</v>
      </c>
      <c r="C17" s="22" t="str">
        <f>IF([1]FINAL!E17=0,"",[1]FINAL!E17)</f>
        <v>Guimaraes</v>
      </c>
      <c r="D17" s="22" t="str">
        <f>IF([1]FINAL!G17=0,"",[1]FINAL!G17)</f>
        <v>Bruno Guimarães</v>
      </c>
      <c r="E17" s="85">
        <f>[1]FINAL!$AO17</f>
        <v>452</v>
      </c>
      <c r="F17" s="26" t="str">
        <f>[1]FINAL!$V17</f>
        <v>NEW</v>
      </c>
      <c r="G17" s="27">
        <f>IFERROR(VLOOKUP($F17,Table2!$B$1:$C$21,MATCH("MP",Table2!$B$1:$C$1,0),0),"")</f>
        <v>38</v>
      </c>
      <c r="H17" s="23">
        <f>IFERROR(VLOOKUP(A17,PlayingTime!$B$1:$T$1001,MATCH("Min",PlayingTime!$B$2:$T$2,0),0),0)</f>
        <v>0</v>
      </c>
      <c r="I17" s="23">
        <f>IFERROR(VLOOKUP(B17,PlayingTime!$B$1:$T$1001,MATCH("Min",PlayingTime!$B$2:$T$2,0),0),0)</f>
        <v>0</v>
      </c>
      <c r="J17" s="23">
        <f>IFERROR(VLOOKUP(C17,PlayingTime!$B$1:$T$1001,MATCH("Min",PlayingTime!$B$2:$T$2,0),0),0)</f>
        <v>0</v>
      </c>
      <c r="K17" s="23">
        <f>IFERROR(VLOOKUP(D17,PlayingTime!$B$1:$T$1001,MATCH("Min",PlayingTime!$B$2:$T$2,0),0),0)</f>
        <v>2453</v>
      </c>
      <c r="L17" s="93">
        <f>IFERROR(VLOOKUP($E17,OLD!$Q$1:$DZ$1000,MATCH("minutes",OLD!$Q$1:$DZ$1,0),0),0)</f>
        <v>2456</v>
      </c>
      <c r="M17" s="22">
        <f>IFERROR(VLOOKUP(A17,#REF!,MATCH("xG",#REF!,0),0),0)</f>
        <v>0</v>
      </c>
      <c r="N17" s="22">
        <f>IFERROR(VLOOKUP(B17,#REF!,MATCH("xG",#REF!,0),0),0)</f>
        <v>0</v>
      </c>
      <c r="O17" s="22">
        <f>IFERROR(VLOOKUP(C17,#REF!,MATCH("xG",#REF!,0),0),0)</f>
        <v>0</v>
      </c>
      <c r="P17" s="22">
        <f>IFERROR(VLOOKUP(D17,#REF!,MATCH("xG",#REF!,0),0),0)</f>
        <v>0</v>
      </c>
      <c r="Q17" s="92">
        <f>IFERROR(VLOOKUP($E17,OLD!$Q$1:$DZ$1000,MATCH("expected_goals",OLD!$Q$1:$DZ$1,0),0),0)</f>
        <v>5.59</v>
      </c>
      <c r="R17" s="22">
        <f>IFERROR(VLOOKUP(A17,#REF!,MATCH("xAG",#REF!,0),0),0)</f>
        <v>0</v>
      </c>
      <c r="S17" s="22">
        <f>IFERROR(VLOOKUP(B17,#REF!,MATCH("xAG",#REF!,0),0),0)</f>
        <v>0</v>
      </c>
      <c r="T17" s="22">
        <f>IFERROR(VLOOKUP(C17,#REF!,MATCH("xAG",#REF!,0),0),0)</f>
        <v>0</v>
      </c>
      <c r="U17" s="22">
        <f>IFERROR(VLOOKUP(D17,#REF!,MATCH("xAG",#REF!,0),0),0)</f>
        <v>0</v>
      </c>
      <c r="V17" s="92">
        <f>IFERROR(VLOOKUP($E17,OLD!$Q$1:$DZ$1000,MATCH("expected_assists",OLD!$Q$1:$DZ$1,0),0),0)</f>
        <v>4.96</v>
      </c>
      <c r="W17" s="93">
        <f>IFERROR(VLOOKUP($E17,OLD!$Q$1:$DZ$1000,MATCH("total_points",OLD!$Q$1:$DZ$1,0),0),0)</f>
        <v>154</v>
      </c>
      <c r="X17" s="27">
        <f>IFERROR(VLOOKUP(E17,OLD!$Q$1:$BZ$1000,MATCH("defensive_contribution",OLD!$Q$1:$BZ$1,0),0),"")</f>
        <v>251</v>
      </c>
      <c r="Z17" s="26" t="str">
        <f>API!O17&amp;" "&amp;API!Y17</f>
        <v>0 FALSE</v>
      </c>
      <c r="AA17" s="26">
        <f>API!AF17</f>
        <v>3</v>
      </c>
    </row>
    <row r="18" spans="1:27">
      <c r="A18" s="22" t="str">
        <f>IF([1]FINAL!A18=0,"",[1]FINAL!A18)</f>
        <v>Phil Foden</v>
      </c>
      <c r="B18" s="22" t="str">
        <f>IF([1]FINAL!C18=0,"",[1]FINAL!C18)</f>
        <v>Foden</v>
      </c>
      <c r="C18" s="22" t="str">
        <f>IF([1]FINAL!E18=0,"",[1]FINAL!E18)</f>
        <v/>
      </c>
      <c r="D18" s="22" t="str">
        <f>IF([1]FINAL!G18=0,"",[1]FINAL!G18)</f>
        <v/>
      </c>
      <c r="E18" s="85">
        <f>[1]FINAL!$AO18</f>
        <v>398</v>
      </c>
      <c r="F18" s="26" t="str">
        <f>[1]FINAL!$V18</f>
        <v>MCI</v>
      </c>
      <c r="G18" s="27">
        <f>IFERROR(VLOOKUP($F18,Table2!$B$1:$C$21,MATCH("MP",Table2!$B$1:$C$1,0),0),"")</f>
        <v>38</v>
      </c>
      <c r="H18" s="23">
        <f>IFERROR(VLOOKUP(A18,PlayingTime!$B$1:$T$1001,MATCH("Min",PlayingTime!$B$2:$T$2,0),0),0)</f>
        <v>2086</v>
      </c>
      <c r="I18" s="23">
        <f>IFERROR(VLOOKUP(B18,PlayingTime!$B$1:$T$1001,MATCH("Min",PlayingTime!$B$2:$T$2,0),0),0)</f>
        <v>0</v>
      </c>
      <c r="J18" s="23">
        <f>IFERROR(VLOOKUP(C18,PlayingTime!$B$1:$T$1001,MATCH("Min",PlayingTime!$B$2:$T$2,0),0),0)</f>
        <v>0</v>
      </c>
      <c r="K18" s="23">
        <f>IFERROR(VLOOKUP(D18,PlayingTime!$B$1:$T$1001,MATCH("Min",PlayingTime!$B$2:$T$2,0),0),0)</f>
        <v>0</v>
      </c>
      <c r="L18" s="93">
        <f>IFERROR(VLOOKUP($E18,OLD!$Q$1:$DZ$1000,MATCH("minutes",OLD!$Q$1:$DZ$1,0),0),0)</f>
        <v>2078</v>
      </c>
      <c r="M18" s="22">
        <f>IFERROR(VLOOKUP(A18,#REF!,MATCH("xG",#REF!,0),0),0)</f>
        <v>0</v>
      </c>
      <c r="N18" s="22">
        <f>IFERROR(VLOOKUP(B18,#REF!,MATCH("xG",#REF!,0),0),0)</f>
        <v>0</v>
      </c>
      <c r="O18" s="22">
        <f>IFERROR(VLOOKUP(C18,#REF!,MATCH("xG",#REF!,0),0),0)</f>
        <v>0</v>
      </c>
      <c r="P18" s="22">
        <f>IFERROR(VLOOKUP(D18,#REF!,MATCH("xG",#REF!,0),0),0)</f>
        <v>0</v>
      </c>
      <c r="Q18" s="92">
        <f>IFERROR(VLOOKUP($E18,OLD!$Q$1:$DZ$1000,MATCH("expected_goals",OLD!$Q$1:$DZ$1,0),0),0)</f>
        <v>6.03</v>
      </c>
      <c r="R18" s="22">
        <f>IFERROR(VLOOKUP(A18,#REF!,MATCH("xAG",#REF!,0),0),0)</f>
        <v>0</v>
      </c>
      <c r="S18" s="22">
        <f>IFERROR(VLOOKUP(B18,#REF!,MATCH("xAG",#REF!,0),0),0)</f>
        <v>0</v>
      </c>
      <c r="T18" s="22">
        <f>IFERROR(VLOOKUP(C18,#REF!,MATCH("xAG",#REF!,0),0),0)</f>
        <v>0</v>
      </c>
      <c r="U18" s="22">
        <f>IFERROR(VLOOKUP(D18,#REF!,MATCH("xAG",#REF!,0),0),0)</f>
        <v>0</v>
      </c>
      <c r="V18" s="92">
        <f>IFERROR(VLOOKUP($E18,OLD!$Q$1:$DZ$1000,MATCH("expected_assists",OLD!$Q$1:$DZ$1,0),0),0)</f>
        <v>4.76</v>
      </c>
      <c r="W18" s="93">
        <f>IFERROR(VLOOKUP($E18,OLD!$Q$1:$DZ$1000,MATCH("total_points",OLD!$Q$1:$DZ$1,0),0),0)</f>
        <v>131</v>
      </c>
      <c r="X18" s="27">
        <f>IFERROR(VLOOKUP(E18,OLD!$Q$1:$BZ$1000,MATCH("defensive_contribution",OLD!$Q$1:$BZ$1,0),0),"")</f>
        <v>160</v>
      </c>
      <c r="Z18" s="26" t="str">
        <f>API!O18&amp;" "&amp;API!Y18</f>
        <v>0 FALSE</v>
      </c>
      <c r="AA18" s="26">
        <f>API!AF18</f>
        <v>3</v>
      </c>
    </row>
    <row r="19" spans="1:27">
      <c r="A19" s="22" t="str">
        <f>IF([1]FINAL!A19=0,"",[1]FINAL!A19)</f>
        <v>Cody Gakpo</v>
      </c>
      <c r="B19" s="22" t="str">
        <f>IF([1]FINAL!C19=0,"",[1]FINAL!C19)</f>
        <v>Gakpo</v>
      </c>
      <c r="C19" s="22" t="str">
        <f>IF([1]FINAL!E19=0,"",[1]FINAL!E19)</f>
        <v/>
      </c>
      <c r="D19" s="22" t="str">
        <f>IF([1]FINAL!G19=0,"",[1]FINAL!G19)</f>
        <v/>
      </c>
      <c r="E19" s="85">
        <f>[1]FINAL!$AO19</f>
        <v>367</v>
      </c>
      <c r="F19" s="26" t="str">
        <f>[1]FINAL!$V19</f>
        <v>LIV</v>
      </c>
      <c r="G19" s="27">
        <f>IFERROR(VLOOKUP($F19,Table2!$B$1:$C$21,MATCH("MP",Table2!$B$1:$C$1,0),0),"")</f>
        <v>38</v>
      </c>
      <c r="H19" s="23">
        <f>IFERROR(VLOOKUP(A19,PlayingTime!$B$1:$T$1001,MATCH("Min",PlayingTime!$B$2:$T$2,0),0),0)</f>
        <v>2737</v>
      </c>
      <c r="I19" s="23">
        <f>IFERROR(VLOOKUP(B19,PlayingTime!$B$1:$T$1001,MATCH("Min",PlayingTime!$B$2:$T$2,0),0),0)</f>
        <v>0</v>
      </c>
      <c r="J19" s="23">
        <f>IFERROR(VLOOKUP(C19,PlayingTime!$B$1:$T$1001,MATCH("Min",PlayingTime!$B$2:$T$2,0),0),0)</f>
        <v>0</v>
      </c>
      <c r="K19" s="23">
        <f>IFERROR(VLOOKUP(D19,PlayingTime!$B$1:$T$1001,MATCH("Min",PlayingTime!$B$2:$T$2,0),0),0)</f>
        <v>0</v>
      </c>
      <c r="L19" s="93">
        <f>IFERROR(VLOOKUP($E19,OLD!$Q$1:$DZ$1000,MATCH("minutes",OLD!$Q$1:$DZ$1,0),0),0)</f>
        <v>2736</v>
      </c>
      <c r="M19" s="22">
        <f>IFERROR(VLOOKUP(A19,#REF!,MATCH("xG",#REF!,0),0),0)</f>
        <v>0</v>
      </c>
      <c r="N19" s="22">
        <f>IFERROR(VLOOKUP(B19,#REF!,MATCH("xG",#REF!,0),0),0)</f>
        <v>0</v>
      </c>
      <c r="O19" s="22">
        <f>IFERROR(VLOOKUP(C19,#REF!,MATCH("xG",#REF!,0),0),0)</f>
        <v>0</v>
      </c>
      <c r="P19" s="22">
        <f>IFERROR(VLOOKUP(D19,#REF!,MATCH("xG",#REF!,0),0),0)</f>
        <v>0</v>
      </c>
      <c r="Q19" s="92">
        <f>IFERROR(VLOOKUP($E19,OLD!$Q$1:$DZ$1000,MATCH("expected_goals",OLD!$Q$1:$DZ$1,0),0),0)</f>
        <v>8.35</v>
      </c>
      <c r="R19" s="22">
        <f>IFERROR(VLOOKUP(A19,#REF!,MATCH("xAG",#REF!,0),0),0)</f>
        <v>0</v>
      </c>
      <c r="S19" s="22">
        <f>IFERROR(VLOOKUP(B19,#REF!,MATCH("xAG",#REF!,0),0),0)</f>
        <v>0</v>
      </c>
      <c r="T19" s="22">
        <f>IFERROR(VLOOKUP(C19,#REF!,MATCH("xAG",#REF!,0),0),0)</f>
        <v>0</v>
      </c>
      <c r="U19" s="22">
        <f>IFERROR(VLOOKUP(D19,#REF!,MATCH("xAG",#REF!,0),0),0)</f>
        <v>0</v>
      </c>
      <c r="V19" s="92">
        <f>IFERROR(VLOOKUP($E19,OLD!$Q$1:$DZ$1000,MATCH("expected_assists",OLD!$Q$1:$DZ$1,0),0),0)</f>
        <v>4.67</v>
      </c>
      <c r="W19" s="93">
        <f>IFERROR(VLOOKUP($E19,OLD!$Q$1:$DZ$1000,MATCH("total_points",OLD!$Q$1:$DZ$1,0),0),0)</f>
        <v>131</v>
      </c>
      <c r="X19" s="27">
        <f>IFERROR(VLOOKUP(E19,OLD!$Q$1:$BZ$1000,MATCH("defensive_contribution",OLD!$Q$1:$BZ$1,0),0),"")</f>
        <v>152</v>
      </c>
      <c r="Z19" s="26" t="str">
        <f>API!O19&amp;" "&amp;API!Y19</f>
        <v>0 FALSE</v>
      </c>
      <c r="AA19" s="26">
        <f>API!AF19</f>
        <v>3</v>
      </c>
    </row>
    <row r="20" spans="1:27">
      <c r="A20" s="22" t="str">
        <f>IF([1]FINAL!A20=0,"",[1]FINAL!A20)</f>
        <v>Marcus Rashford</v>
      </c>
      <c r="B20" s="22" t="str">
        <f>IF([1]FINAL!C20=0,"",[1]FINAL!C20)</f>
        <v>Rashford</v>
      </c>
      <c r="C20" s="22" t="str">
        <f>IF([1]FINAL!E20=0,"",[1]FINAL!E20)</f>
        <v/>
      </c>
      <c r="D20" s="22" t="str">
        <f>IF([1]FINAL!G20=0,"",[1]FINAL!G20)</f>
        <v/>
      </c>
      <c r="E20" s="85">
        <f>[1]FINAL!$AO20</f>
        <v>429</v>
      </c>
      <c r="F20" s="26" t="str">
        <f>[1]FINAL!$V20</f>
        <v>MUN</v>
      </c>
      <c r="G20" s="27">
        <f>IFERROR(VLOOKUP($F20,Table2!$B$1:$C$21,MATCH("MP",Table2!$B$1:$C$1,0),0),"")</f>
        <v>38</v>
      </c>
      <c r="H20" s="23">
        <f>IFERROR(VLOOKUP(A20,PlayingTime!$B$1:$T$1001,MATCH("Min",PlayingTime!$B$2:$T$2,0),0),0)</f>
        <v>0</v>
      </c>
      <c r="I20" s="23">
        <f>IFERROR(VLOOKUP(B20,PlayingTime!$B$1:$T$1001,MATCH("Min",PlayingTime!$B$2:$T$2,0),0),0)</f>
        <v>0</v>
      </c>
      <c r="J20" s="23">
        <f>IFERROR(VLOOKUP(C20,PlayingTime!$B$1:$T$1001,MATCH("Min",PlayingTime!$B$2:$T$2,0),0),0)</f>
        <v>0</v>
      </c>
      <c r="K20" s="23">
        <f>IFERROR(VLOOKUP(D20,PlayingTime!$B$1:$T$1001,MATCH("Min",PlayingTime!$B$2:$T$2,0),0),0)</f>
        <v>0</v>
      </c>
      <c r="L20" s="93">
        <f>IFERROR(VLOOKUP($E20,OLD!$Q$1:$DZ$1000,MATCH("minutes",OLD!$Q$1:$DZ$1,0),0),0)</f>
        <v>0</v>
      </c>
      <c r="M20" s="22">
        <f>IFERROR(VLOOKUP(A20,#REF!,MATCH("xG",#REF!,0),0),0)</f>
        <v>0</v>
      </c>
      <c r="N20" s="22">
        <f>IFERROR(VLOOKUP(B20,#REF!,MATCH("xG",#REF!,0),0),0)</f>
        <v>0</v>
      </c>
      <c r="O20" s="22">
        <f>IFERROR(VLOOKUP(C20,#REF!,MATCH("xG",#REF!,0),0),0)</f>
        <v>0</v>
      </c>
      <c r="P20" s="22">
        <f>IFERROR(VLOOKUP(D20,#REF!,MATCH("xG",#REF!,0),0),0)</f>
        <v>0</v>
      </c>
      <c r="Q20" s="92">
        <f>IFERROR(VLOOKUP($E20,OLD!$Q$1:$DZ$1000,MATCH("expected_goals",OLD!$Q$1:$DZ$1,0),0),0)</f>
        <v>0</v>
      </c>
      <c r="R20" s="22">
        <f>IFERROR(VLOOKUP(A20,#REF!,MATCH("xAG",#REF!,0),0),0)</f>
        <v>0</v>
      </c>
      <c r="S20" s="22">
        <f>IFERROR(VLOOKUP(B20,#REF!,MATCH("xAG",#REF!,0),0),0)</f>
        <v>0</v>
      </c>
      <c r="T20" s="22">
        <f>IFERROR(VLOOKUP(C20,#REF!,MATCH("xAG",#REF!,0),0),0)</f>
        <v>0</v>
      </c>
      <c r="U20" s="22">
        <f>IFERROR(VLOOKUP(D20,#REF!,MATCH("xAG",#REF!,0),0),0)</f>
        <v>0</v>
      </c>
      <c r="V20" s="92">
        <f>IFERROR(VLOOKUP($E20,OLD!$Q$1:$DZ$1000,MATCH("expected_assists",OLD!$Q$1:$DZ$1,0),0),0)</f>
        <v>0</v>
      </c>
      <c r="W20" s="93">
        <f>IFERROR(VLOOKUP($E20,OLD!$Q$1:$DZ$1000,MATCH("total_points",OLD!$Q$1:$DZ$1,0),0),0)</f>
        <v>0</v>
      </c>
      <c r="X20" s="27">
        <f>IFERROR(VLOOKUP(E20,OLD!$Q$1:$BZ$1000,MATCH("defensive_contribution",OLD!$Q$1:$BZ$1,0),0),"")</f>
        <v>0</v>
      </c>
      <c r="Z20" s="26" t="str">
        <f>API!O20&amp;" "&amp;API!Y20</f>
        <v>0 FALSE</v>
      </c>
      <c r="AA20" s="26">
        <f>API!AF20</f>
        <v>3</v>
      </c>
    </row>
    <row r="21" spans="1:27">
      <c r="A21" s="22" t="str">
        <f>IF([1]FINAL!A21=0,"",[1]FINAL!A21)</f>
        <v>Elliot Anderson</v>
      </c>
      <c r="B21" s="22" t="str">
        <f>IF([1]FINAL!C21=0,"",[1]FINAL!C21)</f>
        <v>Anderson</v>
      </c>
      <c r="C21" s="22" t="str">
        <f>IF([1]FINAL!E21=0,"",[1]FINAL!E21)</f>
        <v/>
      </c>
      <c r="D21" s="22" t="str">
        <f>IF([1]FINAL!G21=0,"",[1]FINAL!G21)</f>
        <v/>
      </c>
      <c r="E21" s="85">
        <f>[1]FINAL!$AO21</f>
        <v>481</v>
      </c>
      <c r="F21" s="26" t="str">
        <f>[1]FINAL!$V21</f>
        <v>MCI</v>
      </c>
      <c r="G21" s="27">
        <f>IFERROR(VLOOKUP($F21,Table2!$B$1:$C$21,MATCH("MP",Table2!$B$1:$C$1,0),0),"")</f>
        <v>38</v>
      </c>
      <c r="H21" s="23">
        <f>IFERROR(VLOOKUP(A21,PlayingTime!$B$1:$T$1001,MATCH("Min",PlayingTime!$B$2:$T$2,0),0),0)</f>
        <v>3331</v>
      </c>
      <c r="I21" s="23">
        <f>IFERROR(VLOOKUP(B21,PlayingTime!$B$1:$T$1001,MATCH("Min",PlayingTime!$B$2:$T$2,0),0),0)</f>
        <v>0</v>
      </c>
      <c r="J21" s="23">
        <f>IFERROR(VLOOKUP(C21,PlayingTime!$B$1:$T$1001,MATCH("Min",PlayingTime!$B$2:$T$2,0),0),0)</f>
        <v>0</v>
      </c>
      <c r="K21" s="23">
        <f>IFERROR(VLOOKUP(D21,PlayingTime!$B$1:$T$1001,MATCH("Min",PlayingTime!$B$2:$T$2,0),0),0)</f>
        <v>0</v>
      </c>
      <c r="L21" s="93">
        <f>IFERROR(VLOOKUP($E21,OLD!$Q$1:$DZ$1000,MATCH("minutes",OLD!$Q$1:$DZ$1,0),0),0)</f>
        <v>3332</v>
      </c>
      <c r="M21" s="22">
        <f>IFERROR(VLOOKUP(A21,#REF!,MATCH("xG",#REF!,0),0),0)</f>
        <v>0</v>
      </c>
      <c r="N21" s="22">
        <f>IFERROR(VLOOKUP(B21,#REF!,MATCH("xG",#REF!,0),0),0)</f>
        <v>0</v>
      </c>
      <c r="O21" s="22">
        <f>IFERROR(VLOOKUP(C21,#REF!,MATCH("xG",#REF!,0),0),0)</f>
        <v>0</v>
      </c>
      <c r="P21" s="22">
        <f>IFERROR(VLOOKUP(D21,#REF!,MATCH("xG",#REF!,0),0),0)</f>
        <v>0</v>
      </c>
      <c r="Q21" s="92">
        <f>IFERROR(VLOOKUP($E21,OLD!$Q$1:$DZ$1000,MATCH("expected_goals",OLD!$Q$1:$DZ$1,0),0),0)</f>
        <v>2.94</v>
      </c>
      <c r="R21" s="22">
        <f>IFERROR(VLOOKUP(A21,#REF!,MATCH("xAG",#REF!,0),0),0)</f>
        <v>0</v>
      </c>
      <c r="S21" s="22">
        <f>IFERROR(VLOOKUP(B21,#REF!,MATCH("xAG",#REF!,0),0),0)</f>
        <v>0</v>
      </c>
      <c r="T21" s="22">
        <f>IFERROR(VLOOKUP(C21,#REF!,MATCH("xAG",#REF!,0),0),0)</f>
        <v>0</v>
      </c>
      <c r="U21" s="22">
        <f>IFERROR(VLOOKUP(D21,#REF!,MATCH("xAG",#REF!,0),0),0)</f>
        <v>0</v>
      </c>
      <c r="V21" s="92">
        <f>IFERROR(VLOOKUP($E21,OLD!$Q$1:$DZ$1000,MATCH("expected_assists",OLD!$Q$1:$DZ$1,0),0),0)</f>
        <v>4.79</v>
      </c>
      <c r="W21" s="93">
        <f>IFERROR(VLOOKUP($E21,OLD!$Q$1:$DZ$1000,MATCH("total_points",OLD!$Q$1:$DZ$1,0),0),0)</f>
        <v>180</v>
      </c>
      <c r="X21" s="27">
        <f>IFERROR(VLOOKUP(E21,OLD!$Q$1:$BZ$1000,MATCH("defensive_contribution",OLD!$Q$1:$BZ$1,0),0),"")</f>
        <v>515</v>
      </c>
      <c r="Z21" s="26" t="str">
        <f>API!O21&amp;" "&amp;API!Y21</f>
        <v>0 FALSE</v>
      </c>
      <c r="AA21" s="26">
        <f>API!AF21</f>
        <v>3</v>
      </c>
    </row>
    <row r="22" spans="1:27">
      <c r="A22" s="22" t="str">
        <f>IF([1]FINAL!A22=0,"",[1]FINAL!A22)</f>
        <v>Harry Wilson</v>
      </c>
      <c r="B22" s="22" t="str">
        <f>IF([1]FINAL!C22=0,"",[1]FINAL!C22)</f>
        <v>Wilson</v>
      </c>
      <c r="C22" s="22" t="str">
        <f>IF([1]FINAL!E22=0,"",[1]FINAL!E22)</f>
        <v>H Wilson</v>
      </c>
      <c r="D22" s="22" t="str">
        <f>IF([1]FINAL!G22=0,"",[1]FINAL!G22)</f>
        <v/>
      </c>
      <c r="E22" s="85">
        <f>[1]FINAL!$AO22</f>
        <v>260</v>
      </c>
      <c r="F22" s="26" t="str">
        <f>[1]FINAL!$V22</f>
        <v>LEE</v>
      </c>
      <c r="G22" s="27">
        <f>IFERROR(VLOOKUP($F22,Table2!$B$1:$C$21,MATCH("MP",Table2!$B$1:$C$1,0),0),"")</f>
        <v>38</v>
      </c>
      <c r="H22" s="23">
        <f>IFERROR(VLOOKUP(A22,PlayingTime!$B$1:$T$1001,MATCH("Min",PlayingTime!$B$2:$T$2,0),0),0)</f>
        <v>2673</v>
      </c>
      <c r="I22" s="23">
        <f>IFERROR(VLOOKUP(B22,PlayingTime!$B$1:$T$1001,MATCH("Min",PlayingTime!$B$2:$T$2,0),0),0)</f>
        <v>0</v>
      </c>
      <c r="J22" s="23">
        <f>IFERROR(VLOOKUP(C22,PlayingTime!$B$1:$T$1001,MATCH("Min",PlayingTime!$B$2:$T$2,0),0),0)</f>
        <v>0</v>
      </c>
      <c r="K22" s="23">
        <f>IFERROR(VLOOKUP(D22,PlayingTime!$B$1:$T$1001,MATCH("Min",PlayingTime!$B$2:$T$2,0),0),0)</f>
        <v>0</v>
      </c>
      <c r="L22" s="93">
        <f>IFERROR(VLOOKUP($E22,OLD!$Q$1:$DZ$1000,MATCH("minutes",OLD!$Q$1:$DZ$1,0),0),0)</f>
        <v>2674</v>
      </c>
      <c r="M22" s="22">
        <f>IFERROR(VLOOKUP(A22,#REF!,MATCH("xG",#REF!,0),0),0)</f>
        <v>0</v>
      </c>
      <c r="N22" s="22">
        <f>IFERROR(VLOOKUP(B22,#REF!,MATCH("xG",#REF!,0),0),0)</f>
        <v>0</v>
      </c>
      <c r="O22" s="22">
        <f>IFERROR(VLOOKUP(C22,#REF!,MATCH("xG",#REF!,0),0),0)</f>
        <v>0</v>
      </c>
      <c r="P22" s="22">
        <f>IFERROR(VLOOKUP(D22,#REF!,MATCH("xG",#REF!,0),0),0)</f>
        <v>0</v>
      </c>
      <c r="Q22" s="92">
        <f>IFERROR(VLOOKUP($E22,OLD!$Q$1:$DZ$1000,MATCH("expected_goals",OLD!$Q$1:$DZ$1,0),0),0)</f>
        <v>5.88</v>
      </c>
      <c r="R22" s="22">
        <f>IFERROR(VLOOKUP(A22,#REF!,MATCH("xAG",#REF!,0),0),0)</f>
        <v>0</v>
      </c>
      <c r="S22" s="22">
        <f>IFERROR(VLOOKUP(B22,#REF!,MATCH("xAG",#REF!,0),0),0)</f>
        <v>0</v>
      </c>
      <c r="T22" s="22">
        <f>IFERROR(VLOOKUP(C22,#REF!,MATCH("xAG",#REF!,0),0),0)</f>
        <v>0</v>
      </c>
      <c r="U22" s="22">
        <f>IFERROR(VLOOKUP(D22,#REF!,MATCH("xAG",#REF!,0),0),0)</f>
        <v>0</v>
      </c>
      <c r="V22" s="92">
        <f>IFERROR(VLOOKUP($E22,OLD!$Q$1:$DZ$1000,MATCH("expected_assists",OLD!$Q$1:$DZ$1,0),0),0)</f>
        <v>4.7699999999999996</v>
      </c>
      <c r="W22" s="93">
        <f>IFERROR(VLOOKUP($E22,OLD!$Q$1:$DZ$1000,MATCH("total_points",OLD!$Q$1:$DZ$1,0),0),0)</f>
        <v>168</v>
      </c>
      <c r="X22" s="27">
        <f>IFERROR(VLOOKUP(E22,OLD!$Q$1:$BZ$1000,MATCH("defensive_contribution",OLD!$Q$1:$BZ$1,0),0),"")</f>
        <v>177</v>
      </c>
      <c r="Z22" s="26" t="str">
        <f>API!O22&amp;" "&amp;API!Y22</f>
        <v>0 FALSE</v>
      </c>
      <c r="AA22" s="26">
        <f>API!AF22</f>
        <v>3</v>
      </c>
    </row>
    <row r="23" spans="1:27">
      <c r="A23" s="22" t="str">
        <f>IF([1]FINAL!A23=0,"",[1]FINAL!A23)</f>
        <v>Kiernan Dewsbury-Hall</v>
      </c>
      <c r="B23" s="22" t="str">
        <f>IF([1]FINAL!C23=0,"",[1]FINAL!C23)</f>
        <v>Dewsbury-Hall</v>
      </c>
      <c r="C23" s="22" t="str">
        <f>IF([1]FINAL!E23=0,"",[1]FINAL!E23)</f>
        <v/>
      </c>
      <c r="D23" s="22" t="str">
        <f>IF([1]FINAL!G23=0,"",[1]FINAL!G23)</f>
        <v/>
      </c>
      <c r="E23" s="85">
        <f>[1]FINAL!$AO23</f>
        <v>236</v>
      </c>
      <c r="F23" s="26" t="str">
        <f>[1]FINAL!$V23</f>
        <v>EVE</v>
      </c>
      <c r="G23" s="27">
        <f>IFERROR(VLOOKUP($F23,Table2!$B$1:$C$21,MATCH("MP",Table2!$B$1:$C$1,0),0),"")</f>
        <v>38</v>
      </c>
      <c r="H23" s="23">
        <f>IFERROR(VLOOKUP(A23,PlayingTime!$B$1:$T$1001,MATCH("Min",PlayingTime!$B$2:$T$2,0),0),0)</f>
        <v>2626</v>
      </c>
      <c r="I23" s="23">
        <f>IFERROR(VLOOKUP(B23,PlayingTime!$B$1:$T$1001,MATCH("Min",PlayingTime!$B$2:$T$2,0),0),0)</f>
        <v>0</v>
      </c>
      <c r="J23" s="23">
        <f>IFERROR(VLOOKUP(C23,PlayingTime!$B$1:$T$1001,MATCH("Min",PlayingTime!$B$2:$T$2,0),0),0)</f>
        <v>0</v>
      </c>
      <c r="K23" s="23">
        <f>IFERROR(VLOOKUP(D23,PlayingTime!$B$1:$T$1001,MATCH("Min",PlayingTime!$B$2:$T$2,0),0),0)</f>
        <v>0</v>
      </c>
      <c r="L23" s="93">
        <f>IFERROR(VLOOKUP($E23,OLD!$Q$1:$DZ$1000,MATCH("minutes",OLD!$Q$1:$DZ$1,0),0),0)</f>
        <v>2629</v>
      </c>
      <c r="M23" s="22">
        <f>IFERROR(VLOOKUP(A23,#REF!,MATCH("xG",#REF!,0),0),0)</f>
        <v>0</v>
      </c>
      <c r="N23" s="22">
        <f>IFERROR(VLOOKUP(B23,#REF!,MATCH("xG",#REF!,0),0),0)</f>
        <v>0</v>
      </c>
      <c r="O23" s="22">
        <f>IFERROR(VLOOKUP(C23,#REF!,MATCH("xG",#REF!,0),0),0)</f>
        <v>0</v>
      </c>
      <c r="P23" s="22">
        <f>IFERROR(VLOOKUP(D23,#REF!,MATCH("xG",#REF!,0),0),0)</f>
        <v>0</v>
      </c>
      <c r="Q23" s="92">
        <f>IFERROR(VLOOKUP($E23,OLD!$Q$1:$DZ$1000,MATCH("expected_goals",OLD!$Q$1:$DZ$1,0),0),0)</f>
        <v>4.3499999999999996</v>
      </c>
      <c r="R23" s="22">
        <f>IFERROR(VLOOKUP(A23,#REF!,MATCH("xAG",#REF!,0),0),0)</f>
        <v>0</v>
      </c>
      <c r="S23" s="22">
        <f>IFERROR(VLOOKUP(B23,#REF!,MATCH("xAG",#REF!,0),0),0)</f>
        <v>0</v>
      </c>
      <c r="T23" s="22">
        <f>IFERROR(VLOOKUP(C23,#REF!,MATCH("xAG",#REF!,0),0),0)</f>
        <v>0</v>
      </c>
      <c r="U23" s="22">
        <f>IFERROR(VLOOKUP(D23,#REF!,MATCH("xAG",#REF!,0),0),0)</f>
        <v>0</v>
      </c>
      <c r="V23" s="92">
        <f>IFERROR(VLOOKUP($E23,OLD!$Q$1:$DZ$1000,MATCH("expected_assists",OLD!$Q$1:$DZ$1,0),0),0)</f>
        <v>5.34</v>
      </c>
      <c r="W23" s="93">
        <f>IFERROR(VLOOKUP($E23,OLD!$Q$1:$DZ$1000,MATCH("total_points",OLD!$Q$1:$DZ$1,0),0),0)</f>
        <v>151</v>
      </c>
      <c r="X23" s="27">
        <f>IFERROR(VLOOKUP(E23,OLD!$Q$1:$BZ$1000,MATCH("defensive_contribution",OLD!$Q$1:$BZ$1,0),0),"")</f>
        <v>230</v>
      </c>
      <c r="Z23" s="26" t="str">
        <f>API!O23&amp;" "&amp;API!Y23</f>
        <v>0 FALSE</v>
      </c>
      <c r="AA23" s="26">
        <f>API!AF23</f>
        <v>3</v>
      </c>
    </row>
    <row r="24" spans="1:27">
      <c r="A24" s="22" t="str">
        <f>IF([1]FINAL!A24=0,"",[1]FINAL!A24)</f>
        <v>Dango Ouattara</v>
      </c>
      <c r="B24" s="22" t="str">
        <f>IF([1]FINAL!C24=0,"",[1]FINAL!C24)</f>
        <v>O.Dango</v>
      </c>
      <c r="C24" s="22" t="str">
        <f>IF([1]FINAL!E24=0,"",[1]FINAL!E24)</f>
        <v/>
      </c>
      <c r="D24" s="22" t="str">
        <f>IF([1]FINAL!G24=0,"",[1]FINAL!G24)</f>
        <v/>
      </c>
      <c r="E24" s="85">
        <f>[1]FINAL!$AO24</f>
        <v>95</v>
      </c>
      <c r="F24" s="26" t="str">
        <f>[1]FINAL!$V24</f>
        <v>BRE</v>
      </c>
      <c r="G24" s="27">
        <f>IFERROR(VLOOKUP($F24,Table2!$B$1:$C$21,MATCH("MP",Table2!$B$1:$C$1,0),0),"")</f>
        <v>38</v>
      </c>
      <c r="H24" s="23">
        <f>IFERROR(VLOOKUP(A24,PlayingTime!$B$1:$T$1001,MATCH("Min",PlayingTime!$B$2:$T$2,0),0),0)</f>
        <v>2276</v>
      </c>
      <c r="I24" s="23">
        <f>IFERROR(VLOOKUP(B24,PlayingTime!$B$1:$T$1001,MATCH("Min",PlayingTime!$B$2:$T$2,0),0),0)</f>
        <v>0</v>
      </c>
      <c r="J24" s="23">
        <f>IFERROR(VLOOKUP(C24,PlayingTime!$B$1:$T$1001,MATCH("Min",PlayingTime!$B$2:$T$2,0),0),0)</f>
        <v>0</v>
      </c>
      <c r="K24" s="23">
        <f>IFERROR(VLOOKUP(D24,PlayingTime!$B$1:$T$1001,MATCH("Min",PlayingTime!$B$2:$T$2,0),0),0)</f>
        <v>0</v>
      </c>
      <c r="L24" s="93">
        <f>IFERROR(VLOOKUP($E24,OLD!$Q$1:$DZ$1000,MATCH("minutes",OLD!$Q$1:$DZ$1,0),0),0)</f>
        <v>2271</v>
      </c>
      <c r="M24" s="22">
        <f>IFERROR(VLOOKUP(A24,#REF!,MATCH("xG",#REF!,0),0),0)</f>
        <v>0</v>
      </c>
      <c r="N24" s="22">
        <f>IFERROR(VLOOKUP(B24,#REF!,MATCH("xG",#REF!,0),0),0)</f>
        <v>0</v>
      </c>
      <c r="O24" s="22">
        <f>IFERROR(VLOOKUP(C24,#REF!,MATCH("xG",#REF!,0),0),0)</f>
        <v>0</v>
      </c>
      <c r="P24" s="22">
        <f>IFERROR(VLOOKUP(D24,#REF!,MATCH("xG",#REF!,0),0),0)</f>
        <v>0</v>
      </c>
      <c r="Q24" s="92">
        <f>IFERROR(VLOOKUP($E24,OLD!$Q$1:$DZ$1000,MATCH("expected_goals",OLD!$Q$1:$DZ$1,0),0),0)</f>
        <v>7.94</v>
      </c>
      <c r="R24" s="22">
        <f>IFERROR(VLOOKUP(A24,#REF!,MATCH("xAG",#REF!,0),0),0)</f>
        <v>0</v>
      </c>
      <c r="S24" s="22">
        <f>IFERROR(VLOOKUP(B24,#REF!,MATCH("xAG",#REF!,0),0),0)</f>
        <v>0</v>
      </c>
      <c r="T24" s="22">
        <f>IFERROR(VLOOKUP(C24,#REF!,MATCH("xAG",#REF!,0),0),0)</f>
        <v>0</v>
      </c>
      <c r="U24" s="22">
        <f>IFERROR(VLOOKUP(D24,#REF!,MATCH("xAG",#REF!,0),0),0)</f>
        <v>0</v>
      </c>
      <c r="V24" s="92">
        <f>IFERROR(VLOOKUP($E24,OLD!$Q$1:$DZ$1000,MATCH("expected_assists",OLD!$Q$1:$DZ$1,0),0),0)</f>
        <v>4.12</v>
      </c>
      <c r="W24" s="93">
        <f>IFERROR(VLOOKUP($E24,OLD!$Q$1:$DZ$1000,MATCH("total_points",OLD!$Q$1:$DZ$1,0),0),0)</f>
        <v>136</v>
      </c>
      <c r="X24" s="27">
        <f>IFERROR(VLOOKUP(E24,OLD!$Q$1:$BZ$1000,MATCH("defensive_contribution",OLD!$Q$1:$BZ$1,0),0),"")</f>
        <v>185</v>
      </c>
      <c r="Z24" s="26" t="str">
        <f>API!O24&amp;" "&amp;API!Y24</f>
        <v>0 FALSE</v>
      </c>
      <c r="AA24" s="26">
        <f>API!AF24</f>
        <v>3</v>
      </c>
    </row>
    <row r="25" spans="1:27">
      <c r="A25" s="22" t="str">
        <f>IF([1]FINAL!A25=0,"",[1]FINAL!A25)</f>
        <v>Pedro Lomba Neto</v>
      </c>
      <c r="B25" s="22" t="str">
        <f>IF([1]FINAL!C25=0,"",[1]FINAL!C25)</f>
        <v/>
      </c>
      <c r="C25" s="22" t="str">
        <f>IF([1]FINAL!E25=0,"",[1]FINAL!E25)</f>
        <v>P Neto</v>
      </c>
      <c r="D25" s="22" t="str">
        <f>IF([1]FINAL!G25=0,"",[1]FINAL!G25)</f>
        <v>Pedro Neto</v>
      </c>
      <c r="E25" s="85">
        <f>[1]FINAL!$AO25</f>
        <v>156</v>
      </c>
      <c r="F25" s="26" t="str">
        <f>[1]FINAL!$V25</f>
        <v>CHE</v>
      </c>
      <c r="G25" s="27">
        <f>IFERROR(VLOOKUP($F25,Table2!$B$1:$C$21,MATCH("MP",Table2!$B$1:$C$1,0),0),"")</f>
        <v>38</v>
      </c>
      <c r="H25" s="23">
        <f>IFERROR(VLOOKUP(A25,PlayingTime!$B$1:$T$1001,MATCH("Min",PlayingTime!$B$2:$T$2,0),0),0)</f>
        <v>0</v>
      </c>
      <c r="I25" s="23">
        <f>IFERROR(VLOOKUP(B25,PlayingTime!$B$1:$T$1001,MATCH("Min",PlayingTime!$B$2:$T$2,0),0),0)</f>
        <v>0</v>
      </c>
      <c r="J25" s="23">
        <f>IFERROR(VLOOKUP(C25,PlayingTime!$B$1:$T$1001,MATCH("Min",PlayingTime!$B$2:$T$2,0),0),0)</f>
        <v>0</v>
      </c>
      <c r="K25" s="23">
        <f>IFERROR(VLOOKUP(D25,PlayingTime!$B$1:$T$1001,MATCH("Min",PlayingTime!$B$2:$T$2,0),0),0)</f>
        <v>2631</v>
      </c>
      <c r="L25" s="93">
        <f>IFERROR(VLOOKUP($E25,OLD!$Q$1:$DZ$1000,MATCH("minutes",OLD!$Q$1:$DZ$1,0),0),0)</f>
        <v>2629</v>
      </c>
      <c r="M25" s="22">
        <f>IFERROR(VLOOKUP(A25,#REF!,MATCH("xG",#REF!,0),0),0)</f>
        <v>0</v>
      </c>
      <c r="N25" s="22">
        <f>IFERROR(VLOOKUP(B25,#REF!,MATCH("xG",#REF!,0),0),0)</f>
        <v>0</v>
      </c>
      <c r="O25" s="22">
        <f>IFERROR(VLOOKUP(C25,#REF!,MATCH("xG",#REF!,0),0),0)</f>
        <v>0</v>
      </c>
      <c r="P25" s="22">
        <f>IFERROR(VLOOKUP(D25,#REF!,MATCH("xG",#REF!,0),0),0)</f>
        <v>0</v>
      </c>
      <c r="Q25" s="92">
        <f>IFERROR(VLOOKUP($E25,OLD!$Q$1:$DZ$1000,MATCH("expected_goals",OLD!$Q$1:$DZ$1,0),0),0)</f>
        <v>4.59</v>
      </c>
      <c r="R25" s="22">
        <f>IFERROR(VLOOKUP(A25,#REF!,MATCH("xAG",#REF!,0),0),0)</f>
        <v>0</v>
      </c>
      <c r="S25" s="22">
        <f>IFERROR(VLOOKUP(B25,#REF!,MATCH("xAG",#REF!,0),0),0)</f>
        <v>0</v>
      </c>
      <c r="T25" s="22">
        <f>IFERROR(VLOOKUP(C25,#REF!,MATCH("xAG",#REF!,0),0),0)</f>
        <v>0</v>
      </c>
      <c r="U25" s="22">
        <f>IFERROR(VLOOKUP(D25,#REF!,MATCH("xAG",#REF!,0),0),0)</f>
        <v>0</v>
      </c>
      <c r="V25" s="92">
        <f>IFERROR(VLOOKUP($E25,OLD!$Q$1:$DZ$1000,MATCH("expected_assists",OLD!$Q$1:$DZ$1,0),0),0)</f>
        <v>6.84</v>
      </c>
      <c r="W25" s="93">
        <f>IFERROR(VLOOKUP($E25,OLD!$Q$1:$DZ$1000,MATCH("total_points",OLD!$Q$1:$DZ$1,0),0),0)</f>
        <v>125</v>
      </c>
      <c r="X25" s="27">
        <f>IFERROR(VLOOKUP(E25,OLD!$Q$1:$BZ$1000,MATCH("defensive_contribution",OLD!$Q$1:$BZ$1,0),0),"")</f>
        <v>122</v>
      </c>
      <c r="Z25" s="26" t="str">
        <f>API!O25&amp;" "&amp;API!Y25</f>
        <v>0 FALSE</v>
      </c>
      <c r="AA25" s="26">
        <f>API!AF25</f>
        <v>3</v>
      </c>
    </row>
    <row r="26" spans="1:27">
      <c r="A26" s="22" t="str">
        <f>IF([1]FINAL!A26=0,"",[1]FINAL!A26)</f>
        <v>Ismaïla Sarr</v>
      </c>
      <c r="B26" s="22" t="str">
        <f>IF([1]FINAL!C26=0,"",[1]FINAL!C26)</f>
        <v>Sarr</v>
      </c>
      <c r="C26" s="22" t="str">
        <f>IF([1]FINAL!E26=0,"",[1]FINAL!E26)</f>
        <v>Ismaila Sarr</v>
      </c>
      <c r="D26" s="22" t="str">
        <f>IF([1]FINAL!G26=0,"",[1]FINAL!G26)</f>
        <v/>
      </c>
      <c r="E26" s="85">
        <f>[1]FINAL!$AO26</f>
        <v>208</v>
      </c>
      <c r="F26" s="26" t="str">
        <f>[1]FINAL!$V26</f>
        <v>CRY</v>
      </c>
      <c r="G26" s="27">
        <f>IFERROR(VLOOKUP($F26,Table2!$B$1:$C$21,MATCH("MP",Table2!$B$1:$C$1,0),0),"")</f>
        <v>38</v>
      </c>
      <c r="H26" s="23">
        <f>IFERROR(VLOOKUP(A26,PlayingTime!$B$1:$T$1001,MATCH("Min",PlayingTime!$B$2:$T$2,0),0),0)</f>
        <v>0</v>
      </c>
      <c r="I26" s="23">
        <f>IFERROR(VLOOKUP(B26,PlayingTime!$B$1:$T$1001,MATCH("Min",PlayingTime!$B$2:$T$2,0),0),0)</f>
        <v>0</v>
      </c>
      <c r="J26" s="23">
        <f>IFERROR(VLOOKUP(C26,PlayingTime!$B$1:$T$1001,MATCH("Min",PlayingTime!$B$2:$T$2,0),0),0)</f>
        <v>2174</v>
      </c>
      <c r="K26" s="23">
        <f>IFERROR(VLOOKUP(D26,PlayingTime!$B$1:$T$1001,MATCH("Min",PlayingTime!$B$2:$T$2,0),0),0)</f>
        <v>0</v>
      </c>
      <c r="L26" s="93">
        <f>IFERROR(VLOOKUP($E26,OLD!$Q$1:$DZ$1000,MATCH("minutes",OLD!$Q$1:$DZ$1,0),0),0)</f>
        <v>2173</v>
      </c>
      <c r="M26" s="22">
        <f>IFERROR(VLOOKUP(A26,#REF!,MATCH("xG",#REF!,0),0),0)</f>
        <v>0</v>
      </c>
      <c r="N26" s="22">
        <f>IFERROR(VLOOKUP(B26,#REF!,MATCH("xG",#REF!,0),0),0)</f>
        <v>0</v>
      </c>
      <c r="O26" s="22">
        <f>IFERROR(VLOOKUP(C26,#REF!,MATCH("xG",#REF!,0),0),0)</f>
        <v>0</v>
      </c>
      <c r="P26" s="22">
        <f>IFERROR(VLOOKUP(D26,#REF!,MATCH("xG",#REF!,0),0),0)</f>
        <v>0</v>
      </c>
      <c r="Q26" s="92">
        <f>IFERROR(VLOOKUP($E26,OLD!$Q$1:$DZ$1000,MATCH("expected_goals",OLD!$Q$1:$DZ$1,0),0),0)</f>
        <v>10.93</v>
      </c>
      <c r="R26" s="22">
        <f>IFERROR(VLOOKUP(A26,#REF!,MATCH("xAG",#REF!,0),0),0)</f>
        <v>0</v>
      </c>
      <c r="S26" s="22">
        <f>IFERROR(VLOOKUP(B26,#REF!,MATCH("xAG",#REF!,0),0),0)</f>
        <v>0</v>
      </c>
      <c r="T26" s="22">
        <f>IFERROR(VLOOKUP(C26,#REF!,MATCH("xAG",#REF!,0),0),0)</f>
        <v>0</v>
      </c>
      <c r="U26" s="22">
        <f>IFERROR(VLOOKUP(D26,#REF!,MATCH("xAG",#REF!,0),0),0)</f>
        <v>0</v>
      </c>
      <c r="V26" s="92">
        <f>IFERROR(VLOOKUP($E26,OLD!$Q$1:$DZ$1000,MATCH("expected_assists",OLD!$Q$1:$DZ$1,0),0),0)</f>
        <v>1.17</v>
      </c>
      <c r="W26" s="93">
        <f>IFERROR(VLOOKUP($E26,OLD!$Q$1:$DZ$1000,MATCH("total_points",OLD!$Q$1:$DZ$1,0),0),0)</f>
        <v>117</v>
      </c>
      <c r="X26" s="27">
        <f>IFERROR(VLOOKUP(E26,OLD!$Q$1:$BZ$1000,MATCH("defensive_contribution",OLD!$Q$1:$BZ$1,0),0),"")</f>
        <v>137</v>
      </c>
      <c r="Z26" s="26" t="str">
        <f>API!O26&amp;" "&amp;API!Y26</f>
        <v>0 FALSE</v>
      </c>
      <c r="AA26" s="26">
        <f>API!AF26</f>
        <v>3</v>
      </c>
    </row>
    <row r="27" spans="1:27">
      <c r="A27" s="22" t="str">
        <f>IF([1]FINAL!A27=0,"",[1]FINAL!A27)</f>
        <v>Eberechi Eze</v>
      </c>
      <c r="B27" s="22" t="str">
        <f>IF([1]FINAL!C27=0,"",[1]FINAL!C27)</f>
        <v>Eze</v>
      </c>
      <c r="C27" s="22" t="str">
        <f>IF([1]FINAL!E27=0,"",[1]FINAL!E27)</f>
        <v/>
      </c>
      <c r="D27" s="22" t="str">
        <f>IF([1]FINAL!G27=0,"",[1]FINAL!G27)</f>
        <v/>
      </c>
      <c r="E27" s="85">
        <f>[1]FINAL!$AO27</f>
        <v>14</v>
      </c>
      <c r="F27" s="26" t="str">
        <f>[1]FINAL!$V27</f>
        <v>ARS</v>
      </c>
      <c r="G27" s="27">
        <f>IFERROR(VLOOKUP($F27,Table2!$B$1:$C$21,MATCH("MP",Table2!$B$1:$C$1,0),0),"")</f>
        <v>38</v>
      </c>
      <c r="H27" s="23">
        <f>IFERROR(VLOOKUP(A27,PlayingTime!$B$1:$T$1001,MATCH("Min",PlayingTime!$B$2:$T$2,0),0),0)</f>
        <v>1812</v>
      </c>
      <c r="I27" s="23">
        <f>IFERROR(VLOOKUP(B27,PlayingTime!$B$1:$T$1001,MATCH("Min",PlayingTime!$B$2:$T$2,0),0),0)</f>
        <v>0</v>
      </c>
      <c r="J27" s="23">
        <f>IFERROR(VLOOKUP(C27,PlayingTime!$B$1:$T$1001,MATCH("Min",PlayingTime!$B$2:$T$2,0),0),0)</f>
        <v>0</v>
      </c>
      <c r="K27" s="23">
        <f>IFERROR(VLOOKUP(D27,PlayingTime!$B$1:$T$1001,MATCH("Min",PlayingTime!$B$2:$T$2,0),0),0)</f>
        <v>0</v>
      </c>
      <c r="L27" s="93">
        <f>IFERROR(VLOOKUP($E27,OLD!$Q$1:$DZ$1000,MATCH("minutes",OLD!$Q$1:$DZ$1,0),0),0)</f>
        <v>1885</v>
      </c>
      <c r="M27" s="22">
        <f>IFERROR(VLOOKUP(A27,#REF!,MATCH("xG",#REF!,0),0),0)</f>
        <v>0</v>
      </c>
      <c r="N27" s="22">
        <f>IFERROR(VLOOKUP(B27,#REF!,MATCH("xG",#REF!,0),0),0)</f>
        <v>0</v>
      </c>
      <c r="O27" s="22">
        <f>IFERROR(VLOOKUP(C27,#REF!,MATCH("xG",#REF!,0),0),0)</f>
        <v>0</v>
      </c>
      <c r="P27" s="22">
        <f>IFERROR(VLOOKUP(D27,#REF!,MATCH("xG",#REF!,0),0),0)</f>
        <v>0</v>
      </c>
      <c r="Q27" s="92">
        <f>IFERROR(VLOOKUP($E27,OLD!$Q$1:$DZ$1000,MATCH("expected_goals",OLD!$Q$1:$DZ$1,0),0),0)</f>
        <v>5.18</v>
      </c>
      <c r="R27" s="22">
        <f>IFERROR(VLOOKUP(A27,#REF!,MATCH("xAG",#REF!,0),0),0)</f>
        <v>0</v>
      </c>
      <c r="S27" s="22">
        <f>IFERROR(VLOOKUP(B27,#REF!,MATCH("xAG",#REF!,0),0),0)</f>
        <v>0</v>
      </c>
      <c r="T27" s="22">
        <f>IFERROR(VLOOKUP(C27,#REF!,MATCH("xAG",#REF!,0),0),0)</f>
        <v>0</v>
      </c>
      <c r="U27" s="22">
        <f>IFERROR(VLOOKUP(D27,#REF!,MATCH("xAG",#REF!,0),0),0)</f>
        <v>0</v>
      </c>
      <c r="V27" s="92">
        <f>IFERROR(VLOOKUP($E27,OLD!$Q$1:$DZ$1000,MATCH("expected_assists",OLD!$Q$1:$DZ$1,0),0),0)</f>
        <v>2.66</v>
      </c>
      <c r="W27" s="93">
        <f>IFERROR(VLOOKUP($E27,OLD!$Q$1:$DZ$1000,MATCH("total_points",OLD!$Q$1:$DZ$1,0),0),0)</f>
        <v>113</v>
      </c>
      <c r="X27" s="27">
        <f>IFERROR(VLOOKUP(E27,OLD!$Q$1:$BZ$1000,MATCH("defensive_contribution",OLD!$Q$1:$BZ$1,0),0),"")</f>
        <v>120</v>
      </c>
      <c r="Z27" s="26" t="str">
        <f>API!O27&amp;" "&amp;API!Y27</f>
        <v>0 FALSE</v>
      </c>
      <c r="AA27" s="26">
        <f>API!AF27</f>
        <v>3</v>
      </c>
    </row>
    <row r="28" spans="1:27">
      <c r="A28" s="22" t="str">
        <f>IF([1]FINAL!A28=0,"",[1]FINAL!A28)</f>
        <v>Jack Grealish</v>
      </c>
      <c r="B28" s="22" t="str">
        <f>IF([1]FINAL!C28=0,"",[1]FINAL!C28)</f>
        <v>Grealish</v>
      </c>
      <c r="C28" s="22" t="str">
        <f>IF([1]FINAL!E28=0,"",[1]FINAL!E28)</f>
        <v/>
      </c>
      <c r="D28" s="22" t="str">
        <f>IF([1]FINAL!G28=0,"",[1]FINAL!G28)</f>
        <v/>
      </c>
      <c r="E28" s="85">
        <f>[1]FINAL!$AO28</f>
        <v>238</v>
      </c>
      <c r="F28" s="26" t="str">
        <f>[1]FINAL!$V28</f>
        <v>MCI</v>
      </c>
      <c r="G28" s="27">
        <f>IFERROR(VLOOKUP($F28,Table2!$B$1:$C$21,MATCH("MP",Table2!$B$1:$C$1,0),0),"")</f>
        <v>38</v>
      </c>
      <c r="H28" s="23">
        <f>IFERROR(VLOOKUP(A28,PlayingTime!$B$1:$T$1001,MATCH("Min",PlayingTime!$B$2:$T$2,0),0),0)</f>
        <v>1627</v>
      </c>
      <c r="I28" s="23">
        <f>IFERROR(VLOOKUP(B28,PlayingTime!$B$1:$T$1001,MATCH("Min",PlayingTime!$B$2:$T$2,0),0),0)</f>
        <v>0</v>
      </c>
      <c r="J28" s="23">
        <f>IFERROR(VLOOKUP(C28,PlayingTime!$B$1:$T$1001,MATCH("Min",PlayingTime!$B$2:$T$2,0),0),0)</f>
        <v>0</v>
      </c>
      <c r="K28" s="23">
        <f>IFERROR(VLOOKUP(D28,PlayingTime!$B$1:$T$1001,MATCH("Min",PlayingTime!$B$2:$T$2,0),0),0)</f>
        <v>0</v>
      </c>
      <c r="L28" s="93">
        <f>IFERROR(VLOOKUP($E28,OLD!$Q$1:$DZ$1000,MATCH("minutes",OLD!$Q$1:$DZ$1,0),0),0)</f>
        <v>1627</v>
      </c>
      <c r="M28" s="22">
        <f>IFERROR(VLOOKUP(A28,#REF!,MATCH("xG",#REF!,0),0),0)</f>
        <v>0</v>
      </c>
      <c r="N28" s="22">
        <f>IFERROR(VLOOKUP(B28,#REF!,MATCH("xG",#REF!,0),0),0)</f>
        <v>0</v>
      </c>
      <c r="O28" s="22">
        <f>IFERROR(VLOOKUP(C28,#REF!,MATCH("xG",#REF!,0),0),0)</f>
        <v>0</v>
      </c>
      <c r="P28" s="22">
        <f>IFERROR(VLOOKUP(D28,#REF!,MATCH("xG",#REF!,0),0),0)</f>
        <v>0</v>
      </c>
      <c r="Q28" s="92">
        <f>IFERROR(VLOOKUP($E28,OLD!$Q$1:$DZ$1000,MATCH("expected_goals",OLD!$Q$1:$DZ$1,0),0),0)</f>
        <v>2.0499999999999998</v>
      </c>
      <c r="R28" s="22">
        <f>IFERROR(VLOOKUP(A28,#REF!,MATCH("xAG",#REF!,0),0),0)</f>
        <v>0</v>
      </c>
      <c r="S28" s="22">
        <f>IFERROR(VLOOKUP(B28,#REF!,MATCH("xAG",#REF!,0),0),0)</f>
        <v>0</v>
      </c>
      <c r="T28" s="22">
        <f>IFERROR(VLOOKUP(C28,#REF!,MATCH("xAG",#REF!,0),0),0)</f>
        <v>0</v>
      </c>
      <c r="U28" s="22">
        <f>IFERROR(VLOOKUP(D28,#REF!,MATCH("xAG",#REF!,0),0),0)</f>
        <v>0</v>
      </c>
      <c r="V28" s="92">
        <f>IFERROR(VLOOKUP($E28,OLD!$Q$1:$DZ$1000,MATCH("expected_assists",OLD!$Q$1:$DZ$1,0),0),0)</f>
        <v>3.37</v>
      </c>
      <c r="W28" s="93">
        <f>IFERROR(VLOOKUP($E28,OLD!$Q$1:$DZ$1000,MATCH("total_points",OLD!$Q$1:$DZ$1,0),0),0)</f>
        <v>79</v>
      </c>
      <c r="X28" s="27">
        <f>IFERROR(VLOOKUP(E28,OLD!$Q$1:$BZ$1000,MATCH("defensive_contribution",OLD!$Q$1:$BZ$1,0),0),"")</f>
        <v>135</v>
      </c>
      <c r="Z28" s="26" t="str">
        <f>API!O28&amp;" "&amp;API!Y28</f>
        <v>0 FALSE</v>
      </c>
      <c r="AA28" s="26">
        <f>API!AF28</f>
        <v>3</v>
      </c>
    </row>
    <row r="29" spans="1:27">
      <c r="A29" s="22" t="str">
        <f>IF([1]FINAL!A29=0,"",[1]FINAL!A29)</f>
        <v>Mohammed Kudus</v>
      </c>
      <c r="B29" s="22" t="str">
        <f>IF([1]FINAL!C29=0,"",[1]FINAL!C29)</f>
        <v>Kudus</v>
      </c>
      <c r="C29" s="22" t="str">
        <f>IF([1]FINAL!E29=0,"",[1]FINAL!E29)</f>
        <v>Kudus Mohammed</v>
      </c>
      <c r="D29" s="22" t="str">
        <f>IF([1]FINAL!G29=0,"",[1]FINAL!G29)</f>
        <v/>
      </c>
      <c r="E29" s="85">
        <f>[1]FINAL!$AO29</f>
        <v>512</v>
      </c>
      <c r="F29" s="26" t="str">
        <f>[1]FINAL!$V29</f>
        <v>TOT</v>
      </c>
      <c r="G29" s="27">
        <f>IFERROR(VLOOKUP($F29,Table2!$B$1:$C$21,MATCH("MP",Table2!$B$1:$C$1,0),0),"")</f>
        <v>38</v>
      </c>
      <c r="H29" s="23">
        <f>IFERROR(VLOOKUP(A29,PlayingTime!$B$1:$T$1001,MATCH("Min",PlayingTime!$B$2:$T$2,0),0),0)</f>
        <v>1535</v>
      </c>
      <c r="I29" s="23">
        <f>IFERROR(VLOOKUP(B29,PlayingTime!$B$1:$T$1001,MATCH("Min",PlayingTime!$B$2:$T$2,0),0),0)</f>
        <v>0</v>
      </c>
      <c r="J29" s="23">
        <f>IFERROR(VLOOKUP(C29,PlayingTime!$B$1:$T$1001,MATCH("Min",PlayingTime!$B$2:$T$2,0),0),0)</f>
        <v>0</v>
      </c>
      <c r="K29" s="23">
        <f>IFERROR(VLOOKUP(D29,PlayingTime!$B$1:$T$1001,MATCH("Min",PlayingTime!$B$2:$T$2,0),0),0)</f>
        <v>0</v>
      </c>
      <c r="L29" s="93">
        <f>IFERROR(VLOOKUP($E29,OLD!$Q$1:$DZ$1000,MATCH("minutes",OLD!$Q$1:$DZ$1,0),0),0)</f>
        <v>1535</v>
      </c>
      <c r="M29" s="22">
        <f>IFERROR(VLOOKUP(A29,#REF!,MATCH("xG",#REF!,0),0),0)</f>
        <v>0</v>
      </c>
      <c r="N29" s="22">
        <f>IFERROR(VLOOKUP(B29,#REF!,MATCH("xG",#REF!,0),0),0)</f>
        <v>0</v>
      </c>
      <c r="O29" s="22">
        <f>IFERROR(VLOOKUP(C29,#REF!,MATCH("xG",#REF!,0),0),0)</f>
        <v>0</v>
      </c>
      <c r="P29" s="22">
        <f>IFERROR(VLOOKUP(D29,#REF!,MATCH("xG",#REF!,0),0),0)</f>
        <v>0</v>
      </c>
      <c r="Q29" s="92">
        <f>IFERROR(VLOOKUP($E29,OLD!$Q$1:$DZ$1000,MATCH("expected_goals",OLD!$Q$1:$DZ$1,0),0),0)</f>
        <v>1.92</v>
      </c>
      <c r="R29" s="22">
        <f>IFERROR(VLOOKUP(A29,#REF!,MATCH("xAG",#REF!,0),0),0)</f>
        <v>0</v>
      </c>
      <c r="S29" s="22">
        <f>IFERROR(VLOOKUP(B29,#REF!,MATCH("xAG",#REF!,0),0),0)</f>
        <v>0</v>
      </c>
      <c r="T29" s="22">
        <f>IFERROR(VLOOKUP(C29,#REF!,MATCH("xAG",#REF!,0),0),0)</f>
        <v>0</v>
      </c>
      <c r="U29" s="22">
        <f>IFERROR(VLOOKUP(D29,#REF!,MATCH("xAG",#REF!,0),0),0)</f>
        <v>0</v>
      </c>
      <c r="V29" s="92">
        <f>IFERROR(VLOOKUP($E29,OLD!$Q$1:$DZ$1000,MATCH("expected_assists",OLD!$Q$1:$DZ$1,0),0),0)</f>
        <v>2.41</v>
      </c>
      <c r="W29" s="93">
        <f>IFERROR(VLOOKUP($E29,OLD!$Q$1:$DZ$1000,MATCH("total_points",OLD!$Q$1:$DZ$1,0),0),0)</f>
        <v>75</v>
      </c>
      <c r="X29" s="27">
        <f>IFERROR(VLOOKUP(E29,OLD!$Q$1:$BZ$1000,MATCH("defensive_contribution",OLD!$Q$1:$BZ$1,0),0),"")</f>
        <v>133</v>
      </c>
      <c r="Z29" s="26" t="str">
        <f>API!O29&amp;" "&amp;API!Y29</f>
        <v>0 FALSE</v>
      </c>
      <c r="AA29" s="26">
        <f>API!AF29</f>
        <v>3</v>
      </c>
    </row>
    <row r="30" spans="1:27">
      <c r="A30" s="22" t="str">
        <f>IF([1]FINAL!A30=0,"",[1]FINAL!A30)</f>
        <v>Martin Ødegaard</v>
      </c>
      <c r="B30" s="22" t="str">
        <f>IF([1]FINAL!C30=0,"",[1]FINAL!C30)</f>
        <v>Ødegaard</v>
      </c>
      <c r="C30" s="22" t="str">
        <f>IF([1]FINAL!E30=0,"",[1]FINAL!E30)</f>
        <v>Odegaard</v>
      </c>
      <c r="D30" s="22" t="str">
        <f>IF([1]FINAL!G30=0,"",[1]FINAL!G30)</f>
        <v>Martin Odegaard</v>
      </c>
      <c r="E30" s="85">
        <f>[1]FINAL!$AO30</f>
        <v>15</v>
      </c>
      <c r="F30" s="26" t="str">
        <f>[1]FINAL!$V30</f>
        <v>ARS</v>
      </c>
      <c r="G30" s="27">
        <f>IFERROR(VLOOKUP($F30,Table2!$B$1:$C$21,MATCH("MP",Table2!$B$1:$C$1,0),0),"")</f>
        <v>38</v>
      </c>
      <c r="H30" s="23">
        <f>IFERROR(VLOOKUP(A30,PlayingTime!$B$1:$T$1001,MATCH("Min",PlayingTime!$B$2:$T$2,0),0),0)</f>
        <v>1369</v>
      </c>
      <c r="I30" s="23">
        <f>IFERROR(VLOOKUP(B30,PlayingTime!$B$1:$T$1001,MATCH("Min",PlayingTime!$B$2:$T$2,0),0),0)</f>
        <v>0</v>
      </c>
      <c r="J30" s="23">
        <f>IFERROR(VLOOKUP(C30,PlayingTime!$B$1:$T$1001,MATCH("Min",PlayingTime!$B$2:$T$2,0),0),0)</f>
        <v>0</v>
      </c>
      <c r="K30" s="23">
        <f>IFERROR(VLOOKUP(D30,PlayingTime!$B$1:$T$1001,MATCH("Min",PlayingTime!$B$2:$T$2,0),0),0)</f>
        <v>0</v>
      </c>
      <c r="L30" s="93">
        <f>IFERROR(VLOOKUP($E30,OLD!$Q$1:$DZ$1000,MATCH("minutes",OLD!$Q$1:$DZ$1,0),0),0)</f>
        <v>1363</v>
      </c>
      <c r="M30" s="22">
        <f>IFERROR(VLOOKUP(A30,#REF!,MATCH("xG",#REF!,0),0),0)</f>
        <v>0</v>
      </c>
      <c r="N30" s="22">
        <f>IFERROR(VLOOKUP(B30,#REF!,MATCH("xG",#REF!,0),0),0)</f>
        <v>0</v>
      </c>
      <c r="O30" s="22">
        <f>IFERROR(VLOOKUP(C30,#REF!,MATCH("xG",#REF!,0),0),0)</f>
        <v>0</v>
      </c>
      <c r="P30" s="22">
        <f>IFERROR(VLOOKUP(D30,#REF!,MATCH("xG",#REF!,0),0),0)</f>
        <v>0</v>
      </c>
      <c r="Q30" s="92">
        <f>IFERROR(VLOOKUP($E30,OLD!$Q$1:$DZ$1000,MATCH("expected_goals",OLD!$Q$1:$DZ$1,0),0),0)</f>
        <v>1.25</v>
      </c>
      <c r="R30" s="22">
        <f>IFERROR(VLOOKUP(A30,#REF!,MATCH("xAG",#REF!,0),0),0)</f>
        <v>0</v>
      </c>
      <c r="S30" s="22">
        <f>IFERROR(VLOOKUP(B30,#REF!,MATCH("xAG",#REF!,0),0),0)</f>
        <v>0</v>
      </c>
      <c r="T30" s="22">
        <f>IFERROR(VLOOKUP(C30,#REF!,MATCH("xAG",#REF!,0),0),0)</f>
        <v>0</v>
      </c>
      <c r="U30" s="22">
        <f>IFERROR(VLOOKUP(D30,#REF!,MATCH("xAG",#REF!,0),0),0)</f>
        <v>0</v>
      </c>
      <c r="V30" s="92">
        <f>IFERROR(VLOOKUP($E30,OLD!$Q$1:$DZ$1000,MATCH("expected_assists",OLD!$Q$1:$DZ$1,0),0),0)</f>
        <v>3.65</v>
      </c>
      <c r="W30" s="93">
        <f>IFERROR(VLOOKUP($E30,OLD!$Q$1:$DZ$1000,MATCH("total_points",OLD!$Q$1:$DZ$1,0),0),0)</f>
        <v>74</v>
      </c>
      <c r="X30" s="27">
        <f>IFERROR(VLOOKUP(E30,OLD!$Q$1:$BZ$1000,MATCH("defensive_contribution",OLD!$Q$1:$BZ$1,0),0),"")</f>
        <v>102</v>
      </c>
      <c r="Z30" s="26" t="str">
        <f>API!O30&amp;" "&amp;API!Y30</f>
        <v>0 FALSE</v>
      </c>
      <c r="AA30" s="26">
        <f>API!AF30</f>
        <v>7</v>
      </c>
    </row>
    <row r="31" spans="1:27">
      <c r="A31" s="22" t="str">
        <f>IF([1]FINAL!A31=0,"",[1]FINAL!A31)</f>
        <v>Noni Madueke</v>
      </c>
      <c r="B31" s="22" t="str">
        <f>IF([1]FINAL!C31=0,"",[1]FINAL!C31)</f>
        <v>Madueke</v>
      </c>
      <c r="C31" s="22" t="str">
        <f>IF([1]FINAL!E31=0,"",[1]FINAL!E31)</f>
        <v/>
      </c>
      <c r="D31" s="22" t="str">
        <f>IF([1]FINAL!G31=0,"",[1]FINAL!G31)</f>
        <v/>
      </c>
      <c r="E31" s="85">
        <f>[1]FINAL!$AO31</f>
        <v>16</v>
      </c>
      <c r="F31" s="26" t="str">
        <f>[1]FINAL!$V31</f>
        <v>ARS</v>
      </c>
      <c r="G31" s="27">
        <f>IFERROR(VLOOKUP($F31,Table2!$B$1:$C$21,MATCH("MP",Table2!$B$1:$C$1,0),0),"")</f>
        <v>38</v>
      </c>
      <c r="H31" s="23">
        <f>IFERROR(VLOOKUP(A31,PlayingTime!$B$1:$T$1001,MATCH("Min",PlayingTime!$B$2:$T$2,0),0),0)</f>
        <v>1211</v>
      </c>
      <c r="I31" s="23">
        <f>IFERROR(VLOOKUP(B31,PlayingTime!$B$1:$T$1001,MATCH("Min",PlayingTime!$B$2:$T$2,0),0),0)</f>
        <v>0</v>
      </c>
      <c r="J31" s="23">
        <f>IFERROR(VLOOKUP(C31,PlayingTime!$B$1:$T$1001,MATCH("Min",PlayingTime!$B$2:$T$2,0),0),0)</f>
        <v>0</v>
      </c>
      <c r="K31" s="23">
        <f>IFERROR(VLOOKUP(D31,PlayingTime!$B$1:$T$1001,MATCH("Min",PlayingTime!$B$2:$T$2,0),0),0)</f>
        <v>0</v>
      </c>
      <c r="L31" s="93">
        <f>IFERROR(VLOOKUP($E31,OLD!$Q$1:$DZ$1000,MATCH("minutes",OLD!$Q$1:$DZ$1,0),0),0)</f>
        <v>1205</v>
      </c>
      <c r="M31" s="22">
        <f>IFERROR(VLOOKUP(A31,#REF!,MATCH("xG",#REF!,0),0),0)</f>
        <v>0</v>
      </c>
      <c r="N31" s="22">
        <f>IFERROR(VLOOKUP(B31,#REF!,MATCH("xG",#REF!,0),0),0)</f>
        <v>0</v>
      </c>
      <c r="O31" s="22">
        <f>IFERROR(VLOOKUP(C31,#REF!,MATCH("xG",#REF!,0),0),0)</f>
        <v>0</v>
      </c>
      <c r="P31" s="22">
        <f>IFERROR(VLOOKUP(D31,#REF!,MATCH("xG",#REF!,0),0),0)</f>
        <v>0</v>
      </c>
      <c r="Q31" s="92">
        <f>IFERROR(VLOOKUP($E31,OLD!$Q$1:$DZ$1000,MATCH("expected_goals",OLD!$Q$1:$DZ$1,0),0),0)</f>
        <v>1.23</v>
      </c>
      <c r="R31" s="22">
        <f>IFERROR(VLOOKUP(A31,#REF!,MATCH("xAG",#REF!,0),0),0)</f>
        <v>0</v>
      </c>
      <c r="S31" s="22">
        <f>IFERROR(VLOOKUP(B31,#REF!,MATCH("xAG",#REF!,0),0),0)</f>
        <v>0</v>
      </c>
      <c r="T31" s="22">
        <f>IFERROR(VLOOKUP(C31,#REF!,MATCH("xAG",#REF!,0),0),0)</f>
        <v>0</v>
      </c>
      <c r="U31" s="22">
        <f>IFERROR(VLOOKUP(D31,#REF!,MATCH("xAG",#REF!,0),0),0)</f>
        <v>0</v>
      </c>
      <c r="V31" s="92">
        <f>IFERROR(VLOOKUP($E31,OLD!$Q$1:$DZ$1000,MATCH("expected_assists",OLD!$Q$1:$DZ$1,0),0),0)</f>
        <v>2.86</v>
      </c>
      <c r="W31" s="93">
        <f>IFERROR(VLOOKUP($E31,OLD!$Q$1:$DZ$1000,MATCH("total_points",OLD!$Q$1:$DZ$1,0),0),0)</f>
        <v>72</v>
      </c>
      <c r="X31" s="27">
        <f>IFERROR(VLOOKUP(E31,OLD!$Q$1:$BZ$1000,MATCH("defensive_contribution",OLD!$Q$1:$BZ$1,0),0),"")</f>
        <v>70</v>
      </c>
      <c r="Z31" s="26" t="str">
        <f>API!O31&amp;" "&amp;API!Y31</f>
        <v>0 FALSE</v>
      </c>
      <c r="AA31" s="26">
        <f>API!AF31</f>
        <v>7</v>
      </c>
    </row>
    <row r="32" spans="1:27">
      <c r="A32" s="22" t="str">
        <f>IF([1]FINAL!A32=0,"",[1]FINAL!A32)</f>
        <v>Rodrigo 'Rodri' Hernandez Cascante</v>
      </c>
      <c r="B32" s="22" t="str">
        <f>IF([1]FINAL!C32=0,"",[1]FINAL!C32)</f>
        <v>Rodrigo</v>
      </c>
      <c r="C32" s="22" t="str">
        <f>IF([1]FINAL!E32=0,"",[1]FINAL!E32)</f>
        <v>Rodri</v>
      </c>
      <c r="D32" s="22" t="str">
        <f>IF([1]FINAL!G32=0,"",[1]FINAL!G32)</f>
        <v/>
      </c>
      <c r="E32" s="85">
        <f>[1]FINAL!$AO32</f>
        <v>402</v>
      </c>
      <c r="F32" s="26" t="str">
        <f>[1]FINAL!$V32</f>
        <v>MCI</v>
      </c>
      <c r="G32" s="27">
        <f>IFERROR(VLOOKUP($F32,Table2!$B$1:$C$21,MATCH("MP",Table2!$B$1:$C$1,0),0),"")</f>
        <v>38</v>
      </c>
      <c r="H32" s="23">
        <f>IFERROR(VLOOKUP(A32,PlayingTime!$B$1:$T$1001,MATCH("Min",PlayingTime!$B$2:$T$2,0),0),0)</f>
        <v>0</v>
      </c>
      <c r="I32" s="23">
        <f>IFERROR(VLOOKUP(B32,PlayingTime!$B$1:$T$1001,MATCH("Min",PlayingTime!$B$2:$T$2,0),0),0)</f>
        <v>0</v>
      </c>
      <c r="J32" s="23">
        <f>IFERROR(VLOOKUP(C32,PlayingTime!$B$1:$T$1001,MATCH("Min",PlayingTime!$B$2:$T$2,0),0),0)</f>
        <v>1511</v>
      </c>
      <c r="K32" s="23">
        <f>IFERROR(VLOOKUP(D32,PlayingTime!$B$1:$T$1001,MATCH("Min",PlayingTime!$B$2:$T$2,0),0),0)</f>
        <v>0</v>
      </c>
      <c r="L32" s="93">
        <f>IFERROR(VLOOKUP($E32,OLD!$Q$1:$DZ$1000,MATCH("minutes",OLD!$Q$1:$DZ$1,0),0),0)</f>
        <v>1510</v>
      </c>
      <c r="M32" s="22">
        <f>IFERROR(VLOOKUP(A32,#REF!,MATCH("xG",#REF!,0),0),0)</f>
        <v>0</v>
      </c>
      <c r="N32" s="22">
        <f>IFERROR(VLOOKUP(B32,#REF!,MATCH("xG",#REF!,0),0),0)</f>
        <v>0</v>
      </c>
      <c r="O32" s="22">
        <f>IFERROR(VLOOKUP(C32,#REF!,MATCH("xG",#REF!,0),0),0)</f>
        <v>0</v>
      </c>
      <c r="P32" s="22">
        <f>IFERROR(VLOOKUP(D32,#REF!,MATCH("xG",#REF!,0),0),0)</f>
        <v>0</v>
      </c>
      <c r="Q32" s="92">
        <f>IFERROR(VLOOKUP($E32,OLD!$Q$1:$DZ$1000,MATCH("expected_goals",OLD!$Q$1:$DZ$1,0),0),0)</f>
        <v>1.1499999999999999</v>
      </c>
      <c r="R32" s="22">
        <f>IFERROR(VLOOKUP(A32,#REF!,MATCH("xAG",#REF!,0),0),0)</f>
        <v>0</v>
      </c>
      <c r="S32" s="22">
        <f>IFERROR(VLOOKUP(B32,#REF!,MATCH("xAG",#REF!,0),0),0)</f>
        <v>0</v>
      </c>
      <c r="T32" s="22">
        <f>IFERROR(VLOOKUP(C32,#REF!,MATCH("xAG",#REF!,0),0),0)</f>
        <v>0</v>
      </c>
      <c r="U32" s="22">
        <f>IFERROR(VLOOKUP(D32,#REF!,MATCH("xAG",#REF!,0),0),0)</f>
        <v>0</v>
      </c>
      <c r="V32" s="92">
        <f>IFERROR(VLOOKUP($E32,OLD!$Q$1:$DZ$1000,MATCH("expected_assists",OLD!$Q$1:$DZ$1,0),0),0)</f>
        <v>2.4500000000000002</v>
      </c>
      <c r="W32" s="93">
        <f>IFERROR(VLOOKUP($E32,OLD!$Q$1:$DZ$1000,MATCH("total_points",OLD!$Q$1:$DZ$1,0),0),0)</f>
        <v>69</v>
      </c>
      <c r="X32" s="27">
        <f>IFERROR(VLOOKUP(E32,OLD!$Q$1:$BZ$1000,MATCH("defensive_contribution",OLD!$Q$1:$BZ$1,0),0),"")</f>
        <v>206</v>
      </c>
      <c r="Z32" s="26" t="str">
        <f>API!O32&amp;" "&amp;API!Y32</f>
        <v>0 FALSE</v>
      </c>
      <c r="AA32" s="26">
        <f>API!AF32</f>
        <v>7</v>
      </c>
    </row>
    <row r="33" spans="1:27">
      <c r="A33" s="22" t="str">
        <f>IF([1]FINAL!A33=0,"",[1]FINAL!A33)</f>
        <v>Rayan Vitor Simplício Rocha</v>
      </c>
      <c r="B33" s="22" t="str">
        <f>IF([1]FINAL!C33=0,"",[1]FINAL!C33)</f>
        <v>Rayan</v>
      </c>
      <c r="C33" s="22" t="str">
        <f>IF([1]FINAL!E33=0,"",[1]FINAL!E33)</f>
        <v>Rayan Vitor</v>
      </c>
      <c r="D33" s="22" t="str">
        <f>IF([1]FINAL!G33=0,"",[1]FINAL!G33)</f>
        <v/>
      </c>
      <c r="E33" s="85">
        <f>[1]FINAL!$AO33</f>
        <v>67</v>
      </c>
      <c r="F33" s="26" t="str">
        <f>[1]FINAL!$V33</f>
        <v>BOU</v>
      </c>
      <c r="G33" s="27">
        <f>IFERROR(VLOOKUP($F33,Table2!$B$1:$C$21,MATCH("MP",Table2!$B$1:$C$1,0),0),"")</f>
        <v>38</v>
      </c>
      <c r="H33" s="23">
        <f>IFERROR(VLOOKUP(A33,PlayingTime!$B$1:$T$1001,MATCH("Min",PlayingTime!$B$2:$T$2,0),0),0)</f>
        <v>0</v>
      </c>
      <c r="I33" s="23">
        <f>IFERROR(VLOOKUP(B33,PlayingTime!$B$1:$T$1001,MATCH("Min",PlayingTime!$B$2:$T$2,0),0),0)</f>
        <v>1111</v>
      </c>
      <c r="J33" s="23">
        <f>IFERROR(VLOOKUP(C33,PlayingTime!$B$1:$T$1001,MATCH("Min",PlayingTime!$B$2:$T$2,0),0),0)</f>
        <v>0</v>
      </c>
      <c r="K33" s="23">
        <f>IFERROR(VLOOKUP(D33,PlayingTime!$B$1:$T$1001,MATCH("Min",PlayingTime!$B$2:$T$2,0),0),0)</f>
        <v>0</v>
      </c>
      <c r="L33" s="93">
        <f>IFERROR(VLOOKUP($E33,OLD!$Q$1:$DZ$1000,MATCH("minutes",OLD!$Q$1:$DZ$1,0),0),0)</f>
        <v>1110</v>
      </c>
      <c r="M33" s="22">
        <f>IFERROR(VLOOKUP(A33,#REF!,MATCH("xG",#REF!,0),0),0)</f>
        <v>0</v>
      </c>
      <c r="N33" s="22">
        <f>IFERROR(VLOOKUP(B33,#REF!,MATCH("xG",#REF!,0),0),0)</f>
        <v>0</v>
      </c>
      <c r="O33" s="22">
        <f>IFERROR(VLOOKUP(C33,#REF!,MATCH("xG",#REF!,0),0),0)</f>
        <v>0</v>
      </c>
      <c r="P33" s="22">
        <f>IFERROR(VLOOKUP(D33,#REF!,MATCH("xG",#REF!,0),0),0)</f>
        <v>0</v>
      </c>
      <c r="Q33" s="92">
        <f>IFERROR(VLOOKUP($E33,OLD!$Q$1:$DZ$1000,MATCH("expected_goals",OLD!$Q$1:$DZ$1,0),0),0)</f>
        <v>2.67</v>
      </c>
      <c r="R33" s="22">
        <f>IFERROR(VLOOKUP(A33,#REF!,MATCH("xAG",#REF!,0),0),0)</f>
        <v>0</v>
      </c>
      <c r="S33" s="22">
        <f>IFERROR(VLOOKUP(B33,#REF!,MATCH("xAG",#REF!,0),0),0)</f>
        <v>0</v>
      </c>
      <c r="T33" s="22">
        <f>IFERROR(VLOOKUP(C33,#REF!,MATCH("xAG",#REF!,0),0),0)</f>
        <v>0</v>
      </c>
      <c r="U33" s="22">
        <f>IFERROR(VLOOKUP(D33,#REF!,MATCH("xAG",#REF!,0),0),0)</f>
        <v>0</v>
      </c>
      <c r="V33" s="92">
        <f>IFERROR(VLOOKUP($E33,OLD!$Q$1:$DZ$1000,MATCH("expected_assists",OLD!$Q$1:$DZ$1,0),0),0)</f>
        <v>1.84</v>
      </c>
      <c r="W33" s="93">
        <f>IFERROR(VLOOKUP($E33,OLD!$Q$1:$DZ$1000,MATCH("total_points",OLD!$Q$1:$DZ$1,0),0),0)</f>
        <v>67</v>
      </c>
      <c r="X33" s="27">
        <f>IFERROR(VLOOKUP(E33,OLD!$Q$1:$BZ$1000,MATCH("defensive_contribution",OLD!$Q$1:$BZ$1,0),0),"")</f>
        <v>82</v>
      </c>
      <c r="Z33" s="26" t="str">
        <f>API!O33&amp;" "&amp;API!Y33</f>
        <v>0 FALSE</v>
      </c>
      <c r="AA33" s="26">
        <f>API!AF33</f>
        <v>7</v>
      </c>
    </row>
    <row r="34" spans="1:27">
      <c r="A34" s="22" t="str">
        <f>IF([1]FINAL!A34=0,"",[1]FINAL!A34)</f>
        <v>Estêvão Almeida de Oliveira Gonçalves</v>
      </c>
      <c r="B34" s="22" t="str">
        <f>IF([1]FINAL!C34=0,"",[1]FINAL!C34)</f>
        <v>Estêvão</v>
      </c>
      <c r="C34" s="22" t="str">
        <f>IF([1]FINAL!E34=0,"",[1]FINAL!E34)</f>
        <v>Estêvão Willian</v>
      </c>
      <c r="D34" s="22" t="str">
        <f>IF([1]FINAL!G34=0,"",[1]FINAL!G34)</f>
        <v/>
      </c>
      <c r="E34" s="85">
        <f>[1]FINAL!$AO34</f>
        <v>157</v>
      </c>
      <c r="F34" s="26" t="str">
        <f>[1]FINAL!$V34</f>
        <v>CHE</v>
      </c>
      <c r="G34" s="27">
        <f>IFERROR(VLOOKUP($F34,Table2!$B$1:$C$21,MATCH("MP",Table2!$B$1:$C$1,0),0),"")</f>
        <v>38</v>
      </c>
      <c r="H34" s="23">
        <f>IFERROR(VLOOKUP(A34,PlayingTime!$B$1:$T$1001,MATCH("Min",PlayingTime!$B$2:$T$2,0),0),0)</f>
        <v>0</v>
      </c>
      <c r="I34" s="23">
        <f>IFERROR(VLOOKUP(B34,PlayingTime!$B$1:$T$1001,MATCH("Min",PlayingTime!$B$2:$T$2,0),0),0)</f>
        <v>0</v>
      </c>
      <c r="J34" s="23">
        <f>IFERROR(VLOOKUP(C34,PlayingTime!$B$1:$T$1001,MATCH("Min",PlayingTime!$B$2:$T$2,0),0),0)</f>
        <v>848</v>
      </c>
      <c r="K34" s="23">
        <f>IFERROR(VLOOKUP(D34,PlayingTime!$B$1:$T$1001,MATCH("Min",PlayingTime!$B$2:$T$2,0),0),0)</f>
        <v>0</v>
      </c>
      <c r="L34" s="93">
        <f>IFERROR(VLOOKUP($E34,OLD!$Q$1:$DZ$1000,MATCH("minutes",OLD!$Q$1:$DZ$1,0),0),0)</f>
        <v>839</v>
      </c>
      <c r="M34" s="22">
        <f>IFERROR(VLOOKUP(A34,#REF!,MATCH("xG",#REF!,0),0),0)</f>
        <v>0</v>
      </c>
      <c r="N34" s="22">
        <f>IFERROR(VLOOKUP(B34,#REF!,MATCH("xG",#REF!,0),0),0)</f>
        <v>0</v>
      </c>
      <c r="O34" s="22">
        <f>IFERROR(VLOOKUP(C34,#REF!,MATCH("xG",#REF!,0),0),0)</f>
        <v>0</v>
      </c>
      <c r="P34" s="22">
        <f>IFERROR(VLOOKUP(D34,#REF!,MATCH("xG",#REF!,0),0),0)</f>
        <v>0</v>
      </c>
      <c r="Q34" s="92">
        <f>IFERROR(VLOOKUP($E34,OLD!$Q$1:$DZ$1000,MATCH("expected_goals",OLD!$Q$1:$DZ$1,0),0),0)</f>
        <v>2.91</v>
      </c>
      <c r="R34" s="22">
        <f>IFERROR(VLOOKUP(A34,#REF!,MATCH("xAG",#REF!,0),0),0)</f>
        <v>0</v>
      </c>
      <c r="S34" s="22">
        <f>IFERROR(VLOOKUP(B34,#REF!,MATCH("xAG",#REF!,0),0),0)</f>
        <v>0</v>
      </c>
      <c r="T34" s="22">
        <f>IFERROR(VLOOKUP(C34,#REF!,MATCH("xAG",#REF!,0),0),0)</f>
        <v>0</v>
      </c>
      <c r="U34" s="22">
        <f>IFERROR(VLOOKUP(D34,#REF!,MATCH("xAG",#REF!,0),0),0)</f>
        <v>0</v>
      </c>
      <c r="V34" s="92">
        <f>IFERROR(VLOOKUP($E34,OLD!$Q$1:$DZ$1000,MATCH("expected_assists",OLD!$Q$1:$DZ$1,0),0),0)</f>
        <v>2.14</v>
      </c>
      <c r="W34" s="93">
        <f>IFERROR(VLOOKUP($E34,OLD!$Q$1:$DZ$1000,MATCH("total_points",OLD!$Q$1:$DZ$1,0),0),0)</f>
        <v>58</v>
      </c>
      <c r="X34" s="27">
        <f>IFERROR(VLOOKUP(E34,OLD!$Q$1:$BZ$1000,MATCH("defensive_contribution",OLD!$Q$1:$BZ$1,0),0),"")</f>
        <v>56</v>
      </c>
      <c r="Z34" s="26" t="str">
        <f>API!O34&amp;" "&amp;API!Y34</f>
        <v>0 FALSE</v>
      </c>
      <c r="AA34" s="26">
        <f>API!AF34</f>
        <v>7</v>
      </c>
    </row>
    <row r="35" spans="1:27">
      <c r="A35" s="22" t="str">
        <f>IF([1]FINAL!A35=0,"",[1]FINAL!A35)</f>
        <v>Gabriel Martinelli Silva</v>
      </c>
      <c r="B35" s="22" t="str">
        <f>IF([1]FINAL!C35=0,"",[1]FINAL!C35)</f>
        <v>Martinelli</v>
      </c>
      <c r="C35" s="22" t="str">
        <f>IF([1]FINAL!E35=0,"",[1]FINAL!E35)</f>
        <v>Gabriel Martinelli</v>
      </c>
      <c r="D35" s="22" t="str">
        <f>IF([1]FINAL!G35=0,"",[1]FINAL!G35)</f>
        <v/>
      </c>
      <c r="E35" s="85">
        <f>[1]FINAL!$AO35</f>
        <v>18</v>
      </c>
      <c r="F35" s="26" t="str">
        <f>[1]FINAL!$V35</f>
        <v>ARS</v>
      </c>
      <c r="G35" s="27">
        <f>IFERROR(VLOOKUP($F35,Table2!$B$1:$C$21,MATCH("MP",Table2!$B$1:$C$1,0),0),"")</f>
        <v>38</v>
      </c>
      <c r="H35" s="23">
        <f>IFERROR(VLOOKUP(A35,PlayingTime!$B$1:$T$1001,MATCH("Min",PlayingTime!$B$2:$T$2,0),0),0)</f>
        <v>0</v>
      </c>
      <c r="I35" s="23">
        <f>IFERROR(VLOOKUP(B35,PlayingTime!$B$1:$T$1001,MATCH("Min",PlayingTime!$B$2:$T$2,0),0),0)</f>
        <v>0</v>
      </c>
      <c r="J35" s="23">
        <f>IFERROR(VLOOKUP(C35,PlayingTime!$B$1:$T$1001,MATCH("Min",PlayingTime!$B$2:$T$2,0),0),0)</f>
        <v>1081</v>
      </c>
      <c r="K35" s="23">
        <f>IFERROR(VLOOKUP(D35,PlayingTime!$B$1:$T$1001,MATCH("Min",PlayingTime!$B$2:$T$2,0),0),0)</f>
        <v>0</v>
      </c>
      <c r="L35" s="93">
        <f>IFERROR(VLOOKUP($E35,OLD!$Q$1:$DZ$1000,MATCH("minutes",OLD!$Q$1:$DZ$1,0),0),0)</f>
        <v>1065</v>
      </c>
      <c r="M35" s="22">
        <f>IFERROR(VLOOKUP(A35,#REF!,MATCH("xG",#REF!,0),0),0)</f>
        <v>0</v>
      </c>
      <c r="N35" s="22">
        <f>IFERROR(VLOOKUP(B35,#REF!,MATCH("xG",#REF!,0),0),0)</f>
        <v>0</v>
      </c>
      <c r="O35" s="22">
        <f>IFERROR(VLOOKUP(C35,#REF!,MATCH("xG",#REF!,0),0),0)</f>
        <v>0</v>
      </c>
      <c r="P35" s="22">
        <f>IFERROR(VLOOKUP(D35,#REF!,MATCH("xG",#REF!,0),0),0)</f>
        <v>0</v>
      </c>
      <c r="Q35" s="92">
        <f>IFERROR(VLOOKUP($E35,OLD!$Q$1:$DZ$1000,MATCH("expected_goals",OLD!$Q$1:$DZ$1,0),0),0)</f>
        <v>4.12</v>
      </c>
      <c r="R35" s="22">
        <f>IFERROR(VLOOKUP(A35,#REF!,MATCH("xAG",#REF!,0),0),0)</f>
        <v>0</v>
      </c>
      <c r="S35" s="22">
        <f>IFERROR(VLOOKUP(B35,#REF!,MATCH("xAG",#REF!,0),0),0)</f>
        <v>0</v>
      </c>
      <c r="T35" s="22">
        <f>IFERROR(VLOOKUP(C35,#REF!,MATCH("xAG",#REF!,0),0),0)</f>
        <v>0</v>
      </c>
      <c r="U35" s="22">
        <f>IFERROR(VLOOKUP(D35,#REF!,MATCH("xAG",#REF!,0),0),0)</f>
        <v>0</v>
      </c>
      <c r="V35" s="92">
        <f>IFERROR(VLOOKUP($E35,OLD!$Q$1:$DZ$1000,MATCH("expected_assists",OLD!$Q$1:$DZ$1,0),0),0)</f>
        <v>1.27</v>
      </c>
      <c r="W35" s="93">
        <f>IFERROR(VLOOKUP($E35,OLD!$Q$1:$DZ$1000,MATCH("total_points",OLD!$Q$1:$DZ$1,0),0),0)</f>
        <v>57</v>
      </c>
      <c r="X35" s="27">
        <f>IFERROR(VLOOKUP(E35,OLD!$Q$1:$BZ$1000,MATCH("defensive_contribution",OLD!$Q$1:$BZ$1,0),0),"")</f>
        <v>77</v>
      </c>
      <c r="Z35" s="26" t="str">
        <f>API!O35&amp;" "&amp;API!Y35</f>
        <v>0 FALSE</v>
      </c>
      <c r="AA35" s="26">
        <f>API!AF35</f>
        <v>7</v>
      </c>
    </row>
    <row r="36" spans="1:27">
      <c r="A36" s="22" t="str">
        <f>IF([1]FINAL!A36=0,"",[1]FINAL!A36)</f>
        <v>Sávio Moreira de Oliveira</v>
      </c>
      <c r="B36" s="22" t="str">
        <f>IF([1]FINAL!C36=0,"",[1]FINAL!C36)</f>
        <v>Savinho</v>
      </c>
      <c r="C36" s="22" t="str">
        <f>IF([1]FINAL!E36=0,"",[1]FINAL!E36)</f>
        <v>Sávio</v>
      </c>
      <c r="D36" s="22" t="str">
        <f>IF([1]FINAL!G36=0,"",[1]FINAL!G36)</f>
        <v/>
      </c>
      <c r="E36" s="85">
        <f>[1]FINAL!$AO36</f>
        <v>403</v>
      </c>
      <c r="F36" s="26" t="str">
        <f>[1]FINAL!$V36</f>
        <v>MCI</v>
      </c>
      <c r="G36" s="27">
        <f>IFERROR(VLOOKUP($F36,Table2!$B$1:$C$21,MATCH("MP",Table2!$B$1:$C$1,0),0),"")</f>
        <v>38</v>
      </c>
      <c r="H36" s="23">
        <f>IFERROR(VLOOKUP(A36,PlayingTime!$B$1:$T$1001,MATCH("Min",PlayingTime!$B$2:$T$2,0),0),0)</f>
        <v>0</v>
      </c>
      <c r="I36" s="23">
        <f>IFERROR(VLOOKUP(B36,PlayingTime!$B$1:$T$1001,MATCH("Min",PlayingTime!$B$2:$T$2,0),0),0)</f>
        <v>0</v>
      </c>
      <c r="J36" s="23">
        <f>IFERROR(VLOOKUP(C36,PlayingTime!$B$1:$T$1001,MATCH("Min",PlayingTime!$B$2:$T$2,0),0),0)</f>
        <v>833</v>
      </c>
      <c r="K36" s="23">
        <f>IFERROR(VLOOKUP(D36,PlayingTime!$B$1:$T$1001,MATCH("Min",PlayingTime!$B$2:$T$2,0),0),0)</f>
        <v>0</v>
      </c>
      <c r="L36" s="93">
        <f>IFERROR(VLOOKUP($E36,OLD!$Q$1:$DZ$1000,MATCH("minutes",OLD!$Q$1:$DZ$1,0),0),0)</f>
        <v>817</v>
      </c>
      <c r="M36" s="22">
        <f>IFERROR(VLOOKUP(A36,#REF!,MATCH("xG",#REF!,0),0),0)</f>
        <v>0</v>
      </c>
      <c r="N36" s="22">
        <f>IFERROR(VLOOKUP(B36,#REF!,MATCH("xG",#REF!,0),0),0)</f>
        <v>0</v>
      </c>
      <c r="O36" s="22">
        <f>IFERROR(VLOOKUP(C36,#REF!,MATCH("xG",#REF!,0),0),0)</f>
        <v>0</v>
      </c>
      <c r="P36" s="22">
        <f>IFERROR(VLOOKUP(D36,#REF!,MATCH("xG",#REF!,0),0),0)</f>
        <v>0</v>
      </c>
      <c r="Q36" s="92">
        <f>IFERROR(VLOOKUP($E36,OLD!$Q$1:$DZ$1000,MATCH("expected_goals",OLD!$Q$1:$DZ$1,0),0),0)</f>
        <v>2.5</v>
      </c>
      <c r="R36" s="22">
        <f>IFERROR(VLOOKUP(A36,#REF!,MATCH("xAG",#REF!,0),0),0)</f>
        <v>0</v>
      </c>
      <c r="S36" s="22">
        <f>IFERROR(VLOOKUP(B36,#REF!,MATCH("xAG",#REF!,0),0),0)</f>
        <v>0</v>
      </c>
      <c r="T36" s="22">
        <f>IFERROR(VLOOKUP(C36,#REF!,MATCH("xAG",#REF!,0),0),0)</f>
        <v>0</v>
      </c>
      <c r="U36" s="22">
        <f>IFERROR(VLOOKUP(D36,#REF!,MATCH("xAG",#REF!,0),0),0)</f>
        <v>0</v>
      </c>
      <c r="V36" s="92">
        <f>IFERROR(VLOOKUP($E36,OLD!$Q$1:$DZ$1000,MATCH("expected_assists",OLD!$Q$1:$DZ$1,0),0),0)</f>
        <v>1.59</v>
      </c>
      <c r="W36" s="93">
        <f>IFERROR(VLOOKUP($E36,OLD!$Q$1:$DZ$1000,MATCH("total_points",OLD!$Q$1:$DZ$1,0),0),0)</f>
        <v>43</v>
      </c>
      <c r="X36" s="27">
        <f>IFERROR(VLOOKUP(E36,OLD!$Q$1:$BZ$1000,MATCH("defensive_contribution",OLD!$Q$1:$BZ$1,0),0),"")</f>
        <v>59</v>
      </c>
      <c r="Z36" s="26" t="str">
        <f>API!O36&amp;" "&amp;API!Y36</f>
        <v>0 FALSE</v>
      </c>
      <c r="AA36" s="26">
        <f>API!AF36</f>
        <v>7</v>
      </c>
    </row>
    <row r="37" spans="1:27">
      <c r="A37" s="22" t="str">
        <f>IF([1]FINAL!A37=0,"",[1]FINAL!A37)</f>
        <v>James Maddison</v>
      </c>
      <c r="B37" s="22" t="str">
        <f>IF([1]FINAL!C37=0,"",[1]FINAL!C37)</f>
        <v>Maddison</v>
      </c>
      <c r="C37" s="22" t="str">
        <f>IF([1]FINAL!E37=0,"",[1]FINAL!E37)</f>
        <v/>
      </c>
      <c r="D37" s="22" t="str">
        <f>IF([1]FINAL!G37=0,"",[1]FINAL!G37)</f>
        <v/>
      </c>
      <c r="E37" s="85">
        <f>[1]FINAL!$AO37</f>
        <v>515</v>
      </c>
      <c r="F37" s="26" t="str">
        <f>[1]FINAL!$V37</f>
        <v>TOT</v>
      </c>
      <c r="G37" s="27">
        <f>IFERROR(VLOOKUP($F37,Table2!$B$1:$C$21,MATCH("MP",Table2!$B$1:$C$1,0),0),"")</f>
        <v>38</v>
      </c>
      <c r="H37" s="23">
        <f>IFERROR(VLOOKUP(A37,PlayingTime!$B$1:$T$1001,MATCH("Min",PlayingTime!$B$2:$T$2,0),0),0)</f>
        <v>37</v>
      </c>
      <c r="I37" s="23">
        <f>IFERROR(VLOOKUP(B37,PlayingTime!$B$1:$T$1001,MATCH("Min",PlayingTime!$B$2:$T$2,0),0),0)</f>
        <v>0</v>
      </c>
      <c r="J37" s="23">
        <f>IFERROR(VLOOKUP(C37,PlayingTime!$B$1:$T$1001,MATCH("Min",PlayingTime!$B$2:$T$2,0),0),0)</f>
        <v>0</v>
      </c>
      <c r="K37" s="23">
        <f>IFERROR(VLOOKUP(D37,PlayingTime!$B$1:$T$1001,MATCH("Min",PlayingTime!$B$2:$T$2,0),0),0)</f>
        <v>0</v>
      </c>
      <c r="L37" s="93">
        <f>IFERROR(VLOOKUP($E37,OLD!$Q$1:$DZ$1000,MATCH("minutes",OLD!$Q$1:$DZ$1,0),0),0)</f>
        <v>34</v>
      </c>
      <c r="M37" s="22">
        <f>IFERROR(VLOOKUP(A37,#REF!,MATCH("xG",#REF!,0),0),0)</f>
        <v>0</v>
      </c>
      <c r="N37" s="22">
        <f>IFERROR(VLOOKUP(B37,#REF!,MATCH("xG",#REF!,0),0),0)</f>
        <v>0</v>
      </c>
      <c r="O37" s="22">
        <f>IFERROR(VLOOKUP(C37,#REF!,MATCH("xG",#REF!,0),0),0)</f>
        <v>0</v>
      </c>
      <c r="P37" s="22">
        <f>IFERROR(VLOOKUP(D37,#REF!,MATCH("xG",#REF!,0),0),0)</f>
        <v>0</v>
      </c>
      <c r="Q37" s="92">
        <f>IFERROR(VLOOKUP($E37,OLD!$Q$1:$DZ$1000,MATCH("expected_goals",OLD!$Q$1:$DZ$1,0),0),0)</f>
        <v>0.21</v>
      </c>
      <c r="R37" s="22">
        <f>IFERROR(VLOOKUP(A37,#REF!,MATCH("xAG",#REF!,0),0),0)</f>
        <v>0</v>
      </c>
      <c r="S37" s="22">
        <f>IFERROR(VLOOKUP(B37,#REF!,MATCH("xAG",#REF!,0),0),0)</f>
        <v>0</v>
      </c>
      <c r="T37" s="22">
        <f>IFERROR(VLOOKUP(C37,#REF!,MATCH("xAG",#REF!,0),0),0)</f>
        <v>0</v>
      </c>
      <c r="U37" s="22">
        <f>IFERROR(VLOOKUP(D37,#REF!,MATCH("xAG",#REF!,0),0),0)</f>
        <v>0</v>
      </c>
      <c r="V37" s="92">
        <f>IFERROR(VLOOKUP($E37,OLD!$Q$1:$DZ$1000,MATCH("expected_assists",OLD!$Q$1:$DZ$1,0),0),0)</f>
        <v>0.06</v>
      </c>
      <c r="W37" s="93">
        <f>IFERROR(VLOOKUP($E37,OLD!$Q$1:$DZ$1000,MATCH("total_points",OLD!$Q$1:$DZ$1,0),0),0)</f>
        <v>3</v>
      </c>
      <c r="X37" s="27">
        <f>IFERROR(VLOOKUP(E37,OLD!$Q$1:$BZ$1000,MATCH("defensive_contribution",OLD!$Q$1:$BZ$1,0),0),"")</f>
        <v>5</v>
      </c>
      <c r="Z37" s="26" t="str">
        <f>API!O37&amp;" "&amp;API!Y37</f>
        <v>0 FALSE</v>
      </c>
      <c r="AA37" s="26">
        <f>API!AF37</f>
        <v>7</v>
      </c>
    </row>
    <row r="38" spans="1:27">
      <c r="A38" s="22" t="str">
        <f>IF([1]FINAL!A38=0,"",[1]FINAL!A38)</f>
        <v>Dejan Kulusevski</v>
      </c>
      <c r="B38" s="22" t="str">
        <f>IF([1]FINAL!C38=0,"",[1]FINAL!C38)</f>
        <v>Kulusevski</v>
      </c>
      <c r="C38" s="22" t="str">
        <f>IF([1]FINAL!E38=0,"",[1]FINAL!E38)</f>
        <v/>
      </c>
      <c r="D38" s="22" t="str">
        <f>IF([1]FINAL!G38=0,"",[1]FINAL!G38)</f>
        <v/>
      </c>
      <c r="E38" s="85">
        <f>[1]FINAL!$AO38</f>
        <v>521</v>
      </c>
      <c r="F38" s="26" t="str">
        <f>[1]FINAL!$V38</f>
        <v>TOT</v>
      </c>
      <c r="G38" s="27">
        <f>IFERROR(VLOOKUP($F38,Table2!$B$1:$C$21,MATCH("MP",Table2!$B$1:$C$1,0),0),"")</f>
        <v>38</v>
      </c>
      <c r="H38" s="23">
        <f>IFERROR(VLOOKUP(A38,PlayingTime!$B$1:$T$1001,MATCH("Min",PlayingTime!$B$2:$T$2,0),0),0)</f>
        <v>0</v>
      </c>
      <c r="I38" s="23">
        <f>IFERROR(VLOOKUP(B38,PlayingTime!$B$1:$T$1001,MATCH("Min",PlayingTime!$B$2:$T$2,0),0),0)</f>
        <v>0</v>
      </c>
      <c r="J38" s="23">
        <f>IFERROR(VLOOKUP(C38,PlayingTime!$B$1:$T$1001,MATCH("Min",PlayingTime!$B$2:$T$2,0),0),0)</f>
        <v>0</v>
      </c>
      <c r="K38" s="23">
        <f>IFERROR(VLOOKUP(D38,PlayingTime!$B$1:$T$1001,MATCH("Min",PlayingTime!$B$2:$T$2,0),0),0)</f>
        <v>0</v>
      </c>
      <c r="L38" s="93">
        <f>IFERROR(VLOOKUP($E38,OLD!$Q$1:$DZ$1000,MATCH("minutes",OLD!$Q$1:$DZ$1,0),0),0)</f>
        <v>0</v>
      </c>
      <c r="M38" s="22">
        <f>IFERROR(VLOOKUP(A38,#REF!,MATCH("xG",#REF!,0),0),0)</f>
        <v>0</v>
      </c>
      <c r="N38" s="22">
        <f>IFERROR(VLOOKUP(B38,#REF!,MATCH("xG",#REF!,0),0),0)</f>
        <v>0</v>
      </c>
      <c r="O38" s="22">
        <f>IFERROR(VLOOKUP(C38,#REF!,MATCH("xG",#REF!,0),0),0)</f>
        <v>0</v>
      </c>
      <c r="P38" s="22">
        <f>IFERROR(VLOOKUP(D38,#REF!,MATCH("xG",#REF!,0),0),0)</f>
        <v>0</v>
      </c>
      <c r="Q38" s="92">
        <f>IFERROR(VLOOKUP($E38,OLD!$Q$1:$DZ$1000,MATCH("expected_goals",OLD!$Q$1:$DZ$1,0),0),0)</f>
        <v>0</v>
      </c>
      <c r="R38" s="22">
        <f>IFERROR(VLOOKUP(A38,#REF!,MATCH("xAG",#REF!,0),0),0)</f>
        <v>0</v>
      </c>
      <c r="S38" s="22">
        <f>IFERROR(VLOOKUP(B38,#REF!,MATCH("xAG",#REF!,0),0),0)</f>
        <v>0</v>
      </c>
      <c r="T38" s="22">
        <f>IFERROR(VLOOKUP(C38,#REF!,MATCH("xAG",#REF!,0),0),0)</f>
        <v>0</v>
      </c>
      <c r="U38" s="22">
        <f>IFERROR(VLOOKUP(D38,#REF!,MATCH("xAG",#REF!,0),0),0)</f>
        <v>0</v>
      </c>
      <c r="V38" s="92">
        <f>IFERROR(VLOOKUP($E38,OLD!$Q$1:$DZ$1000,MATCH("expected_assists",OLD!$Q$1:$DZ$1,0),0),0)</f>
        <v>0</v>
      </c>
      <c r="W38" s="93">
        <f>IFERROR(VLOOKUP($E38,OLD!$Q$1:$DZ$1000,MATCH("total_points",OLD!$Q$1:$DZ$1,0),0),0)</f>
        <v>0</v>
      </c>
      <c r="X38" s="27">
        <f>IFERROR(VLOOKUP(E38,OLD!$Q$1:$BZ$1000,MATCH("defensive_contribution",OLD!$Q$1:$BZ$1,0),0),"")</f>
        <v>0</v>
      </c>
      <c r="Z38" s="26" t="str">
        <f>API!O38&amp;" "&amp;API!Y38</f>
        <v>0 FALSE</v>
      </c>
      <c r="AA38" s="26">
        <f>API!AF38</f>
        <v>7</v>
      </c>
    </row>
    <row r="39" spans="1:27">
      <c r="A39" s="22" t="str">
        <f>IF([1]FINAL!A39=0,"",[1]FINAL!A39)</f>
        <v>Victor Munoz</v>
      </c>
      <c r="B39" s="22" t="str">
        <f>IF([1]FINAL!C39=0,"",[1]FINAL!C39)</f>
        <v>Munoz</v>
      </c>
      <c r="C39" s="22" t="str">
        <f>IF([1]FINAL!E39=0,"",[1]FINAL!E39)</f>
        <v/>
      </c>
      <c r="D39" s="22" t="str">
        <f>IF([1]FINAL!G39=0,"",[1]FINAL!G39)</f>
        <v/>
      </c>
      <c r="E39" s="85">
        <f>[1]FINAL!$AO39</f>
        <v>377</v>
      </c>
      <c r="F39" s="26" t="str">
        <f>[1]FINAL!$V39</f>
        <v>LIV</v>
      </c>
      <c r="G39" s="27">
        <f>IFERROR(VLOOKUP($F39,Table2!$B$1:$C$21,MATCH("MP",Table2!$B$1:$C$1,0),0),"")</f>
        <v>38</v>
      </c>
      <c r="H39" s="23">
        <f>IFERROR(VLOOKUP(A39,PlayingTime!$B$1:$T$1001,MATCH("Min",PlayingTime!$B$2:$T$2,0),0),0)</f>
        <v>0</v>
      </c>
      <c r="I39" s="23">
        <f>IFERROR(VLOOKUP(B39,PlayingTime!$B$1:$T$1001,MATCH("Min",PlayingTime!$B$2:$T$2,0),0),0)</f>
        <v>0</v>
      </c>
      <c r="J39" s="23">
        <f>IFERROR(VLOOKUP(C39,PlayingTime!$B$1:$T$1001,MATCH("Min",PlayingTime!$B$2:$T$2,0),0),0)</f>
        <v>0</v>
      </c>
      <c r="K39" s="23">
        <f>IFERROR(VLOOKUP(D39,PlayingTime!$B$1:$T$1001,MATCH("Min",PlayingTime!$B$2:$T$2,0),0),0)</f>
        <v>0</v>
      </c>
      <c r="L39" s="93">
        <f>IFERROR(VLOOKUP($E39,OLD!$Q$1:$DZ$1000,MATCH("minutes",OLD!$Q$1:$DZ$1,0),0),0)</f>
        <v>0</v>
      </c>
      <c r="M39" s="22">
        <f>IFERROR(VLOOKUP(A39,#REF!,MATCH("xG",#REF!,0),0),0)</f>
        <v>0</v>
      </c>
      <c r="N39" s="22">
        <f>IFERROR(VLOOKUP(B39,#REF!,MATCH("xG",#REF!,0),0),0)</f>
        <v>0</v>
      </c>
      <c r="O39" s="22">
        <f>IFERROR(VLOOKUP(C39,#REF!,MATCH("xG",#REF!,0),0),0)</f>
        <v>0</v>
      </c>
      <c r="P39" s="22">
        <f>IFERROR(VLOOKUP(D39,#REF!,MATCH("xG",#REF!,0),0),0)</f>
        <v>0</v>
      </c>
      <c r="Q39" s="92">
        <f>IFERROR(VLOOKUP($E39,OLD!$Q$1:$DZ$1000,MATCH("expected_goals",OLD!$Q$1:$DZ$1,0),0),0)</f>
        <v>0</v>
      </c>
      <c r="R39" s="22">
        <f>IFERROR(VLOOKUP(A39,#REF!,MATCH("xAG",#REF!,0),0),0)</f>
        <v>0</v>
      </c>
      <c r="S39" s="22">
        <f>IFERROR(VLOOKUP(B39,#REF!,MATCH("xAG",#REF!,0),0),0)</f>
        <v>0</v>
      </c>
      <c r="T39" s="22">
        <f>IFERROR(VLOOKUP(C39,#REF!,MATCH("xAG",#REF!,0),0),0)</f>
        <v>0</v>
      </c>
      <c r="U39" s="22">
        <f>IFERROR(VLOOKUP(D39,#REF!,MATCH("xAG",#REF!,0),0),0)</f>
        <v>0</v>
      </c>
      <c r="V39" s="92">
        <f>IFERROR(VLOOKUP($E39,OLD!$Q$1:$DZ$1000,MATCH("expected_assists",OLD!$Q$1:$DZ$1,0),0),0)</f>
        <v>0</v>
      </c>
      <c r="W39" s="93">
        <f>IFERROR(VLOOKUP($E39,OLD!$Q$1:$DZ$1000,MATCH("total_points",OLD!$Q$1:$DZ$1,0),0),0)</f>
        <v>0</v>
      </c>
      <c r="X39" s="27" t="str">
        <f>IFERROR(VLOOKUP(E39,OLD!$Q$1:$BZ$1000,MATCH("defensive_contribution",OLD!$Q$1:$BZ$1,0),0),"")</f>
        <v/>
      </c>
      <c r="Z39" s="26" t="str">
        <f>API!O39&amp;" "&amp;API!Y39</f>
        <v>0 FALSE</v>
      </c>
      <c r="AA39" s="26">
        <f>API!AF39</f>
        <v>7</v>
      </c>
    </row>
    <row r="40" spans="1:27">
      <c r="A40" s="22" t="str">
        <f>IF([1]FINAL!A40=0,"",[1]FINAL!A40)</f>
        <v>Christos Tzolis</v>
      </c>
      <c r="B40" s="22" t="str">
        <f>IF([1]FINAL!C40=0,"",[1]FINAL!C40)</f>
        <v>Tzolis</v>
      </c>
      <c r="C40" s="22" t="str">
        <f>IF([1]FINAL!E40=0,"",[1]FINAL!E40)</f>
        <v/>
      </c>
      <c r="D40" s="22" t="str">
        <f>IF([1]FINAL!G40=0,"",[1]FINAL!G40)</f>
        <v/>
      </c>
      <c r="E40" s="85">
        <f>[1]FINAL!$AO40</f>
        <v>557</v>
      </c>
      <c r="F40" s="26" t="str">
        <f>[1]FINAL!$V40</f>
        <v>ARS</v>
      </c>
      <c r="G40" s="27">
        <f>IFERROR(VLOOKUP($F40,Table2!$B$1:$C$21,MATCH("MP",Table2!$B$1:$C$1,0),0),"")</f>
        <v>38</v>
      </c>
      <c r="H40" s="23">
        <f>IFERROR(VLOOKUP(A40,PlayingTime!$B$1:$T$1001,MATCH("Min",PlayingTime!$B$2:$T$2,0),0),0)</f>
        <v>0</v>
      </c>
      <c r="I40" s="23">
        <f>IFERROR(VLOOKUP(B40,PlayingTime!$B$1:$T$1001,MATCH("Min",PlayingTime!$B$2:$T$2,0),0),0)</f>
        <v>0</v>
      </c>
      <c r="J40" s="23">
        <f>IFERROR(VLOOKUP(C40,PlayingTime!$B$1:$T$1001,MATCH("Min",PlayingTime!$B$2:$T$2,0),0),0)</f>
        <v>0</v>
      </c>
      <c r="K40" s="23">
        <f>IFERROR(VLOOKUP(D40,PlayingTime!$B$1:$T$1001,MATCH("Min",PlayingTime!$B$2:$T$2,0),0),0)</f>
        <v>0</v>
      </c>
      <c r="L40" s="93">
        <f>IFERROR(VLOOKUP($E40,OLD!$Q$1:$DZ$1000,MATCH("minutes",OLD!$Q$1:$DZ$1,0),0),0)</f>
        <v>0</v>
      </c>
      <c r="M40" s="22">
        <f>IFERROR(VLOOKUP(A40,#REF!,MATCH("xG",#REF!,0),0),0)</f>
        <v>0</v>
      </c>
      <c r="N40" s="22">
        <f>IFERROR(VLOOKUP(B40,#REF!,MATCH("xG",#REF!,0),0),0)</f>
        <v>0</v>
      </c>
      <c r="O40" s="22">
        <f>IFERROR(VLOOKUP(C40,#REF!,MATCH("xG",#REF!,0),0),0)</f>
        <v>0</v>
      </c>
      <c r="P40" s="22">
        <f>IFERROR(VLOOKUP(D40,#REF!,MATCH("xG",#REF!,0),0),0)</f>
        <v>0</v>
      </c>
      <c r="Q40" s="92">
        <f>IFERROR(VLOOKUP($E40,OLD!$Q$1:$DZ$1000,MATCH("expected_goals",OLD!$Q$1:$DZ$1,0),0),0)</f>
        <v>0</v>
      </c>
      <c r="R40" s="22">
        <f>IFERROR(VLOOKUP(A40,#REF!,MATCH("xAG",#REF!,0),0),0)</f>
        <v>0</v>
      </c>
      <c r="S40" s="22">
        <f>IFERROR(VLOOKUP(B40,#REF!,MATCH("xAG",#REF!,0),0),0)</f>
        <v>0</v>
      </c>
      <c r="T40" s="22">
        <f>IFERROR(VLOOKUP(C40,#REF!,MATCH("xAG",#REF!,0),0),0)</f>
        <v>0</v>
      </c>
      <c r="U40" s="22">
        <f>IFERROR(VLOOKUP(D40,#REF!,MATCH("xAG",#REF!,0),0),0)</f>
        <v>0</v>
      </c>
      <c r="V40" s="92">
        <f>IFERROR(VLOOKUP($E40,OLD!$Q$1:$DZ$1000,MATCH("expected_assists",OLD!$Q$1:$DZ$1,0),0),0)</f>
        <v>0</v>
      </c>
      <c r="W40" s="93">
        <f>IFERROR(VLOOKUP($E40,OLD!$Q$1:$DZ$1000,MATCH("total_points",OLD!$Q$1:$DZ$1,0),0),0)</f>
        <v>0</v>
      </c>
      <c r="X40" s="27" t="str">
        <f>IFERROR(VLOOKUP(E40,OLD!$Q$1:$BZ$1000,MATCH("defensive_contribution",OLD!$Q$1:$BZ$1,0),0),"")</f>
        <v/>
      </c>
      <c r="Z40" s="26" t="str">
        <f>API!O40&amp;" "&amp;API!Y40</f>
        <v>0 FALSE</v>
      </c>
      <c r="AA40" s="26">
        <f>API!AF40</f>
        <v>7</v>
      </c>
    </row>
    <row r="41" spans="1:27">
      <c r="A41" s="22" t="str">
        <f>IF([1]FINAL!A41=0,"",[1]FINAL!A41)</f>
        <v>James Garner</v>
      </c>
      <c r="B41" s="22" t="str">
        <f>IF([1]FINAL!C41=0,"",[1]FINAL!C41)</f>
        <v>Garner</v>
      </c>
      <c r="C41" s="22" t="str">
        <f>IF([1]FINAL!E41=0,"",[1]FINAL!E41)</f>
        <v/>
      </c>
      <c r="D41" s="22" t="str">
        <f>IF([1]FINAL!G41=0,"",[1]FINAL!G41)</f>
        <v/>
      </c>
      <c r="E41" s="85">
        <f>[1]FINAL!$AO41</f>
        <v>239</v>
      </c>
      <c r="F41" s="26" t="str">
        <f>[1]FINAL!$V41</f>
        <v>EVE</v>
      </c>
      <c r="G41" s="27">
        <f>IFERROR(VLOOKUP($F41,Table2!$B$1:$C$21,MATCH("MP",Table2!$B$1:$C$1,0),0),"")</f>
        <v>38</v>
      </c>
      <c r="H41" s="23">
        <f>IFERROR(VLOOKUP(A41,PlayingTime!$B$1:$T$1001,MATCH("Min",PlayingTime!$B$2:$T$2,0),0),0)</f>
        <v>3413</v>
      </c>
      <c r="I41" s="23">
        <f>IFERROR(VLOOKUP(B41,PlayingTime!$B$1:$T$1001,MATCH("Min",PlayingTime!$B$2:$T$2,0),0),0)</f>
        <v>0</v>
      </c>
      <c r="J41" s="23">
        <f>IFERROR(VLOOKUP(C41,PlayingTime!$B$1:$T$1001,MATCH("Min",PlayingTime!$B$2:$T$2,0),0),0)</f>
        <v>0</v>
      </c>
      <c r="K41" s="23">
        <f>IFERROR(VLOOKUP(D41,PlayingTime!$B$1:$T$1001,MATCH("Min",PlayingTime!$B$2:$T$2,0),0),0)</f>
        <v>0</v>
      </c>
      <c r="L41" s="93">
        <f>IFERROR(VLOOKUP($E41,OLD!$Q$1:$DZ$1000,MATCH("minutes",OLD!$Q$1:$DZ$1,0),0),0)</f>
        <v>3413</v>
      </c>
      <c r="M41" s="22">
        <f>IFERROR(VLOOKUP(A41,#REF!,MATCH("xG",#REF!,0),0),0)</f>
        <v>0</v>
      </c>
      <c r="N41" s="22">
        <f>IFERROR(VLOOKUP(B41,#REF!,MATCH("xG",#REF!,0),0),0)</f>
        <v>0</v>
      </c>
      <c r="O41" s="22">
        <f>IFERROR(VLOOKUP(C41,#REF!,MATCH("xG",#REF!,0),0),0)</f>
        <v>0</v>
      </c>
      <c r="P41" s="22">
        <f>IFERROR(VLOOKUP(D41,#REF!,MATCH("xG",#REF!,0),0),0)</f>
        <v>0</v>
      </c>
      <c r="Q41" s="92">
        <f>IFERROR(VLOOKUP($E41,OLD!$Q$1:$DZ$1000,MATCH("expected_goals",OLD!$Q$1:$DZ$1,0),0),0)</f>
        <v>2.1</v>
      </c>
      <c r="R41" s="22">
        <f>IFERROR(VLOOKUP(A41,#REF!,MATCH("xAG",#REF!,0),0),0)</f>
        <v>0</v>
      </c>
      <c r="S41" s="22">
        <f>IFERROR(VLOOKUP(B41,#REF!,MATCH("xAG",#REF!,0),0),0)</f>
        <v>0</v>
      </c>
      <c r="T41" s="22">
        <f>IFERROR(VLOOKUP(C41,#REF!,MATCH("xAG",#REF!,0),0),0)</f>
        <v>0</v>
      </c>
      <c r="U41" s="22">
        <f>IFERROR(VLOOKUP(D41,#REF!,MATCH("xAG",#REF!,0),0),0)</f>
        <v>0</v>
      </c>
      <c r="V41" s="92">
        <f>IFERROR(VLOOKUP($E41,OLD!$Q$1:$DZ$1000,MATCH("expected_assists",OLD!$Q$1:$DZ$1,0),0),0)</f>
        <v>6.18</v>
      </c>
      <c r="W41" s="93">
        <f>IFERROR(VLOOKUP($E41,OLD!$Q$1:$DZ$1000,MATCH("total_points",OLD!$Q$1:$DZ$1,0),0),0)</f>
        <v>159</v>
      </c>
      <c r="X41" s="27">
        <f>IFERROR(VLOOKUP(E41,OLD!$Q$1:$BZ$1000,MATCH("defensive_contribution",OLD!$Q$1:$BZ$1,0),0),"")</f>
        <v>458</v>
      </c>
      <c r="Z41" s="26" t="str">
        <f>API!O41&amp;" "&amp;API!Y41</f>
        <v>0 FALSE</v>
      </c>
      <c r="AA41" s="26">
        <f>API!AF41</f>
        <v>7</v>
      </c>
    </row>
    <row r="42" spans="1:27">
      <c r="A42" s="22" t="str">
        <f>IF([1]FINAL!A42=0,"",[1]FINAL!A42)</f>
        <v>Enzo Le Fée</v>
      </c>
      <c r="B42" s="22" t="str">
        <f>IF([1]FINAL!C42=0,"",[1]FINAL!C42)</f>
        <v>E.Le Fée</v>
      </c>
      <c r="C42" s="22" t="str">
        <f>IF([1]FINAL!E42=0,"",[1]FINAL!E42)</f>
        <v/>
      </c>
      <c r="D42" s="22" t="str">
        <f>IF([1]FINAL!G42=0,"",[1]FINAL!G42)</f>
        <v/>
      </c>
      <c r="E42" s="85">
        <f>[1]FINAL!$AO42</f>
        <v>542</v>
      </c>
      <c r="F42" s="26" t="str">
        <f>[1]FINAL!$V42</f>
        <v>SUN</v>
      </c>
      <c r="G42" s="27">
        <f>IFERROR(VLOOKUP($F42,Table2!$B$1:$C$21,MATCH("MP",Table2!$B$1:$C$1,0),0),"")</f>
        <v>38</v>
      </c>
      <c r="H42" s="23">
        <f>IFERROR(VLOOKUP(A42,PlayingTime!$B$1:$T$1001,MATCH("Min",PlayingTime!$B$2:$T$2,0),0),0)</f>
        <v>2930</v>
      </c>
      <c r="I42" s="23">
        <f>IFERROR(VLOOKUP(B42,PlayingTime!$B$1:$T$1001,MATCH("Min",PlayingTime!$B$2:$T$2,0),0),0)</f>
        <v>0</v>
      </c>
      <c r="J42" s="23">
        <f>IFERROR(VLOOKUP(C42,PlayingTime!$B$1:$T$1001,MATCH("Min",PlayingTime!$B$2:$T$2,0),0),0)</f>
        <v>0</v>
      </c>
      <c r="K42" s="23">
        <f>IFERROR(VLOOKUP(D42,PlayingTime!$B$1:$T$1001,MATCH("Min",PlayingTime!$B$2:$T$2,0),0),0)</f>
        <v>0</v>
      </c>
      <c r="L42" s="93">
        <f>IFERROR(VLOOKUP($E42,OLD!$Q$1:$DZ$1000,MATCH("minutes",OLD!$Q$1:$DZ$1,0),0),0)</f>
        <v>2930</v>
      </c>
      <c r="M42" s="22">
        <f>IFERROR(VLOOKUP(A42,#REF!,MATCH("xG",#REF!,0),0),0)</f>
        <v>0</v>
      </c>
      <c r="N42" s="22">
        <f>IFERROR(VLOOKUP(B42,#REF!,MATCH("xG",#REF!,0),0),0)</f>
        <v>0</v>
      </c>
      <c r="O42" s="22">
        <f>IFERROR(VLOOKUP(C42,#REF!,MATCH("xG",#REF!,0),0),0)</f>
        <v>0</v>
      </c>
      <c r="P42" s="22">
        <f>IFERROR(VLOOKUP(D42,#REF!,MATCH("xG",#REF!,0),0),0)</f>
        <v>0</v>
      </c>
      <c r="Q42" s="92">
        <f>IFERROR(VLOOKUP($E42,OLD!$Q$1:$DZ$1000,MATCH("expected_goals",OLD!$Q$1:$DZ$1,0),0),0)</f>
        <v>5.22</v>
      </c>
      <c r="R42" s="22">
        <f>IFERROR(VLOOKUP(A42,#REF!,MATCH("xAG",#REF!,0),0),0)</f>
        <v>0</v>
      </c>
      <c r="S42" s="22">
        <f>IFERROR(VLOOKUP(B42,#REF!,MATCH("xAG",#REF!,0),0),0)</f>
        <v>0</v>
      </c>
      <c r="T42" s="22">
        <f>IFERROR(VLOOKUP(C42,#REF!,MATCH("xAG",#REF!,0),0),0)</f>
        <v>0</v>
      </c>
      <c r="U42" s="22">
        <f>IFERROR(VLOOKUP(D42,#REF!,MATCH("xAG",#REF!,0),0),0)</f>
        <v>0</v>
      </c>
      <c r="V42" s="92">
        <f>IFERROR(VLOOKUP($E42,OLD!$Q$1:$DZ$1000,MATCH("expected_assists",OLD!$Q$1:$DZ$1,0),0),0)</f>
        <v>5.95</v>
      </c>
      <c r="W42" s="93">
        <f>IFERROR(VLOOKUP($E42,OLD!$Q$1:$DZ$1000,MATCH("total_points",OLD!$Q$1:$DZ$1,0),0),0)</f>
        <v>147</v>
      </c>
      <c r="X42" s="27">
        <f>IFERROR(VLOOKUP(E42,OLD!$Q$1:$BZ$1000,MATCH("defensive_contribution",OLD!$Q$1:$BZ$1,0),0),"")</f>
        <v>319</v>
      </c>
      <c r="Z42" s="26" t="str">
        <f>API!O42&amp;" "&amp;API!Y42</f>
        <v>0 FALSE</v>
      </c>
      <c r="AA42" s="26">
        <f>API!AF42</f>
        <v>7</v>
      </c>
    </row>
    <row r="43" spans="1:27">
      <c r="A43" s="22" t="str">
        <f>IF([1]FINAL!A43=0,"",[1]FINAL!A43)</f>
        <v>Ryan Gravenberch</v>
      </c>
      <c r="B43" s="22" t="str">
        <f>IF([1]FINAL!C43=0,"",[1]FINAL!C43)</f>
        <v>Gravenberch</v>
      </c>
      <c r="C43" s="22" t="str">
        <f>IF([1]FINAL!E43=0,"",[1]FINAL!E43)</f>
        <v/>
      </c>
      <c r="D43" s="22" t="str">
        <f>IF([1]FINAL!G43=0,"",[1]FINAL!G43)</f>
        <v/>
      </c>
      <c r="E43" s="85">
        <f>[1]FINAL!$AO43</f>
        <v>371</v>
      </c>
      <c r="F43" s="26" t="str">
        <f>[1]FINAL!$V43</f>
        <v>LIV</v>
      </c>
      <c r="G43" s="27">
        <f>IFERROR(VLOOKUP($F43,Table2!$B$1:$C$21,MATCH("MP",Table2!$B$1:$C$1,0),0),"")</f>
        <v>38</v>
      </c>
      <c r="H43" s="23">
        <f>IFERROR(VLOOKUP(A43,PlayingTime!$B$1:$T$1001,MATCH("Min",PlayingTime!$B$2:$T$2,0),0),0)</f>
        <v>2992</v>
      </c>
      <c r="I43" s="23">
        <f>IFERROR(VLOOKUP(B43,PlayingTime!$B$1:$T$1001,MATCH("Min",PlayingTime!$B$2:$T$2,0),0),0)</f>
        <v>0</v>
      </c>
      <c r="J43" s="23">
        <f>IFERROR(VLOOKUP(C43,PlayingTime!$B$1:$T$1001,MATCH("Min",PlayingTime!$B$2:$T$2,0),0),0)</f>
        <v>0</v>
      </c>
      <c r="K43" s="23">
        <f>IFERROR(VLOOKUP(D43,PlayingTime!$B$1:$T$1001,MATCH("Min",PlayingTime!$B$2:$T$2,0),0),0)</f>
        <v>0</v>
      </c>
      <c r="L43" s="93">
        <f>IFERROR(VLOOKUP($E43,OLD!$Q$1:$DZ$1000,MATCH("minutes",OLD!$Q$1:$DZ$1,0),0),0)</f>
        <v>2991</v>
      </c>
      <c r="M43" s="22">
        <f>IFERROR(VLOOKUP(A43,#REF!,MATCH("xG",#REF!,0),0),0)</f>
        <v>0</v>
      </c>
      <c r="N43" s="22">
        <f>IFERROR(VLOOKUP(B43,#REF!,MATCH("xG",#REF!,0),0),0)</f>
        <v>0</v>
      </c>
      <c r="O43" s="22">
        <f>IFERROR(VLOOKUP(C43,#REF!,MATCH("xG",#REF!,0),0),0)</f>
        <v>0</v>
      </c>
      <c r="P43" s="22">
        <f>IFERROR(VLOOKUP(D43,#REF!,MATCH("xG",#REF!,0),0),0)</f>
        <v>0</v>
      </c>
      <c r="Q43" s="92">
        <f>IFERROR(VLOOKUP($E43,OLD!$Q$1:$DZ$1000,MATCH("expected_goals",OLD!$Q$1:$DZ$1,0),0),0)</f>
        <v>1.89</v>
      </c>
      <c r="R43" s="22">
        <f>IFERROR(VLOOKUP(A43,#REF!,MATCH("xAG",#REF!,0),0),0)</f>
        <v>0</v>
      </c>
      <c r="S43" s="22">
        <f>IFERROR(VLOOKUP(B43,#REF!,MATCH("xAG",#REF!,0),0),0)</f>
        <v>0</v>
      </c>
      <c r="T43" s="22">
        <f>IFERROR(VLOOKUP(C43,#REF!,MATCH("xAG",#REF!,0),0),0)</f>
        <v>0</v>
      </c>
      <c r="U43" s="22">
        <f>IFERROR(VLOOKUP(D43,#REF!,MATCH("xAG",#REF!,0),0),0)</f>
        <v>0</v>
      </c>
      <c r="V43" s="92">
        <f>IFERROR(VLOOKUP($E43,OLD!$Q$1:$DZ$1000,MATCH("expected_assists",OLD!$Q$1:$DZ$1,0),0),0)</f>
        <v>2.2599999999999998</v>
      </c>
      <c r="W43" s="93">
        <f>IFERROR(VLOOKUP($E43,OLD!$Q$1:$DZ$1000,MATCH("total_points",OLD!$Q$1:$DZ$1,0),0),0)</f>
        <v>144</v>
      </c>
      <c r="X43" s="27">
        <f>IFERROR(VLOOKUP(E43,OLD!$Q$1:$BZ$1000,MATCH("defensive_contribution",OLD!$Q$1:$BZ$1,0),0),"")</f>
        <v>298</v>
      </c>
      <c r="Z43" s="26" t="str">
        <f>API!O43&amp;" "&amp;API!Y43</f>
        <v>0 FALSE</v>
      </c>
      <c r="AA43" s="26">
        <f>API!AF43</f>
        <v>7</v>
      </c>
    </row>
    <row r="44" spans="1:27">
      <c r="A44" s="22" t="str">
        <f>IF([1]FINAL!A44=0,"",[1]FINAL!A44)</f>
        <v>Marcus Tavernier</v>
      </c>
      <c r="B44" s="22" t="str">
        <f>IF([1]FINAL!C44=0,"",[1]FINAL!C44)</f>
        <v>Tavernier</v>
      </c>
      <c r="C44" s="22" t="str">
        <f>IF([1]FINAL!E44=0,"",[1]FINAL!E44)</f>
        <v/>
      </c>
      <c r="D44" s="22" t="str">
        <f>IF([1]FINAL!G44=0,"",[1]FINAL!G44)</f>
        <v/>
      </c>
      <c r="E44" s="85">
        <f>[1]FINAL!$AO44</f>
        <v>68</v>
      </c>
      <c r="F44" s="26" t="str">
        <f>[1]FINAL!$V44</f>
        <v>BOU</v>
      </c>
      <c r="G44" s="27">
        <f>IFERROR(VLOOKUP($F44,Table2!$B$1:$C$21,MATCH("MP",Table2!$B$1:$C$1,0),0),"")</f>
        <v>38</v>
      </c>
      <c r="H44" s="23">
        <f>IFERROR(VLOOKUP(A44,PlayingTime!$B$1:$T$1001,MATCH("Min",PlayingTime!$B$2:$T$2,0),0),0)</f>
        <v>2732</v>
      </c>
      <c r="I44" s="23">
        <f>IFERROR(VLOOKUP(B44,PlayingTime!$B$1:$T$1001,MATCH("Min",PlayingTime!$B$2:$T$2,0),0),0)</f>
        <v>0</v>
      </c>
      <c r="J44" s="23">
        <f>IFERROR(VLOOKUP(C44,PlayingTime!$B$1:$T$1001,MATCH("Min",PlayingTime!$B$2:$T$2,0),0),0)</f>
        <v>0</v>
      </c>
      <c r="K44" s="23">
        <f>IFERROR(VLOOKUP(D44,PlayingTime!$B$1:$T$1001,MATCH("Min",PlayingTime!$B$2:$T$2,0),0),0)</f>
        <v>0</v>
      </c>
      <c r="L44" s="93">
        <f>IFERROR(VLOOKUP($E44,OLD!$Q$1:$DZ$1000,MATCH("minutes",OLD!$Q$1:$DZ$1,0),0),0)</f>
        <v>2732</v>
      </c>
      <c r="M44" s="22">
        <f>IFERROR(VLOOKUP(A44,#REF!,MATCH("xG",#REF!,0),0),0)</f>
        <v>0</v>
      </c>
      <c r="N44" s="22">
        <f>IFERROR(VLOOKUP(B44,#REF!,MATCH("xG",#REF!,0),0),0)</f>
        <v>0</v>
      </c>
      <c r="O44" s="22">
        <f>IFERROR(VLOOKUP(C44,#REF!,MATCH("xG",#REF!,0),0),0)</f>
        <v>0</v>
      </c>
      <c r="P44" s="22">
        <f>IFERROR(VLOOKUP(D44,#REF!,MATCH("xG",#REF!,0),0),0)</f>
        <v>0</v>
      </c>
      <c r="Q44" s="92">
        <f>IFERROR(VLOOKUP($E44,OLD!$Q$1:$DZ$1000,MATCH("expected_goals",OLD!$Q$1:$DZ$1,0),0),0)</f>
        <v>9.06</v>
      </c>
      <c r="R44" s="22">
        <f>IFERROR(VLOOKUP(A44,#REF!,MATCH("xAG",#REF!,0),0),0)</f>
        <v>0</v>
      </c>
      <c r="S44" s="22">
        <f>IFERROR(VLOOKUP(B44,#REF!,MATCH("xAG",#REF!,0),0),0)</f>
        <v>0</v>
      </c>
      <c r="T44" s="22">
        <f>IFERROR(VLOOKUP(C44,#REF!,MATCH("xAG",#REF!,0),0),0)</f>
        <v>0</v>
      </c>
      <c r="U44" s="22">
        <f>IFERROR(VLOOKUP(D44,#REF!,MATCH("xAG",#REF!,0),0),0)</f>
        <v>0</v>
      </c>
      <c r="V44" s="92">
        <f>IFERROR(VLOOKUP($E44,OLD!$Q$1:$DZ$1000,MATCH("expected_assists",OLD!$Q$1:$DZ$1,0),0),0)</f>
        <v>4.5999999999999996</v>
      </c>
      <c r="W44" s="93">
        <f>IFERROR(VLOOKUP($E44,OLD!$Q$1:$DZ$1000,MATCH("total_points",OLD!$Q$1:$DZ$1,0),0),0)</f>
        <v>137</v>
      </c>
      <c r="X44" s="27">
        <f>IFERROR(VLOOKUP(E44,OLD!$Q$1:$BZ$1000,MATCH("defensive_contribution",OLD!$Q$1:$BZ$1,0),0),"")</f>
        <v>251</v>
      </c>
      <c r="Z44" s="26" t="str">
        <f>API!O44&amp;" "&amp;API!Y44</f>
        <v>0 FALSE</v>
      </c>
      <c r="AA44" s="26">
        <f>API!AF44</f>
        <v>7</v>
      </c>
    </row>
    <row r="45" spans="1:27">
      <c r="A45" s="22" t="str">
        <f>IF([1]FINAL!A45=0,"",[1]FINAL!A45)</f>
        <v>Anton Stach</v>
      </c>
      <c r="B45" s="22" t="str">
        <f>IF([1]FINAL!C45=0,"",[1]FINAL!C45)</f>
        <v>Stach</v>
      </c>
      <c r="C45" s="22" t="str">
        <f>IF([1]FINAL!E45=0,"",[1]FINAL!E45)</f>
        <v/>
      </c>
      <c r="D45" s="22" t="str">
        <f>IF([1]FINAL!G45=0,"",[1]FINAL!G45)</f>
        <v/>
      </c>
      <c r="E45" s="85">
        <f>[1]FINAL!$AO45</f>
        <v>335</v>
      </c>
      <c r="F45" s="26" t="str">
        <f>[1]FINAL!$V45</f>
        <v>LEE</v>
      </c>
      <c r="G45" s="27">
        <f>IFERROR(VLOOKUP($F45,Table2!$B$1:$C$21,MATCH("MP",Table2!$B$1:$C$1,0),0),"")</f>
        <v>38</v>
      </c>
      <c r="H45" s="23">
        <f>IFERROR(VLOOKUP(A45,PlayingTime!$B$1:$T$1001,MATCH("Min",PlayingTime!$B$2:$T$2,0),0),0)</f>
        <v>2370</v>
      </c>
      <c r="I45" s="23">
        <f>IFERROR(VLOOKUP(B45,PlayingTime!$B$1:$T$1001,MATCH("Min",PlayingTime!$B$2:$T$2,0),0),0)</f>
        <v>0</v>
      </c>
      <c r="J45" s="23">
        <f>IFERROR(VLOOKUP(C45,PlayingTime!$B$1:$T$1001,MATCH("Min",PlayingTime!$B$2:$T$2,0),0),0)</f>
        <v>0</v>
      </c>
      <c r="K45" s="23">
        <f>IFERROR(VLOOKUP(D45,PlayingTime!$B$1:$T$1001,MATCH("Min",PlayingTime!$B$2:$T$2,0),0),0)</f>
        <v>0</v>
      </c>
      <c r="L45" s="93">
        <f>IFERROR(VLOOKUP($E45,OLD!$Q$1:$DZ$1000,MATCH("minutes",OLD!$Q$1:$DZ$1,0),0),0)</f>
        <v>2369</v>
      </c>
      <c r="M45" s="22">
        <f>IFERROR(VLOOKUP(A45,#REF!,MATCH("xG",#REF!,0),0),0)</f>
        <v>0</v>
      </c>
      <c r="N45" s="22">
        <f>IFERROR(VLOOKUP(B45,#REF!,MATCH("xG",#REF!,0),0),0)</f>
        <v>0</v>
      </c>
      <c r="O45" s="22">
        <f>IFERROR(VLOOKUP(C45,#REF!,MATCH("xG",#REF!,0),0),0)</f>
        <v>0</v>
      </c>
      <c r="P45" s="22">
        <f>IFERROR(VLOOKUP(D45,#REF!,MATCH("xG",#REF!,0),0),0)</f>
        <v>0</v>
      </c>
      <c r="Q45" s="92">
        <f>IFERROR(VLOOKUP($E45,OLD!$Q$1:$DZ$1000,MATCH("expected_goals",OLD!$Q$1:$DZ$1,0),0),0)</f>
        <v>2.88</v>
      </c>
      <c r="R45" s="22">
        <f>IFERROR(VLOOKUP(A45,#REF!,MATCH("xAG",#REF!,0),0),0)</f>
        <v>0</v>
      </c>
      <c r="S45" s="22">
        <f>IFERROR(VLOOKUP(B45,#REF!,MATCH("xAG",#REF!,0),0),0)</f>
        <v>0</v>
      </c>
      <c r="T45" s="22">
        <f>IFERROR(VLOOKUP(C45,#REF!,MATCH("xAG",#REF!,0),0),0)</f>
        <v>0</v>
      </c>
      <c r="U45" s="22">
        <f>IFERROR(VLOOKUP(D45,#REF!,MATCH("xAG",#REF!,0),0),0)</f>
        <v>0</v>
      </c>
      <c r="V45" s="92">
        <f>IFERROR(VLOOKUP($E45,OLD!$Q$1:$DZ$1000,MATCH("expected_assists",OLD!$Q$1:$DZ$1,0),0),0)</f>
        <v>4.47</v>
      </c>
      <c r="W45" s="93">
        <f>IFERROR(VLOOKUP($E45,OLD!$Q$1:$DZ$1000,MATCH("total_points",OLD!$Q$1:$DZ$1,0),0),0)</f>
        <v>137</v>
      </c>
      <c r="X45" s="27">
        <f>IFERROR(VLOOKUP(E45,OLD!$Q$1:$BZ$1000,MATCH("defensive_contribution",OLD!$Q$1:$BZ$1,0),0),"")</f>
        <v>266</v>
      </c>
      <c r="Z45" s="26" t="str">
        <f>API!O45&amp;" "&amp;API!Y45</f>
        <v>0 FALSE</v>
      </c>
      <c r="AA45" s="26">
        <f>API!AF45</f>
        <v>7</v>
      </c>
    </row>
    <row r="46" spans="1:27">
      <c r="A46" s="22" t="str">
        <f>IF([1]FINAL!A46=0,"",[1]FINAL!A46)</f>
        <v>Alex Scott</v>
      </c>
      <c r="B46" s="22" t="str">
        <f>IF([1]FINAL!C46=0,"",[1]FINAL!C46)</f>
        <v>Scott</v>
      </c>
      <c r="C46" s="22" t="str">
        <f>IF([1]FINAL!E46=0,"",[1]FINAL!E46)</f>
        <v/>
      </c>
      <c r="D46" s="22" t="str">
        <f>IF([1]FINAL!G46=0,"",[1]FINAL!G46)</f>
        <v/>
      </c>
      <c r="E46" s="85">
        <f>[1]FINAL!$AO46</f>
        <v>69</v>
      </c>
      <c r="F46" s="26" t="str">
        <f>[1]FINAL!$V46</f>
        <v>BOU</v>
      </c>
      <c r="G46" s="27">
        <f>IFERROR(VLOOKUP($F46,Table2!$B$1:$C$21,MATCH("MP",Table2!$B$1:$C$1,0),0),"")</f>
        <v>38</v>
      </c>
      <c r="H46" s="23">
        <f>IFERROR(VLOOKUP(A46,PlayingTime!$B$1:$T$1001,MATCH("Min",PlayingTime!$B$2:$T$2,0),0),0)</f>
        <v>2849</v>
      </c>
      <c r="I46" s="23">
        <f>IFERROR(VLOOKUP(B46,PlayingTime!$B$1:$T$1001,MATCH("Min",PlayingTime!$B$2:$T$2,0),0),0)</f>
        <v>0</v>
      </c>
      <c r="J46" s="23">
        <f>IFERROR(VLOOKUP(C46,PlayingTime!$B$1:$T$1001,MATCH("Min",PlayingTime!$B$2:$T$2,0),0),0)</f>
        <v>0</v>
      </c>
      <c r="K46" s="23">
        <f>IFERROR(VLOOKUP(D46,PlayingTime!$B$1:$T$1001,MATCH("Min",PlayingTime!$B$2:$T$2,0),0),0)</f>
        <v>0</v>
      </c>
      <c r="L46" s="93">
        <f>IFERROR(VLOOKUP($E46,OLD!$Q$1:$DZ$1000,MATCH("minutes",OLD!$Q$1:$DZ$1,0),0),0)</f>
        <v>2848</v>
      </c>
      <c r="M46" s="22">
        <f>IFERROR(VLOOKUP(A46,#REF!,MATCH("xG",#REF!,0),0),0)</f>
        <v>0</v>
      </c>
      <c r="N46" s="22">
        <f>IFERROR(VLOOKUP(B46,#REF!,MATCH("xG",#REF!,0),0),0)</f>
        <v>0</v>
      </c>
      <c r="O46" s="22">
        <f>IFERROR(VLOOKUP(C46,#REF!,MATCH("xG",#REF!,0),0),0)</f>
        <v>0</v>
      </c>
      <c r="P46" s="22">
        <f>IFERROR(VLOOKUP(D46,#REF!,MATCH("xG",#REF!,0),0),0)</f>
        <v>0</v>
      </c>
      <c r="Q46" s="92">
        <f>IFERROR(VLOOKUP($E46,OLD!$Q$1:$DZ$1000,MATCH("expected_goals",OLD!$Q$1:$DZ$1,0),0),0)</f>
        <v>3.8</v>
      </c>
      <c r="R46" s="22">
        <f>IFERROR(VLOOKUP(A46,#REF!,MATCH("xAG",#REF!,0),0),0)</f>
        <v>0</v>
      </c>
      <c r="S46" s="22">
        <f>IFERROR(VLOOKUP(B46,#REF!,MATCH("xAG",#REF!,0),0),0)</f>
        <v>0</v>
      </c>
      <c r="T46" s="22">
        <f>IFERROR(VLOOKUP(C46,#REF!,MATCH("xAG",#REF!,0),0),0)</f>
        <v>0</v>
      </c>
      <c r="U46" s="22">
        <f>IFERROR(VLOOKUP(D46,#REF!,MATCH("xAG",#REF!,0),0),0)</f>
        <v>0</v>
      </c>
      <c r="V46" s="92">
        <f>IFERROR(VLOOKUP($E46,OLD!$Q$1:$DZ$1000,MATCH("expected_assists",OLD!$Q$1:$DZ$1,0),0),0)</f>
        <v>2.94</v>
      </c>
      <c r="W46" s="93">
        <f>IFERROR(VLOOKUP($E46,OLD!$Q$1:$DZ$1000,MATCH("total_points",OLD!$Q$1:$DZ$1,0),0),0)</f>
        <v>136</v>
      </c>
      <c r="X46" s="27">
        <f>IFERROR(VLOOKUP(E46,OLD!$Q$1:$BZ$1000,MATCH("defensive_contribution",OLD!$Q$1:$BZ$1,0),0),"")</f>
        <v>386</v>
      </c>
      <c r="Z46" s="26" t="str">
        <f>API!O46&amp;" "&amp;API!Y46</f>
        <v>0 FALSE</v>
      </c>
      <c r="AA46" s="26">
        <f>API!AF46</f>
        <v>7</v>
      </c>
    </row>
    <row r="47" spans="1:27">
      <c r="A47" s="22" t="str">
        <f>IF([1]FINAL!A47=0,"",[1]FINAL!A47)</f>
        <v>Mateus Fernandes</v>
      </c>
      <c r="B47" s="22" t="str">
        <f>IF([1]FINAL!C47=0,"",[1]FINAL!C47)</f>
        <v>Fernandes</v>
      </c>
      <c r="C47" s="22" t="str">
        <f>IF([1]FINAL!E47=0,"",[1]FINAL!E47)</f>
        <v/>
      </c>
      <c r="D47" s="22" t="str">
        <f>IF([1]FINAL!G47=0,"",[1]FINAL!G47)</f>
        <v/>
      </c>
      <c r="E47" s="85">
        <f>[1]FINAL!$AO47</f>
        <v>525</v>
      </c>
      <c r="F47" s="26" t="str">
        <f>[1]FINAL!$V47</f>
        <v>TOT</v>
      </c>
      <c r="G47" s="27">
        <f>IFERROR(VLOOKUP($F47,Table2!$B$1:$C$21,MATCH("MP",Table2!$B$1:$C$1,0),0),"")</f>
        <v>38</v>
      </c>
      <c r="H47" s="23">
        <f>IFERROR(VLOOKUP(A47,PlayingTime!$B$1:$T$1001,MATCH("Min",PlayingTime!$B$2:$T$2,0),0),0)</f>
        <v>3016</v>
      </c>
      <c r="I47" s="23">
        <f>IFERROR(VLOOKUP(B47,PlayingTime!$B$1:$T$1001,MATCH("Min",PlayingTime!$B$2:$T$2,0),0),0)</f>
        <v>0</v>
      </c>
      <c r="J47" s="23">
        <f>IFERROR(VLOOKUP(C47,PlayingTime!$B$1:$T$1001,MATCH("Min",PlayingTime!$B$2:$T$2,0),0),0)</f>
        <v>0</v>
      </c>
      <c r="K47" s="23">
        <f>IFERROR(VLOOKUP(D47,PlayingTime!$B$1:$T$1001,MATCH("Min",PlayingTime!$B$2:$T$2,0),0),0)</f>
        <v>0</v>
      </c>
      <c r="L47" s="93">
        <f>IFERROR(VLOOKUP($E47,OLD!$Q$1:$DZ$1000,MATCH("minutes",OLD!$Q$1:$DZ$1,0),0),0)</f>
        <v>0</v>
      </c>
      <c r="M47" s="22">
        <f>IFERROR(VLOOKUP(A47,#REF!,MATCH("xG",#REF!,0),0),0)</f>
        <v>0</v>
      </c>
      <c r="N47" s="22">
        <f>IFERROR(VLOOKUP(B47,#REF!,MATCH("xG",#REF!,0),0),0)</f>
        <v>0</v>
      </c>
      <c r="O47" s="22">
        <f>IFERROR(VLOOKUP(C47,#REF!,MATCH("xG",#REF!,0),0),0)</f>
        <v>0</v>
      </c>
      <c r="P47" s="22">
        <f>IFERROR(VLOOKUP(D47,#REF!,MATCH("xG",#REF!,0),0),0)</f>
        <v>0</v>
      </c>
      <c r="Q47" s="92">
        <f>IFERROR(VLOOKUP($E47,OLD!$Q$1:$DZ$1000,MATCH("expected_goals",OLD!$Q$1:$DZ$1,0),0),0)</f>
        <v>0</v>
      </c>
      <c r="R47" s="22">
        <f>IFERROR(VLOOKUP(A47,#REF!,MATCH("xAG",#REF!,0),0),0)</f>
        <v>0</v>
      </c>
      <c r="S47" s="22">
        <f>IFERROR(VLOOKUP(B47,#REF!,MATCH("xAG",#REF!,0),0),0)</f>
        <v>0</v>
      </c>
      <c r="T47" s="22">
        <f>IFERROR(VLOOKUP(C47,#REF!,MATCH("xAG",#REF!,0),0),0)</f>
        <v>0</v>
      </c>
      <c r="U47" s="22">
        <f>IFERROR(VLOOKUP(D47,#REF!,MATCH("xAG",#REF!,0),0),0)</f>
        <v>0</v>
      </c>
      <c r="V47" s="92">
        <f>IFERROR(VLOOKUP($E47,OLD!$Q$1:$DZ$1000,MATCH("expected_assists",OLD!$Q$1:$DZ$1,0),0),0)</f>
        <v>0</v>
      </c>
      <c r="W47" s="93">
        <f>IFERROR(VLOOKUP($E47,OLD!$Q$1:$DZ$1000,MATCH("total_points",OLD!$Q$1:$DZ$1,0),0),0)</f>
        <v>0</v>
      </c>
      <c r="X47" s="27" t="str">
        <f>IFERROR(VLOOKUP(E47,OLD!$Q$1:$BZ$1000,MATCH("defensive_contribution",OLD!$Q$1:$BZ$1,0),0),"")</f>
        <v/>
      </c>
      <c r="Z47" s="26" t="str">
        <f>API!O47&amp;" "&amp;API!Y47</f>
        <v>0 FALSE</v>
      </c>
      <c r="AA47" s="26">
        <f>API!AF47</f>
        <v>7</v>
      </c>
    </row>
    <row r="48" spans="1:27">
      <c r="A48" s="22" t="str">
        <f>IF([1]FINAL!A48=0,"",[1]FINAL!A48)</f>
        <v>Iliman Ndiaye</v>
      </c>
      <c r="B48" s="22" t="str">
        <f>IF([1]FINAL!C48=0,"",[1]FINAL!C48)</f>
        <v>Ndiaye</v>
      </c>
      <c r="C48" s="22" t="str">
        <f>IF([1]FINAL!E48=0,"",[1]FINAL!E48)</f>
        <v/>
      </c>
      <c r="D48" s="22" t="str">
        <f>IF([1]FINAL!G48=0,"",[1]FINAL!G48)</f>
        <v/>
      </c>
      <c r="E48" s="85">
        <f>[1]FINAL!$AO48</f>
        <v>237</v>
      </c>
      <c r="F48" s="26" t="str">
        <f>[1]FINAL!$V48</f>
        <v>EVE</v>
      </c>
      <c r="G48" s="27">
        <f>IFERROR(VLOOKUP($F48,Table2!$B$1:$C$21,MATCH("MP",Table2!$B$1:$C$1,0),0),"")</f>
        <v>38</v>
      </c>
      <c r="H48" s="23">
        <f>IFERROR(VLOOKUP(A48,PlayingTime!$B$1:$T$1001,MATCH("Min",PlayingTime!$B$2:$T$2,0),0),0)</f>
        <v>2778</v>
      </c>
      <c r="I48" s="23">
        <f>IFERROR(VLOOKUP(B48,PlayingTime!$B$1:$T$1001,MATCH("Min",PlayingTime!$B$2:$T$2,0),0),0)</f>
        <v>0</v>
      </c>
      <c r="J48" s="23">
        <f>IFERROR(VLOOKUP(C48,PlayingTime!$B$1:$T$1001,MATCH("Min",PlayingTime!$B$2:$T$2,0),0),0)</f>
        <v>0</v>
      </c>
      <c r="K48" s="23">
        <f>IFERROR(VLOOKUP(D48,PlayingTime!$B$1:$T$1001,MATCH("Min",PlayingTime!$B$2:$T$2,0),0),0)</f>
        <v>0</v>
      </c>
      <c r="L48" s="93">
        <f>IFERROR(VLOOKUP($E48,OLD!$Q$1:$DZ$1000,MATCH("minutes",OLD!$Q$1:$DZ$1,0),0),0)</f>
        <v>2781</v>
      </c>
      <c r="M48" s="22">
        <f>IFERROR(VLOOKUP(A48,#REF!,MATCH("xG",#REF!,0),0),0)</f>
        <v>0</v>
      </c>
      <c r="N48" s="22">
        <f>IFERROR(VLOOKUP(B48,#REF!,MATCH("xG",#REF!,0),0),0)</f>
        <v>0</v>
      </c>
      <c r="O48" s="22">
        <f>IFERROR(VLOOKUP(C48,#REF!,MATCH("xG",#REF!,0),0),0)</f>
        <v>0</v>
      </c>
      <c r="P48" s="22">
        <f>IFERROR(VLOOKUP(D48,#REF!,MATCH("xG",#REF!,0),0),0)</f>
        <v>0</v>
      </c>
      <c r="Q48" s="92">
        <f>IFERROR(VLOOKUP($E48,OLD!$Q$1:$DZ$1000,MATCH("expected_goals",OLD!$Q$1:$DZ$1,0),0),0)</f>
        <v>6.68</v>
      </c>
      <c r="R48" s="22">
        <f>IFERROR(VLOOKUP(A48,#REF!,MATCH("xAG",#REF!,0),0),0)</f>
        <v>0</v>
      </c>
      <c r="S48" s="22">
        <f>IFERROR(VLOOKUP(B48,#REF!,MATCH("xAG",#REF!,0),0),0)</f>
        <v>0</v>
      </c>
      <c r="T48" s="22">
        <f>IFERROR(VLOOKUP(C48,#REF!,MATCH("xAG",#REF!,0),0),0)</f>
        <v>0</v>
      </c>
      <c r="U48" s="22">
        <f>IFERROR(VLOOKUP(D48,#REF!,MATCH("xAG",#REF!,0),0),0)</f>
        <v>0</v>
      </c>
      <c r="V48" s="92">
        <f>IFERROR(VLOOKUP($E48,OLD!$Q$1:$DZ$1000,MATCH("expected_assists",OLD!$Q$1:$DZ$1,0),0),0)</f>
        <v>4.41</v>
      </c>
      <c r="W48" s="93">
        <f>IFERROR(VLOOKUP($E48,OLD!$Q$1:$DZ$1000,MATCH("total_points",OLD!$Q$1:$DZ$1,0),0),0)</f>
        <v>128</v>
      </c>
      <c r="X48" s="27">
        <f>IFERROR(VLOOKUP(E48,OLD!$Q$1:$BZ$1000,MATCH("defensive_contribution",OLD!$Q$1:$BZ$1,0),0),"")</f>
        <v>283</v>
      </c>
      <c r="Z48" s="26" t="str">
        <f>API!O48&amp;" "&amp;API!Y48</f>
        <v>0 FALSE</v>
      </c>
      <c r="AA48" s="26">
        <f>API!AF48</f>
        <v>7</v>
      </c>
    </row>
    <row r="49" spans="1:27">
      <c r="A49" s="22" t="str">
        <f>IF([1]FINAL!A49=0,"",[1]FINAL!A49)</f>
        <v>Kevin Schade</v>
      </c>
      <c r="B49" s="22" t="str">
        <f>IF([1]FINAL!C49=0,"",[1]FINAL!C49)</f>
        <v>Schade</v>
      </c>
      <c r="C49" s="22" t="str">
        <f>IF([1]FINAL!E49=0,"",[1]FINAL!E49)</f>
        <v/>
      </c>
      <c r="D49" s="22" t="str">
        <f>IF([1]FINAL!G49=0,"",[1]FINAL!G49)</f>
        <v/>
      </c>
      <c r="E49" s="85">
        <f>[1]FINAL!$AO49</f>
        <v>94</v>
      </c>
      <c r="F49" s="26" t="str">
        <f>[1]FINAL!$V49</f>
        <v>BRE</v>
      </c>
      <c r="G49" s="27">
        <f>IFERROR(VLOOKUP($F49,Table2!$B$1:$C$21,MATCH("MP",Table2!$B$1:$C$1,0),0),"")</f>
        <v>38</v>
      </c>
      <c r="H49" s="23">
        <f>IFERROR(VLOOKUP(A49,PlayingTime!$B$1:$T$1001,MATCH("Min",PlayingTime!$B$2:$T$2,0),0),0)</f>
        <v>2745</v>
      </c>
      <c r="I49" s="23">
        <f>IFERROR(VLOOKUP(B49,PlayingTime!$B$1:$T$1001,MATCH("Min",PlayingTime!$B$2:$T$2,0),0),0)</f>
        <v>0</v>
      </c>
      <c r="J49" s="23">
        <f>IFERROR(VLOOKUP(C49,PlayingTime!$B$1:$T$1001,MATCH("Min",PlayingTime!$B$2:$T$2,0),0),0)</f>
        <v>0</v>
      </c>
      <c r="K49" s="23">
        <f>IFERROR(VLOOKUP(D49,PlayingTime!$B$1:$T$1001,MATCH("Min",PlayingTime!$B$2:$T$2,0),0),0)</f>
        <v>0</v>
      </c>
      <c r="L49" s="93">
        <f>IFERROR(VLOOKUP($E49,OLD!$Q$1:$DZ$1000,MATCH("minutes",OLD!$Q$1:$DZ$1,0),0),0)</f>
        <v>2744</v>
      </c>
      <c r="M49" s="22">
        <f>IFERROR(VLOOKUP(A49,#REF!,MATCH("xG",#REF!,0),0),0)</f>
        <v>0</v>
      </c>
      <c r="N49" s="22">
        <f>IFERROR(VLOOKUP(B49,#REF!,MATCH("xG",#REF!,0),0),0)</f>
        <v>0</v>
      </c>
      <c r="O49" s="22">
        <f>IFERROR(VLOOKUP(C49,#REF!,MATCH("xG",#REF!,0),0),0)</f>
        <v>0</v>
      </c>
      <c r="P49" s="22">
        <f>IFERROR(VLOOKUP(D49,#REF!,MATCH("xG",#REF!,0),0),0)</f>
        <v>0</v>
      </c>
      <c r="Q49" s="92">
        <f>IFERROR(VLOOKUP($E49,OLD!$Q$1:$DZ$1000,MATCH("expected_goals",OLD!$Q$1:$DZ$1,0),0),0)</f>
        <v>12.08</v>
      </c>
      <c r="R49" s="22">
        <f>IFERROR(VLOOKUP(A49,#REF!,MATCH("xAG",#REF!,0),0),0)</f>
        <v>0</v>
      </c>
      <c r="S49" s="22">
        <f>IFERROR(VLOOKUP(B49,#REF!,MATCH("xAG",#REF!,0),0),0)</f>
        <v>0</v>
      </c>
      <c r="T49" s="22">
        <f>IFERROR(VLOOKUP(C49,#REF!,MATCH("xAG",#REF!,0),0),0)</f>
        <v>0</v>
      </c>
      <c r="U49" s="22">
        <f>IFERROR(VLOOKUP(D49,#REF!,MATCH("xAG",#REF!,0),0),0)</f>
        <v>0</v>
      </c>
      <c r="V49" s="92">
        <f>IFERROR(VLOOKUP($E49,OLD!$Q$1:$DZ$1000,MATCH("expected_assists",OLD!$Q$1:$DZ$1,0),0),0)</f>
        <v>2.0499999999999998</v>
      </c>
      <c r="W49" s="93">
        <f>IFERROR(VLOOKUP($E49,OLD!$Q$1:$DZ$1000,MATCH("total_points",OLD!$Q$1:$DZ$1,0),0),0)</f>
        <v>125</v>
      </c>
      <c r="X49" s="27">
        <f>IFERROR(VLOOKUP(E49,OLD!$Q$1:$BZ$1000,MATCH("defensive_contribution",OLD!$Q$1:$BZ$1,0),0),"")</f>
        <v>190</v>
      </c>
      <c r="Z49" s="26" t="str">
        <f>API!O49&amp;" "&amp;API!Y49</f>
        <v>0 FALSE</v>
      </c>
      <c r="AA49" s="26">
        <f>API!AF49</f>
        <v>7</v>
      </c>
    </row>
    <row r="50" spans="1:27">
      <c r="A50" s="22" t="str">
        <f>IF([1]FINAL!A50=0,"",[1]FINAL!A50)</f>
        <v>Yankuba Minteh</v>
      </c>
      <c r="B50" s="22" t="str">
        <f>IF([1]FINAL!C50=0,"",[1]FINAL!C50)</f>
        <v>Minteh</v>
      </c>
      <c r="C50" s="22" t="str">
        <f>IF([1]FINAL!E50=0,"",[1]FINAL!E50)</f>
        <v/>
      </c>
      <c r="D50" s="22" t="str">
        <f>IF([1]FINAL!G50=0,"",[1]FINAL!G50)</f>
        <v/>
      </c>
      <c r="E50" s="85">
        <f>[1]FINAL!$AO50</f>
        <v>122</v>
      </c>
      <c r="F50" s="26" t="str">
        <f>[1]FINAL!$V50</f>
        <v>BHA</v>
      </c>
      <c r="G50" s="27">
        <f>IFERROR(VLOOKUP($F50,Table2!$B$1:$C$21,MATCH("MP",Table2!$B$1:$C$1,0),0),"")</f>
        <v>38</v>
      </c>
      <c r="H50" s="23">
        <f>IFERROR(VLOOKUP(A50,PlayingTime!$B$1:$T$1001,MATCH("Min",PlayingTime!$B$2:$T$2,0),0),0)</f>
        <v>2391</v>
      </c>
      <c r="I50" s="23">
        <f>IFERROR(VLOOKUP(B50,PlayingTime!$B$1:$T$1001,MATCH("Min",PlayingTime!$B$2:$T$2,0),0),0)</f>
        <v>0</v>
      </c>
      <c r="J50" s="23">
        <f>IFERROR(VLOOKUP(C50,PlayingTime!$B$1:$T$1001,MATCH("Min",PlayingTime!$B$2:$T$2,0),0),0)</f>
        <v>0</v>
      </c>
      <c r="K50" s="23">
        <f>IFERROR(VLOOKUP(D50,PlayingTime!$B$1:$T$1001,MATCH("Min",PlayingTime!$B$2:$T$2,0),0),0)</f>
        <v>0</v>
      </c>
      <c r="L50" s="93">
        <f>IFERROR(VLOOKUP($E50,OLD!$Q$1:$DZ$1000,MATCH("minutes",OLD!$Q$1:$DZ$1,0),0),0)</f>
        <v>2389</v>
      </c>
      <c r="M50" s="22">
        <f>IFERROR(VLOOKUP(A50,#REF!,MATCH("xG",#REF!,0),0),0)</f>
        <v>0</v>
      </c>
      <c r="N50" s="22">
        <f>IFERROR(VLOOKUP(B50,#REF!,MATCH("xG",#REF!,0),0),0)</f>
        <v>0</v>
      </c>
      <c r="O50" s="22">
        <f>IFERROR(VLOOKUP(C50,#REF!,MATCH("xG",#REF!,0),0),0)</f>
        <v>0</v>
      </c>
      <c r="P50" s="22">
        <f>IFERROR(VLOOKUP(D50,#REF!,MATCH("xG",#REF!,0),0),0)</f>
        <v>0</v>
      </c>
      <c r="Q50" s="92">
        <f>IFERROR(VLOOKUP($E50,OLD!$Q$1:$DZ$1000,MATCH("expected_goals",OLD!$Q$1:$DZ$1,0),0),0)</f>
        <v>3.81</v>
      </c>
      <c r="R50" s="22">
        <f>IFERROR(VLOOKUP(A50,#REF!,MATCH("xAG",#REF!,0),0),0)</f>
        <v>0</v>
      </c>
      <c r="S50" s="22">
        <f>IFERROR(VLOOKUP(B50,#REF!,MATCH("xAG",#REF!,0),0),0)</f>
        <v>0</v>
      </c>
      <c r="T50" s="22">
        <f>IFERROR(VLOOKUP(C50,#REF!,MATCH("xAG",#REF!,0),0),0)</f>
        <v>0</v>
      </c>
      <c r="U50" s="22">
        <f>IFERROR(VLOOKUP(D50,#REF!,MATCH("xAG",#REF!,0),0),0)</f>
        <v>0</v>
      </c>
      <c r="V50" s="92">
        <f>IFERROR(VLOOKUP($E50,OLD!$Q$1:$DZ$1000,MATCH("expected_assists",OLD!$Q$1:$DZ$1,0),0),0)</f>
        <v>5.0599999999999996</v>
      </c>
      <c r="W50" s="93">
        <f>IFERROR(VLOOKUP($E50,OLD!$Q$1:$DZ$1000,MATCH("total_points",OLD!$Q$1:$DZ$1,0),0),0)</f>
        <v>117</v>
      </c>
      <c r="X50" s="27">
        <f>IFERROR(VLOOKUP(E50,OLD!$Q$1:$BZ$1000,MATCH("defensive_contribution",OLD!$Q$1:$BZ$1,0),0),"")</f>
        <v>185</v>
      </c>
      <c r="Z50" s="26" t="str">
        <f>API!O50&amp;" "&amp;API!Y50</f>
        <v>0 FALSE</v>
      </c>
      <c r="AA50" s="26">
        <f>API!AF50</f>
        <v>7</v>
      </c>
    </row>
    <row r="51" spans="1:27">
      <c r="A51" s="22" t="str">
        <f>IF([1]FINAL!A51=0,"",[1]FINAL!A51)</f>
        <v>Noah Okafor</v>
      </c>
      <c r="B51" s="22" t="str">
        <f>IF([1]FINAL!C51=0,"",[1]FINAL!C51)</f>
        <v>Okafor</v>
      </c>
      <c r="C51" s="22" t="str">
        <f>IF([1]FINAL!E51=0,"",[1]FINAL!E51)</f>
        <v/>
      </c>
      <c r="D51" s="22" t="str">
        <f>IF([1]FINAL!G51=0,"",[1]FINAL!G51)</f>
        <v/>
      </c>
      <c r="E51" s="85">
        <f>[1]FINAL!$AO51</f>
        <v>336</v>
      </c>
      <c r="F51" s="26" t="str">
        <f>[1]FINAL!$V51</f>
        <v>LEE</v>
      </c>
      <c r="G51" s="27">
        <f>IFERROR(VLOOKUP($F51,Table2!$B$1:$C$21,MATCH("MP",Table2!$B$1:$C$1,0),0),"")</f>
        <v>38</v>
      </c>
      <c r="H51" s="23">
        <f>IFERROR(VLOOKUP(A51,PlayingTime!$B$1:$T$1001,MATCH("Min",PlayingTime!$B$2:$T$2,0),0),0)</f>
        <v>1561</v>
      </c>
      <c r="I51" s="23">
        <f>IFERROR(VLOOKUP(B51,PlayingTime!$B$1:$T$1001,MATCH("Min",PlayingTime!$B$2:$T$2,0),0),0)</f>
        <v>0</v>
      </c>
      <c r="J51" s="23">
        <f>IFERROR(VLOOKUP(C51,PlayingTime!$B$1:$T$1001,MATCH("Min",PlayingTime!$B$2:$T$2,0),0),0)</f>
        <v>0</v>
      </c>
      <c r="K51" s="23">
        <f>IFERROR(VLOOKUP(D51,PlayingTime!$B$1:$T$1001,MATCH("Min",PlayingTime!$B$2:$T$2,0),0),0)</f>
        <v>0</v>
      </c>
      <c r="L51" s="93">
        <f>IFERROR(VLOOKUP($E51,OLD!$Q$1:$DZ$1000,MATCH("minutes",OLD!$Q$1:$DZ$1,0),0),0)</f>
        <v>1553</v>
      </c>
      <c r="M51" s="22">
        <f>IFERROR(VLOOKUP(A51,#REF!,MATCH("xG",#REF!,0),0),0)</f>
        <v>0</v>
      </c>
      <c r="N51" s="22">
        <f>IFERROR(VLOOKUP(B51,#REF!,MATCH("xG",#REF!,0),0),0)</f>
        <v>0</v>
      </c>
      <c r="O51" s="22">
        <f>IFERROR(VLOOKUP(C51,#REF!,MATCH("xG",#REF!,0),0),0)</f>
        <v>0</v>
      </c>
      <c r="P51" s="22">
        <f>IFERROR(VLOOKUP(D51,#REF!,MATCH("xG",#REF!,0),0),0)</f>
        <v>0</v>
      </c>
      <c r="Q51" s="92">
        <f>IFERROR(VLOOKUP($E51,OLD!$Q$1:$DZ$1000,MATCH("expected_goals",OLD!$Q$1:$DZ$1,0),0),0)</f>
        <v>5.25</v>
      </c>
      <c r="R51" s="22">
        <f>IFERROR(VLOOKUP(A51,#REF!,MATCH("xAG",#REF!,0),0),0)</f>
        <v>0</v>
      </c>
      <c r="S51" s="22">
        <f>IFERROR(VLOOKUP(B51,#REF!,MATCH("xAG",#REF!,0),0),0)</f>
        <v>0</v>
      </c>
      <c r="T51" s="22">
        <f>IFERROR(VLOOKUP(C51,#REF!,MATCH("xAG",#REF!,0),0),0)</f>
        <v>0</v>
      </c>
      <c r="U51" s="22">
        <f>IFERROR(VLOOKUP(D51,#REF!,MATCH("xAG",#REF!,0),0),0)</f>
        <v>0</v>
      </c>
      <c r="V51" s="92">
        <f>IFERROR(VLOOKUP($E51,OLD!$Q$1:$DZ$1000,MATCH("expected_assists",OLD!$Q$1:$DZ$1,0),0),0)</f>
        <v>1.32</v>
      </c>
      <c r="W51" s="93">
        <f>IFERROR(VLOOKUP($E51,OLD!$Q$1:$DZ$1000,MATCH("total_points",OLD!$Q$1:$DZ$1,0),0),0)</f>
        <v>109</v>
      </c>
      <c r="X51" s="27">
        <f>IFERROR(VLOOKUP(E51,OLD!$Q$1:$BZ$1000,MATCH("defensive_contribution",OLD!$Q$1:$BZ$1,0),0),"")</f>
        <v>113</v>
      </c>
      <c r="Z51" s="26" t="str">
        <f>API!O51&amp;" "&amp;API!Y51</f>
        <v>0 FALSE</v>
      </c>
      <c r="AA51" s="26">
        <f>API!AF51</f>
        <v>7</v>
      </c>
    </row>
    <row r="52" spans="1:27">
      <c r="A52" s="22" t="str">
        <f>IF([1]FINAL!A52=0,"",[1]FINAL!A52)</f>
        <v>Harvey Barnes</v>
      </c>
      <c r="B52" s="22" t="str">
        <f>IF([1]FINAL!C52=0,"",[1]FINAL!C52)</f>
        <v>Barnes</v>
      </c>
      <c r="C52" s="22" t="str">
        <f>IF([1]FINAL!E52=0,"",[1]FINAL!E52)</f>
        <v/>
      </c>
      <c r="D52" s="22" t="str">
        <f>IF([1]FINAL!G52=0,"",[1]FINAL!G52)</f>
        <v/>
      </c>
      <c r="E52" s="85">
        <f>[1]FINAL!$AO52</f>
        <v>453</v>
      </c>
      <c r="F52" s="26" t="str">
        <f>[1]FINAL!$V52</f>
        <v>NEW</v>
      </c>
      <c r="G52" s="27">
        <f>IFERROR(VLOOKUP($F52,Table2!$B$1:$C$21,MATCH("MP",Table2!$B$1:$C$1,0),0),"")</f>
        <v>38</v>
      </c>
      <c r="H52" s="23">
        <f>IFERROR(VLOOKUP(A52,PlayingTime!$B$1:$T$1001,MATCH("Min",PlayingTime!$B$2:$T$2,0),0),0)</f>
        <v>1966</v>
      </c>
      <c r="I52" s="23">
        <f>IFERROR(VLOOKUP(B52,PlayingTime!$B$1:$T$1001,MATCH("Min",PlayingTime!$B$2:$T$2,0),0),0)</f>
        <v>0</v>
      </c>
      <c r="J52" s="23">
        <f>IFERROR(VLOOKUP(C52,PlayingTime!$B$1:$T$1001,MATCH("Min",PlayingTime!$B$2:$T$2,0),0),0)</f>
        <v>0</v>
      </c>
      <c r="K52" s="23">
        <f>IFERROR(VLOOKUP(D52,PlayingTime!$B$1:$T$1001,MATCH("Min",PlayingTime!$B$2:$T$2,0),0),0)</f>
        <v>0</v>
      </c>
      <c r="L52" s="93">
        <f>IFERROR(VLOOKUP($E52,OLD!$Q$1:$DZ$1000,MATCH("minutes",OLD!$Q$1:$DZ$1,0),0),0)</f>
        <v>1951</v>
      </c>
      <c r="M52" s="22">
        <f>IFERROR(VLOOKUP(A52,#REF!,MATCH("xG",#REF!,0),0),0)</f>
        <v>0</v>
      </c>
      <c r="N52" s="22">
        <f>IFERROR(VLOOKUP(B52,#REF!,MATCH("xG",#REF!,0),0),0)</f>
        <v>0</v>
      </c>
      <c r="O52" s="22">
        <f>IFERROR(VLOOKUP(C52,#REF!,MATCH("xG",#REF!,0),0),0)</f>
        <v>0</v>
      </c>
      <c r="P52" s="22">
        <f>IFERROR(VLOOKUP(D52,#REF!,MATCH("xG",#REF!,0),0),0)</f>
        <v>0</v>
      </c>
      <c r="Q52" s="92">
        <f>IFERROR(VLOOKUP($E52,OLD!$Q$1:$DZ$1000,MATCH("expected_goals",OLD!$Q$1:$DZ$1,0),0),0)</f>
        <v>6.84</v>
      </c>
      <c r="R52" s="22">
        <f>IFERROR(VLOOKUP(A52,#REF!,MATCH("xAG",#REF!,0),0),0)</f>
        <v>0</v>
      </c>
      <c r="S52" s="22">
        <f>IFERROR(VLOOKUP(B52,#REF!,MATCH("xAG",#REF!,0),0),0)</f>
        <v>0</v>
      </c>
      <c r="T52" s="22">
        <f>IFERROR(VLOOKUP(C52,#REF!,MATCH("xAG",#REF!,0),0),0)</f>
        <v>0</v>
      </c>
      <c r="U52" s="22">
        <f>IFERROR(VLOOKUP(D52,#REF!,MATCH("xAG",#REF!,0),0),0)</f>
        <v>0</v>
      </c>
      <c r="V52" s="92">
        <f>IFERROR(VLOOKUP($E52,OLD!$Q$1:$DZ$1000,MATCH("expected_assists",OLD!$Q$1:$DZ$1,0),0),0)</f>
        <v>2.72</v>
      </c>
      <c r="W52" s="93">
        <f>IFERROR(VLOOKUP($E52,OLD!$Q$1:$DZ$1000,MATCH("total_points",OLD!$Q$1:$DZ$1,0),0),0)</f>
        <v>106</v>
      </c>
      <c r="X52" s="27">
        <f>IFERROR(VLOOKUP(E52,OLD!$Q$1:$BZ$1000,MATCH("defensive_contribution",OLD!$Q$1:$BZ$1,0),0),"")</f>
        <v>100</v>
      </c>
      <c r="Z52" s="26" t="str">
        <f>API!O52&amp;" "&amp;API!Y52</f>
        <v>0 FALSE</v>
      </c>
      <c r="AA52" s="26">
        <f>API!AF52</f>
        <v>7</v>
      </c>
    </row>
    <row r="53" spans="1:27">
      <c r="A53" s="22" t="str">
        <f>IF([1]FINAL!A53=0,"",[1]FINAL!A53)</f>
        <v>Emiliano Buendía Stati</v>
      </c>
      <c r="B53" s="22" t="str">
        <f>IF([1]FINAL!C53=0,"",[1]FINAL!C53)</f>
        <v>Buendía</v>
      </c>
      <c r="C53" s="22" t="str">
        <f>IF([1]FINAL!E53=0,"",[1]FINAL!E53)</f>
        <v>Emi Buendía</v>
      </c>
      <c r="D53" s="22" t="str">
        <f>IF([1]FINAL!G53=0,"",[1]FINAL!G53)</f>
        <v>Emiliano Buendía</v>
      </c>
      <c r="E53" s="85">
        <f>[1]FINAL!$AO53</f>
        <v>41</v>
      </c>
      <c r="F53" s="26" t="str">
        <f>[1]FINAL!$V53</f>
        <v>AVL</v>
      </c>
      <c r="G53" s="27">
        <f>IFERROR(VLOOKUP($F53,Table2!$B$1:$C$21,MATCH("MP",Table2!$B$1:$C$1,0),0),"")</f>
        <v>38</v>
      </c>
      <c r="H53" s="23">
        <f>IFERROR(VLOOKUP(A53,PlayingTime!$B$1:$T$1001,MATCH("Min",PlayingTime!$B$2:$T$2,0),0),0)</f>
        <v>0</v>
      </c>
      <c r="I53" s="23">
        <f>IFERROR(VLOOKUP(B53,PlayingTime!$B$1:$T$1001,MATCH("Min",PlayingTime!$B$2:$T$2,0),0),0)</f>
        <v>0</v>
      </c>
      <c r="J53" s="23">
        <f>IFERROR(VLOOKUP(C53,PlayingTime!$B$1:$T$1001,MATCH("Min",PlayingTime!$B$2:$T$2,0),0),0)</f>
        <v>1755</v>
      </c>
      <c r="K53" s="23">
        <f>IFERROR(VLOOKUP(D53,PlayingTime!$B$1:$T$1001,MATCH("Min",PlayingTime!$B$2:$T$2,0),0),0)</f>
        <v>0</v>
      </c>
      <c r="L53" s="93">
        <f>IFERROR(VLOOKUP($E53,OLD!$Q$1:$DZ$1000,MATCH("minutes",OLD!$Q$1:$DZ$1,0),0),0)</f>
        <v>1753</v>
      </c>
      <c r="M53" s="22">
        <f>IFERROR(VLOOKUP(A53,#REF!,MATCH("xG",#REF!,0),0),0)</f>
        <v>0</v>
      </c>
      <c r="N53" s="22">
        <f>IFERROR(VLOOKUP(B53,#REF!,MATCH("xG",#REF!,0),0),0)</f>
        <v>0</v>
      </c>
      <c r="O53" s="22">
        <f>IFERROR(VLOOKUP(C53,#REF!,MATCH("xG",#REF!,0),0),0)</f>
        <v>0</v>
      </c>
      <c r="P53" s="22">
        <f>IFERROR(VLOOKUP(D53,#REF!,MATCH("xG",#REF!,0),0),0)</f>
        <v>0</v>
      </c>
      <c r="Q53" s="92">
        <f>IFERROR(VLOOKUP($E53,OLD!$Q$1:$DZ$1000,MATCH("expected_goals",OLD!$Q$1:$DZ$1,0),0),0)</f>
        <v>3.38</v>
      </c>
      <c r="R53" s="22">
        <f>IFERROR(VLOOKUP(A53,#REF!,MATCH("xAG",#REF!,0),0),0)</f>
        <v>0</v>
      </c>
      <c r="S53" s="22">
        <f>IFERROR(VLOOKUP(B53,#REF!,MATCH("xAG",#REF!,0),0),0)</f>
        <v>0</v>
      </c>
      <c r="T53" s="22">
        <f>IFERROR(VLOOKUP(C53,#REF!,MATCH("xAG",#REF!,0),0),0)</f>
        <v>0</v>
      </c>
      <c r="U53" s="22">
        <f>IFERROR(VLOOKUP(D53,#REF!,MATCH("xAG",#REF!,0),0),0)</f>
        <v>0</v>
      </c>
      <c r="V53" s="92">
        <f>IFERROR(VLOOKUP($E53,OLD!$Q$1:$DZ$1000,MATCH("expected_assists",OLD!$Q$1:$DZ$1,0),0),0)</f>
        <v>2.23</v>
      </c>
      <c r="W53" s="93">
        <f>IFERROR(VLOOKUP($E53,OLD!$Q$1:$DZ$1000,MATCH("total_points",OLD!$Q$1:$DZ$1,0),0),0)</f>
        <v>102</v>
      </c>
      <c r="X53" s="27">
        <f>IFERROR(VLOOKUP(E53,OLD!$Q$1:$BZ$1000,MATCH("defensive_contribution",OLD!$Q$1:$BZ$1,0),0),"")</f>
        <v>197</v>
      </c>
      <c r="Z53" s="26" t="str">
        <f>API!O53&amp;" "&amp;API!Y53</f>
        <v>0 FALSE</v>
      </c>
      <c r="AA53" s="26">
        <f>API!AF53</f>
        <v>7</v>
      </c>
    </row>
    <row r="54" spans="1:27">
      <c r="A54" s="22" t="str">
        <f>IF([1]FINAL!A54=0,"",[1]FINAL!A54)</f>
        <v>Patrick Dorgu</v>
      </c>
      <c r="B54" s="22" t="str">
        <f>IF([1]FINAL!C54=0,"",[1]FINAL!C54)</f>
        <v>Dorgu</v>
      </c>
      <c r="C54" s="22" t="str">
        <f>IF([1]FINAL!E54=0,"",[1]FINAL!E54)</f>
        <v/>
      </c>
      <c r="D54" s="22" t="str">
        <f>IF([1]FINAL!G54=0,"",[1]FINAL!G54)</f>
        <v/>
      </c>
      <c r="E54" s="85">
        <f>[1]FINAL!$AO54</f>
        <v>415</v>
      </c>
      <c r="F54" s="26" t="str">
        <f>[1]FINAL!$V54</f>
        <v>MUN</v>
      </c>
      <c r="G54" s="27">
        <f>IFERROR(VLOOKUP($F54,Table2!$B$1:$C$21,MATCH("MP",Table2!$B$1:$C$1,0),0),"")</f>
        <v>38</v>
      </c>
      <c r="H54" s="23">
        <f>IFERROR(VLOOKUP(A54,PlayingTime!$B$1:$T$1001,MATCH("Min",PlayingTime!$B$2:$T$2,0),0),0)</f>
        <v>1449</v>
      </c>
      <c r="I54" s="23">
        <f>IFERROR(VLOOKUP(B54,PlayingTime!$B$1:$T$1001,MATCH("Min",PlayingTime!$B$2:$T$2,0),0),0)</f>
        <v>0</v>
      </c>
      <c r="J54" s="23">
        <f>IFERROR(VLOOKUP(C54,PlayingTime!$B$1:$T$1001,MATCH("Min",PlayingTime!$B$2:$T$2,0),0),0)</f>
        <v>0</v>
      </c>
      <c r="K54" s="23">
        <f>IFERROR(VLOOKUP(D54,PlayingTime!$B$1:$T$1001,MATCH("Min",PlayingTime!$B$2:$T$2,0),0),0)</f>
        <v>0</v>
      </c>
      <c r="L54" s="93">
        <f>IFERROR(VLOOKUP($E54,OLD!$Q$1:$DZ$1000,MATCH("minutes",OLD!$Q$1:$DZ$1,0),0),0)</f>
        <v>1440</v>
      </c>
      <c r="M54" s="22">
        <f>IFERROR(VLOOKUP(A54,#REF!,MATCH("xG",#REF!,0),0),0)</f>
        <v>0</v>
      </c>
      <c r="N54" s="22">
        <f>IFERROR(VLOOKUP(B54,#REF!,MATCH("xG",#REF!,0),0),0)</f>
        <v>0</v>
      </c>
      <c r="O54" s="22">
        <f>IFERROR(VLOOKUP(C54,#REF!,MATCH("xG",#REF!,0),0),0)</f>
        <v>0</v>
      </c>
      <c r="P54" s="22">
        <f>IFERROR(VLOOKUP(D54,#REF!,MATCH("xG",#REF!,0),0),0)</f>
        <v>0</v>
      </c>
      <c r="Q54" s="92">
        <f>IFERROR(VLOOKUP($E54,OLD!$Q$1:$DZ$1000,MATCH("expected_goals",OLD!$Q$1:$DZ$1,0),0),0)</f>
        <v>2.39</v>
      </c>
      <c r="R54" s="22">
        <f>IFERROR(VLOOKUP(A54,#REF!,MATCH("xAG",#REF!,0),0),0)</f>
        <v>0</v>
      </c>
      <c r="S54" s="22">
        <f>IFERROR(VLOOKUP(B54,#REF!,MATCH("xAG",#REF!,0),0),0)</f>
        <v>0</v>
      </c>
      <c r="T54" s="22">
        <f>IFERROR(VLOOKUP(C54,#REF!,MATCH("xAG",#REF!,0),0),0)</f>
        <v>0</v>
      </c>
      <c r="U54" s="22">
        <f>IFERROR(VLOOKUP(D54,#REF!,MATCH("xAG",#REF!,0),0),0)</f>
        <v>0</v>
      </c>
      <c r="V54" s="92">
        <f>IFERROR(VLOOKUP($E54,OLD!$Q$1:$DZ$1000,MATCH("expected_assists",OLD!$Q$1:$DZ$1,0),0),0)</f>
        <v>1.84</v>
      </c>
      <c r="W54" s="93">
        <f>IFERROR(VLOOKUP($E54,OLD!$Q$1:$DZ$1000,MATCH("total_points",OLD!$Q$1:$DZ$1,0),0),0)</f>
        <v>95</v>
      </c>
      <c r="X54" s="27">
        <f>IFERROR(VLOOKUP(E54,OLD!$Q$1:$BZ$1000,MATCH("defensive_contribution",OLD!$Q$1:$BZ$1,0),0),"")</f>
        <v>98</v>
      </c>
      <c r="Z54" s="26" t="str">
        <f>API!O54&amp;" "&amp;API!Y54</f>
        <v>0 FALSE</v>
      </c>
      <c r="AA54" s="26">
        <f>API!AF54</f>
        <v>7</v>
      </c>
    </row>
    <row r="55" spans="1:27">
      <c r="A55" s="22" t="str">
        <f>IF([1]FINAL!A55=0,"",[1]FINAL!A55)</f>
        <v>Tijjani Reijnders</v>
      </c>
      <c r="B55" s="22" t="str">
        <f>IF([1]FINAL!C55=0,"",[1]FINAL!C55)</f>
        <v>Reijnders</v>
      </c>
      <c r="C55" s="22" t="str">
        <f>IF([1]FINAL!E55=0,"",[1]FINAL!E55)</f>
        <v/>
      </c>
      <c r="D55" s="22" t="str">
        <f>IF([1]FINAL!G55=0,"",[1]FINAL!G55)</f>
        <v/>
      </c>
      <c r="E55" s="85">
        <f>[1]FINAL!$AO55</f>
        <v>404</v>
      </c>
      <c r="F55" s="26" t="str">
        <f>[1]FINAL!$V55</f>
        <v>MCI</v>
      </c>
      <c r="G55" s="27">
        <f>IFERROR(VLOOKUP($F55,Table2!$B$1:$C$21,MATCH("MP",Table2!$B$1:$C$1,0),0),"")</f>
        <v>38</v>
      </c>
      <c r="H55" s="23">
        <f>IFERROR(VLOOKUP(A55,PlayingTime!$B$1:$T$1001,MATCH("Min",PlayingTime!$B$2:$T$2,0),0),0)</f>
        <v>1631</v>
      </c>
      <c r="I55" s="23">
        <f>IFERROR(VLOOKUP(B55,PlayingTime!$B$1:$T$1001,MATCH("Min",PlayingTime!$B$2:$T$2,0),0),0)</f>
        <v>0</v>
      </c>
      <c r="J55" s="23">
        <f>IFERROR(VLOOKUP(C55,PlayingTime!$B$1:$T$1001,MATCH("Min",PlayingTime!$B$2:$T$2,0),0),0)</f>
        <v>0</v>
      </c>
      <c r="K55" s="23">
        <f>IFERROR(VLOOKUP(D55,PlayingTime!$B$1:$T$1001,MATCH("Min",PlayingTime!$B$2:$T$2,0),0),0)</f>
        <v>0</v>
      </c>
      <c r="L55" s="93">
        <f>IFERROR(VLOOKUP($E55,OLD!$Q$1:$DZ$1000,MATCH("minutes",OLD!$Q$1:$DZ$1,0),0),0)</f>
        <v>1623</v>
      </c>
      <c r="M55" s="22">
        <f>IFERROR(VLOOKUP(A55,#REF!,MATCH("xG",#REF!,0),0),0)</f>
        <v>0</v>
      </c>
      <c r="N55" s="22">
        <f>IFERROR(VLOOKUP(B55,#REF!,MATCH("xG",#REF!,0),0),0)</f>
        <v>0</v>
      </c>
      <c r="O55" s="22">
        <f>IFERROR(VLOOKUP(C55,#REF!,MATCH("xG",#REF!,0),0),0)</f>
        <v>0</v>
      </c>
      <c r="P55" s="22">
        <f>IFERROR(VLOOKUP(D55,#REF!,MATCH("xG",#REF!,0),0),0)</f>
        <v>0</v>
      </c>
      <c r="Q55" s="92">
        <f>IFERROR(VLOOKUP($E55,OLD!$Q$1:$DZ$1000,MATCH("expected_goals",OLD!$Q$1:$DZ$1,0),0),0)</f>
        <v>4.6100000000000003</v>
      </c>
      <c r="R55" s="22">
        <f>IFERROR(VLOOKUP(A55,#REF!,MATCH("xAG",#REF!,0),0),0)</f>
        <v>0</v>
      </c>
      <c r="S55" s="22">
        <f>IFERROR(VLOOKUP(B55,#REF!,MATCH("xAG",#REF!,0),0),0)</f>
        <v>0</v>
      </c>
      <c r="T55" s="22">
        <f>IFERROR(VLOOKUP(C55,#REF!,MATCH("xAG",#REF!,0),0),0)</f>
        <v>0</v>
      </c>
      <c r="U55" s="22">
        <f>IFERROR(VLOOKUP(D55,#REF!,MATCH("xAG",#REF!,0),0),0)</f>
        <v>0</v>
      </c>
      <c r="V55" s="92">
        <f>IFERROR(VLOOKUP($E55,OLD!$Q$1:$DZ$1000,MATCH("expected_assists",OLD!$Q$1:$DZ$1,0),0),0)</f>
        <v>2.35</v>
      </c>
      <c r="W55" s="93">
        <f>IFERROR(VLOOKUP($E55,OLD!$Q$1:$DZ$1000,MATCH("total_points",OLD!$Q$1:$DZ$1,0),0),0)</f>
        <v>92</v>
      </c>
      <c r="X55" s="27">
        <f>IFERROR(VLOOKUP(E55,OLD!$Q$1:$BZ$1000,MATCH("defensive_contribution",OLD!$Q$1:$BZ$1,0),0),"")</f>
        <v>100</v>
      </c>
      <c r="Z55" s="26" t="str">
        <f>API!O55&amp;" "&amp;API!Y55</f>
        <v>0 FALSE</v>
      </c>
      <c r="AA55" s="26">
        <f>API!AF55</f>
        <v>7</v>
      </c>
    </row>
    <row r="56" spans="1:27">
      <c r="A56" s="22" t="str">
        <f>IF([1]FINAL!A56=0,"",[1]FINAL!A56)</f>
        <v>Amad Diallo</v>
      </c>
      <c r="B56" s="22" t="str">
        <f>IF([1]FINAL!C56=0,"",[1]FINAL!C56)</f>
        <v>Amad</v>
      </c>
      <c r="C56" s="22" t="str">
        <f>IF([1]FINAL!E56=0,"",[1]FINAL!E56)</f>
        <v/>
      </c>
      <c r="D56" s="22" t="str">
        <f>IF([1]FINAL!G56=0,"",[1]FINAL!G56)</f>
        <v/>
      </c>
      <c r="E56" s="85">
        <f>[1]FINAL!$AO56</f>
        <v>431</v>
      </c>
      <c r="F56" s="26" t="str">
        <f>[1]FINAL!$V56</f>
        <v>MUN</v>
      </c>
      <c r="G56" s="27">
        <f>IFERROR(VLOOKUP($F56,Table2!$B$1:$C$21,MATCH("MP",Table2!$B$1:$C$1,0),0),"")</f>
        <v>38</v>
      </c>
      <c r="H56" s="23">
        <f>IFERROR(VLOOKUP(A56,PlayingTime!$B$1:$T$1001,MATCH("Min",PlayingTime!$B$2:$T$2,0),0),0)</f>
        <v>2341</v>
      </c>
      <c r="I56" s="23">
        <f>IFERROR(VLOOKUP(B56,PlayingTime!$B$1:$T$1001,MATCH("Min",PlayingTime!$B$2:$T$2,0),0),0)</f>
        <v>0</v>
      </c>
      <c r="J56" s="23">
        <f>IFERROR(VLOOKUP(C56,PlayingTime!$B$1:$T$1001,MATCH("Min",PlayingTime!$B$2:$T$2,0),0),0)</f>
        <v>0</v>
      </c>
      <c r="K56" s="23">
        <f>IFERROR(VLOOKUP(D56,PlayingTime!$B$1:$T$1001,MATCH("Min",PlayingTime!$B$2:$T$2,0),0),0)</f>
        <v>0</v>
      </c>
      <c r="L56" s="93">
        <f>IFERROR(VLOOKUP($E56,OLD!$Q$1:$DZ$1000,MATCH("minutes",OLD!$Q$1:$DZ$1,0),0),0)</f>
        <v>2339</v>
      </c>
      <c r="M56" s="22">
        <f>IFERROR(VLOOKUP(A56,#REF!,MATCH("xG",#REF!,0),0),0)</f>
        <v>0</v>
      </c>
      <c r="N56" s="22">
        <f>IFERROR(VLOOKUP(B56,#REF!,MATCH("xG",#REF!,0),0),0)</f>
        <v>0</v>
      </c>
      <c r="O56" s="22">
        <f>IFERROR(VLOOKUP(C56,#REF!,MATCH("xG",#REF!,0),0),0)</f>
        <v>0</v>
      </c>
      <c r="P56" s="22">
        <f>IFERROR(VLOOKUP(D56,#REF!,MATCH("xG",#REF!,0),0),0)</f>
        <v>0</v>
      </c>
      <c r="Q56" s="92">
        <f>IFERROR(VLOOKUP($E56,OLD!$Q$1:$DZ$1000,MATCH("expected_goals",OLD!$Q$1:$DZ$1,0),0),0)</f>
        <v>5.46</v>
      </c>
      <c r="R56" s="22">
        <f>IFERROR(VLOOKUP(A56,#REF!,MATCH("xAG",#REF!,0),0),0)</f>
        <v>0</v>
      </c>
      <c r="S56" s="22">
        <f>IFERROR(VLOOKUP(B56,#REF!,MATCH("xAG",#REF!,0),0),0)</f>
        <v>0</v>
      </c>
      <c r="T56" s="22">
        <f>IFERROR(VLOOKUP(C56,#REF!,MATCH("xAG",#REF!,0),0),0)</f>
        <v>0</v>
      </c>
      <c r="U56" s="22">
        <f>IFERROR(VLOOKUP(D56,#REF!,MATCH("xAG",#REF!,0),0),0)</f>
        <v>0</v>
      </c>
      <c r="V56" s="92">
        <f>IFERROR(VLOOKUP($E56,OLD!$Q$1:$DZ$1000,MATCH("expected_assists",OLD!$Q$1:$DZ$1,0),0),0)</f>
        <v>4.74</v>
      </c>
      <c r="W56" s="93">
        <f>IFERROR(VLOOKUP($E56,OLD!$Q$1:$DZ$1000,MATCH("total_points",OLD!$Q$1:$DZ$1,0),0),0)</f>
        <v>91</v>
      </c>
      <c r="X56" s="27">
        <f>IFERROR(VLOOKUP(E56,OLD!$Q$1:$BZ$1000,MATCH("defensive_contribution",OLD!$Q$1:$BZ$1,0),0),"")</f>
        <v>198</v>
      </c>
      <c r="Z56" s="26" t="str">
        <f>API!O56&amp;" "&amp;API!Y56</f>
        <v>0 FALSE</v>
      </c>
      <c r="AA56" s="26">
        <f>API!AF56</f>
        <v>7</v>
      </c>
    </row>
    <row r="57" spans="1:27">
      <c r="A57" s="22" t="str">
        <f>IF([1]FINAL!A57=0,"",[1]FINAL!A57)</f>
        <v>Jack Hinshelwood</v>
      </c>
      <c r="B57" s="22" t="str">
        <f>IF([1]FINAL!C57=0,"",[1]FINAL!C57)</f>
        <v>Hinshelwood</v>
      </c>
      <c r="C57" s="22" t="str">
        <f>IF([1]FINAL!E57=0,"",[1]FINAL!E57)</f>
        <v/>
      </c>
      <c r="D57" s="22" t="str">
        <f>IF([1]FINAL!G57=0,"",[1]FINAL!G57)</f>
        <v/>
      </c>
      <c r="E57" s="85">
        <f>[1]FINAL!$AO57</f>
        <v>123</v>
      </c>
      <c r="F57" s="26" t="str">
        <f>[1]FINAL!$V57</f>
        <v>BHA</v>
      </c>
      <c r="G57" s="27">
        <f>IFERROR(VLOOKUP($F57,Table2!$B$1:$C$21,MATCH("MP",Table2!$B$1:$C$1,0),0),"")</f>
        <v>38</v>
      </c>
      <c r="H57" s="23">
        <f>IFERROR(VLOOKUP(A57,PlayingTime!$B$1:$T$1001,MATCH("Min",PlayingTime!$B$2:$T$2,0),0),0)</f>
        <v>1741</v>
      </c>
      <c r="I57" s="23">
        <f>IFERROR(VLOOKUP(B57,PlayingTime!$B$1:$T$1001,MATCH("Min",PlayingTime!$B$2:$T$2,0),0),0)</f>
        <v>0</v>
      </c>
      <c r="J57" s="23">
        <f>IFERROR(VLOOKUP(C57,PlayingTime!$B$1:$T$1001,MATCH("Min",PlayingTime!$B$2:$T$2,0),0),0)</f>
        <v>0</v>
      </c>
      <c r="K57" s="23">
        <f>IFERROR(VLOOKUP(D57,PlayingTime!$B$1:$T$1001,MATCH("Min",PlayingTime!$B$2:$T$2,0),0),0)</f>
        <v>0</v>
      </c>
      <c r="L57" s="93">
        <f>IFERROR(VLOOKUP($E57,OLD!$Q$1:$DZ$1000,MATCH("minutes",OLD!$Q$1:$DZ$1,0),0),0)</f>
        <v>1736</v>
      </c>
      <c r="M57" s="22">
        <f>IFERROR(VLOOKUP(A57,#REF!,MATCH("xG",#REF!,0),0),0)</f>
        <v>0</v>
      </c>
      <c r="N57" s="22">
        <f>IFERROR(VLOOKUP(B57,#REF!,MATCH("xG",#REF!,0),0),0)</f>
        <v>0</v>
      </c>
      <c r="O57" s="22">
        <f>IFERROR(VLOOKUP(C57,#REF!,MATCH("xG",#REF!,0),0),0)</f>
        <v>0</v>
      </c>
      <c r="P57" s="22">
        <f>IFERROR(VLOOKUP(D57,#REF!,MATCH("xG",#REF!,0),0),0)</f>
        <v>0</v>
      </c>
      <c r="Q57" s="92">
        <f>IFERROR(VLOOKUP($E57,OLD!$Q$1:$DZ$1000,MATCH("expected_goals",OLD!$Q$1:$DZ$1,0),0),0)</f>
        <v>4.9400000000000004</v>
      </c>
      <c r="R57" s="22">
        <f>IFERROR(VLOOKUP(A57,#REF!,MATCH("xAG",#REF!,0),0),0)</f>
        <v>0</v>
      </c>
      <c r="S57" s="22">
        <f>IFERROR(VLOOKUP(B57,#REF!,MATCH("xAG",#REF!,0),0),0)</f>
        <v>0</v>
      </c>
      <c r="T57" s="22">
        <f>IFERROR(VLOOKUP(C57,#REF!,MATCH("xAG",#REF!,0),0),0)</f>
        <v>0</v>
      </c>
      <c r="U57" s="22">
        <f>IFERROR(VLOOKUP(D57,#REF!,MATCH("xAG",#REF!,0),0),0)</f>
        <v>0</v>
      </c>
      <c r="V57" s="92">
        <f>IFERROR(VLOOKUP($E57,OLD!$Q$1:$DZ$1000,MATCH("expected_assists",OLD!$Q$1:$DZ$1,0),0),0)</f>
        <v>2.34</v>
      </c>
      <c r="W57" s="93">
        <f>IFERROR(VLOOKUP($E57,OLD!$Q$1:$DZ$1000,MATCH("total_points",OLD!$Q$1:$DZ$1,0),0),0)</f>
        <v>91</v>
      </c>
      <c r="X57" s="27">
        <f>IFERROR(VLOOKUP(E57,OLD!$Q$1:$BZ$1000,MATCH("defensive_contribution",OLD!$Q$1:$BZ$1,0),0),"")</f>
        <v>114</v>
      </c>
      <c r="Z57" s="26" t="str">
        <f>API!O57&amp;" "&amp;API!Y57</f>
        <v>0 FALSE</v>
      </c>
      <c r="AA57" s="26">
        <f>API!AF57</f>
        <v>7</v>
      </c>
    </row>
    <row r="58" spans="1:27">
      <c r="A58" s="22" t="str">
        <f>IF([1]FINAL!A58=0,"",[1]FINAL!A58)</f>
        <v>Callum Hudson-Odoi</v>
      </c>
      <c r="B58" s="22" t="str">
        <f>IF([1]FINAL!C58=0,"",[1]FINAL!C58)</f>
        <v>Hudson-Odoi</v>
      </c>
      <c r="C58" s="22" t="str">
        <f>IF([1]FINAL!E58=0,"",[1]FINAL!E58)</f>
        <v/>
      </c>
      <c r="D58" s="22" t="str">
        <f>IF([1]FINAL!G58=0,"",[1]FINAL!G58)</f>
        <v/>
      </c>
      <c r="E58" s="85">
        <f>[1]FINAL!$AO58</f>
        <v>482</v>
      </c>
      <c r="F58" s="26" t="str">
        <f>[1]FINAL!$V58</f>
        <v>NFO</v>
      </c>
      <c r="G58" s="27">
        <f>IFERROR(VLOOKUP($F58,Table2!$B$1:$C$21,MATCH("MP",Table2!$B$1:$C$1,0),0),"")</f>
        <v>38</v>
      </c>
      <c r="H58" s="23">
        <f>IFERROR(VLOOKUP(A58,PlayingTime!$B$1:$T$1001,MATCH("Min",PlayingTime!$B$2:$T$2,0),0),0)</f>
        <v>1841</v>
      </c>
      <c r="I58" s="23">
        <f>IFERROR(VLOOKUP(B58,PlayingTime!$B$1:$T$1001,MATCH("Min",PlayingTime!$B$2:$T$2,0),0),0)</f>
        <v>0</v>
      </c>
      <c r="J58" s="23">
        <f>IFERROR(VLOOKUP(C58,PlayingTime!$B$1:$T$1001,MATCH("Min",PlayingTime!$B$2:$T$2,0),0),0)</f>
        <v>0</v>
      </c>
      <c r="K58" s="23">
        <f>IFERROR(VLOOKUP(D58,PlayingTime!$B$1:$T$1001,MATCH("Min",PlayingTime!$B$2:$T$2,0),0),0)</f>
        <v>0</v>
      </c>
      <c r="L58" s="93">
        <f>IFERROR(VLOOKUP($E58,OLD!$Q$1:$DZ$1000,MATCH("minutes",OLD!$Q$1:$DZ$1,0),0),0)</f>
        <v>1838</v>
      </c>
      <c r="M58" s="22">
        <f>IFERROR(VLOOKUP(A58,#REF!,MATCH("xG",#REF!,0),0),0)</f>
        <v>0</v>
      </c>
      <c r="N58" s="22">
        <f>IFERROR(VLOOKUP(B58,#REF!,MATCH("xG",#REF!,0),0),0)</f>
        <v>0</v>
      </c>
      <c r="O58" s="22">
        <f>IFERROR(VLOOKUP(C58,#REF!,MATCH("xG",#REF!,0),0),0)</f>
        <v>0</v>
      </c>
      <c r="P58" s="22">
        <f>IFERROR(VLOOKUP(D58,#REF!,MATCH("xG",#REF!,0),0),0)</f>
        <v>0</v>
      </c>
      <c r="Q58" s="92">
        <f>IFERROR(VLOOKUP($E58,OLD!$Q$1:$DZ$1000,MATCH("expected_goals",OLD!$Q$1:$DZ$1,0),0),0)</f>
        <v>2.77</v>
      </c>
      <c r="R58" s="22">
        <f>IFERROR(VLOOKUP(A58,#REF!,MATCH("xAG",#REF!,0),0),0)</f>
        <v>0</v>
      </c>
      <c r="S58" s="22">
        <f>IFERROR(VLOOKUP(B58,#REF!,MATCH("xAG",#REF!,0),0),0)</f>
        <v>0</v>
      </c>
      <c r="T58" s="22">
        <f>IFERROR(VLOOKUP(C58,#REF!,MATCH("xAG",#REF!,0),0),0)</f>
        <v>0</v>
      </c>
      <c r="U58" s="22">
        <f>IFERROR(VLOOKUP(D58,#REF!,MATCH("xAG",#REF!,0),0),0)</f>
        <v>0</v>
      </c>
      <c r="V58" s="92">
        <f>IFERROR(VLOOKUP($E58,OLD!$Q$1:$DZ$1000,MATCH("expected_assists",OLD!$Q$1:$DZ$1,0),0),0)</f>
        <v>3.02</v>
      </c>
      <c r="W58" s="93">
        <f>IFERROR(VLOOKUP($E58,OLD!$Q$1:$DZ$1000,MATCH("total_points",OLD!$Q$1:$DZ$1,0),0),0)</f>
        <v>88</v>
      </c>
      <c r="X58" s="27">
        <f>IFERROR(VLOOKUP(E58,OLD!$Q$1:$BZ$1000,MATCH("defensive_contribution",OLD!$Q$1:$BZ$1,0),0),"")</f>
        <v>106</v>
      </c>
      <c r="Z58" s="26" t="str">
        <f>API!O58&amp;" "&amp;API!Y58</f>
        <v>0 FALSE</v>
      </c>
      <c r="AA58" s="26">
        <f>API!AF58</f>
        <v>91</v>
      </c>
    </row>
    <row r="59" spans="1:27">
      <c r="A59" s="22" t="str">
        <f>IF([1]FINAL!A59=0,"",[1]FINAL!A59)</f>
        <v>Jacob Murphy</v>
      </c>
      <c r="B59" s="22" t="str">
        <f>IF([1]FINAL!C59=0,"",[1]FINAL!C59)</f>
        <v>J.Murphy</v>
      </c>
      <c r="C59" s="22" t="str">
        <f>IF([1]FINAL!E59=0,"",[1]FINAL!E59)</f>
        <v/>
      </c>
      <c r="D59" s="22" t="str">
        <f>IF([1]FINAL!G59=0,"",[1]FINAL!G59)</f>
        <v/>
      </c>
      <c r="E59" s="85">
        <f>[1]FINAL!$AO59</f>
        <v>457</v>
      </c>
      <c r="F59" s="26" t="str">
        <f>[1]FINAL!$V59</f>
        <v>NEW</v>
      </c>
      <c r="G59" s="27">
        <f>IFERROR(VLOOKUP($F59,Table2!$B$1:$C$21,MATCH("MP",Table2!$B$1:$C$1,0),0),"")</f>
        <v>38</v>
      </c>
      <c r="H59" s="23">
        <f>IFERROR(VLOOKUP(A59,PlayingTime!$B$1:$T$1001,MATCH("Min",PlayingTime!$B$2:$T$2,0),0),0)</f>
        <v>1617</v>
      </c>
      <c r="I59" s="23">
        <f>IFERROR(VLOOKUP(B59,PlayingTime!$B$1:$T$1001,MATCH("Min",PlayingTime!$B$2:$T$2,0),0),0)</f>
        <v>0</v>
      </c>
      <c r="J59" s="23">
        <f>IFERROR(VLOOKUP(C59,PlayingTime!$B$1:$T$1001,MATCH("Min",PlayingTime!$B$2:$T$2,0),0),0)</f>
        <v>0</v>
      </c>
      <c r="K59" s="23">
        <f>IFERROR(VLOOKUP(D59,PlayingTime!$B$1:$T$1001,MATCH("Min",PlayingTime!$B$2:$T$2,0),0),0)</f>
        <v>0</v>
      </c>
      <c r="L59" s="93">
        <f>IFERROR(VLOOKUP($E59,OLD!$Q$1:$DZ$1000,MATCH("minutes",OLD!$Q$1:$DZ$1,0),0),0)</f>
        <v>1606</v>
      </c>
      <c r="M59" s="22">
        <f>IFERROR(VLOOKUP(A59,#REF!,MATCH("xG",#REF!,0),0),0)</f>
        <v>0</v>
      </c>
      <c r="N59" s="22">
        <f>IFERROR(VLOOKUP(B59,#REF!,MATCH("xG",#REF!,0),0),0)</f>
        <v>0</v>
      </c>
      <c r="O59" s="22">
        <f>IFERROR(VLOOKUP(C59,#REF!,MATCH("xG",#REF!,0),0),0)</f>
        <v>0</v>
      </c>
      <c r="P59" s="22">
        <f>IFERROR(VLOOKUP(D59,#REF!,MATCH("xG",#REF!,0),0),0)</f>
        <v>0</v>
      </c>
      <c r="Q59" s="92">
        <f>IFERROR(VLOOKUP($E59,OLD!$Q$1:$DZ$1000,MATCH("expected_goals",OLD!$Q$1:$DZ$1,0),0),0)</f>
        <v>3.07</v>
      </c>
      <c r="R59" s="22">
        <f>IFERROR(VLOOKUP(A59,#REF!,MATCH("xAG",#REF!,0),0),0)</f>
        <v>0</v>
      </c>
      <c r="S59" s="22">
        <f>IFERROR(VLOOKUP(B59,#REF!,MATCH("xAG",#REF!,0),0),0)</f>
        <v>0</v>
      </c>
      <c r="T59" s="22">
        <f>IFERROR(VLOOKUP(C59,#REF!,MATCH("xAG",#REF!,0),0),0)</f>
        <v>0</v>
      </c>
      <c r="U59" s="22">
        <f>IFERROR(VLOOKUP(D59,#REF!,MATCH("xAG",#REF!,0),0),0)</f>
        <v>0</v>
      </c>
      <c r="V59" s="92">
        <f>IFERROR(VLOOKUP($E59,OLD!$Q$1:$DZ$1000,MATCH("expected_assists",OLD!$Q$1:$DZ$1,0),0),0)</f>
        <v>2.66</v>
      </c>
      <c r="W59" s="93">
        <f>IFERROR(VLOOKUP($E59,OLD!$Q$1:$DZ$1000,MATCH("total_points",OLD!$Q$1:$DZ$1,0),0),0)</f>
        <v>82</v>
      </c>
      <c r="X59" s="27">
        <f>IFERROR(VLOOKUP(E59,OLD!$Q$1:$BZ$1000,MATCH("defensive_contribution",OLD!$Q$1:$BZ$1,0),0),"")</f>
        <v>90</v>
      </c>
      <c r="Z59" s="26" t="str">
        <f>API!O59&amp;" "&amp;API!Y59</f>
        <v>0 FALSE</v>
      </c>
      <c r="AA59" s="26">
        <f>API!AF59</f>
        <v>91</v>
      </c>
    </row>
    <row r="60" spans="1:27">
      <c r="A60" s="22" t="str">
        <f>IF([1]FINAL!A60=0,"",[1]FINAL!A60)</f>
        <v>Xavi Simons</v>
      </c>
      <c r="B60" s="22" t="str">
        <f>IF([1]FINAL!C60=0,"",[1]FINAL!C60)</f>
        <v>Xavi</v>
      </c>
      <c r="C60" s="22" t="str">
        <f>IF([1]FINAL!E60=0,"",[1]FINAL!E60)</f>
        <v/>
      </c>
      <c r="D60" s="22" t="str">
        <f>IF([1]FINAL!G60=0,"",[1]FINAL!G60)</f>
        <v/>
      </c>
      <c r="E60" s="85">
        <f>[1]FINAL!$AO60</f>
        <v>513</v>
      </c>
      <c r="F60" s="26" t="str">
        <f>[1]FINAL!$V60</f>
        <v>TOT</v>
      </c>
      <c r="G60" s="27">
        <f>IFERROR(VLOOKUP($F60,Table2!$B$1:$C$21,MATCH("MP",Table2!$B$1:$C$1,0),0),"")</f>
        <v>38</v>
      </c>
      <c r="H60" s="23">
        <f>IFERROR(VLOOKUP(A60,PlayingTime!$B$1:$T$1001,MATCH("Min",PlayingTime!$B$2:$T$2,0),0),0)</f>
        <v>1755</v>
      </c>
      <c r="I60" s="23">
        <f>IFERROR(VLOOKUP(B60,PlayingTime!$B$1:$T$1001,MATCH("Min",PlayingTime!$B$2:$T$2,0),0),0)</f>
        <v>0</v>
      </c>
      <c r="J60" s="23">
        <f>IFERROR(VLOOKUP(C60,PlayingTime!$B$1:$T$1001,MATCH("Min",PlayingTime!$B$2:$T$2,0),0),0)</f>
        <v>0</v>
      </c>
      <c r="K60" s="23">
        <f>IFERROR(VLOOKUP(D60,PlayingTime!$B$1:$T$1001,MATCH("Min",PlayingTime!$B$2:$T$2,0),0),0)</f>
        <v>0</v>
      </c>
      <c r="L60" s="93">
        <f>IFERROR(VLOOKUP($E60,OLD!$Q$1:$DZ$1000,MATCH("minutes",OLD!$Q$1:$DZ$1,0),0),0)</f>
        <v>1747</v>
      </c>
      <c r="M60" s="22">
        <f>IFERROR(VLOOKUP(A60,#REF!,MATCH("xG",#REF!,0),0),0)</f>
        <v>0</v>
      </c>
      <c r="N60" s="22">
        <f>IFERROR(VLOOKUP(B60,#REF!,MATCH("xG",#REF!,0),0),0)</f>
        <v>0</v>
      </c>
      <c r="O60" s="22">
        <f>IFERROR(VLOOKUP(C60,#REF!,MATCH("xG",#REF!,0),0),0)</f>
        <v>0</v>
      </c>
      <c r="P60" s="22">
        <f>IFERROR(VLOOKUP(D60,#REF!,MATCH("xG",#REF!,0),0),0)</f>
        <v>0</v>
      </c>
      <c r="Q60" s="92">
        <f>IFERROR(VLOOKUP($E60,OLD!$Q$1:$DZ$1000,MATCH("expected_goals",OLD!$Q$1:$DZ$1,0),0),0)</f>
        <v>3.06</v>
      </c>
      <c r="R60" s="22">
        <f>IFERROR(VLOOKUP(A60,#REF!,MATCH("xAG",#REF!,0),0),0)</f>
        <v>0</v>
      </c>
      <c r="S60" s="22">
        <f>IFERROR(VLOOKUP(B60,#REF!,MATCH("xAG",#REF!,0),0),0)</f>
        <v>0</v>
      </c>
      <c r="T60" s="22">
        <f>IFERROR(VLOOKUP(C60,#REF!,MATCH("xAG",#REF!,0),0),0)</f>
        <v>0</v>
      </c>
      <c r="U60" s="22">
        <f>IFERROR(VLOOKUP(D60,#REF!,MATCH("xAG",#REF!,0),0),0)</f>
        <v>0</v>
      </c>
      <c r="V60" s="92">
        <f>IFERROR(VLOOKUP($E60,OLD!$Q$1:$DZ$1000,MATCH("expected_assists",OLD!$Q$1:$DZ$1,0),0),0)</f>
        <v>3.85</v>
      </c>
      <c r="W60" s="93">
        <f>IFERROR(VLOOKUP($E60,OLD!$Q$1:$DZ$1000,MATCH("total_points",OLD!$Q$1:$DZ$1,0),0),0)</f>
        <v>80</v>
      </c>
      <c r="X60" s="27">
        <f>IFERROR(VLOOKUP(E60,OLD!$Q$1:$BZ$1000,MATCH("defensive_contribution",OLD!$Q$1:$BZ$1,0),0),"")</f>
        <v>149</v>
      </c>
      <c r="Z60" s="26" t="str">
        <f>API!O60&amp;" "&amp;API!Y60</f>
        <v>0 FALSE</v>
      </c>
      <c r="AA60" s="26">
        <f>API!AF60</f>
        <v>91</v>
      </c>
    </row>
    <row r="61" spans="1:27">
      <c r="A61" s="22" t="str">
        <f>IF([1]FINAL!A61=0,"",[1]FINAL!A61)</f>
        <v>Mathys Tel</v>
      </c>
      <c r="B61" s="22" t="str">
        <f>IF([1]FINAL!C61=0,"",[1]FINAL!C61)</f>
        <v>Tel</v>
      </c>
      <c r="C61" s="22" t="str">
        <f>IF([1]FINAL!E61=0,"",[1]FINAL!E61)</f>
        <v/>
      </c>
      <c r="D61" s="22" t="str">
        <f>IF([1]FINAL!G61=0,"",[1]FINAL!G61)</f>
        <v/>
      </c>
      <c r="E61" s="85">
        <f>[1]FINAL!$AO61</f>
        <v>514</v>
      </c>
      <c r="F61" s="26" t="str">
        <f>[1]FINAL!$V61</f>
        <v>TOT</v>
      </c>
      <c r="G61" s="27">
        <f>IFERROR(VLOOKUP($F61,Table2!$B$1:$C$21,MATCH("MP",Table2!$B$1:$C$1,0),0),"")</f>
        <v>38</v>
      </c>
      <c r="H61" s="23">
        <f>IFERROR(VLOOKUP(A61,PlayingTime!$B$1:$T$1001,MATCH("Min",PlayingTime!$B$2:$T$2,0),0),0)</f>
        <v>1349</v>
      </c>
      <c r="I61" s="23">
        <f>IFERROR(VLOOKUP(B61,PlayingTime!$B$1:$T$1001,MATCH("Min",PlayingTime!$B$2:$T$2,0),0),0)</f>
        <v>0</v>
      </c>
      <c r="J61" s="23">
        <f>IFERROR(VLOOKUP(C61,PlayingTime!$B$1:$T$1001,MATCH("Min",PlayingTime!$B$2:$T$2,0),0),0)</f>
        <v>0</v>
      </c>
      <c r="K61" s="23">
        <f>IFERROR(VLOOKUP(D61,PlayingTime!$B$1:$T$1001,MATCH("Min",PlayingTime!$B$2:$T$2,0),0),0)</f>
        <v>0</v>
      </c>
      <c r="L61" s="93">
        <f>IFERROR(VLOOKUP($E61,OLD!$Q$1:$DZ$1000,MATCH("minutes",OLD!$Q$1:$DZ$1,0),0),0)</f>
        <v>1334</v>
      </c>
      <c r="M61" s="22">
        <f>IFERROR(VLOOKUP(A61,#REF!,MATCH("xG",#REF!,0),0),0)</f>
        <v>0</v>
      </c>
      <c r="N61" s="22">
        <f>IFERROR(VLOOKUP(B61,#REF!,MATCH("xG",#REF!,0),0),0)</f>
        <v>0</v>
      </c>
      <c r="O61" s="22">
        <f>IFERROR(VLOOKUP(C61,#REF!,MATCH("xG",#REF!,0),0),0)</f>
        <v>0</v>
      </c>
      <c r="P61" s="22">
        <f>IFERROR(VLOOKUP(D61,#REF!,MATCH("xG",#REF!,0),0),0)</f>
        <v>0</v>
      </c>
      <c r="Q61" s="92">
        <f>IFERROR(VLOOKUP($E61,OLD!$Q$1:$DZ$1000,MATCH("expected_goals",OLD!$Q$1:$DZ$1,0),0),0)</f>
        <v>2.4700000000000002</v>
      </c>
      <c r="R61" s="22">
        <f>IFERROR(VLOOKUP(A61,#REF!,MATCH("xAG",#REF!,0),0),0)</f>
        <v>0</v>
      </c>
      <c r="S61" s="22">
        <f>IFERROR(VLOOKUP(B61,#REF!,MATCH("xAG",#REF!,0),0),0)</f>
        <v>0</v>
      </c>
      <c r="T61" s="22">
        <f>IFERROR(VLOOKUP(C61,#REF!,MATCH("xAG",#REF!,0),0),0)</f>
        <v>0</v>
      </c>
      <c r="U61" s="22">
        <f>IFERROR(VLOOKUP(D61,#REF!,MATCH("xAG",#REF!,0),0),0)</f>
        <v>0</v>
      </c>
      <c r="V61" s="92">
        <f>IFERROR(VLOOKUP($E61,OLD!$Q$1:$DZ$1000,MATCH("expected_assists",OLD!$Q$1:$DZ$1,0),0),0)</f>
        <v>2.4300000000000002</v>
      </c>
      <c r="W61" s="93">
        <f>IFERROR(VLOOKUP($E61,OLD!$Q$1:$DZ$1000,MATCH("total_points",OLD!$Q$1:$DZ$1,0),0),0)</f>
        <v>78</v>
      </c>
      <c r="X61" s="27">
        <f>IFERROR(VLOOKUP(E61,OLD!$Q$1:$BZ$1000,MATCH("defensive_contribution",OLD!$Q$1:$BZ$1,0),0),"")</f>
        <v>111</v>
      </c>
      <c r="Z61" s="26" t="str">
        <f>API!O61&amp;" "&amp;API!Y61</f>
        <v>0 FALSE</v>
      </c>
      <c r="AA61" s="26">
        <f>API!AF61</f>
        <v>91</v>
      </c>
    </row>
    <row r="62" spans="1:27">
      <c r="A62" s="22" t="str">
        <f>IF([1]FINAL!A62=0,"",[1]FINAL!A62)</f>
        <v>Youri Tielemans</v>
      </c>
      <c r="B62" s="22" t="str">
        <f>IF([1]FINAL!C62=0,"",[1]FINAL!C62)</f>
        <v>Tielemans</v>
      </c>
      <c r="C62" s="22" t="str">
        <f>IF([1]FINAL!E62=0,"",[1]FINAL!E62)</f>
        <v/>
      </c>
      <c r="D62" s="22" t="str">
        <f>IF([1]FINAL!G62=0,"",[1]FINAL!G62)</f>
        <v/>
      </c>
      <c r="E62" s="85">
        <f>[1]FINAL!$AO62</f>
        <v>43</v>
      </c>
      <c r="F62" s="26" t="str">
        <f>[1]FINAL!$V62</f>
        <v>MUN</v>
      </c>
      <c r="G62" s="27">
        <f>IFERROR(VLOOKUP($F62,Table2!$B$1:$C$21,MATCH("MP",Table2!$B$1:$C$1,0),0),"")</f>
        <v>38</v>
      </c>
      <c r="H62" s="23">
        <f>IFERROR(VLOOKUP(A62,PlayingTime!$B$1:$T$1001,MATCH("Min",PlayingTime!$B$2:$T$2,0),0),0)</f>
        <v>1862</v>
      </c>
      <c r="I62" s="23">
        <f>IFERROR(VLOOKUP(B62,PlayingTime!$B$1:$T$1001,MATCH("Min",PlayingTime!$B$2:$T$2,0),0),0)</f>
        <v>0</v>
      </c>
      <c r="J62" s="23">
        <f>IFERROR(VLOOKUP(C62,PlayingTime!$B$1:$T$1001,MATCH("Min",PlayingTime!$B$2:$T$2,0),0),0)</f>
        <v>0</v>
      </c>
      <c r="K62" s="23">
        <f>IFERROR(VLOOKUP(D62,PlayingTime!$B$1:$T$1001,MATCH("Min",PlayingTime!$B$2:$T$2,0),0),0)</f>
        <v>0</v>
      </c>
      <c r="L62" s="93">
        <f>IFERROR(VLOOKUP($E62,OLD!$Q$1:$DZ$1000,MATCH("minutes",OLD!$Q$1:$DZ$1,0),0),0)</f>
        <v>1857</v>
      </c>
      <c r="M62" s="22">
        <f>IFERROR(VLOOKUP(A62,#REF!,MATCH("xG",#REF!,0),0),0)</f>
        <v>0</v>
      </c>
      <c r="N62" s="22">
        <f>IFERROR(VLOOKUP(B62,#REF!,MATCH("xG",#REF!,0),0),0)</f>
        <v>0</v>
      </c>
      <c r="O62" s="22">
        <f>IFERROR(VLOOKUP(C62,#REF!,MATCH("xG",#REF!,0),0),0)</f>
        <v>0</v>
      </c>
      <c r="P62" s="22">
        <f>IFERROR(VLOOKUP(D62,#REF!,MATCH("xG",#REF!,0),0),0)</f>
        <v>0</v>
      </c>
      <c r="Q62" s="92">
        <f>IFERROR(VLOOKUP($E62,OLD!$Q$1:$DZ$1000,MATCH("expected_goals",OLD!$Q$1:$DZ$1,0),0),0)</f>
        <v>1.1399999999999999</v>
      </c>
      <c r="R62" s="22">
        <f>IFERROR(VLOOKUP(A62,#REF!,MATCH("xAG",#REF!,0),0),0)</f>
        <v>0</v>
      </c>
      <c r="S62" s="22">
        <f>IFERROR(VLOOKUP(B62,#REF!,MATCH("xAG",#REF!,0),0),0)</f>
        <v>0</v>
      </c>
      <c r="T62" s="22">
        <f>IFERROR(VLOOKUP(C62,#REF!,MATCH("xAG",#REF!,0),0),0)</f>
        <v>0</v>
      </c>
      <c r="U62" s="22">
        <f>IFERROR(VLOOKUP(D62,#REF!,MATCH("xAG",#REF!,0),0),0)</f>
        <v>0</v>
      </c>
      <c r="V62" s="92">
        <f>IFERROR(VLOOKUP($E62,OLD!$Q$1:$DZ$1000,MATCH("expected_assists",OLD!$Q$1:$DZ$1,0),0),0)</f>
        <v>3.26</v>
      </c>
      <c r="W62" s="93">
        <f>IFERROR(VLOOKUP($E62,OLD!$Q$1:$DZ$1000,MATCH("total_points",OLD!$Q$1:$DZ$1,0),0),0)</f>
        <v>68</v>
      </c>
      <c r="X62" s="27">
        <f>IFERROR(VLOOKUP(E62,OLD!$Q$1:$BZ$1000,MATCH("defensive_contribution",OLD!$Q$1:$BZ$1,0),0),"")</f>
        <v>203</v>
      </c>
      <c r="Z62" s="26" t="str">
        <f>API!O62&amp;" "&amp;API!Y62</f>
        <v>0 FALSE</v>
      </c>
      <c r="AA62" s="26">
        <f>API!AF62</f>
        <v>91</v>
      </c>
    </row>
    <row r="63" spans="1:27">
      <c r="A63" s="22" t="str">
        <f>IF([1]FINAL!A63=0,"",[1]FINAL!A63)</f>
        <v>Mikel Merino Zazón</v>
      </c>
      <c r="B63" s="22" t="str">
        <f>IF([1]FINAL!C63=0,"",[1]FINAL!C63)</f>
        <v>Merino</v>
      </c>
      <c r="C63" s="22" t="str">
        <f>IF([1]FINAL!E63=0,"",[1]FINAL!E63)</f>
        <v>Mikel Merino</v>
      </c>
      <c r="D63" s="22" t="str">
        <f>IF([1]FINAL!G63=0,"",[1]FINAL!G63)</f>
        <v/>
      </c>
      <c r="E63" s="85">
        <f>[1]FINAL!$AO63</f>
        <v>17</v>
      </c>
      <c r="F63" s="26" t="str">
        <f>[1]FINAL!$V63</f>
        <v>ARS</v>
      </c>
      <c r="G63" s="27">
        <f>IFERROR(VLOOKUP($F63,Table2!$B$1:$C$21,MATCH("MP",Table2!$B$1:$C$1,0),0),"")</f>
        <v>38</v>
      </c>
      <c r="H63" s="23">
        <f>IFERROR(VLOOKUP(A63,PlayingTime!$B$1:$T$1001,MATCH("Min",PlayingTime!$B$2:$T$2,0),0),0)</f>
        <v>0</v>
      </c>
      <c r="I63" s="23">
        <f>IFERROR(VLOOKUP(B63,PlayingTime!$B$1:$T$1001,MATCH("Min",PlayingTime!$B$2:$T$2,0),0),0)</f>
        <v>0</v>
      </c>
      <c r="J63" s="23">
        <f>IFERROR(VLOOKUP(C63,PlayingTime!$B$1:$T$1001,MATCH("Min",PlayingTime!$B$2:$T$2,0),0),0)</f>
        <v>1036</v>
      </c>
      <c r="K63" s="23">
        <f>IFERROR(VLOOKUP(D63,PlayingTime!$B$1:$T$1001,MATCH("Min",PlayingTime!$B$2:$T$2,0),0),0)</f>
        <v>0</v>
      </c>
      <c r="L63" s="93">
        <f>IFERROR(VLOOKUP($E63,OLD!$Q$1:$DZ$1000,MATCH("minutes",OLD!$Q$1:$DZ$1,0),0),0)</f>
        <v>1024</v>
      </c>
      <c r="M63" s="22">
        <f>IFERROR(VLOOKUP(A63,#REF!,MATCH("xG",#REF!,0),0),0)</f>
        <v>0</v>
      </c>
      <c r="N63" s="22">
        <f>IFERROR(VLOOKUP(B63,#REF!,MATCH("xG",#REF!,0),0),0)</f>
        <v>0</v>
      </c>
      <c r="O63" s="22">
        <f>IFERROR(VLOOKUP(C63,#REF!,MATCH("xG",#REF!,0),0),0)</f>
        <v>0</v>
      </c>
      <c r="P63" s="22">
        <f>IFERROR(VLOOKUP(D63,#REF!,MATCH("xG",#REF!,0),0),0)</f>
        <v>0</v>
      </c>
      <c r="Q63" s="92">
        <f>IFERROR(VLOOKUP($E63,OLD!$Q$1:$DZ$1000,MATCH("expected_goals",OLD!$Q$1:$DZ$1,0),0),0)</f>
        <v>3.36</v>
      </c>
      <c r="R63" s="22">
        <f>IFERROR(VLOOKUP(A63,#REF!,MATCH("xAG",#REF!,0),0),0)</f>
        <v>0</v>
      </c>
      <c r="S63" s="22">
        <f>IFERROR(VLOOKUP(B63,#REF!,MATCH("xAG",#REF!,0),0),0)</f>
        <v>0</v>
      </c>
      <c r="T63" s="22">
        <f>IFERROR(VLOOKUP(C63,#REF!,MATCH("xAG",#REF!,0),0),0)</f>
        <v>0</v>
      </c>
      <c r="U63" s="22">
        <f>IFERROR(VLOOKUP(D63,#REF!,MATCH("xAG",#REF!,0),0),0)</f>
        <v>0</v>
      </c>
      <c r="V63" s="92">
        <f>IFERROR(VLOOKUP($E63,OLD!$Q$1:$DZ$1000,MATCH("expected_assists",OLD!$Q$1:$DZ$1,0),0),0)</f>
        <v>1.45</v>
      </c>
      <c r="W63" s="93">
        <f>IFERROR(VLOOKUP($E63,OLD!$Q$1:$DZ$1000,MATCH("total_points",OLD!$Q$1:$DZ$1,0),0),0)</f>
        <v>67</v>
      </c>
      <c r="X63" s="27">
        <f>IFERROR(VLOOKUP(E63,OLD!$Q$1:$BZ$1000,MATCH("defensive_contribution",OLD!$Q$1:$BZ$1,0),0),"")</f>
        <v>113</v>
      </c>
      <c r="Z63" s="26" t="str">
        <f>API!O63&amp;" "&amp;API!Y63</f>
        <v>0 FALSE</v>
      </c>
      <c r="AA63" s="26">
        <f>API!AF63</f>
        <v>91</v>
      </c>
    </row>
    <row r="64" spans="1:27">
      <c r="A64" s="22" t="str">
        <f>IF([1]FINAL!A64=0,"",[1]FINAL!A64)</f>
        <v>Brennan Johnson</v>
      </c>
      <c r="B64" s="22" t="str">
        <f>IF([1]FINAL!C64=0,"",[1]FINAL!C64)</f>
        <v>Johnson</v>
      </c>
      <c r="C64" s="22" t="str">
        <f>IF([1]FINAL!E64=0,"",[1]FINAL!E64)</f>
        <v/>
      </c>
      <c r="D64" s="22" t="str">
        <f>IF([1]FINAL!G64=0,"",[1]FINAL!G64)</f>
        <v/>
      </c>
      <c r="E64" s="85">
        <f>[1]FINAL!$AO64</f>
        <v>209</v>
      </c>
      <c r="F64" s="26" t="str">
        <f>[1]FINAL!$V64</f>
        <v>CRY</v>
      </c>
      <c r="G64" s="27">
        <f>IFERROR(VLOOKUP($F64,Table2!$B$1:$C$21,MATCH("MP",Table2!$B$1:$C$1,0),0),"")</f>
        <v>38</v>
      </c>
      <c r="H64" s="23">
        <f>IFERROR(VLOOKUP(A64,PlayingTime!$B$1:$T$1001,MATCH("Min",PlayingTime!$B$2:$T$2,0),0),0)</f>
        <v>1112</v>
      </c>
      <c r="I64" s="23">
        <f>IFERROR(VLOOKUP(B64,PlayingTime!$B$1:$T$1001,MATCH("Min",PlayingTime!$B$2:$T$2,0),0),0)</f>
        <v>0</v>
      </c>
      <c r="J64" s="23">
        <f>IFERROR(VLOOKUP(C64,PlayingTime!$B$1:$T$1001,MATCH("Min",PlayingTime!$B$2:$T$2,0),0),0)</f>
        <v>0</v>
      </c>
      <c r="K64" s="23">
        <f>IFERROR(VLOOKUP(D64,PlayingTime!$B$1:$T$1001,MATCH("Min",PlayingTime!$B$2:$T$2,0),0),0)</f>
        <v>0</v>
      </c>
      <c r="L64" s="93">
        <f>IFERROR(VLOOKUP($E64,OLD!$Q$1:$DZ$1000,MATCH("minutes",OLD!$Q$1:$DZ$1,0),0),0)</f>
        <v>1710</v>
      </c>
      <c r="M64" s="22">
        <f>IFERROR(VLOOKUP(A64,#REF!,MATCH("xG",#REF!,0),0),0)</f>
        <v>0</v>
      </c>
      <c r="N64" s="22">
        <f>IFERROR(VLOOKUP(B64,#REF!,MATCH("xG",#REF!,0),0),0)</f>
        <v>0</v>
      </c>
      <c r="O64" s="22">
        <f>IFERROR(VLOOKUP(C64,#REF!,MATCH("xG",#REF!,0),0),0)</f>
        <v>0</v>
      </c>
      <c r="P64" s="22">
        <f>IFERROR(VLOOKUP(D64,#REF!,MATCH("xG",#REF!,0),0),0)</f>
        <v>0</v>
      </c>
      <c r="Q64" s="92">
        <f>IFERROR(VLOOKUP($E64,OLD!$Q$1:$DZ$1000,MATCH("expected_goals",OLD!$Q$1:$DZ$1,0),0),0)</f>
        <v>2.4500000000000002</v>
      </c>
      <c r="R64" s="22">
        <f>IFERROR(VLOOKUP(A64,#REF!,MATCH("xAG",#REF!,0),0),0)</f>
        <v>0</v>
      </c>
      <c r="S64" s="22">
        <f>IFERROR(VLOOKUP(B64,#REF!,MATCH("xAG",#REF!,0),0),0)</f>
        <v>0</v>
      </c>
      <c r="T64" s="22">
        <f>IFERROR(VLOOKUP(C64,#REF!,MATCH("xAG",#REF!,0),0),0)</f>
        <v>0</v>
      </c>
      <c r="U64" s="22">
        <f>IFERROR(VLOOKUP(D64,#REF!,MATCH("xAG",#REF!,0),0),0)</f>
        <v>0</v>
      </c>
      <c r="V64" s="92">
        <f>IFERROR(VLOOKUP($E64,OLD!$Q$1:$DZ$1000,MATCH("expected_assists",OLD!$Q$1:$DZ$1,0),0),0)</f>
        <v>1.31</v>
      </c>
      <c r="W64" s="93">
        <f>IFERROR(VLOOKUP($E64,OLD!$Q$1:$DZ$1000,MATCH("total_points",OLD!$Q$1:$DZ$1,0),0),0)</f>
        <v>65</v>
      </c>
      <c r="X64" s="27">
        <f>IFERROR(VLOOKUP(E64,OLD!$Q$1:$BZ$1000,MATCH("defensive_contribution",OLD!$Q$1:$BZ$1,0),0),"")</f>
        <v>121</v>
      </c>
      <c r="Z64" s="26" t="str">
        <f>API!O64&amp;" "&amp;API!Y64</f>
        <v>0 FALSE</v>
      </c>
      <c r="AA64" s="26">
        <f>API!AF64</f>
        <v>91</v>
      </c>
    </row>
    <row r="65" spans="1:27">
      <c r="A65" s="22" t="str">
        <f>IF([1]FINAL!A65=0,"",[1]FINAL!A65)</f>
        <v>Mitoma Kaoru</v>
      </c>
      <c r="B65" s="22" t="str">
        <f>IF([1]FINAL!C65=0,"",[1]FINAL!C65)</f>
        <v>Mitoma</v>
      </c>
      <c r="C65" s="22" t="str">
        <f>IF([1]FINAL!E65=0,"",[1]FINAL!E65)</f>
        <v>Kaoru Mitoma</v>
      </c>
      <c r="D65" s="22" t="str">
        <f>IF([1]FINAL!G65=0,"",[1]FINAL!G65)</f>
        <v/>
      </c>
      <c r="E65" s="85">
        <f>[1]FINAL!$AO65</f>
        <v>121</v>
      </c>
      <c r="F65" s="26" t="str">
        <f>[1]FINAL!$V65</f>
        <v>BHA</v>
      </c>
      <c r="G65" s="27">
        <f>IFERROR(VLOOKUP($F65,Table2!$B$1:$C$21,MATCH("MP",Table2!$B$1:$C$1,0),0),"")</f>
        <v>38</v>
      </c>
      <c r="H65" s="23">
        <f>IFERROR(VLOOKUP(A65,PlayingTime!$B$1:$T$1001,MATCH("Min",PlayingTime!$B$2:$T$2,0),0),0)</f>
        <v>0</v>
      </c>
      <c r="I65" s="23">
        <f>IFERROR(VLOOKUP(B65,PlayingTime!$B$1:$T$1001,MATCH("Min",PlayingTime!$B$2:$T$2,0),0),0)</f>
        <v>0</v>
      </c>
      <c r="J65" s="23">
        <f>IFERROR(VLOOKUP(C65,PlayingTime!$B$1:$T$1001,MATCH("Min",PlayingTime!$B$2:$T$2,0),0),0)</f>
        <v>1721</v>
      </c>
      <c r="K65" s="23">
        <f>IFERROR(VLOOKUP(D65,PlayingTime!$B$1:$T$1001,MATCH("Min",PlayingTime!$B$2:$T$2,0),0),0)</f>
        <v>0</v>
      </c>
      <c r="L65" s="93">
        <f>IFERROR(VLOOKUP($E65,OLD!$Q$1:$DZ$1000,MATCH("minutes",OLD!$Q$1:$DZ$1,0),0),0)</f>
        <v>1714</v>
      </c>
      <c r="M65" s="22">
        <f>IFERROR(VLOOKUP(A65,#REF!,MATCH("xG",#REF!,0),0),0)</f>
        <v>0</v>
      </c>
      <c r="N65" s="22">
        <f>IFERROR(VLOOKUP(B65,#REF!,MATCH("xG",#REF!,0),0),0)</f>
        <v>0</v>
      </c>
      <c r="O65" s="22">
        <f>IFERROR(VLOOKUP(C65,#REF!,MATCH("xG",#REF!,0),0),0)</f>
        <v>0</v>
      </c>
      <c r="P65" s="22">
        <f>IFERROR(VLOOKUP(D65,#REF!,MATCH("xG",#REF!,0),0),0)</f>
        <v>0</v>
      </c>
      <c r="Q65" s="92">
        <f>IFERROR(VLOOKUP($E65,OLD!$Q$1:$DZ$1000,MATCH("expected_goals",OLD!$Q$1:$DZ$1,0),0),0)</f>
        <v>4.04</v>
      </c>
      <c r="R65" s="22">
        <f>IFERROR(VLOOKUP(A65,#REF!,MATCH("xAG",#REF!,0),0),0)</f>
        <v>0</v>
      </c>
      <c r="S65" s="22">
        <f>IFERROR(VLOOKUP(B65,#REF!,MATCH("xAG",#REF!,0),0),0)</f>
        <v>0</v>
      </c>
      <c r="T65" s="22">
        <f>IFERROR(VLOOKUP(C65,#REF!,MATCH("xAG",#REF!,0),0),0)</f>
        <v>0</v>
      </c>
      <c r="U65" s="22">
        <f>IFERROR(VLOOKUP(D65,#REF!,MATCH("xAG",#REF!,0),0),0)</f>
        <v>0</v>
      </c>
      <c r="V65" s="92">
        <f>IFERROR(VLOOKUP($E65,OLD!$Q$1:$DZ$1000,MATCH("expected_assists",OLD!$Q$1:$DZ$1,0),0),0)</f>
        <v>2.74</v>
      </c>
      <c r="W65" s="93">
        <f>IFERROR(VLOOKUP($E65,OLD!$Q$1:$DZ$1000,MATCH("total_points",OLD!$Q$1:$DZ$1,0),0),0)</f>
        <v>62</v>
      </c>
      <c r="X65" s="27">
        <f>IFERROR(VLOOKUP(E65,OLD!$Q$1:$BZ$1000,MATCH("defensive_contribution",OLD!$Q$1:$BZ$1,0),0),"")</f>
        <v>107</v>
      </c>
      <c r="Z65" s="26" t="str">
        <f>API!O65&amp;" "&amp;API!Y65</f>
        <v>0 FALSE</v>
      </c>
      <c r="AA65" s="26">
        <f>API!AF65</f>
        <v>91</v>
      </c>
    </row>
    <row r="66" spans="1:27">
      <c r="A66" s="22" t="str">
        <f>IF([1]FINAL!A66=0,"",[1]FINAL!A66)</f>
        <v>Alejandro Garnacho Ferreyra</v>
      </c>
      <c r="B66" s="22" t="str">
        <f>IF([1]FINAL!C66=0,"",[1]FINAL!C66)</f>
        <v>Garnacho</v>
      </c>
      <c r="C66" s="22" t="str">
        <f>IF([1]FINAL!E66=0,"",[1]FINAL!E66)</f>
        <v>Alejandro Garnacho</v>
      </c>
      <c r="D66" s="22" t="str">
        <f>IF([1]FINAL!G66=0,"",[1]FINAL!G66)</f>
        <v/>
      </c>
      <c r="E66" s="85">
        <f>[1]FINAL!$AO66</f>
        <v>160</v>
      </c>
      <c r="F66" s="26" t="str">
        <f>[1]FINAL!$V66</f>
        <v>AVL</v>
      </c>
      <c r="G66" s="27">
        <f>IFERROR(VLOOKUP($F66,Table2!$B$1:$C$21,MATCH("MP",Table2!$B$1:$C$1,0),0),"")</f>
        <v>38</v>
      </c>
      <c r="H66" s="23">
        <f>IFERROR(VLOOKUP(A66,PlayingTime!$B$1:$T$1001,MATCH("Min",PlayingTime!$B$2:$T$2,0),0),0)</f>
        <v>0</v>
      </c>
      <c r="I66" s="23">
        <f>IFERROR(VLOOKUP(B66,PlayingTime!$B$1:$T$1001,MATCH("Min",PlayingTime!$B$2:$T$2,0),0),0)</f>
        <v>0</v>
      </c>
      <c r="J66" s="23">
        <f>IFERROR(VLOOKUP(C66,PlayingTime!$B$1:$T$1001,MATCH("Min",PlayingTime!$B$2:$T$2,0),0),0)</f>
        <v>1268</v>
      </c>
      <c r="K66" s="23">
        <f>IFERROR(VLOOKUP(D66,PlayingTime!$B$1:$T$1001,MATCH("Min",PlayingTime!$B$2:$T$2,0),0),0)</f>
        <v>0</v>
      </c>
      <c r="L66" s="93">
        <f>IFERROR(VLOOKUP($E66,OLD!$Q$1:$DZ$1000,MATCH("minutes",OLD!$Q$1:$DZ$1,0),0),0)</f>
        <v>1261</v>
      </c>
      <c r="M66" s="22">
        <f>IFERROR(VLOOKUP(A66,#REF!,MATCH("xG",#REF!,0),0),0)</f>
        <v>0</v>
      </c>
      <c r="N66" s="22">
        <f>IFERROR(VLOOKUP(B66,#REF!,MATCH("xG",#REF!,0),0),0)</f>
        <v>0</v>
      </c>
      <c r="O66" s="22">
        <f>IFERROR(VLOOKUP(C66,#REF!,MATCH("xG",#REF!,0),0),0)</f>
        <v>0</v>
      </c>
      <c r="P66" s="22">
        <f>IFERROR(VLOOKUP(D66,#REF!,MATCH("xG",#REF!,0),0),0)</f>
        <v>0</v>
      </c>
      <c r="Q66" s="92">
        <f>IFERROR(VLOOKUP($E66,OLD!$Q$1:$DZ$1000,MATCH("expected_goals",OLD!$Q$1:$DZ$1,0),0),0)</f>
        <v>3.44</v>
      </c>
      <c r="R66" s="22">
        <f>IFERROR(VLOOKUP(A66,#REF!,MATCH("xAG",#REF!,0),0),0)</f>
        <v>0</v>
      </c>
      <c r="S66" s="22">
        <f>IFERROR(VLOOKUP(B66,#REF!,MATCH("xAG",#REF!,0),0),0)</f>
        <v>0</v>
      </c>
      <c r="T66" s="22">
        <f>IFERROR(VLOOKUP(C66,#REF!,MATCH("xAG",#REF!,0),0),0)</f>
        <v>0</v>
      </c>
      <c r="U66" s="22">
        <f>IFERROR(VLOOKUP(D66,#REF!,MATCH("xAG",#REF!,0),0),0)</f>
        <v>0</v>
      </c>
      <c r="V66" s="92">
        <f>IFERROR(VLOOKUP($E66,OLD!$Q$1:$DZ$1000,MATCH("expected_assists",OLD!$Q$1:$DZ$1,0),0),0)</f>
        <v>3.68</v>
      </c>
      <c r="W66" s="93">
        <f>IFERROR(VLOOKUP($E66,OLD!$Q$1:$DZ$1000,MATCH("total_points",OLD!$Q$1:$DZ$1,0),0),0)</f>
        <v>56</v>
      </c>
      <c r="X66" s="27">
        <f>IFERROR(VLOOKUP(E66,OLD!$Q$1:$BZ$1000,MATCH("defensive_contribution",OLD!$Q$1:$BZ$1,0),0),"")</f>
        <v>71</v>
      </c>
      <c r="Z66" s="26" t="str">
        <f>API!O66&amp;" "&amp;API!Y66</f>
        <v>0 FALSE</v>
      </c>
      <c r="AA66" s="26">
        <f>API!AF66</f>
        <v>91</v>
      </c>
    </row>
    <row r="67" spans="1:27">
      <c r="A67" s="22" t="str">
        <f>IF([1]FINAL!A67=0,"",[1]FINAL!A67)</f>
        <v>Anthony Elanga</v>
      </c>
      <c r="B67" s="22" t="str">
        <f>IF([1]FINAL!C67=0,"",[1]FINAL!C67)</f>
        <v>Elanga</v>
      </c>
      <c r="C67" s="22" t="str">
        <f>IF([1]FINAL!E67=0,"",[1]FINAL!E67)</f>
        <v/>
      </c>
      <c r="D67" s="22" t="str">
        <f>IF([1]FINAL!G67=0,"",[1]FINAL!G67)</f>
        <v/>
      </c>
      <c r="E67" s="85">
        <f>[1]FINAL!$AO67</f>
        <v>454</v>
      </c>
      <c r="F67" s="26" t="str">
        <f>[1]FINAL!$V67</f>
        <v>NEW</v>
      </c>
      <c r="G67" s="27">
        <f>IFERROR(VLOOKUP($F67,Table2!$B$1:$C$21,MATCH("MP",Table2!$B$1:$C$1,0),0),"")</f>
        <v>38</v>
      </c>
      <c r="H67" s="23">
        <f>IFERROR(VLOOKUP(A67,PlayingTime!$B$1:$T$1001,MATCH("Min",PlayingTime!$B$2:$T$2,0),0),0)</f>
        <v>1319</v>
      </c>
      <c r="I67" s="23">
        <f>IFERROR(VLOOKUP(B67,PlayingTime!$B$1:$T$1001,MATCH("Min",PlayingTime!$B$2:$T$2,0),0),0)</f>
        <v>0</v>
      </c>
      <c r="J67" s="23">
        <f>IFERROR(VLOOKUP(C67,PlayingTime!$B$1:$T$1001,MATCH("Min",PlayingTime!$B$2:$T$2,0),0),0)</f>
        <v>0</v>
      </c>
      <c r="K67" s="23">
        <f>IFERROR(VLOOKUP(D67,PlayingTime!$B$1:$T$1001,MATCH("Min",PlayingTime!$B$2:$T$2,0),0),0)</f>
        <v>0</v>
      </c>
      <c r="L67" s="93">
        <f>IFERROR(VLOOKUP($E67,OLD!$Q$1:$DZ$1000,MATCH("minutes",OLD!$Q$1:$DZ$1,0),0),0)</f>
        <v>1302</v>
      </c>
      <c r="M67" s="22">
        <f>IFERROR(VLOOKUP(A67,#REF!,MATCH("xG",#REF!,0),0),0)</f>
        <v>0</v>
      </c>
      <c r="N67" s="22">
        <f>IFERROR(VLOOKUP(B67,#REF!,MATCH("xG",#REF!,0),0),0)</f>
        <v>0</v>
      </c>
      <c r="O67" s="22">
        <f>IFERROR(VLOOKUP(C67,#REF!,MATCH("xG",#REF!,0),0),0)</f>
        <v>0</v>
      </c>
      <c r="P67" s="22">
        <f>IFERROR(VLOOKUP(D67,#REF!,MATCH("xG",#REF!,0),0),0)</f>
        <v>0</v>
      </c>
      <c r="Q67" s="92">
        <f>IFERROR(VLOOKUP($E67,OLD!$Q$1:$DZ$1000,MATCH("expected_goals",OLD!$Q$1:$DZ$1,0),0),0)</f>
        <v>1.65</v>
      </c>
      <c r="R67" s="22">
        <f>IFERROR(VLOOKUP(A67,#REF!,MATCH("xAG",#REF!,0),0),0)</f>
        <v>0</v>
      </c>
      <c r="S67" s="22">
        <f>IFERROR(VLOOKUP(B67,#REF!,MATCH("xAG",#REF!,0),0),0)</f>
        <v>0</v>
      </c>
      <c r="T67" s="22">
        <f>IFERROR(VLOOKUP(C67,#REF!,MATCH("xAG",#REF!,0),0),0)</f>
        <v>0</v>
      </c>
      <c r="U67" s="22">
        <f>IFERROR(VLOOKUP(D67,#REF!,MATCH("xAG",#REF!,0),0),0)</f>
        <v>0</v>
      </c>
      <c r="V67" s="92">
        <f>IFERROR(VLOOKUP($E67,OLD!$Q$1:$DZ$1000,MATCH("expected_assists",OLD!$Q$1:$DZ$1,0),0),0)</f>
        <v>1.74</v>
      </c>
      <c r="W67" s="93">
        <f>IFERROR(VLOOKUP($E67,OLD!$Q$1:$DZ$1000,MATCH("total_points",OLD!$Q$1:$DZ$1,0),0),0)</f>
        <v>48</v>
      </c>
      <c r="X67" s="27">
        <f>IFERROR(VLOOKUP(E67,OLD!$Q$1:$BZ$1000,MATCH("defensive_contribution",OLD!$Q$1:$BZ$1,0),0),"")</f>
        <v>55</v>
      </c>
      <c r="Z67" s="26" t="str">
        <f>API!O67&amp;" "&amp;API!Y67</f>
        <v>0 FALSE</v>
      </c>
      <c r="AA67" s="26">
        <f>API!AF67</f>
        <v>91</v>
      </c>
    </row>
    <row r="68" spans="1:27">
      <c r="A68" s="22" t="str">
        <f>IF([1]FINAL!A68=0,"",[1]FINAL!A68)</f>
        <v>Rio Ngumoha</v>
      </c>
      <c r="B68" s="22" t="str">
        <f>IF([1]FINAL!C68=0,"",[1]FINAL!C68)</f>
        <v>Ngumoha</v>
      </c>
      <c r="C68" s="22" t="str">
        <f>IF([1]FINAL!E68=0,"",[1]FINAL!E68)</f>
        <v/>
      </c>
      <c r="D68" s="22" t="str">
        <f>IF([1]FINAL!G68=0,"",[1]FINAL!G68)</f>
        <v/>
      </c>
      <c r="E68" s="85">
        <f>[1]FINAL!$AO68</f>
        <v>369</v>
      </c>
      <c r="F68" s="26" t="str">
        <f>[1]FINAL!$V68</f>
        <v>LIV</v>
      </c>
      <c r="G68" s="27">
        <f>IFERROR(VLOOKUP($F68,Table2!$B$1:$C$21,MATCH("MP",Table2!$B$1:$C$1,0),0),"")</f>
        <v>38</v>
      </c>
      <c r="H68" s="23">
        <f>IFERROR(VLOOKUP(A68,PlayingTime!$B$1:$T$1001,MATCH("Min",PlayingTime!$B$2:$T$2,0),0),0)</f>
        <v>560</v>
      </c>
      <c r="I68" s="23">
        <f>IFERROR(VLOOKUP(B68,PlayingTime!$B$1:$T$1001,MATCH("Min",PlayingTime!$B$2:$T$2,0),0),0)</f>
        <v>0</v>
      </c>
      <c r="J68" s="23">
        <f>IFERROR(VLOOKUP(C68,PlayingTime!$B$1:$T$1001,MATCH("Min",PlayingTime!$B$2:$T$2,0),0),0)</f>
        <v>0</v>
      </c>
      <c r="K68" s="23">
        <f>IFERROR(VLOOKUP(D68,PlayingTime!$B$1:$T$1001,MATCH("Min",PlayingTime!$B$2:$T$2,0),0),0)</f>
        <v>0</v>
      </c>
      <c r="L68" s="93">
        <f>IFERROR(VLOOKUP($E68,OLD!$Q$1:$DZ$1000,MATCH("minutes",OLD!$Q$1:$DZ$1,0),0),0)</f>
        <v>547</v>
      </c>
      <c r="M68" s="22">
        <f>IFERROR(VLOOKUP(A68,#REF!,MATCH("xG",#REF!,0),0),0)</f>
        <v>0</v>
      </c>
      <c r="N68" s="22">
        <f>IFERROR(VLOOKUP(B68,#REF!,MATCH("xG",#REF!,0),0),0)</f>
        <v>0</v>
      </c>
      <c r="O68" s="22">
        <f>IFERROR(VLOOKUP(C68,#REF!,MATCH("xG",#REF!,0),0),0)</f>
        <v>0</v>
      </c>
      <c r="P68" s="22">
        <f>IFERROR(VLOOKUP(D68,#REF!,MATCH("xG",#REF!,0),0),0)</f>
        <v>0</v>
      </c>
      <c r="Q68" s="92">
        <f>IFERROR(VLOOKUP($E68,OLD!$Q$1:$DZ$1000,MATCH("expected_goals",OLD!$Q$1:$DZ$1,0),0),0)</f>
        <v>1.34</v>
      </c>
      <c r="R68" s="22">
        <f>IFERROR(VLOOKUP(A68,#REF!,MATCH("xAG",#REF!,0),0),0)</f>
        <v>0</v>
      </c>
      <c r="S68" s="22">
        <f>IFERROR(VLOOKUP(B68,#REF!,MATCH("xAG",#REF!,0),0),0)</f>
        <v>0</v>
      </c>
      <c r="T68" s="22">
        <f>IFERROR(VLOOKUP(C68,#REF!,MATCH("xAG",#REF!,0),0),0)</f>
        <v>0</v>
      </c>
      <c r="U68" s="22">
        <f>IFERROR(VLOOKUP(D68,#REF!,MATCH("xAG",#REF!,0),0),0)</f>
        <v>0</v>
      </c>
      <c r="V68" s="92">
        <f>IFERROR(VLOOKUP($E68,OLD!$Q$1:$DZ$1000,MATCH("expected_assists",OLD!$Q$1:$DZ$1,0),0),0)</f>
        <v>2.0099999999999998</v>
      </c>
      <c r="W68" s="93">
        <f>IFERROR(VLOOKUP($E68,OLD!$Q$1:$DZ$1000,MATCH("total_points",OLD!$Q$1:$DZ$1,0),0),0)</f>
        <v>43</v>
      </c>
      <c r="X68" s="27">
        <f>IFERROR(VLOOKUP(E68,OLD!$Q$1:$BZ$1000,MATCH("defensive_contribution",OLD!$Q$1:$BZ$1,0),0),"")</f>
        <v>30</v>
      </c>
      <c r="Z68" s="26" t="str">
        <f>API!O68&amp;" "&amp;API!Y68</f>
        <v>0 FALSE</v>
      </c>
      <c r="AA68" s="26">
        <f>API!AF68</f>
        <v>91</v>
      </c>
    </row>
    <row r="69" spans="1:27">
      <c r="A69" s="22" t="str">
        <f>IF([1]FINAL!A69=0,"",[1]FINAL!A69)</f>
        <v>Justin Kluivert</v>
      </c>
      <c r="B69" s="22" t="str">
        <f>IF([1]FINAL!C69=0,"",[1]FINAL!C69)</f>
        <v>Kluivert</v>
      </c>
      <c r="C69" s="22" t="str">
        <f>IF([1]FINAL!E69=0,"",[1]FINAL!E69)</f>
        <v/>
      </c>
      <c r="D69" s="22" t="str">
        <f>IF([1]FINAL!G69=0,"",[1]FINAL!G69)</f>
        <v/>
      </c>
      <c r="E69" s="85">
        <f>[1]FINAL!$AO69</f>
        <v>70</v>
      </c>
      <c r="F69" s="26" t="str">
        <f>[1]FINAL!$V69</f>
        <v>BOU</v>
      </c>
      <c r="G69" s="27">
        <f>IFERROR(VLOOKUP($F69,Table2!$B$1:$C$21,MATCH("MP",Table2!$B$1:$C$1,0),0),"")</f>
        <v>38</v>
      </c>
      <c r="H69" s="23">
        <f>IFERROR(VLOOKUP(A69,PlayingTime!$B$1:$T$1001,MATCH("Min",PlayingTime!$B$2:$T$2,0),0),0)</f>
        <v>952</v>
      </c>
      <c r="I69" s="23">
        <f>IFERROR(VLOOKUP(B69,PlayingTime!$B$1:$T$1001,MATCH("Min",PlayingTime!$B$2:$T$2,0),0),0)</f>
        <v>0</v>
      </c>
      <c r="J69" s="23">
        <f>IFERROR(VLOOKUP(C69,PlayingTime!$B$1:$T$1001,MATCH("Min",PlayingTime!$B$2:$T$2,0),0),0)</f>
        <v>0</v>
      </c>
      <c r="K69" s="23">
        <f>IFERROR(VLOOKUP(D69,PlayingTime!$B$1:$T$1001,MATCH("Min",PlayingTime!$B$2:$T$2,0),0),0)</f>
        <v>0</v>
      </c>
      <c r="L69" s="93">
        <f>IFERROR(VLOOKUP($E69,OLD!$Q$1:$DZ$1000,MATCH("minutes",OLD!$Q$1:$DZ$1,0),0),0)</f>
        <v>945</v>
      </c>
      <c r="M69" s="22">
        <f>IFERROR(VLOOKUP(A69,#REF!,MATCH("xG",#REF!,0),0),0)</f>
        <v>0</v>
      </c>
      <c r="N69" s="22">
        <f>IFERROR(VLOOKUP(B69,#REF!,MATCH("xG",#REF!,0),0),0)</f>
        <v>0</v>
      </c>
      <c r="O69" s="22">
        <f>IFERROR(VLOOKUP(C69,#REF!,MATCH("xG",#REF!,0),0),0)</f>
        <v>0</v>
      </c>
      <c r="P69" s="22">
        <f>IFERROR(VLOOKUP(D69,#REF!,MATCH("xG",#REF!,0),0),0)</f>
        <v>0</v>
      </c>
      <c r="Q69" s="92">
        <f>IFERROR(VLOOKUP($E69,OLD!$Q$1:$DZ$1000,MATCH("expected_goals",OLD!$Q$1:$DZ$1,0),0),0)</f>
        <v>2.31</v>
      </c>
      <c r="R69" s="22">
        <f>IFERROR(VLOOKUP(A69,#REF!,MATCH("xAG",#REF!,0),0),0)</f>
        <v>0</v>
      </c>
      <c r="S69" s="22">
        <f>IFERROR(VLOOKUP(B69,#REF!,MATCH("xAG",#REF!,0),0),0)</f>
        <v>0</v>
      </c>
      <c r="T69" s="22">
        <f>IFERROR(VLOOKUP(C69,#REF!,MATCH("xAG",#REF!,0),0),0)</f>
        <v>0</v>
      </c>
      <c r="U69" s="22">
        <f>IFERROR(VLOOKUP(D69,#REF!,MATCH("xAG",#REF!,0),0),0)</f>
        <v>0</v>
      </c>
      <c r="V69" s="92">
        <f>IFERROR(VLOOKUP($E69,OLD!$Q$1:$DZ$1000,MATCH("expected_assists",OLD!$Q$1:$DZ$1,0),0),0)</f>
        <v>1.55</v>
      </c>
      <c r="W69" s="93">
        <f>IFERROR(VLOOKUP($E69,OLD!$Q$1:$DZ$1000,MATCH("total_points",OLD!$Q$1:$DZ$1,0),0),0)</f>
        <v>41</v>
      </c>
      <c r="X69" s="27">
        <f>IFERROR(VLOOKUP(E69,OLD!$Q$1:$BZ$1000,MATCH("defensive_contribution",OLD!$Q$1:$BZ$1,0),0),"")</f>
        <v>65</v>
      </c>
      <c r="Z69" s="26" t="str">
        <f>API!O69&amp;" "&amp;API!Y69</f>
        <v>0 FALSE</v>
      </c>
      <c r="AA69" s="26">
        <f>API!AF69</f>
        <v>91</v>
      </c>
    </row>
    <row r="70" spans="1:27">
      <c r="A70" s="22" t="str">
        <f>IF([1]FINAL!A70=0,"",[1]FINAL!A70)</f>
        <v>Jamie Bynoe-Gittens</v>
      </c>
      <c r="B70" s="22" t="str">
        <f>IF([1]FINAL!C70=0,"",[1]FINAL!C70)</f>
        <v>Gittens</v>
      </c>
      <c r="C70" s="22" t="str">
        <f>IF([1]FINAL!E70=0,"",[1]FINAL!E70)</f>
        <v>Jamie Gittens</v>
      </c>
      <c r="D70" s="22" t="str">
        <f>IF([1]FINAL!G70=0,"",[1]FINAL!G70)</f>
        <v/>
      </c>
      <c r="E70" s="85">
        <f>[1]FINAL!$AO70</f>
        <v>158</v>
      </c>
      <c r="F70" s="26" t="str">
        <f>[1]FINAL!$V70</f>
        <v>CHE</v>
      </c>
      <c r="G70" s="27">
        <f>IFERROR(VLOOKUP($F70,Table2!$B$1:$C$21,MATCH("MP",Table2!$B$1:$C$1,0),0),"")</f>
        <v>38</v>
      </c>
      <c r="H70" s="23">
        <f>IFERROR(VLOOKUP(A70,PlayingTime!$B$1:$T$1001,MATCH("Min",PlayingTime!$B$2:$T$2,0),0),0)</f>
        <v>0</v>
      </c>
      <c r="I70" s="23">
        <f>IFERROR(VLOOKUP(B70,PlayingTime!$B$1:$T$1001,MATCH("Min",PlayingTime!$B$2:$T$2,0),0),0)</f>
        <v>0</v>
      </c>
      <c r="J70" s="23">
        <f>IFERROR(VLOOKUP(C70,PlayingTime!$B$1:$T$1001,MATCH("Min",PlayingTime!$B$2:$T$2,0),0),0)</f>
        <v>495</v>
      </c>
      <c r="K70" s="23">
        <f>IFERROR(VLOOKUP(D70,PlayingTime!$B$1:$T$1001,MATCH("Min",PlayingTime!$B$2:$T$2,0),0),0)</f>
        <v>0</v>
      </c>
      <c r="L70" s="93">
        <f>IFERROR(VLOOKUP($E70,OLD!$Q$1:$DZ$1000,MATCH("minutes",OLD!$Q$1:$DZ$1,0),0),0)</f>
        <v>486</v>
      </c>
      <c r="M70" s="22">
        <f>IFERROR(VLOOKUP(A70,#REF!,MATCH("xG",#REF!,0),0),0)</f>
        <v>0</v>
      </c>
      <c r="N70" s="22">
        <f>IFERROR(VLOOKUP(B70,#REF!,MATCH("xG",#REF!,0),0),0)</f>
        <v>0</v>
      </c>
      <c r="O70" s="22">
        <f>IFERROR(VLOOKUP(C70,#REF!,MATCH("xG",#REF!,0),0),0)</f>
        <v>0</v>
      </c>
      <c r="P70" s="22">
        <f>IFERROR(VLOOKUP(D70,#REF!,MATCH("xG",#REF!,0),0),0)</f>
        <v>0</v>
      </c>
      <c r="Q70" s="92">
        <f>IFERROR(VLOOKUP($E70,OLD!$Q$1:$DZ$1000,MATCH("expected_goals",OLD!$Q$1:$DZ$1,0),0),0)</f>
        <v>0.81</v>
      </c>
      <c r="R70" s="22">
        <f>IFERROR(VLOOKUP(A70,#REF!,MATCH("xAG",#REF!,0),0),0)</f>
        <v>0</v>
      </c>
      <c r="S70" s="22">
        <f>IFERROR(VLOOKUP(B70,#REF!,MATCH("xAG",#REF!,0),0),0)</f>
        <v>0</v>
      </c>
      <c r="T70" s="22">
        <f>IFERROR(VLOOKUP(C70,#REF!,MATCH("xAG",#REF!,0),0),0)</f>
        <v>0</v>
      </c>
      <c r="U70" s="22">
        <f>IFERROR(VLOOKUP(D70,#REF!,MATCH("xAG",#REF!,0),0),0)</f>
        <v>0</v>
      </c>
      <c r="V70" s="92">
        <f>IFERROR(VLOOKUP($E70,OLD!$Q$1:$DZ$1000,MATCH("expected_assists",OLD!$Q$1:$DZ$1,0),0),0)</f>
        <v>0.94</v>
      </c>
      <c r="W70" s="93">
        <f>IFERROR(VLOOKUP($E70,OLD!$Q$1:$DZ$1000,MATCH("total_points",OLD!$Q$1:$DZ$1,0),0),0)</f>
        <v>25</v>
      </c>
      <c r="X70" s="27">
        <f>IFERROR(VLOOKUP(E70,OLD!$Q$1:$BZ$1000,MATCH("defensive_contribution",OLD!$Q$1:$BZ$1,0),0),"")</f>
        <v>29</v>
      </c>
      <c r="Z70" s="26" t="str">
        <f>API!O70&amp;" "&amp;API!Y70</f>
        <v>0 FALSE</v>
      </c>
      <c r="AA70" s="26">
        <f>API!AF70</f>
        <v>91</v>
      </c>
    </row>
    <row r="71" spans="1:27">
      <c r="A71" s="22" t="str">
        <f>IF([1]FINAL!A71=0,"",[1]FINAL!A71)</f>
        <v>Jaidon Anthony</v>
      </c>
      <c r="B71" s="22" t="str">
        <f>IF([1]FINAL!C71=0,"",[1]FINAL!C71)</f>
        <v>Anthony</v>
      </c>
      <c r="C71" s="22" t="str">
        <f>IF([1]FINAL!E71=0,"",[1]FINAL!E71)</f>
        <v/>
      </c>
      <c r="D71" s="22" t="str">
        <f>IF([1]FINAL!G71=0,"",[1]FINAL!G71)</f>
        <v/>
      </c>
      <c r="E71" s="85">
        <f>[1]FINAL!$AO71</f>
        <v>105</v>
      </c>
      <c r="F71" s="26" t="str">
        <f>[1]FINAL!$V71</f>
        <v>BRE</v>
      </c>
      <c r="G71" s="27">
        <f>IFERROR(VLOOKUP($F71,Table2!$B$1:$C$21,MATCH("MP",Table2!$B$1:$C$1,0),0),"")</f>
        <v>38</v>
      </c>
      <c r="H71" s="23">
        <f>IFERROR(VLOOKUP(A71,PlayingTime!$B$1:$T$1001,MATCH("Min",PlayingTime!$B$2:$T$2,0),0),0)</f>
        <v>2722</v>
      </c>
      <c r="I71" s="23">
        <f>IFERROR(VLOOKUP(B71,PlayingTime!$B$1:$T$1001,MATCH("Min",PlayingTime!$B$2:$T$2,0),0),0)</f>
        <v>0</v>
      </c>
      <c r="J71" s="23">
        <f>IFERROR(VLOOKUP(C71,PlayingTime!$B$1:$T$1001,MATCH("Min",PlayingTime!$B$2:$T$2,0),0),0)</f>
        <v>0</v>
      </c>
      <c r="K71" s="23">
        <f>IFERROR(VLOOKUP(D71,PlayingTime!$B$1:$T$1001,MATCH("Min",PlayingTime!$B$2:$T$2,0),0),0)</f>
        <v>0</v>
      </c>
      <c r="L71" s="93">
        <f>IFERROR(VLOOKUP($E71,OLD!$Q$1:$DZ$1000,MATCH("minutes",OLD!$Q$1:$DZ$1,0),0),0)</f>
        <v>2717</v>
      </c>
      <c r="M71" s="22">
        <f>IFERROR(VLOOKUP(A71,#REF!,MATCH("xG",#REF!,0),0),0)</f>
        <v>0</v>
      </c>
      <c r="N71" s="22">
        <f>IFERROR(VLOOKUP(B71,#REF!,MATCH("xG",#REF!,0),0),0)</f>
        <v>0</v>
      </c>
      <c r="O71" s="22">
        <f>IFERROR(VLOOKUP(C71,#REF!,MATCH("xG",#REF!,0),0),0)</f>
        <v>0</v>
      </c>
      <c r="P71" s="22">
        <f>IFERROR(VLOOKUP(D71,#REF!,MATCH("xG",#REF!,0),0),0)</f>
        <v>0</v>
      </c>
      <c r="Q71" s="92">
        <f>IFERROR(VLOOKUP($E71,OLD!$Q$1:$DZ$1000,MATCH("expected_goals",OLD!$Q$1:$DZ$1,0),0),0)</f>
        <v>5.1100000000000003</v>
      </c>
      <c r="R71" s="22">
        <f>IFERROR(VLOOKUP(A71,#REF!,MATCH("xAG",#REF!,0),0),0)</f>
        <v>0</v>
      </c>
      <c r="S71" s="22">
        <f>IFERROR(VLOOKUP(B71,#REF!,MATCH("xAG",#REF!,0),0),0)</f>
        <v>0</v>
      </c>
      <c r="T71" s="22">
        <f>IFERROR(VLOOKUP(C71,#REF!,MATCH("xAG",#REF!,0),0),0)</f>
        <v>0</v>
      </c>
      <c r="U71" s="22">
        <f>IFERROR(VLOOKUP(D71,#REF!,MATCH("xAG",#REF!,0),0),0)</f>
        <v>0</v>
      </c>
      <c r="V71" s="92">
        <f>IFERROR(VLOOKUP($E71,OLD!$Q$1:$DZ$1000,MATCH("expected_assists",OLD!$Q$1:$DZ$1,0),0),0)</f>
        <v>2.85</v>
      </c>
      <c r="W71" s="93">
        <f>IFERROR(VLOOKUP($E71,OLD!$Q$1:$DZ$1000,MATCH("total_points",OLD!$Q$1:$DZ$1,0),0),0)</f>
        <v>127</v>
      </c>
      <c r="X71" s="27">
        <f>IFERROR(VLOOKUP(E71,OLD!$Q$1:$BZ$1000,MATCH("defensive_contribution",OLD!$Q$1:$BZ$1,0),0),"")</f>
        <v>232</v>
      </c>
      <c r="Z71" s="26" t="str">
        <f>API!O71&amp;" "&amp;API!Y71</f>
        <v>0 FALSE</v>
      </c>
      <c r="AA71" s="26">
        <f>API!AF71</f>
        <v>91</v>
      </c>
    </row>
    <row r="72" spans="1:27">
      <c r="A72" s="22" t="str">
        <f>IF([1]FINAL!A72=0,"",[1]FINAL!A72)</f>
        <v>Bazoumana Touré</v>
      </c>
      <c r="B72" s="22" t="str">
        <f>IF([1]FINAL!C72=0,"",[1]FINAL!C72)</f>
        <v>Touré</v>
      </c>
      <c r="C72" s="22" t="str">
        <f>IF([1]FINAL!E72=0,"",[1]FINAL!E72)</f>
        <v/>
      </c>
      <c r="D72" s="22" t="str">
        <f>IF([1]FINAL!G72=0,"",[1]FINAL!G72)</f>
        <v/>
      </c>
      <c r="E72" s="85">
        <f>[1]FINAL!$AO72</f>
        <v>461</v>
      </c>
      <c r="F72" s="26" t="str">
        <f>[1]FINAL!$V72</f>
        <v>NEW</v>
      </c>
      <c r="G72" s="27">
        <f>IFERROR(VLOOKUP($F72,Table2!$B$1:$C$21,MATCH("MP",Table2!$B$1:$C$1,0),0),"")</f>
        <v>38</v>
      </c>
      <c r="H72" s="23">
        <f>IFERROR(VLOOKUP(A72,PlayingTime!$B$1:$T$1001,MATCH("Min",PlayingTime!$B$2:$T$2,0),0),0)</f>
        <v>0</v>
      </c>
      <c r="I72" s="23">
        <f>IFERROR(VLOOKUP(B72,PlayingTime!$B$1:$T$1001,MATCH("Min",PlayingTime!$B$2:$T$2,0),0),0)</f>
        <v>0</v>
      </c>
      <c r="J72" s="23">
        <f>IFERROR(VLOOKUP(C72,PlayingTime!$B$1:$T$1001,MATCH("Min",PlayingTime!$B$2:$T$2,0),0),0)</f>
        <v>0</v>
      </c>
      <c r="K72" s="23">
        <f>IFERROR(VLOOKUP(D72,PlayingTime!$B$1:$T$1001,MATCH("Min",PlayingTime!$B$2:$T$2,0),0),0)</f>
        <v>0</v>
      </c>
      <c r="L72" s="93">
        <f>IFERROR(VLOOKUP($E72,OLD!$Q$1:$DZ$1000,MATCH("minutes",OLD!$Q$1:$DZ$1,0),0),0)</f>
        <v>0</v>
      </c>
      <c r="M72" s="22">
        <f>IFERROR(VLOOKUP(A72,#REF!,MATCH("xG",#REF!,0),0),0)</f>
        <v>0</v>
      </c>
      <c r="N72" s="22">
        <f>IFERROR(VLOOKUP(B72,#REF!,MATCH("xG",#REF!,0),0),0)</f>
        <v>0</v>
      </c>
      <c r="O72" s="22">
        <f>IFERROR(VLOOKUP(C72,#REF!,MATCH("xG",#REF!,0),0),0)</f>
        <v>0</v>
      </c>
      <c r="P72" s="22">
        <f>IFERROR(VLOOKUP(D72,#REF!,MATCH("xG",#REF!,0),0),0)</f>
        <v>0</v>
      </c>
      <c r="Q72" s="92">
        <f>IFERROR(VLOOKUP($E72,OLD!$Q$1:$DZ$1000,MATCH("expected_goals",OLD!$Q$1:$DZ$1,0),0),0)</f>
        <v>0</v>
      </c>
      <c r="R72" s="22">
        <f>IFERROR(VLOOKUP(A72,#REF!,MATCH("xAG",#REF!,0),0),0)</f>
        <v>0</v>
      </c>
      <c r="S72" s="22">
        <f>IFERROR(VLOOKUP(B72,#REF!,MATCH("xAG",#REF!,0),0),0)</f>
        <v>0</v>
      </c>
      <c r="T72" s="22">
        <f>IFERROR(VLOOKUP(C72,#REF!,MATCH("xAG",#REF!,0),0),0)</f>
        <v>0</v>
      </c>
      <c r="U72" s="22">
        <f>IFERROR(VLOOKUP(D72,#REF!,MATCH("xAG",#REF!,0),0),0)</f>
        <v>0</v>
      </c>
      <c r="V72" s="92">
        <f>IFERROR(VLOOKUP($E72,OLD!$Q$1:$DZ$1000,MATCH("expected_assists",OLD!$Q$1:$DZ$1,0),0),0)</f>
        <v>0</v>
      </c>
      <c r="W72" s="93">
        <f>IFERROR(VLOOKUP($E72,OLD!$Q$1:$DZ$1000,MATCH("total_points",OLD!$Q$1:$DZ$1,0),0),0)</f>
        <v>0</v>
      </c>
      <c r="X72" s="27" t="str">
        <f>IFERROR(VLOOKUP(E72,OLD!$Q$1:$BZ$1000,MATCH("defensive_contribution",OLD!$Q$1:$BZ$1,0),0),"")</f>
        <v/>
      </c>
      <c r="Z72" s="26" t="str">
        <f>API!O72&amp;" "&amp;API!Y72</f>
        <v>0 FALSE</v>
      </c>
      <c r="AA72" s="26">
        <f>API!AF72</f>
        <v>91</v>
      </c>
    </row>
    <row r="73" spans="1:27">
      <c r="A73" s="22" t="str">
        <f>IF([1]FINAL!A73=0,"",[1]FINAL!A73)</f>
        <v>Johan Manzambi</v>
      </c>
      <c r="B73" s="22" t="str">
        <f>IF([1]FINAL!C73=0,"",[1]FINAL!C73)</f>
        <v>Manzambi</v>
      </c>
      <c r="C73" s="22" t="str">
        <f>IF([1]FINAL!E73=0,"",[1]FINAL!E73)</f>
        <v/>
      </c>
      <c r="D73" s="22" t="str">
        <f>IF([1]FINAL!G73=0,"",[1]FINAL!G73)</f>
        <v/>
      </c>
      <c r="E73" s="85">
        <f>[1]FINAL!$AO73</f>
        <v>53</v>
      </c>
      <c r="F73" s="26" t="str">
        <f>[1]FINAL!$V73</f>
        <v>AVL</v>
      </c>
      <c r="G73" s="27">
        <f>IFERROR(VLOOKUP($F73,Table2!$B$1:$C$21,MATCH("MP",Table2!$B$1:$C$1,0),0),"")</f>
        <v>38</v>
      </c>
      <c r="H73" s="23">
        <f>IFERROR(VLOOKUP(A73,PlayingTime!$B$1:$T$1001,MATCH("Min",PlayingTime!$B$2:$T$2,0),0),0)</f>
        <v>0</v>
      </c>
      <c r="I73" s="23">
        <f>IFERROR(VLOOKUP(B73,PlayingTime!$B$1:$T$1001,MATCH("Min",PlayingTime!$B$2:$T$2,0),0),0)</f>
        <v>0</v>
      </c>
      <c r="J73" s="23">
        <f>IFERROR(VLOOKUP(C73,PlayingTime!$B$1:$T$1001,MATCH("Min",PlayingTime!$B$2:$T$2,0),0),0)</f>
        <v>0</v>
      </c>
      <c r="K73" s="23">
        <f>IFERROR(VLOOKUP(D73,PlayingTime!$B$1:$T$1001,MATCH("Min",PlayingTime!$B$2:$T$2,0),0),0)</f>
        <v>0</v>
      </c>
      <c r="L73" s="93">
        <f>IFERROR(VLOOKUP($E73,OLD!$Q$1:$DZ$1000,MATCH("minutes",OLD!$Q$1:$DZ$1,0),0),0)</f>
        <v>0</v>
      </c>
      <c r="M73" s="22">
        <f>IFERROR(VLOOKUP(A73,#REF!,MATCH("xG",#REF!,0),0),0)</f>
        <v>0</v>
      </c>
      <c r="N73" s="22">
        <f>IFERROR(VLOOKUP(B73,#REF!,MATCH("xG",#REF!,0),0),0)</f>
        <v>0</v>
      </c>
      <c r="O73" s="22">
        <f>IFERROR(VLOOKUP(C73,#REF!,MATCH("xG",#REF!,0),0),0)</f>
        <v>0</v>
      </c>
      <c r="P73" s="22">
        <f>IFERROR(VLOOKUP(D73,#REF!,MATCH("xG",#REF!,0),0),0)</f>
        <v>0</v>
      </c>
      <c r="Q73" s="92">
        <f>IFERROR(VLOOKUP($E73,OLD!$Q$1:$DZ$1000,MATCH("expected_goals",OLD!$Q$1:$DZ$1,0),0),0)</f>
        <v>0</v>
      </c>
      <c r="R73" s="22">
        <f>IFERROR(VLOOKUP(A73,#REF!,MATCH("xAG",#REF!,0),0),0)</f>
        <v>0</v>
      </c>
      <c r="S73" s="22">
        <f>IFERROR(VLOOKUP(B73,#REF!,MATCH("xAG",#REF!,0),0),0)</f>
        <v>0</v>
      </c>
      <c r="T73" s="22">
        <f>IFERROR(VLOOKUP(C73,#REF!,MATCH("xAG",#REF!,0),0),0)</f>
        <v>0</v>
      </c>
      <c r="U73" s="22">
        <f>IFERROR(VLOOKUP(D73,#REF!,MATCH("xAG",#REF!,0),0),0)</f>
        <v>0</v>
      </c>
      <c r="V73" s="92">
        <f>IFERROR(VLOOKUP($E73,OLD!$Q$1:$DZ$1000,MATCH("expected_assists",OLD!$Q$1:$DZ$1,0),0),0)</f>
        <v>0</v>
      </c>
      <c r="W73" s="93">
        <f>IFERROR(VLOOKUP($E73,OLD!$Q$1:$DZ$1000,MATCH("total_points",OLD!$Q$1:$DZ$1,0),0),0)</f>
        <v>0</v>
      </c>
      <c r="X73" s="27" t="str">
        <f>IFERROR(VLOOKUP(E73,OLD!$Q$1:$BZ$1000,MATCH("defensive_contribution",OLD!$Q$1:$BZ$1,0),0),"")</f>
        <v/>
      </c>
      <c r="Z73" s="26" t="str">
        <f>API!O73&amp;" "&amp;API!Y73</f>
        <v>0 FALSE</v>
      </c>
      <c r="AA73" s="26">
        <f>API!AF73</f>
        <v>91</v>
      </c>
    </row>
    <row r="74" spans="1:27">
      <c r="A74" s="22" t="str">
        <f>IF([1]FINAL!A74=0,"",[1]FINAL!A74)</f>
        <v>Ethan Ampadu</v>
      </c>
      <c r="B74" s="22" t="str">
        <f>IF([1]FINAL!C74=0,"",[1]FINAL!C74)</f>
        <v>Ampadu</v>
      </c>
      <c r="C74" s="22" t="str">
        <f>IF([1]FINAL!E74=0,"",[1]FINAL!E74)</f>
        <v/>
      </c>
      <c r="D74" s="22" t="str">
        <f>IF([1]FINAL!G74=0,"",[1]FINAL!G74)</f>
        <v/>
      </c>
      <c r="E74" s="85">
        <f>[1]FINAL!$AO74</f>
        <v>338</v>
      </c>
      <c r="F74" s="26" t="str">
        <f>[1]FINAL!$V74</f>
        <v>LEE</v>
      </c>
      <c r="G74" s="27">
        <f>IFERROR(VLOOKUP($F74,Table2!$B$1:$C$21,MATCH("MP",Table2!$B$1:$C$1,0),0),"")</f>
        <v>38</v>
      </c>
      <c r="H74" s="23">
        <f>IFERROR(VLOOKUP(A74,PlayingTime!$B$1:$T$1001,MATCH("Min",PlayingTime!$B$2:$T$2,0),0),0)</f>
        <v>3119</v>
      </c>
      <c r="I74" s="23">
        <f>IFERROR(VLOOKUP(B74,PlayingTime!$B$1:$T$1001,MATCH("Min",PlayingTime!$B$2:$T$2,0),0),0)</f>
        <v>0</v>
      </c>
      <c r="J74" s="23">
        <f>IFERROR(VLOOKUP(C74,PlayingTime!$B$1:$T$1001,MATCH("Min",PlayingTime!$B$2:$T$2,0),0),0)</f>
        <v>0</v>
      </c>
      <c r="K74" s="23">
        <f>IFERROR(VLOOKUP(D74,PlayingTime!$B$1:$T$1001,MATCH("Min",PlayingTime!$B$2:$T$2,0),0),0)</f>
        <v>0</v>
      </c>
      <c r="L74" s="93">
        <f>IFERROR(VLOOKUP($E74,OLD!$Q$1:$DZ$1000,MATCH("minutes",OLD!$Q$1:$DZ$1,0),0),0)</f>
        <v>3119</v>
      </c>
      <c r="M74" s="22">
        <f>IFERROR(VLOOKUP(A74,#REF!,MATCH("xG",#REF!,0),0),0)</f>
        <v>0</v>
      </c>
      <c r="N74" s="22">
        <f>IFERROR(VLOOKUP(B74,#REF!,MATCH("xG",#REF!,0),0),0)</f>
        <v>0</v>
      </c>
      <c r="O74" s="22">
        <f>IFERROR(VLOOKUP(C74,#REF!,MATCH("xG",#REF!,0),0),0)</f>
        <v>0</v>
      </c>
      <c r="P74" s="22">
        <f>IFERROR(VLOOKUP(D74,#REF!,MATCH("xG",#REF!,0),0),0)</f>
        <v>0</v>
      </c>
      <c r="Q74" s="92">
        <f>IFERROR(VLOOKUP($E74,OLD!$Q$1:$DZ$1000,MATCH("expected_goals",OLD!$Q$1:$DZ$1,0),0),0)</f>
        <v>2.4700000000000002</v>
      </c>
      <c r="R74" s="22">
        <f>IFERROR(VLOOKUP(A74,#REF!,MATCH("xAG",#REF!,0),0),0)</f>
        <v>0</v>
      </c>
      <c r="S74" s="22">
        <f>IFERROR(VLOOKUP(B74,#REF!,MATCH("xAG",#REF!,0),0),0)</f>
        <v>0</v>
      </c>
      <c r="T74" s="22">
        <f>IFERROR(VLOOKUP(C74,#REF!,MATCH("xAG",#REF!,0),0),0)</f>
        <v>0</v>
      </c>
      <c r="U74" s="22">
        <f>IFERROR(VLOOKUP(D74,#REF!,MATCH("xAG",#REF!,0),0),0)</f>
        <v>0</v>
      </c>
      <c r="V74" s="92">
        <f>IFERROR(VLOOKUP($E74,OLD!$Q$1:$DZ$1000,MATCH("expected_assists",OLD!$Q$1:$DZ$1,0),0),0)</f>
        <v>2.2000000000000002</v>
      </c>
      <c r="W74" s="93">
        <f>IFERROR(VLOOKUP($E74,OLD!$Q$1:$DZ$1000,MATCH("total_points",OLD!$Q$1:$DZ$1,0),0),0)</f>
        <v>134</v>
      </c>
      <c r="X74" s="27">
        <f>IFERROR(VLOOKUP(E74,OLD!$Q$1:$BZ$1000,MATCH("defensive_contribution",OLD!$Q$1:$BZ$1,0),0),"")</f>
        <v>416</v>
      </c>
      <c r="Z74" s="26" t="str">
        <f>API!O74&amp;" "&amp;API!Y74</f>
        <v>0 FALSE</v>
      </c>
      <c r="AA74" s="26">
        <f>API!AF74</f>
        <v>91</v>
      </c>
    </row>
    <row r="75" spans="1:27">
      <c r="A75" s="22" t="str">
        <f>IF([1]FINAL!A75=0,"",[1]FINAL!A75)</f>
        <v>Martín Zubimendi Ibáñez</v>
      </c>
      <c r="B75" s="22" t="str">
        <f>IF([1]FINAL!C75=0,"",[1]FINAL!C75)</f>
        <v>Zubimendi</v>
      </c>
      <c r="C75" s="22" t="str">
        <f>IF([1]FINAL!E75=0,"",[1]FINAL!E75)</f>
        <v>Martín Zubimendi</v>
      </c>
      <c r="D75" s="22" t="str">
        <f>IF([1]FINAL!G75=0,"",[1]FINAL!G75)</f>
        <v/>
      </c>
      <c r="E75" s="85">
        <f>[1]FINAL!$AO75</f>
        <v>19</v>
      </c>
      <c r="F75" s="26" t="str">
        <f>[1]FINAL!$V75</f>
        <v>ARS</v>
      </c>
      <c r="G75" s="27">
        <f>IFERROR(VLOOKUP($F75,Table2!$B$1:$C$21,MATCH("MP",Table2!$B$1:$C$1,0),0),"")</f>
        <v>38</v>
      </c>
      <c r="H75" s="23">
        <f>IFERROR(VLOOKUP(A75,PlayingTime!$B$1:$T$1001,MATCH("Min",PlayingTime!$B$2:$T$2,0),0),0)</f>
        <v>0</v>
      </c>
      <c r="I75" s="23">
        <f>IFERROR(VLOOKUP(B75,PlayingTime!$B$1:$T$1001,MATCH("Min",PlayingTime!$B$2:$T$2,0),0),0)</f>
        <v>0</v>
      </c>
      <c r="J75" s="23">
        <f>IFERROR(VLOOKUP(C75,PlayingTime!$B$1:$T$1001,MATCH("Min",PlayingTime!$B$2:$T$2,0),0),0)</f>
        <v>2992</v>
      </c>
      <c r="K75" s="23">
        <f>IFERROR(VLOOKUP(D75,PlayingTime!$B$1:$T$1001,MATCH("Min",PlayingTime!$B$2:$T$2,0),0),0)</f>
        <v>0</v>
      </c>
      <c r="L75" s="93">
        <f>IFERROR(VLOOKUP($E75,OLD!$Q$1:$DZ$1000,MATCH("minutes",OLD!$Q$1:$DZ$1,0),0),0)</f>
        <v>2991</v>
      </c>
      <c r="M75" s="22">
        <f>IFERROR(VLOOKUP(A75,#REF!,MATCH("xG",#REF!,0),0),0)</f>
        <v>0</v>
      </c>
      <c r="N75" s="22">
        <f>IFERROR(VLOOKUP(B75,#REF!,MATCH("xG",#REF!,0),0),0)</f>
        <v>0</v>
      </c>
      <c r="O75" s="22">
        <f>IFERROR(VLOOKUP(C75,#REF!,MATCH("xG",#REF!,0),0),0)</f>
        <v>0</v>
      </c>
      <c r="P75" s="22">
        <f>IFERROR(VLOOKUP(D75,#REF!,MATCH("xG",#REF!,0),0),0)</f>
        <v>0</v>
      </c>
      <c r="Q75" s="92">
        <f>IFERROR(VLOOKUP($E75,OLD!$Q$1:$DZ$1000,MATCH("expected_goals",OLD!$Q$1:$DZ$1,0),0),0)</f>
        <v>2.84</v>
      </c>
      <c r="R75" s="22">
        <f>IFERROR(VLOOKUP(A75,#REF!,MATCH("xAG",#REF!,0),0),0)</f>
        <v>0</v>
      </c>
      <c r="S75" s="22">
        <f>IFERROR(VLOOKUP(B75,#REF!,MATCH("xAG",#REF!,0),0),0)</f>
        <v>0</v>
      </c>
      <c r="T75" s="22">
        <f>IFERROR(VLOOKUP(C75,#REF!,MATCH("xAG",#REF!,0),0),0)</f>
        <v>0</v>
      </c>
      <c r="U75" s="22">
        <f>IFERROR(VLOOKUP(D75,#REF!,MATCH("xAG",#REF!,0),0),0)</f>
        <v>0</v>
      </c>
      <c r="V75" s="92">
        <f>IFERROR(VLOOKUP($E75,OLD!$Q$1:$DZ$1000,MATCH("expected_assists",OLD!$Q$1:$DZ$1,0),0),0)</f>
        <v>2.27</v>
      </c>
      <c r="W75" s="93">
        <f>IFERROR(VLOOKUP($E75,OLD!$Q$1:$DZ$1000,MATCH("total_points",OLD!$Q$1:$DZ$1,0),0),0)</f>
        <v>133</v>
      </c>
      <c r="X75" s="27">
        <f>IFERROR(VLOOKUP(E75,OLD!$Q$1:$BZ$1000,MATCH("defensive_contribution",OLD!$Q$1:$BZ$1,0),0),"")</f>
        <v>307</v>
      </c>
      <c r="Z75" s="26" t="str">
        <f>API!O75&amp;" "&amp;API!Y75</f>
        <v>0 FALSE</v>
      </c>
      <c r="AA75" s="26">
        <f>API!AF75</f>
        <v>91</v>
      </c>
    </row>
    <row r="76" spans="1:27">
      <c r="A76" s="22" t="str">
        <f>IF([1]FINAL!A76=0,"",[1]FINAL!A76)</f>
        <v>Brenden Aaronson</v>
      </c>
      <c r="B76" s="22" t="str">
        <f>IF([1]FINAL!C76=0,"",[1]FINAL!C76)</f>
        <v>Aaronson</v>
      </c>
      <c r="C76" s="22" t="str">
        <f>IF([1]FINAL!E76=0,"",[1]FINAL!E76)</f>
        <v/>
      </c>
      <c r="D76" s="22" t="str">
        <f>IF([1]FINAL!G76=0,"",[1]FINAL!G76)</f>
        <v/>
      </c>
      <c r="E76" s="85">
        <f>[1]FINAL!$AO76</f>
        <v>337</v>
      </c>
      <c r="F76" s="26" t="str">
        <f>[1]FINAL!$V76</f>
        <v>LEE</v>
      </c>
      <c r="G76" s="27">
        <f>IFERROR(VLOOKUP($F76,Table2!$B$1:$C$21,MATCH("MP",Table2!$B$1:$C$1,0),0),"")</f>
        <v>38</v>
      </c>
      <c r="H76" s="23">
        <f>IFERROR(VLOOKUP(A76,PlayingTime!$B$1:$T$1001,MATCH("Min",PlayingTime!$B$2:$T$2,0),0),0)</f>
        <v>2449</v>
      </c>
      <c r="I76" s="23">
        <f>IFERROR(VLOOKUP(B76,PlayingTime!$B$1:$T$1001,MATCH("Min",PlayingTime!$B$2:$T$2,0),0),0)</f>
        <v>0</v>
      </c>
      <c r="J76" s="23">
        <f>IFERROR(VLOOKUP(C76,PlayingTime!$B$1:$T$1001,MATCH("Min",PlayingTime!$B$2:$T$2,0),0),0)</f>
        <v>0</v>
      </c>
      <c r="K76" s="23">
        <f>IFERROR(VLOOKUP(D76,PlayingTime!$B$1:$T$1001,MATCH("Min",PlayingTime!$B$2:$T$2,0),0),0)</f>
        <v>0</v>
      </c>
      <c r="L76" s="93">
        <f>IFERROR(VLOOKUP($E76,OLD!$Q$1:$DZ$1000,MATCH("minutes",OLD!$Q$1:$DZ$1,0),0),0)</f>
        <v>2449</v>
      </c>
      <c r="M76" s="22">
        <f>IFERROR(VLOOKUP(A76,#REF!,MATCH("xG",#REF!,0),0),0)</f>
        <v>0</v>
      </c>
      <c r="N76" s="22">
        <f>IFERROR(VLOOKUP(B76,#REF!,MATCH("xG",#REF!,0),0),0)</f>
        <v>0</v>
      </c>
      <c r="O76" s="22">
        <f>IFERROR(VLOOKUP(C76,#REF!,MATCH("xG",#REF!,0),0),0)</f>
        <v>0</v>
      </c>
      <c r="P76" s="22">
        <f>IFERROR(VLOOKUP(D76,#REF!,MATCH("xG",#REF!,0),0),0)</f>
        <v>0</v>
      </c>
      <c r="Q76" s="92">
        <f>IFERROR(VLOOKUP($E76,OLD!$Q$1:$DZ$1000,MATCH("expected_goals",OLD!$Q$1:$DZ$1,0),0),0)</f>
        <v>4.53</v>
      </c>
      <c r="R76" s="22">
        <f>IFERROR(VLOOKUP(A76,#REF!,MATCH("xAG",#REF!,0),0),0)</f>
        <v>0</v>
      </c>
      <c r="S76" s="22">
        <f>IFERROR(VLOOKUP(B76,#REF!,MATCH("xAG",#REF!,0),0),0)</f>
        <v>0</v>
      </c>
      <c r="T76" s="22">
        <f>IFERROR(VLOOKUP(C76,#REF!,MATCH("xAG",#REF!,0),0),0)</f>
        <v>0</v>
      </c>
      <c r="U76" s="22">
        <f>IFERROR(VLOOKUP(D76,#REF!,MATCH("xAG",#REF!,0),0),0)</f>
        <v>0</v>
      </c>
      <c r="V76" s="92">
        <f>IFERROR(VLOOKUP($E76,OLD!$Q$1:$DZ$1000,MATCH("expected_assists",OLD!$Q$1:$DZ$1,0),0),0)</f>
        <v>3.6</v>
      </c>
      <c r="W76" s="93">
        <f>IFERROR(VLOOKUP($E76,OLD!$Q$1:$DZ$1000,MATCH("total_points",OLD!$Q$1:$DZ$1,0),0),0)</f>
        <v>126</v>
      </c>
      <c r="X76" s="27">
        <f>IFERROR(VLOOKUP(E76,OLD!$Q$1:$BZ$1000,MATCH("defensive_contribution",OLD!$Q$1:$BZ$1,0),0),"")</f>
        <v>216</v>
      </c>
      <c r="Z76" s="26" t="str">
        <f>API!O76&amp;" "&amp;API!Y76</f>
        <v>0 FALSE</v>
      </c>
      <c r="AA76" s="26">
        <f>API!AF76</f>
        <v>91</v>
      </c>
    </row>
    <row r="77" spans="1:27">
      <c r="A77" s="22" t="str">
        <f>IF([1]FINAL!A77=0,"",[1]FINAL!A77)</f>
        <v>Granit Xhaka</v>
      </c>
      <c r="B77" s="22" t="str">
        <f>IF([1]FINAL!C77=0,"",[1]FINAL!C77)</f>
        <v>Xhaka</v>
      </c>
      <c r="C77" s="22" t="str">
        <f>IF([1]FINAL!E77=0,"",[1]FINAL!E77)</f>
        <v/>
      </c>
      <c r="D77" s="22" t="str">
        <f>IF([1]FINAL!G77=0,"",[1]FINAL!G77)</f>
        <v/>
      </c>
      <c r="E77" s="85">
        <f>[1]FINAL!$AO77</f>
        <v>544</v>
      </c>
      <c r="F77" s="26" t="str">
        <f>[1]FINAL!$V77</f>
        <v>SUN</v>
      </c>
      <c r="G77" s="27">
        <f>IFERROR(VLOOKUP($F77,Table2!$B$1:$C$21,MATCH("MP",Table2!$B$1:$C$1,0),0),"")</f>
        <v>38</v>
      </c>
      <c r="H77" s="23">
        <f>IFERROR(VLOOKUP(A77,PlayingTime!$B$1:$T$1001,MATCH("Min",PlayingTime!$B$2:$T$2,0),0),0)</f>
        <v>2904</v>
      </c>
      <c r="I77" s="23">
        <f>IFERROR(VLOOKUP(B77,PlayingTime!$B$1:$T$1001,MATCH("Min",PlayingTime!$B$2:$T$2,0),0),0)</f>
        <v>0</v>
      </c>
      <c r="J77" s="23">
        <f>IFERROR(VLOOKUP(C77,PlayingTime!$B$1:$T$1001,MATCH("Min",PlayingTime!$B$2:$T$2,0),0),0)</f>
        <v>0</v>
      </c>
      <c r="K77" s="23">
        <f>IFERROR(VLOOKUP(D77,PlayingTime!$B$1:$T$1001,MATCH("Min",PlayingTime!$B$2:$T$2,0),0),0)</f>
        <v>0</v>
      </c>
      <c r="L77" s="93">
        <f>IFERROR(VLOOKUP($E77,OLD!$Q$1:$DZ$1000,MATCH("minutes",OLD!$Q$1:$DZ$1,0),0),0)</f>
        <v>2901</v>
      </c>
      <c r="M77" s="22">
        <f>IFERROR(VLOOKUP(A77,#REF!,MATCH("xG",#REF!,0),0),0)</f>
        <v>0</v>
      </c>
      <c r="N77" s="22">
        <f>IFERROR(VLOOKUP(B77,#REF!,MATCH("xG",#REF!,0),0),0)</f>
        <v>0</v>
      </c>
      <c r="O77" s="22">
        <f>IFERROR(VLOOKUP(C77,#REF!,MATCH("xG",#REF!,0),0),0)</f>
        <v>0</v>
      </c>
      <c r="P77" s="22">
        <f>IFERROR(VLOOKUP(D77,#REF!,MATCH("xG",#REF!,0),0),0)</f>
        <v>0</v>
      </c>
      <c r="Q77" s="92">
        <f>IFERROR(VLOOKUP($E77,OLD!$Q$1:$DZ$1000,MATCH("expected_goals",OLD!$Q$1:$DZ$1,0),0),0)</f>
        <v>1.01</v>
      </c>
      <c r="R77" s="22">
        <f>IFERROR(VLOOKUP(A77,#REF!,MATCH("xAG",#REF!,0),0),0)</f>
        <v>0</v>
      </c>
      <c r="S77" s="22">
        <f>IFERROR(VLOOKUP(B77,#REF!,MATCH("xAG",#REF!,0),0),0)</f>
        <v>0</v>
      </c>
      <c r="T77" s="22">
        <f>IFERROR(VLOOKUP(C77,#REF!,MATCH("xAG",#REF!,0),0),0)</f>
        <v>0</v>
      </c>
      <c r="U77" s="22">
        <f>IFERROR(VLOOKUP(D77,#REF!,MATCH("xAG",#REF!,0),0),0)</f>
        <v>0</v>
      </c>
      <c r="V77" s="92">
        <f>IFERROR(VLOOKUP($E77,OLD!$Q$1:$DZ$1000,MATCH("expected_assists",OLD!$Q$1:$DZ$1,0),0),0)</f>
        <v>3.73</v>
      </c>
      <c r="W77" s="93">
        <f>IFERROR(VLOOKUP($E77,OLD!$Q$1:$DZ$1000,MATCH("total_points",OLD!$Q$1:$DZ$1,0),0),0)</f>
        <v>124</v>
      </c>
      <c r="X77" s="27">
        <f>IFERROR(VLOOKUP(E77,OLD!$Q$1:$BZ$1000,MATCH("defensive_contribution",OLD!$Q$1:$BZ$1,0),0),"")</f>
        <v>362</v>
      </c>
      <c r="Z77" s="26" t="str">
        <f>API!O77&amp;" "&amp;API!Y77</f>
        <v>0 FALSE</v>
      </c>
      <c r="AA77" s="26">
        <f>API!AF77</f>
        <v>91</v>
      </c>
    </row>
    <row r="78" spans="1:27">
      <c r="A78" s="22" t="str">
        <f>IF([1]FINAL!A78=0,"",[1]FINAL!A78)</f>
        <v>Keane Lewis-Potter</v>
      </c>
      <c r="B78" s="22" t="str">
        <f>IF([1]FINAL!C78=0,"",[1]FINAL!C78)</f>
        <v>Lewis-Potter</v>
      </c>
      <c r="C78" s="22" t="str">
        <f>IF([1]FINAL!E78=0,"",[1]FINAL!E78)</f>
        <v/>
      </c>
      <c r="D78" s="22" t="str">
        <f>IF([1]FINAL!G78=0,"",[1]FINAL!G78)</f>
        <v/>
      </c>
      <c r="E78" s="85">
        <f>[1]FINAL!$AO78</f>
        <v>86</v>
      </c>
      <c r="F78" s="26" t="str">
        <f>[1]FINAL!$V78</f>
        <v>BRE</v>
      </c>
      <c r="G78" s="27">
        <f>IFERROR(VLOOKUP($F78,Table2!$B$1:$C$21,MATCH("MP",Table2!$B$1:$C$1,0),0),"")</f>
        <v>38</v>
      </c>
      <c r="H78" s="23">
        <f>IFERROR(VLOOKUP(A78,PlayingTime!$B$1:$T$1001,MATCH("Min",PlayingTime!$B$2:$T$2,0),0),0)</f>
        <v>1972</v>
      </c>
      <c r="I78" s="23">
        <f>IFERROR(VLOOKUP(B78,PlayingTime!$B$1:$T$1001,MATCH("Min",PlayingTime!$B$2:$T$2,0),0),0)</f>
        <v>0</v>
      </c>
      <c r="J78" s="23">
        <f>IFERROR(VLOOKUP(C78,PlayingTime!$B$1:$T$1001,MATCH("Min",PlayingTime!$B$2:$T$2,0),0),0)</f>
        <v>0</v>
      </c>
      <c r="K78" s="23">
        <f>IFERROR(VLOOKUP(D78,PlayingTime!$B$1:$T$1001,MATCH("Min",PlayingTime!$B$2:$T$2,0),0),0)</f>
        <v>0</v>
      </c>
      <c r="L78" s="93">
        <f>IFERROR(VLOOKUP($E78,OLD!$Q$1:$DZ$1000,MATCH("minutes",OLD!$Q$1:$DZ$1,0),0),0)</f>
        <v>1960</v>
      </c>
      <c r="M78" s="22">
        <f>IFERROR(VLOOKUP(A78,#REF!,MATCH("xG",#REF!,0),0),0)</f>
        <v>0</v>
      </c>
      <c r="N78" s="22">
        <f>IFERROR(VLOOKUP(B78,#REF!,MATCH("xG",#REF!,0),0),0)</f>
        <v>0</v>
      </c>
      <c r="O78" s="22">
        <f>IFERROR(VLOOKUP(C78,#REF!,MATCH("xG",#REF!,0),0),0)</f>
        <v>0</v>
      </c>
      <c r="P78" s="22">
        <f>IFERROR(VLOOKUP(D78,#REF!,MATCH("xG",#REF!,0),0),0)</f>
        <v>0</v>
      </c>
      <c r="Q78" s="92">
        <f>IFERROR(VLOOKUP($E78,OLD!$Q$1:$DZ$1000,MATCH("expected_goals",OLD!$Q$1:$DZ$1,0),0),0)</f>
        <v>3.01</v>
      </c>
      <c r="R78" s="22">
        <f>IFERROR(VLOOKUP(A78,#REF!,MATCH("xAG",#REF!,0),0),0)</f>
        <v>0</v>
      </c>
      <c r="S78" s="22">
        <f>IFERROR(VLOOKUP(B78,#REF!,MATCH("xAG",#REF!,0),0),0)</f>
        <v>0</v>
      </c>
      <c r="T78" s="22">
        <f>IFERROR(VLOOKUP(C78,#REF!,MATCH("xAG",#REF!,0),0),0)</f>
        <v>0</v>
      </c>
      <c r="U78" s="22">
        <f>IFERROR(VLOOKUP(D78,#REF!,MATCH("xAG",#REF!,0),0),0)</f>
        <v>0</v>
      </c>
      <c r="V78" s="92">
        <f>IFERROR(VLOOKUP($E78,OLD!$Q$1:$DZ$1000,MATCH("expected_assists",OLD!$Q$1:$DZ$1,0),0),0)</f>
        <v>2.5099999999999998</v>
      </c>
      <c r="W78" s="93">
        <f>IFERROR(VLOOKUP($E78,OLD!$Q$1:$DZ$1000,MATCH("total_points",OLD!$Q$1:$DZ$1,0),0),0)</f>
        <v>115</v>
      </c>
      <c r="X78" s="27">
        <f>IFERROR(VLOOKUP(E78,OLD!$Q$1:$BZ$1000,MATCH("defensive_contribution",OLD!$Q$1:$BZ$1,0),0),"")</f>
        <v>74</v>
      </c>
      <c r="Z78" s="26" t="str">
        <f>API!O78&amp;" "&amp;API!Y78</f>
        <v>0 FALSE</v>
      </c>
      <c r="AA78" s="26">
        <f>API!AF78</f>
        <v>91</v>
      </c>
    </row>
    <row r="79" spans="1:27">
      <c r="A79" s="22" t="str">
        <f>IF([1]FINAL!A79=0,"",[1]FINAL!A79)</f>
        <v>Mikkel Damsgaard</v>
      </c>
      <c r="B79" s="22" t="str">
        <f>IF([1]FINAL!C79=0,"",[1]FINAL!C79)</f>
        <v>Damsgaard</v>
      </c>
      <c r="C79" s="22" t="str">
        <f>IF([1]FINAL!E79=0,"",[1]FINAL!E79)</f>
        <v/>
      </c>
      <c r="D79" s="22" t="str">
        <f>IF([1]FINAL!G79=0,"",[1]FINAL!G79)</f>
        <v/>
      </c>
      <c r="E79" s="85">
        <f>[1]FINAL!$AO79</f>
        <v>96</v>
      </c>
      <c r="F79" s="26" t="str">
        <f>[1]FINAL!$V79</f>
        <v>BRE</v>
      </c>
      <c r="G79" s="27">
        <f>IFERROR(VLOOKUP($F79,Table2!$B$1:$C$21,MATCH("MP",Table2!$B$1:$C$1,0),0),"")</f>
        <v>38</v>
      </c>
      <c r="H79" s="23">
        <f>IFERROR(VLOOKUP(A79,PlayingTime!$B$1:$T$1001,MATCH("Min",PlayingTime!$B$2:$T$2,0),0),0)</f>
        <v>2054</v>
      </c>
      <c r="I79" s="23">
        <f>IFERROR(VLOOKUP(B79,PlayingTime!$B$1:$T$1001,MATCH("Min",PlayingTime!$B$2:$T$2,0),0),0)</f>
        <v>0</v>
      </c>
      <c r="J79" s="23">
        <f>IFERROR(VLOOKUP(C79,PlayingTime!$B$1:$T$1001,MATCH("Min",PlayingTime!$B$2:$T$2,0),0),0)</f>
        <v>0</v>
      </c>
      <c r="K79" s="23">
        <f>IFERROR(VLOOKUP(D79,PlayingTime!$B$1:$T$1001,MATCH("Min",PlayingTime!$B$2:$T$2,0),0),0)</f>
        <v>0</v>
      </c>
      <c r="L79" s="93">
        <f>IFERROR(VLOOKUP($E79,OLD!$Q$1:$DZ$1000,MATCH("minutes",OLD!$Q$1:$DZ$1,0),0),0)</f>
        <v>2046</v>
      </c>
      <c r="M79" s="22">
        <f>IFERROR(VLOOKUP(A79,#REF!,MATCH("xG",#REF!,0),0),0)</f>
        <v>0</v>
      </c>
      <c r="N79" s="22">
        <f>IFERROR(VLOOKUP(B79,#REF!,MATCH("xG",#REF!,0),0),0)</f>
        <v>0</v>
      </c>
      <c r="O79" s="22">
        <f>IFERROR(VLOOKUP(C79,#REF!,MATCH("xG",#REF!,0),0),0)</f>
        <v>0</v>
      </c>
      <c r="P79" s="22">
        <f>IFERROR(VLOOKUP(D79,#REF!,MATCH("xG",#REF!,0),0),0)</f>
        <v>0</v>
      </c>
      <c r="Q79" s="92">
        <f>IFERROR(VLOOKUP($E79,OLD!$Q$1:$DZ$1000,MATCH("expected_goals",OLD!$Q$1:$DZ$1,0),0),0)</f>
        <v>2.61</v>
      </c>
      <c r="R79" s="22">
        <f>IFERROR(VLOOKUP(A79,#REF!,MATCH("xAG",#REF!,0),0),0)</f>
        <v>0</v>
      </c>
      <c r="S79" s="22">
        <f>IFERROR(VLOOKUP(B79,#REF!,MATCH("xAG",#REF!,0),0),0)</f>
        <v>0</v>
      </c>
      <c r="T79" s="22">
        <f>IFERROR(VLOOKUP(C79,#REF!,MATCH("xAG",#REF!,0),0),0)</f>
        <v>0</v>
      </c>
      <c r="U79" s="22">
        <f>IFERROR(VLOOKUP(D79,#REF!,MATCH("xAG",#REF!,0),0),0)</f>
        <v>0</v>
      </c>
      <c r="V79" s="92">
        <f>IFERROR(VLOOKUP($E79,OLD!$Q$1:$DZ$1000,MATCH("expected_assists",OLD!$Q$1:$DZ$1,0),0),0)</f>
        <v>5.43</v>
      </c>
      <c r="W79" s="93">
        <f>IFERROR(VLOOKUP($E79,OLD!$Q$1:$DZ$1000,MATCH("total_points",OLD!$Q$1:$DZ$1,0),0),0)</f>
        <v>113</v>
      </c>
      <c r="X79" s="27">
        <f>IFERROR(VLOOKUP(E79,OLD!$Q$1:$BZ$1000,MATCH("defensive_contribution",OLD!$Q$1:$BZ$1,0),0),"")</f>
        <v>241</v>
      </c>
      <c r="Z79" s="26" t="str">
        <f>API!O79&amp;" "&amp;API!Y79</f>
        <v>0 FALSE</v>
      </c>
      <c r="AA79" s="26">
        <f>API!AF79</f>
        <v>91</v>
      </c>
    </row>
    <row r="80" spans="1:27">
      <c r="A80" s="22" t="str">
        <f>IF([1]FINAL!A80=0,"",[1]FINAL!A80)</f>
        <v>Adam Wharton</v>
      </c>
      <c r="B80" s="22" t="str">
        <f>IF([1]FINAL!C80=0,"",[1]FINAL!C80)</f>
        <v>Wharton</v>
      </c>
      <c r="C80" s="22" t="str">
        <f>IF([1]FINAL!E80=0,"",[1]FINAL!E80)</f>
        <v/>
      </c>
      <c r="D80" s="22" t="str">
        <f>IF([1]FINAL!G80=0,"",[1]FINAL!G80)</f>
        <v/>
      </c>
      <c r="E80" s="85">
        <f>[1]FINAL!$AO80</f>
        <v>210</v>
      </c>
      <c r="F80" s="26" t="str">
        <f>[1]FINAL!$V80</f>
        <v>CRY</v>
      </c>
      <c r="G80" s="27">
        <f>IFERROR(VLOOKUP($F80,Table2!$B$1:$C$21,MATCH("MP",Table2!$B$1:$C$1,0),0),"")</f>
        <v>38</v>
      </c>
      <c r="H80" s="23">
        <f>IFERROR(VLOOKUP(A80,PlayingTime!$B$1:$T$1001,MATCH("Min",PlayingTime!$B$2:$T$2,0),0),0)</f>
        <v>2552</v>
      </c>
      <c r="I80" s="23">
        <f>IFERROR(VLOOKUP(B80,PlayingTime!$B$1:$T$1001,MATCH("Min",PlayingTime!$B$2:$T$2,0),0),0)</f>
        <v>0</v>
      </c>
      <c r="J80" s="23">
        <f>IFERROR(VLOOKUP(C80,PlayingTime!$B$1:$T$1001,MATCH("Min",PlayingTime!$B$2:$T$2,0),0),0)</f>
        <v>0</v>
      </c>
      <c r="K80" s="23">
        <f>IFERROR(VLOOKUP(D80,PlayingTime!$B$1:$T$1001,MATCH("Min",PlayingTime!$B$2:$T$2,0),0),0)</f>
        <v>0</v>
      </c>
      <c r="L80" s="93">
        <f>IFERROR(VLOOKUP($E80,OLD!$Q$1:$DZ$1000,MATCH("minutes",OLD!$Q$1:$DZ$1,0),0),0)</f>
        <v>2552</v>
      </c>
      <c r="M80" s="22">
        <f>IFERROR(VLOOKUP(A80,#REF!,MATCH("xG",#REF!,0),0),0)</f>
        <v>0</v>
      </c>
      <c r="N80" s="22">
        <f>IFERROR(VLOOKUP(B80,#REF!,MATCH("xG",#REF!,0),0),0)</f>
        <v>0</v>
      </c>
      <c r="O80" s="22">
        <f>IFERROR(VLOOKUP(C80,#REF!,MATCH("xG",#REF!,0),0),0)</f>
        <v>0</v>
      </c>
      <c r="P80" s="22">
        <f>IFERROR(VLOOKUP(D80,#REF!,MATCH("xG",#REF!,0),0),0)</f>
        <v>0</v>
      </c>
      <c r="Q80" s="92">
        <f>IFERROR(VLOOKUP($E80,OLD!$Q$1:$DZ$1000,MATCH("expected_goals",OLD!$Q$1:$DZ$1,0),0),0)</f>
        <v>1.52</v>
      </c>
      <c r="R80" s="22">
        <f>IFERROR(VLOOKUP(A80,#REF!,MATCH("xAG",#REF!,0),0),0)</f>
        <v>0</v>
      </c>
      <c r="S80" s="22">
        <f>IFERROR(VLOOKUP(B80,#REF!,MATCH("xAG",#REF!,0),0),0)</f>
        <v>0</v>
      </c>
      <c r="T80" s="22">
        <f>IFERROR(VLOOKUP(C80,#REF!,MATCH("xAG",#REF!,0),0),0)</f>
        <v>0</v>
      </c>
      <c r="U80" s="22">
        <f>IFERROR(VLOOKUP(D80,#REF!,MATCH("xAG",#REF!,0),0),0)</f>
        <v>0</v>
      </c>
      <c r="V80" s="92">
        <f>IFERROR(VLOOKUP($E80,OLD!$Q$1:$DZ$1000,MATCH("expected_assists",OLD!$Q$1:$DZ$1,0),0),0)</f>
        <v>7.47</v>
      </c>
      <c r="W80" s="93">
        <f>IFERROR(VLOOKUP($E80,OLD!$Q$1:$DZ$1000,MATCH("total_points",OLD!$Q$1:$DZ$1,0),0),0)</f>
        <v>112</v>
      </c>
      <c r="X80" s="27">
        <f>IFERROR(VLOOKUP(E80,OLD!$Q$1:$BZ$1000,MATCH("defensive_contribution",OLD!$Q$1:$BZ$1,0),0),"")</f>
        <v>303</v>
      </c>
      <c r="Z80" s="26" t="str">
        <f>API!O80&amp;" "&amp;API!Y80</f>
        <v>0 FALSE</v>
      </c>
      <c r="AA80" s="26">
        <f>API!AF80</f>
        <v>91</v>
      </c>
    </row>
    <row r="81" spans="1:27">
      <c r="A81" s="22" t="str">
        <f>IF([1]FINAL!A81=0,"",[1]FINAL!A81)</f>
        <v>Moisés Caicedo Corozo</v>
      </c>
      <c r="B81" s="22" t="str">
        <f>IF([1]FINAL!C81=0,"",[1]FINAL!C81)</f>
        <v>Caicedo</v>
      </c>
      <c r="C81" s="22" t="str">
        <f>IF([1]FINAL!E81=0,"",[1]FINAL!E81)</f>
        <v>Moises Caicedo</v>
      </c>
      <c r="D81" s="22" t="str">
        <f>IF([1]FINAL!G81=0,"",[1]FINAL!G81)</f>
        <v>Moisés Caicedo</v>
      </c>
      <c r="E81" s="85">
        <f>[1]FINAL!$AO81</f>
        <v>159</v>
      </c>
      <c r="F81" s="26" t="str">
        <f>[1]FINAL!$V81</f>
        <v>CHE</v>
      </c>
      <c r="G81" s="27">
        <f>IFERROR(VLOOKUP($F81,Table2!$B$1:$C$21,MATCH("MP",Table2!$B$1:$C$1,0),0),"")</f>
        <v>38</v>
      </c>
      <c r="H81" s="23">
        <f>IFERROR(VLOOKUP(A81,PlayingTime!$B$1:$T$1001,MATCH("Min",PlayingTime!$B$2:$T$2,0),0),0)</f>
        <v>0</v>
      </c>
      <c r="I81" s="23">
        <f>IFERROR(VLOOKUP(B81,PlayingTime!$B$1:$T$1001,MATCH("Min",PlayingTime!$B$2:$T$2,0),0),0)</f>
        <v>0</v>
      </c>
      <c r="J81" s="23">
        <f>IFERROR(VLOOKUP(C81,PlayingTime!$B$1:$T$1001,MATCH("Min",PlayingTime!$B$2:$T$2,0),0),0)</f>
        <v>0</v>
      </c>
      <c r="K81" s="23">
        <f>IFERROR(VLOOKUP(D81,PlayingTime!$B$1:$T$1001,MATCH("Min",PlayingTime!$B$2:$T$2,0),0),0)</f>
        <v>2795</v>
      </c>
      <c r="L81" s="93">
        <f>IFERROR(VLOOKUP($E81,OLD!$Q$1:$DZ$1000,MATCH("minutes",OLD!$Q$1:$DZ$1,0),0),0)</f>
        <v>2796</v>
      </c>
      <c r="M81" s="22">
        <f>IFERROR(VLOOKUP(A81,#REF!,MATCH("xG",#REF!,0),0),0)</f>
        <v>0</v>
      </c>
      <c r="N81" s="22">
        <f>IFERROR(VLOOKUP(B81,#REF!,MATCH("xG",#REF!,0),0),0)</f>
        <v>0</v>
      </c>
      <c r="O81" s="22">
        <f>IFERROR(VLOOKUP(C81,#REF!,MATCH("xG",#REF!,0),0),0)</f>
        <v>0</v>
      </c>
      <c r="P81" s="22">
        <f>IFERROR(VLOOKUP(D81,#REF!,MATCH("xG",#REF!,0),0),0)</f>
        <v>0</v>
      </c>
      <c r="Q81" s="92">
        <f>IFERROR(VLOOKUP($E81,OLD!$Q$1:$DZ$1000,MATCH("expected_goals",OLD!$Q$1:$DZ$1,0),0),0)</f>
        <v>1.45</v>
      </c>
      <c r="R81" s="22">
        <f>IFERROR(VLOOKUP(A81,#REF!,MATCH("xAG",#REF!,0),0),0)</f>
        <v>0</v>
      </c>
      <c r="S81" s="22">
        <f>IFERROR(VLOOKUP(B81,#REF!,MATCH("xAG",#REF!,0),0),0)</f>
        <v>0</v>
      </c>
      <c r="T81" s="22">
        <f>IFERROR(VLOOKUP(C81,#REF!,MATCH("xAG",#REF!,0),0),0)</f>
        <v>0</v>
      </c>
      <c r="U81" s="22">
        <f>IFERROR(VLOOKUP(D81,#REF!,MATCH("xAG",#REF!,0),0),0)</f>
        <v>0</v>
      </c>
      <c r="V81" s="92">
        <f>IFERROR(VLOOKUP($E81,OLD!$Q$1:$DZ$1000,MATCH("expected_assists",OLD!$Q$1:$DZ$1,0),0),0)</f>
        <v>2.38</v>
      </c>
      <c r="W81" s="93">
        <f>IFERROR(VLOOKUP($E81,OLD!$Q$1:$DZ$1000,MATCH("total_points",OLD!$Q$1:$DZ$1,0),0),0)</f>
        <v>110</v>
      </c>
      <c r="X81" s="27">
        <f>IFERROR(VLOOKUP(E81,OLD!$Q$1:$BZ$1000,MATCH("defensive_contribution",OLD!$Q$1:$BZ$1,0),0),"")</f>
        <v>366</v>
      </c>
      <c r="Z81" s="26" t="str">
        <f>API!O81&amp;" "&amp;API!Y81</f>
        <v>0 FALSE</v>
      </c>
      <c r="AA81" s="26">
        <f>API!AF81</f>
        <v>91</v>
      </c>
    </row>
    <row r="82" spans="1:27">
      <c r="A82" s="22" t="str">
        <f>IF([1]FINAL!A82=0,"",[1]FINAL!A82)</f>
        <v>Alexis Mac Allister</v>
      </c>
      <c r="B82" s="22" t="str">
        <f>IF([1]FINAL!C82=0,"",[1]FINAL!C82)</f>
        <v>Mac Allister</v>
      </c>
      <c r="C82" s="22" t="str">
        <f>IF([1]FINAL!E82=0,"",[1]FINAL!E82)</f>
        <v/>
      </c>
      <c r="D82" s="22" t="str">
        <f>IF([1]FINAL!G82=0,"",[1]FINAL!G82)</f>
        <v/>
      </c>
      <c r="E82" s="85">
        <f>[1]FINAL!$AO82</f>
        <v>372</v>
      </c>
      <c r="F82" s="26" t="str">
        <f>[1]FINAL!$V82</f>
        <v>LIV</v>
      </c>
      <c r="G82" s="27">
        <f>IFERROR(VLOOKUP($F82,Table2!$B$1:$C$21,MATCH("MP",Table2!$B$1:$C$1,0),0),"")</f>
        <v>38</v>
      </c>
      <c r="H82" s="23">
        <f>IFERROR(VLOOKUP(A82,PlayingTime!$B$1:$T$1001,MATCH("Min",PlayingTime!$B$2:$T$2,0),0),0)</f>
        <v>2658</v>
      </c>
      <c r="I82" s="23">
        <f>IFERROR(VLOOKUP(B82,PlayingTime!$B$1:$T$1001,MATCH("Min",PlayingTime!$B$2:$T$2,0),0),0)</f>
        <v>0</v>
      </c>
      <c r="J82" s="23">
        <f>IFERROR(VLOOKUP(C82,PlayingTime!$B$1:$T$1001,MATCH("Min",PlayingTime!$B$2:$T$2,0),0),0)</f>
        <v>0</v>
      </c>
      <c r="K82" s="23">
        <f>IFERROR(VLOOKUP(D82,PlayingTime!$B$1:$T$1001,MATCH("Min",PlayingTime!$B$2:$T$2,0),0),0)</f>
        <v>0</v>
      </c>
      <c r="L82" s="93">
        <f>IFERROR(VLOOKUP($E82,OLD!$Q$1:$DZ$1000,MATCH("minutes",OLD!$Q$1:$DZ$1,0),0),0)</f>
        <v>2654</v>
      </c>
      <c r="M82" s="22">
        <f>IFERROR(VLOOKUP(A82,#REF!,MATCH("xG",#REF!,0),0),0)</f>
        <v>0</v>
      </c>
      <c r="N82" s="22">
        <f>IFERROR(VLOOKUP(B82,#REF!,MATCH("xG",#REF!,0),0),0)</f>
        <v>0</v>
      </c>
      <c r="O82" s="22">
        <f>IFERROR(VLOOKUP(C82,#REF!,MATCH("xG",#REF!,0),0),0)</f>
        <v>0</v>
      </c>
      <c r="P82" s="22">
        <f>IFERROR(VLOOKUP(D82,#REF!,MATCH("xG",#REF!,0),0),0)</f>
        <v>0</v>
      </c>
      <c r="Q82" s="92">
        <f>IFERROR(VLOOKUP($E82,OLD!$Q$1:$DZ$1000,MATCH("expected_goals",OLD!$Q$1:$DZ$1,0),0),0)</f>
        <v>3.89</v>
      </c>
      <c r="R82" s="22">
        <f>IFERROR(VLOOKUP(A82,#REF!,MATCH("xAG",#REF!,0),0),0)</f>
        <v>0</v>
      </c>
      <c r="S82" s="22">
        <f>IFERROR(VLOOKUP(B82,#REF!,MATCH("xAG",#REF!,0),0),0)</f>
        <v>0</v>
      </c>
      <c r="T82" s="22">
        <f>IFERROR(VLOOKUP(C82,#REF!,MATCH("xAG",#REF!,0),0),0)</f>
        <v>0</v>
      </c>
      <c r="U82" s="22">
        <f>IFERROR(VLOOKUP(D82,#REF!,MATCH("xAG",#REF!,0),0),0)</f>
        <v>0</v>
      </c>
      <c r="V82" s="92">
        <f>IFERROR(VLOOKUP($E82,OLD!$Q$1:$DZ$1000,MATCH("expected_assists",OLD!$Q$1:$DZ$1,0),0),0)</f>
        <v>1.69</v>
      </c>
      <c r="W82" s="93">
        <f>IFERROR(VLOOKUP($E82,OLD!$Q$1:$DZ$1000,MATCH("total_points",OLD!$Q$1:$DZ$1,0),0),0)</f>
        <v>108</v>
      </c>
      <c r="X82" s="27">
        <f>IFERROR(VLOOKUP(E82,OLD!$Q$1:$BZ$1000,MATCH("defensive_contribution",OLD!$Q$1:$BZ$1,0),0),"")</f>
        <v>229</v>
      </c>
      <c r="Z82" s="26" t="str">
        <f>API!O82&amp;" "&amp;API!Y82</f>
        <v>0 FALSE</v>
      </c>
      <c r="AA82" s="26">
        <f>API!AF82</f>
        <v>91</v>
      </c>
    </row>
    <row r="83" spans="1:27">
      <c r="A83" s="22" t="str">
        <f>IF([1]FINAL!A83=0,"",[1]FINAL!A83)</f>
        <v>Alex Iwobi</v>
      </c>
      <c r="B83" s="22" t="str">
        <f>IF([1]FINAL!C83=0,"",[1]FINAL!C83)</f>
        <v>Iwobi</v>
      </c>
      <c r="C83" s="22" t="str">
        <f>IF([1]FINAL!E83=0,"",[1]FINAL!E83)</f>
        <v/>
      </c>
      <c r="D83" s="22" t="str">
        <f>IF([1]FINAL!G83=0,"",[1]FINAL!G83)</f>
        <v/>
      </c>
      <c r="E83" s="85">
        <f>[1]FINAL!$AO83</f>
        <v>261</v>
      </c>
      <c r="F83" s="26" t="str">
        <f>[1]FINAL!$V83</f>
        <v>FUL</v>
      </c>
      <c r="G83" s="27">
        <f>IFERROR(VLOOKUP($F83,Table2!$B$1:$C$21,MATCH("MP",Table2!$B$1:$C$1,0),0),"")</f>
        <v>38</v>
      </c>
      <c r="H83" s="23">
        <f>IFERROR(VLOOKUP(A83,PlayingTime!$B$1:$T$1001,MATCH("Min",PlayingTime!$B$2:$T$2,0),0),0)</f>
        <v>2419</v>
      </c>
      <c r="I83" s="23">
        <f>IFERROR(VLOOKUP(B83,PlayingTime!$B$1:$T$1001,MATCH("Min",PlayingTime!$B$2:$T$2,0),0),0)</f>
        <v>0</v>
      </c>
      <c r="J83" s="23">
        <f>IFERROR(VLOOKUP(C83,PlayingTime!$B$1:$T$1001,MATCH("Min",PlayingTime!$B$2:$T$2,0),0),0)</f>
        <v>0</v>
      </c>
      <c r="K83" s="23">
        <f>IFERROR(VLOOKUP(D83,PlayingTime!$B$1:$T$1001,MATCH("Min",PlayingTime!$B$2:$T$2,0),0),0)</f>
        <v>0</v>
      </c>
      <c r="L83" s="93">
        <f>IFERROR(VLOOKUP($E83,OLD!$Q$1:$DZ$1000,MATCH("minutes",OLD!$Q$1:$DZ$1,0),0),0)</f>
        <v>2420</v>
      </c>
      <c r="M83" s="22">
        <f>IFERROR(VLOOKUP(A83,#REF!,MATCH("xG",#REF!,0),0),0)</f>
        <v>0</v>
      </c>
      <c r="N83" s="22">
        <f>IFERROR(VLOOKUP(B83,#REF!,MATCH("xG",#REF!,0),0),0)</f>
        <v>0</v>
      </c>
      <c r="O83" s="22">
        <f>IFERROR(VLOOKUP(C83,#REF!,MATCH("xG",#REF!,0),0),0)</f>
        <v>0</v>
      </c>
      <c r="P83" s="22">
        <f>IFERROR(VLOOKUP(D83,#REF!,MATCH("xG",#REF!,0),0),0)</f>
        <v>0</v>
      </c>
      <c r="Q83" s="92">
        <f>IFERROR(VLOOKUP($E83,OLD!$Q$1:$DZ$1000,MATCH("expected_goals",OLD!$Q$1:$DZ$1,0),0),0)</f>
        <v>1.91</v>
      </c>
      <c r="R83" s="22">
        <f>IFERROR(VLOOKUP(A83,#REF!,MATCH("xAG",#REF!,0),0),0)</f>
        <v>0</v>
      </c>
      <c r="S83" s="22">
        <f>IFERROR(VLOOKUP(B83,#REF!,MATCH("xAG",#REF!,0),0),0)</f>
        <v>0</v>
      </c>
      <c r="T83" s="22">
        <f>IFERROR(VLOOKUP(C83,#REF!,MATCH("xAG",#REF!,0),0),0)</f>
        <v>0</v>
      </c>
      <c r="U83" s="22">
        <f>IFERROR(VLOOKUP(D83,#REF!,MATCH("xAG",#REF!,0),0),0)</f>
        <v>0</v>
      </c>
      <c r="V83" s="92">
        <f>IFERROR(VLOOKUP($E83,OLD!$Q$1:$DZ$1000,MATCH("expected_assists",OLD!$Q$1:$DZ$1,0),0),0)</f>
        <v>4.7</v>
      </c>
      <c r="W83" s="93">
        <f>IFERROR(VLOOKUP($E83,OLD!$Q$1:$DZ$1000,MATCH("total_points",OLD!$Q$1:$DZ$1,0),0),0)</f>
        <v>103</v>
      </c>
      <c r="X83" s="27">
        <f>IFERROR(VLOOKUP(E83,OLD!$Q$1:$BZ$1000,MATCH("defensive_contribution",OLD!$Q$1:$BZ$1,0),0),"")</f>
        <v>188</v>
      </c>
      <c r="Z83" s="26" t="str">
        <f>API!O83&amp;" "&amp;API!Y83</f>
        <v>0 FALSE</v>
      </c>
      <c r="AA83" s="26">
        <f>API!AF83</f>
        <v>94</v>
      </c>
    </row>
    <row r="84" spans="1:27">
      <c r="A84" s="22" t="str">
        <f>IF([1]FINAL!A84=0,"",[1]FINAL!A84)</f>
        <v>John McGinn</v>
      </c>
      <c r="B84" s="22" t="str">
        <f>IF([1]FINAL!C84=0,"",[1]FINAL!C84)</f>
        <v>McGinn</v>
      </c>
      <c r="C84" s="22" t="str">
        <f>IF([1]FINAL!E84=0,"",[1]FINAL!E84)</f>
        <v/>
      </c>
      <c r="D84" s="22" t="str">
        <f>IF([1]FINAL!G84=0,"",[1]FINAL!G84)</f>
        <v/>
      </c>
      <c r="E84" s="85">
        <f>[1]FINAL!$AO84</f>
        <v>45</v>
      </c>
      <c r="F84" s="26" t="str">
        <f>[1]FINAL!$V84</f>
        <v>AVL</v>
      </c>
      <c r="G84" s="27">
        <f>IFERROR(VLOOKUP($F84,Table2!$B$1:$C$21,MATCH("MP",Table2!$B$1:$C$1,0),0),"")</f>
        <v>38</v>
      </c>
      <c r="H84" s="23">
        <f>IFERROR(VLOOKUP(A84,PlayingTime!$B$1:$T$1001,MATCH("Min",PlayingTime!$B$2:$T$2,0),0),0)</f>
        <v>2137</v>
      </c>
      <c r="I84" s="23">
        <f>IFERROR(VLOOKUP(B84,PlayingTime!$B$1:$T$1001,MATCH("Min",PlayingTime!$B$2:$T$2,0),0),0)</f>
        <v>0</v>
      </c>
      <c r="J84" s="23">
        <f>IFERROR(VLOOKUP(C84,PlayingTime!$B$1:$T$1001,MATCH("Min",PlayingTime!$B$2:$T$2,0),0),0)</f>
        <v>0</v>
      </c>
      <c r="K84" s="23">
        <f>IFERROR(VLOOKUP(D84,PlayingTime!$B$1:$T$1001,MATCH("Min",PlayingTime!$B$2:$T$2,0),0),0)</f>
        <v>0</v>
      </c>
      <c r="L84" s="93">
        <f>IFERROR(VLOOKUP($E84,OLD!$Q$1:$DZ$1000,MATCH("minutes",OLD!$Q$1:$DZ$1,0),0),0)</f>
        <v>2136</v>
      </c>
      <c r="M84" s="22">
        <f>IFERROR(VLOOKUP(A84,#REF!,MATCH("xG",#REF!,0),0),0)</f>
        <v>0</v>
      </c>
      <c r="N84" s="22">
        <f>IFERROR(VLOOKUP(B84,#REF!,MATCH("xG",#REF!,0),0),0)</f>
        <v>0</v>
      </c>
      <c r="O84" s="22">
        <f>IFERROR(VLOOKUP(C84,#REF!,MATCH("xG",#REF!,0),0),0)</f>
        <v>0</v>
      </c>
      <c r="P84" s="22">
        <f>IFERROR(VLOOKUP(D84,#REF!,MATCH("xG",#REF!,0),0),0)</f>
        <v>0</v>
      </c>
      <c r="Q84" s="92">
        <f>IFERROR(VLOOKUP($E84,OLD!$Q$1:$DZ$1000,MATCH("expected_goals",OLD!$Q$1:$DZ$1,0),0),0)</f>
        <v>3</v>
      </c>
      <c r="R84" s="22">
        <f>IFERROR(VLOOKUP(A84,#REF!,MATCH("xAG",#REF!,0),0),0)</f>
        <v>0</v>
      </c>
      <c r="S84" s="22">
        <f>IFERROR(VLOOKUP(B84,#REF!,MATCH("xAG",#REF!,0),0),0)</f>
        <v>0</v>
      </c>
      <c r="T84" s="22">
        <f>IFERROR(VLOOKUP(C84,#REF!,MATCH("xAG",#REF!,0),0),0)</f>
        <v>0</v>
      </c>
      <c r="U84" s="22">
        <f>IFERROR(VLOOKUP(D84,#REF!,MATCH("xAG",#REF!,0),0),0)</f>
        <v>0</v>
      </c>
      <c r="V84" s="92">
        <f>IFERROR(VLOOKUP($E84,OLD!$Q$1:$DZ$1000,MATCH("expected_assists",OLD!$Q$1:$DZ$1,0),0),0)</f>
        <v>4.1100000000000003</v>
      </c>
      <c r="W84" s="93">
        <f>IFERROR(VLOOKUP($E84,OLD!$Q$1:$DZ$1000,MATCH("total_points",OLD!$Q$1:$DZ$1,0),0),0)</f>
        <v>103</v>
      </c>
      <c r="X84" s="27">
        <f>IFERROR(VLOOKUP(E84,OLD!$Q$1:$BZ$1000,MATCH("defensive_contribution",OLD!$Q$1:$BZ$1,0),0),"")</f>
        <v>150</v>
      </c>
      <c r="Z84" s="26" t="str">
        <f>API!O84&amp;" "&amp;API!Y84</f>
        <v>0 FALSE</v>
      </c>
      <c r="AA84" s="26">
        <f>API!AF84</f>
        <v>94</v>
      </c>
    </row>
    <row r="85" spans="1:27">
      <c r="A85" s="22" t="str">
        <f>IF([1]FINAL!A85=0,"",[1]FINAL!A85)</f>
        <v>Yasin Ayari</v>
      </c>
      <c r="B85" s="22" t="str">
        <f>IF([1]FINAL!C85=0,"",[1]FINAL!C85)</f>
        <v>Ayari</v>
      </c>
      <c r="C85" s="22" t="str">
        <f>IF([1]FINAL!E85=0,"",[1]FINAL!E85)</f>
        <v/>
      </c>
      <c r="D85" s="22" t="str">
        <f>IF([1]FINAL!G85=0,"",[1]FINAL!G85)</f>
        <v/>
      </c>
      <c r="E85" s="85">
        <f>[1]FINAL!$AO85</f>
        <v>129</v>
      </c>
      <c r="F85" s="26" t="str">
        <f>[1]FINAL!$V85</f>
        <v>BHA</v>
      </c>
      <c r="G85" s="27">
        <f>IFERROR(VLOOKUP($F85,Table2!$B$1:$C$21,MATCH("MP",Table2!$B$1:$C$1,0),0),"")</f>
        <v>38</v>
      </c>
      <c r="H85" s="23">
        <f>IFERROR(VLOOKUP(A85,PlayingTime!$B$1:$T$1001,MATCH("Min",PlayingTime!$B$2:$T$2,0),0),0)</f>
        <v>1929</v>
      </c>
      <c r="I85" s="23">
        <f>IFERROR(VLOOKUP(B85,PlayingTime!$B$1:$T$1001,MATCH("Min",PlayingTime!$B$2:$T$2,0),0),0)</f>
        <v>0</v>
      </c>
      <c r="J85" s="23">
        <f>IFERROR(VLOOKUP(C85,PlayingTime!$B$1:$T$1001,MATCH("Min",PlayingTime!$B$2:$T$2,0),0),0)</f>
        <v>0</v>
      </c>
      <c r="K85" s="23">
        <f>IFERROR(VLOOKUP(D85,PlayingTime!$B$1:$T$1001,MATCH("Min",PlayingTime!$B$2:$T$2,0),0),0)</f>
        <v>0</v>
      </c>
      <c r="L85" s="93">
        <f>IFERROR(VLOOKUP($E85,OLD!$Q$1:$DZ$1000,MATCH("minutes",OLD!$Q$1:$DZ$1,0),0),0)</f>
        <v>1921</v>
      </c>
      <c r="M85" s="22">
        <f>IFERROR(VLOOKUP(A85,#REF!,MATCH("xG",#REF!,0),0),0)</f>
        <v>0</v>
      </c>
      <c r="N85" s="22">
        <f>IFERROR(VLOOKUP(B85,#REF!,MATCH("xG",#REF!,0),0),0)</f>
        <v>0</v>
      </c>
      <c r="O85" s="22">
        <f>IFERROR(VLOOKUP(C85,#REF!,MATCH("xG",#REF!,0),0),0)</f>
        <v>0</v>
      </c>
      <c r="P85" s="22">
        <f>IFERROR(VLOOKUP(D85,#REF!,MATCH("xG",#REF!,0),0),0)</f>
        <v>0</v>
      </c>
      <c r="Q85" s="92">
        <f>IFERROR(VLOOKUP($E85,OLD!$Q$1:$DZ$1000,MATCH("expected_goals",OLD!$Q$1:$DZ$1,0),0),0)</f>
        <v>2.7</v>
      </c>
      <c r="R85" s="22">
        <f>IFERROR(VLOOKUP(A85,#REF!,MATCH("xAG",#REF!,0),0),0)</f>
        <v>0</v>
      </c>
      <c r="S85" s="22">
        <f>IFERROR(VLOOKUP(B85,#REF!,MATCH("xAG",#REF!,0),0),0)</f>
        <v>0</v>
      </c>
      <c r="T85" s="22">
        <f>IFERROR(VLOOKUP(C85,#REF!,MATCH("xAG",#REF!,0),0),0)</f>
        <v>0</v>
      </c>
      <c r="U85" s="22">
        <f>IFERROR(VLOOKUP(D85,#REF!,MATCH("xAG",#REF!,0),0),0)</f>
        <v>0</v>
      </c>
      <c r="V85" s="92">
        <f>IFERROR(VLOOKUP($E85,OLD!$Q$1:$DZ$1000,MATCH("expected_assists",OLD!$Q$1:$DZ$1,0),0),0)</f>
        <v>1.1499999999999999</v>
      </c>
      <c r="W85" s="93">
        <f>IFERROR(VLOOKUP($E85,OLD!$Q$1:$DZ$1000,MATCH("total_points",OLD!$Q$1:$DZ$1,0),0),0)</f>
        <v>98</v>
      </c>
      <c r="X85" s="27">
        <f>IFERROR(VLOOKUP(E85,OLD!$Q$1:$BZ$1000,MATCH("defensive_contribution",OLD!$Q$1:$BZ$1,0),0),"")</f>
        <v>225</v>
      </c>
      <c r="Z85" s="26" t="str">
        <f>API!O85&amp;" "&amp;API!Y85</f>
        <v>0 FALSE</v>
      </c>
      <c r="AA85" s="26">
        <f>API!AF85</f>
        <v>94</v>
      </c>
    </row>
    <row r="86" spans="1:27">
      <c r="A86" s="22" t="str">
        <f>IF([1]FINAL!A86=0,"",[1]FINAL!A86)</f>
        <v>Mathias Jensen</v>
      </c>
      <c r="B86" s="22" t="str">
        <f>IF([1]FINAL!C86=0,"",[1]FINAL!C86)</f>
        <v>Jensen</v>
      </c>
      <c r="C86" s="22" t="str">
        <f>IF([1]FINAL!E86=0,"",[1]FINAL!E86)</f>
        <v/>
      </c>
      <c r="D86" s="22" t="str">
        <f>IF([1]FINAL!G86=0,"",[1]FINAL!G86)</f>
        <v/>
      </c>
      <c r="E86" s="85">
        <f>[1]FINAL!$AO86</f>
        <v>97</v>
      </c>
      <c r="F86" s="26" t="str">
        <f>[1]FINAL!$V86</f>
        <v>BRE</v>
      </c>
      <c r="G86" s="27">
        <f>IFERROR(VLOOKUP($F86,Table2!$B$1:$C$21,MATCH("MP",Table2!$B$1:$C$1,0),0),"")</f>
        <v>38</v>
      </c>
      <c r="H86" s="23">
        <f>IFERROR(VLOOKUP(A86,PlayingTime!$B$1:$T$1001,MATCH("Min",PlayingTime!$B$2:$T$2,0),0),0)</f>
        <v>2247</v>
      </c>
      <c r="I86" s="23">
        <f>IFERROR(VLOOKUP(B86,PlayingTime!$B$1:$T$1001,MATCH("Min",PlayingTime!$B$2:$T$2,0),0),0)</f>
        <v>0</v>
      </c>
      <c r="J86" s="23">
        <f>IFERROR(VLOOKUP(C86,PlayingTime!$B$1:$T$1001,MATCH("Min",PlayingTime!$B$2:$T$2,0),0),0)</f>
        <v>0</v>
      </c>
      <c r="K86" s="23">
        <f>IFERROR(VLOOKUP(D86,PlayingTime!$B$1:$T$1001,MATCH("Min",PlayingTime!$B$2:$T$2,0),0),0)</f>
        <v>0</v>
      </c>
      <c r="L86" s="93">
        <f>IFERROR(VLOOKUP($E86,OLD!$Q$1:$DZ$1000,MATCH("minutes",OLD!$Q$1:$DZ$1,0),0),0)</f>
        <v>2239</v>
      </c>
      <c r="M86" s="22">
        <f>IFERROR(VLOOKUP(A86,#REF!,MATCH("xG",#REF!,0),0),0)</f>
        <v>0</v>
      </c>
      <c r="N86" s="22">
        <f>IFERROR(VLOOKUP(B86,#REF!,MATCH("xG",#REF!,0),0),0)</f>
        <v>0</v>
      </c>
      <c r="O86" s="22">
        <f>IFERROR(VLOOKUP(C86,#REF!,MATCH("xG",#REF!,0),0),0)</f>
        <v>0</v>
      </c>
      <c r="P86" s="22">
        <f>IFERROR(VLOOKUP(D86,#REF!,MATCH("xG",#REF!,0),0),0)</f>
        <v>0</v>
      </c>
      <c r="Q86" s="92">
        <f>IFERROR(VLOOKUP($E86,OLD!$Q$1:$DZ$1000,MATCH("expected_goals",OLD!$Q$1:$DZ$1,0),0),0)</f>
        <v>2.21</v>
      </c>
      <c r="R86" s="22">
        <f>IFERROR(VLOOKUP(A86,#REF!,MATCH("xAG",#REF!,0),0),0)</f>
        <v>0</v>
      </c>
      <c r="S86" s="22">
        <f>IFERROR(VLOOKUP(B86,#REF!,MATCH("xAG",#REF!,0),0),0)</f>
        <v>0</v>
      </c>
      <c r="T86" s="22">
        <f>IFERROR(VLOOKUP(C86,#REF!,MATCH("xAG",#REF!,0),0),0)</f>
        <v>0</v>
      </c>
      <c r="U86" s="22">
        <f>IFERROR(VLOOKUP(D86,#REF!,MATCH("xAG",#REF!,0),0),0)</f>
        <v>0</v>
      </c>
      <c r="V86" s="92">
        <f>IFERROR(VLOOKUP($E86,OLD!$Q$1:$DZ$1000,MATCH("expected_assists",OLD!$Q$1:$DZ$1,0),0),0)</f>
        <v>6.06</v>
      </c>
      <c r="W86" s="93">
        <f>IFERROR(VLOOKUP($E86,OLD!$Q$1:$DZ$1000,MATCH("total_points",OLD!$Q$1:$DZ$1,0),0),0)</f>
        <v>98</v>
      </c>
      <c r="X86" s="27">
        <f>IFERROR(VLOOKUP(E86,OLD!$Q$1:$BZ$1000,MATCH("defensive_contribution",OLD!$Q$1:$BZ$1,0),0),"")</f>
        <v>220</v>
      </c>
      <c r="Z86" s="26" t="str">
        <f>API!O86&amp;" "&amp;API!Y86</f>
        <v>0 FALSE</v>
      </c>
      <c r="AA86" s="26">
        <f>API!AF86</f>
        <v>94</v>
      </c>
    </row>
    <row r="87" spans="1:27">
      <c r="A87" s="22" t="str">
        <f>IF([1]FINAL!A87=0,"",[1]FINAL!A87)</f>
        <v>Rodrigo Bentancur</v>
      </c>
      <c r="B87" s="22" t="str">
        <f>IF([1]FINAL!C87=0,"",[1]FINAL!C87)</f>
        <v>Bentancur</v>
      </c>
      <c r="C87" s="22" t="str">
        <f>IF([1]FINAL!E87=0,"",[1]FINAL!E87)</f>
        <v/>
      </c>
      <c r="D87" s="22" t="str">
        <f>IF([1]FINAL!G87=0,"",[1]FINAL!G87)</f>
        <v/>
      </c>
      <c r="E87" s="85">
        <f>[1]FINAL!$AO87</f>
        <v>516</v>
      </c>
      <c r="F87" s="26" t="str">
        <f>[1]FINAL!$V87</f>
        <v>TOT</v>
      </c>
      <c r="G87" s="27">
        <f>IFERROR(VLOOKUP($F87,Table2!$B$1:$C$21,MATCH("MP",Table2!$B$1:$C$1,0),0),"")</f>
        <v>38</v>
      </c>
      <c r="H87" s="23">
        <f>IFERROR(VLOOKUP(A87,PlayingTime!$B$1:$T$1001,MATCH("Min",PlayingTime!$B$2:$T$2,0),0),0)</f>
        <v>1883</v>
      </c>
      <c r="I87" s="23">
        <f>IFERROR(VLOOKUP(B87,PlayingTime!$B$1:$T$1001,MATCH("Min",PlayingTime!$B$2:$T$2,0),0),0)</f>
        <v>0</v>
      </c>
      <c r="J87" s="23">
        <f>IFERROR(VLOOKUP(C87,PlayingTime!$B$1:$T$1001,MATCH("Min",PlayingTime!$B$2:$T$2,0),0),0)</f>
        <v>0</v>
      </c>
      <c r="K87" s="23">
        <f>IFERROR(VLOOKUP(D87,PlayingTime!$B$1:$T$1001,MATCH("Min",PlayingTime!$B$2:$T$2,0),0),0)</f>
        <v>0</v>
      </c>
      <c r="L87" s="93">
        <f>IFERROR(VLOOKUP($E87,OLD!$Q$1:$DZ$1000,MATCH("minutes",OLD!$Q$1:$DZ$1,0),0),0)</f>
        <v>1880</v>
      </c>
      <c r="M87" s="22">
        <f>IFERROR(VLOOKUP(A87,#REF!,MATCH("xG",#REF!,0),0),0)</f>
        <v>0</v>
      </c>
      <c r="N87" s="22">
        <f>IFERROR(VLOOKUP(B87,#REF!,MATCH("xG",#REF!,0),0),0)</f>
        <v>0</v>
      </c>
      <c r="O87" s="22">
        <f>IFERROR(VLOOKUP(C87,#REF!,MATCH("xG",#REF!,0),0),0)</f>
        <v>0</v>
      </c>
      <c r="P87" s="22">
        <f>IFERROR(VLOOKUP(D87,#REF!,MATCH("xG",#REF!,0),0),0)</f>
        <v>0</v>
      </c>
      <c r="Q87" s="92">
        <f>IFERROR(VLOOKUP($E87,OLD!$Q$1:$DZ$1000,MATCH("expected_goals",OLD!$Q$1:$DZ$1,0),0),0)</f>
        <v>0.72</v>
      </c>
      <c r="R87" s="22">
        <f>IFERROR(VLOOKUP(A87,#REF!,MATCH("xAG",#REF!,0),0),0)</f>
        <v>0</v>
      </c>
      <c r="S87" s="22">
        <f>IFERROR(VLOOKUP(B87,#REF!,MATCH("xAG",#REF!,0),0),0)</f>
        <v>0</v>
      </c>
      <c r="T87" s="22">
        <f>IFERROR(VLOOKUP(C87,#REF!,MATCH("xAG",#REF!,0),0),0)</f>
        <v>0</v>
      </c>
      <c r="U87" s="22">
        <f>IFERROR(VLOOKUP(D87,#REF!,MATCH("xAG",#REF!,0),0),0)</f>
        <v>0</v>
      </c>
      <c r="V87" s="92">
        <f>IFERROR(VLOOKUP($E87,OLD!$Q$1:$DZ$1000,MATCH("expected_assists",OLD!$Q$1:$DZ$1,0),0),0)</f>
        <v>0.84</v>
      </c>
      <c r="W87" s="93">
        <f>IFERROR(VLOOKUP($E87,OLD!$Q$1:$DZ$1000,MATCH("total_points",OLD!$Q$1:$DZ$1,0),0),0)</f>
        <v>86</v>
      </c>
      <c r="X87" s="27">
        <f>IFERROR(VLOOKUP(E87,OLD!$Q$1:$BZ$1000,MATCH("defensive_contribution",OLD!$Q$1:$BZ$1,0),0),"")</f>
        <v>278</v>
      </c>
      <c r="Z87" s="26" t="str">
        <f>API!O87&amp;" "&amp;API!Y87</f>
        <v>0 FALSE</v>
      </c>
      <c r="AA87" s="26">
        <f>API!AF87</f>
        <v>94</v>
      </c>
    </row>
    <row r="88" spans="1:27">
      <c r="A88" s="22" t="str">
        <f>IF([1]FINAL!A88=0,"",[1]FINAL!A88)</f>
        <v>Joao Gomes</v>
      </c>
      <c r="B88" s="22" t="str">
        <f>IF([1]FINAL!C88=0,"",[1]FINAL!C88)</f>
        <v>Gomes</v>
      </c>
      <c r="C88" s="22" t="str">
        <f>IF([1]FINAL!E88=0,"",[1]FINAL!E88)</f>
        <v>João Victor Gomes da Silva</v>
      </c>
      <c r="D88" s="22" t="str">
        <f>IF([1]FINAL!G88=0,"",[1]FINAL!G88)</f>
        <v/>
      </c>
      <c r="E88" s="85">
        <f>[1]FINAL!$AO88</f>
        <v>54</v>
      </c>
      <c r="F88" s="26" t="str">
        <f>[1]FINAL!$V88</f>
        <v>AVL</v>
      </c>
      <c r="G88" s="27">
        <f>IFERROR(VLOOKUP($F88,Table2!$B$1:$C$21,MATCH("MP",Table2!$B$1:$C$1,0),0),"")</f>
        <v>38</v>
      </c>
      <c r="H88" s="23">
        <f>IFERROR(VLOOKUP(A88,PlayingTime!$B$1:$T$1001,MATCH("Min",PlayingTime!$B$2:$T$2,0),0),0)</f>
        <v>0</v>
      </c>
      <c r="I88" s="23">
        <f>IFERROR(VLOOKUP(B88,PlayingTime!$B$1:$T$1001,MATCH("Min",PlayingTime!$B$2:$T$2,0),0),0)</f>
        <v>0</v>
      </c>
      <c r="J88" s="23">
        <f>IFERROR(VLOOKUP(C88,PlayingTime!$B$1:$T$1001,MATCH("Min",PlayingTime!$B$2:$T$2,0),0),0)</f>
        <v>0</v>
      </c>
      <c r="K88" s="23">
        <f>IFERROR(VLOOKUP(D88,PlayingTime!$B$1:$T$1001,MATCH("Min",PlayingTime!$B$2:$T$2,0),0),0)</f>
        <v>0</v>
      </c>
      <c r="L88" s="93">
        <f>IFERROR(VLOOKUP($E88,OLD!$Q$1:$DZ$1000,MATCH("minutes",OLD!$Q$1:$DZ$1,0),0),0)</f>
        <v>0</v>
      </c>
      <c r="M88" s="22">
        <f>IFERROR(VLOOKUP(A88,#REF!,MATCH("xG",#REF!,0),0),0)</f>
        <v>0</v>
      </c>
      <c r="N88" s="22">
        <f>IFERROR(VLOOKUP(B88,#REF!,MATCH("xG",#REF!,0),0),0)</f>
        <v>0</v>
      </c>
      <c r="O88" s="22">
        <f>IFERROR(VLOOKUP(C88,#REF!,MATCH("xG",#REF!,0),0),0)</f>
        <v>0</v>
      </c>
      <c r="P88" s="22">
        <f>IFERROR(VLOOKUP(D88,#REF!,MATCH("xG",#REF!,0),0),0)</f>
        <v>0</v>
      </c>
      <c r="Q88" s="92">
        <f>IFERROR(VLOOKUP($E88,OLD!$Q$1:$DZ$1000,MATCH("expected_goals",OLD!$Q$1:$DZ$1,0),0),0)</f>
        <v>0</v>
      </c>
      <c r="R88" s="22">
        <f>IFERROR(VLOOKUP(A88,#REF!,MATCH("xAG",#REF!,0),0),0)</f>
        <v>0</v>
      </c>
      <c r="S88" s="22">
        <f>IFERROR(VLOOKUP(B88,#REF!,MATCH("xAG",#REF!,0),0),0)</f>
        <v>0</v>
      </c>
      <c r="T88" s="22">
        <f>IFERROR(VLOOKUP(C88,#REF!,MATCH("xAG",#REF!,0),0),0)</f>
        <v>0</v>
      </c>
      <c r="U88" s="22">
        <f>IFERROR(VLOOKUP(D88,#REF!,MATCH("xAG",#REF!,0),0),0)</f>
        <v>0</v>
      </c>
      <c r="V88" s="92">
        <f>IFERROR(VLOOKUP($E88,OLD!$Q$1:$DZ$1000,MATCH("expected_assists",OLD!$Q$1:$DZ$1,0),0),0)</f>
        <v>0</v>
      </c>
      <c r="W88" s="93">
        <f>IFERROR(VLOOKUP($E88,OLD!$Q$1:$DZ$1000,MATCH("total_points",OLD!$Q$1:$DZ$1,0),0),0)</f>
        <v>0</v>
      </c>
      <c r="X88" s="27" t="str">
        <f>IFERROR(VLOOKUP(E88,OLD!$Q$1:$BZ$1000,MATCH("defensive_contribution",OLD!$Q$1:$BZ$1,0),0),"")</f>
        <v/>
      </c>
      <c r="Z88" s="26" t="str">
        <f>API!O88&amp;" "&amp;API!Y88</f>
        <v>0 FALSE</v>
      </c>
      <c r="AA88" s="26">
        <f>API!AF88</f>
        <v>94</v>
      </c>
    </row>
    <row r="89" spans="1:27">
      <c r="A89" s="22" t="str">
        <f>IF([1]FINAL!A89=0,"",[1]FINAL!A89)</f>
        <v>Chemsdine Talbi</v>
      </c>
      <c r="B89" s="22" t="str">
        <f>IF([1]FINAL!C89=0,"",[1]FINAL!C89)</f>
        <v>Talbi</v>
      </c>
      <c r="C89" s="22" t="str">
        <f>IF([1]FINAL!E89=0,"",[1]FINAL!E89)</f>
        <v/>
      </c>
      <c r="D89" s="22" t="str">
        <f>IF([1]FINAL!G89=0,"",[1]FINAL!G89)</f>
        <v/>
      </c>
      <c r="E89" s="85">
        <f>[1]FINAL!$AO89</f>
        <v>549</v>
      </c>
      <c r="F89" s="26" t="str">
        <f>[1]FINAL!$V89</f>
        <v>SUN</v>
      </c>
      <c r="G89" s="27">
        <f>IFERROR(VLOOKUP($F89,Table2!$B$1:$C$21,MATCH("MP",Table2!$B$1:$C$1,0),0),"")</f>
        <v>38</v>
      </c>
      <c r="H89" s="23">
        <f>IFERROR(VLOOKUP(A89,PlayingTime!$B$1:$T$1001,MATCH("Min",PlayingTime!$B$2:$T$2,0),0),0)</f>
        <v>1561</v>
      </c>
      <c r="I89" s="23">
        <f>IFERROR(VLOOKUP(B89,PlayingTime!$B$1:$T$1001,MATCH("Min",PlayingTime!$B$2:$T$2,0),0),0)</f>
        <v>0</v>
      </c>
      <c r="J89" s="23">
        <f>IFERROR(VLOOKUP(C89,PlayingTime!$B$1:$T$1001,MATCH("Min",PlayingTime!$B$2:$T$2,0),0),0)</f>
        <v>0</v>
      </c>
      <c r="K89" s="23">
        <f>IFERROR(VLOOKUP(D89,PlayingTime!$B$1:$T$1001,MATCH("Min",PlayingTime!$B$2:$T$2,0),0),0)</f>
        <v>0</v>
      </c>
      <c r="L89" s="93">
        <f>IFERROR(VLOOKUP($E89,OLD!$Q$1:$DZ$1000,MATCH("minutes",OLD!$Q$1:$DZ$1,0),0),0)</f>
        <v>1553</v>
      </c>
      <c r="M89" s="22">
        <f>IFERROR(VLOOKUP(A89,#REF!,MATCH("xG",#REF!,0),0),0)</f>
        <v>0</v>
      </c>
      <c r="N89" s="22">
        <f>IFERROR(VLOOKUP(B89,#REF!,MATCH("xG",#REF!,0),0),0)</f>
        <v>0</v>
      </c>
      <c r="O89" s="22">
        <f>IFERROR(VLOOKUP(C89,#REF!,MATCH("xG",#REF!,0),0),0)</f>
        <v>0</v>
      </c>
      <c r="P89" s="22">
        <f>IFERROR(VLOOKUP(D89,#REF!,MATCH("xG",#REF!,0),0),0)</f>
        <v>0</v>
      </c>
      <c r="Q89" s="92">
        <f>IFERROR(VLOOKUP($E89,OLD!$Q$1:$DZ$1000,MATCH("expected_goals",OLD!$Q$1:$DZ$1,0),0),0)</f>
        <v>2.13</v>
      </c>
      <c r="R89" s="22">
        <f>IFERROR(VLOOKUP(A89,#REF!,MATCH("xAG",#REF!,0),0),0)</f>
        <v>0</v>
      </c>
      <c r="S89" s="22">
        <f>IFERROR(VLOOKUP(B89,#REF!,MATCH("xAG",#REF!,0),0),0)</f>
        <v>0</v>
      </c>
      <c r="T89" s="22">
        <f>IFERROR(VLOOKUP(C89,#REF!,MATCH("xAG",#REF!,0),0),0)</f>
        <v>0</v>
      </c>
      <c r="U89" s="22">
        <f>IFERROR(VLOOKUP(D89,#REF!,MATCH("xAG",#REF!,0),0),0)</f>
        <v>0</v>
      </c>
      <c r="V89" s="92">
        <f>IFERROR(VLOOKUP($E89,OLD!$Q$1:$DZ$1000,MATCH("expected_assists",OLD!$Q$1:$DZ$1,0),0),0)</f>
        <v>1.18</v>
      </c>
      <c r="W89" s="93">
        <f>IFERROR(VLOOKUP($E89,OLD!$Q$1:$DZ$1000,MATCH("total_points",OLD!$Q$1:$DZ$1,0),0),0)</f>
        <v>83</v>
      </c>
      <c r="X89" s="27">
        <f>IFERROR(VLOOKUP(E89,OLD!$Q$1:$BZ$1000,MATCH("defensive_contribution",OLD!$Q$1:$BZ$1,0),0),"")</f>
        <v>92</v>
      </c>
      <c r="Z89" s="26" t="str">
        <f>API!O89&amp;" "&amp;API!Y89</f>
        <v>0 FALSE</v>
      </c>
      <c r="AA89" s="26">
        <f>API!AF89</f>
        <v>94</v>
      </c>
    </row>
    <row r="90" spans="1:27">
      <c r="A90" s="22" t="str">
        <f>IF([1]FINAL!A90=0,"",[1]FINAL!A90)</f>
        <v>Omari Hutchinson</v>
      </c>
      <c r="B90" s="22" t="str">
        <f>IF([1]FINAL!C90=0,"",[1]FINAL!C90)</f>
        <v>Hutchinson</v>
      </c>
      <c r="C90" s="22" t="str">
        <f>IF([1]FINAL!E90=0,"",[1]FINAL!E90)</f>
        <v/>
      </c>
      <c r="D90" s="22" t="str">
        <f>IF([1]FINAL!G90=0,"",[1]FINAL!G90)</f>
        <v/>
      </c>
      <c r="E90" s="85">
        <f>[1]FINAL!$AO90</f>
        <v>484</v>
      </c>
      <c r="F90" s="26" t="str">
        <f>[1]FINAL!$V90</f>
        <v>NFO</v>
      </c>
      <c r="G90" s="27">
        <f>IFERROR(VLOOKUP($F90,Table2!$B$1:$C$21,MATCH("MP",Table2!$B$1:$C$1,0),0),"")</f>
        <v>38</v>
      </c>
      <c r="H90" s="23">
        <f>IFERROR(VLOOKUP(A90,PlayingTime!$B$1:$T$1001,MATCH("Min",PlayingTime!$B$2:$T$2,0),0),0)</f>
        <v>1688</v>
      </c>
      <c r="I90" s="23">
        <f>IFERROR(VLOOKUP(B90,PlayingTime!$B$1:$T$1001,MATCH("Min",PlayingTime!$B$2:$T$2,0),0),0)</f>
        <v>0</v>
      </c>
      <c r="J90" s="23">
        <f>IFERROR(VLOOKUP(C90,PlayingTime!$B$1:$T$1001,MATCH("Min",PlayingTime!$B$2:$T$2,0),0),0)</f>
        <v>0</v>
      </c>
      <c r="K90" s="23">
        <f>IFERROR(VLOOKUP(D90,PlayingTime!$B$1:$T$1001,MATCH("Min",PlayingTime!$B$2:$T$2,0),0),0)</f>
        <v>0</v>
      </c>
      <c r="L90" s="93">
        <f>IFERROR(VLOOKUP($E90,OLD!$Q$1:$DZ$1000,MATCH("minutes",OLD!$Q$1:$DZ$1,0),0),0)</f>
        <v>1676</v>
      </c>
      <c r="M90" s="22">
        <f>IFERROR(VLOOKUP(A90,#REF!,MATCH("xG",#REF!,0),0),0)</f>
        <v>0</v>
      </c>
      <c r="N90" s="22">
        <f>IFERROR(VLOOKUP(B90,#REF!,MATCH("xG",#REF!,0),0),0)</f>
        <v>0</v>
      </c>
      <c r="O90" s="22">
        <f>IFERROR(VLOOKUP(C90,#REF!,MATCH("xG",#REF!,0),0),0)</f>
        <v>0</v>
      </c>
      <c r="P90" s="22">
        <f>IFERROR(VLOOKUP(D90,#REF!,MATCH("xG",#REF!,0),0),0)</f>
        <v>0</v>
      </c>
      <c r="Q90" s="92">
        <f>IFERROR(VLOOKUP($E90,OLD!$Q$1:$DZ$1000,MATCH("expected_goals",OLD!$Q$1:$DZ$1,0),0),0)</f>
        <v>2.0099999999999998</v>
      </c>
      <c r="R90" s="22">
        <f>IFERROR(VLOOKUP(A90,#REF!,MATCH("xAG",#REF!,0),0),0)</f>
        <v>0</v>
      </c>
      <c r="S90" s="22">
        <f>IFERROR(VLOOKUP(B90,#REF!,MATCH("xAG",#REF!,0),0),0)</f>
        <v>0</v>
      </c>
      <c r="T90" s="22">
        <f>IFERROR(VLOOKUP(C90,#REF!,MATCH("xAG",#REF!,0),0),0)</f>
        <v>0</v>
      </c>
      <c r="U90" s="22">
        <f>IFERROR(VLOOKUP(D90,#REF!,MATCH("xAG",#REF!,0),0),0)</f>
        <v>0</v>
      </c>
      <c r="V90" s="92">
        <f>IFERROR(VLOOKUP($E90,OLD!$Q$1:$DZ$1000,MATCH("expected_assists",OLD!$Q$1:$DZ$1,0),0),0)</f>
        <v>3.87</v>
      </c>
      <c r="W90" s="93">
        <f>IFERROR(VLOOKUP($E90,OLD!$Q$1:$DZ$1000,MATCH("total_points",OLD!$Q$1:$DZ$1,0),0),0)</f>
        <v>82</v>
      </c>
      <c r="X90" s="27">
        <f>IFERROR(VLOOKUP(E90,OLD!$Q$1:$BZ$1000,MATCH("defensive_contribution",OLD!$Q$1:$BZ$1,0),0),"")</f>
        <v>129</v>
      </c>
      <c r="Z90" s="26" t="str">
        <f>API!O90&amp;" "&amp;API!Y90</f>
        <v>0 FALSE</v>
      </c>
      <c r="AA90" s="26">
        <f>API!AF90</f>
        <v>94</v>
      </c>
    </row>
    <row r="91" spans="1:27">
      <c r="A91" s="22" t="str">
        <f>IF([1]FINAL!A91=0,"",[1]FINAL!A91)</f>
        <v>Curtis Jones</v>
      </c>
      <c r="B91" s="22" t="str">
        <f>IF([1]FINAL!C91=0,"",[1]FINAL!C91)</f>
        <v>C.Jones</v>
      </c>
      <c r="C91" s="22" t="str">
        <f>IF([1]FINAL!E91=0,"",[1]FINAL!E91)</f>
        <v>C Jones</v>
      </c>
      <c r="D91" s="22" t="str">
        <f>IF([1]FINAL!G91=0,"",[1]FINAL!G91)</f>
        <v/>
      </c>
      <c r="E91" s="85">
        <f>[1]FINAL!$AO91</f>
        <v>373</v>
      </c>
      <c r="F91" s="26" t="str">
        <f>[1]FINAL!$V91</f>
        <v>LIV</v>
      </c>
      <c r="G91" s="27">
        <f>IFERROR(VLOOKUP($F91,Table2!$B$1:$C$21,MATCH("MP",Table2!$B$1:$C$1,0),0),"")</f>
        <v>38</v>
      </c>
      <c r="H91" s="23">
        <f>IFERROR(VLOOKUP(A91,PlayingTime!$B$1:$T$1001,MATCH("Min",PlayingTime!$B$2:$T$2,0),0),0)</f>
        <v>1937</v>
      </c>
      <c r="I91" s="23">
        <f>IFERROR(VLOOKUP(B91,PlayingTime!$B$1:$T$1001,MATCH("Min",PlayingTime!$B$2:$T$2,0),0),0)</f>
        <v>0</v>
      </c>
      <c r="J91" s="23">
        <f>IFERROR(VLOOKUP(C91,PlayingTime!$B$1:$T$1001,MATCH("Min",PlayingTime!$B$2:$T$2,0),0),0)</f>
        <v>0</v>
      </c>
      <c r="K91" s="23">
        <f>IFERROR(VLOOKUP(D91,PlayingTime!$B$1:$T$1001,MATCH("Min",PlayingTime!$B$2:$T$2,0),0),0)</f>
        <v>0</v>
      </c>
      <c r="L91" s="93">
        <f>IFERROR(VLOOKUP($E91,OLD!$Q$1:$DZ$1000,MATCH("minutes",OLD!$Q$1:$DZ$1,0),0),0)</f>
        <v>1923</v>
      </c>
      <c r="M91" s="22">
        <f>IFERROR(VLOOKUP(A91,#REF!,MATCH("xG",#REF!,0),0),0)</f>
        <v>0</v>
      </c>
      <c r="N91" s="22">
        <f>IFERROR(VLOOKUP(B91,#REF!,MATCH("xG",#REF!,0),0),0)</f>
        <v>0</v>
      </c>
      <c r="O91" s="22">
        <f>IFERROR(VLOOKUP(C91,#REF!,MATCH("xG",#REF!,0),0),0)</f>
        <v>0</v>
      </c>
      <c r="P91" s="22">
        <f>IFERROR(VLOOKUP(D91,#REF!,MATCH("xG",#REF!,0),0),0)</f>
        <v>0</v>
      </c>
      <c r="Q91" s="92">
        <f>IFERROR(VLOOKUP($E91,OLD!$Q$1:$DZ$1000,MATCH("expected_goals",OLD!$Q$1:$DZ$1,0),0),0)</f>
        <v>2.21</v>
      </c>
      <c r="R91" s="22">
        <f>IFERROR(VLOOKUP(A91,#REF!,MATCH("xAG",#REF!,0),0),0)</f>
        <v>0</v>
      </c>
      <c r="S91" s="22">
        <f>IFERROR(VLOOKUP(B91,#REF!,MATCH("xAG",#REF!,0),0),0)</f>
        <v>0</v>
      </c>
      <c r="T91" s="22">
        <f>IFERROR(VLOOKUP(C91,#REF!,MATCH("xAG",#REF!,0),0),0)</f>
        <v>0</v>
      </c>
      <c r="U91" s="22">
        <f>IFERROR(VLOOKUP(D91,#REF!,MATCH("xAG",#REF!,0),0),0)</f>
        <v>0</v>
      </c>
      <c r="V91" s="92">
        <f>IFERROR(VLOOKUP($E91,OLD!$Q$1:$DZ$1000,MATCH("expected_assists",OLD!$Q$1:$DZ$1,0),0),0)</f>
        <v>2.77</v>
      </c>
      <c r="W91" s="93">
        <f>IFERROR(VLOOKUP($E91,OLD!$Q$1:$DZ$1000,MATCH("total_points",OLD!$Q$1:$DZ$1,0),0),0)</f>
        <v>81</v>
      </c>
      <c r="X91" s="27">
        <f>IFERROR(VLOOKUP(E91,OLD!$Q$1:$BZ$1000,MATCH("defensive_contribution",OLD!$Q$1:$BZ$1,0),0),"")</f>
        <v>237</v>
      </c>
      <c r="Z91" s="26" t="str">
        <f>API!O91&amp;" "&amp;API!Y91</f>
        <v>0 FALSE</v>
      </c>
      <c r="AA91" s="26">
        <f>API!AF91</f>
        <v>94</v>
      </c>
    </row>
    <row r="92" spans="1:27">
      <c r="A92" s="22" t="str">
        <f>IF([1]FINAL!A92=0,"",[1]FINAL!A92)</f>
        <v>Sandro Tonali</v>
      </c>
      <c r="B92" s="22" t="str">
        <f>IF([1]FINAL!C92=0,"",[1]FINAL!C92)</f>
        <v>Tonali</v>
      </c>
      <c r="C92" s="22" t="str">
        <f>IF([1]FINAL!E92=0,"",[1]FINAL!E92)</f>
        <v/>
      </c>
      <c r="D92" s="22" t="str">
        <f>IF([1]FINAL!G92=0,"",[1]FINAL!G92)</f>
        <v/>
      </c>
      <c r="E92" s="85">
        <f>[1]FINAL!$AO92</f>
        <v>455</v>
      </c>
      <c r="F92" s="26" t="str">
        <f>[1]FINAL!$V92</f>
        <v>TOT</v>
      </c>
      <c r="G92" s="27">
        <f>IFERROR(VLOOKUP($F92,Table2!$B$1:$C$21,MATCH("MP",Table2!$B$1:$C$1,0),0),"")</f>
        <v>38</v>
      </c>
      <c r="H92" s="23">
        <f>IFERROR(VLOOKUP(A92,PlayingTime!$B$1:$T$1001,MATCH("Min",PlayingTime!$B$2:$T$2,0),0),0)</f>
        <v>2534</v>
      </c>
      <c r="I92" s="23">
        <f>IFERROR(VLOOKUP(B92,PlayingTime!$B$1:$T$1001,MATCH("Min",PlayingTime!$B$2:$T$2,0),0),0)</f>
        <v>0</v>
      </c>
      <c r="J92" s="23">
        <f>IFERROR(VLOOKUP(C92,PlayingTime!$B$1:$T$1001,MATCH("Min",PlayingTime!$B$2:$T$2,0),0),0)</f>
        <v>0</v>
      </c>
      <c r="K92" s="23">
        <f>IFERROR(VLOOKUP(D92,PlayingTime!$B$1:$T$1001,MATCH("Min",PlayingTime!$B$2:$T$2,0),0),0)</f>
        <v>0</v>
      </c>
      <c r="L92" s="93">
        <f>IFERROR(VLOOKUP($E92,OLD!$Q$1:$DZ$1000,MATCH("minutes",OLD!$Q$1:$DZ$1,0),0),0)</f>
        <v>2534</v>
      </c>
      <c r="M92" s="22">
        <f>IFERROR(VLOOKUP(A92,#REF!,MATCH("xG",#REF!,0),0),0)</f>
        <v>0</v>
      </c>
      <c r="N92" s="22">
        <f>IFERROR(VLOOKUP(B92,#REF!,MATCH("xG",#REF!,0),0),0)</f>
        <v>0</v>
      </c>
      <c r="O92" s="22">
        <f>IFERROR(VLOOKUP(C92,#REF!,MATCH("xG",#REF!,0),0),0)</f>
        <v>0</v>
      </c>
      <c r="P92" s="22">
        <f>IFERROR(VLOOKUP(D92,#REF!,MATCH("xG",#REF!,0),0),0)</f>
        <v>0</v>
      </c>
      <c r="Q92" s="92">
        <f>IFERROR(VLOOKUP($E92,OLD!$Q$1:$DZ$1000,MATCH("expected_goals",OLD!$Q$1:$DZ$1,0),0),0)</f>
        <v>1.75</v>
      </c>
      <c r="R92" s="22">
        <f>IFERROR(VLOOKUP(A92,#REF!,MATCH("xAG",#REF!,0),0),0)</f>
        <v>0</v>
      </c>
      <c r="S92" s="22">
        <f>IFERROR(VLOOKUP(B92,#REF!,MATCH("xAG",#REF!,0),0),0)</f>
        <v>0</v>
      </c>
      <c r="T92" s="22">
        <f>IFERROR(VLOOKUP(C92,#REF!,MATCH("xAG",#REF!,0),0),0)</f>
        <v>0</v>
      </c>
      <c r="U92" s="22">
        <f>IFERROR(VLOOKUP(D92,#REF!,MATCH("xAG",#REF!,0),0),0)</f>
        <v>0</v>
      </c>
      <c r="V92" s="92">
        <f>IFERROR(VLOOKUP($E92,OLD!$Q$1:$DZ$1000,MATCH("expected_assists",OLD!$Q$1:$DZ$1,0),0),0)</f>
        <v>2.87</v>
      </c>
      <c r="W92" s="93">
        <f>IFERROR(VLOOKUP($E92,OLD!$Q$1:$DZ$1000,MATCH("total_points",OLD!$Q$1:$DZ$1,0),0),0)</f>
        <v>81</v>
      </c>
      <c r="X92" s="27">
        <f>IFERROR(VLOOKUP(E92,OLD!$Q$1:$BZ$1000,MATCH("defensive_contribution",OLD!$Q$1:$BZ$1,0),0),"")</f>
        <v>257</v>
      </c>
      <c r="Z92" s="26" t="str">
        <f>API!O92&amp;" "&amp;API!Y92</f>
        <v>0 FALSE</v>
      </c>
      <c r="AA92" s="26">
        <f>API!AF92</f>
        <v>94</v>
      </c>
    </row>
    <row r="93" spans="1:27">
      <c r="A93" s="22" t="str">
        <f>IF([1]FINAL!A93=0,"",[1]FINAL!A93)</f>
        <v>Emile Smith Rowe</v>
      </c>
      <c r="B93" s="22" t="str">
        <f>IF([1]FINAL!C93=0,"",[1]FINAL!C93)</f>
        <v>Smith Rowe</v>
      </c>
      <c r="C93" s="22" t="str">
        <f>IF([1]FINAL!E93=0,"",[1]FINAL!E93)</f>
        <v/>
      </c>
      <c r="D93" s="22" t="str">
        <f>IF([1]FINAL!G93=0,"",[1]FINAL!G93)</f>
        <v/>
      </c>
      <c r="E93" s="85">
        <f>[1]FINAL!$AO93</f>
        <v>262</v>
      </c>
      <c r="F93" s="26" t="str">
        <f>[1]FINAL!$V93</f>
        <v>FUL</v>
      </c>
      <c r="G93" s="27">
        <f>IFERROR(VLOOKUP($F93,Table2!$B$1:$C$21,MATCH("MP",Table2!$B$1:$C$1,0),0),"")</f>
        <v>38</v>
      </c>
      <c r="H93" s="23">
        <f>IFERROR(VLOOKUP(A93,PlayingTime!$B$1:$T$1001,MATCH("Min",PlayingTime!$B$2:$T$2,0),0),0)</f>
        <v>1923</v>
      </c>
      <c r="I93" s="23">
        <f>IFERROR(VLOOKUP(B93,PlayingTime!$B$1:$T$1001,MATCH("Min",PlayingTime!$B$2:$T$2,0),0),0)</f>
        <v>0</v>
      </c>
      <c r="J93" s="23">
        <f>IFERROR(VLOOKUP(C93,PlayingTime!$B$1:$T$1001,MATCH("Min",PlayingTime!$B$2:$T$2,0),0),0)</f>
        <v>0</v>
      </c>
      <c r="K93" s="23">
        <f>IFERROR(VLOOKUP(D93,PlayingTime!$B$1:$T$1001,MATCH("Min",PlayingTime!$B$2:$T$2,0),0),0)</f>
        <v>0</v>
      </c>
      <c r="L93" s="93">
        <f>IFERROR(VLOOKUP($E93,OLD!$Q$1:$DZ$1000,MATCH("minutes",OLD!$Q$1:$DZ$1,0),0),0)</f>
        <v>1909</v>
      </c>
      <c r="M93" s="22">
        <f>IFERROR(VLOOKUP(A93,#REF!,MATCH("xG",#REF!,0),0),0)</f>
        <v>0</v>
      </c>
      <c r="N93" s="22">
        <f>IFERROR(VLOOKUP(B93,#REF!,MATCH("xG",#REF!,0),0),0)</f>
        <v>0</v>
      </c>
      <c r="O93" s="22">
        <f>IFERROR(VLOOKUP(C93,#REF!,MATCH("xG",#REF!,0),0),0)</f>
        <v>0</v>
      </c>
      <c r="P93" s="22">
        <f>IFERROR(VLOOKUP(D93,#REF!,MATCH("xG",#REF!,0),0),0)</f>
        <v>0</v>
      </c>
      <c r="Q93" s="92">
        <f>IFERROR(VLOOKUP($E93,OLD!$Q$1:$DZ$1000,MATCH("expected_goals",OLD!$Q$1:$DZ$1,0),0),0)</f>
        <v>4.71</v>
      </c>
      <c r="R93" s="22">
        <f>IFERROR(VLOOKUP(A93,#REF!,MATCH("xAG",#REF!,0),0),0)</f>
        <v>0</v>
      </c>
      <c r="S93" s="22">
        <f>IFERROR(VLOOKUP(B93,#REF!,MATCH("xAG",#REF!,0),0),0)</f>
        <v>0</v>
      </c>
      <c r="T93" s="22">
        <f>IFERROR(VLOOKUP(C93,#REF!,MATCH("xAG",#REF!,0),0),0)</f>
        <v>0</v>
      </c>
      <c r="U93" s="22">
        <f>IFERROR(VLOOKUP(D93,#REF!,MATCH("xAG",#REF!,0),0),0)</f>
        <v>0</v>
      </c>
      <c r="V93" s="92">
        <f>IFERROR(VLOOKUP($E93,OLD!$Q$1:$DZ$1000,MATCH("expected_assists",OLD!$Q$1:$DZ$1,0),0),0)</f>
        <v>1.1200000000000001</v>
      </c>
      <c r="W93" s="93">
        <f>IFERROR(VLOOKUP($E93,OLD!$Q$1:$DZ$1000,MATCH("total_points",OLD!$Q$1:$DZ$1,0),0),0)</f>
        <v>80</v>
      </c>
      <c r="X93" s="27">
        <f>IFERROR(VLOOKUP(E93,OLD!$Q$1:$BZ$1000,MATCH("defensive_contribution",OLD!$Q$1:$BZ$1,0),0),"")</f>
        <v>148</v>
      </c>
      <c r="Z93" s="26" t="str">
        <f>API!O93&amp;" "&amp;API!Y93</f>
        <v>0 FALSE</v>
      </c>
      <c r="AA93" s="26">
        <f>API!AF93</f>
        <v>94</v>
      </c>
    </row>
    <row r="94" spans="1:27">
      <c r="A94" s="22" t="str">
        <f>IF([1]FINAL!A94=0,"",[1]FINAL!A94)</f>
        <v>Pascal Groß</v>
      </c>
      <c r="B94" s="22" t="str">
        <f>IF([1]FINAL!C94=0,"",[1]FINAL!C94)</f>
        <v/>
      </c>
      <c r="C94" s="22" t="str">
        <f>IF([1]FINAL!E94=0,"",[1]FINAL!E94)</f>
        <v/>
      </c>
      <c r="D94" s="22" t="str">
        <f>IF([1]FINAL!G94=0,"",[1]FINAL!G94)</f>
        <v>Pascal Gross</v>
      </c>
      <c r="E94" s="85">
        <f>[1]FINAL!$AO94</f>
        <v>124</v>
      </c>
      <c r="F94" s="26" t="str">
        <f>[1]FINAL!$V94</f>
        <v>BHA</v>
      </c>
      <c r="G94" s="27">
        <f>IFERROR(VLOOKUP($F94,Table2!$B$1:$C$21,MATCH("MP",Table2!$B$1:$C$1,0),0),"")</f>
        <v>38</v>
      </c>
      <c r="H94" s="23">
        <f>IFERROR(VLOOKUP(A94,PlayingTime!$B$1:$T$1001,MATCH("Min",PlayingTime!$B$2:$T$2,0),0),0)</f>
        <v>1636</v>
      </c>
      <c r="I94" s="23">
        <f>IFERROR(VLOOKUP(B94,PlayingTime!$B$1:$T$1001,MATCH("Min",PlayingTime!$B$2:$T$2,0),0),0)</f>
        <v>0</v>
      </c>
      <c r="J94" s="23">
        <f>IFERROR(VLOOKUP(C94,PlayingTime!$B$1:$T$1001,MATCH("Min",PlayingTime!$B$2:$T$2,0),0),0)</f>
        <v>0</v>
      </c>
      <c r="K94" s="23">
        <f>IFERROR(VLOOKUP(D94,PlayingTime!$B$1:$T$1001,MATCH("Min",PlayingTime!$B$2:$T$2,0),0),0)</f>
        <v>0</v>
      </c>
      <c r="L94" s="93">
        <f>IFERROR(VLOOKUP($E94,OLD!$Q$1:$DZ$1000,MATCH("minutes",OLD!$Q$1:$DZ$1,0),0),0)</f>
        <v>1636</v>
      </c>
      <c r="M94" s="22">
        <f>IFERROR(VLOOKUP(A94,#REF!,MATCH("xG",#REF!,0),0),0)</f>
        <v>0</v>
      </c>
      <c r="N94" s="22">
        <f>IFERROR(VLOOKUP(B94,#REF!,MATCH("xG",#REF!,0),0),0)</f>
        <v>0</v>
      </c>
      <c r="O94" s="22">
        <f>IFERROR(VLOOKUP(C94,#REF!,MATCH("xG",#REF!,0),0),0)</f>
        <v>0</v>
      </c>
      <c r="P94" s="22">
        <f>IFERROR(VLOOKUP(D94,#REF!,MATCH("xG",#REF!,0),0),0)</f>
        <v>0</v>
      </c>
      <c r="Q94" s="92">
        <f>IFERROR(VLOOKUP($E94,OLD!$Q$1:$DZ$1000,MATCH("expected_goals",OLD!$Q$1:$DZ$1,0),0),0)</f>
        <v>1.39</v>
      </c>
      <c r="R94" s="22">
        <f>IFERROR(VLOOKUP(A94,#REF!,MATCH("xAG",#REF!,0),0),0)</f>
        <v>0</v>
      </c>
      <c r="S94" s="22">
        <f>IFERROR(VLOOKUP(B94,#REF!,MATCH("xAG",#REF!,0),0),0)</f>
        <v>0</v>
      </c>
      <c r="T94" s="22">
        <f>IFERROR(VLOOKUP(C94,#REF!,MATCH("xAG",#REF!,0),0),0)</f>
        <v>0</v>
      </c>
      <c r="U94" s="22">
        <f>IFERROR(VLOOKUP(D94,#REF!,MATCH("xAG",#REF!,0),0),0)</f>
        <v>0</v>
      </c>
      <c r="V94" s="92">
        <f>IFERROR(VLOOKUP($E94,OLD!$Q$1:$DZ$1000,MATCH("expected_assists",OLD!$Q$1:$DZ$1,0),0),0)</f>
        <v>3.95</v>
      </c>
      <c r="W94" s="93">
        <f>IFERROR(VLOOKUP($E94,OLD!$Q$1:$DZ$1000,MATCH("total_points",OLD!$Q$1:$DZ$1,0),0),0)</f>
        <v>78</v>
      </c>
      <c r="X94" s="27">
        <f>IFERROR(VLOOKUP(E94,OLD!$Q$1:$BZ$1000,MATCH("defensive_contribution",OLD!$Q$1:$BZ$1,0),0),"")</f>
        <v>145</v>
      </c>
      <c r="Z94" s="26" t="str">
        <f>API!O94&amp;" "&amp;API!Y94</f>
        <v>0 FALSE</v>
      </c>
      <c r="AA94" s="26">
        <f>API!AF94</f>
        <v>94</v>
      </c>
    </row>
    <row r="95" spans="1:27">
      <c r="A95" s="22" t="str">
        <f>IF([1]FINAL!A95=0,"",[1]FINAL!A95)</f>
        <v>Yéremy Pino Santos</v>
      </c>
      <c r="B95" s="22" t="str">
        <f>IF([1]FINAL!C95=0,"",[1]FINAL!C95)</f>
        <v>Yeremy</v>
      </c>
      <c r="C95" s="22" t="str">
        <f>IF([1]FINAL!E95=0,"",[1]FINAL!E95)</f>
        <v>Yeremi Pino</v>
      </c>
      <c r="D95" s="22" t="str">
        <f>IF([1]FINAL!G95=0,"",[1]FINAL!G95)</f>
        <v/>
      </c>
      <c r="E95" s="85">
        <f>[1]FINAL!$AO95</f>
        <v>211</v>
      </c>
      <c r="F95" s="26" t="str">
        <f>[1]FINAL!$V95</f>
        <v>CRY</v>
      </c>
      <c r="G95" s="27">
        <f>IFERROR(VLOOKUP($F95,Table2!$B$1:$C$21,MATCH("MP",Table2!$B$1:$C$1,0),0),"")</f>
        <v>38</v>
      </c>
      <c r="H95" s="23">
        <f>IFERROR(VLOOKUP(A95,PlayingTime!$B$1:$T$1001,MATCH("Min",PlayingTime!$B$2:$T$2,0),0),0)</f>
        <v>0</v>
      </c>
      <c r="I95" s="23">
        <f>IFERROR(VLOOKUP(B95,PlayingTime!$B$1:$T$1001,MATCH("Min",PlayingTime!$B$2:$T$2,0),0),0)</f>
        <v>0</v>
      </c>
      <c r="J95" s="23">
        <f>IFERROR(VLOOKUP(C95,PlayingTime!$B$1:$T$1001,MATCH("Min",PlayingTime!$B$2:$T$2,0),0),0)</f>
        <v>2080</v>
      </c>
      <c r="K95" s="23">
        <f>IFERROR(VLOOKUP(D95,PlayingTime!$B$1:$T$1001,MATCH("Min",PlayingTime!$B$2:$T$2,0),0),0)</f>
        <v>0</v>
      </c>
      <c r="L95" s="93">
        <f>IFERROR(VLOOKUP($E95,OLD!$Q$1:$DZ$1000,MATCH("minutes",OLD!$Q$1:$DZ$1,0),0),0)</f>
        <v>2074</v>
      </c>
      <c r="M95" s="22">
        <f>IFERROR(VLOOKUP(A95,#REF!,MATCH("xG",#REF!,0),0),0)</f>
        <v>0</v>
      </c>
      <c r="N95" s="22">
        <f>IFERROR(VLOOKUP(B95,#REF!,MATCH("xG",#REF!,0),0),0)</f>
        <v>0</v>
      </c>
      <c r="O95" s="22">
        <f>IFERROR(VLOOKUP(C95,#REF!,MATCH("xG",#REF!,0),0),0)</f>
        <v>0</v>
      </c>
      <c r="P95" s="22">
        <f>IFERROR(VLOOKUP(D95,#REF!,MATCH("xG",#REF!,0),0),0)</f>
        <v>0</v>
      </c>
      <c r="Q95" s="92">
        <f>IFERROR(VLOOKUP($E95,OLD!$Q$1:$DZ$1000,MATCH("expected_goals",OLD!$Q$1:$DZ$1,0),0),0)</f>
        <v>4.53</v>
      </c>
      <c r="R95" s="22">
        <f>IFERROR(VLOOKUP(A95,#REF!,MATCH("xAG",#REF!,0),0),0)</f>
        <v>0</v>
      </c>
      <c r="S95" s="22">
        <f>IFERROR(VLOOKUP(B95,#REF!,MATCH("xAG",#REF!,0),0),0)</f>
        <v>0</v>
      </c>
      <c r="T95" s="22">
        <f>IFERROR(VLOOKUP(C95,#REF!,MATCH("xAG",#REF!,0),0),0)</f>
        <v>0</v>
      </c>
      <c r="U95" s="22">
        <f>IFERROR(VLOOKUP(D95,#REF!,MATCH("xAG",#REF!,0),0),0)</f>
        <v>0</v>
      </c>
      <c r="V95" s="92">
        <f>IFERROR(VLOOKUP($E95,OLD!$Q$1:$DZ$1000,MATCH("expected_assists",OLD!$Q$1:$DZ$1,0),0),0)</f>
        <v>6.12</v>
      </c>
      <c r="W95" s="93">
        <f>IFERROR(VLOOKUP($E95,OLD!$Q$1:$DZ$1000,MATCH("total_points",OLD!$Q$1:$DZ$1,0),0),0)</f>
        <v>77</v>
      </c>
      <c r="X95" s="27">
        <f>IFERROR(VLOOKUP(E95,OLD!$Q$1:$BZ$1000,MATCH("defensive_contribution",OLD!$Q$1:$BZ$1,0),0),"")</f>
        <v>167</v>
      </c>
      <c r="Z95" s="26" t="str">
        <f>API!O95&amp;" "&amp;API!Y95</f>
        <v>0 FALSE</v>
      </c>
      <c r="AA95" s="26">
        <f>API!AF95</f>
        <v>94</v>
      </c>
    </row>
    <row r="96" spans="1:27">
      <c r="A96" s="22" t="str">
        <f>IF([1]FINAL!A96=0,"",[1]FINAL!A96)</f>
        <v>Kobbie Mainoo</v>
      </c>
      <c r="B96" s="22" t="str">
        <f>IF([1]FINAL!C96=0,"",[1]FINAL!C96)</f>
        <v>Mainoo</v>
      </c>
      <c r="C96" s="22" t="str">
        <f>IF([1]FINAL!E96=0,"",[1]FINAL!E96)</f>
        <v/>
      </c>
      <c r="D96" s="22" t="str">
        <f>IF([1]FINAL!G96=0,"",[1]FINAL!G96)</f>
        <v/>
      </c>
      <c r="E96" s="85">
        <f>[1]FINAL!$AO96</f>
        <v>432</v>
      </c>
      <c r="F96" s="26" t="str">
        <f>[1]FINAL!$V96</f>
        <v>MUN</v>
      </c>
      <c r="G96" s="27">
        <f>IFERROR(VLOOKUP($F96,Table2!$B$1:$C$21,MATCH("MP",Table2!$B$1:$C$1,0),0),"")</f>
        <v>38</v>
      </c>
      <c r="H96" s="23">
        <f>IFERROR(VLOOKUP(A96,PlayingTime!$B$1:$T$1001,MATCH("Min",PlayingTime!$B$2:$T$2,0),0),0)</f>
        <v>1662</v>
      </c>
      <c r="I96" s="23">
        <f>IFERROR(VLOOKUP(B96,PlayingTime!$B$1:$T$1001,MATCH("Min",PlayingTime!$B$2:$T$2,0),0),0)</f>
        <v>0</v>
      </c>
      <c r="J96" s="23">
        <f>IFERROR(VLOOKUP(C96,PlayingTime!$B$1:$T$1001,MATCH("Min",PlayingTime!$B$2:$T$2,0),0),0)</f>
        <v>0</v>
      </c>
      <c r="K96" s="23">
        <f>IFERROR(VLOOKUP(D96,PlayingTime!$B$1:$T$1001,MATCH("Min",PlayingTime!$B$2:$T$2,0),0),0)</f>
        <v>0</v>
      </c>
      <c r="L96" s="93">
        <f>IFERROR(VLOOKUP($E96,OLD!$Q$1:$DZ$1000,MATCH("minutes",OLD!$Q$1:$DZ$1,0),0),0)</f>
        <v>1653</v>
      </c>
      <c r="M96" s="22">
        <f>IFERROR(VLOOKUP(A96,#REF!,MATCH("xG",#REF!,0),0),0)</f>
        <v>0</v>
      </c>
      <c r="N96" s="22">
        <f>IFERROR(VLOOKUP(B96,#REF!,MATCH("xG",#REF!,0),0),0)</f>
        <v>0</v>
      </c>
      <c r="O96" s="22">
        <f>IFERROR(VLOOKUP(C96,#REF!,MATCH("xG",#REF!,0),0),0)</f>
        <v>0</v>
      </c>
      <c r="P96" s="22">
        <f>IFERROR(VLOOKUP(D96,#REF!,MATCH("xG",#REF!,0),0),0)</f>
        <v>0</v>
      </c>
      <c r="Q96" s="92">
        <f>IFERROR(VLOOKUP($E96,OLD!$Q$1:$DZ$1000,MATCH("expected_goals",OLD!$Q$1:$DZ$1,0),0),0)</f>
        <v>0.48</v>
      </c>
      <c r="R96" s="22">
        <f>IFERROR(VLOOKUP(A96,#REF!,MATCH("xAG",#REF!,0),0),0)</f>
        <v>0</v>
      </c>
      <c r="S96" s="22">
        <f>IFERROR(VLOOKUP(B96,#REF!,MATCH("xAG",#REF!,0),0),0)</f>
        <v>0</v>
      </c>
      <c r="T96" s="22">
        <f>IFERROR(VLOOKUP(C96,#REF!,MATCH("xAG",#REF!,0),0),0)</f>
        <v>0</v>
      </c>
      <c r="U96" s="22">
        <f>IFERROR(VLOOKUP(D96,#REF!,MATCH("xAG",#REF!,0),0),0)</f>
        <v>0</v>
      </c>
      <c r="V96" s="92">
        <f>IFERROR(VLOOKUP($E96,OLD!$Q$1:$DZ$1000,MATCH("expected_assists",OLD!$Q$1:$DZ$1,0),0),0)</f>
        <v>1.27</v>
      </c>
      <c r="W96" s="93">
        <f>IFERROR(VLOOKUP($E96,OLD!$Q$1:$DZ$1000,MATCH("total_points",OLD!$Q$1:$DZ$1,0),0),0)</f>
        <v>73</v>
      </c>
      <c r="X96" s="27">
        <f>IFERROR(VLOOKUP(E96,OLD!$Q$1:$BZ$1000,MATCH("defensive_contribution",OLD!$Q$1:$BZ$1,0),0),"")</f>
        <v>187</v>
      </c>
      <c r="Z96" s="26" t="str">
        <f>API!O96&amp;" "&amp;API!Y96</f>
        <v>0 FALSE</v>
      </c>
      <c r="AA96" s="26">
        <f>API!AF96</f>
        <v>94</v>
      </c>
    </row>
    <row r="97" spans="1:27">
      <c r="A97" s="22" t="str">
        <f>IF([1]FINAL!A97=0,"",[1]FINAL!A97)</f>
        <v>Joelinton Cássio Apolinário de Lira</v>
      </c>
      <c r="B97" s="22" t="str">
        <f>IF([1]FINAL!C97=0,"",[1]FINAL!C97)</f>
        <v>Joelinton</v>
      </c>
      <c r="C97" s="22" t="str">
        <f>IF([1]FINAL!E97=0,"",[1]FINAL!E97)</f>
        <v/>
      </c>
      <c r="D97" s="22" t="str">
        <f>IF([1]FINAL!G97=0,"",[1]FINAL!G97)</f>
        <v/>
      </c>
      <c r="E97" s="85">
        <f>[1]FINAL!$AO97</f>
        <v>458</v>
      </c>
      <c r="F97" s="26" t="str">
        <f>[1]FINAL!$V97</f>
        <v>NEW</v>
      </c>
      <c r="G97" s="27">
        <f>IFERROR(VLOOKUP($F97,Table2!$B$1:$C$21,MATCH("MP",Table2!$B$1:$C$1,0),0),"")</f>
        <v>38</v>
      </c>
      <c r="H97" s="23">
        <f>IFERROR(VLOOKUP(A97,PlayingTime!$B$1:$T$1001,MATCH("Min",PlayingTime!$B$2:$T$2,0),0),0)</f>
        <v>0</v>
      </c>
      <c r="I97" s="23">
        <f>IFERROR(VLOOKUP(B97,PlayingTime!$B$1:$T$1001,MATCH("Min",PlayingTime!$B$2:$T$2,0),0),0)</f>
        <v>1951</v>
      </c>
      <c r="J97" s="23">
        <f>IFERROR(VLOOKUP(C97,PlayingTime!$B$1:$T$1001,MATCH("Min",PlayingTime!$B$2:$T$2,0),0),0)</f>
        <v>0</v>
      </c>
      <c r="K97" s="23">
        <f>IFERROR(VLOOKUP(D97,PlayingTime!$B$1:$T$1001,MATCH("Min",PlayingTime!$B$2:$T$2,0),0),0)</f>
        <v>0</v>
      </c>
      <c r="L97" s="93">
        <f>IFERROR(VLOOKUP($E97,OLD!$Q$1:$DZ$1000,MATCH("minutes",OLD!$Q$1:$DZ$1,0),0),0)</f>
        <v>1950</v>
      </c>
      <c r="M97" s="22">
        <f>IFERROR(VLOOKUP(A97,#REF!,MATCH("xG",#REF!,0),0),0)</f>
        <v>0</v>
      </c>
      <c r="N97" s="22">
        <f>IFERROR(VLOOKUP(B97,#REF!,MATCH("xG",#REF!,0),0),0)</f>
        <v>0</v>
      </c>
      <c r="O97" s="22">
        <f>IFERROR(VLOOKUP(C97,#REF!,MATCH("xG",#REF!,0),0),0)</f>
        <v>0</v>
      </c>
      <c r="P97" s="22">
        <f>IFERROR(VLOOKUP(D97,#REF!,MATCH("xG",#REF!,0),0),0)</f>
        <v>0</v>
      </c>
      <c r="Q97" s="92">
        <f>IFERROR(VLOOKUP($E97,OLD!$Q$1:$DZ$1000,MATCH("expected_goals",OLD!$Q$1:$DZ$1,0),0),0)</f>
        <v>2.36</v>
      </c>
      <c r="R97" s="22">
        <f>IFERROR(VLOOKUP(A97,#REF!,MATCH("xAG",#REF!,0),0),0)</f>
        <v>0</v>
      </c>
      <c r="S97" s="22">
        <f>IFERROR(VLOOKUP(B97,#REF!,MATCH("xAG",#REF!,0),0),0)</f>
        <v>0</v>
      </c>
      <c r="T97" s="22">
        <f>IFERROR(VLOOKUP(C97,#REF!,MATCH("xAG",#REF!,0),0),0)</f>
        <v>0</v>
      </c>
      <c r="U97" s="22">
        <f>IFERROR(VLOOKUP(D97,#REF!,MATCH("xAG",#REF!,0),0),0)</f>
        <v>0</v>
      </c>
      <c r="V97" s="92">
        <f>IFERROR(VLOOKUP($E97,OLD!$Q$1:$DZ$1000,MATCH("expected_assists",OLD!$Q$1:$DZ$1,0),0),0)</f>
        <v>1.35</v>
      </c>
      <c r="W97" s="93">
        <f>IFERROR(VLOOKUP($E97,OLD!$Q$1:$DZ$1000,MATCH("total_points",OLD!$Q$1:$DZ$1,0),0),0)</f>
        <v>73</v>
      </c>
      <c r="X97" s="27">
        <f>IFERROR(VLOOKUP(E97,OLD!$Q$1:$BZ$1000,MATCH("defensive_contribution",OLD!$Q$1:$BZ$1,0),0),"")</f>
        <v>238</v>
      </c>
      <c r="Z97" s="26" t="str">
        <f>API!O97&amp;" "&amp;API!Y97</f>
        <v>0 FALSE</v>
      </c>
      <c r="AA97" s="26">
        <f>API!AF97</f>
        <v>94</v>
      </c>
    </row>
    <row r="98" spans="1:27">
      <c r="A98" s="22" t="str">
        <f>IF([1]FINAL!A98=0,"",[1]FINAL!A98)</f>
        <v>Lewis Miley</v>
      </c>
      <c r="B98" s="22" t="str">
        <f>IF([1]FINAL!C98=0,"",[1]FINAL!C98)</f>
        <v>L.Miley</v>
      </c>
      <c r="C98" s="22" t="str">
        <f>IF([1]FINAL!E98=0,"",[1]FINAL!E98)</f>
        <v/>
      </c>
      <c r="D98" s="22" t="str">
        <f>IF([1]FINAL!G98=0,"",[1]FINAL!G98)</f>
        <v/>
      </c>
      <c r="E98" s="85">
        <f>[1]FINAL!$AO98</f>
        <v>459</v>
      </c>
      <c r="F98" s="26" t="str">
        <f>[1]FINAL!$V98</f>
        <v>NEW</v>
      </c>
      <c r="G98" s="27">
        <f>IFERROR(VLOOKUP($F98,Table2!$B$1:$C$21,MATCH("MP",Table2!$B$1:$C$1,0),0),"")</f>
        <v>38</v>
      </c>
      <c r="H98" s="23">
        <f>IFERROR(VLOOKUP(A98,PlayingTime!$B$1:$T$1001,MATCH("Min",PlayingTime!$B$2:$T$2,0),0),0)</f>
        <v>1496</v>
      </c>
      <c r="I98" s="23">
        <f>IFERROR(VLOOKUP(B98,PlayingTime!$B$1:$T$1001,MATCH("Min",PlayingTime!$B$2:$T$2,0),0),0)</f>
        <v>0</v>
      </c>
      <c r="J98" s="23">
        <f>IFERROR(VLOOKUP(C98,PlayingTime!$B$1:$T$1001,MATCH("Min",PlayingTime!$B$2:$T$2,0),0),0)</f>
        <v>0</v>
      </c>
      <c r="K98" s="23">
        <f>IFERROR(VLOOKUP(D98,PlayingTime!$B$1:$T$1001,MATCH("Min",PlayingTime!$B$2:$T$2,0),0),0)</f>
        <v>0</v>
      </c>
      <c r="L98" s="93">
        <f>IFERROR(VLOOKUP($E98,OLD!$Q$1:$DZ$1000,MATCH("minutes",OLD!$Q$1:$DZ$1,0),0),0)</f>
        <v>1493</v>
      </c>
      <c r="M98" s="22">
        <f>IFERROR(VLOOKUP(A98,#REF!,MATCH("xG",#REF!,0),0),0)</f>
        <v>0</v>
      </c>
      <c r="N98" s="22">
        <f>IFERROR(VLOOKUP(B98,#REF!,MATCH("xG",#REF!,0),0),0)</f>
        <v>0</v>
      </c>
      <c r="O98" s="22">
        <f>IFERROR(VLOOKUP(C98,#REF!,MATCH("xG",#REF!,0),0),0)</f>
        <v>0</v>
      </c>
      <c r="P98" s="22">
        <f>IFERROR(VLOOKUP(D98,#REF!,MATCH("xG",#REF!,0),0),0)</f>
        <v>0</v>
      </c>
      <c r="Q98" s="92">
        <f>IFERROR(VLOOKUP($E98,OLD!$Q$1:$DZ$1000,MATCH("expected_goals",OLD!$Q$1:$DZ$1,0),0),0)</f>
        <v>1.36</v>
      </c>
      <c r="R98" s="22">
        <f>IFERROR(VLOOKUP(A98,#REF!,MATCH("xAG",#REF!,0),0),0)</f>
        <v>0</v>
      </c>
      <c r="S98" s="22">
        <f>IFERROR(VLOOKUP(B98,#REF!,MATCH("xAG",#REF!,0),0),0)</f>
        <v>0</v>
      </c>
      <c r="T98" s="22">
        <f>IFERROR(VLOOKUP(C98,#REF!,MATCH("xAG",#REF!,0),0),0)</f>
        <v>0</v>
      </c>
      <c r="U98" s="22">
        <f>IFERROR(VLOOKUP(D98,#REF!,MATCH("xAG",#REF!,0),0),0)</f>
        <v>0</v>
      </c>
      <c r="V98" s="92">
        <f>IFERROR(VLOOKUP($E98,OLD!$Q$1:$DZ$1000,MATCH("expected_assists",OLD!$Q$1:$DZ$1,0),0),0)</f>
        <v>2.1</v>
      </c>
      <c r="W98" s="93">
        <f>IFERROR(VLOOKUP($E98,OLD!$Q$1:$DZ$1000,MATCH("total_points",OLD!$Q$1:$DZ$1,0),0),0)</f>
        <v>72</v>
      </c>
      <c r="X98" s="27">
        <f>IFERROR(VLOOKUP(E98,OLD!$Q$1:$BZ$1000,MATCH("defensive_contribution",OLD!$Q$1:$BZ$1,0),0),"")</f>
        <v>155</v>
      </c>
      <c r="Z98" s="26" t="str">
        <f>API!O98&amp;" "&amp;API!Y98</f>
        <v>0 FALSE</v>
      </c>
      <c r="AA98" s="26">
        <f>API!AF98</f>
        <v>94</v>
      </c>
    </row>
    <row r="99" spans="1:27">
      <c r="A99" s="22" t="str">
        <f>IF([1]FINAL!A99=0,"",[1]FINAL!A99)</f>
        <v>Habib Diarra</v>
      </c>
      <c r="B99" s="22" t="str">
        <f>IF([1]FINAL!C99=0,"",[1]FINAL!C99)</f>
        <v>Diarra</v>
      </c>
      <c r="C99" s="22" t="str">
        <f>IF([1]FINAL!E99=0,"",[1]FINAL!E99)</f>
        <v/>
      </c>
      <c r="D99" s="22" t="str">
        <f>IF([1]FINAL!G99=0,"",[1]FINAL!G99)</f>
        <v/>
      </c>
      <c r="E99" s="85">
        <f>[1]FINAL!$AO99</f>
        <v>543</v>
      </c>
      <c r="F99" s="26" t="str">
        <f>[1]FINAL!$V99</f>
        <v>SUN</v>
      </c>
      <c r="G99" s="27">
        <f>IFERROR(VLOOKUP($F99,Table2!$B$1:$C$21,MATCH("MP",Table2!$B$1:$C$1,0),0),"")</f>
        <v>38</v>
      </c>
      <c r="H99" s="23">
        <f>IFERROR(VLOOKUP(A99,PlayingTime!$B$1:$T$1001,MATCH("Min",PlayingTime!$B$2:$T$2,0),0),0)</f>
        <v>1405</v>
      </c>
      <c r="I99" s="23">
        <f>IFERROR(VLOOKUP(B99,PlayingTime!$B$1:$T$1001,MATCH("Min",PlayingTime!$B$2:$T$2,0),0),0)</f>
        <v>0</v>
      </c>
      <c r="J99" s="23">
        <f>IFERROR(VLOOKUP(C99,PlayingTime!$B$1:$T$1001,MATCH("Min",PlayingTime!$B$2:$T$2,0),0),0)</f>
        <v>0</v>
      </c>
      <c r="K99" s="23">
        <f>IFERROR(VLOOKUP(D99,PlayingTime!$B$1:$T$1001,MATCH("Min",PlayingTime!$B$2:$T$2,0),0),0)</f>
        <v>0</v>
      </c>
      <c r="L99" s="93">
        <f>IFERROR(VLOOKUP($E99,OLD!$Q$1:$DZ$1000,MATCH("minutes",OLD!$Q$1:$DZ$1,0),0),0)</f>
        <v>1403</v>
      </c>
      <c r="M99" s="22">
        <f>IFERROR(VLOOKUP(A99,#REF!,MATCH("xG",#REF!,0),0),0)</f>
        <v>0</v>
      </c>
      <c r="N99" s="22">
        <f>IFERROR(VLOOKUP(B99,#REF!,MATCH("xG",#REF!,0),0),0)</f>
        <v>0</v>
      </c>
      <c r="O99" s="22">
        <f>IFERROR(VLOOKUP(C99,#REF!,MATCH("xG",#REF!,0),0),0)</f>
        <v>0</v>
      </c>
      <c r="P99" s="22">
        <f>IFERROR(VLOOKUP(D99,#REF!,MATCH("xG",#REF!,0),0),0)</f>
        <v>0</v>
      </c>
      <c r="Q99" s="92">
        <f>IFERROR(VLOOKUP($E99,OLD!$Q$1:$DZ$1000,MATCH("expected_goals",OLD!$Q$1:$DZ$1,0),0),0)</f>
        <v>3.27</v>
      </c>
      <c r="R99" s="22">
        <f>IFERROR(VLOOKUP(A99,#REF!,MATCH("xAG",#REF!,0),0),0)</f>
        <v>0</v>
      </c>
      <c r="S99" s="22">
        <f>IFERROR(VLOOKUP(B99,#REF!,MATCH("xAG",#REF!,0),0),0)</f>
        <v>0</v>
      </c>
      <c r="T99" s="22">
        <f>IFERROR(VLOOKUP(C99,#REF!,MATCH("xAG",#REF!,0),0),0)</f>
        <v>0</v>
      </c>
      <c r="U99" s="22">
        <f>IFERROR(VLOOKUP(D99,#REF!,MATCH("xAG",#REF!,0),0),0)</f>
        <v>0</v>
      </c>
      <c r="V99" s="92">
        <f>IFERROR(VLOOKUP($E99,OLD!$Q$1:$DZ$1000,MATCH("expected_assists",OLD!$Q$1:$DZ$1,0),0),0)</f>
        <v>0.85</v>
      </c>
      <c r="W99" s="93">
        <f>IFERROR(VLOOKUP($E99,OLD!$Q$1:$DZ$1000,MATCH("total_points",OLD!$Q$1:$DZ$1,0),0),0)</f>
        <v>65</v>
      </c>
      <c r="X99" s="27">
        <f>IFERROR(VLOOKUP(E99,OLD!$Q$1:$BZ$1000,MATCH("defensive_contribution",OLD!$Q$1:$BZ$1,0),0),"")</f>
        <v>79</v>
      </c>
      <c r="Z99" s="26" t="str">
        <f>API!O99&amp;" "&amp;API!Y99</f>
        <v>0 FALSE</v>
      </c>
      <c r="AA99" s="26">
        <f>API!AF99</f>
        <v>94</v>
      </c>
    </row>
    <row r="100" spans="1:27">
      <c r="A100" s="22" t="str">
        <f>IF([1]FINAL!A100=0,"",[1]FINAL!A100)</f>
        <v>Josh King</v>
      </c>
      <c r="B100" s="22" t="str">
        <f>IF([1]FINAL!C100=0,"",[1]FINAL!C100)</f>
        <v>King</v>
      </c>
      <c r="C100" s="22" t="str">
        <f>IF([1]FINAL!E100=0,"",[1]FINAL!E100)</f>
        <v>Joshua King</v>
      </c>
      <c r="D100" s="22" t="str">
        <f>IF([1]FINAL!G100=0,"",[1]FINAL!G100)</f>
        <v/>
      </c>
      <c r="E100" s="85">
        <f>[1]FINAL!$AO100</f>
        <v>268</v>
      </c>
      <c r="F100" s="26" t="str">
        <f>[1]FINAL!$V100</f>
        <v>FUL</v>
      </c>
      <c r="G100" s="27">
        <f>IFERROR(VLOOKUP($F100,Table2!$B$1:$C$21,MATCH("MP",Table2!$B$1:$C$1,0),0),"")</f>
        <v>38</v>
      </c>
      <c r="H100" s="23">
        <f>IFERROR(VLOOKUP(A100,PlayingTime!$B$1:$T$1001,MATCH("Min",PlayingTime!$B$2:$T$2,0),0),0)</f>
        <v>0</v>
      </c>
      <c r="I100" s="23">
        <f>IFERROR(VLOOKUP(B100,PlayingTime!$B$1:$T$1001,MATCH("Min",PlayingTime!$B$2:$T$2,0),0),0)</f>
        <v>0</v>
      </c>
      <c r="J100" s="23">
        <f>IFERROR(VLOOKUP(C100,PlayingTime!$B$1:$T$1001,MATCH("Min",PlayingTime!$B$2:$T$2,0),0),0)</f>
        <v>1308</v>
      </c>
      <c r="K100" s="23">
        <f>IFERROR(VLOOKUP(D100,PlayingTime!$B$1:$T$1001,MATCH("Min",PlayingTime!$B$2:$T$2,0),0),0)</f>
        <v>0</v>
      </c>
      <c r="L100" s="93">
        <f>IFERROR(VLOOKUP($E100,OLD!$Q$1:$DZ$1000,MATCH("minutes",OLD!$Q$1:$DZ$1,0),0),0)</f>
        <v>1290</v>
      </c>
      <c r="M100" s="22">
        <f>IFERROR(VLOOKUP(A100,#REF!,MATCH("xG",#REF!,0),0),0)</f>
        <v>0</v>
      </c>
      <c r="N100" s="22">
        <f>IFERROR(VLOOKUP(B100,#REF!,MATCH("xG",#REF!,0),0),0)</f>
        <v>0</v>
      </c>
      <c r="O100" s="22">
        <f>IFERROR(VLOOKUP(C100,#REF!,MATCH("xG",#REF!,0),0),0)</f>
        <v>0</v>
      </c>
      <c r="P100" s="22">
        <f>IFERROR(VLOOKUP(D100,#REF!,MATCH("xG",#REF!,0),0),0)</f>
        <v>0</v>
      </c>
      <c r="Q100" s="92">
        <f>IFERROR(VLOOKUP($E100,OLD!$Q$1:$DZ$1000,MATCH("expected_goals",OLD!$Q$1:$DZ$1,0),0),0)</f>
        <v>2.4700000000000002</v>
      </c>
      <c r="R100" s="22">
        <f>IFERROR(VLOOKUP(A100,#REF!,MATCH("xAG",#REF!,0),0),0)</f>
        <v>0</v>
      </c>
      <c r="S100" s="22">
        <f>IFERROR(VLOOKUP(B100,#REF!,MATCH("xAG",#REF!,0),0),0)</f>
        <v>0</v>
      </c>
      <c r="T100" s="22">
        <f>IFERROR(VLOOKUP(C100,#REF!,MATCH("xAG",#REF!,0),0),0)</f>
        <v>0</v>
      </c>
      <c r="U100" s="22">
        <f>IFERROR(VLOOKUP(D100,#REF!,MATCH("xAG",#REF!,0),0),0)</f>
        <v>0</v>
      </c>
      <c r="V100" s="92">
        <f>IFERROR(VLOOKUP($E100,OLD!$Q$1:$DZ$1000,MATCH("expected_assists",OLD!$Q$1:$DZ$1,0),0),0)</f>
        <v>0.66</v>
      </c>
      <c r="W100" s="93">
        <f>IFERROR(VLOOKUP($E100,OLD!$Q$1:$DZ$1000,MATCH("total_points",OLD!$Q$1:$DZ$1,0),0),0)</f>
        <v>63</v>
      </c>
      <c r="X100" s="27">
        <f>IFERROR(VLOOKUP(E100,OLD!$Q$1:$BZ$1000,MATCH("defensive_contribution",OLD!$Q$1:$BZ$1,0),0),"")</f>
        <v>107</v>
      </c>
      <c r="Z100" s="26" t="str">
        <f>API!O100&amp;" "&amp;API!Y100</f>
        <v>0 FALSE</v>
      </c>
      <c r="AA100" s="26">
        <f>API!AF100</f>
        <v>94</v>
      </c>
    </row>
    <row r="101" spans="1:27">
      <c r="A101" s="22" t="str">
        <f>IF([1]FINAL!A101=0,"",[1]FINAL!A101)</f>
        <v>Nico González Iglesias</v>
      </c>
      <c r="B101" s="22" t="str">
        <f>IF([1]FINAL!C101=0,"",[1]FINAL!C101)</f>
        <v>N.Gonzalez</v>
      </c>
      <c r="C101" s="22" t="str">
        <f>IF([1]FINAL!E101=0,"",[1]FINAL!E101)</f>
        <v>Nicolás González</v>
      </c>
      <c r="D101" s="22" t="str">
        <f>IF([1]FINAL!G101=0,"",[1]FINAL!G101)</f>
        <v>Nico González</v>
      </c>
      <c r="E101" s="85">
        <f>[1]FINAL!$AO101</f>
        <v>405</v>
      </c>
      <c r="F101" s="26" t="str">
        <f>[1]FINAL!$V101</f>
        <v>MCI</v>
      </c>
      <c r="G101" s="27">
        <f>IFERROR(VLOOKUP($F101,Table2!$B$1:$C$21,MATCH("MP",Table2!$B$1:$C$1,0),0),"")</f>
        <v>38</v>
      </c>
      <c r="H101" s="23">
        <f>IFERROR(VLOOKUP(A101,PlayingTime!$B$1:$T$1001,MATCH("Min",PlayingTime!$B$2:$T$2,0),0),0)</f>
        <v>0</v>
      </c>
      <c r="I101" s="23">
        <f>IFERROR(VLOOKUP(B101,PlayingTime!$B$1:$T$1001,MATCH("Min",PlayingTime!$B$2:$T$2,0),0),0)</f>
        <v>0</v>
      </c>
      <c r="J101" s="23">
        <f>IFERROR(VLOOKUP(C101,PlayingTime!$B$1:$T$1001,MATCH("Min",PlayingTime!$B$2:$T$2,0),0),0)</f>
        <v>1569</v>
      </c>
      <c r="K101" s="23">
        <f>IFERROR(VLOOKUP(D101,PlayingTime!$B$1:$T$1001,MATCH("Min",PlayingTime!$B$2:$T$2,0),0),0)</f>
        <v>0</v>
      </c>
      <c r="L101" s="93">
        <f>IFERROR(VLOOKUP($E101,OLD!$Q$1:$DZ$1000,MATCH("minutes",OLD!$Q$1:$DZ$1,0),0),0)</f>
        <v>1561</v>
      </c>
      <c r="M101" s="22">
        <f>IFERROR(VLOOKUP(A101,#REF!,MATCH("xG",#REF!,0),0),0)</f>
        <v>0</v>
      </c>
      <c r="N101" s="22">
        <f>IFERROR(VLOOKUP(B101,#REF!,MATCH("xG",#REF!,0),0),0)</f>
        <v>0</v>
      </c>
      <c r="O101" s="22">
        <f>IFERROR(VLOOKUP(C101,#REF!,MATCH("xG",#REF!,0),0),0)</f>
        <v>0</v>
      </c>
      <c r="P101" s="22">
        <f>IFERROR(VLOOKUP(D101,#REF!,MATCH("xG",#REF!,0),0),0)</f>
        <v>0</v>
      </c>
      <c r="Q101" s="92">
        <f>IFERROR(VLOOKUP($E101,OLD!$Q$1:$DZ$1000,MATCH("expected_goals",OLD!$Q$1:$DZ$1,0),0),0)</f>
        <v>0.68</v>
      </c>
      <c r="R101" s="22">
        <f>IFERROR(VLOOKUP(A101,#REF!,MATCH("xAG",#REF!,0),0),0)</f>
        <v>0</v>
      </c>
      <c r="S101" s="22">
        <f>IFERROR(VLOOKUP(B101,#REF!,MATCH("xAG",#REF!,0),0),0)</f>
        <v>0</v>
      </c>
      <c r="T101" s="22">
        <f>IFERROR(VLOOKUP(C101,#REF!,MATCH("xAG",#REF!,0),0),0)</f>
        <v>0</v>
      </c>
      <c r="U101" s="22">
        <f>IFERROR(VLOOKUP(D101,#REF!,MATCH("xAG",#REF!,0),0),0)</f>
        <v>0</v>
      </c>
      <c r="V101" s="92">
        <f>IFERROR(VLOOKUP($E101,OLD!$Q$1:$DZ$1000,MATCH("expected_assists",OLD!$Q$1:$DZ$1,0),0),0)</f>
        <v>1.1200000000000001</v>
      </c>
      <c r="W101" s="93">
        <f>IFERROR(VLOOKUP($E101,OLD!$Q$1:$DZ$1000,MATCH("total_points",OLD!$Q$1:$DZ$1,0),0),0)</f>
        <v>63</v>
      </c>
      <c r="X101" s="27">
        <f>IFERROR(VLOOKUP(E101,OLD!$Q$1:$BZ$1000,MATCH("defensive_contribution",OLD!$Q$1:$BZ$1,0),0),"")</f>
        <v>206</v>
      </c>
      <c r="Z101" s="26" t="str">
        <f>API!O101&amp;" "&amp;API!Y101</f>
        <v>0 FALSE</v>
      </c>
      <c r="AA101" s="26">
        <f>API!AF101</f>
        <v>94</v>
      </c>
    </row>
    <row r="102" spans="1:27">
      <c r="A102" s="22" t="str">
        <f>IF([1]FINAL!A102=0,"",[1]FINAL!A102)</f>
        <v>Mason Mount</v>
      </c>
      <c r="B102" s="22" t="str">
        <f>IF([1]FINAL!C102=0,"",[1]FINAL!C102)</f>
        <v>Mount</v>
      </c>
      <c r="C102" s="22" t="str">
        <f>IF([1]FINAL!E102=0,"",[1]FINAL!E102)</f>
        <v/>
      </c>
      <c r="D102" s="22" t="str">
        <f>IF([1]FINAL!G102=0,"",[1]FINAL!G102)</f>
        <v/>
      </c>
      <c r="E102" s="85">
        <f>[1]FINAL!$AO102</f>
        <v>430</v>
      </c>
      <c r="F102" s="26" t="str">
        <f>[1]FINAL!$V102</f>
        <v>MUN</v>
      </c>
      <c r="G102" s="27">
        <f>IFERROR(VLOOKUP($F102,Table2!$B$1:$C$21,MATCH("MP",Table2!$B$1:$C$1,0),0),"")</f>
        <v>38</v>
      </c>
      <c r="H102" s="23">
        <f>IFERROR(VLOOKUP(A102,PlayingTime!$B$1:$T$1001,MATCH("Min",PlayingTime!$B$2:$T$2,0),0),0)</f>
        <v>1017</v>
      </c>
      <c r="I102" s="23">
        <f>IFERROR(VLOOKUP(B102,PlayingTime!$B$1:$T$1001,MATCH("Min",PlayingTime!$B$2:$T$2,0),0),0)</f>
        <v>0</v>
      </c>
      <c r="J102" s="23">
        <f>IFERROR(VLOOKUP(C102,PlayingTime!$B$1:$T$1001,MATCH("Min",PlayingTime!$B$2:$T$2,0),0),0)</f>
        <v>0</v>
      </c>
      <c r="K102" s="23">
        <f>IFERROR(VLOOKUP(D102,PlayingTime!$B$1:$T$1001,MATCH("Min",PlayingTime!$B$2:$T$2,0),0),0)</f>
        <v>0</v>
      </c>
      <c r="L102" s="93">
        <f>IFERROR(VLOOKUP($E102,OLD!$Q$1:$DZ$1000,MATCH("minutes",OLD!$Q$1:$DZ$1,0),0),0)</f>
        <v>1010</v>
      </c>
      <c r="M102" s="22">
        <f>IFERROR(VLOOKUP(A102,#REF!,MATCH("xG",#REF!,0),0),0)</f>
        <v>0</v>
      </c>
      <c r="N102" s="22">
        <f>IFERROR(VLOOKUP(B102,#REF!,MATCH("xG",#REF!,0),0),0)</f>
        <v>0</v>
      </c>
      <c r="O102" s="22">
        <f>IFERROR(VLOOKUP(C102,#REF!,MATCH("xG",#REF!,0),0),0)</f>
        <v>0</v>
      </c>
      <c r="P102" s="22">
        <f>IFERROR(VLOOKUP(D102,#REF!,MATCH("xG",#REF!,0),0),0)</f>
        <v>0</v>
      </c>
      <c r="Q102" s="92">
        <f>IFERROR(VLOOKUP($E102,OLD!$Q$1:$DZ$1000,MATCH("expected_goals",OLD!$Q$1:$DZ$1,0),0),0)</f>
        <v>1.56</v>
      </c>
      <c r="R102" s="22">
        <f>IFERROR(VLOOKUP(A102,#REF!,MATCH("xAG",#REF!,0),0),0)</f>
        <v>0</v>
      </c>
      <c r="S102" s="22">
        <f>IFERROR(VLOOKUP(B102,#REF!,MATCH("xAG",#REF!,0),0),0)</f>
        <v>0</v>
      </c>
      <c r="T102" s="22">
        <f>IFERROR(VLOOKUP(C102,#REF!,MATCH("xAG",#REF!,0),0),0)</f>
        <v>0</v>
      </c>
      <c r="U102" s="22">
        <f>IFERROR(VLOOKUP(D102,#REF!,MATCH("xAG",#REF!,0),0),0)</f>
        <v>0</v>
      </c>
      <c r="V102" s="92">
        <f>IFERROR(VLOOKUP($E102,OLD!$Q$1:$DZ$1000,MATCH("expected_assists",OLD!$Q$1:$DZ$1,0),0),0)</f>
        <v>1.62</v>
      </c>
      <c r="W102" s="93">
        <f>IFERROR(VLOOKUP($E102,OLD!$Q$1:$DZ$1000,MATCH("total_points",OLD!$Q$1:$DZ$1,0),0),0)</f>
        <v>58</v>
      </c>
      <c r="X102" s="27">
        <f>IFERROR(VLOOKUP(E102,OLD!$Q$1:$BZ$1000,MATCH("defensive_contribution",OLD!$Q$1:$BZ$1,0),0),"")</f>
        <v>102</v>
      </c>
      <c r="Z102" s="26" t="str">
        <f>API!O102&amp;" "&amp;API!Y102</f>
        <v>0 FALSE</v>
      </c>
      <c r="AA102" s="26">
        <f>API!AF102</f>
        <v>94</v>
      </c>
    </row>
    <row r="103" spans="1:27">
      <c r="A103" s="22" t="str">
        <f>IF([1]FINAL!A103=0,"",[1]FINAL!A103)</f>
        <v>Dwight McNeil</v>
      </c>
      <c r="B103" s="22" t="str">
        <f>IF([1]FINAL!C103=0,"",[1]FINAL!C103)</f>
        <v>McNeil</v>
      </c>
      <c r="C103" s="22" t="str">
        <f>IF([1]FINAL!E103=0,"",[1]FINAL!E103)</f>
        <v/>
      </c>
      <c r="D103" s="22" t="str">
        <f>IF([1]FINAL!G103=0,"",[1]FINAL!G103)</f>
        <v/>
      </c>
      <c r="E103" s="85">
        <f>[1]FINAL!$AO103</f>
        <v>241</v>
      </c>
      <c r="F103" s="26" t="str">
        <f>[1]FINAL!$V103</f>
        <v>EVE</v>
      </c>
      <c r="G103" s="27">
        <f>IFERROR(VLOOKUP($F103,Table2!$B$1:$C$21,MATCH("MP",Table2!$B$1:$C$1,0),0),"")</f>
        <v>38</v>
      </c>
      <c r="H103" s="23">
        <f>IFERROR(VLOOKUP(A103,PlayingTime!$B$1:$T$1001,MATCH("Min",PlayingTime!$B$2:$T$2,0),0),0)</f>
        <v>1168</v>
      </c>
      <c r="I103" s="23">
        <f>IFERROR(VLOOKUP(B103,PlayingTime!$B$1:$T$1001,MATCH("Min",PlayingTime!$B$2:$T$2,0),0),0)</f>
        <v>0</v>
      </c>
      <c r="J103" s="23">
        <f>IFERROR(VLOOKUP(C103,PlayingTime!$B$1:$T$1001,MATCH("Min",PlayingTime!$B$2:$T$2,0),0),0)</f>
        <v>0</v>
      </c>
      <c r="K103" s="23">
        <f>IFERROR(VLOOKUP(D103,PlayingTime!$B$1:$T$1001,MATCH("Min",PlayingTime!$B$2:$T$2,0),0),0)</f>
        <v>0</v>
      </c>
      <c r="L103" s="93">
        <f>IFERROR(VLOOKUP($E103,OLD!$Q$1:$DZ$1000,MATCH("minutes",OLD!$Q$1:$DZ$1,0),0),0)</f>
        <v>1161</v>
      </c>
      <c r="M103" s="22">
        <f>IFERROR(VLOOKUP(A103,#REF!,MATCH("xG",#REF!,0),0),0)</f>
        <v>0</v>
      </c>
      <c r="N103" s="22">
        <f>IFERROR(VLOOKUP(B103,#REF!,MATCH("xG",#REF!,0),0),0)</f>
        <v>0</v>
      </c>
      <c r="O103" s="22">
        <f>IFERROR(VLOOKUP(C103,#REF!,MATCH("xG",#REF!,0),0),0)</f>
        <v>0</v>
      </c>
      <c r="P103" s="22">
        <f>IFERROR(VLOOKUP(D103,#REF!,MATCH("xG",#REF!,0),0),0)</f>
        <v>0</v>
      </c>
      <c r="Q103" s="92">
        <f>IFERROR(VLOOKUP($E103,OLD!$Q$1:$DZ$1000,MATCH("expected_goals",OLD!$Q$1:$DZ$1,0),0),0)</f>
        <v>1.37</v>
      </c>
      <c r="R103" s="22">
        <f>IFERROR(VLOOKUP(A103,#REF!,MATCH("xAG",#REF!,0),0),0)</f>
        <v>0</v>
      </c>
      <c r="S103" s="22">
        <f>IFERROR(VLOOKUP(B103,#REF!,MATCH("xAG",#REF!,0),0),0)</f>
        <v>0</v>
      </c>
      <c r="T103" s="22">
        <f>IFERROR(VLOOKUP(C103,#REF!,MATCH("xAG",#REF!,0),0),0)</f>
        <v>0</v>
      </c>
      <c r="U103" s="22">
        <f>IFERROR(VLOOKUP(D103,#REF!,MATCH("xAG",#REF!,0),0),0)</f>
        <v>0</v>
      </c>
      <c r="V103" s="92">
        <f>IFERROR(VLOOKUP($E103,OLD!$Q$1:$DZ$1000,MATCH("expected_assists",OLD!$Q$1:$DZ$1,0),0),0)</f>
        <v>1.91</v>
      </c>
      <c r="W103" s="93">
        <f>IFERROR(VLOOKUP($E103,OLD!$Q$1:$DZ$1000,MATCH("total_points",OLD!$Q$1:$DZ$1,0),0),0)</f>
        <v>53</v>
      </c>
      <c r="X103" s="27">
        <f>IFERROR(VLOOKUP(E103,OLD!$Q$1:$BZ$1000,MATCH("defensive_contribution",OLD!$Q$1:$BZ$1,0),0),"")</f>
        <v>111</v>
      </c>
      <c r="Z103" s="26" t="str">
        <f>API!O103&amp;" "&amp;API!Y103</f>
        <v>0 FALSE</v>
      </c>
      <c r="AA103" s="26">
        <f>API!AF103</f>
        <v>94</v>
      </c>
    </row>
    <row r="104" spans="1:27">
      <c r="A104" s="22" t="str">
        <f>IF([1]FINAL!A104=0,"",[1]FINAL!A104)</f>
        <v>Dan Ndoye</v>
      </c>
      <c r="B104" s="22" t="str">
        <f>IF([1]FINAL!C104=0,"",[1]FINAL!C104)</f>
        <v>Ndoye</v>
      </c>
      <c r="C104" s="22" t="str">
        <f>IF([1]FINAL!E104=0,"",[1]FINAL!E104)</f>
        <v/>
      </c>
      <c r="D104" s="22" t="str">
        <f>IF([1]FINAL!G104=0,"",[1]FINAL!G104)</f>
        <v/>
      </c>
      <c r="E104" s="85">
        <f>[1]FINAL!$AO104</f>
        <v>483</v>
      </c>
      <c r="F104" s="26" t="str">
        <f>[1]FINAL!$V104</f>
        <v>NFO</v>
      </c>
      <c r="G104" s="27">
        <f>IFERROR(VLOOKUP($F104,Table2!$B$1:$C$21,MATCH("MP",Table2!$B$1:$C$1,0),0),"")</f>
        <v>38</v>
      </c>
      <c r="H104" s="23">
        <f>IFERROR(VLOOKUP(A104,PlayingTime!$B$1:$T$1001,MATCH("Min",PlayingTime!$B$2:$T$2,0),0),0)</f>
        <v>1173</v>
      </c>
      <c r="I104" s="23">
        <f>IFERROR(VLOOKUP(B104,PlayingTime!$B$1:$T$1001,MATCH("Min",PlayingTime!$B$2:$T$2,0),0),0)</f>
        <v>0</v>
      </c>
      <c r="J104" s="23">
        <f>IFERROR(VLOOKUP(C104,PlayingTime!$B$1:$T$1001,MATCH("Min",PlayingTime!$B$2:$T$2,0),0),0)</f>
        <v>0</v>
      </c>
      <c r="K104" s="23">
        <f>IFERROR(VLOOKUP(D104,PlayingTime!$B$1:$T$1001,MATCH("Min",PlayingTime!$B$2:$T$2,0),0),0)</f>
        <v>0</v>
      </c>
      <c r="L104" s="93">
        <f>IFERROR(VLOOKUP($E104,OLD!$Q$1:$DZ$1000,MATCH("minutes",OLD!$Q$1:$DZ$1,0),0),0)</f>
        <v>1167</v>
      </c>
      <c r="M104" s="22">
        <f>IFERROR(VLOOKUP(A104,#REF!,MATCH("xG",#REF!,0),0),0)</f>
        <v>0</v>
      </c>
      <c r="N104" s="22">
        <f>IFERROR(VLOOKUP(B104,#REF!,MATCH("xG",#REF!,0),0),0)</f>
        <v>0</v>
      </c>
      <c r="O104" s="22">
        <f>IFERROR(VLOOKUP(C104,#REF!,MATCH("xG",#REF!,0),0),0)</f>
        <v>0</v>
      </c>
      <c r="P104" s="22">
        <f>IFERROR(VLOOKUP(D104,#REF!,MATCH("xG",#REF!,0),0),0)</f>
        <v>0</v>
      </c>
      <c r="Q104" s="92">
        <f>IFERROR(VLOOKUP($E104,OLD!$Q$1:$DZ$1000,MATCH("expected_goals",OLD!$Q$1:$DZ$1,0),0),0)</f>
        <v>1.05</v>
      </c>
      <c r="R104" s="22">
        <f>IFERROR(VLOOKUP(A104,#REF!,MATCH("xAG",#REF!,0),0),0)</f>
        <v>0</v>
      </c>
      <c r="S104" s="22">
        <f>IFERROR(VLOOKUP(B104,#REF!,MATCH("xAG",#REF!,0),0),0)</f>
        <v>0</v>
      </c>
      <c r="T104" s="22">
        <f>IFERROR(VLOOKUP(C104,#REF!,MATCH("xAG",#REF!,0),0),0)</f>
        <v>0</v>
      </c>
      <c r="U104" s="22">
        <f>IFERROR(VLOOKUP(D104,#REF!,MATCH("xAG",#REF!,0),0),0)</f>
        <v>0</v>
      </c>
      <c r="V104" s="92">
        <f>IFERROR(VLOOKUP($E104,OLD!$Q$1:$DZ$1000,MATCH("expected_assists",OLD!$Q$1:$DZ$1,0),0),0)</f>
        <v>1.51</v>
      </c>
      <c r="W104" s="93">
        <f>IFERROR(VLOOKUP($E104,OLD!$Q$1:$DZ$1000,MATCH("total_points",OLD!$Q$1:$DZ$1,0),0),0)</f>
        <v>50</v>
      </c>
      <c r="X104" s="27">
        <f>IFERROR(VLOOKUP(E104,OLD!$Q$1:$BZ$1000,MATCH("defensive_contribution",OLD!$Q$1:$BZ$1,0),0),"")</f>
        <v>96</v>
      </c>
      <c r="Z104" s="26" t="str">
        <f>API!O104&amp;" "&amp;API!Y104</f>
        <v>0 FALSE</v>
      </c>
      <c r="AA104" s="26">
        <f>API!AF104</f>
        <v>94</v>
      </c>
    </row>
    <row r="105" spans="1:27">
      <c r="A105" s="22" t="str">
        <f>IF([1]FINAL!A105=0,"",[1]FINAL!A105)</f>
        <v>Kevin Santos Lopes de Macedo</v>
      </c>
      <c r="B105" s="22" t="str">
        <f>IF([1]FINAL!C105=0,"",[1]FINAL!C105)</f>
        <v>Kevin</v>
      </c>
      <c r="C105" s="22" t="str">
        <f>IF([1]FINAL!E105=0,"",[1]FINAL!E105)</f>
        <v/>
      </c>
      <c r="D105" s="22" t="str">
        <f>IF([1]FINAL!G105=0,"",[1]FINAL!G105)</f>
        <v/>
      </c>
      <c r="E105" s="85">
        <f>[1]FINAL!$AO105</f>
        <v>263</v>
      </c>
      <c r="F105" s="26" t="str">
        <f>[1]FINAL!$V105</f>
        <v>FUL</v>
      </c>
      <c r="G105" s="27">
        <f>IFERROR(VLOOKUP($F105,Table2!$B$1:$C$21,MATCH("MP",Table2!$B$1:$C$1,0),0),"")</f>
        <v>38</v>
      </c>
      <c r="H105" s="23">
        <f>IFERROR(VLOOKUP(A105,PlayingTime!$B$1:$T$1001,MATCH("Min",PlayingTime!$B$2:$T$2,0),0),0)</f>
        <v>0</v>
      </c>
      <c r="I105" s="23">
        <f>IFERROR(VLOOKUP(B105,PlayingTime!$B$1:$T$1001,MATCH("Min",PlayingTime!$B$2:$T$2,0),0),0)</f>
        <v>1041</v>
      </c>
      <c r="J105" s="23">
        <f>IFERROR(VLOOKUP(C105,PlayingTime!$B$1:$T$1001,MATCH("Min",PlayingTime!$B$2:$T$2,0),0),0)</f>
        <v>0</v>
      </c>
      <c r="K105" s="23">
        <f>IFERROR(VLOOKUP(D105,PlayingTime!$B$1:$T$1001,MATCH("Min",PlayingTime!$B$2:$T$2,0),0),0)</f>
        <v>0</v>
      </c>
      <c r="L105" s="93">
        <f>IFERROR(VLOOKUP($E105,OLD!$Q$1:$DZ$1000,MATCH("minutes",OLD!$Q$1:$DZ$1,0),0),0)</f>
        <v>1030</v>
      </c>
      <c r="M105" s="22">
        <f>IFERROR(VLOOKUP(A105,#REF!,MATCH("xG",#REF!,0),0),0)</f>
        <v>0</v>
      </c>
      <c r="N105" s="22">
        <f>IFERROR(VLOOKUP(B105,#REF!,MATCH("xG",#REF!,0),0),0)</f>
        <v>0</v>
      </c>
      <c r="O105" s="22">
        <f>IFERROR(VLOOKUP(C105,#REF!,MATCH("xG",#REF!,0),0),0)</f>
        <v>0</v>
      </c>
      <c r="P105" s="22">
        <f>IFERROR(VLOOKUP(D105,#REF!,MATCH("xG",#REF!,0),0),0)</f>
        <v>0</v>
      </c>
      <c r="Q105" s="92">
        <f>IFERROR(VLOOKUP($E105,OLD!$Q$1:$DZ$1000,MATCH("expected_goals",OLD!$Q$1:$DZ$1,0),0),0)</f>
        <v>1.21</v>
      </c>
      <c r="R105" s="22">
        <f>IFERROR(VLOOKUP(A105,#REF!,MATCH("xAG",#REF!,0),0),0)</f>
        <v>0</v>
      </c>
      <c r="S105" s="22">
        <f>IFERROR(VLOOKUP(B105,#REF!,MATCH("xAG",#REF!,0),0),0)</f>
        <v>0</v>
      </c>
      <c r="T105" s="22">
        <f>IFERROR(VLOOKUP(C105,#REF!,MATCH("xAG",#REF!,0),0),0)</f>
        <v>0</v>
      </c>
      <c r="U105" s="22">
        <f>IFERROR(VLOOKUP(D105,#REF!,MATCH("xAG",#REF!,0),0),0)</f>
        <v>0</v>
      </c>
      <c r="V105" s="92">
        <f>IFERROR(VLOOKUP($E105,OLD!$Q$1:$DZ$1000,MATCH("expected_assists",OLD!$Q$1:$DZ$1,0),0),0)</f>
        <v>1.47</v>
      </c>
      <c r="W105" s="93">
        <f>IFERROR(VLOOKUP($E105,OLD!$Q$1:$DZ$1000,MATCH("total_points",OLD!$Q$1:$DZ$1,0),0),0)</f>
        <v>49</v>
      </c>
      <c r="X105" s="27">
        <f>IFERROR(VLOOKUP(E105,OLD!$Q$1:$BZ$1000,MATCH("defensive_contribution",OLD!$Q$1:$BZ$1,0),0),"")</f>
        <v>86</v>
      </c>
      <c r="Z105" s="26" t="str">
        <f>API!O105&amp;" "&amp;API!Y105</f>
        <v>0 FALSE</v>
      </c>
      <c r="AA105" s="26">
        <f>API!AF105</f>
        <v>94</v>
      </c>
    </row>
    <row r="106" spans="1:27">
      <c r="A106" s="22" t="str">
        <f>IF([1]FINAL!A106=0,"",[1]FINAL!A106)</f>
        <v>Lucas Bergvall</v>
      </c>
      <c r="B106" s="22" t="str">
        <f>IF([1]FINAL!C106=0,"",[1]FINAL!C106)</f>
        <v>Bergvall</v>
      </c>
      <c r="C106" s="22" t="str">
        <f>IF([1]FINAL!E106=0,"",[1]FINAL!E106)</f>
        <v/>
      </c>
      <c r="D106" s="22" t="str">
        <f>IF([1]FINAL!G106=0,"",[1]FINAL!G106)</f>
        <v/>
      </c>
      <c r="E106" s="85">
        <f>[1]FINAL!$AO106</f>
        <v>520</v>
      </c>
      <c r="F106" s="26" t="str">
        <f>[1]FINAL!$V106</f>
        <v>TOT</v>
      </c>
      <c r="G106" s="27">
        <f>IFERROR(VLOOKUP($F106,Table2!$B$1:$C$21,MATCH("MP",Table2!$B$1:$C$1,0),0),"")</f>
        <v>38</v>
      </c>
      <c r="H106" s="23">
        <f>IFERROR(VLOOKUP(A106,PlayingTime!$B$1:$T$1001,MATCH("Min",PlayingTime!$B$2:$T$2,0),0),0)</f>
        <v>965</v>
      </c>
      <c r="I106" s="23">
        <f>IFERROR(VLOOKUP(B106,PlayingTime!$B$1:$T$1001,MATCH("Min",PlayingTime!$B$2:$T$2,0),0),0)</f>
        <v>0</v>
      </c>
      <c r="J106" s="23">
        <f>IFERROR(VLOOKUP(C106,PlayingTime!$B$1:$T$1001,MATCH("Min",PlayingTime!$B$2:$T$2,0),0),0)</f>
        <v>0</v>
      </c>
      <c r="K106" s="23">
        <f>IFERROR(VLOOKUP(D106,PlayingTime!$B$1:$T$1001,MATCH("Min",PlayingTime!$B$2:$T$2,0),0),0)</f>
        <v>0</v>
      </c>
      <c r="L106" s="93">
        <f>IFERROR(VLOOKUP($E106,OLD!$Q$1:$DZ$1000,MATCH("minutes",OLD!$Q$1:$DZ$1,0),0),0)</f>
        <v>955</v>
      </c>
      <c r="M106" s="22">
        <f>IFERROR(VLOOKUP(A106,#REF!,MATCH("xG",#REF!,0),0),0)</f>
        <v>0</v>
      </c>
      <c r="N106" s="22">
        <f>IFERROR(VLOOKUP(B106,#REF!,MATCH("xG",#REF!,0),0),0)</f>
        <v>0</v>
      </c>
      <c r="O106" s="22">
        <f>IFERROR(VLOOKUP(C106,#REF!,MATCH("xG",#REF!,0),0),0)</f>
        <v>0</v>
      </c>
      <c r="P106" s="22">
        <f>IFERROR(VLOOKUP(D106,#REF!,MATCH("xG",#REF!,0),0),0)</f>
        <v>0</v>
      </c>
      <c r="Q106" s="92">
        <f>IFERROR(VLOOKUP($E106,OLD!$Q$1:$DZ$1000,MATCH("expected_goals",OLD!$Q$1:$DZ$1,0),0),0)</f>
        <v>1.23</v>
      </c>
      <c r="R106" s="22">
        <f>IFERROR(VLOOKUP(A106,#REF!,MATCH("xAG",#REF!,0),0),0)</f>
        <v>0</v>
      </c>
      <c r="S106" s="22">
        <f>IFERROR(VLOOKUP(B106,#REF!,MATCH("xAG",#REF!,0),0),0)</f>
        <v>0</v>
      </c>
      <c r="T106" s="22">
        <f>IFERROR(VLOOKUP(C106,#REF!,MATCH("xAG",#REF!,0),0),0)</f>
        <v>0</v>
      </c>
      <c r="U106" s="22">
        <f>IFERROR(VLOOKUP(D106,#REF!,MATCH("xAG",#REF!,0),0),0)</f>
        <v>0</v>
      </c>
      <c r="V106" s="92">
        <f>IFERROR(VLOOKUP($E106,OLD!$Q$1:$DZ$1000,MATCH("expected_assists",OLD!$Q$1:$DZ$1,0),0),0)</f>
        <v>0.43</v>
      </c>
      <c r="W106" s="93">
        <f>IFERROR(VLOOKUP($E106,OLD!$Q$1:$DZ$1000,MATCH("total_points",OLD!$Q$1:$DZ$1,0),0),0)</f>
        <v>49</v>
      </c>
      <c r="X106" s="27">
        <f>IFERROR(VLOOKUP(E106,OLD!$Q$1:$BZ$1000,MATCH("defensive_contribution",OLD!$Q$1:$BZ$1,0),0),"")</f>
        <v>79</v>
      </c>
      <c r="Z106" s="26" t="str">
        <f>API!O106&amp;" "&amp;API!Y106</f>
        <v>0 FALSE</v>
      </c>
      <c r="AA106" s="26">
        <f>API!AF106</f>
        <v>94</v>
      </c>
    </row>
    <row r="107" spans="1:27">
      <c r="A107" s="22" t="str">
        <f>IF([1]FINAL!A107=0,"",[1]FINAL!A107)</f>
        <v>Wilson Odobert</v>
      </c>
      <c r="B107" s="22" t="str">
        <f>IF([1]FINAL!C107=0,"",[1]FINAL!C107)</f>
        <v>Odobert</v>
      </c>
      <c r="C107" s="22" t="str">
        <f>IF([1]FINAL!E107=0,"",[1]FINAL!E107)</f>
        <v/>
      </c>
      <c r="D107" s="22" t="str">
        <f>IF([1]FINAL!G107=0,"",[1]FINAL!G107)</f>
        <v/>
      </c>
      <c r="E107" s="85">
        <f>[1]FINAL!$AO107</f>
        <v>517</v>
      </c>
      <c r="F107" s="26" t="str">
        <f>[1]FINAL!$V107</f>
        <v>TOT</v>
      </c>
      <c r="G107" s="27">
        <f>IFERROR(VLOOKUP($F107,Table2!$B$1:$C$21,MATCH("MP",Table2!$B$1:$C$1,0),0),"")</f>
        <v>38</v>
      </c>
      <c r="H107" s="23">
        <f>IFERROR(VLOOKUP(A107,PlayingTime!$B$1:$T$1001,MATCH("Min",PlayingTime!$B$2:$T$2,0),0),0)</f>
        <v>985</v>
      </c>
      <c r="I107" s="23">
        <f>IFERROR(VLOOKUP(B107,PlayingTime!$B$1:$T$1001,MATCH("Min",PlayingTime!$B$2:$T$2,0),0),0)</f>
        <v>0</v>
      </c>
      <c r="J107" s="23">
        <f>IFERROR(VLOOKUP(C107,PlayingTime!$B$1:$T$1001,MATCH("Min",PlayingTime!$B$2:$T$2,0),0),0)</f>
        <v>0</v>
      </c>
      <c r="K107" s="23">
        <f>IFERROR(VLOOKUP(D107,PlayingTime!$B$1:$T$1001,MATCH("Min",PlayingTime!$B$2:$T$2,0),0),0)</f>
        <v>0</v>
      </c>
      <c r="L107" s="93">
        <f>IFERROR(VLOOKUP($E107,OLD!$Q$1:$DZ$1000,MATCH("minutes",OLD!$Q$1:$DZ$1,0),0),0)</f>
        <v>972</v>
      </c>
      <c r="M107" s="22">
        <f>IFERROR(VLOOKUP(A107,#REF!,MATCH("xG",#REF!,0),0),0)</f>
        <v>0</v>
      </c>
      <c r="N107" s="22">
        <f>IFERROR(VLOOKUP(B107,#REF!,MATCH("xG",#REF!,0),0),0)</f>
        <v>0</v>
      </c>
      <c r="O107" s="22">
        <f>IFERROR(VLOOKUP(C107,#REF!,MATCH("xG",#REF!,0),0),0)</f>
        <v>0</v>
      </c>
      <c r="P107" s="22">
        <f>IFERROR(VLOOKUP(D107,#REF!,MATCH("xG",#REF!,0),0),0)</f>
        <v>0</v>
      </c>
      <c r="Q107" s="92">
        <f>IFERROR(VLOOKUP($E107,OLD!$Q$1:$DZ$1000,MATCH("expected_goals",OLD!$Q$1:$DZ$1,0),0),0)</f>
        <v>1.92</v>
      </c>
      <c r="R107" s="22">
        <f>IFERROR(VLOOKUP(A107,#REF!,MATCH("xAG",#REF!,0),0),0)</f>
        <v>0</v>
      </c>
      <c r="S107" s="22">
        <f>IFERROR(VLOOKUP(B107,#REF!,MATCH("xAG",#REF!,0),0),0)</f>
        <v>0</v>
      </c>
      <c r="T107" s="22">
        <f>IFERROR(VLOOKUP(C107,#REF!,MATCH("xAG",#REF!,0),0),0)</f>
        <v>0</v>
      </c>
      <c r="U107" s="22">
        <f>IFERROR(VLOOKUP(D107,#REF!,MATCH("xAG",#REF!,0),0),0)</f>
        <v>0</v>
      </c>
      <c r="V107" s="92">
        <f>IFERROR(VLOOKUP($E107,OLD!$Q$1:$DZ$1000,MATCH("expected_assists",OLD!$Q$1:$DZ$1,0),0),0)</f>
        <v>1.21</v>
      </c>
      <c r="W107" s="93">
        <f>IFERROR(VLOOKUP($E107,OLD!$Q$1:$DZ$1000,MATCH("total_points",OLD!$Q$1:$DZ$1,0),0),0)</f>
        <v>46</v>
      </c>
      <c r="X107" s="27">
        <f>IFERROR(VLOOKUP(E107,OLD!$Q$1:$BZ$1000,MATCH("defensive_contribution",OLD!$Q$1:$BZ$1,0),0),"")</f>
        <v>77</v>
      </c>
      <c r="Z107" s="26" t="str">
        <f>API!O107&amp;" "&amp;API!Y107</f>
        <v>0 FALSE</v>
      </c>
      <c r="AA107" s="26">
        <f>API!AF107</f>
        <v>94</v>
      </c>
    </row>
    <row r="108" spans="1:27">
      <c r="A108" s="22" t="str">
        <f>IF([1]FINAL!A108=0,"",[1]FINAL!A108)</f>
        <v>Evann Guessand</v>
      </c>
      <c r="B108" s="22" t="str">
        <f>IF([1]FINAL!C108=0,"",[1]FINAL!C108)</f>
        <v>Guessand</v>
      </c>
      <c r="C108" s="22" t="str">
        <f>IF([1]FINAL!E108=0,"",[1]FINAL!E108)</f>
        <v/>
      </c>
      <c r="D108" s="22" t="str">
        <f>IF([1]FINAL!G108=0,"",[1]FINAL!G108)</f>
        <v/>
      </c>
      <c r="E108" s="85">
        <f>[1]FINAL!$AO108</f>
        <v>42</v>
      </c>
      <c r="F108" s="26" t="str">
        <f>[1]FINAL!$V108</f>
        <v>AVL</v>
      </c>
      <c r="G108" s="27">
        <f>IFERROR(VLOOKUP($F108,Table2!$B$1:$C$21,MATCH("MP",Table2!$B$1:$C$1,0),0),"")</f>
        <v>38</v>
      </c>
      <c r="H108" s="23">
        <f>IFERROR(VLOOKUP(A108,PlayingTime!$B$1:$T$1001,MATCH("Min",PlayingTime!$B$2:$T$2,0),0),0)</f>
        <v>588</v>
      </c>
      <c r="I108" s="23">
        <f>IFERROR(VLOOKUP(B108,PlayingTime!$B$1:$T$1001,MATCH("Min",PlayingTime!$B$2:$T$2,0),0),0)</f>
        <v>0</v>
      </c>
      <c r="J108" s="23">
        <f>IFERROR(VLOOKUP(C108,PlayingTime!$B$1:$T$1001,MATCH("Min",PlayingTime!$B$2:$T$2,0),0),0)</f>
        <v>0</v>
      </c>
      <c r="K108" s="23">
        <f>IFERROR(VLOOKUP(D108,PlayingTime!$B$1:$T$1001,MATCH("Min",PlayingTime!$B$2:$T$2,0),0),0)</f>
        <v>0</v>
      </c>
      <c r="L108" s="93">
        <f>IFERROR(VLOOKUP($E108,OLD!$Q$1:$DZ$1000,MATCH("minutes",OLD!$Q$1:$DZ$1,0),0),0)</f>
        <v>909</v>
      </c>
      <c r="M108" s="22">
        <f>IFERROR(VLOOKUP(A108,#REF!,MATCH("xG",#REF!,0),0),0)</f>
        <v>0</v>
      </c>
      <c r="N108" s="22">
        <f>IFERROR(VLOOKUP(B108,#REF!,MATCH("xG",#REF!,0),0),0)</f>
        <v>0</v>
      </c>
      <c r="O108" s="22">
        <f>IFERROR(VLOOKUP(C108,#REF!,MATCH("xG",#REF!,0),0),0)</f>
        <v>0</v>
      </c>
      <c r="P108" s="22">
        <f>IFERROR(VLOOKUP(D108,#REF!,MATCH("xG",#REF!,0),0),0)</f>
        <v>0</v>
      </c>
      <c r="Q108" s="92">
        <f>IFERROR(VLOOKUP($E108,OLD!$Q$1:$DZ$1000,MATCH("expected_goals",OLD!$Q$1:$DZ$1,0),0),0)</f>
        <v>1.56</v>
      </c>
      <c r="R108" s="22">
        <f>IFERROR(VLOOKUP(A108,#REF!,MATCH("xAG",#REF!,0),0),0)</f>
        <v>0</v>
      </c>
      <c r="S108" s="22">
        <f>IFERROR(VLOOKUP(B108,#REF!,MATCH("xAG",#REF!,0),0),0)</f>
        <v>0</v>
      </c>
      <c r="T108" s="22">
        <f>IFERROR(VLOOKUP(C108,#REF!,MATCH("xAG",#REF!,0),0),0)</f>
        <v>0</v>
      </c>
      <c r="U108" s="22">
        <f>IFERROR(VLOOKUP(D108,#REF!,MATCH("xAG",#REF!,0),0),0)</f>
        <v>0</v>
      </c>
      <c r="V108" s="92">
        <f>IFERROR(VLOOKUP($E108,OLD!$Q$1:$DZ$1000,MATCH("expected_assists",OLD!$Q$1:$DZ$1,0),0),0)</f>
        <v>0.85</v>
      </c>
      <c r="W108" s="93">
        <f>IFERROR(VLOOKUP($E108,OLD!$Q$1:$DZ$1000,MATCH("total_points",OLD!$Q$1:$DZ$1,0),0),0)</f>
        <v>44</v>
      </c>
      <c r="X108" s="27">
        <f>IFERROR(VLOOKUP(E108,OLD!$Q$1:$BZ$1000,MATCH("defensive_contribution",OLD!$Q$1:$BZ$1,0),0),"")</f>
        <v>83</v>
      </c>
      <c r="Z108" s="26" t="str">
        <f>API!O108&amp;" "&amp;API!Y108</f>
        <v>0 FALSE</v>
      </c>
      <c r="AA108" s="26">
        <f>API!AF108</f>
        <v>94</v>
      </c>
    </row>
    <row r="109" spans="1:27">
      <c r="A109" s="22" t="str">
        <f>IF([1]FINAL!A109=0,"",[1]FINAL!A109)</f>
        <v>Conor Gallagher</v>
      </c>
      <c r="B109" s="22" t="str">
        <f>IF([1]FINAL!C109=0,"",[1]FINAL!C109)</f>
        <v>Gallagher</v>
      </c>
      <c r="C109" s="22" t="str">
        <f>IF([1]FINAL!E109=0,"",[1]FINAL!E109)</f>
        <v/>
      </c>
      <c r="D109" s="22" t="str">
        <f>IF([1]FINAL!G109=0,"",[1]FINAL!G109)</f>
        <v/>
      </c>
      <c r="E109" s="85">
        <f>[1]FINAL!$AO109</f>
        <v>519</v>
      </c>
      <c r="F109" s="26" t="str">
        <f>[1]FINAL!$V109</f>
        <v>TOT</v>
      </c>
      <c r="G109" s="27">
        <f>IFERROR(VLOOKUP($F109,Table2!$B$1:$C$21,MATCH("MP",Table2!$B$1:$C$1,0),0),"")</f>
        <v>38</v>
      </c>
      <c r="H109" s="23">
        <f>IFERROR(VLOOKUP(A109,PlayingTime!$B$1:$T$1001,MATCH("Min",PlayingTime!$B$2:$T$2,0),0),0)</f>
        <v>1184</v>
      </c>
      <c r="I109" s="23">
        <f>IFERROR(VLOOKUP(B109,PlayingTime!$B$1:$T$1001,MATCH("Min",PlayingTime!$B$2:$T$2,0),0),0)</f>
        <v>0</v>
      </c>
      <c r="J109" s="23">
        <f>IFERROR(VLOOKUP(C109,PlayingTime!$B$1:$T$1001,MATCH("Min",PlayingTime!$B$2:$T$2,0),0),0)</f>
        <v>0</v>
      </c>
      <c r="K109" s="23">
        <f>IFERROR(VLOOKUP(D109,PlayingTime!$B$1:$T$1001,MATCH("Min",PlayingTime!$B$2:$T$2,0),0),0)</f>
        <v>0</v>
      </c>
      <c r="L109" s="93">
        <f>IFERROR(VLOOKUP($E109,OLD!$Q$1:$DZ$1000,MATCH("minutes",OLD!$Q$1:$DZ$1,0),0),0)</f>
        <v>1183</v>
      </c>
      <c r="M109" s="22">
        <f>IFERROR(VLOOKUP(A109,#REF!,MATCH("xG",#REF!,0),0),0)</f>
        <v>0</v>
      </c>
      <c r="N109" s="22">
        <f>IFERROR(VLOOKUP(B109,#REF!,MATCH("xG",#REF!,0),0),0)</f>
        <v>0</v>
      </c>
      <c r="O109" s="22">
        <f>IFERROR(VLOOKUP(C109,#REF!,MATCH("xG",#REF!,0),0),0)</f>
        <v>0</v>
      </c>
      <c r="P109" s="22">
        <f>IFERROR(VLOOKUP(D109,#REF!,MATCH("xG",#REF!,0),0),0)</f>
        <v>0</v>
      </c>
      <c r="Q109" s="92">
        <f>IFERROR(VLOOKUP($E109,OLD!$Q$1:$DZ$1000,MATCH("expected_goals",OLD!$Q$1:$DZ$1,0),0),0)</f>
        <v>1.23</v>
      </c>
      <c r="R109" s="22">
        <f>IFERROR(VLOOKUP(A109,#REF!,MATCH("xAG",#REF!,0),0),0)</f>
        <v>0</v>
      </c>
      <c r="S109" s="22">
        <f>IFERROR(VLOOKUP(B109,#REF!,MATCH("xAG",#REF!,0),0),0)</f>
        <v>0</v>
      </c>
      <c r="T109" s="22">
        <f>IFERROR(VLOOKUP(C109,#REF!,MATCH("xAG",#REF!,0),0),0)</f>
        <v>0</v>
      </c>
      <c r="U109" s="22">
        <f>IFERROR(VLOOKUP(D109,#REF!,MATCH("xAG",#REF!,0),0),0)</f>
        <v>0</v>
      </c>
      <c r="V109" s="92">
        <f>IFERROR(VLOOKUP($E109,OLD!$Q$1:$DZ$1000,MATCH("expected_assists",OLD!$Q$1:$DZ$1,0),0),0)</f>
        <v>0.7</v>
      </c>
      <c r="W109" s="93">
        <f>IFERROR(VLOOKUP($E109,OLD!$Q$1:$DZ$1000,MATCH("total_points",OLD!$Q$1:$DZ$1,0),0),0)</f>
        <v>44</v>
      </c>
      <c r="X109" s="27">
        <f>IFERROR(VLOOKUP(E109,OLD!$Q$1:$BZ$1000,MATCH("defensive_contribution",OLD!$Q$1:$BZ$1,0),0),"")</f>
        <v>124</v>
      </c>
      <c r="Z109" s="26" t="str">
        <f>API!O109&amp;" "&amp;API!Y109</f>
        <v>0 FALSE</v>
      </c>
      <c r="AA109" s="26">
        <f>API!AF109</f>
        <v>36</v>
      </c>
    </row>
    <row r="110" spans="1:27">
      <c r="A110" s="22" t="str">
        <f>IF([1]FINAL!A110=0,"",[1]FINAL!A110)</f>
        <v>Oscar Bobb</v>
      </c>
      <c r="B110" s="22" t="str">
        <f>IF([1]FINAL!C110=0,"",[1]FINAL!C110)</f>
        <v>Bobb</v>
      </c>
      <c r="C110" s="22" t="str">
        <f>IF([1]FINAL!E110=0,"",[1]FINAL!E110)</f>
        <v/>
      </c>
      <c r="D110" s="22" t="str">
        <f>IF([1]FINAL!G110=0,"",[1]FINAL!G110)</f>
        <v/>
      </c>
      <c r="E110" s="85">
        <f>[1]FINAL!$AO110</f>
        <v>264</v>
      </c>
      <c r="F110" s="26" t="str">
        <f>[1]FINAL!$V110</f>
        <v>FUL</v>
      </c>
      <c r="G110" s="27">
        <f>IFERROR(VLOOKUP($F110,Table2!$B$1:$C$21,MATCH("MP",Table2!$B$1:$C$1,0),0),"")</f>
        <v>38</v>
      </c>
      <c r="H110" s="23">
        <f>IFERROR(VLOOKUP(A110,PlayingTime!$B$1:$T$1001,MATCH("Min",PlayingTime!$B$2:$T$2,0),0),0)</f>
        <v>571</v>
      </c>
      <c r="I110" s="23">
        <f>IFERROR(VLOOKUP(B110,PlayingTime!$B$1:$T$1001,MATCH("Min",PlayingTime!$B$2:$T$2,0),0),0)</f>
        <v>0</v>
      </c>
      <c r="J110" s="23">
        <f>IFERROR(VLOOKUP(C110,PlayingTime!$B$1:$T$1001,MATCH("Min",PlayingTime!$B$2:$T$2,0),0),0)</f>
        <v>0</v>
      </c>
      <c r="K110" s="23">
        <f>IFERROR(VLOOKUP(D110,PlayingTime!$B$1:$T$1001,MATCH("Min",PlayingTime!$B$2:$T$2,0),0),0)</f>
        <v>0</v>
      </c>
      <c r="L110" s="93">
        <f>IFERROR(VLOOKUP($E110,OLD!$Q$1:$DZ$1000,MATCH("minutes",OLD!$Q$1:$DZ$1,0),0),0)</f>
        <v>1030</v>
      </c>
      <c r="M110" s="22">
        <f>IFERROR(VLOOKUP(A110,#REF!,MATCH("xG",#REF!,0),0),0)</f>
        <v>0</v>
      </c>
      <c r="N110" s="22">
        <f>IFERROR(VLOOKUP(B110,#REF!,MATCH("xG",#REF!,0),0),0)</f>
        <v>0</v>
      </c>
      <c r="O110" s="22">
        <f>IFERROR(VLOOKUP(C110,#REF!,MATCH("xG",#REF!,0),0),0)</f>
        <v>0</v>
      </c>
      <c r="P110" s="22">
        <f>IFERROR(VLOOKUP(D110,#REF!,MATCH("xG",#REF!,0),0),0)</f>
        <v>0</v>
      </c>
      <c r="Q110" s="92">
        <f>IFERROR(VLOOKUP($E110,OLD!$Q$1:$DZ$1000,MATCH("expected_goals",OLD!$Q$1:$DZ$1,0),0),0)</f>
        <v>1.47</v>
      </c>
      <c r="R110" s="22">
        <f>IFERROR(VLOOKUP(A110,#REF!,MATCH("xAG",#REF!,0),0),0)</f>
        <v>0</v>
      </c>
      <c r="S110" s="22">
        <f>IFERROR(VLOOKUP(B110,#REF!,MATCH("xAG",#REF!,0),0),0)</f>
        <v>0</v>
      </c>
      <c r="T110" s="22">
        <f>IFERROR(VLOOKUP(C110,#REF!,MATCH("xAG",#REF!,0),0),0)</f>
        <v>0</v>
      </c>
      <c r="U110" s="22">
        <f>IFERROR(VLOOKUP(D110,#REF!,MATCH("xAG",#REF!,0),0),0)</f>
        <v>0</v>
      </c>
      <c r="V110" s="92">
        <f>IFERROR(VLOOKUP($E110,OLD!$Q$1:$DZ$1000,MATCH("expected_assists",OLD!$Q$1:$DZ$1,0),0),0)</f>
        <v>2.1</v>
      </c>
      <c r="W110" s="93">
        <f>IFERROR(VLOOKUP($E110,OLD!$Q$1:$DZ$1000,MATCH("total_points",OLD!$Q$1:$DZ$1,0),0),0)</f>
        <v>42</v>
      </c>
      <c r="X110" s="27">
        <f>IFERROR(VLOOKUP(E110,OLD!$Q$1:$BZ$1000,MATCH("defensive_contribution",OLD!$Q$1:$BZ$1,0),0),"")</f>
        <v>76</v>
      </c>
      <c r="Z110" s="26" t="str">
        <f>API!O110&amp;" "&amp;API!Y110</f>
        <v>0 FALSE</v>
      </c>
      <c r="AA110" s="26">
        <f>API!AF110</f>
        <v>36</v>
      </c>
    </row>
    <row r="111" spans="1:27">
      <c r="A111" s="22" t="str">
        <f>IF([1]FINAL!A111=0,"",[1]FINAL!A111)</f>
        <v>Federico Chiesa</v>
      </c>
      <c r="B111" s="22" t="str">
        <f>IF([1]FINAL!C111=0,"",[1]FINAL!C111)</f>
        <v>Chiesa</v>
      </c>
      <c r="C111" s="22" t="str">
        <f>IF([1]FINAL!E111=0,"",[1]FINAL!E111)</f>
        <v/>
      </c>
      <c r="D111" s="22" t="str">
        <f>IF([1]FINAL!G111=0,"",[1]FINAL!G111)</f>
        <v/>
      </c>
      <c r="E111" s="85">
        <f>[1]FINAL!$AO111</f>
        <v>370</v>
      </c>
      <c r="F111" s="26" t="str">
        <f>[1]FINAL!$V111</f>
        <v>LIV</v>
      </c>
      <c r="G111" s="27">
        <f>IFERROR(VLOOKUP($F111,Table2!$B$1:$C$21,MATCH("MP",Table2!$B$1:$C$1,0),0),"")</f>
        <v>38</v>
      </c>
      <c r="H111" s="23">
        <f>IFERROR(VLOOKUP(A111,PlayingTime!$B$1:$T$1001,MATCH("Min",PlayingTime!$B$2:$T$2,0),0),0)</f>
        <v>339</v>
      </c>
      <c r="I111" s="23">
        <f>IFERROR(VLOOKUP(B111,PlayingTime!$B$1:$T$1001,MATCH("Min",PlayingTime!$B$2:$T$2,0),0),0)</f>
        <v>0</v>
      </c>
      <c r="J111" s="23">
        <f>IFERROR(VLOOKUP(C111,PlayingTime!$B$1:$T$1001,MATCH("Min",PlayingTime!$B$2:$T$2,0),0),0)</f>
        <v>0</v>
      </c>
      <c r="K111" s="23">
        <f>IFERROR(VLOOKUP(D111,PlayingTime!$B$1:$T$1001,MATCH("Min",PlayingTime!$B$2:$T$2,0),0),0)</f>
        <v>0</v>
      </c>
      <c r="L111" s="93">
        <f>IFERROR(VLOOKUP($E111,OLD!$Q$1:$DZ$1000,MATCH("minutes",OLD!$Q$1:$DZ$1,0),0),0)</f>
        <v>317</v>
      </c>
      <c r="M111" s="22">
        <f>IFERROR(VLOOKUP(A111,#REF!,MATCH("xG",#REF!,0),0),0)</f>
        <v>0</v>
      </c>
      <c r="N111" s="22">
        <f>IFERROR(VLOOKUP(B111,#REF!,MATCH("xG",#REF!,0),0),0)</f>
        <v>0</v>
      </c>
      <c r="O111" s="22">
        <f>IFERROR(VLOOKUP(C111,#REF!,MATCH("xG",#REF!,0),0),0)</f>
        <v>0</v>
      </c>
      <c r="P111" s="22">
        <f>IFERROR(VLOOKUP(D111,#REF!,MATCH("xG",#REF!,0),0),0)</f>
        <v>0</v>
      </c>
      <c r="Q111" s="92">
        <f>IFERROR(VLOOKUP($E111,OLD!$Q$1:$DZ$1000,MATCH("expected_goals",OLD!$Q$1:$DZ$1,0),0),0)</f>
        <v>1.45</v>
      </c>
      <c r="R111" s="22">
        <f>IFERROR(VLOOKUP(A111,#REF!,MATCH("xAG",#REF!,0),0),0)</f>
        <v>0</v>
      </c>
      <c r="S111" s="22">
        <f>IFERROR(VLOOKUP(B111,#REF!,MATCH("xAG",#REF!,0),0),0)</f>
        <v>0</v>
      </c>
      <c r="T111" s="22">
        <f>IFERROR(VLOOKUP(C111,#REF!,MATCH("xAG",#REF!,0),0),0)</f>
        <v>0</v>
      </c>
      <c r="U111" s="22">
        <f>IFERROR(VLOOKUP(D111,#REF!,MATCH("xAG",#REF!,0),0),0)</f>
        <v>0</v>
      </c>
      <c r="V111" s="92">
        <f>IFERROR(VLOOKUP($E111,OLD!$Q$1:$DZ$1000,MATCH("expected_assists",OLD!$Q$1:$DZ$1,0),0),0)</f>
        <v>0.61</v>
      </c>
      <c r="W111" s="93">
        <f>IFERROR(VLOOKUP($E111,OLD!$Q$1:$DZ$1000,MATCH("total_points",OLD!$Q$1:$DZ$1,0),0),0)</f>
        <v>37</v>
      </c>
      <c r="X111" s="27">
        <f>IFERROR(VLOOKUP(E111,OLD!$Q$1:$BZ$1000,MATCH("defensive_contribution",OLD!$Q$1:$BZ$1,0),0),"")</f>
        <v>30</v>
      </c>
      <c r="Z111" s="26" t="str">
        <f>API!O111&amp;" "&amp;API!Y111</f>
        <v>0 FALSE</v>
      </c>
      <c r="AA111" s="26">
        <f>API!AF111</f>
        <v>36</v>
      </c>
    </row>
    <row r="112" spans="1:27">
      <c r="A112" s="22" t="str">
        <f>IF([1]FINAL!A112=0,"",[1]FINAL!A112)</f>
        <v>Myles Lewis-Skelly</v>
      </c>
      <c r="B112" s="22" t="str">
        <f>IF([1]FINAL!C112=0,"",[1]FINAL!C112)</f>
        <v>Lewis-Skelly</v>
      </c>
      <c r="C112" s="22" t="str">
        <f>IF([1]FINAL!E112=0,"",[1]FINAL!E112)</f>
        <v/>
      </c>
      <c r="D112" s="22" t="str">
        <f>IF([1]FINAL!G112=0,"",[1]FINAL!G112)</f>
        <v/>
      </c>
      <c r="E112" s="85">
        <f>[1]FINAL!$AO112</f>
        <v>7</v>
      </c>
      <c r="F112" s="26" t="str">
        <f>[1]FINAL!$V112</f>
        <v>ARS</v>
      </c>
      <c r="G112" s="27">
        <f>IFERROR(VLOOKUP($F112,Table2!$B$1:$C$21,MATCH("MP",Table2!$B$1:$C$1,0),0),"")</f>
        <v>38</v>
      </c>
      <c r="H112" s="23">
        <f>IFERROR(VLOOKUP(A112,PlayingTime!$B$1:$T$1001,MATCH("Min",PlayingTime!$B$2:$T$2,0),0),0)</f>
        <v>709</v>
      </c>
      <c r="I112" s="23">
        <f>IFERROR(VLOOKUP(B112,PlayingTime!$B$1:$T$1001,MATCH("Min",PlayingTime!$B$2:$T$2,0),0),0)</f>
        <v>0</v>
      </c>
      <c r="J112" s="23">
        <f>IFERROR(VLOOKUP(C112,PlayingTime!$B$1:$T$1001,MATCH("Min",PlayingTime!$B$2:$T$2,0),0),0)</f>
        <v>0</v>
      </c>
      <c r="K112" s="23">
        <f>IFERROR(VLOOKUP(D112,PlayingTime!$B$1:$T$1001,MATCH("Min",PlayingTime!$B$2:$T$2,0),0),0)</f>
        <v>0</v>
      </c>
      <c r="L112" s="93">
        <f>IFERROR(VLOOKUP($E112,OLD!$Q$1:$DZ$1000,MATCH("minutes",OLD!$Q$1:$DZ$1,0),0),0)</f>
        <v>697</v>
      </c>
      <c r="M112" s="22">
        <f>IFERROR(VLOOKUP(A112,#REF!,MATCH("xG",#REF!,0),0),0)</f>
        <v>0</v>
      </c>
      <c r="N112" s="22">
        <f>IFERROR(VLOOKUP(B112,#REF!,MATCH("xG",#REF!,0),0),0)</f>
        <v>0</v>
      </c>
      <c r="O112" s="22">
        <f>IFERROR(VLOOKUP(C112,#REF!,MATCH("xG",#REF!,0),0),0)</f>
        <v>0</v>
      </c>
      <c r="P112" s="22">
        <f>IFERROR(VLOOKUP(D112,#REF!,MATCH("xG",#REF!,0),0),0)</f>
        <v>0</v>
      </c>
      <c r="Q112" s="92">
        <f>IFERROR(VLOOKUP($E112,OLD!$Q$1:$DZ$1000,MATCH("expected_goals",OLD!$Q$1:$DZ$1,0),0),0)</f>
        <v>0.1</v>
      </c>
      <c r="R112" s="22">
        <f>IFERROR(VLOOKUP(A112,#REF!,MATCH("xAG",#REF!,0),0),0)</f>
        <v>0</v>
      </c>
      <c r="S112" s="22">
        <f>IFERROR(VLOOKUP(B112,#REF!,MATCH("xAG",#REF!,0),0),0)</f>
        <v>0</v>
      </c>
      <c r="T112" s="22">
        <f>IFERROR(VLOOKUP(C112,#REF!,MATCH("xAG",#REF!,0),0),0)</f>
        <v>0</v>
      </c>
      <c r="U112" s="22">
        <f>IFERROR(VLOOKUP(D112,#REF!,MATCH("xAG",#REF!,0),0),0)</f>
        <v>0</v>
      </c>
      <c r="V112" s="92">
        <f>IFERROR(VLOOKUP($E112,OLD!$Q$1:$DZ$1000,MATCH("expected_assists",OLD!$Q$1:$DZ$1,0),0),0)</f>
        <v>0.2</v>
      </c>
      <c r="W112" s="93">
        <f>IFERROR(VLOOKUP($E112,OLD!$Q$1:$DZ$1000,MATCH("total_points",OLD!$Q$1:$DZ$1,0),0),0)</f>
        <v>29</v>
      </c>
      <c r="X112" s="27">
        <f>IFERROR(VLOOKUP(E112,OLD!$Q$1:$BZ$1000,MATCH("defensive_contribution",OLD!$Q$1:$BZ$1,0),0),"")</f>
        <v>25</v>
      </c>
      <c r="Z112" s="26" t="str">
        <f>API!O112&amp;" "&amp;API!Y112</f>
        <v>0 FALSE</v>
      </c>
      <c r="AA112" s="26">
        <f>API!AF112</f>
        <v>36</v>
      </c>
    </row>
    <row r="113" spans="1:27">
      <c r="A113" s="22" t="str">
        <f>IF([1]FINAL!A113=0,"",[1]FINAL!A113)</f>
        <v>Dilane Bakwa</v>
      </c>
      <c r="B113" s="22" t="str">
        <f>IF([1]FINAL!C113=0,"",[1]FINAL!C113)</f>
        <v>Bakwa</v>
      </c>
      <c r="C113" s="22" t="str">
        <f>IF([1]FINAL!E113=0,"",[1]FINAL!E113)</f>
        <v/>
      </c>
      <c r="D113" s="22" t="str">
        <f>IF([1]FINAL!G113=0,"",[1]FINAL!G113)</f>
        <v/>
      </c>
      <c r="E113" s="85">
        <f>[1]FINAL!$AO113</f>
        <v>485</v>
      </c>
      <c r="F113" s="26" t="str">
        <f>[1]FINAL!$V113</f>
        <v>NFO</v>
      </c>
      <c r="G113" s="27">
        <f>IFERROR(VLOOKUP($F113,Table2!$B$1:$C$21,MATCH("MP",Table2!$B$1:$C$1,0),0),"")</f>
        <v>38</v>
      </c>
      <c r="H113" s="23">
        <f>IFERROR(VLOOKUP(A113,PlayingTime!$B$1:$T$1001,MATCH("Min",PlayingTime!$B$2:$T$2,0),0),0)</f>
        <v>553</v>
      </c>
      <c r="I113" s="23">
        <f>IFERROR(VLOOKUP(B113,PlayingTime!$B$1:$T$1001,MATCH("Min",PlayingTime!$B$2:$T$2,0),0),0)</f>
        <v>0</v>
      </c>
      <c r="J113" s="23">
        <f>IFERROR(VLOOKUP(C113,PlayingTime!$B$1:$T$1001,MATCH("Min",PlayingTime!$B$2:$T$2,0),0),0)</f>
        <v>0</v>
      </c>
      <c r="K113" s="23">
        <f>IFERROR(VLOOKUP(D113,PlayingTime!$B$1:$T$1001,MATCH("Min",PlayingTime!$B$2:$T$2,0),0),0)</f>
        <v>0</v>
      </c>
      <c r="L113" s="93">
        <f>IFERROR(VLOOKUP($E113,OLD!$Q$1:$DZ$1000,MATCH("minutes",OLD!$Q$1:$DZ$1,0),0),0)</f>
        <v>549</v>
      </c>
      <c r="M113" s="22">
        <f>IFERROR(VLOOKUP(A113,#REF!,MATCH("xG",#REF!,0),0),0)</f>
        <v>0</v>
      </c>
      <c r="N113" s="22">
        <f>IFERROR(VLOOKUP(B113,#REF!,MATCH("xG",#REF!,0),0),0)</f>
        <v>0</v>
      </c>
      <c r="O113" s="22">
        <f>IFERROR(VLOOKUP(C113,#REF!,MATCH("xG",#REF!,0),0),0)</f>
        <v>0</v>
      </c>
      <c r="P113" s="22">
        <f>IFERROR(VLOOKUP(D113,#REF!,MATCH("xG",#REF!,0),0),0)</f>
        <v>0</v>
      </c>
      <c r="Q113" s="92">
        <f>IFERROR(VLOOKUP($E113,OLD!$Q$1:$DZ$1000,MATCH("expected_goals",OLD!$Q$1:$DZ$1,0),0),0)</f>
        <v>0.54</v>
      </c>
      <c r="R113" s="22">
        <f>IFERROR(VLOOKUP(A113,#REF!,MATCH("xAG",#REF!,0),0),0)</f>
        <v>0</v>
      </c>
      <c r="S113" s="22">
        <f>IFERROR(VLOOKUP(B113,#REF!,MATCH("xAG",#REF!,0),0),0)</f>
        <v>0</v>
      </c>
      <c r="T113" s="22">
        <f>IFERROR(VLOOKUP(C113,#REF!,MATCH("xAG",#REF!,0),0),0)</f>
        <v>0</v>
      </c>
      <c r="U113" s="22">
        <f>IFERROR(VLOOKUP(D113,#REF!,MATCH("xAG",#REF!,0),0),0)</f>
        <v>0</v>
      </c>
      <c r="V113" s="92">
        <f>IFERROR(VLOOKUP($E113,OLD!$Q$1:$DZ$1000,MATCH("expected_assists",OLD!$Q$1:$DZ$1,0),0),0)</f>
        <v>1.01</v>
      </c>
      <c r="W113" s="93">
        <f>IFERROR(VLOOKUP($E113,OLD!$Q$1:$DZ$1000,MATCH("total_points",OLD!$Q$1:$DZ$1,0),0),0)</f>
        <v>26</v>
      </c>
      <c r="X113" s="27">
        <f>IFERROR(VLOOKUP(E113,OLD!$Q$1:$BZ$1000,MATCH("defensive_contribution",OLD!$Q$1:$BZ$1,0),0),"")</f>
        <v>35</v>
      </c>
      <c r="Z113" s="26" t="str">
        <f>API!O113&amp;" "&amp;API!Y113</f>
        <v>0 FALSE</v>
      </c>
      <c r="AA113" s="26">
        <f>API!AF113</f>
        <v>36</v>
      </c>
    </row>
    <row r="114" spans="1:27">
      <c r="A114" s="22" t="str">
        <f>IF([1]FINAL!A114=0,"",[1]FINAL!A114)</f>
        <v>Leon Bailey</v>
      </c>
      <c r="B114" s="22" t="str">
        <f>IF([1]FINAL!C114=0,"",[1]FINAL!C114)</f>
        <v>Bailey</v>
      </c>
      <c r="C114" s="22" t="str">
        <f>IF([1]FINAL!E114=0,"",[1]FINAL!E114)</f>
        <v/>
      </c>
      <c r="D114" s="22" t="str">
        <f>IF([1]FINAL!G114=0,"",[1]FINAL!G114)</f>
        <v/>
      </c>
      <c r="E114" s="85">
        <f>[1]FINAL!$AO114</f>
        <v>44</v>
      </c>
      <c r="F114" s="26" t="str">
        <f>[1]FINAL!$V114</f>
        <v>AVL</v>
      </c>
      <c r="G114" s="27">
        <f>IFERROR(VLOOKUP($F114,Table2!$B$1:$C$21,MATCH("MP",Table2!$B$1:$C$1,0),0),"")</f>
        <v>38</v>
      </c>
      <c r="H114" s="23">
        <f>IFERROR(VLOOKUP(A114,PlayingTime!$B$1:$T$1001,MATCH("Min",PlayingTime!$B$2:$T$2,0),0),0)</f>
        <v>459</v>
      </c>
      <c r="I114" s="23">
        <f>IFERROR(VLOOKUP(B114,PlayingTime!$B$1:$T$1001,MATCH("Min",PlayingTime!$B$2:$T$2,0),0),0)</f>
        <v>0</v>
      </c>
      <c r="J114" s="23">
        <f>IFERROR(VLOOKUP(C114,PlayingTime!$B$1:$T$1001,MATCH("Min",PlayingTime!$B$2:$T$2,0),0),0)</f>
        <v>0</v>
      </c>
      <c r="K114" s="23">
        <f>IFERROR(VLOOKUP(D114,PlayingTime!$B$1:$T$1001,MATCH("Min",PlayingTime!$B$2:$T$2,0),0),0)</f>
        <v>0</v>
      </c>
      <c r="L114" s="93">
        <f>IFERROR(VLOOKUP($E114,OLD!$Q$1:$DZ$1000,MATCH("minutes",OLD!$Q$1:$DZ$1,0),0),0)</f>
        <v>450</v>
      </c>
      <c r="M114" s="22">
        <f>IFERROR(VLOOKUP(A114,#REF!,MATCH("xG",#REF!,0),0),0)</f>
        <v>0</v>
      </c>
      <c r="N114" s="22">
        <f>IFERROR(VLOOKUP(B114,#REF!,MATCH("xG",#REF!,0),0),0)</f>
        <v>0</v>
      </c>
      <c r="O114" s="22">
        <f>IFERROR(VLOOKUP(C114,#REF!,MATCH("xG",#REF!,0),0),0)</f>
        <v>0</v>
      </c>
      <c r="P114" s="22">
        <f>IFERROR(VLOOKUP(D114,#REF!,MATCH("xG",#REF!,0),0),0)</f>
        <v>0</v>
      </c>
      <c r="Q114" s="92">
        <f>IFERROR(VLOOKUP($E114,OLD!$Q$1:$DZ$1000,MATCH("expected_goals",OLD!$Q$1:$DZ$1,0),0),0)</f>
        <v>0.5</v>
      </c>
      <c r="R114" s="22">
        <f>IFERROR(VLOOKUP(A114,#REF!,MATCH("xAG",#REF!,0),0),0)</f>
        <v>0</v>
      </c>
      <c r="S114" s="22">
        <f>IFERROR(VLOOKUP(B114,#REF!,MATCH("xAG",#REF!,0),0),0)</f>
        <v>0</v>
      </c>
      <c r="T114" s="22">
        <f>IFERROR(VLOOKUP(C114,#REF!,MATCH("xAG",#REF!,0),0),0)</f>
        <v>0</v>
      </c>
      <c r="U114" s="22">
        <f>IFERROR(VLOOKUP(D114,#REF!,MATCH("xAG",#REF!,0),0),0)</f>
        <v>0</v>
      </c>
      <c r="V114" s="92">
        <f>IFERROR(VLOOKUP($E114,OLD!$Q$1:$DZ$1000,MATCH("expected_assists",OLD!$Q$1:$DZ$1,0),0),0)</f>
        <v>1.46</v>
      </c>
      <c r="W114" s="93">
        <f>IFERROR(VLOOKUP($E114,OLD!$Q$1:$DZ$1000,MATCH("total_points",OLD!$Q$1:$DZ$1,0),0),0)</f>
        <v>21</v>
      </c>
      <c r="X114" s="27">
        <f>IFERROR(VLOOKUP(E114,OLD!$Q$1:$BZ$1000,MATCH("defensive_contribution",OLD!$Q$1:$BZ$1,0),0),"")</f>
        <v>48</v>
      </c>
      <c r="Z114" s="26" t="str">
        <f>API!O114&amp;" "&amp;API!Y114</f>
        <v>0 FALSE</v>
      </c>
      <c r="AA114" s="26">
        <f>API!AF114</f>
        <v>36</v>
      </c>
    </row>
    <row r="115" spans="1:27">
      <c r="A115" s="22" t="str">
        <f>IF([1]FINAL!A115=0,"",[1]FINAL!A115)</f>
        <v>Tyler Dibling</v>
      </c>
      <c r="B115" s="22" t="str">
        <f>IF([1]FINAL!C115=0,"",[1]FINAL!C115)</f>
        <v>Dibling</v>
      </c>
      <c r="C115" s="22" t="str">
        <f>IF([1]FINAL!E115=0,"",[1]FINAL!E115)</f>
        <v/>
      </c>
      <c r="D115" s="22" t="str">
        <f>IF([1]FINAL!G115=0,"",[1]FINAL!G115)</f>
        <v/>
      </c>
      <c r="E115" s="85">
        <f>[1]FINAL!$AO115</f>
        <v>245</v>
      </c>
      <c r="F115" s="26" t="str">
        <f>[1]FINAL!$V115</f>
        <v>EVE</v>
      </c>
      <c r="G115" s="27">
        <f>IFERROR(VLOOKUP($F115,Table2!$B$1:$C$21,MATCH("MP",Table2!$B$1:$C$1,0),0),"")</f>
        <v>38</v>
      </c>
      <c r="H115" s="23">
        <f>IFERROR(VLOOKUP(A115,PlayingTime!$B$1:$T$1001,MATCH("Min",PlayingTime!$B$2:$T$2,0),0),0)</f>
        <v>358</v>
      </c>
      <c r="I115" s="23">
        <f>IFERROR(VLOOKUP(B115,PlayingTime!$B$1:$T$1001,MATCH("Min",PlayingTime!$B$2:$T$2,0),0),0)</f>
        <v>0</v>
      </c>
      <c r="J115" s="23">
        <f>IFERROR(VLOOKUP(C115,PlayingTime!$B$1:$T$1001,MATCH("Min",PlayingTime!$B$2:$T$2,0),0),0)</f>
        <v>0</v>
      </c>
      <c r="K115" s="23">
        <f>IFERROR(VLOOKUP(D115,PlayingTime!$B$1:$T$1001,MATCH("Min",PlayingTime!$B$2:$T$2,0),0),0)</f>
        <v>0</v>
      </c>
      <c r="L115" s="93">
        <f>IFERROR(VLOOKUP($E115,OLD!$Q$1:$DZ$1000,MATCH("minutes",OLD!$Q$1:$DZ$1,0),0),0)</f>
        <v>349</v>
      </c>
      <c r="M115" s="22">
        <f>IFERROR(VLOOKUP(A115,#REF!,MATCH("xG",#REF!,0),0),0)</f>
        <v>0</v>
      </c>
      <c r="N115" s="22">
        <f>IFERROR(VLOOKUP(B115,#REF!,MATCH("xG",#REF!,0),0),0)</f>
        <v>0</v>
      </c>
      <c r="O115" s="22">
        <f>IFERROR(VLOOKUP(C115,#REF!,MATCH("xG",#REF!,0),0),0)</f>
        <v>0</v>
      </c>
      <c r="P115" s="22">
        <f>IFERROR(VLOOKUP(D115,#REF!,MATCH("xG",#REF!,0),0),0)</f>
        <v>0</v>
      </c>
      <c r="Q115" s="92">
        <f>IFERROR(VLOOKUP($E115,OLD!$Q$1:$DZ$1000,MATCH("expected_goals",OLD!$Q$1:$DZ$1,0),0),0)</f>
        <v>0.2</v>
      </c>
      <c r="R115" s="22">
        <f>IFERROR(VLOOKUP(A115,#REF!,MATCH("xAG",#REF!,0),0),0)</f>
        <v>0</v>
      </c>
      <c r="S115" s="22">
        <f>IFERROR(VLOOKUP(B115,#REF!,MATCH("xAG",#REF!,0),0),0)</f>
        <v>0</v>
      </c>
      <c r="T115" s="22">
        <f>IFERROR(VLOOKUP(C115,#REF!,MATCH("xAG",#REF!,0),0),0)</f>
        <v>0</v>
      </c>
      <c r="U115" s="22">
        <f>IFERROR(VLOOKUP(D115,#REF!,MATCH("xAG",#REF!,0),0),0)</f>
        <v>0</v>
      </c>
      <c r="V115" s="92">
        <f>IFERROR(VLOOKUP($E115,OLD!$Q$1:$DZ$1000,MATCH("expected_assists",OLD!$Q$1:$DZ$1,0),0),0)</f>
        <v>0.14000000000000001</v>
      </c>
      <c r="W115" s="93">
        <f>IFERROR(VLOOKUP($E115,OLD!$Q$1:$DZ$1000,MATCH("total_points",OLD!$Q$1:$DZ$1,0),0),0)</f>
        <v>18</v>
      </c>
      <c r="X115" s="27">
        <f>IFERROR(VLOOKUP(E115,OLD!$Q$1:$BZ$1000,MATCH("defensive_contribution",OLD!$Q$1:$BZ$1,0),0),"")</f>
        <v>40</v>
      </c>
      <c r="Z115" s="26" t="str">
        <f>API!O115&amp;" "&amp;API!Y115</f>
        <v>0 FALSE</v>
      </c>
      <c r="AA115" s="26">
        <f>API!AF115</f>
        <v>36</v>
      </c>
    </row>
    <row r="116" spans="1:27">
      <c r="A116" s="22" t="str">
        <f>IF([1]FINAL!A116=0,"",[1]FINAL!A116)</f>
        <v>James McAtee</v>
      </c>
      <c r="B116" s="22" t="str">
        <f>IF([1]FINAL!C116=0,"",[1]FINAL!C116)</f>
        <v>McAtee</v>
      </c>
      <c r="C116" s="22" t="str">
        <f>IF([1]FINAL!E116=0,"",[1]FINAL!E116)</f>
        <v/>
      </c>
      <c r="D116" s="22" t="str">
        <f>IF([1]FINAL!G116=0,"",[1]FINAL!G116)</f>
        <v/>
      </c>
      <c r="E116" s="85">
        <f>[1]FINAL!$AO116</f>
        <v>486</v>
      </c>
      <c r="F116" s="26" t="str">
        <f>[1]FINAL!$V116</f>
        <v>NFO</v>
      </c>
      <c r="G116" s="27">
        <f>IFERROR(VLOOKUP($F116,Table2!$B$1:$C$21,MATCH("MP",Table2!$B$1:$C$1,0),0),"")</f>
        <v>38</v>
      </c>
      <c r="H116" s="23">
        <f>IFERROR(VLOOKUP(A116,PlayingTime!$B$1:$T$1001,MATCH("Min",PlayingTime!$B$2:$T$2,0),0),0)</f>
        <v>298</v>
      </c>
      <c r="I116" s="23">
        <f>IFERROR(VLOOKUP(B116,PlayingTime!$B$1:$T$1001,MATCH("Min",PlayingTime!$B$2:$T$2,0),0),0)</f>
        <v>0</v>
      </c>
      <c r="J116" s="23">
        <f>IFERROR(VLOOKUP(C116,PlayingTime!$B$1:$T$1001,MATCH("Min",PlayingTime!$B$2:$T$2,0),0),0)</f>
        <v>0</v>
      </c>
      <c r="K116" s="23">
        <f>IFERROR(VLOOKUP(D116,PlayingTime!$B$1:$T$1001,MATCH("Min",PlayingTime!$B$2:$T$2,0),0),0)</f>
        <v>0</v>
      </c>
      <c r="L116" s="93">
        <f>IFERROR(VLOOKUP($E116,OLD!$Q$1:$DZ$1000,MATCH("minutes",OLD!$Q$1:$DZ$1,0),0),0)</f>
        <v>288</v>
      </c>
      <c r="M116" s="22">
        <f>IFERROR(VLOOKUP(A116,#REF!,MATCH("xG",#REF!,0),0),0)</f>
        <v>0</v>
      </c>
      <c r="N116" s="22">
        <f>IFERROR(VLOOKUP(B116,#REF!,MATCH("xG",#REF!,0),0),0)</f>
        <v>0</v>
      </c>
      <c r="O116" s="22">
        <f>IFERROR(VLOOKUP(C116,#REF!,MATCH("xG",#REF!,0),0),0)</f>
        <v>0</v>
      </c>
      <c r="P116" s="22">
        <f>IFERROR(VLOOKUP(D116,#REF!,MATCH("xG",#REF!,0),0),0)</f>
        <v>0</v>
      </c>
      <c r="Q116" s="92">
        <f>IFERROR(VLOOKUP($E116,OLD!$Q$1:$DZ$1000,MATCH("expected_goals",OLD!$Q$1:$DZ$1,0),0),0)</f>
        <v>0.18</v>
      </c>
      <c r="R116" s="22">
        <f>IFERROR(VLOOKUP(A116,#REF!,MATCH("xAG",#REF!,0),0),0)</f>
        <v>0</v>
      </c>
      <c r="S116" s="22">
        <f>IFERROR(VLOOKUP(B116,#REF!,MATCH("xAG",#REF!,0),0),0)</f>
        <v>0</v>
      </c>
      <c r="T116" s="22">
        <f>IFERROR(VLOOKUP(C116,#REF!,MATCH("xAG",#REF!,0),0),0)</f>
        <v>0</v>
      </c>
      <c r="U116" s="22">
        <f>IFERROR(VLOOKUP(D116,#REF!,MATCH("xAG",#REF!,0),0),0)</f>
        <v>0</v>
      </c>
      <c r="V116" s="92">
        <f>IFERROR(VLOOKUP($E116,OLD!$Q$1:$DZ$1000,MATCH("expected_assists",OLD!$Q$1:$DZ$1,0),0),0)</f>
        <v>0.37</v>
      </c>
      <c r="W116" s="93">
        <f>IFERROR(VLOOKUP($E116,OLD!$Q$1:$DZ$1000,MATCH("total_points",OLD!$Q$1:$DZ$1,0),0),0)</f>
        <v>17</v>
      </c>
      <c r="X116" s="27">
        <f>IFERROR(VLOOKUP(E116,OLD!$Q$1:$BZ$1000,MATCH("defensive_contribution",OLD!$Q$1:$BZ$1,0),0),"")</f>
        <v>32</v>
      </c>
      <c r="Z116" s="26" t="str">
        <f>API!O116&amp;" "&amp;API!Y116</f>
        <v>0 FALSE</v>
      </c>
      <c r="AA116" s="26">
        <f>API!AF116</f>
        <v>36</v>
      </c>
    </row>
    <row r="117" spans="1:27">
      <c r="A117" s="22" t="str">
        <f>IF([1]FINAL!A117=0,"",[1]FINAL!A117)</f>
        <v>Matt O'Riley</v>
      </c>
      <c r="B117" s="22" t="str">
        <f>IF([1]FINAL!C117=0,"",[1]FINAL!C117)</f>
        <v>O'Riley</v>
      </c>
      <c r="C117" s="22" t="str">
        <f>IF([1]FINAL!E117=0,"",[1]FINAL!E117)</f>
        <v/>
      </c>
      <c r="D117" s="22" t="str">
        <f>IF([1]FINAL!G117=0,"",[1]FINAL!G117)</f>
        <v/>
      </c>
      <c r="E117" s="85">
        <f>[1]FINAL!$AO117</f>
        <v>126</v>
      </c>
      <c r="F117" s="26" t="str">
        <f>[1]FINAL!$V117</f>
        <v>BHA</v>
      </c>
      <c r="G117" s="27">
        <f>IFERROR(VLOOKUP($F117,Table2!$B$1:$C$21,MATCH("MP",Table2!$B$1:$C$1,0),0),"")</f>
        <v>38</v>
      </c>
      <c r="H117" s="23">
        <f>IFERROR(VLOOKUP(A117,PlayingTime!$B$1:$T$1001,MATCH("Min",PlayingTime!$B$2:$T$2,0),0),0)</f>
        <v>204</v>
      </c>
      <c r="I117" s="23">
        <f>IFERROR(VLOOKUP(B117,PlayingTime!$B$1:$T$1001,MATCH("Min",PlayingTime!$B$2:$T$2,0),0),0)</f>
        <v>0</v>
      </c>
      <c r="J117" s="23">
        <f>IFERROR(VLOOKUP(C117,PlayingTime!$B$1:$T$1001,MATCH("Min",PlayingTime!$B$2:$T$2,0),0),0)</f>
        <v>0</v>
      </c>
      <c r="K117" s="23">
        <f>IFERROR(VLOOKUP(D117,PlayingTime!$B$1:$T$1001,MATCH("Min",PlayingTime!$B$2:$T$2,0),0),0)</f>
        <v>0</v>
      </c>
      <c r="L117" s="93">
        <f>IFERROR(VLOOKUP($E117,OLD!$Q$1:$DZ$1000,MATCH("minutes",OLD!$Q$1:$DZ$1,0),0),0)</f>
        <v>202</v>
      </c>
      <c r="M117" s="22">
        <f>IFERROR(VLOOKUP(A117,#REF!,MATCH("xG",#REF!,0),0),0)</f>
        <v>0</v>
      </c>
      <c r="N117" s="22">
        <f>IFERROR(VLOOKUP(B117,#REF!,MATCH("xG",#REF!,0),0),0)</f>
        <v>0</v>
      </c>
      <c r="O117" s="22">
        <f>IFERROR(VLOOKUP(C117,#REF!,MATCH("xG",#REF!,0),0),0)</f>
        <v>0</v>
      </c>
      <c r="P117" s="22">
        <f>IFERROR(VLOOKUP(D117,#REF!,MATCH("xG",#REF!,0),0),0)</f>
        <v>0</v>
      </c>
      <c r="Q117" s="92">
        <f>IFERROR(VLOOKUP($E117,OLD!$Q$1:$DZ$1000,MATCH("expected_goals",OLD!$Q$1:$DZ$1,0),0),0)</f>
        <v>1.21</v>
      </c>
      <c r="R117" s="22">
        <f>IFERROR(VLOOKUP(A117,#REF!,MATCH("xAG",#REF!,0),0),0)</f>
        <v>0</v>
      </c>
      <c r="S117" s="22">
        <f>IFERROR(VLOOKUP(B117,#REF!,MATCH("xAG",#REF!,0),0),0)</f>
        <v>0</v>
      </c>
      <c r="T117" s="22">
        <f>IFERROR(VLOOKUP(C117,#REF!,MATCH("xAG",#REF!,0),0),0)</f>
        <v>0</v>
      </c>
      <c r="U117" s="22">
        <f>IFERROR(VLOOKUP(D117,#REF!,MATCH("xAG",#REF!,0),0),0)</f>
        <v>0</v>
      </c>
      <c r="V117" s="92">
        <f>IFERROR(VLOOKUP($E117,OLD!$Q$1:$DZ$1000,MATCH("expected_assists",OLD!$Q$1:$DZ$1,0),0),0)</f>
        <v>0.18</v>
      </c>
      <c r="W117" s="93">
        <f>IFERROR(VLOOKUP($E117,OLD!$Q$1:$DZ$1000,MATCH("total_points",OLD!$Q$1:$DZ$1,0),0),0)</f>
        <v>16</v>
      </c>
      <c r="X117" s="27">
        <f>IFERROR(VLOOKUP(E117,OLD!$Q$1:$BZ$1000,MATCH("defensive_contribution",OLD!$Q$1:$BZ$1,0),0),"")</f>
        <v>10</v>
      </c>
      <c r="Z117" s="26" t="str">
        <f>API!O117&amp;" "&amp;API!Y117</f>
        <v>0 FALSE</v>
      </c>
      <c r="AA117" s="26">
        <f>API!AF117</f>
        <v>36</v>
      </c>
    </row>
    <row r="118" spans="1:27">
      <c r="A118" s="22" t="str">
        <f>IF([1]FINAL!A118=0,"",[1]FINAL!A118)</f>
        <v>Max Dowman</v>
      </c>
      <c r="B118" s="22" t="str">
        <f>IF([1]FINAL!C118=0,"",[1]FINAL!C118)</f>
        <v>Dowman</v>
      </c>
      <c r="C118" s="22" t="str">
        <f>IF([1]FINAL!E118=0,"",[1]FINAL!E118)</f>
        <v/>
      </c>
      <c r="D118" s="22" t="str">
        <f>IF([1]FINAL!G118=0,"",[1]FINAL!G118)</f>
        <v/>
      </c>
      <c r="E118" s="85">
        <f>[1]FINAL!$AO118</f>
        <v>20</v>
      </c>
      <c r="F118" s="26" t="str">
        <f>[1]FINAL!$V118</f>
        <v>ARS</v>
      </c>
      <c r="G118" s="27">
        <f>IFERROR(VLOOKUP($F118,Table2!$B$1:$C$21,MATCH("MP",Table2!$B$1:$C$1,0),0),"")</f>
        <v>38</v>
      </c>
      <c r="H118" s="23">
        <f>IFERROR(VLOOKUP(A118,PlayingTime!$B$1:$T$1001,MATCH("Min",PlayingTime!$B$2:$T$2,0),0),0)</f>
        <v>157</v>
      </c>
      <c r="I118" s="23">
        <f>IFERROR(VLOOKUP(B118,PlayingTime!$B$1:$T$1001,MATCH("Min",PlayingTime!$B$2:$T$2,0),0),0)</f>
        <v>0</v>
      </c>
      <c r="J118" s="23">
        <f>IFERROR(VLOOKUP(C118,PlayingTime!$B$1:$T$1001,MATCH("Min",PlayingTime!$B$2:$T$2,0),0),0)</f>
        <v>0</v>
      </c>
      <c r="K118" s="23">
        <f>IFERROR(VLOOKUP(D118,PlayingTime!$B$1:$T$1001,MATCH("Min",PlayingTime!$B$2:$T$2,0),0),0)</f>
        <v>0</v>
      </c>
      <c r="L118" s="93">
        <f>IFERROR(VLOOKUP($E118,OLD!$Q$1:$DZ$1000,MATCH("minutes",OLD!$Q$1:$DZ$1,0),0),0)</f>
        <v>152</v>
      </c>
      <c r="M118" s="22">
        <f>IFERROR(VLOOKUP(A118,#REF!,MATCH("xG",#REF!,0),0),0)</f>
        <v>0</v>
      </c>
      <c r="N118" s="22">
        <f>IFERROR(VLOOKUP(B118,#REF!,MATCH("xG",#REF!,0),0),0)</f>
        <v>0</v>
      </c>
      <c r="O118" s="22">
        <f>IFERROR(VLOOKUP(C118,#REF!,MATCH("xG",#REF!,0),0),0)</f>
        <v>0</v>
      </c>
      <c r="P118" s="22">
        <f>IFERROR(VLOOKUP(D118,#REF!,MATCH("xG",#REF!,0),0),0)</f>
        <v>0</v>
      </c>
      <c r="Q118" s="92">
        <f>IFERROR(VLOOKUP($E118,OLD!$Q$1:$DZ$1000,MATCH("expected_goals",OLD!$Q$1:$DZ$1,0),0),0)</f>
        <v>1.19</v>
      </c>
      <c r="R118" s="22">
        <f>IFERROR(VLOOKUP(A118,#REF!,MATCH("xAG",#REF!,0),0),0)</f>
        <v>0</v>
      </c>
      <c r="S118" s="22">
        <f>IFERROR(VLOOKUP(B118,#REF!,MATCH("xAG",#REF!,0),0),0)</f>
        <v>0</v>
      </c>
      <c r="T118" s="22">
        <f>IFERROR(VLOOKUP(C118,#REF!,MATCH("xAG",#REF!,0),0),0)</f>
        <v>0</v>
      </c>
      <c r="U118" s="22">
        <f>IFERROR(VLOOKUP(D118,#REF!,MATCH("xAG",#REF!,0),0),0)</f>
        <v>0</v>
      </c>
      <c r="V118" s="92">
        <f>IFERROR(VLOOKUP($E118,OLD!$Q$1:$DZ$1000,MATCH("expected_assists",OLD!$Q$1:$DZ$1,0),0),0)</f>
        <v>0.3</v>
      </c>
      <c r="W118" s="93">
        <f>IFERROR(VLOOKUP($E118,OLD!$Q$1:$DZ$1000,MATCH("total_points",OLD!$Q$1:$DZ$1,0),0),0)</f>
        <v>16</v>
      </c>
      <c r="X118" s="27">
        <f>IFERROR(VLOOKUP(E118,OLD!$Q$1:$BZ$1000,MATCH("defensive_contribution",OLD!$Q$1:$BZ$1,0),0),"")</f>
        <v>16</v>
      </c>
      <c r="Z118" s="26" t="str">
        <f>API!O118&amp;" "&amp;API!Y118</f>
        <v>0 FALSE</v>
      </c>
      <c r="AA118" s="26">
        <f>API!AF118</f>
        <v>36</v>
      </c>
    </row>
    <row r="119" spans="1:27">
      <c r="A119" s="22" t="str">
        <f>IF([1]FINAL!A119=0,"",[1]FINAL!A119)</f>
        <v>Tyrique George</v>
      </c>
      <c r="B119" s="22" t="str">
        <f>IF([1]FINAL!C119=0,"",[1]FINAL!C119)</f>
        <v>George</v>
      </c>
      <c r="C119" s="22" t="str">
        <f>IF([1]FINAL!E119=0,"",[1]FINAL!E119)</f>
        <v/>
      </c>
      <c r="D119" s="22" t="str">
        <f>IF([1]FINAL!G119=0,"",[1]FINAL!G119)</f>
        <v/>
      </c>
      <c r="E119" s="85">
        <f>[1]FINAL!$AO119</f>
        <v>242</v>
      </c>
      <c r="F119" s="26" t="str">
        <f>[1]FINAL!$V119</f>
        <v>EVE</v>
      </c>
      <c r="G119" s="27">
        <f>IFERROR(VLOOKUP($F119,Table2!$B$1:$C$21,MATCH("MP",Table2!$B$1:$C$1,0),0),"")</f>
        <v>38</v>
      </c>
      <c r="H119" s="23">
        <f>IFERROR(VLOOKUP(A119,PlayingTime!$B$1:$T$1001,MATCH("Min",PlayingTime!$B$2:$T$2,0),0),0)</f>
        <v>218</v>
      </c>
      <c r="I119" s="23">
        <f>IFERROR(VLOOKUP(B119,PlayingTime!$B$1:$T$1001,MATCH("Min",PlayingTime!$B$2:$T$2,0),0),0)</f>
        <v>0</v>
      </c>
      <c r="J119" s="23">
        <f>IFERROR(VLOOKUP(C119,PlayingTime!$B$1:$T$1001,MATCH("Min",PlayingTime!$B$2:$T$2,0),0),0)</f>
        <v>0</v>
      </c>
      <c r="K119" s="23">
        <f>IFERROR(VLOOKUP(D119,PlayingTime!$B$1:$T$1001,MATCH("Min",PlayingTime!$B$2:$T$2,0),0),0)</f>
        <v>0</v>
      </c>
      <c r="L119" s="93">
        <f>IFERROR(VLOOKUP($E119,OLD!$Q$1:$DZ$1000,MATCH("minutes",OLD!$Q$1:$DZ$1,0),0),0)</f>
        <v>351</v>
      </c>
      <c r="M119" s="22">
        <f>IFERROR(VLOOKUP(A119,#REF!,MATCH("xG",#REF!,0),0),0)</f>
        <v>0</v>
      </c>
      <c r="N119" s="22">
        <f>IFERROR(VLOOKUP(B119,#REF!,MATCH("xG",#REF!,0),0),0)</f>
        <v>0</v>
      </c>
      <c r="O119" s="22">
        <f>IFERROR(VLOOKUP(C119,#REF!,MATCH("xG",#REF!,0),0),0)</f>
        <v>0</v>
      </c>
      <c r="P119" s="22">
        <f>IFERROR(VLOOKUP(D119,#REF!,MATCH("xG",#REF!,0),0),0)</f>
        <v>0</v>
      </c>
      <c r="Q119" s="92">
        <f>IFERROR(VLOOKUP($E119,OLD!$Q$1:$DZ$1000,MATCH("expected_goals",OLD!$Q$1:$DZ$1,0),0),0)</f>
        <v>0.64</v>
      </c>
      <c r="R119" s="22">
        <f>IFERROR(VLOOKUP(A119,#REF!,MATCH("xAG",#REF!,0),0),0)</f>
        <v>0</v>
      </c>
      <c r="S119" s="22">
        <f>IFERROR(VLOOKUP(B119,#REF!,MATCH("xAG",#REF!,0),0),0)</f>
        <v>0</v>
      </c>
      <c r="T119" s="22">
        <f>IFERROR(VLOOKUP(C119,#REF!,MATCH("xAG",#REF!,0),0),0)</f>
        <v>0</v>
      </c>
      <c r="U119" s="22">
        <f>IFERROR(VLOOKUP(D119,#REF!,MATCH("xAG",#REF!,0),0),0)</f>
        <v>0</v>
      </c>
      <c r="V119" s="92">
        <f>IFERROR(VLOOKUP($E119,OLD!$Q$1:$DZ$1000,MATCH("expected_assists",OLD!$Q$1:$DZ$1,0),0),0)</f>
        <v>1.19</v>
      </c>
      <c r="W119" s="93">
        <f>IFERROR(VLOOKUP($E119,OLD!$Q$1:$DZ$1000,MATCH("total_points",OLD!$Q$1:$DZ$1,0),0),0)</f>
        <v>16</v>
      </c>
      <c r="X119" s="27">
        <f>IFERROR(VLOOKUP(E119,OLD!$Q$1:$BZ$1000,MATCH("defensive_contribution",OLD!$Q$1:$BZ$1,0),0),"")</f>
        <v>23</v>
      </c>
      <c r="Z119" s="26" t="str">
        <f>API!O119&amp;" "&amp;API!Y119</f>
        <v>0 FALSE</v>
      </c>
      <c r="AA119" s="26">
        <f>API!AF119</f>
        <v>36</v>
      </c>
    </row>
    <row r="120" spans="1:27">
      <c r="A120" s="22" t="str">
        <f>IF([1]FINAL!A120=0,"",[1]FINAL!A120)</f>
        <v>Reiss Nelson</v>
      </c>
      <c r="B120" s="22" t="str">
        <f>IF([1]FINAL!C120=0,"",[1]FINAL!C120)</f>
        <v>Nelson</v>
      </c>
      <c r="C120" s="22" t="str">
        <f>IF([1]FINAL!E120=0,"",[1]FINAL!E120)</f>
        <v/>
      </c>
      <c r="D120" s="22" t="str">
        <f>IF([1]FINAL!G120=0,"",[1]FINAL!G120)</f>
        <v/>
      </c>
      <c r="E120" s="85">
        <f>[1]FINAL!$AO120</f>
        <v>24</v>
      </c>
      <c r="F120" s="26" t="str">
        <f>[1]FINAL!$V120</f>
        <v>ARS</v>
      </c>
      <c r="G120" s="27">
        <f>IFERROR(VLOOKUP($F120,Table2!$B$1:$C$21,MATCH("MP",Table2!$B$1:$C$1,0),0),"")</f>
        <v>38</v>
      </c>
      <c r="H120" s="23">
        <f>IFERROR(VLOOKUP(A120,PlayingTime!$B$1:$T$1001,MATCH("Min",PlayingTime!$B$2:$T$2,0),0),0)</f>
        <v>126</v>
      </c>
      <c r="I120" s="23">
        <f>IFERROR(VLOOKUP(B120,PlayingTime!$B$1:$T$1001,MATCH("Min",PlayingTime!$B$2:$T$2,0),0),0)</f>
        <v>0</v>
      </c>
      <c r="J120" s="23">
        <f>IFERROR(VLOOKUP(C120,PlayingTime!$B$1:$T$1001,MATCH("Min",PlayingTime!$B$2:$T$2,0),0),0)</f>
        <v>0</v>
      </c>
      <c r="K120" s="23">
        <f>IFERROR(VLOOKUP(D120,PlayingTime!$B$1:$T$1001,MATCH("Min",PlayingTime!$B$2:$T$2,0),0),0)</f>
        <v>0</v>
      </c>
      <c r="L120" s="93">
        <f>IFERROR(VLOOKUP($E120,OLD!$Q$1:$DZ$1000,MATCH("minutes",OLD!$Q$1:$DZ$1,0),0),0)</f>
        <v>118</v>
      </c>
      <c r="M120" s="22">
        <f>IFERROR(VLOOKUP(A120,#REF!,MATCH("xG",#REF!,0),0),0)</f>
        <v>0</v>
      </c>
      <c r="N120" s="22">
        <f>IFERROR(VLOOKUP(B120,#REF!,MATCH("xG",#REF!,0),0),0)</f>
        <v>0</v>
      </c>
      <c r="O120" s="22">
        <f>IFERROR(VLOOKUP(C120,#REF!,MATCH("xG",#REF!,0),0),0)</f>
        <v>0</v>
      </c>
      <c r="P120" s="22">
        <f>IFERROR(VLOOKUP(D120,#REF!,MATCH("xG",#REF!,0),0),0)</f>
        <v>0</v>
      </c>
      <c r="Q120" s="92">
        <f>IFERROR(VLOOKUP($E120,OLD!$Q$1:$DZ$1000,MATCH("expected_goals",OLD!$Q$1:$DZ$1,0),0),0)</f>
        <v>0.71</v>
      </c>
      <c r="R120" s="22">
        <f>IFERROR(VLOOKUP(A120,#REF!,MATCH("xAG",#REF!,0),0),0)</f>
        <v>0</v>
      </c>
      <c r="S120" s="22">
        <f>IFERROR(VLOOKUP(B120,#REF!,MATCH("xAG",#REF!,0),0),0)</f>
        <v>0</v>
      </c>
      <c r="T120" s="22">
        <f>IFERROR(VLOOKUP(C120,#REF!,MATCH("xAG",#REF!,0),0),0)</f>
        <v>0</v>
      </c>
      <c r="U120" s="22">
        <f>IFERROR(VLOOKUP(D120,#REF!,MATCH("xAG",#REF!,0),0),0)</f>
        <v>0</v>
      </c>
      <c r="V120" s="92">
        <f>IFERROR(VLOOKUP($E120,OLD!$Q$1:$DZ$1000,MATCH("expected_assists",OLD!$Q$1:$DZ$1,0),0),0)</f>
        <v>0.11</v>
      </c>
      <c r="W120" s="93">
        <f>IFERROR(VLOOKUP($E120,OLD!$Q$1:$DZ$1000,MATCH("total_points",OLD!$Q$1:$DZ$1,0),0),0)</f>
        <v>13</v>
      </c>
      <c r="X120" s="27">
        <f>IFERROR(VLOOKUP(E120,OLD!$Q$1:$BZ$1000,MATCH("defensive_contribution",OLD!$Q$1:$BZ$1,0),0),"")</f>
        <v>23</v>
      </c>
      <c r="Z120" s="26" t="str">
        <f>API!O120&amp;" "&amp;API!Y120</f>
        <v>0 FALSE</v>
      </c>
      <c r="AA120" s="26">
        <f>API!AF120</f>
        <v>36</v>
      </c>
    </row>
    <row r="121" spans="1:27">
      <c r="A121" s="22" t="str">
        <f>IF([1]FINAL!A121=0,"",[1]FINAL!A121)</f>
        <v>Mateo Kovačić</v>
      </c>
      <c r="B121" s="22" t="str">
        <f>IF([1]FINAL!C121=0,"",[1]FINAL!C121)</f>
        <v>Kovačić</v>
      </c>
      <c r="C121" s="22" t="str">
        <f>IF([1]FINAL!E121=0,"",[1]FINAL!E121)</f>
        <v>Mateo Kovacic</v>
      </c>
      <c r="D121" s="22" t="str">
        <f>IF([1]FINAL!G121=0,"",[1]FINAL!G121)</f>
        <v/>
      </c>
      <c r="E121" s="85">
        <f>[1]FINAL!$AO121</f>
        <v>406</v>
      </c>
      <c r="F121" s="26" t="str">
        <f>[1]FINAL!$V121</f>
        <v>MCI</v>
      </c>
      <c r="G121" s="27">
        <f>IFERROR(VLOOKUP($F121,Table2!$B$1:$C$21,MATCH("MP",Table2!$B$1:$C$1,0),0),"")</f>
        <v>38</v>
      </c>
      <c r="H121" s="23">
        <f>IFERROR(VLOOKUP(A121,PlayingTime!$B$1:$T$1001,MATCH("Min",PlayingTime!$B$2:$T$2,0),0),0)</f>
        <v>130</v>
      </c>
      <c r="I121" s="23">
        <f>IFERROR(VLOOKUP(B121,PlayingTime!$B$1:$T$1001,MATCH("Min",PlayingTime!$B$2:$T$2,0),0),0)</f>
        <v>0</v>
      </c>
      <c r="J121" s="23">
        <f>IFERROR(VLOOKUP(C121,PlayingTime!$B$1:$T$1001,MATCH("Min",PlayingTime!$B$2:$T$2,0),0),0)</f>
        <v>0</v>
      </c>
      <c r="K121" s="23">
        <f>IFERROR(VLOOKUP(D121,PlayingTime!$B$1:$T$1001,MATCH("Min",PlayingTime!$B$2:$T$2,0),0),0)</f>
        <v>0</v>
      </c>
      <c r="L121" s="93">
        <f>IFERROR(VLOOKUP($E121,OLD!$Q$1:$DZ$1000,MATCH("minutes",OLD!$Q$1:$DZ$1,0),0),0)</f>
        <v>125</v>
      </c>
      <c r="M121" s="22">
        <f>IFERROR(VLOOKUP(A121,#REF!,MATCH("xG",#REF!,0),0),0)</f>
        <v>0</v>
      </c>
      <c r="N121" s="22">
        <f>IFERROR(VLOOKUP(B121,#REF!,MATCH("xG",#REF!,0),0),0)</f>
        <v>0</v>
      </c>
      <c r="O121" s="22">
        <f>IFERROR(VLOOKUP(C121,#REF!,MATCH("xG",#REF!,0),0),0)</f>
        <v>0</v>
      </c>
      <c r="P121" s="22">
        <f>IFERROR(VLOOKUP(D121,#REF!,MATCH("xG",#REF!,0),0),0)</f>
        <v>0</v>
      </c>
      <c r="Q121" s="92">
        <f>IFERROR(VLOOKUP($E121,OLD!$Q$1:$DZ$1000,MATCH("expected_goals",OLD!$Q$1:$DZ$1,0),0),0)</f>
        <v>0.13</v>
      </c>
      <c r="R121" s="22">
        <f>IFERROR(VLOOKUP(A121,#REF!,MATCH("xAG",#REF!,0),0),0)</f>
        <v>0</v>
      </c>
      <c r="S121" s="22">
        <f>IFERROR(VLOOKUP(B121,#REF!,MATCH("xAG",#REF!,0),0),0)</f>
        <v>0</v>
      </c>
      <c r="T121" s="22">
        <f>IFERROR(VLOOKUP(C121,#REF!,MATCH("xAG",#REF!,0),0),0)</f>
        <v>0</v>
      </c>
      <c r="U121" s="22">
        <f>IFERROR(VLOOKUP(D121,#REF!,MATCH("xAG",#REF!,0),0),0)</f>
        <v>0</v>
      </c>
      <c r="V121" s="92">
        <f>IFERROR(VLOOKUP($E121,OLD!$Q$1:$DZ$1000,MATCH("expected_assists",OLD!$Q$1:$DZ$1,0),0),0)</f>
        <v>0.42</v>
      </c>
      <c r="W121" s="93">
        <f>IFERROR(VLOOKUP($E121,OLD!$Q$1:$DZ$1000,MATCH("total_points",OLD!$Q$1:$DZ$1,0),0),0)</f>
        <v>9</v>
      </c>
      <c r="X121" s="27">
        <f>IFERROR(VLOOKUP(E121,OLD!$Q$1:$BZ$1000,MATCH("defensive_contribution",OLD!$Q$1:$BZ$1,0),0),"")</f>
        <v>18</v>
      </c>
      <c r="Z121" s="26" t="str">
        <f>API!O121&amp;" "&amp;API!Y121</f>
        <v>0 FALSE</v>
      </c>
      <c r="AA121" s="26">
        <f>API!AF121</f>
        <v>36</v>
      </c>
    </row>
    <row r="122" spans="1:27">
      <c r="A122" s="22" t="str">
        <f>IF([1]FINAL!A122=0,"",[1]FINAL!A122)</f>
        <v>Ethan Nwaneri</v>
      </c>
      <c r="B122" s="22" t="str">
        <f>IF([1]FINAL!C122=0,"",[1]FINAL!C122)</f>
        <v>Nwaneri</v>
      </c>
      <c r="C122" s="22" t="str">
        <f>IF([1]FINAL!E122=0,"",[1]FINAL!E122)</f>
        <v/>
      </c>
      <c r="D122" s="22" t="str">
        <f>IF([1]FINAL!G122=0,"",[1]FINAL!G122)</f>
        <v/>
      </c>
      <c r="E122" s="85">
        <f>[1]FINAL!$AO122</f>
        <v>22</v>
      </c>
      <c r="F122" s="26" t="str">
        <f>[1]FINAL!$V122</f>
        <v>ARS</v>
      </c>
      <c r="G122" s="27">
        <f>IFERROR(VLOOKUP($F122,Table2!$B$1:$C$21,MATCH("MP",Table2!$B$1:$C$1,0),0),"")</f>
        <v>38</v>
      </c>
      <c r="H122" s="23">
        <f>IFERROR(VLOOKUP(A122,PlayingTime!$B$1:$T$1001,MATCH("Min",PlayingTime!$B$2:$T$2,0),0),0)</f>
        <v>171</v>
      </c>
      <c r="I122" s="23">
        <f>IFERROR(VLOOKUP(B122,PlayingTime!$B$1:$T$1001,MATCH("Min",PlayingTime!$B$2:$T$2,0),0),0)</f>
        <v>0</v>
      </c>
      <c r="J122" s="23">
        <f>IFERROR(VLOOKUP(C122,PlayingTime!$B$1:$T$1001,MATCH("Min",PlayingTime!$B$2:$T$2,0),0),0)</f>
        <v>0</v>
      </c>
      <c r="K122" s="23">
        <f>IFERROR(VLOOKUP(D122,PlayingTime!$B$1:$T$1001,MATCH("Min",PlayingTime!$B$2:$T$2,0),0),0)</f>
        <v>0</v>
      </c>
      <c r="L122" s="93">
        <f>IFERROR(VLOOKUP($E122,OLD!$Q$1:$DZ$1000,MATCH("minutes",OLD!$Q$1:$DZ$1,0),0),0)</f>
        <v>165</v>
      </c>
      <c r="M122" s="22">
        <f>IFERROR(VLOOKUP(A122,#REF!,MATCH("xG",#REF!,0),0),0)</f>
        <v>0</v>
      </c>
      <c r="N122" s="22">
        <f>IFERROR(VLOOKUP(B122,#REF!,MATCH("xG",#REF!,0),0),0)</f>
        <v>0</v>
      </c>
      <c r="O122" s="22">
        <f>IFERROR(VLOOKUP(C122,#REF!,MATCH("xG",#REF!,0),0),0)</f>
        <v>0</v>
      </c>
      <c r="P122" s="22">
        <f>IFERROR(VLOOKUP(D122,#REF!,MATCH("xG",#REF!,0),0),0)</f>
        <v>0</v>
      </c>
      <c r="Q122" s="92">
        <f>IFERROR(VLOOKUP($E122,OLD!$Q$1:$DZ$1000,MATCH("expected_goals",OLD!$Q$1:$DZ$1,0),0),0)</f>
        <v>0.23</v>
      </c>
      <c r="R122" s="22">
        <f>IFERROR(VLOOKUP(A122,#REF!,MATCH("xAG",#REF!,0),0),0)</f>
        <v>0</v>
      </c>
      <c r="S122" s="22">
        <f>IFERROR(VLOOKUP(B122,#REF!,MATCH("xAG",#REF!,0),0),0)</f>
        <v>0</v>
      </c>
      <c r="T122" s="22">
        <f>IFERROR(VLOOKUP(C122,#REF!,MATCH("xAG",#REF!,0),0),0)</f>
        <v>0</v>
      </c>
      <c r="U122" s="22">
        <f>IFERROR(VLOOKUP(D122,#REF!,MATCH("xAG",#REF!,0),0),0)</f>
        <v>0</v>
      </c>
      <c r="V122" s="92">
        <f>IFERROR(VLOOKUP($E122,OLD!$Q$1:$DZ$1000,MATCH("expected_assists",OLD!$Q$1:$DZ$1,0),0),0)</f>
        <v>0.08</v>
      </c>
      <c r="W122" s="93">
        <f>IFERROR(VLOOKUP($E122,OLD!$Q$1:$DZ$1000,MATCH("total_points",OLD!$Q$1:$DZ$1,0),0),0)</f>
        <v>8</v>
      </c>
      <c r="X122" s="27">
        <f>IFERROR(VLOOKUP(E122,OLD!$Q$1:$BZ$1000,MATCH("defensive_contribution",OLD!$Q$1:$BZ$1,0),0),"")</f>
        <v>13</v>
      </c>
      <c r="Z122" s="26" t="str">
        <f>API!O122&amp;" "&amp;API!Y122</f>
        <v>0 FALSE</v>
      </c>
      <c r="AA122" s="26">
        <f>API!AF122</f>
        <v>36</v>
      </c>
    </row>
    <row r="123" spans="1:27">
      <c r="A123" s="22" t="str">
        <f>IF([1]FINAL!A123=0,"",[1]FINAL!A123)</f>
        <v>Harvey Elliott</v>
      </c>
      <c r="B123" s="22" t="str">
        <f>IF([1]FINAL!C123=0,"",[1]FINAL!C123)</f>
        <v>Elliott</v>
      </c>
      <c r="C123" s="22" t="str">
        <f>IF([1]FINAL!E123=0,"",[1]FINAL!E123)</f>
        <v/>
      </c>
      <c r="D123" s="22" t="str">
        <f>IF([1]FINAL!G123=0,"",[1]FINAL!G123)</f>
        <v/>
      </c>
      <c r="E123" s="85">
        <f>[1]FINAL!$AO123</f>
        <v>383</v>
      </c>
      <c r="F123" s="26" t="str">
        <f>[1]FINAL!$V123</f>
        <v>LIV</v>
      </c>
      <c r="G123" s="27">
        <f>IFERROR(VLOOKUP($F123,Table2!$B$1:$C$21,MATCH("MP",Table2!$B$1:$C$1,0),0),"")</f>
        <v>38</v>
      </c>
      <c r="H123" s="23">
        <f>IFERROR(VLOOKUP(A123,PlayingTime!$B$1:$T$1001,MATCH("Min",PlayingTime!$B$2:$T$2,0),0),0)</f>
        <v>112</v>
      </c>
      <c r="I123" s="23">
        <f>IFERROR(VLOOKUP(B123,PlayingTime!$B$1:$T$1001,MATCH("Min",PlayingTime!$B$2:$T$2,0),0),0)</f>
        <v>0</v>
      </c>
      <c r="J123" s="23">
        <f>IFERROR(VLOOKUP(C123,PlayingTime!$B$1:$T$1001,MATCH("Min",PlayingTime!$B$2:$T$2,0),0),0)</f>
        <v>0</v>
      </c>
      <c r="K123" s="23">
        <f>IFERROR(VLOOKUP(D123,PlayingTime!$B$1:$T$1001,MATCH("Min",PlayingTime!$B$2:$T$2,0),0),0)</f>
        <v>0</v>
      </c>
      <c r="L123" s="93">
        <f>IFERROR(VLOOKUP($E123,OLD!$Q$1:$DZ$1000,MATCH("minutes",OLD!$Q$1:$DZ$1,0),0),0)</f>
        <v>110</v>
      </c>
      <c r="M123" s="22">
        <f>IFERROR(VLOOKUP(A123,#REF!,MATCH("xG",#REF!,0),0),0)</f>
        <v>0</v>
      </c>
      <c r="N123" s="22">
        <f>IFERROR(VLOOKUP(B123,#REF!,MATCH("xG",#REF!,0),0),0)</f>
        <v>0</v>
      </c>
      <c r="O123" s="22">
        <f>IFERROR(VLOOKUP(C123,#REF!,MATCH("xG",#REF!,0),0),0)</f>
        <v>0</v>
      </c>
      <c r="P123" s="22">
        <f>IFERROR(VLOOKUP(D123,#REF!,MATCH("xG",#REF!,0),0),0)</f>
        <v>0</v>
      </c>
      <c r="Q123" s="92">
        <f>IFERROR(VLOOKUP($E123,OLD!$Q$1:$DZ$1000,MATCH("expected_goals",OLD!$Q$1:$DZ$1,0),0),0)</f>
        <v>0.28999999999999998</v>
      </c>
      <c r="R123" s="22">
        <f>IFERROR(VLOOKUP(A123,#REF!,MATCH("xAG",#REF!,0),0),0)</f>
        <v>0</v>
      </c>
      <c r="S123" s="22">
        <f>IFERROR(VLOOKUP(B123,#REF!,MATCH("xAG",#REF!,0),0),0)</f>
        <v>0</v>
      </c>
      <c r="T123" s="22">
        <f>IFERROR(VLOOKUP(C123,#REF!,MATCH("xAG",#REF!,0),0),0)</f>
        <v>0</v>
      </c>
      <c r="U123" s="22">
        <f>IFERROR(VLOOKUP(D123,#REF!,MATCH("xAG",#REF!,0),0),0)</f>
        <v>0</v>
      </c>
      <c r="V123" s="92">
        <f>IFERROR(VLOOKUP($E123,OLD!$Q$1:$DZ$1000,MATCH("expected_assists",OLD!$Q$1:$DZ$1,0),0),0)</f>
        <v>0.08</v>
      </c>
      <c r="W123" s="93">
        <f>IFERROR(VLOOKUP($E123,OLD!$Q$1:$DZ$1000,MATCH("total_points",OLD!$Q$1:$DZ$1,0),0),0)</f>
        <v>5</v>
      </c>
      <c r="X123" s="27">
        <f>IFERROR(VLOOKUP(E123,OLD!$Q$1:$BZ$1000,MATCH("defensive_contribution",OLD!$Q$1:$BZ$1,0),0),"")</f>
        <v>6</v>
      </c>
      <c r="Z123" s="26" t="str">
        <f>API!O123&amp;" "&amp;API!Y123</f>
        <v>0 FALSE</v>
      </c>
      <c r="AA123" s="26">
        <f>API!AF123</f>
        <v>36</v>
      </c>
    </row>
    <row r="124" spans="1:27">
      <c r="A124" s="22" t="str">
        <f>IF([1]FINAL!A124=0,"",[1]FINAL!A124)</f>
        <v>Loum Tchaouna</v>
      </c>
      <c r="B124" s="22" t="str">
        <f>IF([1]FINAL!C124=0,"",[1]FINAL!C124)</f>
        <v>Tchaouna</v>
      </c>
      <c r="C124" s="22" t="str">
        <f>IF([1]FINAL!E124=0,"",[1]FINAL!E124)</f>
        <v/>
      </c>
      <c r="D124" s="22" t="str">
        <f>IF([1]FINAL!G124=0,"",[1]FINAL!G124)</f>
        <v/>
      </c>
      <c r="E124" s="85">
        <f>[1]FINAL!$AO124</f>
        <v>190</v>
      </c>
      <c r="F124" s="26" t="str">
        <f>[1]FINAL!$V124</f>
        <v>COV</v>
      </c>
      <c r="G124" s="27">
        <f>IFERROR(VLOOKUP($F124,Table2!$B$1:$C$21,MATCH("MP",Table2!$B$1:$C$1,0),0),"")</f>
        <v>38</v>
      </c>
      <c r="H124" s="23">
        <f>IFERROR(VLOOKUP(A124,PlayingTime!$B$1:$T$1001,MATCH("Min",PlayingTime!$B$2:$T$2,0),0),0)</f>
        <v>1272</v>
      </c>
      <c r="I124" s="23">
        <f>IFERROR(VLOOKUP(B124,PlayingTime!$B$1:$T$1001,MATCH("Min",PlayingTime!$B$2:$T$2,0),0),0)</f>
        <v>0</v>
      </c>
      <c r="J124" s="23">
        <f>IFERROR(VLOOKUP(C124,PlayingTime!$B$1:$T$1001,MATCH("Min",PlayingTime!$B$2:$T$2,0),0),0)</f>
        <v>0</v>
      </c>
      <c r="K124" s="23">
        <f>IFERROR(VLOOKUP(D124,PlayingTime!$B$1:$T$1001,MATCH("Min",PlayingTime!$B$2:$T$2,0),0),0)</f>
        <v>0</v>
      </c>
      <c r="L124" s="93">
        <f>IFERROR(VLOOKUP($E124,OLD!$Q$1:$DZ$1000,MATCH("minutes",OLD!$Q$1:$DZ$1,0),0),0)</f>
        <v>1259</v>
      </c>
      <c r="M124" s="22">
        <f>IFERROR(VLOOKUP(A124,#REF!,MATCH("xG",#REF!,0),0),0)</f>
        <v>0</v>
      </c>
      <c r="N124" s="22">
        <f>IFERROR(VLOOKUP(B124,#REF!,MATCH("xG",#REF!,0),0),0)</f>
        <v>0</v>
      </c>
      <c r="O124" s="22">
        <f>IFERROR(VLOOKUP(C124,#REF!,MATCH("xG",#REF!,0),0),0)</f>
        <v>0</v>
      </c>
      <c r="P124" s="22">
        <f>IFERROR(VLOOKUP(D124,#REF!,MATCH("xG",#REF!,0),0),0)</f>
        <v>0</v>
      </c>
      <c r="Q124" s="92">
        <f>IFERROR(VLOOKUP($E124,OLD!$Q$1:$DZ$1000,MATCH("expected_goals",OLD!$Q$1:$DZ$1,0),0),0)</f>
        <v>1.27</v>
      </c>
      <c r="R124" s="22">
        <f>IFERROR(VLOOKUP(A124,#REF!,MATCH("xAG",#REF!,0),0),0)</f>
        <v>0</v>
      </c>
      <c r="S124" s="22">
        <f>IFERROR(VLOOKUP(B124,#REF!,MATCH("xAG",#REF!,0),0),0)</f>
        <v>0</v>
      </c>
      <c r="T124" s="22">
        <f>IFERROR(VLOOKUP(C124,#REF!,MATCH("xAG",#REF!,0),0),0)</f>
        <v>0</v>
      </c>
      <c r="U124" s="22">
        <f>IFERROR(VLOOKUP(D124,#REF!,MATCH("xAG",#REF!,0),0),0)</f>
        <v>0</v>
      </c>
      <c r="V124" s="92">
        <f>IFERROR(VLOOKUP($E124,OLD!$Q$1:$DZ$1000,MATCH("expected_assists",OLD!$Q$1:$DZ$1,0),0),0)</f>
        <v>0.91</v>
      </c>
      <c r="W124" s="93">
        <f>IFERROR(VLOOKUP($E124,OLD!$Q$1:$DZ$1000,MATCH("total_points",OLD!$Q$1:$DZ$1,0),0),0)</f>
        <v>59</v>
      </c>
      <c r="X124" s="27">
        <f>IFERROR(VLOOKUP(E124,OLD!$Q$1:$BZ$1000,MATCH("defensive_contribution",OLD!$Q$1:$BZ$1,0),0),"")</f>
        <v>69</v>
      </c>
      <c r="Z124" s="26" t="str">
        <f>API!O124&amp;" "&amp;API!Y124</f>
        <v>0 FALSE</v>
      </c>
      <c r="AA124" s="26">
        <f>API!AF124</f>
        <v>36</v>
      </c>
    </row>
    <row r="125" spans="1:27">
      <c r="A125" s="22" t="str">
        <f>IF([1]FINAL!A125=0,"",[1]FINAL!A125)</f>
        <v>Fábio Ferreira Vieira</v>
      </c>
      <c r="B125" s="22" t="str">
        <f>IF([1]FINAL!C125=0,"",[1]FINAL!C125)</f>
        <v>Fábio Vieira</v>
      </c>
      <c r="C125" s="22" t="str">
        <f>IF([1]FINAL!E125=0,"",[1]FINAL!E125)</f>
        <v>Vieira</v>
      </c>
      <c r="D125" s="22" t="str">
        <f>IF([1]FINAL!G125=0,"",[1]FINAL!G125)</f>
        <v/>
      </c>
      <c r="E125" s="85">
        <f>[1]FINAL!$AO125</f>
        <v>23</v>
      </c>
      <c r="F125" s="26" t="str">
        <f>[1]FINAL!$V125</f>
        <v>ARS</v>
      </c>
      <c r="G125" s="27">
        <f>IFERROR(VLOOKUP($F125,Table2!$B$1:$C$21,MATCH("MP",Table2!$B$1:$C$1,0),0),"")</f>
        <v>38</v>
      </c>
      <c r="H125" s="23">
        <f>IFERROR(VLOOKUP(A125,PlayingTime!$B$1:$T$1001,MATCH("Min",PlayingTime!$B$2:$T$2,0),0),0)</f>
        <v>0</v>
      </c>
      <c r="I125" s="23">
        <f>IFERROR(VLOOKUP(B125,PlayingTime!$B$1:$T$1001,MATCH("Min",PlayingTime!$B$2:$T$2,0),0),0)</f>
        <v>0</v>
      </c>
      <c r="J125" s="23">
        <f>IFERROR(VLOOKUP(C125,PlayingTime!$B$1:$T$1001,MATCH("Min",PlayingTime!$B$2:$T$2,0),0),0)</f>
        <v>0</v>
      </c>
      <c r="K125" s="23">
        <f>IFERROR(VLOOKUP(D125,PlayingTime!$B$1:$T$1001,MATCH("Min",PlayingTime!$B$2:$T$2,0),0),0)</f>
        <v>0</v>
      </c>
      <c r="L125" s="93">
        <f>IFERROR(VLOOKUP($E125,OLD!$Q$1:$DZ$1000,MATCH("minutes",OLD!$Q$1:$DZ$1,0),0),0)</f>
        <v>0</v>
      </c>
      <c r="M125" s="22">
        <f>IFERROR(VLOOKUP(A125,#REF!,MATCH("xG",#REF!,0),0),0)</f>
        <v>0</v>
      </c>
      <c r="N125" s="22">
        <f>IFERROR(VLOOKUP(B125,#REF!,MATCH("xG",#REF!,0),0),0)</f>
        <v>0</v>
      </c>
      <c r="O125" s="22">
        <f>IFERROR(VLOOKUP(C125,#REF!,MATCH("xG",#REF!,0),0),0)</f>
        <v>0</v>
      </c>
      <c r="P125" s="22">
        <f>IFERROR(VLOOKUP(D125,#REF!,MATCH("xG",#REF!,0),0),0)</f>
        <v>0</v>
      </c>
      <c r="Q125" s="92">
        <f>IFERROR(VLOOKUP($E125,OLD!$Q$1:$DZ$1000,MATCH("expected_goals",OLD!$Q$1:$DZ$1,0),0),0)</f>
        <v>0</v>
      </c>
      <c r="R125" s="22">
        <f>IFERROR(VLOOKUP(A125,#REF!,MATCH("xAG",#REF!,0),0),0)</f>
        <v>0</v>
      </c>
      <c r="S125" s="22">
        <f>IFERROR(VLOOKUP(B125,#REF!,MATCH("xAG",#REF!,0),0),0)</f>
        <v>0</v>
      </c>
      <c r="T125" s="22">
        <f>IFERROR(VLOOKUP(C125,#REF!,MATCH("xAG",#REF!,0),0),0)</f>
        <v>0</v>
      </c>
      <c r="U125" s="22">
        <f>IFERROR(VLOOKUP(D125,#REF!,MATCH("xAG",#REF!,0),0),0)</f>
        <v>0</v>
      </c>
      <c r="V125" s="92">
        <f>IFERROR(VLOOKUP($E125,OLD!$Q$1:$DZ$1000,MATCH("expected_assists",OLD!$Q$1:$DZ$1,0),0),0)</f>
        <v>0</v>
      </c>
      <c r="W125" s="93">
        <f>IFERROR(VLOOKUP($E125,OLD!$Q$1:$DZ$1000,MATCH("total_points",OLD!$Q$1:$DZ$1,0),0),0)</f>
        <v>0</v>
      </c>
      <c r="X125" s="27">
        <f>IFERROR(VLOOKUP(E125,OLD!$Q$1:$BZ$1000,MATCH("defensive_contribution",OLD!$Q$1:$BZ$1,0),0),"")</f>
        <v>0</v>
      </c>
      <c r="Z125" s="26" t="str">
        <f>API!O125&amp;" "&amp;API!Y125</f>
        <v>0 FALSE</v>
      </c>
      <c r="AA125" s="26">
        <f>API!AF125</f>
        <v>36</v>
      </c>
    </row>
    <row r="126" spans="1:27">
      <c r="A126" s="22" t="str">
        <f>IF([1]FINAL!A126=0,"",[1]FINAL!A126)</f>
        <v>Jack Clarke</v>
      </c>
      <c r="B126" s="22" t="str">
        <f>IF([1]FINAL!C126=0,"",[1]FINAL!C126)</f>
        <v>Clarke</v>
      </c>
      <c r="C126" s="22" t="str">
        <f>IF([1]FINAL!E126=0,"",[1]FINAL!E126)</f>
        <v/>
      </c>
      <c r="D126" s="22" t="str">
        <f>IF([1]FINAL!G126=0,"",[1]FINAL!G126)</f>
        <v/>
      </c>
      <c r="E126" s="85">
        <f>[1]FINAL!$AO126</f>
        <v>313</v>
      </c>
      <c r="F126" s="26" t="str">
        <f>[1]FINAL!$V126</f>
        <v>IPS</v>
      </c>
      <c r="G126" s="27">
        <f>IFERROR(VLOOKUP($F126,Table2!$B$1:$C$21,MATCH("MP",Table2!$B$1:$C$1,0),0),"")</f>
        <v>38</v>
      </c>
      <c r="H126" s="23">
        <f>IFERROR(VLOOKUP(A126,PlayingTime!$B$1:$T$1001,MATCH("Min",PlayingTime!$B$2:$T$2,0),0),0)</f>
        <v>2387</v>
      </c>
      <c r="I126" s="23">
        <f>IFERROR(VLOOKUP(B126,PlayingTime!$B$1:$T$1001,MATCH("Min",PlayingTime!$B$2:$T$2,0),0),0)</f>
        <v>0</v>
      </c>
      <c r="J126" s="23">
        <f>IFERROR(VLOOKUP(C126,PlayingTime!$B$1:$T$1001,MATCH("Min",PlayingTime!$B$2:$T$2,0),0),0)</f>
        <v>0</v>
      </c>
      <c r="K126" s="23">
        <f>IFERROR(VLOOKUP(D126,PlayingTime!$B$1:$T$1001,MATCH("Min",PlayingTime!$B$2:$T$2,0),0),0)</f>
        <v>0</v>
      </c>
      <c r="L126" s="93">
        <f>IFERROR(VLOOKUP($E126,OLD!$Q$1:$DZ$1000,MATCH("minutes",OLD!$Q$1:$DZ$1,0),0),0)</f>
        <v>0</v>
      </c>
      <c r="M126" s="22">
        <f>IFERROR(VLOOKUP(A126,#REF!,MATCH("xG",#REF!,0),0),0)</f>
        <v>0</v>
      </c>
      <c r="N126" s="22">
        <f>IFERROR(VLOOKUP(B126,#REF!,MATCH("xG",#REF!,0),0),0)</f>
        <v>0</v>
      </c>
      <c r="O126" s="22">
        <f>IFERROR(VLOOKUP(C126,#REF!,MATCH("xG",#REF!,0),0),0)</f>
        <v>0</v>
      </c>
      <c r="P126" s="22">
        <f>IFERROR(VLOOKUP(D126,#REF!,MATCH("xG",#REF!,0),0),0)</f>
        <v>0</v>
      </c>
      <c r="Q126" s="92">
        <f>IFERROR(VLOOKUP($E126,OLD!$Q$1:$DZ$1000,MATCH("expected_goals",OLD!$Q$1:$DZ$1,0),0),0)</f>
        <v>0</v>
      </c>
      <c r="R126" s="22">
        <f>IFERROR(VLOOKUP(A126,#REF!,MATCH("xAG",#REF!,0),0),0)</f>
        <v>0</v>
      </c>
      <c r="S126" s="22">
        <f>IFERROR(VLOOKUP(B126,#REF!,MATCH("xAG",#REF!,0),0),0)</f>
        <v>0</v>
      </c>
      <c r="T126" s="22">
        <f>IFERROR(VLOOKUP(C126,#REF!,MATCH("xAG",#REF!,0),0),0)</f>
        <v>0</v>
      </c>
      <c r="U126" s="22">
        <f>IFERROR(VLOOKUP(D126,#REF!,MATCH("xAG",#REF!,0),0),0)</f>
        <v>0</v>
      </c>
      <c r="V126" s="92">
        <f>IFERROR(VLOOKUP($E126,OLD!$Q$1:$DZ$1000,MATCH("expected_assists",OLD!$Q$1:$DZ$1,0),0),0)</f>
        <v>0</v>
      </c>
      <c r="W126" s="93">
        <f>IFERROR(VLOOKUP($E126,OLD!$Q$1:$DZ$1000,MATCH("total_points",OLD!$Q$1:$DZ$1,0),0),0)</f>
        <v>0</v>
      </c>
      <c r="X126" s="27" t="str">
        <f>IFERROR(VLOOKUP(E126,OLD!$Q$1:$BZ$1000,MATCH("defensive_contribution",OLD!$Q$1:$BZ$1,0),0),"")</f>
        <v/>
      </c>
      <c r="Z126" s="26" t="str">
        <f>API!O126&amp;" "&amp;API!Y126</f>
        <v>0 FALSE</v>
      </c>
      <c r="AA126" s="26">
        <f>API!AF126</f>
        <v>36</v>
      </c>
    </row>
    <row r="127" spans="1:27">
      <c r="A127" s="22" t="str">
        <f>IF([1]FINAL!A127=0,"",[1]FINAL!A127)</f>
        <v>Abdul Fatawu</v>
      </c>
      <c r="B127" s="22" t="str">
        <f>IF([1]FINAL!C127=0,"",[1]FINAL!C127)</f>
        <v>Fatawu</v>
      </c>
      <c r="C127" s="22" t="str">
        <f>IF([1]FINAL!E127=0,"",[1]FINAL!E127)</f>
        <v/>
      </c>
      <c r="D127" s="22" t="str">
        <f>IF([1]FINAL!G127=0,"",[1]FINAL!G127)</f>
        <v/>
      </c>
      <c r="E127" s="85">
        <f>[1]FINAL!$AO127</f>
        <v>315</v>
      </c>
      <c r="F127" s="26" t="str">
        <f>[1]FINAL!$V127</f>
        <v>IPS</v>
      </c>
      <c r="G127" s="27">
        <f>IFERROR(VLOOKUP($F127,Table2!$B$1:$C$21,MATCH("MP",Table2!$B$1:$C$1,0),0),"")</f>
        <v>38</v>
      </c>
      <c r="H127" s="23">
        <f>IFERROR(VLOOKUP(A127,PlayingTime!$B$1:$T$1001,MATCH("Min",PlayingTime!$B$2:$T$2,0),0),0)</f>
        <v>0</v>
      </c>
      <c r="I127" s="23">
        <f>IFERROR(VLOOKUP(B127,PlayingTime!$B$1:$T$1001,MATCH("Min",PlayingTime!$B$2:$T$2,0),0),0)</f>
        <v>0</v>
      </c>
      <c r="J127" s="23">
        <f>IFERROR(VLOOKUP(C127,PlayingTime!$B$1:$T$1001,MATCH("Min",PlayingTime!$B$2:$T$2,0),0),0)</f>
        <v>0</v>
      </c>
      <c r="K127" s="23">
        <f>IFERROR(VLOOKUP(D127,PlayingTime!$B$1:$T$1001,MATCH("Min",PlayingTime!$B$2:$T$2,0),0),0)</f>
        <v>0</v>
      </c>
      <c r="L127" s="93">
        <f>IFERROR(VLOOKUP($E127,OLD!$Q$1:$DZ$1000,MATCH("minutes",OLD!$Q$1:$DZ$1,0),0),0)</f>
        <v>0</v>
      </c>
      <c r="M127" s="22">
        <f>IFERROR(VLOOKUP(A127,#REF!,MATCH("xG",#REF!,0),0),0)</f>
        <v>0</v>
      </c>
      <c r="N127" s="22">
        <f>IFERROR(VLOOKUP(B127,#REF!,MATCH("xG",#REF!,0),0),0)</f>
        <v>0</v>
      </c>
      <c r="O127" s="22">
        <f>IFERROR(VLOOKUP(C127,#REF!,MATCH("xG",#REF!,0),0),0)</f>
        <v>0</v>
      </c>
      <c r="P127" s="22">
        <f>IFERROR(VLOOKUP(D127,#REF!,MATCH("xG",#REF!,0),0),0)</f>
        <v>0</v>
      </c>
      <c r="Q127" s="92">
        <f>IFERROR(VLOOKUP($E127,OLD!$Q$1:$DZ$1000,MATCH("expected_goals",OLD!$Q$1:$DZ$1,0),0),0)</f>
        <v>0</v>
      </c>
      <c r="R127" s="22">
        <f>IFERROR(VLOOKUP(A127,#REF!,MATCH("xAG",#REF!,0),0),0)</f>
        <v>0</v>
      </c>
      <c r="S127" s="22">
        <f>IFERROR(VLOOKUP(B127,#REF!,MATCH("xAG",#REF!,0),0),0)</f>
        <v>0</v>
      </c>
      <c r="T127" s="22">
        <f>IFERROR(VLOOKUP(C127,#REF!,MATCH("xAG",#REF!,0),0),0)</f>
        <v>0</v>
      </c>
      <c r="U127" s="22">
        <f>IFERROR(VLOOKUP(D127,#REF!,MATCH("xAG",#REF!,0),0),0)</f>
        <v>0</v>
      </c>
      <c r="V127" s="92">
        <f>IFERROR(VLOOKUP($E127,OLD!$Q$1:$DZ$1000,MATCH("expected_assists",OLD!$Q$1:$DZ$1,0),0),0)</f>
        <v>0</v>
      </c>
      <c r="W127" s="93">
        <f>IFERROR(VLOOKUP($E127,OLD!$Q$1:$DZ$1000,MATCH("total_points",OLD!$Q$1:$DZ$1,0),0),0)</f>
        <v>0</v>
      </c>
      <c r="X127" s="27" t="str">
        <f>IFERROR(VLOOKUP(E127,OLD!$Q$1:$BZ$1000,MATCH("defensive_contribution",OLD!$Q$1:$BZ$1,0),0),"")</f>
        <v/>
      </c>
      <c r="Z127" s="26" t="str">
        <f>API!O127&amp;" "&amp;API!Y127</f>
        <v>0 FALSE</v>
      </c>
      <c r="AA127" s="26">
        <f>API!AF127</f>
        <v>36</v>
      </c>
    </row>
    <row r="128" spans="1:27">
      <c r="A128" s="22" t="str">
        <f>IF([1]FINAL!A128=0,"",[1]FINAL!A128)</f>
        <v>Jaden Philogene</v>
      </c>
      <c r="B128" s="22" t="str">
        <f>IF([1]FINAL!C128=0,"",[1]FINAL!C128)</f>
        <v>Philogene</v>
      </c>
      <c r="C128" s="22" t="str">
        <f>IF([1]FINAL!E128=0,"",[1]FINAL!E128)</f>
        <v/>
      </c>
      <c r="D128" s="22" t="str">
        <f>IF([1]FINAL!G128=0,"",[1]FINAL!G128)</f>
        <v/>
      </c>
      <c r="E128" s="85">
        <f>[1]FINAL!$AO128</f>
        <v>318</v>
      </c>
      <c r="F128" s="26" t="str">
        <f>[1]FINAL!$V128</f>
        <v>IPS</v>
      </c>
      <c r="G128" s="27">
        <f>IFERROR(VLOOKUP($F128,Table2!$B$1:$C$21,MATCH("MP",Table2!$B$1:$C$1,0),0),"")</f>
        <v>38</v>
      </c>
      <c r="H128" s="23">
        <f>IFERROR(VLOOKUP(A128,PlayingTime!$B$1:$T$1001,MATCH("Min",PlayingTime!$B$2:$T$2,0),0),0)</f>
        <v>0</v>
      </c>
      <c r="I128" s="23">
        <f>IFERROR(VLOOKUP(B128,PlayingTime!$B$1:$T$1001,MATCH("Min",PlayingTime!$B$2:$T$2,0),0),0)</f>
        <v>0</v>
      </c>
      <c r="J128" s="23">
        <f>IFERROR(VLOOKUP(C128,PlayingTime!$B$1:$T$1001,MATCH("Min",PlayingTime!$B$2:$T$2,0),0),0)</f>
        <v>0</v>
      </c>
      <c r="K128" s="23">
        <f>IFERROR(VLOOKUP(D128,PlayingTime!$B$1:$T$1001,MATCH("Min",PlayingTime!$B$2:$T$2,0),0),0)</f>
        <v>0</v>
      </c>
      <c r="L128" s="93">
        <f>IFERROR(VLOOKUP($E128,OLD!$Q$1:$DZ$1000,MATCH("minutes",OLD!$Q$1:$DZ$1,0),0),0)</f>
        <v>0</v>
      </c>
      <c r="M128" s="22">
        <f>IFERROR(VLOOKUP(A128,#REF!,MATCH("xG",#REF!,0),0),0)</f>
        <v>0</v>
      </c>
      <c r="N128" s="22">
        <f>IFERROR(VLOOKUP(B128,#REF!,MATCH("xG",#REF!,0),0),0)</f>
        <v>0</v>
      </c>
      <c r="O128" s="22">
        <f>IFERROR(VLOOKUP(C128,#REF!,MATCH("xG",#REF!,0),0),0)</f>
        <v>0</v>
      </c>
      <c r="P128" s="22">
        <f>IFERROR(VLOOKUP(D128,#REF!,MATCH("xG",#REF!,0),0),0)</f>
        <v>0</v>
      </c>
      <c r="Q128" s="92">
        <f>IFERROR(VLOOKUP($E128,OLD!$Q$1:$DZ$1000,MATCH("expected_goals",OLD!$Q$1:$DZ$1,0),0),0)</f>
        <v>0</v>
      </c>
      <c r="R128" s="22">
        <f>IFERROR(VLOOKUP(A128,#REF!,MATCH("xAG",#REF!,0),0),0)</f>
        <v>0</v>
      </c>
      <c r="S128" s="22">
        <f>IFERROR(VLOOKUP(B128,#REF!,MATCH("xAG",#REF!,0),0),0)</f>
        <v>0</v>
      </c>
      <c r="T128" s="22">
        <f>IFERROR(VLOOKUP(C128,#REF!,MATCH("xAG",#REF!,0),0),0)</f>
        <v>0</v>
      </c>
      <c r="U128" s="22">
        <f>IFERROR(VLOOKUP(D128,#REF!,MATCH("xAG",#REF!,0),0),0)</f>
        <v>0</v>
      </c>
      <c r="V128" s="92">
        <f>IFERROR(VLOOKUP($E128,OLD!$Q$1:$DZ$1000,MATCH("expected_assists",OLD!$Q$1:$DZ$1,0),0),0)</f>
        <v>0</v>
      </c>
      <c r="W128" s="93">
        <f>IFERROR(VLOOKUP($E128,OLD!$Q$1:$DZ$1000,MATCH("total_points",OLD!$Q$1:$DZ$1,0),0),0)</f>
        <v>0</v>
      </c>
      <c r="X128" s="27" t="str">
        <f>IFERROR(VLOOKUP(E128,OLD!$Q$1:$BZ$1000,MATCH("defensive_contribution",OLD!$Q$1:$BZ$1,0),0),"")</f>
        <v/>
      </c>
      <c r="Z128" s="26" t="str">
        <f>API!O128&amp;" "&amp;API!Y128</f>
        <v>0 FALSE</v>
      </c>
      <c r="AA128" s="26">
        <f>API!AF128</f>
        <v>36</v>
      </c>
    </row>
    <row r="129" spans="1:27">
      <c r="A129" s="22" t="str">
        <f>IF([1]FINAL!A129=0,"",[1]FINAL!A129)</f>
        <v>Hayden Hackney</v>
      </c>
      <c r="B129" s="22" t="str">
        <f>IF([1]FINAL!C129=0,"",[1]FINAL!C129)</f>
        <v>Hackney</v>
      </c>
      <c r="C129" s="22" t="str">
        <f>IF([1]FINAL!E129=0,"",[1]FINAL!E129)</f>
        <v/>
      </c>
      <c r="D129" s="22" t="str">
        <f>IF([1]FINAL!G129=0,"",[1]FINAL!G129)</f>
        <v/>
      </c>
      <c r="E129" s="85">
        <f>[1]FINAL!$AO129</f>
        <v>247</v>
      </c>
      <c r="F129" s="26" t="str">
        <f>[1]FINAL!$V129</f>
        <v>EVE</v>
      </c>
      <c r="G129" s="27">
        <f>IFERROR(VLOOKUP($F129,Table2!$B$1:$C$21,MATCH("MP",Table2!$B$1:$C$1,0),0),"")</f>
        <v>38</v>
      </c>
      <c r="H129" s="23">
        <f>IFERROR(VLOOKUP(A129,PlayingTime!$B$1:$T$1001,MATCH("Min",PlayingTime!$B$2:$T$2,0),0),0)</f>
        <v>0</v>
      </c>
      <c r="I129" s="23">
        <f>IFERROR(VLOOKUP(B129,PlayingTime!$B$1:$T$1001,MATCH("Min",PlayingTime!$B$2:$T$2,0),0),0)</f>
        <v>0</v>
      </c>
      <c r="J129" s="23">
        <f>IFERROR(VLOOKUP(C129,PlayingTime!$B$1:$T$1001,MATCH("Min",PlayingTime!$B$2:$T$2,0),0),0)</f>
        <v>0</v>
      </c>
      <c r="K129" s="23">
        <f>IFERROR(VLOOKUP(D129,PlayingTime!$B$1:$T$1001,MATCH("Min",PlayingTime!$B$2:$T$2,0),0),0)</f>
        <v>0</v>
      </c>
      <c r="L129" s="93">
        <f>IFERROR(VLOOKUP($E129,OLD!$Q$1:$DZ$1000,MATCH("minutes",OLD!$Q$1:$DZ$1,0),0),0)</f>
        <v>0</v>
      </c>
      <c r="M129" s="22">
        <f>IFERROR(VLOOKUP(A129,#REF!,MATCH("xG",#REF!,0),0),0)</f>
        <v>0</v>
      </c>
      <c r="N129" s="22">
        <f>IFERROR(VLOOKUP(B129,#REF!,MATCH("xG",#REF!,0),0),0)</f>
        <v>0</v>
      </c>
      <c r="O129" s="22">
        <f>IFERROR(VLOOKUP(C129,#REF!,MATCH("xG",#REF!,0),0),0)</f>
        <v>0</v>
      </c>
      <c r="P129" s="22">
        <f>IFERROR(VLOOKUP(D129,#REF!,MATCH("xG",#REF!,0),0),0)</f>
        <v>0</v>
      </c>
      <c r="Q129" s="92">
        <f>IFERROR(VLOOKUP($E129,OLD!$Q$1:$DZ$1000,MATCH("expected_goals",OLD!$Q$1:$DZ$1,0),0),0)</f>
        <v>0</v>
      </c>
      <c r="R129" s="22">
        <f>IFERROR(VLOOKUP(A129,#REF!,MATCH("xAG",#REF!,0),0),0)</f>
        <v>0</v>
      </c>
      <c r="S129" s="22">
        <f>IFERROR(VLOOKUP(B129,#REF!,MATCH("xAG",#REF!,0),0),0)</f>
        <v>0</v>
      </c>
      <c r="T129" s="22">
        <f>IFERROR(VLOOKUP(C129,#REF!,MATCH("xAG",#REF!,0),0),0)</f>
        <v>0</v>
      </c>
      <c r="U129" s="22">
        <f>IFERROR(VLOOKUP(D129,#REF!,MATCH("xAG",#REF!,0),0),0)</f>
        <v>0</v>
      </c>
      <c r="V129" s="92">
        <f>IFERROR(VLOOKUP($E129,OLD!$Q$1:$DZ$1000,MATCH("expected_assists",OLD!$Q$1:$DZ$1,0),0),0)</f>
        <v>0</v>
      </c>
      <c r="W129" s="93">
        <f>IFERROR(VLOOKUP($E129,OLD!$Q$1:$DZ$1000,MATCH("total_points",OLD!$Q$1:$DZ$1,0),0),0)</f>
        <v>0</v>
      </c>
      <c r="X129" s="27" t="str">
        <f>IFERROR(VLOOKUP(E129,OLD!$Q$1:$BZ$1000,MATCH("defensive_contribution",OLD!$Q$1:$BZ$1,0),0),"")</f>
        <v/>
      </c>
      <c r="Z129" s="26" t="str">
        <f>API!O129&amp;" "&amp;API!Y129</f>
        <v>0 FALSE</v>
      </c>
      <c r="AA129" s="26">
        <f>API!AF129</f>
        <v>36</v>
      </c>
    </row>
    <row r="130" spans="1:27">
      <c r="A130" s="22" t="str">
        <f>IF([1]FINAL!A130=0,"",[1]FINAL!A130)</f>
        <v>Ephron Mason-Clark</v>
      </c>
      <c r="B130" s="22" t="str">
        <f>IF([1]FINAL!C130=0,"",[1]FINAL!C130)</f>
        <v>Mason-Clark</v>
      </c>
      <c r="C130" s="22" t="str">
        <f>IF([1]FINAL!E130=0,"",[1]FINAL!E130)</f>
        <v/>
      </c>
      <c r="D130" s="22" t="str">
        <f>IF([1]FINAL!G130=0,"",[1]FINAL!G130)</f>
        <v/>
      </c>
      <c r="E130" s="85">
        <f>[1]FINAL!$AO130</f>
        <v>186</v>
      </c>
      <c r="F130" s="26" t="str">
        <f>[1]FINAL!$V130</f>
        <v>COV</v>
      </c>
      <c r="G130" s="27">
        <f>IFERROR(VLOOKUP($F130,Table2!$B$1:$C$21,MATCH("MP",Table2!$B$1:$C$1,0),0),"")</f>
        <v>38</v>
      </c>
      <c r="H130" s="23">
        <f>IFERROR(VLOOKUP(A130,PlayingTime!$B$1:$T$1001,MATCH("Min",PlayingTime!$B$2:$T$2,0),0),0)</f>
        <v>2976</v>
      </c>
      <c r="I130" s="23">
        <f>IFERROR(VLOOKUP(B130,PlayingTime!$B$1:$T$1001,MATCH("Min",PlayingTime!$B$2:$T$2,0),0),0)</f>
        <v>0</v>
      </c>
      <c r="J130" s="23">
        <f>IFERROR(VLOOKUP(C130,PlayingTime!$B$1:$T$1001,MATCH("Min",PlayingTime!$B$2:$T$2,0),0),0)</f>
        <v>0</v>
      </c>
      <c r="K130" s="23">
        <f>IFERROR(VLOOKUP(D130,PlayingTime!$B$1:$T$1001,MATCH("Min",PlayingTime!$B$2:$T$2,0),0),0)</f>
        <v>0</v>
      </c>
      <c r="L130" s="93">
        <f>IFERROR(VLOOKUP($E130,OLD!$Q$1:$DZ$1000,MATCH("minutes",OLD!$Q$1:$DZ$1,0),0),0)</f>
        <v>0</v>
      </c>
      <c r="M130" s="22">
        <f>IFERROR(VLOOKUP(A130,#REF!,MATCH("xG",#REF!,0),0),0)</f>
        <v>0</v>
      </c>
      <c r="N130" s="22">
        <f>IFERROR(VLOOKUP(B130,#REF!,MATCH("xG",#REF!,0),0),0)</f>
        <v>0</v>
      </c>
      <c r="O130" s="22">
        <f>IFERROR(VLOOKUP(C130,#REF!,MATCH("xG",#REF!,0),0),0)</f>
        <v>0</v>
      </c>
      <c r="P130" s="22">
        <f>IFERROR(VLOOKUP(D130,#REF!,MATCH("xG",#REF!,0),0),0)</f>
        <v>0</v>
      </c>
      <c r="Q130" s="92">
        <f>IFERROR(VLOOKUP($E130,OLD!$Q$1:$DZ$1000,MATCH("expected_goals",OLD!$Q$1:$DZ$1,0),0),0)</f>
        <v>0</v>
      </c>
      <c r="R130" s="22">
        <f>IFERROR(VLOOKUP(A130,#REF!,MATCH("xAG",#REF!,0),0),0)</f>
        <v>0</v>
      </c>
      <c r="S130" s="22">
        <f>IFERROR(VLOOKUP(B130,#REF!,MATCH("xAG",#REF!,0),0),0)</f>
        <v>0</v>
      </c>
      <c r="T130" s="22">
        <f>IFERROR(VLOOKUP(C130,#REF!,MATCH("xAG",#REF!,0),0),0)</f>
        <v>0</v>
      </c>
      <c r="U130" s="22">
        <f>IFERROR(VLOOKUP(D130,#REF!,MATCH("xAG",#REF!,0),0),0)</f>
        <v>0</v>
      </c>
      <c r="V130" s="92">
        <f>IFERROR(VLOOKUP($E130,OLD!$Q$1:$DZ$1000,MATCH("expected_assists",OLD!$Q$1:$DZ$1,0),0),0)</f>
        <v>0</v>
      </c>
      <c r="W130" s="93">
        <f>IFERROR(VLOOKUP($E130,OLD!$Q$1:$DZ$1000,MATCH("total_points",OLD!$Q$1:$DZ$1,0),0),0)</f>
        <v>0</v>
      </c>
      <c r="X130" s="27" t="str">
        <f>IFERROR(VLOOKUP(E130,OLD!$Q$1:$BZ$1000,MATCH("defensive_contribution",OLD!$Q$1:$BZ$1,0),0),"")</f>
        <v/>
      </c>
      <c r="Z130" s="26" t="str">
        <f>API!O130&amp;" "&amp;API!Y130</f>
        <v>0 FALSE</v>
      </c>
      <c r="AA130" s="26">
        <f>API!AF130</f>
        <v>36</v>
      </c>
    </row>
    <row r="131" spans="1:27">
      <c r="A131" s="22" t="str">
        <f>IF([1]FINAL!A131=0,"",[1]FINAL!A131)</f>
        <v>Victor Torp</v>
      </c>
      <c r="B131" s="22" t="str">
        <f>IF([1]FINAL!C131=0,"",[1]FINAL!C131)</f>
        <v>Torp</v>
      </c>
      <c r="C131" s="22" t="str">
        <f>IF([1]FINAL!E131=0,"",[1]FINAL!E131)</f>
        <v/>
      </c>
      <c r="D131" s="22" t="str">
        <f>IF([1]FINAL!G131=0,"",[1]FINAL!G131)</f>
        <v/>
      </c>
      <c r="E131" s="85">
        <f>[1]FINAL!$AO131</f>
        <v>188</v>
      </c>
      <c r="F131" s="26" t="str">
        <f>[1]FINAL!$V131</f>
        <v>COV</v>
      </c>
      <c r="G131" s="27">
        <f>IFERROR(VLOOKUP($F131,Table2!$B$1:$C$21,MATCH("MP",Table2!$B$1:$C$1,0),0),"")</f>
        <v>38</v>
      </c>
      <c r="H131" s="23">
        <f>IFERROR(VLOOKUP(A131,PlayingTime!$B$1:$T$1001,MATCH("Min",PlayingTime!$B$2:$T$2,0),0),0)</f>
        <v>2318</v>
      </c>
      <c r="I131" s="23">
        <f>IFERROR(VLOOKUP(B131,PlayingTime!$B$1:$T$1001,MATCH("Min",PlayingTime!$B$2:$T$2,0),0),0)</f>
        <v>0</v>
      </c>
      <c r="J131" s="23">
        <f>IFERROR(VLOOKUP(C131,PlayingTime!$B$1:$T$1001,MATCH("Min",PlayingTime!$B$2:$T$2,0),0),0)</f>
        <v>0</v>
      </c>
      <c r="K131" s="23">
        <f>IFERROR(VLOOKUP(D131,PlayingTime!$B$1:$T$1001,MATCH("Min",PlayingTime!$B$2:$T$2,0),0),0)</f>
        <v>0</v>
      </c>
      <c r="L131" s="93">
        <f>IFERROR(VLOOKUP($E131,OLD!$Q$1:$DZ$1000,MATCH("minutes",OLD!$Q$1:$DZ$1,0),0),0)</f>
        <v>0</v>
      </c>
      <c r="M131" s="22">
        <f>IFERROR(VLOOKUP(A131,#REF!,MATCH("xG",#REF!,0),0),0)</f>
        <v>0</v>
      </c>
      <c r="N131" s="22">
        <f>IFERROR(VLOOKUP(B131,#REF!,MATCH("xG",#REF!,0),0),0)</f>
        <v>0</v>
      </c>
      <c r="O131" s="22">
        <f>IFERROR(VLOOKUP(C131,#REF!,MATCH("xG",#REF!,0),0),0)</f>
        <v>0</v>
      </c>
      <c r="P131" s="22">
        <f>IFERROR(VLOOKUP(D131,#REF!,MATCH("xG",#REF!,0),0),0)</f>
        <v>0</v>
      </c>
      <c r="Q131" s="92">
        <f>IFERROR(VLOOKUP($E131,OLD!$Q$1:$DZ$1000,MATCH("expected_goals",OLD!$Q$1:$DZ$1,0),0),0)</f>
        <v>0</v>
      </c>
      <c r="R131" s="22">
        <f>IFERROR(VLOOKUP(A131,#REF!,MATCH("xAG",#REF!,0),0),0)</f>
        <v>0</v>
      </c>
      <c r="S131" s="22">
        <f>IFERROR(VLOOKUP(B131,#REF!,MATCH("xAG",#REF!,0),0),0)</f>
        <v>0</v>
      </c>
      <c r="T131" s="22">
        <f>IFERROR(VLOOKUP(C131,#REF!,MATCH("xAG",#REF!,0),0),0)</f>
        <v>0</v>
      </c>
      <c r="U131" s="22">
        <f>IFERROR(VLOOKUP(D131,#REF!,MATCH("xAG",#REF!,0),0),0)</f>
        <v>0</v>
      </c>
      <c r="V131" s="92">
        <f>IFERROR(VLOOKUP($E131,OLD!$Q$1:$DZ$1000,MATCH("expected_assists",OLD!$Q$1:$DZ$1,0),0),0)</f>
        <v>0</v>
      </c>
      <c r="W131" s="93">
        <f>IFERROR(VLOOKUP($E131,OLD!$Q$1:$DZ$1000,MATCH("total_points",OLD!$Q$1:$DZ$1,0),0),0)</f>
        <v>0</v>
      </c>
      <c r="X131" s="27" t="str">
        <f>IFERROR(VLOOKUP(E131,OLD!$Q$1:$BZ$1000,MATCH("defensive_contribution",OLD!$Q$1:$BZ$1,0),0),"")</f>
        <v/>
      </c>
      <c r="Z131" s="26" t="str">
        <f>API!O131&amp;" "&amp;API!Y131</f>
        <v>0 FALSE</v>
      </c>
      <c r="AA131" s="26">
        <f>API!AF131</f>
        <v>36</v>
      </c>
    </row>
    <row r="132" spans="1:27">
      <c r="A132" s="22" t="str">
        <f>IF([1]FINAL!A132=0,"",[1]FINAL!A132)</f>
        <v>Geovany Quenda</v>
      </c>
      <c r="B132" s="22" t="str">
        <f>IF([1]FINAL!C132=0,"",[1]FINAL!C132)</f>
        <v>Quenda</v>
      </c>
      <c r="C132" s="22" t="str">
        <f>IF([1]FINAL!E132=0,"",[1]FINAL!E132)</f>
        <v/>
      </c>
      <c r="D132" s="22" t="str">
        <f>IF([1]FINAL!G132=0,"",[1]FINAL!G132)</f>
        <v/>
      </c>
      <c r="E132" s="85">
        <f>[1]FINAL!$AO132</f>
        <v>164</v>
      </c>
      <c r="F132" s="26" t="str">
        <f>[1]FINAL!$V132</f>
        <v>CHE</v>
      </c>
      <c r="G132" s="27">
        <f>IFERROR(VLOOKUP($F132,Table2!$B$1:$C$21,MATCH("MP",Table2!$B$1:$C$1,0),0),"")</f>
        <v>38</v>
      </c>
      <c r="H132" s="23">
        <f>IFERROR(VLOOKUP(A132,PlayingTime!$B$1:$T$1001,MATCH("Min",PlayingTime!$B$2:$T$2,0),0),0)</f>
        <v>0</v>
      </c>
      <c r="I132" s="23">
        <f>IFERROR(VLOOKUP(B132,PlayingTime!$B$1:$T$1001,MATCH("Min",PlayingTime!$B$2:$T$2,0),0),0)</f>
        <v>0</v>
      </c>
      <c r="J132" s="23">
        <f>IFERROR(VLOOKUP(C132,PlayingTime!$B$1:$T$1001,MATCH("Min",PlayingTime!$B$2:$T$2,0),0),0)</f>
        <v>0</v>
      </c>
      <c r="K132" s="23">
        <f>IFERROR(VLOOKUP(D132,PlayingTime!$B$1:$T$1001,MATCH("Min",PlayingTime!$B$2:$T$2,0),0),0)</f>
        <v>0</v>
      </c>
      <c r="L132" s="93">
        <f>IFERROR(VLOOKUP($E132,OLD!$Q$1:$DZ$1000,MATCH("minutes",OLD!$Q$1:$DZ$1,0),0),0)</f>
        <v>0</v>
      </c>
      <c r="M132" s="22">
        <f>IFERROR(VLOOKUP(A132,#REF!,MATCH("xG",#REF!,0),0),0)</f>
        <v>0</v>
      </c>
      <c r="N132" s="22">
        <f>IFERROR(VLOOKUP(B132,#REF!,MATCH("xG",#REF!,0),0),0)</f>
        <v>0</v>
      </c>
      <c r="O132" s="22">
        <f>IFERROR(VLOOKUP(C132,#REF!,MATCH("xG",#REF!,0),0),0)</f>
        <v>0</v>
      </c>
      <c r="P132" s="22">
        <f>IFERROR(VLOOKUP(D132,#REF!,MATCH("xG",#REF!,0),0),0)</f>
        <v>0</v>
      </c>
      <c r="Q132" s="92">
        <f>IFERROR(VLOOKUP($E132,OLD!$Q$1:$DZ$1000,MATCH("expected_goals",OLD!$Q$1:$DZ$1,0),0),0)</f>
        <v>0</v>
      </c>
      <c r="R132" s="22">
        <f>IFERROR(VLOOKUP(A132,#REF!,MATCH("xAG",#REF!,0),0),0)</f>
        <v>0</v>
      </c>
      <c r="S132" s="22">
        <f>IFERROR(VLOOKUP(B132,#REF!,MATCH("xAG",#REF!,0),0),0)</f>
        <v>0</v>
      </c>
      <c r="T132" s="22">
        <f>IFERROR(VLOOKUP(C132,#REF!,MATCH("xAG",#REF!,0),0),0)</f>
        <v>0</v>
      </c>
      <c r="U132" s="22">
        <f>IFERROR(VLOOKUP(D132,#REF!,MATCH("xAG",#REF!,0),0),0)</f>
        <v>0</v>
      </c>
      <c r="V132" s="92">
        <f>IFERROR(VLOOKUP($E132,OLD!$Q$1:$DZ$1000,MATCH("expected_assists",OLD!$Q$1:$DZ$1,0),0),0)</f>
        <v>0</v>
      </c>
      <c r="W132" s="93">
        <f>IFERROR(VLOOKUP($E132,OLD!$Q$1:$DZ$1000,MATCH("total_points",OLD!$Q$1:$DZ$1,0),0),0)</f>
        <v>0</v>
      </c>
      <c r="X132" s="27" t="str">
        <f>IFERROR(VLOOKUP(E132,OLD!$Q$1:$BZ$1000,MATCH("defensive_contribution",OLD!$Q$1:$BZ$1,0),0),"")</f>
        <v/>
      </c>
      <c r="Z132" s="26" t="str">
        <f>API!O132&amp;" "&amp;API!Y132</f>
        <v>0 FALSE</v>
      </c>
      <c r="AA132" s="26">
        <f>API!AF132</f>
        <v>36</v>
      </c>
    </row>
    <row r="133" spans="1:27">
      <c r="A133" s="22" t="str">
        <f>IF([1]FINAL!A133=0,"",[1]FINAL!A133)</f>
        <v>Yehor Yarmoliuk</v>
      </c>
      <c r="B133" s="22" t="str">
        <f>IF([1]FINAL!C133=0,"",[1]FINAL!C133)</f>
        <v>Yarmoliuk</v>
      </c>
      <c r="C133" s="22" t="str">
        <f>IF([1]FINAL!E133=0,"",[1]FINAL!E133)</f>
        <v>Yegor Yarmolyuk</v>
      </c>
      <c r="D133" s="22" t="str">
        <f>IF([1]FINAL!G133=0,"",[1]FINAL!G133)</f>
        <v/>
      </c>
      <c r="E133" s="85">
        <f>[1]FINAL!$AO133</f>
        <v>102</v>
      </c>
      <c r="F133" s="26" t="str">
        <f>[1]FINAL!$V133</f>
        <v>BRE</v>
      </c>
      <c r="G133" s="27">
        <f>IFERROR(VLOOKUP($F133,Table2!$B$1:$C$21,MATCH("MP",Table2!$B$1:$C$1,0),0),"")</f>
        <v>38</v>
      </c>
      <c r="H133" s="23">
        <f>IFERROR(VLOOKUP(A133,PlayingTime!$B$1:$T$1001,MATCH("Min",PlayingTime!$B$2:$T$2,0),0),0)</f>
        <v>2659</v>
      </c>
      <c r="I133" s="23">
        <f>IFERROR(VLOOKUP(B133,PlayingTime!$B$1:$T$1001,MATCH("Min",PlayingTime!$B$2:$T$2,0),0),0)</f>
        <v>0</v>
      </c>
      <c r="J133" s="23">
        <f>IFERROR(VLOOKUP(C133,PlayingTime!$B$1:$T$1001,MATCH("Min",PlayingTime!$B$2:$T$2,0),0),0)</f>
        <v>0</v>
      </c>
      <c r="K133" s="23">
        <f>IFERROR(VLOOKUP(D133,PlayingTime!$B$1:$T$1001,MATCH("Min",PlayingTime!$B$2:$T$2,0),0),0)</f>
        <v>0</v>
      </c>
      <c r="L133" s="93">
        <f>IFERROR(VLOOKUP($E133,OLD!$Q$1:$DZ$1000,MATCH("minutes",OLD!$Q$1:$DZ$1,0),0),0)</f>
        <v>2652</v>
      </c>
      <c r="M133" s="22">
        <f>IFERROR(VLOOKUP(A133,#REF!,MATCH("xG",#REF!,0),0),0)</f>
        <v>0</v>
      </c>
      <c r="N133" s="22">
        <f>IFERROR(VLOOKUP(B133,#REF!,MATCH("xG",#REF!,0),0),0)</f>
        <v>0</v>
      </c>
      <c r="O133" s="22">
        <f>IFERROR(VLOOKUP(C133,#REF!,MATCH("xG",#REF!,0),0),0)</f>
        <v>0</v>
      </c>
      <c r="P133" s="22">
        <f>IFERROR(VLOOKUP(D133,#REF!,MATCH("xG",#REF!,0),0),0)</f>
        <v>0</v>
      </c>
      <c r="Q133" s="92">
        <f>IFERROR(VLOOKUP($E133,OLD!$Q$1:$DZ$1000,MATCH("expected_goals",OLD!$Q$1:$DZ$1,0),0),0)</f>
        <v>1.22</v>
      </c>
      <c r="R133" s="22">
        <f>IFERROR(VLOOKUP(A133,#REF!,MATCH("xAG",#REF!,0),0),0)</f>
        <v>0</v>
      </c>
      <c r="S133" s="22">
        <f>IFERROR(VLOOKUP(B133,#REF!,MATCH("xAG",#REF!,0),0),0)</f>
        <v>0</v>
      </c>
      <c r="T133" s="22">
        <f>IFERROR(VLOOKUP(C133,#REF!,MATCH("xAG",#REF!,0),0),0)</f>
        <v>0</v>
      </c>
      <c r="U133" s="22">
        <f>IFERROR(VLOOKUP(D133,#REF!,MATCH("xAG",#REF!,0),0),0)</f>
        <v>0</v>
      </c>
      <c r="V133" s="92">
        <f>IFERROR(VLOOKUP($E133,OLD!$Q$1:$DZ$1000,MATCH("expected_assists",OLD!$Q$1:$DZ$1,0),0),0)</f>
        <v>1.39</v>
      </c>
      <c r="W133" s="93">
        <f>IFERROR(VLOOKUP($E133,OLD!$Q$1:$DZ$1000,MATCH("total_points",OLD!$Q$1:$DZ$1,0),0),0)</f>
        <v>104</v>
      </c>
      <c r="X133" s="27">
        <f>IFERROR(VLOOKUP(E133,OLD!$Q$1:$BZ$1000,MATCH("defensive_contribution",OLD!$Q$1:$BZ$1,0),0),"")</f>
        <v>338</v>
      </c>
      <c r="Z133" s="26" t="str">
        <f>API!O133&amp;" "&amp;API!Y133</f>
        <v>0 FALSE</v>
      </c>
      <c r="AA133" s="26">
        <f>API!AF133</f>
        <v>36</v>
      </c>
    </row>
    <row r="134" spans="1:27">
      <c r="A134" s="22" t="str">
        <f>IF([1]FINAL!A134=0,"",[1]FINAL!A134)</f>
        <v>Diego Gómez Amarilla</v>
      </c>
      <c r="B134" s="22" t="str">
        <f>IF([1]FINAL!C134=0,"",[1]FINAL!C134)</f>
        <v>Gomez</v>
      </c>
      <c r="C134" s="22" t="str">
        <f>IF([1]FINAL!E134=0,"",[1]FINAL!E134)</f>
        <v>Diego Gómez</v>
      </c>
      <c r="D134" s="22" t="str">
        <f>IF([1]FINAL!G134=0,"",[1]FINAL!G134)</f>
        <v/>
      </c>
      <c r="E134" s="85">
        <f>[1]FINAL!$AO134</f>
        <v>127</v>
      </c>
      <c r="F134" s="26" t="str">
        <f>[1]FINAL!$V134</f>
        <v>BHA</v>
      </c>
      <c r="G134" s="27">
        <f>IFERROR(VLOOKUP($F134,Table2!$B$1:$C$21,MATCH("MP",Table2!$B$1:$C$1,0),0),"")</f>
        <v>38</v>
      </c>
      <c r="H134" s="23">
        <f>IFERROR(VLOOKUP(A134,PlayingTime!$B$1:$T$1001,MATCH("Min",PlayingTime!$B$2:$T$2,0),0),0)</f>
        <v>0</v>
      </c>
      <c r="I134" s="23">
        <f>IFERROR(VLOOKUP(B134,PlayingTime!$B$1:$T$1001,MATCH("Min",PlayingTime!$B$2:$T$2,0),0),0)</f>
        <v>0</v>
      </c>
      <c r="J134" s="23">
        <f>IFERROR(VLOOKUP(C134,PlayingTime!$B$1:$T$1001,MATCH("Min",PlayingTime!$B$2:$T$2,0),0),0)</f>
        <v>2120</v>
      </c>
      <c r="K134" s="23">
        <f>IFERROR(VLOOKUP(D134,PlayingTime!$B$1:$T$1001,MATCH("Min",PlayingTime!$B$2:$T$2,0),0),0)</f>
        <v>0</v>
      </c>
      <c r="L134" s="93">
        <f>IFERROR(VLOOKUP($E134,OLD!$Q$1:$DZ$1000,MATCH("minutes",OLD!$Q$1:$DZ$1,0),0),0)</f>
        <v>2117</v>
      </c>
      <c r="M134" s="22">
        <f>IFERROR(VLOOKUP(A134,#REF!,MATCH("xG",#REF!,0),0),0)</f>
        <v>0</v>
      </c>
      <c r="N134" s="22">
        <f>IFERROR(VLOOKUP(B134,#REF!,MATCH("xG",#REF!,0),0),0)</f>
        <v>0</v>
      </c>
      <c r="O134" s="22">
        <f>IFERROR(VLOOKUP(C134,#REF!,MATCH("xG",#REF!,0),0),0)</f>
        <v>0</v>
      </c>
      <c r="P134" s="22">
        <f>IFERROR(VLOOKUP(D134,#REF!,MATCH("xG",#REF!,0),0),0)</f>
        <v>0</v>
      </c>
      <c r="Q134" s="92">
        <f>IFERROR(VLOOKUP($E134,OLD!$Q$1:$DZ$1000,MATCH("expected_goals",OLD!$Q$1:$DZ$1,0),0),0)</f>
        <v>6.24</v>
      </c>
      <c r="R134" s="22">
        <f>IFERROR(VLOOKUP(A134,#REF!,MATCH("xAG",#REF!,0),0),0)</f>
        <v>0</v>
      </c>
      <c r="S134" s="22">
        <f>IFERROR(VLOOKUP(B134,#REF!,MATCH("xAG",#REF!,0),0),0)</f>
        <v>0</v>
      </c>
      <c r="T134" s="22">
        <f>IFERROR(VLOOKUP(C134,#REF!,MATCH("xAG",#REF!,0),0),0)</f>
        <v>0</v>
      </c>
      <c r="U134" s="22">
        <f>IFERROR(VLOOKUP(D134,#REF!,MATCH("xAG",#REF!,0),0),0)</f>
        <v>0</v>
      </c>
      <c r="V134" s="92">
        <f>IFERROR(VLOOKUP($E134,OLD!$Q$1:$DZ$1000,MATCH("expected_assists",OLD!$Q$1:$DZ$1,0),0),0)</f>
        <v>1.72</v>
      </c>
      <c r="W134" s="93">
        <f>IFERROR(VLOOKUP($E134,OLD!$Q$1:$DZ$1000,MATCH("total_points",OLD!$Q$1:$DZ$1,0),0),0)</f>
        <v>97</v>
      </c>
      <c r="X134" s="27">
        <f>IFERROR(VLOOKUP(E134,OLD!$Q$1:$BZ$1000,MATCH("defensive_contribution",OLD!$Q$1:$BZ$1,0),0),"")</f>
        <v>238</v>
      </c>
      <c r="Z134" s="26" t="str">
        <f>API!O134&amp;" "&amp;API!Y134</f>
        <v>0 FALSE</v>
      </c>
      <c r="AA134" s="26">
        <f>API!AF134</f>
        <v>36</v>
      </c>
    </row>
    <row r="135" spans="1:27">
      <c r="A135" s="22" t="str">
        <f>IF([1]FINAL!A135=0,"",[1]FINAL!A135)</f>
        <v>Sander Berge</v>
      </c>
      <c r="B135" s="22" t="str">
        <f>IF([1]FINAL!C135=0,"",[1]FINAL!C135)</f>
        <v>Berge</v>
      </c>
      <c r="C135" s="22" t="str">
        <f>IF([1]FINAL!E135=0,"",[1]FINAL!E135)</f>
        <v/>
      </c>
      <c r="D135" s="22" t="str">
        <f>IF([1]FINAL!G135=0,"",[1]FINAL!G135)</f>
        <v/>
      </c>
      <c r="E135" s="85">
        <f>[1]FINAL!$AO135</f>
        <v>265</v>
      </c>
      <c r="F135" s="26" t="str">
        <f>[1]FINAL!$V135</f>
        <v>FUL</v>
      </c>
      <c r="G135" s="27">
        <f>IFERROR(VLOOKUP($F135,Table2!$B$1:$C$21,MATCH("MP",Table2!$B$1:$C$1,0),0),"")</f>
        <v>38</v>
      </c>
      <c r="H135" s="23">
        <f>IFERROR(VLOOKUP(A135,PlayingTime!$B$1:$T$1001,MATCH("Min",PlayingTime!$B$2:$T$2,0),0),0)</f>
        <v>2905</v>
      </c>
      <c r="I135" s="23">
        <f>IFERROR(VLOOKUP(B135,PlayingTime!$B$1:$T$1001,MATCH("Min",PlayingTime!$B$2:$T$2,0),0),0)</f>
        <v>0</v>
      </c>
      <c r="J135" s="23">
        <f>IFERROR(VLOOKUP(C135,PlayingTime!$B$1:$T$1001,MATCH("Min",PlayingTime!$B$2:$T$2,0),0),0)</f>
        <v>0</v>
      </c>
      <c r="K135" s="23">
        <f>IFERROR(VLOOKUP(D135,PlayingTime!$B$1:$T$1001,MATCH("Min",PlayingTime!$B$2:$T$2,0),0),0)</f>
        <v>0</v>
      </c>
      <c r="L135" s="93">
        <f>IFERROR(VLOOKUP($E135,OLD!$Q$1:$DZ$1000,MATCH("minutes",OLD!$Q$1:$DZ$1,0),0),0)</f>
        <v>2904</v>
      </c>
      <c r="M135" s="22">
        <f>IFERROR(VLOOKUP(A135,#REF!,MATCH("xG",#REF!,0),0),0)</f>
        <v>0</v>
      </c>
      <c r="N135" s="22">
        <f>IFERROR(VLOOKUP(B135,#REF!,MATCH("xG",#REF!,0),0),0)</f>
        <v>0</v>
      </c>
      <c r="O135" s="22">
        <f>IFERROR(VLOOKUP(C135,#REF!,MATCH("xG",#REF!,0),0),0)</f>
        <v>0</v>
      </c>
      <c r="P135" s="22">
        <f>IFERROR(VLOOKUP(D135,#REF!,MATCH("xG",#REF!,0),0),0)</f>
        <v>0</v>
      </c>
      <c r="Q135" s="92">
        <f>IFERROR(VLOOKUP($E135,OLD!$Q$1:$DZ$1000,MATCH("expected_goals",OLD!$Q$1:$DZ$1,0),0),0)</f>
        <v>1.54</v>
      </c>
      <c r="R135" s="22">
        <f>IFERROR(VLOOKUP(A135,#REF!,MATCH("xAG",#REF!,0),0),0)</f>
        <v>0</v>
      </c>
      <c r="S135" s="22">
        <f>IFERROR(VLOOKUP(B135,#REF!,MATCH("xAG",#REF!,0),0),0)</f>
        <v>0</v>
      </c>
      <c r="T135" s="22">
        <f>IFERROR(VLOOKUP(C135,#REF!,MATCH("xAG",#REF!,0),0),0)</f>
        <v>0</v>
      </c>
      <c r="U135" s="22">
        <f>IFERROR(VLOOKUP(D135,#REF!,MATCH("xAG",#REF!,0),0),0)</f>
        <v>0</v>
      </c>
      <c r="V135" s="92">
        <f>IFERROR(VLOOKUP($E135,OLD!$Q$1:$DZ$1000,MATCH("expected_assists",OLD!$Q$1:$DZ$1,0),0),0)</f>
        <v>1.5</v>
      </c>
      <c r="W135" s="93">
        <f>IFERROR(VLOOKUP($E135,OLD!$Q$1:$DZ$1000,MATCH("total_points",OLD!$Q$1:$DZ$1,0),0),0)</f>
        <v>91</v>
      </c>
      <c r="X135" s="27">
        <f>IFERROR(VLOOKUP(E135,OLD!$Q$1:$BZ$1000,MATCH("defensive_contribution",OLD!$Q$1:$BZ$1,0),0),"")</f>
        <v>280</v>
      </c>
      <c r="Z135" s="26" t="str">
        <f>API!O135&amp;" "&amp;API!Y135</f>
        <v>0 FALSE</v>
      </c>
      <c r="AA135" s="26">
        <f>API!AF135</f>
        <v>36</v>
      </c>
    </row>
    <row r="136" spans="1:27">
      <c r="A136" s="22" t="str">
        <f>IF([1]FINAL!A136=0,"",[1]FINAL!A136)</f>
        <v>Ibrahim Sangaré</v>
      </c>
      <c r="B136" s="22" t="str">
        <f>IF([1]FINAL!C136=0,"",[1]FINAL!C136)</f>
        <v>Sangaré</v>
      </c>
      <c r="C136" s="22" t="str">
        <f>IF([1]FINAL!E136=0,"",[1]FINAL!E136)</f>
        <v/>
      </c>
      <c r="D136" s="22" t="str">
        <f>IF([1]FINAL!G136=0,"",[1]FINAL!G136)</f>
        <v/>
      </c>
      <c r="E136" s="85">
        <f>[1]FINAL!$AO136</f>
        <v>488</v>
      </c>
      <c r="F136" s="26" t="str">
        <f>[1]FINAL!$V136</f>
        <v>NFO</v>
      </c>
      <c r="G136" s="27">
        <f>IFERROR(VLOOKUP($F136,Table2!$B$1:$C$21,MATCH("MP",Table2!$B$1:$C$1,0),0),"")</f>
        <v>38</v>
      </c>
      <c r="H136" s="23">
        <f>IFERROR(VLOOKUP(A136,PlayingTime!$B$1:$T$1001,MATCH("Min",PlayingTime!$B$2:$T$2,0),0),0)</f>
        <v>2075</v>
      </c>
      <c r="I136" s="23">
        <f>IFERROR(VLOOKUP(B136,PlayingTime!$B$1:$T$1001,MATCH("Min",PlayingTime!$B$2:$T$2,0),0),0)</f>
        <v>0</v>
      </c>
      <c r="J136" s="23">
        <f>IFERROR(VLOOKUP(C136,PlayingTime!$B$1:$T$1001,MATCH("Min",PlayingTime!$B$2:$T$2,0),0),0)</f>
        <v>0</v>
      </c>
      <c r="K136" s="23">
        <f>IFERROR(VLOOKUP(D136,PlayingTime!$B$1:$T$1001,MATCH("Min",PlayingTime!$B$2:$T$2,0),0),0)</f>
        <v>0</v>
      </c>
      <c r="L136" s="93">
        <f>IFERROR(VLOOKUP($E136,OLD!$Q$1:$DZ$1000,MATCH("minutes",OLD!$Q$1:$DZ$1,0),0),0)</f>
        <v>2073</v>
      </c>
      <c r="M136" s="22">
        <f>IFERROR(VLOOKUP(A136,#REF!,MATCH("xG",#REF!,0),0),0)</f>
        <v>0</v>
      </c>
      <c r="N136" s="22">
        <f>IFERROR(VLOOKUP(B136,#REF!,MATCH("xG",#REF!,0),0),0)</f>
        <v>0</v>
      </c>
      <c r="O136" s="22">
        <f>IFERROR(VLOOKUP(C136,#REF!,MATCH("xG",#REF!,0),0),0)</f>
        <v>0</v>
      </c>
      <c r="P136" s="22">
        <f>IFERROR(VLOOKUP(D136,#REF!,MATCH("xG",#REF!,0),0),0)</f>
        <v>0</v>
      </c>
      <c r="Q136" s="92">
        <f>IFERROR(VLOOKUP($E136,OLD!$Q$1:$DZ$1000,MATCH("expected_goals",OLD!$Q$1:$DZ$1,0),0),0)</f>
        <v>1.1599999999999999</v>
      </c>
      <c r="R136" s="22">
        <f>IFERROR(VLOOKUP(A136,#REF!,MATCH("xAG",#REF!,0),0),0)</f>
        <v>0</v>
      </c>
      <c r="S136" s="22">
        <f>IFERROR(VLOOKUP(B136,#REF!,MATCH("xAG",#REF!,0),0),0)</f>
        <v>0</v>
      </c>
      <c r="T136" s="22">
        <f>IFERROR(VLOOKUP(C136,#REF!,MATCH("xAG",#REF!,0),0),0)</f>
        <v>0</v>
      </c>
      <c r="U136" s="22">
        <f>IFERROR(VLOOKUP(D136,#REF!,MATCH("xAG",#REF!,0),0),0)</f>
        <v>0</v>
      </c>
      <c r="V136" s="92">
        <f>IFERROR(VLOOKUP($E136,OLD!$Q$1:$DZ$1000,MATCH("expected_assists",OLD!$Q$1:$DZ$1,0),0),0)</f>
        <v>1.8</v>
      </c>
      <c r="W136" s="93">
        <f>IFERROR(VLOOKUP($E136,OLD!$Q$1:$DZ$1000,MATCH("total_points",OLD!$Q$1:$DZ$1,0),0),0)</f>
        <v>89</v>
      </c>
      <c r="X136" s="27">
        <f>IFERROR(VLOOKUP(E136,OLD!$Q$1:$BZ$1000,MATCH("defensive_contribution",OLD!$Q$1:$BZ$1,0),0),"")</f>
        <v>267</v>
      </c>
      <c r="Z136" s="26" t="str">
        <f>API!O136&amp;" "&amp;API!Y136</f>
        <v>0 FALSE</v>
      </c>
      <c r="AA136" s="26">
        <f>API!AF136</f>
        <v>36</v>
      </c>
    </row>
    <row r="137" spans="1:27">
      <c r="A137" s="22" t="str">
        <f>IF([1]FINAL!A137=0,"",[1]FINAL!A137)</f>
        <v>Noah Sadiki</v>
      </c>
      <c r="B137" s="22" t="str">
        <f>IF([1]FINAL!C137=0,"",[1]FINAL!C137)</f>
        <v>Sadiki</v>
      </c>
      <c r="C137" s="22" t="str">
        <f>IF([1]FINAL!E137=0,"",[1]FINAL!E137)</f>
        <v/>
      </c>
      <c r="D137" s="22" t="str">
        <f>IF([1]FINAL!G137=0,"",[1]FINAL!G137)</f>
        <v/>
      </c>
      <c r="E137" s="85">
        <f>[1]FINAL!$AO137</f>
        <v>545</v>
      </c>
      <c r="F137" s="26" t="str">
        <f>[1]FINAL!$V137</f>
        <v>SUN</v>
      </c>
      <c r="G137" s="27">
        <f>IFERROR(VLOOKUP($F137,Table2!$B$1:$C$21,MATCH("MP",Table2!$B$1:$C$1,0),0),"")</f>
        <v>38</v>
      </c>
      <c r="H137" s="23">
        <f>IFERROR(VLOOKUP(A137,PlayingTime!$B$1:$T$1001,MATCH("Min",PlayingTime!$B$2:$T$2,0),0),0)</f>
        <v>2889</v>
      </c>
      <c r="I137" s="23">
        <f>IFERROR(VLOOKUP(B137,PlayingTime!$B$1:$T$1001,MATCH("Min",PlayingTime!$B$2:$T$2,0),0),0)</f>
        <v>0</v>
      </c>
      <c r="J137" s="23">
        <f>IFERROR(VLOOKUP(C137,PlayingTime!$B$1:$T$1001,MATCH("Min",PlayingTime!$B$2:$T$2,0),0),0)</f>
        <v>0</v>
      </c>
      <c r="K137" s="23">
        <f>IFERROR(VLOOKUP(D137,PlayingTime!$B$1:$T$1001,MATCH("Min",PlayingTime!$B$2:$T$2,0),0),0)</f>
        <v>0</v>
      </c>
      <c r="L137" s="93">
        <f>IFERROR(VLOOKUP($E137,OLD!$Q$1:$DZ$1000,MATCH("minutes",OLD!$Q$1:$DZ$1,0),0),0)</f>
        <v>2891</v>
      </c>
      <c r="M137" s="22">
        <f>IFERROR(VLOOKUP(A137,#REF!,MATCH("xG",#REF!,0),0),0)</f>
        <v>0</v>
      </c>
      <c r="N137" s="22">
        <f>IFERROR(VLOOKUP(B137,#REF!,MATCH("xG",#REF!,0),0),0)</f>
        <v>0</v>
      </c>
      <c r="O137" s="22">
        <f>IFERROR(VLOOKUP(C137,#REF!,MATCH("xG",#REF!,0),0),0)</f>
        <v>0</v>
      </c>
      <c r="P137" s="22">
        <f>IFERROR(VLOOKUP(D137,#REF!,MATCH("xG",#REF!,0),0),0)</f>
        <v>0</v>
      </c>
      <c r="Q137" s="92">
        <f>IFERROR(VLOOKUP($E137,OLD!$Q$1:$DZ$1000,MATCH("expected_goals",OLD!$Q$1:$DZ$1,0),0),0)</f>
        <v>1.43</v>
      </c>
      <c r="R137" s="22">
        <f>IFERROR(VLOOKUP(A137,#REF!,MATCH("xAG",#REF!,0),0),0)</f>
        <v>0</v>
      </c>
      <c r="S137" s="22">
        <f>IFERROR(VLOOKUP(B137,#REF!,MATCH("xAG",#REF!,0),0),0)</f>
        <v>0</v>
      </c>
      <c r="T137" s="22">
        <f>IFERROR(VLOOKUP(C137,#REF!,MATCH("xAG",#REF!,0),0),0)</f>
        <v>0</v>
      </c>
      <c r="U137" s="22">
        <f>IFERROR(VLOOKUP(D137,#REF!,MATCH("xAG",#REF!,0),0),0)</f>
        <v>0</v>
      </c>
      <c r="V137" s="92">
        <f>IFERROR(VLOOKUP($E137,OLD!$Q$1:$DZ$1000,MATCH("expected_assists",OLD!$Q$1:$DZ$1,0),0),0)</f>
        <v>1.46</v>
      </c>
      <c r="W137" s="93">
        <f>IFERROR(VLOOKUP($E137,OLD!$Q$1:$DZ$1000,MATCH("total_points",OLD!$Q$1:$DZ$1,0),0),0)</f>
        <v>80</v>
      </c>
      <c r="X137" s="27">
        <f>IFERROR(VLOOKUP(E137,OLD!$Q$1:$BZ$1000,MATCH("defensive_contribution",OLD!$Q$1:$BZ$1,0),0),"")</f>
        <v>248</v>
      </c>
      <c r="Z137" s="26" t="str">
        <f>API!O137&amp;" "&amp;API!Y137</f>
        <v>0 FALSE</v>
      </c>
      <c r="AA137" s="26">
        <f>API!AF137</f>
        <v>36</v>
      </c>
    </row>
    <row r="138" spans="1:27">
      <c r="A138" s="22" t="str">
        <f>IF([1]FINAL!A138=0,"",[1]FINAL!A138)</f>
        <v>Tyler Adams</v>
      </c>
      <c r="B138" s="22" t="str">
        <f>IF([1]FINAL!C138=0,"",[1]FINAL!C138)</f>
        <v>Adams</v>
      </c>
      <c r="C138" s="22" t="str">
        <f>IF([1]FINAL!E138=0,"",[1]FINAL!E138)</f>
        <v/>
      </c>
      <c r="D138" s="22" t="str">
        <f>IF([1]FINAL!G138=0,"",[1]FINAL!G138)</f>
        <v/>
      </c>
      <c r="E138" s="85">
        <f>[1]FINAL!$AO138</f>
        <v>73</v>
      </c>
      <c r="F138" s="26" t="str">
        <f>[1]FINAL!$V138</f>
        <v>BOU</v>
      </c>
      <c r="G138" s="27">
        <f>IFERROR(VLOOKUP($F138,Table2!$B$1:$C$21,MATCH("MP",Table2!$B$1:$C$1,0),0),"")</f>
        <v>38</v>
      </c>
      <c r="H138" s="23">
        <f>IFERROR(VLOOKUP(A138,PlayingTime!$B$1:$T$1001,MATCH("Min",PlayingTime!$B$2:$T$2,0),0),0)</f>
        <v>1773</v>
      </c>
      <c r="I138" s="23">
        <f>IFERROR(VLOOKUP(B138,PlayingTime!$B$1:$T$1001,MATCH("Min",PlayingTime!$B$2:$T$2,0),0),0)</f>
        <v>0</v>
      </c>
      <c r="J138" s="23">
        <f>IFERROR(VLOOKUP(C138,PlayingTime!$B$1:$T$1001,MATCH("Min",PlayingTime!$B$2:$T$2,0),0),0)</f>
        <v>0</v>
      </c>
      <c r="K138" s="23">
        <f>IFERROR(VLOOKUP(D138,PlayingTime!$B$1:$T$1001,MATCH("Min",PlayingTime!$B$2:$T$2,0),0),0)</f>
        <v>0</v>
      </c>
      <c r="L138" s="93">
        <f>IFERROR(VLOOKUP($E138,OLD!$Q$1:$DZ$1000,MATCH("minutes",OLD!$Q$1:$DZ$1,0),0),0)</f>
        <v>1769</v>
      </c>
      <c r="M138" s="22">
        <f>IFERROR(VLOOKUP(A138,#REF!,MATCH("xG",#REF!,0),0),0)</f>
        <v>0</v>
      </c>
      <c r="N138" s="22">
        <f>IFERROR(VLOOKUP(B138,#REF!,MATCH("xG",#REF!,0),0),0)</f>
        <v>0</v>
      </c>
      <c r="O138" s="22">
        <f>IFERROR(VLOOKUP(C138,#REF!,MATCH("xG",#REF!,0),0),0)</f>
        <v>0</v>
      </c>
      <c r="P138" s="22">
        <f>IFERROR(VLOOKUP(D138,#REF!,MATCH("xG",#REF!,0),0),0)</f>
        <v>0</v>
      </c>
      <c r="Q138" s="92">
        <f>IFERROR(VLOOKUP($E138,OLD!$Q$1:$DZ$1000,MATCH("expected_goals",OLD!$Q$1:$DZ$1,0),0),0)</f>
        <v>0.63</v>
      </c>
      <c r="R138" s="22">
        <f>IFERROR(VLOOKUP(A138,#REF!,MATCH("xAG",#REF!,0),0),0)</f>
        <v>0</v>
      </c>
      <c r="S138" s="22">
        <f>IFERROR(VLOOKUP(B138,#REF!,MATCH("xAG",#REF!,0),0),0)</f>
        <v>0</v>
      </c>
      <c r="T138" s="22">
        <f>IFERROR(VLOOKUP(C138,#REF!,MATCH("xAG",#REF!,0),0),0)</f>
        <v>0</v>
      </c>
      <c r="U138" s="22">
        <f>IFERROR(VLOOKUP(D138,#REF!,MATCH("xAG",#REF!,0),0),0)</f>
        <v>0</v>
      </c>
      <c r="V138" s="92">
        <f>IFERROR(VLOOKUP($E138,OLD!$Q$1:$DZ$1000,MATCH("expected_assists",OLD!$Q$1:$DZ$1,0),0),0)</f>
        <v>0.63</v>
      </c>
      <c r="W138" s="93">
        <f>IFERROR(VLOOKUP($E138,OLD!$Q$1:$DZ$1000,MATCH("total_points",OLD!$Q$1:$DZ$1,0),0),0)</f>
        <v>77</v>
      </c>
      <c r="X138" s="27">
        <f>IFERROR(VLOOKUP(E138,OLD!$Q$1:$BZ$1000,MATCH("defensive_contribution",OLD!$Q$1:$BZ$1,0),0),"")</f>
        <v>232</v>
      </c>
      <c r="Z138" s="26" t="str">
        <f>API!O138&amp;" "&amp;API!Y138</f>
        <v>0 FALSE</v>
      </c>
      <c r="AA138" s="26">
        <f>API!AF138</f>
        <v>36</v>
      </c>
    </row>
    <row r="139" spans="1:27">
      <c r="A139" s="22" t="str">
        <f>IF([1]FINAL!A139=0,"",[1]FINAL!A139)</f>
        <v>Amadou Onana</v>
      </c>
      <c r="B139" s="22" t="str">
        <f>IF([1]FINAL!C139=0,"",[1]FINAL!C139)</f>
        <v>Onana</v>
      </c>
      <c r="C139" s="22" t="str">
        <f>IF([1]FINAL!E139=0,"",[1]FINAL!E139)</f>
        <v/>
      </c>
      <c r="D139" s="22" t="str">
        <f>IF([1]FINAL!G139=0,"",[1]FINAL!G139)</f>
        <v/>
      </c>
      <c r="E139" s="85">
        <f>[1]FINAL!$AO139</f>
        <v>48</v>
      </c>
      <c r="F139" s="26" t="str">
        <f>[1]FINAL!$V139</f>
        <v>AVL</v>
      </c>
      <c r="G139" s="27">
        <f>IFERROR(VLOOKUP($F139,Table2!$B$1:$C$21,MATCH("MP",Table2!$B$1:$C$1,0),0),"")</f>
        <v>38</v>
      </c>
      <c r="H139" s="23">
        <f>IFERROR(VLOOKUP(A139,PlayingTime!$B$1:$T$1001,MATCH("Min",PlayingTime!$B$2:$T$2,0),0),0)</f>
        <v>1758</v>
      </c>
      <c r="I139" s="23">
        <f>IFERROR(VLOOKUP(B139,PlayingTime!$B$1:$T$1001,MATCH("Min",PlayingTime!$B$2:$T$2,0),0),0)</f>
        <v>0</v>
      </c>
      <c r="J139" s="23">
        <f>IFERROR(VLOOKUP(C139,PlayingTime!$B$1:$T$1001,MATCH("Min",PlayingTime!$B$2:$T$2,0),0),0)</f>
        <v>0</v>
      </c>
      <c r="K139" s="23">
        <f>IFERROR(VLOOKUP(D139,PlayingTime!$B$1:$T$1001,MATCH("Min",PlayingTime!$B$2:$T$2,0),0),0)</f>
        <v>0</v>
      </c>
      <c r="L139" s="93">
        <f>IFERROR(VLOOKUP($E139,OLD!$Q$1:$DZ$1000,MATCH("minutes",OLD!$Q$1:$DZ$1,0),0),0)</f>
        <v>1755</v>
      </c>
      <c r="M139" s="22">
        <f>IFERROR(VLOOKUP(A139,#REF!,MATCH("xG",#REF!,0),0),0)</f>
        <v>0</v>
      </c>
      <c r="N139" s="22">
        <f>IFERROR(VLOOKUP(B139,#REF!,MATCH("xG",#REF!,0),0),0)</f>
        <v>0</v>
      </c>
      <c r="O139" s="22">
        <f>IFERROR(VLOOKUP(C139,#REF!,MATCH("xG",#REF!,0),0),0)</f>
        <v>0</v>
      </c>
      <c r="P139" s="22">
        <f>IFERROR(VLOOKUP(D139,#REF!,MATCH("xG",#REF!,0),0),0)</f>
        <v>0</v>
      </c>
      <c r="Q139" s="92">
        <f>IFERROR(VLOOKUP($E139,OLD!$Q$1:$DZ$1000,MATCH("expected_goals",OLD!$Q$1:$DZ$1,0),0),0)</f>
        <v>1.68</v>
      </c>
      <c r="R139" s="22">
        <f>IFERROR(VLOOKUP(A139,#REF!,MATCH("xAG",#REF!,0),0),0)</f>
        <v>0</v>
      </c>
      <c r="S139" s="22">
        <f>IFERROR(VLOOKUP(B139,#REF!,MATCH("xAG",#REF!,0),0),0)</f>
        <v>0</v>
      </c>
      <c r="T139" s="22">
        <f>IFERROR(VLOOKUP(C139,#REF!,MATCH("xAG",#REF!,0),0),0)</f>
        <v>0</v>
      </c>
      <c r="U139" s="22">
        <f>IFERROR(VLOOKUP(D139,#REF!,MATCH("xAG",#REF!,0),0),0)</f>
        <v>0</v>
      </c>
      <c r="V139" s="92">
        <f>IFERROR(VLOOKUP($E139,OLD!$Q$1:$DZ$1000,MATCH("expected_assists",OLD!$Q$1:$DZ$1,0),0),0)</f>
        <v>0.69</v>
      </c>
      <c r="W139" s="93">
        <f>IFERROR(VLOOKUP($E139,OLD!$Q$1:$DZ$1000,MATCH("total_points",OLD!$Q$1:$DZ$1,0),0),0)</f>
        <v>76</v>
      </c>
      <c r="X139" s="27">
        <f>IFERROR(VLOOKUP(E139,OLD!$Q$1:$BZ$1000,MATCH("defensive_contribution",OLD!$Q$1:$BZ$1,0),0),"")</f>
        <v>219</v>
      </c>
      <c r="Z139" s="26" t="str">
        <f>API!O139&amp;" "&amp;API!Y139</f>
        <v>0 FALSE</v>
      </c>
      <c r="AA139" s="26">
        <f>API!AF139</f>
        <v>36</v>
      </c>
    </row>
    <row r="140" spans="1:27">
      <c r="A140" s="22" t="str">
        <f>IF([1]FINAL!A140=0,"",[1]FINAL!A140)</f>
        <v>Jordan Henderson</v>
      </c>
      <c r="B140" s="22" t="str">
        <f>IF([1]FINAL!C140=0,"",[1]FINAL!C140)</f>
        <v>Henderson</v>
      </c>
      <c r="C140" s="22" t="str">
        <f>IF([1]FINAL!E140=0,"",[1]FINAL!E140)</f>
        <v/>
      </c>
      <c r="D140" s="22" t="str">
        <f>IF([1]FINAL!G140=0,"",[1]FINAL!G140)</f>
        <v/>
      </c>
      <c r="E140" s="85">
        <f>[1]FINAL!$AO140</f>
        <v>101</v>
      </c>
      <c r="F140" s="26" t="str">
        <f>[1]FINAL!$V140</f>
        <v>BRE</v>
      </c>
      <c r="G140" s="27">
        <f>IFERROR(VLOOKUP($F140,Table2!$B$1:$C$21,MATCH("MP",Table2!$B$1:$C$1,0),0),"")</f>
        <v>38</v>
      </c>
      <c r="H140" s="23">
        <f>IFERROR(VLOOKUP(A140,PlayingTime!$B$1:$T$1001,MATCH("Min",PlayingTime!$B$2:$T$2,0),0),0)</f>
        <v>1919</v>
      </c>
      <c r="I140" s="23">
        <f>IFERROR(VLOOKUP(B140,PlayingTime!$B$1:$T$1001,MATCH("Min",PlayingTime!$B$2:$T$2,0),0),0)</f>
        <v>0</v>
      </c>
      <c r="J140" s="23">
        <f>IFERROR(VLOOKUP(C140,PlayingTime!$B$1:$T$1001,MATCH("Min",PlayingTime!$B$2:$T$2,0),0),0)</f>
        <v>0</v>
      </c>
      <c r="K140" s="23">
        <f>IFERROR(VLOOKUP(D140,PlayingTime!$B$1:$T$1001,MATCH("Min",PlayingTime!$B$2:$T$2,0),0),0)</f>
        <v>0</v>
      </c>
      <c r="L140" s="93">
        <f>IFERROR(VLOOKUP($E140,OLD!$Q$1:$DZ$1000,MATCH("minutes",OLD!$Q$1:$DZ$1,0),0),0)</f>
        <v>1911</v>
      </c>
      <c r="M140" s="22">
        <f>IFERROR(VLOOKUP(A140,#REF!,MATCH("xG",#REF!,0),0),0)</f>
        <v>0</v>
      </c>
      <c r="N140" s="22">
        <f>IFERROR(VLOOKUP(B140,#REF!,MATCH("xG",#REF!,0),0),0)</f>
        <v>0</v>
      </c>
      <c r="O140" s="22">
        <f>IFERROR(VLOOKUP(C140,#REF!,MATCH("xG",#REF!,0),0),0)</f>
        <v>0</v>
      </c>
      <c r="P140" s="22">
        <f>IFERROR(VLOOKUP(D140,#REF!,MATCH("xG",#REF!,0),0),0)</f>
        <v>0</v>
      </c>
      <c r="Q140" s="92">
        <f>IFERROR(VLOOKUP($E140,OLD!$Q$1:$DZ$1000,MATCH("expected_goals",OLD!$Q$1:$DZ$1,0),0),0)</f>
        <v>0.33</v>
      </c>
      <c r="R140" s="22">
        <f>IFERROR(VLOOKUP(A140,#REF!,MATCH("xAG",#REF!,0),0),0)</f>
        <v>0</v>
      </c>
      <c r="S140" s="22">
        <f>IFERROR(VLOOKUP(B140,#REF!,MATCH("xAG",#REF!,0),0),0)</f>
        <v>0</v>
      </c>
      <c r="T140" s="22">
        <f>IFERROR(VLOOKUP(C140,#REF!,MATCH("xAG",#REF!,0),0),0)</f>
        <v>0</v>
      </c>
      <c r="U140" s="22">
        <f>IFERROR(VLOOKUP(D140,#REF!,MATCH("xAG",#REF!,0),0),0)</f>
        <v>0</v>
      </c>
      <c r="V140" s="92">
        <f>IFERROR(VLOOKUP($E140,OLD!$Q$1:$DZ$1000,MATCH("expected_assists",OLD!$Q$1:$DZ$1,0),0),0)</f>
        <v>2.31</v>
      </c>
      <c r="W140" s="93">
        <f>IFERROR(VLOOKUP($E140,OLD!$Q$1:$DZ$1000,MATCH("total_points",OLD!$Q$1:$DZ$1,0),0),0)</f>
        <v>76</v>
      </c>
      <c r="X140" s="27">
        <f>IFERROR(VLOOKUP(E140,OLD!$Q$1:$BZ$1000,MATCH("defensive_contribution",OLD!$Q$1:$BZ$1,0),0),"")</f>
        <v>183</v>
      </c>
      <c r="Z140" s="26" t="str">
        <f>API!O140&amp;" "&amp;API!Y140</f>
        <v>0 FALSE</v>
      </c>
      <c r="AA140" s="26">
        <f>API!AF140</f>
        <v>36</v>
      </c>
    </row>
    <row r="141" spans="1:27">
      <c r="A141" s="22" t="str">
        <f>IF([1]FINAL!A141=0,"",[1]FINAL!A141)</f>
        <v>Vitaly Janelt</v>
      </c>
      <c r="B141" s="22" t="str">
        <f>IF([1]FINAL!C141=0,"",[1]FINAL!C141)</f>
        <v>Janelt</v>
      </c>
      <c r="C141" s="22" t="str">
        <f>IF([1]FINAL!E141=0,"",[1]FINAL!E141)</f>
        <v/>
      </c>
      <c r="D141" s="22" t="str">
        <f>IF([1]FINAL!G141=0,"",[1]FINAL!G141)</f>
        <v/>
      </c>
      <c r="E141" s="85">
        <f>[1]FINAL!$AO141</f>
        <v>98</v>
      </c>
      <c r="F141" s="26" t="str">
        <f>[1]FINAL!$V141</f>
        <v>BRE</v>
      </c>
      <c r="G141" s="27">
        <f>IFERROR(VLOOKUP($F141,Table2!$B$1:$C$21,MATCH("MP",Table2!$B$1:$C$1,0),0),"")</f>
        <v>38</v>
      </c>
      <c r="H141" s="23">
        <f>IFERROR(VLOOKUP(A141,PlayingTime!$B$1:$T$1001,MATCH("Min",PlayingTime!$B$2:$T$2,0),0),0)</f>
        <v>1444</v>
      </c>
      <c r="I141" s="23">
        <f>IFERROR(VLOOKUP(B141,PlayingTime!$B$1:$T$1001,MATCH("Min",PlayingTime!$B$2:$T$2,0),0),0)</f>
        <v>0</v>
      </c>
      <c r="J141" s="23">
        <f>IFERROR(VLOOKUP(C141,PlayingTime!$B$1:$T$1001,MATCH("Min",PlayingTime!$B$2:$T$2,0),0),0)</f>
        <v>0</v>
      </c>
      <c r="K141" s="23">
        <f>IFERROR(VLOOKUP(D141,PlayingTime!$B$1:$T$1001,MATCH("Min",PlayingTime!$B$2:$T$2,0),0),0)</f>
        <v>0</v>
      </c>
      <c r="L141" s="93">
        <f>IFERROR(VLOOKUP($E141,OLD!$Q$1:$DZ$1000,MATCH("minutes",OLD!$Q$1:$DZ$1,0),0),0)</f>
        <v>1434</v>
      </c>
      <c r="M141" s="22">
        <f>IFERROR(VLOOKUP(A141,#REF!,MATCH("xG",#REF!,0),0),0)</f>
        <v>0</v>
      </c>
      <c r="N141" s="22">
        <f>IFERROR(VLOOKUP(B141,#REF!,MATCH("xG",#REF!,0),0),0)</f>
        <v>0</v>
      </c>
      <c r="O141" s="22">
        <f>IFERROR(VLOOKUP(C141,#REF!,MATCH("xG",#REF!,0),0),0)</f>
        <v>0</v>
      </c>
      <c r="P141" s="22">
        <f>IFERROR(VLOOKUP(D141,#REF!,MATCH("xG",#REF!,0),0),0)</f>
        <v>0</v>
      </c>
      <c r="Q141" s="92">
        <f>IFERROR(VLOOKUP($E141,OLD!$Q$1:$DZ$1000,MATCH("expected_goals",OLD!$Q$1:$DZ$1,0),0),0)</f>
        <v>0.82</v>
      </c>
      <c r="R141" s="22">
        <f>IFERROR(VLOOKUP(A141,#REF!,MATCH("xAG",#REF!,0),0),0)</f>
        <v>0</v>
      </c>
      <c r="S141" s="22">
        <f>IFERROR(VLOOKUP(B141,#REF!,MATCH("xAG",#REF!,0),0),0)</f>
        <v>0</v>
      </c>
      <c r="T141" s="22">
        <f>IFERROR(VLOOKUP(C141,#REF!,MATCH("xAG",#REF!,0),0),0)</f>
        <v>0</v>
      </c>
      <c r="U141" s="22">
        <f>IFERROR(VLOOKUP(D141,#REF!,MATCH("xAG",#REF!,0),0),0)</f>
        <v>0</v>
      </c>
      <c r="V141" s="92">
        <f>IFERROR(VLOOKUP($E141,OLD!$Q$1:$DZ$1000,MATCH("expected_assists",OLD!$Q$1:$DZ$1,0),0),0)</f>
        <v>2.27</v>
      </c>
      <c r="W141" s="93">
        <f>IFERROR(VLOOKUP($E141,OLD!$Q$1:$DZ$1000,MATCH("total_points",OLD!$Q$1:$DZ$1,0),0),0)</f>
        <v>74</v>
      </c>
      <c r="X141" s="27">
        <f>IFERROR(VLOOKUP(E141,OLD!$Q$1:$BZ$1000,MATCH("defensive_contribution",OLD!$Q$1:$BZ$1,0),0),"")</f>
        <v>183</v>
      </c>
      <c r="Z141" s="26" t="str">
        <f>API!O141&amp;" "&amp;API!Y141</f>
        <v>0 FALSE</v>
      </c>
      <c r="AA141" s="26">
        <f>API!AF141</f>
        <v>8</v>
      </c>
    </row>
    <row r="142" spans="1:27">
      <c r="A142" s="22" t="str">
        <f>IF([1]FINAL!A142=0,"",[1]FINAL!A142)</f>
        <v>Pape Matar Sarr</v>
      </c>
      <c r="B142" s="22" t="str">
        <f>IF([1]FINAL!C142=0,"",[1]FINAL!C142)</f>
        <v>P.M.Sarr</v>
      </c>
      <c r="C142" s="22" t="str">
        <f>IF([1]FINAL!E142=0,"",[1]FINAL!E142)</f>
        <v>P Sarr</v>
      </c>
      <c r="D142" s="22" t="str">
        <f>IF([1]FINAL!G142=0,"",[1]FINAL!G142)</f>
        <v/>
      </c>
      <c r="E142" s="85">
        <f>[1]FINAL!$AO142</f>
        <v>518</v>
      </c>
      <c r="F142" s="26" t="str">
        <f>[1]FINAL!$V142</f>
        <v>TOT</v>
      </c>
      <c r="G142" s="27">
        <f>IFERROR(VLOOKUP($F142,Table2!$B$1:$C$21,MATCH("MP",Table2!$B$1:$C$1,0),0),"")</f>
        <v>38</v>
      </c>
      <c r="H142" s="23">
        <f>IFERROR(VLOOKUP(A142,PlayingTime!$B$1:$T$1001,MATCH("Min",PlayingTime!$B$2:$T$2,0),0),0)</f>
        <v>1397</v>
      </c>
      <c r="I142" s="23">
        <f>IFERROR(VLOOKUP(B142,PlayingTime!$B$1:$T$1001,MATCH("Min",PlayingTime!$B$2:$T$2,0),0),0)</f>
        <v>0</v>
      </c>
      <c r="J142" s="23">
        <f>IFERROR(VLOOKUP(C142,PlayingTime!$B$1:$T$1001,MATCH("Min",PlayingTime!$B$2:$T$2,0),0),0)</f>
        <v>0</v>
      </c>
      <c r="K142" s="23">
        <f>IFERROR(VLOOKUP(D142,PlayingTime!$B$1:$T$1001,MATCH("Min",PlayingTime!$B$2:$T$2,0),0),0)</f>
        <v>0</v>
      </c>
      <c r="L142" s="93">
        <f>IFERROR(VLOOKUP($E142,OLD!$Q$1:$DZ$1000,MATCH("minutes",OLD!$Q$1:$DZ$1,0),0),0)</f>
        <v>1388</v>
      </c>
      <c r="M142" s="22">
        <f>IFERROR(VLOOKUP(A142,#REF!,MATCH("xG",#REF!,0),0),0)</f>
        <v>0</v>
      </c>
      <c r="N142" s="22">
        <f>IFERROR(VLOOKUP(B142,#REF!,MATCH("xG",#REF!,0),0),0)</f>
        <v>0</v>
      </c>
      <c r="O142" s="22">
        <f>IFERROR(VLOOKUP(C142,#REF!,MATCH("xG",#REF!,0),0),0)</f>
        <v>0</v>
      </c>
      <c r="P142" s="22">
        <f>IFERROR(VLOOKUP(D142,#REF!,MATCH("xG",#REF!,0),0),0)</f>
        <v>0</v>
      </c>
      <c r="Q142" s="92">
        <f>IFERROR(VLOOKUP($E142,OLD!$Q$1:$DZ$1000,MATCH("expected_goals",OLD!$Q$1:$DZ$1,0),0),0)</f>
        <v>1.63</v>
      </c>
      <c r="R142" s="22">
        <f>IFERROR(VLOOKUP(A142,#REF!,MATCH("xAG",#REF!,0),0),0)</f>
        <v>0</v>
      </c>
      <c r="S142" s="22">
        <f>IFERROR(VLOOKUP(B142,#REF!,MATCH("xAG",#REF!,0),0),0)</f>
        <v>0</v>
      </c>
      <c r="T142" s="22">
        <f>IFERROR(VLOOKUP(C142,#REF!,MATCH("xAG",#REF!,0),0),0)</f>
        <v>0</v>
      </c>
      <c r="U142" s="22">
        <f>IFERROR(VLOOKUP(D142,#REF!,MATCH("xAG",#REF!,0),0),0)</f>
        <v>0</v>
      </c>
      <c r="V142" s="92">
        <f>IFERROR(VLOOKUP($E142,OLD!$Q$1:$DZ$1000,MATCH("expected_assists",OLD!$Q$1:$DZ$1,0),0),0)</f>
        <v>1.1100000000000001</v>
      </c>
      <c r="W142" s="93">
        <f>IFERROR(VLOOKUP($E142,OLD!$Q$1:$DZ$1000,MATCH("total_points",OLD!$Q$1:$DZ$1,0),0),0)</f>
        <v>71</v>
      </c>
      <c r="X142" s="27">
        <f>IFERROR(VLOOKUP(E142,OLD!$Q$1:$BZ$1000,MATCH("defensive_contribution",OLD!$Q$1:$BZ$1,0),0),"")</f>
        <v>183</v>
      </c>
      <c r="Z142" s="26" t="str">
        <f>API!O142&amp;" "&amp;API!Y142</f>
        <v>0 FALSE</v>
      </c>
      <c r="AA142" s="26">
        <f>API!AF142</f>
        <v>8</v>
      </c>
    </row>
    <row r="143" spans="1:27">
      <c r="A143" s="22" t="str">
        <f>IF([1]FINAL!A143=0,"",[1]FINAL!A143)</f>
        <v>Jefferson Lerma Solís</v>
      </c>
      <c r="B143" s="22" t="str">
        <f>IF([1]FINAL!C143=0,"",[1]FINAL!C143)</f>
        <v>Lerma</v>
      </c>
      <c r="C143" s="22" t="str">
        <f>IF([1]FINAL!E143=0,"",[1]FINAL!E143)</f>
        <v>Jefferson Lerma</v>
      </c>
      <c r="D143" s="22" t="str">
        <f>IF([1]FINAL!G143=0,"",[1]FINAL!G143)</f>
        <v/>
      </c>
      <c r="E143" s="85">
        <f>[1]FINAL!$AO143</f>
        <v>213</v>
      </c>
      <c r="F143" s="26" t="str">
        <f>[1]FINAL!$V143</f>
        <v>CRY</v>
      </c>
      <c r="G143" s="27">
        <f>IFERROR(VLOOKUP($F143,Table2!$B$1:$C$21,MATCH("MP",Table2!$B$1:$C$1,0),0),"")</f>
        <v>38</v>
      </c>
      <c r="H143" s="23">
        <f>IFERROR(VLOOKUP(A143,PlayingTime!$B$1:$T$1001,MATCH("Min",PlayingTime!$B$2:$T$2,0),0),0)</f>
        <v>0</v>
      </c>
      <c r="I143" s="23">
        <f>IFERROR(VLOOKUP(B143,PlayingTime!$B$1:$T$1001,MATCH("Min",PlayingTime!$B$2:$T$2,0),0),0)</f>
        <v>0</v>
      </c>
      <c r="J143" s="23">
        <f>IFERROR(VLOOKUP(C143,PlayingTime!$B$1:$T$1001,MATCH("Min",PlayingTime!$B$2:$T$2,0),0),0)</f>
        <v>1733</v>
      </c>
      <c r="K143" s="23">
        <f>IFERROR(VLOOKUP(D143,PlayingTime!$B$1:$T$1001,MATCH("Min",PlayingTime!$B$2:$T$2,0),0),0)</f>
        <v>0</v>
      </c>
      <c r="L143" s="93">
        <f>IFERROR(VLOOKUP($E143,OLD!$Q$1:$DZ$1000,MATCH("minutes",OLD!$Q$1:$DZ$1,0),0),0)</f>
        <v>1722</v>
      </c>
      <c r="M143" s="22">
        <f>IFERROR(VLOOKUP(A143,#REF!,MATCH("xG",#REF!,0),0),0)</f>
        <v>0</v>
      </c>
      <c r="N143" s="22">
        <f>IFERROR(VLOOKUP(B143,#REF!,MATCH("xG",#REF!,0),0),0)</f>
        <v>0</v>
      </c>
      <c r="O143" s="22">
        <f>IFERROR(VLOOKUP(C143,#REF!,MATCH("xG",#REF!,0),0),0)</f>
        <v>0</v>
      </c>
      <c r="P143" s="22">
        <f>IFERROR(VLOOKUP(D143,#REF!,MATCH("xG",#REF!,0),0),0)</f>
        <v>0</v>
      </c>
      <c r="Q143" s="92">
        <f>IFERROR(VLOOKUP($E143,OLD!$Q$1:$DZ$1000,MATCH("expected_goals",OLD!$Q$1:$DZ$1,0),0),0)</f>
        <v>1.84</v>
      </c>
      <c r="R143" s="22">
        <f>IFERROR(VLOOKUP(A143,#REF!,MATCH("xAG",#REF!,0),0),0)</f>
        <v>0</v>
      </c>
      <c r="S143" s="22">
        <f>IFERROR(VLOOKUP(B143,#REF!,MATCH("xAG",#REF!,0),0),0)</f>
        <v>0</v>
      </c>
      <c r="T143" s="22">
        <f>IFERROR(VLOOKUP(C143,#REF!,MATCH("xAG",#REF!,0),0),0)</f>
        <v>0</v>
      </c>
      <c r="U143" s="22">
        <f>IFERROR(VLOOKUP(D143,#REF!,MATCH("xAG",#REF!,0),0),0)</f>
        <v>0</v>
      </c>
      <c r="V143" s="92">
        <f>IFERROR(VLOOKUP($E143,OLD!$Q$1:$DZ$1000,MATCH("expected_assists",OLD!$Q$1:$DZ$1,0),0),0)</f>
        <v>1.48</v>
      </c>
      <c r="W143" s="93">
        <f>IFERROR(VLOOKUP($E143,OLD!$Q$1:$DZ$1000,MATCH("total_points",OLD!$Q$1:$DZ$1,0),0),0)</f>
        <v>69</v>
      </c>
      <c r="X143" s="27">
        <f>IFERROR(VLOOKUP(E143,OLD!$Q$1:$BZ$1000,MATCH("defensive_contribution",OLD!$Q$1:$BZ$1,0),0),"")</f>
        <v>220</v>
      </c>
      <c r="Z143" s="26" t="str">
        <f>API!O143&amp;" "&amp;API!Y143</f>
        <v>0 FALSE</v>
      </c>
      <c r="AA143" s="26">
        <f>API!AF143</f>
        <v>8</v>
      </c>
    </row>
    <row r="144" spans="1:27">
      <c r="A144" s="22" t="str">
        <f>IF([1]FINAL!A144=0,"",[1]FINAL!A144)</f>
        <v>Tim Iroegbunam</v>
      </c>
      <c r="B144" s="22" t="str">
        <f>IF([1]FINAL!C144=0,"",[1]FINAL!C144)</f>
        <v>Iroegbunam</v>
      </c>
      <c r="C144" s="22" t="str">
        <f>IF([1]FINAL!E144=0,"",[1]FINAL!E144)</f>
        <v/>
      </c>
      <c r="D144" s="22" t="str">
        <f>IF([1]FINAL!G144=0,"",[1]FINAL!G144)</f>
        <v/>
      </c>
      <c r="E144" s="85">
        <f>[1]FINAL!$AO144</f>
        <v>240</v>
      </c>
      <c r="F144" s="26" t="str">
        <f>[1]FINAL!$V144</f>
        <v>EVE</v>
      </c>
      <c r="G144" s="27">
        <f>IFERROR(VLOOKUP($F144,Table2!$B$1:$C$21,MATCH("MP",Table2!$B$1:$C$1,0),0),"")</f>
        <v>38</v>
      </c>
      <c r="H144" s="23">
        <f>IFERROR(VLOOKUP(A144,PlayingTime!$B$1:$T$1001,MATCH("Min",PlayingTime!$B$2:$T$2,0),0),0)</f>
        <v>1487</v>
      </c>
      <c r="I144" s="23">
        <f>IFERROR(VLOOKUP(B144,PlayingTime!$B$1:$T$1001,MATCH("Min",PlayingTime!$B$2:$T$2,0),0),0)</f>
        <v>0</v>
      </c>
      <c r="J144" s="23">
        <f>IFERROR(VLOOKUP(C144,PlayingTime!$B$1:$T$1001,MATCH("Min",PlayingTime!$B$2:$T$2,0),0),0)</f>
        <v>0</v>
      </c>
      <c r="K144" s="23">
        <f>IFERROR(VLOOKUP(D144,PlayingTime!$B$1:$T$1001,MATCH("Min",PlayingTime!$B$2:$T$2,0),0),0)</f>
        <v>0</v>
      </c>
      <c r="L144" s="93">
        <f>IFERROR(VLOOKUP($E144,OLD!$Q$1:$DZ$1000,MATCH("minutes",OLD!$Q$1:$DZ$1,0),0),0)</f>
        <v>1477</v>
      </c>
      <c r="M144" s="22">
        <f>IFERROR(VLOOKUP(A144,#REF!,MATCH("xG",#REF!,0),0),0)</f>
        <v>0</v>
      </c>
      <c r="N144" s="22">
        <f>IFERROR(VLOOKUP(B144,#REF!,MATCH("xG",#REF!,0),0),0)</f>
        <v>0</v>
      </c>
      <c r="O144" s="22">
        <f>IFERROR(VLOOKUP(C144,#REF!,MATCH("xG",#REF!,0),0),0)</f>
        <v>0</v>
      </c>
      <c r="P144" s="22">
        <f>IFERROR(VLOOKUP(D144,#REF!,MATCH("xG",#REF!,0),0),0)</f>
        <v>0</v>
      </c>
      <c r="Q144" s="92">
        <f>IFERROR(VLOOKUP($E144,OLD!$Q$1:$DZ$1000,MATCH("expected_goals",OLD!$Q$1:$DZ$1,0),0),0)</f>
        <v>0.54</v>
      </c>
      <c r="R144" s="22">
        <f>IFERROR(VLOOKUP(A144,#REF!,MATCH("xAG",#REF!,0),0),0)</f>
        <v>0</v>
      </c>
      <c r="S144" s="22">
        <f>IFERROR(VLOOKUP(B144,#REF!,MATCH("xAG",#REF!,0),0),0)</f>
        <v>0</v>
      </c>
      <c r="T144" s="22">
        <f>IFERROR(VLOOKUP(C144,#REF!,MATCH("xAG",#REF!,0),0),0)</f>
        <v>0</v>
      </c>
      <c r="U144" s="22">
        <f>IFERROR(VLOOKUP(D144,#REF!,MATCH("xAG",#REF!,0),0),0)</f>
        <v>0</v>
      </c>
      <c r="V144" s="92">
        <f>IFERROR(VLOOKUP($E144,OLD!$Q$1:$DZ$1000,MATCH("expected_assists",OLD!$Q$1:$DZ$1,0),0),0)</f>
        <v>0.71</v>
      </c>
      <c r="W144" s="93">
        <f>IFERROR(VLOOKUP($E144,OLD!$Q$1:$DZ$1000,MATCH("total_points",OLD!$Q$1:$DZ$1,0),0),0)</f>
        <v>68</v>
      </c>
      <c r="X144" s="27">
        <f>IFERROR(VLOOKUP(E144,OLD!$Q$1:$BZ$1000,MATCH("defensive_contribution",OLD!$Q$1:$BZ$1,0),0),"")</f>
        <v>189</v>
      </c>
      <c r="Z144" s="26" t="str">
        <f>API!O144&amp;" "&amp;API!Y144</f>
        <v>0 FALSE</v>
      </c>
      <c r="AA144" s="26">
        <f>API!AF144</f>
        <v>8</v>
      </c>
    </row>
    <row r="145" spans="1:27">
      <c r="A145" s="22" t="str">
        <f>IF([1]FINAL!A145=0,"",[1]FINAL!A145)</f>
        <v>Amine Adli</v>
      </c>
      <c r="B145" s="22" t="str">
        <f>IF([1]FINAL!C145=0,"",[1]FINAL!C145)</f>
        <v>Adli</v>
      </c>
      <c r="C145" s="22" t="str">
        <f>IF([1]FINAL!E145=0,"",[1]FINAL!E145)</f>
        <v/>
      </c>
      <c r="D145" s="22" t="str">
        <f>IF([1]FINAL!G145=0,"",[1]FINAL!G145)</f>
        <v/>
      </c>
      <c r="E145" s="85">
        <f>[1]FINAL!$AO145</f>
        <v>77</v>
      </c>
      <c r="F145" s="26" t="str">
        <f>[1]FINAL!$V145</f>
        <v>BOU</v>
      </c>
      <c r="G145" s="27">
        <f>IFERROR(VLOOKUP($F145,Table2!$B$1:$C$21,MATCH("MP",Table2!$B$1:$C$1,0),0),"")</f>
        <v>38</v>
      </c>
      <c r="H145" s="23">
        <f>IFERROR(VLOOKUP(A145,PlayingTime!$B$1:$T$1001,MATCH("Min",PlayingTime!$B$2:$T$2,0),0),0)</f>
        <v>1093</v>
      </c>
      <c r="I145" s="23">
        <f>IFERROR(VLOOKUP(B145,PlayingTime!$B$1:$T$1001,MATCH("Min",PlayingTime!$B$2:$T$2,0),0),0)</f>
        <v>0</v>
      </c>
      <c r="J145" s="23">
        <f>IFERROR(VLOOKUP(C145,PlayingTime!$B$1:$T$1001,MATCH("Min",PlayingTime!$B$2:$T$2,0),0),0)</f>
        <v>0</v>
      </c>
      <c r="K145" s="23">
        <f>IFERROR(VLOOKUP(D145,PlayingTime!$B$1:$T$1001,MATCH("Min",PlayingTime!$B$2:$T$2,0),0),0)</f>
        <v>0</v>
      </c>
      <c r="L145" s="93">
        <f>IFERROR(VLOOKUP($E145,OLD!$Q$1:$DZ$1000,MATCH("minutes",OLD!$Q$1:$DZ$1,0),0),0)</f>
        <v>1074</v>
      </c>
      <c r="M145" s="22">
        <f>IFERROR(VLOOKUP(A145,#REF!,MATCH("xG",#REF!,0),0),0)</f>
        <v>0</v>
      </c>
      <c r="N145" s="22">
        <f>IFERROR(VLOOKUP(B145,#REF!,MATCH("xG",#REF!,0),0),0)</f>
        <v>0</v>
      </c>
      <c r="O145" s="22">
        <f>IFERROR(VLOOKUP(C145,#REF!,MATCH("xG",#REF!,0),0),0)</f>
        <v>0</v>
      </c>
      <c r="P145" s="22">
        <f>IFERROR(VLOOKUP(D145,#REF!,MATCH("xG",#REF!,0),0),0)</f>
        <v>0</v>
      </c>
      <c r="Q145" s="92">
        <f>IFERROR(VLOOKUP($E145,OLD!$Q$1:$DZ$1000,MATCH("expected_goals",OLD!$Q$1:$DZ$1,0),0),0)</f>
        <v>2.6</v>
      </c>
      <c r="R145" s="22">
        <f>IFERROR(VLOOKUP(A145,#REF!,MATCH("xAG",#REF!,0),0),0)</f>
        <v>0</v>
      </c>
      <c r="S145" s="22">
        <f>IFERROR(VLOOKUP(B145,#REF!,MATCH("xAG",#REF!,0),0),0)</f>
        <v>0</v>
      </c>
      <c r="T145" s="22">
        <f>IFERROR(VLOOKUP(C145,#REF!,MATCH("xAG",#REF!,0),0),0)</f>
        <v>0</v>
      </c>
      <c r="U145" s="22">
        <f>IFERROR(VLOOKUP(D145,#REF!,MATCH("xAG",#REF!,0),0),0)</f>
        <v>0</v>
      </c>
      <c r="V145" s="92">
        <f>IFERROR(VLOOKUP($E145,OLD!$Q$1:$DZ$1000,MATCH("expected_assists",OLD!$Q$1:$DZ$1,0),0),0)</f>
        <v>1.62</v>
      </c>
      <c r="W145" s="93">
        <f>IFERROR(VLOOKUP($E145,OLD!$Q$1:$DZ$1000,MATCH("total_points",OLD!$Q$1:$DZ$1,0),0),0)</f>
        <v>67</v>
      </c>
      <c r="X145" s="27">
        <f>IFERROR(VLOOKUP(E145,OLD!$Q$1:$BZ$1000,MATCH("defensive_contribution",OLD!$Q$1:$BZ$1,0),0),"")</f>
        <v>123</v>
      </c>
      <c r="Z145" s="26" t="str">
        <f>API!O145&amp;" "&amp;API!Y145</f>
        <v>0 FALSE</v>
      </c>
      <c r="AA145" s="26">
        <f>API!AF145</f>
        <v>8</v>
      </c>
    </row>
    <row r="146" spans="1:27">
      <c r="A146" s="22" t="str">
        <f>IF([1]FINAL!A146=0,"",[1]FINAL!A146)</f>
        <v>Tanaka Ao</v>
      </c>
      <c r="B146" s="22" t="str">
        <f>IF([1]FINAL!C146=0,"",[1]FINAL!C146)</f>
        <v>Tanaka</v>
      </c>
      <c r="C146" s="22" t="str">
        <f>IF([1]FINAL!E146=0,"",[1]FINAL!E146)</f>
        <v>Ao Tanaka</v>
      </c>
      <c r="D146" s="22" t="str">
        <f>IF([1]FINAL!G146=0,"",[1]FINAL!G146)</f>
        <v/>
      </c>
      <c r="E146" s="85">
        <f>[1]FINAL!$AO146</f>
        <v>345</v>
      </c>
      <c r="F146" s="26" t="str">
        <f>[1]FINAL!$V146</f>
        <v>LEE</v>
      </c>
      <c r="G146" s="27">
        <f>IFERROR(VLOOKUP($F146,Table2!$B$1:$C$21,MATCH("MP",Table2!$B$1:$C$1,0),0),"")</f>
        <v>38</v>
      </c>
      <c r="H146" s="23">
        <f>IFERROR(VLOOKUP(A146,PlayingTime!$B$1:$T$1001,MATCH("Min",PlayingTime!$B$2:$T$2,0),0),0)</f>
        <v>0</v>
      </c>
      <c r="I146" s="23">
        <f>IFERROR(VLOOKUP(B146,PlayingTime!$B$1:$T$1001,MATCH("Min",PlayingTime!$B$2:$T$2,0),0),0)</f>
        <v>0</v>
      </c>
      <c r="J146" s="23">
        <f>IFERROR(VLOOKUP(C146,PlayingTime!$B$1:$T$1001,MATCH("Min",PlayingTime!$B$2:$T$2,0),0),0)</f>
        <v>1315</v>
      </c>
      <c r="K146" s="23">
        <f>IFERROR(VLOOKUP(D146,PlayingTime!$B$1:$T$1001,MATCH("Min",PlayingTime!$B$2:$T$2,0),0),0)</f>
        <v>0</v>
      </c>
      <c r="L146" s="93">
        <f>IFERROR(VLOOKUP($E146,OLD!$Q$1:$DZ$1000,MATCH("minutes",OLD!$Q$1:$DZ$1,0),0),0)</f>
        <v>1307</v>
      </c>
      <c r="M146" s="22">
        <f>IFERROR(VLOOKUP(A146,#REF!,MATCH("xG",#REF!,0),0),0)</f>
        <v>0</v>
      </c>
      <c r="N146" s="22">
        <f>IFERROR(VLOOKUP(B146,#REF!,MATCH("xG",#REF!,0),0),0)</f>
        <v>0</v>
      </c>
      <c r="O146" s="22">
        <f>IFERROR(VLOOKUP(C146,#REF!,MATCH("xG",#REF!,0),0),0)</f>
        <v>0</v>
      </c>
      <c r="P146" s="22">
        <f>IFERROR(VLOOKUP(D146,#REF!,MATCH("xG",#REF!,0),0),0)</f>
        <v>0</v>
      </c>
      <c r="Q146" s="92">
        <f>IFERROR(VLOOKUP($E146,OLD!$Q$1:$DZ$1000,MATCH("expected_goals",OLD!$Q$1:$DZ$1,0),0),0)</f>
        <v>1.44</v>
      </c>
      <c r="R146" s="22">
        <f>IFERROR(VLOOKUP(A146,#REF!,MATCH("xAG",#REF!,0),0),0)</f>
        <v>0</v>
      </c>
      <c r="S146" s="22">
        <f>IFERROR(VLOOKUP(B146,#REF!,MATCH("xAG",#REF!,0),0),0)</f>
        <v>0</v>
      </c>
      <c r="T146" s="22">
        <f>IFERROR(VLOOKUP(C146,#REF!,MATCH("xAG",#REF!,0),0),0)</f>
        <v>0</v>
      </c>
      <c r="U146" s="22">
        <f>IFERROR(VLOOKUP(D146,#REF!,MATCH("xAG",#REF!,0),0),0)</f>
        <v>0</v>
      </c>
      <c r="V146" s="92">
        <f>IFERROR(VLOOKUP($E146,OLD!$Q$1:$DZ$1000,MATCH("expected_assists",OLD!$Q$1:$DZ$1,0),0),0)</f>
        <v>1.39</v>
      </c>
      <c r="W146" s="93">
        <f>IFERROR(VLOOKUP($E146,OLD!$Q$1:$DZ$1000,MATCH("total_points",OLD!$Q$1:$DZ$1,0),0),0)</f>
        <v>67</v>
      </c>
      <c r="X146" s="27">
        <f>IFERROR(VLOOKUP(E146,OLD!$Q$1:$BZ$1000,MATCH("defensive_contribution",OLD!$Q$1:$BZ$1,0),0),"")</f>
        <v>147</v>
      </c>
      <c r="Z146" s="26" t="str">
        <f>API!O146&amp;" "&amp;API!Y146</f>
        <v>0 FALSE</v>
      </c>
      <c r="AA146" s="26">
        <f>API!AF146</f>
        <v>8</v>
      </c>
    </row>
    <row r="147" spans="1:27">
      <c r="A147" s="22" t="str">
        <f>IF([1]FINAL!A147=0,"",[1]FINAL!A147)</f>
        <v>Daichi Kamada</v>
      </c>
      <c r="B147" s="22" t="str">
        <f>IF([1]FINAL!C147=0,"",[1]FINAL!C147)</f>
        <v>Kamada</v>
      </c>
      <c r="C147" s="22" t="str">
        <f>IF([1]FINAL!E147=0,"",[1]FINAL!E147)</f>
        <v/>
      </c>
      <c r="D147" s="22" t="str">
        <f>IF([1]FINAL!G147=0,"",[1]FINAL!G147)</f>
        <v/>
      </c>
      <c r="E147" s="85">
        <f>[1]FINAL!$AO147</f>
        <v>214</v>
      </c>
      <c r="F147" s="26" t="str">
        <f>[1]FINAL!$V147</f>
        <v>CRY</v>
      </c>
      <c r="G147" s="27">
        <f>IFERROR(VLOOKUP($F147,Table2!$B$1:$C$21,MATCH("MP",Table2!$B$1:$C$1,0),0),"")</f>
        <v>38</v>
      </c>
      <c r="H147" s="23">
        <f>IFERROR(VLOOKUP(A147,PlayingTime!$B$1:$T$1001,MATCH("Min",PlayingTime!$B$2:$T$2,0),0),0)</f>
        <v>1902</v>
      </c>
      <c r="I147" s="23">
        <f>IFERROR(VLOOKUP(B147,PlayingTime!$B$1:$T$1001,MATCH("Min",PlayingTime!$B$2:$T$2,0),0),0)</f>
        <v>0</v>
      </c>
      <c r="J147" s="23">
        <f>IFERROR(VLOOKUP(C147,PlayingTime!$B$1:$T$1001,MATCH("Min",PlayingTime!$B$2:$T$2,0),0),0)</f>
        <v>0</v>
      </c>
      <c r="K147" s="23">
        <f>IFERROR(VLOOKUP(D147,PlayingTime!$B$1:$T$1001,MATCH("Min",PlayingTime!$B$2:$T$2,0),0),0)</f>
        <v>0</v>
      </c>
      <c r="L147" s="93">
        <f>IFERROR(VLOOKUP($E147,OLD!$Q$1:$DZ$1000,MATCH("minutes",OLD!$Q$1:$DZ$1,0),0),0)</f>
        <v>1899</v>
      </c>
      <c r="M147" s="22">
        <f>IFERROR(VLOOKUP(A147,#REF!,MATCH("xG",#REF!,0),0),0)</f>
        <v>0</v>
      </c>
      <c r="N147" s="22">
        <f>IFERROR(VLOOKUP(B147,#REF!,MATCH("xG",#REF!,0),0),0)</f>
        <v>0</v>
      </c>
      <c r="O147" s="22">
        <f>IFERROR(VLOOKUP(C147,#REF!,MATCH("xG",#REF!,0),0),0)</f>
        <v>0</v>
      </c>
      <c r="P147" s="22">
        <f>IFERROR(VLOOKUP(D147,#REF!,MATCH("xG",#REF!,0),0),0)</f>
        <v>0</v>
      </c>
      <c r="Q147" s="92">
        <f>IFERROR(VLOOKUP($E147,OLD!$Q$1:$DZ$1000,MATCH("expected_goals",OLD!$Q$1:$DZ$1,0),0),0)</f>
        <v>1.64</v>
      </c>
      <c r="R147" s="22">
        <f>IFERROR(VLOOKUP(A147,#REF!,MATCH("xAG",#REF!,0),0),0)</f>
        <v>0</v>
      </c>
      <c r="S147" s="22">
        <f>IFERROR(VLOOKUP(B147,#REF!,MATCH("xAG",#REF!,0),0),0)</f>
        <v>0</v>
      </c>
      <c r="T147" s="22">
        <f>IFERROR(VLOOKUP(C147,#REF!,MATCH("xAG",#REF!,0),0),0)</f>
        <v>0</v>
      </c>
      <c r="U147" s="22">
        <f>IFERROR(VLOOKUP(D147,#REF!,MATCH("xAG",#REF!,0),0),0)</f>
        <v>0</v>
      </c>
      <c r="V147" s="92">
        <f>IFERROR(VLOOKUP($E147,OLD!$Q$1:$DZ$1000,MATCH("expected_assists",OLD!$Q$1:$DZ$1,0),0),0)</f>
        <v>3.24</v>
      </c>
      <c r="W147" s="93">
        <f>IFERROR(VLOOKUP($E147,OLD!$Q$1:$DZ$1000,MATCH("total_points",OLD!$Q$1:$DZ$1,0),0),0)</f>
        <v>67</v>
      </c>
      <c r="X147" s="27">
        <f>IFERROR(VLOOKUP(E147,OLD!$Q$1:$BZ$1000,MATCH("defensive_contribution",OLD!$Q$1:$BZ$1,0),0),"")</f>
        <v>208</v>
      </c>
      <c r="Z147" s="26" t="str">
        <f>API!O147&amp;" "&amp;API!Y147</f>
        <v>0 FALSE</v>
      </c>
      <c r="AA147" s="26">
        <f>API!AF147</f>
        <v>8</v>
      </c>
    </row>
    <row r="148" spans="1:27">
      <c r="A148" s="22" t="str">
        <f>IF([1]FINAL!A148=0,"",[1]FINAL!A148)</f>
        <v>Saša Lukić</v>
      </c>
      <c r="B148" s="22" t="str">
        <f>IF([1]FINAL!C148=0,"",[1]FINAL!C148)</f>
        <v>Lukić</v>
      </c>
      <c r="C148" s="22" t="str">
        <f>IF([1]FINAL!E148=0,"",[1]FINAL!E148)</f>
        <v/>
      </c>
      <c r="D148" s="22" t="str">
        <f>IF([1]FINAL!G148=0,"",[1]FINAL!G148)</f>
        <v/>
      </c>
      <c r="E148" s="85">
        <f>[1]FINAL!$AO148</f>
        <v>267</v>
      </c>
      <c r="F148" s="26" t="str">
        <f>[1]FINAL!$V148</f>
        <v>FUL</v>
      </c>
      <c r="G148" s="27">
        <f>IFERROR(VLOOKUP($F148,Table2!$B$1:$C$21,MATCH("MP",Table2!$B$1:$C$1,0),0),"")</f>
        <v>38</v>
      </c>
      <c r="H148" s="23">
        <f>IFERROR(VLOOKUP(A148,PlayingTime!$B$1:$T$1001,MATCH("Min",PlayingTime!$B$2:$T$2,0),0),0)</f>
        <v>1734</v>
      </c>
      <c r="I148" s="23">
        <f>IFERROR(VLOOKUP(B148,PlayingTime!$B$1:$T$1001,MATCH("Min",PlayingTime!$B$2:$T$2,0),0),0)</f>
        <v>0</v>
      </c>
      <c r="J148" s="23">
        <f>IFERROR(VLOOKUP(C148,PlayingTime!$B$1:$T$1001,MATCH("Min",PlayingTime!$B$2:$T$2,0),0),0)</f>
        <v>0</v>
      </c>
      <c r="K148" s="23">
        <f>IFERROR(VLOOKUP(D148,PlayingTime!$B$1:$T$1001,MATCH("Min",PlayingTime!$B$2:$T$2,0),0),0)</f>
        <v>0</v>
      </c>
      <c r="L148" s="93">
        <f>IFERROR(VLOOKUP($E148,OLD!$Q$1:$DZ$1000,MATCH("minutes",OLD!$Q$1:$DZ$1,0),0),0)</f>
        <v>1730</v>
      </c>
      <c r="M148" s="22">
        <f>IFERROR(VLOOKUP(A148,#REF!,MATCH("xG",#REF!,0),0),0)</f>
        <v>0</v>
      </c>
      <c r="N148" s="22">
        <f>IFERROR(VLOOKUP(B148,#REF!,MATCH("xG",#REF!,0),0),0)</f>
        <v>0</v>
      </c>
      <c r="O148" s="22">
        <f>IFERROR(VLOOKUP(C148,#REF!,MATCH("xG",#REF!,0),0),0)</f>
        <v>0</v>
      </c>
      <c r="P148" s="22">
        <f>IFERROR(VLOOKUP(D148,#REF!,MATCH("xG",#REF!,0),0),0)</f>
        <v>0</v>
      </c>
      <c r="Q148" s="92">
        <f>IFERROR(VLOOKUP($E148,OLD!$Q$1:$DZ$1000,MATCH("expected_goals",OLD!$Q$1:$DZ$1,0),0),0)</f>
        <v>2.23</v>
      </c>
      <c r="R148" s="22">
        <f>IFERROR(VLOOKUP(A148,#REF!,MATCH("xAG",#REF!,0),0),0)</f>
        <v>0</v>
      </c>
      <c r="S148" s="22">
        <f>IFERROR(VLOOKUP(B148,#REF!,MATCH("xAG",#REF!,0),0),0)</f>
        <v>0</v>
      </c>
      <c r="T148" s="22">
        <f>IFERROR(VLOOKUP(C148,#REF!,MATCH("xAG",#REF!,0),0),0)</f>
        <v>0</v>
      </c>
      <c r="U148" s="22">
        <f>IFERROR(VLOOKUP(D148,#REF!,MATCH("xAG",#REF!,0),0),0)</f>
        <v>0</v>
      </c>
      <c r="V148" s="92">
        <f>IFERROR(VLOOKUP($E148,OLD!$Q$1:$DZ$1000,MATCH("expected_assists",OLD!$Q$1:$DZ$1,0),0),0)</f>
        <v>1.91</v>
      </c>
      <c r="W148" s="93">
        <f>IFERROR(VLOOKUP($E148,OLD!$Q$1:$DZ$1000,MATCH("total_points",OLD!$Q$1:$DZ$1,0),0),0)</f>
        <v>67</v>
      </c>
      <c r="X148" s="27">
        <f>IFERROR(VLOOKUP(E148,OLD!$Q$1:$BZ$1000,MATCH("defensive_contribution",OLD!$Q$1:$BZ$1,0),0),"")</f>
        <v>183</v>
      </c>
      <c r="Z148" s="26" t="str">
        <f>API!O148&amp;" "&amp;API!Y148</f>
        <v>0 FALSE</v>
      </c>
      <c r="AA148" s="26">
        <f>API!AF148</f>
        <v>8</v>
      </c>
    </row>
    <row r="149" spans="1:27">
      <c r="A149" s="22" t="str">
        <f>IF([1]FINAL!A149=0,"",[1]FINAL!A149)</f>
        <v>Jacob Ramsey</v>
      </c>
      <c r="B149" s="22" t="str">
        <f>IF([1]FINAL!C149=0,"",[1]FINAL!C149)</f>
        <v>J.Ramsey</v>
      </c>
      <c r="C149" s="22" t="str">
        <f>IF([1]FINAL!E149=0,"",[1]FINAL!E149)</f>
        <v/>
      </c>
      <c r="D149" s="22" t="str">
        <f>IF([1]FINAL!G149=0,"",[1]FINAL!G149)</f>
        <v/>
      </c>
      <c r="E149" s="85">
        <f>[1]FINAL!$AO149</f>
        <v>456</v>
      </c>
      <c r="F149" s="26" t="str">
        <f>[1]FINAL!$V149</f>
        <v>NEW</v>
      </c>
      <c r="G149" s="27">
        <f>IFERROR(VLOOKUP($F149,Table2!$B$1:$C$21,MATCH("MP",Table2!$B$1:$C$1,0),0),"")</f>
        <v>38</v>
      </c>
      <c r="H149" s="23">
        <f>IFERROR(VLOOKUP(A149,PlayingTime!$B$1:$T$1001,MATCH("Min",PlayingTime!$B$2:$T$2,0),0),0)</f>
        <v>1450</v>
      </c>
      <c r="I149" s="23">
        <f>IFERROR(VLOOKUP(B149,PlayingTime!$B$1:$T$1001,MATCH("Min",PlayingTime!$B$2:$T$2,0),0),0)</f>
        <v>0</v>
      </c>
      <c r="J149" s="23">
        <f>IFERROR(VLOOKUP(C149,PlayingTime!$B$1:$T$1001,MATCH("Min",PlayingTime!$B$2:$T$2,0),0),0)</f>
        <v>0</v>
      </c>
      <c r="K149" s="23">
        <f>IFERROR(VLOOKUP(D149,PlayingTime!$B$1:$T$1001,MATCH("Min",PlayingTime!$B$2:$T$2,0),0),0)</f>
        <v>0</v>
      </c>
      <c r="L149" s="93">
        <f>IFERROR(VLOOKUP($E149,OLD!$Q$1:$DZ$1000,MATCH("minutes",OLD!$Q$1:$DZ$1,0),0),0)</f>
        <v>1441</v>
      </c>
      <c r="M149" s="22">
        <f>IFERROR(VLOOKUP(A149,#REF!,MATCH("xG",#REF!,0),0),0)</f>
        <v>0</v>
      </c>
      <c r="N149" s="22">
        <f>IFERROR(VLOOKUP(B149,#REF!,MATCH("xG",#REF!,0),0),0)</f>
        <v>0</v>
      </c>
      <c r="O149" s="22">
        <f>IFERROR(VLOOKUP(C149,#REF!,MATCH("xG",#REF!,0),0),0)</f>
        <v>0</v>
      </c>
      <c r="P149" s="22">
        <f>IFERROR(VLOOKUP(D149,#REF!,MATCH("xG",#REF!,0),0),0)</f>
        <v>0</v>
      </c>
      <c r="Q149" s="92">
        <f>IFERROR(VLOOKUP($E149,OLD!$Q$1:$DZ$1000,MATCH("expected_goals",OLD!$Q$1:$DZ$1,0),0),0)</f>
        <v>1.2</v>
      </c>
      <c r="R149" s="22">
        <f>IFERROR(VLOOKUP(A149,#REF!,MATCH("xAG",#REF!,0),0),0)</f>
        <v>0</v>
      </c>
      <c r="S149" s="22">
        <f>IFERROR(VLOOKUP(B149,#REF!,MATCH("xAG",#REF!,0),0),0)</f>
        <v>0</v>
      </c>
      <c r="T149" s="22">
        <f>IFERROR(VLOOKUP(C149,#REF!,MATCH("xAG",#REF!,0),0),0)</f>
        <v>0</v>
      </c>
      <c r="U149" s="22">
        <f>IFERROR(VLOOKUP(D149,#REF!,MATCH("xAG",#REF!,0),0),0)</f>
        <v>0</v>
      </c>
      <c r="V149" s="92">
        <f>IFERROR(VLOOKUP($E149,OLD!$Q$1:$DZ$1000,MATCH("expected_assists",OLD!$Q$1:$DZ$1,0),0),0)</f>
        <v>1.45</v>
      </c>
      <c r="W149" s="93">
        <f>IFERROR(VLOOKUP($E149,OLD!$Q$1:$DZ$1000,MATCH("total_points",OLD!$Q$1:$DZ$1,0),0),0)</f>
        <v>62</v>
      </c>
      <c r="X149" s="27">
        <f>IFERROR(VLOOKUP(E149,OLD!$Q$1:$BZ$1000,MATCH("defensive_contribution",OLD!$Q$1:$BZ$1,0),0),"")</f>
        <v>149</v>
      </c>
      <c r="Z149" s="26" t="str">
        <f>API!O149&amp;" "&amp;API!Y149</f>
        <v>0 FALSE</v>
      </c>
      <c r="AA149" s="26">
        <f>API!AF149</f>
        <v>8</v>
      </c>
    </row>
    <row r="150" spans="1:27">
      <c r="A150" s="22" t="str">
        <f>IF([1]FINAL!A150=0,"",[1]FINAL!A150)</f>
        <v>Archie Gray</v>
      </c>
      <c r="B150" s="22" t="str">
        <f>IF([1]FINAL!C150=0,"",[1]FINAL!C150)</f>
        <v>Gray</v>
      </c>
      <c r="C150" s="22" t="str">
        <f>IF([1]FINAL!E150=0,"",[1]FINAL!E150)</f>
        <v/>
      </c>
      <c r="D150" s="22" t="str">
        <f>IF([1]FINAL!G150=0,"",[1]FINAL!G150)</f>
        <v/>
      </c>
      <c r="E150" s="85">
        <f>[1]FINAL!$AO150</f>
        <v>522</v>
      </c>
      <c r="F150" s="26" t="str">
        <f>[1]FINAL!$V150</f>
        <v>TOT</v>
      </c>
      <c r="G150" s="27">
        <f>IFERROR(VLOOKUP($F150,Table2!$B$1:$C$21,MATCH("MP",Table2!$B$1:$C$1,0),0),"")</f>
        <v>38</v>
      </c>
      <c r="H150" s="23">
        <f>IFERROR(VLOOKUP(A150,PlayingTime!$B$1:$T$1001,MATCH("Min",PlayingTime!$B$2:$T$2,0),0),0)</f>
        <v>1478</v>
      </c>
      <c r="I150" s="23">
        <f>IFERROR(VLOOKUP(B150,PlayingTime!$B$1:$T$1001,MATCH("Min",PlayingTime!$B$2:$T$2,0),0),0)</f>
        <v>0</v>
      </c>
      <c r="J150" s="23">
        <f>IFERROR(VLOOKUP(C150,PlayingTime!$B$1:$T$1001,MATCH("Min",PlayingTime!$B$2:$T$2,0),0),0)</f>
        <v>0</v>
      </c>
      <c r="K150" s="23">
        <f>IFERROR(VLOOKUP(D150,PlayingTime!$B$1:$T$1001,MATCH("Min",PlayingTime!$B$2:$T$2,0),0),0)</f>
        <v>0</v>
      </c>
      <c r="L150" s="93">
        <f>IFERROR(VLOOKUP($E150,OLD!$Q$1:$DZ$1000,MATCH("minutes",OLD!$Q$1:$DZ$1,0),0),0)</f>
        <v>1471</v>
      </c>
      <c r="M150" s="22">
        <f>IFERROR(VLOOKUP(A150,#REF!,MATCH("xG",#REF!,0),0),0)</f>
        <v>0</v>
      </c>
      <c r="N150" s="22">
        <f>IFERROR(VLOOKUP(B150,#REF!,MATCH("xG",#REF!,0),0),0)</f>
        <v>0</v>
      </c>
      <c r="O150" s="22">
        <f>IFERROR(VLOOKUP(C150,#REF!,MATCH("xG",#REF!,0),0),0)</f>
        <v>0</v>
      </c>
      <c r="P150" s="22">
        <f>IFERROR(VLOOKUP(D150,#REF!,MATCH("xG",#REF!,0),0),0)</f>
        <v>0</v>
      </c>
      <c r="Q150" s="92">
        <f>IFERROR(VLOOKUP($E150,OLD!$Q$1:$DZ$1000,MATCH("expected_goals",OLD!$Q$1:$DZ$1,0),0),0)</f>
        <v>1.5</v>
      </c>
      <c r="R150" s="22">
        <f>IFERROR(VLOOKUP(A150,#REF!,MATCH("xAG",#REF!,0),0),0)</f>
        <v>0</v>
      </c>
      <c r="S150" s="22">
        <f>IFERROR(VLOOKUP(B150,#REF!,MATCH("xAG",#REF!,0),0),0)</f>
        <v>0</v>
      </c>
      <c r="T150" s="22">
        <f>IFERROR(VLOOKUP(C150,#REF!,MATCH("xAG",#REF!,0),0),0)</f>
        <v>0</v>
      </c>
      <c r="U150" s="22">
        <f>IFERROR(VLOOKUP(D150,#REF!,MATCH("xAG",#REF!,0),0),0)</f>
        <v>0</v>
      </c>
      <c r="V150" s="92">
        <f>IFERROR(VLOOKUP($E150,OLD!$Q$1:$DZ$1000,MATCH("expected_assists",OLD!$Q$1:$DZ$1,0),0),0)</f>
        <v>1.29</v>
      </c>
      <c r="W150" s="93">
        <f>IFERROR(VLOOKUP($E150,OLD!$Q$1:$DZ$1000,MATCH("total_points",OLD!$Q$1:$DZ$1,0),0),0)</f>
        <v>61</v>
      </c>
      <c r="X150" s="27">
        <f>IFERROR(VLOOKUP(E150,OLD!$Q$1:$BZ$1000,MATCH("defensive_contribution",OLD!$Q$1:$BZ$1,0),0),"")</f>
        <v>132</v>
      </c>
      <c r="Z150" s="26" t="str">
        <f>API!O150&amp;" "&amp;API!Y150</f>
        <v>0 FALSE</v>
      </c>
      <c r="AA150" s="26">
        <f>API!AF150</f>
        <v>8</v>
      </c>
    </row>
    <row r="151" spans="1:27">
      <c r="A151" s="22" t="str">
        <f>IF([1]FINAL!A151=0,"",[1]FINAL!A151)</f>
        <v>Boubacar Kamara</v>
      </c>
      <c r="B151" s="22" t="str">
        <f>IF([1]FINAL!C151=0,"",[1]FINAL!C151)</f>
        <v>Kamara</v>
      </c>
      <c r="C151" s="22" t="str">
        <f>IF([1]FINAL!E151=0,"",[1]FINAL!E151)</f>
        <v/>
      </c>
      <c r="D151" s="22" t="str">
        <f>IF([1]FINAL!G151=0,"",[1]FINAL!G151)</f>
        <v/>
      </c>
      <c r="E151" s="85">
        <f>[1]FINAL!$AO151</f>
        <v>47</v>
      </c>
      <c r="F151" s="26" t="str">
        <f>[1]FINAL!$V151</f>
        <v>AVL</v>
      </c>
      <c r="G151" s="27">
        <f>IFERROR(VLOOKUP($F151,Table2!$B$1:$C$21,MATCH("MP",Table2!$B$1:$C$1,0),0),"")</f>
        <v>38</v>
      </c>
      <c r="H151" s="23">
        <f>IFERROR(VLOOKUP(A151,PlayingTime!$B$1:$T$1001,MATCH("Min",PlayingTime!$B$2:$T$2,0),0),0)</f>
        <v>1411</v>
      </c>
      <c r="I151" s="23">
        <f>IFERROR(VLOOKUP(B151,PlayingTime!$B$1:$T$1001,MATCH("Min",PlayingTime!$B$2:$T$2,0),0),0)</f>
        <v>0</v>
      </c>
      <c r="J151" s="23">
        <f>IFERROR(VLOOKUP(C151,PlayingTime!$B$1:$T$1001,MATCH("Min",PlayingTime!$B$2:$T$2,0),0),0)</f>
        <v>0</v>
      </c>
      <c r="K151" s="23">
        <f>IFERROR(VLOOKUP(D151,PlayingTime!$B$1:$T$1001,MATCH("Min",PlayingTime!$B$2:$T$2,0),0),0)</f>
        <v>0</v>
      </c>
      <c r="L151" s="93">
        <f>IFERROR(VLOOKUP($E151,OLD!$Q$1:$DZ$1000,MATCH("minutes",OLD!$Q$1:$DZ$1,0),0),0)</f>
        <v>1410</v>
      </c>
      <c r="M151" s="22">
        <f>IFERROR(VLOOKUP(A151,#REF!,MATCH("xG",#REF!,0),0),0)</f>
        <v>0</v>
      </c>
      <c r="N151" s="22">
        <f>IFERROR(VLOOKUP(B151,#REF!,MATCH("xG",#REF!,0),0),0)</f>
        <v>0</v>
      </c>
      <c r="O151" s="22">
        <f>IFERROR(VLOOKUP(C151,#REF!,MATCH("xG",#REF!,0),0),0)</f>
        <v>0</v>
      </c>
      <c r="P151" s="22">
        <f>IFERROR(VLOOKUP(D151,#REF!,MATCH("xG",#REF!,0),0),0)</f>
        <v>0</v>
      </c>
      <c r="Q151" s="92">
        <f>IFERROR(VLOOKUP($E151,OLD!$Q$1:$DZ$1000,MATCH("expected_goals",OLD!$Q$1:$DZ$1,0),0),0)</f>
        <v>0.53</v>
      </c>
      <c r="R151" s="22">
        <f>IFERROR(VLOOKUP(A151,#REF!,MATCH("xAG",#REF!,0),0),0)</f>
        <v>0</v>
      </c>
      <c r="S151" s="22">
        <f>IFERROR(VLOOKUP(B151,#REF!,MATCH("xAG",#REF!,0),0),0)</f>
        <v>0</v>
      </c>
      <c r="T151" s="22">
        <f>IFERROR(VLOOKUP(C151,#REF!,MATCH("xAG",#REF!,0),0),0)</f>
        <v>0</v>
      </c>
      <c r="U151" s="22">
        <f>IFERROR(VLOOKUP(D151,#REF!,MATCH("xAG",#REF!,0),0),0)</f>
        <v>0</v>
      </c>
      <c r="V151" s="92">
        <f>IFERROR(VLOOKUP($E151,OLD!$Q$1:$DZ$1000,MATCH("expected_assists",OLD!$Q$1:$DZ$1,0),0),0)</f>
        <v>0.84</v>
      </c>
      <c r="W151" s="93">
        <f>IFERROR(VLOOKUP($E151,OLD!$Q$1:$DZ$1000,MATCH("total_points",OLD!$Q$1:$DZ$1,0),0),0)</f>
        <v>61</v>
      </c>
      <c r="X151" s="27">
        <f>IFERROR(VLOOKUP(E151,OLD!$Q$1:$BZ$1000,MATCH("defensive_contribution",OLD!$Q$1:$BZ$1,0),0),"")</f>
        <v>149</v>
      </c>
      <c r="Z151" s="26" t="str">
        <f>API!O151&amp;" "&amp;API!Y151</f>
        <v>0 FALSE</v>
      </c>
      <c r="AA151" s="26">
        <f>API!AF151</f>
        <v>8</v>
      </c>
    </row>
    <row r="152" spans="1:27">
      <c r="A152" s="22" t="str">
        <f>IF([1]FINAL!A152=0,"",[1]FINAL!A152)</f>
        <v>David Brooks</v>
      </c>
      <c r="B152" s="22" t="str">
        <f>IF([1]FINAL!C152=0,"",[1]FINAL!C152)</f>
        <v>Brooks</v>
      </c>
      <c r="C152" s="22" t="str">
        <f>IF([1]FINAL!E152=0,"",[1]FINAL!E152)</f>
        <v/>
      </c>
      <c r="D152" s="22" t="str">
        <f>IF([1]FINAL!G152=0,"",[1]FINAL!G152)</f>
        <v/>
      </c>
      <c r="E152" s="85">
        <f>[1]FINAL!$AO152</f>
        <v>74</v>
      </c>
      <c r="F152" s="26" t="str">
        <f>[1]FINAL!$V152</f>
        <v>BOU</v>
      </c>
      <c r="G152" s="27">
        <f>IFERROR(VLOOKUP($F152,Table2!$B$1:$C$21,MATCH("MP",Table2!$B$1:$C$1,0),0),"")</f>
        <v>38</v>
      </c>
      <c r="H152" s="23">
        <f>IFERROR(VLOOKUP(A152,PlayingTime!$B$1:$T$1001,MATCH("Min",PlayingTime!$B$2:$T$2,0),0),0)</f>
        <v>1204</v>
      </c>
      <c r="I152" s="23">
        <f>IFERROR(VLOOKUP(B152,PlayingTime!$B$1:$T$1001,MATCH("Min",PlayingTime!$B$2:$T$2,0),0),0)</f>
        <v>0</v>
      </c>
      <c r="J152" s="23">
        <f>IFERROR(VLOOKUP(C152,PlayingTime!$B$1:$T$1001,MATCH("Min",PlayingTime!$B$2:$T$2,0),0),0)</f>
        <v>0</v>
      </c>
      <c r="K152" s="23">
        <f>IFERROR(VLOOKUP(D152,PlayingTime!$B$1:$T$1001,MATCH("Min",PlayingTime!$B$2:$T$2,0),0),0)</f>
        <v>0</v>
      </c>
      <c r="L152" s="93">
        <f>IFERROR(VLOOKUP($E152,OLD!$Q$1:$DZ$1000,MATCH("minutes",OLD!$Q$1:$DZ$1,0),0),0)</f>
        <v>1188</v>
      </c>
      <c r="M152" s="22">
        <f>IFERROR(VLOOKUP(A152,#REF!,MATCH("xG",#REF!,0),0),0)</f>
        <v>0</v>
      </c>
      <c r="N152" s="22">
        <f>IFERROR(VLOOKUP(B152,#REF!,MATCH("xG",#REF!,0),0),0)</f>
        <v>0</v>
      </c>
      <c r="O152" s="22">
        <f>IFERROR(VLOOKUP(C152,#REF!,MATCH("xG",#REF!,0),0),0)</f>
        <v>0</v>
      </c>
      <c r="P152" s="22">
        <f>IFERROR(VLOOKUP(D152,#REF!,MATCH("xG",#REF!,0),0),0)</f>
        <v>0</v>
      </c>
      <c r="Q152" s="92">
        <f>IFERROR(VLOOKUP($E152,OLD!$Q$1:$DZ$1000,MATCH("expected_goals",OLD!$Q$1:$DZ$1,0),0),0)</f>
        <v>5.81</v>
      </c>
      <c r="R152" s="22">
        <f>IFERROR(VLOOKUP(A152,#REF!,MATCH("xAG",#REF!,0),0),0)</f>
        <v>0</v>
      </c>
      <c r="S152" s="22">
        <f>IFERROR(VLOOKUP(B152,#REF!,MATCH("xAG",#REF!,0),0),0)</f>
        <v>0</v>
      </c>
      <c r="T152" s="22">
        <f>IFERROR(VLOOKUP(C152,#REF!,MATCH("xAG",#REF!,0),0),0)</f>
        <v>0</v>
      </c>
      <c r="U152" s="22">
        <f>IFERROR(VLOOKUP(D152,#REF!,MATCH("xAG",#REF!,0),0),0)</f>
        <v>0</v>
      </c>
      <c r="V152" s="92">
        <f>IFERROR(VLOOKUP($E152,OLD!$Q$1:$DZ$1000,MATCH("expected_assists",OLD!$Q$1:$DZ$1,0),0),0)</f>
        <v>3.4</v>
      </c>
      <c r="W152" s="93">
        <f>IFERROR(VLOOKUP($E152,OLD!$Q$1:$DZ$1000,MATCH("total_points",OLD!$Q$1:$DZ$1,0),0),0)</f>
        <v>59</v>
      </c>
      <c r="X152" s="27">
        <f>IFERROR(VLOOKUP(E152,OLD!$Q$1:$BZ$1000,MATCH("defensive_contribution",OLD!$Q$1:$BZ$1,0),0),"")</f>
        <v>94</v>
      </c>
      <c r="Z152" s="26" t="str">
        <f>API!O152&amp;" "&amp;API!Y152</f>
        <v>0 FALSE</v>
      </c>
      <c r="AA152" s="26">
        <f>API!AF152</f>
        <v>8</v>
      </c>
    </row>
    <row r="153" spans="1:27">
      <c r="A153" s="22" t="str">
        <f>IF([1]FINAL!A153=0,"",[1]FINAL!A153)</f>
        <v>Sean Longstaff</v>
      </c>
      <c r="B153" s="22" t="str">
        <f>IF([1]FINAL!C153=0,"",[1]FINAL!C153)</f>
        <v>Longstaff</v>
      </c>
      <c r="C153" s="22" t="str">
        <f>IF([1]FINAL!E153=0,"",[1]FINAL!E153)</f>
        <v/>
      </c>
      <c r="D153" s="22" t="str">
        <f>IF([1]FINAL!G153=0,"",[1]FINAL!G153)</f>
        <v/>
      </c>
      <c r="E153" s="85">
        <f>[1]FINAL!$AO153</f>
        <v>339</v>
      </c>
      <c r="F153" s="26" t="str">
        <f>[1]FINAL!$V153</f>
        <v>LEE</v>
      </c>
      <c r="G153" s="27">
        <f>IFERROR(VLOOKUP($F153,Table2!$B$1:$C$21,MATCH("MP",Table2!$B$1:$C$1,0),0),"")</f>
        <v>38</v>
      </c>
      <c r="H153" s="23">
        <f>IFERROR(VLOOKUP(A153,PlayingTime!$B$1:$T$1001,MATCH("Min",PlayingTime!$B$2:$T$2,0),0),0)</f>
        <v>1011</v>
      </c>
      <c r="I153" s="23">
        <f>IFERROR(VLOOKUP(B153,PlayingTime!$B$1:$T$1001,MATCH("Min",PlayingTime!$B$2:$T$2,0),0),0)</f>
        <v>0</v>
      </c>
      <c r="J153" s="23">
        <f>IFERROR(VLOOKUP(C153,PlayingTime!$B$1:$T$1001,MATCH("Min",PlayingTime!$B$2:$T$2,0),0),0)</f>
        <v>0</v>
      </c>
      <c r="K153" s="23">
        <f>IFERROR(VLOOKUP(D153,PlayingTime!$B$1:$T$1001,MATCH("Min",PlayingTime!$B$2:$T$2,0),0),0)</f>
        <v>0</v>
      </c>
      <c r="L153" s="93">
        <f>IFERROR(VLOOKUP($E153,OLD!$Q$1:$DZ$1000,MATCH("minutes",OLD!$Q$1:$DZ$1,0),0),0)</f>
        <v>1003</v>
      </c>
      <c r="M153" s="22">
        <f>IFERROR(VLOOKUP(A153,#REF!,MATCH("xG",#REF!,0),0),0)</f>
        <v>0</v>
      </c>
      <c r="N153" s="22">
        <f>IFERROR(VLOOKUP(B153,#REF!,MATCH("xG",#REF!,0),0),0)</f>
        <v>0</v>
      </c>
      <c r="O153" s="22">
        <f>IFERROR(VLOOKUP(C153,#REF!,MATCH("xG",#REF!,0),0),0)</f>
        <v>0</v>
      </c>
      <c r="P153" s="22">
        <f>IFERROR(VLOOKUP(D153,#REF!,MATCH("xG",#REF!,0),0),0)</f>
        <v>0</v>
      </c>
      <c r="Q153" s="92">
        <f>IFERROR(VLOOKUP($E153,OLD!$Q$1:$DZ$1000,MATCH("expected_goals",OLD!$Q$1:$DZ$1,0),0),0)</f>
        <v>1.23</v>
      </c>
      <c r="R153" s="22">
        <f>IFERROR(VLOOKUP(A153,#REF!,MATCH("xAG",#REF!,0),0),0)</f>
        <v>0</v>
      </c>
      <c r="S153" s="22">
        <f>IFERROR(VLOOKUP(B153,#REF!,MATCH("xAG",#REF!,0),0),0)</f>
        <v>0</v>
      </c>
      <c r="T153" s="22">
        <f>IFERROR(VLOOKUP(C153,#REF!,MATCH("xAG",#REF!,0),0),0)</f>
        <v>0</v>
      </c>
      <c r="U153" s="22">
        <f>IFERROR(VLOOKUP(D153,#REF!,MATCH("xAG",#REF!,0),0),0)</f>
        <v>0</v>
      </c>
      <c r="V153" s="92">
        <f>IFERROR(VLOOKUP($E153,OLD!$Q$1:$DZ$1000,MATCH("expected_assists",OLD!$Q$1:$DZ$1,0),0),0)</f>
        <v>1.87</v>
      </c>
      <c r="W153" s="93">
        <f>IFERROR(VLOOKUP($E153,OLD!$Q$1:$DZ$1000,MATCH("total_points",OLD!$Q$1:$DZ$1,0),0),0)</f>
        <v>56</v>
      </c>
      <c r="X153" s="27">
        <f>IFERROR(VLOOKUP(E153,OLD!$Q$1:$BZ$1000,MATCH("defensive_contribution",OLD!$Q$1:$BZ$1,0),0),"")</f>
        <v>110</v>
      </c>
      <c r="Z153" s="26" t="str">
        <f>API!O153&amp;" "&amp;API!Y153</f>
        <v>0 FALSE</v>
      </c>
      <c r="AA153" s="26">
        <f>API!AF153</f>
        <v>8</v>
      </c>
    </row>
    <row r="154" spans="1:27">
      <c r="A154" s="22" t="str">
        <f>IF([1]FINAL!A154=0,"",[1]FINAL!A154)</f>
        <v>Ilia Gruev</v>
      </c>
      <c r="B154" s="22" t="str">
        <f>IF([1]FINAL!C154=0,"",[1]FINAL!C154)</f>
        <v>Gruev</v>
      </c>
      <c r="C154" s="22" t="str">
        <f>IF([1]FINAL!E154=0,"",[1]FINAL!E154)</f>
        <v/>
      </c>
      <c r="D154" s="22" t="str">
        <f>IF([1]FINAL!G154=0,"",[1]FINAL!G154)</f>
        <v/>
      </c>
      <c r="E154" s="85">
        <f>[1]FINAL!$AO154</f>
        <v>344</v>
      </c>
      <c r="F154" s="26" t="str">
        <f>[1]FINAL!$V154</f>
        <v>LEE</v>
      </c>
      <c r="G154" s="27">
        <f>IFERROR(VLOOKUP($F154,Table2!$B$1:$C$21,MATCH("MP",Table2!$B$1:$C$1,0),0),"")</f>
        <v>38</v>
      </c>
      <c r="H154" s="23">
        <f>IFERROR(VLOOKUP(A154,PlayingTime!$B$1:$T$1001,MATCH("Min",PlayingTime!$B$2:$T$2,0),0),0)</f>
        <v>1323</v>
      </c>
      <c r="I154" s="23">
        <f>IFERROR(VLOOKUP(B154,PlayingTime!$B$1:$T$1001,MATCH("Min",PlayingTime!$B$2:$T$2,0),0),0)</f>
        <v>0</v>
      </c>
      <c r="J154" s="23">
        <f>IFERROR(VLOOKUP(C154,PlayingTime!$B$1:$T$1001,MATCH("Min",PlayingTime!$B$2:$T$2,0),0),0)</f>
        <v>0</v>
      </c>
      <c r="K154" s="23">
        <f>IFERROR(VLOOKUP(D154,PlayingTime!$B$1:$T$1001,MATCH("Min",PlayingTime!$B$2:$T$2,0),0),0)</f>
        <v>0</v>
      </c>
      <c r="L154" s="93">
        <f>IFERROR(VLOOKUP($E154,OLD!$Q$1:$DZ$1000,MATCH("minutes",OLD!$Q$1:$DZ$1,0),0),0)</f>
        <v>1318</v>
      </c>
      <c r="M154" s="22">
        <f>IFERROR(VLOOKUP(A154,#REF!,MATCH("xG",#REF!,0),0),0)</f>
        <v>0</v>
      </c>
      <c r="N154" s="22">
        <f>IFERROR(VLOOKUP(B154,#REF!,MATCH("xG",#REF!,0),0),0)</f>
        <v>0</v>
      </c>
      <c r="O154" s="22">
        <f>IFERROR(VLOOKUP(C154,#REF!,MATCH("xG",#REF!,0),0),0)</f>
        <v>0</v>
      </c>
      <c r="P154" s="22">
        <f>IFERROR(VLOOKUP(D154,#REF!,MATCH("xG",#REF!,0),0),0)</f>
        <v>0</v>
      </c>
      <c r="Q154" s="92">
        <f>IFERROR(VLOOKUP($E154,OLD!$Q$1:$DZ$1000,MATCH("expected_goals",OLD!$Q$1:$DZ$1,0),0),0)</f>
        <v>0.49</v>
      </c>
      <c r="R154" s="22">
        <f>IFERROR(VLOOKUP(A154,#REF!,MATCH("xAG",#REF!,0),0),0)</f>
        <v>0</v>
      </c>
      <c r="S154" s="22">
        <f>IFERROR(VLOOKUP(B154,#REF!,MATCH("xAG",#REF!,0),0),0)</f>
        <v>0</v>
      </c>
      <c r="T154" s="22">
        <f>IFERROR(VLOOKUP(C154,#REF!,MATCH("xAG",#REF!,0),0),0)</f>
        <v>0</v>
      </c>
      <c r="U154" s="22">
        <f>IFERROR(VLOOKUP(D154,#REF!,MATCH("xAG",#REF!,0),0),0)</f>
        <v>0</v>
      </c>
      <c r="V154" s="92">
        <f>IFERROR(VLOOKUP($E154,OLD!$Q$1:$DZ$1000,MATCH("expected_assists",OLD!$Q$1:$DZ$1,0),0),0)</f>
        <v>0.86</v>
      </c>
      <c r="W154" s="93">
        <f>IFERROR(VLOOKUP($E154,OLD!$Q$1:$DZ$1000,MATCH("total_points",OLD!$Q$1:$DZ$1,0),0),0)</f>
        <v>56</v>
      </c>
      <c r="X154" s="27">
        <f>IFERROR(VLOOKUP(E154,OLD!$Q$1:$BZ$1000,MATCH("defensive_contribution",OLD!$Q$1:$BZ$1,0),0),"")</f>
        <v>114</v>
      </c>
      <c r="Z154" s="26" t="str">
        <f>API!O154&amp;" "&amp;API!Y154</f>
        <v>0 FALSE</v>
      </c>
      <c r="AA154" s="26">
        <f>API!AF154</f>
        <v>8</v>
      </c>
    </row>
    <row r="155" spans="1:27">
      <c r="A155" s="22" t="str">
        <f>IF([1]FINAL!A155=0,"",[1]FINAL!A155)</f>
        <v>Ross Barkley</v>
      </c>
      <c r="B155" s="22" t="str">
        <f>IF([1]FINAL!C155=0,"",[1]FINAL!C155)</f>
        <v>Barkley</v>
      </c>
      <c r="C155" s="22" t="str">
        <f>IF([1]FINAL!E155=0,"",[1]FINAL!E155)</f>
        <v/>
      </c>
      <c r="D155" s="22" t="str">
        <f>IF([1]FINAL!G155=0,"",[1]FINAL!G155)</f>
        <v/>
      </c>
      <c r="E155" s="85">
        <f>[1]FINAL!$AO155</f>
        <v>46</v>
      </c>
      <c r="F155" s="26" t="str">
        <f>[1]FINAL!$V155</f>
        <v>AVL</v>
      </c>
      <c r="G155" s="27">
        <f>IFERROR(VLOOKUP($F155,Table2!$B$1:$C$21,MATCH("MP",Table2!$B$1:$C$1,0),0),"")</f>
        <v>38</v>
      </c>
      <c r="H155" s="23">
        <f>IFERROR(VLOOKUP(A155,PlayingTime!$B$1:$T$1001,MATCH("Min",PlayingTime!$B$2:$T$2,0),0),0)</f>
        <v>857</v>
      </c>
      <c r="I155" s="23">
        <f>IFERROR(VLOOKUP(B155,PlayingTime!$B$1:$T$1001,MATCH("Min",PlayingTime!$B$2:$T$2,0),0),0)</f>
        <v>0</v>
      </c>
      <c r="J155" s="23">
        <f>IFERROR(VLOOKUP(C155,PlayingTime!$B$1:$T$1001,MATCH("Min",PlayingTime!$B$2:$T$2,0),0),0)</f>
        <v>0</v>
      </c>
      <c r="K155" s="23">
        <f>IFERROR(VLOOKUP(D155,PlayingTime!$B$1:$T$1001,MATCH("Min",PlayingTime!$B$2:$T$2,0),0),0)</f>
        <v>0</v>
      </c>
      <c r="L155" s="93">
        <f>IFERROR(VLOOKUP($E155,OLD!$Q$1:$DZ$1000,MATCH("minutes",OLD!$Q$1:$DZ$1,0),0),0)</f>
        <v>844</v>
      </c>
      <c r="M155" s="22">
        <f>IFERROR(VLOOKUP(A155,#REF!,MATCH("xG",#REF!,0),0),0)</f>
        <v>0</v>
      </c>
      <c r="N155" s="22">
        <f>IFERROR(VLOOKUP(B155,#REF!,MATCH("xG",#REF!,0),0),0)</f>
        <v>0</v>
      </c>
      <c r="O155" s="22">
        <f>IFERROR(VLOOKUP(C155,#REF!,MATCH("xG",#REF!,0),0),0)</f>
        <v>0</v>
      </c>
      <c r="P155" s="22">
        <f>IFERROR(VLOOKUP(D155,#REF!,MATCH("xG",#REF!,0),0),0)</f>
        <v>0</v>
      </c>
      <c r="Q155" s="92">
        <f>IFERROR(VLOOKUP($E155,OLD!$Q$1:$DZ$1000,MATCH("expected_goals",OLD!$Q$1:$DZ$1,0),0),0)</f>
        <v>1.58</v>
      </c>
      <c r="R155" s="22">
        <f>IFERROR(VLOOKUP(A155,#REF!,MATCH("xAG",#REF!,0),0),0)</f>
        <v>0</v>
      </c>
      <c r="S155" s="22">
        <f>IFERROR(VLOOKUP(B155,#REF!,MATCH("xAG",#REF!,0),0),0)</f>
        <v>0</v>
      </c>
      <c r="T155" s="22">
        <f>IFERROR(VLOOKUP(C155,#REF!,MATCH("xAG",#REF!,0),0),0)</f>
        <v>0</v>
      </c>
      <c r="U155" s="22">
        <f>IFERROR(VLOOKUP(D155,#REF!,MATCH("xAG",#REF!,0),0),0)</f>
        <v>0</v>
      </c>
      <c r="V155" s="92">
        <f>IFERROR(VLOOKUP($E155,OLD!$Q$1:$DZ$1000,MATCH("expected_assists",OLD!$Q$1:$DZ$1,0),0),0)</f>
        <v>1.26</v>
      </c>
      <c r="W155" s="93">
        <f>IFERROR(VLOOKUP($E155,OLD!$Q$1:$DZ$1000,MATCH("total_points",OLD!$Q$1:$DZ$1,0),0),0)</f>
        <v>56</v>
      </c>
      <c r="X155" s="27">
        <f>IFERROR(VLOOKUP(E155,OLD!$Q$1:$BZ$1000,MATCH("defensive_contribution",OLD!$Q$1:$BZ$1,0),0),"")</f>
        <v>74</v>
      </c>
      <c r="Z155" s="26" t="str">
        <f>API!O155&amp;" "&amp;API!Y155</f>
        <v>0 FALSE</v>
      </c>
      <c r="AA155" s="26">
        <f>API!AF155</f>
        <v>8</v>
      </c>
    </row>
    <row r="156" spans="1:27">
      <c r="A156" s="22" t="str">
        <f>IF([1]FINAL!A156=0,"",[1]FINAL!A156)</f>
        <v>Carlos Baleba</v>
      </c>
      <c r="B156" s="22" t="str">
        <f>IF([1]FINAL!C156=0,"",[1]FINAL!C156)</f>
        <v>Baleba</v>
      </c>
      <c r="C156" s="22" t="str">
        <f>IF([1]FINAL!E156=0,"",[1]FINAL!E156)</f>
        <v/>
      </c>
      <c r="D156" s="22" t="str">
        <f>IF([1]FINAL!G156=0,"",[1]FINAL!G156)</f>
        <v/>
      </c>
      <c r="E156" s="85">
        <f>[1]FINAL!$AO156</f>
        <v>131</v>
      </c>
      <c r="F156" s="26" t="str">
        <f>[1]FINAL!$V156</f>
        <v>BHA</v>
      </c>
      <c r="G156" s="27">
        <f>IFERROR(VLOOKUP($F156,Table2!$B$1:$C$21,MATCH("MP",Table2!$B$1:$C$1,0),0),"")</f>
        <v>38</v>
      </c>
      <c r="H156" s="23">
        <f>IFERROR(VLOOKUP(A156,PlayingTime!$B$1:$T$1001,MATCH("Min",PlayingTime!$B$2:$T$2,0),0),0)</f>
        <v>1652</v>
      </c>
      <c r="I156" s="23">
        <f>IFERROR(VLOOKUP(B156,PlayingTime!$B$1:$T$1001,MATCH("Min",PlayingTime!$B$2:$T$2,0),0),0)</f>
        <v>0</v>
      </c>
      <c r="J156" s="23">
        <f>IFERROR(VLOOKUP(C156,PlayingTime!$B$1:$T$1001,MATCH("Min",PlayingTime!$B$2:$T$2,0),0),0)</f>
        <v>0</v>
      </c>
      <c r="K156" s="23">
        <f>IFERROR(VLOOKUP(D156,PlayingTime!$B$1:$T$1001,MATCH("Min",PlayingTime!$B$2:$T$2,0),0),0)</f>
        <v>0</v>
      </c>
      <c r="L156" s="93">
        <f>IFERROR(VLOOKUP($E156,OLD!$Q$1:$DZ$1000,MATCH("minutes",OLD!$Q$1:$DZ$1,0),0),0)</f>
        <v>1646</v>
      </c>
      <c r="M156" s="22">
        <f>IFERROR(VLOOKUP(A156,#REF!,MATCH("xG",#REF!,0),0),0)</f>
        <v>0</v>
      </c>
      <c r="N156" s="22">
        <f>IFERROR(VLOOKUP(B156,#REF!,MATCH("xG",#REF!,0),0),0)</f>
        <v>0</v>
      </c>
      <c r="O156" s="22">
        <f>IFERROR(VLOOKUP(C156,#REF!,MATCH("xG",#REF!,0),0),0)</f>
        <v>0</v>
      </c>
      <c r="P156" s="22">
        <f>IFERROR(VLOOKUP(D156,#REF!,MATCH("xG",#REF!,0),0),0)</f>
        <v>0</v>
      </c>
      <c r="Q156" s="92">
        <f>IFERROR(VLOOKUP($E156,OLD!$Q$1:$DZ$1000,MATCH("expected_goals",OLD!$Q$1:$DZ$1,0),0),0)</f>
        <v>0.78</v>
      </c>
      <c r="R156" s="22">
        <f>IFERROR(VLOOKUP(A156,#REF!,MATCH("xAG",#REF!,0),0),0)</f>
        <v>0</v>
      </c>
      <c r="S156" s="22">
        <f>IFERROR(VLOOKUP(B156,#REF!,MATCH("xAG",#REF!,0),0),0)</f>
        <v>0</v>
      </c>
      <c r="T156" s="22">
        <f>IFERROR(VLOOKUP(C156,#REF!,MATCH("xAG",#REF!,0),0),0)</f>
        <v>0</v>
      </c>
      <c r="U156" s="22">
        <f>IFERROR(VLOOKUP(D156,#REF!,MATCH("xAG",#REF!,0),0),0)</f>
        <v>0</v>
      </c>
      <c r="V156" s="92">
        <f>IFERROR(VLOOKUP($E156,OLD!$Q$1:$DZ$1000,MATCH("expected_assists",OLD!$Q$1:$DZ$1,0),0),0)</f>
        <v>0.72</v>
      </c>
      <c r="W156" s="93">
        <f>IFERROR(VLOOKUP($E156,OLD!$Q$1:$DZ$1000,MATCH("total_points",OLD!$Q$1:$DZ$1,0),0),0)</f>
        <v>56</v>
      </c>
      <c r="X156" s="27">
        <f>IFERROR(VLOOKUP(E156,OLD!$Q$1:$BZ$1000,MATCH("defensive_contribution",OLD!$Q$1:$BZ$1,0),0),"")</f>
        <v>209</v>
      </c>
      <c r="Z156" s="26" t="str">
        <f>API!O156&amp;" "&amp;API!Y156</f>
        <v>0 FALSE</v>
      </c>
      <c r="AA156" s="26">
        <f>API!AF156</f>
        <v>8</v>
      </c>
    </row>
    <row r="157" spans="1:27">
      <c r="A157" s="22" t="str">
        <f>IF([1]FINAL!A157=0,"",[1]FINAL!A157)</f>
        <v>Nicolás Domínguez</v>
      </c>
      <c r="B157" s="22" t="str">
        <f>IF([1]FINAL!C157=0,"",[1]FINAL!C157)</f>
        <v>Dominguez</v>
      </c>
      <c r="C157" s="22" t="str">
        <f>IF([1]FINAL!E157=0,"",[1]FINAL!E157)</f>
        <v/>
      </c>
      <c r="D157" s="22" t="str">
        <f>IF([1]FINAL!G157=0,"",[1]FINAL!G157)</f>
        <v/>
      </c>
      <c r="E157" s="85">
        <f>[1]FINAL!$AO157</f>
        <v>487</v>
      </c>
      <c r="F157" s="26" t="str">
        <f>[1]FINAL!$V157</f>
        <v>NFO</v>
      </c>
      <c r="G157" s="27">
        <f>IFERROR(VLOOKUP($F157,Table2!$B$1:$C$21,MATCH("MP",Table2!$B$1:$C$1,0),0),"")</f>
        <v>38</v>
      </c>
      <c r="H157" s="23">
        <f>IFERROR(VLOOKUP(A157,PlayingTime!$B$1:$T$1001,MATCH("Min",PlayingTime!$B$2:$T$2,0),0),0)</f>
        <v>1175</v>
      </c>
      <c r="I157" s="23">
        <f>IFERROR(VLOOKUP(B157,PlayingTime!$B$1:$T$1001,MATCH("Min",PlayingTime!$B$2:$T$2,0),0),0)</f>
        <v>0</v>
      </c>
      <c r="J157" s="23">
        <f>IFERROR(VLOOKUP(C157,PlayingTime!$B$1:$T$1001,MATCH("Min",PlayingTime!$B$2:$T$2,0),0),0)</f>
        <v>0</v>
      </c>
      <c r="K157" s="23">
        <f>IFERROR(VLOOKUP(D157,PlayingTime!$B$1:$T$1001,MATCH("Min",PlayingTime!$B$2:$T$2,0),0),0)</f>
        <v>0</v>
      </c>
      <c r="L157" s="93">
        <f>IFERROR(VLOOKUP($E157,OLD!$Q$1:$DZ$1000,MATCH("minutes",OLD!$Q$1:$DZ$1,0),0),0)</f>
        <v>1168</v>
      </c>
      <c r="M157" s="22">
        <f>IFERROR(VLOOKUP(A157,#REF!,MATCH("xG",#REF!,0),0),0)</f>
        <v>0</v>
      </c>
      <c r="N157" s="22">
        <f>IFERROR(VLOOKUP(B157,#REF!,MATCH("xG",#REF!,0),0),0)</f>
        <v>0</v>
      </c>
      <c r="O157" s="22">
        <f>IFERROR(VLOOKUP(C157,#REF!,MATCH("xG",#REF!,0),0),0)</f>
        <v>0</v>
      </c>
      <c r="P157" s="22">
        <f>IFERROR(VLOOKUP(D157,#REF!,MATCH("xG",#REF!,0),0),0)</f>
        <v>0</v>
      </c>
      <c r="Q157" s="92">
        <f>IFERROR(VLOOKUP($E157,OLD!$Q$1:$DZ$1000,MATCH("expected_goals",OLD!$Q$1:$DZ$1,0),0),0)</f>
        <v>1.47</v>
      </c>
      <c r="R157" s="22">
        <f>IFERROR(VLOOKUP(A157,#REF!,MATCH("xAG",#REF!,0),0),0)</f>
        <v>0</v>
      </c>
      <c r="S157" s="22">
        <f>IFERROR(VLOOKUP(B157,#REF!,MATCH("xAG",#REF!,0),0),0)</f>
        <v>0</v>
      </c>
      <c r="T157" s="22">
        <f>IFERROR(VLOOKUP(C157,#REF!,MATCH("xAG",#REF!,0),0),0)</f>
        <v>0</v>
      </c>
      <c r="U157" s="22">
        <f>IFERROR(VLOOKUP(D157,#REF!,MATCH("xAG",#REF!,0),0),0)</f>
        <v>0</v>
      </c>
      <c r="V157" s="92">
        <f>IFERROR(VLOOKUP($E157,OLD!$Q$1:$DZ$1000,MATCH("expected_assists",OLD!$Q$1:$DZ$1,0),0),0)</f>
        <v>0.77</v>
      </c>
      <c r="W157" s="93">
        <f>IFERROR(VLOOKUP($E157,OLD!$Q$1:$DZ$1000,MATCH("total_points",OLD!$Q$1:$DZ$1,0),0),0)</f>
        <v>48</v>
      </c>
      <c r="X157" s="27">
        <f>IFERROR(VLOOKUP(E157,OLD!$Q$1:$BZ$1000,MATCH("defensive_contribution",OLD!$Q$1:$BZ$1,0),0),"")</f>
        <v>143</v>
      </c>
      <c r="Z157" s="26" t="str">
        <f>API!O157&amp;" "&amp;API!Y157</f>
        <v>0 FALSE</v>
      </c>
      <c r="AA157" s="26">
        <f>API!AF157</f>
        <v>8</v>
      </c>
    </row>
    <row r="158" spans="1:27">
      <c r="A158" s="22" t="str">
        <f>IF([1]FINAL!A158=0,"",[1]FINAL!A158)</f>
        <v>Ryan Christie</v>
      </c>
      <c r="B158" s="22" t="str">
        <f>IF([1]FINAL!C158=0,"",[1]FINAL!C158)</f>
        <v>Christie</v>
      </c>
      <c r="C158" s="22" t="str">
        <f>IF([1]FINAL!E158=0,"",[1]FINAL!E158)</f>
        <v/>
      </c>
      <c r="D158" s="22" t="str">
        <f>IF([1]FINAL!G158=0,"",[1]FINAL!G158)</f>
        <v/>
      </c>
      <c r="E158" s="85">
        <f>[1]FINAL!$AO158</f>
        <v>75</v>
      </c>
      <c r="F158" s="26" t="str">
        <f>[1]FINAL!$V158</f>
        <v>BOU</v>
      </c>
      <c r="G158" s="27">
        <f>IFERROR(VLOOKUP($F158,Table2!$B$1:$C$21,MATCH("MP",Table2!$B$1:$C$1,0),0),"")</f>
        <v>38</v>
      </c>
      <c r="H158" s="23">
        <f>IFERROR(VLOOKUP(A158,PlayingTime!$B$1:$T$1001,MATCH("Min",PlayingTime!$B$2:$T$2,0),0),0)</f>
        <v>993</v>
      </c>
      <c r="I158" s="23">
        <f>IFERROR(VLOOKUP(B158,PlayingTime!$B$1:$T$1001,MATCH("Min",PlayingTime!$B$2:$T$2,0),0),0)</f>
        <v>0</v>
      </c>
      <c r="J158" s="23">
        <f>IFERROR(VLOOKUP(C158,PlayingTime!$B$1:$T$1001,MATCH("Min",PlayingTime!$B$2:$T$2,0),0),0)</f>
        <v>0</v>
      </c>
      <c r="K158" s="23">
        <f>IFERROR(VLOOKUP(D158,PlayingTime!$B$1:$T$1001,MATCH("Min",PlayingTime!$B$2:$T$2,0),0),0)</f>
        <v>0</v>
      </c>
      <c r="L158" s="93">
        <f>IFERROR(VLOOKUP($E158,OLD!$Q$1:$DZ$1000,MATCH("minutes",OLD!$Q$1:$DZ$1,0),0),0)</f>
        <v>978</v>
      </c>
      <c r="M158" s="22">
        <f>IFERROR(VLOOKUP(A158,#REF!,MATCH("xG",#REF!,0),0),0)</f>
        <v>0</v>
      </c>
      <c r="N158" s="22">
        <f>IFERROR(VLOOKUP(B158,#REF!,MATCH("xG",#REF!,0),0),0)</f>
        <v>0</v>
      </c>
      <c r="O158" s="22">
        <f>IFERROR(VLOOKUP(C158,#REF!,MATCH("xG",#REF!,0),0),0)</f>
        <v>0</v>
      </c>
      <c r="P158" s="22">
        <f>IFERROR(VLOOKUP(D158,#REF!,MATCH("xG",#REF!,0),0),0)</f>
        <v>0</v>
      </c>
      <c r="Q158" s="92">
        <f>IFERROR(VLOOKUP($E158,OLD!$Q$1:$DZ$1000,MATCH("expected_goals",OLD!$Q$1:$DZ$1,0),0),0)</f>
        <v>1.81</v>
      </c>
      <c r="R158" s="22">
        <f>IFERROR(VLOOKUP(A158,#REF!,MATCH("xAG",#REF!,0),0),0)</f>
        <v>0</v>
      </c>
      <c r="S158" s="22">
        <f>IFERROR(VLOOKUP(B158,#REF!,MATCH("xAG",#REF!,0),0),0)</f>
        <v>0</v>
      </c>
      <c r="T158" s="22">
        <f>IFERROR(VLOOKUP(C158,#REF!,MATCH("xAG",#REF!,0),0),0)</f>
        <v>0</v>
      </c>
      <c r="U158" s="22">
        <f>IFERROR(VLOOKUP(D158,#REF!,MATCH("xAG",#REF!,0),0),0)</f>
        <v>0</v>
      </c>
      <c r="V158" s="92">
        <f>IFERROR(VLOOKUP($E158,OLD!$Q$1:$DZ$1000,MATCH("expected_assists",OLD!$Q$1:$DZ$1,0),0),0)</f>
        <v>0.79</v>
      </c>
      <c r="W158" s="93">
        <f>IFERROR(VLOOKUP($E158,OLD!$Q$1:$DZ$1000,MATCH("total_points",OLD!$Q$1:$DZ$1,0),0),0)</f>
        <v>47</v>
      </c>
      <c r="X158" s="27">
        <f>IFERROR(VLOOKUP(E158,OLD!$Q$1:$BZ$1000,MATCH("defensive_contribution",OLD!$Q$1:$BZ$1,0),0),"")</f>
        <v>123</v>
      </c>
      <c r="Z158" s="26" t="str">
        <f>API!O158&amp;" "&amp;API!Y158</f>
        <v>0 FALSE</v>
      </c>
      <c r="AA158" s="26">
        <f>API!AF158</f>
        <v>8</v>
      </c>
    </row>
    <row r="159" spans="1:27">
      <c r="A159" s="22" t="str">
        <f>IF([1]FINAL!A159=0,"",[1]FINAL!A159)</f>
        <v>Andrey Nascimento dos Santos</v>
      </c>
      <c r="B159" s="22" t="str">
        <f>IF([1]FINAL!C159=0,"",[1]FINAL!C159)</f>
        <v>Andrey Santos</v>
      </c>
      <c r="C159" s="22" t="str">
        <f>IF([1]FINAL!E159=0,"",[1]FINAL!E159)</f>
        <v/>
      </c>
      <c r="D159" s="22" t="str">
        <f>IF([1]FINAL!G159=0,"",[1]FINAL!G159)</f>
        <v/>
      </c>
      <c r="E159" s="85">
        <f>[1]FINAL!$AO159</f>
        <v>162</v>
      </c>
      <c r="F159" s="26" t="str">
        <f>[1]FINAL!$V159</f>
        <v>MUN</v>
      </c>
      <c r="G159" s="27">
        <f>IFERROR(VLOOKUP($F159,Table2!$B$1:$C$21,MATCH("MP",Table2!$B$1:$C$1,0),0),"")</f>
        <v>38</v>
      </c>
      <c r="H159" s="23">
        <f>IFERROR(VLOOKUP(A159,PlayingTime!$B$1:$T$1001,MATCH("Min",PlayingTime!$B$2:$T$2,0),0),0)</f>
        <v>0</v>
      </c>
      <c r="I159" s="23">
        <f>IFERROR(VLOOKUP(B159,PlayingTime!$B$1:$T$1001,MATCH("Min",PlayingTime!$B$2:$T$2,0),0),0)</f>
        <v>1260</v>
      </c>
      <c r="J159" s="23">
        <f>IFERROR(VLOOKUP(C159,PlayingTime!$B$1:$T$1001,MATCH("Min",PlayingTime!$B$2:$T$2,0),0),0)</f>
        <v>0</v>
      </c>
      <c r="K159" s="23">
        <f>IFERROR(VLOOKUP(D159,PlayingTime!$B$1:$T$1001,MATCH("Min",PlayingTime!$B$2:$T$2,0),0),0)</f>
        <v>0</v>
      </c>
      <c r="L159" s="93">
        <f>IFERROR(VLOOKUP($E159,OLD!$Q$1:$DZ$1000,MATCH("minutes",OLD!$Q$1:$DZ$1,0),0),0)</f>
        <v>1247</v>
      </c>
      <c r="M159" s="22">
        <f>IFERROR(VLOOKUP(A159,#REF!,MATCH("xG",#REF!,0),0),0)</f>
        <v>0</v>
      </c>
      <c r="N159" s="22">
        <f>IFERROR(VLOOKUP(B159,#REF!,MATCH("xG",#REF!,0),0),0)</f>
        <v>0</v>
      </c>
      <c r="O159" s="22">
        <f>IFERROR(VLOOKUP(C159,#REF!,MATCH("xG",#REF!,0),0),0)</f>
        <v>0</v>
      </c>
      <c r="P159" s="22">
        <f>IFERROR(VLOOKUP(D159,#REF!,MATCH("xG",#REF!,0),0),0)</f>
        <v>0</v>
      </c>
      <c r="Q159" s="92">
        <f>IFERROR(VLOOKUP($E159,OLD!$Q$1:$DZ$1000,MATCH("expected_goals",OLD!$Q$1:$DZ$1,0),0),0)</f>
        <v>2</v>
      </c>
      <c r="R159" s="22">
        <f>IFERROR(VLOOKUP(A159,#REF!,MATCH("xAG",#REF!,0),0),0)</f>
        <v>0</v>
      </c>
      <c r="S159" s="22">
        <f>IFERROR(VLOOKUP(B159,#REF!,MATCH("xAG",#REF!,0),0),0)</f>
        <v>0</v>
      </c>
      <c r="T159" s="22">
        <f>IFERROR(VLOOKUP(C159,#REF!,MATCH("xAG",#REF!,0),0),0)</f>
        <v>0</v>
      </c>
      <c r="U159" s="22">
        <f>IFERROR(VLOOKUP(D159,#REF!,MATCH("xAG",#REF!,0),0),0)</f>
        <v>0</v>
      </c>
      <c r="V159" s="92">
        <f>IFERROR(VLOOKUP($E159,OLD!$Q$1:$DZ$1000,MATCH("expected_assists",OLD!$Q$1:$DZ$1,0),0),0)</f>
        <v>0.88</v>
      </c>
      <c r="W159" s="93">
        <f>IFERROR(VLOOKUP($E159,OLD!$Q$1:$DZ$1000,MATCH("total_points",OLD!$Q$1:$DZ$1,0),0),0)</f>
        <v>47</v>
      </c>
      <c r="X159" s="27">
        <f>IFERROR(VLOOKUP(E159,OLD!$Q$1:$BZ$1000,MATCH("defensive_contribution",OLD!$Q$1:$BZ$1,0),0),"")</f>
        <v>129</v>
      </c>
      <c r="Z159" s="26" t="str">
        <f>API!O159&amp;" "&amp;API!Y159</f>
        <v>0 FALSE</v>
      </c>
      <c r="AA159" s="26">
        <f>API!AF159</f>
        <v>8</v>
      </c>
    </row>
    <row r="160" spans="1:27">
      <c r="A160" s="22" t="str">
        <f>IF([1]FINAL!A160=0,"",[1]FINAL!A160)</f>
        <v>Tom Cairney</v>
      </c>
      <c r="B160" s="22" t="str">
        <f>IF([1]FINAL!C160=0,"",[1]FINAL!C160)</f>
        <v>Cairney</v>
      </c>
      <c r="C160" s="22" t="str">
        <f>IF([1]FINAL!E160=0,"",[1]FINAL!E160)</f>
        <v/>
      </c>
      <c r="D160" s="22" t="str">
        <f>IF([1]FINAL!G160=0,"",[1]FINAL!G160)</f>
        <v/>
      </c>
      <c r="E160" s="85">
        <f>[1]FINAL!$AO160</f>
        <v>266</v>
      </c>
      <c r="F160" s="26" t="str">
        <f>[1]FINAL!$V160</f>
        <v>FUL</v>
      </c>
      <c r="G160" s="27">
        <f>IFERROR(VLOOKUP($F160,Table2!$B$1:$C$21,MATCH("MP",Table2!$B$1:$C$1,0),0),"")</f>
        <v>38</v>
      </c>
      <c r="H160" s="23">
        <f>IFERROR(VLOOKUP(A160,PlayingTime!$B$1:$T$1001,MATCH("Min",PlayingTime!$B$2:$T$2,0),0),0)</f>
        <v>775</v>
      </c>
      <c r="I160" s="23">
        <f>IFERROR(VLOOKUP(B160,PlayingTime!$B$1:$T$1001,MATCH("Min",PlayingTime!$B$2:$T$2,0),0),0)</f>
        <v>0</v>
      </c>
      <c r="J160" s="23">
        <f>IFERROR(VLOOKUP(C160,PlayingTime!$B$1:$T$1001,MATCH("Min",PlayingTime!$B$2:$T$2,0),0),0)</f>
        <v>0</v>
      </c>
      <c r="K160" s="23">
        <f>IFERROR(VLOOKUP(D160,PlayingTime!$B$1:$T$1001,MATCH("Min",PlayingTime!$B$2:$T$2,0),0),0)</f>
        <v>0</v>
      </c>
      <c r="L160" s="93">
        <f>IFERROR(VLOOKUP($E160,OLD!$Q$1:$DZ$1000,MATCH("minutes",OLD!$Q$1:$DZ$1,0),0),0)</f>
        <v>756</v>
      </c>
      <c r="M160" s="22">
        <f>IFERROR(VLOOKUP(A160,#REF!,MATCH("xG",#REF!,0),0),0)</f>
        <v>0</v>
      </c>
      <c r="N160" s="22">
        <f>IFERROR(VLOOKUP(B160,#REF!,MATCH("xG",#REF!,0),0),0)</f>
        <v>0</v>
      </c>
      <c r="O160" s="22">
        <f>IFERROR(VLOOKUP(C160,#REF!,MATCH("xG",#REF!,0),0),0)</f>
        <v>0</v>
      </c>
      <c r="P160" s="22">
        <f>IFERROR(VLOOKUP(D160,#REF!,MATCH("xG",#REF!,0),0),0)</f>
        <v>0</v>
      </c>
      <c r="Q160" s="92">
        <f>IFERROR(VLOOKUP($E160,OLD!$Q$1:$DZ$1000,MATCH("expected_goals",OLD!$Q$1:$DZ$1,0),0),0)</f>
        <v>1.21</v>
      </c>
      <c r="R160" s="22">
        <f>IFERROR(VLOOKUP(A160,#REF!,MATCH("xAG",#REF!,0),0),0)</f>
        <v>0</v>
      </c>
      <c r="S160" s="22">
        <f>IFERROR(VLOOKUP(B160,#REF!,MATCH("xAG",#REF!,0),0),0)</f>
        <v>0</v>
      </c>
      <c r="T160" s="22">
        <f>IFERROR(VLOOKUP(C160,#REF!,MATCH("xAG",#REF!,0),0),0)</f>
        <v>0</v>
      </c>
      <c r="U160" s="22">
        <f>IFERROR(VLOOKUP(D160,#REF!,MATCH("xAG",#REF!,0),0),0)</f>
        <v>0</v>
      </c>
      <c r="V160" s="92">
        <f>IFERROR(VLOOKUP($E160,OLD!$Q$1:$DZ$1000,MATCH("expected_assists",OLD!$Q$1:$DZ$1,0),0),0)</f>
        <v>0.81</v>
      </c>
      <c r="W160" s="93">
        <f>IFERROR(VLOOKUP($E160,OLD!$Q$1:$DZ$1000,MATCH("total_points",OLD!$Q$1:$DZ$1,0),0),0)</f>
        <v>41</v>
      </c>
      <c r="X160" s="27">
        <f>IFERROR(VLOOKUP(E160,OLD!$Q$1:$BZ$1000,MATCH("defensive_contribution",OLD!$Q$1:$BZ$1,0),0),"")</f>
        <v>61</v>
      </c>
      <c r="Z160" s="26" t="str">
        <f>API!O160&amp;" "&amp;API!Y160</f>
        <v>0 FALSE</v>
      </c>
      <c r="AA160" s="26">
        <f>API!AF160</f>
        <v>8</v>
      </c>
    </row>
    <row r="161" spans="1:27">
      <c r="A161" s="22" t="str">
        <f>IF([1]FINAL!A161=0,"",[1]FINAL!A161)</f>
        <v>Lewis Cook</v>
      </c>
      <c r="B161" s="22" t="str">
        <f>IF([1]FINAL!C161=0,"",[1]FINAL!C161)</f>
        <v>Cook</v>
      </c>
      <c r="C161" s="22" t="str">
        <f>IF([1]FINAL!E161=0,"",[1]FINAL!E161)</f>
        <v>L Cook</v>
      </c>
      <c r="D161" s="22" t="str">
        <f>IF([1]FINAL!G161=0,"",[1]FINAL!G161)</f>
        <v/>
      </c>
      <c r="E161" s="85">
        <f>[1]FINAL!$AO161</f>
        <v>71</v>
      </c>
      <c r="F161" s="26" t="str">
        <f>[1]FINAL!$V161</f>
        <v>BOU</v>
      </c>
      <c r="G161" s="27">
        <f>IFERROR(VLOOKUP($F161,Table2!$B$1:$C$21,MATCH("MP",Table2!$B$1:$C$1,0),0),"")</f>
        <v>38</v>
      </c>
      <c r="H161" s="23">
        <f>IFERROR(VLOOKUP(A161,PlayingTime!$B$1:$T$1001,MATCH("Min",PlayingTime!$B$2:$T$2,0),0),0)</f>
        <v>874</v>
      </c>
      <c r="I161" s="23">
        <f>IFERROR(VLOOKUP(B161,PlayingTime!$B$1:$T$1001,MATCH("Min",PlayingTime!$B$2:$T$2,0),0),0)</f>
        <v>0</v>
      </c>
      <c r="J161" s="23">
        <f>IFERROR(VLOOKUP(C161,PlayingTime!$B$1:$T$1001,MATCH("Min",PlayingTime!$B$2:$T$2,0),0),0)</f>
        <v>0</v>
      </c>
      <c r="K161" s="23">
        <f>IFERROR(VLOOKUP(D161,PlayingTime!$B$1:$T$1001,MATCH("Min",PlayingTime!$B$2:$T$2,0),0),0)</f>
        <v>0</v>
      </c>
      <c r="L161" s="93">
        <f>IFERROR(VLOOKUP($E161,OLD!$Q$1:$DZ$1000,MATCH("minutes",OLD!$Q$1:$DZ$1,0),0),0)</f>
        <v>872</v>
      </c>
      <c r="M161" s="22">
        <f>IFERROR(VLOOKUP(A161,#REF!,MATCH("xG",#REF!,0),0),0)</f>
        <v>0</v>
      </c>
      <c r="N161" s="22">
        <f>IFERROR(VLOOKUP(B161,#REF!,MATCH("xG",#REF!,0),0),0)</f>
        <v>0</v>
      </c>
      <c r="O161" s="22">
        <f>IFERROR(VLOOKUP(C161,#REF!,MATCH("xG",#REF!,0),0),0)</f>
        <v>0</v>
      </c>
      <c r="P161" s="22">
        <f>IFERROR(VLOOKUP(D161,#REF!,MATCH("xG",#REF!,0),0),0)</f>
        <v>0</v>
      </c>
      <c r="Q161" s="92">
        <f>IFERROR(VLOOKUP($E161,OLD!$Q$1:$DZ$1000,MATCH("expected_goals",OLD!$Q$1:$DZ$1,0),0),0)</f>
        <v>7.0000000000000007E-2</v>
      </c>
      <c r="R161" s="22">
        <f>IFERROR(VLOOKUP(A161,#REF!,MATCH("xAG",#REF!,0),0),0)</f>
        <v>0</v>
      </c>
      <c r="S161" s="22">
        <f>IFERROR(VLOOKUP(B161,#REF!,MATCH("xAG",#REF!,0),0),0)</f>
        <v>0</v>
      </c>
      <c r="T161" s="22">
        <f>IFERROR(VLOOKUP(C161,#REF!,MATCH("xAG",#REF!,0),0),0)</f>
        <v>0</v>
      </c>
      <c r="U161" s="22">
        <f>IFERROR(VLOOKUP(D161,#REF!,MATCH("xAG",#REF!,0),0),0)</f>
        <v>0</v>
      </c>
      <c r="V161" s="92">
        <f>IFERROR(VLOOKUP($E161,OLD!$Q$1:$DZ$1000,MATCH("expected_assists",OLD!$Q$1:$DZ$1,0),0),0)</f>
        <v>0.52</v>
      </c>
      <c r="W161" s="93">
        <f>IFERROR(VLOOKUP($E161,OLD!$Q$1:$DZ$1000,MATCH("total_points",OLD!$Q$1:$DZ$1,0),0),0)</f>
        <v>40</v>
      </c>
      <c r="X161" s="27">
        <f>IFERROR(VLOOKUP(E161,OLD!$Q$1:$BZ$1000,MATCH("defensive_contribution",OLD!$Q$1:$BZ$1,0),0),"")</f>
        <v>143</v>
      </c>
      <c r="Z161" s="26" t="str">
        <f>API!O161&amp;" "&amp;API!Y161</f>
        <v>0 FALSE</v>
      </c>
      <c r="AA161" s="26">
        <f>API!AF161</f>
        <v>8</v>
      </c>
    </row>
    <row r="162" spans="1:27">
      <c r="A162" s="22" t="str">
        <f>IF([1]FINAL!A162=0,"",[1]FINAL!A162)</f>
        <v>Lamare Bogarde</v>
      </c>
      <c r="B162" s="22" t="str">
        <f>IF([1]FINAL!C162=0,"",[1]FINAL!C162)</f>
        <v>Bogarde</v>
      </c>
      <c r="C162" s="22" t="str">
        <f>IF([1]FINAL!E162=0,"",[1]FINAL!E162)</f>
        <v/>
      </c>
      <c r="D162" s="22" t="str">
        <f>IF([1]FINAL!G162=0,"",[1]FINAL!G162)</f>
        <v/>
      </c>
      <c r="E162" s="85">
        <f>[1]FINAL!$AO162</f>
        <v>35</v>
      </c>
      <c r="F162" s="26" t="str">
        <f>[1]FINAL!$V162</f>
        <v>AVL</v>
      </c>
      <c r="G162" s="27">
        <f>IFERROR(VLOOKUP($F162,Table2!$B$1:$C$21,MATCH("MP",Table2!$B$1:$C$1,0),0),"")</f>
        <v>38</v>
      </c>
      <c r="H162" s="23">
        <f>IFERROR(VLOOKUP(A162,PlayingTime!$B$1:$T$1001,MATCH("Min",PlayingTime!$B$2:$T$2,0),0),0)</f>
        <v>1053</v>
      </c>
      <c r="I162" s="23">
        <f>IFERROR(VLOOKUP(B162,PlayingTime!$B$1:$T$1001,MATCH("Min",PlayingTime!$B$2:$T$2,0),0),0)</f>
        <v>0</v>
      </c>
      <c r="J162" s="23">
        <f>IFERROR(VLOOKUP(C162,PlayingTime!$B$1:$T$1001,MATCH("Min",PlayingTime!$B$2:$T$2,0),0),0)</f>
        <v>0</v>
      </c>
      <c r="K162" s="23">
        <f>IFERROR(VLOOKUP(D162,PlayingTime!$B$1:$T$1001,MATCH("Min",PlayingTime!$B$2:$T$2,0),0),0)</f>
        <v>0</v>
      </c>
      <c r="L162" s="93">
        <f>IFERROR(VLOOKUP($E162,OLD!$Q$1:$DZ$1000,MATCH("minutes",OLD!$Q$1:$DZ$1,0),0),0)</f>
        <v>1042</v>
      </c>
      <c r="M162" s="22">
        <f>IFERROR(VLOOKUP(A162,#REF!,MATCH("xG",#REF!,0),0),0)</f>
        <v>0</v>
      </c>
      <c r="N162" s="22">
        <f>IFERROR(VLOOKUP(B162,#REF!,MATCH("xG",#REF!,0),0),0)</f>
        <v>0</v>
      </c>
      <c r="O162" s="22">
        <f>IFERROR(VLOOKUP(C162,#REF!,MATCH("xG",#REF!,0),0),0)</f>
        <v>0</v>
      </c>
      <c r="P162" s="22">
        <f>IFERROR(VLOOKUP(D162,#REF!,MATCH("xG",#REF!,0),0),0)</f>
        <v>0</v>
      </c>
      <c r="Q162" s="92">
        <f>IFERROR(VLOOKUP($E162,OLD!$Q$1:$DZ$1000,MATCH("expected_goals",OLD!$Q$1:$DZ$1,0),0),0)</f>
        <v>0</v>
      </c>
      <c r="R162" s="22">
        <f>IFERROR(VLOOKUP(A162,#REF!,MATCH("xAG",#REF!,0),0),0)</f>
        <v>0</v>
      </c>
      <c r="S162" s="22">
        <f>IFERROR(VLOOKUP(B162,#REF!,MATCH("xAG",#REF!,0),0),0)</f>
        <v>0</v>
      </c>
      <c r="T162" s="22">
        <f>IFERROR(VLOOKUP(C162,#REF!,MATCH("xAG",#REF!,0),0),0)</f>
        <v>0</v>
      </c>
      <c r="U162" s="22">
        <f>IFERROR(VLOOKUP(D162,#REF!,MATCH("xAG",#REF!,0),0),0)</f>
        <v>0</v>
      </c>
      <c r="V162" s="92">
        <f>IFERROR(VLOOKUP($E162,OLD!$Q$1:$DZ$1000,MATCH("expected_assists",OLD!$Q$1:$DZ$1,0),0),0)</f>
        <v>0.2</v>
      </c>
      <c r="W162" s="93">
        <f>IFERROR(VLOOKUP($E162,OLD!$Q$1:$DZ$1000,MATCH("total_points",OLD!$Q$1:$DZ$1,0),0),0)</f>
        <v>40</v>
      </c>
      <c r="X162" s="27">
        <f>IFERROR(VLOOKUP(E162,OLD!$Q$1:$BZ$1000,MATCH("defensive_contribution",OLD!$Q$1:$BZ$1,0),0),"")</f>
        <v>60</v>
      </c>
      <c r="Z162" s="26" t="str">
        <f>API!O162&amp;" "&amp;API!Y162</f>
        <v>0 FALSE</v>
      </c>
      <c r="AA162" s="26">
        <f>API!AF162</f>
        <v>8</v>
      </c>
    </row>
    <row r="163" spans="1:27">
      <c r="A163" s="22" t="str">
        <f>IF([1]FINAL!A163=0,"",[1]FINAL!A163)</f>
        <v>Joe Willock</v>
      </c>
      <c r="B163" s="22" t="str">
        <f>IF([1]FINAL!C163=0,"",[1]FINAL!C163)</f>
        <v>Willock</v>
      </c>
      <c r="C163" s="22" t="str">
        <f>IF([1]FINAL!E163=0,"",[1]FINAL!E163)</f>
        <v/>
      </c>
      <c r="D163" s="22" t="str">
        <f>IF([1]FINAL!G163=0,"",[1]FINAL!G163)</f>
        <v/>
      </c>
      <c r="E163" s="85">
        <f>[1]FINAL!$AO163</f>
        <v>460</v>
      </c>
      <c r="F163" s="26" t="str">
        <f>[1]FINAL!$V163</f>
        <v>NEW</v>
      </c>
      <c r="G163" s="27">
        <f>IFERROR(VLOOKUP($F163,Table2!$B$1:$C$21,MATCH("MP",Table2!$B$1:$C$1,0),0),"")</f>
        <v>38</v>
      </c>
      <c r="H163" s="23">
        <f>IFERROR(VLOOKUP(A163,PlayingTime!$B$1:$T$1001,MATCH("Min",PlayingTime!$B$2:$T$2,0),0),0)</f>
        <v>983</v>
      </c>
      <c r="I163" s="23">
        <f>IFERROR(VLOOKUP(B163,PlayingTime!$B$1:$T$1001,MATCH("Min",PlayingTime!$B$2:$T$2,0),0),0)</f>
        <v>0</v>
      </c>
      <c r="J163" s="23">
        <f>IFERROR(VLOOKUP(C163,PlayingTime!$B$1:$T$1001,MATCH("Min",PlayingTime!$B$2:$T$2,0),0),0)</f>
        <v>0</v>
      </c>
      <c r="K163" s="23">
        <f>IFERROR(VLOOKUP(D163,PlayingTime!$B$1:$T$1001,MATCH("Min",PlayingTime!$B$2:$T$2,0),0),0)</f>
        <v>0</v>
      </c>
      <c r="L163" s="93">
        <f>IFERROR(VLOOKUP($E163,OLD!$Q$1:$DZ$1000,MATCH("minutes",OLD!$Q$1:$DZ$1,0),0),0)</f>
        <v>972</v>
      </c>
      <c r="M163" s="22">
        <f>IFERROR(VLOOKUP(A163,#REF!,MATCH("xG",#REF!,0),0),0)</f>
        <v>0</v>
      </c>
      <c r="N163" s="22">
        <f>IFERROR(VLOOKUP(B163,#REF!,MATCH("xG",#REF!,0),0),0)</f>
        <v>0</v>
      </c>
      <c r="O163" s="22">
        <f>IFERROR(VLOOKUP(C163,#REF!,MATCH("xG",#REF!,0),0),0)</f>
        <v>0</v>
      </c>
      <c r="P163" s="22">
        <f>IFERROR(VLOOKUP(D163,#REF!,MATCH("xG",#REF!,0),0),0)</f>
        <v>0</v>
      </c>
      <c r="Q163" s="92">
        <f>IFERROR(VLOOKUP($E163,OLD!$Q$1:$DZ$1000,MATCH("expected_goals",OLD!$Q$1:$DZ$1,0),0),0)</f>
        <v>1.26</v>
      </c>
      <c r="R163" s="22">
        <f>IFERROR(VLOOKUP(A163,#REF!,MATCH("xAG",#REF!,0),0),0)</f>
        <v>0</v>
      </c>
      <c r="S163" s="22">
        <f>IFERROR(VLOOKUP(B163,#REF!,MATCH("xAG",#REF!,0),0),0)</f>
        <v>0</v>
      </c>
      <c r="T163" s="22">
        <f>IFERROR(VLOOKUP(C163,#REF!,MATCH("xAG",#REF!,0),0),0)</f>
        <v>0</v>
      </c>
      <c r="U163" s="22">
        <f>IFERROR(VLOOKUP(D163,#REF!,MATCH("xAG",#REF!,0),0),0)</f>
        <v>0</v>
      </c>
      <c r="V163" s="92">
        <f>IFERROR(VLOOKUP($E163,OLD!$Q$1:$DZ$1000,MATCH("expected_assists",OLD!$Q$1:$DZ$1,0),0),0)</f>
        <v>1.07</v>
      </c>
      <c r="W163" s="93">
        <f>IFERROR(VLOOKUP($E163,OLD!$Q$1:$DZ$1000,MATCH("total_points",OLD!$Q$1:$DZ$1,0),0),0)</f>
        <v>38</v>
      </c>
      <c r="X163" s="27">
        <f>IFERROR(VLOOKUP(E163,OLD!$Q$1:$BZ$1000,MATCH("defensive_contribution",OLD!$Q$1:$BZ$1,0),0),"")</f>
        <v>89</v>
      </c>
      <c r="Z163" s="26" t="str">
        <f>API!O163&amp;" "&amp;API!Y163</f>
        <v>0 FALSE</v>
      </c>
      <c r="AA163" s="26">
        <f>API!AF163</f>
        <v>8</v>
      </c>
    </row>
    <row r="164" spans="1:27">
      <c r="A164" s="22" t="str">
        <f>IF([1]FINAL!A164=0,"",[1]FINAL!A164)</f>
        <v>Manuel Ugarte Ribeiro</v>
      </c>
      <c r="B164" s="22" t="str">
        <f>IF([1]FINAL!C164=0,"",[1]FINAL!C164)</f>
        <v>Ugarte</v>
      </c>
      <c r="C164" s="22" t="str">
        <f>IF([1]FINAL!E164=0,"",[1]FINAL!E164)</f>
        <v>Manuel Ugarte Ribeiro</v>
      </c>
      <c r="D164" s="22" t="str">
        <f>IF([1]FINAL!G164=0,"",[1]FINAL!G164)</f>
        <v>Manuel Ugarte</v>
      </c>
      <c r="E164" s="85">
        <f>[1]FINAL!$AO164</f>
        <v>433</v>
      </c>
      <c r="F164" s="26" t="str">
        <f>[1]FINAL!$V164</f>
        <v>MUN</v>
      </c>
      <c r="G164" s="27">
        <f>IFERROR(VLOOKUP($F164,Table2!$B$1:$C$21,MATCH("MP",Table2!$B$1:$C$1,0),0),"")</f>
        <v>38</v>
      </c>
      <c r="H164" s="23">
        <f>IFERROR(VLOOKUP(A164,PlayingTime!$B$1:$T$1001,MATCH("Min",PlayingTime!$B$2:$T$2,0),0),0)</f>
        <v>0</v>
      </c>
      <c r="I164" s="23">
        <f>IFERROR(VLOOKUP(B164,PlayingTime!$B$1:$T$1001,MATCH("Min",PlayingTime!$B$2:$T$2,0),0),0)</f>
        <v>0</v>
      </c>
      <c r="J164" s="23">
        <f>IFERROR(VLOOKUP(C164,PlayingTime!$B$1:$T$1001,MATCH("Min",PlayingTime!$B$2:$T$2,0),0),0)</f>
        <v>0</v>
      </c>
      <c r="K164" s="23">
        <f>IFERROR(VLOOKUP(D164,PlayingTime!$B$1:$T$1001,MATCH("Min",PlayingTime!$B$2:$T$2,0),0),0)</f>
        <v>887</v>
      </c>
      <c r="L164" s="93">
        <f>IFERROR(VLOOKUP($E164,OLD!$Q$1:$DZ$1000,MATCH("minutes",OLD!$Q$1:$DZ$1,0),0),0)</f>
        <v>876</v>
      </c>
      <c r="M164" s="22">
        <f>IFERROR(VLOOKUP(A164,#REF!,MATCH("xG",#REF!,0),0),0)</f>
        <v>0</v>
      </c>
      <c r="N164" s="22">
        <f>IFERROR(VLOOKUP(B164,#REF!,MATCH("xG",#REF!,0),0),0)</f>
        <v>0</v>
      </c>
      <c r="O164" s="22">
        <f>IFERROR(VLOOKUP(C164,#REF!,MATCH("xG",#REF!,0),0),0)</f>
        <v>0</v>
      </c>
      <c r="P164" s="22">
        <f>IFERROR(VLOOKUP(D164,#REF!,MATCH("xG",#REF!,0),0),0)</f>
        <v>0</v>
      </c>
      <c r="Q164" s="92">
        <f>IFERROR(VLOOKUP($E164,OLD!$Q$1:$DZ$1000,MATCH("expected_goals",OLD!$Q$1:$DZ$1,0),0),0)</f>
        <v>0.72</v>
      </c>
      <c r="R164" s="22">
        <f>IFERROR(VLOOKUP(A164,#REF!,MATCH("xAG",#REF!,0),0),0)</f>
        <v>0</v>
      </c>
      <c r="S164" s="22">
        <f>IFERROR(VLOOKUP(B164,#REF!,MATCH("xAG",#REF!,0),0),0)</f>
        <v>0</v>
      </c>
      <c r="T164" s="22">
        <f>IFERROR(VLOOKUP(C164,#REF!,MATCH("xAG",#REF!,0),0),0)</f>
        <v>0</v>
      </c>
      <c r="U164" s="22">
        <f>IFERROR(VLOOKUP(D164,#REF!,MATCH("xAG",#REF!,0),0),0)</f>
        <v>0</v>
      </c>
      <c r="V164" s="92">
        <f>IFERROR(VLOOKUP($E164,OLD!$Q$1:$DZ$1000,MATCH("expected_assists",OLD!$Q$1:$DZ$1,0),0),0)</f>
        <v>0.16</v>
      </c>
      <c r="W164" s="93">
        <f>IFERROR(VLOOKUP($E164,OLD!$Q$1:$DZ$1000,MATCH("total_points",OLD!$Q$1:$DZ$1,0),0),0)</f>
        <v>38</v>
      </c>
      <c r="X164" s="27">
        <f>IFERROR(VLOOKUP(E164,OLD!$Q$1:$BZ$1000,MATCH("defensive_contribution",OLD!$Q$1:$BZ$1,0),0),"")</f>
        <v>142</v>
      </c>
      <c r="Z164" s="26" t="str">
        <f>API!O164&amp;" "&amp;API!Y164</f>
        <v>0 FALSE</v>
      </c>
      <c r="AA164" s="26">
        <f>API!AF164</f>
        <v>8</v>
      </c>
    </row>
    <row r="165" spans="1:27">
      <c r="A165" s="22" t="str">
        <f>IF([1]FINAL!A165=0,"",[1]FINAL!A165)</f>
        <v>Justin Devenny</v>
      </c>
      <c r="B165" s="22" t="str">
        <f>IF([1]FINAL!C165=0,"",[1]FINAL!C165)</f>
        <v>Devenny</v>
      </c>
      <c r="C165" s="22" t="str">
        <f>IF([1]FINAL!E165=0,"",[1]FINAL!E165)</f>
        <v/>
      </c>
      <c r="D165" s="22" t="str">
        <f>IF([1]FINAL!G165=0,"",[1]FINAL!G165)</f>
        <v/>
      </c>
      <c r="E165" s="85">
        <f>[1]FINAL!$AO165</f>
        <v>215</v>
      </c>
      <c r="F165" s="26" t="str">
        <f>[1]FINAL!$V165</f>
        <v>CRY</v>
      </c>
      <c r="G165" s="27">
        <f>IFERROR(VLOOKUP($F165,Table2!$B$1:$C$21,MATCH("MP",Table2!$B$1:$C$1,0),0),"")</f>
        <v>38</v>
      </c>
      <c r="H165" s="23">
        <f>IFERROR(VLOOKUP(A165,PlayingTime!$B$1:$T$1001,MATCH("Min",PlayingTime!$B$2:$T$2,0),0),0)</f>
        <v>796</v>
      </c>
      <c r="I165" s="23">
        <f>IFERROR(VLOOKUP(B165,PlayingTime!$B$1:$T$1001,MATCH("Min",PlayingTime!$B$2:$T$2,0),0),0)</f>
        <v>0</v>
      </c>
      <c r="J165" s="23">
        <f>IFERROR(VLOOKUP(C165,PlayingTime!$B$1:$T$1001,MATCH("Min",PlayingTime!$B$2:$T$2,0),0),0)</f>
        <v>0</v>
      </c>
      <c r="K165" s="23">
        <f>IFERROR(VLOOKUP(D165,PlayingTime!$B$1:$T$1001,MATCH("Min",PlayingTime!$B$2:$T$2,0),0),0)</f>
        <v>0</v>
      </c>
      <c r="L165" s="93">
        <f>IFERROR(VLOOKUP($E165,OLD!$Q$1:$DZ$1000,MATCH("minutes",OLD!$Q$1:$DZ$1,0),0),0)</f>
        <v>785</v>
      </c>
      <c r="M165" s="22">
        <f>IFERROR(VLOOKUP(A165,#REF!,MATCH("xG",#REF!,0),0),0)</f>
        <v>0</v>
      </c>
      <c r="N165" s="22">
        <f>IFERROR(VLOOKUP(B165,#REF!,MATCH("xG",#REF!,0),0),0)</f>
        <v>0</v>
      </c>
      <c r="O165" s="22">
        <f>IFERROR(VLOOKUP(C165,#REF!,MATCH("xG",#REF!,0),0),0)</f>
        <v>0</v>
      </c>
      <c r="P165" s="22">
        <f>IFERROR(VLOOKUP(D165,#REF!,MATCH("xG",#REF!,0),0),0)</f>
        <v>0</v>
      </c>
      <c r="Q165" s="92">
        <f>IFERROR(VLOOKUP($E165,OLD!$Q$1:$DZ$1000,MATCH("expected_goals",OLD!$Q$1:$DZ$1,0),0),0)</f>
        <v>2.38</v>
      </c>
      <c r="R165" s="22">
        <f>IFERROR(VLOOKUP(A165,#REF!,MATCH("xAG",#REF!,0),0),0)</f>
        <v>0</v>
      </c>
      <c r="S165" s="22">
        <f>IFERROR(VLOOKUP(B165,#REF!,MATCH("xAG",#REF!,0),0),0)</f>
        <v>0</v>
      </c>
      <c r="T165" s="22">
        <f>IFERROR(VLOOKUP(C165,#REF!,MATCH("xAG",#REF!,0),0),0)</f>
        <v>0</v>
      </c>
      <c r="U165" s="22">
        <f>IFERROR(VLOOKUP(D165,#REF!,MATCH("xAG",#REF!,0),0),0)</f>
        <v>0</v>
      </c>
      <c r="V165" s="92">
        <f>IFERROR(VLOOKUP($E165,OLD!$Q$1:$DZ$1000,MATCH("expected_assists",OLD!$Q$1:$DZ$1,0),0),0)</f>
        <v>0.39</v>
      </c>
      <c r="W165" s="93">
        <f>IFERROR(VLOOKUP($E165,OLD!$Q$1:$DZ$1000,MATCH("total_points",OLD!$Q$1:$DZ$1,0),0),0)</f>
        <v>36</v>
      </c>
      <c r="X165" s="27">
        <f>IFERROR(VLOOKUP(E165,OLD!$Q$1:$BZ$1000,MATCH("defensive_contribution",OLD!$Q$1:$BZ$1,0),0),"")</f>
        <v>72</v>
      </c>
      <c r="Z165" s="26" t="str">
        <f>API!O165&amp;" "&amp;API!Y165</f>
        <v>0 FALSE</v>
      </c>
      <c r="AA165" s="26">
        <f>API!AF165</f>
        <v>8</v>
      </c>
    </row>
    <row r="166" spans="1:27">
      <c r="A166" s="22" t="str">
        <f>IF([1]FINAL!A166=0,"",[1]FINAL!A166)</f>
        <v>Merlin Röhl</v>
      </c>
      <c r="B166" s="22" t="str">
        <f>IF([1]FINAL!C166=0,"",[1]FINAL!C166)</f>
        <v>Röhl</v>
      </c>
      <c r="C166" s="22" t="str">
        <f>IF([1]FINAL!E166=0,"",[1]FINAL!E166)</f>
        <v/>
      </c>
      <c r="D166" s="22" t="str">
        <f>IF([1]FINAL!G166=0,"",[1]FINAL!G166)</f>
        <v/>
      </c>
      <c r="E166" s="85">
        <f>[1]FINAL!$AO166</f>
        <v>246</v>
      </c>
      <c r="F166" s="26" t="str">
        <f>[1]FINAL!$V166</f>
        <v>EVE</v>
      </c>
      <c r="G166" s="27">
        <f>IFERROR(VLOOKUP($F166,Table2!$B$1:$C$21,MATCH("MP",Table2!$B$1:$C$1,0),0),"")</f>
        <v>38</v>
      </c>
      <c r="H166" s="23">
        <f>IFERROR(VLOOKUP(A166,PlayingTime!$B$1:$T$1001,MATCH("Min",PlayingTime!$B$2:$T$2,0),0),0)</f>
        <v>682</v>
      </c>
      <c r="I166" s="23">
        <f>IFERROR(VLOOKUP(B166,PlayingTime!$B$1:$T$1001,MATCH("Min",PlayingTime!$B$2:$T$2,0),0),0)</f>
        <v>0</v>
      </c>
      <c r="J166" s="23">
        <f>IFERROR(VLOOKUP(C166,PlayingTime!$B$1:$T$1001,MATCH("Min",PlayingTime!$B$2:$T$2,0),0),0)</f>
        <v>0</v>
      </c>
      <c r="K166" s="23">
        <f>IFERROR(VLOOKUP(D166,PlayingTime!$B$1:$T$1001,MATCH("Min",PlayingTime!$B$2:$T$2,0),0),0)</f>
        <v>0</v>
      </c>
      <c r="L166" s="93">
        <f>IFERROR(VLOOKUP($E166,OLD!$Q$1:$DZ$1000,MATCH("minutes",OLD!$Q$1:$DZ$1,0),0),0)</f>
        <v>675</v>
      </c>
      <c r="M166" s="22">
        <f>IFERROR(VLOOKUP(A166,#REF!,MATCH("xG",#REF!,0),0),0)</f>
        <v>0</v>
      </c>
      <c r="N166" s="22">
        <f>IFERROR(VLOOKUP(B166,#REF!,MATCH("xG",#REF!,0),0),0)</f>
        <v>0</v>
      </c>
      <c r="O166" s="22">
        <f>IFERROR(VLOOKUP(C166,#REF!,MATCH("xG",#REF!,0),0),0)</f>
        <v>0</v>
      </c>
      <c r="P166" s="22">
        <f>IFERROR(VLOOKUP(D166,#REF!,MATCH("xG",#REF!,0),0),0)</f>
        <v>0</v>
      </c>
      <c r="Q166" s="92">
        <f>IFERROR(VLOOKUP($E166,OLD!$Q$1:$DZ$1000,MATCH("expected_goals",OLD!$Q$1:$DZ$1,0),0),0)</f>
        <v>0.67</v>
      </c>
      <c r="R166" s="22">
        <f>IFERROR(VLOOKUP(A166,#REF!,MATCH("xAG",#REF!,0),0),0)</f>
        <v>0</v>
      </c>
      <c r="S166" s="22">
        <f>IFERROR(VLOOKUP(B166,#REF!,MATCH("xAG",#REF!,0),0),0)</f>
        <v>0</v>
      </c>
      <c r="T166" s="22">
        <f>IFERROR(VLOOKUP(C166,#REF!,MATCH("xAG",#REF!,0),0),0)</f>
        <v>0</v>
      </c>
      <c r="U166" s="22">
        <f>IFERROR(VLOOKUP(D166,#REF!,MATCH("xAG",#REF!,0),0),0)</f>
        <v>0</v>
      </c>
      <c r="V166" s="92">
        <f>IFERROR(VLOOKUP($E166,OLD!$Q$1:$DZ$1000,MATCH("expected_assists",OLD!$Q$1:$DZ$1,0),0),0)</f>
        <v>0.35</v>
      </c>
      <c r="W166" s="93">
        <f>IFERROR(VLOOKUP($E166,OLD!$Q$1:$DZ$1000,MATCH("total_points",OLD!$Q$1:$DZ$1,0),0),0)</f>
        <v>36</v>
      </c>
      <c r="X166" s="27">
        <f>IFERROR(VLOOKUP(E166,OLD!$Q$1:$BZ$1000,MATCH("defensive_contribution",OLD!$Q$1:$BZ$1,0),0),"")</f>
        <v>68</v>
      </c>
      <c r="Z166" s="26" t="str">
        <f>API!O166&amp;" "&amp;API!Y166</f>
        <v>0 FALSE</v>
      </c>
      <c r="AA166" s="26">
        <f>API!AF166</f>
        <v>8</v>
      </c>
    </row>
    <row r="167" spans="1:27">
      <c r="A167" s="22" t="str">
        <f>IF([1]FINAL!A167=0,"",[1]FINAL!A167)</f>
        <v>Chris Rigg</v>
      </c>
      <c r="B167" s="22" t="str">
        <f>IF([1]FINAL!C167=0,"",[1]FINAL!C167)</f>
        <v>Rigg</v>
      </c>
      <c r="C167" s="22" t="str">
        <f>IF([1]FINAL!E167=0,"",[1]FINAL!E167)</f>
        <v/>
      </c>
      <c r="D167" s="22" t="str">
        <f>IF([1]FINAL!G167=0,"",[1]FINAL!G167)</f>
        <v/>
      </c>
      <c r="E167" s="85">
        <f>[1]FINAL!$AO167</f>
        <v>548</v>
      </c>
      <c r="F167" s="26" t="str">
        <f>[1]FINAL!$V167</f>
        <v>SUN</v>
      </c>
      <c r="G167" s="27">
        <f>IFERROR(VLOOKUP($F167,Table2!$B$1:$C$21,MATCH("MP",Table2!$B$1:$C$1,0),0),"")</f>
        <v>38</v>
      </c>
      <c r="H167" s="23">
        <f>IFERROR(VLOOKUP(A167,PlayingTime!$B$1:$T$1001,MATCH("Min",PlayingTime!$B$2:$T$2,0),0),0)</f>
        <v>761</v>
      </c>
      <c r="I167" s="23">
        <f>IFERROR(VLOOKUP(B167,PlayingTime!$B$1:$T$1001,MATCH("Min",PlayingTime!$B$2:$T$2,0),0),0)</f>
        <v>0</v>
      </c>
      <c r="J167" s="23">
        <f>IFERROR(VLOOKUP(C167,PlayingTime!$B$1:$T$1001,MATCH("Min",PlayingTime!$B$2:$T$2,0),0),0)</f>
        <v>0</v>
      </c>
      <c r="K167" s="23">
        <f>IFERROR(VLOOKUP(D167,PlayingTime!$B$1:$T$1001,MATCH("Min",PlayingTime!$B$2:$T$2,0),0),0)</f>
        <v>0</v>
      </c>
      <c r="L167" s="93">
        <f>IFERROR(VLOOKUP($E167,OLD!$Q$1:$DZ$1000,MATCH("minutes",OLD!$Q$1:$DZ$1,0),0),0)</f>
        <v>758</v>
      </c>
      <c r="M167" s="22">
        <f>IFERROR(VLOOKUP(A167,#REF!,MATCH("xG",#REF!,0),0),0)</f>
        <v>0</v>
      </c>
      <c r="N167" s="22">
        <f>IFERROR(VLOOKUP(B167,#REF!,MATCH("xG",#REF!,0),0),0)</f>
        <v>0</v>
      </c>
      <c r="O167" s="22">
        <f>IFERROR(VLOOKUP(C167,#REF!,MATCH("xG",#REF!,0),0),0)</f>
        <v>0</v>
      </c>
      <c r="P167" s="22">
        <f>IFERROR(VLOOKUP(D167,#REF!,MATCH("xG",#REF!,0),0),0)</f>
        <v>0</v>
      </c>
      <c r="Q167" s="92">
        <f>IFERROR(VLOOKUP($E167,OLD!$Q$1:$DZ$1000,MATCH("expected_goals",OLD!$Q$1:$DZ$1,0),0),0)</f>
        <v>0.86</v>
      </c>
      <c r="R167" s="22">
        <f>IFERROR(VLOOKUP(A167,#REF!,MATCH("xAG",#REF!,0),0),0)</f>
        <v>0</v>
      </c>
      <c r="S167" s="22">
        <f>IFERROR(VLOOKUP(B167,#REF!,MATCH("xAG",#REF!,0),0),0)</f>
        <v>0</v>
      </c>
      <c r="T167" s="22">
        <f>IFERROR(VLOOKUP(C167,#REF!,MATCH("xAG",#REF!,0),0),0)</f>
        <v>0</v>
      </c>
      <c r="U167" s="22">
        <f>IFERROR(VLOOKUP(D167,#REF!,MATCH("xAG",#REF!,0),0),0)</f>
        <v>0</v>
      </c>
      <c r="V167" s="92">
        <f>IFERROR(VLOOKUP($E167,OLD!$Q$1:$DZ$1000,MATCH("expected_assists",OLD!$Q$1:$DZ$1,0),0),0)</f>
        <v>0.93</v>
      </c>
      <c r="W167" s="93">
        <f>IFERROR(VLOOKUP($E167,OLD!$Q$1:$DZ$1000,MATCH("total_points",OLD!$Q$1:$DZ$1,0),0),0)</f>
        <v>36</v>
      </c>
      <c r="X167" s="27">
        <f>IFERROR(VLOOKUP(E167,OLD!$Q$1:$BZ$1000,MATCH("defensive_contribution",OLD!$Q$1:$BZ$1,0),0),"")</f>
        <v>57</v>
      </c>
      <c r="Z167" s="26" t="str">
        <f>API!O167&amp;" "&amp;API!Y167</f>
        <v>0 FALSE</v>
      </c>
      <c r="AA167" s="26">
        <f>API!AF167</f>
        <v>8</v>
      </c>
    </row>
    <row r="168" spans="1:27">
      <c r="A168" s="22" t="str">
        <f>IF([1]FINAL!A168=0,"",[1]FINAL!A168)</f>
        <v>Simon Adingra</v>
      </c>
      <c r="B168" s="22" t="str">
        <f>IF([1]FINAL!C168=0,"",[1]FINAL!C168)</f>
        <v>Adingra</v>
      </c>
      <c r="C168" s="22" t="str">
        <f>IF([1]FINAL!E168=0,"",[1]FINAL!E168)</f>
        <v/>
      </c>
      <c r="D168" s="22" t="str">
        <f>IF([1]FINAL!G168=0,"",[1]FINAL!G168)</f>
        <v/>
      </c>
      <c r="E168" s="85">
        <f>[1]FINAL!$AO168</f>
        <v>546</v>
      </c>
      <c r="F168" s="26" t="str">
        <f>[1]FINAL!$V168</f>
        <v>SUN</v>
      </c>
      <c r="G168" s="27">
        <f>IFERROR(VLOOKUP($F168,Table2!$B$1:$C$21,MATCH("MP",Table2!$B$1:$C$1,0),0),"")</f>
        <v>38</v>
      </c>
      <c r="H168" s="23">
        <f>IFERROR(VLOOKUP(A168,PlayingTime!$B$1:$T$1001,MATCH("Min",PlayingTime!$B$2:$T$2,0),0),0)</f>
        <v>653</v>
      </c>
      <c r="I168" s="23">
        <f>IFERROR(VLOOKUP(B168,PlayingTime!$B$1:$T$1001,MATCH("Min",PlayingTime!$B$2:$T$2,0),0),0)</f>
        <v>0</v>
      </c>
      <c r="J168" s="23">
        <f>IFERROR(VLOOKUP(C168,PlayingTime!$B$1:$T$1001,MATCH("Min",PlayingTime!$B$2:$T$2,0),0),0)</f>
        <v>0</v>
      </c>
      <c r="K168" s="23">
        <f>IFERROR(VLOOKUP(D168,PlayingTime!$B$1:$T$1001,MATCH("Min",PlayingTime!$B$2:$T$2,0),0),0)</f>
        <v>0</v>
      </c>
      <c r="L168" s="93">
        <f>IFERROR(VLOOKUP($E168,OLD!$Q$1:$DZ$1000,MATCH("minutes",OLD!$Q$1:$DZ$1,0),0),0)</f>
        <v>649</v>
      </c>
      <c r="M168" s="22">
        <f>IFERROR(VLOOKUP(A168,#REF!,MATCH("xG",#REF!,0),0),0)</f>
        <v>0</v>
      </c>
      <c r="N168" s="22">
        <f>IFERROR(VLOOKUP(B168,#REF!,MATCH("xG",#REF!,0),0),0)</f>
        <v>0</v>
      </c>
      <c r="O168" s="22">
        <f>IFERROR(VLOOKUP(C168,#REF!,MATCH("xG",#REF!,0),0),0)</f>
        <v>0</v>
      </c>
      <c r="P168" s="22">
        <f>IFERROR(VLOOKUP(D168,#REF!,MATCH("xG",#REF!,0),0),0)</f>
        <v>0</v>
      </c>
      <c r="Q168" s="92">
        <f>IFERROR(VLOOKUP($E168,OLD!$Q$1:$DZ$1000,MATCH("expected_goals",OLD!$Q$1:$DZ$1,0),0),0)</f>
        <v>0.35</v>
      </c>
      <c r="R168" s="22">
        <f>IFERROR(VLOOKUP(A168,#REF!,MATCH("xAG",#REF!,0),0),0)</f>
        <v>0</v>
      </c>
      <c r="S168" s="22">
        <f>IFERROR(VLOOKUP(B168,#REF!,MATCH("xAG",#REF!,0),0),0)</f>
        <v>0</v>
      </c>
      <c r="T168" s="22">
        <f>IFERROR(VLOOKUP(C168,#REF!,MATCH("xAG",#REF!,0),0),0)</f>
        <v>0</v>
      </c>
      <c r="U168" s="22">
        <f>IFERROR(VLOOKUP(D168,#REF!,MATCH("xAG",#REF!,0),0),0)</f>
        <v>0</v>
      </c>
      <c r="V168" s="92">
        <f>IFERROR(VLOOKUP($E168,OLD!$Q$1:$DZ$1000,MATCH("expected_assists",OLD!$Q$1:$DZ$1,0),0),0)</f>
        <v>0.62</v>
      </c>
      <c r="W168" s="93">
        <f>IFERROR(VLOOKUP($E168,OLD!$Q$1:$DZ$1000,MATCH("total_points",OLD!$Q$1:$DZ$1,0),0),0)</f>
        <v>34</v>
      </c>
      <c r="X168" s="27">
        <f>IFERROR(VLOOKUP(E168,OLD!$Q$1:$BZ$1000,MATCH("defensive_contribution",OLD!$Q$1:$BZ$1,0),0),"")</f>
        <v>45</v>
      </c>
      <c r="Z168" s="26" t="str">
        <f>API!O168&amp;" "&amp;API!Y168</f>
        <v>0 FALSE</v>
      </c>
      <c r="AA168" s="26">
        <f>API!AF168</f>
        <v>8</v>
      </c>
    </row>
    <row r="169" spans="1:27">
      <c r="A169" s="22" t="str">
        <f>IF([1]FINAL!A169=0,"",[1]FINAL!A169)</f>
        <v>Wilfried Gnonto</v>
      </c>
      <c r="B169" s="22" t="str">
        <f>IF([1]FINAL!C169=0,"",[1]FINAL!C169)</f>
        <v>Gnonto</v>
      </c>
      <c r="C169" s="22" t="str">
        <f>IF([1]FINAL!E169=0,"",[1]FINAL!E169)</f>
        <v/>
      </c>
      <c r="D169" s="22" t="str">
        <f>IF([1]FINAL!G169=0,"",[1]FINAL!G169)</f>
        <v/>
      </c>
      <c r="E169" s="85">
        <f>[1]FINAL!$AO169</f>
        <v>341</v>
      </c>
      <c r="F169" s="26" t="str">
        <f>[1]FINAL!$V169</f>
        <v>LEE</v>
      </c>
      <c r="G169" s="27">
        <f>IFERROR(VLOOKUP($F169,Table2!$B$1:$C$21,MATCH("MP",Table2!$B$1:$C$1,0),0),"")</f>
        <v>38</v>
      </c>
      <c r="H169" s="23">
        <f>IFERROR(VLOOKUP(A169,PlayingTime!$B$1:$T$1001,MATCH("Min",PlayingTime!$B$2:$T$2,0),0),0)</f>
        <v>537</v>
      </c>
      <c r="I169" s="23">
        <f>IFERROR(VLOOKUP(B169,PlayingTime!$B$1:$T$1001,MATCH("Min",PlayingTime!$B$2:$T$2,0),0),0)</f>
        <v>0</v>
      </c>
      <c r="J169" s="23">
        <f>IFERROR(VLOOKUP(C169,PlayingTime!$B$1:$T$1001,MATCH("Min",PlayingTime!$B$2:$T$2,0),0),0)</f>
        <v>0</v>
      </c>
      <c r="K169" s="23">
        <f>IFERROR(VLOOKUP(D169,PlayingTime!$B$1:$T$1001,MATCH("Min",PlayingTime!$B$2:$T$2,0),0),0)</f>
        <v>0</v>
      </c>
      <c r="L169" s="93">
        <f>IFERROR(VLOOKUP($E169,OLD!$Q$1:$DZ$1000,MATCH("minutes",OLD!$Q$1:$DZ$1,0),0),0)</f>
        <v>521</v>
      </c>
      <c r="M169" s="22">
        <f>IFERROR(VLOOKUP(A169,#REF!,MATCH("xG",#REF!,0),0),0)</f>
        <v>0</v>
      </c>
      <c r="N169" s="22">
        <f>IFERROR(VLOOKUP(B169,#REF!,MATCH("xG",#REF!,0),0),0)</f>
        <v>0</v>
      </c>
      <c r="O169" s="22">
        <f>IFERROR(VLOOKUP(C169,#REF!,MATCH("xG",#REF!,0),0),0)</f>
        <v>0</v>
      </c>
      <c r="P169" s="22">
        <f>IFERROR(VLOOKUP(D169,#REF!,MATCH("xG",#REF!,0),0),0)</f>
        <v>0</v>
      </c>
      <c r="Q169" s="92">
        <f>IFERROR(VLOOKUP($E169,OLD!$Q$1:$DZ$1000,MATCH("expected_goals",OLD!$Q$1:$DZ$1,0),0),0)</f>
        <v>0.4</v>
      </c>
      <c r="R169" s="22">
        <f>IFERROR(VLOOKUP(A169,#REF!,MATCH("xAG",#REF!,0),0),0)</f>
        <v>0</v>
      </c>
      <c r="S169" s="22">
        <f>IFERROR(VLOOKUP(B169,#REF!,MATCH("xAG",#REF!,0),0),0)</f>
        <v>0</v>
      </c>
      <c r="T169" s="22">
        <f>IFERROR(VLOOKUP(C169,#REF!,MATCH("xAG",#REF!,0),0),0)</f>
        <v>0</v>
      </c>
      <c r="U169" s="22">
        <f>IFERROR(VLOOKUP(D169,#REF!,MATCH("xAG",#REF!,0),0),0)</f>
        <v>0</v>
      </c>
      <c r="V169" s="92">
        <f>IFERROR(VLOOKUP($E169,OLD!$Q$1:$DZ$1000,MATCH("expected_assists",OLD!$Q$1:$DZ$1,0),0),0)</f>
        <v>0.77</v>
      </c>
      <c r="W169" s="93">
        <f>IFERROR(VLOOKUP($E169,OLD!$Q$1:$DZ$1000,MATCH("total_points",OLD!$Q$1:$DZ$1,0),0),0)</f>
        <v>32</v>
      </c>
      <c r="X169" s="27">
        <f>IFERROR(VLOOKUP(E169,OLD!$Q$1:$BZ$1000,MATCH("defensive_contribution",OLD!$Q$1:$BZ$1,0),0),"")</f>
        <v>59</v>
      </c>
      <c r="Z169" s="26" t="str">
        <f>API!O169&amp;" "&amp;API!Y169</f>
        <v>0 FALSE</v>
      </c>
      <c r="AA169" s="26">
        <f>API!AF169</f>
        <v>8</v>
      </c>
    </row>
    <row r="170" spans="1:27">
      <c r="A170" s="22" t="str">
        <f>IF([1]FINAL!A170=0,"",[1]FINAL!A170)</f>
        <v>Carlos Alcaraz Durán</v>
      </c>
      <c r="B170" s="22" t="str">
        <f>IF([1]FINAL!C170=0,"",[1]FINAL!C170)</f>
        <v>Alcaraz</v>
      </c>
      <c r="C170" s="22" t="str">
        <f>IF([1]FINAL!E170=0,"",[1]FINAL!E170)</f>
        <v>Carlos Alcaraz</v>
      </c>
      <c r="D170" s="22" t="str">
        <f>IF([1]FINAL!G170=0,"",[1]FINAL!G170)</f>
        <v/>
      </c>
      <c r="E170" s="85">
        <f>[1]FINAL!$AO170</f>
        <v>243</v>
      </c>
      <c r="F170" s="26" t="str">
        <f>[1]FINAL!$V170</f>
        <v>EVE</v>
      </c>
      <c r="G170" s="27">
        <f>IFERROR(VLOOKUP($F170,Table2!$B$1:$C$21,MATCH("MP",Table2!$B$1:$C$1,0),0),"")</f>
        <v>38</v>
      </c>
      <c r="H170" s="23">
        <f>IFERROR(VLOOKUP(A170,PlayingTime!$B$1:$T$1001,MATCH("Min",PlayingTime!$B$2:$T$2,0),0),0)</f>
        <v>0</v>
      </c>
      <c r="I170" s="23">
        <f>IFERROR(VLOOKUP(B170,PlayingTime!$B$1:$T$1001,MATCH("Min",PlayingTime!$B$2:$T$2,0),0),0)</f>
        <v>0</v>
      </c>
      <c r="J170" s="23">
        <f>IFERROR(VLOOKUP(C170,PlayingTime!$B$1:$T$1001,MATCH("Min",PlayingTime!$B$2:$T$2,0),0),0)</f>
        <v>689</v>
      </c>
      <c r="K170" s="23">
        <f>IFERROR(VLOOKUP(D170,PlayingTime!$B$1:$T$1001,MATCH("Min",PlayingTime!$B$2:$T$2,0),0),0)</f>
        <v>0</v>
      </c>
      <c r="L170" s="93">
        <f>IFERROR(VLOOKUP($E170,OLD!$Q$1:$DZ$1000,MATCH("minutes",OLD!$Q$1:$DZ$1,0),0),0)</f>
        <v>679</v>
      </c>
      <c r="M170" s="22">
        <f>IFERROR(VLOOKUP(A170,#REF!,MATCH("xG",#REF!,0),0),0)</f>
        <v>0</v>
      </c>
      <c r="N170" s="22">
        <f>IFERROR(VLOOKUP(B170,#REF!,MATCH("xG",#REF!,0),0),0)</f>
        <v>0</v>
      </c>
      <c r="O170" s="22">
        <f>IFERROR(VLOOKUP(C170,#REF!,MATCH("xG",#REF!,0),0),0)</f>
        <v>0</v>
      </c>
      <c r="P170" s="22">
        <f>IFERROR(VLOOKUP(D170,#REF!,MATCH("xG",#REF!,0),0),0)</f>
        <v>0</v>
      </c>
      <c r="Q170" s="92">
        <f>IFERROR(VLOOKUP($E170,OLD!$Q$1:$DZ$1000,MATCH("expected_goals",OLD!$Q$1:$DZ$1,0),0),0)</f>
        <v>1.17</v>
      </c>
      <c r="R170" s="22">
        <f>IFERROR(VLOOKUP(A170,#REF!,MATCH("xAG",#REF!,0),0),0)</f>
        <v>0</v>
      </c>
      <c r="S170" s="22">
        <f>IFERROR(VLOOKUP(B170,#REF!,MATCH("xAG",#REF!,0),0),0)</f>
        <v>0</v>
      </c>
      <c r="T170" s="22">
        <f>IFERROR(VLOOKUP(C170,#REF!,MATCH("xAG",#REF!,0),0),0)</f>
        <v>0</v>
      </c>
      <c r="U170" s="22">
        <f>IFERROR(VLOOKUP(D170,#REF!,MATCH("xAG",#REF!,0),0),0)</f>
        <v>0</v>
      </c>
      <c r="V170" s="92">
        <f>IFERROR(VLOOKUP($E170,OLD!$Q$1:$DZ$1000,MATCH("expected_assists",OLD!$Q$1:$DZ$1,0),0),0)</f>
        <v>0.54</v>
      </c>
      <c r="W170" s="93">
        <f>IFERROR(VLOOKUP($E170,OLD!$Q$1:$DZ$1000,MATCH("total_points",OLD!$Q$1:$DZ$1,0),0),0)</f>
        <v>29</v>
      </c>
      <c r="X170" s="27">
        <f>IFERROR(VLOOKUP(E170,OLD!$Q$1:$BZ$1000,MATCH("defensive_contribution",OLD!$Q$1:$BZ$1,0),0),"")</f>
        <v>70</v>
      </c>
      <c r="Z170" s="26" t="str">
        <f>API!O170&amp;" "&amp;API!Y170</f>
        <v>0 FALSE</v>
      </c>
      <c r="AA170" s="26">
        <f>API!AF170</f>
        <v>8</v>
      </c>
    </row>
    <row r="171" spans="1:27">
      <c r="A171" s="22" t="str">
        <f>IF([1]FINAL!A171=0,"",[1]FINAL!A171)</f>
        <v>Daniel James</v>
      </c>
      <c r="B171" s="22" t="str">
        <f>IF([1]FINAL!C171=0,"",[1]FINAL!C171)</f>
        <v>James</v>
      </c>
      <c r="C171" s="22" t="str">
        <f>IF([1]FINAL!E171=0,"",[1]FINAL!E171)</f>
        <v/>
      </c>
      <c r="D171" s="22" t="str">
        <f>IF([1]FINAL!G171=0,"",[1]FINAL!G171)</f>
        <v/>
      </c>
      <c r="E171" s="85">
        <f>[1]FINAL!$AO171</f>
        <v>343</v>
      </c>
      <c r="F171" s="26" t="str">
        <f>[1]FINAL!$V171</f>
        <v>LEE</v>
      </c>
      <c r="G171" s="27">
        <f>IFERROR(VLOOKUP($F171,Table2!$B$1:$C$21,MATCH("MP",Table2!$B$1:$C$1,0),0),"")</f>
        <v>38</v>
      </c>
      <c r="H171" s="23">
        <f>IFERROR(VLOOKUP(A171,PlayingTime!$B$1:$T$1001,MATCH("Min",PlayingTime!$B$2:$T$2,0),0),0)</f>
        <v>559</v>
      </c>
      <c r="I171" s="23">
        <f>IFERROR(VLOOKUP(B171,PlayingTime!$B$1:$T$1001,MATCH("Min",PlayingTime!$B$2:$T$2,0),0),0)</f>
        <v>0</v>
      </c>
      <c r="J171" s="23">
        <f>IFERROR(VLOOKUP(C171,PlayingTime!$B$1:$T$1001,MATCH("Min",PlayingTime!$B$2:$T$2,0),0),0)</f>
        <v>0</v>
      </c>
      <c r="K171" s="23">
        <f>IFERROR(VLOOKUP(D171,PlayingTime!$B$1:$T$1001,MATCH("Min",PlayingTime!$B$2:$T$2,0),0),0)</f>
        <v>0</v>
      </c>
      <c r="L171" s="93">
        <f>IFERROR(VLOOKUP($E171,OLD!$Q$1:$DZ$1000,MATCH("minutes",OLD!$Q$1:$DZ$1,0),0),0)</f>
        <v>547</v>
      </c>
      <c r="M171" s="22">
        <f>IFERROR(VLOOKUP(A171,#REF!,MATCH("xG",#REF!,0),0),0)</f>
        <v>0</v>
      </c>
      <c r="N171" s="22">
        <f>IFERROR(VLOOKUP(B171,#REF!,MATCH("xG",#REF!,0),0),0)</f>
        <v>0</v>
      </c>
      <c r="O171" s="22">
        <f>IFERROR(VLOOKUP(C171,#REF!,MATCH("xG",#REF!,0),0),0)</f>
        <v>0</v>
      </c>
      <c r="P171" s="22">
        <f>IFERROR(VLOOKUP(D171,#REF!,MATCH("xG",#REF!,0),0),0)</f>
        <v>0</v>
      </c>
      <c r="Q171" s="92">
        <f>IFERROR(VLOOKUP($E171,OLD!$Q$1:$DZ$1000,MATCH("expected_goals",OLD!$Q$1:$DZ$1,0),0),0)</f>
        <v>0.91</v>
      </c>
      <c r="R171" s="22">
        <f>IFERROR(VLOOKUP(A171,#REF!,MATCH("xAG",#REF!,0),0),0)</f>
        <v>0</v>
      </c>
      <c r="S171" s="22">
        <f>IFERROR(VLOOKUP(B171,#REF!,MATCH("xAG",#REF!,0),0),0)</f>
        <v>0</v>
      </c>
      <c r="T171" s="22">
        <f>IFERROR(VLOOKUP(C171,#REF!,MATCH("xAG",#REF!,0),0),0)</f>
        <v>0</v>
      </c>
      <c r="U171" s="22">
        <f>IFERROR(VLOOKUP(D171,#REF!,MATCH("xAG",#REF!,0),0),0)</f>
        <v>0</v>
      </c>
      <c r="V171" s="92">
        <f>IFERROR(VLOOKUP($E171,OLD!$Q$1:$DZ$1000,MATCH("expected_assists",OLD!$Q$1:$DZ$1,0),0),0)</f>
        <v>0.71</v>
      </c>
      <c r="W171" s="93">
        <f>IFERROR(VLOOKUP($E171,OLD!$Q$1:$DZ$1000,MATCH("total_points",OLD!$Q$1:$DZ$1,0),0),0)</f>
        <v>23</v>
      </c>
      <c r="X171" s="27">
        <f>IFERROR(VLOOKUP(E171,OLD!$Q$1:$BZ$1000,MATCH("defensive_contribution",OLD!$Q$1:$BZ$1,0),0),"")</f>
        <v>35</v>
      </c>
      <c r="Z171" s="26" t="str">
        <f>API!O171&amp;" "&amp;API!Y171</f>
        <v>0 FALSE</v>
      </c>
      <c r="AA171" s="26">
        <f>API!AF171</f>
        <v>9</v>
      </c>
    </row>
    <row r="172" spans="1:27">
      <c r="A172" s="22" t="str">
        <f>IF([1]FINAL!A172=0,"",[1]FINAL!A172)</f>
        <v>Harrison Armstrong</v>
      </c>
      <c r="B172" s="22" t="str">
        <f>IF([1]FINAL!C172=0,"",[1]FINAL!C172)</f>
        <v>Armstrong</v>
      </c>
      <c r="C172" s="22" t="str">
        <f>IF([1]FINAL!E172=0,"",[1]FINAL!E172)</f>
        <v/>
      </c>
      <c r="D172" s="22" t="str">
        <f>IF([1]FINAL!G172=0,"",[1]FINAL!G172)</f>
        <v/>
      </c>
      <c r="E172" s="85">
        <f>[1]FINAL!$AO172</f>
        <v>244</v>
      </c>
      <c r="F172" s="26" t="str">
        <f>[1]FINAL!$V172</f>
        <v>EVE</v>
      </c>
      <c r="G172" s="27">
        <f>IFERROR(VLOOKUP($F172,Table2!$B$1:$C$21,MATCH("MP",Table2!$B$1:$C$1,0),0),"")</f>
        <v>38</v>
      </c>
      <c r="H172" s="23">
        <f>IFERROR(VLOOKUP(A172,PlayingTime!$B$1:$T$1001,MATCH("Min",PlayingTime!$B$2:$T$2,0),0),0)</f>
        <v>529</v>
      </c>
      <c r="I172" s="23">
        <f>IFERROR(VLOOKUP(B172,PlayingTime!$B$1:$T$1001,MATCH("Min",PlayingTime!$B$2:$T$2,0),0),0)</f>
        <v>0</v>
      </c>
      <c r="J172" s="23">
        <f>IFERROR(VLOOKUP(C172,PlayingTime!$B$1:$T$1001,MATCH("Min",PlayingTime!$B$2:$T$2,0),0),0)</f>
        <v>0</v>
      </c>
      <c r="K172" s="23">
        <f>IFERROR(VLOOKUP(D172,PlayingTime!$B$1:$T$1001,MATCH("Min",PlayingTime!$B$2:$T$2,0),0),0)</f>
        <v>0</v>
      </c>
      <c r="L172" s="93">
        <f>IFERROR(VLOOKUP($E172,OLD!$Q$1:$DZ$1000,MATCH("minutes",OLD!$Q$1:$DZ$1,0),0),0)</f>
        <v>524</v>
      </c>
      <c r="M172" s="22">
        <f>IFERROR(VLOOKUP(A172,#REF!,MATCH("xG",#REF!,0),0),0)</f>
        <v>0</v>
      </c>
      <c r="N172" s="22">
        <f>IFERROR(VLOOKUP(B172,#REF!,MATCH("xG",#REF!,0),0),0)</f>
        <v>0</v>
      </c>
      <c r="O172" s="22">
        <f>IFERROR(VLOOKUP(C172,#REF!,MATCH("xG",#REF!,0),0),0)</f>
        <v>0</v>
      </c>
      <c r="P172" s="22">
        <f>IFERROR(VLOOKUP(D172,#REF!,MATCH("xG",#REF!,0),0),0)</f>
        <v>0</v>
      </c>
      <c r="Q172" s="92">
        <f>IFERROR(VLOOKUP($E172,OLD!$Q$1:$DZ$1000,MATCH("expected_goals",OLD!$Q$1:$DZ$1,0),0),0)</f>
        <v>0.79</v>
      </c>
      <c r="R172" s="22">
        <f>IFERROR(VLOOKUP(A172,#REF!,MATCH("xAG",#REF!,0),0),0)</f>
        <v>0</v>
      </c>
      <c r="S172" s="22">
        <f>IFERROR(VLOOKUP(B172,#REF!,MATCH("xAG",#REF!,0),0),0)</f>
        <v>0</v>
      </c>
      <c r="T172" s="22">
        <f>IFERROR(VLOOKUP(C172,#REF!,MATCH("xAG",#REF!,0),0),0)</f>
        <v>0</v>
      </c>
      <c r="U172" s="22">
        <f>IFERROR(VLOOKUP(D172,#REF!,MATCH("xAG",#REF!,0),0),0)</f>
        <v>0</v>
      </c>
      <c r="V172" s="92">
        <f>IFERROR(VLOOKUP($E172,OLD!$Q$1:$DZ$1000,MATCH("expected_assists",OLD!$Q$1:$DZ$1,0),0),0)</f>
        <v>0.22</v>
      </c>
      <c r="W172" s="93">
        <f>IFERROR(VLOOKUP($E172,OLD!$Q$1:$DZ$1000,MATCH("total_points",OLD!$Q$1:$DZ$1,0),0),0)</f>
        <v>21</v>
      </c>
      <c r="X172" s="27">
        <f>IFERROR(VLOOKUP(E172,OLD!$Q$1:$BZ$1000,MATCH("defensive_contribution",OLD!$Q$1:$BZ$1,0),0),"")</f>
        <v>50</v>
      </c>
      <c r="Z172" s="26" t="str">
        <f>API!O172&amp;" "&amp;API!Y172</f>
        <v>0 FALSE</v>
      </c>
      <c r="AA172" s="26">
        <f>API!AF172</f>
        <v>9</v>
      </c>
    </row>
    <row r="173" spans="1:27">
      <c r="A173" s="22" t="str">
        <f>IF([1]FINAL!A173=0,"",[1]FINAL!A173)</f>
        <v>Romaine Mundle</v>
      </c>
      <c r="B173" s="22" t="str">
        <f>IF([1]FINAL!C173=0,"",[1]FINAL!C173)</f>
        <v>Mundle</v>
      </c>
      <c r="C173" s="22" t="str">
        <f>IF([1]FINAL!E173=0,"",[1]FINAL!E173)</f>
        <v/>
      </c>
      <c r="D173" s="22" t="str">
        <f>IF([1]FINAL!G173=0,"",[1]FINAL!G173)</f>
        <v/>
      </c>
      <c r="E173" s="85">
        <f>[1]FINAL!$AO173</f>
        <v>547</v>
      </c>
      <c r="F173" s="26" t="str">
        <f>[1]FINAL!$V173</f>
        <v>SUN</v>
      </c>
      <c r="G173" s="27">
        <f>IFERROR(VLOOKUP($F173,Table2!$B$1:$C$21,MATCH("MP",Table2!$B$1:$C$1,0),0),"")</f>
        <v>38</v>
      </c>
      <c r="H173" s="23">
        <f>IFERROR(VLOOKUP(A173,PlayingTime!$B$1:$T$1001,MATCH("Min",PlayingTime!$B$2:$T$2,0),0),0)</f>
        <v>411</v>
      </c>
      <c r="I173" s="23">
        <f>IFERROR(VLOOKUP(B173,PlayingTime!$B$1:$T$1001,MATCH("Min",PlayingTime!$B$2:$T$2,0),0),0)</f>
        <v>0</v>
      </c>
      <c r="J173" s="23">
        <f>IFERROR(VLOOKUP(C173,PlayingTime!$B$1:$T$1001,MATCH("Min",PlayingTime!$B$2:$T$2,0),0),0)</f>
        <v>0</v>
      </c>
      <c r="K173" s="23">
        <f>IFERROR(VLOOKUP(D173,PlayingTime!$B$1:$T$1001,MATCH("Min",PlayingTime!$B$2:$T$2,0),0),0)</f>
        <v>0</v>
      </c>
      <c r="L173" s="93">
        <f>IFERROR(VLOOKUP($E173,OLD!$Q$1:$DZ$1000,MATCH("minutes",OLD!$Q$1:$DZ$1,0),0),0)</f>
        <v>399</v>
      </c>
      <c r="M173" s="22">
        <f>IFERROR(VLOOKUP(A173,#REF!,MATCH("xG",#REF!,0),0),0)</f>
        <v>0</v>
      </c>
      <c r="N173" s="22">
        <f>IFERROR(VLOOKUP(B173,#REF!,MATCH("xG",#REF!,0),0),0)</f>
        <v>0</v>
      </c>
      <c r="O173" s="22">
        <f>IFERROR(VLOOKUP(C173,#REF!,MATCH("xG",#REF!,0),0),0)</f>
        <v>0</v>
      </c>
      <c r="P173" s="22">
        <f>IFERROR(VLOOKUP(D173,#REF!,MATCH("xG",#REF!,0),0),0)</f>
        <v>0</v>
      </c>
      <c r="Q173" s="92">
        <f>IFERROR(VLOOKUP($E173,OLD!$Q$1:$DZ$1000,MATCH("expected_goals",OLD!$Q$1:$DZ$1,0),0),0)</f>
        <v>0.87</v>
      </c>
      <c r="R173" s="22">
        <f>IFERROR(VLOOKUP(A173,#REF!,MATCH("xAG",#REF!,0),0),0)</f>
        <v>0</v>
      </c>
      <c r="S173" s="22">
        <f>IFERROR(VLOOKUP(B173,#REF!,MATCH("xAG",#REF!,0),0),0)</f>
        <v>0</v>
      </c>
      <c r="T173" s="22">
        <f>IFERROR(VLOOKUP(C173,#REF!,MATCH("xAG",#REF!,0),0),0)</f>
        <v>0</v>
      </c>
      <c r="U173" s="22">
        <f>IFERROR(VLOOKUP(D173,#REF!,MATCH("xAG",#REF!,0),0),0)</f>
        <v>0</v>
      </c>
      <c r="V173" s="92">
        <f>IFERROR(VLOOKUP($E173,OLD!$Q$1:$DZ$1000,MATCH("expected_assists",OLD!$Q$1:$DZ$1,0),0),0)</f>
        <v>0.48</v>
      </c>
      <c r="W173" s="93">
        <f>IFERROR(VLOOKUP($E173,OLD!$Q$1:$DZ$1000,MATCH("total_points",OLD!$Q$1:$DZ$1,0),0),0)</f>
        <v>14</v>
      </c>
      <c r="X173" s="27">
        <f>IFERROR(VLOOKUP(E173,OLD!$Q$1:$BZ$1000,MATCH("defensive_contribution",OLD!$Q$1:$BZ$1,0),0),"")</f>
        <v>33</v>
      </c>
      <c r="Z173" s="26" t="str">
        <f>API!O173&amp;" "&amp;API!Y173</f>
        <v>0 FALSE</v>
      </c>
      <c r="AA173" s="26">
        <f>API!AF173</f>
        <v>9</v>
      </c>
    </row>
    <row r="174" spans="1:27">
      <c r="A174" s="22" t="str">
        <f>IF([1]FINAL!A174=0,"",[1]FINAL!A174)</f>
        <v>Fábio Freitas Gouveia Carvalho</v>
      </c>
      <c r="B174" s="22" t="str">
        <f>IF([1]FINAL!C174=0,"",[1]FINAL!C174)</f>
        <v>Carvalho</v>
      </c>
      <c r="C174" s="22" t="str">
        <f>IF([1]FINAL!E174=0,"",[1]FINAL!E174)</f>
        <v>Fabio Carvalho</v>
      </c>
      <c r="D174" s="22" t="str">
        <f>IF([1]FINAL!G174=0,"",[1]FINAL!G174)</f>
        <v>Fábio Carvalho</v>
      </c>
      <c r="E174" s="85">
        <f>[1]FINAL!$AO174</f>
        <v>100</v>
      </c>
      <c r="F174" s="26" t="str">
        <f>[1]FINAL!$V174</f>
        <v>BRE</v>
      </c>
      <c r="G174" s="27">
        <f>IFERROR(VLOOKUP($F174,Table2!$B$1:$C$21,MATCH("MP",Table2!$B$1:$C$1,0),0),"")</f>
        <v>38</v>
      </c>
      <c r="H174" s="23">
        <f>IFERROR(VLOOKUP(A174,PlayingTime!$B$1:$T$1001,MATCH("Min",PlayingTime!$B$2:$T$2,0),0),0)</f>
        <v>0</v>
      </c>
      <c r="I174" s="23">
        <f>IFERROR(VLOOKUP(B174,PlayingTime!$B$1:$T$1001,MATCH("Min",PlayingTime!$B$2:$T$2,0),0),0)</f>
        <v>0</v>
      </c>
      <c r="J174" s="23">
        <f>IFERROR(VLOOKUP(C174,PlayingTime!$B$1:$T$1001,MATCH("Min",PlayingTime!$B$2:$T$2,0),0),0)</f>
        <v>102</v>
      </c>
      <c r="K174" s="23">
        <f>IFERROR(VLOOKUP(D174,PlayingTime!$B$1:$T$1001,MATCH("Min",PlayingTime!$B$2:$T$2,0),0),0)</f>
        <v>0</v>
      </c>
      <c r="L174" s="93">
        <f>IFERROR(VLOOKUP($E174,OLD!$Q$1:$DZ$1000,MATCH("minutes",OLD!$Q$1:$DZ$1,0),0),0)</f>
        <v>100</v>
      </c>
      <c r="M174" s="22">
        <f>IFERROR(VLOOKUP(A174,#REF!,MATCH("xG",#REF!,0),0),0)</f>
        <v>0</v>
      </c>
      <c r="N174" s="22">
        <f>IFERROR(VLOOKUP(B174,#REF!,MATCH("xG",#REF!,0),0),0)</f>
        <v>0</v>
      </c>
      <c r="O174" s="22">
        <f>IFERROR(VLOOKUP(C174,#REF!,MATCH("xG",#REF!,0),0),0)</f>
        <v>0</v>
      </c>
      <c r="P174" s="22">
        <f>IFERROR(VLOOKUP(D174,#REF!,MATCH("xG",#REF!,0),0),0)</f>
        <v>0</v>
      </c>
      <c r="Q174" s="92">
        <f>IFERROR(VLOOKUP($E174,OLD!$Q$1:$DZ$1000,MATCH("expected_goals",OLD!$Q$1:$DZ$1,0),0),0)</f>
        <v>0.7</v>
      </c>
      <c r="R174" s="22">
        <f>IFERROR(VLOOKUP(A174,#REF!,MATCH("xAG",#REF!,0),0),0)</f>
        <v>0</v>
      </c>
      <c r="S174" s="22">
        <f>IFERROR(VLOOKUP(B174,#REF!,MATCH("xAG",#REF!,0),0),0)</f>
        <v>0</v>
      </c>
      <c r="T174" s="22">
        <f>IFERROR(VLOOKUP(C174,#REF!,MATCH("xAG",#REF!,0),0),0)</f>
        <v>0</v>
      </c>
      <c r="U174" s="22">
        <f>IFERROR(VLOOKUP(D174,#REF!,MATCH("xAG",#REF!,0),0),0)</f>
        <v>0</v>
      </c>
      <c r="V174" s="92">
        <f>IFERROR(VLOOKUP($E174,OLD!$Q$1:$DZ$1000,MATCH("expected_assists",OLD!$Q$1:$DZ$1,0),0),0)</f>
        <v>0.03</v>
      </c>
      <c r="W174" s="93">
        <f>IFERROR(VLOOKUP($E174,OLD!$Q$1:$DZ$1000,MATCH("total_points",OLD!$Q$1:$DZ$1,0),0),0)</f>
        <v>13</v>
      </c>
      <c r="X174" s="27">
        <f>IFERROR(VLOOKUP(E174,OLD!$Q$1:$BZ$1000,MATCH("defensive_contribution",OLD!$Q$1:$BZ$1,0),0),"")</f>
        <v>8</v>
      </c>
      <c r="Z174" s="26" t="str">
        <f>API!O174&amp;" "&amp;API!Y174</f>
        <v>0 FALSE</v>
      </c>
      <c r="AA174" s="26">
        <f>API!AF174</f>
        <v>9</v>
      </c>
    </row>
    <row r="175" spans="1:27">
      <c r="A175" s="22" t="str">
        <f>IF([1]FINAL!A175=0,"",[1]FINAL!A175)</f>
        <v>Roméo Lavia</v>
      </c>
      <c r="B175" s="22" t="str">
        <f>IF([1]FINAL!C175=0,"",[1]FINAL!C175)</f>
        <v>Lavia</v>
      </c>
      <c r="C175" s="22" t="str">
        <f>IF([1]FINAL!E175=0,"",[1]FINAL!E175)</f>
        <v/>
      </c>
      <c r="D175" s="22" t="str">
        <f>IF([1]FINAL!G175=0,"",[1]FINAL!G175)</f>
        <v/>
      </c>
      <c r="E175" s="85">
        <f>[1]FINAL!$AO175</f>
        <v>161</v>
      </c>
      <c r="F175" s="26" t="str">
        <f>[1]FINAL!$V175</f>
        <v>CHE</v>
      </c>
      <c r="G175" s="27">
        <f>IFERROR(VLOOKUP($F175,Table2!$B$1:$C$21,MATCH("MP",Table2!$B$1:$C$1,0),0),"")</f>
        <v>38</v>
      </c>
      <c r="H175" s="23">
        <f>IFERROR(VLOOKUP(A175,PlayingTime!$B$1:$T$1001,MATCH("Min",PlayingTime!$B$2:$T$2,0),0),0)</f>
        <v>382</v>
      </c>
      <c r="I175" s="23">
        <f>IFERROR(VLOOKUP(B175,PlayingTime!$B$1:$T$1001,MATCH("Min",PlayingTime!$B$2:$T$2,0),0),0)</f>
        <v>0</v>
      </c>
      <c r="J175" s="23">
        <f>IFERROR(VLOOKUP(C175,PlayingTime!$B$1:$T$1001,MATCH("Min",PlayingTime!$B$2:$T$2,0),0),0)</f>
        <v>0</v>
      </c>
      <c r="K175" s="23">
        <f>IFERROR(VLOOKUP(D175,PlayingTime!$B$1:$T$1001,MATCH("Min",PlayingTime!$B$2:$T$2,0),0),0)</f>
        <v>0</v>
      </c>
      <c r="L175" s="93">
        <f>IFERROR(VLOOKUP($E175,OLD!$Q$1:$DZ$1000,MATCH("minutes",OLD!$Q$1:$DZ$1,0),0),0)</f>
        <v>374</v>
      </c>
      <c r="M175" s="22">
        <f>IFERROR(VLOOKUP(A175,#REF!,MATCH("xG",#REF!,0),0),0)</f>
        <v>0</v>
      </c>
      <c r="N175" s="22">
        <f>IFERROR(VLOOKUP(B175,#REF!,MATCH("xG",#REF!,0),0),0)</f>
        <v>0</v>
      </c>
      <c r="O175" s="22">
        <f>IFERROR(VLOOKUP(C175,#REF!,MATCH("xG",#REF!,0),0),0)</f>
        <v>0</v>
      </c>
      <c r="P175" s="22">
        <f>IFERROR(VLOOKUP(D175,#REF!,MATCH("xG",#REF!,0),0),0)</f>
        <v>0</v>
      </c>
      <c r="Q175" s="92">
        <f>IFERROR(VLOOKUP($E175,OLD!$Q$1:$DZ$1000,MATCH("expected_goals",OLD!$Q$1:$DZ$1,0),0),0)</f>
        <v>0.21</v>
      </c>
      <c r="R175" s="22">
        <f>IFERROR(VLOOKUP(A175,#REF!,MATCH("xAG",#REF!,0),0),0)</f>
        <v>0</v>
      </c>
      <c r="S175" s="22">
        <f>IFERROR(VLOOKUP(B175,#REF!,MATCH("xAG",#REF!,0),0),0)</f>
        <v>0</v>
      </c>
      <c r="T175" s="22">
        <f>IFERROR(VLOOKUP(C175,#REF!,MATCH("xAG",#REF!,0),0),0)</f>
        <v>0</v>
      </c>
      <c r="U175" s="22">
        <f>IFERROR(VLOOKUP(D175,#REF!,MATCH("xAG",#REF!,0),0),0)</f>
        <v>0</v>
      </c>
      <c r="V175" s="92">
        <f>IFERROR(VLOOKUP($E175,OLD!$Q$1:$DZ$1000,MATCH("expected_assists",OLD!$Q$1:$DZ$1,0),0),0)</f>
        <v>0.55000000000000004</v>
      </c>
      <c r="W175" s="93">
        <f>IFERROR(VLOOKUP($E175,OLD!$Q$1:$DZ$1000,MATCH("total_points",OLD!$Q$1:$DZ$1,0),0),0)</f>
        <v>13</v>
      </c>
      <c r="X175" s="27">
        <f>IFERROR(VLOOKUP(E175,OLD!$Q$1:$BZ$1000,MATCH("defensive_contribution",OLD!$Q$1:$BZ$1,0),0),"")</f>
        <v>37</v>
      </c>
      <c r="Z175" s="26" t="str">
        <f>API!O175&amp;" "&amp;API!Y175</f>
        <v>0 FALSE</v>
      </c>
      <c r="AA175" s="26">
        <f>API!AF175</f>
        <v>9</v>
      </c>
    </row>
    <row r="176" spans="1:27">
      <c r="A176" s="22" t="str">
        <f>IF([1]FINAL!A176=0,"",[1]FINAL!A176)</f>
        <v>Nilson Angulo</v>
      </c>
      <c r="B176" s="22" t="str">
        <f>IF([1]FINAL!C176=0,"",[1]FINAL!C176)</f>
        <v>Angulo</v>
      </c>
      <c r="C176" s="22" t="str">
        <f>IF([1]FINAL!E176=0,"",[1]FINAL!E176)</f>
        <v/>
      </c>
      <c r="D176" s="22" t="str">
        <f>IF([1]FINAL!G176=0,"",[1]FINAL!G176)</f>
        <v/>
      </c>
      <c r="E176" s="85">
        <f>[1]FINAL!$AO176</f>
        <v>551</v>
      </c>
      <c r="F176" s="26" t="str">
        <f>[1]FINAL!$V176</f>
        <v>SUN</v>
      </c>
      <c r="G176" s="27">
        <f>IFERROR(VLOOKUP($F176,Table2!$B$1:$C$21,MATCH("MP",Table2!$B$1:$C$1,0),0),"")</f>
        <v>38</v>
      </c>
      <c r="H176" s="23">
        <f>IFERROR(VLOOKUP(A176,PlayingTime!$B$1:$T$1001,MATCH("Min",PlayingTime!$B$2:$T$2,0),0),0)</f>
        <v>404</v>
      </c>
      <c r="I176" s="23">
        <f>IFERROR(VLOOKUP(B176,PlayingTime!$B$1:$T$1001,MATCH("Min",PlayingTime!$B$2:$T$2,0),0),0)</f>
        <v>0</v>
      </c>
      <c r="J176" s="23">
        <f>IFERROR(VLOOKUP(C176,PlayingTime!$B$1:$T$1001,MATCH("Min",PlayingTime!$B$2:$T$2,0),0),0)</f>
        <v>0</v>
      </c>
      <c r="K176" s="23">
        <f>IFERROR(VLOOKUP(D176,PlayingTime!$B$1:$T$1001,MATCH("Min",PlayingTime!$B$2:$T$2,0),0),0)</f>
        <v>0</v>
      </c>
      <c r="L176" s="93">
        <f>IFERROR(VLOOKUP($E176,OLD!$Q$1:$DZ$1000,MATCH("minutes",OLD!$Q$1:$DZ$1,0),0),0)</f>
        <v>401</v>
      </c>
      <c r="M176" s="22">
        <f>IFERROR(VLOOKUP(A176,#REF!,MATCH("xG",#REF!,0),0),0)</f>
        <v>0</v>
      </c>
      <c r="N176" s="22">
        <f>IFERROR(VLOOKUP(B176,#REF!,MATCH("xG",#REF!,0),0),0)</f>
        <v>0</v>
      </c>
      <c r="O176" s="22">
        <f>IFERROR(VLOOKUP(C176,#REF!,MATCH("xG",#REF!,0),0),0)</f>
        <v>0</v>
      </c>
      <c r="P176" s="22">
        <f>IFERROR(VLOOKUP(D176,#REF!,MATCH("xG",#REF!,0),0),0)</f>
        <v>0</v>
      </c>
      <c r="Q176" s="92">
        <f>IFERROR(VLOOKUP($E176,OLD!$Q$1:$DZ$1000,MATCH("expected_goals",OLD!$Q$1:$DZ$1,0),0),0)</f>
        <v>0.77</v>
      </c>
      <c r="R176" s="22">
        <f>IFERROR(VLOOKUP(A176,#REF!,MATCH("xAG",#REF!,0),0),0)</f>
        <v>0</v>
      </c>
      <c r="S176" s="22">
        <f>IFERROR(VLOOKUP(B176,#REF!,MATCH("xAG",#REF!,0),0),0)</f>
        <v>0</v>
      </c>
      <c r="T176" s="22">
        <f>IFERROR(VLOOKUP(C176,#REF!,MATCH("xAG",#REF!,0),0),0)</f>
        <v>0</v>
      </c>
      <c r="U176" s="22">
        <f>IFERROR(VLOOKUP(D176,#REF!,MATCH("xAG",#REF!,0),0),0)</f>
        <v>0</v>
      </c>
      <c r="V176" s="92">
        <f>IFERROR(VLOOKUP($E176,OLD!$Q$1:$DZ$1000,MATCH("expected_assists",OLD!$Q$1:$DZ$1,0),0),0)</f>
        <v>0.12</v>
      </c>
      <c r="W176" s="93">
        <f>IFERROR(VLOOKUP($E176,OLD!$Q$1:$DZ$1000,MATCH("total_points",OLD!$Q$1:$DZ$1,0),0),0)</f>
        <v>13</v>
      </c>
      <c r="X176" s="27">
        <f>IFERROR(VLOOKUP(E176,OLD!$Q$1:$BZ$1000,MATCH("defensive_contribution",OLD!$Q$1:$BZ$1,0),0),"")</f>
        <v>35</v>
      </c>
      <c r="Z176" s="26" t="str">
        <f>API!O176&amp;" "&amp;API!Y176</f>
        <v>0 FALSE</v>
      </c>
      <c r="AA176" s="26">
        <f>API!AF176</f>
        <v>9</v>
      </c>
    </row>
    <row r="177" spans="1:27">
      <c r="A177" s="22" t="str">
        <f>IF([1]FINAL!A177=0,"",[1]FINAL!A177)</f>
        <v>Frank Onyeka</v>
      </c>
      <c r="B177" s="22" t="str">
        <f>IF([1]FINAL!C177=0,"",[1]FINAL!C177)</f>
        <v>Onyeka</v>
      </c>
      <c r="C177" s="22" t="str">
        <f>IF([1]FINAL!E177=0,"",[1]FINAL!E177)</f>
        <v/>
      </c>
      <c r="D177" s="22" t="str">
        <f>IF([1]FINAL!G177=0,"",[1]FINAL!G177)</f>
        <v/>
      </c>
      <c r="E177" s="85">
        <f>[1]FINAL!$AO177</f>
        <v>104</v>
      </c>
      <c r="F177" s="26" t="str">
        <f>[1]FINAL!$V177</f>
        <v>COV</v>
      </c>
      <c r="G177" s="27">
        <f>IFERROR(VLOOKUP($F177,Table2!$B$1:$C$21,MATCH("MP",Table2!$B$1:$C$1,0),0),"")</f>
        <v>38</v>
      </c>
      <c r="H177" s="23">
        <f>IFERROR(VLOOKUP(A177,PlayingTime!$B$1:$T$1001,MATCH("Min",PlayingTime!$B$2:$T$2,0),0),0)</f>
        <v>92</v>
      </c>
      <c r="I177" s="23">
        <f>IFERROR(VLOOKUP(B177,PlayingTime!$B$1:$T$1001,MATCH("Min",PlayingTime!$B$2:$T$2,0),0),0)</f>
        <v>0</v>
      </c>
      <c r="J177" s="23">
        <f>IFERROR(VLOOKUP(C177,PlayingTime!$B$1:$T$1001,MATCH("Min",PlayingTime!$B$2:$T$2,0),0),0)</f>
        <v>0</v>
      </c>
      <c r="K177" s="23">
        <f>IFERROR(VLOOKUP(D177,PlayingTime!$B$1:$T$1001,MATCH("Min",PlayingTime!$B$2:$T$2,0),0),0)</f>
        <v>0</v>
      </c>
      <c r="L177" s="93">
        <f>IFERROR(VLOOKUP($E177,OLD!$Q$1:$DZ$1000,MATCH("minutes",OLD!$Q$1:$DZ$1,0),0),0)</f>
        <v>88</v>
      </c>
      <c r="M177" s="22">
        <f>IFERROR(VLOOKUP(A177,#REF!,MATCH("xG",#REF!,0),0),0)</f>
        <v>0</v>
      </c>
      <c r="N177" s="22">
        <f>IFERROR(VLOOKUP(B177,#REF!,MATCH("xG",#REF!,0),0),0)</f>
        <v>0</v>
      </c>
      <c r="O177" s="22">
        <f>IFERROR(VLOOKUP(C177,#REF!,MATCH("xG",#REF!,0),0),0)</f>
        <v>0</v>
      </c>
      <c r="P177" s="22">
        <f>IFERROR(VLOOKUP(D177,#REF!,MATCH("xG",#REF!,0),0),0)</f>
        <v>0</v>
      </c>
      <c r="Q177" s="92">
        <f>IFERROR(VLOOKUP($E177,OLD!$Q$1:$DZ$1000,MATCH("expected_goals",OLD!$Q$1:$DZ$1,0),0),0)</f>
        <v>0</v>
      </c>
      <c r="R177" s="22">
        <f>IFERROR(VLOOKUP(A177,#REF!,MATCH("xAG",#REF!,0),0),0)</f>
        <v>0</v>
      </c>
      <c r="S177" s="22">
        <f>IFERROR(VLOOKUP(B177,#REF!,MATCH("xAG",#REF!,0),0),0)</f>
        <v>0</v>
      </c>
      <c r="T177" s="22">
        <f>IFERROR(VLOOKUP(C177,#REF!,MATCH("xAG",#REF!,0),0),0)</f>
        <v>0</v>
      </c>
      <c r="U177" s="22">
        <f>IFERROR(VLOOKUP(D177,#REF!,MATCH("xAG",#REF!,0),0),0)</f>
        <v>0</v>
      </c>
      <c r="V177" s="92">
        <f>IFERROR(VLOOKUP($E177,OLD!$Q$1:$DZ$1000,MATCH("expected_assists",OLD!$Q$1:$DZ$1,0),0),0)</f>
        <v>0.36</v>
      </c>
      <c r="W177" s="93">
        <f>IFERROR(VLOOKUP($E177,OLD!$Q$1:$DZ$1000,MATCH("total_points",OLD!$Q$1:$DZ$1,0),0),0)</f>
        <v>12</v>
      </c>
      <c r="X177" s="27">
        <f>IFERROR(VLOOKUP(E177,OLD!$Q$1:$BZ$1000,MATCH("defensive_contribution",OLD!$Q$1:$BZ$1,0),0),"")</f>
        <v>10</v>
      </c>
      <c r="Z177" s="26" t="str">
        <f>API!O177&amp;" "&amp;API!Y177</f>
        <v>0 FALSE</v>
      </c>
      <c r="AA177" s="26">
        <f>API!AF177</f>
        <v>9</v>
      </c>
    </row>
    <row r="178" spans="1:27">
      <c r="A178" s="22" t="str">
        <f>IF([1]FINAL!A178=0,"",[1]FINAL!A178)</f>
        <v>Jack Harrison</v>
      </c>
      <c r="B178" s="22" t="str">
        <f>IF([1]FINAL!C178=0,"",[1]FINAL!C178)</f>
        <v>Harrison</v>
      </c>
      <c r="C178" s="22" t="str">
        <f>IF([1]FINAL!E178=0,"",[1]FINAL!E178)</f>
        <v/>
      </c>
      <c r="D178" s="22" t="str">
        <f>IF([1]FINAL!G178=0,"",[1]FINAL!G178)</f>
        <v/>
      </c>
      <c r="E178" s="85">
        <f>[1]FINAL!$AO178</f>
        <v>342</v>
      </c>
      <c r="F178" s="26" t="str">
        <f>[1]FINAL!$V178</f>
        <v>LEE</v>
      </c>
      <c r="G178" s="27">
        <f>IFERROR(VLOOKUP($F178,Table2!$B$1:$C$21,MATCH("MP",Table2!$B$1:$C$1,0),0),"")</f>
        <v>38</v>
      </c>
      <c r="H178" s="23">
        <f>IFERROR(VLOOKUP(A178,PlayingTime!$B$1:$T$1001,MATCH("Min",PlayingTime!$B$2:$T$2,0),0),0)</f>
        <v>269</v>
      </c>
      <c r="I178" s="23">
        <f>IFERROR(VLOOKUP(B178,PlayingTime!$B$1:$T$1001,MATCH("Min",PlayingTime!$B$2:$T$2,0),0),0)</f>
        <v>0</v>
      </c>
      <c r="J178" s="23">
        <f>IFERROR(VLOOKUP(C178,PlayingTime!$B$1:$T$1001,MATCH("Min",PlayingTime!$B$2:$T$2,0),0),0)</f>
        <v>0</v>
      </c>
      <c r="K178" s="23">
        <f>IFERROR(VLOOKUP(D178,PlayingTime!$B$1:$T$1001,MATCH("Min",PlayingTime!$B$2:$T$2,0),0),0)</f>
        <v>0</v>
      </c>
      <c r="L178" s="93">
        <f>IFERROR(VLOOKUP($E178,OLD!$Q$1:$DZ$1000,MATCH("minutes",OLD!$Q$1:$DZ$1,0),0),0)</f>
        <v>262</v>
      </c>
      <c r="M178" s="22">
        <f>IFERROR(VLOOKUP(A178,#REF!,MATCH("xG",#REF!,0),0),0)</f>
        <v>0</v>
      </c>
      <c r="N178" s="22">
        <f>IFERROR(VLOOKUP(B178,#REF!,MATCH("xG",#REF!,0),0),0)</f>
        <v>0</v>
      </c>
      <c r="O178" s="22">
        <f>IFERROR(VLOOKUP(C178,#REF!,MATCH("xG",#REF!,0),0),0)</f>
        <v>0</v>
      </c>
      <c r="P178" s="22">
        <f>IFERROR(VLOOKUP(D178,#REF!,MATCH("xG",#REF!,0),0),0)</f>
        <v>0</v>
      </c>
      <c r="Q178" s="92">
        <f>IFERROR(VLOOKUP($E178,OLD!$Q$1:$DZ$1000,MATCH("expected_goals",OLD!$Q$1:$DZ$1,0),0),0)</f>
        <v>0.28000000000000003</v>
      </c>
      <c r="R178" s="22">
        <f>IFERROR(VLOOKUP(A178,#REF!,MATCH("xAG",#REF!,0),0),0)</f>
        <v>0</v>
      </c>
      <c r="S178" s="22">
        <f>IFERROR(VLOOKUP(B178,#REF!,MATCH("xAG",#REF!,0),0),0)</f>
        <v>0</v>
      </c>
      <c r="T178" s="22">
        <f>IFERROR(VLOOKUP(C178,#REF!,MATCH("xAG",#REF!,0),0),0)</f>
        <v>0</v>
      </c>
      <c r="U178" s="22">
        <f>IFERROR(VLOOKUP(D178,#REF!,MATCH("xAG",#REF!,0),0),0)</f>
        <v>0</v>
      </c>
      <c r="V178" s="92">
        <f>IFERROR(VLOOKUP($E178,OLD!$Q$1:$DZ$1000,MATCH("expected_assists",OLD!$Q$1:$DZ$1,0),0),0)</f>
        <v>0.23</v>
      </c>
      <c r="W178" s="93">
        <f>IFERROR(VLOOKUP($E178,OLD!$Q$1:$DZ$1000,MATCH("total_points",OLD!$Q$1:$DZ$1,0),0),0)</f>
        <v>12</v>
      </c>
      <c r="X178" s="27">
        <f>IFERROR(VLOOKUP(E178,OLD!$Q$1:$BZ$1000,MATCH("defensive_contribution",OLD!$Q$1:$BZ$1,0),0),"")</f>
        <v>24</v>
      </c>
      <c r="Z178" s="26" t="str">
        <f>API!O178&amp;" "&amp;API!Y178</f>
        <v>0 FALSE</v>
      </c>
      <c r="AA178" s="26">
        <f>API!AF178</f>
        <v>9</v>
      </c>
    </row>
    <row r="179" spans="1:27">
      <c r="A179" s="22" t="str">
        <f>IF([1]FINAL!A179=0,"",[1]FINAL!A179)</f>
        <v>Endo Wataru</v>
      </c>
      <c r="B179" s="22" t="str">
        <f>IF([1]FINAL!C179=0,"",[1]FINAL!C179)</f>
        <v>Endo</v>
      </c>
      <c r="C179" s="22" t="str">
        <f>IF([1]FINAL!E179=0,"",[1]FINAL!E179)</f>
        <v>Wataru Endo</v>
      </c>
      <c r="D179" s="22" t="str">
        <f>IF([1]FINAL!G179=0,"",[1]FINAL!G179)</f>
        <v/>
      </c>
      <c r="E179" s="85">
        <f>[1]FINAL!$AO179</f>
        <v>374</v>
      </c>
      <c r="F179" s="26" t="str">
        <f>[1]FINAL!$V179</f>
        <v>LIV</v>
      </c>
      <c r="G179" s="27">
        <f>IFERROR(VLOOKUP($F179,Table2!$B$1:$C$21,MATCH("MP",Table2!$B$1:$C$1,0),0),"")</f>
        <v>38</v>
      </c>
      <c r="H179" s="23">
        <f>IFERROR(VLOOKUP(A179,PlayingTime!$B$1:$T$1001,MATCH("Min",PlayingTime!$B$2:$T$2,0),0),0)</f>
        <v>0</v>
      </c>
      <c r="I179" s="23">
        <f>IFERROR(VLOOKUP(B179,PlayingTime!$B$1:$T$1001,MATCH("Min",PlayingTime!$B$2:$T$2,0),0),0)</f>
        <v>0</v>
      </c>
      <c r="J179" s="23">
        <f>IFERROR(VLOOKUP(C179,PlayingTime!$B$1:$T$1001,MATCH("Min",PlayingTime!$B$2:$T$2,0),0),0)</f>
        <v>175</v>
      </c>
      <c r="K179" s="23">
        <f>IFERROR(VLOOKUP(D179,PlayingTime!$B$1:$T$1001,MATCH("Min",PlayingTime!$B$2:$T$2,0),0),0)</f>
        <v>0</v>
      </c>
      <c r="L179" s="93">
        <f>IFERROR(VLOOKUP($E179,OLD!$Q$1:$DZ$1000,MATCH("minutes",OLD!$Q$1:$DZ$1,0),0),0)</f>
        <v>170</v>
      </c>
      <c r="M179" s="22">
        <f>IFERROR(VLOOKUP(A179,#REF!,MATCH("xG",#REF!,0),0),0)</f>
        <v>0</v>
      </c>
      <c r="N179" s="22">
        <f>IFERROR(VLOOKUP(B179,#REF!,MATCH("xG",#REF!,0),0),0)</f>
        <v>0</v>
      </c>
      <c r="O179" s="22">
        <f>IFERROR(VLOOKUP(C179,#REF!,MATCH("xG",#REF!,0),0),0)</f>
        <v>0</v>
      </c>
      <c r="P179" s="22">
        <f>IFERROR(VLOOKUP(D179,#REF!,MATCH("xG",#REF!,0),0),0)</f>
        <v>0</v>
      </c>
      <c r="Q179" s="92">
        <f>IFERROR(VLOOKUP($E179,OLD!$Q$1:$DZ$1000,MATCH("expected_goals",OLD!$Q$1:$DZ$1,0),0),0)</f>
        <v>0.04</v>
      </c>
      <c r="R179" s="22">
        <f>IFERROR(VLOOKUP(A179,#REF!,MATCH("xAG",#REF!,0),0),0)</f>
        <v>0</v>
      </c>
      <c r="S179" s="22">
        <f>IFERROR(VLOOKUP(B179,#REF!,MATCH("xAG",#REF!,0),0),0)</f>
        <v>0</v>
      </c>
      <c r="T179" s="22">
        <f>IFERROR(VLOOKUP(C179,#REF!,MATCH("xAG",#REF!,0),0),0)</f>
        <v>0</v>
      </c>
      <c r="U179" s="22">
        <f>IFERROR(VLOOKUP(D179,#REF!,MATCH("xAG",#REF!,0),0),0)</f>
        <v>0</v>
      </c>
      <c r="V179" s="92">
        <f>IFERROR(VLOOKUP($E179,OLD!$Q$1:$DZ$1000,MATCH("expected_assists",OLD!$Q$1:$DZ$1,0),0),0)</f>
        <v>0.05</v>
      </c>
      <c r="W179" s="93">
        <f>IFERROR(VLOOKUP($E179,OLD!$Q$1:$DZ$1000,MATCH("total_points",OLD!$Q$1:$DZ$1,0),0),0)</f>
        <v>12</v>
      </c>
      <c r="X179" s="27">
        <f>IFERROR(VLOOKUP(E179,OLD!$Q$1:$BZ$1000,MATCH("defensive_contribution",OLD!$Q$1:$BZ$1,0),0),"")</f>
        <v>23</v>
      </c>
      <c r="Z179" s="26" t="str">
        <f>API!O179&amp;" "&amp;API!Y179</f>
        <v>0 FALSE</v>
      </c>
      <c r="AA179" s="26">
        <f>API!AF179</f>
        <v>9</v>
      </c>
    </row>
    <row r="180" spans="1:27">
      <c r="A180" s="22" t="str">
        <f>IF([1]FINAL!A180=0,"",[1]FINAL!A180)</f>
        <v>Ben Gannon-Doak</v>
      </c>
      <c r="B180" s="22" t="str">
        <f>IF([1]FINAL!C180=0,"",[1]FINAL!C180)</f>
        <v>Gannon-Doak</v>
      </c>
      <c r="C180" s="22" t="str">
        <f>IF([1]FINAL!E180=0,"",[1]FINAL!E180)</f>
        <v/>
      </c>
      <c r="D180" s="22" t="str">
        <f>IF([1]FINAL!G180=0,"",[1]FINAL!G180)</f>
        <v/>
      </c>
      <c r="E180" s="85">
        <f>[1]FINAL!$AO180</f>
        <v>72</v>
      </c>
      <c r="F180" s="26" t="str">
        <f>[1]FINAL!$V180</f>
        <v>BOU</v>
      </c>
      <c r="G180" s="27">
        <f>IFERROR(VLOOKUP($F180,Table2!$B$1:$C$21,MATCH("MP",Table2!$B$1:$C$1,0),0),"")</f>
        <v>38</v>
      </c>
      <c r="H180" s="23">
        <f>IFERROR(VLOOKUP(A180,PlayingTime!$B$1:$T$1001,MATCH("Min",PlayingTime!$B$2:$T$2,0),0),0)</f>
        <v>113</v>
      </c>
      <c r="I180" s="23">
        <f>IFERROR(VLOOKUP(B180,PlayingTime!$B$1:$T$1001,MATCH("Min",PlayingTime!$B$2:$T$2,0),0),0)</f>
        <v>0</v>
      </c>
      <c r="J180" s="23">
        <f>IFERROR(VLOOKUP(C180,PlayingTime!$B$1:$T$1001,MATCH("Min",PlayingTime!$B$2:$T$2,0),0),0)</f>
        <v>0</v>
      </c>
      <c r="K180" s="23">
        <f>IFERROR(VLOOKUP(D180,PlayingTime!$B$1:$T$1001,MATCH("Min",PlayingTime!$B$2:$T$2,0),0),0)</f>
        <v>0</v>
      </c>
      <c r="L180" s="93">
        <f>IFERROR(VLOOKUP($E180,OLD!$Q$1:$DZ$1000,MATCH("minutes",OLD!$Q$1:$DZ$1,0),0),0)</f>
        <v>105</v>
      </c>
      <c r="M180" s="22">
        <f>IFERROR(VLOOKUP(A180,#REF!,MATCH("xG",#REF!,0),0),0)</f>
        <v>0</v>
      </c>
      <c r="N180" s="22">
        <f>IFERROR(VLOOKUP(B180,#REF!,MATCH("xG",#REF!,0),0),0)</f>
        <v>0</v>
      </c>
      <c r="O180" s="22">
        <f>IFERROR(VLOOKUP(C180,#REF!,MATCH("xG",#REF!,0),0),0)</f>
        <v>0</v>
      </c>
      <c r="P180" s="22">
        <f>IFERROR(VLOOKUP(D180,#REF!,MATCH("xG",#REF!,0),0),0)</f>
        <v>0</v>
      </c>
      <c r="Q180" s="92">
        <f>IFERROR(VLOOKUP($E180,OLD!$Q$1:$DZ$1000,MATCH("expected_goals",OLD!$Q$1:$DZ$1,0),0),0)</f>
        <v>0.26</v>
      </c>
      <c r="R180" s="22">
        <f>IFERROR(VLOOKUP(A180,#REF!,MATCH("xAG",#REF!,0),0),0)</f>
        <v>0</v>
      </c>
      <c r="S180" s="22">
        <f>IFERROR(VLOOKUP(B180,#REF!,MATCH("xAG",#REF!,0),0),0)</f>
        <v>0</v>
      </c>
      <c r="T180" s="22">
        <f>IFERROR(VLOOKUP(C180,#REF!,MATCH("xAG",#REF!,0),0),0)</f>
        <v>0</v>
      </c>
      <c r="U180" s="22">
        <f>IFERROR(VLOOKUP(D180,#REF!,MATCH("xAG",#REF!,0),0),0)</f>
        <v>0</v>
      </c>
      <c r="V180" s="92">
        <f>IFERROR(VLOOKUP($E180,OLD!$Q$1:$DZ$1000,MATCH("expected_assists",OLD!$Q$1:$DZ$1,0),0),0)</f>
        <v>0.13</v>
      </c>
      <c r="W180" s="93">
        <f>IFERROR(VLOOKUP($E180,OLD!$Q$1:$DZ$1000,MATCH("total_points",OLD!$Q$1:$DZ$1,0),0),0)</f>
        <v>11</v>
      </c>
      <c r="X180" s="27">
        <f>IFERROR(VLOOKUP(E180,OLD!$Q$1:$BZ$1000,MATCH("defensive_contribution",OLD!$Q$1:$BZ$1,0),0),"")</f>
        <v>13</v>
      </c>
      <c r="Z180" s="26" t="str">
        <f>API!O180&amp;" "&amp;API!Y180</f>
        <v>0 FALSE</v>
      </c>
      <c r="AA180" s="26">
        <f>API!AF180</f>
        <v>9</v>
      </c>
    </row>
    <row r="181" spans="1:27">
      <c r="A181" s="22" t="str">
        <f>IF([1]FINAL!A181=0,"",[1]FINAL!A181)</f>
        <v>Alex Tóth</v>
      </c>
      <c r="B181" s="22" t="str">
        <f>IF([1]FINAL!C181=0,"",[1]FINAL!C181)</f>
        <v>Tóth.A</v>
      </c>
      <c r="C181" s="22" t="str">
        <f>IF([1]FINAL!E181=0,"",[1]FINAL!E181)</f>
        <v/>
      </c>
      <c r="D181" s="22" t="str">
        <f>IF([1]FINAL!G181=0,"",[1]FINAL!G181)</f>
        <v/>
      </c>
      <c r="E181" s="85">
        <f>[1]FINAL!$AO181</f>
        <v>76</v>
      </c>
      <c r="F181" s="26" t="str">
        <f>[1]FINAL!$V181</f>
        <v>BOU</v>
      </c>
      <c r="G181" s="27">
        <f>IFERROR(VLOOKUP($F181,Table2!$B$1:$C$21,MATCH("MP",Table2!$B$1:$C$1,0),0),"")</f>
        <v>38</v>
      </c>
      <c r="H181" s="23">
        <f>IFERROR(VLOOKUP(A181,PlayingTime!$B$1:$T$1001,MATCH("Min",PlayingTime!$B$2:$T$2,0),0),0)</f>
        <v>140</v>
      </c>
      <c r="I181" s="23">
        <f>IFERROR(VLOOKUP(B181,PlayingTime!$B$1:$T$1001,MATCH("Min",PlayingTime!$B$2:$T$2,0),0),0)</f>
        <v>0</v>
      </c>
      <c r="J181" s="23">
        <f>IFERROR(VLOOKUP(C181,PlayingTime!$B$1:$T$1001,MATCH("Min",PlayingTime!$B$2:$T$2,0),0),0)</f>
        <v>0</v>
      </c>
      <c r="K181" s="23">
        <f>IFERROR(VLOOKUP(D181,PlayingTime!$B$1:$T$1001,MATCH("Min",PlayingTime!$B$2:$T$2,0),0),0)</f>
        <v>0</v>
      </c>
      <c r="L181" s="93">
        <f>IFERROR(VLOOKUP($E181,OLD!$Q$1:$DZ$1000,MATCH("minutes",OLD!$Q$1:$DZ$1,0),0),0)</f>
        <v>135</v>
      </c>
      <c r="M181" s="22">
        <f>IFERROR(VLOOKUP(A181,#REF!,MATCH("xG",#REF!,0),0),0)</f>
        <v>0</v>
      </c>
      <c r="N181" s="22">
        <f>IFERROR(VLOOKUP(B181,#REF!,MATCH("xG",#REF!,0),0),0)</f>
        <v>0</v>
      </c>
      <c r="O181" s="22">
        <f>IFERROR(VLOOKUP(C181,#REF!,MATCH("xG",#REF!,0),0),0)</f>
        <v>0</v>
      </c>
      <c r="P181" s="22">
        <f>IFERROR(VLOOKUP(D181,#REF!,MATCH("xG",#REF!,0),0),0)</f>
        <v>0</v>
      </c>
      <c r="Q181" s="92">
        <f>IFERROR(VLOOKUP($E181,OLD!$Q$1:$DZ$1000,MATCH("expected_goals",OLD!$Q$1:$DZ$1,0),0),0)</f>
        <v>0.11</v>
      </c>
      <c r="R181" s="22">
        <f>IFERROR(VLOOKUP(A181,#REF!,MATCH("xAG",#REF!,0),0),0)</f>
        <v>0</v>
      </c>
      <c r="S181" s="22">
        <f>IFERROR(VLOOKUP(B181,#REF!,MATCH("xAG",#REF!,0),0),0)</f>
        <v>0</v>
      </c>
      <c r="T181" s="22">
        <f>IFERROR(VLOOKUP(C181,#REF!,MATCH("xAG",#REF!,0),0),0)</f>
        <v>0</v>
      </c>
      <c r="U181" s="22">
        <f>IFERROR(VLOOKUP(D181,#REF!,MATCH("xAG",#REF!,0),0),0)</f>
        <v>0</v>
      </c>
      <c r="V181" s="92">
        <f>IFERROR(VLOOKUP($E181,OLD!$Q$1:$DZ$1000,MATCH("expected_assists",OLD!$Q$1:$DZ$1,0),0),0)</f>
        <v>0.33</v>
      </c>
      <c r="W181" s="93">
        <f>IFERROR(VLOOKUP($E181,OLD!$Q$1:$DZ$1000,MATCH("total_points",OLD!$Q$1:$DZ$1,0),0),0)</f>
        <v>8</v>
      </c>
      <c r="X181" s="27">
        <f>IFERROR(VLOOKUP(E181,OLD!$Q$1:$BZ$1000,MATCH("defensive_contribution",OLD!$Q$1:$BZ$1,0),0),"")</f>
        <v>17</v>
      </c>
      <c r="Z181" s="26" t="str">
        <f>API!O181&amp;" "&amp;API!Y181</f>
        <v>0 FALSE</v>
      </c>
      <c r="AA181" s="26">
        <f>API!AF181</f>
        <v>9</v>
      </c>
    </row>
    <row r="182" spans="1:27">
      <c r="A182" s="22" t="str">
        <f>IF([1]FINAL!A182=0,"",[1]FINAL!A182)</f>
        <v>Christian Nørgaard</v>
      </c>
      <c r="B182" s="22" t="str">
        <f>IF([1]FINAL!C182=0,"",[1]FINAL!C182)</f>
        <v>Nørgaard</v>
      </c>
      <c r="C182" s="22" t="str">
        <f>IF([1]FINAL!E182=0,"",[1]FINAL!E182)</f>
        <v>Norgaard</v>
      </c>
      <c r="D182" s="22" t="str">
        <f>IF([1]FINAL!G182=0,"",[1]FINAL!G182)</f>
        <v/>
      </c>
      <c r="E182" s="85">
        <f>[1]FINAL!$AO182</f>
        <v>21</v>
      </c>
      <c r="F182" s="26" t="str">
        <f>[1]FINAL!$V182</f>
        <v>ARS</v>
      </c>
      <c r="G182" s="27">
        <f>IFERROR(VLOOKUP($F182,Table2!$B$1:$C$21,MATCH("MP",Table2!$B$1:$C$1,0),0),"")</f>
        <v>38</v>
      </c>
      <c r="H182" s="23">
        <f>IFERROR(VLOOKUP(A182,PlayingTime!$B$1:$T$1001,MATCH("Min",PlayingTime!$B$2:$T$2,0),0),0)</f>
        <v>106</v>
      </c>
      <c r="I182" s="23">
        <f>IFERROR(VLOOKUP(B182,PlayingTime!$B$1:$T$1001,MATCH("Min",PlayingTime!$B$2:$T$2,0),0),0)</f>
        <v>0</v>
      </c>
      <c r="J182" s="23">
        <f>IFERROR(VLOOKUP(C182,PlayingTime!$B$1:$T$1001,MATCH("Min",PlayingTime!$B$2:$T$2,0),0),0)</f>
        <v>0</v>
      </c>
      <c r="K182" s="23">
        <f>IFERROR(VLOOKUP(D182,PlayingTime!$B$1:$T$1001,MATCH("Min",PlayingTime!$B$2:$T$2,0),0),0)</f>
        <v>0</v>
      </c>
      <c r="L182" s="93">
        <f>IFERROR(VLOOKUP($E182,OLD!$Q$1:$DZ$1000,MATCH("minutes",OLD!$Q$1:$DZ$1,0),0),0)</f>
        <v>101</v>
      </c>
      <c r="M182" s="22">
        <f>IFERROR(VLOOKUP(A182,#REF!,MATCH("xG",#REF!,0),0),0)</f>
        <v>0</v>
      </c>
      <c r="N182" s="22">
        <f>IFERROR(VLOOKUP(B182,#REF!,MATCH("xG",#REF!,0),0),0)</f>
        <v>0</v>
      </c>
      <c r="O182" s="22">
        <f>IFERROR(VLOOKUP(C182,#REF!,MATCH("xG",#REF!,0),0),0)</f>
        <v>0</v>
      </c>
      <c r="P182" s="22">
        <f>IFERROR(VLOOKUP(D182,#REF!,MATCH("xG",#REF!,0),0),0)</f>
        <v>0</v>
      </c>
      <c r="Q182" s="92">
        <f>IFERROR(VLOOKUP($E182,OLD!$Q$1:$DZ$1000,MATCH("expected_goals",OLD!$Q$1:$DZ$1,0),0),0)</f>
        <v>0.08</v>
      </c>
      <c r="R182" s="22">
        <f>IFERROR(VLOOKUP(A182,#REF!,MATCH("xAG",#REF!,0),0),0)</f>
        <v>0</v>
      </c>
      <c r="S182" s="22">
        <f>IFERROR(VLOOKUP(B182,#REF!,MATCH("xAG",#REF!,0),0),0)</f>
        <v>0</v>
      </c>
      <c r="T182" s="22">
        <f>IFERROR(VLOOKUP(C182,#REF!,MATCH("xAG",#REF!,0),0),0)</f>
        <v>0</v>
      </c>
      <c r="U182" s="22">
        <f>IFERROR(VLOOKUP(D182,#REF!,MATCH("xAG",#REF!,0),0),0)</f>
        <v>0</v>
      </c>
      <c r="V182" s="92">
        <f>IFERROR(VLOOKUP($E182,OLD!$Q$1:$DZ$1000,MATCH("expected_assists",OLD!$Q$1:$DZ$1,0),0),0)</f>
        <v>0.04</v>
      </c>
      <c r="W182" s="93">
        <f>IFERROR(VLOOKUP($E182,OLD!$Q$1:$DZ$1000,MATCH("total_points",OLD!$Q$1:$DZ$1,0),0),0)</f>
        <v>7</v>
      </c>
      <c r="X182" s="27">
        <f>IFERROR(VLOOKUP(E182,OLD!$Q$1:$BZ$1000,MATCH("defensive_contribution",OLD!$Q$1:$BZ$1,0),0),"")</f>
        <v>16</v>
      </c>
      <c r="Z182" s="26" t="str">
        <f>API!O182&amp;" "&amp;API!Y182</f>
        <v>0 FALSE</v>
      </c>
      <c r="AA182" s="26">
        <f>API!AF182</f>
        <v>9</v>
      </c>
    </row>
    <row r="183" spans="1:27">
      <c r="A183" s="22" t="str">
        <f>IF([1]FINAL!A183=0,"",[1]FINAL!A183)</f>
        <v>Trey Nyoni</v>
      </c>
      <c r="B183" s="22" t="str">
        <f>IF([1]FINAL!C183=0,"",[1]FINAL!C183)</f>
        <v>Nyoni</v>
      </c>
      <c r="C183" s="22" t="str">
        <f>IF([1]FINAL!E183=0,"",[1]FINAL!E183)</f>
        <v/>
      </c>
      <c r="D183" s="22" t="str">
        <f>IF([1]FINAL!G183=0,"",[1]FINAL!G183)</f>
        <v/>
      </c>
      <c r="E183" s="85">
        <f>[1]FINAL!$AO183</f>
        <v>375</v>
      </c>
      <c r="F183" s="26" t="str">
        <f>[1]FINAL!$V183</f>
        <v>LIV</v>
      </c>
      <c r="G183" s="27">
        <f>IFERROR(VLOOKUP($F183,Table2!$B$1:$C$21,MATCH("MP",Table2!$B$1:$C$1,0),0),"")</f>
        <v>38</v>
      </c>
      <c r="H183" s="23">
        <f>IFERROR(VLOOKUP(A183,PlayingTime!$B$1:$T$1001,MATCH("Min",PlayingTime!$B$2:$T$2,0),0),0)</f>
        <v>24</v>
      </c>
      <c r="I183" s="23">
        <f>IFERROR(VLOOKUP(B183,PlayingTime!$B$1:$T$1001,MATCH("Min",PlayingTime!$B$2:$T$2,0),0),0)</f>
        <v>0</v>
      </c>
      <c r="J183" s="23">
        <f>IFERROR(VLOOKUP(C183,PlayingTime!$B$1:$T$1001,MATCH("Min",PlayingTime!$B$2:$T$2,0),0),0)</f>
        <v>0</v>
      </c>
      <c r="K183" s="23">
        <f>IFERROR(VLOOKUP(D183,PlayingTime!$B$1:$T$1001,MATCH("Min",PlayingTime!$B$2:$T$2,0),0),0)</f>
        <v>0</v>
      </c>
      <c r="L183" s="93">
        <f>IFERROR(VLOOKUP($E183,OLD!$Q$1:$DZ$1000,MATCH("minutes",OLD!$Q$1:$DZ$1,0),0),0)</f>
        <v>21</v>
      </c>
      <c r="M183" s="22">
        <f>IFERROR(VLOOKUP(A183,#REF!,MATCH("xG",#REF!,0),0),0)</f>
        <v>0</v>
      </c>
      <c r="N183" s="22">
        <f>IFERROR(VLOOKUP(B183,#REF!,MATCH("xG",#REF!,0),0),0)</f>
        <v>0</v>
      </c>
      <c r="O183" s="22">
        <f>IFERROR(VLOOKUP(C183,#REF!,MATCH("xG",#REF!,0),0),0)</f>
        <v>0</v>
      </c>
      <c r="P183" s="22">
        <f>IFERROR(VLOOKUP(D183,#REF!,MATCH("xG",#REF!,0),0),0)</f>
        <v>0</v>
      </c>
      <c r="Q183" s="92">
        <f>IFERROR(VLOOKUP($E183,OLD!$Q$1:$DZ$1000,MATCH("expected_goals",OLD!$Q$1:$DZ$1,0),0),0)</f>
        <v>0.37</v>
      </c>
      <c r="R183" s="22">
        <f>IFERROR(VLOOKUP(A183,#REF!,MATCH("xAG",#REF!,0),0),0)</f>
        <v>0</v>
      </c>
      <c r="S183" s="22">
        <f>IFERROR(VLOOKUP(B183,#REF!,MATCH("xAG",#REF!,0),0),0)</f>
        <v>0</v>
      </c>
      <c r="T183" s="22">
        <f>IFERROR(VLOOKUP(C183,#REF!,MATCH("xAG",#REF!,0),0),0)</f>
        <v>0</v>
      </c>
      <c r="U183" s="22">
        <f>IFERROR(VLOOKUP(D183,#REF!,MATCH("xAG",#REF!,0),0),0)</f>
        <v>0</v>
      </c>
      <c r="V183" s="92">
        <f>IFERROR(VLOOKUP($E183,OLD!$Q$1:$DZ$1000,MATCH("expected_assists",OLD!$Q$1:$DZ$1,0),0),0)</f>
        <v>0.02</v>
      </c>
      <c r="W183" s="93">
        <f>IFERROR(VLOOKUP($E183,OLD!$Q$1:$DZ$1000,MATCH("total_points",OLD!$Q$1:$DZ$1,0),0),0)</f>
        <v>6</v>
      </c>
      <c r="X183" s="27">
        <f>IFERROR(VLOOKUP(E183,OLD!$Q$1:$BZ$1000,MATCH("defensive_contribution",OLD!$Q$1:$BZ$1,0),0),"")</f>
        <v>5</v>
      </c>
      <c r="Z183" s="26" t="str">
        <f>API!O183&amp;" "&amp;API!Y183</f>
        <v>0 FALSE</v>
      </c>
      <c r="AA183" s="26">
        <f>API!AF183</f>
        <v>9</v>
      </c>
    </row>
    <row r="184" spans="1:27">
      <c r="A184" s="22" t="str">
        <f>IF([1]FINAL!A184=0,"",[1]FINAL!A184)</f>
        <v>Tom Watson</v>
      </c>
      <c r="B184" s="22" t="str">
        <f>IF([1]FINAL!C184=0,"",[1]FINAL!C184)</f>
        <v>Watson</v>
      </c>
      <c r="C184" s="22" t="str">
        <f>IF([1]FINAL!E184=0,"",[1]FINAL!E184)</f>
        <v/>
      </c>
      <c r="D184" s="22" t="str">
        <f>IF([1]FINAL!G184=0,"",[1]FINAL!G184)</f>
        <v/>
      </c>
      <c r="E184" s="85">
        <f>[1]FINAL!$AO184</f>
        <v>133</v>
      </c>
      <c r="F184" s="26" t="str">
        <f>[1]FINAL!$V184</f>
        <v>BHA</v>
      </c>
      <c r="G184" s="27">
        <f>IFERROR(VLOOKUP($F184,Table2!$B$1:$C$21,MATCH("MP",Table2!$B$1:$C$1,0),0),"")</f>
        <v>38</v>
      </c>
      <c r="H184" s="23">
        <f>IFERROR(VLOOKUP(A184,PlayingTime!$B$1:$T$1001,MATCH("Min",PlayingTime!$B$2:$T$2,0),0),0)</f>
        <v>62</v>
      </c>
      <c r="I184" s="23">
        <f>IFERROR(VLOOKUP(B184,PlayingTime!$B$1:$T$1001,MATCH("Min",PlayingTime!$B$2:$T$2,0),0),0)</f>
        <v>0</v>
      </c>
      <c r="J184" s="23">
        <f>IFERROR(VLOOKUP(C184,PlayingTime!$B$1:$T$1001,MATCH("Min",PlayingTime!$B$2:$T$2,0),0),0)</f>
        <v>0</v>
      </c>
      <c r="K184" s="23">
        <f>IFERROR(VLOOKUP(D184,PlayingTime!$B$1:$T$1001,MATCH("Min",PlayingTime!$B$2:$T$2,0),0),0)</f>
        <v>0</v>
      </c>
      <c r="L184" s="93">
        <f>IFERROR(VLOOKUP($E184,OLD!$Q$1:$DZ$1000,MATCH("minutes",OLD!$Q$1:$DZ$1,0),0),0)</f>
        <v>57</v>
      </c>
      <c r="M184" s="22">
        <f>IFERROR(VLOOKUP(A184,#REF!,MATCH("xG",#REF!,0),0),0)</f>
        <v>0</v>
      </c>
      <c r="N184" s="22">
        <f>IFERROR(VLOOKUP(B184,#REF!,MATCH("xG",#REF!,0),0),0)</f>
        <v>0</v>
      </c>
      <c r="O184" s="22">
        <f>IFERROR(VLOOKUP(C184,#REF!,MATCH("xG",#REF!,0),0),0)</f>
        <v>0</v>
      </c>
      <c r="P184" s="22">
        <f>IFERROR(VLOOKUP(D184,#REF!,MATCH("xG",#REF!,0),0),0)</f>
        <v>0</v>
      </c>
      <c r="Q184" s="92">
        <f>IFERROR(VLOOKUP($E184,OLD!$Q$1:$DZ$1000,MATCH("expected_goals",OLD!$Q$1:$DZ$1,0),0),0)</f>
        <v>0.04</v>
      </c>
      <c r="R184" s="22">
        <f>IFERROR(VLOOKUP(A184,#REF!,MATCH("xAG",#REF!,0),0),0)</f>
        <v>0</v>
      </c>
      <c r="S184" s="22">
        <f>IFERROR(VLOOKUP(B184,#REF!,MATCH("xAG",#REF!,0),0),0)</f>
        <v>0</v>
      </c>
      <c r="T184" s="22">
        <f>IFERROR(VLOOKUP(C184,#REF!,MATCH("xAG",#REF!,0),0),0)</f>
        <v>0</v>
      </c>
      <c r="U184" s="22">
        <f>IFERROR(VLOOKUP(D184,#REF!,MATCH("xAG",#REF!,0),0),0)</f>
        <v>0</v>
      </c>
      <c r="V184" s="92">
        <f>IFERROR(VLOOKUP($E184,OLD!$Q$1:$DZ$1000,MATCH("expected_assists",OLD!$Q$1:$DZ$1,0),0),0)</f>
        <v>0.03</v>
      </c>
      <c r="W184" s="93">
        <f>IFERROR(VLOOKUP($E184,OLD!$Q$1:$DZ$1000,MATCH("total_points",OLD!$Q$1:$DZ$1,0),0),0)</f>
        <v>5</v>
      </c>
      <c r="X184" s="27">
        <f>IFERROR(VLOOKUP(E184,OLD!$Q$1:$BZ$1000,MATCH("defensive_contribution",OLD!$Q$1:$BZ$1,0),0),"")</f>
        <v>5</v>
      </c>
      <c r="Z184" s="26" t="str">
        <f>API!O184&amp;" "&amp;API!Y184</f>
        <v>0 FALSE</v>
      </c>
      <c r="AA184" s="26">
        <f>API!AF184</f>
        <v>9</v>
      </c>
    </row>
    <row r="185" spans="1:27">
      <c r="A185" s="22" t="str">
        <f>IF([1]FINAL!A185=0,"",[1]FINAL!A185)</f>
        <v>Romain Esse</v>
      </c>
      <c r="B185" s="22" t="str">
        <f>IF([1]FINAL!C185=0,"",[1]FINAL!C185)</f>
        <v>Esse</v>
      </c>
      <c r="C185" s="22" t="str">
        <f>IF([1]FINAL!E185=0,"",[1]FINAL!E185)</f>
        <v/>
      </c>
      <c r="D185" s="22" t="str">
        <f>IF([1]FINAL!G185=0,"",[1]FINAL!G185)</f>
        <v/>
      </c>
      <c r="E185" s="85">
        <f>[1]FINAL!$AO185</f>
        <v>216</v>
      </c>
      <c r="F185" s="26" t="str">
        <f>[1]FINAL!$V185</f>
        <v>CRY</v>
      </c>
      <c r="G185" s="27">
        <f>IFERROR(VLOOKUP($F185,Table2!$B$1:$C$21,MATCH("MP",Table2!$B$1:$C$1,0),0),"")</f>
        <v>38</v>
      </c>
      <c r="H185" s="23">
        <f>IFERROR(VLOOKUP(A185,PlayingTime!$B$1:$T$1001,MATCH("Min",PlayingTime!$B$2:$T$2,0),0),0)</f>
        <v>44</v>
      </c>
      <c r="I185" s="23">
        <f>IFERROR(VLOOKUP(B185,PlayingTime!$B$1:$T$1001,MATCH("Min",PlayingTime!$B$2:$T$2,0),0),0)</f>
        <v>0</v>
      </c>
      <c r="J185" s="23">
        <f>IFERROR(VLOOKUP(C185,PlayingTime!$B$1:$T$1001,MATCH("Min",PlayingTime!$B$2:$T$2,0),0),0)</f>
        <v>0</v>
      </c>
      <c r="K185" s="23">
        <f>IFERROR(VLOOKUP(D185,PlayingTime!$B$1:$T$1001,MATCH("Min",PlayingTime!$B$2:$T$2,0),0),0)</f>
        <v>0</v>
      </c>
      <c r="L185" s="93">
        <f>IFERROR(VLOOKUP($E185,OLD!$Q$1:$DZ$1000,MATCH("minutes",OLD!$Q$1:$DZ$1,0),0),0)</f>
        <v>40</v>
      </c>
      <c r="M185" s="22">
        <f>IFERROR(VLOOKUP(A185,#REF!,MATCH("xG",#REF!,0),0),0)</f>
        <v>0</v>
      </c>
      <c r="N185" s="22">
        <f>IFERROR(VLOOKUP(B185,#REF!,MATCH("xG",#REF!,0),0),0)</f>
        <v>0</v>
      </c>
      <c r="O185" s="22">
        <f>IFERROR(VLOOKUP(C185,#REF!,MATCH("xG",#REF!,0),0),0)</f>
        <v>0</v>
      </c>
      <c r="P185" s="22">
        <f>IFERROR(VLOOKUP(D185,#REF!,MATCH("xG",#REF!,0),0),0)</f>
        <v>0</v>
      </c>
      <c r="Q185" s="92">
        <f>IFERROR(VLOOKUP($E185,OLD!$Q$1:$DZ$1000,MATCH("expected_goals",OLD!$Q$1:$DZ$1,0),0),0)</f>
        <v>0</v>
      </c>
      <c r="R185" s="22">
        <f>IFERROR(VLOOKUP(A185,#REF!,MATCH("xAG",#REF!,0),0),0)</f>
        <v>0</v>
      </c>
      <c r="S185" s="22">
        <f>IFERROR(VLOOKUP(B185,#REF!,MATCH("xAG",#REF!,0),0),0)</f>
        <v>0</v>
      </c>
      <c r="T185" s="22">
        <f>IFERROR(VLOOKUP(C185,#REF!,MATCH("xAG",#REF!,0),0),0)</f>
        <v>0</v>
      </c>
      <c r="U185" s="22">
        <f>IFERROR(VLOOKUP(D185,#REF!,MATCH("xAG",#REF!,0),0),0)</f>
        <v>0</v>
      </c>
      <c r="V185" s="92">
        <f>IFERROR(VLOOKUP($E185,OLD!$Q$1:$DZ$1000,MATCH("expected_assists",OLD!$Q$1:$DZ$1,0),0),0)</f>
        <v>0.04</v>
      </c>
      <c r="W185" s="93">
        <f>IFERROR(VLOOKUP($E185,OLD!$Q$1:$DZ$1000,MATCH("total_points",OLD!$Q$1:$DZ$1,0),0),0)</f>
        <v>4</v>
      </c>
      <c r="X185" s="27">
        <f>IFERROR(VLOOKUP(E185,OLD!$Q$1:$BZ$1000,MATCH("defensive_contribution",OLD!$Q$1:$BZ$1,0),0),"")</f>
        <v>5</v>
      </c>
      <c r="Z185" s="26" t="str">
        <f>API!O185&amp;" "&amp;API!Y185</f>
        <v>0 FALSE</v>
      </c>
      <c r="AA185" s="26">
        <f>API!AF185</f>
        <v>9</v>
      </c>
    </row>
    <row r="186" spans="1:27">
      <c r="A186" s="22" t="str">
        <f>IF([1]FINAL!A186=0,"",[1]FINAL!A186)</f>
        <v>Facundo Buonanotte</v>
      </c>
      <c r="B186" s="22" t="str">
        <f>IF([1]FINAL!C186=0,"",[1]FINAL!C186)</f>
        <v>Buonanotte</v>
      </c>
      <c r="C186" s="22" t="str">
        <f>IF([1]FINAL!E186=0,"",[1]FINAL!E186)</f>
        <v/>
      </c>
      <c r="D186" s="22" t="str">
        <f>IF([1]FINAL!G186=0,"",[1]FINAL!G186)</f>
        <v/>
      </c>
      <c r="E186" s="85">
        <f>[1]FINAL!$AO186</f>
        <v>128</v>
      </c>
      <c r="F186" s="26" t="str">
        <f>[1]FINAL!$V186</f>
        <v>BHA</v>
      </c>
      <c r="G186" s="27">
        <f>IFERROR(VLOOKUP($F186,Table2!$B$1:$C$21,MATCH("MP",Table2!$B$1:$C$1,0),0),"")</f>
        <v>38</v>
      </c>
      <c r="H186" s="23">
        <f>IFERROR(VLOOKUP(A186,PlayingTime!$B$1:$T$1001,MATCH("Min",PlayingTime!$B$2:$T$2,0),0),0)</f>
        <v>45</v>
      </c>
      <c r="I186" s="23">
        <f>IFERROR(VLOOKUP(B186,PlayingTime!$B$1:$T$1001,MATCH("Min",PlayingTime!$B$2:$T$2,0),0),0)</f>
        <v>0</v>
      </c>
      <c r="J186" s="23">
        <f>IFERROR(VLOOKUP(C186,PlayingTime!$B$1:$T$1001,MATCH("Min",PlayingTime!$B$2:$T$2,0),0),0)</f>
        <v>0</v>
      </c>
      <c r="K186" s="23">
        <f>IFERROR(VLOOKUP(D186,PlayingTime!$B$1:$T$1001,MATCH("Min",PlayingTime!$B$2:$T$2,0),0),0)</f>
        <v>0</v>
      </c>
      <c r="L186" s="93">
        <f>IFERROR(VLOOKUP($E186,OLD!$Q$1:$DZ$1000,MATCH("minutes",OLD!$Q$1:$DZ$1,0),0),0)</f>
        <v>81</v>
      </c>
      <c r="M186" s="22">
        <f>IFERROR(VLOOKUP(A186,#REF!,MATCH("xG",#REF!,0),0),0)</f>
        <v>0</v>
      </c>
      <c r="N186" s="22">
        <f>IFERROR(VLOOKUP(B186,#REF!,MATCH("xG",#REF!,0),0),0)</f>
        <v>0</v>
      </c>
      <c r="O186" s="22">
        <f>IFERROR(VLOOKUP(C186,#REF!,MATCH("xG",#REF!,0),0),0)</f>
        <v>0</v>
      </c>
      <c r="P186" s="22">
        <f>IFERROR(VLOOKUP(D186,#REF!,MATCH("xG",#REF!,0),0),0)</f>
        <v>0</v>
      </c>
      <c r="Q186" s="92">
        <f>IFERROR(VLOOKUP($E186,OLD!$Q$1:$DZ$1000,MATCH("expected_goals",OLD!$Q$1:$DZ$1,0),0),0)</f>
        <v>0.06</v>
      </c>
      <c r="R186" s="22">
        <f>IFERROR(VLOOKUP(A186,#REF!,MATCH("xAG",#REF!,0),0),0)</f>
        <v>0</v>
      </c>
      <c r="S186" s="22">
        <f>IFERROR(VLOOKUP(B186,#REF!,MATCH("xAG",#REF!,0),0),0)</f>
        <v>0</v>
      </c>
      <c r="T186" s="22">
        <f>IFERROR(VLOOKUP(C186,#REF!,MATCH("xAG",#REF!,0),0),0)</f>
        <v>0</v>
      </c>
      <c r="U186" s="22">
        <f>IFERROR(VLOOKUP(D186,#REF!,MATCH("xAG",#REF!,0),0),0)</f>
        <v>0</v>
      </c>
      <c r="V186" s="92">
        <f>IFERROR(VLOOKUP($E186,OLD!$Q$1:$DZ$1000,MATCH("expected_assists",OLD!$Q$1:$DZ$1,0),0),0)</f>
        <v>0.28000000000000003</v>
      </c>
      <c r="W186" s="93">
        <f>IFERROR(VLOOKUP($E186,OLD!$Q$1:$DZ$1000,MATCH("total_points",OLD!$Q$1:$DZ$1,0),0),0)</f>
        <v>3</v>
      </c>
      <c r="X186" s="27">
        <f>IFERROR(VLOOKUP(E186,OLD!$Q$1:$BZ$1000,MATCH("defensive_contribution",OLD!$Q$1:$BZ$1,0),0),"")</f>
        <v>6</v>
      </c>
      <c r="Z186" s="26" t="str">
        <f>API!O186&amp;" "&amp;API!Y186</f>
        <v>0 FALSE</v>
      </c>
      <c r="AA186" s="26">
        <f>API!AF186</f>
        <v>9</v>
      </c>
    </row>
    <row r="187" spans="1:27">
      <c r="A187" s="22" t="str">
        <f>IF([1]FINAL!A187=0,"",[1]FINAL!A187)</f>
        <v>Jack Fletcher</v>
      </c>
      <c r="B187" s="22" t="str">
        <f>IF([1]FINAL!C187=0,"",[1]FINAL!C187)</f>
        <v>J.Fletcher</v>
      </c>
      <c r="C187" s="22" t="str">
        <f>IF([1]FINAL!E187=0,"",[1]FINAL!E187)</f>
        <v/>
      </c>
      <c r="D187" s="22" t="str">
        <f>IF([1]FINAL!G187=0,"",[1]FINAL!G187)</f>
        <v/>
      </c>
      <c r="E187" s="85">
        <f>[1]FINAL!$AO187</f>
        <v>434</v>
      </c>
      <c r="F187" s="26" t="str">
        <f>[1]FINAL!$V187</f>
        <v>MUN</v>
      </c>
      <c r="G187" s="27">
        <f>IFERROR(VLOOKUP($F187,Table2!$B$1:$C$21,MATCH("MP",Table2!$B$1:$C$1,0),0),"")</f>
        <v>38</v>
      </c>
      <c r="H187" s="23">
        <f>IFERROR(VLOOKUP(A187,PlayingTime!$B$1:$T$1001,MATCH("Min",PlayingTime!$B$2:$T$2,0),0),0)</f>
        <v>108</v>
      </c>
      <c r="I187" s="23">
        <f>IFERROR(VLOOKUP(B187,PlayingTime!$B$1:$T$1001,MATCH("Min",PlayingTime!$B$2:$T$2,0),0),0)</f>
        <v>0</v>
      </c>
      <c r="J187" s="23">
        <f>IFERROR(VLOOKUP(C187,PlayingTime!$B$1:$T$1001,MATCH("Min",PlayingTime!$B$2:$T$2,0),0),0)</f>
        <v>0</v>
      </c>
      <c r="K187" s="23">
        <f>IFERROR(VLOOKUP(D187,PlayingTime!$B$1:$T$1001,MATCH("Min",PlayingTime!$B$2:$T$2,0),0),0)</f>
        <v>0</v>
      </c>
      <c r="L187" s="93">
        <f>IFERROR(VLOOKUP($E187,OLD!$Q$1:$DZ$1000,MATCH("minutes",OLD!$Q$1:$DZ$1,0),0),0)</f>
        <v>107</v>
      </c>
      <c r="M187" s="22">
        <f>IFERROR(VLOOKUP(A187,#REF!,MATCH("xG",#REF!,0),0),0)</f>
        <v>0</v>
      </c>
      <c r="N187" s="22">
        <f>IFERROR(VLOOKUP(B187,#REF!,MATCH("xG",#REF!,0),0),0)</f>
        <v>0</v>
      </c>
      <c r="O187" s="22">
        <f>IFERROR(VLOOKUP(C187,#REF!,MATCH("xG",#REF!,0),0),0)</f>
        <v>0</v>
      </c>
      <c r="P187" s="22">
        <f>IFERROR(VLOOKUP(D187,#REF!,MATCH("xG",#REF!,0),0),0)</f>
        <v>0</v>
      </c>
      <c r="Q187" s="92">
        <f>IFERROR(VLOOKUP($E187,OLD!$Q$1:$DZ$1000,MATCH("expected_goals",OLD!$Q$1:$DZ$1,0),0),0)</f>
        <v>0.03</v>
      </c>
      <c r="R187" s="22">
        <f>IFERROR(VLOOKUP(A187,#REF!,MATCH("xAG",#REF!,0),0),0)</f>
        <v>0</v>
      </c>
      <c r="S187" s="22">
        <f>IFERROR(VLOOKUP(B187,#REF!,MATCH("xAG",#REF!,0),0),0)</f>
        <v>0</v>
      </c>
      <c r="T187" s="22">
        <f>IFERROR(VLOOKUP(C187,#REF!,MATCH("xAG",#REF!,0),0),0)</f>
        <v>0</v>
      </c>
      <c r="U187" s="22">
        <f>IFERROR(VLOOKUP(D187,#REF!,MATCH("xAG",#REF!,0),0),0)</f>
        <v>0</v>
      </c>
      <c r="V187" s="92">
        <f>IFERROR(VLOOKUP($E187,OLD!$Q$1:$DZ$1000,MATCH("expected_assists",OLD!$Q$1:$DZ$1,0),0),0)</f>
        <v>0.02</v>
      </c>
      <c r="W187" s="93">
        <f>IFERROR(VLOOKUP($E187,OLD!$Q$1:$DZ$1000,MATCH("total_points",OLD!$Q$1:$DZ$1,0),0),0)</f>
        <v>3</v>
      </c>
      <c r="X187" s="27">
        <f>IFERROR(VLOOKUP(E187,OLD!$Q$1:$BZ$1000,MATCH("defensive_contribution",OLD!$Q$1:$BZ$1,0),0),"")</f>
        <v>11</v>
      </c>
      <c r="Z187" s="26" t="str">
        <f>API!O187&amp;" "&amp;API!Y187</f>
        <v>0 FALSE</v>
      </c>
      <c r="AA187" s="26">
        <f>API!AF187</f>
        <v>9</v>
      </c>
    </row>
    <row r="188" spans="1:27">
      <c r="A188" s="22" t="str">
        <f>IF([1]FINAL!A188=0,"",[1]FINAL!A188)</f>
        <v>Shea Lacey</v>
      </c>
      <c r="B188" s="22" t="str">
        <f>IF([1]FINAL!C188=0,"",[1]FINAL!C188)</f>
        <v>Lacey</v>
      </c>
      <c r="C188" s="22" t="str">
        <f>IF([1]FINAL!E188=0,"",[1]FINAL!E188)</f>
        <v/>
      </c>
      <c r="D188" s="22" t="str">
        <f>IF([1]FINAL!G188=0,"",[1]FINAL!G188)</f>
        <v/>
      </c>
      <c r="E188" s="85">
        <f>[1]FINAL!$AO188</f>
        <v>435</v>
      </c>
      <c r="F188" s="26" t="str">
        <f>[1]FINAL!$V188</f>
        <v>MUN</v>
      </c>
      <c r="G188" s="27">
        <f>IFERROR(VLOOKUP($F188,Table2!$B$1:$C$21,MATCH("MP",Table2!$B$1:$C$1,0),0),"")</f>
        <v>38</v>
      </c>
      <c r="H188" s="23">
        <f>IFERROR(VLOOKUP(A188,PlayingTime!$B$1:$T$1001,MATCH("Min",PlayingTime!$B$2:$T$2,0),0),0)</f>
        <v>43</v>
      </c>
      <c r="I188" s="23">
        <f>IFERROR(VLOOKUP(B188,PlayingTime!$B$1:$T$1001,MATCH("Min",PlayingTime!$B$2:$T$2,0),0),0)</f>
        <v>0</v>
      </c>
      <c r="J188" s="23">
        <f>IFERROR(VLOOKUP(C188,PlayingTime!$B$1:$T$1001,MATCH("Min",PlayingTime!$B$2:$T$2,0),0),0)</f>
        <v>0</v>
      </c>
      <c r="K188" s="23">
        <f>IFERROR(VLOOKUP(D188,PlayingTime!$B$1:$T$1001,MATCH("Min",PlayingTime!$B$2:$T$2,0),0),0)</f>
        <v>0</v>
      </c>
      <c r="L188" s="93">
        <f>IFERROR(VLOOKUP($E188,OLD!$Q$1:$DZ$1000,MATCH("minutes",OLD!$Q$1:$DZ$1,0),0),0)</f>
        <v>40</v>
      </c>
      <c r="M188" s="22">
        <f>IFERROR(VLOOKUP(A188,#REF!,MATCH("xG",#REF!,0),0),0)</f>
        <v>0</v>
      </c>
      <c r="N188" s="22">
        <f>IFERROR(VLOOKUP(B188,#REF!,MATCH("xG",#REF!,0),0),0)</f>
        <v>0</v>
      </c>
      <c r="O188" s="22">
        <f>IFERROR(VLOOKUP(C188,#REF!,MATCH("xG",#REF!,0),0),0)</f>
        <v>0</v>
      </c>
      <c r="P188" s="22">
        <f>IFERROR(VLOOKUP(D188,#REF!,MATCH("xG",#REF!,0),0),0)</f>
        <v>0</v>
      </c>
      <c r="Q188" s="92">
        <f>IFERROR(VLOOKUP($E188,OLD!$Q$1:$DZ$1000,MATCH("expected_goals",OLD!$Q$1:$DZ$1,0),0),0)</f>
        <v>0.1</v>
      </c>
      <c r="R188" s="22">
        <f>IFERROR(VLOOKUP(A188,#REF!,MATCH("xAG",#REF!,0),0),0)</f>
        <v>0</v>
      </c>
      <c r="S188" s="22">
        <f>IFERROR(VLOOKUP(B188,#REF!,MATCH("xAG",#REF!,0),0),0)</f>
        <v>0</v>
      </c>
      <c r="T188" s="22">
        <f>IFERROR(VLOOKUP(C188,#REF!,MATCH("xAG",#REF!,0),0),0)</f>
        <v>0</v>
      </c>
      <c r="U188" s="22">
        <f>IFERROR(VLOOKUP(D188,#REF!,MATCH("xAG",#REF!,0),0),0)</f>
        <v>0</v>
      </c>
      <c r="V188" s="92">
        <f>IFERROR(VLOOKUP($E188,OLD!$Q$1:$DZ$1000,MATCH("expected_assists",OLD!$Q$1:$DZ$1,0),0),0)</f>
        <v>0.01</v>
      </c>
      <c r="W188" s="93">
        <f>IFERROR(VLOOKUP($E188,OLD!$Q$1:$DZ$1000,MATCH("total_points",OLD!$Q$1:$DZ$1,0),0),0)</f>
        <v>3</v>
      </c>
      <c r="X188" s="27">
        <f>IFERROR(VLOOKUP(E188,OLD!$Q$1:$BZ$1000,MATCH("defensive_contribution",OLD!$Q$1:$BZ$1,0),0),"")</f>
        <v>3</v>
      </c>
      <c r="Z188" s="26" t="str">
        <f>API!O188&amp;" "&amp;API!Y188</f>
        <v>0 FALSE</v>
      </c>
      <c r="AA188" s="26">
        <f>API!AF188</f>
        <v>9</v>
      </c>
    </row>
    <row r="189" spans="1:27">
      <c r="A189" s="22" t="str">
        <f>IF([1]FINAL!A189=0,"",[1]FINAL!A189)</f>
        <v>Alysson Edward Franco da Rocha dos Santos</v>
      </c>
      <c r="B189" s="22" t="str">
        <f>IF([1]FINAL!C189=0,"",[1]FINAL!C189)</f>
        <v>Alysson</v>
      </c>
      <c r="C189" s="22" t="str">
        <f>IF([1]FINAL!E189=0,"",[1]FINAL!E189)</f>
        <v/>
      </c>
      <c r="D189" s="22" t="str">
        <f>IF([1]FINAL!G189=0,"",[1]FINAL!G189)</f>
        <v/>
      </c>
      <c r="E189" s="85">
        <f>[1]FINAL!$AO189</f>
        <v>52</v>
      </c>
      <c r="F189" s="26" t="str">
        <f>[1]FINAL!$V189</f>
        <v>AVL</v>
      </c>
      <c r="G189" s="27">
        <f>IFERROR(VLOOKUP($F189,Table2!$B$1:$C$21,MATCH("MP",Table2!$B$1:$C$1,0),0),"")</f>
        <v>38</v>
      </c>
      <c r="H189" s="23">
        <f>IFERROR(VLOOKUP(A189,PlayingTime!$B$1:$T$1001,MATCH("Min",PlayingTime!$B$2:$T$2,0),0),0)</f>
        <v>0</v>
      </c>
      <c r="I189" s="23">
        <f>IFERROR(VLOOKUP(B189,PlayingTime!$B$1:$T$1001,MATCH("Min",PlayingTime!$B$2:$T$2,0),0),0)</f>
        <v>0</v>
      </c>
      <c r="J189" s="23">
        <f>IFERROR(VLOOKUP(C189,PlayingTime!$B$1:$T$1001,MATCH("Min",PlayingTime!$B$2:$T$2,0),0),0)</f>
        <v>0</v>
      </c>
      <c r="K189" s="23">
        <f>IFERROR(VLOOKUP(D189,PlayingTime!$B$1:$T$1001,MATCH("Min",PlayingTime!$B$2:$T$2,0),0),0)</f>
        <v>0</v>
      </c>
      <c r="L189" s="93">
        <f>IFERROR(VLOOKUP($E189,OLD!$Q$1:$DZ$1000,MATCH("minutes",OLD!$Q$1:$DZ$1,0),0),0)</f>
        <v>47</v>
      </c>
      <c r="M189" s="22">
        <f>IFERROR(VLOOKUP(A189,#REF!,MATCH("xG",#REF!,0),0),0)</f>
        <v>0</v>
      </c>
      <c r="N189" s="22">
        <f>IFERROR(VLOOKUP(B189,#REF!,MATCH("xG",#REF!,0),0),0)</f>
        <v>0</v>
      </c>
      <c r="O189" s="22">
        <f>IFERROR(VLOOKUP(C189,#REF!,MATCH("xG",#REF!,0),0),0)</f>
        <v>0</v>
      </c>
      <c r="P189" s="22">
        <f>IFERROR(VLOOKUP(D189,#REF!,MATCH("xG",#REF!,0),0),0)</f>
        <v>0</v>
      </c>
      <c r="Q189" s="92">
        <f>IFERROR(VLOOKUP($E189,OLD!$Q$1:$DZ$1000,MATCH("expected_goals",OLD!$Q$1:$DZ$1,0),0),0)</f>
        <v>0.05</v>
      </c>
      <c r="R189" s="22">
        <f>IFERROR(VLOOKUP(A189,#REF!,MATCH("xAG",#REF!,0),0),0)</f>
        <v>0</v>
      </c>
      <c r="S189" s="22">
        <f>IFERROR(VLOOKUP(B189,#REF!,MATCH("xAG",#REF!,0),0),0)</f>
        <v>0</v>
      </c>
      <c r="T189" s="22">
        <f>IFERROR(VLOOKUP(C189,#REF!,MATCH("xAG",#REF!,0),0),0)</f>
        <v>0</v>
      </c>
      <c r="U189" s="22">
        <f>IFERROR(VLOOKUP(D189,#REF!,MATCH("xAG",#REF!,0),0),0)</f>
        <v>0</v>
      </c>
      <c r="V189" s="92">
        <f>IFERROR(VLOOKUP($E189,OLD!$Q$1:$DZ$1000,MATCH("expected_assists",OLD!$Q$1:$DZ$1,0),0),0)</f>
        <v>0.05</v>
      </c>
      <c r="W189" s="93">
        <f>IFERROR(VLOOKUP($E189,OLD!$Q$1:$DZ$1000,MATCH("total_points",OLD!$Q$1:$DZ$1,0),0),0)</f>
        <v>3</v>
      </c>
      <c r="X189" s="27">
        <f>IFERROR(VLOOKUP(E189,OLD!$Q$1:$BZ$1000,MATCH("defensive_contribution",OLD!$Q$1:$BZ$1,0),0),"")</f>
        <v>4</v>
      </c>
      <c r="Z189" s="26" t="str">
        <f>API!O189&amp;" "&amp;API!Y189</f>
        <v>0 FALSE</v>
      </c>
      <c r="AA189" s="26">
        <f>API!AF189</f>
        <v>9</v>
      </c>
    </row>
    <row r="190" spans="1:27">
      <c r="A190" s="22" t="str">
        <f>IF([1]FINAL!A190=0,"",[1]FINAL!A190)</f>
        <v>Josh Dasilva</v>
      </c>
      <c r="B190" s="22" t="str">
        <f>IF([1]FINAL!C190=0,"",[1]FINAL!C190)</f>
        <v>Dasilva</v>
      </c>
      <c r="C190" s="22" t="str">
        <f>IF([1]FINAL!E190=0,"",[1]FINAL!E190)</f>
        <v>Pelenda Joshua Da Silva</v>
      </c>
      <c r="D190" s="22" t="str">
        <f>IF([1]FINAL!G190=0,"",[1]FINAL!G190)</f>
        <v/>
      </c>
      <c r="E190" s="85">
        <f>[1]FINAL!$AO190</f>
        <v>103</v>
      </c>
      <c r="F190" s="26" t="str">
        <f>[1]FINAL!$V190</f>
        <v>BRE</v>
      </c>
      <c r="G190" s="27">
        <f>IFERROR(VLOOKUP($F190,Table2!$B$1:$C$21,MATCH("MP",Table2!$B$1:$C$1,0),0),"")</f>
        <v>38</v>
      </c>
      <c r="H190" s="23">
        <f>IFERROR(VLOOKUP(A190,PlayingTime!$B$1:$T$1001,MATCH("Min",PlayingTime!$B$2:$T$2,0),0),0)</f>
        <v>3</v>
      </c>
      <c r="I190" s="23">
        <f>IFERROR(VLOOKUP(B190,PlayingTime!$B$1:$T$1001,MATCH("Min",PlayingTime!$B$2:$T$2,0),0),0)</f>
        <v>0</v>
      </c>
      <c r="J190" s="23">
        <f>IFERROR(VLOOKUP(C190,PlayingTime!$B$1:$T$1001,MATCH("Min",PlayingTime!$B$2:$T$2,0),0),0)</f>
        <v>0</v>
      </c>
      <c r="K190" s="23">
        <f>IFERROR(VLOOKUP(D190,PlayingTime!$B$1:$T$1001,MATCH("Min",PlayingTime!$B$2:$T$2,0),0),0)</f>
        <v>0</v>
      </c>
      <c r="L190" s="93">
        <f>IFERROR(VLOOKUP($E190,OLD!$Q$1:$DZ$1000,MATCH("minutes",OLD!$Q$1:$DZ$1,0),0),0)</f>
        <v>2</v>
      </c>
      <c r="M190" s="22">
        <f>IFERROR(VLOOKUP(A190,#REF!,MATCH("xG",#REF!,0),0),0)</f>
        <v>0</v>
      </c>
      <c r="N190" s="22">
        <f>IFERROR(VLOOKUP(B190,#REF!,MATCH("xG",#REF!,0),0),0)</f>
        <v>0</v>
      </c>
      <c r="O190" s="22">
        <f>IFERROR(VLOOKUP(C190,#REF!,MATCH("xG",#REF!,0),0),0)</f>
        <v>0</v>
      </c>
      <c r="P190" s="22">
        <f>IFERROR(VLOOKUP(D190,#REF!,MATCH("xG",#REF!,0),0),0)</f>
        <v>0</v>
      </c>
      <c r="Q190" s="92">
        <f>IFERROR(VLOOKUP($E190,OLD!$Q$1:$DZ$1000,MATCH("expected_goals",OLD!$Q$1:$DZ$1,0),0),0)</f>
        <v>0.08</v>
      </c>
      <c r="R190" s="22">
        <f>IFERROR(VLOOKUP(A190,#REF!,MATCH("xAG",#REF!,0),0),0)</f>
        <v>0</v>
      </c>
      <c r="S190" s="22">
        <f>IFERROR(VLOOKUP(B190,#REF!,MATCH("xAG",#REF!,0),0),0)</f>
        <v>0</v>
      </c>
      <c r="T190" s="22">
        <f>IFERROR(VLOOKUP(C190,#REF!,MATCH("xAG",#REF!,0),0),0)</f>
        <v>0</v>
      </c>
      <c r="U190" s="22">
        <f>IFERROR(VLOOKUP(D190,#REF!,MATCH("xAG",#REF!,0),0),0)</f>
        <v>0</v>
      </c>
      <c r="V190" s="92">
        <f>IFERROR(VLOOKUP($E190,OLD!$Q$1:$DZ$1000,MATCH("expected_assists",OLD!$Q$1:$DZ$1,0),0),0)</f>
        <v>0</v>
      </c>
      <c r="W190" s="93">
        <f>IFERROR(VLOOKUP($E190,OLD!$Q$1:$DZ$1000,MATCH("total_points",OLD!$Q$1:$DZ$1,0),0),0)</f>
        <v>2</v>
      </c>
      <c r="X190" s="27">
        <f>IFERROR(VLOOKUP(E190,OLD!$Q$1:$BZ$1000,MATCH("defensive_contribution",OLD!$Q$1:$BZ$1,0),0),"")</f>
        <v>1</v>
      </c>
      <c r="Z190" s="26" t="str">
        <f>API!O190&amp;" "&amp;API!Y190</f>
        <v>0 FALSE</v>
      </c>
      <c r="AA190" s="26">
        <f>API!AF190</f>
        <v>9</v>
      </c>
    </row>
    <row r="191" spans="1:27">
      <c r="A191" s="22" t="str">
        <f>IF([1]FINAL!A191=0,"",[1]FINAL!A191)</f>
        <v>Djiamgone Jocelin Ta Bi</v>
      </c>
      <c r="B191" s="22" t="str">
        <f>IF([1]FINAL!C191=0,"",[1]FINAL!C191)</f>
        <v>Jocelin.T</v>
      </c>
      <c r="C191" s="22" t="str">
        <f>IF([1]FINAL!E191=0,"",[1]FINAL!E191)</f>
        <v/>
      </c>
      <c r="D191" s="22" t="str">
        <f>IF([1]FINAL!G191=0,"",[1]FINAL!G191)</f>
        <v/>
      </c>
      <c r="E191" s="85">
        <f>[1]FINAL!$AO191</f>
        <v>550</v>
      </c>
      <c r="F191" s="26" t="str">
        <f>[1]FINAL!$V191</f>
        <v>SUN</v>
      </c>
      <c r="G191" s="27">
        <f>IFERROR(VLOOKUP($F191,Table2!$B$1:$C$21,MATCH("MP",Table2!$B$1:$C$1,0),0),"")</f>
        <v>38</v>
      </c>
      <c r="H191" s="23">
        <f>IFERROR(VLOOKUP(A191,PlayingTime!$B$1:$T$1001,MATCH("Min",PlayingTime!$B$2:$T$2,0),0),0)</f>
        <v>0</v>
      </c>
      <c r="I191" s="23">
        <f>IFERROR(VLOOKUP(B191,PlayingTime!$B$1:$T$1001,MATCH("Min",PlayingTime!$B$2:$T$2,0),0),0)</f>
        <v>0</v>
      </c>
      <c r="J191" s="23">
        <f>IFERROR(VLOOKUP(C191,PlayingTime!$B$1:$T$1001,MATCH("Min",PlayingTime!$B$2:$T$2,0),0),0)</f>
        <v>0</v>
      </c>
      <c r="K191" s="23">
        <f>IFERROR(VLOOKUP(D191,PlayingTime!$B$1:$T$1001,MATCH("Min",PlayingTime!$B$2:$T$2,0),0),0)</f>
        <v>0</v>
      </c>
      <c r="L191" s="93">
        <f>IFERROR(VLOOKUP($E191,OLD!$Q$1:$DZ$1000,MATCH("minutes",OLD!$Q$1:$DZ$1,0),0),0)</f>
        <v>38</v>
      </c>
      <c r="M191" s="22">
        <f>IFERROR(VLOOKUP(A191,#REF!,MATCH("xG",#REF!,0),0),0)</f>
        <v>0</v>
      </c>
      <c r="N191" s="22">
        <f>IFERROR(VLOOKUP(B191,#REF!,MATCH("xG",#REF!,0),0),0)</f>
        <v>0</v>
      </c>
      <c r="O191" s="22">
        <f>IFERROR(VLOOKUP(C191,#REF!,MATCH("xG",#REF!,0),0),0)</f>
        <v>0</v>
      </c>
      <c r="P191" s="22">
        <f>IFERROR(VLOOKUP(D191,#REF!,MATCH("xG",#REF!,0),0),0)</f>
        <v>0</v>
      </c>
      <c r="Q191" s="92">
        <f>IFERROR(VLOOKUP($E191,OLD!$Q$1:$DZ$1000,MATCH("expected_goals",OLD!$Q$1:$DZ$1,0),0),0)</f>
        <v>0</v>
      </c>
      <c r="R191" s="22">
        <f>IFERROR(VLOOKUP(A191,#REF!,MATCH("xAG",#REF!,0),0),0)</f>
        <v>0</v>
      </c>
      <c r="S191" s="22">
        <f>IFERROR(VLOOKUP(B191,#REF!,MATCH("xAG",#REF!,0),0),0)</f>
        <v>0</v>
      </c>
      <c r="T191" s="22">
        <f>IFERROR(VLOOKUP(C191,#REF!,MATCH("xAG",#REF!,0),0),0)</f>
        <v>0</v>
      </c>
      <c r="U191" s="22">
        <f>IFERROR(VLOOKUP(D191,#REF!,MATCH("xAG",#REF!,0),0),0)</f>
        <v>0</v>
      </c>
      <c r="V191" s="92">
        <f>IFERROR(VLOOKUP($E191,OLD!$Q$1:$DZ$1000,MATCH("expected_assists",OLD!$Q$1:$DZ$1,0),0),0)</f>
        <v>0.04</v>
      </c>
      <c r="W191" s="93">
        <f>IFERROR(VLOOKUP($E191,OLD!$Q$1:$DZ$1000,MATCH("total_points",OLD!$Q$1:$DZ$1,0),0),0)</f>
        <v>1</v>
      </c>
      <c r="X191" s="27">
        <f>IFERROR(VLOOKUP(E191,OLD!$Q$1:$BZ$1000,MATCH("defensive_contribution",OLD!$Q$1:$BZ$1,0),0),"")</f>
        <v>3</v>
      </c>
      <c r="Z191" s="26" t="str">
        <f>API!O191&amp;" "&amp;API!Y191</f>
        <v>0 FALSE</v>
      </c>
      <c r="AA191" s="26">
        <f>API!AF191</f>
        <v>9</v>
      </c>
    </row>
    <row r="192" spans="1:27">
      <c r="A192" s="22" t="str">
        <f>IF([1]FINAL!A192=0,"",[1]FINAL!A192)</f>
        <v>Antoni Milambo</v>
      </c>
      <c r="B192" s="22" t="str">
        <f>IF([1]FINAL!C192=0,"",[1]FINAL!C192)</f>
        <v>Milambo</v>
      </c>
      <c r="C192" s="22" t="str">
        <f>IF([1]FINAL!E192=0,"",[1]FINAL!E192)</f>
        <v/>
      </c>
      <c r="D192" s="22" t="str">
        <f>IF([1]FINAL!G192=0,"",[1]FINAL!G192)</f>
        <v/>
      </c>
      <c r="E192" s="85">
        <f>[1]FINAL!$AO192</f>
        <v>99</v>
      </c>
      <c r="F192" s="26" t="str">
        <f>[1]FINAL!$V192</f>
        <v>BRE</v>
      </c>
      <c r="G192" s="27">
        <f>IFERROR(VLOOKUP($F192,Table2!$B$1:$C$21,MATCH("MP",Table2!$B$1:$C$1,0),0),"")</f>
        <v>38</v>
      </c>
      <c r="H192" s="23">
        <f>IFERROR(VLOOKUP(A192,PlayingTime!$B$1:$T$1001,MATCH("Min",PlayingTime!$B$2:$T$2,0),0),0)</f>
        <v>45</v>
      </c>
      <c r="I192" s="23">
        <f>IFERROR(VLOOKUP(B192,PlayingTime!$B$1:$T$1001,MATCH("Min",PlayingTime!$B$2:$T$2,0),0),0)</f>
        <v>0</v>
      </c>
      <c r="J192" s="23">
        <f>IFERROR(VLOOKUP(C192,PlayingTime!$B$1:$T$1001,MATCH("Min",PlayingTime!$B$2:$T$2,0),0),0)</f>
        <v>0</v>
      </c>
      <c r="K192" s="23">
        <f>IFERROR(VLOOKUP(D192,PlayingTime!$B$1:$T$1001,MATCH("Min",PlayingTime!$B$2:$T$2,0),0),0)</f>
        <v>0</v>
      </c>
      <c r="L192" s="93">
        <f>IFERROR(VLOOKUP($E192,OLD!$Q$1:$DZ$1000,MATCH("minutes",OLD!$Q$1:$DZ$1,0),0),0)</f>
        <v>45</v>
      </c>
      <c r="M192" s="22">
        <f>IFERROR(VLOOKUP(A192,#REF!,MATCH("xG",#REF!,0),0),0)</f>
        <v>0</v>
      </c>
      <c r="N192" s="22">
        <f>IFERROR(VLOOKUP(B192,#REF!,MATCH("xG",#REF!,0),0),0)</f>
        <v>0</v>
      </c>
      <c r="O192" s="22">
        <f>IFERROR(VLOOKUP(C192,#REF!,MATCH("xG",#REF!,0),0),0)</f>
        <v>0</v>
      </c>
      <c r="P192" s="22">
        <f>IFERROR(VLOOKUP(D192,#REF!,MATCH("xG",#REF!,0),0),0)</f>
        <v>0</v>
      </c>
      <c r="Q192" s="92">
        <f>IFERROR(VLOOKUP($E192,OLD!$Q$1:$DZ$1000,MATCH("expected_goals",OLD!$Q$1:$DZ$1,0),0),0)</f>
        <v>0</v>
      </c>
      <c r="R192" s="22">
        <f>IFERROR(VLOOKUP(A192,#REF!,MATCH("xAG",#REF!,0),0),0)</f>
        <v>0</v>
      </c>
      <c r="S192" s="22">
        <f>IFERROR(VLOOKUP(B192,#REF!,MATCH("xAG",#REF!,0),0),0)</f>
        <v>0</v>
      </c>
      <c r="T192" s="22">
        <f>IFERROR(VLOOKUP(C192,#REF!,MATCH("xAG",#REF!,0),0),0)</f>
        <v>0</v>
      </c>
      <c r="U192" s="22">
        <f>IFERROR(VLOOKUP(D192,#REF!,MATCH("xAG",#REF!,0),0),0)</f>
        <v>0</v>
      </c>
      <c r="V192" s="92">
        <f>IFERROR(VLOOKUP($E192,OLD!$Q$1:$DZ$1000,MATCH("expected_assists",OLD!$Q$1:$DZ$1,0),0),0)</f>
        <v>0.01</v>
      </c>
      <c r="W192" s="93">
        <f>IFERROR(VLOOKUP($E192,OLD!$Q$1:$DZ$1000,MATCH("total_points",OLD!$Q$1:$DZ$1,0),0),0)</f>
        <v>1</v>
      </c>
      <c r="X192" s="27">
        <f>IFERROR(VLOOKUP(E192,OLD!$Q$1:$BZ$1000,MATCH("defensive_contribution",OLD!$Q$1:$BZ$1,0),0),"")</f>
        <v>4</v>
      </c>
      <c r="Z192" s="26" t="str">
        <f>API!O192&amp;" "&amp;API!Y192</f>
        <v>0 FALSE</v>
      </c>
      <c r="AA192" s="26">
        <f>API!AF192</f>
        <v>9</v>
      </c>
    </row>
    <row r="193" spans="1:27">
      <c r="A193" s="22" t="str">
        <f>IF([1]FINAL!A193=0,"",[1]FINAL!A193)</f>
        <v>Kalvin Phillips</v>
      </c>
      <c r="B193" s="22" t="str">
        <f>IF([1]FINAL!C193=0,"",[1]FINAL!C193)</f>
        <v>Phillips</v>
      </c>
      <c r="C193" s="22" t="str">
        <f>IF([1]FINAL!E193=0,"",[1]FINAL!E193)</f>
        <v>K Phillips</v>
      </c>
      <c r="D193" s="22" t="str">
        <f>IF([1]FINAL!G193=0,"",[1]FINAL!G193)</f>
        <v/>
      </c>
      <c r="E193" s="85">
        <f>[1]FINAL!$AO193</f>
        <v>408</v>
      </c>
      <c r="F193" s="26" t="str">
        <f>[1]FINAL!$V193</f>
        <v>MCI</v>
      </c>
      <c r="G193" s="27">
        <f>IFERROR(VLOOKUP($F193,Table2!$B$1:$C$21,MATCH("MP",Table2!$B$1:$C$1,0),0),"")</f>
        <v>38</v>
      </c>
      <c r="H193" s="23">
        <f>IFERROR(VLOOKUP(A193,PlayingTime!$B$1:$T$1001,MATCH("Min",PlayingTime!$B$2:$T$2,0),0),0)</f>
        <v>0</v>
      </c>
      <c r="I193" s="23">
        <f>IFERROR(VLOOKUP(B193,PlayingTime!$B$1:$T$1001,MATCH("Min",PlayingTime!$B$2:$T$2,0),0),0)</f>
        <v>0</v>
      </c>
      <c r="J193" s="23">
        <f>IFERROR(VLOOKUP(C193,PlayingTime!$B$1:$T$1001,MATCH("Min",PlayingTime!$B$2:$T$2,0),0),0)</f>
        <v>0</v>
      </c>
      <c r="K193" s="23">
        <f>IFERROR(VLOOKUP(D193,PlayingTime!$B$1:$T$1001,MATCH("Min",PlayingTime!$B$2:$T$2,0),0),0)</f>
        <v>0</v>
      </c>
      <c r="L193" s="93">
        <f>IFERROR(VLOOKUP($E193,OLD!$Q$1:$DZ$1000,MATCH("minutes",OLD!$Q$1:$DZ$1,0),0),0)</f>
        <v>0</v>
      </c>
      <c r="M193" s="22">
        <f>IFERROR(VLOOKUP(A193,#REF!,MATCH("xG",#REF!,0),0),0)</f>
        <v>0</v>
      </c>
      <c r="N193" s="22">
        <f>IFERROR(VLOOKUP(B193,#REF!,MATCH("xG",#REF!,0),0),0)</f>
        <v>0</v>
      </c>
      <c r="O193" s="22">
        <f>IFERROR(VLOOKUP(C193,#REF!,MATCH("xG",#REF!,0),0),0)</f>
        <v>0</v>
      </c>
      <c r="P193" s="22">
        <f>IFERROR(VLOOKUP(D193,#REF!,MATCH("xG",#REF!,0),0),0)</f>
        <v>0</v>
      </c>
      <c r="Q193" s="92">
        <f>IFERROR(VLOOKUP($E193,OLD!$Q$1:$DZ$1000,MATCH("expected_goals",OLD!$Q$1:$DZ$1,0),0),0)</f>
        <v>0</v>
      </c>
      <c r="R193" s="22">
        <f>IFERROR(VLOOKUP(A193,#REF!,MATCH("xAG",#REF!,0),0),0)</f>
        <v>0</v>
      </c>
      <c r="S193" s="22">
        <f>IFERROR(VLOOKUP(B193,#REF!,MATCH("xAG",#REF!,0),0),0)</f>
        <v>0</v>
      </c>
      <c r="T193" s="22">
        <f>IFERROR(VLOOKUP(C193,#REF!,MATCH("xAG",#REF!,0),0),0)</f>
        <v>0</v>
      </c>
      <c r="U193" s="22">
        <f>IFERROR(VLOOKUP(D193,#REF!,MATCH("xAG",#REF!,0),0),0)</f>
        <v>0</v>
      </c>
      <c r="V193" s="92">
        <f>IFERROR(VLOOKUP($E193,OLD!$Q$1:$DZ$1000,MATCH("expected_assists",OLD!$Q$1:$DZ$1,0),0),0)</f>
        <v>0</v>
      </c>
      <c r="W193" s="93">
        <f>IFERROR(VLOOKUP($E193,OLD!$Q$1:$DZ$1000,MATCH("total_points",OLD!$Q$1:$DZ$1,0),0),0)</f>
        <v>0</v>
      </c>
      <c r="X193" s="27">
        <f>IFERROR(VLOOKUP(E193,OLD!$Q$1:$BZ$1000,MATCH("defensive_contribution",OLD!$Q$1:$BZ$1,0),0),"")</f>
        <v>0</v>
      </c>
      <c r="Z193" s="26" t="str">
        <f>API!O193&amp;" "&amp;API!Y193</f>
        <v>0 FALSE</v>
      </c>
      <c r="AA193" s="26">
        <f>API!AF193</f>
        <v>9</v>
      </c>
    </row>
    <row r="194" spans="1:27">
      <c r="A194" s="22" t="str">
        <f>IF([1]FINAL!A194=0,"",[1]FINAL!A194)</f>
        <v>Claudio Echeverri</v>
      </c>
      <c r="B194" s="22" t="str">
        <f>IF([1]FINAL!C194=0,"",[1]FINAL!C194)</f>
        <v>Echeverri</v>
      </c>
      <c r="C194" s="22" t="str">
        <f>IF([1]FINAL!E194=0,"",[1]FINAL!E194)</f>
        <v/>
      </c>
      <c r="D194" s="22" t="str">
        <f>IF([1]FINAL!G194=0,"",[1]FINAL!G194)</f>
        <v/>
      </c>
      <c r="E194" s="85">
        <f>[1]FINAL!$AO194</f>
        <v>407</v>
      </c>
      <c r="F194" s="26" t="str">
        <f>[1]FINAL!$V194</f>
        <v>MCI</v>
      </c>
      <c r="G194" s="27">
        <f>IFERROR(VLOOKUP($F194,Table2!$B$1:$C$21,MATCH("MP",Table2!$B$1:$C$1,0),0),"")</f>
        <v>38</v>
      </c>
      <c r="H194" s="23">
        <f>IFERROR(VLOOKUP(A194,PlayingTime!$B$1:$T$1001,MATCH("Min",PlayingTime!$B$2:$T$2,0),0),0)</f>
        <v>0</v>
      </c>
      <c r="I194" s="23">
        <f>IFERROR(VLOOKUP(B194,PlayingTime!$B$1:$T$1001,MATCH("Min",PlayingTime!$B$2:$T$2,0),0),0)</f>
        <v>0</v>
      </c>
      <c r="J194" s="23">
        <f>IFERROR(VLOOKUP(C194,PlayingTime!$B$1:$T$1001,MATCH("Min",PlayingTime!$B$2:$T$2,0),0),0)</f>
        <v>0</v>
      </c>
      <c r="K194" s="23">
        <f>IFERROR(VLOOKUP(D194,PlayingTime!$B$1:$T$1001,MATCH("Min",PlayingTime!$B$2:$T$2,0),0),0)</f>
        <v>0</v>
      </c>
      <c r="L194" s="93">
        <f>IFERROR(VLOOKUP($E194,OLD!$Q$1:$DZ$1000,MATCH("minutes",OLD!$Q$1:$DZ$1,0),0),0)</f>
        <v>0</v>
      </c>
      <c r="M194" s="22">
        <f>IFERROR(VLOOKUP(A194,#REF!,MATCH("xG",#REF!,0),0),0)</f>
        <v>0</v>
      </c>
      <c r="N194" s="22">
        <f>IFERROR(VLOOKUP(B194,#REF!,MATCH("xG",#REF!,0),0),0)</f>
        <v>0</v>
      </c>
      <c r="O194" s="22">
        <f>IFERROR(VLOOKUP(C194,#REF!,MATCH("xG",#REF!,0),0),0)</f>
        <v>0</v>
      </c>
      <c r="P194" s="22">
        <f>IFERROR(VLOOKUP(D194,#REF!,MATCH("xG",#REF!,0),0),0)</f>
        <v>0</v>
      </c>
      <c r="Q194" s="92">
        <f>IFERROR(VLOOKUP($E194,OLD!$Q$1:$DZ$1000,MATCH("expected_goals",OLD!$Q$1:$DZ$1,0),0),0)</f>
        <v>0</v>
      </c>
      <c r="R194" s="22">
        <f>IFERROR(VLOOKUP(A194,#REF!,MATCH("xAG",#REF!,0),0),0)</f>
        <v>0</v>
      </c>
      <c r="S194" s="22">
        <f>IFERROR(VLOOKUP(B194,#REF!,MATCH("xAG",#REF!,0),0),0)</f>
        <v>0</v>
      </c>
      <c r="T194" s="22">
        <f>IFERROR(VLOOKUP(C194,#REF!,MATCH("xAG",#REF!,0),0),0)</f>
        <v>0</v>
      </c>
      <c r="U194" s="22">
        <f>IFERROR(VLOOKUP(D194,#REF!,MATCH("xAG",#REF!,0),0),0)</f>
        <v>0</v>
      </c>
      <c r="V194" s="92">
        <f>IFERROR(VLOOKUP($E194,OLD!$Q$1:$DZ$1000,MATCH("expected_assists",OLD!$Q$1:$DZ$1,0),0),0)</f>
        <v>0</v>
      </c>
      <c r="W194" s="93">
        <f>IFERROR(VLOOKUP($E194,OLD!$Q$1:$DZ$1000,MATCH("total_points",OLD!$Q$1:$DZ$1,0),0),0)</f>
        <v>0</v>
      </c>
      <c r="X194" s="27">
        <f>IFERROR(VLOOKUP(E194,OLD!$Q$1:$BZ$1000,MATCH("defensive_contribution",OLD!$Q$1:$BZ$1,0),0),"")</f>
        <v>0</v>
      </c>
      <c r="Z194" s="26" t="str">
        <f>API!O194&amp;" "&amp;API!Y194</f>
        <v>0 FALSE</v>
      </c>
      <c r="AA194" s="26">
        <f>API!AF194</f>
        <v>9</v>
      </c>
    </row>
    <row r="195" spans="1:27">
      <c r="A195" s="22" t="str">
        <f>IF([1]FINAL!A195=0,"",[1]FINAL!A195)</f>
        <v>Toby Collyer</v>
      </c>
      <c r="B195" s="22" t="str">
        <f>IF([1]FINAL!C195=0,"",[1]FINAL!C195)</f>
        <v>Collyer</v>
      </c>
      <c r="C195" s="22" t="str">
        <f>IF([1]FINAL!E195=0,"",[1]FINAL!E195)</f>
        <v/>
      </c>
      <c r="D195" s="22" t="str">
        <f>IF([1]FINAL!G195=0,"",[1]FINAL!G195)</f>
        <v/>
      </c>
      <c r="E195" s="85">
        <f>[1]FINAL!$AO195</f>
        <v>436</v>
      </c>
      <c r="F195" s="26" t="str">
        <f>[1]FINAL!$V195</f>
        <v>MUN</v>
      </c>
      <c r="G195" s="27">
        <f>IFERROR(VLOOKUP($F195,Table2!$B$1:$C$21,MATCH("MP",Table2!$B$1:$C$1,0),0),"")</f>
        <v>38</v>
      </c>
      <c r="H195" s="23">
        <f>IFERROR(VLOOKUP(A195,PlayingTime!$B$1:$T$1001,MATCH("Min",PlayingTime!$B$2:$T$2,0),0),0)</f>
        <v>106</v>
      </c>
      <c r="I195" s="23">
        <f>IFERROR(VLOOKUP(B195,PlayingTime!$B$1:$T$1001,MATCH("Min",PlayingTime!$B$2:$T$2,0),0),0)</f>
        <v>0</v>
      </c>
      <c r="J195" s="23">
        <f>IFERROR(VLOOKUP(C195,PlayingTime!$B$1:$T$1001,MATCH("Min",PlayingTime!$B$2:$T$2,0),0),0)</f>
        <v>0</v>
      </c>
      <c r="K195" s="23">
        <f>IFERROR(VLOOKUP(D195,PlayingTime!$B$1:$T$1001,MATCH("Min",PlayingTime!$B$2:$T$2,0),0),0)</f>
        <v>0</v>
      </c>
      <c r="L195" s="93">
        <f>IFERROR(VLOOKUP($E195,OLD!$Q$1:$DZ$1000,MATCH("minutes",OLD!$Q$1:$DZ$1,0),0),0)</f>
        <v>0</v>
      </c>
      <c r="M195" s="22">
        <f>IFERROR(VLOOKUP(A195,#REF!,MATCH("xG",#REF!,0),0),0)</f>
        <v>0</v>
      </c>
      <c r="N195" s="22">
        <f>IFERROR(VLOOKUP(B195,#REF!,MATCH("xG",#REF!,0),0),0)</f>
        <v>0</v>
      </c>
      <c r="O195" s="22">
        <f>IFERROR(VLOOKUP(C195,#REF!,MATCH("xG",#REF!,0),0),0)</f>
        <v>0</v>
      </c>
      <c r="P195" s="22">
        <f>IFERROR(VLOOKUP(D195,#REF!,MATCH("xG",#REF!,0),0),0)</f>
        <v>0</v>
      </c>
      <c r="Q195" s="92">
        <f>IFERROR(VLOOKUP($E195,OLD!$Q$1:$DZ$1000,MATCH("expected_goals",OLD!$Q$1:$DZ$1,0),0),0)</f>
        <v>0</v>
      </c>
      <c r="R195" s="22">
        <f>IFERROR(VLOOKUP(A195,#REF!,MATCH("xAG",#REF!,0),0),0)</f>
        <v>0</v>
      </c>
      <c r="S195" s="22">
        <f>IFERROR(VLOOKUP(B195,#REF!,MATCH("xAG",#REF!,0),0),0)</f>
        <v>0</v>
      </c>
      <c r="T195" s="22">
        <f>IFERROR(VLOOKUP(C195,#REF!,MATCH("xAG",#REF!,0),0),0)</f>
        <v>0</v>
      </c>
      <c r="U195" s="22">
        <f>IFERROR(VLOOKUP(D195,#REF!,MATCH("xAG",#REF!,0),0),0)</f>
        <v>0</v>
      </c>
      <c r="V195" s="92">
        <f>IFERROR(VLOOKUP($E195,OLD!$Q$1:$DZ$1000,MATCH("expected_assists",OLD!$Q$1:$DZ$1,0),0),0)</f>
        <v>0</v>
      </c>
      <c r="W195" s="93">
        <f>IFERROR(VLOOKUP($E195,OLD!$Q$1:$DZ$1000,MATCH("total_points",OLD!$Q$1:$DZ$1,0),0),0)</f>
        <v>0</v>
      </c>
      <c r="X195" s="27">
        <f>IFERROR(VLOOKUP(E195,OLD!$Q$1:$BZ$1000,MATCH("defensive_contribution",OLD!$Q$1:$BZ$1,0),0),"")</f>
        <v>0</v>
      </c>
      <c r="Z195" s="26" t="str">
        <f>API!O195&amp;" "&amp;API!Y195</f>
        <v>0 FALSE</v>
      </c>
      <c r="AA195" s="26">
        <f>API!AF195</f>
        <v>9</v>
      </c>
    </row>
    <row r="196" spans="1:27">
      <c r="A196" s="22" t="str">
        <f>IF([1]FINAL!A196=0,"",[1]FINAL!A196)</f>
        <v>Stefan Bajčetić Maquieira</v>
      </c>
      <c r="B196" s="22" t="str">
        <f>IF([1]FINAL!C196=0,"",[1]FINAL!C196)</f>
        <v>Bajcetic</v>
      </c>
      <c r="C196" s="22" t="str">
        <f>IF([1]FINAL!E196=0,"",[1]FINAL!E196)</f>
        <v/>
      </c>
      <c r="D196" s="22" t="str">
        <f>IF([1]FINAL!G196=0,"",[1]FINAL!G196)</f>
        <v/>
      </c>
      <c r="E196" s="85">
        <f>[1]FINAL!$AO196</f>
        <v>376</v>
      </c>
      <c r="F196" s="26" t="str">
        <f>[1]FINAL!$V196</f>
        <v>LIV</v>
      </c>
      <c r="G196" s="27">
        <f>IFERROR(VLOOKUP($F196,Table2!$B$1:$C$21,MATCH("MP",Table2!$B$1:$C$1,0),0),"")</f>
        <v>38</v>
      </c>
      <c r="H196" s="23">
        <f>IFERROR(VLOOKUP(A196,PlayingTime!$B$1:$T$1001,MATCH("Min",PlayingTime!$B$2:$T$2,0),0),0)</f>
        <v>0</v>
      </c>
      <c r="I196" s="23">
        <f>IFERROR(VLOOKUP(B196,PlayingTime!$B$1:$T$1001,MATCH("Min",PlayingTime!$B$2:$T$2,0),0),0)</f>
        <v>0</v>
      </c>
      <c r="J196" s="23">
        <f>IFERROR(VLOOKUP(C196,PlayingTime!$B$1:$T$1001,MATCH("Min",PlayingTime!$B$2:$T$2,0),0),0)</f>
        <v>0</v>
      </c>
      <c r="K196" s="23">
        <f>IFERROR(VLOOKUP(D196,PlayingTime!$B$1:$T$1001,MATCH("Min",PlayingTime!$B$2:$T$2,0),0),0)</f>
        <v>0</v>
      </c>
      <c r="L196" s="93">
        <f>IFERROR(VLOOKUP($E196,OLD!$Q$1:$DZ$1000,MATCH("minutes",OLD!$Q$1:$DZ$1,0),0),0)</f>
        <v>0</v>
      </c>
      <c r="M196" s="22">
        <f>IFERROR(VLOOKUP(A196,#REF!,MATCH("xG",#REF!,0),0),0)</f>
        <v>0</v>
      </c>
      <c r="N196" s="22">
        <f>IFERROR(VLOOKUP(B196,#REF!,MATCH("xG",#REF!,0),0),0)</f>
        <v>0</v>
      </c>
      <c r="O196" s="22">
        <f>IFERROR(VLOOKUP(C196,#REF!,MATCH("xG",#REF!,0),0),0)</f>
        <v>0</v>
      </c>
      <c r="P196" s="22">
        <f>IFERROR(VLOOKUP(D196,#REF!,MATCH("xG",#REF!,0),0),0)</f>
        <v>0</v>
      </c>
      <c r="Q196" s="92">
        <f>IFERROR(VLOOKUP($E196,OLD!$Q$1:$DZ$1000,MATCH("expected_goals",OLD!$Q$1:$DZ$1,0),0),0)</f>
        <v>0</v>
      </c>
      <c r="R196" s="22">
        <f>IFERROR(VLOOKUP(A196,#REF!,MATCH("xAG",#REF!,0),0),0)</f>
        <v>0</v>
      </c>
      <c r="S196" s="22">
        <f>IFERROR(VLOOKUP(B196,#REF!,MATCH("xAG",#REF!,0),0),0)</f>
        <v>0</v>
      </c>
      <c r="T196" s="22">
        <f>IFERROR(VLOOKUP(C196,#REF!,MATCH("xAG",#REF!,0),0),0)</f>
        <v>0</v>
      </c>
      <c r="U196" s="22">
        <f>IFERROR(VLOOKUP(D196,#REF!,MATCH("xAG",#REF!,0),0),0)</f>
        <v>0</v>
      </c>
      <c r="V196" s="92">
        <f>IFERROR(VLOOKUP($E196,OLD!$Q$1:$DZ$1000,MATCH("expected_assists",OLD!$Q$1:$DZ$1,0),0),0)</f>
        <v>0</v>
      </c>
      <c r="W196" s="93">
        <f>IFERROR(VLOOKUP($E196,OLD!$Q$1:$DZ$1000,MATCH("total_points",OLD!$Q$1:$DZ$1,0),0),0)</f>
        <v>0</v>
      </c>
      <c r="X196" s="27">
        <f>IFERROR(VLOOKUP(E196,OLD!$Q$1:$BZ$1000,MATCH("defensive_contribution",OLD!$Q$1:$BZ$1,0),0),"")</f>
        <v>0</v>
      </c>
      <c r="Z196" s="26" t="str">
        <f>API!O196&amp;" "&amp;API!Y196</f>
        <v>0 FALSE</v>
      </c>
      <c r="AA196" s="26">
        <f>API!AF196</f>
        <v>9</v>
      </c>
    </row>
    <row r="197" spans="1:27">
      <c r="A197" s="22" t="str">
        <f>IF([1]FINAL!A197=0,"",[1]FINAL!A197)</f>
        <v>Mikey Moore</v>
      </c>
      <c r="B197" s="22" t="str">
        <f>IF([1]FINAL!C197=0,"",[1]FINAL!C197)</f>
        <v>Moore</v>
      </c>
      <c r="C197" s="22" t="str">
        <f>IF([1]FINAL!E197=0,"",[1]FINAL!E197)</f>
        <v/>
      </c>
      <c r="D197" s="22" t="str">
        <f>IF([1]FINAL!G197=0,"",[1]FINAL!G197)</f>
        <v/>
      </c>
      <c r="E197" s="85">
        <f>[1]FINAL!$AO197</f>
        <v>523</v>
      </c>
      <c r="F197" s="26" t="str">
        <f>[1]FINAL!$V197</f>
        <v>TOT</v>
      </c>
      <c r="G197" s="27">
        <f>IFERROR(VLOOKUP($F197,Table2!$B$1:$C$21,MATCH("MP",Table2!$B$1:$C$1,0),0),"")</f>
        <v>38</v>
      </c>
      <c r="H197" s="23">
        <f>IFERROR(VLOOKUP(A197,PlayingTime!$B$1:$T$1001,MATCH("Min",PlayingTime!$B$2:$T$2,0),0),0)</f>
        <v>0</v>
      </c>
      <c r="I197" s="23">
        <f>IFERROR(VLOOKUP(B197,PlayingTime!$B$1:$T$1001,MATCH("Min",PlayingTime!$B$2:$T$2,0),0),0)</f>
        <v>0</v>
      </c>
      <c r="J197" s="23">
        <f>IFERROR(VLOOKUP(C197,PlayingTime!$B$1:$T$1001,MATCH("Min",PlayingTime!$B$2:$T$2,0),0),0)</f>
        <v>0</v>
      </c>
      <c r="K197" s="23">
        <f>IFERROR(VLOOKUP(D197,PlayingTime!$B$1:$T$1001,MATCH("Min",PlayingTime!$B$2:$T$2,0),0),0)</f>
        <v>0</v>
      </c>
      <c r="L197" s="93">
        <f>IFERROR(VLOOKUP($E197,OLD!$Q$1:$DZ$1000,MATCH("minutes",OLD!$Q$1:$DZ$1,0),0),0)</f>
        <v>0</v>
      </c>
      <c r="M197" s="22">
        <f>IFERROR(VLOOKUP(A197,#REF!,MATCH("xG",#REF!,0),0),0)</f>
        <v>0</v>
      </c>
      <c r="N197" s="22">
        <f>IFERROR(VLOOKUP(B197,#REF!,MATCH("xG",#REF!,0),0),0)</f>
        <v>0</v>
      </c>
      <c r="O197" s="22">
        <f>IFERROR(VLOOKUP(C197,#REF!,MATCH("xG",#REF!,0),0),0)</f>
        <v>0</v>
      </c>
      <c r="P197" s="22">
        <f>IFERROR(VLOOKUP(D197,#REF!,MATCH("xG",#REF!,0),0),0)</f>
        <v>0</v>
      </c>
      <c r="Q197" s="92">
        <f>IFERROR(VLOOKUP($E197,OLD!$Q$1:$DZ$1000,MATCH("expected_goals",OLD!$Q$1:$DZ$1,0),0),0)</f>
        <v>0</v>
      </c>
      <c r="R197" s="22">
        <f>IFERROR(VLOOKUP(A197,#REF!,MATCH("xAG",#REF!,0),0),0)</f>
        <v>0</v>
      </c>
      <c r="S197" s="22">
        <f>IFERROR(VLOOKUP(B197,#REF!,MATCH("xAG",#REF!,0),0),0)</f>
        <v>0</v>
      </c>
      <c r="T197" s="22">
        <f>IFERROR(VLOOKUP(C197,#REF!,MATCH("xAG",#REF!,0),0),0)</f>
        <v>0</v>
      </c>
      <c r="U197" s="22">
        <f>IFERROR(VLOOKUP(D197,#REF!,MATCH("xAG",#REF!,0),0),0)</f>
        <v>0</v>
      </c>
      <c r="V197" s="92">
        <f>IFERROR(VLOOKUP($E197,OLD!$Q$1:$DZ$1000,MATCH("expected_assists",OLD!$Q$1:$DZ$1,0),0),0)</f>
        <v>0</v>
      </c>
      <c r="W197" s="93">
        <f>IFERROR(VLOOKUP($E197,OLD!$Q$1:$DZ$1000,MATCH("total_points",OLD!$Q$1:$DZ$1,0),0),0)</f>
        <v>0</v>
      </c>
      <c r="X197" s="27">
        <f>IFERROR(VLOOKUP(E197,OLD!$Q$1:$BZ$1000,MATCH("defensive_contribution",OLD!$Q$1:$BZ$1,0),0),"")</f>
        <v>0</v>
      </c>
      <c r="Z197" s="26" t="str">
        <f>API!O197&amp;" "&amp;API!Y197</f>
        <v>0 FALSE</v>
      </c>
      <c r="AA197" s="26">
        <f>API!AF197</f>
        <v>9</v>
      </c>
    </row>
    <row r="198" spans="1:27">
      <c r="A198" s="22" t="str">
        <f>IF([1]FINAL!A198=0,"",[1]FINAL!A198)</f>
        <v>Joe Gelhardt</v>
      </c>
      <c r="B198" s="22" t="str">
        <f>IF([1]FINAL!C198=0,"",[1]FINAL!C198)</f>
        <v>Gelhardt</v>
      </c>
      <c r="C198" s="22" t="str">
        <f>IF([1]FINAL!E198=0,"",[1]FINAL!E198)</f>
        <v/>
      </c>
      <c r="D198" s="22" t="str">
        <f>IF([1]FINAL!G198=0,"",[1]FINAL!G198)</f>
        <v/>
      </c>
      <c r="E198" s="85">
        <f>[1]FINAL!$AO198</f>
        <v>340</v>
      </c>
      <c r="F198" s="26" t="str">
        <f>[1]FINAL!$V198</f>
        <v>LEE</v>
      </c>
      <c r="G198" s="27">
        <f>IFERROR(VLOOKUP($F198,Table2!$B$1:$C$21,MATCH("MP",Table2!$B$1:$C$1,0),0),"")</f>
        <v>38</v>
      </c>
      <c r="H198" s="23">
        <f>IFERROR(VLOOKUP(A198,PlayingTime!$B$1:$T$1001,MATCH("Min",PlayingTime!$B$2:$T$2,0),0),0)</f>
        <v>2804</v>
      </c>
      <c r="I198" s="23">
        <f>IFERROR(VLOOKUP(B198,PlayingTime!$B$1:$T$1001,MATCH("Min",PlayingTime!$B$2:$T$2,0),0),0)</f>
        <v>0</v>
      </c>
      <c r="J198" s="23">
        <f>IFERROR(VLOOKUP(C198,PlayingTime!$B$1:$T$1001,MATCH("Min",PlayingTime!$B$2:$T$2,0),0),0)</f>
        <v>0</v>
      </c>
      <c r="K198" s="23">
        <f>IFERROR(VLOOKUP(D198,PlayingTime!$B$1:$T$1001,MATCH("Min",PlayingTime!$B$2:$T$2,0),0),0)</f>
        <v>0</v>
      </c>
      <c r="L198" s="93">
        <f>IFERROR(VLOOKUP($E198,OLD!$Q$1:$DZ$1000,MATCH("minutes",OLD!$Q$1:$DZ$1,0),0),0)</f>
        <v>0</v>
      </c>
      <c r="M198" s="22">
        <f>IFERROR(VLOOKUP(A198,#REF!,MATCH("xG",#REF!,0),0),0)</f>
        <v>0</v>
      </c>
      <c r="N198" s="22">
        <f>IFERROR(VLOOKUP(B198,#REF!,MATCH("xG",#REF!,0),0),0)</f>
        <v>0</v>
      </c>
      <c r="O198" s="22">
        <f>IFERROR(VLOOKUP(C198,#REF!,MATCH("xG",#REF!,0),0),0)</f>
        <v>0</v>
      </c>
      <c r="P198" s="22">
        <f>IFERROR(VLOOKUP(D198,#REF!,MATCH("xG",#REF!,0),0),0)</f>
        <v>0</v>
      </c>
      <c r="Q198" s="92">
        <f>IFERROR(VLOOKUP($E198,OLD!$Q$1:$DZ$1000,MATCH("expected_goals",OLD!$Q$1:$DZ$1,0),0),0)</f>
        <v>0</v>
      </c>
      <c r="R198" s="22">
        <f>IFERROR(VLOOKUP(A198,#REF!,MATCH("xAG",#REF!,0),0),0)</f>
        <v>0</v>
      </c>
      <c r="S198" s="22">
        <f>IFERROR(VLOOKUP(B198,#REF!,MATCH("xAG",#REF!,0),0),0)</f>
        <v>0</v>
      </c>
      <c r="T198" s="22">
        <f>IFERROR(VLOOKUP(C198,#REF!,MATCH("xAG",#REF!,0),0),0)</f>
        <v>0</v>
      </c>
      <c r="U198" s="22">
        <f>IFERROR(VLOOKUP(D198,#REF!,MATCH("xAG",#REF!,0),0),0)</f>
        <v>0</v>
      </c>
      <c r="V198" s="92">
        <f>IFERROR(VLOOKUP($E198,OLD!$Q$1:$DZ$1000,MATCH("expected_assists",OLD!$Q$1:$DZ$1,0),0),0)</f>
        <v>0</v>
      </c>
      <c r="W198" s="93">
        <f>IFERROR(VLOOKUP($E198,OLD!$Q$1:$DZ$1000,MATCH("total_points",OLD!$Q$1:$DZ$1,0),0),0)</f>
        <v>0</v>
      </c>
      <c r="X198" s="27">
        <f>IFERROR(VLOOKUP(E198,OLD!$Q$1:$BZ$1000,MATCH("defensive_contribution",OLD!$Q$1:$BZ$1,0),0),"")</f>
        <v>0</v>
      </c>
      <c r="Z198" s="26" t="str">
        <f>API!O198&amp;" "&amp;API!Y198</f>
        <v>0 FALSE</v>
      </c>
      <c r="AA198" s="26">
        <f>API!AF198</f>
        <v>9</v>
      </c>
    </row>
    <row r="199" spans="1:27">
      <c r="A199" s="22" t="str">
        <f>IF([1]FINAL!A199=0,"",[1]FINAL!A199)</f>
        <v>Samuel Iling-Junior</v>
      </c>
      <c r="B199" s="22" t="str">
        <f>IF([1]FINAL!C199=0,"",[1]FINAL!C199)</f>
        <v>Iling Jr</v>
      </c>
      <c r="C199" s="22" t="str">
        <f>IF([1]FINAL!E199=0,"",[1]FINAL!E199)</f>
        <v/>
      </c>
      <c r="D199" s="22" t="str">
        <f>IF([1]FINAL!G199=0,"",[1]FINAL!G199)</f>
        <v/>
      </c>
      <c r="E199" s="85">
        <f>[1]FINAL!$AO199</f>
        <v>49</v>
      </c>
      <c r="F199" s="26" t="str">
        <f>[1]FINAL!$V199</f>
        <v>AVL</v>
      </c>
      <c r="G199" s="27">
        <f>IFERROR(VLOOKUP($F199,Table2!$B$1:$C$21,MATCH("MP",Table2!$B$1:$C$1,0),0),"")</f>
        <v>38</v>
      </c>
      <c r="H199" s="23">
        <f>IFERROR(VLOOKUP(A199,PlayingTime!$B$1:$T$1001,MATCH("Min",PlayingTime!$B$2:$T$2,0),0),0)</f>
        <v>0</v>
      </c>
      <c r="I199" s="23">
        <f>IFERROR(VLOOKUP(B199,PlayingTime!$B$1:$T$1001,MATCH("Min",PlayingTime!$B$2:$T$2,0),0),0)</f>
        <v>0</v>
      </c>
      <c r="J199" s="23">
        <f>IFERROR(VLOOKUP(C199,PlayingTime!$B$1:$T$1001,MATCH("Min",PlayingTime!$B$2:$T$2,0),0),0)</f>
        <v>0</v>
      </c>
      <c r="K199" s="23">
        <f>IFERROR(VLOOKUP(D199,PlayingTime!$B$1:$T$1001,MATCH("Min",PlayingTime!$B$2:$T$2,0),0),0)</f>
        <v>0</v>
      </c>
      <c r="L199" s="93">
        <f>IFERROR(VLOOKUP($E199,OLD!$Q$1:$DZ$1000,MATCH("minutes",OLD!$Q$1:$DZ$1,0),0),0)</f>
        <v>0</v>
      </c>
      <c r="M199" s="22">
        <f>IFERROR(VLOOKUP(A199,#REF!,MATCH("xG",#REF!,0),0),0)</f>
        <v>0</v>
      </c>
      <c r="N199" s="22">
        <f>IFERROR(VLOOKUP(B199,#REF!,MATCH("xG",#REF!,0),0),0)</f>
        <v>0</v>
      </c>
      <c r="O199" s="22">
        <f>IFERROR(VLOOKUP(C199,#REF!,MATCH("xG",#REF!,0),0),0)</f>
        <v>0</v>
      </c>
      <c r="P199" s="22">
        <f>IFERROR(VLOOKUP(D199,#REF!,MATCH("xG",#REF!,0),0),0)</f>
        <v>0</v>
      </c>
      <c r="Q199" s="92">
        <f>IFERROR(VLOOKUP($E199,OLD!$Q$1:$DZ$1000,MATCH("expected_goals",OLD!$Q$1:$DZ$1,0),0),0)</f>
        <v>0</v>
      </c>
      <c r="R199" s="22">
        <f>IFERROR(VLOOKUP(A199,#REF!,MATCH("xAG",#REF!,0),0),0)</f>
        <v>0</v>
      </c>
      <c r="S199" s="22">
        <f>IFERROR(VLOOKUP(B199,#REF!,MATCH("xAG",#REF!,0),0),0)</f>
        <v>0</v>
      </c>
      <c r="T199" s="22">
        <f>IFERROR(VLOOKUP(C199,#REF!,MATCH("xAG",#REF!,0),0),0)</f>
        <v>0</v>
      </c>
      <c r="U199" s="22">
        <f>IFERROR(VLOOKUP(D199,#REF!,MATCH("xAG",#REF!,0),0),0)</f>
        <v>0</v>
      </c>
      <c r="V199" s="92">
        <f>IFERROR(VLOOKUP($E199,OLD!$Q$1:$DZ$1000,MATCH("expected_assists",OLD!$Q$1:$DZ$1,0),0),0)</f>
        <v>0</v>
      </c>
      <c r="W199" s="93">
        <f>IFERROR(VLOOKUP($E199,OLD!$Q$1:$DZ$1000,MATCH("total_points",OLD!$Q$1:$DZ$1,0),0),0)</f>
        <v>0</v>
      </c>
      <c r="X199" s="27">
        <f>IFERROR(VLOOKUP(E199,OLD!$Q$1:$BZ$1000,MATCH("defensive_contribution",OLD!$Q$1:$BZ$1,0),0),"")</f>
        <v>0</v>
      </c>
      <c r="Z199" s="26" t="str">
        <f>API!O199&amp;" "&amp;API!Y199</f>
        <v>0 FALSE</v>
      </c>
      <c r="AA199" s="26">
        <f>API!AF199</f>
        <v>31</v>
      </c>
    </row>
    <row r="200" spans="1:27">
      <c r="A200" s="22" t="str">
        <f>IF([1]FINAL!A200=0,"",[1]FINAL!A200)</f>
        <v>Cheick Doucouré</v>
      </c>
      <c r="B200" s="22" t="str">
        <f>IF([1]FINAL!C200=0,"",[1]FINAL!C200)</f>
        <v>Doucouré</v>
      </c>
      <c r="C200" s="22" t="str">
        <f>IF([1]FINAL!E200=0,"",[1]FINAL!E200)</f>
        <v>C.Doucoure</v>
      </c>
      <c r="D200" s="22" t="str">
        <f>IF([1]FINAL!G200=0,"",[1]FINAL!G200)</f>
        <v>Abdoulaye Doucoure</v>
      </c>
      <c r="E200" s="85">
        <f>[1]FINAL!$AO200</f>
        <v>218</v>
      </c>
      <c r="F200" s="26" t="str">
        <f>[1]FINAL!$V200</f>
        <v>CRY</v>
      </c>
      <c r="G200" s="27">
        <f>IFERROR(VLOOKUP($F200,Table2!$B$1:$C$21,MATCH("MP",Table2!$B$1:$C$1,0),0),"")</f>
        <v>38</v>
      </c>
      <c r="H200" s="23">
        <f>IFERROR(VLOOKUP(A200,PlayingTime!$B$1:$T$1001,MATCH("Min",PlayingTime!$B$2:$T$2,0),0),0)</f>
        <v>0</v>
      </c>
      <c r="I200" s="23">
        <f>IFERROR(VLOOKUP(B200,PlayingTime!$B$1:$T$1001,MATCH("Min",PlayingTime!$B$2:$T$2,0),0),0)</f>
        <v>0</v>
      </c>
      <c r="J200" s="23">
        <f>IFERROR(VLOOKUP(C200,PlayingTime!$B$1:$T$1001,MATCH("Min",PlayingTime!$B$2:$T$2,0),0),0)</f>
        <v>0</v>
      </c>
      <c r="K200" s="23">
        <f>IFERROR(VLOOKUP(D200,PlayingTime!$B$1:$T$1001,MATCH("Min",PlayingTime!$B$2:$T$2,0),0),0)</f>
        <v>0</v>
      </c>
      <c r="L200" s="93">
        <f>IFERROR(VLOOKUP($E200,OLD!$Q$1:$DZ$1000,MATCH("minutes",OLD!$Q$1:$DZ$1,0),0),0)</f>
        <v>0</v>
      </c>
      <c r="M200" s="22">
        <f>IFERROR(VLOOKUP(A200,#REF!,MATCH("xG",#REF!,0),0),0)</f>
        <v>0</v>
      </c>
      <c r="N200" s="22">
        <f>IFERROR(VLOOKUP(B200,#REF!,MATCH("xG",#REF!,0),0),0)</f>
        <v>0</v>
      </c>
      <c r="O200" s="22">
        <f>IFERROR(VLOOKUP(C200,#REF!,MATCH("xG",#REF!,0),0),0)</f>
        <v>0</v>
      </c>
      <c r="P200" s="22">
        <f>IFERROR(VLOOKUP(D200,#REF!,MATCH("xG",#REF!,0),0),0)</f>
        <v>0</v>
      </c>
      <c r="Q200" s="92">
        <f>IFERROR(VLOOKUP($E200,OLD!$Q$1:$DZ$1000,MATCH("expected_goals",OLD!$Q$1:$DZ$1,0),0),0)</f>
        <v>0</v>
      </c>
      <c r="R200" s="22">
        <f>IFERROR(VLOOKUP(A200,#REF!,MATCH("xAG",#REF!,0),0),0)</f>
        <v>0</v>
      </c>
      <c r="S200" s="22">
        <f>IFERROR(VLOOKUP(B200,#REF!,MATCH("xAG",#REF!,0),0),0)</f>
        <v>0</v>
      </c>
      <c r="T200" s="22">
        <f>IFERROR(VLOOKUP(C200,#REF!,MATCH("xAG",#REF!,0),0),0)</f>
        <v>0</v>
      </c>
      <c r="U200" s="22">
        <f>IFERROR(VLOOKUP(D200,#REF!,MATCH("xAG",#REF!,0),0),0)</f>
        <v>0</v>
      </c>
      <c r="V200" s="92">
        <f>IFERROR(VLOOKUP($E200,OLD!$Q$1:$DZ$1000,MATCH("expected_assists",OLD!$Q$1:$DZ$1,0),0),0)</f>
        <v>0</v>
      </c>
      <c r="W200" s="93">
        <f>IFERROR(VLOOKUP($E200,OLD!$Q$1:$DZ$1000,MATCH("total_points",OLD!$Q$1:$DZ$1,0),0),0)</f>
        <v>0</v>
      </c>
      <c r="X200" s="27">
        <f>IFERROR(VLOOKUP(E200,OLD!$Q$1:$BZ$1000,MATCH("defensive_contribution",OLD!$Q$1:$BZ$1,0),0),"")</f>
        <v>0</v>
      </c>
      <c r="Z200" s="26" t="str">
        <f>API!O200&amp;" "&amp;API!Y200</f>
        <v>0 FALSE</v>
      </c>
      <c r="AA200" s="26">
        <f>API!AF200</f>
        <v>31</v>
      </c>
    </row>
    <row r="201" spans="1:27">
      <c r="A201" s="22" t="str">
        <f>IF([1]FINAL!A201=0,"",[1]FINAL!A201)</f>
        <v>Matheus França de Oliveira</v>
      </c>
      <c r="B201" s="22" t="str">
        <f>IF([1]FINAL!C201=0,"",[1]FINAL!C201)</f>
        <v>M.França</v>
      </c>
      <c r="C201" s="22" t="str">
        <f>IF([1]FINAL!E201=0,"",[1]FINAL!E201)</f>
        <v/>
      </c>
      <c r="D201" s="22" t="str">
        <f>IF([1]FINAL!G201=0,"",[1]FINAL!G201)</f>
        <v/>
      </c>
      <c r="E201" s="85">
        <f>[1]FINAL!$AO201</f>
        <v>217</v>
      </c>
      <c r="F201" s="26" t="str">
        <f>[1]FINAL!$V201</f>
        <v>CRY</v>
      </c>
      <c r="G201" s="27">
        <f>IFERROR(VLOOKUP($F201,Table2!$B$1:$C$21,MATCH("MP",Table2!$B$1:$C$1,0),0),"")</f>
        <v>38</v>
      </c>
      <c r="H201" s="23">
        <f>IFERROR(VLOOKUP(A201,PlayingTime!$B$1:$T$1001,MATCH("Min",PlayingTime!$B$2:$T$2,0),0),0)</f>
        <v>0</v>
      </c>
      <c r="I201" s="23">
        <f>IFERROR(VLOOKUP(B201,PlayingTime!$B$1:$T$1001,MATCH("Min",PlayingTime!$B$2:$T$2,0),0),0)</f>
        <v>0</v>
      </c>
      <c r="J201" s="23">
        <f>IFERROR(VLOOKUP(C201,PlayingTime!$B$1:$T$1001,MATCH("Min",PlayingTime!$B$2:$T$2,0),0),0)</f>
        <v>0</v>
      </c>
      <c r="K201" s="23">
        <f>IFERROR(VLOOKUP(D201,PlayingTime!$B$1:$T$1001,MATCH("Min",PlayingTime!$B$2:$T$2,0),0),0)</f>
        <v>0</v>
      </c>
      <c r="L201" s="93">
        <f>IFERROR(VLOOKUP($E201,OLD!$Q$1:$DZ$1000,MATCH("minutes",OLD!$Q$1:$DZ$1,0),0),0)</f>
        <v>0</v>
      </c>
      <c r="M201" s="22">
        <f>IFERROR(VLOOKUP(A201,#REF!,MATCH("xG",#REF!,0),0),0)</f>
        <v>0</v>
      </c>
      <c r="N201" s="22">
        <f>IFERROR(VLOOKUP(B201,#REF!,MATCH("xG",#REF!,0),0),0)</f>
        <v>0</v>
      </c>
      <c r="O201" s="22">
        <f>IFERROR(VLOOKUP(C201,#REF!,MATCH("xG",#REF!,0),0),0)</f>
        <v>0</v>
      </c>
      <c r="P201" s="22">
        <f>IFERROR(VLOOKUP(D201,#REF!,MATCH("xG",#REF!,0),0),0)</f>
        <v>0</v>
      </c>
      <c r="Q201" s="92">
        <f>IFERROR(VLOOKUP($E201,OLD!$Q$1:$DZ$1000,MATCH("expected_goals",OLD!$Q$1:$DZ$1,0),0),0)</f>
        <v>0</v>
      </c>
      <c r="R201" s="22">
        <f>IFERROR(VLOOKUP(A201,#REF!,MATCH("xAG",#REF!,0),0),0)</f>
        <v>0</v>
      </c>
      <c r="S201" s="22">
        <f>IFERROR(VLOOKUP(B201,#REF!,MATCH("xAG",#REF!,0),0),0)</f>
        <v>0</v>
      </c>
      <c r="T201" s="22">
        <f>IFERROR(VLOOKUP(C201,#REF!,MATCH("xAG",#REF!,0),0),0)</f>
        <v>0</v>
      </c>
      <c r="U201" s="22">
        <f>IFERROR(VLOOKUP(D201,#REF!,MATCH("xAG",#REF!,0),0),0)</f>
        <v>0</v>
      </c>
      <c r="V201" s="92">
        <f>IFERROR(VLOOKUP($E201,OLD!$Q$1:$DZ$1000,MATCH("expected_assists",OLD!$Q$1:$DZ$1,0),0),0)</f>
        <v>0</v>
      </c>
      <c r="W201" s="93">
        <f>IFERROR(VLOOKUP($E201,OLD!$Q$1:$DZ$1000,MATCH("total_points",OLD!$Q$1:$DZ$1,0),0),0)</f>
        <v>0</v>
      </c>
      <c r="X201" s="27">
        <f>IFERROR(VLOOKUP(E201,OLD!$Q$1:$BZ$1000,MATCH("defensive_contribution",OLD!$Q$1:$BZ$1,0),0),"")</f>
        <v>0</v>
      </c>
      <c r="Z201" s="26" t="str">
        <f>API!O201&amp;" "&amp;API!Y201</f>
        <v>0 FALSE</v>
      </c>
      <c r="AA201" s="26">
        <f>API!AF201</f>
        <v>31</v>
      </c>
    </row>
    <row r="202" spans="1:27">
      <c r="A202" s="22" t="str">
        <f>IF([1]FINAL!A202=0,"",[1]FINAL!A202)</f>
        <v>Jesurun Rak-Sakyi</v>
      </c>
      <c r="B202" s="22" t="str">
        <f>IF([1]FINAL!C202=0,"",[1]FINAL!C202)</f>
        <v>J.Rak-Sakyi</v>
      </c>
      <c r="C202" s="22" t="str">
        <f>IF([1]FINAL!E202=0,"",[1]FINAL!E202)</f>
        <v/>
      </c>
      <c r="D202" s="22" t="str">
        <f>IF([1]FINAL!G202=0,"",[1]FINAL!G202)</f>
        <v/>
      </c>
      <c r="E202" s="85">
        <f>[1]FINAL!$AO202</f>
        <v>219</v>
      </c>
      <c r="F202" s="26" t="str">
        <f>[1]FINAL!$V202</f>
        <v>CRY</v>
      </c>
      <c r="G202" s="27">
        <f>IFERROR(VLOOKUP($F202,Table2!$B$1:$C$21,MATCH("MP",Table2!$B$1:$C$1,0),0),"")</f>
        <v>38</v>
      </c>
      <c r="H202" s="23">
        <f>IFERROR(VLOOKUP(A202,PlayingTime!$B$1:$T$1001,MATCH("Min",PlayingTime!$B$2:$T$2,0),0),0)</f>
        <v>0</v>
      </c>
      <c r="I202" s="23">
        <f>IFERROR(VLOOKUP(B202,PlayingTime!$B$1:$T$1001,MATCH("Min",PlayingTime!$B$2:$T$2,0),0),0)</f>
        <v>0</v>
      </c>
      <c r="J202" s="23">
        <f>IFERROR(VLOOKUP(C202,PlayingTime!$B$1:$T$1001,MATCH("Min",PlayingTime!$B$2:$T$2,0),0),0)</f>
        <v>0</v>
      </c>
      <c r="K202" s="23">
        <f>IFERROR(VLOOKUP(D202,PlayingTime!$B$1:$T$1001,MATCH("Min",PlayingTime!$B$2:$T$2,0),0),0)</f>
        <v>0</v>
      </c>
      <c r="L202" s="93">
        <f>IFERROR(VLOOKUP($E202,OLD!$Q$1:$DZ$1000,MATCH("minutes",OLD!$Q$1:$DZ$1,0),0),0)</f>
        <v>0</v>
      </c>
      <c r="M202" s="22">
        <f>IFERROR(VLOOKUP(A202,#REF!,MATCH("xG",#REF!,0),0),0)</f>
        <v>0</v>
      </c>
      <c r="N202" s="22">
        <f>IFERROR(VLOOKUP(B202,#REF!,MATCH("xG",#REF!,0),0),0)</f>
        <v>0</v>
      </c>
      <c r="O202" s="22">
        <f>IFERROR(VLOOKUP(C202,#REF!,MATCH("xG",#REF!,0),0),0)</f>
        <v>0</v>
      </c>
      <c r="P202" s="22">
        <f>IFERROR(VLOOKUP(D202,#REF!,MATCH("xG",#REF!,0),0),0)</f>
        <v>0</v>
      </c>
      <c r="Q202" s="92">
        <f>IFERROR(VLOOKUP($E202,OLD!$Q$1:$DZ$1000,MATCH("expected_goals",OLD!$Q$1:$DZ$1,0),0),0)</f>
        <v>0</v>
      </c>
      <c r="R202" s="22">
        <f>IFERROR(VLOOKUP(A202,#REF!,MATCH("xAG",#REF!,0),0),0)</f>
        <v>0</v>
      </c>
      <c r="S202" s="22">
        <f>IFERROR(VLOOKUP(B202,#REF!,MATCH("xAG",#REF!,0),0),0)</f>
        <v>0</v>
      </c>
      <c r="T202" s="22">
        <f>IFERROR(VLOOKUP(C202,#REF!,MATCH("xAG",#REF!,0),0),0)</f>
        <v>0</v>
      </c>
      <c r="U202" s="22">
        <f>IFERROR(VLOOKUP(D202,#REF!,MATCH("xAG",#REF!,0),0),0)</f>
        <v>0</v>
      </c>
      <c r="V202" s="92">
        <f>IFERROR(VLOOKUP($E202,OLD!$Q$1:$DZ$1000,MATCH("expected_assists",OLD!$Q$1:$DZ$1,0),0),0)</f>
        <v>0</v>
      </c>
      <c r="W202" s="93">
        <f>IFERROR(VLOOKUP($E202,OLD!$Q$1:$DZ$1000,MATCH("total_points",OLD!$Q$1:$DZ$1,0),0),0)</f>
        <v>0</v>
      </c>
      <c r="X202" s="27">
        <f>IFERROR(VLOOKUP(E202,OLD!$Q$1:$BZ$1000,MATCH("defensive_contribution",OLD!$Q$1:$BZ$1,0),0),"")</f>
        <v>0</v>
      </c>
      <c r="Z202" s="26" t="str">
        <f>API!O202&amp;" "&amp;API!Y202</f>
        <v>0 FALSE</v>
      </c>
      <c r="AA202" s="26">
        <f>API!AF202</f>
        <v>31</v>
      </c>
    </row>
    <row r="203" spans="1:27">
      <c r="A203" s="22" t="str">
        <f>IF([1]FINAL!A203=0,"",[1]FINAL!A203)</f>
        <v>Xaver Schlager</v>
      </c>
      <c r="B203" s="22" t="str">
        <f>IF([1]FINAL!C203=0,"",[1]FINAL!C203)</f>
        <v>Schlager</v>
      </c>
      <c r="C203" s="22" t="str">
        <f>IF([1]FINAL!E203=0,"",[1]FINAL!E203)</f>
        <v/>
      </c>
      <c r="D203" s="22" t="str">
        <f>IF([1]FINAL!G203=0,"",[1]FINAL!G203)</f>
        <v/>
      </c>
      <c r="E203" s="85">
        <f>[1]FINAL!$AO203</f>
        <v>558</v>
      </c>
      <c r="F203" s="26" t="str">
        <f>[1]FINAL!$V203</f>
        <v>NFO</v>
      </c>
      <c r="G203" s="27">
        <f>IFERROR(VLOOKUP($F203,Table2!$B$1:$C$21,MATCH("MP",Table2!$B$1:$C$1,0),0),"")</f>
        <v>38</v>
      </c>
      <c r="H203" s="23">
        <f>IFERROR(VLOOKUP(A203,PlayingTime!$B$1:$T$1001,MATCH("Min",PlayingTime!$B$2:$T$2,0),0),0)</f>
        <v>0</v>
      </c>
      <c r="I203" s="23">
        <f>IFERROR(VLOOKUP(B203,PlayingTime!$B$1:$T$1001,MATCH("Min",PlayingTime!$B$2:$T$2,0),0),0)</f>
        <v>0</v>
      </c>
      <c r="J203" s="23">
        <f>IFERROR(VLOOKUP(C203,PlayingTime!$B$1:$T$1001,MATCH("Min",PlayingTime!$B$2:$T$2,0),0),0)</f>
        <v>0</v>
      </c>
      <c r="K203" s="23">
        <f>IFERROR(VLOOKUP(D203,PlayingTime!$B$1:$T$1001,MATCH("Min",PlayingTime!$B$2:$T$2,0),0),0)</f>
        <v>0</v>
      </c>
      <c r="L203" s="93">
        <f>IFERROR(VLOOKUP($E203,OLD!$Q$1:$DZ$1000,MATCH("minutes",OLD!$Q$1:$DZ$1,0),0),0)</f>
        <v>0</v>
      </c>
      <c r="M203" s="22">
        <f>IFERROR(VLOOKUP(A203,#REF!,MATCH("xG",#REF!,0),0),0)</f>
        <v>0</v>
      </c>
      <c r="N203" s="22">
        <f>IFERROR(VLOOKUP(B203,#REF!,MATCH("xG",#REF!,0),0),0)</f>
        <v>0</v>
      </c>
      <c r="O203" s="22">
        <f>IFERROR(VLOOKUP(C203,#REF!,MATCH("xG",#REF!,0),0),0)</f>
        <v>0</v>
      </c>
      <c r="P203" s="22">
        <f>IFERROR(VLOOKUP(D203,#REF!,MATCH("xG",#REF!,0),0),0)</f>
        <v>0</v>
      </c>
      <c r="Q203" s="92">
        <f>IFERROR(VLOOKUP($E203,OLD!$Q$1:$DZ$1000,MATCH("expected_goals",OLD!$Q$1:$DZ$1,0),0),0)</f>
        <v>0</v>
      </c>
      <c r="R203" s="22">
        <f>IFERROR(VLOOKUP(A203,#REF!,MATCH("xAG",#REF!,0),0),0)</f>
        <v>0</v>
      </c>
      <c r="S203" s="22">
        <f>IFERROR(VLOOKUP(B203,#REF!,MATCH("xAG",#REF!,0),0),0)</f>
        <v>0</v>
      </c>
      <c r="T203" s="22">
        <f>IFERROR(VLOOKUP(C203,#REF!,MATCH("xAG",#REF!,0),0),0)</f>
        <v>0</v>
      </c>
      <c r="U203" s="22">
        <f>IFERROR(VLOOKUP(D203,#REF!,MATCH("xAG",#REF!,0),0),0)</f>
        <v>0</v>
      </c>
      <c r="V203" s="92">
        <f>IFERROR(VLOOKUP($E203,OLD!$Q$1:$DZ$1000,MATCH("expected_assists",OLD!$Q$1:$DZ$1,0),0),0)</f>
        <v>0</v>
      </c>
      <c r="W203" s="93">
        <f>IFERROR(VLOOKUP($E203,OLD!$Q$1:$DZ$1000,MATCH("total_points",OLD!$Q$1:$DZ$1,0),0),0)</f>
        <v>0</v>
      </c>
      <c r="X203" s="27" t="str">
        <f>IFERROR(VLOOKUP(E203,OLD!$Q$1:$BZ$1000,MATCH("defensive_contribution",OLD!$Q$1:$BZ$1,0),0),"")</f>
        <v/>
      </c>
      <c r="Z203" s="26" t="str">
        <f>API!O203&amp;" "&amp;API!Y203</f>
        <v>0 FALSE</v>
      </c>
      <c r="AA203" s="26">
        <f>API!AF203</f>
        <v>31</v>
      </c>
    </row>
    <row r="204" spans="1:27">
      <c r="A204" s="22" t="str">
        <f>IF([1]FINAL!A204=0,"",[1]FINAL!A204)</f>
        <v>Sean Steur</v>
      </c>
      <c r="B204" s="22" t="str">
        <f>IF([1]FINAL!C204=0,"",[1]FINAL!C204)</f>
        <v>Steur</v>
      </c>
      <c r="C204" s="22" t="str">
        <f>IF([1]FINAL!E204=0,"",[1]FINAL!E204)</f>
        <v/>
      </c>
      <c r="D204" s="22" t="str">
        <f>IF([1]FINAL!G204=0,"",[1]FINAL!G204)</f>
        <v/>
      </c>
      <c r="E204" s="85">
        <f>[1]FINAL!$AO204</f>
        <v>462</v>
      </c>
      <c r="F204" s="26" t="str">
        <f>[1]FINAL!$V204</f>
        <v>NEW</v>
      </c>
      <c r="G204" s="27">
        <f>IFERROR(VLOOKUP($F204,Table2!$B$1:$C$21,MATCH("MP",Table2!$B$1:$C$1,0),0),"")</f>
        <v>38</v>
      </c>
      <c r="H204" s="23">
        <f>IFERROR(VLOOKUP(A204,PlayingTime!$B$1:$T$1001,MATCH("Min",PlayingTime!$B$2:$T$2,0),0),0)</f>
        <v>0</v>
      </c>
      <c r="I204" s="23">
        <f>IFERROR(VLOOKUP(B204,PlayingTime!$B$1:$T$1001,MATCH("Min",PlayingTime!$B$2:$T$2,0),0),0)</f>
        <v>0</v>
      </c>
      <c r="J204" s="23">
        <f>IFERROR(VLOOKUP(C204,PlayingTime!$B$1:$T$1001,MATCH("Min",PlayingTime!$B$2:$T$2,0),0),0)</f>
        <v>0</v>
      </c>
      <c r="K204" s="23">
        <f>IFERROR(VLOOKUP(D204,PlayingTime!$B$1:$T$1001,MATCH("Min",PlayingTime!$B$2:$T$2,0),0),0)</f>
        <v>0</v>
      </c>
      <c r="L204" s="93">
        <f>IFERROR(VLOOKUP($E204,OLD!$Q$1:$DZ$1000,MATCH("minutes",OLD!$Q$1:$DZ$1,0),0),0)</f>
        <v>0</v>
      </c>
      <c r="M204" s="22">
        <f>IFERROR(VLOOKUP(A204,#REF!,MATCH("xG",#REF!,0),0),0)</f>
        <v>0</v>
      </c>
      <c r="N204" s="22">
        <f>IFERROR(VLOOKUP(B204,#REF!,MATCH("xG",#REF!,0),0),0)</f>
        <v>0</v>
      </c>
      <c r="O204" s="22">
        <f>IFERROR(VLOOKUP(C204,#REF!,MATCH("xG",#REF!,0),0),0)</f>
        <v>0</v>
      </c>
      <c r="P204" s="22">
        <f>IFERROR(VLOOKUP(D204,#REF!,MATCH("xG",#REF!,0),0),0)</f>
        <v>0</v>
      </c>
      <c r="Q204" s="92">
        <f>IFERROR(VLOOKUP($E204,OLD!$Q$1:$DZ$1000,MATCH("expected_goals",OLD!$Q$1:$DZ$1,0),0),0)</f>
        <v>0</v>
      </c>
      <c r="R204" s="22">
        <f>IFERROR(VLOOKUP(A204,#REF!,MATCH("xAG",#REF!,0),0),0)</f>
        <v>0</v>
      </c>
      <c r="S204" s="22">
        <f>IFERROR(VLOOKUP(B204,#REF!,MATCH("xAG",#REF!,0),0),0)</f>
        <v>0</v>
      </c>
      <c r="T204" s="22">
        <f>IFERROR(VLOOKUP(C204,#REF!,MATCH("xAG",#REF!,0),0),0)</f>
        <v>0</v>
      </c>
      <c r="U204" s="22">
        <f>IFERROR(VLOOKUP(D204,#REF!,MATCH("xAG",#REF!,0),0),0)</f>
        <v>0</v>
      </c>
      <c r="V204" s="92">
        <f>IFERROR(VLOOKUP($E204,OLD!$Q$1:$DZ$1000,MATCH("expected_assists",OLD!$Q$1:$DZ$1,0),0),0)</f>
        <v>0</v>
      </c>
      <c r="W204" s="93">
        <f>IFERROR(VLOOKUP($E204,OLD!$Q$1:$DZ$1000,MATCH("total_points",OLD!$Q$1:$DZ$1,0),0),0)</f>
        <v>0</v>
      </c>
      <c r="X204" s="27" t="str">
        <f>IFERROR(VLOOKUP(E204,OLD!$Q$1:$BZ$1000,MATCH("defensive_contribution",OLD!$Q$1:$BZ$1,0),0),"")</f>
        <v/>
      </c>
      <c r="Z204" s="26" t="str">
        <f>API!O204&amp;" "&amp;API!Y204</f>
        <v>0 FALSE</v>
      </c>
      <c r="AA204" s="26">
        <f>API!AF204</f>
        <v>31</v>
      </c>
    </row>
    <row r="205" spans="1:27">
      <c r="A205" s="22" t="str">
        <f>IF([1]FINAL!A205=0,"",[1]FINAL!A205)</f>
        <v>Jeremy Monga</v>
      </c>
      <c r="B205" s="22" t="str">
        <f>IF([1]FINAL!C205=0,"",[1]FINAL!C205)</f>
        <v>Monga</v>
      </c>
      <c r="C205" s="22" t="str">
        <f>IF([1]FINAL!E205=0,"",[1]FINAL!E205)</f>
        <v/>
      </c>
      <c r="D205" s="22" t="str">
        <f>IF([1]FINAL!G205=0,"",[1]FINAL!G205)</f>
        <v/>
      </c>
      <c r="E205" s="85">
        <f>[1]FINAL!$AO205</f>
        <v>410</v>
      </c>
      <c r="F205" s="26" t="str">
        <f>[1]FINAL!$V205</f>
        <v>MCI</v>
      </c>
      <c r="G205" s="27">
        <f>IFERROR(VLOOKUP($F205,Table2!$B$1:$C$21,MATCH("MP",Table2!$B$1:$C$1,0),0),"")</f>
        <v>38</v>
      </c>
      <c r="H205" s="23">
        <f>IFERROR(VLOOKUP(A205,PlayingTime!$B$1:$T$1001,MATCH("Min",PlayingTime!$B$2:$T$2,0),0),0)</f>
        <v>0</v>
      </c>
      <c r="I205" s="23">
        <f>IFERROR(VLOOKUP(B205,PlayingTime!$B$1:$T$1001,MATCH("Min",PlayingTime!$B$2:$T$2,0),0),0)</f>
        <v>0</v>
      </c>
      <c r="J205" s="23">
        <f>IFERROR(VLOOKUP(C205,PlayingTime!$B$1:$T$1001,MATCH("Min",PlayingTime!$B$2:$T$2,0),0),0)</f>
        <v>0</v>
      </c>
      <c r="K205" s="23">
        <f>IFERROR(VLOOKUP(D205,PlayingTime!$B$1:$T$1001,MATCH("Min",PlayingTime!$B$2:$T$2,0),0),0)</f>
        <v>0</v>
      </c>
      <c r="L205" s="93">
        <f>IFERROR(VLOOKUP($E205,OLD!$Q$1:$DZ$1000,MATCH("minutes",OLD!$Q$1:$DZ$1,0),0),0)</f>
        <v>0</v>
      </c>
      <c r="M205" s="22">
        <f>IFERROR(VLOOKUP(A205,#REF!,MATCH("xG",#REF!,0),0),0)</f>
        <v>0</v>
      </c>
      <c r="N205" s="22">
        <f>IFERROR(VLOOKUP(B205,#REF!,MATCH("xG",#REF!,0),0),0)</f>
        <v>0</v>
      </c>
      <c r="O205" s="22">
        <f>IFERROR(VLOOKUP(C205,#REF!,MATCH("xG",#REF!,0),0),0)</f>
        <v>0</v>
      </c>
      <c r="P205" s="22">
        <f>IFERROR(VLOOKUP(D205,#REF!,MATCH("xG",#REF!,0),0),0)</f>
        <v>0</v>
      </c>
      <c r="Q205" s="92">
        <f>IFERROR(VLOOKUP($E205,OLD!$Q$1:$DZ$1000,MATCH("expected_goals",OLD!$Q$1:$DZ$1,0),0),0)</f>
        <v>0</v>
      </c>
      <c r="R205" s="22">
        <f>IFERROR(VLOOKUP(A205,#REF!,MATCH("xAG",#REF!,0),0),0)</f>
        <v>0</v>
      </c>
      <c r="S205" s="22">
        <f>IFERROR(VLOOKUP(B205,#REF!,MATCH("xAG",#REF!,0),0),0)</f>
        <v>0</v>
      </c>
      <c r="T205" s="22">
        <f>IFERROR(VLOOKUP(C205,#REF!,MATCH("xAG",#REF!,0),0),0)</f>
        <v>0</v>
      </c>
      <c r="U205" s="22">
        <f>IFERROR(VLOOKUP(D205,#REF!,MATCH("xAG",#REF!,0),0),0)</f>
        <v>0</v>
      </c>
      <c r="V205" s="92">
        <f>IFERROR(VLOOKUP($E205,OLD!$Q$1:$DZ$1000,MATCH("expected_assists",OLD!$Q$1:$DZ$1,0),0),0)</f>
        <v>0</v>
      </c>
      <c r="W205" s="93">
        <f>IFERROR(VLOOKUP($E205,OLD!$Q$1:$DZ$1000,MATCH("total_points",OLD!$Q$1:$DZ$1,0),0),0)</f>
        <v>0</v>
      </c>
      <c r="X205" s="27" t="str">
        <f>IFERROR(VLOOKUP(E205,OLD!$Q$1:$BZ$1000,MATCH("defensive_contribution",OLD!$Q$1:$BZ$1,0),0),"")</f>
        <v/>
      </c>
      <c r="Z205" s="26" t="str">
        <f>API!O205&amp;" "&amp;API!Y205</f>
        <v>0 FALSE</v>
      </c>
      <c r="AA205" s="26">
        <f>API!AF205</f>
        <v>31</v>
      </c>
    </row>
    <row r="206" spans="1:27">
      <c r="A206" s="22" t="str">
        <f>IF([1]FINAL!A206=0,"",[1]FINAL!A206)</f>
        <v>Lewis Koumas</v>
      </c>
      <c r="B206" s="22" t="str">
        <f>IF([1]FINAL!C206=0,"",[1]FINAL!C206)</f>
        <v>Koumas</v>
      </c>
      <c r="C206" s="22" t="str">
        <f>IF([1]FINAL!E206=0,"",[1]FINAL!E206)</f>
        <v/>
      </c>
      <c r="D206" s="22" t="str">
        <f>IF([1]FINAL!G206=0,"",[1]FINAL!G206)</f>
        <v/>
      </c>
      <c r="E206" s="85">
        <f>[1]FINAL!$AO206</f>
        <v>381</v>
      </c>
      <c r="F206" s="26" t="str">
        <f>[1]FINAL!$V206</f>
        <v>LIV</v>
      </c>
      <c r="G206" s="27">
        <f>IFERROR(VLOOKUP($F206,Table2!$B$1:$C$21,MATCH("MP",Table2!$B$1:$C$1,0),0),"")</f>
        <v>38</v>
      </c>
      <c r="H206" s="23">
        <f>IFERROR(VLOOKUP(A206,PlayingTime!$B$1:$T$1001,MATCH("Min",PlayingTime!$B$2:$T$2,0),0),0)</f>
        <v>627</v>
      </c>
      <c r="I206" s="23">
        <f>IFERROR(VLOOKUP(B206,PlayingTime!$B$1:$T$1001,MATCH("Min",PlayingTime!$B$2:$T$2,0),0),0)</f>
        <v>0</v>
      </c>
      <c r="J206" s="23">
        <f>IFERROR(VLOOKUP(C206,PlayingTime!$B$1:$T$1001,MATCH("Min",PlayingTime!$B$2:$T$2,0),0),0)</f>
        <v>0</v>
      </c>
      <c r="K206" s="23">
        <f>IFERROR(VLOOKUP(D206,PlayingTime!$B$1:$T$1001,MATCH("Min",PlayingTime!$B$2:$T$2,0),0),0)</f>
        <v>0</v>
      </c>
      <c r="L206" s="93">
        <f>IFERROR(VLOOKUP($E206,OLD!$Q$1:$DZ$1000,MATCH("minutes",OLD!$Q$1:$DZ$1,0),0),0)</f>
        <v>0</v>
      </c>
      <c r="M206" s="22">
        <f>IFERROR(VLOOKUP(A206,#REF!,MATCH("xG",#REF!,0),0),0)</f>
        <v>0</v>
      </c>
      <c r="N206" s="22">
        <f>IFERROR(VLOOKUP(B206,#REF!,MATCH("xG",#REF!,0),0),0)</f>
        <v>0</v>
      </c>
      <c r="O206" s="22">
        <f>IFERROR(VLOOKUP(C206,#REF!,MATCH("xG",#REF!,0),0),0)</f>
        <v>0</v>
      </c>
      <c r="P206" s="22">
        <f>IFERROR(VLOOKUP(D206,#REF!,MATCH("xG",#REF!,0),0),0)</f>
        <v>0</v>
      </c>
      <c r="Q206" s="92">
        <f>IFERROR(VLOOKUP($E206,OLD!$Q$1:$DZ$1000,MATCH("expected_goals",OLD!$Q$1:$DZ$1,0),0),0)</f>
        <v>0</v>
      </c>
      <c r="R206" s="22">
        <f>IFERROR(VLOOKUP(A206,#REF!,MATCH("xAG",#REF!,0),0),0)</f>
        <v>0</v>
      </c>
      <c r="S206" s="22">
        <f>IFERROR(VLOOKUP(B206,#REF!,MATCH("xAG",#REF!,0),0),0)</f>
        <v>0</v>
      </c>
      <c r="T206" s="22">
        <f>IFERROR(VLOOKUP(C206,#REF!,MATCH("xAG",#REF!,0),0),0)</f>
        <v>0</v>
      </c>
      <c r="U206" s="22">
        <f>IFERROR(VLOOKUP(D206,#REF!,MATCH("xAG",#REF!,0),0),0)</f>
        <v>0</v>
      </c>
      <c r="V206" s="92">
        <f>IFERROR(VLOOKUP($E206,OLD!$Q$1:$DZ$1000,MATCH("expected_assists",OLD!$Q$1:$DZ$1,0),0),0)</f>
        <v>0</v>
      </c>
      <c r="W206" s="93">
        <f>IFERROR(VLOOKUP($E206,OLD!$Q$1:$DZ$1000,MATCH("total_points",OLD!$Q$1:$DZ$1,0),0),0)</f>
        <v>0</v>
      </c>
      <c r="X206" s="27" t="str">
        <f>IFERROR(VLOOKUP(E206,OLD!$Q$1:$BZ$1000,MATCH("defensive_contribution",OLD!$Q$1:$BZ$1,0),0),"")</f>
        <v/>
      </c>
      <c r="Z206" s="26" t="str">
        <f>API!O206&amp;" "&amp;API!Y206</f>
        <v>0 FALSE</v>
      </c>
      <c r="AA206" s="26">
        <f>API!AF206</f>
        <v>31</v>
      </c>
    </row>
    <row r="207" spans="1:27">
      <c r="A207" s="22" t="str">
        <f>IF([1]FINAL!A207=0,"",[1]FINAL!A207)</f>
        <v>Marcelino Núñez</v>
      </c>
      <c r="B207" s="22" t="str">
        <f>IF([1]FINAL!C207=0,"",[1]FINAL!C207)</f>
        <v>Núñez</v>
      </c>
      <c r="C207" s="22" t="str">
        <f>IF([1]FINAL!E207=0,"",[1]FINAL!E207)</f>
        <v/>
      </c>
      <c r="D207" s="22" t="str">
        <f>IF([1]FINAL!G207=0,"",[1]FINAL!G207)</f>
        <v/>
      </c>
      <c r="E207" s="85">
        <f>[1]FINAL!$AO207</f>
        <v>309</v>
      </c>
      <c r="F207" s="26" t="str">
        <f>[1]FINAL!$V207</f>
        <v>IPS</v>
      </c>
      <c r="G207" s="27">
        <f>IFERROR(VLOOKUP($F207,Table2!$B$1:$C$21,MATCH("MP",Table2!$B$1:$C$1,0),0),"")</f>
        <v>38</v>
      </c>
      <c r="H207" s="23">
        <f>IFERROR(VLOOKUP(A207,PlayingTime!$B$1:$T$1001,MATCH("Min",PlayingTime!$B$2:$T$2,0),0),0)</f>
        <v>2153</v>
      </c>
      <c r="I207" s="23">
        <f>IFERROR(VLOOKUP(B207,PlayingTime!$B$1:$T$1001,MATCH("Min",PlayingTime!$B$2:$T$2,0),0),0)</f>
        <v>0</v>
      </c>
      <c r="J207" s="23">
        <f>IFERROR(VLOOKUP(C207,PlayingTime!$B$1:$T$1001,MATCH("Min",PlayingTime!$B$2:$T$2,0),0),0)</f>
        <v>0</v>
      </c>
      <c r="K207" s="23">
        <f>IFERROR(VLOOKUP(D207,PlayingTime!$B$1:$T$1001,MATCH("Min",PlayingTime!$B$2:$T$2,0),0),0)</f>
        <v>0</v>
      </c>
      <c r="L207" s="93">
        <f>IFERROR(VLOOKUP($E207,OLD!$Q$1:$DZ$1000,MATCH("minutes",OLD!$Q$1:$DZ$1,0),0),0)</f>
        <v>0</v>
      </c>
      <c r="M207" s="22">
        <f>IFERROR(VLOOKUP(A207,#REF!,MATCH("xG",#REF!,0),0),0)</f>
        <v>0</v>
      </c>
      <c r="N207" s="22">
        <f>IFERROR(VLOOKUP(B207,#REF!,MATCH("xG",#REF!,0),0),0)</f>
        <v>0</v>
      </c>
      <c r="O207" s="22">
        <f>IFERROR(VLOOKUP(C207,#REF!,MATCH("xG",#REF!,0),0),0)</f>
        <v>0</v>
      </c>
      <c r="P207" s="22">
        <f>IFERROR(VLOOKUP(D207,#REF!,MATCH("xG",#REF!,0),0),0)</f>
        <v>0</v>
      </c>
      <c r="Q207" s="92">
        <f>IFERROR(VLOOKUP($E207,OLD!$Q$1:$DZ$1000,MATCH("expected_goals",OLD!$Q$1:$DZ$1,0),0),0)</f>
        <v>0</v>
      </c>
      <c r="R207" s="22">
        <f>IFERROR(VLOOKUP(A207,#REF!,MATCH("xAG",#REF!,0),0),0)</f>
        <v>0</v>
      </c>
      <c r="S207" s="22">
        <f>IFERROR(VLOOKUP(B207,#REF!,MATCH("xAG",#REF!,0),0),0)</f>
        <v>0</v>
      </c>
      <c r="T207" s="22">
        <f>IFERROR(VLOOKUP(C207,#REF!,MATCH("xAG",#REF!,0),0),0)</f>
        <v>0</v>
      </c>
      <c r="U207" s="22">
        <f>IFERROR(VLOOKUP(D207,#REF!,MATCH("xAG",#REF!,0),0),0)</f>
        <v>0</v>
      </c>
      <c r="V207" s="92">
        <f>IFERROR(VLOOKUP($E207,OLD!$Q$1:$DZ$1000,MATCH("expected_assists",OLD!$Q$1:$DZ$1,0),0),0)</f>
        <v>0</v>
      </c>
      <c r="W207" s="93">
        <f>IFERROR(VLOOKUP($E207,OLD!$Q$1:$DZ$1000,MATCH("total_points",OLD!$Q$1:$DZ$1,0),0),0)</f>
        <v>0</v>
      </c>
      <c r="X207" s="27" t="str">
        <f>IFERROR(VLOOKUP(E207,OLD!$Q$1:$BZ$1000,MATCH("defensive_contribution",OLD!$Q$1:$BZ$1,0),0),"")</f>
        <v/>
      </c>
      <c r="Z207" s="26" t="str">
        <f>API!O207&amp;" "&amp;API!Y207</f>
        <v>0 FALSE</v>
      </c>
      <c r="AA207" s="26">
        <f>API!AF207</f>
        <v>31</v>
      </c>
    </row>
    <row r="208" spans="1:27">
      <c r="A208" s="22" t="str">
        <f>IF([1]FINAL!A208=0,"",[1]FINAL!A208)</f>
        <v>Azor Matusiwa</v>
      </c>
      <c r="B208" s="22" t="str">
        <f>IF([1]FINAL!C208=0,"",[1]FINAL!C208)</f>
        <v>Matusiwa</v>
      </c>
      <c r="C208" s="22" t="str">
        <f>IF([1]FINAL!E208=0,"",[1]FINAL!E208)</f>
        <v/>
      </c>
      <c r="D208" s="22" t="str">
        <f>IF([1]FINAL!G208=0,"",[1]FINAL!G208)</f>
        <v/>
      </c>
      <c r="E208" s="85">
        <f>[1]FINAL!$AO208</f>
        <v>310</v>
      </c>
      <c r="F208" s="26" t="str">
        <f>[1]FINAL!$V208</f>
        <v>IPS</v>
      </c>
      <c r="G208" s="27">
        <f>IFERROR(VLOOKUP($F208,Table2!$B$1:$C$21,MATCH("MP",Table2!$B$1:$C$1,0),0),"")</f>
        <v>38</v>
      </c>
      <c r="H208" s="23">
        <f>IFERROR(VLOOKUP(A208,PlayingTime!$B$1:$T$1001,MATCH("Min",PlayingTime!$B$2:$T$2,0),0),0)</f>
        <v>3847</v>
      </c>
      <c r="I208" s="23">
        <f>IFERROR(VLOOKUP(B208,PlayingTime!$B$1:$T$1001,MATCH("Min",PlayingTime!$B$2:$T$2,0),0),0)</f>
        <v>0</v>
      </c>
      <c r="J208" s="23">
        <f>IFERROR(VLOOKUP(C208,PlayingTime!$B$1:$T$1001,MATCH("Min",PlayingTime!$B$2:$T$2,0),0),0)</f>
        <v>0</v>
      </c>
      <c r="K208" s="23">
        <f>IFERROR(VLOOKUP(D208,PlayingTime!$B$1:$T$1001,MATCH("Min",PlayingTime!$B$2:$T$2,0),0),0)</f>
        <v>0</v>
      </c>
      <c r="L208" s="93">
        <f>IFERROR(VLOOKUP($E208,OLD!$Q$1:$DZ$1000,MATCH("minutes",OLD!$Q$1:$DZ$1,0),0),0)</f>
        <v>0</v>
      </c>
      <c r="M208" s="22">
        <f>IFERROR(VLOOKUP(A208,#REF!,MATCH("xG",#REF!,0),0),0)</f>
        <v>0</v>
      </c>
      <c r="N208" s="22">
        <f>IFERROR(VLOOKUP(B208,#REF!,MATCH("xG",#REF!,0),0),0)</f>
        <v>0</v>
      </c>
      <c r="O208" s="22">
        <f>IFERROR(VLOOKUP(C208,#REF!,MATCH("xG",#REF!,0),0),0)</f>
        <v>0</v>
      </c>
      <c r="P208" s="22">
        <f>IFERROR(VLOOKUP(D208,#REF!,MATCH("xG",#REF!,0),0),0)</f>
        <v>0</v>
      </c>
      <c r="Q208" s="92">
        <f>IFERROR(VLOOKUP($E208,OLD!$Q$1:$DZ$1000,MATCH("expected_goals",OLD!$Q$1:$DZ$1,0),0),0)</f>
        <v>0</v>
      </c>
      <c r="R208" s="22">
        <f>IFERROR(VLOOKUP(A208,#REF!,MATCH("xAG",#REF!,0),0),0)</f>
        <v>0</v>
      </c>
      <c r="S208" s="22">
        <f>IFERROR(VLOOKUP(B208,#REF!,MATCH("xAG",#REF!,0),0),0)</f>
        <v>0</v>
      </c>
      <c r="T208" s="22">
        <f>IFERROR(VLOOKUP(C208,#REF!,MATCH("xAG",#REF!,0),0),0)</f>
        <v>0</v>
      </c>
      <c r="U208" s="22">
        <f>IFERROR(VLOOKUP(D208,#REF!,MATCH("xAG",#REF!,0),0),0)</f>
        <v>0</v>
      </c>
      <c r="V208" s="92">
        <f>IFERROR(VLOOKUP($E208,OLD!$Q$1:$DZ$1000,MATCH("expected_assists",OLD!$Q$1:$DZ$1,0),0),0)</f>
        <v>0</v>
      </c>
      <c r="W208" s="93">
        <f>IFERROR(VLOOKUP($E208,OLD!$Q$1:$DZ$1000,MATCH("total_points",OLD!$Q$1:$DZ$1,0),0),0)</f>
        <v>0</v>
      </c>
      <c r="X208" s="27" t="str">
        <f>IFERROR(VLOOKUP(E208,OLD!$Q$1:$BZ$1000,MATCH("defensive_contribution",OLD!$Q$1:$BZ$1,0),0),"")</f>
        <v/>
      </c>
      <c r="Z208" s="26" t="str">
        <f>API!O208&amp;" "&amp;API!Y208</f>
        <v>0 FALSE</v>
      </c>
      <c r="AA208" s="26">
        <f>API!AF208</f>
        <v>31</v>
      </c>
    </row>
    <row r="209" spans="1:27">
      <c r="A209" s="22" t="str">
        <f>IF([1]FINAL!A209=0,"",[1]FINAL!A209)</f>
        <v>Wes Burns</v>
      </c>
      <c r="B209" s="22" t="str">
        <f>IF([1]FINAL!C209=0,"",[1]FINAL!C209)</f>
        <v>Burns</v>
      </c>
      <c r="C209" s="22" t="str">
        <f>IF([1]FINAL!E209=0,"",[1]FINAL!E209)</f>
        <v/>
      </c>
      <c r="D209" s="22" t="str">
        <f>IF([1]FINAL!G209=0,"",[1]FINAL!G209)</f>
        <v/>
      </c>
      <c r="E209" s="85">
        <f>[1]FINAL!$AO209</f>
        <v>311</v>
      </c>
      <c r="F209" s="26" t="str">
        <f>[1]FINAL!$V209</f>
        <v>IPS</v>
      </c>
      <c r="G209" s="27">
        <f>IFERROR(VLOOKUP($F209,Table2!$B$1:$C$21,MATCH("MP",Table2!$B$1:$C$1,0),0),"")</f>
        <v>38</v>
      </c>
      <c r="H209" s="23">
        <f>IFERROR(VLOOKUP(A209,PlayingTime!$B$1:$T$1001,MATCH("Min",PlayingTime!$B$2:$T$2,0),0),0)</f>
        <v>795</v>
      </c>
      <c r="I209" s="23">
        <f>IFERROR(VLOOKUP(B209,PlayingTime!$B$1:$T$1001,MATCH("Min",PlayingTime!$B$2:$T$2,0),0),0)</f>
        <v>0</v>
      </c>
      <c r="J209" s="23">
        <f>IFERROR(VLOOKUP(C209,PlayingTime!$B$1:$T$1001,MATCH("Min",PlayingTime!$B$2:$T$2,0),0),0)</f>
        <v>0</v>
      </c>
      <c r="K209" s="23">
        <f>IFERROR(VLOOKUP(D209,PlayingTime!$B$1:$T$1001,MATCH("Min",PlayingTime!$B$2:$T$2,0),0),0)</f>
        <v>0</v>
      </c>
      <c r="L209" s="93">
        <f>IFERROR(VLOOKUP($E209,OLD!$Q$1:$DZ$1000,MATCH("minutes",OLD!$Q$1:$DZ$1,0),0),0)</f>
        <v>0</v>
      </c>
      <c r="M209" s="22">
        <f>IFERROR(VLOOKUP(A209,#REF!,MATCH("xG",#REF!,0),0),0)</f>
        <v>0</v>
      </c>
      <c r="N209" s="22">
        <f>IFERROR(VLOOKUP(B209,#REF!,MATCH("xG",#REF!,0),0),0)</f>
        <v>0</v>
      </c>
      <c r="O209" s="22">
        <f>IFERROR(VLOOKUP(C209,#REF!,MATCH("xG",#REF!,0),0),0)</f>
        <v>0</v>
      </c>
      <c r="P209" s="22">
        <f>IFERROR(VLOOKUP(D209,#REF!,MATCH("xG",#REF!,0),0),0)</f>
        <v>0</v>
      </c>
      <c r="Q209" s="92">
        <f>IFERROR(VLOOKUP($E209,OLD!$Q$1:$DZ$1000,MATCH("expected_goals",OLD!$Q$1:$DZ$1,0),0),0)</f>
        <v>0</v>
      </c>
      <c r="R209" s="22">
        <f>IFERROR(VLOOKUP(A209,#REF!,MATCH("xAG",#REF!,0),0),0)</f>
        <v>0</v>
      </c>
      <c r="S209" s="22">
        <f>IFERROR(VLOOKUP(B209,#REF!,MATCH("xAG",#REF!,0),0),0)</f>
        <v>0</v>
      </c>
      <c r="T209" s="22">
        <f>IFERROR(VLOOKUP(C209,#REF!,MATCH("xAG",#REF!,0),0),0)</f>
        <v>0</v>
      </c>
      <c r="U209" s="22">
        <f>IFERROR(VLOOKUP(D209,#REF!,MATCH("xAG",#REF!,0),0),0)</f>
        <v>0</v>
      </c>
      <c r="V209" s="92">
        <f>IFERROR(VLOOKUP($E209,OLD!$Q$1:$DZ$1000,MATCH("expected_assists",OLD!$Q$1:$DZ$1,0),0),0)</f>
        <v>0</v>
      </c>
      <c r="W209" s="93">
        <f>IFERROR(VLOOKUP($E209,OLD!$Q$1:$DZ$1000,MATCH("total_points",OLD!$Q$1:$DZ$1,0),0),0)</f>
        <v>0</v>
      </c>
      <c r="X209" s="27" t="str">
        <f>IFERROR(VLOOKUP(E209,OLD!$Q$1:$BZ$1000,MATCH("defensive_contribution",OLD!$Q$1:$BZ$1,0),0),"")</f>
        <v/>
      </c>
      <c r="Z209" s="26" t="str">
        <f>API!O209&amp;" "&amp;API!Y209</f>
        <v>0 FALSE</v>
      </c>
      <c r="AA209" s="26">
        <f>API!AF209</f>
        <v>31</v>
      </c>
    </row>
    <row r="210" spans="1:27">
      <c r="A210" s="22" t="str">
        <f>IF([1]FINAL!A210=0,"",[1]FINAL!A210)</f>
        <v>Chiedozie Ogbene</v>
      </c>
      <c r="B210" s="22" t="str">
        <f>IF([1]FINAL!C210=0,"",[1]FINAL!C210)</f>
        <v>Ogbene</v>
      </c>
      <c r="C210" s="22" t="str">
        <f>IF([1]FINAL!E210=0,"",[1]FINAL!E210)</f>
        <v/>
      </c>
      <c r="D210" s="22" t="str">
        <f>IF([1]FINAL!G210=0,"",[1]FINAL!G210)</f>
        <v/>
      </c>
      <c r="E210" s="85">
        <f>[1]FINAL!$AO210</f>
        <v>314</v>
      </c>
      <c r="F210" s="26" t="str">
        <f>[1]FINAL!$V210</f>
        <v>IPS</v>
      </c>
      <c r="G210" s="27">
        <f>IFERROR(VLOOKUP($F210,Table2!$B$1:$C$21,MATCH("MP",Table2!$B$1:$C$1,0),0),"")</f>
        <v>38</v>
      </c>
      <c r="H210" s="23">
        <f>IFERROR(VLOOKUP(A210,PlayingTime!$B$1:$T$1001,MATCH("Min",PlayingTime!$B$2:$T$2,0),0),0)</f>
        <v>87</v>
      </c>
      <c r="I210" s="23">
        <f>IFERROR(VLOOKUP(B210,PlayingTime!$B$1:$T$1001,MATCH("Min",PlayingTime!$B$2:$T$2,0),0),0)</f>
        <v>0</v>
      </c>
      <c r="J210" s="23">
        <f>IFERROR(VLOOKUP(C210,PlayingTime!$B$1:$T$1001,MATCH("Min",PlayingTime!$B$2:$T$2,0),0),0)</f>
        <v>0</v>
      </c>
      <c r="K210" s="23">
        <f>IFERROR(VLOOKUP(D210,PlayingTime!$B$1:$T$1001,MATCH("Min",PlayingTime!$B$2:$T$2,0),0),0)</f>
        <v>0</v>
      </c>
      <c r="L210" s="93">
        <f>IFERROR(VLOOKUP($E210,OLD!$Q$1:$DZ$1000,MATCH("minutes",OLD!$Q$1:$DZ$1,0),0),0)</f>
        <v>0</v>
      </c>
      <c r="M210" s="22">
        <f>IFERROR(VLOOKUP(A210,#REF!,MATCH("xG",#REF!,0),0),0)</f>
        <v>0</v>
      </c>
      <c r="N210" s="22">
        <f>IFERROR(VLOOKUP(B210,#REF!,MATCH("xG",#REF!,0),0),0)</f>
        <v>0</v>
      </c>
      <c r="O210" s="22">
        <f>IFERROR(VLOOKUP(C210,#REF!,MATCH("xG",#REF!,0),0),0)</f>
        <v>0</v>
      </c>
      <c r="P210" s="22">
        <f>IFERROR(VLOOKUP(D210,#REF!,MATCH("xG",#REF!,0),0),0)</f>
        <v>0</v>
      </c>
      <c r="Q210" s="92">
        <f>IFERROR(VLOOKUP($E210,OLD!$Q$1:$DZ$1000,MATCH("expected_goals",OLD!$Q$1:$DZ$1,0),0),0)</f>
        <v>0</v>
      </c>
      <c r="R210" s="22">
        <f>IFERROR(VLOOKUP(A210,#REF!,MATCH("xAG",#REF!,0),0),0)</f>
        <v>0</v>
      </c>
      <c r="S210" s="22">
        <f>IFERROR(VLOOKUP(B210,#REF!,MATCH("xAG",#REF!,0),0),0)</f>
        <v>0</v>
      </c>
      <c r="T210" s="22">
        <f>IFERROR(VLOOKUP(C210,#REF!,MATCH("xAG",#REF!,0),0),0)</f>
        <v>0</v>
      </c>
      <c r="U210" s="22">
        <f>IFERROR(VLOOKUP(D210,#REF!,MATCH("xAG",#REF!,0),0),0)</f>
        <v>0</v>
      </c>
      <c r="V210" s="92">
        <f>IFERROR(VLOOKUP($E210,OLD!$Q$1:$DZ$1000,MATCH("expected_assists",OLD!$Q$1:$DZ$1,0),0),0)</f>
        <v>0</v>
      </c>
      <c r="W210" s="93">
        <f>IFERROR(VLOOKUP($E210,OLD!$Q$1:$DZ$1000,MATCH("total_points",OLD!$Q$1:$DZ$1,0),0),0)</f>
        <v>0</v>
      </c>
      <c r="X210" s="27" t="str">
        <f>IFERROR(VLOOKUP(E210,OLD!$Q$1:$BZ$1000,MATCH("defensive_contribution",OLD!$Q$1:$BZ$1,0),0),"")</f>
        <v/>
      </c>
      <c r="Z210" s="26" t="str">
        <f>API!O210&amp;" "&amp;API!Y210</f>
        <v>0 FALSE</v>
      </c>
      <c r="AA210" s="26">
        <f>API!AF210</f>
        <v>31</v>
      </c>
    </row>
    <row r="211" spans="1:27">
      <c r="A211" s="22" t="str">
        <f>IF([1]FINAL!A211=0,"",[1]FINAL!A211)</f>
        <v>Sam Szmodics</v>
      </c>
      <c r="B211" s="22" t="str">
        <f>IF([1]FINAL!C211=0,"",[1]FINAL!C211)</f>
        <v>Szmodics</v>
      </c>
      <c r="C211" s="22" t="str">
        <f>IF([1]FINAL!E211=0,"",[1]FINAL!E211)</f>
        <v/>
      </c>
      <c r="D211" s="22" t="str">
        <f>IF([1]FINAL!G211=0,"",[1]FINAL!G211)</f>
        <v/>
      </c>
      <c r="E211" s="85">
        <f>[1]FINAL!$AO211</f>
        <v>319</v>
      </c>
      <c r="F211" s="26" t="str">
        <f>[1]FINAL!$V211</f>
        <v>IPS</v>
      </c>
      <c r="G211" s="27">
        <f>IFERROR(VLOOKUP($F211,Table2!$B$1:$C$21,MATCH("MP",Table2!$B$1:$C$1,0),0),"")</f>
        <v>38</v>
      </c>
      <c r="H211" s="23">
        <f>IFERROR(VLOOKUP(A211,PlayingTime!$B$1:$T$1001,MATCH("Min",PlayingTime!$B$2:$T$2,0),0),0)</f>
        <v>0</v>
      </c>
      <c r="I211" s="23">
        <f>IFERROR(VLOOKUP(B211,PlayingTime!$B$1:$T$1001,MATCH("Min",PlayingTime!$B$2:$T$2,0),0),0)</f>
        <v>0</v>
      </c>
      <c r="J211" s="23">
        <f>IFERROR(VLOOKUP(C211,PlayingTime!$B$1:$T$1001,MATCH("Min",PlayingTime!$B$2:$T$2,0),0),0)</f>
        <v>0</v>
      </c>
      <c r="K211" s="23">
        <f>IFERROR(VLOOKUP(D211,PlayingTime!$B$1:$T$1001,MATCH("Min",PlayingTime!$B$2:$T$2,0),0),0)</f>
        <v>0</v>
      </c>
      <c r="L211" s="93">
        <f>IFERROR(VLOOKUP($E211,OLD!$Q$1:$DZ$1000,MATCH("minutes",OLD!$Q$1:$DZ$1,0),0),0)</f>
        <v>0</v>
      </c>
      <c r="M211" s="22">
        <f>IFERROR(VLOOKUP(A211,#REF!,MATCH("xG",#REF!,0),0),0)</f>
        <v>0</v>
      </c>
      <c r="N211" s="22">
        <f>IFERROR(VLOOKUP(B211,#REF!,MATCH("xG",#REF!,0),0),0)</f>
        <v>0</v>
      </c>
      <c r="O211" s="22">
        <f>IFERROR(VLOOKUP(C211,#REF!,MATCH("xG",#REF!,0),0),0)</f>
        <v>0</v>
      </c>
      <c r="P211" s="22">
        <f>IFERROR(VLOOKUP(D211,#REF!,MATCH("xG",#REF!,0),0),0)</f>
        <v>0</v>
      </c>
      <c r="Q211" s="92">
        <f>IFERROR(VLOOKUP($E211,OLD!$Q$1:$DZ$1000,MATCH("expected_goals",OLD!$Q$1:$DZ$1,0),0),0)</f>
        <v>0</v>
      </c>
      <c r="R211" s="22">
        <f>IFERROR(VLOOKUP(A211,#REF!,MATCH("xAG",#REF!,0),0),0)</f>
        <v>0</v>
      </c>
      <c r="S211" s="22">
        <f>IFERROR(VLOOKUP(B211,#REF!,MATCH("xAG",#REF!,0),0),0)</f>
        <v>0</v>
      </c>
      <c r="T211" s="22">
        <f>IFERROR(VLOOKUP(C211,#REF!,MATCH("xAG",#REF!,0),0),0)</f>
        <v>0</v>
      </c>
      <c r="U211" s="22">
        <f>IFERROR(VLOOKUP(D211,#REF!,MATCH("xAG",#REF!,0),0),0)</f>
        <v>0</v>
      </c>
      <c r="V211" s="92">
        <f>IFERROR(VLOOKUP($E211,OLD!$Q$1:$DZ$1000,MATCH("expected_assists",OLD!$Q$1:$DZ$1,0),0),0)</f>
        <v>0</v>
      </c>
      <c r="W211" s="93">
        <f>IFERROR(VLOOKUP($E211,OLD!$Q$1:$DZ$1000,MATCH("total_points",OLD!$Q$1:$DZ$1,0),0),0)</f>
        <v>0</v>
      </c>
      <c r="X211" s="27" t="str">
        <f>IFERROR(VLOOKUP(E211,OLD!$Q$1:$BZ$1000,MATCH("defensive_contribution",OLD!$Q$1:$BZ$1,0),0),"")</f>
        <v/>
      </c>
      <c r="Z211" s="26" t="str">
        <f>API!O211&amp;" "&amp;API!Y211</f>
        <v>0 FALSE</v>
      </c>
      <c r="AA211" s="26">
        <f>API!AF211</f>
        <v>31</v>
      </c>
    </row>
    <row r="212" spans="1:27">
      <c r="A212" s="22" t="str">
        <f>IF([1]FINAL!A212=0,"",[1]FINAL!A212)</f>
        <v>Anis Mehmeti</v>
      </c>
      <c r="B212" s="22" t="str">
        <f>IF([1]FINAL!C212=0,"",[1]FINAL!C212)</f>
        <v>Mehmeti</v>
      </c>
      <c r="C212" s="22" t="str">
        <f>IF([1]FINAL!E212=0,"",[1]FINAL!E212)</f>
        <v/>
      </c>
      <c r="D212" s="22" t="str">
        <f>IF([1]FINAL!G212=0,"",[1]FINAL!G212)</f>
        <v/>
      </c>
      <c r="E212" s="85">
        <f>[1]FINAL!$AO212</f>
        <v>324</v>
      </c>
      <c r="F212" s="26" t="str">
        <f>[1]FINAL!$V212</f>
        <v>IPS</v>
      </c>
      <c r="G212" s="27">
        <f>IFERROR(VLOOKUP($F212,Table2!$B$1:$C$21,MATCH("MP",Table2!$B$1:$C$1,0),0),"")</f>
        <v>38</v>
      </c>
      <c r="H212" s="23">
        <f>IFERROR(VLOOKUP(A212,PlayingTime!$B$1:$T$1001,MATCH("Min",PlayingTime!$B$2:$T$2,0),0),0)</f>
        <v>1029</v>
      </c>
      <c r="I212" s="23">
        <f>IFERROR(VLOOKUP(B212,PlayingTime!$B$1:$T$1001,MATCH("Min",PlayingTime!$B$2:$T$2,0),0),0)</f>
        <v>0</v>
      </c>
      <c r="J212" s="23">
        <f>IFERROR(VLOOKUP(C212,PlayingTime!$B$1:$T$1001,MATCH("Min",PlayingTime!$B$2:$T$2,0),0),0)</f>
        <v>0</v>
      </c>
      <c r="K212" s="23">
        <f>IFERROR(VLOOKUP(D212,PlayingTime!$B$1:$T$1001,MATCH("Min",PlayingTime!$B$2:$T$2,0),0),0)</f>
        <v>0</v>
      </c>
      <c r="L212" s="93">
        <f>IFERROR(VLOOKUP($E212,OLD!$Q$1:$DZ$1000,MATCH("minutes",OLD!$Q$1:$DZ$1,0),0),0)</f>
        <v>0</v>
      </c>
      <c r="M212" s="22">
        <f>IFERROR(VLOOKUP(A212,#REF!,MATCH("xG",#REF!,0),0),0)</f>
        <v>0</v>
      </c>
      <c r="N212" s="22">
        <f>IFERROR(VLOOKUP(B212,#REF!,MATCH("xG",#REF!,0),0),0)</f>
        <v>0</v>
      </c>
      <c r="O212" s="22">
        <f>IFERROR(VLOOKUP(C212,#REF!,MATCH("xG",#REF!,0),0),0)</f>
        <v>0</v>
      </c>
      <c r="P212" s="22">
        <f>IFERROR(VLOOKUP(D212,#REF!,MATCH("xG",#REF!,0),0),0)</f>
        <v>0</v>
      </c>
      <c r="Q212" s="92">
        <f>IFERROR(VLOOKUP($E212,OLD!$Q$1:$DZ$1000,MATCH("expected_goals",OLD!$Q$1:$DZ$1,0),0),0)</f>
        <v>0</v>
      </c>
      <c r="R212" s="22">
        <f>IFERROR(VLOOKUP(A212,#REF!,MATCH("xAG",#REF!,0),0),0)</f>
        <v>0</v>
      </c>
      <c r="S212" s="22">
        <f>IFERROR(VLOOKUP(B212,#REF!,MATCH("xAG",#REF!,0),0),0)</f>
        <v>0</v>
      </c>
      <c r="T212" s="22">
        <f>IFERROR(VLOOKUP(C212,#REF!,MATCH("xAG",#REF!,0),0),0)</f>
        <v>0</v>
      </c>
      <c r="U212" s="22">
        <f>IFERROR(VLOOKUP(D212,#REF!,MATCH("xAG",#REF!,0),0),0)</f>
        <v>0</v>
      </c>
      <c r="V212" s="92">
        <f>IFERROR(VLOOKUP($E212,OLD!$Q$1:$DZ$1000,MATCH("expected_assists",OLD!$Q$1:$DZ$1,0),0),0)</f>
        <v>0</v>
      </c>
      <c r="W212" s="93">
        <f>IFERROR(VLOOKUP($E212,OLD!$Q$1:$DZ$1000,MATCH("total_points",OLD!$Q$1:$DZ$1,0),0),0)</f>
        <v>0</v>
      </c>
      <c r="X212" s="27" t="str">
        <f>IFERROR(VLOOKUP(E212,OLD!$Q$1:$BZ$1000,MATCH("defensive_contribution",OLD!$Q$1:$BZ$1,0),0),"")</f>
        <v/>
      </c>
      <c r="Z212" s="26" t="str">
        <f>API!O212&amp;" "&amp;API!Y212</f>
        <v>0 FALSE</v>
      </c>
      <c r="AA212" s="26">
        <f>API!AF212</f>
        <v>31</v>
      </c>
    </row>
    <row r="213" spans="1:27">
      <c r="A213" s="22" t="str">
        <f>IF([1]FINAL!A213=0,"",[1]FINAL!A213)</f>
        <v>Mohamed Belloumi</v>
      </c>
      <c r="B213" s="22" t="str">
        <f>IF([1]FINAL!C213=0,"",[1]FINAL!C213)</f>
        <v>Belloumi</v>
      </c>
      <c r="C213" s="22" t="str">
        <f>IF([1]FINAL!E213=0,"",[1]FINAL!E213)</f>
        <v/>
      </c>
      <c r="D213" s="22" t="str">
        <f>IF([1]FINAL!G213=0,"",[1]FINAL!G213)</f>
        <v/>
      </c>
      <c r="E213" s="85">
        <f>[1]FINAL!$AO213</f>
        <v>286</v>
      </c>
      <c r="F213" s="26" t="str">
        <f>[1]FINAL!$V213</f>
        <v>HUL</v>
      </c>
      <c r="G213" s="27">
        <f>IFERROR(VLOOKUP($F213,Table2!$B$1:$C$21,MATCH("MP",Table2!$B$1:$C$1,0),0),"")</f>
        <v>38</v>
      </c>
      <c r="H213" s="23">
        <f>IFERROR(VLOOKUP(A213,PlayingTime!$B$1:$T$1001,MATCH("Min",PlayingTime!$B$2:$T$2,0),0),0)</f>
        <v>0</v>
      </c>
      <c r="I213" s="23">
        <f>IFERROR(VLOOKUP(B213,PlayingTime!$B$1:$T$1001,MATCH("Min",PlayingTime!$B$2:$T$2,0),0),0)</f>
        <v>0</v>
      </c>
      <c r="J213" s="23">
        <f>IFERROR(VLOOKUP(C213,PlayingTime!$B$1:$T$1001,MATCH("Min",PlayingTime!$B$2:$T$2,0),0),0)</f>
        <v>0</v>
      </c>
      <c r="K213" s="23">
        <f>IFERROR(VLOOKUP(D213,PlayingTime!$B$1:$T$1001,MATCH("Min",PlayingTime!$B$2:$T$2,0),0),0)</f>
        <v>0</v>
      </c>
      <c r="L213" s="93">
        <f>IFERROR(VLOOKUP($E213,OLD!$Q$1:$DZ$1000,MATCH("minutes",OLD!$Q$1:$DZ$1,0),0),0)</f>
        <v>0</v>
      </c>
      <c r="M213" s="22">
        <f>IFERROR(VLOOKUP(A213,#REF!,MATCH("xG",#REF!,0),0),0)</f>
        <v>0</v>
      </c>
      <c r="N213" s="22">
        <f>IFERROR(VLOOKUP(B213,#REF!,MATCH("xG",#REF!,0),0),0)</f>
        <v>0</v>
      </c>
      <c r="O213" s="22">
        <f>IFERROR(VLOOKUP(C213,#REF!,MATCH("xG",#REF!,0),0),0)</f>
        <v>0</v>
      </c>
      <c r="P213" s="22">
        <f>IFERROR(VLOOKUP(D213,#REF!,MATCH("xG",#REF!,0),0),0)</f>
        <v>0</v>
      </c>
      <c r="Q213" s="92">
        <f>IFERROR(VLOOKUP($E213,OLD!$Q$1:$DZ$1000,MATCH("expected_goals",OLD!$Q$1:$DZ$1,0),0),0)</f>
        <v>0</v>
      </c>
      <c r="R213" s="22">
        <f>IFERROR(VLOOKUP(A213,#REF!,MATCH("xAG",#REF!,0),0),0)</f>
        <v>0</v>
      </c>
      <c r="S213" s="22">
        <f>IFERROR(VLOOKUP(B213,#REF!,MATCH("xAG",#REF!,0),0),0)</f>
        <v>0</v>
      </c>
      <c r="T213" s="22">
        <f>IFERROR(VLOOKUP(C213,#REF!,MATCH("xAG",#REF!,0),0),0)</f>
        <v>0</v>
      </c>
      <c r="U213" s="22">
        <f>IFERROR(VLOOKUP(D213,#REF!,MATCH("xAG",#REF!,0),0),0)</f>
        <v>0</v>
      </c>
      <c r="V213" s="92">
        <f>IFERROR(VLOOKUP($E213,OLD!$Q$1:$DZ$1000,MATCH("expected_assists",OLD!$Q$1:$DZ$1,0),0),0)</f>
        <v>0</v>
      </c>
      <c r="W213" s="93">
        <f>IFERROR(VLOOKUP($E213,OLD!$Q$1:$DZ$1000,MATCH("total_points",OLD!$Q$1:$DZ$1,0),0),0)</f>
        <v>0</v>
      </c>
      <c r="X213" s="27" t="str">
        <f>IFERROR(VLOOKUP(E213,OLD!$Q$1:$BZ$1000,MATCH("defensive_contribution",OLD!$Q$1:$BZ$1,0),0),"")</f>
        <v/>
      </c>
      <c r="Z213" s="26" t="str">
        <f>API!O213&amp;" "&amp;API!Y213</f>
        <v>0 FALSE</v>
      </c>
      <c r="AA213" s="26">
        <f>API!AF213</f>
        <v>31</v>
      </c>
    </row>
    <row r="214" spans="1:27">
      <c r="A214" s="22" t="str">
        <f>IF([1]FINAL!A214=0,"",[1]FINAL!A214)</f>
        <v>Liam Millar</v>
      </c>
      <c r="B214" s="22" t="str">
        <f>IF([1]FINAL!C214=0,"",[1]FINAL!C214)</f>
        <v>Millar</v>
      </c>
      <c r="C214" s="22" t="str">
        <f>IF([1]FINAL!E214=0,"",[1]FINAL!E214)</f>
        <v/>
      </c>
      <c r="D214" s="22" t="str">
        <f>IF([1]FINAL!G214=0,"",[1]FINAL!G214)</f>
        <v/>
      </c>
      <c r="E214" s="85">
        <f>[1]FINAL!$AO214</f>
        <v>287</v>
      </c>
      <c r="F214" s="26" t="str">
        <f>[1]FINAL!$V214</f>
        <v>HUL</v>
      </c>
      <c r="G214" s="27">
        <f>IFERROR(VLOOKUP($F214,Table2!$B$1:$C$21,MATCH("MP",Table2!$B$1:$C$1,0),0),"")</f>
        <v>38</v>
      </c>
      <c r="H214" s="23">
        <f>IFERROR(VLOOKUP(A214,PlayingTime!$B$1:$T$1001,MATCH("Min",PlayingTime!$B$2:$T$2,0),0),0)</f>
        <v>1836</v>
      </c>
      <c r="I214" s="23">
        <f>IFERROR(VLOOKUP(B214,PlayingTime!$B$1:$T$1001,MATCH("Min",PlayingTime!$B$2:$T$2,0),0),0)</f>
        <v>0</v>
      </c>
      <c r="J214" s="23">
        <f>IFERROR(VLOOKUP(C214,PlayingTime!$B$1:$T$1001,MATCH("Min",PlayingTime!$B$2:$T$2,0),0),0)</f>
        <v>0</v>
      </c>
      <c r="K214" s="23">
        <f>IFERROR(VLOOKUP(D214,PlayingTime!$B$1:$T$1001,MATCH("Min",PlayingTime!$B$2:$T$2,0),0),0)</f>
        <v>0</v>
      </c>
      <c r="L214" s="93">
        <f>IFERROR(VLOOKUP($E214,OLD!$Q$1:$DZ$1000,MATCH("minutes",OLD!$Q$1:$DZ$1,0),0),0)</f>
        <v>0</v>
      </c>
      <c r="M214" s="22">
        <f>IFERROR(VLOOKUP(A214,#REF!,MATCH("xG",#REF!,0),0),0)</f>
        <v>0</v>
      </c>
      <c r="N214" s="22">
        <f>IFERROR(VLOOKUP(B214,#REF!,MATCH("xG",#REF!,0),0),0)</f>
        <v>0</v>
      </c>
      <c r="O214" s="22">
        <f>IFERROR(VLOOKUP(C214,#REF!,MATCH("xG",#REF!,0),0),0)</f>
        <v>0</v>
      </c>
      <c r="P214" s="22">
        <f>IFERROR(VLOOKUP(D214,#REF!,MATCH("xG",#REF!,0),0),0)</f>
        <v>0</v>
      </c>
      <c r="Q214" s="92">
        <f>IFERROR(VLOOKUP($E214,OLD!$Q$1:$DZ$1000,MATCH("expected_goals",OLD!$Q$1:$DZ$1,0),0),0)</f>
        <v>0</v>
      </c>
      <c r="R214" s="22">
        <f>IFERROR(VLOOKUP(A214,#REF!,MATCH("xAG",#REF!,0),0),0)</f>
        <v>0</v>
      </c>
      <c r="S214" s="22">
        <f>IFERROR(VLOOKUP(B214,#REF!,MATCH("xAG",#REF!,0),0),0)</f>
        <v>0</v>
      </c>
      <c r="T214" s="22">
        <f>IFERROR(VLOOKUP(C214,#REF!,MATCH("xAG",#REF!,0),0),0)</f>
        <v>0</v>
      </c>
      <c r="U214" s="22">
        <f>IFERROR(VLOOKUP(D214,#REF!,MATCH("xAG",#REF!,0),0),0)</f>
        <v>0</v>
      </c>
      <c r="V214" s="92">
        <f>IFERROR(VLOOKUP($E214,OLD!$Q$1:$DZ$1000,MATCH("expected_assists",OLD!$Q$1:$DZ$1,0),0),0)</f>
        <v>0</v>
      </c>
      <c r="W214" s="93">
        <f>IFERROR(VLOOKUP($E214,OLD!$Q$1:$DZ$1000,MATCH("total_points",OLD!$Q$1:$DZ$1,0),0),0)</f>
        <v>0</v>
      </c>
      <c r="X214" s="27" t="str">
        <f>IFERROR(VLOOKUP(E214,OLD!$Q$1:$BZ$1000,MATCH("defensive_contribution",OLD!$Q$1:$BZ$1,0),0),"")</f>
        <v/>
      </c>
      <c r="Z214" s="26" t="str">
        <f>API!O214&amp;" "&amp;API!Y214</f>
        <v>0 FALSE</v>
      </c>
      <c r="AA214" s="26">
        <f>API!AF214</f>
        <v>31</v>
      </c>
    </row>
    <row r="215" spans="1:27">
      <c r="A215" s="22" t="str">
        <f>IF([1]FINAL!A215=0,"",[1]FINAL!A215)</f>
        <v>Abdülkadir Ömür</v>
      </c>
      <c r="B215" s="22" t="str">
        <f>IF([1]FINAL!C215=0,"",[1]FINAL!C215)</f>
        <v>Ömür</v>
      </c>
      <c r="C215" s="22" t="str">
        <f>IF([1]FINAL!E215=0,"",[1]FINAL!E215)</f>
        <v/>
      </c>
      <c r="D215" s="22" t="str">
        <f>IF([1]FINAL!G215=0,"",[1]FINAL!G215)</f>
        <v/>
      </c>
      <c r="E215" s="85">
        <f>[1]FINAL!$AO215</f>
        <v>292</v>
      </c>
      <c r="F215" s="26" t="str">
        <f>[1]FINAL!$V215</f>
        <v>HUL</v>
      </c>
      <c r="G215" s="27">
        <f>IFERROR(VLOOKUP($F215,Table2!$B$1:$C$21,MATCH("MP",Table2!$B$1:$C$1,0),0),"")</f>
        <v>38</v>
      </c>
      <c r="H215" s="23">
        <f>IFERROR(VLOOKUP(A215,PlayingTime!$B$1:$T$1001,MATCH("Min",PlayingTime!$B$2:$T$2,0),0),0)</f>
        <v>0</v>
      </c>
      <c r="I215" s="23">
        <f>IFERROR(VLOOKUP(B215,PlayingTime!$B$1:$T$1001,MATCH("Min",PlayingTime!$B$2:$T$2,0),0),0)</f>
        <v>0</v>
      </c>
      <c r="J215" s="23">
        <f>IFERROR(VLOOKUP(C215,PlayingTime!$B$1:$T$1001,MATCH("Min",PlayingTime!$B$2:$T$2,0),0),0)</f>
        <v>0</v>
      </c>
      <c r="K215" s="23">
        <f>IFERROR(VLOOKUP(D215,PlayingTime!$B$1:$T$1001,MATCH("Min",PlayingTime!$B$2:$T$2,0),0),0)</f>
        <v>0</v>
      </c>
      <c r="L215" s="93">
        <f>IFERROR(VLOOKUP($E215,OLD!$Q$1:$DZ$1000,MATCH("minutes",OLD!$Q$1:$DZ$1,0),0),0)</f>
        <v>0</v>
      </c>
      <c r="M215" s="22">
        <f>IFERROR(VLOOKUP(A215,#REF!,MATCH("xG",#REF!,0),0),0)</f>
        <v>0</v>
      </c>
      <c r="N215" s="22">
        <f>IFERROR(VLOOKUP(B215,#REF!,MATCH("xG",#REF!,0),0),0)</f>
        <v>0</v>
      </c>
      <c r="O215" s="22">
        <f>IFERROR(VLOOKUP(C215,#REF!,MATCH("xG",#REF!,0),0),0)</f>
        <v>0</v>
      </c>
      <c r="P215" s="22">
        <f>IFERROR(VLOOKUP(D215,#REF!,MATCH("xG",#REF!,0),0),0)</f>
        <v>0</v>
      </c>
      <c r="Q215" s="92">
        <f>IFERROR(VLOOKUP($E215,OLD!$Q$1:$DZ$1000,MATCH("expected_goals",OLD!$Q$1:$DZ$1,0),0),0)</f>
        <v>0</v>
      </c>
      <c r="R215" s="22">
        <f>IFERROR(VLOOKUP(A215,#REF!,MATCH("xAG",#REF!,0),0),0)</f>
        <v>0</v>
      </c>
      <c r="S215" s="22">
        <f>IFERROR(VLOOKUP(B215,#REF!,MATCH("xAG",#REF!,0),0),0)</f>
        <v>0</v>
      </c>
      <c r="T215" s="22">
        <f>IFERROR(VLOOKUP(C215,#REF!,MATCH("xAG",#REF!,0),0),0)</f>
        <v>0</v>
      </c>
      <c r="U215" s="22">
        <f>IFERROR(VLOOKUP(D215,#REF!,MATCH("xAG",#REF!,0),0),0)</f>
        <v>0</v>
      </c>
      <c r="V215" s="92">
        <f>IFERROR(VLOOKUP($E215,OLD!$Q$1:$DZ$1000,MATCH("expected_assists",OLD!$Q$1:$DZ$1,0),0),0)</f>
        <v>0</v>
      </c>
      <c r="W215" s="93">
        <f>IFERROR(VLOOKUP($E215,OLD!$Q$1:$DZ$1000,MATCH("total_points",OLD!$Q$1:$DZ$1,0),0),0)</f>
        <v>0</v>
      </c>
      <c r="X215" s="27" t="str">
        <f>IFERROR(VLOOKUP(E215,OLD!$Q$1:$BZ$1000,MATCH("defensive_contribution",OLD!$Q$1:$BZ$1,0),0),"")</f>
        <v/>
      </c>
      <c r="Z215" s="26" t="str">
        <f>API!O215&amp;" "&amp;API!Y215</f>
        <v>0 FALSE</v>
      </c>
      <c r="AA215" s="26">
        <f>API!AF215</f>
        <v>31</v>
      </c>
    </row>
    <row r="216" spans="1:27">
      <c r="A216" s="22" t="str">
        <f>IF([1]FINAL!A216=0,"",[1]FINAL!A216)</f>
        <v>Abu Kamara</v>
      </c>
      <c r="B216" s="22" t="str">
        <f>IF([1]FINAL!C216=0,"",[1]FINAL!C216)</f>
        <v>Kamara</v>
      </c>
      <c r="C216" s="22" t="str">
        <f>IF([1]FINAL!E216=0,"",[1]FINAL!E216)</f>
        <v/>
      </c>
      <c r="D216" s="22" t="str">
        <f>IF([1]FINAL!G216=0,"",[1]FINAL!G216)</f>
        <v/>
      </c>
      <c r="E216" s="85">
        <f>[1]FINAL!$AO216</f>
        <v>293</v>
      </c>
      <c r="F216" s="26" t="str">
        <f>[1]FINAL!$V216</f>
        <v>HUL</v>
      </c>
      <c r="G216" s="27">
        <f>IFERROR(VLOOKUP($F216,Table2!$B$1:$C$21,MATCH("MP",Table2!$B$1:$C$1,0),0),"")</f>
        <v>38</v>
      </c>
      <c r="H216" s="23">
        <f>IFERROR(VLOOKUP(A216,PlayingTime!$B$1:$T$1001,MATCH("Min",PlayingTime!$B$2:$T$2,0),0),0)</f>
        <v>103</v>
      </c>
      <c r="I216" s="23">
        <f>IFERROR(VLOOKUP(B216,PlayingTime!$B$1:$T$1001,MATCH("Min",PlayingTime!$B$2:$T$2,0),0),0)</f>
        <v>0</v>
      </c>
      <c r="J216" s="23">
        <f>IFERROR(VLOOKUP(C216,PlayingTime!$B$1:$T$1001,MATCH("Min",PlayingTime!$B$2:$T$2,0),0),0)</f>
        <v>0</v>
      </c>
      <c r="K216" s="23">
        <f>IFERROR(VLOOKUP(D216,PlayingTime!$B$1:$T$1001,MATCH("Min",PlayingTime!$B$2:$T$2,0),0),0)</f>
        <v>0</v>
      </c>
      <c r="L216" s="93">
        <f>IFERROR(VLOOKUP($E216,OLD!$Q$1:$DZ$1000,MATCH("minutes",OLD!$Q$1:$DZ$1,0),0),0)</f>
        <v>0</v>
      </c>
      <c r="M216" s="22">
        <f>IFERROR(VLOOKUP(A216,#REF!,MATCH("xG",#REF!,0),0),0)</f>
        <v>0</v>
      </c>
      <c r="N216" s="22">
        <f>IFERROR(VLOOKUP(B216,#REF!,MATCH("xG",#REF!,0),0),0)</f>
        <v>0</v>
      </c>
      <c r="O216" s="22">
        <f>IFERROR(VLOOKUP(C216,#REF!,MATCH("xG",#REF!,0),0),0)</f>
        <v>0</v>
      </c>
      <c r="P216" s="22">
        <f>IFERROR(VLOOKUP(D216,#REF!,MATCH("xG",#REF!,0),0),0)</f>
        <v>0</v>
      </c>
      <c r="Q216" s="92">
        <f>IFERROR(VLOOKUP($E216,OLD!$Q$1:$DZ$1000,MATCH("expected_goals",OLD!$Q$1:$DZ$1,0),0),0)</f>
        <v>0</v>
      </c>
      <c r="R216" s="22">
        <f>IFERROR(VLOOKUP(A216,#REF!,MATCH("xAG",#REF!,0),0),0)</f>
        <v>0</v>
      </c>
      <c r="S216" s="22">
        <f>IFERROR(VLOOKUP(B216,#REF!,MATCH("xAG",#REF!,0),0),0)</f>
        <v>0</v>
      </c>
      <c r="T216" s="22">
        <f>IFERROR(VLOOKUP(C216,#REF!,MATCH("xAG",#REF!,0),0),0)</f>
        <v>0</v>
      </c>
      <c r="U216" s="22">
        <f>IFERROR(VLOOKUP(D216,#REF!,MATCH("xAG",#REF!,0),0),0)</f>
        <v>0</v>
      </c>
      <c r="V216" s="92">
        <f>IFERROR(VLOOKUP($E216,OLD!$Q$1:$DZ$1000,MATCH("expected_assists",OLD!$Q$1:$DZ$1,0),0),0)</f>
        <v>0</v>
      </c>
      <c r="W216" s="93">
        <f>IFERROR(VLOOKUP($E216,OLD!$Q$1:$DZ$1000,MATCH("total_points",OLD!$Q$1:$DZ$1,0),0),0)</f>
        <v>0</v>
      </c>
      <c r="X216" s="27" t="str">
        <f>IFERROR(VLOOKUP(E216,OLD!$Q$1:$BZ$1000,MATCH("defensive_contribution",OLD!$Q$1:$BZ$1,0),0),"")</f>
        <v/>
      </c>
      <c r="Z216" s="26" t="str">
        <f>API!O216&amp;" "&amp;API!Y216</f>
        <v>0 FALSE</v>
      </c>
      <c r="AA216" s="26">
        <f>API!AF216</f>
        <v>31</v>
      </c>
    </row>
    <row r="217" spans="1:27">
      <c r="A217" s="22" t="str">
        <f>IF([1]FINAL!A217=0,"",[1]FINAL!A217)</f>
        <v>David Akintola</v>
      </c>
      <c r="B217" s="22" t="str">
        <f>IF([1]FINAL!C217=0,"",[1]FINAL!C217)</f>
        <v>Akintola</v>
      </c>
      <c r="C217" s="22" t="str">
        <f>IF([1]FINAL!E217=0,"",[1]FINAL!E217)</f>
        <v/>
      </c>
      <c r="D217" s="22" t="str">
        <f>IF([1]FINAL!G217=0,"",[1]FINAL!G217)</f>
        <v/>
      </c>
      <c r="E217" s="85">
        <f>[1]FINAL!$AO217</f>
        <v>296</v>
      </c>
      <c r="F217" s="26" t="str">
        <f>[1]FINAL!$V217</f>
        <v>HUL</v>
      </c>
      <c r="G217" s="27">
        <f>IFERROR(VLOOKUP($F217,Table2!$B$1:$C$21,MATCH("MP",Table2!$B$1:$C$1,0),0),"")</f>
        <v>38</v>
      </c>
      <c r="H217" s="23">
        <f>IFERROR(VLOOKUP(A217,PlayingTime!$B$1:$T$1001,MATCH("Min",PlayingTime!$B$2:$T$2,0),0),0)</f>
        <v>0</v>
      </c>
      <c r="I217" s="23">
        <f>IFERROR(VLOOKUP(B217,PlayingTime!$B$1:$T$1001,MATCH("Min",PlayingTime!$B$2:$T$2,0),0),0)</f>
        <v>0</v>
      </c>
      <c r="J217" s="23">
        <f>IFERROR(VLOOKUP(C217,PlayingTime!$B$1:$T$1001,MATCH("Min",PlayingTime!$B$2:$T$2,0),0),0)</f>
        <v>0</v>
      </c>
      <c r="K217" s="23">
        <f>IFERROR(VLOOKUP(D217,PlayingTime!$B$1:$T$1001,MATCH("Min",PlayingTime!$B$2:$T$2,0),0),0)</f>
        <v>0</v>
      </c>
      <c r="L217" s="93">
        <f>IFERROR(VLOOKUP($E217,OLD!$Q$1:$DZ$1000,MATCH("minutes",OLD!$Q$1:$DZ$1,0),0),0)</f>
        <v>0</v>
      </c>
      <c r="M217" s="22">
        <f>IFERROR(VLOOKUP(A217,#REF!,MATCH("xG",#REF!,0),0),0)</f>
        <v>0</v>
      </c>
      <c r="N217" s="22">
        <f>IFERROR(VLOOKUP(B217,#REF!,MATCH("xG",#REF!,0),0),0)</f>
        <v>0</v>
      </c>
      <c r="O217" s="22">
        <f>IFERROR(VLOOKUP(C217,#REF!,MATCH("xG",#REF!,0),0),0)</f>
        <v>0</v>
      </c>
      <c r="P217" s="22">
        <f>IFERROR(VLOOKUP(D217,#REF!,MATCH("xG",#REF!,0),0),0)</f>
        <v>0</v>
      </c>
      <c r="Q217" s="92">
        <f>IFERROR(VLOOKUP($E217,OLD!$Q$1:$DZ$1000,MATCH("expected_goals",OLD!$Q$1:$DZ$1,0),0),0)</f>
        <v>0</v>
      </c>
      <c r="R217" s="22">
        <f>IFERROR(VLOOKUP(A217,#REF!,MATCH("xAG",#REF!,0),0),0)</f>
        <v>0</v>
      </c>
      <c r="S217" s="22">
        <f>IFERROR(VLOOKUP(B217,#REF!,MATCH("xAG",#REF!,0),0),0)</f>
        <v>0</v>
      </c>
      <c r="T217" s="22">
        <f>IFERROR(VLOOKUP(C217,#REF!,MATCH("xAG",#REF!,0),0),0)</f>
        <v>0</v>
      </c>
      <c r="U217" s="22">
        <f>IFERROR(VLOOKUP(D217,#REF!,MATCH("xAG",#REF!,0),0),0)</f>
        <v>0</v>
      </c>
      <c r="V217" s="92">
        <f>IFERROR(VLOOKUP($E217,OLD!$Q$1:$DZ$1000,MATCH("expected_assists",OLD!$Q$1:$DZ$1,0),0),0)</f>
        <v>0</v>
      </c>
      <c r="W217" s="93">
        <f>IFERROR(VLOOKUP($E217,OLD!$Q$1:$DZ$1000,MATCH("total_points",OLD!$Q$1:$DZ$1,0),0),0)</f>
        <v>0</v>
      </c>
      <c r="X217" s="27" t="str">
        <f>IFERROR(VLOOKUP(E217,OLD!$Q$1:$BZ$1000,MATCH("defensive_contribution",OLD!$Q$1:$BZ$1,0),0),"")</f>
        <v/>
      </c>
      <c r="Z217" s="26" t="str">
        <f>API!O217&amp;" "&amp;API!Y217</f>
        <v>0 FALSE</v>
      </c>
      <c r="AA217" s="26">
        <f>API!AF217</f>
        <v>31</v>
      </c>
    </row>
    <row r="218" spans="1:27">
      <c r="A218" s="22" t="str">
        <f>IF([1]FINAL!A218=0,"",[1]FINAL!A218)</f>
        <v>Jack Rudoni</v>
      </c>
      <c r="B218" s="22" t="str">
        <f>IF([1]FINAL!C218=0,"",[1]FINAL!C218)</f>
        <v>Rudoni</v>
      </c>
      <c r="C218" s="22" t="str">
        <f>IF([1]FINAL!E218=0,"",[1]FINAL!E218)</f>
        <v/>
      </c>
      <c r="D218" s="22" t="str">
        <f>IF([1]FINAL!G218=0,"",[1]FINAL!G218)</f>
        <v/>
      </c>
      <c r="E218" s="85">
        <f>[1]FINAL!$AO218</f>
        <v>183</v>
      </c>
      <c r="F218" s="26" t="str">
        <f>[1]FINAL!$V218</f>
        <v>COV</v>
      </c>
      <c r="G218" s="27">
        <f>IFERROR(VLOOKUP($F218,Table2!$B$1:$C$21,MATCH("MP",Table2!$B$1:$C$1,0),0),"")</f>
        <v>38</v>
      </c>
      <c r="H218" s="23">
        <f>IFERROR(VLOOKUP(A218,PlayingTime!$B$1:$T$1001,MATCH("Min",PlayingTime!$B$2:$T$2,0),0),0)</f>
        <v>2106</v>
      </c>
      <c r="I218" s="23">
        <f>IFERROR(VLOOKUP(B218,PlayingTime!$B$1:$T$1001,MATCH("Min",PlayingTime!$B$2:$T$2,0),0),0)</f>
        <v>0</v>
      </c>
      <c r="J218" s="23">
        <f>IFERROR(VLOOKUP(C218,PlayingTime!$B$1:$T$1001,MATCH("Min",PlayingTime!$B$2:$T$2,0),0),0)</f>
        <v>0</v>
      </c>
      <c r="K218" s="23">
        <f>IFERROR(VLOOKUP(D218,PlayingTime!$B$1:$T$1001,MATCH("Min",PlayingTime!$B$2:$T$2,0),0),0)</f>
        <v>0</v>
      </c>
      <c r="L218" s="93">
        <f>IFERROR(VLOOKUP($E218,OLD!$Q$1:$DZ$1000,MATCH("minutes",OLD!$Q$1:$DZ$1,0),0),0)</f>
        <v>0</v>
      </c>
      <c r="M218" s="22">
        <f>IFERROR(VLOOKUP(A218,#REF!,MATCH("xG",#REF!,0),0),0)</f>
        <v>0</v>
      </c>
      <c r="N218" s="22">
        <f>IFERROR(VLOOKUP(B218,#REF!,MATCH("xG",#REF!,0),0),0)</f>
        <v>0</v>
      </c>
      <c r="O218" s="22">
        <f>IFERROR(VLOOKUP(C218,#REF!,MATCH("xG",#REF!,0),0),0)</f>
        <v>0</v>
      </c>
      <c r="P218" s="22">
        <f>IFERROR(VLOOKUP(D218,#REF!,MATCH("xG",#REF!,0),0),0)</f>
        <v>0</v>
      </c>
      <c r="Q218" s="92">
        <f>IFERROR(VLOOKUP($E218,OLD!$Q$1:$DZ$1000,MATCH("expected_goals",OLD!$Q$1:$DZ$1,0),0),0)</f>
        <v>0</v>
      </c>
      <c r="R218" s="22">
        <f>IFERROR(VLOOKUP(A218,#REF!,MATCH("xAG",#REF!,0),0),0)</f>
        <v>0</v>
      </c>
      <c r="S218" s="22">
        <f>IFERROR(VLOOKUP(B218,#REF!,MATCH("xAG",#REF!,0),0),0)</f>
        <v>0</v>
      </c>
      <c r="T218" s="22">
        <f>IFERROR(VLOOKUP(C218,#REF!,MATCH("xAG",#REF!,0),0),0)</f>
        <v>0</v>
      </c>
      <c r="U218" s="22">
        <f>IFERROR(VLOOKUP(D218,#REF!,MATCH("xAG",#REF!,0),0),0)</f>
        <v>0</v>
      </c>
      <c r="V218" s="92">
        <f>IFERROR(VLOOKUP($E218,OLD!$Q$1:$DZ$1000,MATCH("expected_assists",OLD!$Q$1:$DZ$1,0),0),0)</f>
        <v>0</v>
      </c>
      <c r="W218" s="93">
        <f>IFERROR(VLOOKUP($E218,OLD!$Q$1:$DZ$1000,MATCH("total_points",OLD!$Q$1:$DZ$1,0),0),0)</f>
        <v>0</v>
      </c>
      <c r="X218" s="27" t="str">
        <f>IFERROR(VLOOKUP(E218,OLD!$Q$1:$BZ$1000,MATCH("defensive_contribution",OLD!$Q$1:$BZ$1,0),0),"")</f>
        <v/>
      </c>
      <c r="Z218" s="26" t="str">
        <f>API!O218&amp;" "&amp;API!Y218</f>
        <v>0 FALSE</v>
      </c>
      <c r="AA218" s="26">
        <f>API!AF218</f>
        <v>31</v>
      </c>
    </row>
    <row r="219" spans="1:27">
      <c r="A219" s="22" t="str">
        <f>IF([1]FINAL!A219=0,"",[1]FINAL!A219)</f>
        <v>Matt Grimes</v>
      </c>
      <c r="B219" s="22" t="str">
        <f>IF([1]FINAL!C219=0,"",[1]FINAL!C219)</f>
        <v>Grimes</v>
      </c>
      <c r="C219" s="22" t="str">
        <f>IF([1]FINAL!E219=0,"",[1]FINAL!E219)</f>
        <v/>
      </c>
      <c r="D219" s="22" t="str">
        <f>IF([1]FINAL!G219=0,"",[1]FINAL!G219)</f>
        <v/>
      </c>
      <c r="E219" s="85">
        <f>[1]FINAL!$AO219</f>
        <v>184</v>
      </c>
      <c r="F219" s="26" t="str">
        <f>[1]FINAL!$V219</f>
        <v>COV</v>
      </c>
      <c r="G219" s="27">
        <f>IFERROR(VLOOKUP($F219,Table2!$B$1:$C$21,MATCH("MP",Table2!$B$1:$C$1,0),0),"")</f>
        <v>38</v>
      </c>
      <c r="H219" s="23">
        <f>IFERROR(VLOOKUP(A219,PlayingTime!$B$1:$T$1001,MATCH("Min",PlayingTime!$B$2:$T$2,0),0),0)</f>
        <v>4123</v>
      </c>
      <c r="I219" s="23">
        <f>IFERROR(VLOOKUP(B219,PlayingTime!$B$1:$T$1001,MATCH("Min",PlayingTime!$B$2:$T$2,0),0),0)</f>
        <v>0</v>
      </c>
      <c r="J219" s="23">
        <f>IFERROR(VLOOKUP(C219,PlayingTime!$B$1:$T$1001,MATCH("Min",PlayingTime!$B$2:$T$2,0),0),0)</f>
        <v>0</v>
      </c>
      <c r="K219" s="23">
        <f>IFERROR(VLOOKUP(D219,PlayingTime!$B$1:$T$1001,MATCH("Min",PlayingTime!$B$2:$T$2,0),0),0)</f>
        <v>0</v>
      </c>
      <c r="L219" s="93">
        <f>IFERROR(VLOOKUP($E219,OLD!$Q$1:$DZ$1000,MATCH("minutes",OLD!$Q$1:$DZ$1,0),0),0)</f>
        <v>0</v>
      </c>
      <c r="M219" s="22">
        <f>IFERROR(VLOOKUP(A219,#REF!,MATCH("xG",#REF!,0),0),0)</f>
        <v>0</v>
      </c>
      <c r="N219" s="22">
        <f>IFERROR(VLOOKUP(B219,#REF!,MATCH("xG",#REF!,0),0),0)</f>
        <v>0</v>
      </c>
      <c r="O219" s="22">
        <f>IFERROR(VLOOKUP(C219,#REF!,MATCH("xG",#REF!,0),0),0)</f>
        <v>0</v>
      </c>
      <c r="P219" s="22">
        <f>IFERROR(VLOOKUP(D219,#REF!,MATCH("xG",#REF!,0),0),0)</f>
        <v>0</v>
      </c>
      <c r="Q219" s="92">
        <f>IFERROR(VLOOKUP($E219,OLD!$Q$1:$DZ$1000,MATCH("expected_goals",OLD!$Q$1:$DZ$1,0),0),0)</f>
        <v>0</v>
      </c>
      <c r="R219" s="22">
        <f>IFERROR(VLOOKUP(A219,#REF!,MATCH("xAG",#REF!,0),0),0)</f>
        <v>0</v>
      </c>
      <c r="S219" s="22">
        <f>IFERROR(VLOOKUP(B219,#REF!,MATCH("xAG",#REF!,0),0),0)</f>
        <v>0</v>
      </c>
      <c r="T219" s="22">
        <f>IFERROR(VLOOKUP(C219,#REF!,MATCH("xAG",#REF!,0),0),0)</f>
        <v>0</v>
      </c>
      <c r="U219" s="22">
        <f>IFERROR(VLOOKUP(D219,#REF!,MATCH("xAG",#REF!,0),0),0)</f>
        <v>0</v>
      </c>
      <c r="V219" s="92">
        <f>IFERROR(VLOOKUP($E219,OLD!$Q$1:$DZ$1000,MATCH("expected_assists",OLD!$Q$1:$DZ$1,0),0),0)</f>
        <v>0</v>
      </c>
      <c r="W219" s="93">
        <f>IFERROR(VLOOKUP($E219,OLD!$Q$1:$DZ$1000,MATCH("total_points",OLD!$Q$1:$DZ$1,0),0),0)</f>
        <v>0</v>
      </c>
      <c r="X219" s="27" t="str">
        <f>IFERROR(VLOOKUP(E219,OLD!$Q$1:$BZ$1000,MATCH("defensive_contribution",OLD!$Q$1:$BZ$1,0),0),"")</f>
        <v/>
      </c>
      <c r="Z219" s="26" t="str">
        <f>API!O219&amp;" "&amp;API!Y219</f>
        <v>0 FALSE</v>
      </c>
      <c r="AA219" s="26">
        <f>API!AF219</f>
        <v>31</v>
      </c>
    </row>
    <row r="220" spans="1:27">
      <c r="A220" s="22" t="str">
        <f>IF([1]FINAL!A220=0,"",[1]FINAL!A220)</f>
        <v>Tatsuhiro Sakamoto</v>
      </c>
      <c r="B220" s="22" t="str">
        <f>IF([1]FINAL!C220=0,"",[1]FINAL!C220)</f>
        <v>Sakamoto</v>
      </c>
      <c r="C220" s="22" t="str">
        <f>IF([1]FINAL!E220=0,"",[1]FINAL!E220)</f>
        <v/>
      </c>
      <c r="D220" s="22" t="str">
        <f>IF([1]FINAL!G220=0,"",[1]FINAL!G220)</f>
        <v/>
      </c>
      <c r="E220" s="85">
        <f>[1]FINAL!$AO220</f>
        <v>185</v>
      </c>
      <c r="F220" s="26" t="str">
        <f>[1]FINAL!$V220</f>
        <v>COV</v>
      </c>
      <c r="G220" s="27">
        <f>IFERROR(VLOOKUP($F220,Table2!$B$1:$C$21,MATCH("MP",Table2!$B$1:$C$1,0),0),"")</f>
        <v>38</v>
      </c>
      <c r="H220" s="23">
        <f>IFERROR(VLOOKUP(A220,PlayingTime!$B$1:$T$1001,MATCH("Min",PlayingTime!$B$2:$T$2,0),0),0)</f>
        <v>2487</v>
      </c>
      <c r="I220" s="23">
        <f>IFERROR(VLOOKUP(B220,PlayingTime!$B$1:$T$1001,MATCH("Min",PlayingTime!$B$2:$T$2,0),0),0)</f>
        <v>0</v>
      </c>
      <c r="J220" s="23">
        <f>IFERROR(VLOOKUP(C220,PlayingTime!$B$1:$T$1001,MATCH("Min",PlayingTime!$B$2:$T$2,0),0),0)</f>
        <v>0</v>
      </c>
      <c r="K220" s="23">
        <f>IFERROR(VLOOKUP(D220,PlayingTime!$B$1:$T$1001,MATCH("Min",PlayingTime!$B$2:$T$2,0),0),0)</f>
        <v>0</v>
      </c>
      <c r="L220" s="93">
        <f>IFERROR(VLOOKUP($E220,OLD!$Q$1:$DZ$1000,MATCH("minutes",OLD!$Q$1:$DZ$1,0),0),0)</f>
        <v>0</v>
      </c>
      <c r="M220" s="22">
        <f>IFERROR(VLOOKUP(A220,#REF!,MATCH("xG",#REF!,0),0),0)</f>
        <v>0</v>
      </c>
      <c r="N220" s="22">
        <f>IFERROR(VLOOKUP(B220,#REF!,MATCH("xG",#REF!,0),0),0)</f>
        <v>0</v>
      </c>
      <c r="O220" s="22">
        <f>IFERROR(VLOOKUP(C220,#REF!,MATCH("xG",#REF!,0),0),0)</f>
        <v>0</v>
      </c>
      <c r="P220" s="22">
        <f>IFERROR(VLOOKUP(D220,#REF!,MATCH("xG",#REF!,0),0),0)</f>
        <v>0</v>
      </c>
      <c r="Q220" s="92">
        <f>IFERROR(VLOOKUP($E220,OLD!$Q$1:$DZ$1000,MATCH("expected_goals",OLD!$Q$1:$DZ$1,0),0),0)</f>
        <v>0</v>
      </c>
      <c r="R220" s="22">
        <f>IFERROR(VLOOKUP(A220,#REF!,MATCH("xAG",#REF!,0),0),0)</f>
        <v>0</v>
      </c>
      <c r="S220" s="22">
        <f>IFERROR(VLOOKUP(B220,#REF!,MATCH("xAG",#REF!,0),0),0)</f>
        <v>0</v>
      </c>
      <c r="T220" s="22">
        <f>IFERROR(VLOOKUP(C220,#REF!,MATCH("xAG",#REF!,0),0),0)</f>
        <v>0</v>
      </c>
      <c r="U220" s="22">
        <f>IFERROR(VLOOKUP(D220,#REF!,MATCH("xAG",#REF!,0),0),0)</f>
        <v>0</v>
      </c>
      <c r="V220" s="92">
        <f>IFERROR(VLOOKUP($E220,OLD!$Q$1:$DZ$1000,MATCH("expected_assists",OLD!$Q$1:$DZ$1,0),0),0)</f>
        <v>0</v>
      </c>
      <c r="W220" s="93">
        <f>IFERROR(VLOOKUP($E220,OLD!$Q$1:$DZ$1000,MATCH("total_points",OLD!$Q$1:$DZ$1,0),0),0)</f>
        <v>0</v>
      </c>
      <c r="X220" s="27" t="str">
        <f>IFERROR(VLOOKUP(E220,OLD!$Q$1:$BZ$1000,MATCH("defensive_contribution",OLD!$Q$1:$BZ$1,0),0),"")</f>
        <v/>
      </c>
      <c r="Z220" s="26" t="str">
        <f>API!O220&amp;" "&amp;API!Y220</f>
        <v>0 FALSE</v>
      </c>
      <c r="AA220" s="26">
        <f>API!AF220</f>
        <v>31</v>
      </c>
    </row>
    <row r="221" spans="1:27">
      <c r="A221" s="22" t="str">
        <f>IF([1]FINAL!A221=0,"",[1]FINAL!A221)</f>
        <v>Josh Eccles</v>
      </c>
      <c r="B221" s="22" t="str">
        <f>IF([1]FINAL!C221=0,"",[1]FINAL!C221)</f>
        <v>Eccles</v>
      </c>
      <c r="C221" s="22" t="str">
        <f>IF([1]FINAL!E221=0,"",[1]FINAL!E221)</f>
        <v/>
      </c>
      <c r="D221" s="22" t="str">
        <f>IF([1]FINAL!G221=0,"",[1]FINAL!G221)</f>
        <v/>
      </c>
      <c r="E221" s="85">
        <f>[1]FINAL!$AO221</f>
        <v>187</v>
      </c>
      <c r="F221" s="26" t="str">
        <f>[1]FINAL!$V221</f>
        <v>COV</v>
      </c>
      <c r="G221" s="27">
        <f>IFERROR(VLOOKUP($F221,Table2!$B$1:$C$21,MATCH("MP",Table2!$B$1:$C$1,0),0),"")</f>
        <v>38</v>
      </c>
      <c r="H221" s="23">
        <f>IFERROR(VLOOKUP(A221,PlayingTime!$B$1:$T$1001,MATCH("Min",PlayingTime!$B$2:$T$2,0),0),0)</f>
        <v>1509</v>
      </c>
      <c r="I221" s="23">
        <f>IFERROR(VLOOKUP(B221,PlayingTime!$B$1:$T$1001,MATCH("Min",PlayingTime!$B$2:$T$2,0),0),0)</f>
        <v>0</v>
      </c>
      <c r="J221" s="23">
        <f>IFERROR(VLOOKUP(C221,PlayingTime!$B$1:$T$1001,MATCH("Min",PlayingTime!$B$2:$T$2,0),0),0)</f>
        <v>0</v>
      </c>
      <c r="K221" s="23">
        <f>IFERROR(VLOOKUP(D221,PlayingTime!$B$1:$T$1001,MATCH("Min",PlayingTime!$B$2:$T$2,0),0),0)</f>
        <v>0</v>
      </c>
      <c r="L221" s="93">
        <f>IFERROR(VLOOKUP($E221,OLD!$Q$1:$DZ$1000,MATCH("minutes",OLD!$Q$1:$DZ$1,0),0),0)</f>
        <v>0</v>
      </c>
      <c r="M221" s="22">
        <f>IFERROR(VLOOKUP(A221,#REF!,MATCH("xG",#REF!,0),0),0)</f>
        <v>0</v>
      </c>
      <c r="N221" s="22">
        <f>IFERROR(VLOOKUP(B221,#REF!,MATCH("xG",#REF!,0),0),0)</f>
        <v>0</v>
      </c>
      <c r="O221" s="22">
        <f>IFERROR(VLOOKUP(C221,#REF!,MATCH("xG",#REF!,0),0),0)</f>
        <v>0</v>
      </c>
      <c r="P221" s="22">
        <f>IFERROR(VLOOKUP(D221,#REF!,MATCH("xG",#REF!,0),0),0)</f>
        <v>0</v>
      </c>
      <c r="Q221" s="92">
        <f>IFERROR(VLOOKUP($E221,OLD!$Q$1:$DZ$1000,MATCH("expected_goals",OLD!$Q$1:$DZ$1,0),0),0)</f>
        <v>0</v>
      </c>
      <c r="R221" s="22">
        <f>IFERROR(VLOOKUP(A221,#REF!,MATCH("xAG",#REF!,0),0),0)</f>
        <v>0</v>
      </c>
      <c r="S221" s="22">
        <f>IFERROR(VLOOKUP(B221,#REF!,MATCH("xAG",#REF!,0),0),0)</f>
        <v>0</v>
      </c>
      <c r="T221" s="22">
        <f>IFERROR(VLOOKUP(C221,#REF!,MATCH("xAG",#REF!,0),0),0)</f>
        <v>0</v>
      </c>
      <c r="U221" s="22">
        <f>IFERROR(VLOOKUP(D221,#REF!,MATCH("xAG",#REF!,0),0),0)</f>
        <v>0</v>
      </c>
      <c r="V221" s="92">
        <f>IFERROR(VLOOKUP($E221,OLD!$Q$1:$DZ$1000,MATCH("expected_assists",OLD!$Q$1:$DZ$1,0),0),0)</f>
        <v>0</v>
      </c>
      <c r="W221" s="93">
        <f>IFERROR(VLOOKUP($E221,OLD!$Q$1:$DZ$1000,MATCH("total_points",OLD!$Q$1:$DZ$1,0),0),0)</f>
        <v>0</v>
      </c>
      <c r="X221" s="27" t="str">
        <f>IFERROR(VLOOKUP(E221,OLD!$Q$1:$BZ$1000,MATCH("defensive_contribution",OLD!$Q$1:$BZ$1,0),0),"")</f>
        <v/>
      </c>
      <c r="Z221" s="26" t="str">
        <f>API!O221&amp;" "&amp;API!Y221</f>
        <v>0 FALSE</v>
      </c>
      <c r="AA221" s="26">
        <f>API!AF221</f>
        <v>31</v>
      </c>
    </row>
    <row r="222" spans="1:27">
      <c r="A222" s="22" t="str">
        <f>IF([1]FINAL!A222=0,"",[1]FINAL!A222)</f>
        <v>Zadok Yohanna</v>
      </c>
      <c r="B222" s="22" t="str">
        <f>IF([1]FINAL!C222=0,"",[1]FINAL!C222)</f>
        <v>Yohanna</v>
      </c>
      <c r="C222" s="22" t="str">
        <f>IF([1]FINAL!E222=0,"",[1]FINAL!E222)</f>
        <v/>
      </c>
      <c r="D222" s="22" t="str">
        <f>IF([1]FINAL!G222=0,"",[1]FINAL!G222)</f>
        <v/>
      </c>
      <c r="E222" s="85">
        <f>[1]FINAL!$AO222</f>
        <v>135</v>
      </c>
      <c r="F222" s="26" t="str">
        <f>[1]FINAL!$V222</f>
        <v>BHA</v>
      </c>
      <c r="G222" s="27">
        <f>IFERROR(VLOOKUP($F222,Table2!$B$1:$C$21,MATCH("MP",Table2!$B$1:$C$1,0),0),"")</f>
        <v>38</v>
      </c>
      <c r="H222" s="23">
        <f>IFERROR(VLOOKUP(A222,PlayingTime!$B$1:$T$1001,MATCH("Min",PlayingTime!$B$2:$T$2,0),0),0)</f>
        <v>0</v>
      </c>
      <c r="I222" s="23">
        <f>IFERROR(VLOOKUP(B222,PlayingTime!$B$1:$T$1001,MATCH("Min",PlayingTime!$B$2:$T$2,0),0),0)</f>
        <v>0</v>
      </c>
      <c r="J222" s="23">
        <f>IFERROR(VLOOKUP(C222,PlayingTime!$B$1:$T$1001,MATCH("Min",PlayingTime!$B$2:$T$2,0),0),0)</f>
        <v>0</v>
      </c>
      <c r="K222" s="23">
        <f>IFERROR(VLOOKUP(D222,PlayingTime!$B$1:$T$1001,MATCH("Min",PlayingTime!$B$2:$T$2,0),0),0)</f>
        <v>0</v>
      </c>
      <c r="L222" s="93">
        <f>IFERROR(VLOOKUP($E222,OLD!$Q$1:$DZ$1000,MATCH("minutes",OLD!$Q$1:$DZ$1,0),0),0)</f>
        <v>0</v>
      </c>
      <c r="M222" s="22">
        <f>IFERROR(VLOOKUP(A222,#REF!,MATCH("xG",#REF!,0),0),0)</f>
        <v>0</v>
      </c>
      <c r="N222" s="22">
        <f>IFERROR(VLOOKUP(B222,#REF!,MATCH("xG",#REF!,0),0),0)</f>
        <v>0</v>
      </c>
      <c r="O222" s="22">
        <f>IFERROR(VLOOKUP(C222,#REF!,MATCH("xG",#REF!,0),0),0)</f>
        <v>0</v>
      </c>
      <c r="P222" s="22">
        <f>IFERROR(VLOOKUP(D222,#REF!,MATCH("xG",#REF!,0),0),0)</f>
        <v>0</v>
      </c>
      <c r="Q222" s="92">
        <f>IFERROR(VLOOKUP($E222,OLD!$Q$1:$DZ$1000,MATCH("expected_goals",OLD!$Q$1:$DZ$1,0),0),0)</f>
        <v>0</v>
      </c>
      <c r="R222" s="22">
        <f>IFERROR(VLOOKUP(A222,#REF!,MATCH("xAG",#REF!,0),0),0)</f>
        <v>0</v>
      </c>
      <c r="S222" s="22">
        <f>IFERROR(VLOOKUP(B222,#REF!,MATCH("xAG",#REF!,0),0),0)</f>
        <v>0</v>
      </c>
      <c r="T222" s="22">
        <f>IFERROR(VLOOKUP(C222,#REF!,MATCH("xAG",#REF!,0),0),0)</f>
        <v>0</v>
      </c>
      <c r="U222" s="22">
        <f>IFERROR(VLOOKUP(D222,#REF!,MATCH("xAG",#REF!,0),0),0)</f>
        <v>0</v>
      </c>
      <c r="V222" s="92">
        <f>IFERROR(VLOOKUP($E222,OLD!$Q$1:$DZ$1000,MATCH("expected_assists",OLD!$Q$1:$DZ$1,0),0),0)</f>
        <v>0</v>
      </c>
      <c r="W222" s="93">
        <f>IFERROR(VLOOKUP($E222,OLD!$Q$1:$DZ$1000,MATCH("total_points",OLD!$Q$1:$DZ$1,0),0),0)</f>
        <v>0</v>
      </c>
      <c r="X222" s="27" t="str">
        <f>IFERROR(VLOOKUP(E222,OLD!$Q$1:$BZ$1000,MATCH("defensive_contribution",OLD!$Q$1:$BZ$1,0),0),"")</f>
        <v/>
      </c>
      <c r="Z222" s="26" t="str">
        <f>API!O222&amp;" "&amp;API!Y222</f>
        <v>0 FALSE</v>
      </c>
      <c r="AA222" s="26">
        <f>API!AF222</f>
        <v>31</v>
      </c>
    </row>
    <row r="223" spans="1:27">
      <c r="A223" s="22" t="str">
        <f>IF([1]FINAL!A223=0,"",[1]FINAL!A223)</f>
        <v>Will Hughes</v>
      </c>
      <c r="B223" s="22" t="str">
        <f>IF([1]FINAL!C223=0,"",[1]FINAL!C223)</f>
        <v>Hughes</v>
      </c>
      <c r="C223" s="22" t="str">
        <f>IF([1]FINAL!E223=0,"",[1]FINAL!E223)</f>
        <v>W Hughes</v>
      </c>
      <c r="D223" s="22" t="str">
        <f>IF([1]FINAL!G223=0,"",[1]FINAL!G223)</f>
        <v/>
      </c>
      <c r="E223" s="85">
        <f>[1]FINAL!$AO223</f>
        <v>212</v>
      </c>
      <c r="F223" s="26" t="str">
        <f>[1]FINAL!$V223</f>
        <v>CRY</v>
      </c>
      <c r="G223" s="27">
        <f>IFERROR(VLOOKUP($F223,Table2!$B$1:$C$21,MATCH("MP",Table2!$B$1:$C$1,0),0),"")</f>
        <v>38</v>
      </c>
      <c r="H223" s="23">
        <f>IFERROR(VLOOKUP(A223,PlayingTime!$B$1:$T$1001,MATCH("Min",PlayingTime!$B$2:$T$2,0),0),0)</f>
        <v>1571</v>
      </c>
      <c r="I223" s="23">
        <f>IFERROR(VLOOKUP(B223,PlayingTime!$B$1:$T$1001,MATCH("Min",PlayingTime!$B$2:$T$2,0),0),0)</f>
        <v>0</v>
      </c>
      <c r="J223" s="23">
        <f>IFERROR(VLOOKUP(C223,PlayingTime!$B$1:$T$1001,MATCH("Min",PlayingTime!$B$2:$T$2,0),0),0)</f>
        <v>0</v>
      </c>
      <c r="K223" s="23">
        <f>IFERROR(VLOOKUP(D223,PlayingTime!$B$1:$T$1001,MATCH("Min",PlayingTime!$B$2:$T$2,0),0),0)</f>
        <v>0</v>
      </c>
      <c r="L223" s="93">
        <f>IFERROR(VLOOKUP($E223,OLD!$Q$1:$DZ$1000,MATCH("minutes",OLD!$Q$1:$DZ$1,0),0),0)</f>
        <v>1560</v>
      </c>
      <c r="M223" s="22">
        <f>IFERROR(VLOOKUP(A223,#REF!,MATCH("xG",#REF!,0),0),0)</f>
        <v>0</v>
      </c>
      <c r="N223" s="22">
        <f>IFERROR(VLOOKUP(B223,#REF!,MATCH("xG",#REF!,0),0),0)</f>
        <v>0</v>
      </c>
      <c r="O223" s="22">
        <f>IFERROR(VLOOKUP(C223,#REF!,MATCH("xG",#REF!,0),0),0)</f>
        <v>0</v>
      </c>
      <c r="P223" s="22">
        <f>IFERROR(VLOOKUP(D223,#REF!,MATCH("xG",#REF!,0),0),0)</f>
        <v>0</v>
      </c>
      <c r="Q223" s="92">
        <f>IFERROR(VLOOKUP($E223,OLD!$Q$1:$DZ$1000,MATCH("expected_goals",OLD!$Q$1:$DZ$1,0),0),0)</f>
        <v>1.1100000000000001</v>
      </c>
      <c r="R223" s="22">
        <f>IFERROR(VLOOKUP(A223,#REF!,MATCH("xAG",#REF!,0),0),0)</f>
        <v>0</v>
      </c>
      <c r="S223" s="22">
        <f>IFERROR(VLOOKUP(B223,#REF!,MATCH("xAG",#REF!,0),0),0)</f>
        <v>0</v>
      </c>
      <c r="T223" s="22">
        <f>IFERROR(VLOOKUP(C223,#REF!,MATCH("xAG",#REF!,0),0),0)</f>
        <v>0</v>
      </c>
      <c r="U223" s="22">
        <f>IFERROR(VLOOKUP(D223,#REF!,MATCH("xAG",#REF!,0),0),0)</f>
        <v>0</v>
      </c>
      <c r="V223" s="92">
        <f>IFERROR(VLOOKUP($E223,OLD!$Q$1:$DZ$1000,MATCH("expected_assists",OLD!$Q$1:$DZ$1,0),0),0)</f>
        <v>1.94</v>
      </c>
      <c r="W223" s="93">
        <f>IFERROR(VLOOKUP($E223,OLD!$Q$1:$DZ$1000,MATCH("total_points",OLD!$Q$1:$DZ$1,0),0),0)</f>
        <v>45</v>
      </c>
      <c r="X223" s="27">
        <f>IFERROR(VLOOKUP(E223,OLD!$Q$1:$BZ$1000,MATCH("defensive_contribution",OLD!$Q$1:$BZ$1,0),0),"")</f>
        <v>148</v>
      </c>
      <c r="Z223" s="26" t="str">
        <f>API!O223&amp;" "&amp;API!Y223</f>
        <v>0 FALSE</v>
      </c>
      <c r="AA223" s="26">
        <f>API!AF223</f>
        <v>31</v>
      </c>
    </row>
    <row r="224" spans="1:27">
      <c r="A224" s="22" t="str">
        <f>IF([1]FINAL!A224=0,"",[1]FINAL!A224)</f>
        <v>Ryan Yates</v>
      </c>
      <c r="B224" s="22" t="str">
        <f>IF([1]FINAL!C224=0,"",[1]FINAL!C224)</f>
        <v>Yates</v>
      </c>
      <c r="C224" s="22" t="str">
        <f>IF([1]FINAL!E224=0,"",[1]FINAL!E224)</f>
        <v/>
      </c>
      <c r="D224" s="22" t="str">
        <f>IF([1]FINAL!G224=0,"",[1]FINAL!G224)</f>
        <v/>
      </c>
      <c r="E224" s="85">
        <f>[1]FINAL!$AO224</f>
        <v>489</v>
      </c>
      <c r="F224" s="26" t="str">
        <f>[1]FINAL!$V224</f>
        <v>NFO</v>
      </c>
      <c r="G224" s="27">
        <f>IFERROR(VLOOKUP($F224,Table2!$B$1:$C$21,MATCH("MP",Table2!$B$1:$C$1,0),0),"")</f>
        <v>38</v>
      </c>
      <c r="H224" s="23">
        <f>IFERROR(VLOOKUP(A224,PlayingTime!$B$1:$T$1001,MATCH("Min",PlayingTime!$B$2:$T$2,0),0),0)</f>
        <v>617</v>
      </c>
      <c r="I224" s="23">
        <f>IFERROR(VLOOKUP(B224,PlayingTime!$B$1:$T$1001,MATCH("Min",PlayingTime!$B$2:$T$2,0),0),0)</f>
        <v>0</v>
      </c>
      <c r="J224" s="23">
        <f>IFERROR(VLOOKUP(C224,PlayingTime!$B$1:$T$1001,MATCH("Min",PlayingTime!$B$2:$T$2,0),0),0)</f>
        <v>0</v>
      </c>
      <c r="K224" s="23">
        <f>IFERROR(VLOOKUP(D224,PlayingTime!$B$1:$T$1001,MATCH("Min",PlayingTime!$B$2:$T$2,0),0),0)</f>
        <v>0</v>
      </c>
      <c r="L224" s="93">
        <f>IFERROR(VLOOKUP($E224,OLD!$Q$1:$DZ$1000,MATCH("minutes",OLD!$Q$1:$DZ$1,0),0),0)</f>
        <v>602</v>
      </c>
      <c r="M224" s="22">
        <f>IFERROR(VLOOKUP(A224,#REF!,MATCH("xG",#REF!,0),0),0)</f>
        <v>0</v>
      </c>
      <c r="N224" s="22">
        <f>IFERROR(VLOOKUP(B224,#REF!,MATCH("xG",#REF!,0),0),0)</f>
        <v>0</v>
      </c>
      <c r="O224" s="22">
        <f>IFERROR(VLOOKUP(C224,#REF!,MATCH("xG",#REF!,0),0),0)</f>
        <v>0</v>
      </c>
      <c r="P224" s="22">
        <f>IFERROR(VLOOKUP(D224,#REF!,MATCH("xG",#REF!,0),0),0)</f>
        <v>0</v>
      </c>
      <c r="Q224" s="92">
        <f>IFERROR(VLOOKUP($E224,OLD!$Q$1:$DZ$1000,MATCH("expected_goals",OLD!$Q$1:$DZ$1,0),0),0)</f>
        <v>0.49</v>
      </c>
      <c r="R224" s="22">
        <f>IFERROR(VLOOKUP(A224,#REF!,MATCH("xAG",#REF!,0),0),0)</f>
        <v>0</v>
      </c>
      <c r="S224" s="22">
        <f>IFERROR(VLOOKUP(B224,#REF!,MATCH("xAG",#REF!,0),0),0)</f>
        <v>0</v>
      </c>
      <c r="T224" s="22">
        <f>IFERROR(VLOOKUP(C224,#REF!,MATCH("xAG",#REF!,0),0),0)</f>
        <v>0</v>
      </c>
      <c r="U224" s="22">
        <f>IFERROR(VLOOKUP(D224,#REF!,MATCH("xAG",#REF!,0),0),0)</f>
        <v>0</v>
      </c>
      <c r="V224" s="92">
        <f>IFERROR(VLOOKUP($E224,OLD!$Q$1:$DZ$1000,MATCH("expected_assists",OLD!$Q$1:$DZ$1,0),0),0)</f>
        <v>0.37</v>
      </c>
      <c r="W224" s="93">
        <f>IFERROR(VLOOKUP($E224,OLD!$Q$1:$DZ$1000,MATCH("total_points",OLD!$Q$1:$DZ$1,0),0),0)</f>
        <v>30</v>
      </c>
      <c r="X224" s="27">
        <f>IFERROR(VLOOKUP(E224,OLD!$Q$1:$BZ$1000,MATCH("defensive_contribution",OLD!$Q$1:$BZ$1,0),0),"")</f>
        <v>69</v>
      </c>
      <c r="Z224" s="26" t="str">
        <f>API!O224&amp;" "&amp;API!Y224</f>
        <v>0 FALSE</v>
      </c>
      <c r="AA224" s="26">
        <f>API!AF224</f>
        <v>31</v>
      </c>
    </row>
    <row r="225" spans="1:27">
      <c r="A225" s="22" t="str">
        <f>IF([1]FINAL!A225=0,"",[1]FINAL!A225)</f>
        <v>Harrison Reed</v>
      </c>
      <c r="B225" s="22" t="str">
        <f>IF([1]FINAL!C225=0,"",[1]FINAL!C225)</f>
        <v>Reed</v>
      </c>
      <c r="C225" s="22" t="str">
        <f>IF([1]FINAL!E225=0,"",[1]FINAL!E225)</f>
        <v/>
      </c>
      <c r="D225" s="22" t="str">
        <f>IF([1]FINAL!G225=0,"",[1]FINAL!G225)</f>
        <v/>
      </c>
      <c r="E225" s="85">
        <f>[1]FINAL!$AO225</f>
        <v>270</v>
      </c>
      <c r="F225" s="26" t="str">
        <f>[1]FINAL!$V225</f>
        <v>FUL</v>
      </c>
      <c r="G225" s="27">
        <f>IFERROR(VLOOKUP($F225,Table2!$B$1:$C$21,MATCH("MP",Table2!$B$1:$C$1,0),0),"")</f>
        <v>38</v>
      </c>
      <c r="H225" s="23">
        <f>IFERROR(VLOOKUP(A225,PlayingTime!$B$1:$T$1001,MATCH("Min",PlayingTime!$B$2:$T$2,0),0),0)</f>
        <v>94</v>
      </c>
      <c r="I225" s="23">
        <f>IFERROR(VLOOKUP(B225,PlayingTime!$B$1:$T$1001,MATCH("Min",PlayingTime!$B$2:$T$2,0),0),0)</f>
        <v>0</v>
      </c>
      <c r="J225" s="23">
        <f>IFERROR(VLOOKUP(C225,PlayingTime!$B$1:$T$1001,MATCH("Min",PlayingTime!$B$2:$T$2,0),0),0)</f>
        <v>0</v>
      </c>
      <c r="K225" s="23">
        <f>IFERROR(VLOOKUP(D225,PlayingTime!$B$1:$T$1001,MATCH("Min",PlayingTime!$B$2:$T$2,0),0),0)</f>
        <v>0</v>
      </c>
      <c r="L225" s="93">
        <f>IFERROR(VLOOKUP($E225,OLD!$Q$1:$DZ$1000,MATCH("minutes",OLD!$Q$1:$DZ$1,0),0),0)</f>
        <v>89</v>
      </c>
      <c r="M225" s="22">
        <f>IFERROR(VLOOKUP(A225,#REF!,MATCH("xG",#REF!,0),0),0)</f>
        <v>0</v>
      </c>
      <c r="N225" s="22">
        <f>IFERROR(VLOOKUP(B225,#REF!,MATCH("xG",#REF!,0),0),0)</f>
        <v>0</v>
      </c>
      <c r="O225" s="22">
        <f>IFERROR(VLOOKUP(C225,#REF!,MATCH("xG",#REF!,0),0),0)</f>
        <v>0</v>
      </c>
      <c r="P225" s="22">
        <f>IFERROR(VLOOKUP(D225,#REF!,MATCH("xG",#REF!,0),0),0)</f>
        <v>0</v>
      </c>
      <c r="Q225" s="92">
        <f>IFERROR(VLOOKUP($E225,OLD!$Q$1:$DZ$1000,MATCH("expected_goals",OLD!$Q$1:$DZ$1,0),0),0)</f>
        <v>0.13</v>
      </c>
      <c r="R225" s="22">
        <f>IFERROR(VLOOKUP(A225,#REF!,MATCH("xAG",#REF!,0),0),0)</f>
        <v>0</v>
      </c>
      <c r="S225" s="22">
        <f>IFERROR(VLOOKUP(B225,#REF!,MATCH("xAG",#REF!,0),0),0)</f>
        <v>0</v>
      </c>
      <c r="T225" s="22">
        <f>IFERROR(VLOOKUP(C225,#REF!,MATCH("xAG",#REF!,0),0),0)</f>
        <v>0</v>
      </c>
      <c r="U225" s="22">
        <f>IFERROR(VLOOKUP(D225,#REF!,MATCH("xAG",#REF!,0),0),0)</f>
        <v>0</v>
      </c>
      <c r="V225" s="92">
        <f>IFERROR(VLOOKUP($E225,OLD!$Q$1:$DZ$1000,MATCH("expected_assists",OLD!$Q$1:$DZ$1,0),0),0)</f>
        <v>0.45</v>
      </c>
      <c r="W225" s="93">
        <f>IFERROR(VLOOKUP($E225,OLD!$Q$1:$DZ$1000,MATCH("total_points",OLD!$Q$1:$DZ$1,0),0),0)</f>
        <v>15</v>
      </c>
      <c r="X225" s="27">
        <f>IFERROR(VLOOKUP(E225,OLD!$Q$1:$BZ$1000,MATCH("defensive_contribution",OLD!$Q$1:$BZ$1,0),0),"")</f>
        <v>6</v>
      </c>
      <c r="Z225" s="26" t="str">
        <f>API!O225&amp;" "&amp;API!Y225</f>
        <v>0 FALSE</v>
      </c>
      <c r="AA225" s="26">
        <f>API!AF225</f>
        <v>31</v>
      </c>
    </row>
    <row r="226" spans="1:27">
      <c r="A226" s="22" t="str">
        <f>IF([1]FINAL!A226=0,"",[1]FINAL!A226)</f>
        <v>Harry Howell</v>
      </c>
      <c r="B226" s="22" t="str">
        <f>IF([1]FINAL!C226=0,"",[1]FINAL!C226)</f>
        <v>Howell</v>
      </c>
      <c r="C226" s="22" t="str">
        <f>IF([1]FINAL!E226=0,"",[1]FINAL!E226)</f>
        <v/>
      </c>
      <c r="D226" s="22" t="str">
        <f>IF([1]FINAL!G226=0,"",[1]FINAL!G226)</f>
        <v/>
      </c>
      <c r="E226" s="85">
        <f>[1]FINAL!$AO226</f>
        <v>132</v>
      </c>
      <c r="F226" s="26" t="str">
        <f>[1]FINAL!$V226</f>
        <v>BHA</v>
      </c>
      <c r="G226" s="27">
        <f>IFERROR(VLOOKUP($F226,Table2!$B$1:$C$21,MATCH("MP",Table2!$B$1:$C$1,0),0),"")</f>
        <v>38</v>
      </c>
      <c r="H226" s="23">
        <f>IFERROR(VLOOKUP(A226,PlayingTime!$B$1:$T$1001,MATCH("Min",PlayingTime!$B$2:$T$2,0),0),0)</f>
        <v>94</v>
      </c>
      <c r="I226" s="23">
        <f>IFERROR(VLOOKUP(B226,PlayingTime!$B$1:$T$1001,MATCH("Min",PlayingTime!$B$2:$T$2,0),0),0)</f>
        <v>0</v>
      </c>
      <c r="J226" s="23">
        <f>IFERROR(VLOOKUP(C226,PlayingTime!$B$1:$T$1001,MATCH("Min",PlayingTime!$B$2:$T$2,0),0),0)</f>
        <v>0</v>
      </c>
      <c r="K226" s="23">
        <f>IFERROR(VLOOKUP(D226,PlayingTime!$B$1:$T$1001,MATCH("Min",PlayingTime!$B$2:$T$2,0),0),0)</f>
        <v>0</v>
      </c>
      <c r="L226" s="93">
        <f>IFERROR(VLOOKUP($E226,OLD!$Q$1:$DZ$1000,MATCH("minutes",OLD!$Q$1:$DZ$1,0),0),0)</f>
        <v>92</v>
      </c>
      <c r="M226" s="22">
        <f>IFERROR(VLOOKUP(A226,#REF!,MATCH("xG",#REF!,0),0),0)</f>
        <v>0</v>
      </c>
      <c r="N226" s="22">
        <f>IFERROR(VLOOKUP(B226,#REF!,MATCH("xG",#REF!,0),0),0)</f>
        <v>0</v>
      </c>
      <c r="O226" s="22">
        <f>IFERROR(VLOOKUP(C226,#REF!,MATCH("xG",#REF!,0),0),0)</f>
        <v>0</v>
      </c>
      <c r="P226" s="22">
        <f>IFERROR(VLOOKUP(D226,#REF!,MATCH("xG",#REF!,0),0),0)</f>
        <v>0</v>
      </c>
      <c r="Q226" s="92">
        <f>IFERROR(VLOOKUP($E226,OLD!$Q$1:$DZ$1000,MATCH("expected_goals",OLD!$Q$1:$DZ$1,0),0),0)</f>
        <v>0</v>
      </c>
      <c r="R226" s="22">
        <f>IFERROR(VLOOKUP(A226,#REF!,MATCH("xAG",#REF!,0),0),0)</f>
        <v>0</v>
      </c>
      <c r="S226" s="22">
        <f>IFERROR(VLOOKUP(B226,#REF!,MATCH("xAG",#REF!,0),0),0)</f>
        <v>0</v>
      </c>
      <c r="T226" s="22">
        <f>IFERROR(VLOOKUP(C226,#REF!,MATCH("xAG",#REF!,0),0),0)</f>
        <v>0</v>
      </c>
      <c r="U226" s="22">
        <f>IFERROR(VLOOKUP(D226,#REF!,MATCH("xAG",#REF!,0),0),0)</f>
        <v>0</v>
      </c>
      <c r="V226" s="92">
        <f>IFERROR(VLOOKUP($E226,OLD!$Q$1:$DZ$1000,MATCH("expected_assists",OLD!$Q$1:$DZ$1,0),0),0)</f>
        <v>0.03</v>
      </c>
      <c r="W226" s="93">
        <f>IFERROR(VLOOKUP($E226,OLD!$Q$1:$DZ$1000,MATCH("total_points",OLD!$Q$1:$DZ$1,0),0),0)</f>
        <v>4</v>
      </c>
      <c r="X226" s="27">
        <f>IFERROR(VLOOKUP(E226,OLD!$Q$1:$BZ$1000,MATCH("defensive_contribution",OLD!$Q$1:$BZ$1,0),0),"")</f>
        <v>7</v>
      </c>
      <c r="Z226" s="26" t="str">
        <f>API!O226&amp;" "&amp;API!Y226</f>
        <v>0 FALSE</v>
      </c>
      <c r="AA226" s="26">
        <f>API!AF226</f>
        <v>31</v>
      </c>
    </row>
    <row r="227" spans="1:27">
      <c r="A227" s="22" t="str">
        <f>IF([1]FINAL!A227=0,"",[1]FINAL!A227)</f>
        <v>Divine Mukasa</v>
      </c>
      <c r="B227" s="22" t="str">
        <f>IF([1]FINAL!C227=0,"",[1]FINAL!C227)</f>
        <v>Mukasa</v>
      </c>
      <c r="C227" s="22" t="str">
        <f>IF([1]FINAL!E227=0,"",[1]FINAL!E227)</f>
        <v/>
      </c>
      <c r="D227" s="22" t="str">
        <f>IF([1]FINAL!G227=0,"",[1]FINAL!G227)</f>
        <v/>
      </c>
      <c r="E227" s="85">
        <f>[1]FINAL!$AO227</f>
        <v>409</v>
      </c>
      <c r="F227" s="26" t="str">
        <f>[1]FINAL!$V227</f>
        <v>MCI</v>
      </c>
      <c r="G227" s="27">
        <f>IFERROR(VLOOKUP($F227,Table2!$B$1:$C$21,MATCH("MP",Table2!$B$1:$C$1,0),0),"")</f>
        <v>38</v>
      </c>
      <c r="H227" s="23">
        <f>IFERROR(VLOOKUP(A227,PlayingTime!$B$1:$T$1001,MATCH("Min",PlayingTime!$B$2:$T$2,0),0),0)</f>
        <v>27</v>
      </c>
      <c r="I227" s="23">
        <f>IFERROR(VLOOKUP(B227,PlayingTime!$B$1:$T$1001,MATCH("Min",PlayingTime!$B$2:$T$2,0),0),0)</f>
        <v>0</v>
      </c>
      <c r="J227" s="23">
        <f>IFERROR(VLOOKUP(C227,PlayingTime!$B$1:$T$1001,MATCH("Min",PlayingTime!$B$2:$T$2,0),0),0)</f>
        <v>0</v>
      </c>
      <c r="K227" s="23">
        <f>IFERROR(VLOOKUP(D227,PlayingTime!$B$1:$T$1001,MATCH("Min",PlayingTime!$B$2:$T$2,0),0),0)</f>
        <v>0</v>
      </c>
      <c r="L227" s="93">
        <f>IFERROR(VLOOKUP($E227,OLD!$Q$1:$DZ$1000,MATCH("minutes",OLD!$Q$1:$DZ$1,0),0),0)</f>
        <v>25</v>
      </c>
      <c r="M227" s="22">
        <f>IFERROR(VLOOKUP(A227,#REF!,MATCH("xG",#REF!,0),0),0)</f>
        <v>0</v>
      </c>
      <c r="N227" s="22">
        <f>IFERROR(VLOOKUP(B227,#REF!,MATCH("xG",#REF!,0),0),0)</f>
        <v>0</v>
      </c>
      <c r="O227" s="22">
        <f>IFERROR(VLOOKUP(C227,#REF!,MATCH("xG",#REF!,0),0),0)</f>
        <v>0</v>
      </c>
      <c r="P227" s="22">
        <f>IFERROR(VLOOKUP(D227,#REF!,MATCH("xG",#REF!,0),0),0)</f>
        <v>0</v>
      </c>
      <c r="Q227" s="92">
        <f>IFERROR(VLOOKUP($E227,OLD!$Q$1:$DZ$1000,MATCH("expected_goals",OLD!$Q$1:$DZ$1,0),0),0)</f>
        <v>0</v>
      </c>
      <c r="R227" s="22">
        <f>IFERROR(VLOOKUP(A227,#REF!,MATCH("xAG",#REF!,0),0),0)</f>
        <v>0</v>
      </c>
      <c r="S227" s="22">
        <f>IFERROR(VLOOKUP(B227,#REF!,MATCH("xAG",#REF!,0),0),0)</f>
        <v>0</v>
      </c>
      <c r="T227" s="22">
        <f>IFERROR(VLOOKUP(C227,#REF!,MATCH("xAG",#REF!,0),0),0)</f>
        <v>0</v>
      </c>
      <c r="U227" s="22">
        <f>IFERROR(VLOOKUP(D227,#REF!,MATCH("xAG",#REF!,0),0),0)</f>
        <v>0</v>
      </c>
      <c r="V227" s="92">
        <f>IFERROR(VLOOKUP($E227,OLD!$Q$1:$DZ$1000,MATCH("expected_assists",OLD!$Q$1:$DZ$1,0),0),0)</f>
        <v>0.21</v>
      </c>
      <c r="W227" s="93">
        <f>IFERROR(VLOOKUP($E227,OLD!$Q$1:$DZ$1000,MATCH("total_points",OLD!$Q$1:$DZ$1,0),0),0)</f>
        <v>2</v>
      </c>
      <c r="X227" s="27">
        <f>IFERROR(VLOOKUP(E227,OLD!$Q$1:$BZ$1000,MATCH("defensive_contribution",OLD!$Q$1:$BZ$1,0),0),"")</f>
        <v>1</v>
      </c>
      <c r="Z227" s="26" t="str">
        <f>API!O227&amp;" "&amp;API!Y227</f>
        <v>0 FALSE</v>
      </c>
      <c r="AA227" s="26">
        <f>API!AF227</f>
        <v>31</v>
      </c>
    </row>
    <row r="228" spans="1:27">
      <c r="A228" s="22" t="str">
        <f>IF([1]FINAL!A228=0,"",[1]FINAL!A228)</f>
        <v>Tyler Fletcher</v>
      </c>
      <c r="B228" s="22" t="str">
        <f>IF([1]FINAL!C228=0,"",[1]FINAL!C228)</f>
        <v>Fletcher</v>
      </c>
      <c r="C228" s="22" t="str">
        <f>IF([1]FINAL!E228=0,"",[1]FINAL!E228)</f>
        <v/>
      </c>
      <c r="D228" s="22" t="str">
        <f>IF([1]FINAL!G228=0,"",[1]FINAL!G228)</f>
        <v/>
      </c>
      <c r="E228" s="85">
        <f>[1]FINAL!$AO228</f>
        <v>438</v>
      </c>
      <c r="F228" s="26" t="str">
        <f>[1]FINAL!$V228</f>
        <v>MUN</v>
      </c>
      <c r="G228" s="27">
        <f>IFERROR(VLOOKUP($F228,Table2!$B$1:$C$21,MATCH("MP",Table2!$B$1:$C$1,0),0),"")</f>
        <v>38</v>
      </c>
      <c r="H228" s="23">
        <f>IFERROR(VLOOKUP(A228,PlayingTime!$B$1:$T$1001,MATCH("Min",PlayingTime!$B$2:$T$2,0),0),0)</f>
        <v>18</v>
      </c>
      <c r="I228" s="23">
        <f>IFERROR(VLOOKUP(B228,PlayingTime!$B$1:$T$1001,MATCH("Min",PlayingTime!$B$2:$T$2,0),0),0)</f>
        <v>0</v>
      </c>
      <c r="J228" s="23">
        <f>IFERROR(VLOOKUP(C228,PlayingTime!$B$1:$T$1001,MATCH("Min",PlayingTime!$B$2:$T$2,0),0),0)</f>
        <v>0</v>
      </c>
      <c r="K228" s="23">
        <f>IFERROR(VLOOKUP(D228,PlayingTime!$B$1:$T$1001,MATCH("Min",PlayingTime!$B$2:$T$2,0),0),0)</f>
        <v>0</v>
      </c>
      <c r="L228" s="93">
        <f>IFERROR(VLOOKUP($E228,OLD!$Q$1:$DZ$1000,MATCH("minutes",OLD!$Q$1:$DZ$1,0),0),0)</f>
        <v>17</v>
      </c>
      <c r="M228" s="22">
        <f>IFERROR(VLOOKUP(A228,#REF!,MATCH("xG",#REF!,0),0),0)</f>
        <v>0</v>
      </c>
      <c r="N228" s="22">
        <f>IFERROR(VLOOKUP(B228,#REF!,MATCH("xG",#REF!,0),0),0)</f>
        <v>0</v>
      </c>
      <c r="O228" s="22">
        <f>IFERROR(VLOOKUP(C228,#REF!,MATCH("xG",#REF!,0),0),0)</f>
        <v>0</v>
      </c>
      <c r="P228" s="22">
        <f>IFERROR(VLOOKUP(D228,#REF!,MATCH("xG",#REF!,0),0),0)</f>
        <v>0</v>
      </c>
      <c r="Q228" s="92">
        <f>IFERROR(VLOOKUP($E228,OLD!$Q$1:$DZ$1000,MATCH("expected_goals",OLD!$Q$1:$DZ$1,0),0),0)</f>
        <v>0</v>
      </c>
      <c r="R228" s="22">
        <f>IFERROR(VLOOKUP(A228,#REF!,MATCH("xAG",#REF!,0),0),0)</f>
        <v>0</v>
      </c>
      <c r="S228" s="22">
        <f>IFERROR(VLOOKUP(B228,#REF!,MATCH("xAG",#REF!,0),0),0)</f>
        <v>0</v>
      </c>
      <c r="T228" s="22">
        <f>IFERROR(VLOOKUP(C228,#REF!,MATCH("xAG",#REF!,0),0),0)</f>
        <v>0</v>
      </c>
      <c r="U228" s="22">
        <f>IFERROR(VLOOKUP(D228,#REF!,MATCH("xAG",#REF!,0),0),0)</f>
        <v>0</v>
      </c>
      <c r="V228" s="92">
        <f>IFERROR(VLOOKUP($E228,OLD!$Q$1:$DZ$1000,MATCH("expected_assists",OLD!$Q$1:$DZ$1,0),0),0)</f>
        <v>0.01</v>
      </c>
      <c r="W228" s="93">
        <f>IFERROR(VLOOKUP($E228,OLD!$Q$1:$DZ$1000,MATCH("total_points",OLD!$Q$1:$DZ$1,0),0),0)</f>
        <v>2</v>
      </c>
      <c r="X228" s="27">
        <f>IFERROR(VLOOKUP(E228,OLD!$Q$1:$BZ$1000,MATCH("defensive_contribution",OLD!$Q$1:$BZ$1,0),0),"")</f>
        <v>2</v>
      </c>
      <c r="Z228" s="26" t="str">
        <f>API!O228&amp;" "&amp;API!Y228</f>
        <v>0 FALSE</v>
      </c>
      <c r="AA228" s="26">
        <f>API!AF228</f>
        <v>11</v>
      </c>
    </row>
    <row r="229" spans="1:27">
      <c r="A229" s="22" t="str">
        <f>IF([1]FINAL!A229=0,"",[1]FINAL!A229)</f>
        <v>Joél Drakes-Thomas</v>
      </c>
      <c r="B229" s="22" t="str">
        <f>IF([1]FINAL!C229=0,"",[1]FINAL!C229)</f>
        <v>Drakes-Thomas</v>
      </c>
      <c r="C229" s="22" t="str">
        <f>IF([1]FINAL!E229=0,"",[1]FINAL!E229)</f>
        <v/>
      </c>
      <c r="D229" s="22" t="str">
        <f>IF([1]FINAL!G229=0,"",[1]FINAL!G229)</f>
        <v/>
      </c>
      <c r="E229" s="85">
        <f>[1]FINAL!$AO229</f>
        <v>221</v>
      </c>
      <c r="F229" s="26" t="str">
        <f>[1]FINAL!$V229</f>
        <v>CRY</v>
      </c>
      <c r="G229" s="27">
        <f>IFERROR(VLOOKUP($F229,Table2!$B$1:$C$21,MATCH("MP",Table2!$B$1:$C$1,0),0),"")</f>
        <v>38</v>
      </c>
      <c r="H229" s="23">
        <f>IFERROR(VLOOKUP(A229,PlayingTime!$B$1:$T$1001,MATCH("Min",PlayingTime!$B$2:$T$2,0),0),0)</f>
        <v>9</v>
      </c>
      <c r="I229" s="23">
        <f>IFERROR(VLOOKUP(B229,PlayingTime!$B$1:$T$1001,MATCH("Min",PlayingTime!$B$2:$T$2,0),0),0)</f>
        <v>0</v>
      </c>
      <c r="J229" s="23">
        <f>IFERROR(VLOOKUP(C229,PlayingTime!$B$1:$T$1001,MATCH("Min",PlayingTime!$B$2:$T$2,0),0),0)</f>
        <v>0</v>
      </c>
      <c r="K229" s="23">
        <f>IFERROR(VLOOKUP(D229,PlayingTime!$B$1:$T$1001,MATCH("Min",PlayingTime!$B$2:$T$2,0),0),0)</f>
        <v>0</v>
      </c>
      <c r="L229" s="93">
        <f>IFERROR(VLOOKUP($E229,OLD!$Q$1:$DZ$1000,MATCH("minutes",OLD!$Q$1:$DZ$1,0),0),0)</f>
        <v>7</v>
      </c>
      <c r="M229" s="22">
        <f>IFERROR(VLOOKUP(A229,#REF!,MATCH("xG",#REF!,0),0),0)</f>
        <v>0</v>
      </c>
      <c r="N229" s="22">
        <f>IFERROR(VLOOKUP(B229,#REF!,MATCH("xG",#REF!,0),0),0)</f>
        <v>0</v>
      </c>
      <c r="O229" s="22">
        <f>IFERROR(VLOOKUP(C229,#REF!,MATCH("xG",#REF!,0),0),0)</f>
        <v>0</v>
      </c>
      <c r="P229" s="22">
        <f>IFERROR(VLOOKUP(D229,#REF!,MATCH("xG",#REF!,0),0),0)</f>
        <v>0</v>
      </c>
      <c r="Q229" s="92">
        <f>IFERROR(VLOOKUP($E229,OLD!$Q$1:$DZ$1000,MATCH("expected_goals",OLD!$Q$1:$DZ$1,0),0),0)</f>
        <v>0</v>
      </c>
      <c r="R229" s="22">
        <f>IFERROR(VLOOKUP(A229,#REF!,MATCH("xAG",#REF!,0),0),0)</f>
        <v>0</v>
      </c>
      <c r="S229" s="22">
        <f>IFERROR(VLOOKUP(B229,#REF!,MATCH("xAG",#REF!,0),0),0)</f>
        <v>0</v>
      </c>
      <c r="T229" s="22">
        <f>IFERROR(VLOOKUP(C229,#REF!,MATCH("xAG",#REF!,0),0),0)</f>
        <v>0</v>
      </c>
      <c r="U229" s="22">
        <f>IFERROR(VLOOKUP(D229,#REF!,MATCH("xAG",#REF!,0),0),0)</f>
        <v>0</v>
      </c>
      <c r="V229" s="92">
        <f>IFERROR(VLOOKUP($E229,OLD!$Q$1:$DZ$1000,MATCH("expected_assists",OLD!$Q$1:$DZ$1,0),0),0)</f>
        <v>0</v>
      </c>
      <c r="W229" s="93">
        <f>IFERROR(VLOOKUP($E229,OLD!$Q$1:$DZ$1000,MATCH("total_points",OLD!$Q$1:$DZ$1,0),0),0)</f>
        <v>2</v>
      </c>
      <c r="X229" s="27">
        <f>IFERROR(VLOOKUP(E229,OLD!$Q$1:$BZ$1000,MATCH("defensive_contribution",OLD!$Q$1:$BZ$1,0),0),"")</f>
        <v>3</v>
      </c>
      <c r="Z229" s="26" t="str">
        <f>API!O229&amp;" "&amp;API!Y229</f>
        <v>0 FALSE</v>
      </c>
      <c r="AA229" s="26">
        <f>API!AF229</f>
        <v>11</v>
      </c>
    </row>
    <row r="230" spans="1:27">
      <c r="A230" s="22" t="str">
        <f>IF([1]FINAL!A230=0,"",[1]FINAL!A230)</f>
        <v>George Hemmings</v>
      </c>
      <c r="B230" s="22" t="str">
        <f>IF([1]FINAL!C230=0,"",[1]FINAL!C230)</f>
        <v>George Hemmings</v>
      </c>
      <c r="C230" s="22" t="str">
        <f>IF([1]FINAL!E230=0,"",[1]FINAL!E230)</f>
        <v/>
      </c>
      <c r="D230" s="22" t="str">
        <f>IF([1]FINAL!G230=0,"",[1]FINAL!G230)</f>
        <v/>
      </c>
      <c r="E230" s="85">
        <f>[1]FINAL!$AO230</f>
        <v>51</v>
      </c>
      <c r="F230" s="26" t="str">
        <f>[1]FINAL!$V230</f>
        <v>AVL</v>
      </c>
      <c r="G230" s="27">
        <f>IFERROR(VLOOKUP($F230,Table2!$B$1:$C$21,MATCH("MP",Table2!$B$1:$C$1,0),0),"")</f>
        <v>38</v>
      </c>
      <c r="H230" s="23">
        <f>IFERROR(VLOOKUP(A230,PlayingTime!$B$1:$T$1001,MATCH("Min",PlayingTime!$B$2:$T$2,0),0),0)</f>
        <v>27</v>
      </c>
      <c r="I230" s="23">
        <f>IFERROR(VLOOKUP(B230,PlayingTime!$B$1:$T$1001,MATCH("Min",PlayingTime!$B$2:$T$2,0),0),0)</f>
        <v>27</v>
      </c>
      <c r="J230" s="23">
        <f>IFERROR(VLOOKUP(C230,PlayingTime!$B$1:$T$1001,MATCH("Min",PlayingTime!$B$2:$T$2,0),0),0)</f>
        <v>0</v>
      </c>
      <c r="K230" s="23">
        <f>IFERROR(VLOOKUP(D230,PlayingTime!$B$1:$T$1001,MATCH("Min",PlayingTime!$B$2:$T$2,0),0),0)</f>
        <v>0</v>
      </c>
      <c r="L230" s="93">
        <f>IFERROR(VLOOKUP($E230,OLD!$Q$1:$DZ$1000,MATCH("minutes",OLD!$Q$1:$DZ$1,0),0),0)</f>
        <v>25</v>
      </c>
      <c r="M230" s="22">
        <f>IFERROR(VLOOKUP(A230,#REF!,MATCH("xG",#REF!,0),0),0)</f>
        <v>0</v>
      </c>
      <c r="N230" s="22">
        <f>IFERROR(VLOOKUP(B230,#REF!,MATCH("xG",#REF!,0),0),0)</f>
        <v>0</v>
      </c>
      <c r="O230" s="22">
        <f>IFERROR(VLOOKUP(C230,#REF!,MATCH("xG",#REF!,0),0),0)</f>
        <v>0</v>
      </c>
      <c r="P230" s="22">
        <f>IFERROR(VLOOKUP(D230,#REF!,MATCH("xG",#REF!,0),0),0)</f>
        <v>0</v>
      </c>
      <c r="Q230" s="92">
        <f>IFERROR(VLOOKUP($E230,OLD!$Q$1:$DZ$1000,MATCH("expected_goals",OLD!$Q$1:$DZ$1,0),0),0)</f>
        <v>0.04</v>
      </c>
      <c r="R230" s="22">
        <f>IFERROR(VLOOKUP(A230,#REF!,MATCH("xAG",#REF!,0),0),0)</f>
        <v>0</v>
      </c>
      <c r="S230" s="22">
        <f>IFERROR(VLOOKUP(B230,#REF!,MATCH("xAG",#REF!,0),0),0)</f>
        <v>0</v>
      </c>
      <c r="T230" s="22">
        <f>IFERROR(VLOOKUP(C230,#REF!,MATCH("xAG",#REF!,0),0),0)</f>
        <v>0</v>
      </c>
      <c r="U230" s="22">
        <f>IFERROR(VLOOKUP(D230,#REF!,MATCH("xAG",#REF!,0),0),0)</f>
        <v>0</v>
      </c>
      <c r="V230" s="92">
        <f>IFERROR(VLOOKUP($E230,OLD!$Q$1:$DZ$1000,MATCH("expected_assists",OLD!$Q$1:$DZ$1,0),0),0)</f>
        <v>0.01</v>
      </c>
      <c r="W230" s="93">
        <f>IFERROR(VLOOKUP($E230,OLD!$Q$1:$DZ$1000,MATCH("total_points",OLD!$Q$1:$DZ$1,0),0),0)</f>
        <v>2</v>
      </c>
      <c r="X230" s="27">
        <f>IFERROR(VLOOKUP(E230,OLD!$Q$1:$BZ$1000,MATCH("defensive_contribution",OLD!$Q$1:$BZ$1,0),0),"")</f>
        <v>1</v>
      </c>
      <c r="Z230" s="26" t="str">
        <f>API!O230&amp;" "&amp;API!Y230</f>
        <v>0 FALSE</v>
      </c>
      <c r="AA230" s="26">
        <f>API!AF230</f>
        <v>11</v>
      </c>
    </row>
    <row r="231" spans="1:27">
      <c r="A231" s="22" t="str">
        <f>IF([1]FINAL!A231=0,"",[1]FINAL!A231)</f>
        <v>Callum Olusesi</v>
      </c>
      <c r="B231" s="22" t="str">
        <f>IF([1]FINAL!C231=0,"",[1]FINAL!C231)</f>
        <v>Olusesi</v>
      </c>
      <c r="C231" s="22" t="str">
        <f>IF([1]FINAL!E231=0,"",[1]FINAL!E231)</f>
        <v/>
      </c>
      <c r="D231" s="22" t="str">
        <f>IF([1]FINAL!G231=0,"",[1]FINAL!G231)</f>
        <v/>
      </c>
      <c r="E231" s="85">
        <f>[1]FINAL!$AO231</f>
        <v>524</v>
      </c>
      <c r="F231" s="26" t="str">
        <f>[1]FINAL!$V231</f>
        <v>TOT</v>
      </c>
      <c r="G231" s="27">
        <f>IFERROR(VLOOKUP($F231,Table2!$B$1:$C$21,MATCH("MP",Table2!$B$1:$C$1,0),0),"")</f>
        <v>38</v>
      </c>
      <c r="H231" s="23">
        <f>IFERROR(VLOOKUP(A231,PlayingTime!$B$1:$T$1001,MATCH("Min",PlayingTime!$B$2:$T$2,0),0),0)</f>
        <v>15</v>
      </c>
      <c r="I231" s="23">
        <f>IFERROR(VLOOKUP(B231,PlayingTime!$B$1:$T$1001,MATCH("Min",PlayingTime!$B$2:$T$2,0),0),0)</f>
        <v>0</v>
      </c>
      <c r="J231" s="23">
        <f>IFERROR(VLOOKUP(C231,PlayingTime!$B$1:$T$1001,MATCH("Min",PlayingTime!$B$2:$T$2,0),0),0)</f>
        <v>0</v>
      </c>
      <c r="K231" s="23">
        <f>IFERROR(VLOOKUP(D231,PlayingTime!$B$1:$T$1001,MATCH("Min",PlayingTime!$B$2:$T$2,0),0),0)</f>
        <v>0</v>
      </c>
      <c r="L231" s="93">
        <f>IFERROR(VLOOKUP($E231,OLD!$Q$1:$DZ$1000,MATCH("minutes",OLD!$Q$1:$DZ$1,0),0),0)</f>
        <v>14</v>
      </c>
      <c r="M231" s="22">
        <f>IFERROR(VLOOKUP(A231,#REF!,MATCH("xG",#REF!,0),0),0)</f>
        <v>0</v>
      </c>
      <c r="N231" s="22">
        <f>IFERROR(VLOOKUP(B231,#REF!,MATCH("xG",#REF!,0),0),0)</f>
        <v>0</v>
      </c>
      <c r="O231" s="22">
        <f>IFERROR(VLOOKUP(C231,#REF!,MATCH("xG",#REF!,0),0),0)</f>
        <v>0</v>
      </c>
      <c r="P231" s="22">
        <f>IFERROR(VLOOKUP(D231,#REF!,MATCH("xG",#REF!,0),0),0)</f>
        <v>0</v>
      </c>
      <c r="Q231" s="92">
        <f>IFERROR(VLOOKUP($E231,OLD!$Q$1:$DZ$1000,MATCH("expected_goals",OLD!$Q$1:$DZ$1,0),0),0)</f>
        <v>0</v>
      </c>
      <c r="R231" s="22">
        <f>IFERROR(VLOOKUP(A231,#REF!,MATCH("xAG",#REF!,0),0),0)</f>
        <v>0</v>
      </c>
      <c r="S231" s="22">
        <f>IFERROR(VLOOKUP(B231,#REF!,MATCH("xAG",#REF!,0),0),0)</f>
        <v>0</v>
      </c>
      <c r="T231" s="22">
        <f>IFERROR(VLOOKUP(C231,#REF!,MATCH("xAG",#REF!,0),0),0)</f>
        <v>0</v>
      </c>
      <c r="U231" s="22">
        <f>IFERROR(VLOOKUP(D231,#REF!,MATCH("xAG",#REF!,0),0),0)</f>
        <v>0</v>
      </c>
      <c r="V231" s="92">
        <f>IFERROR(VLOOKUP($E231,OLD!$Q$1:$DZ$1000,MATCH("expected_assists",OLD!$Q$1:$DZ$1,0),0),0)</f>
        <v>0.01</v>
      </c>
      <c r="W231" s="93">
        <f>IFERROR(VLOOKUP($E231,OLD!$Q$1:$DZ$1000,MATCH("total_points",OLD!$Q$1:$DZ$1,0),0),0)</f>
        <v>1</v>
      </c>
      <c r="X231" s="27">
        <f>IFERROR(VLOOKUP(E231,OLD!$Q$1:$BZ$1000,MATCH("defensive_contribution",OLD!$Q$1:$BZ$1,0),0),"")</f>
        <v>2</v>
      </c>
      <c r="Z231" s="26" t="str">
        <f>API!O231&amp;" "&amp;API!Y231</f>
        <v>0 FALSE</v>
      </c>
      <c r="AA231" s="26">
        <f>API!AF231</f>
        <v>11</v>
      </c>
    </row>
    <row r="232" spans="1:27">
      <c r="A232" s="22" t="str">
        <f>IF([1]FINAL!A232=0,"",[1]FINAL!A232)</f>
        <v>Bendito Mantato</v>
      </c>
      <c r="B232" s="22" t="str">
        <f>IF([1]FINAL!C232=0,"",[1]FINAL!C232)</f>
        <v>Bendito Mantato</v>
      </c>
      <c r="C232" s="22" t="str">
        <f>IF([1]FINAL!E232=0,"",[1]FINAL!E232)</f>
        <v/>
      </c>
      <c r="D232" s="22" t="str">
        <f>IF([1]FINAL!G232=0,"",[1]FINAL!G232)</f>
        <v/>
      </c>
      <c r="E232" s="85">
        <f>[1]FINAL!$AO232</f>
        <v>437</v>
      </c>
      <c r="F232" s="26" t="str">
        <f>[1]FINAL!$V232</f>
        <v>MUN</v>
      </c>
      <c r="G232" s="27">
        <f>IFERROR(VLOOKUP($F232,Table2!$B$1:$C$21,MATCH("MP",Table2!$B$1:$C$1,0),0),"")</f>
        <v>38</v>
      </c>
      <c r="H232" s="23">
        <f>IFERROR(VLOOKUP(A232,PlayingTime!$B$1:$T$1001,MATCH("Min",PlayingTime!$B$2:$T$2,0),0),0)</f>
        <v>16</v>
      </c>
      <c r="I232" s="23">
        <f>IFERROR(VLOOKUP(B232,PlayingTime!$B$1:$T$1001,MATCH("Min",PlayingTime!$B$2:$T$2,0),0),0)</f>
        <v>16</v>
      </c>
      <c r="J232" s="23">
        <f>IFERROR(VLOOKUP(C232,PlayingTime!$B$1:$T$1001,MATCH("Min",PlayingTime!$B$2:$T$2,0),0),0)</f>
        <v>0</v>
      </c>
      <c r="K232" s="23">
        <f>IFERROR(VLOOKUP(D232,PlayingTime!$B$1:$T$1001,MATCH("Min",PlayingTime!$B$2:$T$2,0),0),0)</f>
        <v>0</v>
      </c>
      <c r="L232" s="93">
        <f>IFERROR(VLOOKUP($E232,OLD!$Q$1:$DZ$1000,MATCH("minutes",OLD!$Q$1:$DZ$1,0),0),0)</f>
        <v>15</v>
      </c>
      <c r="M232" s="22">
        <f>IFERROR(VLOOKUP(A232,#REF!,MATCH("xG",#REF!,0),0),0)</f>
        <v>0</v>
      </c>
      <c r="N232" s="22">
        <f>IFERROR(VLOOKUP(B232,#REF!,MATCH("xG",#REF!,0),0),0)</f>
        <v>0</v>
      </c>
      <c r="O232" s="22">
        <f>IFERROR(VLOOKUP(C232,#REF!,MATCH("xG",#REF!,0),0),0)</f>
        <v>0</v>
      </c>
      <c r="P232" s="22">
        <f>IFERROR(VLOOKUP(D232,#REF!,MATCH("xG",#REF!,0),0),0)</f>
        <v>0</v>
      </c>
      <c r="Q232" s="92">
        <f>IFERROR(VLOOKUP($E232,OLD!$Q$1:$DZ$1000,MATCH("expected_goals",OLD!$Q$1:$DZ$1,0),0),0)</f>
        <v>0</v>
      </c>
      <c r="R232" s="22">
        <f>IFERROR(VLOOKUP(A232,#REF!,MATCH("xAG",#REF!,0),0),0)</f>
        <v>0</v>
      </c>
      <c r="S232" s="22">
        <f>IFERROR(VLOOKUP(B232,#REF!,MATCH("xAG",#REF!,0),0),0)</f>
        <v>0</v>
      </c>
      <c r="T232" s="22">
        <f>IFERROR(VLOOKUP(C232,#REF!,MATCH("xAG",#REF!,0),0),0)</f>
        <v>0</v>
      </c>
      <c r="U232" s="22">
        <f>IFERROR(VLOOKUP(D232,#REF!,MATCH("xAG",#REF!,0),0),0)</f>
        <v>0</v>
      </c>
      <c r="V232" s="92">
        <f>IFERROR(VLOOKUP($E232,OLD!$Q$1:$DZ$1000,MATCH("expected_assists",OLD!$Q$1:$DZ$1,0),0),0)</f>
        <v>0.01</v>
      </c>
      <c r="W232" s="93">
        <f>IFERROR(VLOOKUP($E232,OLD!$Q$1:$DZ$1000,MATCH("total_points",OLD!$Q$1:$DZ$1,0),0),0)</f>
        <v>1</v>
      </c>
      <c r="X232" s="27">
        <f>IFERROR(VLOOKUP(E232,OLD!$Q$1:$BZ$1000,MATCH("defensive_contribution",OLD!$Q$1:$BZ$1,0),0),"")</f>
        <v>0</v>
      </c>
      <c r="Z232" s="26" t="str">
        <f>API!O232&amp;" "&amp;API!Y232</f>
        <v>0 FALSE</v>
      </c>
      <c r="AA232" s="26">
        <f>API!AF232</f>
        <v>11</v>
      </c>
    </row>
    <row r="233" spans="1:27">
      <c r="A233" s="22" t="str">
        <f>IF([1]FINAL!A233=0,"",[1]FINAL!A233)</f>
        <v>Dário Luís Essugo</v>
      </c>
      <c r="B233" s="22" t="str">
        <f>IF([1]FINAL!C233=0,"",[1]FINAL!C233)</f>
        <v>D.Essugo</v>
      </c>
      <c r="C233" s="22" t="str">
        <f>IF([1]FINAL!E233=0,"",[1]FINAL!E233)</f>
        <v/>
      </c>
      <c r="D233" s="22" t="str">
        <f>IF([1]FINAL!G233=0,"",[1]FINAL!G233)</f>
        <v/>
      </c>
      <c r="E233" s="85">
        <f>[1]FINAL!$AO233</f>
        <v>163</v>
      </c>
      <c r="F233" s="26" t="str">
        <f>[1]FINAL!$V233</f>
        <v>CHE</v>
      </c>
      <c r="G233" s="27">
        <f>IFERROR(VLOOKUP($F233,Table2!$B$1:$C$21,MATCH("MP",Table2!$B$1:$C$1,0),0),"")</f>
        <v>38</v>
      </c>
      <c r="H233" s="23">
        <f>IFERROR(VLOOKUP(A233,PlayingTime!$B$1:$T$1001,MATCH("Min",PlayingTime!$B$2:$T$2,0),0),0)</f>
        <v>0</v>
      </c>
      <c r="I233" s="23">
        <f>IFERROR(VLOOKUP(B233,PlayingTime!$B$1:$T$1001,MATCH("Min",PlayingTime!$B$2:$T$2,0),0),0)</f>
        <v>0</v>
      </c>
      <c r="J233" s="23">
        <f>IFERROR(VLOOKUP(C233,PlayingTime!$B$1:$T$1001,MATCH("Min",PlayingTime!$B$2:$T$2,0),0),0)</f>
        <v>0</v>
      </c>
      <c r="K233" s="23">
        <f>IFERROR(VLOOKUP(D233,PlayingTime!$B$1:$T$1001,MATCH("Min",PlayingTime!$B$2:$T$2,0),0),0)</f>
        <v>0</v>
      </c>
      <c r="L233" s="93">
        <f>IFERROR(VLOOKUP($E233,OLD!$Q$1:$DZ$1000,MATCH("minutes",OLD!$Q$1:$DZ$1,0),0),0)</f>
        <v>26</v>
      </c>
      <c r="M233" s="22">
        <f>IFERROR(VLOOKUP(A233,#REF!,MATCH("xG",#REF!,0),0),0)</f>
        <v>0</v>
      </c>
      <c r="N233" s="22">
        <f>IFERROR(VLOOKUP(B233,#REF!,MATCH("xG",#REF!,0),0),0)</f>
        <v>0</v>
      </c>
      <c r="O233" s="22">
        <f>IFERROR(VLOOKUP(C233,#REF!,MATCH("xG",#REF!,0),0),0)</f>
        <v>0</v>
      </c>
      <c r="P233" s="22">
        <f>IFERROR(VLOOKUP(D233,#REF!,MATCH("xG",#REF!,0),0),0)</f>
        <v>0</v>
      </c>
      <c r="Q233" s="92">
        <f>IFERROR(VLOOKUP($E233,OLD!$Q$1:$DZ$1000,MATCH("expected_goals",OLD!$Q$1:$DZ$1,0),0),0)</f>
        <v>0</v>
      </c>
      <c r="R233" s="22">
        <f>IFERROR(VLOOKUP(A233,#REF!,MATCH("xAG",#REF!,0),0),0)</f>
        <v>0</v>
      </c>
      <c r="S233" s="22">
        <f>IFERROR(VLOOKUP(B233,#REF!,MATCH("xAG",#REF!,0),0),0)</f>
        <v>0</v>
      </c>
      <c r="T233" s="22">
        <f>IFERROR(VLOOKUP(C233,#REF!,MATCH("xAG",#REF!,0),0),0)</f>
        <v>0</v>
      </c>
      <c r="U233" s="22">
        <f>IFERROR(VLOOKUP(D233,#REF!,MATCH("xAG",#REF!,0),0),0)</f>
        <v>0</v>
      </c>
      <c r="V233" s="92">
        <f>IFERROR(VLOOKUP($E233,OLD!$Q$1:$DZ$1000,MATCH("expected_assists",OLD!$Q$1:$DZ$1,0),0),0)</f>
        <v>0.01</v>
      </c>
      <c r="W233" s="93">
        <f>IFERROR(VLOOKUP($E233,OLD!$Q$1:$DZ$1000,MATCH("total_points",OLD!$Q$1:$DZ$1,0),0),0)</f>
        <v>1</v>
      </c>
      <c r="X233" s="27">
        <f>IFERROR(VLOOKUP(E233,OLD!$Q$1:$BZ$1000,MATCH("defensive_contribution",OLD!$Q$1:$BZ$1,0),0),"")</f>
        <v>8</v>
      </c>
      <c r="Z233" s="26" t="str">
        <f>API!O233&amp;" "&amp;API!Y233</f>
        <v>0 FALSE</v>
      </c>
      <c r="AA233" s="26">
        <f>API!AF233</f>
        <v>11</v>
      </c>
    </row>
    <row r="234" spans="1:27">
      <c r="A234" s="22" t="str">
        <f>IF([1]FINAL!A234=0,"",[1]FINAL!A234)</f>
        <v>Nehemiah Oriola</v>
      </c>
      <c r="B234" s="22" t="str">
        <f>IF([1]FINAL!C234=0,"",[1]FINAL!C234)</f>
        <v>Oriola</v>
      </c>
      <c r="C234" s="22" t="str">
        <f>IF([1]FINAL!E234=0,"",[1]FINAL!E234)</f>
        <v/>
      </c>
      <c r="D234" s="22" t="str">
        <f>IF([1]FINAL!G234=0,"",[1]FINAL!G234)</f>
        <v/>
      </c>
      <c r="E234" s="85">
        <f>[1]FINAL!$AO234</f>
        <v>134</v>
      </c>
      <c r="F234" s="26" t="str">
        <f>[1]FINAL!$V234</f>
        <v>BHA</v>
      </c>
      <c r="G234" s="27">
        <f>IFERROR(VLOOKUP($F234,Table2!$B$1:$C$21,MATCH("MP",Table2!$B$1:$C$1,0),0),"")</f>
        <v>38</v>
      </c>
      <c r="H234" s="23">
        <f>IFERROR(VLOOKUP(A234,PlayingTime!$B$1:$T$1001,MATCH("Min",PlayingTime!$B$2:$T$2,0),0),0)</f>
        <v>1</v>
      </c>
      <c r="I234" s="23">
        <f>IFERROR(VLOOKUP(B234,PlayingTime!$B$1:$T$1001,MATCH("Min",PlayingTime!$B$2:$T$2,0),0),0)</f>
        <v>0</v>
      </c>
      <c r="J234" s="23">
        <f>IFERROR(VLOOKUP(C234,PlayingTime!$B$1:$T$1001,MATCH("Min",PlayingTime!$B$2:$T$2,0),0),0)</f>
        <v>0</v>
      </c>
      <c r="K234" s="23">
        <f>IFERROR(VLOOKUP(D234,PlayingTime!$B$1:$T$1001,MATCH("Min",PlayingTime!$B$2:$T$2,0),0),0)</f>
        <v>0</v>
      </c>
      <c r="L234" s="93">
        <f>IFERROR(VLOOKUP($E234,OLD!$Q$1:$DZ$1000,MATCH("minutes",OLD!$Q$1:$DZ$1,0),0),0)</f>
        <v>1</v>
      </c>
      <c r="M234" s="22">
        <f>IFERROR(VLOOKUP(A234,#REF!,MATCH("xG",#REF!,0),0),0)</f>
        <v>0</v>
      </c>
      <c r="N234" s="22">
        <f>IFERROR(VLOOKUP(B234,#REF!,MATCH("xG",#REF!,0),0),0)</f>
        <v>0</v>
      </c>
      <c r="O234" s="22">
        <f>IFERROR(VLOOKUP(C234,#REF!,MATCH("xG",#REF!,0),0),0)</f>
        <v>0</v>
      </c>
      <c r="P234" s="22">
        <f>IFERROR(VLOOKUP(D234,#REF!,MATCH("xG",#REF!,0),0),0)</f>
        <v>0</v>
      </c>
      <c r="Q234" s="92">
        <f>IFERROR(VLOOKUP($E234,OLD!$Q$1:$DZ$1000,MATCH("expected_goals",OLD!$Q$1:$DZ$1,0),0),0)</f>
        <v>0</v>
      </c>
      <c r="R234" s="22">
        <f>IFERROR(VLOOKUP(A234,#REF!,MATCH("xAG",#REF!,0),0),0)</f>
        <v>0</v>
      </c>
      <c r="S234" s="22">
        <f>IFERROR(VLOOKUP(B234,#REF!,MATCH("xAG",#REF!,0),0),0)</f>
        <v>0</v>
      </c>
      <c r="T234" s="22">
        <f>IFERROR(VLOOKUP(C234,#REF!,MATCH("xAG",#REF!,0),0),0)</f>
        <v>0</v>
      </c>
      <c r="U234" s="22">
        <f>IFERROR(VLOOKUP(D234,#REF!,MATCH("xAG",#REF!,0),0),0)</f>
        <v>0</v>
      </c>
      <c r="V234" s="92">
        <f>IFERROR(VLOOKUP($E234,OLD!$Q$1:$DZ$1000,MATCH("expected_assists",OLD!$Q$1:$DZ$1,0),0),0)</f>
        <v>0</v>
      </c>
      <c r="W234" s="93">
        <f>IFERROR(VLOOKUP($E234,OLD!$Q$1:$DZ$1000,MATCH("total_points",OLD!$Q$1:$DZ$1,0),0),0)</f>
        <v>1</v>
      </c>
      <c r="X234" s="27">
        <f>IFERROR(VLOOKUP(E234,OLD!$Q$1:$BZ$1000,MATCH("defensive_contribution",OLD!$Q$1:$BZ$1,0),0),"")</f>
        <v>0</v>
      </c>
      <c r="Z234" s="26" t="str">
        <f>API!O234&amp;" "&amp;API!Y234</f>
        <v>0 FALSE</v>
      </c>
      <c r="AA234" s="26">
        <f>API!AF234</f>
        <v>11</v>
      </c>
    </row>
    <row r="235" spans="1:27">
      <c r="A235" s="22" t="str">
        <f>IF([1]FINAL!A235=0,"",[1]FINAL!A235)</f>
        <v>Bradley Burrowes</v>
      </c>
      <c r="B235" s="22" t="str">
        <f>IF([1]FINAL!C235=0,"",[1]FINAL!C235)</f>
        <v>Burrowes</v>
      </c>
      <c r="C235" s="22" t="str">
        <f>IF([1]FINAL!E235=0,"",[1]FINAL!E235)</f>
        <v/>
      </c>
      <c r="D235" s="22" t="str">
        <f>IF([1]FINAL!G235=0,"",[1]FINAL!G235)</f>
        <v/>
      </c>
      <c r="E235" s="85">
        <f>[1]FINAL!$AO235</f>
        <v>50</v>
      </c>
      <c r="F235" s="26" t="str">
        <f>[1]FINAL!$V235</f>
        <v>AVL</v>
      </c>
      <c r="G235" s="27">
        <f>IFERROR(VLOOKUP($F235,Table2!$B$1:$C$21,MATCH("MP",Table2!$B$1:$C$1,0),0),"")</f>
        <v>38</v>
      </c>
      <c r="H235" s="23">
        <f>IFERROR(VLOOKUP(A235,PlayingTime!$B$1:$T$1001,MATCH("Min",PlayingTime!$B$2:$T$2,0),0),0)</f>
        <v>17</v>
      </c>
      <c r="I235" s="23">
        <f>IFERROR(VLOOKUP(B235,PlayingTime!$B$1:$T$1001,MATCH("Min",PlayingTime!$B$2:$T$2,0),0),0)</f>
        <v>0</v>
      </c>
      <c r="J235" s="23">
        <f>IFERROR(VLOOKUP(C235,PlayingTime!$B$1:$T$1001,MATCH("Min",PlayingTime!$B$2:$T$2,0),0),0)</f>
        <v>0</v>
      </c>
      <c r="K235" s="23">
        <f>IFERROR(VLOOKUP(D235,PlayingTime!$B$1:$T$1001,MATCH("Min",PlayingTime!$B$2:$T$2,0),0),0)</f>
        <v>0</v>
      </c>
      <c r="L235" s="93">
        <f>IFERROR(VLOOKUP($E235,OLD!$Q$1:$DZ$1000,MATCH("minutes",OLD!$Q$1:$DZ$1,0),0),0)</f>
        <v>16</v>
      </c>
      <c r="M235" s="22">
        <f>IFERROR(VLOOKUP(A235,#REF!,MATCH("xG",#REF!,0),0),0)</f>
        <v>0</v>
      </c>
      <c r="N235" s="22">
        <f>IFERROR(VLOOKUP(B235,#REF!,MATCH("xG",#REF!,0),0),0)</f>
        <v>0</v>
      </c>
      <c r="O235" s="22">
        <f>IFERROR(VLOOKUP(C235,#REF!,MATCH("xG",#REF!,0),0),0)</f>
        <v>0</v>
      </c>
      <c r="P235" s="22">
        <f>IFERROR(VLOOKUP(D235,#REF!,MATCH("xG",#REF!,0),0),0)</f>
        <v>0</v>
      </c>
      <c r="Q235" s="92">
        <f>IFERROR(VLOOKUP($E235,OLD!$Q$1:$DZ$1000,MATCH("expected_goals",OLD!$Q$1:$DZ$1,0),0),0)</f>
        <v>0</v>
      </c>
      <c r="R235" s="22">
        <f>IFERROR(VLOOKUP(A235,#REF!,MATCH("xAG",#REF!,0),0),0)</f>
        <v>0</v>
      </c>
      <c r="S235" s="22">
        <f>IFERROR(VLOOKUP(B235,#REF!,MATCH("xAG",#REF!,0),0),0)</f>
        <v>0</v>
      </c>
      <c r="T235" s="22">
        <f>IFERROR(VLOOKUP(C235,#REF!,MATCH("xAG",#REF!,0),0),0)</f>
        <v>0</v>
      </c>
      <c r="U235" s="22">
        <f>IFERROR(VLOOKUP(D235,#REF!,MATCH("xAG",#REF!,0),0),0)</f>
        <v>0</v>
      </c>
      <c r="V235" s="92">
        <f>IFERROR(VLOOKUP($E235,OLD!$Q$1:$DZ$1000,MATCH("expected_assists",OLD!$Q$1:$DZ$1,0),0),0)</f>
        <v>0</v>
      </c>
      <c r="W235" s="93">
        <f>IFERROR(VLOOKUP($E235,OLD!$Q$1:$DZ$1000,MATCH("total_points",OLD!$Q$1:$DZ$1,0),0),0)</f>
        <v>1</v>
      </c>
      <c r="X235" s="27">
        <f>IFERROR(VLOOKUP(E235,OLD!$Q$1:$BZ$1000,MATCH("defensive_contribution",OLD!$Q$1:$BZ$1,0),0),"")</f>
        <v>1</v>
      </c>
      <c r="Z235" s="26" t="str">
        <f>API!O235&amp;" "&amp;API!Y235</f>
        <v>0 FALSE</v>
      </c>
      <c r="AA235" s="26">
        <f>API!AF235</f>
        <v>11</v>
      </c>
    </row>
    <row r="236" spans="1:27">
      <c r="A236" s="22" t="str">
        <f>IF([1]FINAL!A236=0,"",[1]FINAL!A236)</f>
        <v>James McConnell</v>
      </c>
      <c r="B236" s="22" t="str">
        <f>IF([1]FINAL!C236=0,"",[1]FINAL!C236)</f>
        <v>McConnell</v>
      </c>
      <c r="C236" s="22" t="str">
        <f>IF([1]FINAL!E236=0,"",[1]FINAL!E236)</f>
        <v/>
      </c>
      <c r="D236" s="22" t="str">
        <f>IF([1]FINAL!G236=0,"",[1]FINAL!G236)</f>
        <v/>
      </c>
      <c r="E236" s="85">
        <f>[1]FINAL!$AO236</f>
        <v>378</v>
      </c>
      <c r="F236" s="26" t="str">
        <f>[1]FINAL!$V236</f>
        <v>LIV</v>
      </c>
      <c r="G236" s="27">
        <f>IFERROR(VLOOKUP($F236,Table2!$B$1:$C$21,MATCH("MP",Table2!$B$1:$C$1,0),0),"")</f>
        <v>38</v>
      </c>
      <c r="H236" s="23">
        <f>IFERROR(VLOOKUP(A236,PlayingTime!$B$1:$T$1001,MATCH("Min",PlayingTime!$B$2:$T$2,0),0),0)</f>
        <v>0</v>
      </c>
      <c r="I236" s="23">
        <f>IFERROR(VLOOKUP(B236,PlayingTime!$B$1:$T$1001,MATCH("Min",PlayingTime!$B$2:$T$2,0),0),0)</f>
        <v>0</v>
      </c>
      <c r="J236" s="23">
        <f>IFERROR(VLOOKUP(C236,PlayingTime!$B$1:$T$1001,MATCH("Min",PlayingTime!$B$2:$T$2,0),0),0)</f>
        <v>0</v>
      </c>
      <c r="K236" s="23">
        <f>IFERROR(VLOOKUP(D236,PlayingTime!$B$1:$T$1001,MATCH("Min",PlayingTime!$B$2:$T$2,0),0),0)</f>
        <v>0</v>
      </c>
      <c r="L236" s="93">
        <f>IFERROR(VLOOKUP($E236,OLD!$Q$1:$DZ$1000,MATCH("minutes",OLD!$Q$1:$DZ$1,0),0),0)</f>
        <v>0</v>
      </c>
      <c r="M236" s="22">
        <f>IFERROR(VLOOKUP(A236,#REF!,MATCH("xG",#REF!,0),0),0)</f>
        <v>0</v>
      </c>
      <c r="N236" s="22">
        <f>IFERROR(VLOOKUP(B236,#REF!,MATCH("xG",#REF!,0),0),0)</f>
        <v>0</v>
      </c>
      <c r="O236" s="22">
        <f>IFERROR(VLOOKUP(C236,#REF!,MATCH("xG",#REF!,0),0),0)</f>
        <v>0</v>
      </c>
      <c r="P236" s="22">
        <f>IFERROR(VLOOKUP(D236,#REF!,MATCH("xG",#REF!,0),0),0)</f>
        <v>0</v>
      </c>
      <c r="Q236" s="92">
        <f>IFERROR(VLOOKUP($E236,OLD!$Q$1:$DZ$1000,MATCH("expected_goals",OLD!$Q$1:$DZ$1,0),0),0)</f>
        <v>0</v>
      </c>
      <c r="R236" s="22">
        <f>IFERROR(VLOOKUP(A236,#REF!,MATCH("xAG",#REF!,0),0),0)</f>
        <v>0</v>
      </c>
      <c r="S236" s="22">
        <f>IFERROR(VLOOKUP(B236,#REF!,MATCH("xAG",#REF!,0),0),0)</f>
        <v>0</v>
      </c>
      <c r="T236" s="22">
        <f>IFERROR(VLOOKUP(C236,#REF!,MATCH("xAG",#REF!,0),0),0)</f>
        <v>0</v>
      </c>
      <c r="U236" s="22">
        <f>IFERROR(VLOOKUP(D236,#REF!,MATCH("xAG",#REF!,0),0),0)</f>
        <v>0</v>
      </c>
      <c r="V236" s="92">
        <f>IFERROR(VLOOKUP($E236,OLD!$Q$1:$DZ$1000,MATCH("expected_assists",OLD!$Q$1:$DZ$1,0),0),0)</f>
        <v>0</v>
      </c>
      <c r="W236" s="93">
        <f>IFERROR(VLOOKUP($E236,OLD!$Q$1:$DZ$1000,MATCH("total_points",OLD!$Q$1:$DZ$1,0),0),0)</f>
        <v>0</v>
      </c>
      <c r="X236" s="27">
        <f>IFERROR(VLOOKUP(E236,OLD!$Q$1:$BZ$1000,MATCH("defensive_contribution",OLD!$Q$1:$BZ$1,0),0),"")</f>
        <v>0</v>
      </c>
      <c r="Z236" s="26" t="str">
        <f>API!O236&amp;" "&amp;API!Y236</f>
        <v>0 FALSE</v>
      </c>
      <c r="AA236" s="26">
        <f>API!AF236</f>
        <v>11</v>
      </c>
    </row>
    <row r="237" spans="1:27">
      <c r="A237" s="22" t="str">
        <f>IF([1]FINAL!A237=0,"",[1]FINAL!A237)</f>
        <v>Jack Taylor</v>
      </c>
      <c r="B237" s="22" t="str">
        <f>IF([1]FINAL!C237=0,"",[1]FINAL!C237)</f>
        <v>Taylor</v>
      </c>
      <c r="C237" s="22" t="str">
        <f>IF([1]FINAL!E237=0,"",[1]FINAL!E237)</f>
        <v/>
      </c>
      <c r="D237" s="22" t="str">
        <f>IF([1]FINAL!G237=0,"",[1]FINAL!G237)</f>
        <v/>
      </c>
      <c r="E237" s="85">
        <f>[1]FINAL!$AO237</f>
        <v>312</v>
      </c>
      <c r="F237" s="26" t="str">
        <f>[1]FINAL!$V237</f>
        <v>IPS</v>
      </c>
      <c r="G237" s="27">
        <f>IFERROR(VLOOKUP($F237,Table2!$B$1:$C$21,MATCH("MP",Table2!$B$1:$C$1,0),0),"")</f>
        <v>38</v>
      </c>
      <c r="H237" s="23">
        <f>IFERROR(VLOOKUP(A237,PlayingTime!$B$1:$T$1001,MATCH("Min",PlayingTime!$B$2:$T$2,0),0),0)</f>
        <v>2152</v>
      </c>
      <c r="I237" s="23">
        <f>IFERROR(VLOOKUP(B237,PlayingTime!$B$1:$T$1001,MATCH("Min",PlayingTime!$B$2:$T$2,0),0),0)</f>
        <v>0</v>
      </c>
      <c r="J237" s="23">
        <f>IFERROR(VLOOKUP(C237,PlayingTime!$B$1:$T$1001,MATCH("Min",PlayingTime!$B$2:$T$2,0),0),0)</f>
        <v>0</v>
      </c>
      <c r="K237" s="23">
        <f>IFERROR(VLOOKUP(D237,PlayingTime!$B$1:$T$1001,MATCH("Min",PlayingTime!$B$2:$T$2,0),0),0)</f>
        <v>0</v>
      </c>
      <c r="L237" s="93">
        <f>IFERROR(VLOOKUP($E237,OLD!$Q$1:$DZ$1000,MATCH("minutes",OLD!$Q$1:$DZ$1,0),0),0)</f>
        <v>0</v>
      </c>
      <c r="M237" s="22">
        <f>IFERROR(VLOOKUP(A237,#REF!,MATCH("xG",#REF!,0),0),0)</f>
        <v>0</v>
      </c>
      <c r="N237" s="22">
        <f>IFERROR(VLOOKUP(B237,#REF!,MATCH("xG",#REF!,0),0),0)</f>
        <v>0</v>
      </c>
      <c r="O237" s="22">
        <f>IFERROR(VLOOKUP(C237,#REF!,MATCH("xG",#REF!,0),0),0)</f>
        <v>0</v>
      </c>
      <c r="P237" s="22">
        <f>IFERROR(VLOOKUP(D237,#REF!,MATCH("xG",#REF!,0),0),0)</f>
        <v>0</v>
      </c>
      <c r="Q237" s="92">
        <f>IFERROR(VLOOKUP($E237,OLD!$Q$1:$DZ$1000,MATCH("expected_goals",OLD!$Q$1:$DZ$1,0),0),0)</f>
        <v>0</v>
      </c>
      <c r="R237" s="22">
        <f>IFERROR(VLOOKUP(A237,#REF!,MATCH("xAG",#REF!,0),0),0)</f>
        <v>0</v>
      </c>
      <c r="S237" s="22">
        <f>IFERROR(VLOOKUP(B237,#REF!,MATCH("xAG",#REF!,0),0),0)</f>
        <v>0</v>
      </c>
      <c r="T237" s="22">
        <f>IFERROR(VLOOKUP(C237,#REF!,MATCH("xAG",#REF!,0),0),0)</f>
        <v>0</v>
      </c>
      <c r="U237" s="22">
        <f>IFERROR(VLOOKUP(D237,#REF!,MATCH("xAG",#REF!,0),0),0)</f>
        <v>0</v>
      </c>
      <c r="V237" s="92">
        <f>IFERROR(VLOOKUP($E237,OLD!$Q$1:$DZ$1000,MATCH("expected_assists",OLD!$Q$1:$DZ$1,0),0),0)</f>
        <v>0</v>
      </c>
      <c r="W237" s="93">
        <f>IFERROR(VLOOKUP($E237,OLD!$Q$1:$DZ$1000,MATCH("total_points",OLD!$Q$1:$DZ$1,0),0),0)</f>
        <v>0</v>
      </c>
      <c r="X237" s="27" t="str">
        <f>IFERROR(VLOOKUP(E237,OLD!$Q$1:$BZ$1000,MATCH("defensive_contribution",OLD!$Q$1:$BZ$1,0),0),"")</f>
        <v/>
      </c>
      <c r="Z237" s="26" t="str">
        <f>API!O237&amp;" "&amp;API!Y237</f>
        <v>0 FALSE</v>
      </c>
      <c r="AA237" s="26">
        <f>API!AF237</f>
        <v>11</v>
      </c>
    </row>
    <row r="238" spans="1:27">
      <c r="A238" s="22" t="str">
        <f>IF([1]FINAL!A238=0,"",[1]FINAL!A238)</f>
        <v>Kasey McAteer</v>
      </c>
      <c r="B238" s="22" t="str">
        <f>IF([1]FINAL!C238=0,"",[1]FINAL!C238)</f>
        <v>McAteer</v>
      </c>
      <c r="C238" s="22" t="str">
        <f>IF([1]FINAL!E238=0,"",[1]FINAL!E238)</f>
        <v/>
      </c>
      <c r="D238" s="22" t="str">
        <f>IF([1]FINAL!G238=0,"",[1]FINAL!G238)</f>
        <v/>
      </c>
      <c r="E238" s="85">
        <f>[1]FINAL!$AO238</f>
        <v>323</v>
      </c>
      <c r="F238" s="26" t="str">
        <f>[1]FINAL!$V238</f>
        <v>IPS</v>
      </c>
      <c r="G238" s="27">
        <f>IFERROR(VLOOKUP($F238,Table2!$B$1:$C$21,MATCH("MP",Table2!$B$1:$C$1,0),0),"")</f>
        <v>38</v>
      </c>
      <c r="H238" s="23">
        <f>IFERROR(VLOOKUP(A238,PlayingTime!$B$1:$T$1001,MATCH("Min",PlayingTime!$B$2:$T$2,0),0),0)</f>
        <v>1257</v>
      </c>
      <c r="I238" s="23">
        <f>IFERROR(VLOOKUP(B238,PlayingTime!$B$1:$T$1001,MATCH("Min",PlayingTime!$B$2:$T$2,0),0),0)</f>
        <v>0</v>
      </c>
      <c r="J238" s="23">
        <f>IFERROR(VLOOKUP(C238,PlayingTime!$B$1:$T$1001,MATCH("Min",PlayingTime!$B$2:$T$2,0),0),0)</f>
        <v>0</v>
      </c>
      <c r="K238" s="23">
        <f>IFERROR(VLOOKUP(D238,PlayingTime!$B$1:$T$1001,MATCH("Min",PlayingTime!$B$2:$T$2,0),0),0)</f>
        <v>0</v>
      </c>
      <c r="L238" s="93">
        <f>IFERROR(VLOOKUP($E238,OLD!$Q$1:$DZ$1000,MATCH("minutes",OLD!$Q$1:$DZ$1,0),0),0)</f>
        <v>0</v>
      </c>
      <c r="M238" s="22">
        <f>IFERROR(VLOOKUP(A238,#REF!,MATCH("xG",#REF!,0),0),0)</f>
        <v>0</v>
      </c>
      <c r="N238" s="22">
        <f>IFERROR(VLOOKUP(B238,#REF!,MATCH("xG",#REF!,0),0),0)</f>
        <v>0</v>
      </c>
      <c r="O238" s="22">
        <f>IFERROR(VLOOKUP(C238,#REF!,MATCH("xG",#REF!,0),0),0)</f>
        <v>0</v>
      </c>
      <c r="P238" s="22">
        <f>IFERROR(VLOOKUP(D238,#REF!,MATCH("xG",#REF!,0),0),0)</f>
        <v>0</v>
      </c>
      <c r="Q238" s="92">
        <f>IFERROR(VLOOKUP($E238,OLD!$Q$1:$DZ$1000,MATCH("expected_goals",OLD!$Q$1:$DZ$1,0),0),0)</f>
        <v>0</v>
      </c>
      <c r="R238" s="22">
        <f>IFERROR(VLOOKUP(A238,#REF!,MATCH("xAG",#REF!,0),0),0)</f>
        <v>0</v>
      </c>
      <c r="S238" s="22">
        <f>IFERROR(VLOOKUP(B238,#REF!,MATCH("xAG",#REF!,0),0),0)</f>
        <v>0</v>
      </c>
      <c r="T238" s="22">
        <f>IFERROR(VLOOKUP(C238,#REF!,MATCH("xAG",#REF!,0),0),0)</f>
        <v>0</v>
      </c>
      <c r="U238" s="22">
        <f>IFERROR(VLOOKUP(D238,#REF!,MATCH("xAG",#REF!,0),0),0)</f>
        <v>0</v>
      </c>
      <c r="V238" s="92">
        <f>IFERROR(VLOOKUP($E238,OLD!$Q$1:$DZ$1000,MATCH("expected_assists",OLD!$Q$1:$DZ$1,0),0),0)</f>
        <v>0</v>
      </c>
      <c r="W238" s="93">
        <f>IFERROR(VLOOKUP($E238,OLD!$Q$1:$DZ$1000,MATCH("total_points",OLD!$Q$1:$DZ$1,0),0),0)</f>
        <v>0</v>
      </c>
      <c r="X238" s="27" t="str">
        <f>IFERROR(VLOOKUP(E238,OLD!$Q$1:$BZ$1000,MATCH("defensive_contribution",OLD!$Q$1:$BZ$1,0),0),"")</f>
        <v/>
      </c>
      <c r="Z238" s="26" t="str">
        <f>API!O238&amp;" "&amp;API!Y238</f>
        <v>0 FALSE</v>
      </c>
      <c r="AA238" s="26">
        <f>API!AF238</f>
        <v>11</v>
      </c>
    </row>
    <row r="239" spans="1:27">
      <c r="A239" s="22" t="str">
        <f>IF([1]FINAL!A239=0,"",[1]FINAL!A239)</f>
        <v>Kieran Dowell</v>
      </c>
      <c r="B239" s="22" t="str">
        <f>IF([1]FINAL!C239=0,"",[1]FINAL!C239)</f>
        <v>Dowell</v>
      </c>
      <c r="C239" s="22" t="str">
        <f>IF([1]FINAL!E239=0,"",[1]FINAL!E239)</f>
        <v/>
      </c>
      <c r="D239" s="22" t="str">
        <f>IF([1]FINAL!G239=0,"",[1]FINAL!G239)</f>
        <v/>
      </c>
      <c r="E239" s="85">
        <f>[1]FINAL!$AO239</f>
        <v>288</v>
      </c>
      <c r="F239" s="26" t="str">
        <f>[1]FINAL!$V239</f>
        <v>HUL</v>
      </c>
      <c r="G239" s="27">
        <f>IFERROR(VLOOKUP($F239,Table2!$B$1:$C$21,MATCH("MP",Table2!$B$1:$C$1,0),0),"")</f>
        <v>38</v>
      </c>
      <c r="H239" s="23">
        <f>IFERROR(VLOOKUP(A239,PlayingTime!$B$1:$T$1001,MATCH("Min",PlayingTime!$B$2:$T$2,0),0),0)</f>
        <v>259</v>
      </c>
      <c r="I239" s="23">
        <f>IFERROR(VLOOKUP(B239,PlayingTime!$B$1:$T$1001,MATCH("Min",PlayingTime!$B$2:$T$2,0),0),0)</f>
        <v>0</v>
      </c>
      <c r="J239" s="23">
        <f>IFERROR(VLOOKUP(C239,PlayingTime!$B$1:$T$1001,MATCH("Min",PlayingTime!$B$2:$T$2,0),0),0)</f>
        <v>0</v>
      </c>
      <c r="K239" s="23">
        <f>IFERROR(VLOOKUP(D239,PlayingTime!$B$1:$T$1001,MATCH("Min",PlayingTime!$B$2:$T$2,0),0),0)</f>
        <v>0</v>
      </c>
      <c r="L239" s="93">
        <f>IFERROR(VLOOKUP($E239,OLD!$Q$1:$DZ$1000,MATCH("minutes",OLD!$Q$1:$DZ$1,0),0),0)</f>
        <v>0</v>
      </c>
      <c r="M239" s="22">
        <f>IFERROR(VLOOKUP(A239,#REF!,MATCH("xG",#REF!,0),0),0)</f>
        <v>0</v>
      </c>
      <c r="N239" s="22">
        <f>IFERROR(VLOOKUP(B239,#REF!,MATCH("xG",#REF!,0),0),0)</f>
        <v>0</v>
      </c>
      <c r="O239" s="22">
        <f>IFERROR(VLOOKUP(C239,#REF!,MATCH("xG",#REF!,0),0),0)</f>
        <v>0</v>
      </c>
      <c r="P239" s="22">
        <f>IFERROR(VLOOKUP(D239,#REF!,MATCH("xG",#REF!,0),0),0)</f>
        <v>0</v>
      </c>
      <c r="Q239" s="92">
        <f>IFERROR(VLOOKUP($E239,OLD!$Q$1:$DZ$1000,MATCH("expected_goals",OLD!$Q$1:$DZ$1,0),0),0)</f>
        <v>0</v>
      </c>
      <c r="R239" s="22">
        <f>IFERROR(VLOOKUP(A239,#REF!,MATCH("xAG",#REF!,0),0),0)</f>
        <v>0</v>
      </c>
      <c r="S239" s="22">
        <f>IFERROR(VLOOKUP(B239,#REF!,MATCH("xAG",#REF!,0),0),0)</f>
        <v>0</v>
      </c>
      <c r="T239" s="22">
        <f>IFERROR(VLOOKUP(C239,#REF!,MATCH("xAG",#REF!,0),0),0)</f>
        <v>0</v>
      </c>
      <c r="U239" s="22">
        <f>IFERROR(VLOOKUP(D239,#REF!,MATCH("xAG",#REF!,0),0),0)</f>
        <v>0</v>
      </c>
      <c r="V239" s="92">
        <f>IFERROR(VLOOKUP($E239,OLD!$Q$1:$DZ$1000,MATCH("expected_assists",OLD!$Q$1:$DZ$1,0),0),0)</f>
        <v>0</v>
      </c>
      <c r="W239" s="93">
        <f>IFERROR(VLOOKUP($E239,OLD!$Q$1:$DZ$1000,MATCH("total_points",OLD!$Q$1:$DZ$1,0),0),0)</f>
        <v>0</v>
      </c>
      <c r="X239" s="27" t="str">
        <f>IFERROR(VLOOKUP(E239,OLD!$Q$1:$BZ$1000,MATCH("defensive_contribution",OLD!$Q$1:$BZ$1,0),0),"")</f>
        <v/>
      </c>
      <c r="Z239" s="26" t="str">
        <f>API!O239&amp;" "&amp;API!Y239</f>
        <v>0 FALSE</v>
      </c>
      <c r="AA239" s="26">
        <f>API!AF239</f>
        <v>11</v>
      </c>
    </row>
    <row r="240" spans="1:27">
      <c r="A240" s="22" t="str">
        <f>IF([1]FINAL!A240=0,"",[1]FINAL!A240)</f>
        <v>Matt Crooks</v>
      </c>
      <c r="B240" s="22" t="str">
        <f>IF([1]FINAL!C240=0,"",[1]FINAL!C240)</f>
        <v>Crooks</v>
      </c>
      <c r="C240" s="22" t="str">
        <f>IF([1]FINAL!E240=0,"",[1]FINAL!E240)</f>
        <v/>
      </c>
      <c r="D240" s="22" t="str">
        <f>IF([1]FINAL!G240=0,"",[1]FINAL!G240)</f>
        <v/>
      </c>
      <c r="E240" s="85">
        <f>[1]FINAL!$AO240</f>
        <v>289</v>
      </c>
      <c r="F240" s="26" t="str">
        <f>[1]FINAL!$V240</f>
        <v>HUL</v>
      </c>
      <c r="G240" s="27">
        <f>IFERROR(VLOOKUP($F240,Table2!$B$1:$C$21,MATCH("MP",Table2!$B$1:$C$1,0),0),"")</f>
        <v>38</v>
      </c>
      <c r="H240" s="23">
        <f>IFERROR(VLOOKUP(A240,PlayingTime!$B$1:$T$1001,MATCH("Min",PlayingTime!$B$2:$T$2,0),0),0)</f>
        <v>2502</v>
      </c>
      <c r="I240" s="23">
        <f>IFERROR(VLOOKUP(B240,PlayingTime!$B$1:$T$1001,MATCH("Min",PlayingTime!$B$2:$T$2,0),0),0)</f>
        <v>0</v>
      </c>
      <c r="J240" s="23">
        <f>IFERROR(VLOOKUP(C240,PlayingTime!$B$1:$T$1001,MATCH("Min",PlayingTime!$B$2:$T$2,0),0),0)</f>
        <v>0</v>
      </c>
      <c r="K240" s="23">
        <f>IFERROR(VLOOKUP(D240,PlayingTime!$B$1:$T$1001,MATCH("Min",PlayingTime!$B$2:$T$2,0),0),0)</f>
        <v>0</v>
      </c>
      <c r="L240" s="93">
        <f>IFERROR(VLOOKUP($E240,OLD!$Q$1:$DZ$1000,MATCH("minutes",OLD!$Q$1:$DZ$1,0),0),0)</f>
        <v>0</v>
      </c>
      <c r="M240" s="22">
        <f>IFERROR(VLOOKUP(A240,#REF!,MATCH("xG",#REF!,0),0),0)</f>
        <v>0</v>
      </c>
      <c r="N240" s="22">
        <f>IFERROR(VLOOKUP(B240,#REF!,MATCH("xG",#REF!,0),0),0)</f>
        <v>0</v>
      </c>
      <c r="O240" s="22">
        <f>IFERROR(VLOOKUP(C240,#REF!,MATCH("xG",#REF!,0),0),0)</f>
        <v>0</v>
      </c>
      <c r="P240" s="22">
        <f>IFERROR(VLOOKUP(D240,#REF!,MATCH("xG",#REF!,0),0),0)</f>
        <v>0</v>
      </c>
      <c r="Q240" s="92">
        <f>IFERROR(VLOOKUP($E240,OLD!$Q$1:$DZ$1000,MATCH("expected_goals",OLD!$Q$1:$DZ$1,0),0),0)</f>
        <v>0</v>
      </c>
      <c r="R240" s="22">
        <f>IFERROR(VLOOKUP(A240,#REF!,MATCH("xAG",#REF!,0),0),0)</f>
        <v>0</v>
      </c>
      <c r="S240" s="22">
        <f>IFERROR(VLOOKUP(B240,#REF!,MATCH("xAG",#REF!,0),0),0)</f>
        <v>0</v>
      </c>
      <c r="T240" s="22">
        <f>IFERROR(VLOOKUP(C240,#REF!,MATCH("xAG",#REF!,0),0),0)</f>
        <v>0</v>
      </c>
      <c r="U240" s="22">
        <f>IFERROR(VLOOKUP(D240,#REF!,MATCH("xAG",#REF!,0),0),0)</f>
        <v>0</v>
      </c>
      <c r="V240" s="92">
        <f>IFERROR(VLOOKUP($E240,OLD!$Q$1:$DZ$1000,MATCH("expected_assists",OLD!$Q$1:$DZ$1,0),0),0)</f>
        <v>0</v>
      </c>
      <c r="W240" s="93">
        <f>IFERROR(VLOOKUP($E240,OLD!$Q$1:$DZ$1000,MATCH("total_points",OLD!$Q$1:$DZ$1,0),0),0)</f>
        <v>0</v>
      </c>
      <c r="X240" s="27" t="str">
        <f>IFERROR(VLOOKUP(E240,OLD!$Q$1:$BZ$1000,MATCH("defensive_contribution",OLD!$Q$1:$BZ$1,0),0),"")</f>
        <v/>
      </c>
      <c r="Z240" s="26" t="str">
        <f>API!O240&amp;" "&amp;API!Y240</f>
        <v>0 FALSE</v>
      </c>
      <c r="AA240" s="26">
        <f>API!AF240</f>
        <v>11</v>
      </c>
    </row>
    <row r="241" spans="1:27">
      <c r="A241" s="22" t="str">
        <f>IF([1]FINAL!A241=0,"",[1]FINAL!A241)</f>
        <v>Regan Slater</v>
      </c>
      <c r="B241" s="22" t="str">
        <f>IF([1]FINAL!C241=0,"",[1]FINAL!C241)</f>
        <v>Slater</v>
      </c>
      <c r="C241" s="22" t="str">
        <f>IF([1]FINAL!E241=0,"",[1]FINAL!E241)</f>
        <v/>
      </c>
      <c r="D241" s="22" t="str">
        <f>IF([1]FINAL!G241=0,"",[1]FINAL!G241)</f>
        <v/>
      </c>
      <c r="E241" s="85">
        <f>[1]FINAL!$AO241</f>
        <v>290</v>
      </c>
      <c r="F241" s="26" t="str">
        <f>[1]FINAL!$V241</f>
        <v>HUL</v>
      </c>
      <c r="G241" s="27">
        <f>IFERROR(VLOOKUP($F241,Table2!$B$1:$C$21,MATCH("MP",Table2!$B$1:$C$1,0),0),"")</f>
        <v>38</v>
      </c>
      <c r="H241" s="23">
        <f>IFERROR(VLOOKUP(A241,PlayingTime!$B$1:$T$1001,MATCH("Min",PlayingTime!$B$2:$T$2,0),0),0)</f>
        <v>3150</v>
      </c>
      <c r="I241" s="23">
        <f>IFERROR(VLOOKUP(B241,PlayingTime!$B$1:$T$1001,MATCH("Min",PlayingTime!$B$2:$T$2,0),0),0)</f>
        <v>0</v>
      </c>
      <c r="J241" s="23">
        <f>IFERROR(VLOOKUP(C241,PlayingTime!$B$1:$T$1001,MATCH("Min",PlayingTime!$B$2:$T$2,0),0),0)</f>
        <v>0</v>
      </c>
      <c r="K241" s="23">
        <f>IFERROR(VLOOKUP(D241,PlayingTime!$B$1:$T$1001,MATCH("Min",PlayingTime!$B$2:$T$2,0),0),0)</f>
        <v>0</v>
      </c>
      <c r="L241" s="93">
        <f>IFERROR(VLOOKUP($E241,OLD!$Q$1:$DZ$1000,MATCH("minutes",OLD!$Q$1:$DZ$1,0),0),0)</f>
        <v>0</v>
      </c>
      <c r="M241" s="22">
        <f>IFERROR(VLOOKUP(A241,#REF!,MATCH("xG",#REF!,0),0),0)</f>
        <v>0</v>
      </c>
      <c r="N241" s="22">
        <f>IFERROR(VLOOKUP(B241,#REF!,MATCH("xG",#REF!,0),0),0)</f>
        <v>0</v>
      </c>
      <c r="O241" s="22">
        <f>IFERROR(VLOOKUP(C241,#REF!,MATCH("xG",#REF!,0),0),0)</f>
        <v>0</v>
      </c>
      <c r="P241" s="22">
        <f>IFERROR(VLOOKUP(D241,#REF!,MATCH("xG",#REF!,0),0),0)</f>
        <v>0</v>
      </c>
      <c r="Q241" s="92">
        <f>IFERROR(VLOOKUP($E241,OLD!$Q$1:$DZ$1000,MATCH("expected_goals",OLD!$Q$1:$DZ$1,0),0),0)</f>
        <v>0</v>
      </c>
      <c r="R241" s="22">
        <f>IFERROR(VLOOKUP(A241,#REF!,MATCH("xAG",#REF!,0),0),0)</f>
        <v>0</v>
      </c>
      <c r="S241" s="22">
        <f>IFERROR(VLOOKUP(B241,#REF!,MATCH("xAG",#REF!,0),0),0)</f>
        <v>0</v>
      </c>
      <c r="T241" s="22">
        <f>IFERROR(VLOOKUP(C241,#REF!,MATCH("xAG",#REF!,0),0),0)</f>
        <v>0</v>
      </c>
      <c r="U241" s="22">
        <f>IFERROR(VLOOKUP(D241,#REF!,MATCH("xAG",#REF!,0),0),0)</f>
        <v>0</v>
      </c>
      <c r="V241" s="92">
        <f>IFERROR(VLOOKUP($E241,OLD!$Q$1:$DZ$1000,MATCH("expected_assists",OLD!$Q$1:$DZ$1,0),0),0)</f>
        <v>0</v>
      </c>
      <c r="W241" s="93">
        <f>IFERROR(VLOOKUP($E241,OLD!$Q$1:$DZ$1000,MATCH("total_points",OLD!$Q$1:$DZ$1,0),0),0)</f>
        <v>0</v>
      </c>
      <c r="X241" s="27" t="str">
        <f>IFERROR(VLOOKUP(E241,OLD!$Q$1:$BZ$1000,MATCH("defensive_contribution",OLD!$Q$1:$BZ$1,0),0),"")</f>
        <v/>
      </c>
      <c r="Z241" s="26" t="str">
        <f>API!O241&amp;" "&amp;API!Y241</f>
        <v>0 FALSE</v>
      </c>
      <c r="AA241" s="26">
        <f>API!AF241</f>
        <v>11</v>
      </c>
    </row>
    <row r="242" spans="1:27">
      <c r="A242" s="22" t="str">
        <f>IF([1]FINAL!A242=0,"",[1]FINAL!A242)</f>
        <v>Eliot Matazo</v>
      </c>
      <c r="B242" s="22" t="str">
        <f>IF([1]FINAL!C242=0,"",[1]FINAL!C242)</f>
        <v>Matazo</v>
      </c>
      <c r="C242" s="22" t="str">
        <f>IF([1]FINAL!E242=0,"",[1]FINAL!E242)</f>
        <v/>
      </c>
      <c r="D242" s="22" t="str">
        <f>IF([1]FINAL!G242=0,"",[1]FINAL!G242)</f>
        <v/>
      </c>
      <c r="E242" s="85">
        <f>[1]FINAL!$AO242</f>
        <v>291</v>
      </c>
      <c r="F242" s="26" t="str">
        <f>[1]FINAL!$V242</f>
        <v>HUL</v>
      </c>
      <c r="G242" s="27">
        <f>IFERROR(VLOOKUP($F242,Table2!$B$1:$C$21,MATCH("MP",Table2!$B$1:$C$1,0),0),"")</f>
        <v>38</v>
      </c>
      <c r="H242" s="23">
        <f>IFERROR(VLOOKUP(A242,PlayingTime!$B$1:$T$1001,MATCH("Min",PlayingTime!$B$2:$T$2,0),0),0)</f>
        <v>10</v>
      </c>
      <c r="I242" s="23">
        <f>IFERROR(VLOOKUP(B242,PlayingTime!$B$1:$T$1001,MATCH("Min",PlayingTime!$B$2:$T$2,0),0),0)</f>
        <v>0</v>
      </c>
      <c r="J242" s="23">
        <f>IFERROR(VLOOKUP(C242,PlayingTime!$B$1:$T$1001,MATCH("Min",PlayingTime!$B$2:$T$2,0),0),0)</f>
        <v>0</v>
      </c>
      <c r="K242" s="23">
        <f>IFERROR(VLOOKUP(D242,PlayingTime!$B$1:$T$1001,MATCH("Min",PlayingTime!$B$2:$T$2,0),0),0)</f>
        <v>0</v>
      </c>
      <c r="L242" s="93">
        <f>IFERROR(VLOOKUP($E242,OLD!$Q$1:$DZ$1000,MATCH("minutes",OLD!$Q$1:$DZ$1,0),0),0)</f>
        <v>0</v>
      </c>
      <c r="M242" s="22">
        <f>IFERROR(VLOOKUP(A242,#REF!,MATCH("xG",#REF!,0),0),0)</f>
        <v>0</v>
      </c>
      <c r="N242" s="22">
        <f>IFERROR(VLOOKUP(B242,#REF!,MATCH("xG",#REF!,0),0),0)</f>
        <v>0</v>
      </c>
      <c r="O242" s="22">
        <f>IFERROR(VLOOKUP(C242,#REF!,MATCH("xG",#REF!,0),0),0)</f>
        <v>0</v>
      </c>
      <c r="P242" s="22">
        <f>IFERROR(VLOOKUP(D242,#REF!,MATCH("xG",#REF!,0),0),0)</f>
        <v>0</v>
      </c>
      <c r="Q242" s="92">
        <f>IFERROR(VLOOKUP($E242,OLD!$Q$1:$DZ$1000,MATCH("expected_goals",OLD!$Q$1:$DZ$1,0),0),0)</f>
        <v>0</v>
      </c>
      <c r="R242" s="22">
        <f>IFERROR(VLOOKUP(A242,#REF!,MATCH("xAG",#REF!,0),0),0)</f>
        <v>0</v>
      </c>
      <c r="S242" s="22">
        <f>IFERROR(VLOOKUP(B242,#REF!,MATCH("xAG",#REF!,0),0),0)</f>
        <v>0</v>
      </c>
      <c r="T242" s="22">
        <f>IFERROR(VLOOKUP(C242,#REF!,MATCH("xAG",#REF!,0),0),0)</f>
        <v>0</v>
      </c>
      <c r="U242" s="22">
        <f>IFERROR(VLOOKUP(D242,#REF!,MATCH("xAG",#REF!,0),0),0)</f>
        <v>0</v>
      </c>
      <c r="V242" s="92">
        <f>IFERROR(VLOOKUP($E242,OLD!$Q$1:$DZ$1000,MATCH("expected_assists",OLD!$Q$1:$DZ$1,0),0),0)</f>
        <v>0</v>
      </c>
      <c r="W242" s="93">
        <f>IFERROR(VLOOKUP($E242,OLD!$Q$1:$DZ$1000,MATCH("total_points",OLD!$Q$1:$DZ$1,0),0),0)</f>
        <v>0</v>
      </c>
      <c r="X242" s="27" t="str">
        <f>IFERROR(VLOOKUP(E242,OLD!$Q$1:$BZ$1000,MATCH("defensive_contribution",OLD!$Q$1:$BZ$1,0),0),"")</f>
        <v/>
      </c>
      <c r="Z242" s="26" t="str">
        <f>API!O242&amp;" "&amp;API!Y242</f>
        <v>0 FALSE</v>
      </c>
      <c r="AA242" s="26">
        <f>API!AF242</f>
        <v>11</v>
      </c>
    </row>
    <row r="243" spans="1:27">
      <c r="A243" s="22" t="str">
        <f>IF([1]FINAL!A243=0,"",[1]FINAL!A243)</f>
        <v>Óscar Zambrano</v>
      </c>
      <c r="B243" s="22" t="str">
        <f>IF([1]FINAL!C243=0,"",[1]FINAL!C243)</f>
        <v>Zambrano</v>
      </c>
      <c r="C243" s="22" t="str">
        <f>IF([1]FINAL!E243=0,"",[1]FINAL!E243)</f>
        <v/>
      </c>
      <c r="D243" s="22" t="str">
        <f>IF([1]FINAL!G243=0,"",[1]FINAL!G243)</f>
        <v/>
      </c>
      <c r="E243" s="85">
        <f>[1]FINAL!$AO243</f>
        <v>294</v>
      </c>
      <c r="F243" s="26" t="str">
        <f>[1]FINAL!$V243</f>
        <v>HUL</v>
      </c>
      <c r="G243" s="27">
        <f>IFERROR(VLOOKUP($F243,Table2!$B$1:$C$21,MATCH("MP",Table2!$B$1:$C$1,0),0),"")</f>
        <v>38</v>
      </c>
      <c r="H243" s="23">
        <f>IFERROR(VLOOKUP(A243,PlayingTime!$B$1:$T$1001,MATCH("Min",PlayingTime!$B$2:$T$2,0),0),0)</f>
        <v>0</v>
      </c>
      <c r="I243" s="23">
        <f>IFERROR(VLOOKUP(B243,PlayingTime!$B$1:$T$1001,MATCH("Min",PlayingTime!$B$2:$T$2,0),0),0)</f>
        <v>0</v>
      </c>
      <c r="J243" s="23">
        <f>IFERROR(VLOOKUP(C243,PlayingTime!$B$1:$T$1001,MATCH("Min",PlayingTime!$B$2:$T$2,0),0),0)</f>
        <v>0</v>
      </c>
      <c r="K243" s="23">
        <f>IFERROR(VLOOKUP(D243,PlayingTime!$B$1:$T$1001,MATCH("Min",PlayingTime!$B$2:$T$2,0),0),0)</f>
        <v>0</v>
      </c>
      <c r="L243" s="93">
        <f>IFERROR(VLOOKUP($E243,OLD!$Q$1:$DZ$1000,MATCH("minutes",OLD!$Q$1:$DZ$1,0),0),0)</f>
        <v>0</v>
      </c>
      <c r="M243" s="22">
        <f>IFERROR(VLOOKUP(A243,#REF!,MATCH("xG",#REF!,0),0),0)</f>
        <v>0</v>
      </c>
      <c r="N243" s="22">
        <f>IFERROR(VLOOKUP(B243,#REF!,MATCH("xG",#REF!,0),0),0)</f>
        <v>0</v>
      </c>
      <c r="O243" s="22">
        <f>IFERROR(VLOOKUP(C243,#REF!,MATCH("xG",#REF!,0),0),0)</f>
        <v>0</v>
      </c>
      <c r="P243" s="22">
        <f>IFERROR(VLOOKUP(D243,#REF!,MATCH("xG",#REF!,0),0),0)</f>
        <v>0</v>
      </c>
      <c r="Q243" s="92">
        <f>IFERROR(VLOOKUP($E243,OLD!$Q$1:$DZ$1000,MATCH("expected_goals",OLD!$Q$1:$DZ$1,0),0),0)</f>
        <v>0</v>
      </c>
      <c r="R243" s="22">
        <f>IFERROR(VLOOKUP(A243,#REF!,MATCH("xAG",#REF!,0),0),0)</f>
        <v>0</v>
      </c>
      <c r="S243" s="22">
        <f>IFERROR(VLOOKUP(B243,#REF!,MATCH("xAG",#REF!,0),0),0)</f>
        <v>0</v>
      </c>
      <c r="T243" s="22">
        <f>IFERROR(VLOOKUP(C243,#REF!,MATCH("xAG",#REF!,0),0),0)</f>
        <v>0</v>
      </c>
      <c r="U243" s="22">
        <f>IFERROR(VLOOKUP(D243,#REF!,MATCH("xAG",#REF!,0),0),0)</f>
        <v>0</v>
      </c>
      <c r="V243" s="92">
        <f>IFERROR(VLOOKUP($E243,OLD!$Q$1:$DZ$1000,MATCH("expected_assists",OLD!$Q$1:$DZ$1,0),0),0)</f>
        <v>0</v>
      </c>
      <c r="W243" s="93">
        <f>IFERROR(VLOOKUP($E243,OLD!$Q$1:$DZ$1000,MATCH("total_points",OLD!$Q$1:$DZ$1,0),0),0)</f>
        <v>0</v>
      </c>
      <c r="X243" s="27" t="str">
        <f>IFERROR(VLOOKUP(E243,OLD!$Q$1:$BZ$1000,MATCH("defensive_contribution",OLD!$Q$1:$BZ$1,0),0),"")</f>
        <v/>
      </c>
      <c r="Z243" s="26" t="str">
        <f>API!O243&amp;" "&amp;API!Y243</f>
        <v>0 FALSE</v>
      </c>
      <c r="AA243" s="26">
        <f>API!AF243</f>
        <v>11</v>
      </c>
    </row>
    <row r="244" spans="1:27">
      <c r="A244" s="22" t="str">
        <f>IF([1]FINAL!A244=0,"",[1]FINAL!A244)</f>
        <v>George Shepherd</v>
      </c>
      <c r="B244" s="22" t="str">
        <f>IF([1]FINAL!C244=0,"",[1]FINAL!C244)</f>
        <v>Shepherd</v>
      </c>
      <c r="C244" s="22" t="str">
        <f>IF([1]FINAL!E244=0,"",[1]FINAL!E244)</f>
        <v/>
      </c>
      <c r="D244" s="22" t="str">
        <f>IF([1]FINAL!G244=0,"",[1]FINAL!G244)</f>
        <v/>
      </c>
      <c r="E244" s="85">
        <f>[1]FINAL!$AO244</f>
        <v>189</v>
      </c>
      <c r="F244" s="26" t="str">
        <f>[1]FINAL!$V244</f>
        <v>COV</v>
      </c>
      <c r="G244" s="27">
        <f>IFERROR(VLOOKUP($F244,Table2!$B$1:$C$21,MATCH("MP",Table2!$B$1:$C$1,0),0),"")</f>
        <v>38</v>
      </c>
      <c r="H244" s="23">
        <f>IFERROR(VLOOKUP(A244,PlayingTime!$B$1:$T$1001,MATCH("Min",PlayingTime!$B$2:$T$2,0),0),0)</f>
        <v>0</v>
      </c>
      <c r="I244" s="23">
        <f>IFERROR(VLOOKUP(B244,PlayingTime!$B$1:$T$1001,MATCH("Min",PlayingTime!$B$2:$T$2,0),0),0)</f>
        <v>0</v>
      </c>
      <c r="J244" s="23">
        <f>IFERROR(VLOOKUP(C244,PlayingTime!$B$1:$T$1001,MATCH("Min",PlayingTime!$B$2:$T$2,0),0),0)</f>
        <v>0</v>
      </c>
      <c r="K244" s="23">
        <f>IFERROR(VLOOKUP(D244,PlayingTime!$B$1:$T$1001,MATCH("Min",PlayingTime!$B$2:$T$2,0),0),0)</f>
        <v>0</v>
      </c>
      <c r="L244" s="93">
        <f>IFERROR(VLOOKUP($E244,OLD!$Q$1:$DZ$1000,MATCH("minutes",OLD!$Q$1:$DZ$1,0),0),0)</f>
        <v>0</v>
      </c>
      <c r="M244" s="22">
        <f>IFERROR(VLOOKUP(A244,#REF!,MATCH("xG",#REF!,0),0),0)</f>
        <v>0</v>
      </c>
      <c r="N244" s="22">
        <f>IFERROR(VLOOKUP(B244,#REF!,MATCH("xG",#REF!,0),0),0)</f>
        <v>0</v>
      </c>
      <c r="O244" s="22">
        <f>IFERROR(VLOOKUP(C244,#REF!,MATCH("xG",#REF!,0),0),0)</f>
        <v>0</v>
      </c>
      <c r="P244" s="22">
        <f>IFERROR(VLOOKUP(D244,#REF!,MATCH("xG",#REF!,0),0),0)</f>
        <v>0</v>
      </c>
      <c r="Q244" s="92">
        <f>IFERROR(VLOOKUP($E244,OLD!$Q$1:$DZ$1000,MATCH("expected_goals",OLD!$Q$1:$DZ$1,0),0),0)</f>
        <v>0</v>
      </c>
      <c r="R244" s="22">
        <f>IFERROR(VLOOKUP(A244,#REF!,MATCH("xAG",#REF!,0),0),0)</f>
        <v>0</v>
      </c>
      <c r="S244" s="22">
        <f>IFERROR(VLOOKUP(B244,#REF!,MATCH("xAG",#REF!,0),0),0)</f>
        <v>0</v>
      </c>
      <c r="T244" s="22">
        <f>IFERROR(VLOOKUP(C244,#REF!,MATCH("xAG",#REF!,0),0),0)</f>
        <v>0</v>
      </c>
      <c r="U244" s="22">
        <f>IFERROR(VLOOKUP(D244,#REF!,MATCH("xAG",#REF!,0),0),0)</f>
        <v>0</v>
      </c>
      <c r="V244" s="92">
        <f>IFERROR(VLOOKUP($E244,OLD!$Q$1:$DZ$1000,MATCH("expected_assists",OLD!$Q$1:$DZ$1,0),0),0)</f>
        <v>0</v>
      </c>
      <c r="W244" s="93">
        <f>IFERROR(VLOOKUP($E244,OLD!$Q$1:$DZ$1000,MATCH("total_points",OLD!$Q$1:$DZ$1,0),0),0)</f>
        <v>0</v>
      </c>
      <c r="X244" s="27" t="str">
        <f>IFERROR(VLOOKUP(E244,OLD!$Q$1:$BZ$1000,MATCH("defensive_contribution",OLD!$Q$1:$BZ$1,0),0),"")</f>
        <v/>
      </c>
      <c r="Z244" s="26" t="str">
        <f>API!O244&amp;" "&amp;API!Y244</f>
        <v>0 FALSE</v>
      </c>
      <c r="AA244" s="26">
        <f>API!AF244</f>
        <v>11</v>
      </c>
    </row>
    <row r="245" spans="1:27">
      <c r="A245" s="22" t="str">
        <f>IF([1]FINAL!A245=0,"",[1]FINAL!A245)</f>
        <v>Raphael Borges Rodrigues</v>
      </c>
      <c r="B245" s="22" t="str">
        <f>IF([1]FINAL!C245=0,"",[1]FINAL!C245)</f>
        <v>Borges Rodrigues</v>
      </c>
      <c r="C245" s="22" t="str">
        <f>IF([1]FINAL!E245=0,"",[1]FINAL!E245)</f>
        <v/>
      </c>
      <c r="D245" s="22" t="str">
        <f>IF([1]FINAL!G245=0,"",[1]FINAL!G245)</f>
        <v/>
      </c>
      <c r="E245" s="85">
        <f>[1]FINAL!$AO245</f>
        <v>191</v>
      </c>
      <c r="F245" s="26" t="str">
        <f>[1]FINAL!$V245</f>
        <v>COV</v>
      </c>
      <c r="G245" s="27">
        <f>IFERROR(VLOOKUP($F245,Table2!$B$1:$C$21,MATCH("MP",Table2!$B$1:$C$1,0),0),"")</f>
        <v>38</v>
      </c>
      <c r="H245" s="23">
        <f>IFERROR(VLOOKUP(A245,PlayingTime!$B$1:$T$1001,MATCH("Min",PlayingTime!$B$2:$T$2,0),0),0)</f>
        <v>36</v>
      </c>
      <c r="I245" s="23">
        <f>IFERROR(VLOOKUP(B245,PlayingTime!$B$1:$T$1001,MATCH("Min",PlayingTime!$B$2:$T$2,0),0),0)</f>
        <v>0</v>
      </c>
      <c r="J245" s="23">
        <f>IFERROR(VLOOKUP(C245,PlayingTime!$B$1:$T$1001,MATCH("Min",PlayingTime!$B$2:$T$2,0),0),0)</f>
        <v>0</v>
      </c>
      <c r="K245" s="23">
        <f>IFERROR(VLOOKUP(D245,PlayingTime!$B$1:$T$1001,MATCH("Min",PlayingTime!$B$2:$T$2,0),0),0)</f>
        <v>0</v>
      </c>
      <c r="L245" s="93">
        <f>IFERROR(VLOOKUP($E245,OLD!$Q$1:$DZ$1000,MATCH("minutes",OLD!$Q$1:$DZ$1,0),0),0)</f>
        <v>0</v>
      </c>
      <c r="M245" s="22">
        <f>IFERROR(VLOOKUP(A245,#REF!,MATCH("xG",#REF!,0),0),0)</f>
        <v>0</v>
      </c>
      <c r="N245" s="22">
        <f>IFERROR(VLOOKUP(B245,#REF!,MATCH("xG",#REF!,0),0),0)</f>
        <v>0</v>
      </c>
      <c r="O245" s="22">
        <f>IFERROR(VLOOKUP(C245,#REF!,MATCH("xG",#REF!,0),0),0)</f>
        <v>0</v>
      </c>
      <c r="P245" s="22">
        <f>IFERROR(VLOOKUP(D245,#REF!,MATCH("xG",#REF!,0),0),0)</f>
        <v>0</v>
      </c>
      <c r="Q245" s="92">
        <f>IFERROR(VLOOKUP($E245,OLD!$Q$1:$DZ$1000,MATCH("expected_goals",OLD!$Q$1:$DZ$1,0),0),0)</f>
        <v>0</v>
      </c>
      <c r="R245" s="22">
        <f>IFERROR(VLOOKUP(A245,#REF!,MATCH("xAG",#REF!,0),0),0)</f>
        <v>0</v>
      </c>
      <c r="S245" s="22">
        <f>IFERROR(VLOOKUP(B245,#REF!,MATCH("xAG",#REF!,0),0),0)</f>
        <v>0</v>
      </c>
      <c r="T245" s="22">
        <f>IFERROR(VLOOKUP(C245,#REF!,MATCH("xAG",#REF!,0),0),0)</f>
        <v>0</v>
      </c>
      <c r="U245" s="22">
        <f>IFERROR(VLOOKUP(D245,#REF!,MATCH("xAG",#REF!,0),0),0)</f>
        <v>0</v>
      </c>
      <c r="V245" s="92">
        <f>IFERROR(VLOOKUP($E245,OLD!$Q$1:$DZ$1000,MATCH("expected_assists",OLD!$Q$1:$DZ$1,0),0),0)</f>
        <v>0</v>
      </c>
      <c r="W245" s="93">
        <f>IFERROR(VLOOKUP($E245,OLD!$Q$1:$DZ$1000,MATCH("total_points",OLD!$Q$1:$DZ$1,0),0),0)</f>
        <v>0</v>
      </c>
      <c r="X245" s="27" t="str">
        <f>IFERROR(VLOOKUP(E245,OLD!$Q$1:$BZ$1000,MATCH("defensive_contribution",OLD!$Q$1:$BZ$1,0),0),"")</f>
        <v/>
      </c>
      <c r="Z245" s="26" t="str">
        <f>API!O245&amp;" "&amp;API!Y245</f>
        <v>0 FALSE</v>
      </c>
      <c r="AA245" s="26">
        <f>API!AF245</f>
        <v>11</v>
      </c>
    </row>
    <row r="246" spans="1:27">
      <c r="A246" s="22" t="str">
        <f>IF([1]FINAL!A246=0,"",[1]FINAL!A246)</f>
        <v>Kaine Andrews</v>
      </c>
      <c r="B246" s="22" t="str">
        <f>IF([1]FINAL!C246=0,"",[1]FINAL!C246)</f>
        <v>Andrews</v>
      </c>
      <c r="C246" s="22" t="str">
        <f>IF([1]FINAL!E246=0,"",[1]FINAL!E246)</f>
        <v/>
      </c>
      <c r="D246" s="22" t="str">
        <f>IF([1]FINAL!G246=0,"",[1]FINAL!G246)</f>
        <v/>
      </c>
      <c r="E246" s="85">
        <f>[1]FINAL!$AO246</f>
        <v>192</v>
      </c>
      <c r="F246" s="26" t="str">
        <f>[1]FINAL!$V246</f>
        <v>COV</v>
      </c>
      <c r="G246" s="27">
        <f>IFERROR(VLOOKUP($F246,Table2!$B$1:$C$21,MATCH("MP",Table2!$B$1:$C$1,0),0),"")</f>
        <v>38</v>
      </c>
      <c r="H246" s="23">
        <f>IFERROR(VLOOKUP(A246,PlayingTime!$B$1:$T$1001,MATCH("Min",PlayingTime!$B$2:$T$2,0),0),0)</f>
        <v>0</v>
      </c>
      <c r="I246" s="23">
        <f>IFERROR(VLOOKUP(B246,PlayingTime!$B$1:$T$1001,MATCH("Min",PlayingTime!$B$2:$T$2,0),0),0)</f>
        <v>0</v>
      </c>
      <c r="J246" s="23">
        <f>IFERROR(VLOOKUP(C246,PlayingTime!$B$1:$T$1001,MATCH("Min",PlayingTime!$B$2:$T$2,0),0),0)</f>
        <v>0</v>
      </c>
      <c r="K246" s="23">
        <f>IFERROR(VLOOKUP(D246,PlayingTime!$B$1:$T$1001,MATCH("Min",PlayingTime!$B$2:$T$2,0),0),0)</f>
        <v>0</v>
      </c>
      <c r="L246" s="93">
        <f>IFERROR(VLOOKUP($E246,OLD!$Q$1:$DZ$1000,MATCH("minutes",OLD!$Q$1:$DZ$1,0),0),0)</f>
        <v>0</v>
      </c>
      <c r="M246" s="22">
        <f>IFERROR(VLOOKUP(A246,#REF!,MATCH("xG",#REF!,0),0),0)</f>
        <v>0</v>
      </c>
      <c r="N246" s="22">
        <f>IFERROR(VLOOKUP(B246,#REF!,MATCH("xG",#REF!,0),0),0)</f>
        <v>0</v>
      </c>
      <c r="O246" s="22">
        <f>IFERROR(VLOOKUP(C246,#REF!,MATCH("xG",#REF!,0),0),0)</f>
        <v>0</v>
      </c>
      <c r="P246" s="22">
        <f>IFERROR(VLOOKUP(D246,#REF!,MATCH("xG",#REF!,0),0),0)</f>
        <v>0</v>
      </c>
      <c r="Q246" s="92">
        <f>IFERROR(VLOOKUP($E246,OLD!$Q$1:$DZ$1000,MATCH("expected_goals",OLD!$Q$1:$DZ$1,0),0),0)</f>
        <v>0</v>
      </c>
      <c r="R246" s="22">
        <f>IFERROR(VLOOKUP(A246,#REF!,MATCH("xAG",#REF!,0),0),0)</f>
        <v>0</v>
      </c>
      <c r="S246" s="22">
        <f>IFERROR(VLOOKUP(B246,#REF!,MATCH("xAG",#REF!,0),0),0)</f>
        <v>0</v>
      </c>
      <c r="T246" s="22">
        <f>IFERROR(VLOOKUP(C246,#REF!,MATCH("xAG",#REF!,0),0),0)</f>
        <v>0</v>
      </c>
      <c r="U246" s="22">
        <f>IFERROR(VLOOKUP(D246,#REF!,MATCH("xAG",#REF!,0),0),0)</f>
        <v>0</v>
      </c>
      <c r="V246" s="92">
        <f>IFERROR(VLOOKUP($E246,OLD!$Q$1:$DZ$1000,MATCH("expected_assists",OLD!$Q$1:$DZ$1,0),0),0)</f>
        <v>0</v>
      </c>
      <c r="W246" s="93">
        <f>IFERROR(VLOOKUP($E246,OLD!$Q$1:$DZ$1000,MATCH("total_points",OLD!$Q$1:$DZ$1,0),0),0)</f>
        <v>0</v>
      </c>
      <c r="X246" s="27" t="str">
        <f>IFERROR(VLOOKUP(E246,OLD!$Q$1:$BZ$1000,MATCH("defensive_contribution",OLD!$Q$1:$BZ$1,0),0),"")</f>
        <v/>
      </c>
      <c r="Z246" s="26" t="str">
        <f>API!O246&amp;" "&amp;API!Y246</f>
        <v>0 FALSE</v>
      </c>
      <c r="AA246" s="26">
        <f>API!AF246</f>
        <v>11</v>
      </c>
    </row>
    <row r="247" spans="1:27">
      <c r="A247" s="22" t="str">
        <f>IF([1]FINAL!A247=0,"",[1]FINAL!A247)</f>
        <v>Darko Gyabi</v>
      </c>
      <c r="B247" s="22" t="str">
        <f>IF([1]FINAL!C247=0,"",[1]FINAL!C247)</f>
        <v>Gyabi</v>
      </c>
      <c r="C247" s="22" t="str">
        <f>IF([1]FINAL!E247=0,"",[1]FINAL!E247)</f>
        <v/>
      </c>
      <c r="D247" s="22" t="str">
        <f>IF([1]FINAL!G247=0,"",[1]FINAL!G247)</f>
        <v/>
      </c>
      <c r="E247" s="85">
        <f>[1]FINAL!$AO247</f>
        <v>297</v>
      </c>
      <c r="F247" s="26" t="str">
        <f>[1]FINAL!$V247</f>
        <v>HUL</v>
      </c>
      <c r="G247" s="27">
        <f>IFERROR(VLOOKUP($F247,Table2!$B$1:$C$21,MATCH("MP",Table2!$B$1:$C$1,0),0),"")</f>
        <v>38</v>
      </c>
      <c r="H247" s="23">
        <f>IFERROR(VLOOKUP(A247,PlayingTime!$B$1:$T$1001,MATCH("Min",PlayingTime!$B$2:$T$2,0),0),0)</f>
        <v>699</v>
      </c>
      <c r="I247" s="23">
        <f>IFERROR(VLOOKUP(B247,PlayingTime!$B$1:$T$1001,MATCH("Min",PlayingTime!$B$2:$T$2,0),0),0)</f>
        <v>0</v>
      </c>
      <c r="J247" s="23">
        <f>IFERROR(VLOOKUP(C247,PlayingTime!$B$1:$T$1001,MATCH("Min",PlayingTime!$B$2:$T$2,0),0),0)</f>
        <v>0</v>
      </c>
      <c r="K247" s="23">
        <f>IFERROR(VLOOKUP(D247,PlayingTime!$B$1:$T$1001,MATCH("Min",PlayingTime!$B$2:$T$2,0),0),0)</f>
        <v>0</v>
      </c>
      <c r="L247" s="93">
        <f>IFERROR(VLOOKUP($E247,OLD!$Q$1:$DZ$1000,MATCH("minutes",OLD!$Q$1:$DZ$1,0),0),0)</f>
        <v>0</v>
      </c>
      <c r="M247" s="22">
        <f>IFERROR(VLOOKUP(A247,#REF!,MATCH("xG",#REF!,0),0),0)</f>
        <v>0</v>
      </c>
      <c r="N247" s="22">
        <f>IFERROR(VLOOKUP(B247,#REF!,MATCH("xG",#REF!,0),0),0)</f>
        <v>0</v>
      </c>
      <c r="O247" s="22">
        <f>IFERROR(VLOOKUP(C247,#REF!,MATCH("xG",#REF!,0),0),0)</f>
        <v>0</v>
      </c>
      <c r="P247" s="22">
        <f>IFERROR(VLOOKUP(D247,#REF!,MATCH("xG",#REF!,0),0),0)</f>
        <v>0</v>
      </c>
      <c r="Q247" s="92">
        <f>IFERROR(VLOOKUP($E247,OLD!$Q$1:$DZ$1000,MATCH("expected_goals",OLD!$Q$1:$DZ$1,0),0),0)</f>
        <v>0</v>
      </c>
      <c r="R247" s="22">
        <f>IFERROR(VLOOKUP(A247,#REF!,MATCH("xAG",#REF!,0),0),0)</f>
        <v>0</v>
      </c>
      <c r="S247" s="22">
        <f>IFERROR(VLOOKUP(B247,#REF!,MATCH("xAG",#REF!,0),0),0)</f>
        <v>0</v>
      </c>
      <c r="T247" s="22">
        <f>IFERROR(VLOOKUP(C247,#REF!,MATCH("xAG",#REF!,0),0),0)</f>
        <v>0</v>
      </c>
      <c r="U247" s="22">
        <f>IFERROR(VLOOKUP(D247,#REF!,MATCH("xAG",#REF!,0),0),0)</f>
        <v>0</v>
      </c>
      <c r="V247" s="92">
        <f>IFERROR(VLOOKUP($E247,OLD!$Q$1:$DZ$1000,MATCH("expected_assists",OLD!$Q$1:$DZ$1,0),0),0)</f>
        <v>0</v>
      </c>
      <c r="W247" s="93">
        <f>IFERROR(VLOOKUP($E247,OLD!$Q$1:$DZ$1000,MATCH("total_points",OLD!$Q$1:$DZ$1,0),0),0)</f>
        <v>0</v>
      </c>
      <c r="X247" s="27">
        <f>IFERROR(VLOOKUP(E247,OLD!$Q$1:$BZ$1000,MATCH("defensive_contribution",OLD!$Q$1:$BZ$1,0),0),"")</f>
        <v>0</v>
      </c>
      <c r="Z247" s="26" t="str">
        <f>API!O247&amp;" "&amp;API!Y247</f>
        <v>0 FALSE</v>
      </c>
      <c r="AA247" s="26">
        <f>API!AF247</f>
        <v>11</v>
      </c>
    </row>
    <row r="248" spans="1:27">
      <c r="A248" s="22" t="str">
        <f>IF([1]FINAL!A248=0,"",[1]FINAL!A248)</f>
        <v>David Raya Martín</v>
      </c>
      <c r="B248" s="22" t="str">
        <f>IF([1]FINAL!C248=0,"",[1]FINAL!C248)</f>
        <v>Raya</v>
      </c>
      <c r="C248" s="22" t="str">
        <f>IF([1]FINAL!E248=0,"",[1]FINAL!E248)</f>
        <v>David Raya</v>
      </c>
      <c r="D248" s="22" t="str">
        <f>IF([1]FINAL!G248=0,"",[1]FINAL!G248)</f>
        <v/>
      </c>
      <c r="E248" s="85">
        <f>[1]FINAL!$AO248</f>
        <v>1</v>
      </c>
      <c r="F248" s="26" t="str">
        <f>[1]FINAL!$V248</f>
        <v>ARS</v>
      </c>
      <c r="G248" s="27">
        <f>IFERROR(VLOOKUP($F248,Table2!$B$1:$C$21,MATCH("MP",Table2!$B$1:$C$1,0),0),"")</f>
        <v>38</v>
      </c>
      <c r="H248" s="23">
        <f>IFERROR(VLOOKUP(A248,PlayingTime!$B$1:$T$1001,MATCH("Min",PlayingTime!$B$2:$T$2,0),0),0)</f>
        <v>0</v>
      </c>
      <c r="I248" s="23">
        <f>IFERROR(VLOOKUP(B248,PlayingTime!$B$1:$T$1001,MATCH("Min",PlayingTime!$B$2:$T$2,0),0),0)</f>
        <v>0</v>
      </c>
      <c r="J248" s="23">
        <f>IFERROR(VLOOKUP(C248,PlayingTime!$B$1:$T$1001,MATCH("Min",PlayingTime!$B$2:$T$2,0),0),0)</f>
        <v>3330</v>
      </c>
      <c r="K248" s="23">
        <f>IFERROR(VLOOKUP(D248,PlayingTime!$B$1:$T$1001,MATCH("Min",PlayingTime!$B$2:$T$2,0),0),0)</f>
        <v>0</v>
      </c>
      <c r="L248" s="93">
        <f>IFERROR(VLOOKUP($E248,OLD!$Q$1:$DZ$1000,MATCH("minutes",OLD!$Q$1:$DZ$1,0),0),0)</f>
        <v>3330</v>
      </c>
      <c r="M248" s="22">
        <f>IFERROR(VLOOKUP(A248,#REF!,MATCH("xG",#REF!,0),0),0)</f>
        <v>0</v>
      </c>
      <c r="N248" s="22">
        <f>IFERROR(VLOOKUP(B248,#REF!,MATCH("xG",#REF!,0),0),0)</f>
        <v>0</v>
      </c>
      <c r="O248" s="22">
        <f>IFERROR(VLOOKUP(C248,#REF!,MATCH("xG",#REF!,0),0),0)</f>
        <v>0</v>
      </c>
      <c r="P248" s="22">
        <f>IFERROR(VLOOKUP(D248,#REF!,MATCH("xG",#REF!,0),0),0)</f>
        <v>0</v>
      </c>
      <c r="Q248" s="92">
        <f>IFERROR(VLOOKUP($E248,OLD!$Q$1:$DZ$1000,MATCH("expected_goals",OLD!$Q$1:$DZ$1,0),0),0)</f>
        <v>0</v>
      </c>
      <c r="R248" s="22">
        <f>IFERROR(VLOOKUP(A248,#REF!,MATCH("xAG",#REF!,0),0),0)</f>
        <v>0</v>
      </c>
      <c r="S248" s="22">
        <f>IFERROR(VLOOKUP(B248,#REF!,MATCH("xAG",#REF!,0),0),0)</f>
        <v>0</v>
      </c>
      <c r="T248" s="22">
        <f>IFERROR(VLOOKUP(C248,#REF!,MATCH("xAG",#REF!,0),0),0)</f>
        <v>0</v>
      </c>
      <c r="U248" s="22">
        <f>IFERROR(VLOOKUP(D248,#REF!,MATCH("xAG",#REF!,0),0),0)</f>
        <v>0</v>
      </c>
      <c r="V248" s="92">
        <f>IFERROR(VLOOKUP($E248,OLD!$Q$1:$DZ$1000,MATCH("expected_assists",OLD!$Q$1:$DZ$1,0),0),0)</f>
        <v>7.0000000000000007E-2</v>
      </c>
      <c r="W248" s="93">
        <f>IFERROR(VLOOKUP($E248,OLD!$Q$1:$DZ$1000,MATCH("total_points",OLD!$Q$1:$DZ$1,0),0),0)</f>
        <v>162</v>
      </c>
      <c r="X248" s="27">
        <f>IFERROR(VLOOKUP(E248,OLD!$Q$1:$BZ$1000,MATCH("defensive_contribution",OLD!$Q$1:$BZ$1,0),0),"")</f>
        <v>0</v>
      </c>
      <c r="Z248" s="26" t="str">
        <f>API!O248&amp;" "&amp;API!Y248</f>
        <v>0 FALSE</v>
      </c>
      <c r="AA248" s="26">
        <f>API!AF248</f>
        <v>11</v>
      </c>
    </row>
    <row r="249" spans="1:27">
      <c r="A249" s="22" t="str">
        <f>IF([1]FINAL!A249=0,"",[1]FINAL!A249)</f>
        <v>Gianluigi Donnarumma</v>
      </c>
      <c r="B249" s="22" t="str">
        <f>IF([1]FINAL!C249=0,"",[1]FINAL!C249)</f>
        <v>Donnarumma</v>
      </c>
      <c r="C249" s="22" t="str">
        <f>IF([1]FINAL!E249=0,"",[1]FINAL!E249)</f>
        <v/>
      </c>
      <c r="D249" s="22" t="str">
        <f>IF([1]FINAL!G249=0,"",[1]FINAL!G249)</f>
        <v/>
      </c>
      <c r="E249" s="85">
        <f>[1]FINAL!$AO249</f>
        <v>384</v>
      </c>
      <c r="F249" s="26" t="str">
        <f>[1]FINAL!$V249</f>
        <v>MCI</v>
      </c>
      <c r="G249" s="27">
        <f>IFERROR(VLOOKUP($F249,Table2!$B$1:$C$21,MATCH("MP",Table2!$B$1:$C$1,0),0),"")</f>
        <v>38</v>
      </c>
      <c r="H249" s="23">
        <f>IFERROR(VLOOKUP(A249,PlayingTime!$B$1:$T$1001,MATCH("Min",PlayingTime!$B$2:$T$2,0),0),0)</f>
        <v>3060</v>
      </c>
      <c r="I249" s="23">
        <f>IFERROR(VLOOKUP(B249,PlayingTime!$B$1:$T$1001,MATCH("Min",PlayingTime!$B$2:$T$2,0),0),0)</f>
        <v>0</v>
      </c>
      <c r="J249" s="23">
        <f>IFERROR(VLOOKUP(C249,PlayingTime!$B$1:$T$1001,MATCH("Min",PlayingTime!$B$2:$T$2,0),0),0)</f>
        <v>0</v>
      </c>
      <c r="K249" s="23">
        <f>IFERROR(VLOOKUP(D249,PlayingTime!$B$1:$T$1001,MATCH("Min",PlayingTime!$B$2:$T$2,0),0),0)</f>
        <v>0</v>
      </c>
      <c r="L249" s="93">
        <f>IFERROR(VLOOKUP($E249,OLD!$Q$1:$DZ$1000,MATCH("minutes",OLD!$Q$1:$DZ$1,0),0),0)</f>
        <v>3060</v>
      </c>
      <c r="M249" s="22">
        <f>IFERROR(VLOOKUP(A249,#REF!,MATCH("xG",#REF!,0),0),0)</f>
        <v>0</v>
      </c>
      <c r="N249" s="22">
        <f>IFERROR(VLOOKUP(B249,#REF!,MATCH("xG",#REF!,0),0),0)</f>
        <v>0</v>
      </c>
      <c r="O249" s="22">
        <f>IFERROR(VLOOKUP(C249,#REF!,MATCH("xG",#REF!,0),0),0)</f>
        <v>0</v>
      </c>
      <c r="P249" s="22">
        <f>IFERROR(VLOOKUP(D249,#REF!,MATCH("xG",#REF!,0),0),0)</f>
        <v>0</v>
      </c>
      <c r="Q249" s="92">
        <f>IFERROR(VLOOKUP($E249,OLD!$Q$1:$DZ$1000,MATCH("expected_goals",OLD!$Q$1:$DZ$1,0),0),0)</f>
        <v>0</v>
      </c>
      <c r="R249" s="22">
        <f>IFERROR(VLOOKUP(A249,#REF!,MATCH("xAG",#REF!,0),0),0)</f>
        <v>0</v>
      </c>
      <c r="S249" s="22">
        <f>IFERROR(VLOOKUP(B249,#REF!,MATCH("xAG",#REF!,0),0),0)</f>
        <v>0</v>
      </c>
      <c r="T249" s="22">
        <f>IFERROR(VLOOKUP(C249,#REF!,MATCH("xAG",#REF!,0),0),0)</f>
        <v>0</v>
      </c>
      <c r="U249" s="22">
        <f>IFERROR(VLOOKUP(D249,#REF!,MATCH("xAG",#REF!,0),0),0)</f>
        <v>0</v>
      </c>
      <c r="V249" s="92">
        <f>IFERROR(VLOOKUP($E249,OLD!$Q$1:$DZ$1000,MATCH("expected_assists",OLD!$Q$1:$DZ$1,0),0),0)</f>
        <v>0.13</v>
      </c>
      <c r="W249" s="93">
        <f>IFERROR(VLOOKUP($E249,OLD!$Q$1:$DZ$1000,MATCH("total_points",OLD!$Q$1:$DZ$1,0),0),0)</f>
        <v>135</v>
      </c>
      <c r="X249" s="27">
        <f>IFERROR(VLOOKUP(E249,OLD!$Q$1:$BZ$1000,MATCH("defensive_contribution",OLD!$Q$1:$BZ$1,0),0),"")</f>
        <v>0</v>
      </c>
      <c r="Z249" s="26" t="str">
        <f>API!O249&amp;" "&amp;API!Y249</f>
        <v>0 FALSE</v>
      </c>
      <c r="AA249" s="26">
        <f>API!AF249</f>
        <v>11</v>
      </c>
    </row>
    <row r="250" spans="1:27">
      <c r="A250" s="22" t="str">
        <f>IF([1]FINAL!A250=0,"",[1]FINAL!A250)</f>
        <v>Jordan Pickford</v>
      </c>
      <c r="B250" s="22" t="str">
        <f>IF([1]FINAL!C250=0,"",[1]FINAL!C250)</f>
        <v>Pickford</v>
      </c>
      <c r="C250" s="22" t="str">
        <f>IF([1]FINAL!E250=0,"",[1]FINAL!E250)</f>
        <v/>
      </c>
      <c r="D250" s="22" t="str">
        <f>IF([1]FINAL!G250=0,"",[1]FINAL!G250)</f>
        <v/>
      </c>
      <c r="E250" s="85">
        <f>[1]FINAL!$AO250</f>
        <v>226</v>
      </c>
      <c r="F250" s="26" t="str">
        <f>[1]FINAL!$V250</f>
        <v>EVE</v>
      </c>
      <c r="G250" s="27">
        <f>IFERROR(VLOOKUP($F250,Table2!$B$1:$C$21,MATCH("MP",Table2!$B$1:$C$1,0),0),"")</f>
        <v>38</v>
      </c>
      <c r="H250" s="23">
        <f>IFERROR(VLOOKUP(A250,PlayingTime!$B$1:$T$1001,MATCH("Min",PlayingTime!$B$2:$T$2,0),0),0)</f>
        <v>3420</v>
      </c>
      <c r="I250" s="23">
        <f>IFERROR(VLOOKUP(B250,PlayingTime!$B$1:$T$1001,MATCH("Min",PlayingTime!$B$2:$T$2,0),0),0)</f>
        <v>0</v>
      </c>
      <c r="J250" s="23">
        <f>IFERROR(VLOOKUP(C250,PlayingTime!$B$1:$T$1001,MATCH("Min",PlayingTime!$B$2:$T$2,0),0),0)</f>
        <v>0</v>
      </c>
      <c r="K250" s="23">
        <f>IFERROR(VLOOKUP(D250,PlayingTime!$B$1:$T$1001,MATCH("Min",PlayingTime!$B$2:$T$2,0),0),0)</f>
        <v>0</v>
      </c>
      <c r="L250" s="93">
        <f>IFERROR(VLOOKUP($E250,OLD!$Q$1:$DZ$1000,MATCH("minutes",OLD!$Q$1:$DZ$1,0),0),0)</f>
        <v>3420</v>
      </c>
      <c r="M250" s="22">
        <f>IFERROR(VLOOKUP(A250,#REF!,MATCH("xG",#REF!,0),0),0)</f>
        <v>0</v>
      </c>
      <c r="N250" s="22">
        <f>IFERROR(VLOOKUP(B250,#REF!,MATCH("xG",#REF!,0),0),0)</f>
        <v>0</v>
      </c>
      <c r="O250" s="22">
        <f>IFERROR(VLOOKUP(C250,#REF!,MATCH("xG",#REF!,0),0),0)</f>
        <v>0</v>
      </c>
      <c r="P250" s="22">
        <f>IFERROR(VLOOKUP(D250,#REF!,MATCH("xG",#REF!,0),0),0)</f>
        <v>0</v>
      </c>
      <c r="Q250" s="92">
        <f>IFERROR(VLOOKUP($E250,OLD!$Q$1:$DZ$1000,MATCH("expected_goals",OLD!$Q$1:$DZ$1,0),0),0)</f>
        <v>0</v>
      </c>
      <c r="R250" s="22">
        <f>IFERROR(VLOOKUP(A250,#REF!,MATCH("xAG",#REF!,0),0),0)</f>
        <v>0</v>
      </c>
      <c r="S250" s="22">
        <f>IFERROR(VLOOKUP(B250,#REF!,MATCH("xAG",#REF!,0),0),0)</f>
        <v>0</v>
      </c>
      <c r="T250" s="22">
        <f>IFERROR(VLOOKUP(C250,#REF!,MATCH("xAG",#REF!,0),0),0)</f>
        <v>0</v>
      </c>
      <c r="U250" s="22">
        <f>IFERROR(VLOOKUP(D250,#REF!,MATCH("xAG",#REF!,0),0),0)</f>
        <v>0</v>
      </c>
      <c r="V250" s="92">
        <f>IFERROR(VLOOKUP($E250,OLD!$Q$1:$DZ$1000,MATCH("expected_assists",OLD!$Q$1:$DZ$1,0),0),0)</f>
        <v>0.2</v>
      </c>
      <c r="W250" s="93">
        <f>IFERROR(VLOOKUP($E250,OLD!$Q$1:$DZ$1000,MATCH("total_points",OLD!$Q$1:$DZ$1,0),0),0)</f>
        <v>135</v>
      </c>
      <c r="X250" s="27">
        <f>IFERROR(VLOOKUP(E250,OLD!$Q$1:$BZ$1000,MATCH("defensive_contribution",OLD!$Q$1:$BZ$1,0),0),"")</f>
        <v>0</v>
      </c>
      <c r="Z250" s="26" t="str">
        <f>API!O250&amp;" "&amp;API!Y250</f>
        <v>0 FALSE</v>
      </c>
      <c r="AA250" s="26">
        <f>API!AF250</f>
        <v>11</v>
      </c>
    </row>
    <row r="251" spans="1:27">
      <c r="A251" s="22" t="str">
        <f>IF([1]FINAL!A251=0,"",[1]FINAL!A251)</f>
        <v>Alisson Becker</v>
      </c>
      <c r="B251" s="22" t="str">
        <f>IF([1]FINAL!C251=0,"",[1]FINAL!C251)</f>
        <v>A.Becker</v>
      </c>
      <c r="C251" s="22" t="str">
        <f>IF([1]FINAL!E251=0,"",[1]FINAL!E251)</f>
        <v>Alisson</v>
      </c>
      <c r="D251" s="22" t="str">
        <f>IF([1]FINAL!G251=0,"",[1]FINAL!G251)</f>
        <v/>
      </c>
      <c r="E251" s="85">
        <f>[1]FINAL!$AO251</f>
        <v>350</v>
      </c>
      <c r="F251" s="26" t="str">
        <f>[1]FINAL!$V251</f>
        <v>LIV</v>
      </c>
      <c r="G251" s="27">
        <f>IFERROR(VLOOKUP($F251,Table2!$B$1:$C$21,MATCH("MP",Table2!$B$1:$C$1,0),0),"")</f>
        <v>38</v>
      </c>
      <c r="H251" s="23">
        <f>IFERROR(VLOOKUP(A251,PlayingTime!$B$1:$T$1001,MATCH("Min",PlayingTime!$B$2:$T$2,0),0),0)</f>
        <v>0</v>
      </c>
      <c r="I251" s="23">
        <f>IFERROR(VLOOKUP(B251,PlayingTime!$B$1:$T$1001,MATCH("Min",PlayingTime!$B$2:$T$2,0),0),0)</f>
        <v>0</v>
      </c>
      <c r="J251" s="23">
        <f>IFERROR(VLOOKUP(C251,PlayingTime!$B$1:$T$1001,MATCH("Min",PlayingTime!$B$2:$T$2,0),0),0)</f>
        <v>2340</v>
      </c>
      <c r="K251" s="23">
        <f>IFERROR(VLOOKUP(D251,PlayingTime!$B$1:$T$1001,MATCH("Min",PlayingTime!$B$2:$T$2,0),0),0)</f>
        <v>0</v>
      </c>
      <c r="L251" s="93">
        <f>IFERROR(VLOOKUP($E251,OLD!$Q$1:$DZ$1000,MATCH("minutes",OLD!$Q$1:$DZ$1,0),0),0)</f>
        <v>2340</v>
      </c>
      <c r="M251" s="22">
        <f>IFERROR(VLOOKUP(A251,#REF!,MATCH("xG",#REF!,0),0),0)</f>
        <v>0</v>
      </c>
      <c r="N251" s="22">
        <f>IFERROR(VLOOKUP(B251,#REF!,MATCH("xG",#REF!,0),0),0)</f>
        <v>0</v>
      </c>
      <c r="O251" s="22">
        <f>IFERROR(VLOOKUP(C251,#REF!,MATCH("xG",#REF!,0),0),0)</f>
        <v>0</v>
      </c>
      <c r="P251" s="22">
        <f>IFERROR(VLOOKUP(D251,#REF!,MATCH("xG",#REF!,0),0),0)</f>
        <v>0</v>
      </c>
      <c r="Q251" s="92">
        <f>IFERROR(VLOOKUP($E251,OLD!$Q$1:$DZ$1000,MATCH("expected_goals",OLD!$Q$1:$DZ$1,0),0),0)</f>
        <v>0</v>
      </c>
      <c r="R251" s="22">
        <f>IFERROR(VLOOKUP(A251,#REF!,MATCH("xAG",#REF!,0),0),0)</f>
        <v>0</v>
      </c>
      <c r="S251" s="22">
        <f>IFERROR(VLOOKUP(B251,#REF!,MATCH("xAG",#REF!,0),0),0)</f>
        <v>0</v>
      </c>
      <c r="T251" s="22">
        <f>IFERROR(VLOOKUP(C251,#REF!,MATCH("xAG",#REF!,0),0),0)</f>
        <v>0</v>
      </c>
      <c r="U251" s="22">
        <f>IFERROR(VLOOKUP(D251,#REF!,MATCH("xAG",#REF!,0),0),0)</f>
        <v>0</v>
      </c>
      <c r="V251" s="92">
        <f>IFERROR(VLOOKUP($E251,OLD!$Q$1:$DZ$1000,MATCH("expected_assists",OLD!$Q$1:$DZ$1,0),0),0)</f>
        <v>0.03</v>
      </c>
      <c r="W251" s="93">
        <f>IFERROR(VLOOKUP($E251,OLD!$Q$1:$DZ$1000,MATCH("total_points",OLD!$Q$1:$DZ$1,0),0),0)</f>
        <v>91</v>
      </c>
      <c r="X251" s="27">
        <f>IFERROR(VLOOKUP(E251,OLD!$Q$1:$BZ$1000,MATCH("defensive_contribution",OLD!$Q$1:$BZ$1,0),0),"")</f>
        <v>0</v>
      </c>
      <c r="Z251" s="26" t="str">
        <f>API!O251&amp;" "&amp;API!Y251</f>
        <v>0 FALSE</v>
      </c>
      <c r="AA251" s="26">
        <f>API!AF251</f>
        <v>54</v>
      </c>
    </row>
    <row r="252" spans="1:27">
      <c r="A252" s="22" t="str">
        <f>IF([1]FINAL!A252=0,"",[1]FINAL!A252)</f>
        <v>Caoimhín Kelleher</v>
      </c>
      <c r="B252" s="22" t="str">
        <f>IF([1]FINAL!C252=0,"",[1]FINAL!C252)</f>
        <v>Kelleher</v>
      </c>
      <c r="C252" s="22" t="str">
        <f>IF([1]FINAL!E252=0,"",[1]FINAL!E252)</f>
        <v>Caoimhín Kelleher</v>
      </c>
      <c r="D252" s="22" t="str">
        <f>IF([1]FINAL!G252=0,"",[1]FINAL!G252)</f>
        <v/>
      </c>
      <c r="E252" s="85">
        <f>[1]FINAL!$AO252</f>
        <v>82</v>
      </c>
      <c r="F252" s="26" t="str">
        <f>[1]FINAL!$V252</f>
        <v>BRE</v>
      </c>
      <c r="G252" s="27">
        <f>IFERROR(VLOOKUP($F252,Table2!$B$1:$C$21,MATCH("MP",Table2!$B$1:$C$1,0),0),"")</f>
        <v>38</v>
      </c>
      <c r="H252" s="23">
        <f>IFERROR(VLOOKUP(A252,PlayingTime!$B$1:$T$1001,MATCH("Min",PlayingTime!$B$2:$T$2,0),0),0)</f>
        <v>3330</v>
      </c>
      <c r="I252" s="23">
        <f>IFERROR(VLOOKUP(B252,PlayingTime!$B$1:$T$1001,MATCH("Min",PlayingTime!$B$2:$T$2,0),0),0)</f>
        <v>0</v>
      </c>
      <c r="J252" s="23">
        <f>IFERROR(VLOOKUP(C252,PlayingTime!$B$1:$T$1001,MATCH("Min",PlayingTime!$B$2:$T$2,0),0),0)</f>
        <v>3330</v>
      </c>
      <c r="K252" s="23">
        <f>IFERROR(VLOOKUP(D252,PlayingTime!$B$1:$T$1001,MATCH("Min",PlayingTime!$B$2:$T$2,0),0),0)</f>
        <v>0</v>
      </c>
      <c r="L252" s="93">
        <f>IFERROR(VLOOKUP($E252,OLD!$Q$1:$DZ$1000,MATCH("minutes",OLD!$Q$1:$DZ$1,0),0),0)</f>
        <v>3330</v>
      </c>
      <c r="M252" s="22">
        <f>IFERROR(VLOOKUP(A252,#REF!,MATCH("xG",#REF!,0),0),0)</f>
        <v>0</v>
      </c>
      <c r="N252" s="22">
        <f>IFERROR(VLOOKUP(B252,#REF!,MATCH("xG",#REF!,0),0),0)</f>
        <v>0</v>
      </c>
      <c r="O252" s="22">
        <f>IFERROR(VLOOKUP(C252,#REF!,MATCH("xG",#REF!,0),0),0)</f>
        <v>0</v>
      </c>
      <c r="P252" s="22">
        <f>IFERROR(VLOOKUP(D252,#REF!,MATCH("xG",#REF!,0),0),0)</f>
        <v>0</v>
      </c>
      <c r="Q252" s="92">
        <f>IFERROR(VLOOKUP($E252,OLD!$Q$1:$DZ$1000,MATCH("expected_goals",OLD!$Q$1:$DZ$1,0),0),0)</f>
        <v>0</v>
      </c>
      <c r="R252" s="22">
        <f>IFERROR(VLOOKUP(A252,#REF!,MATCH("xAG",#REF!,0),0),0)</f>
        <v>0</v>
      </c>
      <c r="S252" s="22">
        <f>IFERROR(VLOOKUP(B252,#REF!,MATCH("xAG",#REF!,0),0),0)</f>
        <v>0</v>
      </c>
      <c r="T252" s="22">
        <f>IFERROR(VLOOKUP(C252,#REF!,MATCH("xAG",#REF!,0),0),0)</f>
        <v>0</v>
      </c>
      <c r="U252" s="22">
        <f>IFERROR(VLOOKUP(D252,#REF!,MATCH("xAG",#REF!,0),0),0)</f>
        <v>0</v>
      </c>
      <c r="V252" s="92">
        <f>IFERROR(VLOOKUP($E252,OLD!$Q$1:$DZ$1000,MATCH("expected_assists",OLD!$Q$1:$DZ$1,0),0),0)</f>
        <v>0.22</v>
      </c>
      <c r="W252" s="93">
        <f>IFERROR(VLOOKUP($E252,OLD!$Q$1:$DZ$1000,MATCH("total_points",OLD!$Q$1:$DZ$1,0),0),0)</f>
        <v>143</v>
      </c>
      <c r="X252" s="27">
        <f>IFERROR(VLOOKUP(E252,OLD!$Q$1:$BZ$1000,MATCH("defensive_contribution",OLD!$Q$1:$BZ$1,0),0),"")</f>
        <v>0</v>
      </c>
      <c r="Z252" s="26" t="str">
        <f>API!O252&amp;" "&amp;API!Y252</f>
        <v>0 FALSE</v>
      </c>
      <c r="AA252" s="26">
        <f>API!AF252</f>
        <v>54</v>
      </c>
    </row>
    <row r="253" spans="1:27">
      <c r="A253" s="22" t="str">
        <f>IF([1]FINAL!A253=0,"",[1]FINAL!A253)</f>
        <v>Robin Roefs</v>
      </c>
      <c r="B253" s="22" t="str">
        <f>IF([1]FINAL!C253=0,"",[1]FINAL!C253)</f>
        <v>Roefs</v>
      </c>
      <c r="C253" s="22" t="str">
        <f>IF([1]FINAL!E253=0,"",[1]FINAL!E253)</f>
        <v/>
      </c>
      <c r="D253" s="22" t="str">
        <f>IF([1]FINAL!G253=0,"",[1]FINAL!G253)</f>
        <v/>
      </c>
      <c r="E253" s="85">
        <f>[1]FINAL!$AO253</f>
        <v>529</v>
      </c>
      <c r="F253" s="26" t="str">
        <f>[1]FINAL!$V253</f>
        <v>SUN</v>
      </c>
      <c r="G253" s="27">
        <f>IFERROR(VLOOKUP($F253,Table2!$B$1:$C$21,MATCH("MP",Table2!$B$1:$C$1,0),0),"")</f>
        <v>38</v>
      </c>
      <c r="H253" s="23">
        <f>IFERROR(VLOOKUP(A253,PlayingTime!$B$1:$T$1001,MATCH("Min",PlayingTime!$B$2:$T$2,0),0),0)</f>
        <v>3150</v>
      </c>
      <c r="I253" s="23">
        <f>IFERROR(VLOOKUP(B253,PlayingTime!$B$1:$T$1001,MATCH("Min",PlayingTime!$B$2:$T$2,0),0),0)</f>
        <v>0</v>
      </c>
      <c r="J253" s="23">
        <f>IFERROR(VLOOKUP(C253,PlayingTime!$B$1:$T$1001,MATCH("Min",PlayingTime!$B$2:$T$2,0),0),0)</f>
        <v>0</v>
      </c>
      <c r="K253" s="23">
        <f>IFERROR(VLOOKUP(D253,PlayingTime!$B$1:$T$1001,MATCH("Min",PlayingTime!$B$2:$T$2,0),0),0)</f>
        <v>0</v>
      </c>
      <c r="L253" s="93">
        <f>IFERROR(VLOOKUP($E253,OLD!$Q$1:$DZ$1000,MATCH("minutes",OLD!$Q$1:$DZ$1,0),0),0)</f>
        <v>3150</v>
      </c>
      <c r="M253" s="22">
        <f>IFERROR(VLOOKUP(A253,#REF!,MATCH("xG",#REF!,0),0),0)</f>
        <v>0</v>
      </c>
      <c r="N253" s="22">
        <f>IFERROR(VLOOKUP(B253,#REF!,MATCH("xG",#REF!,0),0),0)</f>
        <v>0</v>
      </c>
      <c r="O253" s="22">
        <f>IFERROR(VLOOKUP(C253,#REF!,MATCH("xG",#REF!,0),0),0)</f>
        <v>0</v>
      </c>
      <c r="P253" s="22">
        <f>IFERROR(VLOOKUP(D253,#REF!,MATCH("xG",#REF!,0),0),0)</f>
        <v>0</v>
      </c>
      <c r="Q253" s="92">
        <f>IFERROR(VLOOKUP($E253,OLD!$Q$1:$DZ$1000,MATCH("expected_goals",OLD!$Q$1:$DZ$1,0),0),0)</f>
        <v>0</v>
      </c>
      <c r="R253" s="22">
        <f>IFERROR(VLOOKUP(A253,#REF!,MATCH("xAG",#REF!,0),0),0)</f>
        <v>0</v>
      </c>
      <c r="S253" s="22">
        <f>IFERROR(VLOOKUP(B253,#REF!,MATCH("xAG",#REF!,0),0),0)</f>
        <v>0</v>
      </c>
      <c r="T253" s="22">
        <f>IFERROR(VLOOKUP(C253,#REF!,MATCH("xAG",#REF!,0),0),0)</f>
        <v>0</v>
      </c>
      <c r="U253" s="22">
        <f>IFERROR(VLOOKUP(D253,#REF!,MATCH("xAG",#REF!,0),0),0)</f>
        <v>0</v>
      </c>
      <c r="V253" s="92">
        <f>IFERROR(VLOOKUP($E253,OLD!$Q$1:$DZ$1000,MATCH("expected_assists",OLD!$Q$1:$DZ$1,0),0),0)</f>
        <v>0.1</v>
      </c>
      <c r="W253" s="93">
        <f>IFERROR(VLOOKUP($E253,OLD!$Q$1:$DZ$1000,MATCH("total_points",OLD!$Q$1:$DZ$1,0),0),0)</f>
        <v>136</v>
      </c>
      <c r="X253" s="27">
        <f>IFERROR(VLOOKUP(E253,OLD!$Q$1:$BZ$1000,MATCH("defensive_contribution",OLD!$Q$1:$BZ$1,0),0),"")</f>
        <v>0</v>
      </c>
      <c r="Z253" s="26" t="str">
        <f>API!O253&amp;" "&amp;API!Y253</f>
        <v>0 FALSE</v>
      </c>
      <c r="AA253" s="26">
        <f>API!AF253</f>
        <v>54</v>
      </c>
    </row>
    <row r="254" spans="1:27">
      <c r="A254" s="22" t="str">
        <f>IF([1]FINAL!A254=0,"",[1]FINAL!A254)</f>
        <v>Dean Henderson</v>
      </c>
      <c r="B254" s="22" t="str">
        <f>IF([1]FINAL!C254=0,"",[1]FINAL!C254)</f>
        <v>Henderson</v>
      </c>
      <c r="C254" s="22" t="str">
        <f>IF([1]FINAL!E254=0,"",[1]FINAL!E254)</f>
        <v>D Henderson</v>
      </c>
      <c r="D254" s="22" t="str">
        <f>IF([1]FINAL!G254=0,"",[1]FINAL!G254)</f>
        <v/>
      </c>
      <c r="E254" s="85">
        <f>[1]FINAL!$AO254</f>
        <v>198</v>
      </c>
      <c r="F254" s="26" t="str">
        <f>[1]FINAL!$V254</f>
        <v>CRY</v>
      </c>
      <c r="G254" s="27">
        <f>IFERROR(VLOOKUP($F254,Table2!$B$1:$C$21,MATCH("MP",Table2!$B$1:$C$1,0),0),"")</f>
        <v>38</v>
      </c>
      <c r="H254" s="23">
        <f>IFERROR(VLOOKUP(A254,PlayingTime!$B$1:$T$1001,MATCH("Min",PlayingTime!$B$2:$T$2,0),0),0)</f>
        <v>3330</v>
      </c>
      <c r="I254" s="23">
        <f>IFERROR(VLOOKUP(B254,PlayingTime!$B$1:$T$1001,MATCH("Min",PlayingTime!$B$2:$T$2,0),0),0)</f>
        <v>0</v>
      </c>
      <c r="J254" s="23">
        <f>IFERROR(VLOOKUP(C254,PlayingTime!$B$1:$T$1001,MATCH("Min",PlayingTime!$B$2:$T$2,0),0),0)</f>
        <v>0</v>
      </c>
      <c r="K254" s="23">
        <f>IFERROR(VLOOKUP(D254,PlayingTime!$B$1:$T$1001,MATCH("Min",PlayingTime!$B$2:$T$2,0),0),0)</f>
        <v>0</v>
      </c>
      <c r="L254" s="93">
        <f>IFERROR(VLOOKUP($E254,OLD!$Q$1:$DZ$1000,MATCH("minutes",OLD!$Q$1:$DZ$1,0),0),0)</f>
        <v>3330</v>
      </c>
      <c r="M254" s="22">
        <f>IFERROR(VLOOKUP(A254,#REF!,MATCH("xG",#REF!,0),0),0)</f>
        <v>0</v>
      </c>
      <c r="N254" s="22">
        <f>IFERROR(VLOOKUP(B254,#REF!,MATCH("xG",#REF!,0),0),0)</f>
        <v>0</v>
      </c>
      <c r="O254" s="22">
        <f>IFERROR(VLOOKUP(C254,#REF!,MATCH("xG",#REF!,0),0),0)</f>
        <v>0</v>
      </c>
      <c r="P254" s="22">
        <f>IFERROR(VLOOKUP(D254,#REF!,MATCH("xG",#REF!,0),0),0)</f>
        <v>0</v>
      </c>
      <c r="Q254" s="92">
        <f>IFERROR(VLOOKUP($E254,OLD!$Q$1:$DZ$1000,MATCH("expected_goals",OLD!$Q$1:$DZ$1,0),0),0)</f>
        <v>0</v>
      </c>
      <c r="R254" s="22">
        <f>IFERROR(VLOOKUP(A254,#REF!,MATCH("xAG",#REF!,0),0),0)</f>
        <v>0</v>
      </c>
      <c r="S254" s="22">
        <f>IFERROR(VLOOKUP(B254,#REF!,MATCH("xAG",#REF!,0),0),0)</f>
        <v>0</v>
      </c>
      <c r="T254" s="22">
        <f>IFERROR(VLOOKUP(C254,#REF!,MATCH("xAG",#REF!,0),0),0)</f>
        <v>0</v>
      </c>
      <c r="U254" s="22">
        <f>IFERROR(VLOOKUP(D254,#REF!,MATCH("xAG",#REF!,0),0),0)</f>
        <v>0</v>
      </c>
      <c r="V254" s="92">
        <f>IFERROR(VLOOKUP($E254,OLD!$Q$1:$DZ$1000,MATCH("expected_assists",OLD!$Q$1:$DZ$1,0),0),0)</f>
        <v>0.11</v>
      </c>
      <c r="W254" s="93">
        <f>IFERROR(VLOOKUP($E254,OLD!$Q$1:$DZ$1000,MATCH("total_points",OLD!$Q$1:$DZ$1,0),0),0)</f>
        <v>131</v>
      </c>
      <c r="X254" s="27">
        <f>IFERROR(VLOOKUP(E254,OLD!$Q$1:$BZ$1000,MATCH("defensive_contribution",OLD!$Q$1:$BZ$1,0),0),"")</f>
        <v>0</v>
      </c>
      <c r="Z254" s="26" t="str">
        <f>API!O254&amp;" "&amp;API!Y254</f>
        <v>0 FALSE</v>
      </c>
      <c r="AA254" s="26">
        <f>API!AF254</f>
        <v>54</v>
      </c>
    </row>
    <row r="255" spans="1:27">
      <c r="A255" s="22" t="str">
        <f>IF([1]FINAL!A255=0,"",[1]FINAL!A255)</f>
        <v>Emiliano Martínez Romero</v>
      </c>
      <c r="B255" s="22" t="str">
        <f>IF([1]FINAL!C255=0,"",[1]FINAL!C255)</f>
        <v>Martinez</v>
      </c>
      <c r="C255" s="22" t="str">
        <f>IF([1]FINAL!E255=0,"",[1]FINAL!E255)</f>
        <v>Emiliano Martínez</v>
      </c>
      <c r="D255" s="22" t="str">
        <f>IF([1]FINAL!G255=0,"",[1]FINAL!G255)</f>
        <v/>
      </c>
      <c r="E255" s="85">
        <f>[1]FINAL!$AO255</f>
        <v>28</v>
      </c>
      <c r="F255" s="26" t="str">
        <f>[1]FINAL!$V255</f>
        <v>AVL</v>
      </c>
      <c r="G255" s="27">
        <f>IFERROR(VLOOKUP($F255,Table2!$B$1:$C$21,MATCH("MP",Table2!$B$1:$C$1,0),0),"")</f>
        <v>38</v>
      </c>
      <c r="H255" s="23">
        <f>IFERROR(VLOOKUP(A255,PlayingTime!$B$1:$T$1001,MATCH("Min",PlayingTime!$B$2:$T$2,0),0),0)</f>
        <v>0</v>
      </c>
      <c r="I255" s="23">
        <f>IFERROR(VLOOKUP(B255,PlayingTime!$B$1:$T$1001,MATCH("Min",PlayingTime!$B$2:$T$2,0),0),0)</f>
        <v>0</v>
      </c>
      <c r="J255" s="23">
        <f>IFERROR(VLOOKUP(C255,PlayingTime!$B$1:$T$1001,MATCH("Min",PlayingTime!$B$2:$T$2,0),0),0)</f>
        <v>2835</v>
      </c>
      <c r="K255" s="23">
        <f>IFERROR(VLOOKUP(D255,PlayingTime!$B$1:$T$1001,MATCH("Min",PlayingTime!$B$2:$T$2,0),0),0)</f>
        <v>0</v>
      </c>
      <c r="L255" s="93">
        <f>IFERROR(VLOOKUP($E255,OLD!$Q$1:$DZ$1000,MATCH("minutes",OLD!$Q$1:$DZ$1,0),0),0)</f>
        <v>2835</v>
      </c>
      <c r="M255" s="22">
        <f>IFERROR(VLOOKUP(A255,#REF!,MATCH("xG",#REF!,0),0),0)</f>
        <v>0</v>
      </c>
      <c r="N255" s="22">
        <f>IFERROR(VLOOKUP(B255,#REF!,MATCH("xG",#REF!,0),0),0)</f>
        <v>0</v>
      </c>
      <c r="O255" s="22">
        <f>IFERROR(VLOOKUP(C255,#REF!,MATCH("xG",#REF!,0),0),0)</f>
        <v>0</v>
      </c>
      <c r="P255" s="22">
        <f>IFERROR(VLOOKUP(D255,#REF!,MATCH("xG",#REF!,0),0),0)</f>
        <v>0</v>
      </c>
      <c r="Q255" s="92">
        <f>IFERROR(VLOOKUP($E255,OLD!$Q$1:$DZ$1000,MATCH("expected_goals",OLD!$Q$1:$DZ$1,0),0),0)</f>
        <v>0</v>
      </c>
      <c r="R255" s="22">
        <f>IFERROR(VLOOKUP(A255,#REF!,MATCH("xAG",#REF!,0),0),0)</f>
        <v>0</v>
      </c>
      <c r="S255" s="22">
        <f>IFERROR(VLOOKUP(B255,#REF!,MATCH("xAG",#REF!,0),0),0)</f>
        <v>0</v>
      </c>
      <c r="T255" s="22">
        <f>IFERROR(VLOOKUP(C255,#REF!,MATCH("xAG",#REF!,0),0),0)</f>
        <v>0</v>
      </c>
      <c r="U255" s="22">
        <f>IFERROR(VLOOKUP(D255,#REF!,MATCH("xAG",#REF!,0),0),0)</f>
        <v>0</v>
      </c>
      <c r="V255" s="92">
        <f>IFERROR(VLOOKUP($E255,OLD!$Q$1:$DZ$1000,MATCH("expected_assists",OLD!$Q$1:$DZ$1,0),0),0)</f>
        <v>0.08</v>
      </c>
      <c r="W255" s="93">
        <f>IFERROR(VLOOKUP($E255,OLD!$Q$1:$DZ$1000,MATCH("total_points",OLD!$Q$1:$DZ$1,0),0),0)</f>
        <v>120</v>
      </c>
      <c r="X255" s="27">
        <f>IFERROR(VLOOKUP(E255,OLD!$Q$1:$BZ$1000,MATCH("defensive_contribution",OLD!$Q$1:$BZ$1,0),0),"")</f>
        <v>0</v>
      </c>
      <c r="Z255" s="26" t="str">
        <f>API!O255&amp;" "&amp;API!Y255</f>
        <v>0 FALSE</v>
      </c>
      <c r="AA255" s="26">
        <f>API!AF255</f>
        <v>54</v>
      </c>
    </row>
    <row r="256" spans="1:27">
      <c r="A256" s="22" t="str">
        <f>IF([1]FINAL!A256=0,"",[1]FINAL!A256)</f>
        <v>Robert Lynch Sánchez</v>
      </c>
      <c r="B256" s="22" t="str">
        <f>IF([1]FINAL!C256=0,"",[1]FINAL!C256)</f>
        <v>Sánchez</v>
      </c>
      <c r="C256" s="22" t="str">
        <f>IF([1]FINAL!E256=0,"",[1]FINAL!E256)</f>
        <v>R Sanchez</v>
      </c>
      <c r="D256" s="22" t="str">
        <f>IF([1]FINAL!G256=0,"",[1]FINAL!G256)</f>
        <v>Robert Sánchez</v>
      </c>
      <c r="E256" s="85">
        <f>[1]FINAL!$AO256</f>
        <v>140</v>
      </c>
      <c r="F256" s="26" t="str">
        <f>[1]FINAL!$V256</f>
        <v>CHE</v>
      </c>
      <c r="G256" s="27">
        <f>IFERROR(VLOOKUP($F256,Table2!$B$1:$C$21,MATCH("MP",Table2!$B$1:$C$1,0),0),"")</f>
        <v>38</v>
      </c>
      <c r="H256" s="23">
        <f>IFERROR(VLOOKUP(A256,PlayingTime!$B$1:$T$1001,MATCH("Min",PlayingTime!$B$2:$T$2,0),0),0)</f>
        <v>0</v>
      </c>
      <c r="I256" s="23">
        <f>IFERROR(VLOOKUP(B256,PlayingTime!$B$1:$T$1001,MATCH("Min",PlayingTime!$B$2:$T$2,0),0),0)</f>
        <v>0</v>
      </c>
      <c r="J256" s="23">
        <f>IFERROR(VLOOKUP(C256,PlayingTime!$B$1:$T$1001,MATCH("Min",PlayingTime!$B$2:$T$2,0),0),0)</f>
        <v>0</v>
      </c>
      <c r="K256" s="23">
        <f>IFERROR(VLOOKUP(D256,PlayingTime!$B$1:$T$1001,MATCH("Min",PlayingTime!$B$2:$T$2,0),0),0)</f>
        <v>3039</v>
      </c>
      <c r="L256" s="93">
        <f>IFERROR(VLOOKUP($E256,OLD!$Q$1:$DZ$1000,MATCH("minutes",OLD!$Q$1:$DZ$1,0),0),0)</f>
        <v>3040</v>
      </c>
      <c r="M256" s="22">
        <f>IFERROR(VLOOKUP(A256,#REF!,MATCH("xG",#REF!,0),0),0)</f>
        <v>0</v>
      </c>
      <c r="N256" s="22">
        <f>IFERROR(VLOOKUP(B256,#REF!,MATCH("xG",#REF!,0),0),0)</f>
        <v>0</v>
      </c>
      <c r="O256" s="22">
        <f>IFERROR(VLOOKUP(C256,#REF!,MATCH("xG",#REF!,0),0),0)</f>
        <v>0</v>
      </c>
      <c r="P256" s="22">
        <f>IFERROR(VLOOKUP(D256,#REF!,MATCH("xG",#REF!,0),0),0)</f>
        <v>0</v>
      </c>
      <c r="Q256" s="92">
        <f>IFERROR(VLOOKUP($E256,OLD!$Q$1:$DZ$1000,MATCH("expected_goals",OLD!$Q$1:$DZ$1,0),0),0)</f>
        <v>0</v>
      </c>
      <c r="R256" s="22">
        <f>IFERROR(VLOOKUP(A256,#REF!,MATCH("xAG",#REF!,0),0),0)</f>
        <v>0</v>
      </c>
      <c r="S256" s="22">
        <f>IFERROR(VLOOKUP(B256,#REF!,MATCH("xAG",#REF!,0),0),0)</f>
        <v>0</v>
      </c>
      <c r="T256" s="22">
        <f>IFERROR(VLOOKUP(C256,#REF!,MATCH("xAG",#REF!,0),0),0)</f>
        <v>0</v>
      </c>
      <c r="U256" s="22">
        <f>IFERROR(VLOOKUP(D256,#REF!,MATCH("xAG",#REF!,0),0),0)</f>
        <v>0</v>
      </c>
      <c r="V256" s="92">
        <f>IFERROR(VLOOKUP($E256,OLD!$Q$1:$DZ$1000,MATCH("expected_assists",OLD!$Q$1:$DZ$1,0),0),0)</f>
        <v>0.04</v>
      </c>
      <c r="W256" s="93">
        <f>IFERROR(VLOOKUP($E256,OLD!$Q$1:$DZ$1000,MATCH("total_points",OLD!$Q$1:$DZ$1,0),0),0)</f>
        <v>113</v>
      </c>
      <c r="X256" s="27">
        <f>IFERROR(VLOOKUP(E256,OLD!$Q$1:$BZ$1000,MATCH("defensive_contribution",OLD!$Q$1:$BZ$1,0),0),"")</f>
        <v>0</v>
      </c>
      <c r="Z256" s="26" t="str">
        <f>API!O256&amp;" "&amp;API!Y256</f>
        <v>0 FALSE</v>
      </c>
      <c r="AA256" s="26">
        <f>API!AF256</f>
        <v>54</v>
      </c>
    </row>
    <row r="257" spans="1:27">
      <c r="A257" s="22" t="str">
        <f>IF([1]FINAL!A257=0,"",[1]FINAL!A257)</f>
        <v>Senne Lammens</v>
      </c>
      <c r="B257" s="22" t="str">
        <f>IF([1]FINAL!C257=0,"",[1]FINAL!C257)</f>
        <v>Lammens</v>
      </c>
      <c r="C257" s="22" t="str">
        <f>IF([1]FINAL!E257=0,"",[1]FINAL!E257)</f>
        <v/>
      </c>
      <c r="D257" s="22" t="str">
        <f>IF([1]FINAL!G257=0,"",[1]FINAL!G257)</f>
        <v/>
      </c>
      <c r="E257" s="85">
        <f>[1]FINAL!$AO257</f>
        <v>412</v>
      </c>
      <c r="F257" s="26" t="str">
        <f>[1]FINAL!$V257</f>
        <v>MUN</v>
      </c>
      <c r="G257" s="27">
        <f>IFERROR(VLOOKUP($F257,Table2!$B$1:$C$21,MATCH("MP",Table2!$B$1:$C$1,0),0),"")</f>
        <v>38</v>
      </c>
      <c r="H257" s="23">
        <f>IFERROR(VLOOKUP(A257,PlayingTime!$B$1:$T$1001,MATCH("Min",PlayingTime!$B$2:$T$2,0),0),0)</f>
        <v>2880</v>
      </c>
      <c r="I257" s="23">
        <f>IFERROR(VLOOKUP(B257,PlayingTime!$B$1:$T$1001,MATCH("Min",PlayingTime!$B$2:$T$2,0),0),0)</f>
        <v>0</v>
      </c>
      <c r="J257" s="23">
        <f>IFERROR(VLOOKUP(C257,PlayingTime!$B$1:$T$1001,MATCH("Min",PlayingTime!$B$2:$T$2,0),0),0)</f>
        <v>0</v>
      </c>
      <c r="K257" s="23">
        <f>IFERROR(VLOOKUP(D257,PlayingTime!$B$1:$T$1001,MATCH("Min",PlayingTime!$B$2:$T$2,0),0),0)</f>
        <v>0</v>
      </c>
      <c r="L257" s="93">
        <f>IFERROR(VLOOKUP($E257,OLD!$Q$1:$DZ$1000,MATCH("minutes",OLD!$Q$1:$DZ$1,0),0),0)</f>
        <v>2880</v>
      </c>
      <c r="M257" s="22">
        <f>IFERROR(VLOOKUP(A257,#REF!,MATCH("xG",#REF!,0),0),0)</f>
        <v>0</v>
      </c>
      <c r="N257" s="22">
        <f>IFERROR(VLOOKUP(B257,#REF!,MATCH("xG",#REF!,0),0),0)</f>
        <v>0</v>
      </c>
      <c r="O257" s="22">
        <f>IFERROR(VLOOKUP(C257,#REF!,MATCH("xG",#REF!,0),0),0)</f>
        <v>0</v>
      </c>
      <c r="P257" s="22">
        <f>IFERROR(VLOOKUP(D257,#REF!,MATCH("xG",#REF!,0),0),0)</f>
        <v>0</v>
      </c>
      <c r="Q257" s="92">
        <f>IFERROR(VLOOKUP($E257,OLD!$Q$1:$DZ$1000,MATCH("expected_goals",OLD!$Q$1:$DZ$1,0),0),0)</f>
        <v>0</v>
      </c>
      <c r="R257" s="22">
        <f>IFERROR(VLOOKUP(A257,#REF!,MATCH("xAG",#REF!,0),0),0)</f>
        <v>0</v>
      </c>
      <c r="S257" s="22">
        <f>IFERROR(VLOOKUP(B257,#REF!,MATCH("xAG",#REF!,0),0),0)</f>
        <v>0</v>
      </c>
      <c r="T257" s="22">
        <f>IFERROR(VLOOKUP(C257,#REF!,MATCH("xAG",#REF!,0),0),0)</f>
        <v>0</v>
      </c>
      <c r="U257" s="22">
        <f>IFERROR(VLOOKUP(D257,#REF!,MATCH("xAG",#REF!,0),0),0)</f>
        <v>0</v>
      </c>
      <c r="V257" s="92">
        <f>IFERROR(VLOOKUP($E257,OLD!$Q$1:$DZ$1000,MATCH("expected_assists",OLD!$Q$1:$DZ$1,0),0),0)</f>
        <v>0</v>
      </c>
      <c r="W257" s="93">
        <f>IFERROR(VLOOKUP($E257,OLD!$Q$1:$DZ$1000,MATCH("total_points",OLD!$Q$1:$DZ$1,0),0),0)</f>
        <v>109</v>
      </c>
      <c r="X257" s="27">
        <f>IFERROR(VLOOKUP(E257,OLD!$Q$1:$BZ$1000,MATCH("defensive_contribution",OLD!$Q$1:$BZ$1,0),0),"")</f>
        <v>0</v>
      </c>
      <c r="Z257" s="26" t="str">
        <f>API!O257&amp;" "&amp;API!Y257</f>
        <v>0 FALSE</v>
      </c>
      <c r="AA257" s="26">
        <f>API!AF257</f>
        <v>54</v>
      </c>
    </row>
    <row r="258" spans="1:27">
      <c r="A258" s="22" t="str">
        <f>IF([1]FINAL!A258=0,"",[1]FINAL!A258)</f>
        <v>Matz Sels</v>
      </c>
      <c r="B258" s="22" t="str">
        <f>IF([1]FINAL!C258=0,"",[1]FINAL!C258)</f>
        <v>Sels</v>
      </c>
      <c r="C258" s="22" t="str">
        <f>IF([1]FINAL!E258=0,"",[1]FINAL!E258)</f>
        <v/>
      </c>
      <c r="D258" s="22" t="str">
        <f>IF([1]FINAL!G258=0,"",[1]FINAL!G258)</f>
        <v/>
      </c>
      <c r="E258" s="85">
        <f>[1]FINAL!$AO258</f>
        <v>467</v>
      </c>
      <c r="F258" s="26" t="str">
        <f>[1]FINAL!$V258</f>
        <v>NFO</v>
      </c>
      <c r="G258" s="27">
        <f>IFERROR(VLOOKUP($F258,Table2!$B$1:$C$21,MATCH("MP",Table2!$B$1:$C$1,0),0),"")</f>
        <v>38</v>
      </c>
      <c r="H258" s="23">
        <f>IFERROR(VLOOKUP(A258,PlayingTime!$B$1:$T$1001,MATCH("Min",PlayingTime!$B$2:$T$2,0),0),0)</f>
        <v>2668</v>
      </c>
      <c r="I258" s="23">
        <f>IFERROR(VLOOKUP(B258,PlayingTime!$B$1:$T$1001,MATCH("Min",PlayingTime!$B$2:$T$2,0),0),0)</f>
        <v>0</v>
      </c>
      <c r="J258" s="23">
        <f>IFERROR(VLOOKUP(C258,PlayingTime!$B$1:$T$1001,MATCH("Min",PlayingTime!$B$2:$T$2,0),0),0)</f>
        <v>0</v>
      </c>
      <c r="K258" s="23">
        <f>IFERROR(VLOOKUP(D258,PlayingTime!$B$1:$T$1001,MATCH("Min",PlayingTime!$B$2:$T$2,0),0),0)</f>
        <v>0</v>
      </c>
      <c r="L258" s="93">
        <f>IFERROR(VLOOKUP($E258,OLD!$Q$1:$DZ$1000,MATCH("minutes",OLD!$Q$1:$DZ$1,0),0),0)</f>
        <v>2667</v>
      </c>
      <c r="M258" s="22">
        <f>IFERROR(VLOOKUP(A258,#REF!,MATCH("xG",#REF!,0),0),0)</f>
        <v>0</v>
      </c>
      <c r="N258" s="22">
        <f>IFERROR(VLOOKUP(B258,#REF!,MATCH("xG",#REF!,0),0),0)</f>
        <v>0</v>
      </c>
      <c r="O258" s="22">
        <f>IFERROR(VLOOKUP(C258,#REF!,MATCH("xG",#REF!,0),0),0)</f>
        <v>0</v>
      </c>
      <c r="P258" s="22">
        <f>IFERROR(VLOOKUP(D258,#REF!,MATCH("xG",#REF!,0),0),0)</f>
        <v>0</v>
      </c>
      <c r="Q258" s="92">
        <f>IFERROR(VLOOKUP($E258,OLD!$Q$1:$DZ$1000,MATCH("expected_goals",OLD!$Q$1:$DZ$1,0),0),0)</f>
        <v>0</v>
      </c>
      <c r="R258" s="22">
        <f>IFERROR(VLOOKUP(A258,#REF!,MATCH("xAG",#REF!,0),0),0)</f>
        <v>0</v>
      </c>
      <c r="S258" s="22">
        <f>IFERROR(VLOOKUP(B258,#REF!,MATCH("xAG",#REF!,0),0),0)</f>
        <v>0</v>
      </c>
      <c r="T258" s="22">
        <f>IFERROR(VLOOKUP(C258,#REF!,MATCH("xAG",#REF!,0),0),0)</f>
        <v>0</v>
      </c>
      <c r="U258" s="22">
        <f>IFERROR(VLOOKUP(D258,#REF!,MATCH("xAG",#REF!,0),0),0)</f>
        <v>0</v>
      </c>
      <c r="V258" s="92">
        <f>IFERROR(VLOOKUP($E258,OLD!$Q$1:$DZ$1000,MATCH("expected_assists",OLD!$Q$1:$DZ$1,0),0),0)</f>
        <v>0.06</v>
      </c>
      <c r="W258" s="93">
        <f>IFERROR(VLOOKUP($E258,OLD!$Q$1:$DZ$1000,MATCH("total_points",OLD!$Q$1:$DZ$1,0),0),0)</f>
        <v>105</v>
      </c>
      <c r="X258" s="27">
        <f>IFERROR(VLOOKUP(E258,OLD!$Q$1:$BZ$1000,MATCH("defensive_contribution",OLD!$Q$1:$BZ$1,0),0),"")</f>
        <v>0</v>
      </c>
      <c r="Z258" s="26" t="str">
        <f>API!O258&amp;" "&amp;API!Y258</f>
        <v>0 FALSE</v>
      </c>
      <c r="AA258" s="26">
        <f>API!AF258</f>
        <v>54</v>
      </c>
    </row>
    <row r="259" spans="1:27">
      <c r="A259" s="22" t="str">
        <f>IF([1]FINAL!A259=0,"",[1]FINAL!A259)</f>
        <v>Nick Pope</v>
      </c>
      <c r="B259" s="22" t="str">
        <f>IF([1]FINAL!C259=0,"",[1]FINAL!C259)</f>
        <v>Pope</v>
      </c>
      <c r="C259" s="22" t="str">
        <f>IF([1]FINAL!E259=0,"",[1]FINAL!E259)</f>
        <v/>
      </c>
      <c r="D259" s="22" t="str">
        <f>IF([1]FINAL!G259=0,"",[1]FINAL!G259)</f>
        <v/>
      </c>
      <c r="E259" s="85">
        <f>[1]FINAL!$AO259</f>
        <v>442</v>
      </c>
      <c r="F259" s="26" t="str">
        <f>[1]FINAL!$V259</f>
        <v>NEW</v>
      </c>
      <c r="G259" s="27">
        <f>IFERROR(VLOOKUP($F259,Table2!$B$1:$C$21,MATCH("MP",Table2!$B$1:$C$1,0),0),"")</f>
        <v>38</v>
      </c>
      <c r="H259" s="23">
        <f>IFERROR(VLOOKUP(A259,PlayingTime!$B$1:$T$1001,MATCH("Min",PlayingTime!$B$2:$T$2,0),0),0)</f>
        <v>2416</v>
      </c>
      <c r="I259" s="23">
        <f>IFERROR(VLOOKUP(B259,PlayingTime!$B$1:$T$1001,MATCH("Min",PlayingTime!$B$2:$T$2,0),0),0)</f>
        <v>0</v>
      </c>
      <c r="J259" s="23">
        <f>IFERROR(VLOOKUP(C259,PlayingTime!$B$1:$T$1001,MATCH("Min",PlayingTime!$B$2:$T$2,0),0),0)</f>
        <v>0</v>
      </c>
      <c r="K259" s="23">
        <f>IFERROR(VLOOKUP(D259,PlayingTime!$B$1:$T$1001,MATCH("Min",PlayingTime!$B$2:$T$2,0),0),0)</f>
        <v>0</v>
      </c>
      <c r="L259" s="93">
        <f>IFERROR(VLOOKUP($E259,OLD!$Q$1:$DZ$1000,MATCH("minutes",OLD!$Q$1:$DZ$1,0),0),0)</f>
        <v>2416</v>
      </c>
      <c r="M259" s="22">
        <f>IFERROR(VLOOKUP(A259,#REF!,MATCH("xG",#REF!,0),0),0)</f>
        <v>0</v>
      </c>
      <c r="N259" s="22">
        <f>IFERROR(VLOOKUP(B259,#REF!,MATCH("xG",#REF!,0),0),0)</f>
        <v>0</v>
      </c>
      <c r="O259" s="22">
        <f>IFERROR(VLOOKUP(C259,#REF!,MATCH("xG",#REF!,0),0),0)</f>
        <v>0</v>
      </c>
      <c r="P259" s="22">
        <f>IFERROR(VLOOKUP(D259,#REF!,MATCH("xG",#REF!,0),0),0)</f>
        <v>0</v>
      </c>
      <c r="Q259" s="92">
        <f>IFERROR(VLOOKUP($E259,OLD!$Q$1:$DZ$1000,MATCH("expected_goals",OLD!$Q$1:$DZ$1,0),0),0)</f>
        <v>0.16</v>
      </c>
      <c r="R259" s="22">
        <f>IFERROR(VLOOKUP(A259,#REF!,MATCH("xAG",#REF!,0),0),0)</f>
        <v>0</v>
      </c>
      <c r="S259" s="22">
        <f>IFERROR(VLOOKUP(B259,#REF!,MATCH("xAG",#REF!,0),0),0)</f>
        <v>0</v>
      </c>
      <c r="T259" s="22">
        <f>IFERROR(VLOOKUP(C259,#REF!,MATCH("xAG",#REF!,0),0),0)</f>
        <v>0</v>
      </c>
      <c r="U259" s="22">
        <f>IFERROR(VLOOKUP(D259,#REF!,MATCH("xAG",#REF!,0),0),0)</f>
        <v>0</v>
      </c>
      <c r="V259" s="92">
        <f>IFERROR(VLOOKUP($E259,OLD!$Q$1:$DZ$1000,MATCH("expected_assists",OLD!$Q$1:$DZ$1,0),0),0)</f>
        <v>0</v>
      </c>
      <c r="W259" s="93">
        <f>IFERROR(VLOOKUP($E259,OLD!$Q$1:$DZ$1000,MATCH("total_points",OLD!$Q$1:$DZ$1,0),0),0)</f>
        <v>96</v>
      </c>
      <c r="X259" s="27">
        <f>IFERROR(VLOOKUP(E259,OLD!$Q$1:$BZ$1000,MATCH("defensive_contribution",OLD!$Q$1:$BZ$1,0),0),"")</f>
        <v>0</v>
      </c>
      <c r="Z259" s="26" t="str">
        <f>API!O259&amp;" "&amp;API!Y259</f>
        <v>0 FALSE</v>
      </c>
      <c r="AA259" s="26">
        <f>API!AF259</f>
        <v>54</v>
      </c>
    </row>
    <row r="260" spans="1:27">
      <c r="A260" s="22" t="str">
        <f>IF([1]FINAL!A260=0,"",[1]FINAL!A260)</f>
        <v>Giorgi Mamardashvili</v>
      </c>
      <c r="B260" s="22" t="str">
        <f>IF([1]FINAL!C260=0,"",[1]FINAL!C260)</f>
        <v>Mamardashvili</v>
      </c>
      <c r="C260" s="22" t="str">
        <f>IF([1]FINAL!E260=0,"",[1]FINAL!E260)</f>
        <v/>
      </c>
      <c r="D260" s="22" t="str">
        <f>IF([1]FINAL!G260=0,"",[1]FINAL!G260)</f>
        <v/>
      </c>
      <c r="E260" s="85">
        <f>[1]FINAL!$AO260</f>
        <v>351</v>
      </c>
      <c r="F260" s="26" t="str">
        <f>[1]FINAL!$V260</f>
        <v>LIV</v>
      </c>
      <c r="G260" s="27">
        <f>IFERROR(VLOOKUP($F260,Table2!$B$1:$C$21,MATCH("MP",Table2!$B$1:$C$1,0),0),"")</f>
        <v>38</v>
      </c>
      <c r="H260" s="23">
        <f>IFERROR(VLOOKUP(A260,PlayingTime!$B$1:$T$1001,MATCH("Min",PlayingTime!$B$2:$T$2,0),0),0)</f>
        <v>867</v>
      </c>
      <c r="I260" s="23">
        <f>IFERROR(VLOOKUP(B260,PlayingTime!$B$1:$T$1001,MATCH("Min",PlayingTime!$B$2:$T$2,0),0),0)</f>
        <v>0</v>
      </c>
      <c r="J260" s="23">
        <f>IFERROR(VLOOKUP(C260,PlayingTime!$B$1:$T$1001,MATCH("Min",PlayingTime!$B$2:$T$2,0),0),0)</f>
        <v>0</v>
      </c>
      <c r="K260" s="23">
        <f>IFERROR(VLOOKUP(D260,PlayingTime!$B$1:$T$1001,MATCH("Min",PlayingTime!$B$2:$T$2,0),0),0)</f>
        <v>0</v>
      </c>
      <c r="L260" s="93">
        <f>IFERROR(VLOOKUP($E260,OLD!$Q$1:$DZ$1000,MATCH("minutes",OLD!$Q$1:$DZ$1,0),0),0)</f>
        <v>867</v>
      </c>
      <c r="M260" s="22">
        <f>IFERROR(VLOOKUP(A260,#REF!,MATCH("xG",#REF!,0),0),0)</f>
        <v>0</v>
      </c>
      <c r="N260" s="22">
        <f>IFERROR(VLOOKUP(B260,#REF!,MATCH("xG",#REF!,0),0),0)</f>
        <v>0</v>
      </c>
      <c r="O260" s="22">
        <f>IFERROR(VLOOKUP(C260,#REF!,MATCH("xG",#REF!,0),0),0)</f>
        <v>0</v>
      </c>
      <c r="P260" s="22">
        <f>IFERROR(VLOOKUP(D260,#REF!,MATCH("xG",#REF!,0),0),0)</f>
        <v>0</v>
      </c>
      <c r="Q260" s="92">
        <f>IFERROR(VLOOKUP($E260,OLD!$Q$1:$DZ$1000,MATCH("expected_goals",OLD!$Q$1:$DZ$1,0),0),0)</f>
        <v>0</v>
      </c>
      <c r="R260" s="22">
        <f>IFERROR(VLOOKUP(A260,#REF!,MATCH("xAG",#REF!,0),0),0)</f>
        <v>0</v>
      </c>
      <c r="S260" s="22">
        <f>IFERROR(VLOOKUP(B260,#REF!,MATCH("xAG",#REF!,0),0),0)</f>
        <v>0</v>
      </c>
      <c r="T260" s="22">
        <f>IFERROR(VLOOKUP(C260,#REF!,MATCH("xAG",#REF!,0),0),0)</f>
        <v>0</v>
      </c>
      <c r="U260" s="22">
        <f>IFERROR(VLOOKUP(D260,#REF!,MATCH("xAG",#REF!,0),0),0)</f>
        <v>0</v>
      </c>
      <c r="V260" s="92">
        <f>IFERROR(VLOOKUP($E260,OLD!$Q$1:$DZ$1000,MATCH("expected_assists",OLD!$Q$1:$DZ$1,0),0),0)</f>
        <v>0</v>
      </c>
      <c r="W260" s="93">
        <f>IFERROR(VLOOKUP($E260,OLD!$Q$1:$DZ$1000,MATCH("total_points",OLD!$Q$1:$DZ$1,0),0),0)</f>
        <v>34</v>
      </c>
      <c r="X260" s="27">
        <f>IFERROR(VLOOKUP(E260,OLD!$Q$1:$BZ$1000,MATCH("defensive_contribution",OLD!$Q$1:$BZ$1,0),0),"")</f>
        <v>0</v>
      </c>
      <c r="Z260" s="26" t="str">
        <f>API!O260&amp;" "&amp;API!Y260</f>
        <v>0 FALSE</v>
      </c>
      <c r="AA260" s="26">
        <f>API!AF260</f>
        <v>54</v>
      </c>
    </row>
    <row r="261" spans="1:27">
      <c r="A261" s="22" t="str">
        <f>IF([1]FINAL!A261=0,"",[1]FINAL!A261)</f>
        <v>James Trafford</v>
      </c>
      <c r="B261" s="22" t="str">
        <f>IF([1]FINAL!C261=0,"",[1]FINAL!C261)</f>
        <v>Trafford</v>
      </c>
      <c r="C261" s="22" t="str">
        <f>IF([1]FINAL!E261=0,"",[1]FINAL!E261)</f>
        <v/>
      </c>
      <c r="D261" s="22" t="str">
        <f>IF([1]FINAL!G261=0,"",[1]FINAL!G261)</f>
        <v/>
      </c>
      <c r="E261" s="85">
        <f>[1]FINAL!$AO261</f>
        <v>385</v>
      </c>
      <c r="F261" s="26" t="str">
        <f>[1]FINAL!$V261</f>
        <v>MCI</v>
      </c>
      <c r="G261" s="27">
        <f>IFERROR(VLOOKUP($F261,Table2!$B$1:$C$21,MATCH("MP",Table2!$B$1:$C$1,0),0),"")</f>
        <v>38</v>
      </c>
      <c r="H261" s="23">
        <f>IFERROR(VLOOKUP(A261,PlayingTime!$B$1:$T$1001,MATCH("Min",PlayingTime!$B$2:$T$2,0),0),0)</f>
        <v>360</v>
      </c>
      <c r="I261" s="23">
        <f>IFERROR(VLOOKUP(B261,PlayingTime!$B$1:$T$1001,MATCH("Min",PlayingTime!$B$2:$T$2,0),0),0)</f>
        <v>0</v>
      </c>
      <c r="J261" s="23">
        <f>IFERROR(VLOOKUP(C261,PlayingTime!$B$1:$T$1001,MATCH("Min",PlayingTime!$B$2:$T$2,0),0),0)</f>
        <v>0</v>
      </c>
      <c r="K261" s="23">
        <f>IFERROR(VLOOKUP(D261,PlayingTime!$B$1:$T$1001,MATCH("Min",PlayingTime!$B$2:$T$2,0),0),0)</f>
        <v>0</v>
      </c>
      <c r="L261" s="93">
        <f>IFERROR(VLOOKUP($E261,OLD!$Q$1:$DZ$1000,MATCH("minutes",OLD!$Q$1:$DZ$1,0),0),0)</f>
        <v>360</v>
      </c>
      <c r="M261" s="22">
        <f>IFERROR(VLOOKUP(A261,#REF!,MATCH("xG",#REF!,0),0),0)</f>
        <v>0</v>
      </c>
      <c r="N261" s="22">
        <f>IFERROR(VLOOKUP(B261,#REF!,MATCH("xG",#REF!,0),0),0)</f>
        <v>0</v>
      </c>
      <c r="O261" s="22">
        <f>IFERROR(VLOOKUP(C261,#REF!,MATCH("xG",#REF!,0),0),0)</f>
        <v>0</v>
      </c>
      <c r="P261" s="22">
        <f>IFERROR(VLOOKUP(D261,#REF!,MATCH("xG",#REF!,0),0),0)</f>
        <v>0</v>
      </c>
      <c r="Q261" s="92">
        <f>IFERROR(VLOOKUP($E261,OLD!$Q$1:$DZ$1000,MATCH("expected_goals",OLD!$Q$1:$DZ$1,0),0),0)</f>
        <v>0</v>
      </c>
      <c r="R261" s="22">
        <f>IFERROR(VLOOKUP(A261,#REF!,MATCH("xAG",#REF!,0),0),0)</f>
        <v>0</v>
      </c>
      <c r="S261" s="22">
        <f>IFERROR(VLOOKUP(B261,#REF!,MATCH("xAG",#REF!,0),0),0)</f>
        <v>0</v>
      </c>
      <c r="T261" s="22">
        <f>IFERROR(VLOOKUP(C261,#REF!,MATCH("xAG",#REF!,0),0),0)</f>
        <v>0</v>
      </c>
      <c r="U261" s="22">
        <f>IFERROR(VLOOKUP(D261,#REF!,MATCH("xAG",#REF!,0),0),0)</f>
        <v>0</v>
      </c>
      <c r="V261" s="92">
        <f>IFERROR(VLOOKUP($E261,OLD!$Q$1:$DZ$1000,MATCH("expected_assists",OLD!$Q$1:$DZ$1,0),0),0)</f>
        <v>0</v>
      </c>
      <c r="W261" s="93">
        <f>IFERROR(VLOOKUP($E261,OLD!$Q$1:$DZ$1000,MATCH("total_points",OLD!$Q$1:$DZ$1,0),0),0)</f>
        <v>13</v>
      </c>
      <c r="X261" s="27">
        <f>IFERROR(VLOOKUP(E261,OLD!$Q$1:$BZ$1000,MATCH("defensive_contribution",OLD!$Q$1:$BZ$1,0),0),"")</f>
        <v>0</v>
      </c>
      <c r="Z261" s="26" t="str">
        <f>API!O261&amp;" "&amp;API!Y261</f>
        <v>0 FALSE</v>
      </c>
      <c r="AA261" s="26">
        <f>API!AF261</f>
        <v>54</v>
      </c>
    </row>
    <row r="262" spans="1:27">
      <c r="A262" s="22" t="str">
        <f>IF([1]FINAL!A262=0,"",[1]FINAL!A262)</f>
        <v>Filip Jörgensen</v>
      </c>
      <c r="B262" s="22" t="str">
        <f>IF([1]FINAL!C262=0,"",[1]FINAL!C262)</f>
        <v>Jörgensen</v>
      </c>
      <c r="C262" s="22" t="str">
        <f>IF([1]FINAL!E262=0,"",[1]FINAL!E262)</f>
        <v>Filip Jørgensen</v>
      </c>
      <c r="D262" s="22" t="str">
        <f>IF([1]FINAL!G262=0,"",[1]FINAL!G262)</f>
        <v/>
      </c>
      <c r="E262" s="85">
        <f>[1]FINAL!$AO262</f>
        <v>141</v>
      </c>
      <c r="F262" s="26" t="str">
        <f>[1]FINAL!$V262</f>
        <v>CHE</v>
      </c>
      <c r="G262" s="27">
        <f>IFERROR(VLOOKUP($F262,Table2!$B$1:$C$21,MATCH("MP",Table2!$B$1:$C$1,0),0),"")</f>
        <v>38</v>
      </c>
      <c r="H262" s="23">
        <f>IFERROR(VLOOKUP(A262,PlayingTime!$B$1:$T$1001,MATCH("Min",PlayingTime!$B$2:$T$2,0),0),0)</f>
        <v>0</v>
      </c>
      <c r="I262" s="23">
        <f>IFERROR(VLOOKUP(B262,PlayingTime!$B$1:$T$1001,MATCH("Min",PlayingTime!$B$2:$T$2,0),0),0)</f>
        <v>0</v>
      </c>
      <c r="J262" s="23">
        <f>IFERROR(VLOOKUP(C262,PlayingTime!$B$1:$T$1001,MATCH("Min",PlayingTime!$B$2:$T$2,0),0),0)</f>
        <v>379</v>
      </c>
      <c r="K262" s="23">
        <f>IFERROR(VLOOKUP(D262,PlayingTime!$B$1:$T$1001,MATCH("Min",PlayingTime!$B$2:$T$2,0),0),0)</f>
        <v>0</v>
      </c>
      <c r="L262" s="93">
        <f>IFERROR(VLOOKUP($E262,OLD!$Q$1:$DZ$1000,MATCH("minutes",OLD!$Q$1:$DZ$1,0),0),0)</f>
        <v>378</v>
      </c>
      <c r="M262" s="22">
        <f>IFERROR(VLOOKUP(A262,#REF!,MATCH("xG",#REF!,0),0),0)</f>
        <v>0</v>
      </c>
      <c r="N262" s="22">
        <f>IFERROR(VLOOKUP(B262,#REF!,MATCH("xG",#REF!,0),0),0)</f>
        <v>0</v>
      </c>
      <c r="O262" s="22">
        <f>IFERROR(VLOOKUP(C262,#REF!,MATCH("xG",#REF!,0),0),0)</f>
        <v>0</v>
      </c>
      <c r="P262" s="22">
        <f>IFERROR(VLOOKUP(D262,#REF!,MATCH("xG",#REF!,0),0),0)</f>
        <v>0</v>
      </c>
      <c r="Q262" s="92">
        <f>IFERROR(VLOOKUP($E262,OLD!$Q$1:$DZ$1000,MATCH("expected_goals",OLD!$Q$1:$DZ$1,0),0),0)</f>
        <v>0</v>
      </c>
      <c r="R262" s="22">
        <f>IFERROR(VLOOKUP(A262,#REF!,MATCH("xAG",#REF!,0),0),0)</f>
        <v>0</v>
      </c>
      <c r="S262" s="22">
        <f>IFERROR(VLOOKUP(B262,#REF!,MATCH("xAG",#REF!,0),0),0)</f>
        <v>0</v>
      </c>
      <c r="T262" s="22">
        <f>IFERROR(VLOOKUP(C262,#REF!,MATCH("xAG",#REF!,0),0),0)</f>
        <v>0</v>
      </c>
      <c r="U262" s="22">
        <f>IFERROR(VLOOKUP(D262,#REF!,MATCH("xAG",#REF!,0),0),0)</f>
        <v>0</v>
      </c>
      <c r="V262" s="92">
        <f>IFERROR(VLOOKUP($E262,OLD!$Q$1:$DZ$1000,MATCH("expected_assists",OLD!$Q$1:$DZ$1,0),0),0)</f>
        <v>0</v>
      </c>
      <c r="W262" s="93">
        <f>IFERROR(VLOOKUP($E262,OLD!$Q$1:$DZ$1000,MATCH("total_points",OLD!$Q$1:$DZ$1,0),0),0)</f>
        <v>9</v>
      </c>
      <c r="X262" s="27">
        <f>IFERROR(VLOOKUP(E262,OLD!$Q$1:$BZ$1000,MATCH("defensive_contribution",OLD!$Q$1:$BZ$1,0),0),"")</f>
        <v>0</v>
      </c>
      <c r="Z262" s="26" t="str">
        <f>API!O262&amp;" "&amp;API!Y262</f>
        <v>0 FALSE</v>
      </c>
      <c r="AA262" s="26">
        <f>API!AF262</f>
        <v>54</v>
      </c>
    </row>
    <row r="263" spans="1:27">
      <c r="A263" s="22" t="str">
        <f>IF([1]FINAL!A263=0,"",[1]FINAL!A263)</f>
        <v>Kepa Arrizabalaga Revuelta</v>
      </c>
      <c r="B263" s="22" t="str">
        <f>IF([1]FINAL!C263=0,"",[1]FINAL!C263)</f>
        <v>Arrizabalaga</v>
      </c>
      <c r="C263" s="22" t="str">
        <f>IF([1]FINAL!E263=0,"",[1]FINAL!E263)</f>
        <v>Kepa</v>
      </c>
      <c r="D263" s="22" t="str">
        <f>IF([1]FINAL!G263=0,"",[1]FINAL!G263)</f>
        <v/>
      </c>
      <c r="E263" s="85">
        <f>[1]FINAL!$AO263</f>
        <v>2</v>
      </c>
      <c r="F263" s="26" t="str">
        <f>[1]FINAL!$V263</f>
        <v>ARS</v>
      </c>
      <c r="G263" s="27">
        <f>IFERROR(VLOOKUP($F263,Table2!$B$1:$C$21,MATCH("MP",Table2!$B$1:$C$1,0),0),"")</f>
        <v>38</v>
      </c>
      <c r="H263" s="23">
        <f>IFERROR(VLOOKUP(A263,PlayingTime!$B$1:$T$1001,MATCH("Min",PlayingTime!$B$2:$T$2,0),0),0)</f>
        <v>0</v>
      </c>
      <c r="I263" s="23">
        <f>IFERROR(VLOOKUP(B263,PlayingTime!$B$1:$T$1001,MATCH("Min",PlayingTime!$B$2:$T$2,0),0),0)</f>
        <v>0</v>
      </c>
      <c r="J263" s="23">
        <f>IFERROR(VLOOKUP(C263,PlayingTime!$B$1:$T$1001,MATCH("Min",PlayingTime!$B$2:$T$2,0),0),0)</f>
        <v>0</v>
      </c>
      <c r="K263" s="23">
        <f>IFERROR(VLOOKUP(D263,PlayingTime!$B$1:$T$1001,MATCH("Min",PlayingTime!$B$2:$T$2,0),0),0)</f>
        <v>0</v>
      </c>
      <c r="L263" s="93">
        <f>IFERROR(VLOOKUP($E263,OLD!$Q$1:$DZ$1000,MATCH("minutes",OLD!$Q$1:$DZ$1,0),0),0)</f>
        <v>90</v>
      </c>
      <c r="M263" s="22">
        <f>IFERROR(VLOOKUP(A263,#REF!,MATCH("xG",#REF!,0),0),0)</f>
        <v>0</v>
      </c>
      <c r="N263" s="22">
        <f>IFERROR(VLOOKUP(B263,#REF!,MATCH("xG",#REF!,0),0),0)</f>
        <v>0</v>
      </c>
      <c r="O263" s="22">
        <f>IFERROR(VLOOKUP(C263,#REF!,MATCH("xG",#REF!,0),0),0)</f>
        <v>0</v>
      </c>
      <c r="P263" s="22">
        <f>IFERROR(VLOOKUP(D263,#REF!,MATCH("xG",#REF!,0),0),0)</f>
        <v>0</v>
      </c>
      <c r="Q263" s="92">
        <f>IFERROR(VLOOKUP($E263,OLD!$Q$1:$DZ$1000,MATCH("expected_goals",OLD!$Q$1:$DZ$1,0),0),0)</f>
        <v>0</v>
      </c>
      <c r="R263" s="22">
        <f>IFERROR(VLOOKUP(A263,#REF!,MATCH("xAG",#REF!,0),0),0)</f>
        <v>0</v>
      </c>
      <c r="S263" s="22">
        <f>IFERROR(VLOOKUP(B263,#REF!,MATCH("xAG",#REF!,0),0),0)</f>
        <v>0</v>
      </c>
      <c r="T263" s="22">
        <f>IFERROR(VLOOKUP(C263,#REF!,MATCH("xAG",#REF!,0),0),0)</f>
        <v>0</v>
      </c>
      <c r="U263" s="22">
        <f>IFERROR(VLOOKUP(D263,#REF!,MATCH("xAG",#REF!,0),0),0)</f>
        <v>0</v>
      </c>
      <c r="V263" s="92">
        <f>IFERROR(VLOOKUP($E263,OLD!$Q$1:$DZ$1000,MATCH("expected_assists",OLD!$Q$1:$DZ$1,0),0),0)</f>
        <v>0</v>
      </c>
      <c r="W263" s="93">
        <f>IFERROR(VLOOKUP($E263,OLD!$Q$1:$DZ$1000,MATCH("total_points",OLD!$Q$1:$DZ$1,0),0),0)</f>
        <v>2</v>
      </c>
      <c r="X263" s="27">
        <f>IFERROR(VLOOKUP(E263,OLD!$Q$1:$BZ$1000,MATCH("defensive_contribution",OLD!$Q$1:$BZ$1,0),0),"")</f>
        <v>0</v>
      </c>
      <c r="Z263" s="26" t="str">
        <f>API!O263&amp;" "&amp;API!Y263</f>
        <v>0 FALSE</v>
      </c>
      <c r="AA263" s="26">
        <f>API!AF263</f>
        <v>54</v>
      </c>
    </row>
    <row r="264" spans="1:27">
      <c r="A264" s="22" t="str">
        <f>IF([1]FINAL!A264=0,"",[1]FINAL!A264)</f>
        <v>Illan Meslier</v>
      </c>
      <c r="B264" s="22" t="str">
        <f>IF([1]FINAL!C264=0,"",[1]FINAL!C264)</f>
        <v>Meslier</v>
      </c>
      <c r="C264" s="22" t="str">
        <f>IF([1]FINAL!E264=0,"",[1]FINAL!E264)</f>
        <v/>
      </c>
      <c r="D264" s="22" t="str">
        <f>IF([1]FINAL!G264=0,"",[1]FINAL!G264)</f>
        <v/>
      </c>
      <c r="E264" s="85">
        <f>[1]FINAL!$AO264</f>
        <v>3</v>
      </c>
      <c r="F264" s="26" t="str">
        <f>[1]FINAL!$V264</f>
        <v>ARS</v>
      </c>
      <c r="G264" s="27">
        <f>IFERROR(VLOOKUP($F264,Table2!$B$1:$C$21,MATCH("MP",Table2!$B$1:$C$1,0),0),"")</f>
        <v>38</v>
      </c>
      <c r="H264" s="23">
        <f>IFERROR(VLOOKUP(A264,PlayingTime!$B$1:$T$1001,MATCH("Min",PlayingTime!$B$2:$T$2,0),0),0)</f>
        <v>0</v>
      </c>
      <c r="I264" s="23">
        <f>IFERROR(VLOOKUP(B264,PlayingTime!$B$1:$T$1001,MATCH("Min",PlayingTime!$B$2:$T$2,0),0),0)</f>
        <v>0</v>
      </c>
      <c r="J264" s="23">
        <f>IFERROR(VLOOKUP(C264,PlayingTime!$B$1:$T$1001,MATCH("Min",PlayingTime!$B$2:$T$2,0),0),0)</f>
        <v>0</v>
      </c>
      <c r="K264" s="23">
        <f>IFERROR(VLOOKUP(D264,PlayingTime!$B$1:$T$1001,MATCH("Min",PlayingTime!$B$2:$T$2,0),0),0)</f>
        <v>0</v>
      </c>
      <c r="L264" s="93">
        <f>IFERROR(VLOOKUP($E264,OLD!$Q$1:$DZ$1000,MATCH("minutes",OLD!$Q$1:$DZ$1,0),0),0)</f>
        <v>0</v>
      </c>
      <c r="M264" s="22">
        <f>IFERROR(VLOOKUP(A264,#REF!,MATCH("xG",#REF!,0),0),0)</f>
        <v>0</v>
      </c>
      <c r="N264" s="22">
        <f>IFERROR(VLOOKUP(B264,#REF!,MATCH("xG",#REF!,0),0),0)</f>
        <v>0</v>
      </c>
      <c r="O264" s="22">
        <f>IFERROR(VLOOKUP(C264,#REF!,MATCH("xG",#REF!,0),0),0)</f>
        <v>0</v>
      </c>
      <c r="P264" s="22">
        <f>IFERROR(VLOOKUP(D264,#REF!,MATCH("xG",#REF!,0),0),0)</f>
        <v>0</v>
      </c>
      <c r="Q264" s="92">
        <f>IFERROR(VLOOKUP($E264,OLD!$Q$1:$DZ$1000,MATCH("expected_goals",OLD!$Q$1:$DZ$1,0),0),0)</f>
        <v>0</v>
      </c>
      <c r="R264" s="22">
        <f>IFERROR(VLOOKUP(A264,#REF!,MATCH("xAG",#REF!,0),0),0)</f>
        <v>0</v>
      </c>
      <c r="S264" s="22">
        <f>IFERROR(VLOOKUP(B264,#REF!,MATCH("xAG",#REF!,0),0),0)</f>
        <v>0</v>
      </c>
      <c r="T264" s="22">
        <f>IFERROR(VLOOKUP(C264,#REF!,MATCH("xAG",#REF!,0),0),0)</f>
        <v>0</v>
      </c>
      <c r="U264" s="22">
        <f>IFERROR(VLOOKUP(D264,#REF!,MATCH("xAG",#REF!,0),0),0)</f>
        <v>0</v>
      </c>
      <c r="V264" s="92">
        <f>IFERROR(VLOOKUP($E264,OLD!$Q$1:$DZ$1000,MATCH("expected_assists",OLD!$Q$1:$DZ$1,0),0),0)</f>
        <v>0</v>
      </c>
      <c r="W264" s="93">
        <f>IFERROR(VLOOKUP($E264,OLD!$Q$1:$DZ$1000,MATCH("total_points",OLD!$Q$1:$DZ$1,0),0),0)</f>
        <v>0</v>
      </c>
      <c r="X264" s="27">
        <f>IFERROR(VLOOKUP(E264,OLD!$Q$1:$BZ$1000,MATCH("defensive_contribution",OLD!$Q$1:$BZ$1,0),0),"")</f>
        <v>0</v>
      </c>
      <c r="Z264" s="26" t="str">
        <f>API!O264&amp;" "&amp;API!Y264</f>
        <v>0 FALSE</v>
      </c>
      <c r="AA264" s="26">
        <f>API!AF264</f>
        <v>54</v>
      </c>
    </row>
    <row r="265" spans="1:27">
      <c r="A265" s="22" t="str">
        <f>IF([1]FINAL!A265=0,"",[1]FINAL!A265)</f>
        <v>Mark Travers</v>
      </c>
      <c r="B265" s="22" t="str">
        <f>IF([1]FINAL!C265=0,"",[1]FINAL!C265)</f>
        <v>Travers</v>
      </c>
      <c r="C265" s="22" t="str">
        <f>IF([1]FINAL!E265=0,"",[1]FINAL!E265)</f>
        <v/>
      </c>
      <c r="D265" s="22" t="str">
        <f>IF([1]FINAL!G265=0,"",[1]FINAL!G265)</f>
        <v/>
      </c>
      <c r="E265" s="85">
        <f>[1]FINAL!$AO265</f>
        <v>227</v>
      </c>
      <c r="F265" s="26" t="str">
        <f>[1]FINAL!$V265</f>
        <v>EVE</v>
      </c>
      <c r="G265" s="27">
        <f>IFERROR(VLOOKUP($F265,Table2!$B$1:$C$21,MATCH("MP",Table2!$B$1:$C$1,0),0),"")</f>
        <v>38</v>
      </c>
      <c r="H265" s="23">
        <f>IFERROR(VLOOKUP(A265,PlayingTime!$B$1:$T$1001,MATCH("Min",PlayingTime!$B$2:$T$2,0),0),0)</f>
        <v>0</v>
      </c>
      <c r="I265" s="23">
        <f>IFERROR(VLOOKUP(B265,PlayingTime!$B$1:$T$1001,MATCH("Min",PlayingTime!$B$2:$T$2,0),0),0)</f>
        <v>0</v>
      </c>
      <c r="J265" s="23">
        <f>IFERROR(VLOOKUP(C265,PlayingTime!$B$1:$T$1001,MATCH("Min",PlayingTime!$B$2:$T$2,0),0),0)</f>
        <v>0</v>
      </c>
      <c r="K265" s="23">
        <f>IFERROR(VLOOKUP(D265,PlayingTime!$B$1:$T$1001,MATCH("Min",PlayingTime!$B$2:$T$2,0),0),0)</f>
        <v>0</v>
      </c>
      <c r="L265" s="93">
        <f>IFERROR(VLOOKUP($E265,OLD!$Q$1:$DZ$1000,MATCH("minutes",OLD!$Q$1:$DZ$1,0),0),0)</f>
        <v>0</v>
      </c>
      <c r="M265" s="22">
        <f>IFERROR(VLOOKUP(A265,#REF!,MATCH("xG",#REF!,0),0),0)</f>
        <v>0</v>
      </c>
      <c r="N265" s="22">
        <f>IFERROR(VLOOKUP(B265,#REF!,MATCH("xG",#REF!,0),0),0)</f>
        <v>0</v>
      </c>
      <c r="O265" s="22">
        <f>IFERROR(VLOOKUP(C265,#REF!,MATCH("xG",#REF!,0),0),0)</f>
        <v>0</v>
      </c>
      <c r="P265" s="22">
        <f>IFERROR(VLOOKUP(D265,#REF!,MATCH("xG",#REF!,0),0),0)</f>
        <v>0</v>
      </c>
      <c r="Q265" s="92">
        <f>IFERROR(VLOOKUP($E265,OLD!$Q$1:$DZ$1000,MATCH("expected_goals",OLD!$Q$1:$DZ$1,0),0),0)</f>
        <v>0</v>
      </c>
      <c r="R265" s="22">
        <f>IFERROR(VLOOKUP(A265,#REF!,MATCH("xAG",#REF!,0),0),0)</f>
        <v>0</v>
      </c>
      <c r="S265" s="22">
        <f>IFERROR(VLOOKUP(B265,#REF!,MATCH("xAG",#REF!,0),0),0)</f>
        <v>0</v>
      </c>
      <c r="T265" s="22">
        <f>IFERROR(VLOOKUP(C265,#REF!,MATCH("xAG",#REF!,0),0),0)</f>
        <v>0</v>
      </c>
      <c r="U265" s="22">
        <f>IFERROR(VLOOKUP(D265,#REF!,MATCH("xAG",#REF!,0),0),0)</f>
        <v>0</v>
      </c>
      <c r="V265" s="92">
        <f>IFERROR(VLOOKUP($E265,OLD!$Q$1:$DZ$1000,MATCH("expected_assists",OLD!$Q$1:$DZ$1,0),0),0)</f>
        <v>0</v>
      </c>
      <c r="W265" s="93">
        <f>IFERROR(VLOOKUP($E265,OLD!$Q$1:$DZ$1000,MATCH("total_points",OLD!$Q$1:$DZ$1,0),0),0)</f>
        <v>0</v>
      </c>
      <c r="X265" s="27">
        <f>IFERROR(VLOOKUP(E265,OLD!$Q$1:$BZ$1000,MATCH("defensive_contribution",OLD!$Q$1:$BZ$1,0),0),"")</f>
        <v>0</v>
      </c>
      <c r="Z265" s="26" t="str">
        <f>API!O265&amp;" "&amp;API!Y265</f>
        <v>0 FALSE</v>
      </c>
      <c r="AA265" s="26">
        <f>API!AF265</f>
        <v>54</v>
      </c>
    </row>
    <row r="266" spans="1:27">
      <c r="A266" s="22" t="str">
        <f>IF([1]FINAL!A266=0,"",[1]FINAL!A266)</f>
        <v>Bart Verbruggen</v>
      </c>
      <c r="B266" s="22" t="str">
        <f>IF([1]FINAL!C266=0,"",[1]FINAL!C266)</f>
        <v>Verbruggen</v>
      </c>
      <c r="C266" s="22" t="str">
        <f>IF([1]FINAL!E266=0,"",[1]FINAL!E266)</f>
        <v/>
      </c>
      <c r="D266" s="22" t="str">
        <f>IF([1]FINAL!G266=0,"",[1]FINAL!G266)</f>
        <v/>
      </c>
      <c r="E266" s="85">
        <f>[1]FINAL!$AO266</f>
        <v>109</v>
      </c>
      <c r="F266" s="26" t="str">
        <f>[1]FINAL!$V266</f>
        <v>BHA</v>
      </c>
      <c r="G266" s="27">
        <f>IFERROR(VLOOKUP($F266,Table2!$B$1:$C$21,MATCH("MP",Table2!$B$1:$C$1,0),0),"")</f>
        <v>38</v>
      </c>
      <c r="H266" s="23">
        <f>IFERROR(VLOOKUP(A266,PlayingTime!$B$1:$T$1001,MATCH("Min",PlayingTime!$B$2:$T$2,0),0),0)</f>
        <v>3420</v>
      </c>
      <c r="I266" s="23">
        <f>IFERROR(VLOOKUP(B266,PlayingTime!$B$1:$T$1001,MATCH("Min",PlayingTime!$B$2:$T$2,0),0),0)</f>
        <v>0</v>
      </c>
      <c r="J266" s="23">
        <f>IFERROR(VLOOKUP(C266,PlayingTime!$B$1:$T$1001,MATCH("Min",PlayingTime!$B$2:$T$2,0),0),0)</f>
        <v>0</v>
      </c>
      <c r="K266" s="23">
        <f>IFERROR(VLOOKUP(D266,PlayingTime!$B$1:$T$1001,MATCH("Min",PlayingTime!$B$2:$T$2,0),0),0)</f>
        <v>0</v>
      </c>
      <c r="L266" s="93">
        <f>IFERROR(VLOOKUP($E266,OLD!$Q$1:$DZ$1000,MATCH("minutes",OLD!$Q$1:$DZ$1,0),0),0)</f>
        <v>3420</v>
      </c>
      <c r="M266" s="22">
        <f>IFERROR(VLOOKUP(A266,#REF!,MATCH("xG",#REF!,0),0),0)</f>
        <v>0</v>
      </c>
      <c r="N266" s="22">
        <f>IFERROR(VLOOKUP(B266,#REF!,MATCH("xG",#REF!,0),0),0)</f>
        <v>0</v>
      </c>
      <c r="O266" s="22">
        <f>IFERROR(VLOOKUP(C266,#REF!,MATCH("xG",#REF!,0),0),0)</f>
        <v>0</v>
      </c>
      <c r="P266" s="22">
        <f>IFERROR(VLOOKUP(D266,#REF!,MATCH("xG",#REF!,0),0),0)</f>
        <v>0</v>
      </c>
      <c r="Q266" s="92">
        <f>IFERROR(VLOOKUP($E266,OLD!$Q$1:$DZ$1000,MATCH("expected_goals",OLD!$Q$1:$DZ$1,0),0),0)</f>
        <v>0</v>
      </c>
      <c r="R266" s="22">
        <f>IFERROR(VLOOKUP(A266,#REF!,MATCH("xAG",#REF!,0),0),0)</f>
        <v>0</v>
      </c>
      <c r="S266" s="22">
        <f>IFERROR(VLOOKUP(B266,#REF!,MATCH("xAG",#REF!,0),0),0)</f>
        <v>0</v>
      </c>
      <c r="T266" s="22">
        <f>IFERROR(VLOOKUP(C266,#REF!,MATCH("xAG",#REF!,0),0),0)</f>
        <v>0</v>
      </c>
      <c r="U266" s="22">
        <f>IFERROR(VLOOKUP(D266,#REF!,MATCH("xAG",#REF!,0),0),0)</f>
        <v>0</v>
      </c>
      <c r="V266" s="92">
        <f>IFERROR(VLOOKUP($E266,OLD!$Q$1:$DZ$1000,MATCH("expected_assists",OLD!$Q$1:$DZ$1,0),0),0)</f>
        <v>0.06</v>
      </c>
      <c r="W266" s="93">
        <f>IFERROR(VLOOKUP($E266,OLD!$Q$1:$DZ$1000,MATCH("total_points",OLD!$Q$1:$DZ$1,0),0),0)</f>
        <v>130</v>
      </c>
      <c r="X266" s="27">
        <f>IFERROR(VLOOKUP(E266,OLD!$Q$1:$BZ$1000,MATCH("defensive_contribution",OLD!$Q$1:$BZ$1,0),0),"")</f>
        <v>0</v>
      </c>
      <c r="Z266" s="26" t="str">
        <f>API!O266&amp;" "&amp;API!Y266</f>
        <v>0 FALSE</v>
      </c>
      <c r="AA266" s="26">
        <f>API!AF266</f>
        <v>54</v>
      </c>
    </row>
    <row r="267" spans="1:27">
      <c r="A267" s="22" t="str">
        <f>IF([1]FINAL!A267=0,"",[1]FINAL!A267)</f>
        <v>Đorđe Petrović</v>
      </c>
      <c r="B267" s="22" t="str">
        <f>IF([1]FINAL!C267=0,"",[1]FINAL!C267)</f>
        <v>Petrović</v>
      </c>
      <c r="C267" s="22" t="str">
        <f>IF([1]FINAL!E267=0,"",[1]FINAL!E267)</f>
        <v>Djordje Petrovic</v>
      </c>
      <c r="D267" s="22" t="str">
        <f>IF([1]FINAL!G267=0,"",[1]FINAL!G267)</f>
        <v/>
      </c>
      <c r="E267" s="85">
        <f>[1]FINAL!$AO267</f>
        <v>57</v>
      </c>
      <c r="F267" s="26" t="str">
        <f>[1]FINAL!$V267</f>
        <v>BOU</v>
      </c>
      <c r="G267" s="27">
        <f>IFERROR(VLOOKUP($F267,Table2!$B$1:$C$21,MATCH("MP",Table2!$B$1:$C$1,0),0),"")</f>
        <v>38</v>
      </c>
      <c r="H267" s="23">
        <f>IFERROR(VLOOKUP(A267,PlayingTime!$B$1:$T$1001,MATCH("Min",PlayingTime!$B$2:$T$2,0),0),0)</f>
        <v>3420</v>
      </c>
      <c r="I267" s="23">
        <f>IFERROR(VLOOKUP(B267,PlayingTime!$B$1:$T$1001,MATCH("Min",PlayingTime!$B$2:$T$2,0),0),0)</f>
        <v>0</v>
      </c>
      <c r="J267" s="23">
        <f>IFERROR(VLOOKUP(C267,PlayingTime!$B$1:$T$1001,MATCH("Min",PlayingTime!$B$2:$T$2,0),0),0)</f>
        <v>0</v>
      </c>
      <c r="K267" s="23">
        <f>IFERROR(VLOOKUP(D267,PlayingTime!$B$1:$T$1001,MATCH("Min",PlayingTime!$B$2:$T$2,0),0),0)</f>
        <v>0</v>
      </c>
      <c r="L267" s="93">
        <f>IFERROR(VLOOKUP($E267,OLD!$Q$1:$DZ$1000,MATCH("minutes",OLD!$Q$1:$DZ$1,0),0),0)</f>
        <v>3420</v>
      </c>
      <c r="M267" s="22">
        <f>IFERROR(VLOOKUP(A267,#REF!,MATCH("xG",#REF!,0),0),0)</f>
        <v>0</v>
      </c>
      <c r="N267" s="22">
        <f>IFERROR(VLOOKUP(B267,#REF!,MATCH("xG",#REF!,0),0),0)</f>
        <v>0</v>
      </c>
      <c r="O267" s="22">
        <f>IFERROR(VLOOKUP(C267,#REF!,MATCH("xG",#REF!,0),0),0)</f>
        <v>0</v>
      </c>
      <c r="P267" s="22">
        <f>IFERROR(VLOOKUP(D267,#REF!,MATCH("xG",#REF!,0),0),0)</f>
        <v>0</v>
      </c>
      <c r="Q267" s="92">
        <f>IFERROR(VLOOKUP($E267,OLD!$Q$1:$DZ$1000,MATCH("expected_goals",OLD!$Q$1:$DZ$1,0),0),0)</f>
        <v>0</v>
      </c>
      <c r="R267" s="22">
        <f>IFERROR(VLOOKUP(A267,#REF!,MATCH("xAG",#REF!,0),0),0)</f>
        <v>0</v>
      </c>
      <c r="S267" s="22">
        <f>IFERROR(VLOOKUP(B267,#REF!,MATCH("xAG",#REF!,0),0),0)</f>
        <v>0</v>
      </c>
      <c r="T267" s="22">
        <f>IFERROR(VLOOKUP(C267,#REF!,MATCH("xAG",#REF!,0),0),0)</f>
        <v>0</v>
      </c>
      <c r="U267" s="22">
        <f>IFERROR(VLOOKUP(D267,#REF!,MATCH("xAG",#REF!,0),0),0)</f>
        <v>0</v>
      </c>
      <c r="V267" s="92">
        <f>IFERROR(VLOOKUP($E267,OLD!$Q$1:$DZ$1000,MATCH("expected_assists",OLD!$Q$1:$DZ$1,0),0),0)</f>
        <v>0</v>
      </c>
      <c r="W267" s="93">
        <f>IFERROR(VLOOKUP($E267,OLD!$Q$1:$DZ$1000,MATCH("total_points",OLD!$Q$1:$DZ$1,0),0),0)</f>
        <v>124</v>
      </c>
      <c r="X267" s="27">
        <f>IFERROR(VLOOKUP(E267,OLD!$Q$1:$BZ$1000,MATCH("defensive_contribution",OLD!$Q$1:$BZ$1,0),0),"")</f>
        <v>0</v>
      </c>
      <c r="Z267" s="26" t="str">
        <f>API!O267&amp;" "&amp;API!Y267</f>
        <v>0 FALSE</v>
      </c>
      <c r="AA267" s="26">
        <f>API!AF267</f>
        <v>54</v>
      </c>
    </row>
    <row r="268" spans="1:27">
      <c r="A268" s="22" t="str">
        <f>IF([1]FINAL!A268=0,"",[1]FINAL!A268)</f>
        <v>Bernd Leno</v>
      </c>
      <c r="B268" s="22" t="str">
        <f>IF([1]FINAL!C268=0,"",[1]FINAL!C268)</f>
        <v>Leno</v>
      </c>
      <c r="C268" s="22" t="str">
        <f>IF([1]FINAL!E268=0,"",[1]FINAL!E268)</f>
        <v/>
      </c>
      <c r="D268" s="22" t="str">
        <f>IF([1]FINAL!G268=0,"",[1]FINAL!G268)</f>
        <v/>
      </c>
      <c r="E268" s="85">
        <f>[1]FINAL!$AO268</f>
        <v>250</v>
      </c>
      <c r="F268" s="26" t="str">
        <f>[1]FINAL!$V268</f>
        <v>FUL</v>
      </c>
      <c r="G268" s="27">
        <f>IFERROR(VLOOKUP($F268,Table2!$B$1:$C$21,MATCH("MP",Table2!$B$1:$C$1,0),0),"")</f>
        <v>38</v>
      </c>
      <c r="H268" s="23">
        <f>IFERROR(VLOOKUP(A268,PlayingTime!$B$1:$T$1001,MATCH("Min",PlayingTime!$B$2:$T$2,0),0),0)</f>
        <v>3420</v>
      </c>
      <c r="I268" s="23">
        <f>IFERROR(VLOOKUP(B268,PlayingTime!$B$1:$T$1001,MATCH("Min",PlayingTime!$B$2:$T$2,0),0),0)</f>
        <v>0</v>
      </c>
      <c r="J268" s="23">
        <f>IFERROR(VLOOKUP(C268,PlayingTime!$B$1:$T$1001,MATCH("Min",PlayingTime!$B$2:$T$2,0),0),0)</f>
        <v>0</v>
      </c>
      <c r="K268" s="23">
        <f>IFERROR(VLOOKUP(D268,PlayingTime!$B$1:$T$1001,MATCH("Min",PlayingTime!$B$2:$T$2,0),0),0)</f>
        <v>0</v>
      </c>
      <c r="L268" s="93">
        <f>IFERROR(VLOOKUP($E268,OLD!$Q$1:$DZ$1000,MATCH("minutes",OLD!$Q$1:$DZ$1,0),0),0)</f>
        <v>3420</v>
      </c>
      <c r="M268" s="22">
        <f>IFERROR(VLOOKUP(A268,#REF!,MATCH("xG",#REF!,0),0),0)</f>
        <v>0</v>
      </c>
      <c r="N268" s="22">
        <f>IFERROR(VLOOKUP(B268,#REF!,MATCH("xG",#REF!,0),0),0)</f>
        <v>0</v>
      </c>
      <c r="O268" s="22">
        <f>IFERROR(VLOOKUP(C268,#REF!,MATCH("xG",#REF!,0),0),0)</f>
        <v>0</v>
      </c>
      <c r="P268" s="22">
        <f>IFERROR(VLOOKUP(D268,#REF!,MATCH("xG",#REF!,0),0),0)</f>
        <v>0</v>
      </c>
      <c r="Q268" s="92">
        <f>IFERROR(VLOOKUP($E268,OLD!$Q$1:$DZ$1000,MATCH("expected_goals",OLD!$Q$1:$DZ$1,0),0),0)</f>
        <v>0</v>
      </c>
      <c r="R268" s="22">
        <f>IFERROR(VLOOKUP(A268,#REF!,MATCH("xAG",#REF!,0),0),0)</f>
        <v>0</v>
      </c>
      <c r="S268" s="22">
        <f>IFERROR(VLOOKUP(B268,#REF!,MATCH("xAG",#REF!,0),0),0)</f>
        <v>0</v>
      </c>
      <c r="T268" s="22">
        <f>IFERROR(VLOOKUP(C268,#REF!,MATCH("xAG",#REF!,0),0),0)</f>
        <v>0</v>
      </c>
      <c r="U268" s="22">
        <f>IFERROR(VLOOKUP(D268,#REF!,MATCH("xAG",#REF!,0),0),0)</f>
        <v>0</v>
      </c>
      <c r="V268" s="92">
        <f>IFERROR(VLOOKUP($E268,OLD!$Q$1:$DZ$1000,MATCH("expected_assists",OLD!$Q$1:$DZ$1,0),0),0)</f>
        <v>0.02</v>
      </c>
      <c r="W268" s="93">
        <f>IFERROR(VLOOKUP($E268,OLD!$Q$1:$DZ$1000,MATCH("total_points",OLD!$Q$1:$DZ$1,0),0),0)</f>
        <v>122</v>
      </c>
      <c r="X268" s="27">
        <f>IFERROR(VLOOKUP(E268,OLD!$Q$1:$BZ$1000,MATCH("defensive_contribution",OLD!$Q$1:$BZ$1,0),0),"")</f>
        <v>0</v>
      </c>
      <c r="Z268" s="26" t="str">
        <f>API!O268&amp;" "&amp;API!Y268</f>
        <v>0 FALSE</v>
      </c>
      <c r="AA268" s="26">
        <f>API!AF268</f>
        <v>54</v>
      </c>
    </row>
    <row r="269" spans="1:27">
      <c r="A269" s="22" t="str">
        <f>IF([1]FINAL!A269=0,"",[1]FINAL!A269)</f>
        <v>Guglielmo Vicario</v>
      </c>
      <c r="B269" s="22" t="str">
        <f>IF([1]FINAL!C269=0,"",[1]FINAL!C269)</f>
        <v>Vicario</v>
      </c>
      <c r="C269" s="22" t="str">
        <f>IF([1]FINAL!E269=0,"",[1]FINAL!E269)</f>
        <v/>
      </c>
      <c r="D269" s="22" t="str">
        <f>IF([1]FINAL!G269=0,"",[1]FINAL!G269)</f>
        <v/>
      </c>
      <c r="E269" s="85">
        <f>[1]FINAL!$AO269</f>
        <v>494</v>
      </c>
      <c r="F269" s="26" t="str">
        <f>[1]FINAL!$V269</f>
        <v>TOT</v>
      </c>
      <c r="G269" s="27">
        <f>IFERROR(VLOOKUP($F269,Table2!$B$1:$C$21,MATCH("MP",Table2!$B$1:$C$1,0),0),"")</f>
        <v>38</v>
      </c>
      <c r="H269" s="23">
        <f>IFERROR(VLOOKUP(A269,PlayingTime!$B$1:$T$1001,MATCH("Min",PlayingTime!$B$2:$T$2,0),0),0)</f>
        <v>2790</v>
      </c>
      <c r="I269" s="23">
        <f>IFERROR(VLOOKUP(B269,PlayingTime!$B$1:$T$1001,MATCH("Min",PlayingTime!$B$2:$T$2,0),0),0)</f>
        <v>0</v>
      </c>
      <c r="J269" s="23">
        <f>IFERROR(VLOOKUP(C269,PlayingTime!$B$1:$T$1001,MATCH("Min",PlayingTime!$B$2:$T$2,0),0),0)</f>
        <v>0</v>
      </c>
      <c r="K269" s="23">
        <f>IFERROR(VLOOKUP(D269,PlayingTime!$B$1:$T$1001,MATCH("Min",PlayingTime!$B$2:$T$2,0),0),0)</f>
        <v>0</v>
      </c>
      <c r="L269" s="93">
        <f>IFERROR(VLOOKUP($E269,OLD!$Q$1:$DZ$1000,MATCH("minutes",OLD!$Q$1:$DZ$1,0),0),0)</f>
        <v>2790</v>
      </c>
      <c r="M269" s="22">
        <f>IFERROR(VLOOKUP(A269,#REF!,MATCH("xG",#REF!,0),0),0)</f>
        <v>0</v>
      </c>
      <c r="N269" s="22">
        <f>IFERROR(VLOOKUP(B269,#REF!,MATCH("xG",#REF!,0),0),0)</f>
        <v>0</v>
      </c>
      <c r="O269" s="22">
        <f>IFERROR(VLOOKUP(C269,#REF!,MATCH("xG",#REF!,0),0),0)</f>
        <v>0</v>
      </c>
      <c r="P269" s="22">
        <f>IFERROR(VLOOKUP(D269,#REF!,MATCH("xG",#REF!,0),0),0)</f>
        <v>0</v>
      </c>
      <c r="Q269" s="92">
        <f>IFERROR(VLOOKUP($E269,OLD!$Q$1:$DZ$1000,MATCH("expected_goals",OLD!$Q$1:$DZ$1,0),0),0)</f>
        <v>0</v>
      </c>
      <c r="R269" s="22">
        <f>IFERROR(VLOOKUP(A269,#REF!,MATCH("xAG",#REF!,0),0),0)</f>
        <v>0</v>
      </c>
      <c r="S269" s="22">
        <f>IFERROR(VLOOKUP(B269,#REF!,MATCH("xAG",#REF!,0),0),0)</f>
        <v>0</v>
      </c>
      <c r="T269" s="22">
        <f>IFERROR(VLOOKUP(C269,#REF!,MATCH("xAG",#REF!,0),0),0)</f>
        <v>0</v>
      </c>
      <c r="U269" s="22">
        <f>IFERROR(VLOOKUP(D269,#REF!,MATCH("xAG",#REF!,0),0),0)</f>
        <v>0</v>
      </c>
      <c r="V269" s="92">
        <f>IFERROR(VLOOKUP($E269,OLD!$Q$1:$DZ$1000,MATCH("expected_assists",OLD!$Q$1:$DZ$1,0),0),0)</f>
        <v>0.04</v>
      </c>
      <c r="W269" s="93">
        <f>IFERROR(VLOOKUP($E269,OLD!$Q$1:$DZ$1000,MATCH("total_points",OLD!$Q$1:$DZ$1,0),0),0)</f>
        <v>90</v>
      </c>
      <c r="X269" s="27">
        <f>IFERROR(VLOOKUP(E269,OLD!$Q$1:$BZ$1000,MATCH("defensive_contribution",OLD!$Q$1:$BZ$1,0),0),"")</f>
        <v>0</v>
      </c>
      <c r="Z269" s="26" t="str">
        <f>API!O269&amp;" "&amp;API!Y269</f>
        <v>0 FALSE</v>
      </c>
      <c r="AA269" s="26">
        <f>API!AF269</f>
        <v>54</v>
      </c>
    </row>
    <row r="270" spans="1:27">
      <c r="A270" s="22" t="str">
        <f>IF([1]FINAL!A270=0,"",[1]FINAL!A270)</f>
        <v>Karl Darlow</v>
      </c>
      <c r="B270" s="22" t="str">
        <f>IF([1]FINAL!C270=0,"",[1]FINAL!C270)</f>
        <v>Darlow</v>
      </c>
      <c r="C270" s="22" t="str">
        <f>IF([1]FINAL!E270=0,"",[1]FINAL!E270)</f>
        <v/>
      </c>
      <c r="D270" s="22" t="str">
        <f>IF([1]FINAL!G270=0,"",[1]FINAL!G270)</f>
        <v/>
      </c>
      <c r="E270" s="85">
        <f>[1]FINAL!$AO270</f>
        <v>325</v>
      </c>
      <c r="F270" s="26" t="str">
        <f>[1]FINAL!$V270</f>
        <v>MUN</v>
      </c>
      <c r="G270" s="27">
        <f>IFERROR(VLOOKUP($F270,Table2!$B$1:$C$21,MATCH("MP",Table2!$B$1:$C$1,0),0),"")</f>
        <v>38</v>
      </c>
      <c r="H270" s="23">
        <f>IFERROR(VLOOKUP(A270,PlayingTime!$B$1:$T$1001,MATCH("Min",PlayingTime!$B$2:$T$2,0),0),0)</f>
        <v>1980</v>
      </c>
      <c r="I270" s="23">
        <f>IFERROR(VLOOKUP(B270,PlayingTime!$B$1:$T$1001,MATCH("Min",PlayingTime!$B$2:$T$2,0),0),0)</f>
        <v>0</v>
      </c>
      <c r="J270" s="23">
        <f>IFERROR(VLOOKUP(C270,PlayingTime!$B$1:$T$1001,MATCH("Min",PlayingTime!$B$2:$T$2,0),0),0)</f>
        <v>0</v>
      </c>
      <c r="K270" s="23">
        <f>IFERROR(VLOOKUP(D270,PlayingTime!$B$1:$T$1001,MATCH("Min",PlayingTime!$B$2:$T$2,0),0),0)</f>
        <v>0</v>
      </c>
      <c r="L270" s="93">
        <f>IFERROR(VLOOKUP($E270,OLD!$Q$1:$DZ$1000,MATCH("minutes",OLD!$Q$1:$DZ$1,0),0),0)</f>
        <v>1980</v>
      </c>
      <c r="M270" s="22">
        <f>IFERROR(VLOOKUP(A270,#REF!,MATCH("xG",#REF!,0),0),0)</f>
        <v>0</v>
      </c>
      <c r="N270" s="22">
        <f>IFERROR(VLOOKUP(B270,#REF!,MATCH("xG",#REF!,0),0),0)</f>
        <v>0</v>
      </c>
      <c r="O270" s="22">
        <f>IFERROR(VLOOKUP(C270,#REF!,MATCH("xG",#REF!,0),0),0)</f>
        <v>0</v>
      </c>
      <c r="P270" s="22">
        <f>IFERROR(VLOOKUP(D270,#REF!,MATCH("xG",#REF!,0),0),0)</f>
        <v>0</v>
      </c>
      <c r="Q270" s="92">
        <f>IFERROR(VLOOKUP($E270,OLD!$Q$1:$DZ$1000,MATCH("expected_goals",OLD!$Q$1:$DZ$1,0),0),0)</f>
        <v>0</v>
      </c>
      <c r="R270" s="22">
        <f>IFERROR(VLOOKUP(A270,#REF!,MATCH("xAG",#REF!,0),0),0)</f>
        <v>0</v>
      </c>
      <c r="S270" s="22">
        <f>IFERROR(VLOOKUP(B270,#REF!,MATCH("xAG",#REF!,0),0),0)</f>
        <v>0</v>
      </c>
      <c r="T270" s="22">
        <f>IFERROR(VLOOKUP(C270,#REF!,MATCH("xAG",#REF!,0),0),0)</f>
        <v>0</v>
      </c>
      <c r="U270" s="22">
        <f>IFERROR(VLOOKUP(D270,#REF!,MATCH("xAG",#REF!,0),0),0)</f>
        <v>0</v>
      </c>
      <c r="V270" s="92">
        <f>IFERROR(VLOOKUP($E270,OLD!$Q$1:$DZ$1000,MATCH("expected_assists",OLD!$Q$1:$DZ$1,0),0),0)</f>
        <v>0.05</v>
      </c>
      <c r="W270" s="93">
        <f>IFERROR(VLOOKUP($E270,OLD!$Q$1:$DZ$1000,MATCH("total_points",OLD!$Q$1:$DZ$1,0),0),0)</f>
        <v>71</v>
      </c>
      <c r="X270" s="27">
        <f>IFERROR(VLOOKUP(E270,OLD!$Q$1:$BZ$1000,MATCH("defensive_contribution",OLD!$Q$1:$BZ$1,0),0),"")</f>
        <v>0</v>
      </c>
      <c r="Z270" s="26" t="str">
        <f>API!O270&amp;" "&amp;API!Y270</f>
        <v>0 FALSE</v>
      </c>
      <c r="AA270" s="26">
        <f>API!AF270</f>
        <v>54</v>
      </c>
    </row>
    <row r="271" spans="1:27">
      <c r="A271" s="22" t="str">
        <f>IF([1]FINAL!A271=0,"",[1]FINAL!A271)</f>
        <v>Lucas Estella Perri</v>
      </c>
      <c r="B271" s="22" t="str">
        <f>IF([1]FINAL!C271=0,"",[1]FINAL!C271)</f>
        <v>Perri</v>
      </c>
      <c r="C271" s="22" t="str">
        <f>IF([1]FINAL!E271=0,"",[1]FINAL!E271)</f>
        <v>Lucas Perri</v>
      </c>
      <c r="D271" s="22" t="str">
        <f>IF([1]FINAL!G271=0,"",[1]FINAL!G271)</f>
        <v/>
      </c>
      <c r="E271" s="85">
        <f>[1]FINAL!$AO271</f>
        <v>326</v>
      </c>
      <c r="F271" s="26" t="str">
        <f>[1]FINAL!$V271</f>
        <v>LEE</v>
      </c>
      <c r="G271" s="27">
        <f>IFERROR(VLOOKUP($F271,Table2!$B$1:$C$21,MATCH("MP",Table2!$B$1:$C$1,0),0),"")</f>
        <v>38</v>
      </c>
      <c r="H271" s="23">
        <f>IFERROR(VLOOKUP(A271,PlayingTime!$B$1:$T$1001,MATCH("Min",PlayingTime!$B$2:$T$2,0),0),0)</f>
        <v>0</v>
      </c>
      <c r="I271" s="23">
        <f>IFERROR(VLOOKUP(B271,PlayingTime!$B$1:$T$1001,MATCH("Min",PlayingTime!$B$2:$T$2,0),0),0)</f>
        <v>0</v>
      </c>
      <c r="J271" s="23">
        <f>IFERROR(VLOOKUP(C271,PlayingTime!$B$1:$T$1001,MATCH("Min",PlayingTime!$B$2:$T$2,0),0),0)</f>
        <v>1440</v>
      </c>
      <c r="K271" s="23">
        <f>IFERROR(VLOOKUP(D271,PlayingTime!$B$1:$T$1001,MATCH("Min",PlayingTime!$B$2:$T$2,0),0),0)</f>
        <v>0</v>
      </c>
      <c r="L271" s="93">
        <f>IFERROR(VLOOKUP($E271,OLD!$Q$1:$DZ$1000,MATCH("minutes",OLD!$Q$1:$DZ$1,0),0),0)</f>
        <v>1440</v>
      </c>
      <c r="M271" s="22">
        <f>IFERROR(VLOOKUP(A271,#REF!,MATCH("xG",#REF!,0),0),0)</f>
        <v>0</v>
      </c>
      <c r="N271" s="22">
        <f>IFERROR(VLOOKUP(B271,#REF!,MATCH("xG",#REF!,0),0),0)</f>
        <v>0</v>
      </c>
      <c r="O271" s="22">
        <f>IFERROR(VLOOKUP(C271,#REF!,MATCH("xG",#REF!,0),0),0)</f>
        <v>0</v>
      </c>
      <c r="P271" s="22">
        <f>IFERROR(VLOOKUP(D271,#REF!,MATCH("xG",#REF!,0),0),0)</f>
        <v>0</v>
      </c>
      <c r="Q271" s="92">
        <f>IFERROR(VLOOKUP($E271,OLD!$Q$1:$DZ$1000,MATCH("expected_goals",OLD!$Q$1:$DZ$1,0),0),0)</f>
        <v>0</v>
      </c>
      <c r="R271" s="22">
        <f>IFERROR(VLOOKUP(A271,#REF!,MATCH("xAG",#REF!,0),0),0)</f>
        <v>0</v>
      </c>
      <c r="S271" s="22">
        <f>IFERROR(VLOOKUP(B271,#REF!,MATCH("xAG",#REF!,0),0),0)</f>
        <v>0</v>
      </c>
      <c r="T271" s="22">
        <f>IFERROR(VLOOKUP(C271,#REF!,MATCH("xAG",#REF!,0),0),0)</f>
        <v>0</v>
      </c>
      <c r="U271" s="22">
        <f>IFERROR(VLOOKUP(D271,#REF!,MATCH("xAG",#REF!,0),0),0)</f>
        <v>0</v>
      </c>
      <c r="V271" s="92">
        <f>IFERROR(VLOOKUP($E271,OLD!$Q$1:$DZ$1000,MATCH("expected_assists",OLD!$Q$1:$DZ$1,0),0),0)</f>
        <v>0</v>
      </c>
      <c r="W271" s="93">
        <f>IFERROR(VLOOKUP($E271,OLD!$Q$1:$DZ$1000,MATCH("total_points",OLD!$Q$1:$DZ$1,0),0),0)</f>
        <v>43</v>
      </c>
      <c r="X271" s="27">
        <f>IFERROR(VLOOKUP(E271,OLD!$Q$1:$BZ$1000,MATCH("defensive_contribution",OLD!$Q$1:$BZ$1,0),0),"")</f>
        <v>0</v>
      </c>
      <c r="Z271" s="26" t="str">
        <f>API!O271&amp;" "&amp;API!Y271</f>
        <v>0 FALSE</v>
      </c>
      <c r="AA271" s="26">
        <f>API!AF271</f>
        <v>54</v>
      </c>
    </row>
    <row r="272" spans="1:27">
      <c r="A272" s="22" t="str">
        <f>IF([1]FINAL!A272=0,"",[1]FINAL!A272)</f>
        <v>Antonín Kinský</v>
      </c>
      <c r="B272" s="22" t="str">
        <f>IF([1]FINAL!C272=0,"",[1]FINAL!C272)</f>
        <v>Kinsky</v>
      </c>
      <c r="C272" s="22" t="str">
        <f>IF([1]FINAL!E272=0,"",[1]FINAL!E272)</f>
        <v/>
      </c>
      <c r="D272" s="22" t="str">
        <f>IF([1]FINAL!G272=0,"",[1]FINAL!G272)</f>
        <v/>
      </c>
      <c r="E272" s="85">
        <f>[1]FINAL!$AO272</f>
        <v>496</v>
      </c>
      <c r="F272" s="26" t="str">
        <f>[1]FINAL!$V272</f>
        <v>TOT</v>
      </c>
      <c r="G272" s="27">
        <f>IFERROR(VLOOKUP($F272,Table2!$B$1:$C$21,MATCH("MP",Table2!$B$1:$C$1,0),0),"")</f>
        <v>38</v>
      </c>
      <c r="H272" s="23">
        <f>IFERROR(VLOOKUP(A272,PlayingTime!$B$1:$T$1001,MATCH("Min",PlayingTime!$B$2:$T$2,0),0),0)</f>
        <v>630</v>
      </c>
      <c r="I272" s="23">
        <f>IFERROR(VLOOKUP(B272,PlayingTime!$B$1:$T$1001,MATCH("Min",PlayingTime!$B$2:$T$2,0),0),0)</f>
        <v>0</v>
      </c>
      <c r="J272" s="23">
        <f>IFERROR(VLOOKUP(C272,PlayingTime!$B$1:$T$1001,MATCH("Min",PlayingTime!$B$2:$T$2,0),0),0)</f>
        <v>0</v>
      </c>
      <c r="K272" s="23">
        <f>IFERROR(VLOOKUP(D272,PlayingTime!$B$1:$T$1001,MATCH("Min",PlayingTime!$B$2:$T$2,0),0),0)</f>
        <v>0</v>
      </c>
      <c r="L272" s="93">
        <f>IFERROR(VLOOKUP($E272,OLD!$Q$1:$DZ$1000,MATCH("minutes",OLD!$Q$1:$DZ$1,0),0),0)</f>
        <v>630</v>
      </c>
      <c r="M272" s="22">
        <f>IFERROR(VLOOKUP(A272,#REF!,MATCH("xG",#REF!,0),0),0)</f>
        <v>0</v>
      </c>
      <c r="N272" s="22">
        <f>IFERROR(VLOOKUP(B272,#REF!,MATCH("xG",#REF!,0),0),0)</f>
        <v>0</v>
      </c>
      <c r="O272" s="22">
        <f>IFERROR(VLOOKUP(C272,#REF!,MATCH("xG",#REF!,0),0),0)</f>
        <v>0</v>
      </c>
      <c r="P272" s="22">
        <f>IFERROR(VLOOKUP(D272,#REF!,MATCH("xG",#REF!,0),0),0)</f>
        <v>0</v>
      </c>
      <c r="Q272" s="92">
        <f>IFERROR(VLOOKUP($E272,OLD!$Q$1:$DZ$1000,MATCH("expected_goals",OLD!$Q$1:$DZ$1,0),0),0)</f>
        <v>0</v>
      </c>
      <c r="R272" s="22">
        <f>IFERROR(VLOOKUP(A272,#REF!,MATCH("xAG",#REF!,0),0),0)</f>
        <v>0</v>
      </c>
      <c r="S272" s="22">
        <f>IFERROR(VLOOKUP(B272,#REF!,MATCH("xAG",#REF!,0),0),0)</f>
        <v>0</v>
      </c>
      <c r="T272" s="22">
        <f>IFERROR(VLOOKUP(C272,#REF!,MATCH("xAG",#REF!,0),0),0)</f>
        <v>0</v>
      </c>
      <c r="U272" s="22">
        <f>IFERROR(VLOOKUP(D272,#REF!,MATCH("xAG",#REF!,0),0),0)</f>
        <v>0</v>
      </c>
      <c r="V272" s="92">
        <f>IFERROR(VLOOKUP($E272,OLD!$Q$1:$DZ$1000,MATCH("expected_assists",OLD!$Q$1:$DZ$1,0),0),0)</f>
        <v>0</v>
      </c>
      <c r="W272" s="93">
        <f>IFERROR(VLOOKUP($E272,OLD!$Q$1:$DZ$1000,MATCH("total_points",OLD!$Q$1:$DZ$1,0),0),0)</f>
        <v>20</v>
      </c>
      <c r="X272" s="27">
        <f>IFERROR(VLOOKUP(E272,OLD!$Q$1:$BZ$1000,MATCH("defensive_contribution",OLD!$Q$1:$BZ$1,0),0),"")</f>
        <v>0</v>
      </c>
      <c r="Z272" s="26" t="str">
        <f>API!O272&amp;" "&amp;API!Y272</f>
        <v>0 FALSE</v>
      </c>
      <c r="AA272" s="26">
        <f>API!AF272</f>
        <v>88</v>
      </c>
    </row>
    <row r="273" spans="1:27">
      <c r="A273" s="22" t="str">
        <f>IF([1]FINAL!A273=0,"",[1]FINAL!A273)</f>
        <v>Melker Ellborg</v>
      </c>
      <c r="B273" s="22" t="str">
        <f>IF([1]FINAL!C273=0,"",[1]FINAL!C273)</f>
        <v>Ellborg</v>
      </c>
      <c r="C273" s="22" t="str">
        <f>IF([1]FINAL!E273=0,"",[1]FINAL!E273)</f>
        <v/>
      </c>
      <c r="D273" s="22" t="str">
        <f>IF([1]FINAL!G273=0,"",[1]FINAL!G273)</f>
        <v/>
      </c>
      <c r="E273" s="85">
        <f>[1]FINAL!$AO273</f>
        <v>531</v>
      </c>
      <c r="F273" s="26" t="str">
        <f>[1]FINAL!$V273</f>
        <v>SUN</v>
      </c>
      <c r="G273" s="27">
        <f>IFERROR(VLOOKUP($F273,Table2!$B$1:$C$21,MATCH("MP",Table2!$B$1:$C$1,0),0),"")</f>
        <v>38</v>
      </c>
      <c r="H273" s="23">
        <f>IFERROR(VLOOKUP(A273,PlayingTime!$B$1:$T$1001,MATCH("Min",PlayingTime!$B$2:$T$2,0),0),0)</f>
        <v>270</v>
      </c>
      <c r="I273" s="23">
        <f>IFERROR(VLOOKUP(B273,PlayingTime!$B$1:$T$1001,MATCH("Min",PlayingTime!$B$2:$T$2,0),0),0)</f>
        <v>0</v>
      </c>
      <c r="J273" s="23">
        <f>IFERROR(VLOOKUP(C273,PlayingTime!$B$1:$T$1001,MATCH("Min",PlayingTime!$B$2:$T$2,0),0),0)</f>
        <v>0</v>
      </c>
      <c r="K273" s="23">
        <f>IFERROR(VLOOKUP(D273,PlayingTime!$B$1:$T$1001,MATCH("Min",PlayingTime!$B$2:$T$2,0),0),0)</f>
        <v>0</v>
      </c>
      <c r="L273" s="93">
        <f>IFERROR(VLOOKUP($E273,OLD!$Q$1:$DZ$1000,MATCH("minutes",OLD!$Q$1:$DZ$1,0),0),0)</f>
        <v>270</v>
      </c>
      <c r="M273" s="22">
        <f>IFERROR(VLOOKUP(A273,#REF!,MATCH("xG",#REF!,0),0),0)</f>
        <v>0</v>
      </c>
      <c r="N273" s="22">
        <f>IFERROR(VLOOKUP(B273,#REF!,MATCH("xG",#REF!,0),0),0)</f>
        <v>0</v>
      </c>
      <c r="O273" s="22">
        <f>IFERROR(VLOOKUP(C273,#REF!,MATCH("xG",#REF!,0),0),0)</f>
        <v>0</v>
      </c>
      <c r="P273" s="22">
        <f>IFERROR(VLOOKUP(D273,#REF!,MATCH("xG",#REF!,0),0),0)</f>
        <v>0</v>
      </c>
      <c r="Q273" s="92">
        <f>IFERROR(VLOOKUP($E273,OLD!$Q$1:$DZ$1000,MATCH("expected_goals",OLD!$Q$1:$DZ$1,0),0),0)</f>
        <v>0</v>
      </c>
      <c r="R273" s="22">
        <f>IFERROR(VLOOKUP(A273,#REF!,MATCH("xAG",#REF!,0),0),0)</f>
        <v>0</v>
      </c>
      <c r="S273" s="22">
        <f>IFERROR(VLOOKUP(B273,#REF!,MATCH("xAG",#REF!,0),0),0)</f>
        <v>0</v>
      </c>
      <c r="T273" s="22">
        <f>IFERROR(VLOOKUP(C273,#REF!,MATCH("xAG",#REF!,0),0),0)</f>
        <v>0</v>
      </c>
      <c r="U273" s="22">
        <f>IFERROR(VLOOKUP(D273,#REF!,MATCH("xAG",#REF!,0),0),0)</f>
        <v>0</v>
      </c>
      <c r="V273" s="92">
        <f>IFERROR(VLOOKUP($E273,OLD!$Q$1:$DZ$1000,MATCH("expected_assists",OLD!$Q$1:$DZ$1,0),0),0)</f>
        <v>0.02</v>
      </c>
      <c r="W273" s="93">
        <f>IFERROR(VLOOKUP($E273,OLD!$Q$1:$DZ$1000,MATCH("total_points",OLD!$Q$1:$DZ$1,0),0),0)</f>
        <v>16</v>
      </c>
      <c r="X273" s="27">
        <f>IFERROR(VLOOKUP(E273,OLD!$Q$1:$BZ$1000,MATCH("defensive_contribution",OLD!$Q$1:$BZ$1,0),0),"")</f>
        <v>0</v>
      </c>
      <c r="Z273" s="26" t="str">
        <f>API!O273&amp;" "&amp;API!Y273</f>
        <v>0 FALSE</v>
      </c>
      <c r="AA273" s="26">
        <f>API!AF273</f>
        <v>88</v>
      </c>
    </row>
    <row r="274" spans="1:27">
      <c r="A274" s="22" t="str">
        <f>IF([1]FINAL!A274=0,"",[1]FINAL!A274)</f>
        <v>Marco Bizot</v>
      </c>
      <c r="B274" s="22" t="str">
        <f>IF([1]FINAL!C274=0,"",[1]FINAL!C274)</f>
        <v>M.Bizot</v>
      </c>
      <c r="C274" s="22" t="str">
        <f>IF([1]FINAL!E274=0,"",[1]FINAL!E274)</f>
        <v/>
      </c>
      <c r="D274" s="22" t="str">
        <f>IF([1]FINAL!G274=0,"",[1]FINAL!G274)</f>
        <v/>
      </c>
      <c r="E274" s="85">
        <f>[1]FINAL!$AO274</f>
        <v>29</v>
      </c>
      <c r="F274" s="26" t="str">
        <f>[1]FINAL!$V274</f>
        <v>AVL</v>
      </c>
      <c r="G274" s="27">
        <f>IFERROR(VLOOKUP($F274,Table2!$B$1:$C$21,MATCH("MP",Table2!$B$1:$C$1,0),0),"")</f>
        <v>38</v>
      </c>
      <c r="H274" s="23">
        <f>IFERROR(VLOOKUP(A274,PlayingTime!$B$1:$T$1001,MATCH("Min",PlayingTime!$B$2:$T$2,0),0),0)</f>
        <v>585</v>
      </c>
      <c r="I274" s="23">
        <f>IFERROR(VLOOKUP(B274,PlayingTime!$B$1:$T$1001,MATCH("Min",PlayingTime!$B$2:$T$2,0),0),0)</f>
        <v>0</v>
      </c>
      <c r="J274" s="23">
        <f>IFERROR(VLOOKUP(C274,PlayingTime!$B$1:$T$1001,MATCH("Min",PlayingTime!$B$2:$T$2,0),0),0)</f>
        <v>0</v>
      </c>
      <c r="K274" s="23">
        <f>IFERROR(VLOOKUP(D274,PlayingTime!$B$1:$T$1001,MATCH("Min",PlayingTime!$B$2:$T$2,0),0),0)</f>
        <v>0</v>
      </c>
      <c r="L274" s="93">
        <f>IFERROR(VLOOKUP($E274,OLD!$Q$1:$DZ$1000,MATCH("minutes",OLD!$Q$1:$DZ$1,0),0),0)</f>
        <v>585</v>
      </c>
      <c r="M274" s="22">
        <f>IFERROR(VLOOKUP(A274,#REF!,MATCH("xG",#REF!,0),0),0)</f>
        <v>0</v>
      </c>
      <c r="N274" s="22">
        <f>IFERROR(VLOOKUP(B274,#REF!,MATCH("xG",#REF!,0),0),0)</f>
        <v>0</v>
      </c>
      <c r="O274" s="22">
        <f>IFERROR(VLOOKUP(C274,#REF!,MATCH("xG",#REF!,0),0),0)</f>
        <v>0</v>
      </c>
      <c r="P274" s="22">
        <f>IFERROR(VLOOKUP(D274,#REF!,MATCH("xG",#REF!,0),0),0)</f>
        <v>0</v>
      </c>
      <c r="Q274" s="92">
        <f>IFERROR(VLOOKUP($E274,OLD!$Q$1:$DZ$1000,MATCH("expected_goals",OLD!$Q$1:$DZ$1,0),0),0)</f>
        <v>0</v>
      </c>
      <c r="R274" s="22">
        <f>IFERROR(VLOOKUP(A274,#REF!,MATCH("xAG",#REF!,0),0),0)</f>
        <v>0</v>
      </c>
      <c r="S274" s="22">
        <f>IFERROR(VLOOKUP(B274,#REF!,MATCH("xAG",#REF!,0),0),0)</f>
        <v>0</v>
      </c>
      <c r="T274" s="22">
        <f>IFERROR(VLOOKUP(C274,#REF!,MATCH("xAG",#REF!,0),0),0)</f>
        <v>0</v>
      </c>
      <c r="U274" s="22">
        <f>IFERROR(VLOOKUP(D274,#REF!,MATCH("xAG",#REF!,0),0),0)</f>
        <v>0</v>
      </c>
      <c r="V274" s="92">
        <f>IFERROR(VLOOKUP($E274,OLD!$Q$1:$DZ$1000,MATCH("expected_assists",OLD!$Q$1:$DZ$1,0),0),0)</f>
        <v>0</v>
      </c>
      <c r="W274" s="93">
        <f>IFERROR(VLOOKUP($E274,OLD!$Q$1:$DZ$1000,MATCH("total_points",OLD!$Q$1:$DZ$1,0),0),0)</f>
        <v>16</v>
      </c>
      <c r="X274" s="27">
        <f>IFERROR(VLOOKUP(E274,OLD!$Q$1:$BZ$1000,MATCH("defensive_contribution",OLD!$Q$1:$BZ$1,0),0),"")</f>
        <v>0</v>
      </c>
      <c r="Z274" s="26" t="str">
        <f>API!O274&amp;" "&amp;API!Y274</f>
        <v>0 FALSE</v>
      </c>
      <c r="AA274" s="26">
        <f>API!AF274</f>
        <v>88</v>
      </c>
    </row>
    <row r="275" spans="1:27">
      <c r="A275" s="22" t="str">
        <f>IF([1]FINAL!A275=0,"",[1]FINAL!A275)</f>
        <v>Altay Bayındır</v>
      </c>
      <c r="B275" s="22" t="str">
        <f>IF([1]FINAL!C275=0,"",[1]FINAL!C275)</f>
        <v>Bayindir</v>
      </c>
      <c r="C275" s="22" t="str">
        <f>IF([1]FINAL!E275=0,"",[1]FINAL!E275)</f>
        <v/>
      </c>
      <c r="D275" s="22" t="str">
        <f>IF([1]FINAL!G275=0,"",[1]FINAL!G275)</f>
        <v/>
      </c>
      <c r="E275" s="85">
        <f>[1]FINAL!$AO275</f>
        <v>413</v>
      </c>
      <c r="F275" s="26" t="str">
        <f>[1]FINAL!$V275</f>
        <v>MUN</v>
      </c>
      <c r="G275" s="27">
        <f>IFERROR(VLOOKUP($F275,Table2!$B$1:$C$21,MATCH("MP",Table2!$B$1:$C$1,0),0),"")</f>
        <v>38</v>
      </c>
      <c r="H275" s="23">
        <f>IFERROR(VLOOKUP(A275,PlayingTime!$B$1:$T$1001,MATCH("Min",PlayingTime!$B$2:$T$2,0),0),0)</f>
        <v>540</v>
      </c>
      <c r="I275" s="23">
        <f>IFERROR(VLOOKUP(B275,PlayingTime!$B$1:$T$1001,MATCH("Min",PlayingTime!$B$2:$T$2,0),0),0)</f>
        <v>0</v>
      </c>
      <c r="J275" s="23">
        <f>IFERROR(VLOOKUP(C275,PlayingTime!$B$1:$T$1001,MATCH("Min",PlayingTime!$B$2:$T$2,0),0),0)</f>
        <v>0</v>
      </c>
      <c r="K275" s="23">
        <f>IFERROR(VLOOKUP(D275,PlayingTime!$B$1:$T$1001,MATCH("Min",PlayingTime!$B$2:$T$2,0),0),0)</f>
        <v>0</v>
      </c>
      <c r="L275" s="93">
        <f>IFERROR(VLOOKUP($E275,OLD!$Q$1:$DZ$1000,MATCH("minutes",OLD!$Q$1:$DZ$1,0),0),0)</f>
        <v>540</v>
      </c>
      <c r="M275" s="22">
        <f>IFERROR(VLOOKUP(A275,#REF!,MATCH("xG",#REF!,0),0),0)</f>
        <v>0</v>
      </c>
      <c r="N275" s="22">
        <f>IFERROR(VLOOKUP(B275,#REF!,MATCH("xG",#REF!,0),0),0)</f>
        <v>0</v>
      </c>
      <c r="O275" s="22">
        <f>IFERROR(VLOOKUP(C275,#REF!,MATCH("xG",#REF!,0),0),0)</f>
        <v>0</v>
      </c>
      <c r="P275" s="22">
        <f>IFERROR(VLOOKUP(D275,#REF!,MATCH("xG",#REF!,0),0),0)</f>
        <v>0</v>
      </c>
      <c r="Q275" s="92">
        <f>IFERROR(VLOOKUP($E275,OLD!$Q$1:$DZ$1000,MATCH("expected_goals",OLD!$Q$1:$DZ$1,0),0),0)</f>
        <v>0</v>
      </c>
      <c r="R275" s="22">
        <f>IFERROR(VLOOKUP(A275,#REF!,MATCH("xAG",#REF!,0),0),0)</f>
        <v>0</v>
      </c>
      <c r="S275" s="22">
        <f>IFERROR(VLOOKUP(B275,#REF!,MATCH("xAG",#REF!,0),0),0)</f>
        <v>0</v>
      </c>
      <c r="T275" s="22">
        <f>IFERROR(VLOOKUP(C275,#REF!,MATCH("xAG",#REF!,0),0),0)</f>
        <v>0</v>
      </c>
      <c r="U275" s="22">
        <f>IFERROR(VLOOKUP(D275,#REF!,MATCH("xAG",#REF!,0),0),0)</f>
        <v>0</v>
      </c>
      <c r="V275" s="92">
        <f>IFERROR(VLOOKUP($E275,OLD!$Q$1:$DZ$1000,MATCH("expected_assists",OLD!$Q$1:$DZ$1,0),0),0)</f>
        <v>0.05</v>
      </c>
      <c r="W275" s="93">
        <f>IFERROR(VLOOKUP($E275,OLD!$Q$1:$DZ$1000,MATCH("total_points",OLD!$Q$1:$DZ$1,0),0),0)</f>
        <v>11</v>
      </c>
      <c r="X275" s="27">
        <f>IFERROR(VLOOKUP(E275,OLD!$Q$1:$BZ$1000,MATCH("defensive_contribution",OLD!$Q$1:$BZ$1,0),0),"")</f>
        <v>0</v>
      </c>
      <c r="Z275" s="26" t="str">
        <f>API!O275&amp;" "&amp;API!Y275</f>
        <v>0 FALSE</v>
      </c>
      <c r="AA275" s="26">
        <f>API!AF275</f>
        <v>88</v>
      </c>
    </row>
    <row r="276" spans="1:27">
      <c r="A276" s="22" t="str">
        <f>IF([1]FINAL!A276=0,"",[1]FINAL!A276)</f>
        <v>John Victor Maciel Furtado</v>
      </c>
      <c r="B276" s="22" t="str">
        <f>IF([1]FINAL!C276=0,"",[1]FINAL!C276)</f>
        <v>John</v>
      </c>
      <c r="C276" s="22" t="str">
        <f>IF([1]FINAL!E276=0,"",[1]FINAL!E276)</f>
        <v/>
      </c>
      <c r="D276" s="22" t="str">
        <f>IF([1]FINAL!G276=0,"",[1]FINAL!G276)</f>
        <v/>
      </c>
      <c r="E276" s="85">
        <f>[1]FINAL!$AO276</f>
        <v>468</v>
      </c>
      <c r="F276" s="26" t="str">
        <f>[1]FINAL!$V276</f>
        <v>NFO</v>
      </c>
      <c r="G276" s="27">
        <f>IFERROR(VLOOKUP($F276,Table2!$B$1:$C$21,MATCH("MP",Table2!$B$1:$C$1,0),0),"")</f>
        <v>38</v>
      </c>
      <c r="H276" s="23">
        <f>IFERROR(VLOOKUP(A276,PlayingTime!$B$1:$T$1001,MATCH("Min",PlayingTime!$B$2:$T$2,0),0),0)</f>
        <v>0</v>
      </c>
      <c r="I276" s="23">
        <f>IFERROR(VLOOKUP(B276,PlayingTime!$B$1:$T$1001,MATCH("Min",PlayingTime!$B$2:$T$2,0),0),0)</f>
        <v>437</v>
      </c>
      <c r="J276" s="23">
        <f>IFERROR(VLOOKUP(C276,PlayingTime!$B$1:$T$1001,MATCH("Min",PlayingTime!$B$2:$T$2,0),0),0)</f>
        <v>0</v>
      </c>
      <c r="K276" s="23">
        <f>IFERROR(VLOOKUP(D276,PlayingTime!$B$1:$T$1001,MATCH("Min",PlayingTime!$B$2:$T$2,0),0),0)</f>
        <v>0</v>
      </c>
      <c r="L276" s="93">
        <f>IFERROR(VLOOKUP($E276,OLD!$Q$1:$DZ$1000,MATCH("minutes",OLD!$Q$1:$DZ$1,0),0),0)</f>
        <v>437</v>
      </c>
      <c r="M276" s="22">
        <f>IFERROR(VLOOKUP(A276,#REF!,MATCH("xG",#REF!,0),0),0)</f>
        <v>0</v>
      </c>
      <c r="N276" s="22">
        <f>IFERROR(VLOOKUP(B276,#REF!,MATCH("xG",#REF!,0),0),0)</f>
        <v>0</v>
      </c>
      <c r="O276" s="22">
        <f>IFERROR(VLOOKUP(C276,#REF!,MATCH("xG",#REF!,0),0),0)</f>
        <v>0</v>
      </c>
      <c r="P276" s="22">
        <f>IFERROR(VLOOKUP(D276,#REF!,MATCH("xG",#REF!,0),0),0)</f>
        <v>0</v>
      </c>
      <c r="Q276" s="92">
        <f>IFERROR(VLOOKUP($E276,OLD!$Q$1:$DZ$1000,MATCH("expected_goals",OLD!$Q$1:$DZ$1,0),0),0)</f>
        <v>0</v>
      </c>
      <c r="R276" s="22">
        <f>IFERROR(VLOOKUP(A276,#REF!,MATCH("xAG",#REF!,0),0),0)</f>
        <v>0</v>
      </c>
      <c r="S276" s="22">
        <f>IFERROR(VLOOKUP(B276,#REF!,MATCH("xAG",#REF!,0),0),0)</f>
        <v>0</v>
      </c>
      <c r="T276" s="22">
        <f>IFERROR(VLOOKUP(C276,#REF!,MATCH("xAG",#REF!,0),0),0)</f>
        <v>0</v>
      </c>
      <c r="U276" s="22">
        <f>IFERROR(VLOOKUP(D276,#REF!,MATCH("xAG",#REF!,0),0),0)</f>
        <v>0</v>
      </c>
      <c r="V276" s="92">
        <f>IFERROR(VLOOKUP($E276,OLD!$Q$1:$DZ$1000,MATCH("expected_assists",OLD!$Q$1:$DZ$1,0),0),0)</f>
        <v>0</v>
      </c>
      <c r="W276" s="93">
        <f>IFERROR(VLOOKUP($E276,OLD!$Q$1:$DZ$1000,MATCH("total_points",OLD!$Q$1:$DZ$1,0),0),0)</f>
        <v>11</v>
      </c>
      <c r="X276" s="27">
        <f>IFERROR(VLOOKUP(E276,OLD!$Q$1:$BZ$1000,MATCH("defensive_contribution",OLD!$Q$1:$BZ$1,0),0),"")</f>
        <v>0</v>
      </c>
      <c r="Z276" s="26" t="str">
        <f>API!O276&amp;" "&amp;API!Y276</f>
        <v>0 FALSE</v>
      </c>
      <c r="AA276" s="26">
        <f>API!AF276</f>
        <v>88</v>
      </c>
    </row>
    <row r="277" spans="1:27">
      <c r="A277" s="22" t="str">
        <f>IF([1]FINAL!A277=0,"",[1]FINAL!A277)</f>
        <v>Walter Benítez</v>
      </c>
      <c r="B277" s="22" t="str">
        <f>IF([1]FINAL!C277=0,"",[1]FINAL!C277)</f>
        <v>Benitez</v>
      </c>
      <c r="C277" s="22" t="str">
        <f>IF([1]FINAL!E277=0,"",[1]FINAL!E277)</f>
        <v/>
      </c>
      <c r="D277" s="22" t="str">
        <f>IF([1]FINAL!G277=0,"",[1]FINAL!G277)</f>
        <v/>
      </c>
      <c r="E277" s="85">
        <f>[1]FINAL!$AO277</f>
        <v>199</v>
      </c>
      <c r="F277" s="26" t="str">
        <f>[1]FINAL!$V277</f>
        <v>CRY</v>
      </c>
      <c r="G277" s="27">
        <f>IFERROR(VLOOKUP($F277,Table2!$B$1:$C$21,MATCH("MP",Table2!$B$1:$C$1,0),0),"")</f>
        <v>38</v>
      </c>
      <c r="H277" s="23">
        <f>IFERROR(VLOOKUP(A277,PlayingTime!$B$1:$T$1001,MATCH("Min",PlayingTime!$B$2:$T$2,0),0),0)</f>
        <v>90</v>
      </c>
      <c r="I277" s="23">
        <f>IFERROR(VLOOKUP(B277,PlayingTime!$B$1:$T$1001,MATCH("Min",PlayingTime!$B$2:$T$2,0),0),0)</f>
        <v>0</v>
      </c>
      <c r="J277" s="23">
        <f>IFERROR(VLOOKUP(C277,PlayingTime!$B$1:$T$1001,MATCH("Min",PlayingTime!$B$2:$T$2,0),0),0)</f>
        <v>0</v>
      </c>
      <c r="K277" s="23">
        <f>IFERROR(VLOOKUP(D277,PlayingTime!$B$1:$T$1001,MATCH("Min",PlayingTime!$B$2:$T$2,0),0),0)</f>
        <v>0</v>
      </c>
      <c r="L277" s="93">
        <f>IFERROR(VLOOKUP($E277,OLD!$Q$1:$DZ$1000,MATCH("minutes",OLD!$Q$1:$DZ$1,0),0),0)</f>
        <v>90</v>
      </c>
      <c r="M277" s="22">
        <f>IFERROR(VLOOKUP(A277,#REF!,MATCH("xG",#REF!,0),0),0)</f>
        <v>0</v>
      </c>
      <c r="N277" s="22">
        <f>IFERROR(VLOOKUP(B277,#REF!,MATCH("xG",#REF!,0),0),0)</f>
        <v>0</v>
      </c>
      <c r="O277" s="22">
        <f>IFERROR(VLOOKUP(C277,#REF!,MATCH("xG",#REF!,0),0),0)</f>
        <v>0</v>
      </c>
      <c r="P277" s="22">
        <f>IFERROR(VLOOKUP(D277,#REF!,MATCH("xG",#REF!,0),0),0)</f>
        <v>0</v>
      </c>
      <c r="Q277" s="92">
        <f>IFERROR(VLOOKUP($E277,OLD!$Q$1:$DZ$1000,MATCH("expected_goals",OLD!$Q$1:$DZ$1,0),0),0)</f>
        <v>0</v>
      </c>
      <c r="R277" s="22">
        <f>IFERROR(VLOOKUP(A277,#REF!,MATCH("xAG",#REF!,0),0),0)</f>
        <v>0</v>
      </c>
      <c r="S277" s="22">
        <f>IFERROR(VLOOKUP(B277,#REF!,MATCH("xAG",#REF!,0),0),0)</f>
        <v>0</v>
      </c>
      <c r="T277" s="22">
        <f>IFERROR(VLOOKUP(C277,#REF!,MATCH("xAG",#REF!,0),0),0)</f>
        <v>0</v>
      </c>
      <c r="U277" s="22">
        <f>IFERROR(VLOOKUP(D277,#REF!,MATCH("xAG",#REF!,0),0),0)</f>
        <v>0</v>
      </c>
      <c r="V277" s="92">
        <f>IFERROR(VLOOKUP($E277,OLD!$Q$1:$DZ$1000,MATCH("expected_assists",OLD!$Q$1:$DZ$1,0),0),0)</f>
        <v>0</v>
      </c>
      <c r="W277" s="93">
        <f>IFERROR(VLOOKUP($E277,OLD!$Q$1:$DZ$1000,MATCH("total_points",OLD!$Q$1:$DZ$1,0),0),0)</f>
        <v>7</v>
      </c>
      <c r="X277" s="27">
        <f>IFERROR(VLOOKUP(E277,OLD!$Q$1:$BZ$1000,MATCH("defensive_contribution",OLD!$Q$1:$BZ$1,0),0),"")</f>
        <v>0</v>
      </c>
      <c r="Z277" s="26" t="str">
        <f>API!O277&amp;" "&amp;API!Y277</f>
        <v>0 FALSE</v>
      </c>
      <c r="AA277" s="26">
        <f>API!AF277</f>
        <v>88</v>
      </c>
    </row>
    <row r="278" spans="1:27">
      <c r="A278" s="22" t="str">
        <f>IF([1]FINAL!A278=0,"",[1]FINAL!A278)</f>
        <v>Hákon Rafn Valdimarsson</v>
      </c>
      <c r="B278" s="22" t="str">
        <f>IF([1]FINAL!C278=0,"",[1]FINAL!C278)</f>
        <v>Valdimarsson</v>
      </c>
      <c r="C278" s="22" t="str">
        <f>IF([1]FINAL!E278=0,"",[1]FINAL!E278)</f>
        <v/>
      </c>
      <c r="D278" s="22" t="str">
        <f>IF([1]FINAL!G278=0,"",[1]FINAL!G278)</f>
        <v/>
      </c>
      <c r="E278" s="85">
        <f>[1]FINAL!$AO278</f>
        <v>83</v>
      </c>
      <c r="F278" s="26" t="str">
        <f>[1]FINAL!$V278</f>
        <v>BRE</v>
      </c>
      <c r="G278" s="27">
        <f>IFERROR(VLOOKUP($F278,Table2!$B$1:$C$21,MATCH("MP",Table2!$B$1:$C$1,0),0),"")</f>
        <v>38</v>
      </c>
      <c r="H278" s="23">
        <f>IFERROR(VLOOKUP(A278,PlayingTime!$B$1:$T$1001,MATCH("Min",PlayingTime!$B$2:$T$2,0),0),0)</f>
        <v>0</v>
      </c>
      <c r="I278" s="23">
        <f>IFERROR(VLOOKUP(B278,PlayingTime!$B$1:$T$1001,MATCH("Min",PlayingTime!$B$2:$T$2,0),0),0)</f>
        <v>0</v>
      </c>
      <c r="J278" s="23">
        <f>IFERROR(VLOOKUP(C278,PlayingTime!$B$1:$T$1001,MATCH("Min",PlayingTime!$B$2:$T$2,0),0),0)</f>
        <v>0</v>
      </c>
      <c r="K278" s="23">
        <f>IFERROR(VLOOKUP(D278,PlayingTime!$B$1:$T$1001,MATCH("Min",PlayingTime!$B$2:$T$2,0),0),0)</f>
        <v>0</v>
      </c>
      <c r="L278" s="93">
        <f>IFERROR(VLOOKUP($E278,OLD!$Q$1:$DZ$1000,MATCH("minutes",OLD!$Q$1:$DZ$1,0),0),0)</f>
        <v>90</v>
      </c>
      <c r="M278" s="22">
        <f>IFERROR(VLOOKUP(A278,#REF!,MATCH("xG",#REF!,0),0),0)</f>
        <v>0</v>
      </c>
      <c r="N278" s="22">
        <f>IFERROR(VLOOKUP(B278,#REF!,MATCH("xG",#REF!,0),0),0)</f>
        <v>0</v>
      </c>
      <c r="O278" s="22">
        <f>IFERROR(VLOOKUP(C278,#REF!,MATCH("xG",#REF!,0),0),0)</f>
        <v>0</v>
      </c>
      <c r="P278" s="22">
        <f>IFERROR(VLOOKUP(D278,#REF!,MATCH("xG",#REF!,0),0),0)</f>
        <v>0</v>
      </c>
      <c r="Q278" s="92">
        <f>IFERROR(VLOOKUP($E278,OLD!$Q$1:$DZ$1000,MATCH("expected_goals",OLD!$Q$1:$DZ$1,0),0),0)</f>
        <v>0</v>
      </c>
      <c r="R278" s="22">
        <f>IFERROR(VLOOKUP(A278,#REF!,MATCH("xAG",#REF!,0),0),0)</f>
        <v>0</v>
      </c>
      <c r="S278" s="22">
        <f>IFERROR(VLOOKUP(B278,#REF!,MATCH("xAG",#REF!,0),0),0)</f>
        <v>0</v>
      </c>
      <c r="T278" s="22">
        <f>IFERROR(VLOOKUP(C278,#REF!,MATCH("xAG",#REF!,0),0),0)</f>
        <v>0</v>
      </c>
      <c r="U278" s="22">
        <f>IFERROR(VLOOKUP(D278,#REF!,MATCH("xAG",#REF!,0),0),0)</f>
        <v>0</v>
      </c>
      <c r="V278" s="92">
        <f>IFERROR(VLOOKUP($E278,OLD!$Q$1:$DZ$1000,MATCH("expected_assists",OLD!$Q$1:$DZ$1,0),0),0)</f>
        <v>0</v>
      </c>
      <c r="W278" s="93">
        <f>IFERROR(VLOOKUP($E278,OLD!$Q$1:$DZ$1000,MATCH("total_points",OLD!$Q$1:$DZ$1,0),0),0)</f>
        <v>1</v>
      </c>
      <c r="X278" s="27">
        <f>IFERROR(VLOOKUP(E278,OLD!$Q$1:$BZ$1000,MATCH("defensive_contribution",OLD!$Q$1:$BZ$1,0),0),"")</f>
        <v>0</v>
      </c>
      <c r="Z278" s="26" t="str">
        <f>API!O278&amp;" "&amp;API!Y278</f>
        <v>0 FALSE</v>
      </c>
      <c r="AA278" s="26">
        <f>API!AF278</f>
        <v>88</v>
      </c>
    </row>
    <row r="279" spans="1:27">
      <c r="A279" s="22" t="str">
        <f>IF([1]FINAL!A279=0,"",[1]FINAL!A279)</f>
        <v>Marcus Bettinelli</v>
      </c>
      <c r="B279" s="22" t="str">
        <f>IF([1]FINAL!C279=0,"",[1]FINAL!C279)</f>
        <v>Bettinelli</v>
      </c>
      <c r="C279" s="22" t="str">
        <f>IF([1]FINAL!E279=0,"",[1]FINAL!E279)</f>
        <v/>
      </c>
      <c r="D279" s="22" t="str">
        <f>IF([1]FINAL!G279=0,"",[1]FINAL!G279)</f>
        <v/>
      </c>
      <c r="E279" s="85">
        <f>[1]FINAL!$AO279</f>
        <v>386</v>
      </c>
      <c r="F279" s="26" t="str">
        <f>[1]FINAL!$V279</f>
        <v>MCI</v>
      </c>
      <c r="G279" s="27">
        <f>IFERROR(VLOOKUP($F279,Table2!$B$1:$C$21,MATCH("MP",Table2!$B$1:$C$1,0),0),"")</f>
        <v>38</v>
      </c>
      <c r="H279" s="23">
        <f>IFERROR(VLOOKUP(A279,PlayingTime!$B$1:$T$1001,MATCH("Min",PlayingTime!$B$2:$T$2,0),0),0)</f>
        <v>0</v>
      </c>
      <c r="I279" s="23">
        <f>IFERROR(VLOOKUP(B279,PlayingTime!$B$1:$T$1001,MATCH("Min",PlayingTime!$B$2:$T$2,0),0),0)</f>
        <v>0</v>
      </c>
      <c r="J279" s="23">
        <f>IFERROR(VLOOKUP(C279,PlayingTime!$B$1:$T$1001,MATCH("Min",PlayingTime!$B$2:$T$2,0),0),0)</f>
        <v>0</v>
      </c>
      <c r="K279" s="23">
        <f>IFERROR(VLOOKUP(D279,PlayingTime!$B$1:$T$1001,MATCH("Min",PlayingTime!$B$2:$T$2,0),0),0)</f>
        <v>0</v>
      </c>
      <c r="L279" s="93">
        <f>IFERROR(VLOOKUP($E279,OLD!$Q$1:$DZ$1000,MATCH("minutes",OLD!$Q$1:$DZ$1,0),0),0)</f>
        <v>0</v>
      </c>
      <c r="M279" s="22">
        <f>IFERROR(VLOOKUP(A279,#REF!,MATCH("xG",#REF!,0),0),0)</f>
        <v>0</v>
      </c>
      <c r="N279" s="22">
        <f>IFERROR(VLOOKUP(B279,#REF!,MATCH("xG",#REF!,0),0),0)</f>
        <v>0</v>
      </c>
      <c r="O279" s="22">
        <f>IFERROR(VLOOKUP(C279,#REF!,MATCH("xG",#REF!,0),0),0)</f>
        <v>0</v>
      </c>
      <c r="P279" s="22">
        <f>IFERROR(VLOOKUP(D279,#REF!,MATCH("xG",#REF!,0),0),0)</f>
        <v>0</v>
      </c>
      <c r="Q279" s="92">
        <f>IFERROR(VLOOKUP($E279,OLD!$Q$1:$DZ$1000,MATCH("expected_goals",OLD!$Q$1:$DZ$1,0),0),0)</f>
        <v>0</v>
      </c>
      <c r="R279" s="22">
        <f>IFERROR(VLOOKUP(A279,#REF!,MATCH("xAG",#REF!,0),0),0)</f>
        <v>0</v>
      </c>
      <c r="S279" s="22">
        <f>IFERROR(VLOOKUP(B279,#REF!,MATCH("xAG",#REF!,0),0),0)</f>
        <v>0</v>
      </c>
      <c r="T279" s="22">
        <f>IFERROR(VLOOKUP(C279,#REF!,MATCH("xAG",#REF!,0),0),0)</f>
        <v>0</v>
      </c>
      <c r="U279" s="22">
        <f>IFERROR(VLOOKUP(D279,#REF!,MATCH("xAG",#REF!,0),0),0)</f>
        <v>0</v>
      </c>
      <c r="V279" s="92">
        <f>IFERROR(VLOOKUP($E279,OLD!$Q$1:$DZ$1000,MATCH("expected_assists",OLD!$Q$1:$DZ$1,0),0),0)</f>
        <v>0</v>
      </c>
      <c r="W279" s="93">
        <f>IFERROR(VLOOKUP($E279,OLD!$Q$1:$DZ$1000,MATCH("total_points",OLD!$Q$1:$DZ$1,0),0),0)</f>
        <v>0</v>
      </c>
      <c r="X279" s="27">
        <f>IFERROR(VLOOKUP(E279,OLD!$Q$1:$BZ$1000,MATCH("defensive_contribution",OLD!$Q$1:$BZ$1,0),0),"")</f>
        <v>0</v>
      </c>
      <c r="Z279" s="26" t="str">
        <f>API!O279&amp;" "&amp;API!Y279</f>
        <v>0 FALSE</v>
      </c>
      <c r="AA279" s="26">
        <f>API!AF279</f>
        <v>88</v>
      </c>
    </row>
    <row r="280" spans="1:27">
      <c r="A280" s="22" t="str">
        <f>IF([1]FINAL!A280=0,"",[1]FINAL!A280)</f>
        <v>Carl Rushworth</v>
      </c>
      <c r="B280" s="22" t="str">
        <f>IF([1]FINAL!C280=0,"",[1]FINAL!C280)</f>
        <v>Rushworth</v>
      </c>
      <c r="C280" s="22" t="str">
        <f>IF([1]FINAL!E280=0,"",[1]FINAL!E280)</f>
        <v/>
      </c>
      <c r="D280" s="22" t="str">
        <f>IF([1]FINAL!G280=0,"",[1]FINAL!G280)</f>
        <v/>
      </c>
      <c r="E280" s="85">
        <f>[1]FINAL!$AO280</f>
        <v>110</v>
      </c>
      <c r="F280" s="26" t="str">
        <f>[1]FINAL!$V280</f>
        <v>BHA</v>
      </c>
      <c r="G280" s="27">
        <f>IFERROR(VLOOKUP($F280,Table2!$B$1:$C$21,MATCH("MP",Table2!$B$1:$C$1,0),0),"")</f>
        <v>38</v>
      </c>
      <c r="H280" s="23">
        <f>IFERROR(VLOOKUP(A280,PlayingTime!$B$1:$T$1001,MATCH("Min",PlayingTime!$B$2:$T$2,0),0),0)</f>
        <v>4140</v>
      </c>
      <c r="I280" s="23">
        <f>IFERROR(VLOOKUP(B280,PlayingTime!$B$1:$T$1001,MATCH("Min",PlayingTime!$B$2:$T$2,0),0),0)</f>
        <v>0</v>
      </c>
      <c r="J280" s="23">
        <f>IFERROR(VLOOKUP(C280,PlayingTime!$B$1:$T$1001,MATCH("Min",PlayingTime!$B$2:$T$2,0),0),0)</f>
        <v>0</v>
      </c>
      <c r="K280" s="23">
        <f>IFERROR(VLOOKUP(D280,PlayingTime!$B$1:$T$1001,MATCH("Min",PlayingTime!$B$2:$T$2,0),0),0)</f>
        <v>0</v>
      </c>
      <c r="L280" s="93">
        <f>IFERROR(VLOOKUP($E280,OLD!$Q$1:$DZ$1000,MATCH("minutes",OLD!$Q$1:$DZ$1,0),0),0)</f>
        <v>0</v>
      </c>
      <c r="M280" s="22">
        <f>IFERROR(VLOOKUP(A280,#REF!,MATCH("xG",#REF!,0),0),0)</f>
        <v>0</v>
      </c>
      <c r="N280" s="22">
        <f>IFERROR(VLOOKUP(B280,#REF!,MATCH("xG",#REF!,0),0),0)</f>
        <v>0</v>
      </c>
      <c r="O280" s="22">
        <f>IFERROR(VLOOKUP(C280,#REF!,MATCH("xG",#REF!,0),0),0)</f>
        <v>0</v>
      </c>
      <c r="P280" s="22">
        <f>IFERROR(VLOOKUP(D280,#REF!,MATCH("xG",#REF!,0),0),0)</f>
        <v>0</v>
      </c>
      <c r="Q280" s="92">
        <f>IFERROR(VLOOKUP($E280,OLD!$Q$1:$DZ$1000,MATCH("expected_goals",OLD!$Q$1:$DZ$1,0),0),0)</f>
        <v>0</v>
      </c>
      <c r="R280" s="22">
        <f>IFERROR(VLOOKUP(A280,#REF!,MATCH("xAG",#REF!,0),0),0)</f>
        <v>0</v>
      </c>
      <c r="S280" s="22">
        <f>IFERROR(VLOOKUP(B280,#REF!,MATCH("xAG",#REF!,0),0),0)</f>
        <v>0</v>
      </c>
      <c r="T280" s="22">
        <f>IFERROR(VLOOKUP(C280,#REF!,MATCH("xAG",#REF!,0),0),0)</f>
        <v>0</v>
      </c>
      <c r="U280" s="22">
        <f>IFERROR(VLOOKUP(D280,#REF!,MATCH("xAG",#REF!,0),0),0)</f>
        <v>0</v>
      </c>
      <c r="V280" s="92">
        <f>IFERROR(VLOOKUP($E280,OLD!$Q$1:$DZ$1000,MATCH("expected_assists",OLD!$Q$1:$DZ$1,0),0),0)</f>
        <v>0</v>
      </c>
      <c r="W280" s="93">
        <f>IFERROR(VLOOKUP($E280,OLD!$Q$1:$DZ$1000,MATCH("total_points",OLD!$Q$1:$DZ$1,0),0),0)</f>
        <v>0</v>
      </c>
      <c r="X280" s="27">
        <f>IFERROR(VLOOKUP(E280,OLD!$Q$1:$BZ$1000,MATCH("defensive_contribution",OLD!$Q$1:$BZ$1,0),0),"")</f>
        <v>0</v>
      </c>
      <c r="Z280" s="26" t="str">
        <f>API!O280&amp;" "&amp;API!Y280</f>
        <v>0 FALSE</v>
      </c>
      <c r="AA280" s="26">
        <f>API!AF280</f>
        <v>88</v>
      </c>
    </row>
    <row r="281" spans="1:27">
      <c r="A281" s="22" t="str">
        <f>IF([1]FINAL!A281=0,"",[1]FINAL!A281)</f>
        <v>Mark Gillespie</v>
      </c>
      <c r="B281" s="22" t="str">
        <f>IF([1]FINAL!C281=0,"",[1]FINAL!C281)</f>
        <v>Gillespie</v>
      </c>
      <c r="C281" s="22" t="str">
        <f>IF([1]FINAL!E281=0,"",[1]FINAL!E281)</f>
        <v/>
      </c>
      <c r="D281" s="22" t="str">
        <f>IF([1]FINAL!G281=0,"",[1]FINAL!G281)</f>
        <v/>
      </c>
      <c r="E281" s="85">
        <f>[1]FINAL!$AO281</f>
        <v>443</v>
      </c>
      <c r="F281" s="26" t="str">
        <f>[1]FINAL!$V281</f>
        <v>NEW</v>
      </c>
      <c r="G281" s="27">
        <f>IFERROR(VLOOKUP($F281,Table2!$B$1:$C$21,MATCH("MP",Table2!$B$1:$C$1,0),0),"")</f>
        <v>38</v>
      </c>
      <c r="H281" s="23">
        <f>IFERROR(VLOOKUP(A281,PlayingTime!$B$1:$T$1001,MATCH("Min",PlayingTime!$B$2:$T$2,0),0),0)</f>
        <v>0</v>
      </c>
      <c r="I281" s="23">
        <f>IFERROR(VLOOKUP(B281,PlayingTime!$B$1:$T$1001,MATCH("Min",PlayingTime!$B$2:$T$2,0),0),0)</f>
        <v>0</v>
      </c>
      <c r="J281" s="23">
        <f>IFERROR(VLOOKUP(C281,PlayingTime!$B$1:$T$1001,MATCH("Min",PlayingTime!$B$2:$T$2,0),0),0)</f>
        <v>0</v>
      </c>
      <c r="K281" s="23">
        <f>IFERROR(VLOOKUP(D281,PlayingTime!$B$1:$T$1001,MATCH("Min",PlayingTime!$B$2:$T$2,0),0),0)</f>
        <v>0</v>
      </c>
      <c r="L281" s="93">
        <f>IFERROR(VLOOKUP($E281,OLD!$Q$1:$DZ$1000,MATCH("minutes",OLD!$Q$1:$DZ$1,0),0),0)</f>
        <v>0</v>
      </c>
      <c r="M281" s="22">
        <f>IFERROR(VLOOKUP(A281,#REF!,MATCH("xG",#REF!,0),0),0)</f>
        <v>0</v>
      </c>
      <c r="N281" s="22">
        <f>IFERROR(VLOOKUP(B281,#REF!,MATCH("xG",#REF!,0),0),0)</f>
        <v>0</v>
      </c>
      <c r="O281" s="22">
        <f>IFERROR(VLOOKUP(C281,#REF!,MATCH("xG",#REF!,0),0),0)</f>
        <v>0</v>
      </c>
      <c r="P281" s="22">
        <f>IFERROR(VLOOKUP(D281,#REF!,MATCH("xG",#REF!,0),0),0)</f>
        <v>0</v>
      </c>
      <c r="Q281" s="92">
        <f>IFERROR(VLOOKUP($E281,OLD!$Q$1:$DZ$1000,MATCH("expected_goals",OLD!$Q$1:$DZ$1,0),0),0)</f>
        <v>0</v>
      </c>
      <c r="R281" s="22">
        <f>IFERROR(VLOOKUP(A281,#REF!,MATCH("xAG",#REF!,0),0),0)</f>
        <v>0</v>
      </c>
      <c r="S281" s="22">
        <f>IFERROR(VLOOKUP(B281,#REF!,MATCH("xAG",#REF!,0),0),0)</f>
        <v>0</v>
      </c>
      <c r="T281" s="22">
        <f>IFERROR(VLOOKUP(C281,#REF!,MATCH("xAG",#REF!,0),0),0)</f>
        <v>0</v>
      </c>
      <c r="U281" s="22">
        <f>IFERROR(VLOOKUP(D281,#REF!,MATCH("xAG",#REF!,0),0),0)</f>
        <v>0</v>
      </c>
      <c r="V281" s="92">
        <f>IFERROR(VLOOKUP($E281,OLD!$Q$1:$DZ$1000,MATCH("expected_assists",OLD!$Q$1:$DZ$1,0),0),0)</f>
        <v>0</v>
      </c>
      <c r="W281" s="93">
        <f>IFERROR(VLOOKUP($E281,OLD!$Q$1:$DZ$1000,MATCH("total_points",OLD!$Q$1:$DZ$1,0),0),0)</f>
        <v>0</v>
      </c>
      <c r="X281" s="27">
        <f>IFERROR(VLOOKUP(E281,OLD!$Q$1:$BZ$1000,MATCH("defensive_contribution",OLD!$Q$1:$BZ$1,0),0),"")</f>
        <v>0</v>
      </c>
      <c r="Z281" s="26" t="str">
        <f>API!O281&amp;" "&amp;API!Y281</f>
        <v>0 FALSE</v>
      </c>
      <c r="AA281" s="26">
        <f>API!AF281</f>
        <v>88</v>
      </c>
    </row>
    <row r="282" spans="1:27">
      <c r="A282" s="22" t="str">
        <f>IF([1]FINAL!A282=0,"",[1]FINAL!A282)</f>
        <v>Tom King</v>
      </c>
      <c r="B282" s="22" t="str">
        <f>IF([1]FINAL!C282=0,"",[1]FINAL!C282)</f>
        <v>King</v>
      </c>
      <c r="C282" s="22" t="str">
        <f>IF([1]FINAL!E282=0,"",[1]FINAL!E282)</f>
        <v/>
      </c>
      <c r="D282" s="22" t="str">
        <f>IF([1]FINAL!G282=0,"",[1]FINAL!G282)</f>
        <v/>
      </c>
      <c r="E282" s="85">
        <f>[1]FINAL!$AO282</f>
        <v>228</v>
      </c>
      <c r="F282" s="26" t="str">
        <f>[1]FINAL!$V282</f>
        <v>EVE</v>
      </c>
      <c r="G282" s="27">
        <f>IFERROR(VLOOKUP($F282,Table2!$B$1:$C$21,MATCH("MP",Table2!$B$1:$C$1,0),0),"")</f>
        <v>38</v>
      </c>
      <c r="H282" s="23">
        <f>IFERROR(VLOOKUP(A282,PlayingTime!$B$1:$T$1001,MATCH("Min",PlayingTime!$B$2:$T$2,0),0),0)</f>
        <v>0</v>
      </c>
      <c r="I282" s="23">
        <f>IFERROR(VLOOKUP(B282,PlayingTime!$B$1:$T$1001,MATCH("Min",PlayingTime!$B$2:$T$2,0),0),0)</f>
        <v>0</v>
      </c>
      <c r="J282" s="23">
        <f>IFERROR(VLOOKUP(C282,PlayingTime!$B$1:$T$1001,MATCH("Min",PlayingTime!$B$2:$T$2,0),0),0)</f>
        <v>0</v>
      </c>
      <c r="K282" s="23">
        <f>IFERROR(VLOOKUP(D282,PlayingTime!$B$1:$T$1001,MATCH("Min",PlayingTime!$B$2:$T$2,0),0),0)</f>
        <v>0</v>
      </c>
      <c r="L282" s="93">
        <f>IFERROR(VLOOKUP($E282,OLD!$Q$1:$DZ$1000,MATCH("minutes",OLD!$Q$1:$DZ$1,0),0),0)</f>
        <v>0</v>
      </c>
      <c r="M282" s="22">
        <f>IFERROR(VLOOKUP(A282,#REF!,MATCH("xG",#REF!,0),0),0)</f>
        <v>0</v>
      </c>
      <c r="N282" s="22">
        <f>IFERROR(VLOOKUP(B282,#REF!,MATCH("xG",#REF!,0),0),0)</f>
        <v>0</v>
      </c>
      <c r="O282" s="22">
        <f>IFERROR(VLOOKUP(C282,#REF!,MATCH("xG",#REF!,0),0),0)</f>
        <v>0</v>
      </c>
      <c r="P282" s="22">
        <f>IFERROR(VLOOKUP(D282,#REF!,MATCH("xG",#REF!,0),0),0)</f>
        <v>0</v>
      </c>
      <c r="Q282" s="92">
        <f>IFERROR(VLOOKUP($E282,OLD!$Q$1:$DZ$1000,MATCH("expected_goals",OLD!$Q$1:$DZ$1,0),0),0)</f>
        <v>0</v>
      </c>
      <c r="R282" s="22">
        <f>IFERROR(VLOOKUP(A282,#REF!,MATCH("xAG",#REF!,0),0),0)</f>
        <v>0</v>
      </c>
      <c r="S282" s="22">
        <f>IFERROR(VLOOKUP(B282,#REF!,MATCH("xAG",#REF!,0),0),0)</f>
        <v>0</v>
      </c>
      <c r="T282" s="22">
        <f>IFERROR(VLOOKUP(C282,#REF!,MATCH("xAG",#REF!,0),0),0)</f>
        <v>0</v>
      </c>
      <c r="U282" s="22">
        <f>IFERROR(VLOOKUP(D282,#REF!,MATCH("xAG",#REF!,0),0),0)</f>
        <v>0</v>
      </c>
      <c r="V282" s="92">
        <f>IFERROR(VLOOKUP($E282,OLD!$Q$1:$DZ$1000,MATCH("expected_assists",OLD!$Q$1:$DZ$1,0),0),0)</f>
        <v>0</v>
      </c>
      <c r="W282" s="93">
        <f>IFERROR(VLOOKUP($E282,OLD!$Q$1:$DZ$1000,MATCH("total_points",OLD!$Q$1:$DZ$1,0),0),0)</f>
        <v>0</v>
      </c>
      <c r="X282" s="27">
        <f>IFERROR(VLOOKUP(E282,OLD!$Q$1:$BZ$1000,MATCH("defensive_contribution",OLD!$Q$1:$BZ$1,0),0),"")</f>
        <v>0</v>
      </c>
      <c r="Z282" s="26" t="str">
        <f>API!O282&amp;" "&amp;API!Y282</f>
        <v>0 FALSE</v>
      </c>
      <c r="AA282" s="26">
        <f>API!AF282</f>
        <v>88</v>
      </c>
    </row>
    <row r="283" spans="1:27">
      <c r="A283" s="22" t="str">
        <f>IF([1]FINAL!A283=0,"",[1]FINAL!A283)</f>
        <v>Ewen Jaouen</v>
      </c>
      <c r="B283" s="22" t="str">
        <f>IF([1]FINAL!C283=0,"",[1]FINAL!C283)</f>
        <v>Jaouen</v>
      </c>
      <c r="C283" s="22" t="str">
        <f>IF([1]FINAL!E283=0,"",[1]FINAL!E283)</f>
        <v/>
      </c>
      <c r="D283" s="22" t="str">
        <f>IF([1]FINAL!G283=0,"",[1]FINAL!G283)</f>
        <v/>
      </c>
      <c r="E283" s="85">
        <f>[1]FINAL!$AO283</f>
        <v>444</v>
      </c>
      <c r="F283" s="26" t="str">
        <f>[1]FINAL!$V283</f>
        <v>NEW</v>
      </c>
      <c r="G283" s="27">
        <f>IFERROR(VLOOKUP($F283,Table2!$B$1:$C$21,MATCH("MP",Table2!$B$1:$C$1,0),0),"")</f>
        <v>38</v>
      </c>
      <c r="H283" s="23">
        <f>IFERROR(VLOOKUP(A283,PlayingTime!$B$1:$T$1001,MATCH("Min",PlayingTime!$B$2:$T$2,0),0),0)</f>
        <v>0</v>
      </c>
      <c r="I283" s="23">
        <f>IFERROR(VLOOKUP(B283,PlayingTime!$B$1:$T$1001,MATCH("Min",PlayingTime!$B$2:$T$2,0),0),0)</f>
        <v>0</v>
      </c>
      <c r="J283" s="23">
        <f>IFERROR(VLOOKUP(C283,PlayingTime!$B$1:$T$1001,MATCH("Min",PlayingTime!$B$2:$T$2,0),0),0)</f>
        <v>0</v>
      </c>
      <c r="K283" s="23">
        <f>IFERROR(VLOOKUP(D283,PlayingTime!$B$1:$T$1001,MATCH("Min",PlayingTime!$B$2:$T$2,0),0),0)</f>
        <v>0</v>
      </c>
      <c r="L283" s="93">
        <f>IFERROR(VLOOKUP($E283,OLD!$Q$1:$DZ$1000,MATCH("minutes",OLD!$Q$1:$DZ$1,0),0),0)</f>
        <v>0</v>
      </c>
      <c r="M283" s="22">
        <f>IFERROR(VLOOKUP(A283,#REF!,MATCH("xG",#REF!,0),0),0)</f>
        <v>0</v>
      </c>
      <c r="N283" s="22">
        <f>IFERROR(VLOOKUP(B283,#REF!,MATCH("xG",#REF!,0),0),0)</f>
        <v>0</v>
      </c>
      <c r="O283" s="22">
        <f>IFERROR(VLOOKUP(C283,#REF!,MATCH("xG",#REF!,0),0),0)</f>
        <v>0</v>
      </c>
      <c r="P283" s="22">
        <f>IFERROR(VLOOKUP(D283,#REF!,MATCH("xG",#REF!,0),0),0)</f>
        <v>0</v>
      </c>
      <c r="Q283" s="92">
        <f>IFERROR(VLOOKUP($E283,OLD!$Q$1:$DZ$1000,MATCH("expected_goals",OLD!$Q$1:$DZ$1,0),0),0)</f>
        <v>0</v>
      </c>
      <c r="R283" s="22">
        <f>IFERROR(VLOOKUP(A283,#REF!,MATCH("xAG",#REF!,0),0),0)</f>
        <v>0</v>
      </c>
      <c r="S283" s="22">
        <f>IFERROR(VLOOKUP(B283,#REF!,MATCH("xAG",#REF!,0),0),0)</f>
        <v>0</v>
      </c>
      <c r="T283" s="22">
        <f>IFERROR(VLOOKUP(C283,#REF!,MATCH("xAG",#REF!,0),0),0)</f>
        <v>0</v>
      </c>
      <c r="U283" s="22">
        <f>IFERROR(VLOOKUP(D283,#REF!,MATCH("xAG",#REF!,0),0),0)</f>
        <v>0</v>
      </c>
      <c r="V283" s="92">
        <f>IFERROR(VLOOKUP($E283,OLD!$Q$1:$DZ$1000,MATCH("expected_assists",OLD!$Q$1:$DZ$1,0),0),0)</f>
        <v>0</v>
      </c>
      <c r="W283" s="93">
        <f>IFERROR(VLOOKUP($E283,OLD!$Q$1:$DZ$1000,MATCH("total_points",OLD!$Q$1:$DZ$1,0),0),0)</f>
        <v>0</v>
      </c>
      <c r="X283" s="27" t="str">
        <f>IFERROR(VLOOKUP(E283,OLD!$Q$1:$BZ$1000,MATCH("defensive_contribution",OLD!$Q$1:$BZ$1,0),0),"")</f>
        <v/>
      </c>
      <c r="Z283" s="26" t="str">
        <f>API!O283&amp;" "&amp;API!Y283</f>
        <v>0 FALSE</v>
      </c>
      <c r="AA283" s="26">
        <f>API!AF283</f>
        <v>88</v>
      </c>
    </row>
    <row r="284" spans="1:27">
      <c r="A284" s="22" t="str">
        <f>IF([1]FINAL!A284=0,"",[1]FINAL!A284)</f>
        <v>Christian Walton</v>
      </c>
      <c r="B284" s="22" t="str">
        <f>IF([1]FINAL!C284=0,"",[1]FINAL!C284)</f>
        <v>Walton</v>
      </c>
      <c r="C284" s="22" t="str">
        <f>IF([1]FINAL!E284=0,"",[1]FINAL!E284)</f>
        <v/>
      </c>
      <c r="D284" s="22" t="str">
        <f>IF([1]FINAL!G284=0,"",[1]FINAL!G284)</f>
        <v/>
      </c>
      <c r="E284" s="85">
        <f>[1]FINAL!$AO284</f>
        <v>300</v>
      </c>
      <c r="F284" s="26" t="str">
        <f>[1]FINAL!$V284</f>
        <v>IPS</v>
      </c>
      <c r="G284" s="27">
        <f>IFERROR(VLOOKUP($F284,Table2!$B$1:$C$21,MATCH("MP",Table2!$B$1:$C$1,0),0),"")</f>
        <v>38</v>
      </c>
      <c r="H284" s="23">
        <f>IFERROR(VLOOKUP(A284,PlayingTime!$B$1:$T$1001,MATCH("Min",PlayingTime!$B$2:$T$2,0),0),0)</f>
        <v>3307</v>
      </c>
      <c r="I284" s="23">
        <f>IFERROR(VLOOKUP(B284,PlayingTime!$B$1:$T$1001,MATCH("Min",PlayingTime!$B$2:$T$2,0),0),0)</f>
        <v>0</v>
      </c>
      <c r="J284" s="23">
        <f>IFERROR(VLOOKUP(C284,PlayingTime!$B$1:$T$1001,MATCH("Min",PlayingTime!$B$2:$T$2,0),0),0)</f>
        <v>0</v>
      </c>
      <c r="K284" s="23">
        <f>IFERROR(VLOOKUP(D284,PlayingTime!$B$1:$T$1001,MATCH("Min",PlayingTime!$B$2:$T$2,0),0),0)</f>
        <v>0</v>
      </c>
      <c r="L284" s="93">
        <f>IFERROR(VLOOKUP($E284,OLD!$Q$1:$DZ$1000,MATCH("minutes",OLD!$Q$1:$DZ$1,0),0),0)</f>
        <v>0</v>
      </c>
      <c r="M284" s="22">
        <f>IFERROR(VLOOKUP(A284,#REF!,MATCH("xG",#REF!,0),0),0)</f>
        <v>0</v>
      </c>
      <c r="N284" s="22">
        <f>IFERROR(VLOOKUP(B284,#REF!,MATCH("xG",#REF!,0),0),0)</f>
        <v>0</v>
      </c>
      <c r="O284" s="22">
        <f>IFERROR(VLOOKUP(C284,#REF!,MATCH("xG",#REF!,0),0),0)</f>
        <v>0</v>
      </c>
      <c r="P284" s="22">
        <f>IFERROR(VLOOKUP(D284,#REF!,MATCH("xG",#REF!,0),0),0)</f>
        <v>0</v>
      </c>
      <c r="Q284" s="92">
        <f>IFERROR(VLOOKUP($E284,OLD!$Q$1:$DZ$1000,MATCH("expected_goals",OLD!$Q$1:$DZ$1,0),0),0)</f>
        <v>0</v>
      </c>
      <c r="R284" s="22">
        <f>IFERROR(VLOOKUP(A284,#REF!,MATCH("xAG",#REF!,0),0),0)</f>
        <v>0</v>
      </c>
      <c r="S284" s="22">
        <f>IFERROR(VLOOKUP(B284,#REF!,MATCH("xAG",#REF!,0),0),0)</f>
        <v>0</v>
      </c>
      <c r="T284" s="22">
        <f>IFERROR(VLOOKUP(C284,#REF!,MATCH("xAG",#REF!,0),0),0)</f>
        <v>0</v>
      </c>
      <c r="U284" s="22">
        <f>IFERROR(VLOOKUP(D284,#REF!,MATCH("xAG",#REF!,0),0),0)</f>
        <v>0</v>
      </c>
      <c r="V284" s="92">
        <f>IFERROR(VLOOKUP($E284,OLD!$Q$1:$DZ$1000,MATCH("expected_assists",OLD!$Q$1:$DZ$1,0),0),0)</f>
        <v>0</v>
      </c>
      <c r="W284" s="93">
        <f>IFERROR(VLOOKUP($E284,OLD!$Q$1:$DZ$1000,MATCH("total_points",OLD!$Q$1:$DZ$1,0),0),0)</f>
        <v>0</v>
      </c>
      <c r="X284" s="27" t="str">
        <f>IFERROR(VLOOKUP(E284,OLD!$Q$1:$BZ$1000,MATCH("defensive_contribution",OLD!$Q$1:$BZ$1,0),0),"")</f>
        <v/>
      </c>
      <c r="Z284" s="26" t="str">
        <f>API!O284&amp;" "&amp;API!Y284</f>
        <v>0 FALSE</v>
      </c>
      <c r="AA284" s="26">
        <f>API!AF284</f>
        <v>88</v>
      </c>
    </row>
    <row r="285" spans="1:27">
      <c r="A285" s="22" t="str">
        <f>IF([1]FINAL!A285=0,"",[1]FINAL!A285)</f>
        <v>Kayne van Oevelen</v>
      </c>
      <c r="B285" s="22" t="str">
        <f>IF([1]FINAL!C285=0,"",[1]FINAL!C285)</f>
        <v>Van Oevelen</v>
      </c>
      <c r="C285" s="22" t="str">
        <f>IF([1]FINAL!E285=0,"",[1]FINAL!E285)</f>
        <v/>
      </c>
      <c r="D285" s="22" t="str">
        <f>IF([1]FINAL!G285=0,"",[1]FINAL!G285)</f>
        <v/>
      </c>
      <c r="E285" s="85">
        <f>[1]FINAL!$AO285</f>
        <v>554</v>
      </c>
      <c r="F285" s="26" t="str">
        <f>[1]FINAL!$V285</f>
        <v>IPS</v>
      </c>
      <c r="G285" s="27">
        <f>IFERROR(VLOOKUP($F285,Table2!$B$1:$C$21,MATCH("MP",Table2!$B$1:$C$1,0),0),"")</f>
        <v>38</v>
      </c>
      <c r="H285" s="23">
        <f>IFERROR(VLOOKUP(A285,PlayingTime!$B$1:$T$1001,MATCH("Min",PlayingTime!$B$2:$T$2,0),0),0)</f>
        <v>0</v>
      </c>
      <c r="I285" s="23">
        <f>IFERROR(VLOOKUP(B285,PlayingTime!$B$1:$T$1001,MATCH("Min",PlayingTime!$B$2:$T$2,0),0),0)</f>
        <v>0</v>
      </c>
      <c r="J285" s="23">
        <f>IFERROR(VLOOKUP(C285,PlayingTime!$B$1:$T$1001,MATCH("Min",PlayingTime!$B$2:$T$2,0),0),0)</f>
        <v>0</v>
      </c>
      <c r="K285" s="23">
        <f>IFERROR(VLOOKUP(D285,PlayingTime!$B$1:$T$1001,MATCH("Min",PlayingTime!$B$2:$T$2,0),0),0)</f>
        <v>0</v>
      </c>
      <c r="L285" s="93">
        <f>IFERROR(VLOOKUP($E285,OLD!$Q$1:$DZ$1000,MATCH("minutes",OLD!$Q$1:$DZ$1,0),0),0)</f>
        <v>0</v>
      </c>
      <c r="M285" s="22">
        <f>IFERROR(VLOOKUP(A285,#REF!,MATCH("xG",#REF!,0),0),0)</f>
        <v>0</v>
      </c>
      <c r="N285" s="22">
        <f>IFERROR(VLOOKUP(B285,#REF!,MATCH("xG",#REF!,0),0),0)</f>
        <v>0</v>
      </c>
      <c r="O285" s="22">
        <f>IFERROR(VLOOKUP(C285,#REF!,MATCH("xG",#REF!,0),0),0)</f>
        <v>0</v>
      </c>
      <c r="P285" s="22">
        <f>IFERROR(VLOOKUP(D285,#REF!,MATCH("xG",#REF!,0),0),0)</f>
        <v>0</v>
      </c>
      <c r="Q285" s="92">
        <f>IFERROR(VLOOKUP($E285,OLD!$Q$1:$DZ$1000,MATCH("expected_goals",OLD!$Q$1:$DZ$1,0),0),0)</f>
        <v>0</v>
      </c>
      <c r="R285" s="22">
        <f>IFERROR(VLOOKUP(A285,#REF!,MATCH("xAG",#REF!,0),0),0)</f>
        <v>0</v>
      </c>
      <c r="S285" s="22">
        <f>IFERROR(VLOOKUP(B285,#REF!,MATCH("xAG",#REF!,0),0),0)</f>
        <v>0</v>
      </c>
      <c r="T285" s="22">
        <f>IFERROR(VLOOKUP(C285,#REF!,MATCH("xAG",#REF!,0),0),0)</f>
        <v>0</v>
      </c>
      <c r="U285" s="22">
        <f>IFERROR(VLOOKUP(D285,#REF!,MATCH("xAG",#REF!,0),0),0)</f>
        <v>0</v>
      </c>
      <c r="V285" s="92">
        <f>IFERROR(VLOOKUP($E285,OLD!$Q$1:$DZ$1000,MATCH("expected_assists",OLD!$Q$1:$DZ$1,0),0),0)</f>
        <v>0</v>
      </c>
      <c r="W285" s="93">
        <f>IFERROR(VLOOKUP($E285,OLD!$Q$1:$DZ$1000,MATCH("total_points",OLD!$Q$1:$DZ$1,0),0),0)</f>
        <v>0</v>
      </c>
      <c r="X285" s="27" t="str">
        <f>IFERROR(VLOOKUP(E285,OLD!$Q$1:$BZ$1000,MATCH("defensive_contribution",OLD!$Q$1:$BZ$1,0),0),"")</f>
        <v/>
      </c>
      <c r="Z285" s="26" t="str">
        <f>API!O285&amp;" "&amp;API!Y285</f>
        <v>0 FALSE</v>
      </c>
      <c r="AA285" s="26">
        <f>API!AF285</f>
        <v>88</v>
      </c>
    </row>
    <row r="286" spans="1:27">
      <c r="A286" s="22" t="str">
        <f>IF([1]FINAL!A286=0,"",[1]FINAL!A286)</f>
        <v>Jack Butland</v>
      </c>
      <c r="B286" s="22" t="str">
        <f>IF([1]FINAL!C286=0,"",[1]FINAL!C286)</f>
        <v>Butland</v>
      </c>
      <c r="C286" s="22" t="str">
        <f>IF([1]FINAL!E286=0,"",[1]FINAL!E286)</f>
        <v/>
      </c>
      <c r="D286" s="22" t="str">
        <f>IF([1]FINAL!G286=0,"",[1]FINAL!G286)</f>
        <v/>
      </c>
      <c r="E286" s="85">
        <f>[1]FINAL!$AO286</f>
        <v>274</v>
      </c>
      <c r="F286" s="26" t="str">
        <f>[1]FINAL!$V286</f>
        <v>HUL</v>
      </c>
      <c r="G286" s="27">
        <f>IFERROR(VLOOKUP($F286,Table2!$B$1:$C$21,MATCH("MP",Table2!$B$1:$C$1,0),0),"")</f>
        <v>38</v>
      </c>
      <c r="H286" s="23">
        <f>IFERROR(VLOOKUP(A286,PlayingTime!$B$1:$T$1001,MATCH("Min",PlayingTime!$B$2:$T$2,0),0),0)</f>
        <v>0</v>
      </c>
      <c r="I286" s="23">
        <f>IFERROR(VLOOKUP(B286,PlayingTime!$B$1:$T$1001,MATCH("Min",PlayingTime!$B$2:$T$2,0),0),0)</f>
        <v>0</v>
      </c>
      <c r="J286" s="23">
        <f>IFERROR(VLOOKUP(C286,PlayingTime!$B$1:$T$1001,MATCH("Min",PlayingTime!$B$2:$T$2,0),0),0)</f>
        <v>0</v>
      </c>
      <c r="K286" s="23">
        <f>IFERROR(VLOOKUP(D286,PlayingTime!$B$1:$T$1001,MATCH("Min",PlayingTime!$B$2:$T$2,0),0),0)</f>
        <v>0</v>
      </c>
      <c r="L286" s="93">
        <f>IFERROR(VLOOKUP($E286,OLD!$Q$1:$DZ$1000,MATCH("minutes",OLD!$Q$1:$DZ$1,0),0),0)</f>
        <v>0</v>
      </c>
      <c r="M286" s="22">
        <f>IFERROR(VLOOKUP(A286,#REF!,MATCH("xG",#REF!,0),0),0)</f>
        <v>0</v>
      </c>
      <c r="N286" s="22">
        <f>IFERROR(VLOOKUP(B286,#REF!,MATCH("xG",#REF!,0),0),0)</f>
        <v>0</v>
      </c>
      <c r="O286" s="22">
        <f>IFERROR(VLOOKUP(C286,#REF!,MATCH("xG",#REF!,0),0),0)</f>
        <v>0</v>
      </c>
      <c r="P286" s="22">
        <f>IFERROR(VLOOKUP(D286,#REF!,MATCH("xG",#REF!,0),0),0)</f>
        <v>0</v>
      </c>
      <c r="Q286" s="92">
        <f>IFERROR(VLOOKUP($E286,OLD!$Q$1:$DZ$1000,MATCH("expected_goals",OLD!$Q$1:$DZ$1,0),0),0)</f>
        <v>0</v>
      </c>
      <c r="R286" s="22">
        <f>IFERROR(VLOOKUP(A286,#REF!,MATCH("xAG",#REF!,0),0),0)</f>
        <v>0</v>
      </c>
      <c r="S286" s="22">
        <f>IFERROR(VLOOKUP(B286,#REF!,MATCH("xAG",#REF!,0),0),0)</f>
        <v>0</v>
      </c>
      <c r="T286" s="22">
        <f>IFERROR(VLOOKUP(C286,#REF!,MATCH("xAG",#REF!,0),0),0)</f>
        <v>0</v>
      </c>
      <c r="U286" s="22">
        <f>IFERROR(VLOOKUP(D286,#REF!,MATCH("xAG",#REF!,0),0),0)</f>
        <v>0</v>
      </c>
      <c r="V286" s="92">
        <f>IFERROR(VLOOKUP($E286,OLD!$Q$1:$DZ$1000,MATCH("expected_assists",OLD!$Q$1:$DZ$1,0),0),0)</f>
        <v>0</v>
      </c>
      <c r="W286" s="93">
        <f>IFERROR(VLOOKUP($E286,OLD!$Q$1:$DZ$1000,MATCH("total_points",OLD!$Q$1:$DZ$1,0),0),0)</f>
        <v>0</v>
      </c>
      <c r="X286" s="27" t="str">
        <f>IFERROR(VLOOKUP(E286,OLD!$Q$1:$BZ$1000,MATCH("defensive_contribution",OLD!$Q$1:$BZ$1,0),0),"")</f>
        <v/>
      </c>
      <c r="Z286" s="26" t="str">
        <f>API!O286&amp;" "&amp;API!Y286</f>
        <v>0 FALSE</v>
      </c>
      <c r="AA286" s="26">
        <f>API!AF286</f>
        <v>88</v>
      </c>
    </row>
    <row r="287" spans="1:27">
      <c r="A287" s="22" t="str">
        <f>IF([1]FINAL!A287=0,"",[1]FINAL!A287)</f>
        <v>Ben Wilson</v>
      </c>
      <c r="B287" s="22" t="str">
        <f>IF([1]FINAL!C287=0,"",[1]FINAL!C287)</f>
        <v>Wilson</v>
      </c>
      <c r="C287" s="22" t="str">
        <f>IF([1]FINAL!E287=0,"",[1]FINAL!E287)</f>
        <v/>
      </c>
      <c r="D287" s="22" t="str">
        <f>IF([1]FINAL!G287=0,"",[1]FINAL!G287)</f>
        <v/>
      </c>
      <c r="E287" s="85">
        <f>[1]FINAL!$AO287</f>
        <v>172</v>
      </c>
      <c r="F287" s="26" t="str">
        <f>[1]FINAL!$V287</f>
        <v>COV</v>
      </c>
      <c r="G287" s="27">
        <f>IFERROR(VLOOKUP($F287,Table2!$B$1:$C$21,MATCH("MP",Table2!$B$1:$C$1,0),0),"")</f>
        <v>38</v>
      </c>
      <c r="H287" s="23">
        <f>IFERROR(VLOOKUP(A287,PlayingTime!$B$1:$T$1001,MATCH("Min",PlayingTime!$B$2:$T$2,0),0),0)</f>
        <v>0</v>
      </c>
      <c r="I287" s="23">
        <f>IFERROR(VLOOKUP(B287,PlayingTime!$B$1:$T$1001,MATCH("Min",PlayingTime!$B$2:$T$2,0),0),0)</f>
        <v>0</v>
      </c>
      <c r="J287" s="23">
        <f>IFERROR(VLOOKUP(C287,PlayingTime!$B$1:$T$1001,MATCH("Min",PlayingTime!$B$2:$T$2,0),0),0)</f>
        <v>0</v>
      </c>
      <c r="K287" s="23">
        <f>IFERROR(VLOOKUP(D287,PlayingTime!$B$1:$T$1001,MATCH("Min",PlayingTime!$B$2:$T$2,0),0),0)</f>
        <v>0</v>
      </c>
      <c r="L287" s="93">
        <f>IFERROR(VLOOKUP($E287,OLD!$Q$1:$DZ$1000,MATCH("minutes",OLD!$Q$1:$DZ$1,0),0),0)</f>
        <v>0</v>
      </c>
      <c r="M287" s="22">
        <f>IFERROR(VLOOKUP(A287,#REF!,MATCH("xG",#REF!,0),0),0)</f>
        <v>0</v>
      </c>
      <c r="N287" s="22">
        <f>IFERROR(VLOOKUP(B287,#REF!,MATCH("xG",#REF!,0),0),0)</f>
        <v>0</v>
      </c>
      <c r="O287" s="22">
        <f>IFERROR(VLOOKUP(C287,#REF!,MATCH("xG",#REF!,0),0),0)</f>
        <v>0</v>
      </c>
      <c r="P287" s="22">
        <f>IFERROR(VLOOKUP(D287,#REF!,MATCH("xG",#REF!,0),0),0)</f>
        <v>0</v>
      </c>
      <c r="Q287" s="92">
        <f>IFERROR(VLOOKUP($E287,OLD!$Q$1:$DZ$1000,MATCH("expected_goals",OLD!$Q$1:$DZ$1,0),0),0)</f>
        <v>0</v>
      </c>
      <c r="R287" s="22">
        <f>IFERROR(VLOOKUP(A287,#REF!,MATCH("xAG",#REF!,0),0),0)</f>
        <v>0</v>
      </c>
      <c r="S287" s="22">
        <f>IFERROR(VLOOKUP(B287,#REF!,MATCH("xAG",#REF!,0),0),0)</f>
        <v>0</v>
      </c>
      <c r="T287" s="22">
        <f>IFERROR(VLOOKUP(C287,#REF!,MATCH("xAG",#REF!,0),0),0)</f>
        <v>0</v>
      </c>
      <c r="U287" s="22">
        <f>IFERROR(VLOOKUP(D287,#REF!,MATCH("xAG",#REF!,0),0),0)</f>
        <v>0</v>
      </c>
      <c r="V287" s="92">
        <f>IFERROR(VLOOKUP($E287,OLD!$Q$1:$DZ$1000,MATCH("expected_assists",OLD!$Q$1:$DZ$1,0),0),0)</f>
        <v>0</v>
      </c>
      <c r="W287" s="93">
        <f>IFERROR(VLOOKUP($E287,OLD!$Q$1:$DZ$1000,MATCH("total_points",OLD!$Q$1:$DZ$1,0),0),0)</f>
        <v>0</v>
      </c>
      <c r="X287" s="27" t="str">
        <f>IFERROR(VLOOKUP(E287,OLD!$Q$1:$BZ$1000,MATCH("defensive_contribution",OLD!$Q$1:$BZ$1,0),0),"")</f>
        <v/>
      </c>
      <c r="Z287" s="26" t="str">
        <f>API!O287&amp;" "&amp;API!Y287</f>
        <v>0 FALSE</v>
      </c>
      <c r="AA287" s="26">
        <f>API!AF287</f>
        <v>88</v>
      </c>
    </row>
    <row r="288" spans="1:27">
      <c r="A288" s="22" t="str">
        <f>IF([1]FINAL!A288=0,"",[1]FINAL!A288)</f>
        <v>Martin Dubravka</v>
      </c>
      <c r="B288" s="22" t="str">
        <f>IF([1]FINAL!C288=0,"",[1]FINAL!C288)</f>
        <v>Dubravka</v>
      </c>
      <c r="C288" s="22" t="str">
        <f>IF([1]FINAL!E288=0,"",[1]FINAL!E288)</f>
        <v/>
      </c>
      <c r="D288" s="22" t="str">
        <f>IF([1]FINAL!G288=0,"",[1]FINAL!G288)</f>
        <v/>
      </c>
      <c r="E288" s="85">
        <f>[1]FINAL!$AO288</f>
        <v>497</v>
      </c>
      <c r="F288" s="26" t="str">
        <f>[1]FINAL!$V288</f>
        <v>TOT</v>
      </c>
      <c r="G288" s="27">
        <f>IFERROR(VLOOKUP($F288,Table2!$B$1:$C$21,MATCH("MP",Table2!$B$1:$C$1,0),0),"")</f>
        <v>38</v>
      </c>
      <c r="H288" s="23">
        <f>IFERROR(VLOOKUP(A288,PlayingTime!$B$1:$T$1001,MATCH("Min",PlayingTime!$B$2:$T$2,0),0),0)</f>
        <v>0</v>
      </c>
      <c r="I288" s="23">
        <f>IFERROR(VLOOKUP(B288,PlayingTime!$B$1:$T$1001,MATCH("Min",PlayingTime!$B$2:$T$2,0),0),0)</f>
        <v>0</v>
      </c>
      <c r="J288" s="23">
        <f>IFERROR(VLOOKUP(C288,PlayingTime!$B$1:$T$1001,MATCH("Min",PlayingTime!$B$2:$T$2,0),0),0)</f>
        <v>0</v>
      </c>
      <c r="K288" s="23">
        <f>IFERROR(VLOOKUP(D288,PlayingTime!$B$1:$T$1001,MATCH("Min",PlayingTime!$B$2:$T$2,0),0),0)</f>
        <v>0</v>
      </c>
      <c r="L288" s="93">
        <f>IFERROR(VLOOKUP($E288,OLD!$Q$1:$DZ$1000,MATCH("minutes",OLD!$Q$1:$DZ$1,0),0),0)</f>
        <v>0</v>
      </c>
      <c r="M288" s="22">
        <f>IFERROR(VLOOKUP(A288,#REF!,MATCH("xG",#REF!,0),0),0)</f>
        <v>0</v>
      </c>
      <c r="N288" s="22">
        <f>IFERROR(VLOOKUP(B288,#REF!,MATCH("xG",#REF!,0),0),0)</f>
        <v>0</v>
      </c>
      <c r="O288" s="22">
        <f>IFERROR(VLOOKUP(C288,#REF!,MATCH("xG",#REF!,0),0),0)</f>
        <v>0</v>
      </c>
      <c r="P288" s="22">
        <f>IFERROR(VLOOKUP(D288,#REF!,MATCH("xG",#REF!,0),0),0)</f>
        <v>0</v>
      </c>
      <c r="Q288" s="92">
        <f>IFERROR(VLOOKUP($E288,OLD!$Q$1:$DZ$1000,MATCH("expected_goals",OLD!$Q$1:$DZ$1,0),0),0)</f>
        <v>0</v>
      </c>
      <c r="R288" s="22">
        <f>IFERROR(VLOOKUP(A288,#REF!,MATCH("xAG",#REF!,0),0),0)</f>
        <v>0</v>
      </c>
      <c r="S288" s="22">
        <f>IFERROR(VLOOKUP(B288,#REF!,MATCH("xAG",#REF!,0),0),0)</f>
        <v>0</v>
      </c>
      <c r="T288" s="22">
        <f>IFERROR(VLOOKUP(C288,#REF!,MATCH("xAG",#REF!,0),0),0)</f>
        <v>0</v>
      </c>
      <c r="U288" s="22">
        <f>IFERROR(VLOOKUP(D288,#REF!,MATCH("xAG",#REF!,0),0),0)</f>
        <v>0</v>
      </c>
      <c r="V288" s="92">
        <f>IFERROR(VLOOKUP($E288,OLD!$Q$1:$DZ$1000,MATCH("expected_assists",OLD!$Q$1:$DZ$1,0),0),0)</f>
        <v>0</v>
      </c>
      <c r="W288" s="93">
        <f>IFERROR(VLOOKUP($E288,OLD!$Q$1:$DZ$1000,MATCH("total_points",OLD!$Q$1:$DZ$1,0),0),0)</f>
        <v>0</v>
      </c>
      <c r="X288" s="27" t="str">
        <f>IFERROR(VLOOKUP(E288,OLD!$Q$1:$BZ$1000,MATCH("defensive_contribution",OLD!$Q$1:$BZ$1,0),0),"")</f>
        <v/>
      </c>
      <c r="Z288" s="26" t="str">
        <f>API!O288&amp;" "&amp;API!Y288</f>
        <v>0 FALSE</v>
      </c>
      <c r="AA288" s="26">
        <f>API!AF288</f>
        <v>88</v>
      </c>
    </row>
    <row r="289" spans="1:27">
      <c r="A289" s="22" t="str">
        <f>IF([1]FINAL!A289=0,"",[1]FINAL!A289)</f>
        <v>Freddie Woodman</v>
      </c>
      <c r="B289" s="22" t="str">
        <f>IF([1]FINAL!C289=0,"",[1]FINAL!C289)</f>
        <v>Woodman</v>
      </c>
      <c r="C289" s="22" t="str">
        <f>IF([1]FINAL!E289=0,"",[1]FINAL!E289)</f>
        <v/>
      </c>
      <c r="D289" s="22" t="str">
        <f>IF([1]FINAL!G289=0,"",[1]FINAL!G289)</f>
        <v/>
      </c>
      <c r="E289" s="85">
        <f>[1]FINAL!$AO289</f>
        <v>352</v>
      </c>
      <c r="F289" s="26" t="str">
        <f>[1]FINAL!$V289</f>
        <v>LIV</v>
      </c>
      <c r="G289" s="27">
        <f>IFERROR(VLOOKUP($F289,Table2!$B$1:$C$21,MATCH("MP",Table2!$B$1:$C$1,0),0),"")</f>
        <v>38</v>
      </c>
      <c r="H289" s="23">
        <f>IFERROR(VLOOKUP(A289,PlayingTime!$B$1:$T$1001,MATCH("Min",PlayingTime!$B$2:$T$2,0),0),0)</f>
        <v>213</v>
      </c>
      <c r="I289" s="23">
        <f>IFERROR(VLOOKUP(B289,PlayingTime!$B$1:$T$1001,MATCH("Min",PlayingTime!$B$2:$T$2,0),0),0)</f>
        <v>0</v>
      </c>
      <c r="J289" s="23">
        <f>IFERROR(VLOOKUP(C289,PlayingTime!$B$1:$T$1001,MATCH("Min",PlayingTime!$B$2:$T$2,0),0),0)</f>
        <v>0</v>
      </c>
      <c r="K289" s="23">
        <f>IFERROR(VLOOKUP(D289,PlayingTime!$B$1:$T$1001,MATCH("Min",PlayingTime!$B$2:$T$2,0),0),0)</f>
        <v>0</v>
      </c>
      <c r="L289" s="93">
        <f>IFERROR(VLOOKUP($E289,OLD!$Q$1:$DZ$1000,MATCH("minutes",OLD!$Q$1:$DZ$1,0),0),0)</f>
        <v>212</v>
      </c>
      <c r="M289" s="22">
        <f>IFERROR(VLOOKUP(A289,#REF!,MATCH("xG",#REF!,0),0),0)</f>
        <v>0</v>
      </c>
      <c r="N289" s="22">
        <f>IFERROR(VLOOKUP(B289,#REF!,MATCH("xG",#REF!,0),0),0)</f>
        <v>0</v>
      </c>
      <c r="O289" s="22">
        <f>IFERROR(VLOOKUP(C289,#REF!,MATCH("xG",#REF!,0),0),0)</f>
        <v>0</v>
      </c>
      <c r="P289" s="22">
        <f>IFERROR(VLOOKUP(D289,#REF!,MATCH("xG",#REF!,0),0),0)</f>
        <v>0</v>
      </c>
      <c r="Q289" s="92">
        <f>IFERROR(VLOOKUP($E289,OLD!$Q$1:$DZ$1000,MATCH("expected_goals",OLD!$Q$1:$DZ$1,0),0),0)</f>
        <v>0</v>
      </c>
      <c r="R289" s="22">
        <f>IFERROR(VLOOKUP(A289,#REF!,MATCH("xAG",#REF!,0),0),0)</f>
        <v>0</v>
      </c>
      <c r="S289" s="22">
        <f>IFERROR(VLOOKUP(B289,#REF!,MATCH("xAG",#REF!,0),0),0)</f>
        <v>0</v>
      </c>
      <c r="T289" s="22">
        <f>IFERROR(VLOOKUP(C289,#REF!,MATCH("xAG",#REF!,0),0),0)</f>
        <v>0</v>
      </c>
      <c r="U289" s="22">
        <f>IFERROR(VLOOKUP(D289,#REF!,MATCH("xAG",#REF!,0),0),0)</f>
        <v>0</v>
      </c>
      <c r="V289" s="92">
        <f>IFERROR(VLOOKUP($E289,OLD!$Q$1:$DZ$1000,MATCH("expected_assists",OLD!$Q$1:$DZ$1,0),0),0)</f>
        <v>0</v>
      </c>
      <c r="W289" s="93">
        <f>IFERROR(VLOOKUP($E289,OLD!$Q$1:$DZ$1000,MATCH("total_points",OLD!$Q$1:$DZ$1,0),0),0)</f>
        <v>6</v>
      </c>
      <c r="X289" s="27">
        <f>IFERROR(VLOOKUP(E289,OLD!$Q$1:$BZ$1000,MATCH("defensive_contribution",OLD!$Q$1:$BZ$1,0),0),"")</f>
        <v>0</v>
      </c>
      <c r="Z289" s="26" t="str">
        <f>API!O289&amp;" "&amp;API!Y289</f>
        <v>0 FALSE</v>
      </c>
      <c r="AA289" s="26">
        <f>API!AF289</f>
        <v>88</v>
      </c>
    </row>
    <row r="290" spans="1:27">
      <c r="A290" s="22" t="str">
        <f>IF([1]FINAL!A290=0,"",[1]FINAL!A290)</f>
        <v>Tom Heaton</v>
      </c>
      <c r="B290" s="22" t="str">
        <f>IF([1]FINAL!C290=0,"",[1]FINAL!C290)</f>
        <v>Heaton</v>
      </c>
      <c r="C290" s="22" t="str">
        <f>IF([1]FINAL!E290=0,"",[1]FINAL!E290)</f>
        <v/>
      </c>
      <c r="D290" s="22" t="str">
        <f>IF([1]FINAL!G290=0,"",[1]FINAL!G290)</f>
        <v/>
      </c>
      <c r="E290" s="85">
        <f>[1]FINAL!$AO290</f>
        <v>414</v>
      </c>
      <c r="F290" s="26" t="str">
        <f>[1]FINAL!$V290</f>
        <v>MUN</v>
      </c>
      <c r="G290" s="27">
        <f>IFERROR(VLOOKUP($F290,Table2!$B$1:$C$21,MATCH("MP",Table2!$B$1:$C$1,0),0),"")</f>
        <v>38</v>
      </c>
      <c r="H290" s="23">
        <f>IFERROR(VLOOKUP(A290,PlayingTime!$B$1:$T$1001,MATCH("Min",PlayingTime!$B$2:$T$2,0),0),0)</f>
        <v>0</v>
      </c>
      <c r="I290" s="23">
        <f>IFERROR(VLOOKUP(B290,PlayingTime!$B$1:$T$1001,MATCH("Min",PlayingTime!$B$2:$T$2,0),0),0)</f>
        <v>0</v>
      </c>
      <c r="J290" s="23">
        <f>IFERROR(VLOOKUP(C290,PlayingTime!$B$1:$T$1001,MATCH("Min",PlayingTime!$B$2:$T$2,0),0),0)</f>
        <v>0</v>
      </c>
      <c r="K290" s="23">
        <f>IFERROR(VLOOKUP(D290,PlayingTime!$B$1:$T$1001,MATCH("Min",PlayingTime!$B$2:$T$2,0),0),0)</f>
        <v>0</v>
      </c>
      <c r="L290" s="93">
        <f>IFERROR(VLOOKUP($E290,OLD!$Q$1:$DZ$1000,MATCH("minutes",OLD!$Q$1:$DZ$1,0),0),0)</f>
        <v>0</v>
      </c>
      <c r="M290" s="22">
        <f>IFERROR(VLOOKUP(A290,#REF!,MATCH("xG",#REF!,0),0),0)</f>
        <v>0</v>
      </c>
      <c r="N290" s="22">
        <f>IFERROR(VLOOKUP(B290,#REF!,MATCH("xG",#REF!,0),0),0)</f>
        <v>0</v>
      </c>
      <c r="O290" s="22">
        <f>IFERROR(VLOOKUP(C290,#REF!,MATCH("xG",#REF!,0),0),0)</f>
        <v>0</v>
      </c>
      <c r="P290" s="22">
        <f>IFERROR(VLOOKUP(D290,#REF!,MATCH("xG",#REF!,0),0),0)</f>
        <v>0</v>
      </c>
      <c r="Q290" s="92">
        <f>IFERROR(VLOOKUP($E290,OLD!$Q$1:$DZ$1000,MATCH("expected_goals",OLD!$Q$1:$DZ$1,0),0),0)</f>
        <v>0</v>
      </c>
      <c r="R290" s="22">
        <f>IFERROR(VLOOKUP(A290,#REF!,MATCH("xAG",#REF!,0),0),0)</f>
        <v>0</v>
      </c>
      <c r="S290" s="22">
        <f>IFERROR(VLOOKUP(B290,#REF!,MATCH("xAG",#REF!,0),0),0)</f>
        <v>0</v>
      </c>
      <c r="T290" s="22">
        <f>IFERROR(VLOOKUP(C290,#REF!,MATCH("xAG",#REF!,0),0),0)</f>
        <v>0</v>
      </c>
      <c r="U290" s="22">
        <f>IFERROR(VLOOKUP(D290,#REF!,MATCH("xAG",#REF!,0),0),0)</f>
        <v>0</v>
      </c>
      <c r="V290" s="92">
        <f>IFERROR(VLOOKUP($E290,OLD!$Q$1:$DZ$1000,MATCH("expected_assists",OLD!$Q$1:$DZ$1,0),0),0)</f>
        <v>0</v>
      </c>
      <c r="W290" s="93">
        <f>IFERROR(VLOOKUP($E290,OLD!$Q$1:$DZ$1000,MATCH("total_points",OLD!$Q$1:$DZ$1,0),0),0)</f>
        <v>0</v>
      </c>
      <c r="X290" s="27">
        <f>IFERROR(VLOOKUP(E290,OLD!$Q$1:$BZ$1000,MATCH("defensive_contribution",OLD!$Q$1:$BZ$1,0),0),"")</f>
        <v>0</v>
      </c>
      <c r="Z290" s="26" t="str">
        <f>API!O290&amp;" "&amp;API!Y290</f>
        <v>0 FALSE</v>
      </c>
      <c r="AA290" s="26">
        <f>API!AF290</f>
        <v>88</v>
      </c>
    </row>
    <row r="291" spans="1:27">
      <c r="A291" s="22" t="str">
        <f>IF([1]FINAL!A291=0,"",[1]FINAL!A291)</f>
        <v>Jason Steele</v>
      </c>
      <c r="B291" s="22" t="str">
        <f>IF([1]FINAL!C291=0,"",[1]FINAL!C291)</f>
        <v>Steele</v>
      </c>
      <c r="C291" s="22" t="str">
        <f>IF([1]FINAL!E291=0,"",[1]FINAL!E291)</f>
        <v/>
      </c>
      <c r="D291" s="22" t="str">
        <f>IF([1]FINAL!G291=0,"",[1]FINAL!G291)</f>
        <v/>
      </c>
      <c r="E291" s="85">
        <f>[1]FINAL!$AO291</f>
        <v>111</v>
      </c>
      <c r="F291" s="26" t="str">
        <f>[1]FINAL!$V291</f>
        <v>BHA</v>
      </c>
      <c r="G291" s="27">
        <f>IFERROR(VLOOKUP($F291,Table2!$B$1:$C$21,MATCH("MP",Table2!$B$1:$C$1,0),0),"")</f>
        <v>38</v>
      </c>
      <c r="H291" s="23">
        <f>IFERROR(VLOOKUP(A291,PlayingTime!$B$1:$T$1001,MATCH("Min",PlayingTime!$B$2:$T$2,0),0),0)</f>
        <v>0</v>
      </c>
      <c r="I291" s="23">
        <f>IFERROR(VLOOKUP(B291,PlayingTime!$B$1:$T$1001,MATCH("Min",PlayingTime!$B$2:$T$2,0),0),0)</f>
        <v>0</v>
      </c>
      <c r="J291" s="23">
        <f>IFERROR(VLOOKUP(C291,PlayingTime!$B$1:$T$1001,MATCH("Min",PlayingTime!$B$2:$T$2,0),0),0)</f>
        <v>0</v>
      </c>
      <c r="K291" s="23">
        <f>IFERROR(VLOOKUP(D291,PlayingTime!$B$1:$T$1001,MATCH("Min",PlayingTime!$B$2:$T$2,0),0),0)</f>
        <v>0</v>
      </c>
      <c r="L291" s="93">
        <f>IFERROR(VLOOKUP($E291,OLD!$Q$1:$DZ$1000,MATCH("minutes",OLD!$Q$1:$DZ$1,0),0),0)</f>
        <v>0</v>
      </c>
      <c r="M291" s="22">
        <f>IFERROR(VLOOKUP(A291,#REF!,MATCH("xG",#REF!,0),0),0)</f>
        <v>0</v>
      </c>
      <c r="N291" s="22">
        <f>IFERROR(VLOOKUP(B291,#REF!,MATCH("xG",#REF!,0),0),0)</f>
        <v>0</v>
      </c>
      <c r="O291" s="22">
        <f>IFERROR(VLOOKUP(C291,#REF!,MATCH("xG",#REF!,0),0),0)</f>
        <v>0</v>
      </c>
      <c r="P291" s="22">
        <f>IFERROR(VLOOKUP(D291,#REF!,MATCH("xG",#REF!,0),0),0)</f>
        <v>0</v>
      </c>
      <c r="Q291" s="92">
        <f>IFERROR(VLOOKUP($E291,OLD!$Q$1:$DZ$1000,MATCH("expected_goals",OLD!$Q$1:$DZ$1,0),0),0)</f>
        <v>0</v>
      </c>
      <c r="R291" s="22">
        <f>IFERROR(VLOOKUP(A291,#REF!,MATCH("xAG",#REF!,0),0),0)</f>
        <v>0</v>
      </c>
      <c r="S291" s="22">
        <f>IFERROR(VLOOKUP(B291,#REF!,MATCH("xAG",#REF!,0),0),0)</f>
        <v>0</v>
      </c>
      <c r="T291" s="22">
        <f>IFERROR(VLOOKUP(C291,#REF!,MATCH("xAG",#REF!,0),0),0)</f>
        <v>0</v>
      </c>
      <c r="U291" s="22">
        <f>IFERROR(VLOOKUP(D291,#REF!,MATCH("xAG",#REF!,0),0),0)</f>
        <v>0</v>
      </c>
      <c r="V291" s="92">
        <f>IFERROR(VLOOKUP($E291,OLD!$Q$1:$DZ$1000,MATCH("expected_assists",OLD!$Q$1:$DZ$1,0),0),0)</f>
        <v>0</v>
      </c>
      <c r="W291" s="93">
        <f>IFERROR(VLOOKUP($E291,OLD!$Q$1:$DZ$1000,MATCH("total_points",OLD!$Q$1:$DZ$1,0),0),0)</f>
        <v>0</v>
      </c>
      <c r="X291" s="27">
        <f>IFERROR(VLOOKUP(E291,OLD!$Q$1:$BZ$1000,MATCH("defensive_contribution",OLD!$Q$1:$BZ$1,0),0),"")</f>
        <v>0</v>
      </c>
      <c r="Z291" s="26" t="str">
        <f>API!O291&amp;" "&amp;API!Y291</f>
        <v>0 FALSE</v>
      </c>
      <c r="AA291" s="26">
        <f>API!AF291</f>
        <v>88</v>
      </c>
    </row>
    <row r="292" spans="1:27">
      <c r="A292" s="22" t="str">
        <f>IF([1]FINAL!A292=0,"",[1]FINAL!A292)</f>
        <v>Brandon Austin</v>
      </c>
      <c r="B292" s="22" t="str">
        <f>IF([1]FINAL!C292=0,"",[1]FINAL!C292)</f>
        <v>Austin</v>
      </c>
      <c r="C292" s="22" t="str">
        <f>IF([1]FINAL!E292=0,"",[1]FINAL!E292)</f>
        <v/>
      </c>
      <c r="D292" s="22" t="str">
        <f>IF([1]FINAL!G292=0,"",[1]FINAL!G292)</f>
        <v/>
      </c>
      <c r="E292" s="85">
        <f>[1]FINAL!$AO292</f>
        <v>495</v>
      </c>
      <c r="F292" s="26" t="str">
        <f>[1]FINAL!$V292</f>
        <v>TOT</v>
      </c>
      <c r="G292" s="27">
        <f>IFERROR(VLOOKUP($F292,Table2!$B$1:$C$21,MATCH("MP",Table2!$B$1:$C$1,0),0),"")</f>
        <v>38</v>
      </c>
      <c r="H292" s="23">
        <f>IFERROR(VLOOKUP(A292,PlayingTime!$B$1:$T$1001,MATCH("Min",PlayingTime!$B$2:$T$2,0),0),0)</f>
        <v>0</v>
      </c>
      <c r="I292" s="23">
        <f>IFERROR(VLOOKUP(B292,PlayingTime!$B$1:$T$1001,MATCH("Min",PlayingTime!$B$2:$T$2,0),0),0)</f>
        <v>0</v>
      </c>
      <c r="J292" s="23">
        <f>IFERROR(VLOOKUP(C292,PlayingTime!$B$1:$T$1001,MATCH("Min",PlayingTime!$B$2:$T$2,0),0),0)</f>
        <v>0</v>
      </c>
      <c r="K292" s="23">
        <f>IFERROR(VLOOKUP(D292,PlayingTime!$B$1:$T$1001,MATCH("Min",PlayingTime!$B$2:$T$2,0),0),0)</f>
        <v>0</v>
      </c>
      <c r="L292" s="93">
        <f>IFERROR(VLOOKUP($E292,OLD!$Q$1:$DZ$1000,MATCH("minutes",OLD!$Q$1:$DZ$1,0),0),0)</f>
        <v>0</v>
      </c>
      <c r="M292" s="22">
        <f>IFERROR(VLOOKUP(A292,#REF!,MATCH("xG",#REF!,0),0),0)</f>
        <v>0</v>
      </c>
      <c r="N292" s="22">
        <f>IFERROR(VLOOKUP(B292,#REF!,MATCH("xG",#REF!,0),0),0)</f>
        <v>0</v>
      </c>
      <c r="O292" s="22">
        <f>IFERROR(VLOOKUP(C292,#REF!,MATCH("xG",#REF!,0),0),0)</f>
        <v>0</v>
      </c>
      <c r="P292" s="22">
        <f>IFERROR(VLOOKUP(D292,#REF!,MATCH("xG",#REF!,0),0),0)</f>
        <v>0</v>
      </c>
      <c r="Q292" s="92">
        <f>IFERROR(VLOOKUP($E292,OLD!$Q$1:$DZ$1000,MATCH("expected_goals",OLD!$Q$1:$DZ$1,0),0),0)</f>
        <v>0</v>
      </c>
      <c r="R292" s="22">
        <f>IFERROR(VLOOKUP(A292,#REF!,MATCH("xAG",#REF!,0),0),0)</f>
        <v>0</v>
      </c>
      <c r="S292" s="22">
        <f>IFERROR(VLOOKUP(B292,#REF!,MATCH("xAG",#REF!,0),0),0)</f>
        <v>0</v>
      </c>
      <c r="T292" s="22">
        <f>IFERROR(VLOOKUP(C292,#REF!,MATCH("xAG",#REF!,0),0),0)</f>
        <v>0</v>
      </c>
      <c r="U292" s="22">
        <f>IFERROR(VLOOKUP(D292,#REF!,MATCH("xAG",#REF!,0),0),0)</f>
        <v>0</v>
      </c>
      <c r="V292" s="92">
        <f>IFERROR(VLOOKUP($E292,OLD!$Q$1:$DZ$1000,MATCH("expected_assists",OLD!$Q$1:$DZ$1,0),0),0)</f>
        <v>0</v>
      </c>
      <c r="W292" s="93">
        <f>IFERROR(VLOOKUP($E292,OLD!$Q$1:$DZ$1000,MATCH("total_points",OLD!$Q$1:$DZ$1,0),0),0)</f>
        <v>0</v>
      </c>
      <c r="X292" s="27">
        <f>IFERROR(VLOOKUP(E292,OLD!$Q$1:$BZ$1000,MATCH("defensive_contribution",OLD!$Q$1:$BZ$1,0),0),"")</f>
        <v>0</v>
      </c>
      <c r="Z292" s="26" t="str">
        <f>API!O292&amp;" "&amp;API!Y292</f>
        <v>0 FALSE</v>
      </c>
      <c r="AA292" s="26">
        <f>API!AF292</f>
        <v>88</v>
      </c>
    </row>
    <row r="293" spans="1:27">
      <c r="A293" s="22" t="str">
        <f>IF([1]FINAL!A293=0,"",[1]FINAL!A293)</f>
        <v>Remi Matthews</v>
      </c>
      <c r="B293" s="22" t="str">
        <f>IF([1]FINAL!C293=0,"",[1]FINAL!C293)</f>
        <v>Matthews</v>
      </c>
      <c r="C293" s="22" t="str">
        <f>IF([1]FINAL!E293=0,"",[1]FINAL!E293)</f>
        <v/>
      </c>
      <c r="D293" s="22" t="str">
        <f>IF([1]FINAL!G293=0,"",[1]FINAL!G293)</f>
        <v/>
      </c>
      <c r="E293" s="85">
        <f>[1]FINAL!$AO293</f>
        <v>555</v>
      </c>
      <c r="F293" s="26" t="str">
        <f>[1]FINAL!$V293</f>
        <v>CRY</v>
      </c>
      <c r="G293" s="27">
        <f>IFERROR(VLOOKUP($F293,Table2!$B$1:$C$21,MATCH("MP",Table2!$B$1:$C$1,0),0),"")</f>
        <v>38</v>
      </c>
      <c r="H293" s="23">
        <f>IFERROR(VLOOKUP(A293,PlayingTime!$B$1:$T$1001,MATCH("Min",PlayingTime!$B$2:$T$2,0),0),0)</f>
        <v>0</v>
      </c>
      <c r="I293" s="23">
        <f>IFERROR(VLOOKUP(B293,PlayingTime!$B$1:$T$1001,MATCH("Min",PlayingTime!$B$2:$T$2,0),0),0)</f>
        <v>0</v>
      </c>
      <c r="J293" s="23">
        <f>IFERROR(VLOOKUP(C293,PlayingTime!$B$1:$T$1001,MATCH("Min",PlayingTime!$B$2:$T$2,0),0),0)</f>
        <v>0</v>
      </c>
      <c r="K293" s="23">
        <f>IFERROR(VLOOKUP(D293,PlayingTime!$B$1:$T$1001,MATCH("Min",PlayingTime!$B$2:$T$2,0),0),0)</f>
        <v>0</v>
      </c>
      <c r="L293" s="93">
        <f>IFERROR(VLOOKUP($E293,OLD!$Q$1:$DZ$1000,MATCH("minutes",OLD!$Q$1:$DZ$1,0),0),0)</f>
        <v>0</v>
      </c>
      <c r="M293" s="22">
        <f>IFERROR(VLOOKUP(A293,#REF!,MATCH("xG",#REF!,0),0),0)</f>
        <v>0</v>
      </c>
      <c r="N293" s="22">
        <f>IFERROR(VLOOKUP(B293,#REF!,MATCH("xG",#REF!,0),0),0)</f>
        <v>0</v>
      </c>
      <c r="O293" s="22">
        <f>IFERROR(VLOOKUP(C293,#REF!,MATCH("xG",#REF!,0),0),0)</f>
        <v>0</v>
      </c>
      <c r="P293" s="22">
        <f>IFERROR(VLOOKUP(D293,#REF!,MATCH("xG",#REF!,0),0),0)</f>
        <v>0</v>
      </c>
      <c r="Q293" s="92">
        <f>IFERROR(VLOOKUP($E293,OLD!$Q$1:$DZ$1000,MATCH("expected_goals",OLD!$Q$1:$DZ$1,0),0),0)</f>
        <v>0</v>
      </c>
      <c r="R293" s="22">
        <f>IFERROR(VLOOKUP(A293,#REF!,MATCH("xAG",#REF!,0),0),0)</f>
        <v>0</v>
      </c>
      <c r="S293" s="22">
        <f>IFERROR(VLOOKUP(B293,#REF!,MATCH("xAG",#REF!,0),0),0)</f>
        <v>0</v>
      </c>
      <c r="T293" s="22">
        <f>IFERROR(VLOOKUP(C293,#REF!,MATCH("xAG",#REF!,0),0),0)</f>
        <v>0</v>
      </c>
      <c r="U293" s="22">
        <f>IFERROR(VLOOKUP(D293,#REF!,MATCH("xAG",#REF!,0),0),0)</f>
        <v>0</v>
      </c>
      <c r="V293" s="92">
        <f>IFERROR(VLOOKUP($E293,OLD!$Q$1:$DZ$1000,MATCH("expected_assists",OLD!$Q$1:$DZ$1,0),0),0)</f>
        <v>0</v>
      </c>
      <c r="W293" s="93">
        <f>IFERROR(VLOOKUP($E293,OLD!$Q$1:$DZ$1000,MATCH("total_points",OLD!$Q$1:$DZ$1,0),0),0)</f>
        <v>0</v>
      </c>
      <c r="X293" s="27">
        <f>IFERROR(VLOOKUP(E293,OLD!$Q$1:$BZ$1000,MATCH("defensive_contribution",OLD!$Q$1:$BZ$1,0),0),"")</f>
        <v>0</v>
      </c>
      <c r="Z293" s="26" t="str">
        <f>API!O293&amp;" "&amp;API!Y293</f>
        <v>0 FALSE</v>
      </c>
      <c r="AA293" s="26">
        <f>API!AF293</f>
        <v>88</v>
      </c>
    </row>
    <row r="294" spans="1:27">
      <c r="A294" s="22" t="str">
        <f>IF([1]FINAL!A294=0,"",[1]FINAL!A294)</f>
        <v>Anthony Patterson</v>
      </c>
      <c r="B294" s="22" t="str">
        <f>IF([1]FINAL!C294=0,"",[1]FINAL!C294)</f>
        <v>Patterson</v>
      </c>
      <c r="C294" s="22" t="str">
        <f>IF([1]FINAL!E294=0,"",[1]FINAL!E294)</f>
        <v/>
      </c>
      <c r="D294" s="22" t="str">
        <f>IF([1]FINAL!G294=0,"",[1]FINAL!G294)</f>
        <v/>
      </c>
      <c r="E294" s="85">
        <f>[1]FINAL!$AO294</f>
        <v>530</v>
      </c>
      <c r="F294" s="26" t="str">
        <f>[1]FINAL!$V294</f>
        <v>SUN</v>
      </c>
      <c r="G294" s="27">
        <f>IFERROR(VLOOKUP($F294,Table2!$B$1:$C$21,MATCH("MP",Table2!$B$1:$C$1,0),0),"")</f>
        <v>38</v>
      </c>
      <c r="H294" s="23">
        <f>IFERROR(VLOOKUP(A294,PlayingTime!$B$1:$T$1001,MATCH("Min",PlayingTime!$B$2:$T$2,0),0),0)</f>
        <v>0</v>
      </c>
      <c r="I294" s="23">
        <f>IFERROR(VLOOKUP(B294,PlayingTime!$B$1:$T$1001,MATCH("Min",PlayingTime!$B$2:$T$2,0),0),0)</f>
        <v>0</v>
      </c>
      <c r="J294" s="23">
        <f>IFERROR(VLOOKUP(C294,PlayingTime!$B$1:$T$1001,MATCH("Min",PlayingTime!$B$2:$T$2,0),0),0)</f>
        <v>0</v>
      </c>
      <c r="K294" s="23">
        <f>IFERROR(VLOOKUP(D294,PlayingTime!$B$1:$T$1001,MATCH("Min",PlayingTime!$B$2:$T$2,0),0),0)</f>
        <v>0</v>
      </c>
      <c r="L294" s="93">
        <f>IFERROR(VLOOKUP($E294,OLD!$Q$1:$DZ$1000,MATCH("minutes",OLD!$Q$1:$DZ$1,0),0),0)</f>
        <v>0</v>
      </c>
      <c r="M294" s="22">
        <f>IFERROR(VLOOKUP(A294,#REF!,MATCH("xG",#REF!,0),0),0)</f>
        <v>0</v>
      </c>
      <c r="N294" s="22">
        <f>IFERROR(VLOOKUP(B294,#REF!,MATCH("xG",#REF!,0),0),0)</f>
        <v>0</v>
      </c>
      <c r="O294" s="22">
        <f>IFERROR(VLOOKUP(C294,#REF!,MATCH("xG",#REF!,0),0),0)</f>
        <v>0</v>
      </c>
      <c r="P294" s="22">
        <f>IFERROR(VLOOKUP(D294,#REF!,MATCH("xG",#REF!,0),0),0)</f>
        <v>0</v>
      </c>
      <c r="Q294" s="92">
        <f>IFERROR(VLOOKUP($E294,OLD!$Q$1:$DZ$1000,MATCH("expected_goals",OLD!$Q$1:$DZ$1,0),0),0)</f>
        <v>0</v>
      </c>
      <c r="R294" s="22">
        <f>IFERROR(VLOOKUP(A294,#REF!,MATCH("xAG",#REF!,0),0),0)</f>
        <v>0</v>
      </c>
      <c r="S294" s="22">
        <f>IFERROR(VLOOKUP(B294,#REF!,MATCH("xAG",#REF!,0),0),0)</f>
        <v>0</v>
      </c>
      <c r="T294" s="22">
        <f>IFERROR(VLOOKUP(C294,#REF!,MATCH("xAG",#REF!,0),0),0)</f>
        <v>0</v>
      </c>
      <c r="U294" s="22">
        <f>IFERROR(VLOOKUP(D294,#REF!,MATCH("xAG",#REF!,0),0),0)</f>
        <v>0</v>
      </c>
      <c r="V294" s="92">
        <f>IFERROR(VLOOKUP($E294,OLD!$Q$1:$DZ$1000,MATCH("expected_assists",OLD!$Q$1:$DZ$1,0),0),0)</f>
        <v>0</v>
      </c>
      <c r="W294" s="93">
        <f>IFERROR(VLOOKUP($E294,OLD!$Q$1:$DZ$1000,MATCH("total_points",OLD!$Q$1:$DZ$1,0),0),0)</f>
        <v>0</v>
      </c>
      <c r="X294" s="27">
        <f>IFERROR(VLOOKUP(E294,OLD!$Q$1:$BZ$1000,MATCH("defensive_contribution",OLD!$Q$1:$BZ$1,0),0),"")</f>
        <v>0</v>
      </c>
      <c r="Z294" s="26" t="str">
        <f>API!O294&amp;" "&amp;API!Y294</f>
        <v>0 FALSE</v>
      </c>
      <c r="AA294" s="26">
        <f>API!AF294</f>
        <v>88</v>
      </c>
    </row>
    <row r="295" spans="1:27">
      <c r="A295" s="22" t="str">
        <f>IF([1]FINAL!A295=0,"",[1]FINAL!A295)</f>
        <v>Armin Pecsi</v>
      </c>
      <c r="B295" s="22" t="str">
        <f>IF([1]FINAL!C295=0,"",[1]FINAL!C295)</f>
        <v>Pecsi</v>
      </c>
      <c r="C295" s="22" t="str">
        <f>IF([1]FINAL!E295=0,"",[1]FINAL!E295)</f>
        <v/>
      </c>
      <c r="D295" s="22" t="str">
        <f>IF([1]FINAL!G295=0,"",[1]FINAL!G295)</f>
        <v/>
      </c>
      <c r="E295" s="85">
        <f>[1]FINAL!$AO295</f>
        <v>353</v>
      </c>
      <c r="F295" s="26" t="str">
        <f>[1]FINAL!$V295</f>
        <v>LIV</v>
      </c>
      <c r="G295" s="27">
        <f>IFERROR(VLOOKUP($F295,Table2!$B$1:$C$21,MATCH("MP",Table2!$B$1:$C$1,0),0),"")</f>
        <v>38</v>
      </c>
      <c r="H295" s="23">
        <f>IFERROR(VLOOKUP(A295,PlayingTime!$B$1:$T$1001,MATCH("Min",PlayingTime!$B$2:$T$2,0),0),0)</f>
        <v>0</v>
      </c>
      <c r="I295" s="23">
        <f>IFERROR(VLOOKUP(B295,PlayingTime!$B$1:$T$1001,MATCH("Min",PlayingTime!$B$2:$T$2,0),0),0)</f>
        <v>0</v>
      </c>
      <c r="J295" s="23">
        <f>IFERROR(VLOOKUP(C295,PlayingTime!$B$1:$T$1001,MATCH("Min",PlayingTime!$B$2:$T$2,0),0),0)</f>
        <v>0</v>
      </c>
      <c r="K295" s="23">
        <f>IFERROR(VLOOKUP(D295,PlayingTime!$B$1:$T$1001,MATCH("Min",PlayingTime!$B$2:$T$2,0),0),0)</f>
        <v>0</v>
      </c>
      <c r="L295" s="93">
        <f>IFERROR(VLOOKUP($E295,OLD!$Q$1:$DZ$1000,MATCH("minutes",OLD!$Q$1:$DZ$1,0),0),0)</f>
        <v>0</v>
      </c>
      <c r="M295" s="22">
        <f>IFERROR(VLOOKUP(A295,#REF!,MATCH("xG",#REF!,0),0),0)</f>
        <v>0</v>
      </c>
      <c r="N295" s="22">
        <f>IFERROR(VLOOKUP(B295,#REF!,MATCH("xG",#REF!,0),0),0)</f>
        <v>0</v>
      </c>
      <c r="O295" s="22">
        <f>IFERROR(VLOOKUP(C295,#REF!,MATCH("xG",#REF!,0),0),0)</f>
        <v>0</v>
      </c>
      <c r="P295" s="22">
        <f>IFERROR(VLOOKUP(D295,#REF!,MATCH("xG",#REF!,0),0),0)</f>
        <v>0</v>
      </c>
      <c r="Q295" s="92">
        <f>IFERROR(VLOOKUP($E295,OLD!$Q$1:$DZ$1000,MATCH("expected_goals",OLD!$Q$1:$DZ$1,0),0),0)</f>
        <v>0</v>
      </c>
      <c r="R295" s="22">
        <f>IFERROR(VLOOKUP(A295,#REF!,MATCH("xAG",#REF!,0),0),0)</f>
        <v>0</v>
      </c>
      <c r="S295" s="22">
        <f>IFERROR(VLOOKUP(B295,#REF!,MATCH("xAG",#REF!,0),0),0)</f>
        <v>0</v>
      </c>
      <c r="T295" s="22">
        <f>IFERROR(VLOOKUP(C295,#REF!,MATCH("xAG",#REF!,0),0),0)</f>
        <v>0</v>
      </c>
      <c r="U295" s="22">
        <f>IFERROR(VLOOKUP(D295,#REF!,MATCH("xAG",#REF!,0),0),0)</f>
        <v>0</v>
      </c>
      <c r="V295" s="92">
        <f>IFERROR(VLOOKUP($E295,OLD!$Q$1:$DZ$1000,MATCH("expected_assists",OLD!$Q$1:$DZ$1,0),0),0)</f>
        <v>0</v>
      </c>
      <c r="W295" s="93">
        <f>IFERROR(VLOOKUP($E295,OLD!$Q$1:$DZ$1000,MATCH("total_points",OLD!$Q$1:$DZ$1,0),0),0)</f>
        <v>0</v>
      </c>
      <c r="X295" s="27" t="str">
        <f>IFERROR(VLOOKUP(E295,OLD!$Q$1:$BZ$1000,MATCH("defensive_contribution",OLD!$Q$1:$BZ$1,0),0),"")</f>
        <v/>
      </c>
      <c r="Z295" s="26" t="str">
        <f>API!O295&amp;" "&amp;API!Y295</f>
        <v>0 FALSE</v>
      </c>
      <c r="AA295" s="26">
        <f>API!AF295</f>
        <v>88</v>
      </c>
    </row>
    <row r="296" spans="1:27">
      <c r="A296" s="22" t="str">
        <f>IF([1]FINAL!A296=0,"",[1]FINAL!A296)</f>
        <v>Vitezslav Jaros</v>
      </c>
      <c r="B296" s="22" t="str">
        <f>IF([1]FINAL!C296=0,"",[1]FINAL!C296)</f>
        <v>Jaros</v>
      </c>
      <c r="C296" s="22" t="str">
        <f>IF([1]FINAL!E296=0,"",[1]FINAL!E296)</f>
        <v/>
      </c>
      <c r="D296" s="22" t="str">
        <f>IF([1]FINAL!G296=0,"",[1]FINAL!G296)</f>
        <v/>
      </c>
      <c r="E296" s="85">
        <f>[1]FINAL!$AO296</f>
        <v>354</v>
      </c>
      <c r="F296" s="26" t="str">
        <f>[1]FINAL!$V296</f>
        <v>LIV</v>
      </c>
      <c r="G296" s="27">
        <f>IFERROR(VLOOKUP($F296,Table2!$B$1:$C$21,MATCH("MP",Table2!$B$1:$C$1,0),0),"")</f>
        <v>38</v>
      </c>
      <c r="H296" s="23">
        <f>IFERROR(VLOOKUP(A296,PlayingTime!$B$1:$T$1001,MATCH("Min",PlayingTime!$B$2:$T$2,0),0),0)</f>
        <v>0</v>
      </c>
      <c r="I296" s="23">
        <f>IFERROR(VLOOKUP(B296,PlayingTime!$B$1:$T$1001,MATCH("Min",PlayingTime!$B$2:$T$2,0),0),0)</f>
        <v>0</v>
      </c>
      <c r="J296" s="23">
        <f>IFERROR(VLOOKUP(C296,PlayingTime!$B$1:$T$1001,MATCH("Min",PlayingTime!$B$2:$T$2,0),0),0)</f>
        <v>0</v>
      </c>
      <c r="K296" s="23">
        <f>IFERROR(VLOOKUP(D296,PlayingTime!$B$1:$T$1001,MATCH("Min",PlayingTime!$B$2:$T$2,0),0),0)</f>
        <v>0</v>
      </c>
      <c r="L296" s="93">
        <f>IFERROR(VLOOKUP($E296,OLD!$Q$1:$DZ$1000,MATCH("minutes",OLD!$Q$1:$DZ$1,0),0),0)</f>
        <v>0</v>
      </c>
      <c r="M296" s="22">
        <f>IFERROR(VLOOKUP(A296,#REF!,MATCH("xG",#REF!,0),0),0)</f>
        <v>0</v>
      </c>
      <c r="N296" s="22">
        <f>IFERROR(VLOOKUP(B296,#REF!,MATCH("xG",#REF!,0),0),0)</f>
        <v>0</v>
      </c>
      <c r="O296" s="22">
        <f>IFERROR(VLOOKUP(C296,#REF!,MATCH("xG",#REF!,0),0),0)</f>
        <v>0</v>
      </c>
      <c r="P296" s="22">
        <f>IFERROR(VLOOKUP(D296,#REF!,MATCH("xG",#REF!,0),0),0)</f>
        <v>0</v>
      </c>
      <c r="Q296" s="92">
        <f>IFERROR(VLOOKUP($E296,OLD!$Q$1:$DZ$1000,MATCH("expected_goals",OLD!$Q$1:$DZ$1,0),0),0)</f>
        <v>0</v>
      </c>
      <c r="R296" s="22">
        <f>IFERROR(VLOOKUP(A296,#REF!,MATCH("xAG",#REF!,0),0),0)</f>
        <v>0</v>
      </c>
      <c r="S296" s="22">
        <f>IFERROR(VLOOKUP(B296,#REF!,MATCH("xAG",#REF!,0),0),0)</f>
        <v>0</v>
      </c>
      <c r="T296" s="22">
        <f>IFERROR(VLOOKUP(C296,#REF!,MATCH("xAG",#REF!,0),0),0)</f>
        <v>0</v>
      </c>
      <c r="U296" s="22">
        <f>IFERROR(VLOOKUP(D296,#REF!,MATCH("xAG",#REF!,0),0),0)</f>
        <v>0</v>
      </c>
      <c r="V296" s="92">
        <f>IFERROR(VLOOKUP($E296,OLD!$Q$1:$DZ$1000,MATCH("expected_assists",OLD!$Q$1:$DZ$1,0),0),0)</f>
        <v>0</v>
      </c>
      <c r="W296" s="93">
        <f>IFERROR(VLOOKUP($E296,OLD!$Q$1:$DZ$1000,MATCH("total_points",OLD!$Q$1:$DZ$1,0),0),0)</f>
        <v>0</v>
      </c>
      <c r="X296" s="27" t="str">
        <f>IFERROR(VLOOKUP(E296,OLD!$Q$1:$BZ$1000,MATCH("defensive_contribution",OLD!$Q$1:$BZ$1,0),0),"")</f>
        <v/>
      </c>
      <c r="Z296" s="26" t="str">
        <f>API!O296&amp;" "&amp;API!Y296</f>
        <v>0 FALSE</v>
      </c>
      <c r="AA296" s="26">
        <f>API!AF296</f>
        <v>88</v>
      </c>
    </row>
    <row r="297" spans="1:27">
      <c r="A297" s="22" t="str">
        <f>IF([1]FINAL!A297=0,"",[1]FINAL!A297)</f>
        <v>Harvey Davies</v>
      </c>
      <c r="B297" s="22" t="str">
        <f>IF([1]FINAL!C297=0,"",[1]FINAL!C297)</f>
        <v>Davies</v>
      </c>
      <c r="C297" s="22" t="str">
        <f>IF([1]FINAL!E297=0,"",[1]FINAL!E297)</f>
        <v/>
      </c>
      <c r="D297" s="22" t="str">
        <f>IF([1]FINAL!G297=0,"",[1]FINAL!G297)</f>
        <v/>
      </c>
      <c r="E297" s="85">
        <f>[1]FINAL!$AO297</f>
        <v>355</v>
      </c>
      <c r="F297" s="26" t="str">
        <f>[1]FINAL!$V297</f>
        <v>LIV</v>
      </c>
      <c r="G297" s="27">
        <f>IFERROR(VLOOKUP($F297,Table2!$B$1:$C$21,MATCH("MP",Table2!$B$1:$C$1,0),0),"")</f>
        <v>38</v>
      </c>
      <c r="H297" s="23">
        <f>IFERROR(VLOOKUP(A297,PlayingTime!$B$1:$T$1001,MATCH("Min",PlayingTime!$B$2:$T$2,0),0),0)</f>
        <v>0</v>
      </c>
      <c r="I297" s="23">
        <f>IFERROR(VLOOKUP(B297,PlayingTime!$B$1:$T$1001,MATCH("Min",PlayingTime!$B$2:$T$2,0),0),0)</f>
        <v>0</v>
      </c>
      <c r="J297" s="23">
        <f>IFERROR(VLOOKUP(C297,PlayingTime!$B$1:$T$1001,MATCH("Min",PlayingTime!$B$2:$T$2,0),0),0)</f>
        <v>0</v>
      </c>
      <c r="K297" s="23">
        <f>IFERROR(VLOOKUP(D297,PlayingTime!$B$1:$T$1001,MATCH("Min",PlayingTime!$B$2:$T$2,0),0),0)</f>
        <v>0</v>
      </c>
      <c r="L297" s="93">
        <f>IFERROR(VLOOKUP($E297,OLD!$Q$1:$DZ$1000,MATCH("minutes",OLD!$Q$1:$DZ$1,0),0),0)</f>
        <v>0</v>
      </c>
      <c r="M297" s="22">
        <f>IFERROR(VLOOKUP(A297,#REF!,MATCH("xG",#REF!,0),0),0)</f>
        <v>0</v>
      </c>
      <c r="N297" s="22">
        <f>IFERROR(VLOOKUP(B297,#REF!,MATCH("xG",#REF!,0),0),0)</f>
        <v>0</v>
      </c>
      <c r="O297" s="22">
        <f>IFERROR(VLOOKUP(C297,#REF!,MATCH("xG",#REF!,0),0),0)</f>
        <v>0</v>
      </c>
      <c r="P297" s="22">
        <f>IFERROR(VLOOKUP(D297,#REF!,MATCH("xG",#REF!,0),0),0)</f>
        <v>0</v>
      </c>
      <c r="Q297" s="92">
        <f>IFERROR(VLOOKUP($E297,OLD!$Q$1:$DZ$1000,MATCH("expected_goals",OLD!$Q$1:$DZ$1,0),0),0)</f>
        <v>0</v>
      </c>
      <c r="R297" s="22">
        <f>IFERROR(VLOOKUP(A297,#REF!,MATCH("xAG",#REF!,0),0),0)</f>
        <v>0</v>
      </c>
      <c r="S297" s="22">
        <f>IFERROR(VLOOKUP(B297,#REF!,MATCH("xAG",#REF!,0),0),0)</f>
        <v>0</v>
      </c>
      <c r="T297" s="22">
        <f>IFERROR(VLOOKUP(C297,#REF!,MATCH("xAG",#REF!,0),0),0)</f>
        <v>0</v>
      </c>
      <c r="U297" s="22">
        <f>IFERROR(VLOOKUP(D297,#REF!,MATCH("xAG",#REF!,0),0),0)</f>
        <v>0</v>
      </c>
      <c r="V297" s="92">
        <f>IFERROR(VLOOKUP($E297,OLD!$Q$1:$DZ$1000,MATCH("expected_assists",OLD!$Q$1:$DZ$1,0),0),0)</f>
        <v>0</v>
      </c>
      <c r="W297" s="93">
        <f>IFERROR(VLOOKUP($E297,OLD!$Q$1:$DZ$1000,MATCH("total_points",OLD!$Q$1:$DZ$1,0),0),0)</f>
        <v>0</v>
      </c>
      <c r="X297" s="27" t="str">
        <f>IFERROR(VLOOKUP(E297,OLD!$Q$1:$BZ$1000,MATCH("defensive_contribution",OLD!$Q$1:$BZ$1,0),0),"")</f>
        <v/>
      </c>
      <c r="Z297" s="26" t="str">
        <f>API!O297&amp;" "&amp;API!Y297</f>
        <v>0 FALSE</v>
      </c>
      <c r="AA297" s="26">
        <f>API!AF297</f>
        <v>88</v>
      </c>
    </row>
    <row r="298" spans="1:27">
      <c r="A298" s="22" t="str">
        <f>IF([1]FINAL!A298=0,"",[1]FINAL!A298)</f>
        <v>Alex Palmer</v>
      </c>
      <c r="B298" s="22" t="str">
        <f>IF([1]FINAL!C298=0,"",[1]FINAL!C298)</f>
        <v>Palmer</v>
      </c>
      <c r="C298" s="22" t="str">
        <f>IF([1]FINAL!E298=0,"",[1]FINAL!E298)</f>
        <v/>
      </c>
      <c r="D298" s="22" t="str">
        <f>IF([1]FINAL!G298=0,"",[1]FINAL!G298)</f>
        <v/>
      </c>
      <c r="E298" s="85">
        <f>[1]FINAL!$AO298</f>
        <v>301</v>
      </c>
      <c r="F298" s="26" t="str">
        <f>[1]FINAL!$V298</f>
        <v>IPS</v>
      </c>
      <c r="G298" s="27">
        <f>IFERROR(VLOOKUP($F298,Table2!$B$1:$C$21,MATCH("MP",Table2!$B$1:$C$1,0),0),"")</f>
        <v>38</v>
      </c>
      <c r="H298" s="23">
        <f>IFERROR(VLOOKUP(A298,PlayingTime!$B$1:$T$1001,MATCH("Min",PlayingTime!$B$2:$T$2,0),0),0)</f>
        <v>833</v>
      </c>
      <c r="I298" s="23">
        <f>IFERROR(VLOOKUP(B298,PlayingTime!$B$1:$T$1001,MATCH("Min",PlayingTime!$B$2:$T$2,0),0),0)</f>
        <v>0</v>
      </c>
      <c r="J298" s="23">
        <f>IFERROR(VLOOKUP(C298,PlayingTime!$B$1:$T$1001,MATCH("Min",PlayingTime!$B$2:$T$2,0),0),0)</f>
        <v>0</v>
      </c>
      <c r="K298" s="23">
        <f>IFERROR(VLOOKUP(D298,PlayingTime!$B$1:$T$1001,MATCH("Min",PlayingTime!$B$2:$T$2,0),0),0)</f>
        <v>0</v>
      </c>
      <c r="L298" s="93">
        <f>IFERROR(VLOOKUP($E298,OLD!$Q$1:$DZ$1000,MATCH("minutes",OLD!$Q$1:$DZ$1,0),0),0)</f>
        <v>0</v>
      </c>
      <c r="M298" s="22">
        <f>IFERROR(VLOOKUP(A298,#REF!,MATCH("xG",#REF!,0),0),0)</f>
        <v>0</v>
      </c>
      <c r="N298" s="22">
        <f>IFERROR(VLOOKUP(B298,#REF!,MATCH("xG",#REF!,0),0),0)</f>
        <v>0</v>
      </c>
      <c r="O298" s="22">
        <f>IFERROR(VLOOKUP(C298,#REF!,MATCH("xG",#REF!,0),0),0)</f>
        <v>0</v>
      </c>
      <c r="P298" s="22">
        <f>IFERROR(VLOOKUP(D298,#REF!,MATCH("xG",#REF!,0),0),0)</f>
        <v>0</v>
      </c>
      <c r="Q298" s="92">
        <f>IFERROR(VLOOKUP($E298,OLD!$Q$1:$DZ$1000,MATCH("expected_goals",OLD!$Q$1:$DZ$1,0),0),0)</f>
        <v>0</v>
      </c>
      <c r="R298" s="22">
        <f>IFERROR(VLOOKUP(A298,#REF!,MATCH("xAG",#REF!,0),0),0)</f>
        <v>0</v>
      </c>
      <c r="S298" s="22">
        <f>IFERROR(VLOOKUP(B298,#REF!,MATCH("xAG",#REF!,0),0),0)</f>
        <v>0</v>
      </c>
      <c r="T298" s="22">
        <f>IFERROR(VLOOKUP(C298,#REF!,MATCH("xAG",#REF!,0),0),0)</f>
        <v>0</v>
      </c>
      <c r="U298" s="22">
        <f>IFERROR(VLOOKUP(D298,#REF!,MATCH("xAG",#REF!,0),0),0)</f>
        <v>0</v>
      </c>
      <c r="V298" s="92">
        <f>IFERROR(VLOOKUP($E298,OLD!$Q$1:$DZ$1000,MATCH("expected_assists",OLD!$Q$1:$DZ$1,0),0),0)</f>
        <v>0</v>
      </c>
      <c r="W298" s="93">
        <f>IFERROR(VLOOKUP($E298,OLD!$Q$1:$DZ$1000,MATCH("total_points",OLD!$Q$1:$DZ$1,0),0),0)</f>
        <v>0</v>
      </c>
      <c r="X298" s="27" t="str">
        <f>IFERROR(VLOOKUP(E298,OLD!$Q$1:$BZ$1000,MATCH("defensive_contribution",OLD!$Q$1:$BZ$1,0),0),"")</f>
        <v/>
      </c>
      <c r="Z298" s="26" t="str">
        <f>API!O298&amp;" "&amp;API!Y298</f>
        <v>0 FALSE</v>
      </c>
      <c r="AA298" s="26">
        <f>API!AF298</f>
        <v>88</v>
      </c>
    </row>
    <row r="299" spans="1:27">
      <c r="A299" s="22" t="str">
        <f>IF([1]FINAL!A299=0,"",[1]FINAL!A299)</f>
        <v>David Button</v>
      </c>
      <c r="B299" s="22" t="str">
        <f>IF([1]FINAL!C299=0,"",[1]FINAL!C299)</f>
        <v>Button</v>
      </c>
      <c r="C299" s="22" t="str">
        <f>IF([1]FINAL!E299=0,"",[1]FINAL!E299)</f>
        <v/>
      </c>
      <c r="D299" s="22" t="str">
        <f>IF([1]FINAL!G299=0,"",[1]FINAL!G299)</f>
        <v/>
      </c>
      <c r="E299" s="85">
        <f>[1]FINAL!$AO299</f>
        <v>302</v>
      </c>
      <c r="F299" s="26" t="str">
        <f>[1]FINAL!$V299</f>
        <v>IPS</v>
      </c>
      <c r="G299" s="27">
        <f>IFERROR(VLOOKUP($F299,Table2!$B$1:$C$21,MATCH("MP",Table2!$B$1:$C$1,0),0),"")</f>
        <v>38</v>
      </c>
      <c r="H299" s="23">
        <f>IFERROR(VLOOKUP(A299,PlayingTime!$B$1:$T$1001,MATCH("Min",PlayingTime!$B$2:$T$2,0),0),0)</f>
        <v>0</v>
      </c>
      <c r="I299" s="23">
        <f>IFERROR(VLOOKUP(B299,PlayingTime!$B$1:$T$1001,MATCH("Min",PlayingTime!$B$2:$T$2,0),0),0)</f>
        <v>0</v>
      </c>
      <c r="J299" s="23">
        <f>IFERROR(VLOOKUP(C299,PlayingTime!$B$1:$T$1001,MATCH("Min",PlayingTime!$B$2:$T$2,0),0),0)</f>
        <v>0</v>
      </c>
      <c r="K299" s="23">
        <f>IFERROR(VLOOKUP(D299,PlayingTime!$B$1:$T$1001,MATCH("Min",PlayingTime!$B$2:$T$2,0),0),0)</f>
        <v>0</v>
      </c>
      <c r="L299" s="93">
        <f>IFERROR(VLOOKUP($E299,OLD!$Q$1:$DZ$1000,MATCH("minutes",OLD!$Q$1:$DZ$1,0),0),0)</f>
        <v>0</v>
      </c>
      <c r="M299" s="22">
        <f>IFERROR(VLOOKUP(A299,#REF!,MATCH("xG",#REF!,0),0),0)</f>
        <v>0</v>
      </c>
      <c r="N299" s="22">
        <f>IFERROR(VLOOKUP(B299,#REF!,MATCH("xG",#REF!,0),0),0)</f>
        <v>0</v>
      </c>
      <c r="O299" s="22">
        <f>IFERROR(VLOOKUP(C299,#REF!,MATCH("xG",#REF!,0),0),0)</f>
        <v>0</v>
      </c>
      <c r="P299" s="22">
        <f>IFERROR(VLOOKUP(D299,#REF!,MATCH("xG",#REF!,0),0),0)</f>
        <v>0</v>
      </c>
      <c r="Q299" s="92">
        <f>IFERROR(VLOOKUP($E299,OLD!$Q$1:$DZ$1000,MATCH("expected_goals",OLD!$Q$1:$DZ$1,0),0),0)</f>
        <v>0</v>
      </c>
      <c r="R299" s="22">
        <f>IFERROR(VLOOKUP(A299,#REF!,MATCH("xAG",#REF!,0),0),0)</f>
        <v>0</v>
      </c>
      <c r="S299" s="22">
        <f>IFERROR(VLOOKUP(B299,#REF!,MATCH("xAG",#REF!,0),0),0)</f>
        <v>0</v>
      </c>
      <c r="T299" s="22">
        <f>IFERROR(VLOOKUP(C299,#REF!,MATCH("xAG",#REF!,0),0),0)</f>
        <v>0</v>
      </c>
      <c r="U299" s="22">
        <f>IFERROR(VLOOKUP(D299,#REF!,MATCH("xAG",#REF!,0),0),0)</f>
        <v>0</v>
      </c>
      <c r="V299" s="92">
        <f>IFERROR(VLOOKUP($E299,OLD!$Q$1:$DZ$1000,MATCH("expected_assists",OLD!$Q$1:$DZ$1,0),0),0)</f>
        <v>0</v>
      </c>
      <c r="W299" s="93">
        <f>IFERROR(VLOOKUP($E299,OLD!$Q$1:$DZ$1000,MATCH("total_points",OLD!$Q$1:$DZ$1,0),0),0)</f>
        <v>0</v>
      </c>
      <c r="X299" s="27" t="str">
        <f>IFERROR(VLOOKUP(E299,OLD!$Q$1:$BZ$1000,MATCH("defensive_contribution",OLD!$Q$1:$BZ$1,0),0),"")</f>
        <v/>
      </c>
      <c r="Z299" s="26" t="str">
        <f>API!O299&amp;" "&amp;API!Y299</f>
        <v>0 FALSE</v>
      </c>
      <c r="AA299" s="26">
        <f>API!AF299</f>
        <v>88</v>
      </c>
    </row>
    <row r="300" spans="1:27">
      <c r="A300" s="22" t="str">
        <f>IF([1]FINAL!A300=0,"",[1]FINAL!A300)</f>
        <v>Dillon Phillips</v>
      </c>
      <c r="B300" s="22" t="str">
        <f>IF([1]FINAL!C300=0,"",[1]FINAL!C300)</f>
        <v>Phillips</v>
      </c>
      <c r="C300" s="22" t="str">
        <f>IF([1]FINAL!E300=0,"",[1]FINAL!E300)</f>
        <v/>
      </c>
      <c r="D300" s="22" t="str">
        <f>IF([1]FINAL!G300=0,"",[1]FINAL!G300)</f>
        <v/>
      </c>
      <c r="E300" s="85">
        <f>[1]FINAL!$AO300</f>
        <v>273</v>
      </c>
      <c r="F300" s="26" t="str">
        <f>[1]FINAL!$V300</f>
        <v>HUL</v>
      </c>
      <c r="G300" s="27">
        <f>IFERROR(VLOOKUP($F300,Table2!$B$1:$C$21,MATCH("MP",Table2!$B$1:$C$1,0),0),"")</f>
        <v>38</v>
      </c>
      <c r="H300" s="23">
        <f>IFERROR(VLOOKUP(A300,PlayingTime!$B$1:$T$1001,MATCH("Min",PlayingTime!$B$2:$T$2,0),0),0)</f>
        <v>90</v>
      </c>
      <c r="I300" s="23">
        <f>IFERROR(VLOOKUP(B300,PlayingTime!$B$1:$T$1001,MATCH("Min",PlayingTime!$B$2:$T$2,0),0),0)</f>
        <v>0</v>
      </c>
      <c r="J300" s="23">
        <f>IFERROR(VLOOKUP(C300,PlayingTime!$B$1:$T$1001,MATCH("Min",PlayingTime!$B$2:$T$2,0),0),0)</f>
        <v>0</v>
      </c>
      <c r="K300" s="23">
        <f>IFERROR(VLOOKUP(D300,PlayingTime!$B$1:$T$1001,MATCH("Min",PlayingTime!$B$2:$T$2,0),0),0)</f>
        <v>0</v>
      </c>
      <c r="L300" s="93">
        <f>IFERROR(VLOOKUP($E300,OLD!$Q$1:$DZ$1000,MATCH("minutes",OLD!$Q$1:$DZ$1,0),0),0)</f>
        <v>0</v>
      </c>
      <c r="M300" s="22">
        <f>IFERROR(VLOOKUP(A300,#REF!,MATCH("xG",#REF!,0),0),0)</f>
        <v>0</v>
      </c>
      <c r="N300" s="22">
        <f>IFERROR(VLOOKUP(B300,#REF!,MATCH("xG",#REF!,0),0),0)</f>
        <v>0</v>
      </c>
      <c r="O300" s="22">
        <f>IFERROR(VLOOKUP(C300,#REF!,MATCH("xG",#REF!,0),0),0)</f>
        <v>0</v>
      </c>
      <c r="P300" s="22">
        <f>IFERROR(VLOOKUP(D300,#REF!,MATCH("xG",#REF!,0),0),0)</f>
        <v>0</v>
      </c>
      <c r="Q300" s="92">
        <f>IFERROR(VLOOKUP($E300,OLD!$Q$1:$DZ$1000,MATCH("expected_goals",OLD!$Q$1:$DZ$1,0),0),0)</f>
        <v>0</v>
      </c>
      <c r="R300" s="22">
        <f>IFERROR(VLOOKUP(A300,#REF!,MATCH("xAG",#REF!,0),0),0)</f>
        <v>0</v>
      </c>
      <c r="S300" s="22">
        <f>IFERROR(VLOOKUP(B300,#REF!,MATCH("xAG",#REF!,0),0),0)</f>
        <v>0</v>
      </c>
      <c r="T300" s="22">
        <f>IFERROR(VLOOKUP(C300,#REF!,MATCH("xAG",#REF!,0),0),0)</f>
        <v>0</v>
      </c>
      <c r="U300" s="22">
        <f>IFERROR(VLOOKUP(D300,#REF!,MATCH("xAG",#REF!,0),0),0)</f>
        <v>0</v>
      </c>
      <c r="V300" s="92">
        <f>IFERROR(VLOOKUP($E300,OLD!$Q$1:$DZ$1000,MATCH("expected_assists",OLD!$Q$1:$DZ$1,0),0),0)</f>
        <v>0</v>
      </c>
      <c r="W300" s="93">
        <f>IFERROR(VLOOKUP($E300,OLD!$Q$1:$DZ$1000,MATCH("total_points",OLD!$Q$1:$DZ$1,0),0),0)</f>
        <v>0</v>
      </c>
      <c r="X300" s="27" t="str">
        <f>IFERROR(VLOOKUP(E300,OLD!$Q$1:$BZ$1000,MATCH("defensive_contribution",OLD!$Q$1:$BZ$1,0),0),"")</f>
        <v/>
      </c>
      <c r="Z300" s="26" t="str">
        <f>API!O300&amp;" "&amp;API!Y300</f>
        <v>0 FALSE</v>
      </c>
      <c r="AA300" s="26">
        <f>API!AF300</f>
        <v>40</v>
      </c>
    </row>
    <row r="301" spans="1:27">
      <c r="A301" s="22" t="str">
        <f>IF([1]FINAL!A301=0,"",[1]FINAL!A301)</f>
        <v>Harvey Cartwright</v>
      </c>
      <c r="B301" s="22" t="str">
        <f>IF([1]FINAL!C301=0,"",[1]FINAL!C301)</f>
        <v>Cartwright</v>
      </c>
      <c r="C301" s="22" t="str">
        <f>IF([1]FINAL!E301=0,"",[1]FINAL!E301)</f>
        <v/>
      </c>
      <c r="D301" s="22" t="str">
        <f>IF([1]FINAL!G301=0,"",[1]FINAL!G301)</f>
        <v/>
      </c>
      <c r="E301" s="85">
        <f>[1]FINAL!$AO301</f>
        <v>275</v>
      </c>
      <c r="F301" s="26" t="str">
        <f>[1]FINAL!$V301</f>
        <v>HUL</v>
      </c>
      <c r="G301" s="27">
        <f>IFERROR(VLOOKUP($F301,Table2!$B$1:$C$21,MATCH("MP",Table2!$B$1:$C$1,0),0),"")</f>
        <v>38</v>
      </c>
      <c r="H301" s="23">
        <f>IFERROR(VLOOKUP(A301,PlayingTime!$B$1:$T$1001,MATCH("Min",PlayingTime!$B$2:$T$2,0),0),0)</f>
        <v>0</v>
      </c>
      <c r="I301" s="23">
        <f>IFERROR(VLOOKUP(B301,PlayingTime!$B$1:$T$1001,MATCH("Min",PlayingTime!$B$2:$T$2,0),0),0)</f>
        <v>0</v>
      </c>
      <c r="J301" s="23">
        <f>IFERROR(VLOOKUP(C301,PlayingTime!$B$1:$T$1001,MATCH("Min",PlayingTime!$B$2:$T$2,0),0),0)</f>
        <v>0</v>
      </c>
      <c r="K301" s="23">
        <f>IFERROR(VLOOKUP(D301,PlayingTime!$B$1:$T$1001,MATCH("Min",PlayingTime!$B$2:$T$2,0),0),0)</f>
        <v>0</v>
      </c>
      <c r="L301" s="93">
        <f>IFERROR(VLOOKUP($E301,OLD!$Q$1:$DZ$1000,MATCH("minutes",OLD!$Q$1:$DZ$1,0),0),0)</f>
        <v>0</v>
      </c>
      <c r="M301" s="22">
        <f>IFERROR(VLOOKUP(A301,#REF!,MATCH("xG",#REF!,0),0),0)</f>
        <v>0</v>
      </c>
      <c r="N301" s="22">
        <f>IFERROR(VLOOKUP(B301,#REF!,MATCH("xG",#REF!,0),0),0)</f>
        <v>0</v>
      </c>
      <c r="O301" s="22">
        <f>IFERROR(VLOOKUP(C301,#REF!,MATCH("xG",#REF!,0),0),0)</f>
        <v>0</v>
      </c>
      <c r="P301" s="22">
        <f>IFERROR(VLOOKUP(D301,#REF!,MATCH("xG",#REF!,0),0),0)</f>
        <v>0</v>
      </c>
      <c r="Q301" s="92">
        <f>IFERROR(VLOOKUP($E301,OLD!$Q$1:$DZ$1000,MATCH("expected_goals",OLD!$Q$1:$DZ$1,0),0),0)</f>
        <v>0</v>
      </c>
      <c r="R301" s="22">
        <f>IFERROR(VLOOKUP(A301,#REF!,MATCH("xAG",#REF!,0),0),0)</f>
        <v>0</v>
      </c>
      <c r="S301" s="22">
        <f>IFERROR(VLOOKUP(B301,#REF!,MATCH("xAG",#REF!,0),0),0)</f>
        <v>0</v>
      </c>
      <c r="T301" s="22">
        <f>IFERROR(VLOOKUP(C301,#REF!,MATCH("xAG",#REF!,0),0),0)</f>
        <v>0</v>
      </c>
      <c r="U301" s="22">
        <f>IFERROR(VLOOKUP(D301,#REF!,MATCH("xAG",#REF!,0),0),0)</f>
        <v>0</v>
      </c>
      <c r="V301" s="92">
        <f>IFERROR(VLOOKUP($E301,OLD!$Q$1:$DZ$1000,MATCH("expected_assists",OLD!$Q$1:$DZ$1,0),0),0)</f>
        <v>0</v>
      </c>
      <c r="W301" s="93">
        <f>IFERROR(VLOOKUP($E301,OLD!$Q$1:$DZ$1000,MATCH("total_points",OLD!$Q$1:$DZ$1,0),0),0)</f>
        <v>0</v>
      </c>
      <c r="X301" s="27" t="str">
        <f>IFERROR(VLOOKUP(E301,OLD!$Q$1:$BZ$1000,MATCH("defensive_contribution",OLD!$Q$1:$BZ$1,0),0),"")</f>
        <v/>
      </c>
      <c r="Z301" s="26" t="str">
        <f>API!O301&amp;" "&amp;API!Y301</f>
        <v>0 FALSE</v>
      </c>
      <c r="AA301" s="26">
        <f>API!AF301</f>
        <v>40</v>
      </c>
    </row>
    <row r="302" spans="1:27">
      <c r="A302" s="22" t="str">
        <f>IF([1]FINAL!A302=0,"",[1]FINAL!A302)</f>
        <v>Thimothée Lo-Tutala</v>
      </c>
      <c r="B302" s="22" t="str">
        <f>IF([1]FINAL!C302=0,"",[1]FINAL!C302)</f>
        <v>Lo-Tutala</v>
      </c>
      <c r="C302" s="22" t="str">
        <f>IF([1]FINAL!E302=0,"",[1]FINAL!E302)</f>
        <v/>
      </c>
      <c r="D302" s="22" t="str">
        <f>IF([1]FINAL!G302=0,"",[1]FINAL!G302)</f>
        <v/>
      </c>
      <c r="E302" s="85">
        <f>[1]FINAL!$AO302</f>
        <v>276</v>
      </c>
      <c r="F302" s="26" t="str">
        <f>[1]FINAL!$V302</f>
        <v>HUL</v>
      </c>
      <c r="G302" s="27">
        <f>IFERROR(VLOOKUP($F302,Table2!$B$1:$C$21,MATCH("MP",Table2!$B$1:$C$1,0),0),"")</f>
        <v>38</v>
      </c>
      <c r="H302" s="23">
        <f>IFERROR(VLOOKUP(A302,PlayingTime!$B$1:$T$1001,MATCH("Min",PlayingTime!$B$2:$T$2,0),0),0)</f>
        <v>0</v>
      </c>
      <c r="I302" s="23">
        <f>IFERROR(VLOOKUP(B302,PlayingTime!$B$1:$T$1001,MATCH("Min",PlayingTime!$B$2:$T$2,0),0),0)</f>
        <v>0</v>
      </c>
      <c r="J302" s="23">
        <f>IFERROR(VLOOKUP(C302,PlayingTime!$B$1:$T$1001,MATCH("Min",PlayingTime!$B$2:$T$2,0),0),0)</f>
        <v>0</v>
      </c>
      <c r="K302" s="23">
        <f>IFERROR(VLOOKUP(D302,PlayingTime!$B$1:$T$1001,MATCH("Min",PlayingTime!$B$2:$T$2,0),0),0)</f>
        <v>0</v>
      </c>
      <c r="L302" s="93">
        <f>IFERROR(VLOOKUP($E302,OLD!$Q$1:$DZ$1000,MATCH("minutes",OLD!$Q$1:$DZ$1,0),0),0)</f>
        <v>0</v>
      </c>
      <c r="M302" s="22">
        <f>IFERROR(VLOOKUP(A302,#REF!,MATCH("xG",#REF!,0),0),0)</f>
        <v>0</v>
      </c>
      <c r="N302" s="22">
        <f>IFERROR(VLOOKUP(B302,#REF!,MATCH("xG",#REF!,0),0),0)</f>
        <v>0</v>
      </c>
      <c r="O302" s="22">
        <f>IFERROR(VLOOKUP(C302,#REF!,MATCH("xG",#REF!,0),0),0)</f>
        <v>0</v>
      </c>
      <c r="P302" s="22">
        <f>IFERROR(VLOOKUP(D302,#REF!,MATCH("xG",#REF!,0),0),0)</f>
        <v>0</v>
      </c>
      <c r="Q302" s="92">
        <f>IFERROR(VLOOKUP($E302,OLD!$Q$1:$DZ$1000,MATCH("expected_goals",OLD!$Q$1:$DZ$1,0),0),0)</f>
        <v>0</v>
      </c>
      <c r="R302" s="22">
        <f>IFERROR(VLOOKUP(A302,#REF!,MATCH("xAG",#REF!,0),0),0)</f>
        <v>0</v>
      </c>
      <c r="S302" s="22">
        <f>IFERROR(VLOOKUP(B302,#REF!,MATCH("xAG",#REF!,0),0),0)</f>
        <v>0</v>
      </c>
      <c r="T302" s="22">
        <f>IFERROR(VLOOKUP(C302,#REF!,MATCH("xAG",#REF!,0),0),0)</f>
        <v>0</v>
      </c>
      <c r="U302" s="22">
        <f>IFERROR(VLOOKUP(D302,#REF!,MATCH("xAG",#REF!,0),0),0)</f>
        <v>0</v>
      </c>
      <c r="V302" s="92">
        <f>IFERROR(VLOOKUP($E302,OLD!$Q$1:$DZ$1000,MATCH("expected_assists",OLD!$Q$1:$DZ$1,0),0),0)</f>
        <v>0</v>
      </c>
      <c r="W302" s="93">
        <f>IFERROR(VLOOKUP($E302,OLD!$Q$1:$DZ$1000,MATCH("total_points",OLD!$Q$1:$DZ$1,0),0),0)</f>
        <v>0</v>
      </c>
      <c r="X302" s="27" t="str">
        <f>IFERROR(VLOOKUP(E302,OLD!$Q$1:$BZ$1000,MATCH("defensive_contribution",OLD!$Q$1:$BZ$1,0),0),"")</f>
        <v/>
      </c>
      <c r="Z302" s="26" t="str">
        <f>API!O302&amp;" "&amp;API!Y302</f>
        <v>0 FALSE</v>
      </c>
      <c r="AA302" s="26">
        <f>API!AF302</f>
        <v>40</v>
      </c>
    </row>
    <row r="303" spans="1:27">
      <c r="A303" s="22" t="str">
        <f>IF([1]FINAL!A303=0,"",[1]FINAL!A303)</f>
        <v>Benjamin Lecomte</v>
      </c>
      <c r="B303" s="22" t="str">
        <f>IF([1]FINAL!C303=0,"",[1]FINAL!C303)</f>
        <v>Lecomte</v>
      </c>
      <c r="C303" s="22" t="str">
        <f>IF([1]FINAL!E303=0,"",[1]FINAL!E303)</f>
        <v/>
      </c>
      <c r="D303" s="22" t="str">
        <f>IF([1]FINAL!G303=0,"",[1]FINAL!G303)</f>
        <v/>
      </c>
      <c r="E303" s="85">
        <f>[1]FINAL!$AO303</f>
        <v>251</v>
      </c>
      <c r="F303" s="26" t="str">
        <f>[1]FINAL!$V303</f>
        <v>FUL</v>
      </c>
      <c r="G303" s="27">
        <f>IFERROR(VLOOKUP($F303,Table2!$B$1:$C$21,MATCH("MP",Table2!$B$1:$C$1,0),0),"")</f>
        <v>38</v>
      </c>
      <c r="H303" s="23">
        <f>IFERROR(VLOOKUP(A303,PlayingTime!$B$1:$T$1001,MATCH("Min",PlayingTime!$B$2:$T$2,0),0),0)</f>
        <v>0</v>
      </c>
      <c r="I303" s="23">
        <f>IFERROR(VLOOKUP(B303,PlayingTime!$B$1:$T$1001,MATCH("Min",PlayingTime!$B$2:$T$2,0),0),0)</f>
        <v>0</v>
      </c>
      <c r="J303" s="23">
        <f>IFERROR(VLOOKUP(C303,PlayingTime!$B$1:$T$1001,MATCH("Min",PlayingTime!$B$2:$T$2,0),0),0)</f>
        <v>0</v>
      </c>
      <c r="K303" s="23">
        <f>IFERROR(VLOOKUP(D303,PlayingTime!$B$1:$T$1001,MATCH("Min",PlayingTime!$B$2:$T$2,0),0),0)</f>
        <v>0</v>
      </c>
      <c r="L303" s="93">
        <f>IFERROR(VLOOKUP($E303,OLD!$Q$1:$DZ$1000,MATCH("minutes",OLD!$Q$1:$DZ$1,0),0),0)</f>
        <v>0</v>
      </c>
      <c r="M303" s="22">
        <f>IFERROR(VLOOKUP(A303,#REF!,MATCH("xG",#REF!,0),0),0)</f>
        <v>0</v>
      </c>
      <c r="N303" s="22">
        <f>IFERROR(VLOOKUP(B303,#REF!,MATCH("xG",#REF!,0),0),0)</f>
        <v>0</v>
      </c>
      <c r="O303" s="22">
        <f>IFERROR(VLOOKUP(C303,#REF!,MATCH("xG",#REF!,0),0),0)</f>
        <v>0</v>
      </c>
      <c r="P303" s="22">
        <f>IFERROR(VLOOKUP(D303,#REF!,MATCH("xG",#REF!,0),0),0)</f>
        <v>0</v>
      </c>
      <c r="Q303" s="92">
        <f>IFERROR(VLOOKUP($E303,OLD!$Q$1:$DZ$1000,MATCH("expected_goals",OLD!$Q$1:$DZ$1,0),0),0)</f>
        <v>0</v>
      </c>
      <c r="R303" s="22">
        <f>IFERROR(VLOOKUP(A303,#REF!,MATCH("xAG",#REF!,0),0),0)</f>
        <v>0</v>
      </c>
      <c r="S303" s="22">
        <f>IFERROR(VLOOKUP(B303,#REF!,MATCH("xAG",#REF!,0),0),0)</f>
        <v>0</v>
      </c>
      <c r="T303" s="22">
        <f>IFERROR(VLOOKUP(C303,#REF!,MATCH("xAG",#REF!,0),0),0)</f>
        <v>0</v>
      </c>
      <c r="U303" s="22">
        <f>IFERROR(VLOOKUP(D303,#REF!,MATCH("xAG",#REF!,0),0),0)</f>
        <v>0</v>
      </c>
      <c r="V303" s="92">
        <f>IFERROR(VLOOKUP($E303,OLD!$Q$1:$DZ$1000,MATCH("expected_assists",OLD!$Q$1:$DZ$1,0),0),0)</f>
        <v>0</v>
      </c>
      <c r="W303" s="93">
        <f>IFERROR(VLOOKUP($E303,OLD!$Q$1:$DZ$1000,MATCH("total_points",OLD!$Q$1:$DZ$1,0),0),0)</f>
        <v>0</v>
      </c>
      <c r="X303" s="27">
        <f>IFERROR(VLOOKUP(E303,OLD!$Q$1:$BZ$1000,MATCH("defensive_contribution",OLD!$Q$1:$BZ$1,0),0),"")</f>
        <v>0</v>
      </c>
      <c r="Z303" s="26" t="str">
        <f>API!O303&amp;" "&amp;API!Y303</f>
        <v>0 FALSE</v>
      </c>
      <c r="AA303" s="26">
        <f>API!AF303</f>
        <v>40</v>
      </c>
    </row>
    <row r="304" spans="1:27">
      <c r="A304" s="22" t="str">
        <f>IF([1]FINAL!A304=0,"",[1]FINAL!A304)</f>
        <v>Alfie McNally</v>
      </c>
      <c r="B304" s="22" t="str">
        <f>IF([1]FINAL!C304=0,"",[1]FINAL!C304)</f>
        <v>McNally</v>
      </c>
      <c r="C304" s="22" t="str">
        <f>IF([1]FINAL!E304=0,"",[1]FINAL!E304)</f>
        <v/>
      </c>
      <c r="D304" s="22" t="str">
        <f>IF([1]FINAL!G304=0,"",[1]FINAL!G304)</f>
        <v/>
      </c>
      <c r="E304" s="85">
        <f>[1]FINAL!$AO304</f>
        <v>252</v>
      </c>
      <c r="F304" s="26" t="str">
        <f>[1]FINAL!$V304</f>
        <v>FUL</v>
      </c>
      <c r="G304" s="27">
        <f>IFERROR(VLOOKUP($F304,Table2!$B$1:$C$21,MATCH("MP",Table2!$B$1:$C$1,0),0),"")</f>
        <v>38</v>
      </c>
      <c r="H304" s="23">
        <f>IFERROR(VLOOKUP(A304,PlayingTime!$B$1:$T$1001,MATCH("Min",PlayingTime!$B$2:$T$2,0),0),0)</f>
        <v>0</v>
      </c>
      <c r="I304" s="23">
        <f>IFERROR(VLOOKUP(B304,PlayingTime!$B$1:$T$1001,MATCH("Min",PlayingTime!$B$2:$T$2,0),0),0)</f>
        <v>0</v>
      </c>
      <c r="J304" s="23">
        <f>IFERROR(VLOOKUP(C304,PlayingTime!$B$1:$T$1001,MATCH("Min",PlayingTime!$B$2:$T$2,0),0),0)</f>
        <v>0</v>
      </c>
      <c r="K304" s="23">
        <f>IFERROR(VLOOKUP(D304,PlayingTime!$B$1:$T$1001,MATCH("Min",PlayingTime!$B$2:$T$2,0),0),0)</f>
        <v>0</v>
      </c>
      <c r="L304" s="93">
        <f>IFERROR(VLOOKUP($E304,OLD!$Q$1:$DZ$1000,MATCH("minutes",OLD!$Q$1:$DZ$1,0),0),0)</f>
        <v>0</v>
      </c>
      <c r="M304" s="22">
        <f>IFERROR(VLOOKUP(A304,#REF!,MATCH("xG",#REF!,0),0),0)</f>
        <v>0</v>
      </c>
      <c r="N304" s="22">
        <f>IFERROR(VLOOKUP(B304,#REF!,MATCH("xG",#REF!,0),0),0)</f>
        <v>0</v>
      </c>
      <c r="O304" s="22">
        <f>IFERROR(VLOOKUP(C304,#REF!,MATCH("xG",#REF!,0),0),0)</f>
        <v>0</v>
      </c>
      <c r="P304" s="22">
        <f>IFERROR(VLOOKUP(D304,#REF!,MATCH("xG",#REF!,0),0),0)</f>
        <v>0</v>
      </c>
      <c r="Q304" s="92">
        <f>IFERROR(VLOOKUP($E304,OLD!$Q$1:$DZ$1000,MATCH("expected_goals",OLD!$Q$1:$DZ$1,0),0),0)</f>
        <v>0</v>
      </c>
      <c r="R304" s="22">
        <f>IFERROR(VLOOKUP(A304,#REF!,MATCH("xAG",#REF!,0),0),0)</f>
        <v>0</v>
      </c>
      <c r="S304" s="22">
        <f>IFERROR(VLOOKUP(B304,#REF!,MATCH("xAG",#REF!,0),0),0)</f>
        <v>0</v>
      </c>
      <c r="T304" s="22">
        <f>IFERROR(VLOOKUP(C304,#REF!,MATCH("xAG",#REF!,0),0),0)</f>
        <v>0</v>
      </c>
      <c r="U304" s="22">
        <f>IFERROR(VLOOKUP(D304,#REF!,MATCH("xAG",#REF!,0),0),0)</f>
        <v>0</v>
      </c>
      <c r="V304" s="92">
        <f>IFERROR(VLOOKUP($E304,OLD!$Q$1:$DZ$1000,MATCH("expected_assists",OLD!$Q$1:$DZ$1,0),0),0)</f>
        <v>0</v>
      </c>
      <c r="W304" s="93">
        <f>IFERROR(VLOOKUP($E304,OLD!$Q$1:$DZ$1000,MATCH("total_points",OLD!$Q$1:$DZ$1,0),0),0)</f>
        <v>0</v>
      </c>
      <c r="X304" s="27">
        <f>IFERROR(VLOOKUP(E304,OLD!$Q$1:$BZ$1000,MATCH("defensive_contribution",OLD!$Q$1:$BZ$1,0),0),"")</f>
        <v>0</v>
      </c>
      <c r="Z304" s="26" t="str">
        <f>API!O304&amp;" "&amp;API!Y304</f>
        <v>0 FALSE</v>
      </c>
      <c r="AA304" s="26">
        <f>API!AF304</f>
        <v>40</v>
      </c>
    </row>
    <row r="305" spans="1:27">
      <c r="A305" s="22" t="str">
        <f>IF([1]FINAL!A305=0,"",[1]FINAL!A305)</f>
        <v>Oliver Dovin</v>
      </c>
      <c r="B305" s="22" t="str">
        <f>IF([1]FINAL!C305=0,"",[1]FINAL!C305)</f>
        <v>Dovin</v>
      </c>
      <c r="C305" s="22" t="str">
        <f>IF([1]FINAL!E305=0,"",[1]FINAL!E305)</f>
        <v/>
      </c>
      <c r="D305" s="22" t="str">
        <f>IF([1]FINAL!G305=0,"",[1]FINAL!G305)</f>
        <v/>
      </c>
      <c r="E305" s="85">
        <f>[1]FINAL!$AO305</f>
        <v>171</v>
      </c>
      <c r="F305" s="26" t="str">
        <f>[1]FINAL!$V305</f>
        <v>COV</v>
      </c>
      <c r="G305" s="27">
        <f>IFERROR(VLOOKUP($F305,Table2!$B$1:$C$21,MATCH("MP",Table2!$B$1:$C$1,0),0),"")</f>
        <v>38</v>
      </c>
      <c r="H305" s="23">
        <f>IFERROR(VLOOKUP(A305,PlayingTime!$B$1:$T$1001,MATCH("Min",PlayingTime!$B$2:$T$2,0),0),0)</f>
        <v>0</v>
      </c>
      <c r="I305" s="23">
        <f>IFERROR(VLOOKUP(B305,PlayingTime!$B$1:$T$1001,MATCH("Min",PlayingTime!$B$2:$T$2,0),0),0)</f>
        <v>0</v>
      </c>
      <c r="J305" s="23">
        <f>IFERROR(VLOOKUP(C305,PlayingTime!$B$1:$T$1001,MATCH("Min",PlayingTime!$B$2:$T$2,0),0),0)</f>
        <v>0</v>
      </c>
      <c r="K305" s="23">
        <f>IFERROR(VLOOKUP(D305,PlayingTime!$B$1:$T$1001,MATCH("Min",PlayingTime!$B$2:$T$2,0),0),0)</f>
        <v>0</v>
      </c>
      <c r="L305" s="93">
        <f>IFERROR(VLOOKUP($E305,OLD!$Q$1:$DZ$1000,MATCH("minutes",OLD!$Q$1:$DZ$1,0),0),0)</f>
        <v>0</v>
      </c>
      <c r="M305" s="22">
        <f>IFERROR(VLOOKUP(A305,#REF!,MATCH("xG",#REF!,0),0),0)</f>
        <v>0</v>
      </c>
      <c r="N305" s="22">
        <f>IFERROR(VLOOKUP(B305,#REF!,MATCH("xG",#REF!,0),0),0)</f>
        <v>0</v>
      </c>
      <c r="O305" s="22">
        <f>IFERROR(VLOOKUP(C305,#REF!,MATCH("xG",#REF!,0),0),0)</f>
        <v>0</v>
      </c>
      <c r="P305" s="22">
        <f>IFERROR(VLOOKUP(D305,#REF!,MATCH("xG",#REF!,0),0),0)</f>
        <v>0</v>
      </c>
      <c r="Q305" s="92">
        <f>IFERROR(VLOOKUP($E305,OLD!$Q$1:$DZ$1000,MATCH("expected_goals",OLD!$Q$1:$DZ$1,0),0),0)</f>
        <v>0</v>
      </c>
      <c r="R305" s="22">
        <f>IFERROR(VLOOKUP(A305,#REF!,MATCH("xAG",#REF!,0),0),0)</f>
        <v>0</v>
      </c>
      <c r="S305" s="22">
        <f>IFERROR(VLOOKUP(B305,#REF!,MATCH("xAG",#REF!,0),0),0)</f>
        <v>0</v>
      </c>
      <c r="T305" s="22">
        <f>IFERROR(VLOOKUP(C305,#REF!,MATCH("xAG",#REF!,0),0),0)</f>
        <v>0</v>
      </c>
      <c r="U305" s="22">
        <f>IFERROR(VLOOKUP(D305,#REF!,MATCH("xAG",#REF!,0),0),0)</f>
        <v>0</v>
      </c>
      <c r="V305" s="92">
        <f>IFERROR(VLOOKUP($E305,OLD!$Q$1:$DZ$1000,MATCH("expected_assists",OLD!$Q$1:$DZ$1,0),0),0)</f>
        <v>0</v>
      </c>
      <c r="W305" s="93">
        <f>IFERROR(VLOOKUP($E305,OLD!$Q$1:$DZ$1000,MATCH("total_points",OLD!$Q$1:$DZ$1,0),0),0)</f>
        <v>0</v>
      </c>
      <c r="X305" s="27" t="str">
        <f>IFERROR(VLOOKUP(E305,OLD!$Q$1:$BZ$1000,MATCH("defensive_contribution",OLD!$Q$1:$BZ$1,0),0),"")</f>
        <v/>
      </c>
      <c r="Z305" s="26" t="str">
        <f>API!O305&amp;" "&amp;API!Y305</f>
        <v>0 FALSE</v>
      </c>
      <c r="AA305" s="26">
        <f>API!AF305</f>
        <v>40</v>
      </c>
    </row>
    <row r="306" spans="1:27">
      <c r="A306" s="22" t="str">
        <f>IF([1]FINAL!A306=0,"",[1]FINAL!A306)</f>
        <v>Will Dennis</v>
      </c>
      <c r="B306" s="22" t="str">
        <f>IF([1]FINAL!C306=0,"",[1]FINAL!C306)</f>
        <v>Dennis</v>
      </c>
      <c r="C306" s="22" t="str">
        <f>IF([1]FINAL!E306=0,"",[1]FINAL!E306)</f>
        <v/>
      </c>
      <c r="D306" s="22" t="str">
        <f>IF([1]FINAL!G306=0,"",[1]FINAL!G306)</f>
        <v/>
      </c>
      <c r="E306" s="85">
        <f>[1]FINAL!$AO306</f>
        <v>59</v>
      </c>
      <c r="F306" s="26" t="str">
        <f>[1]FINAL!$V306</f>
        <v>BOU</v>
      </c>
      <c r="G306" s="27">
        <f>IFERROR(VLOOKUP($F306,Table2!$B$1:$C$21,MATCH("MP",Table2!$B$1:$C$1,0),0),"")</f>
        <v>38</v>
      </c>
      <c r="H306" s="23">
        <f>IFERROR(VLOOKUP(A306,PlayingTime!$B$1:$T$1001,MATCH("Min",PlayingTime!$B$2:$T$2,0),0),0)</f>
        <v>0</v>
      </c>
      <c r="I306" s="23">
        <f>IFERROR(VLOOKUP(B306,PlayingTime!$B$1:$T$1001,MATCH("Min",PlayingTime!$B$2:$T$2,0),0),0)</f>
        <v>0</v>
      </c>
      <c r="J306" s="23">
        <f>IFERROR(VLOOKUP(C306,PlayingTime!$B$1:$T$1001,MATCH("Min",PlayingTime!$B$2:$T$2,0),0),0)</f>
        <v>0</v>
      </c>
      <c r="K306" s="23">
        <f>IFERROR(VLOOKUP(D306,PlayingTime!$B$1:$T$1001,MATCH("Min",PlayingTime!$B$2:$T$2,0),0),0)</f>
        <v>0</v>
      </c>
      <c r="L306" s="93">
        <f>IFERROR(VLOOKUP($E306,OLD!$Q$1:$DZ$1000,MATCH("minutes",OLD!$Q$1:$DZ$1,0),0),0)</f>
        <v>0</v>
      </c>
      <c r="M306" s="22">
        <f>IFERROR(VLOOKUP(A306,#REF!,MATCH("xG",#REF!,0),0),0)</f>
        <v>0</v>
      </c>
      <c r="N306" s="22">
        <f>IFERROR(VLOOKUP(B306,#REF!,MATCH("xG",#REF!,0),0),0)</f>
        <v>0</v>
      </c>
      <c r="O306" s="22">
        <f>IFERROR(VLOOKUP(C306,#REF!,MATCH("xG",#REF!,0),0),0)</f>
        <v>0</v>
      </c>
      <c r="P306" s="22">
        <f>IFERROR(VLOOKUP(D306,#REF!,MATCH("xG",#REF!,0),0),0)</f>
        <v>0</v>
      </c>
      <c r="Q306" s="92">
        <f>IFERROR(VLOOKUP($E306,OLD!$Q$1:$DZ$1000,MATCH("expected_goals",OLD!$Q$1:$DZ$1,0),0),0)</f>
        <v>0</v>
      </c>
      <c r="R306" s="22">
        <f>IFERROR(VLOOKUP(A306,#REF!,MATCH("xAG",#REF!,0),0),0)</f>
        <v>0</v>
      </c>
      <c r="S306" s="22">
        <f>IFERROR(VLOOKUP(B306,#REF!,MATCH("xAG",#REF!,0),0),0)</f>
        <v>0</v>
      </c>
      <c r="T306" s="22">
        <f>IFERROR(VLOOKUP(C306,#REF!,MATCH("xAG",#REF!,0),0),0)</f>
        <v>0</v>
      </c>
      <c r="U306" s="22">
        <f>IFERROR(VLOOKUP(D306,#REF!,MATCH("xAG",#REF!,0),0),0)</f>
        <v>0</v>
      </c>
      <c r="V306" s="92">
        <f>IFERROR(VLOOKUP($E306,OLD!$Q$1:$DZ$1000,MATCH("expected_assists",OLD!$Q$1:$DZ$1,0),0),0)</f>
        <v>0</v>
      </c>
      <c r="W306" s="93">
        <f>IFERROR(VLOOKUP($E306,OLD!$Q$1:$DZ$1000,MATCH("total_points",OLD!$Q$1:$DZ$1,0),0),0)</f>
        <v>0</v>
      </c>
      <c r="X306" s="27">
        <f>IFERROR(VLOOKUP(E306,OLD!$Q$1:$BZ$1000,MATCH("defensive_contribution",OLD!$Q$1:$BZ$1,0),0),"")</f>
        <v>0</v>
      </c>
      <c r="Z306" s="26" t="str">
        <f>API!O306&amp;" "&amp;API!Y306</f>
        <v>0 FALSE</v>
      </c>
      <c r="AA306" s="26">
        <f>API!AF306</f>
        <v>40</v>
      </c>
    </row>
    <row r="307" spans="1:27">
      <c r="A307" s="22" t="str">
        <f>IF([1]FINAL!A307=0,"",[1]FINAL!A307)</f>
        <v>Fraser Forster</v>
      </c>
      <c r="B307" s="22" t="str">
        <f>IF([1]FINAL!C307=0,"",[1]FINAL!C307)</f>
        <v>Forster</v>
      </c>
      <c r="C307" s="22" t="str">
        <f>IF([1]FINAL!E307=0,"",[1]FINAL!E307)</f>
        <v/>
      </c>
      <c r="D307" s="22" t="str">
        <f>IF([1]FINAL!G307=0,"",[1]FINAL!G307)</f>
        <v/>
      </c>
      <c r="E307" s="85">
        <f>[1]FINAL!$AO307</f>
        <v>58</v>
      </c>
      <c r="F307" s="26" t="str">
        <f>[1]FINAL!$V307</f>
        <v>BOU</v>
      </c>
      <c r="G307" s="27">
        <f>IFERROR(VLOOKUP($F307,Table2!$B$1:$C$21,MATCH("MP",Table2!$B$1:$C$1,0),0),"")</f>
        <v>38</v>
      </c>
      <c r="H307" s="23">
        <f>IFERROR(VLOOKUP(A307,PlayingTime!$B$1:$T$1001,MATCH("Min",PlayingTime!$B$2:$T$2,0),0),0)</f>
        <v>0</v>
      </c>
      <c r="I307" s="23">
        <f>IFERROR(VLOOKUP(B307,PlayingTime!$B$1:$T$1001,MATCH("Min",PlayingTime!$B$2:$T$2,0),0),0)</f>
        <v>0</v>
      </c>
      <c r="J307" s="23">
        <f>IFERROR(VLOOKUP(C307,PlayingTime!$B$1:$T$1001,MATCH("Min",PlayingTime!$B$2:$T$2,0),0),0)</f>
        <v>0</v>
      </c>
      <c r="K307" s="23">
        <f>IFERROR(VLOOKUP(D307,PlayingTime!$B$1:$T$1001,MATCH("Min",PlayingTime!$B$2:$T$2,0),0),0)</f>
        <v>0</v>
      </c>
      <c r="L307" s="93">
        <f>IFERROR(VLOOKUP($E307,OLD!$Q$1:$DZ$1000,MATCH("minutes",OLD!$Q$1:$DZ$1,0),0),0)</f>
        <v>0</v>
      </c>
      <c r="M307" s="22">
        <f>IFERROR(VLOOKUP(A307,#REF!,MATCH("xG",#REF!,0),0),0)</f>
        <v>0</v>
      </c>
      <c r="N307" s="22">
        <f>IFERROR(VLOOKUP(B307,#REF!,MATCH("xG",#REF!,0),0),0)</f>
        <v>0</v>
      </c>
      <c r="O307" s="22">
        <f>IFERROR(VLOOKUP(C307,#REF!,MATCH("xG",#REF!,0),0),0)</f>
        <v>0</v>
      </c>
      <c r="P307" s="22">
        <f>IFERROR(VLOOKUP(D307,#REF!,MATCH("xG",#REF!,0),0),0)</f>
        <v>0</v>
      </c>
      <c r="Q307" s="92">
        <f>IFERROR(VLOOKUP($E307,OLD!$Q$1:$DZ$1000,MATCH("expected_goals",OLD!$Q$1:$DZ$1,0),0),0)</f>
        <v>0</v>
      </c>
      <c r="R307" s="22">
        <f>IFERROR(VLOOKUP(A307,#REF!,MATCH("xAG",#REF!,0),0),0)</f>
        <v>0</v>
      </c>
      <c r="S307" s="22">
        <f>IFERROR(VLOOKUP(B307,#REF!,MATCH("xAG",#REF!,0),0),0)</f>
        <v>0</v>
      </c>
      <c r="T307" s="22">
        <f>IFERROR(VLOOKUP(C307,#REF!,MATCH("xAG",#REF!,0),0),0)</f>
        <v>0</v>
      </c>
      <c r="U307" s="22">
        <f>IFERROR(VLOOKUP(D307,#REF!,MATCH("xAG",#REF!,0),0),0)</f>
        <v>0</v>
      </c>
      <c r="V307" s="92">
        <f>IFERROR(VLOOKUP($E307,OLD!$Q$1:$DZ$1000,MATCH("expected_assists",OLD!$Q$1:$DZ$1,0),0),0)</f>
        <v>0</v>
      </c>
      <c r="W307" s="93">
        <f>IFERROR(VLOOKUP($E307,OLD!$Q$1:$DZ$1000,MATCH("total_points",OLD!$Q$1:$DZ$1,0),0),0)</f>
        <v>0</v>
      </c>
      <c r="X307" s="27">
        <f>IFERROR(VLOOKUP(E307,OLD!$Q$1:$BZ$1000,MATCH("defensive_contribution",OLD!$Q$1:$BZ$1,0),0),"")</f>
        <v>0</v>
      </c>
      <c r="Z307" s="26" t="str">
        <f>API!O307&amp;" "&amp;API!Y307</f>
        <v>0 FALSE</v>
      </c>
      <c r="AA307" s="26">
        <f>API!AF307</f>
        <v>40</v>
      </c>
    </row>
    <row r="308" spans="1:27">
      <c r="A308" s="22" t="str">
        <f>IF([1]FINAL!A308=0,"",[1]FINAL!A308)</f>
        <v>Erling Haaland</v>
      </c>
      <c r="B308" s="22" t="str">
        <f>IF([1]FINAL!C308=0,"",[1]FINAL!C308)</f>
        <v>Haaland</v>
      </c>
      <c r="C308" s="22" t="str">
        <f>IF([1]FINAL!E308=0,"",[1]FINAL!E308)</f>
        <v/>
      </c>
      <c r="D308" s="22" t="str">
        <f>IF([1]FINAL!G308=0,"",[1]FINAL!G308)</f>
        <v/>
      </c>
      <c r="E308" s="85">
        <f>[1]FINAL!$AO308</f>
        <v>411</v>
      </c>
      <c r="F308" s="26" t="str">
        <f>[1]FINAL!$V308</f>
        <v>MCI</v>
      </c>
      <c r="G308" s="27">
        <f>IFERROR(VLOOKUP($F308,Table2!$B$1:$C$21,MATCH("MP",Table2!$B$1:$C$1,0),0),"")</f>
        <v>38</v>
      </c>
      <c r="H308" s="23">
        <f>IFERROR(VLOOKUP(A308,PlayingTime!$B$1:$T$1001,MATCH("Min",PlayingTime!$B$2:$T$2,0),0),0)</f>
        <v>2953</v>
      </c>
      <c r="I308" s="23">
        <f>IFERROR(VLOOKUP(B308,PlayingTime!$B$1:$T$1001,MATCH("Min",PlayingTime!$B$2:$T$2,0),0),0)</f>
        <v>0</v>
      </c>
      <c r="J308" s="23">
        <f>IFERROR(VLOOKUP(C308,PlayingTime!$B$1:$T$1001,MATCH("Min",PlayingTime!$B$2:$T$2,0),0),0)</f>
        <v>0</v>
      </c>
      <c r="K308" s="23">
        <f>IFERROR(VLOOKUP(D308,PlayingTime!$B$1:$T$1001,MATCH("Min",PlayingTime!$B$2:$T$2,0),0),0)</f>
        <v>0</v>
      </c>
      <c r="L308" s="93">
        <f>IFERROR(VLOOKUP($E308,OLD!$Q$1:$DZ$1000,MATCH("minutes",OLD!$Q$1:$DZ$1,0),0),0)</f>
        <v>2953</v>
      </c>
      <c r="M308" s="22">
        <f>IFERROR(VLOOKUP(A308,#REF!,MATCH("xG",#REF!,0),0),0)</f>
        <v>0</v>
      </c>
      <c r="N308" s="22">
        <f>IFERROR(VLOOKUP(B308,#REF!,MATCH("xG",#REF!,0),0),0)</f>
        <v>0</v>
      </c>
      <c r="O308" s="22">
        <f>IFERROR(VLOOKUP(C308,#REF!,MATCH("xG",#REF!,0),0),0)</f>
        <v>0</v>
      </c>
      <c r="P308" s="22">
        <f>IFERROR(VLOOKUP(D308,#REF!,MATCH("xG",#REF!,0),0),0)</f>
        <v>0</v>
      </c>
      <c r="Q308" s="92">
        <f>IFERROR(VLOOKUP($E308,OLD!$Q$1:$DZ$1000,MATCH("expected_goals",OLD!$Q$1:$DZ$1,0),0),0)</f>
        <v>25.5</v>
      </c>
      <c r="R308" s="22">
        <f>IFERROR(VLOOKUP(A308,#REF!,MATCH("xAG",#REF!,0),0),0)</f>
        <v>0</v>
      </c>
      <c r="S308" s="22">
        <f>IFERROR(VLOOKUP(B308,#REF!,MATCH("xAG",#REF!,0),0),0)</f>
        <v>0</v>
      </c>
      <c r="T308" s="22">
        <f>IFERROR(VLOOKUP(C308,#REF!,MATCH("xAG",#REF!,0),0),0)</f>
        <v>0</v>
      </c>
      <c r="U308" s="22">
        <f>IFERROR(VLOOKUP(D308,#REF!,MATCH("xAG",#REF!,0),0),0)</f>
        <v>0</v>
      </c>
      <c r="V308" s="92">
        <f>IFERROR(VLOOKUP($E308,OLD!$Q$1:$DZ$1000,MATCH("expected_assists",OLD!$Q$1:$DZ$1,0),0),0)</f>
        <v>2.67</v>
      </c>
      <c r="W308" s="93">
        <f>IFERROR(VLOOKUP($E308,OLD!$Q$1:$DZ$1000,MATCH("total_points",OLD!$Q$1:$DZ$1,0),0),0)</f>
        <v>239</v>
      </c>
      <c r="X308" s="27">
        <f>IFERROR(VLOOKUP(E308,OLD!$Q$1:$BZ$1000,MATCH("defensive_contribution",OLD!$Q$1:$BZ$1,0),0),"")</f>
        <v>104</v>
      </c>
      <c r="Z308" s="26" t="str">
        <f>API!O308&amp;" "&amp;API!Y308</f>
        <v>0 FALSE</v>
      </c>
      <c r="AA308" s="26">
        <f>API!AF308</f>
        <v>40</v>
      </c>
    </row>
    <row r="309" spans="1:27">
      <c r="A309" s="22" t="str">
        <f>IF([1]FINAL!A309=0,"",[1]FINAL!A309)</f>
        <v>Alexander Isak</v>
      </c>
      <c r="B309" s="22" t="str">
        <f>IF([1]FINAL!C309=0,"",[1]FINAL!C309)</f>
        <v>Isak</v>
      </c>
      <c r="C309" s="22" t="str">
        <f>IF([1]FINAL!E309=0,"",[1]FINAL!E309)</f>
        <v/>
      </c>
      <c r="D309" s="22" t="str">
        <f>IF([1]FINAL!G309=0,"",[1]FINAL!G309)</f>
        <v/>
      </c>
      <c r="E309" s="85">
        <f>[1]FINAL!$AO309</f>
        <v>379</v>
      </c>
      <c r="F309" s="26" t="str">
        <f>[1]FINAL!$V309</f>
        <v>LIV</v>
      </c>
      <c r="G309" s="27">
        <f>IFERROR(VLOOKUP($F309,Table2!$B$1:$C$21,MATCH("MP",Table2!$B$1:$C$1,0),0),"")</f>
        <v>38</v>
      </c>
      <c r="H309" s="23">
        <f>IFERROR(VLOOKUP(A309,PlayingTime!$B$1:$T$1001,MATCH("Min",PlayingTime!$B$2:$T$2,0),0),0)</f>
        <v>699</v>
      </c>
      <c r="I309" s="23">
        <f>IFERROR(VLOOKUP(B309,PlayingTime!$B$1:$T$1001,MATCH("Min",PlayingTime!$B$2:$T$2,0),0),0)</f>
        <v>0</v>
      </c>
      <c r="J309" s="23">
        <f>IFERROR(VLOOKUP(C309,PlayingTime!$B$1:$T$1001,MATCH("Min",PlayingTime!$B$2:$T$2,0),0),0)</f>
        <v>0</v>
      </c>
      <c r="K309" s="23">
        <f>IFERROR(VLOOKUP(D309,PlayingTime!$B$1:$T$1001,MATCH("Min",PlayingTime!$B$2:$T$2,0),0),0)</f>
        <v>0</v>
      </c>
      <c r="L309" s="93">
        <f>IFERROR(VLOOKUP($E309,OLD!$Q$1:$DZ$1000,MATCH("minutes",OLD!$Q$1:$DZ$1,0),0),0)</f>
        <v>694</v>
      </c>
      <c r="M309" s="22">
        <f>IFERROR(VLOOKUP(A309,#REF!,MATCH("xG",#REF!,0),0),0)</f>
        <v>0</v>
      </c>
      <c r="N309" s="22">
        <f>IFERROR(VLOOKUP(B309,#REF!,MATCH("xG",#REF!,0),0),0)</f>
        <v>0</v>
      </c>
      <c r="O309" s="22">
        <f>IFERROR(VLOOKUP(C309,#REF!,MATCH("xG",#REF!,0),0),0)</f>
        <v>0</v>
      </c>
      <c r="P309" s="22">
        <f>IFERROR(VLOOKUP(D309,#REF!,MATCH("xG",#REF!,0),0),0)</f>
        <v>0</v>
      </c>
      <c r="Q309" s="92">
        <f>IFERROR(VLOOKUP($E309,OLD!$Q$1:$DZ$1000,MATCH("expected_goals",OLD!$Q$1:$DZ$1,0),0),0)</f>
        <v>2.59</v>
      </c>
      <c r="R309" s="22">
        <f>IFERROR(VLOOKUP(A309,#REF!,MATCH("xAG",#REF!,0),0),0)</f>
        <v>0</v>
      </c>
      <c r="S309" s="22">
        <f>IFERROR(VLOOKUP(B309,#REF!,MATCH("xAG",#REF!,0),0),0)</f>
        <v>0</v>
      </c>
      <c r="T309" s="22">
        <f>IFERROR(VLOOKUP(C309,#REF!,MATCH("xAG",#REF!,0),0),0)</f>
        <v>0</v>
      </c>
      <c r="U309" s="22">
        <f>IFERROR(VLOOKUP(D309,#REF!,MATCH("xAG",#REF!,0),0),0)</f>
        <v>0</v>
      </c>
      <c r="V309" s="92">
        <f>IFERROR(VLOOKUP($E309,OLD!$Q$1:$DZ$1000,MATCH("expected_assists",OLD!$Q$1:$DZ$1,0),0),0)</f>
        <v>0.08</v>
      </c>
      <c r="W309" s="93">
        <f>IFERROR(VLOOKUP($E309,OLD!$Q$1:$DZ$1000,MATCH("total_points",OLD!$Q$1:$DZ$1,0),0),0)</f>
        <v>41</v>
      </c>
      <c r="X309" s="27">
        <f>IFERROR(VLOOKUP(E309,OLD!$Q$1:$BZ$1000,MATCH("defensive_contribution",OLD!$Q$1:$BZ$1,0),0),"")</f>
        <v>30</v>
      </c>
      <c r="Z309" s="26" t="str">
        <f>API!O309&amp;" "&amp;API!Y309</f>
        <v>0 FALSE</v>
      </c>
      <c r="AA309" s="26">
        <f>API!AF309</f>
        <v>40</v>
      </c>
    </row>
    <row r="310" spans="1:27">
      <c r="A310" s="22" t="str">
        <f>IF([1]FINAL!A310=0,"",[1]FINAL!A310)</f>
        <v>Igor Thiago Nascimento Rodrigues</v>
      </c>
      <c r="B310" s="22" t="str">
        <f>IF([1]FINAL!C310=0,"",[1]FINAL!C310)</f>
        <v>Thiago</v>
      </c>
      <c r="C310" s="22" t="str">
        <f>IF([1]FINAL!E310=0,"",[1]FINAL!E310)</f>
        <v>Igor Thiago</v>
      </c>
      <c r="D310" s="22" t="str">
        <f>IF([1]FINAL!G310=0,"",[1]FINAL!G310)</f>
        <v/>
      </c>
      <c r="E310" s="85">
        <f>[1]FINAL!$AO310</f>
        <v>106</v>
      </c>
      <c r="F310" s="26" t="str">
        <f>[1]FINAL!$V310</f>
        <v>BRE</v>
      </c>
      <c r="G310" s="27">
        <f>IFERROR(VLOOKUP($F310,Table2!$B$1:$C$21,MATCH("MP",Table2!$B$1:$C$1,0),0),"")</f>
        <v>38</v>
      </c>
      <c r="H310" s="23">
        <f>IFERROR(VLOOKUP(A310,PlayingTime!$B$1:$T$1001,MATCH("Min",PlayingTime!$B$2:$T$2,0),0),0)</f>
        <v>0</v>
      </c>
      <c r="I310" s="23">
        <f>IFERROR(VLOOKUP(B310,PlayingTime!$B$1:$T$1001,MATCH("Min",PlayingTime!$B$2:$T$2,0),0),0)</f>
        <v>0</v>
      </c>
      <c r="J310" s="23">
        <f>IFERROR(VLOOKUP(C310,PlayingTime!$B$1:$T$1001,MATCH("Min",PlayingTime!$B$2:$T$2,0),0),0)</f>
        <v>3282</v>
      </c>
      <c r="K310" s="23">
        <f>IFERROR(VLOOKUP(D310,PlayingTime!$B$1:$T$1001,MATCH("Min",PlayingTime!$B$2:$T$2,0),0),0)</f>
        <v>0</v>
      </c>
      <c r="L310" s="93">
        <f>IFERROR(VLOOKUP($E310,OLD!$Q$1:$DZ$1000,MATCH("minutes",OLD!$Q$1:$DZ$1,0),0),0)</f>
        <v>3282</v>
      </c>
      <c r="M310" s="22">
        <f>IFERROR(VLOOKUP(A310,#REF!,MATCH("xG",#REF!,0),0),0)</f>
        <v>0</v>
      </c>
      <c r="N310" s="22">
        <f>IFERROR(VLOOKUP(B310,#REF!,MATCH("xG",#REF!,0),0),0)</f>
        <v>0</v>
      </c>
      <c r="O310" s="22">
        <f>IFERROR(VLOOKUP(C310,#REF!,MATCH("xG",#REF!,0),0),0)</f>
        <v>0</v>
      </c>
      <c r="P310" s="22">
        <f>IFERROR(VLOOKUP(D310,#REF!,MATCH("xG",#REF!,0),0),0)</f>
        <v>0</v>
      </c>
      <c r="Q310" s="92">
        <f>IFERROR(VLOOKUP($E310,OLD!$Q$1:$DZ$1000,MATCH("expected_goals",OLD!$Q$1:$DZ$1,0),0),0)</f>
        <v>20.6</v>
      </c>
      <c r="R310" s="22">
        <f>IFERROR(VLOOKUP(A310,#REF!,MATCH("xAG",#REF!,0),0),0)</f>
        <v>0</v>
      </c>
      <c r="S310" s="22">
        <f>IFERROR(VLOOKUP(B310,#REF!,MATCH("xAG",#REF!,0),0),0)</f>
        <v>0</v>
      </c>
      <c r="T310" s="22">
        <f>IFERROR(VLOOKUP(C310,#REF!,MATCH("xAG",#REF!,0),0),0)</f>
        <v>0</v>
      </c>
      <c r="U310" s="22">
        <f>IFERROR(VLOOKUP(D310,#REF!,MATCH("xAG",#REF!,0),0),0)</f>
        <v>0</v>
      </c>
      <c r="V310" s="92">
        <f>IFERROR(VLOOKUP($E310,OLD!$Q$1:$DZ$1000,MATCH("expected_assists",OLD!$Q$1:$DZ$1,0),0),0)</f>
        <v>1.83</v>
      </c>
      <c r="W310" s="93">
        <f>IFERROR(VLOOKUP($E310,OLD!$Q$1:$DZ$1000,MATCH("total_points",OLD!$Q$1:$DZ$1,0),0),0)</f>
        <v>181</v>
      </c>
      <c r="X310" s="27">
        <f>IFERROR(VLOOKUP(E310,OLD!$Q$1:$BZ$1000,MATCH("defensive_contribution",OLD!$Q$1:$BZ$1,0),0),"")</f>
        <v>214</v>
      </c>
      <c r="Z310" s="26" t="str">
        <f>API!O310&amp;" "&amp;API!Y310</f>
        <v>0 FALSE</v>
      </c>
      <c r="AA310" s="26">
        <f>API!AF310</f>
        <v>40</v>
      </c>
    </row>
    <row r="311" spans="1:27">
      <c r="A311" s="22" t="str">
        <f>IF([1]FINAL!A311=0,"",[1]FINAL!A311)</f>
        <v>Ollie Watkins</v>
      </c>
      <c r="B311" s="22" t="str">
        <f>IF([1]FINAL!C311=0,"",[1]FINAL!C311)</f>
        <v>Watkins</v>
      </c>
      <c r="C311" s="22" t="str">
        <f>IF([1]FINAL!E311=0,"",[1]FINAL!E311)</f>
        <v/>
      </c>
      <c r="D311" s="22" t="str">
        <f>IF([1]FINAL!G311=0,"",[1]FINAL!G311)</f>
        <v/>
      </c>
      <c r="E311" s="85">
        <f>[1]FINAL!$AO311</f>
        <v>55</v>
      </c>
      <c r="F311" s="26" t="str">
        <f>[1]FINAL!$V311</f>
        <v>AVL</v>
      </c>
      <c r="G311" s="27">
        <f>IFERROR(VLOOKUP($F311,Table2!$B$1:$C$21,MATCH("MP",Table2!$B$1:$C$1,0),0),"")</f>
        <v>38</v>
      </c>
      <c r="H311" s="23">
        <f>IFERROR(VLOOKUP(A311,PlayingTime!$B$1:$T$1001,MATCH("Min",PlayingTime!$B$2:$T$2,0),0),0)</f>
        <v>2839</v>
      </c>
      <c r="I311" s="23">
        <f>IFERROR(VLOOKUP(B311,PlayingTime!$B$1:$T$1001,MATCH("Min",PlayingTime!$B$2:$T$2,0),0),0)</f>
        <v>0</v>
      </c>
      <c r="J311" s="23">
        <f>IFERROR(VLOOKUP(C311,PlayingTime!$B$1:$T$1001,MATCH("Min",PlayingTime!$B$2:$T$2,0),0),0)</f>
        <v>0</v>
      </c>
      <c r="K311" s="23">
        <f>IFERROR(VLOOKUP(D311,PlayingTime!$B$1:$T$1001,MATCH("Min",PlayingTime!$B$2:$T$2,0),0),0)</f>
        <v>0</v>
      </c>
      <c r="L311" s="93">
        <f>IFERROR(VLOOKUP($E311,OLD!$Q$1:$DZ$1000,MATCH("minutes",OLD!$Q$1:$DZ$1,0),0),0)</f>
        <v>2833</v>
      </c>
      <c r="M311" s="22">
        <f>IFERROR(VLOOKUP(A311,#REF!,MATCH("xG",#REF!,0),0),0)</f>
        <v>0</v>
      </c>
      <c r="N311" s="22">
        <f>IFERROR(VLOOKUP(B311,#REF!,MATCH("xG",#REF!,0),0),0)</f>
        <v>0</v>
      </c>
      <c r="O311" s="22">
        <f>IFERROR(VLOOKUP(C311,#REF!,MATCH("xG",#REF!,0),0),0)</f>
        <v>0</v>
      </c>
      <c r="P311" s="22">
        <f>IFERROR(VLOOKUP(D311,#REF!,MATCH("xG",#REF!,0),0),0)</f>
        <v>0</v>
      </c>
      <c r="Q311" s="92">
        <f>IFERROR(VLOOKUP($E311,OLD!$Q$1:$DZ$1000,MATCH("expected_goals",OLD!$Q$1:$DZ$1,0),0),0)</f>
        <v>15.4</v>
      </c>
      <c r="R311" s="22">
        <f>IFERROR(VLOOKUP(A311,#REF!,MATCH("xAG",#REF!,0),0),0)</f>
        <v>0</v>
      </c>
      <c r="S311" s="22">
        <f>IFERROR(VLOOKUP(B311,#REF!,MATCH("xAG",#REF!,0),0),0)</f>
        <v>0</v>
      </c>
      <c r="T311" s="22">
        <f>IFERROR(VLOOKUP(C311,#REF!,MATCH("xAG",#REF!,0),0),0)</f>
        <v>0</v>
      </c>
      <c r="U311" s="22">
        <f>IFERROR(VLOOKUP(D311,#REF!,MATCH("xAG",#REF!,0),0),0)</f>
        <v>0</v>
      </c>
      <c r="V311" s="92">
        <f>IFERROR(VLOOKUP($E311,OLD!$Q$1:$DZ$1000,MATCH("expected_assists",OLD!$Q$1:$DZ$1,0),0),0)</f>
        <v>1.18</v>
      </c>
      <c r="W311" s="93">
        <f>IFERROR(VLOOKUP($E311,OLD!$Q$1:$DZ$1000,MATCH("total_points",OLD!$Q$1:$DZ$1,0),0),0)</f>
        <v>167</v>
      </c>
      <c r="X311" s="27">
        <f>IFERROR(VLOOKUP(E311,OLD!$Q$1:$BZ$1000,MATCH("defensive_contribution",OLD!$Q$1:$BZ$1,0),0),"")</f>
        <v>94</v>
      </c>
      <c r="Z311" s="26" t="str">
        <f>API!O311&amp;" "&amp;API!Y311</f>
        <v>0 FALSE</v>
      </c>
      <c r="AA311" s="26">
        <f>API!AF311</f>
        <v>40</v>
      </c>
    </row>
    <row r="312" spans="1:27">
      <c r="A312" s="22" t="str">
        <f>IF([1]FINAL!A312=0,"",[1]FINAL!A312)</f>
        <v>João Pedro Junqueira de Jesus</v>
      </c>
      <c r="B312" s="22" t="str">
        <f>IF([1]FINAL!C312=0,"",[1]FINAL!C312)</f>
        <v>João Pedro</v>
      </c>
      <c r="C312" s="22" t="str">
        <f>IF([1]FINAL!E312=0,"",[1]FINAL!E312)</f>
        <v/>
      </c>
      <c r="D312" s="22" t="str">
        <f>IF([1]FINAL!G312=0,"",[1]FINAL!G312)</f>
        <v/>
      </c>
      <c r="E312" s="85">
        <f>[1]FINAL!$AO312</f>
        <v>165</v>
      </c>
      <c r="F312" s="26" t="str">
        <f>[1]FINAL!$V312</f>
        <v>CHE</v>
      </c>
      <c r="G312" s="27">
        <f>IFERROR(VLOOKUP($F312,Table2!$B$1:$C$21,MATCH("MP",Table2!$B$1:$C$1,0),0),"")</f>
        <v>38</v>
      </c>
      <c r="H312" s="23">
        <f>IFERROR(VLOOKUP(A312,PlayingTime!$B$1:$T$1001,MATCH("Min",PlayingTime!$B$2:$T$2,0),0),0)</f>
        <v>0</v>
      </c>
      <c r="I312" s="23">
        <f>IFERROR(VLOOKUP(B312,PlayingTime!$B$1:$T$1001,MATCH("Min",PlayingTime!$B$2:$T$2,0),0),0)</f>
        <v>2661</v>
      </c>
      <c r="J312" s="23">
        <f>IFERROR(VLOOKUP(C312,PlayingTime!$B$1:$T$1001,MATCH("Min",PlayingTime!$B$2:$T$2,0),0),0)</f>
        <v>0</v>
      </c>
      <c r="K312" s="23">
        <f>IFERROR(VLOOKUP(D312,PlayingTime!$B$1:$T$1001,MATCH("Min",PlayingTime!$B$2:$T$2,0),0),0)</f>
        <v>0</v>
      </c>
      <c r="L312" s="93">
        <f>IFERROR(VLOOKUP($E312,OLD!$Q$1:$DZ$1000,MATCH("minutes",OLD!$Q$1:$DZ$1,0),0),0)</f>
        <v>2658</v>
      </c>
      <c r="M312" s="22">
        <f>IFERROR(VLOOKUP(A312,#REF!,MATCH("xG",#REF!,0),0),0)</f>
        <v>0</v>
      </c>
      <c r="N312" s="22">
        <f>IFERROR(VLOOKUP(B312,#REF!,MATCH("xG",#REF!,0),0),0)</f>
        <v>0</v>
      </c>
      <c r="O312" s="22">
        <f>IFERROR(VLOOKUP(C312,#REF!,MATCH("xG",#REF!,0),0),0)</f>
        <v>0</v>
      </c>
      <c r="P312" s="22">
        <f>IFERROR(VLOOKUP(D312,#REF!,MATCH("xG",#REF!,0),0),0)</f>
        <v>0</v>
      </c>
      <c r="Q312" s="92">
        <f>IFERROR(VLOOKUP($E312,OLD!$Q$1:$DZ$1000,MATCH("expected_goals",OLD!$Q$1:$DZ$1,0),0),0)</f>
        <v>14.91</v>
      </c>
      <c r="R312" s="22">
        <f>IFERROR(VLOOKUP(A312,#REF!,MATCH("xAG",#REF!,0),0),0)</f>
        <v>0</v>
      </c>
      <c r="S312" s="22">
        <f>IFERROR(VLOOKUP(B312,#REF!,MATCH("xAG",#REF!,0),0),0)</f>
        <v>0</v>
      </c>
      <c r="T312" s="22">
        <f>IFERROR(VLOOKUP(C312,#REF!,MATCH("xAG",#REF!,0),0),0)</f>
        <v>0</v>
      </c>
      <c r="U312" s="22">
        <f>IFERROR(VLOOKUP(D312,#REF!,MATCH("xAG",#REF!,0),0),0)</f>
        <v>0</v>
      </c>
      <c r="V312" s="92">
        <f>IFERROR(VLOOKUP($E312,OLD!$Q$1:$DZ$1000,MATCH("expected_assists",OLD!$Q$1:$DZ$1,0),0),0)</f>
        <v>1.96</v>
      </c>
      <c r="W312" s="93">
        <f>IFERROR(VLOOKUP($E312,OLD!$Q$1:$DZ$1000,MATCH("total_points",OLD!$Q$1:$DZ$1,0),0),0)</f>
        <v>177</v>
      </c>
      <c r="X312" s="27">
        <f>IFERROR(VLOOKUP(E312,OLD!$Q$1:$BZ$1000,MATCH("defensive_contribution",OLD!$Q$1:$BZ$1,0),0),"")</f>
        <v>138</v>
      </c>
      <c r="Z312" s="26" t="str">
        <f>API!O312&amp;" "&amp;API!Y312</f>
        <v>0 FALSE</v>
      </c>
      <c r="AA312" s="26">
        <f>API!AF312</f>
        <v>40</v>
      </c>
    </row>
    <row r="313" spans="1:27">
      <c r="A313" s="22" t="str">
        <f>IF([1]FINAL!A313=0,"",[1]FINAL!A313)</f>
        <v>Viktor Gyökeres</v>
      </c>
      <c r="B313" s="22" t="str">
        <f>IF([1]FINAL!C313=0,"",[1]FINAL!C313)</f>
        <v>Gyökeres</v>
      </c>
      <c r="C313" s="22" t="str">
        <f>IF([1]FINAL!E313=0,"",[1]FINAL!E313)</f>
        <v/>
      </c>
      <c r="D313" s="22" t="str">
        <f>IF([1]FINAL!G313=0,"",[1]FINAL!G313)</f>
        <v/>
      </c>
      <c r="E313" s="85">
        <f>[1]FINAL!$AO313</f>
        <v>25</v>
      </c>
      <c r="F313" s="26" t="str">
        <f>[1]FINAL!$V313</f>
        <v>ARS</v>
      </c>
      <c r="G313" s="27">
        <f>IFERROR(VLOOKUP($F313,Table2!$B$1:$C$21,MATCH("MP",Table2!$B$1:$C$1,0),0),"")</f>
        <v>38</v>
      </c>
      <c r="H313" s="23">
        <f>IFERROR(VLOOKUP(A313,PlayingTime!$B$1:$T$1001,MATCH("Min",PlayingTime!$B$2:$T$2,0),0),0)</f>
        <v>2224</v>
      </c>
      <c r="I313" s="23">
        <f>IFERROR(VLOOKUP(B313,PlayingTime!$B$1:$T$1001,MATCH("Min",PlayingTime!$B$2:$T$2,0),0),0)</f>
        <v>0</v>
      </c>
      <c r="J313" s="23">
        <f>IFERROR(VLOOKUP(C313,PlayingTime!$B$1:$T$1001,MATCH("Min",PlayingTime!$B$2:$T$2,0),0),0)</f>
        <v>0</v>
      </c>
      <c r="K313" s="23">
        <f>IFERROR(VLOOKUP(D313,PlayingTime!$B$1:$T$1001,MATCH("Min",PlayingTime!$B$2:$T$2,0),0),0)</f>
        <v>0</v>
      </c>
      <c r="L313" s="93">
        <f>IFERROR(VLOOKUP($E313,OLD!$Q$1:$DZ$1000,MATCH("minutes",OLD!$Q$1:$DZ$1,0),0),0)</f>
        <v>2217</v>
      </c>
      <c r="M313" s="22">
        <f>IFERROR(VLOOKUP(A313,#REF!,MATCH("xG",#REF!,0),0),0)</f>
        <v>0</v>
      </c>
      <c r="N313" s="22">
        <f>IFERROR(VLOOKUP(B313,#REF!,MATCH("xG",#REF!,0),0),0)</f>
        <v>0</v>
      </c>
      <c r="O313" s="22">
        <f>IFERROR(VLOOKUP(C313,#REF!,MATCH("xG",#REF!,0),0),0)</f>
        <v>0</v>
      </c>
      <c r="P313" s="22">
        <f>IFERROR(VLOOKUP(D313,#REF!,MATCH("xG",#REF!,0),0),0)</f>
        <v>0</v>
      </c>
      <c r="Q313" s="92">
        <f>IFERROR(VLOOKUP($E313,OLD!$Q$1:$DZ$1000,MATCH("expected_goals",OLD!$Q$1:$DZ$1,0),0),0)</f>
        <v>12.26</v>
      </c>
      <c r="R313" s="22">
        <f>IFERROR(VLOOKUP(A313,#REF!,MATCH("xAG",#REF!,0),0),0)</f>
        <v>0</v>
      </c>
      <c r="S313" s="22">
        <f>IFERROR(VLOOKUP(B313,#REF!,MATCH("xAG",#REF!,0),0),0)</f>
        <v>0</v>
      </c>
      <c r="T313" s="22">
        <f>IFERROR(VLOOKUP(C313,#REF!,MATCH("xAG",#REF!,0),0),0)</f>
        <v>0</v>
      </c>
      <c r="U313" s="22">
        <f>IFERROR(VLOOKUP(D313,#REF!,MATCH("xAG",#REF!,0),0),0)</f>
        <v>0</v>
      </c>
      <c r="V313" s="92">
        <f>IFERROR(VLOOKUP($E313,OLD!$Q$1:$DZ$1000,MATCH("expected_assists",OLD!$Q$1:$DZ$1,0),0),0)</f>
        <v>1.94</v>
      </c>
      <c r="W313" s="93">
        <f>IFERROR(VLOOKUP($E313,OLD!$Q$1:$DZ$1000,MATCH("total_points",OLD!$Q$1:$DZ$1,0),0),0)</f>
        <v>128</v>
      </c>
      <c r="X313" s="27">
        <f>IFERROR(VLOOKUP(E313,OLD!$Q$1:$BZ$1000,MATCH("defensive_contribution",OLD!$Q$1:$BZ$1,0),0),"")</f>
        <v>85</v>
      </c>
      <c r="Z313" s="26" t="str">
        <f>API!O313&amp;" "&amp;API!Y313</f>
        <v>0 FALSE</v>
      </c>
      <c r="AA313" s="26">
        <f>API!AF313</f>
        <v>40</v>
      </c>
    </row>
    <row r="314" spans="1:27">
      <c r="A314" s="22" t="str">
        <f>IF([1]FINAL!A314=0,"",[1]FINAL!A314)</f>
        <v>Hugo Ekitiké</v>
      </c>
      <c r="B314" s="22" t="str">
        <f>IF([1]FINAL!C314=0,"",[1]FINAL!C314)</f>
        <v>Ekitiké</v>
      </c>
      <c r="C314" s="22" t="str">
        <f>IF([1]FINAL!E314=0,"",[1]FINAL!E314)</f>
        <v>Hugo Ekitike</v>
      </c>
      <c r="D314" s="22" t="str">
        <f>IF([1]FINAL!G314=0,"",[1]FINAL!G314)</f>
        <v/>
      </c>
      <c r="E314" s="85">
        <f>[1]FINAL!$AO314</f>
        <v>380</v>
      </c>
      <c r="F314" s="26" t="str">
        <f>[1]FINAL!$V314</f>
        <v>LIV</v>
      </c>
      <c r="G314" s="27">
        <f>IFERROR(VLOOKUP($F314,Table2!$B$1:$C$21,MATCH("MP",Table2!$B$1:$C$1,0),0),"")</f>
        <v>38</v>
      </c>
      <c r="H314" s="23">
        <f>IFERROR(VLOOKUP(A314,PlayingTime!$B$1:$T$1001,MATCH("Min",PlayingTime!$B$2:$T$2,0),0),0)</f>
        <v>0</v>
      </c>
      <c r="I314" s="23">
        <f>IFERROR(VLOOKUP(B314,PlayingTime!$B$1:$T$1001,MATCH("Min",PlayingTime!$B$2:$T$2,0),0),0)</f>
        <v>0</v>
      </c>
      <c r="J314" s="23">
        <f>IFERROR(VLOOKUP(C314,PlayingTime!$B$1:$T$1001,MATCH("Min",PlayingTime!$B$2:$T$2,0),0),0)</f>
        <v>1803</v>
      </c>
      <c r="K314" s="23">
        <f>IFERROR(VLOOKUP(D314,PlayingTime!$B$1:$T$1001,MATCH("Min",PlayingTime!$B$2:$T$2,0),0),0)</f>
        <v>0</v>
      </c>
      <c r="L314" s="93">
        <f>IFERROR(VLOOKUP($E314,OLD!$Q$1:$DZ$1000,MATCH("minutes",OLD!$Q$1:$DZ$1,0),0),0)</f>
        <v>1797</v>
      </c>
      <c r="M314" s="22">
        <f>IFERROR(VLOOKUP(A314,#REF!,MATCH("xG",#REF!,0),0),0)</f>
        <v>0</v>
      </c>
      <c r="N314" s="22">
        <f>IFERROR(VLOOKUP(B314,#REF!,MATCH("xG",#REF!,0),0),0)</f>
        <v>0</v>
      </c>
      <c r="O314" s="22">
        <f>IFERROR(VLOOKUP(C314,#REF!,MATCH("xG",#REF!,0),0),0)</f>
        <v>0</v>
      </c>
      <c r="P314" s="22">
        <f>IFERROR(VLOOKUP(D314,#REF!,MATCH("xG",#REF!,0),0),0)</f>
        <v>0</v>
      </c>
      <c r="Q314" s="92">
        <f>IFERROR(VLOOKUP($E314,OLD!$Q$1:$DZ$1000,MATCH("expected_goals",OLD!$Q$1:$DZ$1,0),0),0)</f>
        <v>10.1</v>
      </c>
      <c r="R314" s="22">
        <f>IFERROR(VLOOKUP(A314,#REF!,MATCH("xAG",#REF!,0),0),0)</f>
        <v>0</v>
      </c>
      <c r="S314" s="22">
        <f>IFERROR(VLOOKUP(B314,#REF!,MATCH("xAG",#REF!,0),0),0)</f>
        <v>0</v>
      </c>
      <c r="T314" s="22">
        <f>IFERROR(VLOOKUP(C314,#REF!,MATCH("xAG",#REF!,0),0),0)</f>
        <v>0</v>
      </c>
      <c r="U314" s="22">
        <f>IFERROR(VLOOKUP(D314,#REF!,MATCH("xAG",#REF!,0),0),0)</f>
        <v>0</v>
      </c>
      <c r="V314" s="92">
        <f>IFERROR(VLOOKUP($E314,OLD!$Q$1:$DZ$1000,MATCH("expected_assists",OLD!$Q$1:$DZ$1,0),0),0)</f>
        <v>2.4500000000000002</v>
      </c>
      <c r="W314" s="93">
        <f>IFERROR(VLOOKUP($E314,OLD!$Q$1:$DZ$1000,MATCH("total_points",OLD!$Q$1:$DZ$1,0),0),0)</f>
        <v>125</v>
      </c>
      <c r="X314" s="27">
        <f>IFERROR(VLOOKUP(E314,OLD!$Q$1:$BZ$1000,MATCH("defensive_contribution",OLD!$Q$1:$BZ$1,0),0),"")</f>
        <v>85</v>
      </c>
      <c r="Z314" s="26" t="str">
        <f>API!O314&amp;" "&amp;API!Y314</f>
        <v>0 FALSE</v>
      </c>
      <c r="AA314" s="26">
        <f>API!AF314</f>
        <v>40</v>
      </c>
    </row>
    <row r="315" spans="1:27">
      <c r="A315" s="22" t="str">
        <f>IF([1]FINAL!A315=0,"",[1]FINAL!A315)</f>
        <v>Kai Havertz</v>
      </c>
      <c r="B315" s="22" t="str">
        <f>IF([1]FINAL!C315=0,"",[1]FINAL!C315)</f>
        <v>Havertz</v>
      </c>
      <c r="C315" s="22" t="str">
        <f>IF([1]FINAL!E315=0,"",[1]FINAL!E315)</f>
        <v/>
      </c>
      <c r="D315" s="22" t="str">
        <f>IF([1]FINAL!G315=0,"",[1]FINAL!G315)</f>
        <v/>
      </c>
      <c r="E315" s="85">
        <f>[1]FINAL!$AO315</f>
        <v>26</v>
      </c>
      <c r="F315" s="26" t="str">
        <f>[1]FINAL!$V315</f>
        <v>ARS</v>
      </c>
      <c r="G315" s="27">
        <f>IFERROR(VLOOKUP($F315,Table2!$B$1:$C$21,MATCH("MP",Table2!$B$1:$C$1,0),0),"")</f>
        <v>38</v>
      </c>
      <c r="H315" s="23">
        <f>IFERROR(VLOOKUP(A315,PlayingTime!$B$1:$T$1001,MATCH("Min",PlayingTime!$B$2:$T$2,0),0),0)</f>
        <v>581</v>
      </c>
      <c r="I315" s="23">
        <f>IFERROR(VLOOKUP(B315,PlayingTime!$B$1:$T$1001,MATCH("Min",PlayingTime!$B$2:$T$2,0),0),0)</f>
        <v>0</v>
      </c>
      <c r="J315" s="23">
        <f>IFERROR(VLOOKUP(C315,PlayingTime!$B$1:$T$1001,MATCH("Min",PlayingTime!$B$2:$T$2,0),0),0)</f>
        <v>0</v>
      </c>
      <c r="K315" s="23">
        <f>IFERROR(VLOOKUP(D315,PlayingTime!$B$1:$T$1001,MATCH("Min",PlayingTime!$B$2:$T$2,0),0),0)</f>
        <v>0</v>
      </c>
      <c r="L315" s="93">
        <f>IFERROR(VLOOKUP($E315,OLD!$Q$1:$DZ$1000,MATCH("minutes",OLD!$Q$1:$DZ$1,0),0),0)</f>
        <v>577</v>
      </c>
      <c r="M315" s="22">
        <f>IFERROR(VLOOKUP(A315,#REF!,MATCH("xG",#REF!,0),0),0)</f>
        <v>0</v>
      </c>
      <c r="N315" s="22">
        <f>IFERROR(VLOOKUP(B315,#REF!,MATCH("xG",#REF!,0),0),0)</f>
        <v>0</v>
      </c>
      <c r="O315" s="22">
        <f>IFERROR(VLOOKUP(C315,#REF!,MATCH("xG",#REF!,0),0),0)</f>
        <v>0</v>
      </c>
      <c r="P315" s="22">
        <f>IFERROR(VLOOKUP(D315,#REF!,MATCH("xG",#REF!,0),0),0)</f>
        <v>0</v>
      </c>
      <c r="Q315" s="92">
        <f>IFERROR(VLOOKUP($E315,OLD!$Q$1:$DZ$1000,MATCH("expected_goals",OLD!$Q$1:$DZ$1,0),0),0)</f>
        <v>3.31</v>
      </c>
      <c r="R315" s="22">
        <f>IFERROR(VLOOKUP(A315,#REF!,MATCH("xAG",#REF!,0),0),0)</f>
        <v>0</v>
      </c>
      <c r="S315" s="22">
        <f>IFERROR(VLOOKUP(B315,#REF!,MATCH("xAG",#REF!,0),0),0)</f>
        <v>0</v>
      </c>
      <c r="T315" s="22">
        <f>IFERROR(VLOOKUP(C315,#REF!,MATCH("xAG",#REF!,0),0),0)</f>
        <v>0</v>
      </c>
      <c r="U315" s="22">
        <f>IFERROR(VLOOKUP(D315,#REF!,MATCH("xAG",#REF!,0),0),0)</f>
        <v>0</v>
      </c>
      <c r="V315" s="92">
        <f>IFERROR(VLOOKUP($E315,OLD!$Q$1:$DZ$1000,MATCH("expected_assists",OLD!$Q$1:$DZ$1,0),0),0)</f>
        <v>0.64</v>
      </c>
      <c r="W315" s="93">
        <f>IFERROR(VLOOKUP($E315,OLD!$Q$1:$DZ$1000,MATCH("total_points",OLD!$Q$1:$DZ$1,0),0),0)</f>
        <v>36</v>
      </c>
      <c r="X315" s="27">
        <f>IFERROR(VLOOKUP(E315,OLD!$Q$1:$BZ$1000,MATCH("defensive_contribution",OLD!$Q$1:$BZ$1,0),0),"")</f>
        <v>32</v>
      </c>
      <c r="Z315" s="26" t="str">
        <f>API!O315&amp;" "&amp;API!Y315</f>
        <v>0 FALSE</v>
      </c>
      <c r="AA315" s="26">
        <f>API!AF315</f>
        <v>40</v>
      </c>
    </row>
    <row r="316" spans="1:27">
      <c r="A316" s="22" t="str">
        <f>IF([1]FINAL!A316=0,"",[1]FINAL!A316)</f>
        <v>Benjamin Sesko</v>
      </c>
      <c r="B316" s="22" t="str">
        <f>IF([1]FINAL!C316=0,"",[1]FINAL!C316)</f>
        <v>Šeško</v>
      </c>
      <c r="C316" s="22" t="str">
        <f>IF([1]FINAL!E316=0,"",[1]FINAL!E316)</f>
        <v>Benjamin Šeško</v>
      </c>
      <c r="D316" s="22" t="str">
        <f>IF([1]FINAL!G316=0,"",[1]FINAL!G316)</f>
        <v/>
      </c>
      <c r="E316" s="85">
        <f>[1]FINAL!$AO316</f>
        <v>439</v>
      </c>
      <c r="F316" s="26" t="str">
        <f>[1]FINAL!$V316</f>
        <v>MUN</v>
      </c>
      <c r="G316" s="27">
        <f>IFERROR(VLOOKUP($F316,Table2!$B$1:$C$21,MATCH("MP",Table2!$B$1:$C$1,0),0),"")</f>
        <v>38</v>
      </c>
      <c r="H316" s="23">
        <f>IFERROR(VLOOKUP(A316,PlayingTime!$B$1:$T$1001,MATCH("Min",PlayingTime!$B$2:$T$2,0),0),0)</f>
        <v>0</v>
      </c>
      <c r="I316" s="23">
        <f>IFERROR(VLOOKUP(B316,PlayingTime!$B$1:$T$1001,MATCH("Min",PlayingTime!$B$2:$T$2,0),0),0)</f>
        <v>0</v>
      </c>
      <c r="J316" s="23">
        <f>IFERROR(VLOOKUP(C316,PlayingTime!$B$1:$T$1001,MATCH("Min",PlayingTime!$B$2:$T$2,0),0),0)</f>
        <v>1643</v>
      </c>
      <c r="K316" s="23">
        <f>IFERROR(VLOOKUP(D316,PlayingTime!$B$1:$T$1001,MATCH("Min",PlayingTime!$B$2:$T$2,0),0),0)</f>
        <v>0</v>
      </c>
      <c r="L316" s="93">
        <f>IFERROR(VLOOKUP($E316,OLD!$Q$1:$DZ$1000,MATCH("minutes",OLD!$Q$1:$DZ$1,0),0),0)</f>
        <v>1630</v>
      </c>
      <c r="M316" s="22">
        <f>IFERROR(VLOOKUP(A316,#REF!,MATCH("xG",#REF!,0),0),0)</f>
        <v>0</v>
      </c>
      <c r="N316" s="22">
        <f>IFERROR(VLOOKUP(B316,#REF!,MATCH("xG",#REF!,0),0),0)</f>
        <v>0</v>
      </c>
      <c r="O316" s="22">
        <f>IFERROR(VLOOKUP(C316,#REF!,MATCH("xG",#REF!,0),0),0)</f>
        <v>0</v>
      </c>
      <c r="P316" s="22">
        <f>IFERROR(VLOOKUP(D316,#REF!,MATCH("xG",#REF!,0),0),0)</f>
        <v>0</v>
      </c>
      <c r="Q316" s="92">
        <f>IFERROR(VLOOKUP($E316,OLD!$Q$1:$DZ$1000,MATCH("expected_goals",OLD!$Q$1:$DZ$1,0),0),0)</f>
        <v>9.2100000000000009</v>
      </c>
      <c r="R316" s="22">
        <f>IFERROR(VLOOKUP(A316,#REF!,MATCH("xAG",#REF!,0),0),0)</f>
        <v>0</v>
      </c>
      <c r="S316" s="22">
        <f>IFERROR(VLOOKUP(B316,#REF!,MATCH("xAG",#REF!,0),0),0)</f>
        <v>0</v>
      </c>
      <c r="T316" s="22">
        <f>IFERROR(VLOOKUP(C316,#REF!,MATCH("xAG",#REF!,0),0),0)</f>
        <v>0</v>
      </c>
      <c r="U316" s="22">
        <f>IFERROR(VLOOKUP(D316,#REF!,MATCH("xAG",#REF!,0),0),0)</f>
        <v>0</v>
      </c>
      <c r="V316" s="92">
        <f>IFERROR(VLOOKUP($E316,OLD!$Q$1:$DZ$1000,MATCH("expected_assists",OLD!$Q$1:$DZ$1,0),0),0)</f>
        <v>0.28000000000000003</v>
      </c>
      <c r="W316" s="93">
        <f>IFERROR(VLOOKUP($E316,OLD!$Q$1:$DZ$1000,MATCH("total_points",OLD!$Q$1:$DZ$1,0),0),0)</f>
        <v>111</v>
      </c>
      <c r="X316" s="27">
        <f>IFERROR(VLOOKUP(E316,OLD!$Q$1:$BZ$1000,MATCH("defensive_contribution",OLD!$Q$1:$BZ$1,0),0),"")</f>
        <v>64</v>
      </c>
      <c r="Z316" s="26" t="str">
        <f>API!O316&amp;" "&amp;API!Y316</f>
        <v>0 FALSE</v>
      </c>
      <c r="AA316" s="26">
        <f>API!AF316</f>
        <v>40</v>
      </c>
    </row>
    <row r="317" spans="1:27">
      <c r="A317" s="22" t="str">
        <f>IF([1]FINAL!A317=0,"",[1]FINAL!A317)</f>
        <v>Omar Marmoush</v>
      </c>
      <c r="B317" s="22" t="str">
        <f>IF([1]FINAL!C317=0,"",[1]FINAL!C317)</f>
        <v>Marmoush</v>
      </c>
      <c r="C317" s="22" t="str">
        <f>IF([1]FINAL!E317=0,"",[1]FINAL!E317)</f>
        <v/>
      </c>
      <c r="D317" s="22" t="str">
        <f>IF([1]FINAL!G317=0,"",[1]FINAL!G317)</f>
        <v/>
      </c>
      <c r="E317" s="85">
        <f>[1]FINAL!$AO317</f>
        <v>401</v>
      </c>
      <c r="F317" s="26" t="str">
        <f>[1]FINAL!$V317</f>
        <v>MCI</v>
      </c>
      <c r="G317" s="27">
        <f>IFERROR(VLOOKUP($F317,Table2!$B$1:$C$21,MATCH("MP",Table2!$B$1:$C$1,0),0),"")</f>
        <v>38</v>
      </c>
      <c r="H317" s="23">
        <f>IFERROR(VLOOKUP(A317,PlayingTime!$B$1:$T$1001,MATCH("Min",PlayingTime!$B$2:$T$2,0),0),0)</f>
        <v>700</v>
      </c>
      <c r="I317" s="23">
        <f>IFERROR(VLOOKUP(B317,PlayingTime!$B$1:$T$1001,MATCH("Min",PlayingTime!$B$2:$T$2,0),0),0)</f>
        <v>0</v>
      </c>
      <c r="J317" s="23">
        <f>IFERROR(VLOOKUP(C317,PlayingTime!$B$1:$T$1001,MATCH("Min",PlayingTime!$B$2:$T$2,0),0),0)</f>
        <v>0</v>
      </c>
      <c r="K317" s="23">
        <f>IFERROR(VLOOKUP(D317,PlayingTime!$B$1:$T$1001,MATCH("Min",PlayingTime!$B$2:$T$2,0),0),0)</f>
        <v>0</v>
      </c>
      <c r="L317" s="93">
        <f>IFERROR(VLOOKUP($E317,OLD!$Q$1:$DZ$1000,MATCH("minutes",OLD!$Q$1:$DZ$1,0),0),0)</f>
        <v>691</v>
      </c>
      <c r="M317" s="22">
        <f>IFERROR(VLOOKUP(A317,#REF!,MATCH("xG",#REF!,0),0),0)</f>
        <v>0</v>
      </c>
      <c r="N317" s="22">
        <f>IFERROR(VLOOKUP(B317,#REF!,MATCH("xG",#REF!,0),0),0)</f>
        <v>0</v>
      </c>
      <c r="O317" s="22">
        <f>IFERROR(VLOOKUP(C317,#REF!,MATCH("xG",#REF!,0),0),0)</f>
        <v>0</v>
      </c>
      <c r="P317" s="22">
        <f>IFERROR(VLOOKUP(D317,#REF!,MATCH("xG",#REF!,0),0),0)</f>
        <v>0</v>
      </c>
      <c r="Q317" s="92">
        <f>IFERROR(VLOOKUP($E317,OLD!$Q$1:$DZ$1000,MATCH("expected_goals",OLD!$Q$1:$DZ$1,0),0),0)</f>
        <v>2.78</v>
      </c>
      <c r="R317" s="22">
        <f>IFERROR(VLOOKUP(A317,#REF!,MATCH("xAG",#REF!,0),0),0)</f>
        <v>0</v>
      </c>
      <c r="S317" s="22">
        <f>IFERROR(VLOOKUP(B317,#REF!,MATCH("xAG",#REF!,0),0),0)</f>
        <v>0</v>
      </c>
      <c r="T317" s="22">
        <f>IFERROR(VLOOKUP(C317,#REF!,MATCH("xAG",#REF!,0),0),0)</f>
        <v>0</v>
      </c>
      <c r="U317" s="22">
        <f>IFERROR(VLOOKUP(D317,#REF!,MATCH("xAG",#REF!,0),0),0)</f>
        <v>0</v>
      </c>
      <c r="V317" s="92">
        <f>IFERROR(VLOOKUP($E317,OLD!$Q$1:$DZ$1000,MATCH("expected_assists",OLD!$Q$1:$DZ$1,0),0),0)</f>
        <v>0.77</v>
      </c>
      <c r="W317" s="93">
        <f>IFERROR(VLOOKUP($E317,OLD!$Q$1:$DZ$1000,MATCH("total_points",OLD!$Q$1:$DZ$1,0),0),0)</f>
        <v>56</v>
      </c>
      <c r="X317" s="27">
        <f>IFERROR(VLOOKUP(E317,OLD!$Q$1:$BZ$1000,MATCH("defensive_contribution",OLD!$Q$1:$BZ$1,0),0),"")</f>
        <v>39</v>
      </c>
      <c r="Z317" s="26" t="str">
        <f>API!O317&amp;" "&amp;API!Y317</f>
        <v>0 FALSE</v>
      </c>
      <c r="AA317" s="26">
        <f>API!AF317</f>
        <v>40</v>
      </c>
    </row>
    <row r="318" spans="1:27">
      <c r="A318" s="22" t="str">
        <f>IF([1]FINAL!A318=0,"",[1]FINAL!A318)</f>
        <v>Jean-Philippe Mateta</v>
      </c>
      <c r="B318" s="22" t="str">
        <f>IF([1]FINAL!C318=0,"",[1]FINAL!C318)</f>
        <v>Mateta</v>
      </c>
      <c r="C318" s="22" t="str">
        <f>IF([1]FINAL!E318=0,"",[1]FINAL!E318)</f>
        <v/>
      </c>
      <c r="D318" s="22" t="str">
        <f>IF([1]FINAL!G318=0,"",[1]FINAL!G318)</f>
        <v/>
      </c>
      <c r="E318" s="85">
        <f>[1]FINAL!$AO318</f>
        <v>223</v>
      </c>
      <c r="F318" s="26" t="str">
        <f>[1]FINAL!$V318</f>
        <v>CRY</v>
      </c>
      <c r="G318" s="27">
        <f>IFERROR(VLOOKUP($F318,Table2!$B$1:$C$21,MATCH("MP",Table2!$B$1:$C$1,0),0),"")</f>
        <v>38</v>
      </c>
      <c r="H318" s="23">
        <f>IFERROR(VLOOKUP(A318,PlayingTime!$B$1:$T$1001,MATCH("Min",PlayingTime!$B$2:$T$2,0),0),0)</f>
        <v>2218</v>
      </c>
      <c r="I318" s="23">
        <f>IFERROR(VLOOKUP(B318,PlayingTime!$B$1:$T$1001,MATCH("Min",PlayingTime!$B$2:$T$2,0),0),0)</f>
        <v>0</v>
      </c>
      <c r="J318" s="23">
        <f>IFERROR(VLOOKUP(C318,PlayingTime!$B$1:$T$1001,MATCH("Min",PlayingTime!$B$2:$T$2,0),0),0)</f>
        <v>0</v>
      </c>
      <c r="K318" s="23">
        <f>IFERROR(VLOOKUP(D318,PlayingTime!$B$1:$T$1001,MATCH("Min",PlayingTime!$B$2:$T$2,0),0),0)</f>
        <v>0</v>
      </c>
      <c r="L318" s="93">
        <f>IFERROR(VLOOKUP($E318,OLD!$Q$1:$DZ$1000,MATCH("minutes",OLD!$Q$1:$DZ$1,0),0),0)</f>
        <v>2210</v>
      </c>
      <c r="M318" s="22">
        <f>IFERROR(VLOOKUP(A318,#REF!,MATCH("xG",#REF!,0),0),0)</f>
        <v>0</v>
      </c>
      <c r="N318" s="22">
        <f>IFERROR(VLOOKUP(B318,#REF!,MATCH("xG",#REF!,0),0),0)</f>
        <v>0</v>
      </c>
      <c r="O318" s="22">
        <f>IFERROR(VLOOKUP(C318,#REF!,MATCH("xG",#REF!,0),0),0)</f>
        <v>0</v>
      </c>
      <c r="P318" s="22">
        <f>IFERROR(VLOOKUP(D318,#REF!,MATCH("xG",#REF!,0),0),0)</f>
        <v>0</v>
      </c>
      <c r="Q318" s="92">
        <f>IFERROR(VLOOKUP($E318,OLD!$Q$1:$DZ$1000,MATCH("expected_goals",OLD!$Q$1:$DZ$1,0),0),0)</f>
        <v>14.42</v>
      </c>
      <c r="R318" s="22">
        <f>IFERROR(VLOOKUP(A318,#REF!,MATCH("xAG",#REF!,0),0),0)</f>
        <v>0</v>
      </c>
      <c r="S318" s="22">
        <f>IFERROR(VLOOKUP(B318,#REF!,MATCH("xAG",#REF!,0),0),0)</f>
        <v>0</v>
      </c>
      <c r="T318" s="22">
        <f>IFERROR(VLOOKUP(C318,#REF!,MATCH("xAG",#REF!,0),0),0)</f>
        <v>0</v>
      </c>
      <c r="U318" s="22">
        <f>IFERROR(VLOOKUP(D318,#REF!,MATCH("xAG",#REF!,0),0),0)</f>
        <v>0</v>
      </c>
      <c r="V318" s="92">
        <f>IFERROR(VLOOKUP($E318,OLD!$Q$1:$DZ$1000,MATCH("expected_assists",OLD!$Q$1:$DZ$1,0),0),0)</f>
        <v>1.32</v>
      </c>
      <c r="W318" s="93">
        <f>IFERROR(VLOOKUP($E318,OLD!$Q$1:$DZ$1000,MATCH("total_points",OLD!$Q$1:$DZ$1,0),0),0)</f>
        <v>114</v>
      </c>
      <c r="X318" s="27">
        <f>IFERROR(VLOOKUP(E318,OLD!$Q$1:$BZ$1000,MATCH("defensive_contribution",OLD!$Q$1:$BZ$1,0),0),"")</f>
        <v>125</v>
      </c>
      <c r="Z318" s="26" t="str">
        <f>API!O318&amp;" "&amp;API!Y318</f>
        <v>0 FALSE</v>
      </c>
      <c r="AA318" s="26">
        <f>API!AF318</f>
        <v>40</v>
      </c>
    </row>
    <row r="319" spans="1:27">
      <c r="A319" s="22" t="str">
        <f>IF([1]FINAL!A319=0,"",[1]FINAL!A319)</f>
        <v>Nicolas Jackson</v>
      </c>
      <c r="B319" s="22" t="str">
        <f>IF([1]FINAL!C319=0,"",[1]FINAL!C319)</f>
        <v>N.Jackson</v>
      </c>
      <c r="C319" s="22" t="str">
        <f>IF([1]FINAL!E319=0,"",[1]FINAL!E319)</f>
        <v/>
      </c>
      <c r="D319" s="22" t="str">
        <f>IF([1]FINAL!G319=0,"",[1]FINAL!G319)</f>
        <v/>
      </c>
      <c r="E319" s="85">
        <f>[1]FINAL!$AO319</f>
        <v>166</v>
      </c>
      <c r="F319" s="26" t="str">
        <f>[1]FINAL!$V319</f>
        <v>CHE</v>
      </c>
      <c r="G319" s="27">
        <f>IFERROR(VLOOKUP($F319,Table2!$B$1:$C$21,MATCH("MP",Table2!$B$1:$C$1,0),0),"")</f>
        <v>38</v>
      </c>
      <c r="H319" s="23">
        <f>IFERROR(VLOOKUP(A319,PlayingTime!$B$1:$T$1001,MATCH("Min",PlayingTime!$B$2:$T$2,0),0),0)</f>
        <v>0</v>
      </c>
      <c r="I319" s="23">
        <f>IFERROR(VLOOKUP(B319,PlayingTime!$B$1:$T$1001,MATCH("Min",PlayingTime!$B$2:$T$2,0),0),0)</f>
        <v>0</v>
      </c>
      <c r="J319" s="23">
        <f>IFERROR(VLOOKUP(C319,PlayingTime!$B$1:$T$1001,MATCH("Min",PlayingTime!$B$2:$T$2,0),0),0)</f>
        <v>0</v>
      </c>
      <c r="K319" s="23">
        <f>IFERROR(VLOOKUP(D319,PlayingTime!$B$1:$T$1001,MATCH("Min",PlayingTime!$B$2:$T$2,0),0),0)</f>
        <v>0</v>
      </c>
      <c r="L319" s="93">
        <f>IFERROR(VLOOKUP($E319,OLD!$Q$1:$DZ$1000,MATCH("minutes",OLD!$Q$1:$DZ$1,0),0),0)</f>
        <v>0</v>
      </c>
      <c r="M319" s="22">
        <f>IFERROR(VLOOKUP(A319,#REF!,MATCH("xG",#REF!,0),0),0)</f>
        <v>0</v>
      </c>
      <c r="N319" s="22">
        <f>IFERROR(VLOOKUP(B319,#REF!,MATCH("xG",#REF!,0),0),0)</f>
        <v>0</v>
      </c>
      <c r="O319" s="22">
        <f>IFERROR(VLOOKUP(C319,#REF!,MATCH("xG",#REF!,0),0),0)</f>
        <v>0</v>
      </c>
      <c r="P319" s="22">
        <f>IFERROR(VLOOKUP(D319,#REF!,MATCH("xG",#REF!,0),0),0)</f>
        <v>0</v>
      </c>
      <c r="Q319" s="92">
        <f>IFERROR(VLOOKUP($E319,OLD!$Q$1:$DZ$1000,MATCH("expected_goals",OLD!$Q$1:$DZ$1,0),0),0)</f>
        <v>0</v>
      </c>
      <c r="R319" s="22">
        <f>IFERROR(VLOOKUP(A319,#REF!,MATCH("xAG",#REF!,0),0),0)</f>
        <v>0</v>
      </c>
      <c r="S319" s="22">
        <f>IFERROR(VLOOKUP(B319,#REF!,MATCH("xAG",#REF!,0),0),0)</f>
        <v>0</v>
      </c>
      <c r="T319" s="22">
        <f>IFERROR(VLOOKUP(C319,#REF!,MATCH("xAG",#REF!,0),0),0)</f>
        <v>0</v>
      </c>
      <c r="U319" s="22">
        <f>IFERROR(VLOOKUP(D319,#REF!,MATCH("xAG",#REF!,0),0),0)</f>
        <v>0</v>
      </c>
      <c r="V319" s="92">
        <f>IFERROR(VLOOKUP($E319,OLD!$Q$1:$DZ$1000,MATCH("expected_assists",OLD!$Q$1:$DZ$1,0),0),0)</f>
        <v>0</v>
      </c>
      <c r="W319" s="93">
        <f>IFERROR(VLOOKUP($E319,OLD!$Q$1:$DZ$1000,MATCH("total_points",OLD!$Q$1:$DZ$1,0),0),0)</f>
        <v>0</v>
      </c>
      <c r="X319" s="27">
        <f>IFERROR(VLOOKUP(E319,OLD!$Q$1:$BZ$1000,MATCH("defensive_contribution",OLD!$Q$1:$BZ$1,0),0),"")</f>
        <v>0</v>
      </c>
      <c r="Z319" s="26" t="str">
        <f>API!O319&amp;" "&amp;API!Y319</f>
        <v>0 FALSE</v>
      </c>
      <c r="AA319" s="26">
        <f>API!AF319</f>
        <v>40</v>
      </c>
    </row>
    <row r="320" spans="1:27">
      <c r="A320" s="22" t="str">
        <f>IF([1]FINAL!A320=0,"",[1]FINAL!A320)</f>
        <v>Dominic Calvert-Lewin</v>
      </c>
      <c r="B320" s="22" t="str">
        <f>IF([1]FINAL!C320=0,"",[1]FINAL!C320)</f>
        <v>Calvert-Lewin</v>
      </c>
      <c r="C320" s="22" t="str">
        <f>IF([1]FINAL!E320=0,"",[1]FINAL!E320)</f>
        <v/>
      </c>
      <c r="D320" s="22" t="str">
        <f>IF([1]FINAL!G320=0,"",[1]FINAL!G320)</f>
        <v/>
      </c>
      <c r="E320" s="85">
        <f>[1]FINAL!$AO320</f>
        <v>346</v>
      </c>
      <c r="F320" s="26" t="str">
        <f>[1]FINAL!$V320</f>
        <v>LEE</v>
      </c>
      <c r="G320" s="27">
        <f>IFERROR(VLOOKUP($F320,Table2!$B$1:$C$21,MATCH("MP",Table2!$B$1:$C$1,0),0),"")</f>
        <v>38</v>
      </c>
      <c r="H320" s="23">
        <f>IFERROR(VLOOKUP(A320,PlayingTime!$B$1:$T$1001,MATCH("Min",PlayingTime!$B$2:$T$2,0),0),0)</f>
        <v>2721</v>
      </c>
      <c r="I320" s="23">
        <f>IFERROR(VLOOKUP(B320,PlayingTime!$B$1:$T$1001,MATCH("Min",PlayingTime!$B$2:$T$2,0),0),0)</f>
        <v>0</v>
      </c>
      <c r="J320" s="23">
        <f>IFERROR(VLOOKUP(C320,PlayingTime!$B$1:$T$1001,MATCH("Min",PlayingTime!$B$2:$T$2,0),0),0)</f>
        <v>0</v>
      </c>
      <c r="K320" s="23">
        <f>IFERROR(VLOOKUP(D320,PlayingTime!$B$1:$T$1001,MATCH("Min",PlayingTime!$B$2:$T$2,0),0),0)</f>
        <v>0</v>
      </c>
      <c r="L320" s="93">
        <f>IFERROR(VLOOKUP($E320,OLD!$Q$1:$DZ$1000,MATCH("minutes",OLD!$Q$1:$DZ$1,0),0),0)</f>
        <v>2721</v>
      </c>
      <c r="M320" s="22">
        <f>IFERROR(VLOOKUP(A320,#REF!,MATCH("xG",#REF!,0),0),0)</f>
        <v>0</v>
      </c>
      <c r="N320" s="22">
        <f>IFERROR(VLOOKUP(B320,#REF!,MATCH("xG",#REF!,0),0),0)</f>
        <v>0</v>
      </c>
      <c r="O320" s="22">
        <f>IFERROR(VLOOKUP(C320,#REF!,MATCH("xG",#REF!,0),0),0)</f>
        <v>0</v>
      </c>
      <c r="P320" s="22">
        <f>IFERROR(VLOOKUP(D320,#REF!,MATCH("xG",#REF!,0),0),0)</f>
        <v>0</v>
      </c>
      <c r="Q320" s="92">
        <f>IFERROR(VLOOKUP($E320,OLD!$Q$1:$DZ$1000,MATCH("expected_goals",OLD!$Q$1:$DZ$1,0),0),0)</f>
        <v>15.57</v>
      </c>
      <c r="R320" s="22">
        <f>IFERROR(VLOOKUP(A320,#REF!,MATCH("xAG",#REF!,0),0),0)</f>
        <v>0</v>
      </c>
      <c r="S320" s="22">
        <f>IFERROR(VLOOKUP(B320,#REF!,MATCH("xAG",#REF!,0),0),0)</f>
        <v>0</v>
      </c>
      <c r="T320" s="22">
        <f>IFERROR(VLOOKUP(C320,#REF!,MATCH("xAG",#REF!,0),0),0)</f>
        <v>0</v>
      </c>
      <c r="U320" s="22">
        <f>IFERROR(VLOOKUP(D320,#REF!,MATCH("xAG",#REF!,0),0),0)</f>
        <v>0</v>
      </c>
      <c r="V320" s="92">
        <f>IFERROR(VLOOKUP($E320,OLD!$Q$1:$DZ$1000,MATCH("expected_assists",OLD!$Q$1:$DZ$1,0),0),0)</f>
        <v>1.06</v>
      </c>
      <c r="W320" s="93">
        <f>IFERROR(VLOOKUP($E320,OLD!$Q$1:$DZ$1000,MATCH("total_points",OLD!$Q$1:$DZ$1,0),0),0)</f>
        <v>142</v>
      </c>
      <c r="X320" s="27">
        <f>IFERROR(VLOOKUP(E320,OLD!$Q$1:$BZ$1000,MATCH("defensive_contribution",OLD!$Q$1:$BZ$1,0),0),"")</f>
        <v>105</v>
      </c>
      <c r="Z320" s="26" t="str">
        <f>API!O320&amp;" "&amp;API!Y320</f>
        <v>0 FALSE</v>
      </c>
      <c r="AA320" s="26">
        <f>API!AF320</f>
        <v>40</v>
      </c>
    </row>
    <row r="321" spans="1:27">
      <c r="A321" s="22" t="str">
        <f>IF([1]FINAL!A321=0,"",[1]FINAL!A321)</f>
        <v>Danny Welbeck</v>
      </c>
      <c r="B321" s="22" t="str">
        <f>IF([1]FINAL!C321=0,"",[1]FINAL!C321)</f>
        <v>Welbeck</v>
      </c>
      <c r="C321" s="22" t="str">
        <f>IF([1]FINAL!E321=0,"",[1]FINAL!E321)</f>
        <v/>
      </c>
      <c r="D321" s="22" t="str">
        <f>IF([1]FINAL!G321=0,"",[1]FINAL!G321)</f>
        <v/>
      </c>
      <c r="E321" s="85">
        <f>[1]FINAL!$AO321</f>
        <v>136</v>
      </c>
      <c r="F321" s="26" t="str">
        <f>[1]FINAL!$V321</f>
        <v>BHA</v>
      </c>
      <c r="G321" s="27">
        <f>IFERROR(VLOOKUP($F321,Table2!$B$1:$C$21,MATCH("MP",Table2!$B$1:$C$1,0),0),"")</f>
        <v>38</v>
      </c>
      <c r="H321" s="23">
        <f>IFERROR(VLOOKUP(A321,PlayingTime!$B$1:$T$1001,MATCH("Min",PlayingTime!$B$2:$T$2,0),0),0)</f>
        <v>2258</v>
      </c>
      <c r="I321" s="23">
        <f>IFERROR(VLOOKUP(B321,PlayingTime!$B$1:$T$1001,MATCH("Min",PlayingTime!$B$2:$T$2,0),0),0)</f>
        <v>0</v>
      </c>
      <c r="J321" s="23">
        <f>IFERROR(VLOOKUP(C321,PlayingTime!$B$1:$T$1001,MATCH("Min",PlayingTime!$B$2:$T$2,0),0),0)</f>
        <v>0</v>
      </c>
      <c r="K321" s="23">
        <f>IFERROR(VLOOKUP(D321,PlayingTime!$B$1:$T$1001,MATCH("Min",PlayingTime!$B$2:$T$2,0),0),0)</f>
        <v>0</v>
      </c>
      <c r="L321" s="93">
        <f>IFERROR(VLOOKUP($E321,OLD!$Q$1:$DZ$1000,MATCH("minutes",OLD!$Q$1:$DZ$1,0),0),0)</f>
        <v>2249</v>
      </c>
      <c r="M321" s="22">
        <f>IFERROR(VLOOKUP(A321,#REF!,MATCH("xG",#REF!,0),0),0)</f>
        <v>0</v>
      </c>
      <c r="N321" s="22">
        <f>IFERROR(VLOOKUP(B321,#REF!,MATCH("xG",#REF!,0),0),0)</f>
        <v>0</v>
      </c>
      <c r="O321" s="22">
        <f>IFERROR(VLOOKUP(C321,#REF!,MATCH("xG",#REF!,0),0),0)</f>
        <v>0</v>
      </c>
      <c r="P321" s="22">
        <f>IFERROR(VLOOKUP(D321,#REF!,MATCH("xG",#REF!,0),0),0)</f>
        <v>0</v>
      </c>
      <c r="Q321" s="92">
        <f>IFERROR(VLOOKUP($E321,OLD!$Q$1:$DZ$1000,MATCH("expected_goals",OLD!$Q$1:$DZ$1,0),0),0)</f>
        <v>12.36</v>
      </c>
      <c r="R321" s="22">
        <f>IFERROR(VLOOKUP(A321,#REF!,MATCH("xAG",#REF!,0),0),0)</f>
        <v>0</v>
      </c>
      <c r="S321" s="22">
        <f>IFERROR(VLOOKUP(B321,#REF!,MATCH("xAG",#REF!,0),0),0)</f>
        <v>0</v>
      </c>
      <c r="T321" s="22">
        <f>IFERROR(VLOOKUP(C321,#REF!,MATCH("xAG",#REF!,0),0),0)</f>
        <v>0</v>
      </c>
      <c r="U321" s="22">
        <f>IFERROR(VLOOKUP(D321,#REF!,MATCH("xAG",#REF!,0),0),0)</f>
        <v>0</v>
      </c>
      <c r="V321" s="92">
        <f>IFERROR(VLOOKUP($E321,OLD!$Q$1:$DZ$1000,MATCH("expected_assists",OLD!$Q$1:$DZ$1,0),0),0)</f>
        <v>1.4</v>
      </c>
      <c r="W321" s="93">
        <f>IFERROR(VLOOKUP($E321,OLD!$Q$1:$DZ$1000,MATCH("total_points",OLD!$Q$1:$DZ$1,0),0),0)</f>
        <v>126</v>
      </c>
      <c r="X321" s="27">
        <f>IFERROR(VLOOKUP(E321,OLD!$Q$1:$BZ$1000,MATCH("defensive_contribution",OLD!$Q$1:$BZ$1,0),0),"")</f>
        <v>112</v>
      </c>
      <c r="Z321" s="26" t="str">
        <f>API!O321&amp;" "&amp;API!Y321</f>
        <v>0 FALSE</v>
      </c>
      <c r="AA321" s="26">
        <f>API!AF321</f>
        <v>40</v>
      </c>
    </row>
    <row r="322" spans="1:27">
      <c r="A322" s="22" t="str">
        <f>IF([1]FINAL!A322=0,"",[1]FINAL!A322)</f>
        <v>Richarlison de Andrade</v>
      </c>
      <c r="B322" s="22" t="str">
        <f>IF([1]FINAL!C322=0,"",[1]FINAL!C322)</f>
        <v>Richarlison</v>
      </c>
      <c r="C322" s="22" t="str">
        <f>IF([1]FINAL!E322=0,"",[1]FINAL!E322)</f>
        <v/>
      </c>
      <c r="D322" s="22" t="str">
        <f>IF([1]FINAL!G322=0,"",[1]FINAL!G322)</f>
        <v/>
      </c>
      <c r="E322" s="85">
        <f>[1]FINAL!$AO322</f>
        <v>527</v>
      </c>
      <c r="F322" s="26" t="str">
        <f>[1]FINAL!$V322</f>
        <v>TOT</v>
      </c>
      <c r="G322" s="27">
        <f>IFERROR(VLOOKUP($F322,Table2!$B$1:$C$21,MATCH("MP",Table2!$B$1:$C$1,0),0),"")</f>
        <v>38</v>
      </c>
      <c r="H322" s="23">
        <f>IFERROR(VLOOKUP(A322,PlayingTime!$B$1:$T$1001,MATCH("Min",PlayingTime!$B$2:$T$2,0),0),0)</f>
        <v>0</v>
      </c>
      <c r="I322" s="23">
        <f>IFERROR(VLOOKUP(B322,PlayingTime!$B$1:$T$1001,MATCH("Min",PlayingTime!$B$2:$T$2,0),0),0)</f>
        <v>1964</v>
      </c>
      <c r="J322" s="23">
        <f>IFERROR(VLOOKUP(C322,PlayingTime!$B$1:$T$1001,MATCH("Min",PlayingTime!$B$2:$T$2,0),0),0)</f>
        <v>0</v>
      </c>
      <c r="K322" s="23">
        <f>IFERROR(VLOOKUP(D322,PlayingTime!$B$1:$T$1001,MATCH("Min",PlayingTime!$B$2:$T$2,0),0),0)</f>
        <v>0</v>
      </c>
      <c r="L322" s="93">
        <f>IFERROR(VLOOKUP($E322,OLD!$Q$1:$DZ$1000,MATCH("minutes",OLD!$Q$1:$DZ$1,0),0),0)</f>
        <v>1954</v>
      </c>
      <c r="M322" s="22">
        <f>IFERROR(VLOOKUP(A322,#REF!,MATCH("xG",#REF!,0),0),0)</f>
        <v>0</v>
      </c>
      <c r="N322" s="22">
        <f>IFERROR(VLOOKUP(B322,#REF!,MATCH("xG",#REF!,0),0),0)</f>
        <v>0</v>
      </c>
      <c r="O322" s="22">
        <f>IFERROR(VLOOKUP(C322,#REF!,MATCH("xG",#REF!,0),0),0)</f>
        <v>0</v>
      </c>
      <c r="P322" s="22">
        <f>IFERROR(VLOOKUP(D322,#REF!,MATCH("xG",#REF!,0),0),0)</f>
        <v>0</v>
      </c>
      <c r="Q322" s="92">
        <f>IFERROR(VLOOKUP($E322,OLD!$Q$1:$DZ$1000,MATCH("expected_goals",OLD!$Q$1:$DZ$1,0),0),0)</f>
        <v>8.64</v>
      </c>
      <c r="R322" s="22">
        <f>IFERROR(VLOOKUP(A322,#REF!,MATCH("xAG",#REF!,0),0),0)</f>
        <v>0</v>
      </c>
      <c r="S322" s="22">
        <f>IFERROR(VLOOKUP(B322,#REF!,MATCH("xAG",#REF!,0),0),0)</f>
        <v>0</v>
      </c>
      <c r="T322" s="22">
        <f>IFERROR(VLOOKUP(C322,#REF!,MATCH("xAG",#REF!,0),0),0)</f>
        <v>0</v>
      </c>
      <c r="U322" s="22">
        <f>IFERROR(VLOOKUP(D322,#REF!,MATCH("xAG",#REF!,0),0),0)</f>
        <v>0</v>
      </c>
      <c r="V322" s="92">
        <f>IFERROR(VLOOKUP($E322,OLD!$Q$1:$DZ$1000,MATCH("expected_assists",OLD!$Q$1:$DZ$1,0),0),0)</f>
        <v>1.46</v>
      </c>
      <c r="W322" s="93">
        <f>IFERROR(VLOOKUP($E322,OLD!$Q$1:$DZ$1000,MATCH("total_points",OLD!$Q$1:$DZ$1,0),0),0)</f>
        <v>119</v>
      </c>
      <c r="X322" s="27">
        <f>IFERROR(VLOOKUP(E322,OLD!$Q$1:$BZ$1000,MATCH("defensive_contribution",OLD!$Q$1:$BZ$1,0),0),"")</f>
        <v>147</v>
      </c>
      <c r="Z322" s="26" t="str">
        <f>API!O322&amp;" "&amp;API!Y322</f>
        <v>0 FALSE</v>
      </c>
      <c r="AA322" s="26">
        <f>API!AF322</f>
        <v>40</v>
      </c>
    </row>
    <row r="323" spans="1:27">
      <c r="A323" s="22" t="str">
        <f>IF([1]FINAL!A323=0,"",[1]FINAL!A323)</f>
        <v>Francisco Evanilson de Lima Barbosa</v>
      </c>
      <c r="B323" s="22" t="str">
        <f>IF([1]FINAL!C323=0,"",[1]FINAL!C323)</f>
        <v>Evanilson</v>
      </c>
      <c r="C323" s="22" t="str">
        <f>IF([1]FINAL!E323=0,"",[1]FINAL!E323)</f>
        <v/>
      </c>
      <c r="D323" s="22" t="str">
        <f>IF([1]FINAL!G323=0,"",[1]FINAL!G323)</f>
        <v/>
      </c>
      <c r="E323" s="85">
        <f>[1]FINAL!$AO323</f>
        <v>79</v>
      </c>
      <c r="F323" s="26" t="str">
        <f>[1]FINAL!$V323</f>
        <v>BOU</v>
      </c>
      <c r="G323" s="27">
        <f>IFERROR(VLOOKUP($F323,Table2!$B$1:$C$21,MATCH("MP",Table2!$B$1:$C$1,0),0),"")</f>
        <v>38</v>
      </c>
      <c r="H323" s="23">
        <f>IFERROR(VLOOKUP(A323,PlayingTime!$B$1:$T$1001,MATCH("Min",PlayingTime!$B$2:$T$2,0),0),0)</f>
        <v>0</v>
      </c>
      <c r="I323" s="23">
        <f>IFERROR(VLOOKUP(B323,PlayingTime!$B$1:$T$1001,MATCH("Min",PlayingTime!$B$2:$T$2,0),0),0)</f>
        <v>2742</v>
      </c>
      <c r="J323" s="23">
        <f>IFERROR(VLOOKUP(C323,PlayingTime!$B$1:$T$1001,MATCH("Min",PlayingTime!$B$2:$T$2,0),0),0)</f>
        <v>0</v>
      </c>
      <c r="K323" s="23">
        <f>IFERROR(VLOOKUP(D323,PlayingTime!$B$1:$T$1001,MATCH("Min",PlayingTime!$B$2:$T$2,0),0),0)</f>
        <v>0</v>
      </c>
      <c r="L323" s="93">
        <f>IFERROR(VLOOKUP($E323,OLD!$Q$1:$DZ$1000,MATCH("minutes",OLD!$Q$1:$DZ$1,0),0),0)</f>
        <v>2741</v>
      </c>
      <c r="M323" s="22">
        <f>IFERROR(VLOOKUP(A323,#REF!,MATCH("xG",#REF!,0),0),0)</f>
        <v>0</v>
      </c>
      <c r="N323" s="22">
        <f>IFERROR(VLOOKUP(B323,#REF!,MATCH("xG",#REF!,0),0),0)</f>
        <v>0</v>
      </c>
      <c r="O323" s="22">
        <f>IFERROR(VLOOKUP(C323,#REF!,MATCH("xG",#REF!,0),0),0)</f>
        <v>0</v>
      </c>
      <c r="P323" s="22">
        <f>IFERROR(VLOOKUP(D323,#REF!,MATCH("xG",#REF!,0),0),0)</f>
        <v>0</v>
      </c>
      <c r="Q323" s="92">
        <f>IFERROR(VLOOKUP($E323,OLD!$Q$1:$DZ$1000,MATCH("expected_goals",OLD!$Q$1:$DZ$1,0),0),0)</f>
        <v>10.64</v>
      </c>
      <c r="R323" s="22">
        <f>IFERROR(VLOOKUP(A323,#REF!,MATCH("xAG",#REF!,0),0),0)</f>
        <v>0</v>
      </c>
      <c r="S323" s="22">
        <f>IFERROR(VLOOKUP(B323,#REF!,MATCH("xAG",#REF!,0),0),0)</f>
        <v>0</v>
      </c>
      <c r="T323" s="22">
        <f>IFERROR(VLOOKUP(C323,#REF!,MATCH("xAG",#REF!,0),0),0)</f>
        <v>0</v>
      </c>
      <c r="U323" s="22">
        <f>IFERROR(VLOOKUP(D323,#REF!,MATCH("xAG",#REF!,0),0),0)</f>
        <v>0</v>
      </c>
      <c r="V323" s="92">
        <f>IFERROR(VLOOKUP($E323,OLD!$Q$1:$DZ$1000,MATCH("expected_assists",OLD!$Q$1:$DZ$1,0),0),0)</f>
        <v>1.48</v>
      </c>
      <c r="W323" s="93">
        <f>IFERROR(VLOOKUP($E323,OLD!$Q$1:$DZ$1000,MATCH("total_points",OLD!$Q$1:$DZ$1,0),0),0)</f>
        <v>115</v>
      </c>
      <c r="X323" s="27">
        <f>IFERROR(VLOOKUP(E323,OLD!$Q$1:$BZ$1000,MATCH("defensive_contribution",OLD!$Q$1:$BZ$1,0),0),"")</f>
        <v>135</v>
      </c>
      <c r="Z323" s="26" t="str">
        <f>API!O323&amp;" "&amp;API!Y323</f>
        <v>0 FALSE</v>
      </c>
      <c r="AA323" s="26">
        <f>API!AF323</f>
        <v>40</v>
      </c>
    </row>
    <row r="324" spans="1:27">
      <c r="A324" s="22" t="str">
        <f>IF([1]FINAL!A324=0,"",[1]FINAL!A324)</f>
        <v>Igor Jesus Maciel da Cruz</v>
      </c>
      <c r="B324" s="22" t="str">
        <f>IF([1]FINAL!C324=0,"",[1]FINAL!C324)</f>
        <v>Igor Jesus</v>
      </c>
      <c r="C324" s="22" t="str">
        <f>IF([1]FINAL!E324=0,"",[1]FINAL!E324)</f>
        <v/>
      </c>
      <c r="D324" s="22" t="str">
        <f>IF([1]FINAL!G324=0,"",[1]FINAL!G324)</f>
        <v/>
      </c>
      <c r="E324" s="85">
        <f>[1]FINAL!$AO324</f>
        <v>491</v>
      </c>
      <c r="F324" s="26" t="str">
        <f>[1]FINAL!$V324</f>
        <v>NFO</v>
      </c>
      <c r="G324" s="27">
        <f>IFERROR(VLOOKUP($F324,Table2!$B$1:$C$21,MATCH("MP",Table2!$B$1:$C$1,0),0),"")</f>
        <v>38</v>
      </c>
      <c r="H324" s="23">
        <f>IFERROR(VLOOKUP(A324,PlayingTime!$B$1:$T$1001,MATCH("Min",PlayingTime!$B$2:$T$2,0),0),0)</f>
        <v>0</v>
      </c>
      <c r="I324" s="23">
        <f>IFERROR(VLOOKUP(B324,PlayingTime!$B$1:$T$1001,MATCH("Min",PlayingTime!$B$2:$T$2,0),0),0)</f>
        <v>2298</v>
      </c>
      <c r="J324" s="23">
        <f>IFERROR(VLOOKUP(C324,PlayingTime!$B$1:$T$1001,MATCH("Min",PlayingTime!$B$2:$T$2,0),0),0)</f>
        <v>0</v>
      </c>
      <c r="K324" s="23">
        <f>IFERROR(VLOOKUP(D324,PlayingTime!$B$1:$T$1001,MATCH("Min",PlayingTime!$B$2:$T$2,0),0),0)</f>
        <v>0</v>
      </c>
      <c r="L324" s="93">
        <f>IFERROR(VLOOKUP($E324,OLD!$Q$1:$DZ$1000,MATCH("minutes",OLD!$Q$1:$DZ$1,0),0),0)</f>
        <v>2293</v>
      </c>
      <c r="M324" s="22">
        <f>IFERROR(VLOOKUP(A324,#REF!,MATCH("xG",#REF!,0),0),0)</f>
        <v>0</v>
      </c>
      <c r="N324" s="22">
        <f>IFERROR(VLOOKUP(B324,#REF!,MATCH("xG",#REF!,0),0),0)</f>
        <v>0</v>
      </c>
      <c r="O324" s="22">
        <f>IFERROR(VLOOKUP(C324,#REF!,MATCH("xG",#REF!,0),0),0)</f>
        <v>0</v>
      </c>
      <c r="P324" s="22">
        <f>IFERROR(VLOOKUP(D324,#REF!,MATCH("xG",#REF!,0),0),0)</f>
        <v>0</v>
      </c>
      <c r="Q324" s="92">
        <f>IFERROR(VLOOKUP($E324,OLD!$Q$1:$DZ$1000,MATCH("expected_goals",OLD!$Q$1:$DZ$1,0),0),0)</f>
        <v>6.48</v>
      </c>
      <c r="R324" s="22">
        <f>IFERROR(VLOOKUP(A324,#REF!,MATCH("xAG",#REF!,0),0),0)</f>
        <v>0</v>
      </c>
      <c r="S324" s="22">
        <f>IFERROR(VLOOKUP(B324,#REF!,MATCH("xAG",#REF!,0),0),0)</f>
        <v>0</v>
      </c>
      <c r="T324" s="22">
        <f>IFERROR(VLOOKUP(C324,#REF!,MATCH("xAG",#REF!,0),0),0)</f>
        <v>0</v>
      </c>
      <c r="U324" s="22">
        <f>IFERROR(VLOOKUP(D324,#REF!,MATCH("xAG",#REF!,0),0),0)</f>
        <v>0</v>
      </c>
      <c r="V324" s="92">
        <f>IFERROR(VLOOKUP($E324,OLD!$Q$1:$DZ$1000,MATCH("expected_assists",OLD!$Q$1:$DZ$1,0),0),0)</f>
        <v>1.26</v>
      </c>
      <c r="W324" s="93">
        <f>IFERROR(VLOOKUP($E324,OLD!$Q$1:$DZ$1000,MATCH("total_points",OLD!$Q$1:$DZ$1,0),0),0)</f>
        <v>114</v>
      </c>
      <c r="X324" s="27">
        <f>IFERROR(VLOOKUP(E324,OLD!$Q$1:$BZ$1000,MATCH("defensive_contribution",OLD!$Q$1:$BZ$1,0),0),"")</f>
        <v>123</v>
      </c>
      <c r="Z324" s="26" t="str">
        <f>API!O324&amp;" "&amp;API!Y324</f>
        <v>0 FALSE</v>
      </c>
      <c r="AA324" s="26">
        <f>API!AF324</f>
        <v>40</v>
      </c>
    </row>
    <row r="325" spans="1:27">
      <c r="A325" s="22" t="str">
        <f>IF([1]FINAL!A325=0,"",[1]FINAL!A325)</f>
        <v>Nick Woltemade</v>
      </c>
      <c r="B325" s="22" t="str">
        <f>IF([1]FINAL!C325=0,"",[1]FINAL!C325)</f>
        <v>Woltemade</v>
      </c>
      <c r="C325" s="22" t="str">
        <f>IF([1]FINAL!E325=0,"",[1]FINAL!E325)</f>
        <v/>
      </c>
      <c r="D325" s="22" t="str">
        <f>IF([1]FINAL!G325=0,"",[1]FINAL!G325)</f>
        <v/>
      </c>
      <c r="E325" s="85">
        <f>[1]FINAL!$AO325</f>
        <v>463</v>
      </c>
      <c r="F325" s="26" t="str">
        <f>[1]FINAL!$V325</f>
        <v>NEW</v>
      </c>
      <c r="G325" s="27">
        <f>IFERROR(VLOOKUP($F325,Table2!$B$1:$C$21,MATCH("MP",Table2!$B$1:$C$1,0),0),"")</f>
        <v>38</v>
      </c>
      <c r="H325" s="23">
        <f>IFERROR(VLOOKUP(A325,PlayingTime!$B$1:$T$1001,MATCH("Min",PlayingTime!$B$2:$T$2,0),0),0)</f>
        <v>1902</v>
      </c>
      <c r="I325" s="23">
        <f>IFERROR(VLOOKUP(B325,PlayingTime!$B$1:$T$1001,MATCH("Min",PlayingTime!$B$2:$T$2,0),0),0)</f>
        <v>0</v>
      </c>
      <c r="J325" s="23">
        <f>IFERROR(VLOOKUP(C325,PlayingTime!$B$1:$T$1001,MATCH("Min",PlayingTime!$B$2:$T$2,0),0),0)</f>
        <v>0</v>
      </c>
      <c r="K325" s="23">
        <f>IFERROR(VLOOKUP(D325,PlayingTime!$B$1:$T$1001,MATCH("Min",PlayingTime!$B$2:$T$2,0),0),0)</f>
        <v>0</v>
      </c>
      <c r="L325" s="93">
        <f>IFERROR(VLOOKUP($E325,OLD!$Q$1:$DZ$1000,MATCH("minutes",OLD!$Q$1:$DZ$1,0),0),0)</f>
        <v>1896</v>
      </c>
      <c r="M325" s="22">
        <f>IFERROR(VLOOKUP(A325,#REF!,MATCH("xG",#REF!,0),0),0)</f>
        <v>0</v>
      </c>
      <c r="N325" s="22">
        <f>IFERROR(VLOOKUP(B325,#REF!,MATCH("xG",#REF!,0),0),0)</f>
        <v>0</v>
      </c>
      <c r="O325" s="22">
        <f>IFERROR(VLOOKUP(C325,#REF!,MATCH("xG",#REF!,0),0),0)</f>
        <v>0</v>
      </c>
      <c r="P325" s="22">
        <f>IFERROR(VLOOKUP(D325,#REF!,MATCH("xG",#REF!,0),0),0)</f>
        <v>0</v>
      </c>
      <c r="Q325" s="92">
        <f>IFERROR(VLOOKUP($E325,OLD!$Q$1:$DZ$1000,MATCH("expected_goals",OLD!$Q$1:$DZ$1,0),0),0)</f>
        <v>6.59</v>
      </c>
      <c r="R325" s="22">
        <f>IFERROR(VLOOKUP(A325,#REF!,MATCH("xAG",#REF!,0),0),0)</f>
        <v>0</v>
      </c>
      <c r="S325" s="22">
        <f>IFERROR(VLOOKUP(B325,#REF!,MATCH("xAG",#REF!,0),0),0)</f>
        <v>0</v>
      </c>
      <c r="T325" s="22">
        <f>IFERROR(VLOOKUP(C325,#REF!,MATCH("xAG",#REF!,0),0),0)</f>
        <v>0</v>
      </c>
      <c r="U325" s="22">
        <f>IFERROR(VLOOKUP(D325,#REF!,MATCH("xAG",#REF!,0),0),0)</f>
        <v>0</v>
      </c>
      <c r="V325" s="92">
        <f>IFERROR(VLOOKUP($E325,OLD!$Q$1:$DZ$1000,MATCH("expected_assists",OLD!$Q$1:$DZ$1,0),0),0)</f>
        <v>1.53</v>
      </c>
      <c r="W325" s="93">
        <f>IFERROR(VLOOKUP($E325,OLD!$Q$1:$DZ$1000,MATCH("total_points",OLD!$Q$1:$DZ$1,0),0),0)</f>
        <v>108</v>
      </c>
      <c r="X325" s="27">
        <f>IFERROR(VLOOKUP(E325,OLD!$Q$1:$BZ$1000,MATCH("defensive_contribution",OLD!$Q$1:$BZ$1,0),0),"")</f>
        <v>105</v>
      </c>
      <c r="Z325" s="26" t="str">
        <f>API!O325&amp;" "&amp;API!Y325</f>
        <v>0 FALSE</v>
      </c>
      <c r="AA325" s="26">
        <f>API!AF325</f>
        <v>40</v>
      </c>
    </row>
    <row r="326" spans="1:27">
      <c r="A326" s="22" t="str">
        <f>IF([1]FINAL!A326=0,"",[1]FINAL!A326)</f>
        <v>Brian Brobbey</v>
      </c>
      <c r="B326" s="22" t="str">
        <f>IF([1]FINAL!C326=0,"",[1]FINAL!C326)</f>
        <v>Brobbey</v>
      </c>
      <c r="C326" s="22" t="str">
        <f>IF([1]FINAL!E326=0,"",[1]FINAL!E326)</f>
        <v/>
      </c>
      <c r="D326" s="22" t="str">
        <f>IF([1]FINAL!G326=0,"",[1]FINAL!G326)</f>
        <v/>
      </c>
      <c r="E326" s="85">
        <f>[1]FINAL!$AO326</f>
        <v>552</v>
      </c>
      <c r="F326" s="26" t="str">
        <f>[1]FINAL!$V326</f>
        <v>SUN</v>
      </c>
      <c r="G326" s="27">
        <f>IFERROR(VLOOKUP($F326,Table2!$B$1:$C$21,MATCH("MP",Table2!$B$1:$C$1,0),0),"")</f>
        <v>38</v>
      </c>
      <c r="H326" s="23">
        <f>IFERROR(VLOOKUP(A326,PlayingTime!$B$1:$T$1001,MATCH("Min",PlayingTime!$B$2:$T$2,0),0),0)</f>
        <v>1927</v>
      </c>
      <c r="I326" s="23">
        <f>IFERROR(VLOOKUP(B326,PlayingTime!$B$1:$T$1001,MATCH("Min",PlayingTime!$B$2:$T$2,0),0),0)</f>
        <v>0</v>
      </c>
      <c r="J326" s="23">
        <f>IFERROR(VLOOKUP(C326,PlayingTime!$B$1:$T$1001,MATCH("Min",PlayingTime!$B$2:$T$2,0),0),0)</f>
        <v>0</v>
      </c>
      <c r="K326" s="23">
        <f>IFERROR(VLOOKUP(D326,PlayingTime!$B$1:$T$1001,MATCH("Min",PlayingTime!$B$2:$T$2,0),0),0)</f>
        <v>0</v>
      </c>
      <c r="L326" s="93">
        <f>IFERROR(VLOOKUP($E326,OLD!$Q$1:$DZ$1000,MATCH("minutes",OLD!$Q$1:$DZ$1,0),0),0)</f>
        <v>1920</v>
      </c>
      <c r="M326" s="22">
        <f>IFERROR(VLOOKUP(A326,#REF!,MATCH("xG",#REF!,0),0),0)</f>
        <v>0</v>
      </c>
      <c r="N326" s="22">
        <f>IFERROR(VLOOKUP(B326,#REF!,MATCH("xG",#REF!,0),0),0)</f>
        <v>0</v>
      </c>
      <c r="O326" s="22">
        <f>IFERROR(VLOOKUP(C326,#REF!,MATCH("xG",#REF!,0),0),0)</f>
        <v>0</v>
      </c>
      <c r="P326" s="22">
        <f>IFERROR(VLOOKUP(D326,#REF!,MATCH("xG",#REF!,0),0),0)</f>
        <v>0</v>
      </c>
      <c r="Q326" s="92">
        <f>IFERROR(VLOOKUP($E326,OLD!$Q$1:$DZ$1000,MATCH("expected_goals",OLD!$Q$1:$DZ$1,0),0),0)</f>
        <v>6.02</v>
      </c>
      <c r="R326" s="22">
        <f>IFERROR(VLOOKUP(A326,#REF!,MATCH("xAG",#REF!,0),0),0)</f>
        <v>0</v>
      </c>
      <c r="S326" s="22">
        <f>IFERROR(VLOOKUP(B326,#REF!,MATCH("xAG",#REF!,0),0),0)</f>
        <v>0</v>
      </c>
      <c r="T326" s="22">
        <f>IFERROR(VLOOKUP(C326,#REF!,MATCH("xAG",#REF!,0),0),0)</f>
        <v>0</v>
      </c>
      <c r="U326" s="22">
        <f>IFERROR(VLOOKUP(D326,#REF!,MATCH("xAG",#REF!,0),0),0)</f>
        <v>0</v>
      </c>
      <c r="V326" s="92">
        <f>IFERROR(VLOOKUP($E326,OLD!$Q$1:$DZ$1000,MATCH("expected_assists",OLD!$Q$1:$DZ$1,0),0),0)</f>
        <v>0.67</v>
      </c>
      <c r="W326" s="93">
        <f>IFERROR(VLOOKUP($E326,OLD!$Q$1:$DZ$1000,MATCH("total_points",OLD!$Q$1:$DZ$1,0),0),0)</f>
        <v>92</v>
      </c>
      <c r="X326" s="27">
        <f>IFERROR(VLOOKUP(E326,OLD!$Q$1:$BZ$1000,MATCH("defensive_contribution",OLD!$Q$1:$BZ$1,0),0),"")</f>
        <v>74</v>
      </c>
      <c r="Z326" s="26" t="str">
        <f>API!O326&amp;" "&amp;API!Y326</f>
        <v>0 FALSE</v>
      </c>
      <c r="AA326" s="26">
        <f>API!AF326</f>
        <v>40</v>
      </c>
    </row>
    <row r="327" spans="1:27">
      <c r="A327" s="22" t="str">
        <f>IF([1]FINAL!A327=0,"",[1]FINAL!A327)</f>
        <v>William Osula</v>
      </c>
      <c r="B327" s="22" t="str">
        <f>IF([1]FINAL!C327=0,"",[1]FINAL!C327)</f>
        <v>Osula</v>
      </c>
      <c r="C327" s="22" t="str">
        <f>IF([1]FINAL!E327=0,"",[1]FINAL!E327)</f>
        <v/>
      </c>
      <c r="D327" s="22" t="str">
        <f>IF([1]FINAL!G327=0,"",[1]FINAL!G327)</f>
        <v/>
      </c>
      <c r="E327" s="85">
        <f>[1]FINAL!$AO327</f>
        <v>465</v>
      </c>
      <c r="F327" s="26" t="str">
        <f>[1]FINAL!$V327</f>
        <v>NEW</v>
      </c>
      <c r="G327" s="27">
        <f>IFERROR(VLOOKUP($F327,Table2!$B$1:$C$21,MATCH("MP",Table2!$B$1:$C$1,0),0),"")</f>
        <v>38</v>
      </c>
      <c r="H327" s="23">
        <f>IFERROR(VLOOKUP(A327,PlayingTime!$B$1:$T$1001,MATCH("Min",PlayingTime!$B$2:$T$2,0),0),0)</f>
        <v>819</v>
      </c>
      <c r="I327" s="23">
        <f>IFERROR(VLOOKUP(B327,PlayingTime!$B$1:$T$1001,MATCH("Min",PlayingTime!$B$2:$T$2,0),0),0)</f>
        <v>0</v>
      </c>
      <c r="J327" s="23">
        <f>IFERROR(VLOOKUP(C327,PlayingTime!$B$1:$T$1001,MATCH("Min",PlayingTime!$B$2:$T$2,0),0),0)</f>
        <v>0</v>
      </c>
      <c r="K327" s="23">
        <f>IFERROR(VLOOKUP(D327,PlayingTime!$B$1:$T$1001,MATCH("Min",PlayingTime!$B$2:$T$2,0),0),0)</f>
        <v>0</v>
      </c>
      <c r="L327" s="93">
        <f>IFERROR(VLOOKUP($E327,OLD!$Q$1:$DZ$1000,MATCH("minutes",OLD!$Q$1:$DZ$1,0),0),0)</f>
        <v>805</v>
      </c>
      <c r="M327" s="22">
        <f>IFERROR(VLOOKUP(A327,#REF!,MATCH("xG",#REF!,0),0),0)</f>
        <v>0</v>
      </c>
      <c r="N327" s="22">
        <f>IFERROR(VLOOKUP(B327,#REF!,MATCH("xG",#REF!,0),0),0)</f>
        <v>0</v>
      </c>
      <c r="O327" s="22">
        <f>IFERROR(VLOOKUP(C327,#REF!,MATCH("xG",#REF!,0),0),0)</f>
        <v>0</v>
      </c>
      <c r="P327" s="22">
        <f>IFERROR(VLOOKUP(D327,#REF!,MATCH("xG",#REF!,0),0),0)</f>
        <v>0</v>
      </c>
      <c r="Q327" s="92">
        <f>IFERROR(VLOOKUP($E327,OLD!$Q$1:$DZ$1000,MATCH("expected_goals",OLD!$Q$1:$DZ$1,0),0),0)</f>
        <v>4.28</v>
      </c>
      <c r="R327" s="22">
        <f>IFERROR(VLOOKUP(A327,#REF!,MATCH("xAG",#REF!,0),0),0)</f>
        <v>0</v>
      </c>
      <c r="S327" s="22">
        <f>IFERROR(VLOOKUP(B327,#REF!,MATCH("xAG",#REF!,0),0),0)</f>
        <v>0</v>
      </c>
      <c r="T327" s="22">
        <f>IFERROR(VLOOKUP(C327,#REF!,MATCH("xAG",#REF!,0),0),0)</f>
        <v>0</v>
      </c>
      <c r="U327" s="22">
        <f>IFERROR(VLOOKUP(D327,#REF!,MATCH("xAG",#REF!,0),0),0)</f>
        <v>0</v>
      </c>
      <c r="V327" s="92">
        <f>IFERROR(VLOOKUP($E327,OLD!$Q$1:$DZ$1000,MATCH("expected_assists",OLD!$Q$1:$DZ$1,0),0),0)</f>
        <v>0.62</v>
      </c>
      <c r="W327" s="93">
        <f>IFERROR(VLOOKUP($E327,OLD!$Q$1:$DZ$1000,MATCH("total_points",OLD!$Q$1:$DZ$1,0),0),0)</f>
        <v>76</v>
      </c>
      <c r="X327" s="27">
        <f>IFERROR(VLOOKUP(E327,OLD!$Q$1:$BZ$1000,MATCH("defensive_contribution",OLD!$Q$1:$BZ$1,0),0),"")</f>
        <v>31</v>
      </c>
      <c r="Z327" s="26" t="str">
        <f>API!O327&amp;" "&amp;API!Y327</f>
        <v>0 FALSE</v>
      </c>
      <c r="AA327" s="26">
        <f>API!AF327</f>
        <v>2</v>
      </c>
    </row>
    <row r="328" spans="1:27">
      <c r="A328" s="22" t="str">
        <f>IF([1]FINAL!A328=0,"",[1]FINAL!A328)</f>
        <v>Jørgen Strand Larsen</v>
      </c>
      <c r="B328" s="22" t="str">
        <f>IF([1]FINAL!C328=0,"",[1]FINAL!C328)</f>
        <v>Strand Larsen</v>
      </c>
      <c r="C328" s="22" t="str">
        <f>IF([1]FINAL!E328=0,"",[1]FINAL!E328)</f>
        <v/>
      </c>
      <c r="D328" s="22" t="str">
        <f>IF([1]FINAL!G328=0,"",[1]FINAL!G328)</f>
        <v/>
      </c>
      <c r="E328" s="85">
        <f>[1]FINAL!$AO328</f>
        <v>222</v>
      </c>
      <c r="F328" s="26" t="str">
        <f>[1]FINAL!$V328</f>
        <v>CRY</v>
      </c>
      <c r="G328" s="27">
        <f>IFERROR(VLOOKUP($F328,Table2!$B$1:$C$21,MATCH("MP",Table2!$B$1:$C$1,0),0),"")</f>
        <v>38</v>
      </c>
      <c r="H328" s="23">
        <f>IFERROR(VLOOKUP(A328,PlayingTime!$B$1:$T$1001,MATCH("Min",PlayingTime!$B$2:$T$2,0),0),0)</f>
        <v>1404</v>
      </c>
      <c r="I328" s="23">
        <f>IFERROR(VLOOKUP(B328,PlayingTime!$B$1:$T$1001,MATCH("Min",PlayingTime!$B$2:$T$2,0),0),0)</f>
        <v>0</v>
      </c>
      <c r="J328" s="23">
        <f>IFERROR(VLOOKUP(C328,PlayingTime!$B$1:$T$1001,MATCH("Min",PlayingTime!$B$2:$T$2,0),0),0)</f>
        <v>0</v>
      </c>
      <c r="K328" s="23">
        <f>IFERROR(VLOOKUP(D328,PlayingTime!$B$1:$T$1001,MATCH("Min",PlayingTime!$B$2:$T$2,0),0),0)</f>
        <v>0</v>
      </c>
      <c r="L328" s="93">
        <f>IFERROR(VLOOKUP($E328,OLD!$Q$1:$DZ$1000,MATCH("minutes",OLD!$Q$1:$DZ$1,0),0),0)</f>
        <v>2301</v>
      </c>
      <c r="M328" s="22">
        <f>IFERROR(VLOOKUP(A328,#REF!,MATCH("xG",#REF!,0),0),0)</f>
        <v>0</v>
      </c>
      <c r="N328" s="22">
        <f>IFERROR(VLOOKUP(B328,#REF!,MATCH("xG",#REF!,0),0),0)</f>
        <v>0</v>
      </c>
      <c r="O328" s="22">
        <f>IFERROR(VLOOKUP(C328,#REF!,MATCH("xG",#REF!,0),0),0)</f>
        <v>0</v>
      </c>
      <c r="P328" s="22">
        <f>IFERROR(VLOOKUP(D328,#REF!,MATCH("xG",#REF!,0),0),0)</f>
        <v>0</v>
      </c>
      <c r="Q328" s="92">
        <f>IFERROR(VLOOKUP($E328,OLD!$Q$1:$DZ$1000,MATCH("expected_goals",OLD!$Q$1:$DZ$1,0),0),0)</f>
        <v>5.3</v>
      </c>
      <c r="R328" s="22">
        <f>IFERROR(VLOOKUP(A328,#REF!,MATCH("xAG",#REF!,0),0),0)</f>
        <v>0</v>
      </c>
      <c r="S328" s="22">
        <f>IFERROR(VLOOKUP(B328,#REF!,MATCH("xAG",#REF!,0),0),0)</f>
        <v>0</v>
      </c>
      <c r="T328" s="22">
        <f>IFERROR(VLOOKUP(C328,#REF!,MATCH("xAG",#REF!,0),0),0)</f>
        <v>0</v>
      </c>
      <c r="U328" s="22">
        <f>IFERROR(VLOOKUP(D328,#REF!,MATCH("xAG",#REF!,0),0),0)</f>
        <v>0</v>
      </c>
      <c r="V328" s="92">
        <f>IFERROR(VLOOKUP($E328,OLD!$Q$1:$DZ$1000,MATCH("expected_assists",OLD!$Q$1:$DZ$1,0),0),0)</f>
        <v>1.1200000000000001</v>
      </c>
      <c r="W328" s="93">
        <f>IFERROR(VLOOKUP($E328,OLD!$Q$1:$DZ$1000,MATCH("total_points",OLD!$Q$1:$DZ$1,0),0),0)</f>
        <v>75</v>
      </c>
      <c r="X328" s="27">
        <f>IFERROR(VLOOKUP(E328,OLD!$Q$1:$BZ$1000,MATCH("defensive_contribution",OLD!$Q$1:$BZ$1,0),0),"")</f>
        <v>95</v>
      </c>
      <c r="Z328" s="26" t="str">
        <f>API!O328&amp;" "&amp;API!Y328</f>
        <v>0 FALSE</v>
      </c>
      <c r="AA328" s="26">
        <f>API!AF328</f>
        <v>2</v>
      </c>
    </row>
    <row r="329" spans="1:27">
      <c r="A329" s="22" t="str">
        <f>IF([1]FINAL!A329=0,"",[1]FINAL!A329)</f>
        <v>Chris Wood</v>
      </c>
      <c r="B329" s="22" t="str">
        <f>IF([1]FINAL!C329=0,"",[1]FINAL!C329)</f>
        <v>Wood</v>
      </c>
      <c r="C329" s="22" t="str">
        <f>IF([1]FINAL!E329=0,"",[1]FINAL!E329)</f>
        <v/>
      </c>
      <c r="D329" s="22" t="str">
        <f>IF([1]FINAL!G329=0,"",[1]FINAL!G329)</f>
        <v/>
      </c>
      <c r="E329" s="85">
        <f>[1]FINAL!$AO329</f>
        <v>490</v>
      </c>
      <c r="F329" s="26" t="str">
        <f>[1]FINAL!$V329</f>
        <v>NFO</v>
      </c>
      <c r="G329" s="27">
        <f>IFERROR(VLOOKUP($F329,Table2!$B$1:$C$21,MATCH("MP",Table2!$B$1:$C$1,0),0),"")</f>
        <v>38</v>
      </c>
      <c r="H329" s="23">
        <f>IFERROR(VLOOKUP(A329,PlayingTime!$B$1:$T$1001,MATCH("Min",PlayingTime!$B$2:$T$2,0),0),0)</f>
        <v>901</v>
      </c>
      <c r="I329" s="23">
        <f>IFERROR(VLOOKUP(B329,PlayingTime!$B$1:$T$1001,MATCH("Min",PlayingTime!$B$2:$T$2,0),0),0)</f>
        <v>0</v>
      </c>
      <c r="J329" s="23">
        <f>IFERROR(VLOOKUP(C329,PlayingTime!$B$1:$T$1001,MATCH("Min",PlayingTime!$B$2:$T$2,0),0),0)</f>
        <v>0</v>
      </c>
      <c r="K329" s="23">
        <f>IFERROR(VLOOKUP(D329,PlayingTime!$B$1:$T$1001,MATCH("Min",PlayingTime!$B$2:$T$2,0),0),0)</f>
        <v>0</v>
      </c>
      <c r="L329" s="93">
        <f>IFERROR(VLOOKUP($E329,OLD!$Q$1:$DZ$1000,MATCH("minutes",OLD!$Q$1:$DZ$1,0),0),0)</f>
        <v>896</v>
      </c>
      <c r="M329" s="22">
        <f>IFERROR(VLOOKUP(A329,#REF!,MATCH("xG",#REF!,0),0),0)</f>
        <v>0</v>
      </c>
      <c r="N329" s="22">
        <f>IFERROR(VLOOKUP(B329,#REF!,MATCH("xG",#REF!,0),0),0)</f>
        <v>0</v>
      </c>
      <c r="O329" s="22">
        <f>IFERROR(VLOOKUP(C329,#REF!,MATCH("xG",#REF!,0),0),0)</f>
        <v>0</v>
      </c>
      <c r="P329" s="22">
        <f>IFERROR(VLOOKUP(D329,#REF!,MATCH("xG",#REF!,0),0),0)</f>
        <v>0</v>
      </c>
      <c r="Q329" s="92">
        <f>IFERROR(VLOOKUP($E329,OLD!$Q$1:$DZ$1000,MATCH("expected_goals",OLD!$Q$1:$DZ$1,0),0),0)</f>
        <v>4.29</v>
      </c>
      <c r="R329" s="22">
        <f>IFERROR(VLOOKUP(A329,#REF!,MATCH("xAG",#REF!,0),0),0)</f>
        <v>0</v>
      </c>
      <c r="S329" s="22">
        <f>IFERROR(VLOOKUP(B329,#REF!,MATCH("xAG",#REF!,0),0),0)</f>
        <v>0</v>
      </c>
      <c r="T329" s="22">
        <f>IFERROR(VLOOKUP(C329,#REF!,MATCH("xAG",#REF!,0),0),0)</f>
        <v>0</v>
      </c>
      <c r="U329" s="22">
        <f>IFERROR(VLOOKUP(D329,#REF!,MATCH("xAG",#REF!,0),0),0)</f>
        <v>0</v>
      </c>
      <c r="V329" s="92">
        <f>IFERROR(VLOOKUP($E329,OLD!$Q$1:$DZ$1000,MATCH("expected_assists",OLD!$Q$1:$DZ$1,0),0),0)</f>
        <v>0.32</v>
      </c>
      <c r="W329" s="93">
        <f>IFERROR(VLOOKUP($E329,OLD!$Q$1:$DZ$1000,MATCH("total_points",OLD!$Q$1:$DZ$1,0),0),0)</f>
        <v>41</v>
      </c>
      <c r="X329" s="27">
        <f>IFERROR(VLOOKUP(E329,OLD!$Q$1:$BZ$1000,MATCH("defensive_contribution",OLD!$Q$1:$BZ$1,0),0),"")</f>
        <v>29</v>
      </c>
      <c r="Z329" s="26" t="str">
        <f>API!O329&amp;" "&amp;API!Y329</f>
        <v>0 FALSE</v>
      </c>
      <c r="AA329" s="26">
        <f>API!AF329</f>
        <v>2</v>
      </c>
    </row>
    <row r="330" spans="1:27">
      <c r="A330" s="22" t="str">
        <f>IF([1]FINAL!A330=0,"",[1]FINAL!A330)</f>
        <v>Dominic Solanke-Mitchell</v>
      </c>
      <c r="B330" s="22" t="str">
        <f>IF([1]FINAL!C330=0,"",[1]FINAL!C330)</f>
        <v>Solanke</v>
      </c>
      <c r="C330" s="22" t="str">
        <f>IF([1]FINAL!E330=0,"",[1]FINAL!E330)</f>
        <v>Dominic Solanke</v>
      </c>
      <c r="D330" s="22" t="str">
        <f>IF([1]FINAL!G330=0,"",[1]FINAL!G330)</f>
        <v/>
      </c>
      <c r="E330" s="85">
        <f>[1]FINAL!$AO330</f>
        <v>526</v>
      </c>
      <c r="F330" s="26" t="str">
        <f>[1]FINAL!$V330</f>
        <v>TOT</v>
      </c>
      <c r="G330" s="27">
        <f>IFERROR(VLOOKUP($F330,Table2!$B$1:$C$21,MATCH("MP",Table2!$B$1:$C$1,0),0),"")</f>
        <v>38</v>
      </c>
      <c r="H330" s="23">
        <f>IFERROR(VLOOKUP(A330,PlayingTime!$B$1:$T$1001,MATCH("Min",PlayingTime!$B$2:$T$2,0),0),0)</f>
        <v>0</v>
      </c>
      <c r="I330" s="23">
        <f>IFERROR(VLOOKUP(B330,PlayingTime!$B$1:$T$1001,MATCH("Min",PlayingTime!$B$2:$T$2,0),0),0)</f>
        <v>0</v>
      </c>
      <c r="J330" s="23">
        <f>IFERROR(VLOOKUP(C330,PlayingTime!$B$1:$T$1001,MATCH("Min",PlayingTime!$B$2:$T$2,0),0),0)</f>
        <v>1001</v>
      </c>
      <c r="K330" s="23">
        <f>IFERROR(VLOOKUP(D330,PlayingTime!$B$1:$T$1001,MATCH("Min",PlayingTime!$B$2:$T$2,0),0),0)</f>
        <v>0</v>
      </c>
      <c r="L330" s="93">
        <f>IFERROR(VLOOKUP($E330,OLD!$Q$1:$DZ$1000,MATCH("minutes",OLD!$Q$1:$DZ$1,0),0),0)</f>
        <v>997</v>
      </c>
      <c r="M330" s="22">
        <f>IFERROR(VLOOKUP(A330,#REF!,MATCH("xG",#REF!,0),0),0)</f>
        <v>0</v>
      </c>
      <c r="N330" s="22">
        <f>IFERROR(VLOOKUP(B330,#REF!,MATCH("xG",#REF!,0),0),0)</f>
        <v>0</v>
      </c>
      <c r="O330" s="22">
        <f>IFERROR(VLOOKUP(C330,#REF!,MATCH("xG",#REF!,0),0),0)</f>
        <v>0</v>
      </c>
      <c r="P330" s="22">
        <f>IFERROR(VLOOKUP(D330,#REF!,MATCH("xG",#REF!,0),0),0)</f>
        <v>0</v>
      </c>
      <c r="Q330" s="92">
        <f>IFERROR(VLOOKUP($E330,OLD!$Q$1:$DZ$1000,MATCH("expected_goals",OLD!$Q$1:$DZ$1,0),0),0)</f>
        <v>2.97</v>
      </c>
      <c r="R330" s="22">
        <f>IFERROR(VLOOKUP(A330,#REF!,MATCH("xAG",#REF!,0),0),0)</f>
        <v>0</v>
      </c>
      <c r="S330" s="22">
        <f>IFERROR(VLOOKUP(B330,#REF!,MATCH("xAG",#REF!,0),0),0)</f>
        <v>0</v>
      </c>
      <c r="T330" s="22">
        <f>IFERROR(VLOOKUP(C330,#REF!,MATCH("xAG",#REF!,0),0),0)</f>
        <v>0</v>
      </c>
      <c r="U330" s="22">
        <f>IFERROR(VLOOKUP(D330,#REF!,MATCH("xAG",#REF!,0),0),0)</f>
        <v>0</v>
      </c>
      <c r="V330" s="92">
        <f>IFERROR(VLOOKUP($E330,OLD!$Q$1:$DZ$1000,MATCH("expected_assists",OLD!$Q$1:$DZ$1,0),0),0)</f>
        <v>0.34</v>
      </c>
      <c r="W330" s="93">
        <f>IFERROR(VLOOKUP($E330,OLD!$Q$1:$DZ$1000,MATCH("total_points",OLD!$Q$1:$DZ$1,0),0),0)</f>
        <v>40</v>
      </c>
      <c r="X330" s="27">
        <f>IFERROR(VLOOKUP(E330,OLD!$Q$1:$BZ$1000,MATCH("defensive_contribution",OLD!$Q$1:$BZ$1,0),0),"")</f>
        <v>71</v>
      </c>
      <c r="Z330" s="26" t="str">
        <f>API!O330&amp;" "&amp;API!Y330</f>
        <v>0 FALSE</v>
      </c>
      <c r="AA330" s="26">
        <f>API!AF330</f>
        <v>2</v>
      </c>
    </row>
    <row r="331" spans="1:27">
      <c r="A331" s="22" t="str">
        <f>IF([1]FINAL!A331=0,"",[1]FINAL!A331)</f>
        <v>Yoane Wissa</v>
      </c>
      <c r="B331" s="22" t="str">
        <f>IF([1]FINAL!C331=0,"",[1]FINAL!C331)</f>
        <v>Wissa</v>
      </c>
      <c r="C331" s="22" t="str">
        <f>IF([1]FINAL!E331=0,"",[1]FINAL!E331)</f>
        <v/>
      </c>
      <c r="D331" s="22" t="str">
        <f>IF([1]FINAL!G331=0,"",[1]FINAL!G331)</f>
        <v/>
      </c>
      <c r="E331" s="85">
        <f>[1]FINAL!$AO331</f>
        <v>464</v>
      </c>
      <c r="F331" s="26" t="str">
        <f>[1]FINAL!$V331</f>
        <v>NEW</v>
      </c>
      <c r="G331" s="27">
        <f>IFERROR(VLOOKUP($F331,Table2!$B$1:$C$21,MATCH("MP",Table2!$B$1:$C$1,0),0),"")</f>
        <v>38</v>
      </c>
      <c r="H331" s="23">
        <f>IFERROR(VLOOKUP(A331,PlayingTime!$B$1:$T$1001,MATCH("Min",PlayingTime!$B$2:$T$2,0),0),0)</f>
        <v>531</v>
      </c>
      <c r="I331" s="23">
        <f>IFERROR(VLOOKUP(B331,PlayingTime!$B$1:$T$1001,MATCH("Min",PlayingTime!$B$2:$T$2,0),0),0)</f>
        <v>0</v>
      </c>
      <c r="J331" s="23">
        <f>IFERROR(VLOOKUP(C331,PlayingTime!$B$1:$T$1001,MATCH("Min",PlayingTime!$B$2:$T$2,0),0),0)</f>
        <v>0</v>
      </c>
      <c r="K331" s="23">
        <f>IFERROR(VLOOKUP(D331,PlayingTime!$B$1:$T$1001,MATCH("Min",PlayingTime!$B$2:$T$2,0),0),0)</f>
        <v>0</v>
      </c>
      <c r="L331" s="93">
        <f>IFERROR(VLOOKUP($E331,OLD!$Q$1:$DZ$1000,MATCH("minutes",OLD!$Q$1:$DZ$1,0),0),0)</f>
        <v>517</v>
      </c>
      <c r="M331" s="22">
        <f>IFERROR(VLOOKUP(A331,#REF!,MATCH("xG",#REF!,0),0),0)</f>
        <v>0</v>
      </c>
      <c r="N331" s="22">
        <f>IFERROR(VLOOKUP(B331,#REF!,MATCH("xG",#REF!,0),0),0)</f>
        <v>0</v>
      </c>
      <c r="O331" s="22">
        <f>IFERROR(VLOOKUP(C331,#REF!,MATCH("xG",#REF!,0),0),0)</f>
        <v>0</v>
      </c>
      <c r="P331" s="22">
        <f>IFERROR(VLOOKUP(D331,#REF!,MATCH("xG",#REF!,0),0),0)</f>
        <v>0</v>
      </c>
      <c r="Q331" s="92">
        <f>IFERROR(VLOOKUP($E331,OLD!$Q$1:$DZ$1000,MATCH("expected_goals",OLD!$Q$1:$DZ$1,0),0),0)</f>
        <v>3.13</v>
      </c>
      <c r="R331" s="22">
        <f>IFERROR(VLOOKUP(A331,#REF!,MATCH("xAG",#REF!,0),0),0)</f>
        <v>0</v>
      </c>
      <c r="S331" s="22">
        <f>IFERROR(VLOOKUP(B331,#REF!,MATCH("xAG",#REF!,0),0),0)</f>
        <v>0</v>
      </c>
      <c r="T331" s="22">
        <f>IFERROR(VLOOKUP(C331,#REF!,MATCH("xAG",#REF!,0),0),0)</f>
        <v>0</v>
      </c>
      <c r="U331" s="22">
        <f>IFERROR(VLOOKUP(D331,#REF!,MATCH("xAG",#REF!,0),0),0)</f>
        <v>0</v>
      </c>
      <c r="V331" s="92">
        <f>IFERROR(VLOOKUP($E331,OLD!$Q$1:$DZ$1000,MATCH("expected_assists",OLD!$Q$1:$DZ$1,0),0),0)</f>
        <v>0.54</v>
      </c>
      <c r="W331" s="93">
        <f>IFERROR(VLOOKUP($E331,OLD!$Q$1:$DZ$1000,MATCH("total_points",OLD!$Q$1:$DZ$1,0),0),0)</f>
        <v>27</v>
      </c>
      <c r="X331" s="27">
        <f>IFERROR(VLOOKUP(E331,OLD!$Q$1:$BZ$1000,MATCH("defensive_contribution",OLD!$Q$1:$BZ$1,0),0),"")</f>
        <v>22</v>
      </c>
      <c r="Z331" s="26" t="str">
        <f>API!O331&amp;" "&amp;API!Y331</f>
        <v>0 FALSE</v>
      </c>
      <c r="AA331" s="26">
        <f>API!AF331</f>
        <v>2</v>
      </c>
    </row>
    <row r="332" spans="1:27">
      <c r="A332" s="22" t="str">
        <f>IF([1]FINAL!A332=0,"",[1]FINAL!A332)</f>
        <v>Gabriel Fernando de Jesus</v>
      </c>
      <c r="B332" s="22" t="str">
        <f>IF([1]FINAL!C332=0,"",[1]FINAL!C332)</f>
        <v>G.Jesus</v>
      </c>
      <c r="C332" s="22" t="str">
        <f>IF([1]FINAL!E332=0,"",[1]FINAL!E332)</f>
        <v>Gabriel Jesus</v>
      </c>
      <c r="D332" s="22" t="str">
        <f>IF([1]FINAL!G332=0,"",[1]FINAL!G332)</f>
        <v/>
      </c>
      <c r="E332" s="85">
        <f>[1]FINAL!$AO332</f>
        <v>27</v>
      </c>
      <c r="F332" s="26" t="str">
        <f>[1]FINAL!$V332</f>
        <v>ARS</v>
      </c>
      <c r="G332" s="27">
        <f>IFERROR(VLOOKUP($F332,Table2!$B$1:$C$21,MATCH("MP",Table2!$B$1:$C$1,0),0),"")</f>
        <v>38</v>
      </c>
      <c r="H332" s="23">
        <f>IFERROR(VLOOKUP(A332,PlayingTime!$B$1:$T$1001,MATCH("Min",PlayingTime!$B$2:$T$2,0),0),0)</f>
        <v>0</v>
      </c>
      <c r="I332" s="23">
        <f>IFERROR(VLOOKUP(B332,PlayingTime!$B$1:$T$1001,MATCH("Min",PlayingTime!$B$2:$T$2,0),0),0)</f>
        <v>0</v>
      </c>
      <c r="J332" s="23">
        <f>IFERROR(VLOOKUP(C332,PlayingTime!$B$1:$T$1001,MATCH("Min",PlayingTime!$B$2:$T$2,0),0),0)</f>
        <v>429</v>
      </c>
      <c r="K332" s="23">
        <f>IFERROR(VLOOKUP(D332,PlayingTime!$B$1:$T$1001,MATCH("Min",PlayingTime!$B$2:$T$2,0),0),0)</f>
        <v>0</v>
      </c>
      <c r="L332" s="93">
        <f>IFERROR(VLOOKUP($E332,OLD!$Q$1:$DZ$1000,MATCH("minutes",OLD!$Q$1:$DZ$1,0),0),0)</f>
        <v>418</v>
      </c>
      <c r="M332" s="22">
        <f>IFERROR(VLOOKUP(A332,#REF!,MATCH("xG",#REF!,0),0),0)</f>
        <v>0</v>
      </c>
      <c r="N332" s="22">
        <f>IFERROR(VLOOKUP(B332,#REF!,MATCH("xG",#REF!,0),0),0)</f>
        <v>0</v>
      </c>
      <c r="O332" s="22">
        <f>IFERROR(VLOOKUP(C332,#REF!,MATCH("xG",#REF!,0),0),0)</f>
        <v>0</v>
      </c>
      <c r="P332" s="22">
        <f>IFERROR(VLOOKUP(D332,#REF!,MATCH("xG",#REF!,0),0),0)</f>
        <v>0</v>
      </c>
      <c r="Q332" s="92">
        <f>IFERROR(VLOOKUP($E332,OLD!$Q$1:$DZ$1000,MATCH("expected_goals",OLD!$Q$1:$DZ$1,0),0),0)</f>
        <v>2.71</v>
      </c>
      <c r="R332" s="22">
        <f>IFERROR(VLOOKUP(A332,#REF!,MATCH("xAG",#REF!,0),0),0)</f>
        <v>0</v>
      </c>
      <c r="S332" s="22">
        <f>IFERROR(VLOOKUP(B332,#REF!,MATCH("xAG",#REF!,0),0),0)</f>
        <v>0</v>
      </c>
      <c r="T332" s="22">
        <f>IFERROR(VLOOKUP(C332,#REF!,MATCH("xAG",#REF!,0),0),0)</f>
        <v>0</v>
      </c>
      <c r="U332" s="22">
        <f>IFERROR(VLOOKUP(D332,#REF!,MATCH("xAG",#REF!,0),0),0)</f>
        <v>0</v>
      </c>
      <c r="V332" s="92">
        <f>IFERROR(VLOOKUP($E332,OLD!$Q$1:$DZ$1000,MATCH("expected_assists",OLD!$Q$1:$DZ$1,0),0),0)</f>
        <v>0.26</v>
      </c>
      <c r="W332" s="93">
        <f>IFERROR(VLOOKUP($E332,OLD!$Q$1:$DZ$1000,MATCH("total_points",OLD!$Q$1:$DZ$1,0),0),0)</f>
        <v>24</v>
      </c>
      <c r="X332" s="27">
        <f>IFERROR(VLOOKUP(E332,OLD!$Q$1:$BZ$1000,MATCH("defensive_contribution",OLD!$Q$1:$BZ$1,0),0),"")</f>
        <v>30</v>
      </c>
      <c r="Z332" s="26" t="str">
        <f>API!O332&amp;" "&amp;API!Y332</f>
        <v>0 FALSE</v>
      </c>
      <c r="AA332" s="26">
        <f>API!AF332</f>
        <v>2</v>
      </c>
    </row>
    <row r="333" spans="1:27">
      <c r="A333" s="22" t="str">
        <f>IF([1]FINAL!A333=0,"",[1]FINAL!A333)</f>
        <v>Álvaro Rodríguez</v>
      </c>
      <c r="B333" s="22" t="str">
        <f>IF([1]FINAL!C333=0,"",[1]FINAL!C333)</f>
        <v>Rodríguez</v>
      </c>
      <c r="C333" s="22" t="str">
        <f>IF([1]FINAL!E333=0,"",[1]FINAL!E333)</f>
        <v/>
      </c>
      <c r="D333" s="22" t="str">
        <f>IF([1]FINAL!G333=0,"",[1]FINAL!G333)</f>
        <v/>
      </c>
      <c r="E333" s="85">
        <f>[1]FINAL!$AO333</f>
        <v>81</v>
      </c>
      <c r="F333" s="26" t="str">
        <f>[1]FINAL!$V333</f>
        <v>BOU</v>
      </c>
      <c r="G333" s="27">
        <f>IFERROR(VLOOKUP($F333,Table2!$B$1:$C$21,MATCH("MP",Table2!$B$1:$C$1,0),0),"")</f>
        <v>38</v>
      </c>
      <c r="H333" s="23">
        <f>IFERROR(VLOOKUP(A333,PlayingTime!$B$1:$T$1001,MATCH("Min",PlayingTime!$B$2:$T$2,0),0),0)</f>
        <v>0</v>
      </c>
      <c r="I333" s="23">
        <f>IFERROR(VLOOKUP(B333,PlayingTime!$B$1:$T$1001,MATCH("Min",PlayingTime!$B$2:$T$2,0),0),0)</f>
        <v>0</v>
      </c>
      <c r="J333" s="23">
        <f>IFERROR(VLOOKUP(C333,PlayingTime!$B$1:$T$1001,MATCH("Min",PlayingTime!$B$2:$T$2,0),0),0)</f>
        <v>0</v>
      </c>
      <c r="K333" s="23">
        <f>IFERROR(VLOOKUP(D333,PlayingTime!$B$1:$T$1001,MATCH("Min",PlayingTime!$B$2:$T$2,0),0),0)</f>
        <v>0</v>
      </c>
      <c r="L333" s="93">
        <f>IFERROR(VLOOKUP($E333,OLD!$Q$1:$DZ$1000,MATCH("minutes",OLD!$Q$1:$DZ$1,0),0),0)</f>
        <v>0</v>
      </c>
      <c r="M333" s="22">
        <f>IFERROR(VLOOKUP(A333,#REF!,MATCH("xG",#REF!,0),0),0)</f>
        <v>0</v>
      </c>
      <c r="N333" s="22">
        <f>IFERROR(VLOOKUP(B333,#REF!,MATCH("xG",#REF!,0),0),0)</f>
        <v>0</v>
      </c>
      <c r="O333" s="22">
        <f>IFERROR(VLOOKUP(C333,#REF!,MATCH("xG",#REF!,0),0),0)</f>
        <v>0</v>
      </c>
      <c r="P333" s="22">
        <f>IFERROR(VLOOKUP(D333,#REF!,MATCH("xG",#REF!,0),0),0)</f>
        <v>0</v>
      </c>
      <c r="Q333" s="92">
        <f>IFERROR(VLOOKUP($E333,OLD!$Q$1:$DZ$1000,MATCH("expected_goals",OLD!$Q$1:$DZ$1,0),0),0)</f>
        <v>0</v>
      </c>
      <c r="R333" s="22">
        <f>IFERROR(VLOOKUP(A333,#REF!,MATCH("xAG",#REF!,0),0),0)</f>
        <v>0</v>
      </c>
      <c r="S333" s="22">
        <f>IFERROR(VLOOKUP(B333,#REF!,MATCH("xAG",#REF!,0),0),0)</f>
        <v>0</v>
      </c>
      <c r="T333" s="22">
        <f>IFERROR(VLOOKUP(C333,#REF!,MATCH("xAG",#REF!,0),0),0)</f>
        <v>0</v>
      </c>
      <c r="U333" s="22">
        <f>IFERROR(VLOOKUP(D333,#REF!,MATCH("xAG",#REF!,0),0),0)</f>
        <v>0</v>
      </c>
      <c r="V333" s="92">
        <f>IFERROR(VLOOKUP($E333,OLD!$Q$1:$DZ$1000,MATCH("expected_assists",OLD!$Q$1:$DZ$1,0),0),0)</f>
        <v>0</v>
      </c>
      <c r="W333" s="93">
        <f>IFERROR(VLOOKUP($E333,OLD!$Q$1:$DZ$1000,MATCH("total_points",OLD!$Q$1:$DZ$1,0),0),0)</f>
        <v>0</v>
      </c>
      <c r="X333" s="27" t="str">
        <f>IFERROR(VLOOKUP(E333,OLD!$Q$1:$BZ$1000,MATCH("defensive_contribution",OLD!$Q$1:$BZ$1,0),0),"")</f>
        <v/>
      </c>
      <c r="Z333" s="26" t="str">
        <f>API!O333&amp;" "&amp;API!Y333</f>
        <v>0 FALSE</v>
      </c>
      <c r="AA333" s="26">
        <f>API!AF333</f>
        <v>2</v>
      </c>
    </row>
    <row r="334" spans="1:27">
      <c r="A334" s="22" t="str">
        <f>IF([1]FINAL!A334=0,"",[1]FINAL!A334)</f>
        <v>Norberto Bercique Gomes Betuncal</v>
      </c>
      <c r="B334" s="22" t="str">
        <f>IF([1]FINAL!C334=0,"",[1]FINAL!C334)</f>
        <v>Beto</v>
      </c>
      <c r="C334" s="22" t="str">
        <f>IF([1]FINAL!E334=0,"",[1]FINAL!E334)</f>
        <v/>
      </c>
      <c r="D334" s="22" t="str">
        <f>IF([1]FINAL!G334=0,"",[1]FINAL!G334)</f>
        <v/>
      </c>
      <c r="E334" s="85">
        <f>[1]FINAL!$AO334</f>
        <v>248</v>
      </c>
      <c r="F334" s="26" t="str">
        <f>[1]FINAL!$V334</f>
        <v>EVE</v>
      </c>
      <c r="G334" s="27">
        <f>IFERROR(VLOOKUP($F334,Table2!$B$1:$C$21,MATCH("MP",Table2!$B$1:$C$1,0),0),"")</f>
        <v>38</v>
      </c>
      <c r="H334" s="23">
        <f>IFERROR(VLOOKUP(A334,PlayingTime!$B$1:$T$1001,MATCH("Min",PlayingTime!$B$2:$T$2,0),0),0)</f>
        <v>0</v>
      </c>
      <c r="I334" s="23">
        <f>IFERROR(VLOOKUP(B334,PlayingTime!$B$1:$T$1001,MATCH("Min",PlayingTime!$B$2:$T$2,0),0),0)</f>
        <v>1568</v>
      </c>
      <c r="J334" s="23">
        <f>IFERROR(VLOOKUP(C334,PlayingTime!$B$1:$T$1001,MATCH("Min",PlayingTime!$B$2:$T$2,0),0),0)</f>
        <v>0</v>
      </c>
      <c r="K334" s="23">
        <f>IFERROR(VLOOKUP(D334,PlayingTime!$B$1:$T$1001,MATCH("Min",PlayingTime!$B$2:$T$2,0),0),0)</f>
        <v>0</v>
      </c>
      <c r="L334" s="93">
        <f>IFERROR(VLOOKUP($E334,OLD!$Q$1:$DZ$1000,MATCH("minutes",OLD!$Q$1:$DZ$1,0),0),0)</f>
        <v>1551</v>
      </c>
      <c r="M334" s="22">
        <f>IFERROR(VLOOKUP(A334,#REF!,MATCH("xG",#REF!,0),0),0)</f>
        <v>0</v>
      </c>
      <c r="N334" s="22">
        <f>IFERROR(VLOOKUP(B334,#REF!,MATCH("xG",#REF!,0),0),0)</f>
        <v>0</v>
      </c>
      <c r="O334" s="22">
        <f>IFERROR(VLOOKUP(C334,#REF!,MATCH("xG",#REF!,0),0),0)</f>
        <v>0</v>
      </c>
      <c r="P334" s="22">
        <f>IFERROR(VLOOKUP(D334,#REF!,MATCH("xG",#REF!,0),0),0)</f>
        <v>0</v>
      </c>
      <c r="Q334" s="92">
        <f>IFERROR(VLOOKUP($E334,OLD!$Q$1:$DZ$1000,MATCH("expected_goals",OLD!$Q$1:$DZ$1,0),0),0)</f>
        <v>8.9</v>
      </c>
      <c r="R334" s="22">
        <f>IFERROR(VLOOKUP(A334,#REF!,MATCH("xAG",#REF!,0),0),0)</f>
        <v>0</v>
      </c>
      <c r="S334" s="22">
        <f>IFERROR(VLOOKUP(B334,#REF!,MATCH("xAG",#REF!,0),0),0)</f>
        <v>0</v>
      </c>
      <c r="T334" s="22">
        <f>IFERROR(VLOOKUP(C334,#REF!,MATCH("xAG",#REF!,0),0),0)</f>
        <v>0</v>
      </c>
      <c r="U334" s="22">
        <f>IFERROR(VLOOKUP(D334,#REF!,MATCH("xAG",#REF!,0),0),0)</f>
        <v>0</v>
      </c>
      <c r="V334" s="92">
        <f>IFERROR(VLOOKUP($E334,OLD!$Q$1:$DZ$1000,MATCH("expected_assists",OLD!$Q$1:$DZ$1,0),0),0)</f>
        <v>0.23</v>
      </c>
      <c r="W334" s="93">
        <f>IFERROR(VLOOKUP($E334,OLD!$Q$1:$DZ$1000,MATCH("total_points",OLD!$Q$1:$DZ$1,0),0),0)</f>
        <v>104</v>
      </c>
      <c r="X334" s="27">
        <f>IFERROR(VLOOKUP(E334,OLD!$Q$1:$BZ$1000,MATCH("defensive_contribution",OLD!$Q$1:$BZ$1,0),0),"")</f>
        <v>89</v>
      </c>
      <c r="Z334" s="26" t="str">
        <f>API!O334&amp;" "&amp;API!Y334</f>
        <v>0 FALSE</v>
      </c>
      <c r="AA334" s="26">
        <f>API!AF334</f>
        <v>2</v>
      </c>
    </row>
    <row r="335" spans="1:27">
      <c r="A335" s="22" t="str">
        <f>IF([1]FINAL!A335=0,"",[1]FINAL!A335)</f>
        <v>Thierno Barry</v>
      </c>
      <c r="B335" s="22" t="str">
        <f>IF([1]FINAL!C335=0,"",[1]FINAL!C335)</f>
        <v>Barry</v>
      </c>
      <c r="C335" s="22" t="str">
        <f>IF([1]FINAL!E335=0,"",[1]FINAL!E335)</f>
        <v/>
      </c>
      <c r="D335" s="22" t="str">
        <f>IF([1]FINAL!G335=0,"",[1]FINAL!G335)</f>
        <v/>
      </c>
      <c r="E335" s="85">
        <f>[1]FINAL!$AO335</f>
        <v>249</v>
      </c>
      <c r="F335" s="26" t="str">
        <f>[1]FINAL!$V335</f>
        <v>EVE</v>
      </c>
      <c r="G335" s="27">
        <f>IFERROR(VLOOKUP($F335,Table2!$B$1:$C$21,MATCH("MP",Table2!$B$1:$C$1,0),0),"")</f>
        <v>38</v>
      </c>
      <c r="H335" s="23">
        <f>IFERROR(VLOOKUP(A335,PlayingTime!$B$1:$T$1001,MATCH("Min",PlayingTime!$B$2:$T$2,0),0),0)</f>
        <v>1914</v>
      </c>
      <c r="I335" s="23">
        <f>IFERROR(VLOOKUP(B335,PlayingTime!$B$1:$T$1001,MATCH("Min",PlayingTime!$B$2:$T$2,0),0),0)</f>
        <v>0</v>
      </c>
      <c r="J335" s="23">
        <f>IFERROR(VLOOKUP(C335,PlayingTime!$B$1:$T$1001,MATCH("Min",PlayingTime!$B$2:$T$2,0),0),0)</f>
        <v>0</v>
      </c>
      <c r="K335" s="23">
        <f>IFERROR(VLOOKUP(D335,PlayingTime!$B$1:$T$1001,MATCH("Min",PlayingTime!$B$2:$T$2,0),0),0)</f>
        <v>0</v>
      </c>
      <c r="L335" s="93">
        <f>IFERROR(VLOOKUP($E335,OLD!$Q$1:$DZ$1000,MATCH("minutes",OLD!$Q$1:$DZ$1,0),0),0)</f>
        <v>1898</v>
      </c>
      <c r="M335" s="22">
        <f>IFERROR(VLOOKUP(A335,#REF!,MATCH("xG",#REF!,0),0),0)</f>
        <v>0</v>
      </c>
      <c r="N335" s="22">
        <f>IFERROR(VLOOKUP(B335,#REF!,MATCH("xG",#REF!,0),0),0)</f>
        <v>0</v>
      </c>
      <c r="O335" s="22">
        <f>IFERROR(VLOOKUP(C335,#REF!,MATCH("xG",#REF!,0),0),0)</f>
        <v>0</v>
      </c>
      <c r="P335" s="22">
        <f>IFERROR(VLOOKUP(D335,#REF!,MATCH("xG",#REF!,0),0),0)</f>
        <v>0</v>
      </c>
      <c r="Q335" s="92">
        <f>IFERROR(VLOOKUP($E335,OLD!$Q$1:$DZ$1000,MATCH("expected_goals",OLD!$Q$1:$DZ$1,0),0),0)</f>
        <v>8.17</v>
      </c>
      <c r="R335" s="22">
        <f>IFERROR(VLOOKUP(A335,#REF!,MATCH("xAG",#REF!,0),0),0)</f>
        <v>0</v>
      </c>
      <c r="S335" s="22">
        <f>IFERROR(VLOOKUP(B335,#REF!,MATCH("xAG",#REF!,0),0),0)</f>
        <v>0</v>
      </c>
      <c r="T335" s="22">
        <f>IFERROR(VLOOKUP(C335,#REF!,MATCH("xAG",#REF!,0),0),0)</f>
        <v>0</v>
      </c>
      <c r="U335" s="22">
        <f>IFERROR(VLOOKUP(D335,#REF!,MATCH("xAG",#REF!,0),0),0)</f>
        <v>0</v>
      </c>
      <c r="V335" s="92">
        <f>IFERROR(VLOOKUP($E335,OLD!$Q$1:$DZ$1000,MATCH("expected_assists",OLD!$Q$1:$DZ$1,0),0),0)</f>
        <v>0.44</v>
      </c>
      <c r="W335" s="93">
        <f>IFERROR(VLOOKUP($E335,OLD!$Q$1:$DZ$1000,MATCH("total_points",OLD!$Q$1:$DZ$1,0),0),0)</f>
        <v>95</v>
      </c>
      <c r="X335" s="27">
        <f>IFERROR(VLOOKUP(E335,OLD!$Q$1:$BZ$1000,MATCH("defensive_contribution",OLD!$Q$1:$BZ$1,0),0),"")</f>
        <v>74</v>
      </c>
      <c r="Z335" s="26" t="str">
        <f>API!O335&amp;" "&amp;API!Y335</f>
        <v>0 FALSE</v>
      </c>
      <c r="AA335" s="26">
        <f>API!AF335</f>
        <v>2</v>
      </c>
    </row>
    <row r="336" spans="1:27">
      <c r="A336" s="22" t="str">
        <f>IF([1]FINAL!A336=0,"",[1]FINAL!A336)</f>
        <v>Georginio Rutter</v>
      </c>
      <c r="B336" s="22" t="str">
        <f>IF([1]FINAL!C336=0,"",[1]FINAL!C336)</f>
        <v>Georginio</v>
      </c>
      <c r="C336" s="22" t="str">
        <f>IF([1]FINAL!E336=0,"",[1]FINAL!E336)</f>
        <v/>
      </c>
      <c r="D336" s="22" t="str">
        <f>IF([1]FINAL!G336=0,"",[1]FINAL!G336)</f>
        <v/>
      </c>
      <c r="E336" s="85">
        <f>[1]FINAL!$AO336</f>
        <v>125</v>
      </c>
      <c r="F336" s="26" t="str">
        <f>[1]FINAL!$V336</f>
        <v>BHA</v>
      </c>
      <c r="G336" s="27">
        <f>IFERROR(VLOOKUP($F336,Table2!$B$1:$C$21,MATCH("MP",Table2!$B$1:$C$1,0),0),"")</f>
        <v>38</v>
      </c>
      <c r="H336" s="23">
        <f>IFERROR(VLOOKUP(A336,PlayingTime!$B$1:$T$1001,MATCH("Min",PlayingTime!$B$2:$T$2,0),0),0)</f>
        <v>1786</v>
      </c>
      <c r="I336" s="23">
        <f>IFERROR(VLOOKUP(B336,PlayingTime!$B$1:$T$1001,MATCH("Min",PlayingTime!$B$2:$T$2,0),0),0)</f>
        <v>0</v>
      </c>
      <c r="J336" s="23">
        <f>IFERROR(VLOOKUP(C336,PlayingTime!$B$1:$T$1001,MATCH("Min",PlayingTime!$B$2:$T$2,0),0),0)</f>
        <v>0</v>
      </c>
      <c r="K336" s="23">
        <f>IFERROR(VLOOKUP(D336,PlayingTime!$B$1:$T$1001,MATCH("Min",PlayingTime!$B$2:$T$2,0),0),0)</f>
        <v>0</v>
      </c>
      <c r="L336" s="93">
        <f>IFERROR(VLOOKUP($E336,OLD!$Q$1:$DZ$1000,MATCH("minutes",OLD!$Q$1:$DZ$1,0),0),0)</f>
        <v>1776</v>
      </c>
      <c r="M336" s="22">
        <f>IFERROR(VLOOKUP(A336,#REF!,MATCH("xG",#REF!,0),0),0)</f>
        <v>0</v>
      </c>
      <c r="N336" s="22">
        <f>IFERROR(VLOOKUP(B336,#REF!,MATCH("xG",#REF!,0),0),0)</f>
        <v>0</v>
      </c>
      <c r="O336" s="22">
        <f>IFERROR(VLOOKUP(C336,#REF!,MATCH("xG",#REF!,0),0),0)</f>
        <v>0</v>
      </c>
      <c r="P336" s="22">
        <f>IFERROR(VLOOKUP(D336,#REF!,MATCH("xG",#REF!,0),0),0)</f>
        <v>0</v>
      </c>
      <c r="Q336" s="92">
        <f>IFERROR(VLOOKUP($E336,OLD!$Q$1:$DZ$1000,MATCH("expected_goals",OLD!$Q$1:$DZ$1,0),0),0)</f>
        <v>2.9</v>
      </c>
      <c r="R336" s="22">
        <f>IFERROR(VLOOKUP(A336,#REF!,MATCH("xAG",#REF!,0),0),0)</f>
        <v>0</v>
      </c>
      <c r="S336" s="22">
        <f>IFERROR(VLOOKUP(B336,#REF!,MATCH("xAG",#REF!,0),0),0)</f>
        <v>0</v>
      </c>
      <c r="T336" s="22">
        <f>IFERROR(VLOOKUP(C336,#REF!,MATCH("xAG",#REF!,0),0),0)</f>
        <v>0</v>
      </c>
      <c r="U336" s="22">
        <f>IFERROR(VLOOKUP(D336,#REF!,MATCH("xAG",#REF!,0),0),0)</f>
        <v>0</v>
      </c>
      <c r="V336" s="92">
        <f>IFERROR(VLOOKUP($E336,OLD!$Q$1:$DZ$1000,MATCH("expected_assists",OLD!$Q$1:$DZ$1,0),0),0)</f>
        <v>2.9</v>
      </c>
      <c r="W336" s="93">
        <f>IFERROR(VLOOKUP($E336,OLD!$Q$1:$DZ$1000,MATCH("total_points",OLD!$Q$1:$DZ$1,0),0),0)</f>
        <v>87</v>
      </c>
      <c r="X336" s="27">
        <f>IFERROR(VLOOKUP(E336,OLD!$Q$1:$BZ$1000,MATCH("defensive_contribution",OLD!$Q$1:$BZ$1,0),0),"")</f>
        <v>131</v>
      </c>
      <c r="Z336" s="26" t="str">
        <f>API!O336&amp;" "&amp;API!Y336</f>
        <v>0 FALSE</v>
      </c>
      <c r="AA336" s="26">
        <f>API!AF336</f>
        <v>2</v>
      </c>
    </row>
    <row r="337" spans="1:27">
      <c r="A337" s="22" t="str">
        <f>IF([1]FINAL!A337=0,"",[1]FINAL!A337)</f>
        <v>Wilson Isidor</v>
      </c>
      <c r="B337" s="22" t="str">
        <f>IF([1]FINAL!C337=0,"",[1]FINAL!C337)</f>
        <v>Isidor</v>
      </c>
      <c r="C337" s="22" t="str">
        <f>IF([1]FINAL!E337=0,"",[1]FINAL!E337)</f>
        <v/>
      </c>
      <c r="D337" s="22" t="str">
        <f>IF([1]FINAL!G337=0,"",[1]FINAL!G337)</f>
        <v/>
      </c>
      <c r="E337" s="85">
        <f>[1]FINAL!$AO337</f>
        <v>553</v>
      </c>
      <c r="F337" s="26" t="str">
        <f>[1]FINAL!$V337</f>
        <v>SUN</v>
      </c>
      <c r="G337" s="27">
        <f>IFERROR(VLOOKUP($F337,Table2!$B$1:$C$21,MATCH("MP",Table2!$B$1:$C$1,0),0),"")</f>
        <v>38</v>
      </c>
      <c r="H337" s="23">
        <f>IFERROR(VLOOKUP(A337,PlayingTime!$B$1:$T$1001,MATCH("Min",PlayingTime!$B$2:$T$2,0),0),0)</f>
        <v>1165</v>
      </c>
      <c r="I337" s="23">
        <f>IFERROR(VLOOKUP(B337,PlayingTime!$B$1:$T$1001,MATCH("Min",PlayingTime!$B$2:$T$2,0),0),0)</f>
        <v>0</v>
      </c>
      <c r="J337" s="23">
        <f>IFERROR(VLOOKUP(C337,PlayingTime!$B$1:$T$1001,MATCH("Min",PlayingTime!$B$2:$T$2,0),0),0)</f>
        <v>0</v>
      </c>
      <c r="K337" s="23">
        <f>IFERROR(VLOOKUP(D337,PlayingTime!$B$1:$T$1001,MATCH("Min",PlayingTime!$B$2:$T$2,0),0),0)</f>
        <v>0</v>
      </c>
      <c r="L337" s="93">
        <f>IFERROR(VLOOKUP($E337,OLD!$Q$1:$DZ$1000,MATCH("minutes",OLD!$Q$1:$DZ$1,0),0),0)</f>
        <v>1148</v>
      </c>
      <c r="M337" s="22">
        <f>IFERROR(VLOOKUP(A337,#REF!,MATCH("xG",#REF!,0),0),0)</f>
        <v>0</v>
      </c>
      <c r="N337" s="22">
        <f>IFERROR(VLOOKUP(B337,#REF!,MATCH("xG",#REF!,0),0),0)</f>
        <v>0</v>
      </c>
      <c r="O337" s="22">
        <f>IFERROR(VLOOKUP(C337,#REF!,MATCH("xG",#REF!,0),0),0)</f>
        <v>0</v>
      </c>
      <c r="P337" s="22">
        <f>IFERROR(VLOOKUP(D337,#REF!,MATCH("xG",#REF!,0),0),0)</f>
        <v>0</v>
      </c>
      <c r="Q337" s="92">
        <f>IFERROR(VLOOKUP($E337,OLD!$Q$1:$DZ$1000,MATCH("expected_goals",OLD!$Q$1:$DZ$1,0),0),0)</f>
        <v>4.7</v>
      </c>
      <c r="R337" s="22">
        <f>IFERROR(VLOOKUP(A337,#REF!,MATCH("xAG",#REF!,0),0),0)</f>
        <v>0</v>
      </c>
      <c r="S337" s="22">
        <f>IFERROR(VLOOKUP(B337,#REF!,MATCH("xAG",#REF!,0),0),0)</f>
        <v>0</v>
      </c>
      <c r="T337" s="22">
        <f>IFERROR(VLOOKUP(C337,#REF!,MATCH("xAG",#REF!,0),0),0)</f>
        <v>0</v>
      </c>
      <c r="U337" s="22">
        <f>IFERROR(VLOOKUP(D337,#REF!,MATCH("xAG",#REF!,0),0),0)</f>
        <v>0</v>
      </c>
      <c r="V337" s="92">
        <f>IFERROR(VLOOKUP($E337,OLD!$Q$1:$DZ$1000,MATCH("expected_assists",OLD!$Q$1:$DZ$1,0),0),0)</f>
        <v>0.38</v>
      </c>
      <c r="W337" s="93">
        <f>IFERROR(VLOOKUP($E337,OLD!$Q$1:$DZ$1000,MATCH("total_points",OLD!$Q$1:$DZ$1,0),0),0)</f>
        <v>74</v>
      </c>
      <c r="X337" s="27">
        <f>IFERROR(VLOOKUP(E337,OLD!$Q$1:$BZ$1000,MATCH("defensive_contribution",OLD!$Q$1:$BZ$1,0),0),"")</f>
        <v>51</v>
      </c>
      <c r="Z337" s="26" t="str">
        <f>API!O337&amp;" "&amp;API!Y337</f>
        <v>0 FALSE</v>
      </c>
      <c r="AA337" s="26">
        <f>API!AF337</f>
        <v>2</v>
      </c>
    </row>
    <row r="338" spans="1:27">
      <c r="A338" s="22" t="str">
        <f>IF([1]FINAL!A338=0,"",[1]FINAL!A338)</f>
        <v>Lukas Nmecha</v>
      </c>
      <c r="B338" s="22" t="str">
        <f>IF([1]FINAL!C338=0,"",[1]FINAL!C338)</f>
        <v>Nmecha</v>
      </c>
      <c r="C338" s="22" t="str">
        <f>IF([1]FINAL!E338=0,"",[1]FINAL!E338)</f>
        <v/>
      </c>
      <c r="D338" s="22" t="str">
        <f>IF([1]FINAL!G338=0,"",[1]FINAL!G338)</f>
        <v/>
      </c>
      <c r="E338" s="85">
        <f>[1]FINAL!$AO338</f>
        <v>347</v>
      </c>
      <c r="F338" s="26" t="str">
        <f>[1]FINAL!$V338</f>
        <v>LEE</v>
      </c>
      <c r="G338" s="27">
        <f>IFERROR(VLOOKUP($F338,Table2!$B$1:$C$21,MATCH("MP",Table2!$B$1:$C$1,0),0),"")</f>
        <v>38</v>
      </c>
      <c r="H338" s="23">
        <f>IFERROR(VLOOKUP(A338,PlayingTime!$B$1:$T$1001,MATCH("Min",PlayingTime!$B$2:$T$2,0),0),0)</f>
        <v>1083</v>
      </c>
      <c r="I338" s="23">
        <f>IFERROR(VLOOKUP(B338,PlayingTime!$B$1:$T$1001,MATCH("Min",PlayingTime!$B$2:$T$2,0),0),0)</f>
        <v>0</v>
      </c>
      <c r="J338" s="23">
        <f>IFERROR(VLOOKUP(C338,PlayingTime!$B$1:$T$1001,MATCH("Min",PlayingTime!$B$2:$T$2,0),0),0)</f>
        <v>0</v>
      </c>
      <c r="K338" s="23">
        <f>IFERROR(VLOOKUP(D338,PlayingTime!$B$1:$T$1001,MATCH("Min",PlayingTime!$B$2:$T$2,0),0),0)</f>
        <v>0</v>
      </c>
      <c r="L338" s="93">
        <f>IFERROR(VLOOKUP($E338,OLD!$Q$1:$DZ$1000,MATCH("minutes",OLD!$Q$1:$DZ$1,0),0),0)</f>
        <v>1065</v>
      </c>
      <c r="M338" s="22">
        <f>IFERROR(VLOOKUP(A338,#REF!,MATCH("xG",#REF!,0),0),0)</f>
        <v>0</v>
      </c>
      <c r="N338" s="22">
        <f>IFERROR(VLOOKUP(B338,#REF!,MATCH("xG",#REF!,0),0),0)</f>
        <v>0</v>
      </c>
      <c r="O338" s="22">
        <f>IFERROR(VLOOKUP(C338,#REF!,MATCH("xG",#REF!,0),0),0)</f>
        <v>0</v>
      </c>
      <c r="P338" s="22">
        <f>IFERROR(VLOOKUP(D338,#REF!,MATCH("xG",#REF!,0),0),0)</f>
        <v>0</v>
      </c>
      <c r="Q338" s="92">
        <f>IFERROR(VLOOKUP($E338,OLD!$Q$1:$DZ$1000,MATCH("expected_goals",OLD!$Q$1:$DZ$1,0),0),0)</f>
        <v>7.25</v>
      </c>
      <c r="R338" s="22">
        <f>IFERROR(VLOOKUP(A338,#REF!,MATCH("xAG",#REF!,0),0),0)</f>
        <v>0</v>
      </c>
      <c r="S338" s="22">
        <f>IFERROR(VLOOKUP(B338,#REF!,MATCH("xAG",#REF!,0),0),0)</f>
        <v>0</v>
      </c>
      <c r="T338" s="22">
        <f>IFERROR(VLOOKUP(C338,#REF!,MATCH("xAG",#REF!,0),0),0)</f>
        <v>0</v>
      </c>
      <c r="U338" s="22">
        <f>IFERROR(VLOOKUP(D338,#REF!,MATCH("xAG",#REF!,0),0),0)</f>
        <v>0</v>
      </c>
      <c r="V338" s="92">
        <f>IFERROR(VLOOKUP($E338,OLD!$Q$1:$DZ$1000,MATCH("expected_assists",OLD!$Q$1:$DZ$1,0),0),0)</f>
        <v>1.58</v>
      </c>
      <c r="W338" s="93">
        <f>IFERROR(VLOOKUP($E338,OLD!$Q$1:$DZ$1000,MATCH("total_points",OLD!$Q$1:$DZ$1,0),0),0)</f>
        <v>73</v>
      </c>
      <c r="X338" s="27">
        <f>IFERROR(VLOOKUP(E338,OLD!$Q$1:$BZ$1000,MATCH("defensive_contribution",OLD!$Q$1:$BZ$1,0),0),"")</f>
        <v>57</v>
      </c>
      <c r="Z338" s="26" t="str">
        <f>API!O338&amp;" "&amp;API!Y338</f>
        <v>0 FALSE</v>
      </c>
      <c r="AA338" s="26">
        <f>API!AF338</f>
        <v>2</v>
      </c>
    </row>
    <row r="339" spans="1:27">
      <c r="A339" s="22" t="str">
        <f>IF([1]FINAL!A339=0,"",[1]FINAL!A339)</f>
        <v>Liam Delap</v>
      </c>
      <c r="B339" s="22" t="str">
        <f>IF([1]FINAL!C339=0,"",[1]FINAL!C339)</f>
        <v>Delap</v>
      </c>
      <c r="C339" s="22" t="str">
        <f>IF([1]FINAL!E339=0,"",[1]FINAL!E339)</f>
        <v/>
      </c>
      <c r="D339" s="22" t="str">
        <f>IF([1]FINAL!G339=0,"",[1]FINAL!G339)</f>
        <v/>
      </c>
      <c r="E339" s="85">
        <f>[1]FINAL!$AO339</f>
        <v>167</v>
      </c>
      <c r="F339" s="26" t="str">
        <f>[1]FINAL!$V339</f>
        <v>CHE</v>
      </c>
      <c r="G339" s="27">
        <f>IFERROR(VLOOKUP($F339,Table2!$B$1:$C$21,MATCH("MP",Table2!$B$1:$C$1,0),0),"")</f>
        <v>38</v>
      </c>
      <c r="H339" s="23">
        <f>IFERROR(VLOOKUP(A339,PlayingTime!$B$1:$T$1001,MATCH("Min",PlayingTime!$B$2:$T$2,0),0),0)</f>
        <v>1107</v>
      </c>
      <c r="I339" s="23">
        <f>IFERROR(VLOOKUP(B339,PlayingTime!$B$1:$T$1001,MATCH("Min",PlayingTime!$B$2:$T$2,0),0),0)</f>
        <v>0</v>
      </c>
      <c r="J339" s="23">
        <f>IFERROR(VLOOKUP(C339,PlayingTime!$B$1:$T$1001,MATCH("Min",PlayingTime!$B$2:$T$2,0),0),0)</f>
        <v>0</v>
      </c>
      <c r="K339" s="23">
        <f>IFERROR(VLOOKUP(D339,PlayingTime!$B$1:$T$1001,MATCH("Min",PlayingTime!$B$2:$T$2,0),0),0)</f>
        <v>0</v>
      </c>
      <c r="L339" s="93">
        <f>IFERROR(VLOOKUP($E339,OLD!$Q$1:$DZ$1000,MATCH("minutes",OLD!$Q$1:$DZ$1,0),0),0)</f>
        <v>1092</v>
      </c>
      <c r="M339" s="22">
        <f>IFERROR(VLOOKUP(A339,#REF!,MATCH("xG",#REF!,0),0),0)</f>
        <v>0</v>
      </c>
      <c r="N339" s="22">
        <f>IFERROR(VLOOKUP(B339,#REF!,MATCH("xG",#REF!,0),0),0)</f>
        <v>0</v>
      </c>
      <c r="O339" s="22">
        <f>IFERROR(VLOOKUP(C339,#REF!,MATCH("xG",#REF!,0),0),0)</f>
        <v>0</v>
      </c>
      <c r="P339" s="22">
        <f>IFERROR(VLOOKUP(D339,#REF!,MATCH("xG",#REF!,0),0),0)</f>
        <v>0</v>
      </c>
      <c r="Q339" s="92">
        <f>IFERROR(VLOOKUP($E339,OLD!$Q$1:$DZ$1000,MATCH("expected_goals",OLD!$Q$1:$DZ$1,0),0),0)</f>
        <v>4.54</v>
      </c>
      <c r="R339" s="22">
        <f>IFERROR(VLOOKUP(A339,#REF!,MATCH("xAG",#REF!,0),0),0)</f>
        <v>0</v>
      </c>
      <c r="S339" s="22">
        <f>IFERROR(VLOOKUP(B339,#REF!,MATCH("xAG",#REF!,0),0),0)</f>
        <v>0</v>
      </c>
      <c r="T339" s="22">
        <f>IFERROR(VLOOKUP(C339,#REF!,MATCH("xAG",#REF!,0),0),0)</f>
        <v>0</v>
      </c>
      <c r="U339" s="22">
        <f>IFERROR(VLOOKUP(D339,#REF!,MATCH("xAG",#REF!,0),0),0)</f>
        <v>0</v>
      </c>
      <c r="V339" s="92">
        <f>IFERROR(VLOOKUP($E339,OLD!$Q$1:$DZ$1000,MATCH("expected_assists",OLD!$Q$1:$DZ$1,0),0),0)</f>
        <v>0.23</v>
      </c>
      <c r="W339" s="93">
        <f>IFERROR(VLOOKUP($E339,OLD!$Q$1:$DZ$1000,MATCH("total_points",OLD!$Q$1:$DZ$1,0),0),0)</f>
        <v>45</v>
      </c>
      <c r="X339" s="27">
        <f>IFERROR(VLOOKUP(E339,OLD!$Q$1:$BZ$1000,MATCH("defensive_contribution",OLD!$Q$1:$BZ$1,0),0),"")</f>
        <v>42</v>
      </c>
      <c r="Z339" s="26" t="str">
        <f>API!O339&amp;" "&amp;API!Y339</f>
        <v>0 FALSE</v>
      </c>
      <c r="AA339" s="26">
        <f>API!AF339</f>
        <v>2</v>
      </c>
    </row>
    <row r="340" spans="1:27">
      <c r="A340" s="22" t="str">
        <f>IF([1]FINAL!A340=0,"",[1]FINAL!A340)</f>
        <v>Taiwo Awoniyi</v>
      </c>
      <c r="B340" s="22" t="str">
        <f>IF([1]FINAL!C340=0,"",[1]FINAL!C340)</f>
        <v>Awoniyi</v>
      </c>
      <c r="C340" s="22" t="str">
        <f>IF([1]FINAL!E340=0,"",[1]FINAL!E340)</f>
        <v/>
      </c>
      <c r="D340" s="22" t="str">
        <f>IF([1]FINAL!G340=0,"",[1]FINAL!G340)</f>
        <v/>
      </c>
      <c r="E340" s="85">
        <f>[1]FINAL!$AO340</f>
        <v>492</v>
      </c>
      <c r="F340" s="26" t="str">
        <f>[1]FINAL!$V340</f>
        <v>NFO</v>
      </c>
      <c r="G340" s="27">
        <f>IFERROR(VLOOKUP($F340,Table2!$B$1:$C$21,MATCH("MP",Table2!$B$1:$C$1,0),0),"")</f>
        <v>38</v>
      </c>
      <c r="H340" s="23">
        <f>IFERROR(VLOOKUP(A340,PlayingTime!$B$1:$T$1001,MATCH("Min",PlayingTime!$B$2:$T$2,0),0),0)</f>
        <v>494</v>
      </c>
      <c r="I340" s="23">
        <f>IFERROR(VLOOKUP(B340,PlayingTime!$B$1:$T$1001,MATCH("Min",PlayingTime!$B$2:$T$2,0),0),0)</f>
        <v>0</v>
      </c>
      <c r="J340" s="23">
        <f>IFERROR(VLOOKUP(C340,PlayingTime!$B$1:$T$1001,MATCH("Min",PlayingTime!$B$2:$T$2,0),0),0)</f>
        <v>0</v>
      </c>
      <c r="K340" s="23">
        <f>IFERROR(VLOOKUP(D340,PlayingTime!$B$1:$T$1001,MATCH("Min",PlayingTime!$B$2:$T$2,0),0),0)</f>
        <v>0</v>
      </c>
      <c r="L340" s="93">
        <f>IFERROR(VLOOKUP($E340,OLD!$Q$1:$DZ$1000,MATCH("minutes",OLD!$Q$1:$DZ$1,0),0),0)</f>
        <v>480</v>
      </c>
      <c r="M340" s="22">
        <f>IFERROR(VLOOKUP(A340,#REF!,MATCH("xG",#REF!,0),0),0)</f>
        <v>0</v>
      </c>
      <c r="N340" s="22">
        <f>IFERROR(VLOOKUP(B340,#REF!,MATCH("xG",#REF!,0),0),0)</f>
        <v>0</v>
      </c>
      <c r="O340" s="22">
        <f>IFERROR(VLOOKUP(C340,#REF!,MATCH("xG",#REF!,0),0),0)</f>
        <v>0</v>
      </c>
      <c r="P340" s="22">
        <f>IFERROR(VLOOKUP(D340,#REF!,MATCH("xG",#REF!,0),0),0)</f>
        <v>0</v>
      </c>
      <c r="Q340" s="92">
        <f>IFERROR(VLOOKUP($E340,OLD!$Q$1:$DZ$1000,MATCH("expected_goals",OLD!$Q$1:$DZ$1,0),0),0)</f>
        <v>3.68</v>
      </c>
      <c r="R340" s="22">
        <f>IFERROR(VLOOKUP(A340,#REF!,MATCH("xAG",#REF!,0),0),0)</f>
        <v>0</v>
      </c>
      <c r="S340" s="22">
        <f>IFERROR(VLOOKUP(B340,#REF!,MATCH("xAG",#REF!,0),0),0)</f>
        <v>0</v>
      </c>
      <c r="T340" s="22">
        <f>IFERROR(VLOOKUP(C340,#REF!,MATCH("xAG",#REF!,0),0),0)</f>
        <v>0</v>
      </c>
      <c r="U340" s="22">
        <f>IFERROR(VLOOKUP(D340,#REF!,MATCH("xAG",#REF!,0),0),0)</f>
        <v>0</v>
      </c>
      <c r="V340" s="92">
        <f>IFERROR(VLOOKUP($E340,OLD!$Q$1:$DZ$1000,MATCH("expected_assists",OLD!$Q$1:$DZ$1,0),0),0)</f>
        <v>0.77</v>
      </c>
      <c r="W340" s="93">
        <f>IFERROR(VLOOKUP($E340,OLD!$Q$1:$DZ$1000,MATCH("total_points",OLD!$Q$1:$DZ$1,0),0),0)</f>
        <v>43</v>
      </c>
      <c r="X340" s="27">
        <f>IFERROR(VLOOKUP(E340,OLD!$Q$1:$BZ$1000,MATCH("defensive_contribution",OLD!$Q$1:$BZ$1,0),0),"")</f>
        <v>26</v>
      </c>
      <c r="Z340" s="26" t="str">
        <f>API!O340&amp;" "&amp;API!Y340</f>
        <v>0 FALSE</v>
      </c>
      <c r="AA340" s="26">
        <f>API!AF340</f>
        <v>2</v>
      </c>
    </row>
    <row r="341" spans="1:27">
      <c r="A341" s="22" t="str">
        <f>IF([1]FINAL!A341=0,"",[1]FINAL!A341)</f>
        <v>Joshua Zirkzee</v>
      </c>
      <c r="B341" s="22" t="str">
        <f>IF([1]FINAL!C341=0,"",[1]FINAL!C341)</f>
        <v>Zirkzee</v>
      </c>
      <c r="C341" s="22" t="str">
        <f>IF([1]FINAL!E341=0,"",[1]FINAL!E341)</f>
        <v/>
      </c>
      <c r="D341" s="22" t="str">
        <f>IF([1]FINAL!G341=0,"",[1]FINAL!G341)</f>
        <v/>
      </c>
      <c r="E341" s="85">
        <f>[1]FINAL!$AO341</f>
        <v>440</v>
      </c>
      <c r="F341" s="26" t="str">
        <f>[1]FINAL!$V341</f>
        <v>MUN</v>
      </c>
      <c r="G341" s="27">
        <f>IFERROR(VLOOKUP($F341,Table2!$B$1:$C$21,MATCH("MP",Table2!$B$1:$C$1,0),0),"")</f>
        <v>38</v>
      </c>
      <c r="H341" s="23">
        <f>IFERROR(VLOOKUP(A341,PlayingTime!$B$1:$T$1001,MATCH("Min",PlayingTime!$B$2:$T$2,0),0),0)</f>
        <v>626</v>
      </c>
      <c r="I341" s="23">
        <f>IFERROR(VLOOKUP(B341,PlayingTime!$B$1:$T$1001,MATCH("Min",PlayingTime!$B$2:$T$2,0),0),0)</f>
        <v>0</v>
      </c>
      <c r="J341" s="23">
        <f>IFERROR(VLOOKUP(C341,PlayingTime!$B$1:$T$1001,MATCH("Min",PlayingTime!$B$2:$T$2,0),0),0)</f>
        <v>0</v>
      </c>
      <c r="K341" s="23">
        <f>IFERROR(VLOOKUP(D341,PlayingTime!$B$1:$T$1001,MATCH("Min",PlayingTime!$B$2:$T$2,0),0),0)</f>
        <v>0</v>
      </c>
      <c r="L341" s="93">
        <f>IFERROR(VLOOKUP($E341,OLD!$Q$1:$DZ$1000,MATCH("minutes",OLD!$Q$1:$DZ$1,0),0),0)</f>
        <v>607</v>
      </c>
      <c r="M341" s="22">
        <f>IFERROR(VLOOKUP(A341,#REF!,MATCH("xG",#REF!,0),0),0)</f>
        <v>0</v>
      </c>
      <c r="N341" s="22">
        <f>IFERROR(VLOOKUP(B341,#REF!,MATCH("xG",#REF!,0),0),0)</f>
        <v>0</v>
      </c>
      <c r="O341" s="22">
        <f>IFERROR(VLOOKUP(C341,#REF!,MATCH("xG",#REF!,0),0),0)</f>
        <v>0</v>
      </c>
      <c r="P341" s="22">
        <f>IFERROR(VLOOKUP(D341,#REF!,MATCH("xG",#REF!,0),0),0)</f>
        <v>0</v>
      </c>
      <c r="Q341" s="92">
        <f>IFERROR(VLOOKUP($E341,OLD!$Q$1:$DZ$1000,MATCH("expected_goals",OLD!$Q$1:$DZ$1,0),0),0)</f>
        <v>2.74</v>
      </c>
      <c r="R341" s="22">
        <f>IFERROR(VLOOKUP(A341,#REF!,MATCH("xAG",#REF!,0),0),0)</f>
        <v>0</v>
      </c>
      <c r="S341" s="22">
        <f>IFERROR(VLOOKUP(B341,#REF!,MATCH("xAG",#REF!,0),0),0)</f>
        <v>0</v>
      </c>
      <c r="T341" s="22">
        <f>IFERROR(VLOOKUP(C341,#REF!,MATCH("xAG",#REF!,0),0),0)</f>
        <v>0</v>
      </c>
      <c r="U341" s="22">
        <f>IFERROR(VLOOKUP(D341,#REF!,MATCH("xAG",#REF!,0),0),0)</f>
        <v>0</v>
      </c>
      <c r="V341" s="92">
        <f>IFERROR(VLOOKUP($E341,OLD!$Q$1:$DZ$1000,MATCH("expected_assists",OLD!$Q$1:$DZ$1,0),0),0)</f>
        <v>0.34</v>
      </c>
      <c r="W341" s="93">
        <f>IFERROR(VLOOKUP($E341,OLD!$Q$1:$DZ$1000,MATCH("total_points",OLD!$Q$1:$DZ$1,0),0),0)</f>
        <v>42</v>
      </c>
      <c r="X341" s="27">
        <f>IFERROR(VLOOKUP(E341,OLD!$Q$1:$BZ$1000,MATCH("defensive_contribution",OLD!$Q$1:$BZ$1,0),0),"")</f>
        <v>44</v>
      </c>
      <c r="Z341" s="26" t="str">
        <f>API!O341&amp;" "&amp;API!Y341</f>
        <v>0 FALSE</v>
      </c>
      <c r="AA341" s="26">
        <f>API!AF341</f>
        <v>2</v>
      </c>
    </row>
    <row r="342" spans="1:27">
      <c r="A342" s="22" t="str">
        <f>IF([1]FINAL!A342=0,"",[1]FINAL!A342)</f>
        <v>Rodrigo Muniz Carvalho</v>
      </c>
      <c r="B342" s="22" t="str">
        <f>IF([1]FINAL!C342=0,"",[1]FINAL!C342)</f>
        <v>Muniz</v>
      </c>
      <c r="C342" s="22" t="str">
        <f>IF([1]FINAL!E342=0,"",[1]FINAL!E342)</f>
        <v>Rodrigo Muniz</v>
      </c>
      <c r="D342" s="22" t="str">
        <f>IF([1]FINAL!G342=0,"",[1]FINAL!G342)</f>
        <v/>
      </c>
      <c r="E342" s="85">
        <f>[1]FINAL!$AO342</f>
        <v>271</v>
      </c>
      <c r="F342" s="26" t="str">
        <f>[1]FINAL!$V342</f>
        <v>FUL</v>
      </c>
      <c r="G342" s="27">
        <f>IFERROR(VLOOKUP($F342,Table2!$B$1:$C$21,MATCH("MP",Table2!$B$1:$C$1,0),0),"")</f>
        <v>38</v>
      </c>
      <c r="H342" s="23">
        <f>IFERROR(VLOOKUP(A342,PlayingTime!$B$1:$T$1001,MATCH("Min",PlayingTime!$B$2:$T$2,0),0),0)</f>
        <v>0</v>
      </c>
      <c r="I342" s="23">
        <f>IFERROR(VLOOKUP(B342,PlayingTime!$B$1:$T$1001,MATCH("Min",PlayingTime!$B$2:$T$2,0),0),0)</f>
        <v>0</v>
      </c>
      <c r="J342" s="23">
        <f>IFERROR(VLOOKUP(C342,PlayingTime!$B$1:$T$1001,MATCH("Min",PlayingTime!$B$2:$T$2,0),0),0)</f>
        <v>1000</v>
      </c>
      <c r="K342" s="23">
        <f>IFERROR(VLOOKUP(D342,PlayingTime!$B$1:$T$1001,MATCH("Min",PlayingTime!$B$2:$T$2,0),0),0)</f>
        <v>0</v>
      </c>
      <c r="L342" s="93">
        <f>IFERROR(VLOOKUP($E342,OLD!$Q$1:$DZ$1000,MATCH("minutes",OLD!$Q$1:$DZ$1,0),0),0)</f>
        <v>987</v>
      </c>
      <c r="M342" s="22">
        <f>IFERROR(VLOOKUP(A342,#REF!,MATCH("xG",#REF!,0),0),0)</f>
        <v>0</v>
      </c>
      <c r="N342" s="22">
        <f>IFERROR(VLOOKUP(B342,#REF!,MATCH("xG",#REF!,0),0),0)</f>
        <v>0</v>
      </c>
      <c r="O342" s="22">
        <f>IFERROR(VLOOKUP(C342,#REF!,MATCH("xG",#REF!,0),0),0)</f>
        <v>0</v>
      </c>
      <c r="P342" s="22">
        <f>IFERROR(VLOOKUP(D342,#REF!,MATCH("xG",#REF!,0),0),0)</f>
        <v>0</v>
      </c>
      <c r="Q342" s="92">
        <f>IFERROR(VLOOKUP($E342,OLD!$Q$1:$DZ$1000,MATCH("expected_goals",OLD!$Q$1:$DZ$1,0),0),0)</f>
        <v>3.3</v>
      </c>
      <c r="R342" s="22">
        <f>IFERROR(VLOOKUP(A342,#REF!,MATCH("xAG",#REF!,0),0),0)</f>
        <v>0</v>
      </c>
      <c r="S342" s="22">
        <f>IFERROR(VLOOKUP(B342,#REF!,MATCH("xAG",#REF!,0),0),0)</f>
        <v>0</v>
      </c>
      <c r="T342" s="22">
        <f>IFERROR(VLOOKUP(C342,#REF!,MATCH("xAG",#REF!,0),0),0)</f>
        <v>0</v>
      </c>
      <c r="U342" s="22">
        <f>IFERROR(VLOOKUP(D342,#REF!,MATCH("xAG",#REF!,0),0),0)</f>
        <v>0</v>
      </c>
      <c r="V342" s="92">
        <f>IFERROR(VLOOKUP($E342,OLD!$Q$1:$DZ$1000,MATCH("expected_assists",OLD!$Q$1:$DZ$1,0),0),0)</f>
        <v>0.15</v>
      </c>
      <c r="W342" s="93">
        <f>IFERROR(VLOOKUP($E342,OLD!$Q$1:$DZ$1000,MATCH("total_points",OLD!$Q$1:$DZ$1,0),0),0)</f>
        <v>36</v>
      </c>
      <c r="X342" s="27">
        <f>IFERROR(VLOOKUP(E342,OLD!$Q$1:$BZ$1000,MATCH("defensive_contribution",OLD!$Q$1:$BZ$1,0),0),"")</f>
        <v>52</v>
      </c>
      <c r="Z342" s="26" t="str">
        <f>API!O342&amp;" "&amp;API!Y342</f>
        <v>0 FALSE</v>
      </c>
      <c r="AA342" s="26">
        <f>API!AF342</f>
        <v>2</v>
      </c>
    </row>
    <row r="343" spans="1:27">
      <c r="A343" s="22" t="str">
        <f>IF([1]FINAL!A343=0,"",[1]FINAL!A343)</f>
        <v>Charalampos Kostoulas</v>
      </c>
      <c r="B343" s="22" t="str">
        <f>IF([1]FINAL!C343=0,"",[1]FINAL!C343)</f>
        <v>Kostoulas</v>
      </c>
      <c r="C343" s="22" t="str">
        <f>IF([1]FINAL!E343=0,"",[1]FINAL!E343)</f>
        <v/>
      </c>
      <c r="D343" s="22" t="str">
        <f>IF([1]FINAL!G343=0,"",[1]FINAL!G343)</f>
        <v/>
      </c>
      <c r="E343" s="85">
        <f>[1]FINAL!$AO343</f>
        <v>138</v>
      </c>
      <c r="F343" s="26" t="str">
        <f>[1]FINAL!$V343</f>
        <v>BHA</v>
      </c>
      <c r="G343" s="27">
        <f>IFERROR(VLOOKUP($F343,Table2!$B$1:$C$21,MATCH("MP",Table2!$B$1:$C$1,0),0),"")</f>
        <v>38</v>
      </c>
      <c r="H343" s="23">
        <f>IFERROR(VLOOKUP(A343,PlayingTime!$B$1:$T$1001,MATCH("Min",PlayingTime!$B$2:$T$2,0),0),0)</f>
        <v>369</v>
      </c>
      <c r="I343" s="23">
        <f>IFERROR(VLOOKUP(B343,PlayingTime!$B$1:$T$1001,MATCH("Min",PlayingTime!$B$2:$T$2,0),0),0)</f>
        <v>0</v>
      </c>
      <c r="J343" s="23">
        <f>IFERROR(VLOOKUP(C343,PlayingTime!$B$1:$T$1001,MATCH("Min",PlayingTime!$B$2:$T$2,0),0),0)</f>
        <v>0</v>
      </c>
      <c r="K343" s="23">
        <f>IFERROR(VLOOKUP(D343,PlayingTime!$B$1:$T$1001,MATCH("Min",PlayingTime!$B$2:$T$2,0),0),0)</f>
        <v>0</v>
      </c>
      <c r="L343" s="93">
        <f>IFERROR(VLOOKUP($E343,OLD!$Q$1:$DZ$1000,MATCH("minutes",OLD!$Q$1:$DZ$1,0),0),0)</f>
        <v>351</v>
      </c>
      <c r="M343" s="22">
        <f>IFERROR(VLOOKUP(A343,#REF!,MATCH("xG",#REF!,0),0),0)</f>
        <v>0</v>
      </c>
      <c r="N343" s="22">
        <f>IFERROR(VLOOKUP(B343,#REF!,MATCH("xG",#REF!,0),0),0)</f>
        <v>0</v>
      </c>
      <c r="O343" s="22">
        <f>IFERROR(VLOOKUP(C343,#REF!,MATCH("xG",#REF!,0),0),0)</f>
        <v>0</v>
      </c>
      <c r="P343" s="22">
        <f>IFERROR(VLOOKUP(D343,#REF!,MATCH("xG",#REF!,0),0),0)</f>
        <v>0</v>
      </c>
      <c r="Q343" s="92">
        <f>IFERROR(VLOOKUP($E343,OLD!$Q$1:$DZ$1000,MATCH("expected_goals",OLD!$Q$1:$DZ$1,0),0),0)</f>
        <v>2.12</v>
      </c>
      <c r="R343" s="22">
        <f>IFERROR(VLOOKUP(A343,#REF!,MATCH("xAG",#REF!,0),0),0)</f>
        <v>0</v>
      </c>
      <c r="S343" s="22">
        <f>IFERROR(VLOOKUP(B343,#REF!,MATCH("xAG",#REF!,0),0),0)</f>
        <v>0</v>
      </c>
      <c r="T343" s="22">
        <f>IFERROR(VLOOKUP(C343,#REF!,MATCH("xAG",#REF!,0),0),0)</f>
        <v>0</v>
      </c>
      <c r="U343" s="22">
        <f>IFERROR(VLOOKUP(D343,#REF!,MATCH("xAG",#REF!,0),0),0)</f>
        <v>0</v>
      </c>
      <c r="V343" s="92">
        <f>IFERROR(VLOOKUP($E343,OLD!$Q$1:$DZ$1000,MATCH("expected_assists",OLD!$Q$1:$DZ$1,0),0),0)</f>
        <v>0.54</v>
      </c>
      <c r="W343" s="93">
        <f>IFERROR(VLOOKUP($E343,OLD!$Q$1:$DZ$1000,MATCH("total_points",OLD!$Q$1:$DZ$1,0),0),0)</f>
        <v>35</v>
      </c>
      <c r="X343" s="27">
        <f>IFERROR(VLOOKUP(E343,OLD!$Q$1:$BZ$1000,MATCH("defensive_contribution",OLD!$Q$1:$BZ$1,0),0),"")</f>
        <v>41</v>
      </c>
      <c r="Z343" s="26" t="str">
        <f>API!O343&amp;" "&amp;API!Y343</f>
        <v>0 FALSE</v>
      </c>
      <c r="AA343" s="26">
        <f>API!AF343</f>
        <v>2</v>
      </c>
    </row>
    <row r="344" spans="1:27">
      <c r="A344" s="22" t="str">
        <f>IF([1]FINAL!A344=0,"",[1]FINAL!A344)</f>
        <v>Enes Ünal</v>
      </c>
      <c r="B344" s="22" t="str">
        <f>IF([1]FINAL!C344=0,"",[1]FINAL!C344)</f>
        <v/>
      </c>
      <c r="C344" s="22" t="str">
        <f>IF([1]FINAL!E344=0,"",[1]FINAL!E344)</f>
        <v/>
      </c>
      <c r="D344" s="22" t="str">
        <f>IF([1]FINAL!G344=0,"",[1]FINAL!G344)</f>
        <v/>
      </c>
      <c r="E344" s="85">
        <f>[1]FINAL!$AO344</f>
        <v>80</v>
      </c>
      <c r="F344" s="26" t="str">
        <f>[1]FINAL!$V344</f>
        <v>BOU</v>
      </c>
      <c r="G344" s="27">
        <f>IFERROR(VLOOKUP($F344,Table2!$B$1:$C$21,MATCH("MP",Table2!$B$1:$C$1,0),0),"")</f>
        <v>38</v>
      </c>
      <c r="H344" s="23">
        <f>IFERROR(VLOOKUP(A344,PlayingTime!$B$1:$T$1001,MATCH("Min",PlayingTime!$B$2:$T$2,0),0),0)</f>
        <v>232</v>
      </c>
      <c r="I344" s="23">
        <f>IFERROR(VLOOKUP(B344,PlayingTime!$B$1:$T$1001,MATCH("Min",PlayingTime!$B$2:$T$2,0),0),0)</f>
        <v>0</v>
      </c>
      <c r="J344" s="23">
        <f>IFERROR(VLOOKUP(C344,PlayingTime!$B$1:$T$1001,MATCH("Min",PlayingTime!$B$2:$T$2,0),0),0)</f>
        <v>0</v>
      </c>
      <c r="K344" s="23">
        <f>IFERROR(VLOOKUP(D344,PlayingTime!$B$1:$T$1001,MATCH("Min",PlayingTime!$B$2:$T$2,0),0),0)</f>
        <v>0</v>
      </c>
      <c r="L344" s="93">
        <f>IFERROR(VLOOKUP($E344,OLD!$Q$1:$DZ$1000,MATCH("minutes",OLD!$Q$1:$DZ$1,0),0),0)</f>
        <v>214</v>
      </c>
      <c r="M344" s="22">
        <f>IFERROR(VLOOKUP(A344,#REF!,MATCH("xG",#REF!,0),0),0)</f>
        <v>0</v>
      </c>
      <c r="N344" s="22">
        <f>IFERROR(VLOOKUP(B344,#REF!,MATCH("xG",#REF!,0),0),0)</f>
        <v>0</v>
      </c>
      <c r="O344" s="22">
        <f>IFERROR(VLOOKUP(C344,#REF!,MATCH("xG",#REF!,0),0),0)</f>
        <v>0</v>
      </c>
      <c r="P344" s="22">
        <f>IFERROR(VLOOKUP(D344,#REF!,MATCH("xG",#REF!,0),0),0)</f>
        <v>0</v>
      </c>
      <c r="Q344" s="92">
        <f>IFERROR(VLOOKUP($E344,OLD!$Q$1:$DZ$1000,MATCH("expected_goals",OLD!$Q$1:$DZ$1,0),0),0)</f>
        <v>2</v>
      </c>
      <c r="R344" s="22">
        <f>IFERROR(VLOOKUP(A344,#REF!,MATCH("xAG",#REF!,0),0),0)</f>
        <v>0</v>
      </c>
      <c r="S344" s="22">
        <f>IFERROR(VLOOKUP(B344,#REF!,MATCH("xAG",#REF!,0),0),0)</f>
        <v>0</v>
      </c>
      <c r="T344" s="22">
        <f>IFERROR(VLOOKUP(C344,#REF!,MATCH("xAG",#REF!,0),0),0)</f>
        <v>0</v>
      </c>
      <c r="U344" s="22">
        <f>IFERROR(VLOOKUP(D344,#REF!,MATCH("xAG",#REF!,0),0),0)</f>
        <v>0</v>
      </c>
      <c r="V344" s="92">
        <f>IFERROR(VLOOKUP($E344,OLD!$Q$1:$DZ$1000,MATCH("expected_assists",OLD!$Q$1:$DZ$1,0),0),0)</f>
        <v>7.0000000000000007E-2</v>
      </c>
      <c r="W344" s="93">
        <f>IFERROR(VLOOKUP($E344,OLD!$Q$1:$DZ$1000,MATCH("total_points",OLD!$Q$1:$DZ$1,0),0),0)</f>
        <v>27</v>
      </c>
      <c r="X344" s="27">
        <f>IFERROR(VLOOKUP(E344,OLD!$Q$1:$BZ$1000,MATCH("defensive_contribution",OLD!$Q$1:$BZ$1,0),0),"")</f>
        <v>23</v>
      </c>
      <c r="Z344" s="26" t="str">
        <f>API!O344&amp;" "&amp;API!Y344</f>
        <v>0 FALSE</v>
      </c>
      <c r="AA344" s="26">
        <f>API!AF344</f>
        <v>2</v>
      </c>
    </row>
    <row r="345" spans="1:27">
      <c r="A345" s="22" t="str">
        <f>IF([1]FINAL!A345=0,"",[1]FINAL!A345)</f>
        <v>Tammy Abraham</v>
      </c>
      <c r="B345" s="22" t="str">
        <f>IF([1]FINAL!C345=0,"",[1]FINAL!C345)</f>
        <v>Abraham</v>
      </c>
      <c r="C345" s="22" t="str">
        <f>IF([1]FINAL!E345=0,"",[1]FINAL!E345)</f>
        <v/>
      </c>
      <c r="D345" s="22" t="str">
        <f>IF([1]FINAL!G345=0,"",[1]FINAL!G345)</f>
        <v/>
      </c>
      <c r="E345" s="85">
        <f>[1]FINAL!$AO345</f>
        <v>56</v>
      </c>
      <c r="F345" s="26" t="str">
        <f>[1]FINAL!$V345</f>
        <v>AVL</v>
      </c>
      <c r="G345" s="27">
        <f>IFERROR(VLOOKUP($F345,Table2!$B$1:$C$21,MATCH("MP",Table2!$B$1:$C$1,0),0),"")</f>
        <v>38</v>
      </c>
      <c r="H345" s="23">
        <f>IFERROR(VLOOKUP(A345,PlayingTime!$B$1:$T$1001,MATCH("Min",PlayingTime!$B$2:$T$2,0),0),0)</f>
        <v>286</v>
      </c>
      <c r="I345" s="23">
        <f>IFERROR(VLOOKUP(B345,PlayingTime!$B$1:$T$1001,MATCH("Min",PlayingTime!$B$2:$T$2,0),0),0)</f>
        <v>0</v>
      </c>
      <c r="J345" s="23">
        <f>IFERROR(VLOOKUP(C345,PlayingTime!$B$1:$T$1001,MATCH("Min",PlayingTime!$B$2:$T$2,0),0),0)</f>
        <v>0</v>
      </c>
      <c r="K345" s="23">
        <f>IFERROR(VLOOKUP(D345,PlayingTime!$B$1:$T$1001,MATCH("Min",PlayingTime!$B$2:$T$2,0),0),0)</f>
        <v>0</v>
      </c>
      <c r="L345" s="93">
        <f>IFERROR(VLOOKUP($E345,OLD!$Q$1:$DZ$1000,MATCH("minutes",OLD!$Q$1:$DZ$1,0),0),0)</f>
        <v>278</v>
      </c>
      <c r="M345" s="22">
        <f>IFERROR(VLOOKUP(A345,#REF!,MATCH("xG",#REF!,0),0),0)</f>
        <v>0</v>
      </c>
      <c r="N345" s="22">
        <f>IFERROR(VLOOKUP(B345,#REF!,MATCH("xG",#REF!,0),0),0)</f>
        <v>0</v>
      </c>
      <c r="O345" s="22">
        <f>IFERROR(VLOOKUP(C345,#REF!,MATCH("xG",#REF!,0),0),0)</f>
        <v>0</v>
      </c>
      <c r="P345" s="22">
        <f>IFERROR(VLOOKUP(D345,#REF!,MATCH("xG",#REF!,0),0),0)</f>
        <v>0</v>
      </c>
      <c r="Q345" s="92">
        <f>IFERROR(VLOOKUP($E345,OLD!$Q$1:$DZ$1000,MATCH("expected_goals",OLD!$Q$1:$DZ$1,0),0),0)</f>
        <v>2.0499999999999998</v>
      </c>
      <c r="R345" s="22">
        <f>IFERROR(VLOOKUP(A345,#REF!,MATCH("xAG",#REF!,0),0),0)</f>
        <v>0</v>
      </c>
      <c r="S345" s="22">
        <f>IFERROR(VLOOKUP(B345,#REF!,MATCH("xAG",#REF!,0),0),0)</f>
        <v>0</v>
      </c>
      <c r="T345" s="22">
        <f>IFERROR(VLOOKUP(C345,#REF!,MATCH("xAG",#REF!,0),0),0)</f>
        <v>0</v>
      </c>
      <c r="U345" s="22">
        <f>IFERROR(VLOOKUP(D345,#REF!,MATCH("xAG",#REF!,0),0),0)</f>
        <v>0</v>
      </c>
      <c r="V345" s="92">
        <f>IFERROR(VLOOKUP($E345,OLD!$Q$1:$DZ$1000,MATCH("expected_assists",OLD!$Q$1:$DZ$1,0),0),0)</f>
        <v>0.36</v>
      </c>
      <c r="W345" s="93">
        <f>IFERROR(VLOOKUP($E345,OLD!$Q$1:$DZ$1000,MATCH("total_points",OLD!$Q$1:$DZ$1,0),0),0)</f>
        <v>23</v>
      </c>
      <c r="X345" s="27">
        <f>IFERROR(VLOOKUP(E345,OLD!$Q$1:$BZ$1000,MATCH("defensive_contribution",OLD!$Q$1:$BZ$1,0),0),"")</f>
        <v>13</v>
      </c>
      <c r="Z345" s="26" t="str">
        <f>API!O345&amp;" "&amp;API!Y345</f>
        <v>0 FALSE</v>
      </c>
      <c r="AA345" s="26">
        <f>API!AF345</f>
        <v>2</v>
      </c>
    </row>
    <row r="346" spans="1:27">
      <c r="A346" s="22" t="str">
        <f>IF([1]FINAL!A346=0,"",[1]FINAL!A346)</f>
        <v>Eddie Nketiah</v>
      </c>
      <c r="B346" s="22" t="str">
        <f>IF([1]FINAL!C346=0,"",[1]FINAL!C346)</f>
        <v>Nketiah</v>
      </c>
      <c r="C346" s="22" t="str">
        <f>IF([1]FINAL!E346=0,"",[1]FINAL!E346)</f>
        <v/>
      </c>
      <c r="D346" s="22" t="str">
        <f>IF([1]FINAL!G346=0,"",[1]FINAL!G346)</f>
        <v/>
      </c>
      <c r="E346" s="85">
        <f>[1]FINAL!$AO346</f>
        <v>224</v>
      </c>
      <c r="F346" s="26" t="str">
        <f>[1]FINAL!$V346</f>
        <v>CRY</v>
      </c>
      <c r="G346" s="27">
        <f>IFERROR(VLOOKUP($F346,Table2!$B$1:$C$21,MATCH("MP",Table2!$B$1:$C$1,0),0),"")</f>
        <v>38</v>
      </c>
      <c r="H346" s="23">
        <f>IFERROR(VLOOKUP(A346,PlayingTime!$B$1:$T$1001,MATCH("Min",PlayingTime!$B$2:$T$2,0),0),0)</f>
        <v>424</v>
      </c>
      <c r="I346" s="23">
        <f>IFERROR(VLOOKUP(B346,PlayingTime!$B$1:$T$1001,MATCH("Min",PlayingTime!$B$2:$T$2,0),0),0)</f>
        <v>0</v>
      </c>
      <c r="J346" s="23">
        <f>IFERROR(VLOOKUP(C346,PlayingTime!$B$1:$T$1001,MATCH("Min",PlayingTime!$B$2:$T$2,0),0),0)</f>
        <v>0</v>
      </c>
      <c r="K346" s="23">
        <f>IFERROR(VLOOKUP(D346,PlayingTime!$B$1:$T$1001,MATCH("Min",PlayingTime!$B$2:$T$2,0),0),0)</f>
        <v>0</v>
      </c>
      <c r="L346" s="93">
        <f>IFERROR(VLOOKUP($E346,OLD!$Q$1:$DZ$1000,MATCH("minutes",OLD!$Q$1:$DZ$1,0),0),0)</f>
        <v>414</v>
      </c>
      <c r="M346" s="22">
        <f>IFERROR(VLOOKUP(A346,#REF!,MATCH("xG",#REF!,0),0),0)</f>
        <v>0</v>
      </c>
      <c r="N346" s="22">
        <f>IFERROR(VLOOKUP(B346,#REF!,MATCH("xG",#REF!,0),0),0)</f>
        <v>0</v>
      </c>
      <c r="O346" s="22">
        <f>IFERROR(VLOOKUP(C346,#REF!,MATCH("xG",#REF!,0),0),0)</f>
        <v>0</v>
      </c>
      <c r="P346" s="22">
        <f>IFERROR(VLOOKUP(D346,#REF!,MATCH("xG",#REF!,0),0),0)</f>
        <v>0</v>
      </c>
      <c r="Q346" s="92">
        <f>IFERROR(VLOOKUP($E346,OLD!$Q$1:$DZ$1000,MATCH("expected_goals",OLD!$Q$1:$DZ$1,0),0),0)</f>
        <v>1.77</v>
      </c>
      <c r="R346" s="22">
        <f>IFERROR(VLOOKUP(A346,#REF!,MATCH("xAG",#REF!,0),0),0)</f>
        <v>0</v>
      </c>
      <c r="S346" s="22">
        <f>IFERROR(VLOOKUP(B346,#REF!,MATCH("xAG",#REF!,0),0),0)</f>
        <v>0</v>
      </c>
      <c r="T346" s="22">
        <f>IFERROR(VLOOKUP(C346,#REF!,MATCH("xAG",#REF!,0),0),0)</f>
        <v>0</v>
      </c>
      <c r="U346" s="22">
        <f>IFERROR(VLOOKUP(D346,#REF!,MATCH("xAG",#REF!,0),0),0)</f>
        <v>0</v>
      </c>
      <c r="V346" s="92">
        <f>IFERROR(VLOOKUP($E346,OLD!$Q$1:$DZ$1000,MATCH("expected_assists",OLD!$Q$1:$DZ$1,0),0),0)</f>
        <v>0.46</v>
      </c>
      <c r="W346" s="93">
        <f>IFERROR(VLOOKUP($E346,OLD!$Q$1:$DZ$1000,MATCH("total_points",OLD!$Q$1:$DZ$1,0),0),0)</f>
        <v>23</v>
      </c>
      <c r="X346" s="27">
        <f>IFERROR(VLOOKUP(E346,OLD!$Q$1:$BZ$1000,MATCH("defensive_contribution",OLD!$Q$1:$BZ$1,0),0),"")</f>
        <v>38</v>
      </c>
      <c r="Z346" s="26" t="str">
        <f>API!O346&amp;" "&amp;API!Y346</f>
        <v>0 FALSE</v>
      </c>
      <c r="AA346" s="26">
        <f>API!AF346</f>
        <v>2</v>
      </c>
    </row>
    <row r="347" spans="1:27">
      <c r="A347" s="22" t="str">
        <f>IF([1]FINAL!A347=0,"",[1]FINAL!A347)</f>
        <v>Stefanos Tzimas</v>
      </c>
      <c r="B347" s="22" t="str">
        <f>IF([1]FINAL!C347=0,"",[1]FINAL!C347)</f>
        <v>Tzimas</v>
      </c>
      <c r="C347" s="22" t="str">
        <f>IF([1]FINAL!E347=0,"",[1]FINAL!E347)</f>
        <v/>
      </c>
      <c r="D347" s="22" t="str">
        <f>IF([1]FINAL!G347=0,"",[1]FINAL!G347)</f>
        <v/>
      </c>
      <c r="E347" s="85">
        <f>[1]FINAL!$AO347</f>
        <v>137</v>
      </c>
      <c r="F347" s="26" t="str">
        <f>[1]FINAL!$V347</f>
        <v>BHA</v>
      </c>
      <c r="G347" s="27">
        <f>IFERROR(VLOOKUP($F347,Table2!$B$1:$C$21,MATCH("MP",Table2!$B$1:$C$1,0),0),"")</f>
        <v>38</v>
      </c>
      <c r="H347" s="23">
        <f>IFERROR(VLOOKUP(A347,PlayingTime!$B$1:$T$1001,MATCH("Min",PlayingTime!$B$2:$T$2,0),0),0)</f>
        <v>139</v>
      </c>
      <c r="I347" s="23">
        <f>IFERROR(VLOOKUP(B347,PlayingTime!$B$1:$T$1001,MATCH("Min",PlayingTime!$B$2:$T$2,0),0),0)</f>
        <v>0</v>
      </c>
      <c r="J347" s="23">
        <f>IFERROR(VLOOKUP(C347,PlayingTime!$B$1:$T$1001,MATCH("Min",PlayingTime!$B$2:$T$2,0),0),0)</f>
        <v>0</v>
      </c>
      <c r="K347" s="23">
        <f>IFERROR(VLOOKUP(D347,PlayingTime!$B$1:$T$1001,MATCH("Min",PlayingTime!$B$2:$T$2,0),0),0)</f>
        <v>0</v>
      </c>
      <c r="L347" s="93">
        <f>IFERROR(VLOOKUP($E347,OLD!$Q$1:$DZ$1000,MATCH("minutes",OLD!$Q$1:$DZ$1,0),0),0)</f>
        <v>132</v>
      </c>
      <c r="M347" s="22">
        <f>IFERROR(VLOOKUP(A347,#REF!,MATCH("xG",#REF!,0),0),0)</f>
        <v>0</v>
      </c>
      <c r="N347" s="22">
        <f>IFERROR(VLOOKUP(B347,#REF!,MATCH("xG",#REF!,0),0),0)</f>
        <v>0</v>
      </c>
      <c r="O347" s="22">
        <f>IFERROR(VLOOKUP(C347,#REF!,MATCH("xG",#REF!,0),0),0)</f>
        <v>0</v>
      </c>
      <c r="P347" s="22">
        <f>IFERROR(VLOOKUP(D347,#REF!,MATCH("xG",#REF!,0),0),0)</f>
        <v>0</v>
      </c>
      <c r="Q347" s="92">
        <f>IFERROR(VLOOKUP($E347,OLD!$Q$1:$DZ$1000,MATCH("expected_goals",OLD!$Q$1:$DZ$1,0),0),0)</f>
        <v>0.44</v>
      </c>
      <c r="R347" s="22">
        <f>IFERROR(VLOOKUP(A347,#REF!,MATCH("xAG",#REF!,0),0),0)</f>
        <v>0</v>
      </c>
      <c r="S347" s="22">
        <f>IFERROR(VLOOKUP(B347,#REF!,MATCH("xAG",#REF!,0),0),0)</f>
        <v>0</v>
      </c>
      <c r="T347" s="22">
        <f>IFERROR(VLOOKUP(C347,#REF!,MATCH("xAG",#REF!,0),0),0)</f>
        <v>0</v>
      </c>
      <c r="U347" s="22">
        <f>IFERROR(VLOOKUP(D347,#REF!,MATCH("xAG",#REF!,0),0),0)</f>
        <v>0</v>
      </c>
      <c r="V347" s="92">
        <f>IFERROR(VLOOKUP($E347,OLD!$Q$1:$DZ$1000,MATCH("expected_assists",OLD!$Q$1:$DZ$1,0),0),0)</f>
        <v>0.11</v>
      </c>
      <c r="W347" s="93">
        <f>IFERROR(VLOOKUP($E347,OLD!$Q$1:$DZ$1000,MATCH("total_points",OLD!$Q$1:$DZ$1,0),0),0)</f>
        <v>16</v>
      </c>
      <c r="X347" s="27">
        <f>IFERROR(VLOOKUP(E347,OLD!$Q$1:$BZ$1000,MATCH("defensive_contribution",OLD!$Q$1:$BZ$1,0),0),"")</f>
        <v>15</v>
      </c>
      <c r="Z347" s="26" t="str">
        <f>API!O347&amp;" "&amp;API!Y347</f>
        <v>0 FALSE</v>
      </c>
      <c r="AA347" s="26">
        <f>API!AF347</f>
        <v>2</v>
      </c>
    </row>
    <row r="348" spans="1:27">
      <c r="A348" s="22" t="str">
        <f>IF([1]FINAL!A348=0,"",[1]FINAL!A348)</f>
        <v>Arnaud Kalimuendo</v>
      </c>
      <c r="B348" s="22" t="str">
        <f>IF([1]FINAL!C348=0,"",[1]FINAL!C348)</f>
        <v>Kalimuendo</v>
      </c>
      <c r="C348" s="22" t="str">
        <f>IF([1]FINAL!E348=0,"",[1]FINAL!E348)</f>
        <v/>
      </c>
      <c r="D348" s="22" t="str">
        <f>IF([1]FINAL!G348=0,"",[1]FINAL!G348)</f>
        <v/>
      </c>
      <c r="E348" s="85">
        <f>[1]FINAL!$AO348</f>
        <v>493</v>
      </c>
      <c r="F348" s="26" t="str">
        <f>[1]FINAL!$V348</f>
        <v>NFO</v>
      </c>
      <c r="G348" s="27">
        <f>IFERROR(VLOOKUP($F348,Table2!$B$1:$C$21,MATCH("MP",Table2!$B$1:$C$1,0),0),"")</f>
        <v>38</v>
      </c>
      <c r="H348" s="23">
        <f>IFERROR(VLOOKUP(A348,PlayingTime!$B$1:$T$1001,MATCH("Min",PlayingTime!$B$2:$T$2,0),0),0)</f>
        <v>96</v>
      </c>
      <c r="I348" s="23">
        <f>IFERROR(VLOOKUP(B348,PlayingTime!$B$1:$T$1001,MATCH("Min",PlayingTime!$B$2:$T$2,0),0),0)</f>
        <v>0</v>
      </c>
      <c r="J348" s="23">
        <f>IFERROR(VLOOKUP(C348,PlayingTime!$B$1:$T$1001,MATCH("Min",PlayingTime!$B$2:$T$2,0),0),0)</f>
        <v>0</v>
      </c>
      <c r="K348" s="23">
        <f>IFERROR(VLOOKUP(D348,PlayingTime!$B$1:$T$1001,MATCH("Min",PlayingTime!$B$2:$T$2,0),0),0)</f>
        <v>0</v>
      </c>
      <c r="L348" s="93">
        <f>IFERROR(VLOOKUP($E348,OLD!$Q$1:$DZ$1000,MATCH("minutes",OLD!$Q$1:$DZ$1,0),0),0)</f>
        <v>89</v>
      </c>
      <c r="M348" s="22">
        <f>IFERROR(VLOOKUP(A348,#REF!,MATCH("xG",#REF!,0),0),0)</f>
        <v>0</v>
      </c>
      <c r="N348" s="22">
        <f>IFERROR(VLOOKUP(B348,#REF!,MATCH("xG",#REF!,0),0),0)</f>
        <v>0</v>
      </c>
      <c r="O348" s="22">
        <f>IFERROR(VLOOKUP(C348,#REF!,MATCH("xG",#REF!,0),0),0)</f>
        <v>0</v>
      </c>
      <c r="P348" s="22">
        <f>IFERROR(VLOOKUP(D348,#REF!,MATCH("xG",#REF!,0),0),0)</f>
        <v>0</v>
      </c>
      <c r="Q348" s="92">
        <f>IFERROR(VLOOKUP($E348,OLD!$Q$1:$DZ$1000,MATCH("expected_goals",OLD!$Q$1:$DZ$1,0),0),0)</f>
        <v>0.44</v>
      </c>
      <c r="R348" s="22">
        <f>IFERROR(VLOOKUP(A348,#REF!,MATCH("xAG",#REF!,0),0),0)</f>
        <v>0</v>
      </c>
      <c r="S348" s="22">
        <f>IFERROR(VLOOKUP(B348,#REF!,MATCH("xAG",#REF!,0),0),0)</f>
        <v>0</v>
      </c>
      <c r="T348" s="22">
        <f>IFERROR(VLOOKUP(C348,#REF!,MATCH("xAG",#REF!,0),0),0)</f>
        <v>0</v>
      </c>
      <c r="U348" s="22">
        <f>IFERROR(VLOOKUP(D348,#REF!,MATCH("xAG",#REF!,0),0),0)</f>
        <v>0</v>
      </c>
      <c r="V348" s="92">
        <f>IFERROR(VLOOKUP($E348,OLD!$Q$1:$DZ$1000,MATCH("expected_assists",OLD!$Q$1:$DZ$1,0),0),0)</f>
        <v>0.02</v>
      </c>
      <c r="W348" s="93">
        <f>IFERROR(VLOOKUP($E348,OLD!$Q$1:$DZ$1000,MATCH("total_points",OLD!$Q$1:$DZ$1,0),0),0)</f>
        <v>9</v>
      </c>
      <c r="X348" s="27">
        <f>IFERROR(VLOOKUP(E348,OLD!$Q$1:$BZ$1000,MATCH("defensive_contribution",OLD!$Q$1:$BZ$1,0),0),"")</f>
        <v>6</v>
      </c>
      <c r="Z348" s="26" t="str">
        <f>API!O348&amp;" "&amp;API!Y348</f>
        <v>0 FALSE</v>
      </c>
      <c r="AA348" s="26">
        <f>API!AF348</f>
        <v>2</v>
      </c>
    </row>
    <row r="349" spans="1:27">
      <c r="A349" s="22" t="str">
        <f>IF([1]FINAL!A349=0,"",[1]FINAL!A349)</f>
        <v>Callum Wilson</v>
      </c>
      <c r="B349" s="22" t="str">
        <f>IF([1]FINAL!C349=0,"",[1]FINAL!C349)</f>
        <v>Wilson</v>
      </c>
      <c r="C349" s="22" t="str">
        <f>IF([1]FINAL!E349=0,"",[1]FINAL!E349)</f>
        <v/>
      </c>
      <c r="D349" s="22" t="str">
        <f>IF([1]FINAL!G349=0,"",[1]FINAL!G349)</f>
        <v/>
      </c>
      <c r="E349" s="85">
        <f>[1]FINAL!$AO349</f>
        <v>108</v>
      </c>
      <c r="F349" s="26" t="str">
        <f>[1]FINAL!$V349</f>
        <v>BRE</v>
      </c>
      <c r="G349" s="27">
        <f>IFERROR(VLOOKUP($F349,Table2!$B$1:$C$21,MATCH("MP",Table2!$B$1:$C$1,0),0),"")</f>
        <v>38</v>
      </c>
      <c r="H349" s="23">
        <f>IFERROR(VLOOKUP(A349,PlayingTime!$B$1:$T$1001,MATCH("Min",PlayingTime!$B$2:$T$2,0),0),0)</f>
        <v>1251</v>
      </c>
      <c r="I349" s="23">
        <f>IFERROR(VLOOKUP(B349,PlayingTime!$B$1:$T$1001,MATCH("Min",PlayingTime!$B$2:$T$2,0),0),0)</f>
        <v>0</v>
      </c>
      <c r="J349" s="23">
        <f>IFERROR(VLOOKUP(C349,PlayingTime!$B$1:$T$1001,MATCH("Min",PlayingTime!$B$2:$T$2,0),0),0)</f>
        <v>0</v>
      </c>
      <c r="K349" s="23">
        <f>IFERROR(VLOOKUP(D349,PlayingTime!$B$1:$T$1001,MATCH("Min",PlayingTime!$B$2:$T$2,0),0),0)</f>
        <v>0</v>
      </c>
      <c r="L349" s="93">
        <f>IFERROR(VLOOKUP($E349,OLD!$Q$1:$DZ$1000,MATCH("minutes",OLD!$Q$1:$DZ$1,0),0),0)</f>
        <v>1234</v>
      </c>
      <c r="M349" s="22">
        <f>IFERROR(VLOOKUP(A349,#REF!,MATCH("xG",#REF!,0),0),0)</f>
        <v>0</v>
      </c>
      <c r="N349" s="22">
        <f>IFERROR(VLOOKUP(B349,#REF!,MATCH("xG",#REF!,0),0),0)</f>
        <v>0</v>
      </c>
      <c r="O349" s="22">
        <f>IFERROR(VLOOKUP(C349,#REF!,MATCH("xG",#REF!,0),0),0)</f>
        <v>0</v>
      </c>
      <c r="P349" s="22">
        <f>IFERROR(VLOOKUP(D349,#REF!,MATCH("xG",#REF!,0),0),0)</f>
        <v>0</v>
      </c>
      <c r="Q349" s="92">
        <f>IFERROR(VLOOKUP($E349,OLD!$Q$1:$DZ$1000,MATCH("expected_goals",OLD!$Q$1:$DZ$1,0),0),0)</f>
        <v>7.6</v>
      </c>
      <c r="R349" s="22">
        <f>IFERROR(VLOOKUP(A349,#REF!,MATCH("xAG",#REF!,0),0),0)</f>
        <v>0</v>
      </c>
      <c r="S349" s="22">
        <f>IFERROR(VLOOKUP(B349,#REF!,MATCH("xAG",#REF!,0),0),0)</f>
        <v>0</v>
      </c>
      <c r="T349" s="22">
        <f>IFERROR(VLOOKUP(C349,#REF!,MATCH("xAG",#REF!,0),0),0)</f>
        <v>0</v>
      </c>
      <c r="U349" s="22">
        <f>IFERROR(VLOOKUP(D349,#REF!,MATCH("xAG",#REF!,0),0),0)</f>
        <v>0</v>
      </c>
      <c r="V349" s="92">
        <f>IFERROR(VLOOKUP($E349,OLD!$Q$1:$DZ$1000,MATCH("expected_assists",OLD!$Q$1:$DZ$1,0),0),0)</f>
        <v>0.54</v>
      </c>
      <c r="W349" s="93">
        <f>IFERROR(VLOOKUP($E349,OLD!$Q$1:$DZ$1000,MATCH("total_points",OLD!$Q$1:$DZ$1,0),0),0)</f>
        <v>80</v>
      </c>
      <c r="X349" s="27">
        <f>IFERROR(VLOOKUP(E349,OLD!$Q$1:$BZ$1000,MATCH("defensive_contribution",OLD!$Q$1:$BZ$1,0),0),"")</f>
        <v>41</v>
      </c>
      <c r="Z349" s="26" t="str">
        <f>API!O349&amp;" "&amp;API!Y349</f>
        <v>0 FALSE</v>
      </c>
      <c r="AA349" s="26">
        <f>API!AF349</f>
        <v>2</v>
      </c>
    </row>
    <row r="350" spans="1:27">
      <c r="A350" s="22" t="str">
        <f>IF([1]FINAL!A350=0,"",[1]FINAL!A350)</f>
        <v>Emersonn Correia da Silva</v>
      </c>
      <c r="B350" s="22" t="str">
        <f>IF([1]FINAL!C350=0,"",[1]FINAL!C350)</f>
        <v>Emersonn</v>
      </c>
      <c r="C350" s="22" t="str">
        <f>IF([1]FINAL!E350=0,"",[1]FINAL!E350)</f>
        <v/>
      </c>
      <c r="D350" s="22" t="str">
        <f>IF([1]FINAL!G350=0,"",[1]FINAL!G350)</f>
        <v/>
      </c>
      <c r="E350" s="85">
        <f>[1]FINAL!$AO350</f>
        <v>316</v>
      </c>
      <c r="F350" s="26" t="str">
        <f>[1]FINAL!$V350</f>
        <v>IPS</v>
      </c>
      <c r="G350" s="27">
        <f>IFERROR(VLOOKUP($F350,Table2!$B$1:$C$21,MATCH("MP",Table2!$B$1:$C$1,0),0),"")</f>
        <v>38</v>
      </c>
      <c r="H350" s="23">
        <f>IFERROR(VLOOKUP(A350,PlayingTime!$B$1:$T$1001,MATCH("Min",PlayingTime!$B$2:$T$2,0),0),0)</f>
        <v>0</v>
      </c>
      <c r="I350" s="23">
        <f>IFERROR(VLOOKUP(B350,PlayingTime!$B$1:$T$1001,MATCH("Min",PlayingTime!$B$2:$T$2,0),0),0)</f>
        <v>0</v>
      </c>
      <c r="J350" s="23">
        <f>IFERROR(VLOOKUP(C350,PlayingTime!$B$1:$T$1001,MATCH("Min",PlayingTime!$B$2:$T$2,0),0),0)</f>
        <v>0</v>
      </c>
      <c r="K350" s="23">
        <f>IFERROR(VLOOKUP(D350,PlayingTime!$B$1:$T$1001,MATCH("Min",PlayingTime!$B$2:$T$2,0),0),0)</f>
        <v>0</v>
      </c>
      <c r="L350" s="93">
        <f>IFERROR(VLOOKUP($E350,OLD!$Q$1:$DZ$1000,MATCH("minutes",OLD!$Q$1:$DZ$1,0),0),0)</f>
        <v>0</v>
      </c>
      <c r="M350" s="22">
        <f>IFERROR(VLOOKUP(A350,#REF!,MATCH("xG",#REF!,0),0),0)</f>
        <v>0</v>
      </c>
      <c r="N350" s="22">
        <f>IFERROR(VLOOKUP(B350,#REF!,MATCH("xG",#REF!,0),0),0)</f>
        <v>0</v>
      </c>
      <c r="O350" s="22">
        <f>IFERROR(VLOOKUP(C350,#REF!,MATCH("xG",#REF!,0),0),0)</f>
        <v>0</v>
      </c>
      <c r="P350" s="22">
        <f>IFERROR(VLOOKUP(D350,#REF!,MATCH("xG",#REF!,0),0),0)</f>
        <v>0</v>
      </c>
      <c r="Q350" s="92">
        <f>IFERROR(VLOOKUP($E350,OLD!$Q$1:$DZ$1000,MATCH("expected_goals",OLD!$Q$1:$DZ$1,0),0),0)</f>
        <v>0</v>
      </c>
      <c r="R350" s="22">
        <f>IFERROR(VLOOKUP(A350,#REF!,MATCH("xAG",#REF!,0),0),0)</f>
        <v>0</v>
      </c>
      <c r="S350" s="22">
        <f>IFERROR(VLOOKUP(B350,#REF!,MATCH("xAG",#REF!,0),0),0)</f>
        <v>0</v>
      </c>
      <c r="T350" s="22">
        <f>IFERROR(VLOOKUP(C350,#REF!,MATCH("xAG",#REF!,0),0),0)</f>
        <v>0</v>
      </c>
      <c r="U350" s="22">
        <f>IFERROR(VLOOKUP(D350,#REF!,MATCH("xAG",#REF!,0),0),0)</f>
        <v>0</v>
      </c>
      <c r="V350" s="92">
        <f>IFERROR(VLOOKUP($E350,OLD!$Q$1:$DZ$1000,MATCH("expected_assists",OLD!$Q$1:$DZ$1,0),0),0)</f>
        <v>0</v>
      </c>
      <c r="W350" s="93">
        <f>IFERROR(VLOOKUP($E350,OLD!$Q$1:$DZ$1000,MATCH("total_points",OLD!$Q$1:$DZ$1,0),0),0)</f>
        <v>0</v>
      </c>
      <c r="X350" s="27" t="str">
        <f>IFERROR(VLOOKUP(E350,OLD!$Q$1:$BZ$1000,MATCH("defensive_contribution",OLD!$Q$1:$BZ$1,0),0),"")</f>
        <v/>
      </c>
      <c r="Z350" s="26" t="str">
        <f>API!O350&amp;" "&amp;API!Y350</f>
        <v>0 FALSE</v>
      </c>
      <c r="AA350" s="26">
        <f>API!AF350</f>
        <v>2</v>
      </c>
    </row>
    <row r="351" spans="1:27">
      <c r="A351" s="22" t="str">
        <f>IF([1]FINAL!A351=0,"",[1]FINAL!A351)</f>
        <v>Oli McBurnie</v>
      </c>
      <c r="B351" s="22" t="str">
        <f>IF([1]FINAL!C351=0,"",[1]FINAL!C351)</f>
        <v>McBurnie</v>
      </c>
      <c r="C351" s="22" t="str">
        <f>IF([1]FINAL!E351=0,"",[1]FINAL!E351)</f>
        <v>Oliver McBurnie</v>
      </c>
      <c r="D351" s="22" t="str">
        <f>IF([1]FINAL!G351=0,"",[1]FINAL!G351)</f>
        <v/>
      </c>
      <c r="E351" s="85">
        <f>[1]FINAL!$AO351</f>
        <v>295</v>
      </c>
      <c r="F351" s="26" t="str">
        <f>[1]FINAL!$V351</f>
        <v>HUL</v>
      </c>
      <c r="G351" s="27">
        <f>IFERROR(VLOOKUP($F351,Table2!$B$1:$C$21,MATCH("MP",Table2!$B$1:$C$1,0),0),"")</f>
        <v>38</v>
      </c>
      <c r="H351" s="23">
        <f>IFERROR(VLOOKUP(A351,PlayingTime!$B$1:$T$1001,MATCH("Min",PlayingTime!$B$2:$T$2,0),0),0)</f>
        <v>0</v>
      </c>
      <c r="I351" s="23">
        <f>IFERROR(VLOOKUP(B351,PlayingTime!$B$1:$T$1001,MATCH("Min",PlayingTime!$B$2:$T$2,0),0),0)</f>
        <v>0</v>
      </c>
      <c r="J351" s="23">
        <f>IFERROR(VLOOKUP(C351,PlayingTime!$B$1:$T$1001,MATCH("Min",PlayingTime!$B$2:$T$2,0),0),0)</f>
        <v>2907</v>
      </c>
      <c r="K351" s="23">
        <f>IFERROR(VLOOKUP(D351,PlayingTime!$B$1:$T$1001,MATCH("Min",PlayingTime!$B$2:$T$2,0),0),0)</f>
        <v>0</v>
      </c>
      <c r="L351" s="93">
        <f>IFERROR(VLOOKUP($E351,OLD!$Q$1:$DZ$1000,MATCH("minutes",OLD!$Q$1:$DZ$1,0),0),0)</f>
        <v>0</v>
      </c>
      <c r="M351" s="22">
        <f>IFERROR(VLOOKUP(A351,#REF!,MATCH("xG",#REF!,0),0),0)</f>
        <v>0</v>
      </c>
      <c r="N351" s="22">
        <f>IFERROR(VLOOKUP(B351,#REF!,MATCH("xG",#REF!,0),0),0)</f>
        <v>0</v>
      </c>
      <c r="O351" s="22">
        <f>IFERROR(VLOOKUP(C351,#REF!,MATCH("xG",#REF!,0),0),0)</f>
        <v>0</v>
      </c>
      <c r="P351" s="22">
        <f>IFERROR(VLOOKUP(D351,#REF!,MATCH("xG",#REF!,0),0),0)</f>
        <v>0</v>
      </c>
      <c r="Q351" s="92">
        <f>IFERROR(VLOOKUP($E351,OLD!$Q$1:$DZ$1000,MATCH("expected_goals",OLD!$Q$1:$DZ$1,0),0),0)</f>
        <v>0</v>
      </c>
      <c r="R351" s="22">
        <f>IFERROR(VLOOKUP(A351,#REF!,MATCH("xAG",#REF!,0),0),0)</f>
        <v>0</v>
      </c>
      <c r="S351" s="22">
        <f>IFERROR(VLOOKUP(B351,#REF!,MATCH("xAG",#REF!,0),0),0)</f>
        <v>0</v>
      </c>
      <c r="T351" s="22">
        <f>IFERROR(VLOOKUP(C351,#REF!,MATCH("xAG",#REF!,0),0),0)</f>
        <v>0</v>
      </c>
      <c r="U351" s="22">
        <f>IFERROR(VLOOKUP(D351,#REF!,MATCH("xAG",#REF!,0),0),0)</f>
        <v>0</v>
      </c>
      <c r="V351" s="92">
        <f>IFERROR(VLOOKUP($E351,OLD!$Q$1:$DZ$1000,MATCH("expected_assists",OLD!$Q$1:$DZ$1,0),0),0)</f>
        <v>0</v>
      </c>
      <c r="W351" s="93">
        <f>IFERROR(VLOOKUP($E351,OLD!$Q$1:$DZ$1000,MATCH("total_points",OLD!$Q$1:$DZ$1,0),0),0)</f>
        <v>0</v>
      </c>
      <c r="X351" s="27" t="str">
        <f>IFERROR(VLOOKUP(E351,OLD!$Q$1:$BZ$1000,MATCH("defensive_contribution",OLD!$Q$1:$BZ$1,0),0),"")</f>
        <v/>
      </c>
      <c r="Z351" s="26" t="str">
        <f>API!O351&amp;" "&amp;API!Y351</f>
        <v>0 FALSE</v>
      </c>
      <c r="AA351" s="26">
        <f>API!AF351</f>
        <v>14</v>
      </c>
    </row>
    <row r="352" spans="1:27">
      <c r="A352" s="22" t="str">
        <f>IF([1]FINAL!A352=0,"",[1]FINAL!A352)</f>
        <v>Haji Wright</v>
      </c>
      <c r="B352" s="22" t="str">
        <f>IF([1]FINAL!C352=0,"",[1]FINAL!C352)</f>
        <v>Wright</v>
      </c>
      <c r="C352" s="22" t="str">
        <f>IF([1]FINAL!E352=0,"",[1]FINAL!E352)</f>
        <v/>
      </c>
      <c r="D352" s="22" t="str">
        <f>IF([1]FINAL!G352=0,"",[1]FINAL!G352)</f>
        <v/>
      </c>
      <c r="E352" s="85">
        <f>[1]FINAL!$AO352</f>
        <v>193</v>
      </c>
      <c r="F352" s="26" t="str">
        <f>[1]FINAL!$V352</f>
        <v>COV</v>
      </c>
      <c r="G352" s="27">
        <f>IFERROR(VLOOKUP($F352,Table2!$B$1:$C$21,MATCH("MP",Table2!$B$1:$C$1,0),0),"")</f>
        <v>38</v>
      </c>
      <c r="H352" s="23">
        <f>IFERROR(VLOOKUP(A352,PlayingTime!$B$1:$T$1001,MATCH("Min",PlayingTime!$B$2:$T$2,0),0),0)</f>
        <v>2575</v>
      </c>
      <c r="I352" s="23">
        <f>IFERROR(VLOOKUP(B352,PlayingTime!$B$1:$T$1001,MATCH("Min",PlayingTime!$B$2:$T$2,0),0),0)</f>
        <v>0</v>
      </c>
      <c r="J352" s="23">
        <f>IFERROR(VLOOKUP(C352,PlayingTime!$B$1:$T$1001,MATCH("Min",PlayingTime!$B$2:$T$2,0),0),0)</f>
        <v>0</v>
      </c>
      <c r="K352" s="23">
        <f>IFERROR(VLOOKUP(D352,PlayingTime!$B$1:$T$1001,MATCH("Min",PlayingTime!$B$2:$T$2,0),0),0)</f>
        <v>0</v>
      </c>
      <c r="L352" s="93">
        <f>IFERROR(VLOOKUP($E352,OLD!$Q$1:$DZ$1000,MATCH("minutes",OLD!$Q$1:$DZ$1,0),0),0)</f>
        <v>0</v>
      </c>
      <c r="M352" s="22">
        <f>IFERROR(VLOOKUP(A352,#REF!,MATCH("xG",#REF!,0),0),0)</f>
        <v>0</v>
      </c>
      <c r="N352" s="22">
        <f>IFERROR(VLOOKUP(B352,#REF!,MATCH("xG",#REF!,0),0),0)</f>
        <v>0</v>
      </c>
      <c r="O352" s="22">
        <f>IFERROR(VLOOKUP(C352,#REF!,MATCH("xG",#REF!,0),0),0)</f>
        <v>0</v>
      </c>
      <c r="P352" s="22">
        <f>IFERROR(VLOOKUP(D352,#REF!,MATCH("xG",#REF!,0),0),0)</f>
        <v>0</v>
      </c>
      <c r="Q352" s="92">
        <f>IFERROR(VLOOKUP($E352,OLD!$Q$1:$DZ$1000,MATCH("expected_goals",OLD!$Q$1:$DZ$1,0),0),0)</f>
        <v>0</v>
      </c>
      <c r="R352" s="22">
        <f>IFERROR(VLOOKUP(A352,#REF!,MATCH("xAG",#REF!,0),0),0)</f>
        <v>0</v>
      </c>
      <c r="S352" s="22">
        <f>IFERROR(VLOOKUP(B352,#REF!,MATCH("xAG",#REF!,0),0),0)</f>
        <v>0</v>
      </c>
      <c r="T352" s="22">
        <f>IFERROR(VLOOKUP(C352,#REF!,MATCH("xAG",#REF!,0),0),0)</f>
        <v>0</v>
      </c>
      <c r="U352" s="22">
        <f>IFERROR(VLOOKUP(D352,#REF!,MATCH("xAG",#REF!,0),0),0)</f>
        <v>0</v>
      </c>
      <c r="V352" s="92">
        <f>IFERROR(VLOOKUP($E352,OLD!$Q$1:$DZ$1000,MATCH("expected_assists",OLD!$Q$1:$DZ$1,0),0),0)</f>
        <v>0</v>
      </c>
      <c r="W352" s="93">
        <f>IFERROR(VLOOKUP($E352,OLD!$Q$1:$DZ$1000,MATCH("total_points",OLD!$Q$1:$DZ$1,0),0),0)</f>
        <v>0</v>
      </c>
      <c r="X352" s="27" t="str">
        <f>IFERROR(VLOOKUP(E352,OLD!$Q$1:$BZ$1000,MATCH("defensive_contribution",OLD!$Q$1:$BZ$1,0),0),"")</f>
        <v/>
      </c>
      <c r="Z352" s="26" t="str">
        <f>API!O352&amp;" "&amp;API!Y352</f>
        <v>0 FALSE</v>
      </c>
      <c r="AA352" s="26">
        <f>API!AF352</f>
        <v>14</v>
      </c>
    </row>
    <row r="353" spans="1:27">
      <c r="A353" s="22" t="str">
        <f>IF([1]FINAL!A353=0,"",[1]FINAL!A353)</f>
        <v>Joël Piroe</v>
      </c>
      <c r="B353" s="22" t="str">
        <f>IF([1]FINAL!C353=0,"",[1]FINAL!C353)</f>
        <v>Piroe</v>
      </c>
      <c r="C353" s="22" t="str">
        <f>IF([1]FINAL!E353=0,"",[1]FINAL!E353)</f>
        <v/>
      </c>
      <c r="D353" s="22" t="str">
        <f>IF([1]FINAL!G353=0,"",[1]FINAL!G353)</f>
        <v/>
      </c>
      <c r="E353" s="85">
        <f>[1]FINAL!$AO353</f>
        <v>348</v>
      </c>
      <c r="F353" s="26" t="str">
        <f>[1]FINAL!$V353</f>
        <v>LEE</v>
      </c>
      <c r="G353" s="27">
        <f>IFERROR(VLOOKUP($F353,Table2!$B$1:$C$21,MATCH("MP",Table2!$B$1:$C$1,0),0),"")</f>
        <v>38</v>
      </c>
      <c r="H353" s="23">
        <f>IFERROR(VLOOKUP(A353,PlayingTime!$B$1:$T$1001,MATCH("Min",PlayingTime!$B$2:$T$2,0),0),0)</f>
        <v>258</v>
      </c>
      <c r="I353" s="23">
        <f>IFERROR(VLOOKUP(B353,PlayingTime!$B$1:$T$1001,MATCH("Min",PlayingTime!$B$2:$T$2,0),0),0)</f>
        <v>0</v>
      </c>
      <c r="J353" s="23">
        <f>IFERROR(VLOOKUP(C353,PlayingTime!$B$1:$T$1001,MATCH("Min",PlayingTime!$B$2:$T$2,0),0),0)</f>
        <v>0</v>
      </c>
      <c r="K353" s="23">
        <f>IFERROR(VLOOKUP(D353,PlayingTime!$B$1:$T$1001,MATCH("Min",PlayingTime!$B$2:$T$2,0),0),0)</f>
        <v>0</v>
      </c>
      <c r="L353" s="93">
        <f>IFERROR(VLOOKUP($E353,OLD!$Q$1:$DZ$1000,MATCH("minutes",OLD!$Q$1:$DZ$1,0),0),0)</f>
        <v>244</v>
      </c>
      <c r="M353" s="22">
        <f>IFERROR(VLOOKUP(A353,#REF!,MATCH("xG",#REF!,0),0),0)</f>
        <v>0</v>
      </c>
      <c r="N353" s="22">
        <f>IFERROR(VLOOKUP(B353,#REF!,MATCH("xG",#REF!,0),0),0)</f>
        <v>0</v>
      </c>
      <c r="O353" s="22">
        <f>IFERROR(VLOOKUP(C353,#REF!,MATCH("xG",#REF!,0),0),0)</f>
        <v>0</v>
      </c>
      <c r="P353" s="22">
        <f>IFERROR(VLOOKUP(D353,#REF!,MATCH("xG",#REF!,0),0),0)</f>
        <v>0</v>
      </c>
      <c r="Q353" s="92">
        <f>IFERROR(VLOOKUP($E353,OLD!$Q$1:$DZ$1000,MATCH("expected_goals",OLD!$Q$1:$DZ$1,0),0),0)</f>
        <v>0.9</v>
      </c>
      <c r="R353" s="22">
        <f>IFERROR(VLOOKUP(A353,#REF!,MATCH("xAG",#REF!,0),0),0)</f>
        <v>0</v>
      </c>
      <c r="S353" s="22">
        <f>IFERROR(VLOOKUP(B353,#REF!,MATCH("xAG",#REF!,0),0),0)</f>
        <v>0</v>
      </c>
      <c r="T353" s="22">
        <f>IFERROR(VLOOKUP(C353,#REF!,MATCH("xAG",#REF!,0),0),0)</f>
        <v>0</v>
      </c>
      <c r="U353" s="22">
        <f>IFERROR(VLOOKUP(D353,#REF!,MATCH("xAG",#REF!,0),0),0)</f>
        <v>0</v>
      </c>
      <c r="V353" s="92">
        <f>IFERROR(VLOOKUP($E353,OLD!$Q$1:$DZ$1000,MATCH("expected_assists",OLD!$Q$1:$DZ$1,0),0),0)</f>
        <v>0.13</v>
      </c>
      <c r="W353" s="93">
        <f>IFERROR(VLOOKUP($E353,OLD!$Q$1:$DZ$1000,MATCH("total_points",OLD!$Q$1:$DZ$1,0),0),0)</f>
        <v>17</v>
      </c>
      <c r="X353" s="27">
        <f>IFERROR(VLOOKUP(E353,OLD!$Q$1:$BZ$1000,MATCH("defensive_contribution",OLD!$Q$1:$BZ$1,0),0),"")</f>
        <v>14</v>
      </c>
      <c r="Z353" s="26" t="str">
        <f>API!O353&amp;" "&amp;API!Y353</f>
        <v>0 FALSE</v>
      </c>
      <c r="AA353" s="26">
        <f>API!AF353</f>
        <v>14</v>
      </c>
    </row>
    <row r="354" spans="1:27">
      <c r="A354" s="22" t="str">
        <f>IF([1]FINAL!A354=0,"",[1]FINAL!A354)</f>
        <v>Christantus Uche</v>
      </c>
      <c r="B354" s="22" t="str">
        <f>IF([1]FINAL!C354=0,"",[1]FINAL!C354)</f>
        <v>Uche</v>
      </c>
      <c r="C354" s="22" t="str">
        <f>IF([1]FINAL!E354=0,"",[1]FINAL!E354)</f>
        <v/>
      </c>
      <c r="D354" s="22" t="str">
        <f>IF([1]FINAL!G354=0,"",[1]FINAL!G354)</f>
        <v/>
      </c>
      <c r="E354" s="85">
        <f>[1]FINAL!$AO354</f>
        <v>225</v>
      </c>
      <c r="F354" s="26" t="str">
        <f>[1]FINAL!$V354</f>
        <v>CRY</v>
      </c>
      <c r="G354" s="27">
        <f>IFERROR(VLOOKUP($F354,Table2!$B$1:$C$21,MATCH("MP",Table2!$B$1:$C$1,0),0),"")</f>
        <v>38</v>
      </c>
      <c r="H354" s="23">
        <f>IFERROR(VLOOKUP(A354,PlayingTime!$B$1:$T$1001,MATCH("Min",PlayingTime!$B$2:$T$2,0),0),0)</f>
        <v>173</v>
      </c>
      <c r="I354" s="23">
        <f>IFERROR(VLOOKUP(B354,PlayingTime!$B$1:$T$1001,MATCH("Min",PlayingTime!$B$2:$T$2,0),0),0)</f>
        <v>0</v>
      </c>
      <c r="J354" s="23">
        <f>IFERROR(VLOOKUP(C354,PlayingTime!$B$1:$T$1001,MATCH("Min",PlayingTime!$B$2:$T$2,0),0),0)</f>
        <v>0</v>
      </c>
      <c r="K354" s="23">
        <f>IFERROR(VLOOKUP(D354,PlayingTime!$B$1:$T$1001,MATCH("Min",PlayingTime!$B$2:$T$2,0),0),0)</f>
        <v>0</v>
      </c>
      <c r="L354" s="93">
        <f>IFERROR(VLOOKUP($E354,OLD!$Q$1:$DZ$1000,MATCH("minutes",OLD!$Q$1:$DZ$1,0),0),0)</f>
        <v>159</v>
      </c>
      <c r="M354" s="22">
        <f>IFERROR(VLOOKUP(A354,#REF!,MATCH("xG",#REF!,0),0),0)</f>
        <v>0</v>
      </c>
      <c r="N354" s="22">
        <f>IFERROR(VLOOKUP(B354,#REF!,MATCH("xG",#REF!,0),0),0)</f>
        <v>0</v>
      </c>
      <c r="O354" s="22">
        <f>IFERROR(VLOOKUP(C354,#REF!,MATCH("xG",#REF!,0),0),0)</f>
        <v>0</v>
      </c>
      <c r="P354" s="22">
        <f>IFERROR(VLOOKUP(D354,#REF!,MATCH("xG",#REF!,0),0),0)</f>
        <v>0</v>
      </c>
      <c r="Q354" s="92">
        <f>IFERROR(VLOOKUP($E354,OLD!$Q$1:$DZ$1000,MATCH("expected_goals",OLD!$Q$1:$DZ$1,0),0),0)</f>
        <v>0.49</v>
      </c>
      <c r="R354" s="22">
        <f>IFERROR(VLOOKUP(A354,#REF!,MATCH("xAG",#REF!,0),0),0)</f>
        <v>0</v>
      </c>
      <c r="S354" s="22">
        <f>IFERROR(VLOOKUP(B354,#REF!,MATCH("xAG",#REF!,0),0),0)</f>
        <v>0</v>
      </c>
      <c r="T354" s="22">
        <f>IFERROR(VLOOKUP(C354,#REF!,MATCH("xAG",#REF!,0),0),0)</f>
        <v>0</v>
      </c>
      <c r="U354" s="22">
        <f>IFERROR(VLOOKUP(D354,#REF!,MATCH("xAG",#REF!,0),0),0)</f>
        <v>0</v>
      </c>
      <c r="V354" s="92">
        <f>IFERROR(VLOOKUP($E354,OLD!$Q$1:$DZ$1000,MATCH("expected_assists",OLD!$Q$1:$DZ$1,0),0),0)</f>
        <v>0.01</v>
      </c>
      <c r="W354" s="93">
        <f>IFERROR(VLOOKUP($E354,OLD!$Q$1:$DZ$1000,MATCH("total_points",OLD!$Q$1:$DZ$1,0),0),0)</f>
        <v>17</v>
      </c>
      <c r="X354" s="27">
        <f>IFERROR(VLOOKUP(E354,OLD!$Q$1:$BZ$1000,MATCH("defensive_contribution",OLD!$Q$1:$BZ$1,0),0),"")</f>
        <v>13</v>
      </c>
      <c r="Z354" s="26" t="str">
        <f>API!O354&amp;" "&amp;API!Y354</f>
        <v>0 FALSE</v>
      </c>
      <c r="AA354" s="26">
        <f>API!AF354</f>
        <v>14</v>
      </c>
    </row>
    <row r="355" spans="1:27">
      <c r="A355" s="22" t="str">
        <f>IF([1]FINAL!A355=0,"",[1]FINAL!A355)</f>
        <v>Marc Guiu Paz</v>
      </c>
      <c r="B355" s="22" t="str">
        <f>IF([1]FINAL!C355=0,"",[1]FINAL!C355)</f>
        <v>Marc Guiu</v>
      </c>
      <c r="C355" s="22" t="str">
        <f>IF([1]FINAL!E355=0,"",[1]FINAL!E355)</f>
        <v/>
      </c>
      <c r="D355" s="22" t="str">
        <f>IF([1]FINAL!G355=0,"",[1]FINAL!G355)</f>
        <v/>
      </c>
      <c r="E355" s="85">
        <f>[1]FINAL!$AO355</f>
        <v>168</v>
      </c>
      <c r="F355" s="26" t="str">
        <f>[1]FINAL!$V355</f>
        <v>CHE</v>
      </c>
      <c r="G355" s="27">
        <f>IFERROR(VLOOKUP($F355,Table2!$B$1:$C$21,MATCH("MP",Table2!$B$1:$C$1,0),0),"")</f>
        <v>38</v>
      </c>
      <c r="H355" s="23">
        <f>IFERROR(VLOOKUP(A355,PlayingTime!$B$1:$T$1001,MATCH("Min",PlayingTime!$B$2:$T$2,0),0),0)</f>
        <v>0</v>
      </c>
      <c r="I355" s="23">
        <f>IFERROR(VLOOKUP(B355,PlayingTime!$B$1:$T$1001,MATCH("Min",PlayingTime!$B$2:$T$2,0),0),0)</f>
        <v>257</v>
      </c>
      <c r="J355" s="23">
        <f>IFERROR(VLOOKUP(C355,PlayingTime!$B$1:$T$1001,MATCH("Min",PlayingTime!$B$2:$T$2,0),0),0)</f>
        <v>0</v>
      </c>
      <c r="K355" s="23">
        <f>IFERROR(VLOOKUP(D355,PlayingTime!$B$1:$T$1001,MATCH("Min",PlayingTime!$B$2:$T$2,0),0),0)</f>
        <v>0</v>
      </c>
      <c r="L355" s="93">
        <f>IFERROR(VLOOKUP($E355,OLD!$Q$1:$DZ$1000,MATCH("minutes",OLD!$Q$1:$DZ$1,0),0),0)</f>
        <v>265</v>
      </c>
      <c r="M355" s="22">
        <f>IFERROR(VLOOKUP(A355,#REF!,MATCH("xG",#REF!,0),0),0)</f>
        <v>0</v>
      </c>
      <c r="N355" s="22">
        <f>IFERROR(VLOOKUP(B355,#REF!,MATCH("xG",#REF!,0),0),0)</f>
        <v>0</v>
      </c>
      <c r="O355" s="22">
        <f>IFERROR(VLOOKUP(C355,#REF!,MATCH("xG",#REF!,0),0),0)</f>
        <v>0</v>
      </c>
      <c r="P355" s="22">
        <f>IFERROR(VLOOKUP(D355,#REF!,MATCH("xG",#REF!,0),0),0)</f>
        <v>0</v>
      </c>
      <c r="Q355" s="92">
        <f>IFERROR(VLOOKUP($E355,OLD!$Q$1:$DZ$1000,MATCH("expected_goals",OLD!$Q$1:$DZ$1,0),0),0)</f>
        <v>1.54</v>
      </c>
      <c r="R355" s="22">
        <f>IFERROR(VLOOKUP(A355,#REF!,MATCH("xAG",#REF!,0),0),0)</f>
        <v>0</v>
      </c>
      <c r="S355" s="22">
        <f>IFERROR(VLOOKUP(B355,#REF!,MATCH("xAG",#REF!,0),0),0)</f>
        <v>0</v>
      </c>
      <c r="T355" s="22">
        <f>IFERROR(VLOOKUP(C355,#REF!,MATCH("xAG",#REF!,0),0),0)</f>
        <v>0</v>
      </c>
      <c r="U355" s="22">
        <f>IFERROR(VLOOKUP(D355,#REF!,MATCH("xAG",#REF!,0),0),0)</f>
        <v>0</v>
      </c>
      <c r="V355" s="92">
        <f>IFERROR(VLOOKUP($E355,OLD!$Q$1:$DZ$1000,MATCH("expected_assists",OLD!$Q$1:$DZ$1,0),0),0)</f>
        <v>0.28999999999999998</v>
      </c>
      <c r="W355" s="93">
        <f>IFERROR(VLOOKUP($E355,OLD!$Q$1:$DZ$1000,MATCH("total_points",OLD!$Q$1:$DZ$1,0),0),0)</f>
        <v>13</v>
      </c>
      <c r="X355" s="27">
        <f>IFERROR(VLOOKUP(E355,OLD!$Q$1:$BZ$1000,MATCH("defensive_contribution",OLD!$Q$1:$BZ$1,0),0),"")</f>
        <v>8</v>
      </c>
      <c r="Z355" s="26" t="str">
        <f>API!O355&amp;" "&amp;API!Y355</f>
        <v>0 FALSE</v>
      </c>
      <c r="AA355" s="26">
        <f>API!AF355</f>
        <v>14</v>
      </c>
    </row>
    <row r="356" spans="1:27">
      <c r="A356" s="22" t="str">
        <f>IF([1]FINAL!A356=0,"",[1]FINAL!A356)</f>
        <v>Ali Al-Hamadi</v>
      </c>
      <c r="B356" s="22" t="str">
        <f>IF([1]FINAL!C356=0,"",[1]FINAL!C356)</f>
        <v>Al-Hamadi</v>
      </c>
      <c r="C356" s="22" t="str">
        <f>IF([1]FINAL!E356=0,"",[1]FINAL!E356)</f>
        <v>Ali Al Hamadi</v>
      </c>
      <c r="D356" s="22" t="str">
        <f>IF([1]FINAL!G356=0,"",[1]FINAL!G356)</f>
        <v/>
      </c>
      <c r="E356" s="85">
        <f>[1]FINAL!$AO356</f>
        <v>322</v>
      </c>
      <c r="F356" s="26" t="str">
        <f>[1]FINAL!$V356</f>
        <v>IPS</v>
      </c>
      <c r="G356" s="27">
        <f>IFERROR(VLOOKUP($F356,Table2!$B$1:$C$21,MATCH("MP",Table2!$B$1:$C$1,0),0),"")</f>
        <v>38</v>
      </c>
      <c r="H356" s="23">
        <f>IFERROR(VLOOKUP(A356,PlayingTime!$B$1:$T$1001,MATCH("Min",PlayingTime!$B$2:$T$2,0),0),0)</f>
        <v>0</v>
      </c>
      <c r="I356" s="23">
        <f>IFERROR(VLOOKUP(B356,PlayingTime!$B$1:$T$1001,MATCH("Min",PlayingTime!$B$2:$T$2,0),0),0)</f>
        <v>0</v>
      </c>
      <c r="J356" s="23">
        <f>IFERROR(VLOOKUP(C356,PlayingTime!$B$1:$T$1001,MATCH("Min",PlayingTime!$B$2:$T$2,0),0),0)</f>
        <v>12</v>
      </c>
      <c r="K356" s="23">
        <f>IFERROR(VLOOKUP(D356,PlayingTime!$B$1:$T$1001,MATCH("Min",PlayingTime!$B$2:$T$2,0),0),0)</f>
        <v>0</v>
      </c>
      <c r="L356" s="93">
        <f>IFERROR(VLOOKUP($E356,OLD!$Q$1:$DZ$1000,MATCH("minutes",OLD!$Q$1:$DZ$1,0),0),0)</f>
        <v>0</v>
      </c>
      <c r="M356" s="22">
        <f>IFERROR(VLOOKUP(A356,#REF!,MATCH("xG",#REF!,0),0),0)</f>
        <v>0</v>
      </c>
      <c r="N356" s="22">
        <f>IFERROR(VLOOKUP(B356,#REF!,MATCH("xG",#REF!,0),0),0)</f>
        <v>0</v>
      </c>
      <c r="O356" s="22">
        <f>IFERROR(VLOOKUP(C356,#REF!,MATCH("xG",#REF!,0),0),0)</f>
        <v>0</v>
      </c>
      <c r="P356" s="22">
        <f>IFERROR(VLOOKUP(D356,#REF!,MATCH("xG",#REF!,0),0),0)</f>
        <v>0</v>
      </c>
      <c r="Q356" s="92">
        <f>IFERROR(VLOOKUP($E356,OLD!$Q$1:$DZ$1000,MATCH("expected_goals",OLD!$Q$1:$DZ$1,0),0),0)</f>
        <v>0</v>
      </c>
      <c r="R356" s="22">
        <f>IFERROR(VLOOKUP(A356,#REF!,MATCH("xAG",#REF!,0),0),0)</f>
        <v>0</v>
      </c>
      <c r="S356" s="22">
        <f>IFERROR(VLOOKUP(B356,#REF!,MATCH("xAG",#REF!,0),0),0)</f>
        <v>0</v>
      </c>
      <c r="T356" s="22">
        <f>IFERROR(VLOOKUP(C356,#REF!,MATCH("xAG",#REF!,0),0),0)</f>
        <v>0</v>
      </c>
      <c r="U356" s="22">
        <f>IFERROR(VLOOKUP(D356,#REF!,MATCH("xAG",#REF!,0),0),0)</f>
        <v>0</v>
      </c>
      <c r="V356" s="92">
        <f>IFERROR(VLOOKUP($E356,OLD!$Q$1:$DZ$1000,MATCH("expected_assists",OLD!$Q$1:$DZ$1,0),0),0)</f>
        <v>0</v>
      </c>
      <c r="W356" s="93">
        <f>IFERROR(VLOOKUP($E356,OLD!$Q$1:$DZ$1000,MATCH("total_points",OLD!$Q$1:$DZ$1,0),0),0)</f>
        <v>0</v>
      </c>
      <c r="X356" s="27" t="str">
        <f>IFERROR(VLOOKUP(E356,OLD!$Q$1:$BZ$1000,MATCH("defensive_contribution",OLD!$Q$1:$BZ$1,0),0),"")</f>
        <v/>
      </c>
      <c r="Z356" s="26" t="str">
        <f>API!O356&amp;" "&amp;API!Y356</f>
        <v>0 FALSE</v>
      </c>
      <c r="AA356" s="26">
        <f>API!AF356</f>
        <v>14</v>
      </c>
    </row>
    <row r="357" spans="1:27">
      <c r="A357" s="22" t="str">
        <f>IF([1]FINAL!A357=0,"",[1]FINAL!A357)</f>
        <v>George Hirst</v>
      </c>
      <c r="B357" s="22" t="str">
        <f>IF([1]FINAL!C357=0,"",[1]FINAL!C357)</f>
        <v>Hirst</v>
      </c>
      <c r="C357" s="22" t="str">
        <f>IF([1]FINAL!E357=0,"",[1]FINAL!E357)</f>
        <v/>
      </c>
      <c r="D357" s="22" t="str">
        <f>IF([1]FINAL!G357=0,"",[1]FINAL!G357)</f>
        <v/>
      </c>
      <c r="E357" s="85">
        <f>[1]FINAL!$AO357</f>
        <v>317</v>
      </c>
      <c r="F357" s="26" t="str">
        <f>[1]FINAL!$V357</f>
        <v>IPS</v>
      </c>
      <c r="G357" s="27">
        <f>IFERROR(VLOOKUP($F357,Table2!$B$1:$C$21,MATCH("MP",Table2!$B$1:$C$1,0),0),"")</f>
        <v>38</v>
      </c>
      <c r="H357" s="23">
        <f>IFERROR(VLOOKUP(A357,PlayingTime!$B$1:$T$1001,MATCH("Min",PlayingTime!$B$2:$T$2,0),0),0)</f>
        <v>2106</v>
      </c>
      <c r="I357" s="23">
        <f>IFERROR(VLOOKUP(B357,PlayingTime!$B$1:$T$1001,MATCH("Min",PlayingTime!$B$2:$T$2,0),0),0)</f>
        <v>0</v>
      </c>
      <c r="J357" s="23">
        <f>IFERROR(VLOOKUP(C357,PlayingTime!$B$1:$T$1001,MATCH("Min",PlayingTime!$B$2:$T$2,0),0),0)</f>
        <v>0</v>
      </c>
      <c r="K357" s="23">
        <f>IFERROR(VLOOKUP(D357,PlayingTime!$B$1:$T$1001,MATCH("Min",PlayingTime!$B$2:$T$2,0),0),0)</f>
        <v>0</v>
      </c>
      <c r="L357" s="93">
        <f>IFERROR(VLOOKUP($E357,OLD!$Q$1:$DZ$1000,MATCH("minutes",OLD!$Q$1:$DZ$1,0),0),0)</f>
        <v>0</v>
      </c>
      <c r="M357" s="22">
        <f>IFERROR(VLOOKUP(A357,#REF!,MATCH("xG",#REF!,0),0),0)</f>
        <v>0</v>
      </c>
      <c r="N357" s="22">
        <f>IFERROR(VLOOKUP(B357,#REF!,MATCH("xG",#REF!,0),0),0)</f>
        <v>0</v>
      </c>
      <c r="O357" s="22">
        <f>IFERROR(VLOOKUP(C357,#REF!,MATCH("xG",#REF!,0),0),0)</f>
        <v>0</v>
      </c>
      <c r="P357" s="22">
        <f>IFERROR(VLOOKUP(D357,#REF!,MATCH("xG",#REF!,0),0),0)</f>
        <v>0</v>
      </c>
      <c r="Q357" s="92">
        <f>IFERROR(VLOOKUP($E357,OLD!$Q$1:$DZ$1000,MATCH("expected_goals",OLD!$Q$1:$DZ$1,0),0),0)</f>
        <v>0</v>
      </c>
      <c r="R357" s="22">
        <f>IFERROR(VLOOKUP(A357,#REF!,MATCH("xAG",#REF!,0),0),0)</f>
        <v>0</v>
      </c>
      <c r="S357" s="22">
        <f>IFERROR(VLOOKUP(B357,#REF!,MATCH("xAG",#REF!,0),0),0)</f>
        <v>0</v>
      </c>
      <c r="T357" s="22">
        <f>IFERROR(VLOOKUP(C357,#REF!,MATCH("xAG",#REF!,0),0),0)</f>
        <v>0</v>
      </c>
      <c r="U357" s="22">
        <f>IFERROR(VLOOKUP(D357,#REF!,MATCH("xAG",#REF!,0),0),0)</f>
        <v>0</v>
      </c>
      <c r="V357" s="92">
        <f>IFERROR(VLOOKUP($E357,OLD!$Q$1:$DZ$1000,MATCH("expected_assists",OLD!$Q$1:$DZ$1,0),0),0)</f>
        <v>0</v>
      </c>
      <c r="W357" s="93">
        <f>IFERROR(VLOOKUP($E357,OLD!$Q$1:$DZ$1000,MATCH("total_points",OLD!$Q$1:$DZ$1,0),0),0)</f>
        <v>0</v>
      </c>
      <c r="X357" s="27" t="str">
        <f>IFERROR(VLOOKUP(E357,OLD!$Q$1:$BZ$1000,MATCH("defensive_contribution",OLD!$Q$1:$BZ$1,0),0),"")</f>
        <v/>
      </c>
      <c r="Z357" s="26" t="str">
        <f>API!O357&amp;" "&amp;API!Y357</f>
        <v>0 FALSE</v>
      </c>
      <c r="AA357" s="26">
        <f>API!AF357</f>
        <v>14</v>
      </c>
    </row>
    <row r="358" spans="1:27">
      <c r="A358" s="22" t="str">
        <f>IF([1]FINAL!A358=0,"",[1]FINAL!A358)</f>
        <v>Chuba Akpom</v>
      </c>
      <c r="B358" s="22" t="str">
        <f>IF([1]FINAL!C358=0,"",[1]FINAL!C358)</f>
        <v>Akpom</v>
      </c>
      <c r="C358" s="22" t="str">
        <f>IF([1]FINAL!E358=0,"",[1]FINAL!E358)</f>
        <v/>
      </c>
      <c r="D358" s="22" t="str">
        <f>IF([1]FINAL!G358=0,"",[1]FINAL!G358)</f>
        <v/>
      </c>
      <c r="E358" s="85">
        <f>[1]FINAL!$AO358</f>
        <v>320</v>
      </c>
      <c r="F358" s="26" t="str">
        <f>[1]FINAL!$V358</f>
        <v>IPS</v>
      </c>
      <c r="G358" s="27">
        <f>IFERROR(VLOOKUP($F358,Table2!$B$1:$C$21,MATCH("MP",Table2!$B$1:$C$1,0),0),"")</f>
        <v>38</v>
      </c>
      <c r="H358" s="23">
        <f>IFERROR(VLOOKUP(A358,PlayingTime!$B$1:$T$1001,MATCH("Min",PlayingTime!$B$2:$T$2,0),0),0)</f>
        <v>900</v>
      </c>
      <c r="I358" s="23">
        <f>IFERROR(VLOOKUP(B358,PlayingTime!$B$1:$T$1001,MATCH("Min",PlayingTime!$B$2:$T$2,0),0),0)</f>
        <v>0</v>
      </c>
      <c r="J358" s="23">
        <f>IFERROR(VLOOKUP(C358,PlayingTime!$B$1:$T$1001,MATCH("Min",PlayingTime!$B$2:$T$2,0),0),0)</f>
        <v>0</v>
      </c>
      <c r="K358" s="23">
        <f>IFERROR(VLOOKUP(D358,PlayingTime!$B$1:$T$1001,MATCH("Min",PlayingTime!$B$2:$T$2,0),0),0)</f>
        <v>0</v>
      </c>
      <c r="L358" s="93">
        <f>IFERROR(VLOOKUP($E358,OLD!$Q$1:$DZ$1000,MATCH("minutes",OLD!$Q$1:$DZ$1,0),0),0)</f>
        <v>0</v>
      </c>
      <c r="M358" s="22">
        <f>IFERROR(VLOOKUP(A358,#REF!,MATCH("xG",#REF!,0),0),0)</f>
        <v>0</v>
      </c>
      <c r="N358" s="22">
        <f>IFERROR(VLOOKUP(B358,#REF!,MATCH("xG",#REF!,0),0),0)</f>
        <v>0</v>
      </c>
      <c r="O358" s="22">
        <f>IFERROR(VLOOKUP(C358,#REF!,MATCH("xG",#REF!,0),0),0)</f>
        <v>0</v>
      </c>
      <c r="P358" s="22">
        <f>IFERROR(VLOOKUP(D358,#REF!,MATCH("xG",#REF!,0),0),0)</f>
        <v>0</v>
      </c>
      <c r="Q358" s="92">
        <f>IFERROR(VLOOKUP($E358,OLD!$Q$1:$DZ$1000,MATCH("expected_goals",OLD!$Q$1:$DZ$1,0),0),0)</f>
        <v>0</v>
      </c>
      <c r="R358" s="22">
        <f>IFERROR(VLOOKUP(A358,#REF!,MATCH("xAG",#REF!,0),0),0)</f>
        <v>0</v>
      </c>
      <c r="S358" s="22">
        <f>IFERROR(VLOOKUP(B358,#REF!,MATCH("xAG",#REF!,0),0),0)</f>
        <v>0</v>
      </c>
      <c r="T358" s="22">
        <f>IFERROR(VLOOKUP(C358,#REF!,MATCH("xAG",#REF!,0),0),0)</f>
        <v>0</v>
      </c>
      <c r="U358" s="22">
        <f>IFERROR(VLOOKUP(D358,#REF!,MATCH("xAG",#REF!,0),0),0)</f>
        <v>0</v>
      </c>
      <c r="V358" s="92">
        <f>IFERROR(VLOOKUP($E358,OLD!$Q$1:$DZ$1000,MATCH("expected_assists",OLD!$Q$1:$DZ$1,0),0),0)</f>
        <v>0</v>
      </c>
      <c r="W358" s="93">
        <f>IFERROR(VLOOKUP($E358,OLD!$Q$1:$DZ$1000,MATCH("total_points",OLD!$Q$1:$DZ$1,0),0),0)</f>
        <v>0</v>
      </c>
      <c r="X358" s="27" t="str">
        <f>IFERROR(VLOOKUP(E358,OLD!$Q$1:$BZ$1000,MATCH("defensive_contribution",OLD!$Q$1:$BZ$1,0),0),"")</f>
        <v/>
      </c>
      <c r="Z358" s="26" t="str">
        <f>API!O358&amp;" "&amp;API!Y358</f>
        <v>0 FALSE</v>
      </c>
      <c r="AA358" s="26">
        <f>API!AF358</f>
        <v>14</v>
      </c>
    </row>
    <row r="359" spans="1:27">
      <c r="A359" s="22" t="str">
        <f>IF([1]FINAL!A359=0,"",[1]FINAL!A359)</f>
        <v>Brandon Thomas-Asante</v>
      </c>
      <c r="B359" s="22" t="str">
        <f>IF([1]FINAL!C359=0,"",[1]FINAL!C359)</f>
        <v>Thomas-Asante</v>
      </c>
      <c r="C359" s="22" t="str">
        <f>IF([1]FINAL!E359=0,"",[1]FINAL!E359)</f>
        <v/>
      </c>
      <c r="D359" s="22" t="str">
        <f>IF([1]FINAL!G359=0,"",[1]FINAL!G359)</f>
        <v/>
      </c>
      <c r="E359" s="85">
        <f>[1]FINAL!$AO359</f>
        <v>194</v>
      </c>
      <c r="F359" s="26" t="str">
        <f>[1]FINAL!$V359</f>
        <v>COV</v>
      </c>
      <c r="G359" s="27">
        <f>IFERROR(VLOOKUP($F359,Table2!$B$1:$C$21,MATCH("MP",Table2!$B$1:$C$1,0),0),"")</f>
        <v>38</v>
      </c>
      <c r="H359" s="23">
        <f>IFERROR(VLOOKUP(A359,PlayingTime!$B$1:$T$1001,MATCH("Min",PlayingTime!$B$2:$T$2,0),0),0)</f>
        <v>1862</v>
      </c>
      <c r="I359" s="23">
        <f>IFERROR(VLOOKUP(B359,PlayingTime!$B$1:$T$1001,MATCH("Min",PlayingTime!$B$2:$T$2,0),0),0)</f>
        <v>0</v>
      </c>
      <c r="J359" s="23">
        <f>IFERROR(VLOOKUP(C359,PlayingTime!$B$1:$T$1001,MATCH("Min",PlayingTime!$B$2:$T$2,0),0),0)</f>
        <v>0</v>
      </c>
      <c r="K359" s="23">
        <f>IFERROR(VLOOKUP(D359,PlayingTime!$B$1:$T$1001,MATCH("Min",PlayingTime!$B$2:$T$2,0),0),0)</f>
        <v>0</v>
      </c>
      <c r="L359" s="93">
        <f>IFERROR(VLOOKUP($E359,OLD!$Q$1:$DZ$1000,MATCH("minutes",OLD!$Q$1:$DZ$1,0),0),0)</f>
        <v>0</v>
      </c>
      <c r="M359" s="22">
        <f>IFERROR(VLOOKUP(A359,#REF!,MATCH("xG",#REF!,0),0),0)</f>
        <v>0</v>
      </c>
      <c r="N359" s="22">
        <f>IFERROR(VLOOKUP(B359,#REF!,MATCH("xG",#REF!,0),0),0)</f>
        <v>0</v>
      </c>
      <c r="O359" s="22">
        <f>IFERROR(VLOOKUP(C359,#REF!,MATCH("xG",#REF!,0),0),0)</f>
        <v>0</v>
      </c>
      <c r="P359" s="22">
        <f>IFERROR(VLOOKUP(D359,#REF!,MATCH("xG",#REF!,0),0),0)</f>
        <v>0</v>
      </c>
      <c r="Q359" s="92">
        <f>IFERROR(VLOOKUP($E359,OLD!$Q$1:$DZ$1000,MATCH("expected_goals",OLD!$Q$1:$DZ$1,0),0),0)</f>
        <v>0</v>
      </c>
      <c r="R359" s="22">
        <f>IFERROR(VLOOKUP(A359,#REF!,MATCH("xAG",#REF!,0),0),0)</f>
        <v>0</v>
      </c>
      <c r="S359" s="22">
        <f>IFERROR(VLOOKUP(B359,#REF!,MATCH("xAG",#REF!,0),0),0)</f>
        <v>0</v>
      </c>
      <c r="T359" s="22">
        <f>IFERROR(VLOOKUP(C359,#REF!,MATCH("xAG",#REF!,0),0),0)</f>
        <v>0</v>
      </c>
      <c r="U359" s="22">
        <f>IFERROR(VLOOKUP(D359,#REF!,MATCH("xAG",#REF!,0),0),0)</f>
        <v>0</v>
      </c>
      <c r="V359" s="92">
        <f>IFERROR(VLOOKUP($E359,OLD!$Q$1:$DZ$1000,MATCH("expected_assists",OLD!$Q$1:$DZ$1,0),0),0)</f>
        <v>0</v>
      </c>
      <c r="W359" s="93">
        <f>IFERROR(VLOOKUP($E359,OLD!$Q$1:$DZ$1000,MATCH("total_points",OLD!$Q$1:$DZ$1,0),0),0)</f>
        <v>0</v>
      </c>
      <c r="X359" s="27" t="str">
        <f>IFERROR(VLOOKUP(E359,OLD!$Q$1:$BZ$1000,MATCH("defensive_contribution",OLD!$Q$1:$BZ$1,0),0),"")</f>
        <v/>
      </c>
      <c r="Z359" s="26" t="str">
        <f>API!O359&amp;" "&amp;API!Y359</f>
        <v>0 FALSE</v>
      </c>
      <c r="AA359" s="26">
        <f>API!AF359</f>
        <v>14</v>
      </c>
    </row>
    <row r="360" spans="1:27">
      <c r="A360" s="22" t="str">
        <f>IF([1]FINAL!A360=0,"",[1]FINAL!A360)</f>
        <v>Ellis Simms</v>
      </c>
      <c r="B360" s="22" t="str">
        <f>IF([1]FINAL!C360=0,"",[1]FINAL!C360)</f>
        <v>Simms</v>
      </c>
      <c r="C360" s="22" t="str">
        <f>IF([1]FINAL!E360=0,"",[1]FINAL!E360)</f>
        <v/>
      </c>
      <c r="D360" s="22" t="str">
        <f>IF([1]FINAL!G360=0,"",[1]FINAL!G360)</f>
        <v/>
      </c>
      <c r="E360" s="85">
        <f>[1]FINAL!$AO360</f>
        <v>195</v>
      </c>
      <c r="F360" s="26" t="str">
        <f>[1]FINAL!$V360</f>
        <v>COV</v>
      </c>
      <c r="G360" s="27">
        <f>IFERROR(VLOOKUP($F360,Table2!$B$1:$C$21,MATCH("MP",Table2!$B$1:$C$1,0),0),"")</f>
        <v>38</v>
      </c>
      <c r="H360" s="23">
        <f>IFERROR(VLOOKUP(A360,PlayingTime!$B$1:$T$1001,MATCH("Min",PlayingTime!$B$2:$T$2,0),0),0)</f>
        <v>1649</v>
      </c>
      <c r="I360" s="23">
        <f>IFERROR(VLOOKUP(B360,PlayingTime!$B$1:$T$1001,MATCH("Min",PlayingTime!$B$2:$T$2,0),0),0)</f>
        <v>0</v>
      </c>
      <c r="J360" s="23">
        <f>IFERROR(VLOOKUP(C360,PlayingTime!$B$1:$T$1001,MATCH("Min",PlayingTime!$B$2:$T$2,0),0),0)</f>
        <v>0</v>
      </c>
      <c r="K360" s="23">
        <f>IFERROR(VLOOKUP(D360,PlayingTime!$B$1:$T$1001,MATCH("Min",PlayingTime!$B$2:$T$2,0),0),0)</f>
        <v>0</v>
      </c>
      <c r="L360" s="93">
        <f>IFERROR(VLOOKUP($E360,OLD!$Q$1:$DZ$1000,MATCH("minutes",OLD!$Q$1:$DZ$1,0),0),0)</f>
        <v>0</v>
      </c>
      <c r="M360" s="22">
        <f>IFERROR(VLOOKUP(A360,#REF!,MATCH("xG",#REF!,0),0),0)</f>
        <v>0</v>
      </c>
      <c r="N360" s="22">
        <f>IFERROR(VLOOKUP(B360,#REF!,MATCH("xG",#REF!,0),0),0)</f>
        <v>0</v>
      </c>
      <c r="O360" s="22">
        <f>IFERROR(VLOOKUP(C360,#REF!,MATCH("xG",#REF!,0),0),0)</f>
        <v>0</v>
      </c>
      <c r="P360" s="22">
        <f>IFERROR(VLOOKUP(D360,#REF!,MATCH("xG",#REF!,0),0),0)</f>
        <v>0</v>
      </c>
      <c r="Q360" s="92">
        <f>IFERROR(VLOOKUP($E360,OLD!$Q$1:$DZ$1000,MATCH("expected_goals",OLD!$Q$1:$DZ$1,0),0),0)</f>
        <v>0</v>
      </c>
      <c r="R360" s="22">
        <f>IFERROR(VLOOKUP(A360,#REF!,MATCH("xAG",#REF!,0),0),0)</f>
        <v>0</v>
      </c>
      <c r="S360" s="22">
        <f>IFERROR(VLOOKUP(B360,#REF!,MATCH("xAG",#REF!,0),0),0)</f>
        <v>0</v>
      </c>
      <c r="T360" s="22">
        <f>IFERROR(VLOOKUP(C360,#REF!,MATCH("xAG",#REF!,0),0),0)</f>
        <v>0</v>
      </c>
      <c r="U360" s="22">
        <f>IFERROR(VLOOKUP(D360,#REF!,MATCH("xAG",#REF!,0),0),0)</f>
        <v>0</v>
      </c>
      <c r="V360" s="92">
        <f>IFERROR(VLOOKUP($E360,OLD!$Q$1:$DZ$1000,MATCH("expected_assists",OLD!$Q$1:$DZ$1,0),0),0)</f>
        <v>0</v>
      </c>
      <c r="W360" s="93">
        <f>IFERROR(VLOOKUP($E360,OLD!$Q$1:$DZ$1000,MATCH("total_points",OLD!$Q$1:$DZ$1,0),0),0)</f>
        <v>0</v>
      </c>
      <c r="X360" s="27" t="str">
        <f>IFERROR(VLOOKUP(E360,OLD!$Q$1:$BZ$1000,MATCH("defensive_contribution",OLD!$Q$1:$BZ$1,0),0),"")</f>
        <v/>
      </c>
      <c r="Z360" s="26" t="str">
        <f>API!O360&amp;" "&amp;API!Y360</f>
        <v>0 FALSE</v>
      </c>
      <c r="AA360" s="26">
        <f>API!AF360</f>
        <v>14</v>
      </c>
    </row>
    <row r="361" spans="1:27">
      <c r="A361" s="22" t="str">
        <f>IF([1]FINAL!A361=0,"",[1]FINAL!A361)</f>
        <v>Jahnoah Markelo</v>
      </c>
      <c r="B361" s="22" t="str">
        <f>IF([1]FINAL!C361=0,"",[1]FINAL!C361)</f>
        <v>Markelo</v>
      </c>
      <c r="C361" s="22" t="str">
        <f>IF([1]FINAL!E361=0,"",[1]FINAL!E361)</f>
        <v/>
      </c>
      <c r="D361" s="22" t="str">
        <f>IF([1]FINAL!G361=0,"",[1]FINAL!G361)</f>
        <v/>
      </c>
      <c r="E361" s="85">
        <f>[1]FINAL!$AO361</f>
        <v>196</v>
      </c>
      <c r="F361" s="26" t="str">
        <f>[1]FINAL!$V361</f>
        <v>COV</v>
      </c>
      <c r="G361" s="27">
        <f>IFERROR(VLOOKUP($F361,Table2!$B$1:$C$21,MATCH("MP",Table2!$B$1:$C$1,0),0),"")</f>
        <v>38</v>
      </c>
      <c r="H361" s="23">
        <f>IFERROR(VLOOKUP(A361,PlayingTime!$B$1:$T$1001,MATCH("Min",PlayingTime!$B$2:$T$2,0),0),0)</f>
        <v>47</v>
      </c>
      <c r="I361" s="23">
        <f>IFERROR(VLOOKUP(B361,PlayingTime!$B$1:$T$1001,MATCH("Min",PlayingTime!$B$2:$T$2,0),0),0)</f>
        <v>0</v>
      </c>
      <c r="J361" s="23">
        <f>IFERROR(VLOOKUP(C361,PlayingTime!$B$1:$T$1001,MATCH("Min",PlayingTime!$B$2:$T$2,0),0),0)</f>
        <v>0</v>
      </c>
      <c r="K361" s="23">
        <f>IFERROR(VLOOKUP(D361,PlayingTime!$B$1:$T$1001,MATCH("Min",PlayingTime!$B$2:$T$2,0),0),0)</f>
        <v>0</v>
      </c>
      <c r="L361" s="93">
        <f>IFERROR(VLOOKUP($E361,OLD!$Q$1:$DZ$1000,MATCH("minutes",OLD!$Q$1:$DZ$1,0),0),0)</f>
        <v>0</v>
      </c>
      <c r="M361" s="22">
        <f>IFERROR(VLOOKUP(A361,#REF!,MATCH("xG",#REF!,0),0),0)</f>
        <v>0</v>
      </c>
      <c r="N361" s="22">
        <f>IFERROR(VLOOKUP(B361,#REF!,MATCH("xG",#REF!,0),0),0)</f>
        <v>0</v>
      </c>
      <c r="O361" s="22">
        <f>IFERROR(VLOOKUP(C361,#REF!,MATCH("xG",#REF!,0),0),0)</f>
        <v>0</v>
      </c>
      <c r="P361" s="22">
        <f>IFERROR(VLOOKUP(D361,#REF!,MATCH("xG",#REF!,0),0),0)</f>
        <v>0</v>
      </c>
      <c r="Q361" s="92">
        <f>IFERROR(VLOOKUP($E361,OLD!$Q$1:$DZ$1000,MATCH("expected_goals",OLD!$Q$1:$DZ$1,0),0),0)</f>
        <v>0</v>
      </c>
      <c r="R361" s="22">
        <f>IFERROR(VLOOKUP(A361,#REF!,MATCH("xAG",#REF!,0),0),0)</f>
        <v>0</v>
      </c>
      <c r="S361" s="22">
        <f>IFERROR(VLOOKUP(B361,#REF!,MATCH("xAG",#REF!,0),0),0)</f>
        <v>0</v>
      </c>
      <c r="T361" s="22">
        <f>IFERROR(VLOOKUP(C361,#REF!,MATCH("xAG",#REF!,0),0),0)</f>
        <v>0</v>
      </c>
      <c r="U361" s="22">
        <f>IFERROR(VLOOKUP(D361,#REF!,MATCH("xAG",#REF!,0),0),0)</f>
        <v>0</v>
      </c>
      <c r="V361" s="92">
        <f>IFERROR(VLOOKUP($E361,OLD!$Q$1:$DZ$1000,MATCH("expected_assists",OLD!$Q$1:$DZ$1,0),0),0)</f>
        <v>0</v>
      </c>
      <c r="W361" s="93">
        <f>IFERROR(VLOOKUP($E361,OLD!$Q$1:$DZ$1000,MATCH("total_points",OLD!$Q$1:$DZ$1,0),0),0)</f>
        <v>0</v>
      </c>
      <c r="X361" s="27" t="str">
        <f>IFERROR(VLOOKUP(E361,OLD!$Q$1:$BZ$1000,MATCH("defensive_contribution",OLD!$Q$1:$BZ$1,0),0),"")</f>
        <v/>
      </c>
      <c r="Z361" s="26" t="str">
        <f>API!O361&amp;" "&amp;API!Y361</f>
        <v>0 FALSE</v>
      </c>
      <c r="AA361" s="26">
        <f>API!AF361</f>
        <v>14</v>
      </c>
    </row>
    <row r="362" spans="1:27">
      <c r="A362" s="22" t="str">
        <f>IF([1]FINAL!A362=0,"",[1]FINAL!A362)</f>
        <v>Emmanuel Emegha</v>
      </c>
      <c r="B362" s="22" t="str">
        <f>IF([1]FINAL!C362=0,"",[1]FINAL!C362)</f>
        <v>Emegha</v>
      </c>
      <c r="C362" s="22" t="str">
        <f>IF([1]FINAL!E362=0,"",[1]FINAL!E362)</f>
        <v/>
      </c>
      <c r="D362" s="22" t="str">
        <f>IF([1]FINAL!G362=0,"",[1]FINAL!G362)</f>
        <v/>
      </c>
      <c r="E362" s="85">
        <f>[1]FINAL!$AO362</f>
        <v>170</v>
      </c>
      <c r="F362" s="26" t="str">
        <f>[1]FINAL!$V362</f>
        <v>CHE</v>
      </c>
      <c r="G362" s="27">
        <f>IFERROR(VLOOKUP($F362,Table2!$B$1:$C$21,MATCH("MP",Table2!$B$1:$C$1,0),0),"")</f>
        <v>38</v>
      </c>
      <c r="H362" s="23">
        <f>IFERROR(VLOOKUP(A362,PlayingTime!$B$1:$T$1001,MATCH("Min",PlayingTime!$B$2:$T$2,0),0),0)</f>
        <v>0</v>
      </c>
      <c r="I362" s="23">
        <f>IFERROR(VLOOKUP(B362,PlayingTime!$B$1:$T$1001,MATCH("Min",PlayingTime!$B$2:$T$2,0),0),0)</f>
        <v>0</v>
      </c>
      <c r="J362" s="23">
        <f>IFERROR(VLOOKUP(C362,PlayingTime!$B$1:$T$1001,MATCH("Min",PlayingTime!$B$2:$T$2,0),0),0)</f>
        <v>0</v>
      </c>
      <c r="K362" s="23">
        <f>IFERROR(VLOOKUP(D362,PlayingTime!$B$1:$T$1001,MATCH("Min",PlayingTime!$B$2:$T$2,0),0),0)</f>
        <v>0</v>
      </c>
      <c r="L362" s="93">
        <f>IFERROR(VLOOKUP($E362,OLD!$Q$1:$DZ$1000,MATCH("minutes",OLD!$Q$1:$DZ$1,0),0),0)</f>
        <v>0</v>
      </c>
      <c r="M362" s="22">
        <f>IFERROR(VLOOKUP(A362,#REF!,MATCH("xG",#REF!,0),0),0)</f>
        <v>0</v>
      </c>
      <c r="N362" s="22">
        <f>IFERROR(VLOOKUP(B362,#REF!,MATCH("xG",#REF!,0),0),0)</f>
        <v>0</v>
      </c>
      <c r="O362" s="22">
        <f>IFERROR(VLOOKUP(C362,#REF!,MATCH("xG",#REF!,0),0),0)</f>
        <v>0</v>
      </c>
      <c r="P362" s="22">
        <f>IFERROR(VLOOKUP(D362,#REF!,MATCH("xG",#REF!,0),0),0)</f>
        <v>0</v>
      </c>
      <c r="Q362" s="92">
        <f>IFERROR(VLOOKUP($E362,OLD!$Q$1:$DZ$1000,MATCH("expected_goals",OLD!$Q$1:$DZ$1,0),0),0)</f>
        <v>0</v>
      </c>
      <c r="R362" s="22">
        <f>IFERROR(VLOOKUP(A362,#REF!,MATCH("xAG",#REF!,0),0),0)</f>
        <v>0</v>
      </c>
      <c r="S362" s="22">
        <f>IFERROR(VLOOKUP(B362,#REF!,MATCH("xAG",#REF!,0),0),0)</f>
        <v>0</v>
      </c>
      <c r="T362" s="22">
        <f>IFERROR(VLOOKUP(C362,#REF!,MATCH("xAG",#REF!,0),0),0)</f>
        <v>0</v>
      </c>
      <c r="U362" s="22">
        <f>IFERROR(VLOOKUP(D362,#REF!,MATCH("xAG",#REF!,0),0),0)</f>
        <v>0</v>
      </c>
      <c r="V362" s="92">
        <f>IFERROR(VLOOKUP($E362,OLD!$Q$1:$DZ$1000,MATCH("expected_assists",OLD!$Q$1:$DZ$1,0),0),0)</f>
        <v>0</v>
      </c>
      <c r="W362" s="93">
        <f>IFERROR(VLOOKUP($E362,OLD!$Q$1:$DZ$1000,MATCH("total_points",OLD!$Q$1:$DZ$1,0),0),0)</f>
        <v>0</v>
      </c>
      <c r="X362" s="27" t="str">
        <f>IFERROR(VLOOKUP(E362,OLD!$Q$1:$BZ$1000,MATCH("defensive_contribution",OLD!$Q$1:$BZ$1,0),0),"")</f>
        <v/>
      </c>
      <c r="Z362" s="26" t="str">
        <f>API!O362&amp;" "&amp;API!Y362</f>
        <v>0 FALSE</v>
      </c>
      <c r="AA362" s="26">
        <f>API!AF362</f>
        <v>14</v>
      </c>
    </row>
    <row r="363" spans="1:27">
      <c r="A363" s="22" t="str">
        <f>IF([1]FINAL!A363=0,"",[1]FINAL!A363)</f>
        <v>Evan Ferguson</v>
      </c>
      <c r="B363" s="22" t="str">
        <f>IF([1]FINAL!C363=0,"",[1]FINAL!C363)</f>
        <v>Ferguson</v>
      </c>
      <c r="C363" s="22" t="str">
        <f>IF([1]FINAL!E363=0,"",[1]FINAL!E363)</f>
        <v/>
      </c>
      <c r="D363" s="22" t="str">
        <f>IF([1]FINAL!G363=0,"",[1]FINAL!G363)</f>
        <v/>
      </c>
      <c r="E363" s="85">
        <f>[1]FINAL!$AO363</f>
        <v>139</v>
      </c>
      <c r="F363" s="26" t="str">
        <f>[1]FINAL!$V363</f>
        <v>BHA</v>
      </c>
      <c r="G363" s="27">
        <f>IFERROR(VLOOKUP($F363,Table2!$B$1:$C$21,MATCH("MP",Table2!$B$1:$C$1,0),0),"")</f>
        <v>38</v>
      </c>
      <c r="H363" s="23">
        <f>IFERROR(VLOOKUP(A363,PlayingTime!$B$1:$T$1001,MATCH("Min",PlayingTime!$B$2:$T$2,0),0),0)</f>
        <v>0</v>
      </c>
      <c r="I363" s="23">
        <f>IFERROR(VLOOKUP(B363,PlayingTime!$B$1:$T$1001,MATCH("Min",PlayingTime!$B$2:$T$2,0),0),0)</f>
        <v>0</v>
      </c>
      <c r="J363" s="23">
        <f>IFERROR(VLOOKUP(C363,PlayingTime!$B$1:$T$1001,MATCH("Min",PlayingTime!$B$2:$T$2,0),0),0)</f>
        <v>0</v>
      </c>
      <c r="K363" s="23">
        <f>IFERROR(VLOOKUP(D363,PlayingTime!$B$1:$T$1001,MATCH("Min",PlayingTime!$B$2:$T$2,0),0),0)</f>
        <v>0</v>
      </c>
      <c r="L363" s="93">
        <f>IFERROR(VLOOKUP($E363,OLD!$Q$1:$DZ$1000,MATCH("minutes",OLD!$Q$1:$DZ$1,0),0),0)</f>
        <v>0</v>
      </c>
      <c r="M363" s="22">
        <f>IFERROR(VLOOKUP(A363,#REF!,MATCH("xG",#REF!,0),0),0)</f>
        <v>0</v>
      </c>
      <c r="N363" s="22">
        <f>IFERROR(VLOOKUP(B363,#REF!,MATCH("xG",#REF!,0),0),0)</f>
        <v>0</v>
      </c>
      <c r="O363" s="22">
        <f>IFERROR(VLOOKUP(C363,#REF!,MATCH("xG",#REF!,0),0),0)</f>
        <v>0</v>
      </c>
      <c r="P363" s="22">
        <f>IFERROR(VLOOKUP(D363,#REF!,MATCH("xG",#REF!,0),0),0)</f>
        <v>0</v>
      </c>
      <c r="Q363" s="92">
        <f>IFERROR(VLOOKUP($E363,OLD!$Q$1:$DZ$1000,MATCH("expected_goals",OLD!$Q$1:$DZ$1,0),0),0)</f>
        <v>0</v>
      </c>
      <c r="R363" s="22">
        <f>IFERROR(VLOOKUP(A363,#REF!,MATCH("xAG",#REF!,0),0),0)</f>
        <v>0</v>
      </c>
      <c r="S363" s="22">
        <f>IFERROR(VLOOKUP(B363,#REF!,MATCH("xAG",#REF!,0),0),0)</f>
        <v>0</v>
      </c>
      <c r="T363" s="22">
        <f>IFERROR(VLOOKUP(C363,#REF!,MATCH("xAG",#REF!,0),0),0)</f>
        <v>0</v>
      </c>
      <c r="U363" s="22">
        <f>IFERROR(VLOOKUP(D363,#REF!,MATCH("xAG",#REF!,0),0),0)</f>
        <v>0</v>
      </c>
      <c r="V363" s="92">
        <f>IFERROR(VLOOKUP($E363,OLD!$Q$1:$DZ$1000,MATCH("expected_assists",OLD!$Q$1:$DZ$1,0),0),0)</f>
        <v>0</v>
      </c>
      <c r="W363" s="93">
        <f>IFERROR(VLOOKUP($E363,OLD!$Q$1:$DZ$1000,MATCH("total_points",OLD!$Q$1:$DZ$1,0),0),0)</f>
        <v>0</v>
      </c>
      <c r="X363" s="27">
        <f>IFERROR(VLOOKUP(E363,OLD!$Q$1:$BZ$1000,MATCH("defensive_contribution",OLD!$Q$1:$BZ$1,0),0),"")</f>
        <v>0</v>
      </c>
      <c r="Z363" s="26" t="str">
        <f>API!O363&amp;" "&amp;API!Y363</f>
        <v>0 FALSE</v>
      </c>
      <c r="AA363" s="26">
        <f>API!AF363</f>
        <v>14</v>
      </c>
    </row>
    <row r="364" spans="1:27">
      <c r="A364" s="22" t="str">
        <f>IF([1]FINAL!A364=0,"",[1]FINAL!A364)</f>
        <v>Jonah Kusi-Asare</v>
      </c>
      <c r="B364" s="22" t="str">
        <f>IF([1]FINAL!C364=0,"",[1]FINAL!C364)</f>
        <v>Kusi-Asare</v>
      </c>
      <c r="C364" s="22" t="str">
        <f>IF([1]FINAL!E364=0,"",[1]FINAL!E364)</f>
        <v/>
      </c>
      <c r="D364" s="22" t="str">
        <f>IF([1]FINAL!G364=0,"",[1]FINAL!G364)</f>
        <v/>
      </c>
      <c r="E364" s="85">
        <f>[1]FINAL!$AO364</f>
        <v>272</v>
      </c>
      <c r="F364" s="26" t="str">
        <f>[1]FINAL!$V364</f>
        <v>FUL</v>
      </c>
      <c r="G364" s="27">
        <f>IFERROR(VLOOKUP($F364,Table2!$B$1:$C$21,MATCH("MP",Table2!$B$1:$C$1,0),0),"")</f>
        <v>38</v>
      </c>
      <c r="H364" s="23">
        <f>IFERROR(VLOOKUP(A364,PlayingTime!$B$1:$T$1001,MATCH("Min",PlayingTime!$B$2:$T$2,0),0),0)</f>
        <v>55</v>
      </c>
      <c r="I364" s="23">
        <f>IFERROR(VLOOKUP(B364,PlayingTime!$B$1:$T$1001,MATCH("Min",PlayingTime!$B$2:$T$2,0),0),0)</f>
        <v>0</v>
      </c>
      <c r="J364" s="23">
        <f>IFERROR(VLOOKUP(C364,PlayingTime!$B$1:$T$1001,MATCH("Min",PlayingTime!$B$2:$T$2,0),0),0)</f>
        <v>0</v>
      </c>
      <c r="K364" s="23">
        <f>IFERROR(VLOOKUP(D364,PlayingTime!$B$1:$T$1001,MATCH("Min",PlayingTime!$B$2:$T$2,0),0),0)</f>
        <v>0</v>
      </c>
      <c r="L364" s="93">
        <f>IFERROR(VLOOKUP($E364,OLD!$Q$1:$DZ$1000,MATCH("minutes",OLD!$Q$1:$DZ$1,0),0),0)</f>
        <v>49</v>
      </c>
      <c r="M364" s="22">
        <f>IFERROR(VLOOKUP(A364,#REF!,MATCH("xG",#REF!,0),0),0)</f>
        <v>0</v>
      </c>
      <c r="N364" s="22">
        <f>IFERROR(VLOOKUP(B364,#REF!,MATCH("xG",#REF!,0),0),0)</f>
        <v>0</v>
      </c>
      <c r="O364" s="22">
        <f>IFERROR(VLOOKUP(C364,#REF!,MATCH("xG",#REF!,0),0),0)</f>
        <v>0</v>
      </c>
      <c r="P364" s="22">
        <f>IFERROR(VLOOKUP(D364,#REF!,MATCH("xG",#REF!,0),0),0)</f>
        <v>0</v>
      </c>
      <c r="Q364" s="92">
        <f>IFERROR(VLOOKUP($E364,OLD!$Q$1:$DZ$1000,MATCH("expected_goals",OLD!$Q$1:$DZ$1,0),0),0)</f>
        <v>0</v>
      </c>
      <c r="R364" s="22">
        <f>IFERROR(VLOOKUP(A364,#REF!,MATCH("xAG",#REF!,0),0),0)</f>
        <v>0</v>
      </c>
      <c r="S364" s="22">
        <f>IFERROR(VLOOKUP(B364,#REF!,MATCH("xAG",#REF!,0),0),0)</f>
        <v>0</v>
      </c>
      <c r="T364" s="22">
        <f>IFERROR(VLOOKUP(C364,#REF!,MATCH("xAG",#REF!,0),0),0)</f>
        <v>0</v>
      </c>
      <c r="U364" s="22">
        <f>IFERROR(VLOOKUP(D364,#REF!,MATCH("xAG",#REF!,0),0),0)</f>
        <v>0</v>
      </c>
      <c r="V364" s="92">
        <f>IFERROR(VLOOKUP($E364,OLD!$Q$1:$DZ$1000,MATCH("expected_assists",OLD!$Q$1:$DZ$1,0),0),0)</f>
        <v>7.0000000000000007E-2</v>
      </c>
      <c r="W364" s="93">
        <f>IFERROR(VLOOKUP($E364,OLD!$Q$1:$DZ$1000,MATCH("total_points",OLD!$Q$1:$DZ$1,0),0),0)</f>
        <v>6</v>
      </c>
      <c r="X364" s="27">
        <f>IFERROR(VLOOKUP(E364,OLD!$Q$1:$BZ$1000,MATCH("defensive_contribution",OLD!$Q$1:$BZ$1,0),0),"")</f>
        <v>5</v>
      </c>
      <c r="Z364" s="26" t="str">
        <f>API!O364&amp;" "&amp;API!Y364</f>
        <v>0 FALSE</v>
      </c>
      <c r="AA364" s="26">
        <f>API!AF364</f>
        <v>14</v>
      </c>
    </row>
    <row r="365" spans="1:27">
      <c r="A365" s="22" t="str">
        <f>IF([1]FINAL!A365=0,"",[1]FINAL!A365)</f>
        <v>Dane Scarlett</v>
      </c>
      <c r="B365" s="22" t="str">
        <f>IF([1]FINAL!C365=0,"",[1]FINAL!C365)</f>
        <v>Scarlett</v>
      </c>
      <c r="C365" s="22" t="str">
        <f>IF([1]FINAL!E365=0,"",[1]FINAL!E365)</f>
        <v/>
      </c>
      <c r="D365" s="22" t="str">
        <f>IF([1]FINAL!G365=0,"",[1]FINAL!G365)</f>
        <v/>
      </c>
      <c r="E365" s="85">
        <f>[1]FINAL!$AO365</f>
        <v>528</v>
      </c>
      <c r="F365" s="26" t="str">
        <f>[1]FINAL!$V365</f>
        <v>TOT</v>
      </c>
      <c r="G365" s="27">
        <f>IFERROR(VLOOKUP($F365,Table2!$B$1:$C$21,MATCH("MP",Table2!$B$1:$C$1,0),0),"")</f>
        <v>38</v>
      </c>
      <c r="H365" s="23">
        <f>IFERROR(VLOOKUP(A365,PlayingTime!$B$1:$T$1001,MATCH("Min",PlayingTime!$B$2:$T$2,0),0),0)</f>
        <v>9</v>
      </c>
      <c r="I365" s="23">
        <f>IFERROR(VLOOKUP(B365,PlayingTime!$B$1:$T$1001,MATCH("Min",PlayingTime!$B$2:$T$2,0),0),0)</f>
        <v>0</v>
      </c>
      <c r="J365" s="23">
        <f>IFERROR(VLOOKUP(C365,PlayingTime!$B$1:$T$1001,MATCH("Min",PlayingTime!$B$2:$T$2,0),0),0)</f>
        <v>0</v>
      </c>
      <c r="K365" s="23">
        <f>IFERROR(VLOOKUP(D365,PlayingTime!$B$1:$T$1001,MATCH("Min",PlayingTime!$B$2:$T$2,0),0),0)</f>
        <v>0</v>
      </c>
      <c r="L365" s="93">
        <f>IFERROR(VLOOKUP($E365,OLD!$Q$1:$DZ$1000,MATCH("minutes",OLD!$Q$1:$DZ$1,0),0),0)</f>
        <v>7</v>
      </c>
      <c r="M365" s="22">
        <f>IFERROR(VLOOKUP(A365,#REF!,MATCH("xG",#REF!,0),0),0)</f>
        <v>0</v>
      </c>
      <c r="N365" s="22">
        <f>IFERROR(VLOOKUP(B365,#REF!,MATCH("xG",#REF!,0),0),0)</f>
        <v>0</v>
      </c>
      <c r="O365" s="22">
        <f>IFERROR(VLOOKUP(C365,#REF!,MATCH("xG",#REF!,0),0),0)</f>
        <v>0</v>
      </c>
      <c r="P365" s="22">
        <f>IFERROR(VLOOKUP(D365,#REF!,MATCH("xG",#REF!,0),0),0)</f>
        <v>0</v>
      </c>
      <c r="Q365" s="92">
        <f>IFERROR(VLOOKUP($E365,OLD!$Q$1:$DZ$1000,MATCH("expected_goals",OLD!$Q$1:$DZ$1,0),0),0)</f>
        <v>0</v>
      </c>
      <c r="R365" s="22">
        <f>IFERROR(VLOOKUP(A365,#REF!,MATCH("xAG",#REF!,0),0),0)</f>
        <v>0</v>
      </c>
      <c r="S365" s="22">
        <f>IFERROR(VLOOKUP(B365,#REF!,MATCH("xAG",#REF!,0),0),0)</f>
        <v>0</v>
      </c>
      <c r="T365" s="22">
        <f>IFERROR(VLOOKUP(C365,#REF!,MATCH("xAG",#REF!,0),0),0)</f>
        <v>0</v>
      </c>
      <c r="U365" s="22">
        <f>IFERROR(VLOOKUP(D365,#REF!,MATCH("xAG",#REF!,0),0),0)</f>
        <v>0</v>
      </c>
      <c r="V365" s="92">
        <f>IFERROR(VLOOKUP($E365,OLD!$Q$1:$DZ$1000,MATCH("expected_assists",OLD!$Q$1:$DZ$1,0),0),0)</f>
        <v>0.01</v>
      </c>
      <c r="W365" s="93">
        <f>IFERROR(VLOOKUP($E365,OLD!$Q$1:$DZ$1000,MATCH("total_points",OLD!$Q$1:$DZ$1,0),0),0)</f>
        <v>2</v>
      </c>
      <c r="X365" s="27">
        <f>IFERROR(VLOOKUP(E365,OLD!$Q$1:$BZ$1000,MATCH("defensive_contribution",OLD!$Q$1:$BZ$1,0),0),"")</f>
        <v>1</v>
      </c>
      <c r="Z365" s="26" t="str">
        <f>API!O365&amp;" "&amp;API!Y365</f>
        <v>0 FALSE</v>
      </c>
      <c r="AA365" s="26">
        <f>API!AF365</f>
        <v>14</v>
      </c>
    </row>
    <row r="366" spans="1:27">
      <c r="A366" s="22" t="str">
        <f>IF([1]FINAL!A366=0,"",[1]FINAL!A366)</f>
        <v>Sean Neave</v>
      </c>
      <c r="B366" s="22" t="str">
        <f>IF([1]FINAL!C366=0,"",[1]FINAL!C366)</f>
        <v>Neave</v>
      </c>
      <c r="C366" s="22" t="str">
        <f>IF([1]FINAL!E366=0,"",[1]FINAL!E366)</f>
        <v/>
      </c>
      <c r="D366" s="22" t="str">
        <f>IF([1]FINAL!G366=0,"",[1]FINAL!G366)</f>
        <v/>
      </c>
      <c r="E366" s="85">
        <f>[1]FINAL!$AO366</f>
        <v>466</v>
      </c>
      <c r="F366" s="26" t="str">
        <f>[1]FINAL!$V366</f>
        <v>NEW</v>
      </c>
      <c r="G366" s="27">
        <f>IFERROR(VLOOKUP($F366,Table2!$B$1:$C$21,MATCH("MP",Table2!$B$1:$C$1,0),0),"")</f>
        <v>38</v>
      </c>
      <c r="H366" s="23">
        <f>IFERROR(VLOOKUP(A366,PlayingTime!$B$1:$T$1001,MATCH("Min",PlayingTime!$B$2:$T$2,0),0),0)</f>
        <v>14</v>
      </c>
      <c r="I366" s="23">
        <f>IFERROR(VLOOKUP(B366,PlayingTime!$B$1:$T$1001,MATCH("Min",PlayingTime!$B$2:$T$2,0),0),0)</f>
        <v>0</v>
      </c>
      <c r="J366" s="23">
        <f>IFERROR(VLOOKUP(C366,PlayingTime!$B$1:$T$1001,MATCH("Min",PlayingTime!$B$2:$T$2,0),0),0)</f>
        <v>0</v>
      </c>
      <c r="K366" s="23">
        <f>IFERROR(VLOOKUP(D366,PlayingTime!$B$1:$T$1001,MATCH("Min",PlayingTime!$B$2:$T$2,0),0),0)</f>
        <v>0</v>
      </c>
      <c r="L366" s="93">
        <f>IFERROR(VLOOKUP($E366,OLD!$Q$1:$DZ$1000,MATCH("minutes",OLD!$Q$1:$DZ$1,0),0),0)</f>
        <v>13</v>
      </c>
      <c r="M366" s="22">
        <f>IFERROR(VLOOKUP(A366,#REF!,MATCH("xG",#REF!,0),0),0)</f>
        <v>0</v>
      </c>
      <c r="N366" s="22">
        <f>IFERROR(VLOOKUP(B366,#REF!,MATCH("xG",#REF!,0),0),0)</f>
        <v>0</v>
      </c>
      <c r="O366" s="22">
        <f>IFERROR(VLOOKUP(C366,#REF!,MATCH("xG",#REF!,0),0),0)</f>
        <v>0</v>
      </c>
      <c r="P366" s="22">
        <f>IFERROR(VLOOKUP(D366,#REF!,MATCH("xG",#REF!,0),0),0)</f>
        <v>0</v>
      </c>
      <c r="Q366" s="92">
        <f>IFERROR(VLOOKUP($E366,OLD!$Q$1:$DZ$1000,MATCH("expected_goals",OLD!$Q$1:$DZ$1,0),0),0)</f>
        <v>0.03</v>
      </c>
      <c r="R366" s="22">
        <f>IFERROR(VLOOKUP(A366,#REF!,MATCH("xAG",#REF!,0),0),0)</f>
        <v>0</v>
      </c>
      <c r="S366" s="22">
        <f>IFERROR(VLOOKUP(B366,#REF!,MATCH("xAG",#REF!,0),0),0)</f>
        <v>0</v>
      </c>
      <c r="T366" s="22">
        <f>IFERROR(VLOOKUP(C366,#REF!,MATCH("xAG",#REF!,0),0),0)</f>
        <v>0</v>
      </c>
      <c r="U366" s="22">
        <f>IFERROR(VLOOKUP(D366,#REF!,MATCH("xAG",#REF!,0),0),0)</f>
        <v>0</v>
      </c>
      <c r="V366" s="92">
        <f>IFERROR(VLOOKUP($E366,OLD!$Q$1:$DZ$1000,MATCH("expected_assists",OLD!$Q$1:$DZ$1,0),0),0)</f>
        <v>0</v>
      </c>
      <c r="W366" s="93">
        <f>IFERROR(VLOOKUP($E366,OLD!$Q$1:$DZ$1000,MATCH("total_points",OLD!$Q$1:$DZ$1,0),0),0)</f>
        <v>1</v>
      </c>
      <c r="X366" s="27">
        <f>IFERROR(VLOOKUP(E366,OLD!$Q$1:$BZ$1000,MATCH("defensive_contribution",OLD!$Q$1:$BZ$1,0),0),"")</f>
        <v>0</v>
      </c>
      <c r="Z366" s="26" t="str">
        <f>API!O366&amp;" "&amp;API!Y366</f>
        <v>0 FALSE</v>
      </c>
      <c r="AA366" s="26">
        <f>API!AF366</f>
        <v>14</v>
      </c>
    </row>
    <row r="367" spans="1:27">
      <c r="A367" s="22" t="str">
        <f>IF([1]FINAL!A367=0,"",[1]FINAL!A367)</f>
        <v>Shumaira Mheuka</v>
      </c>
      <c r="B367" s="22" t="str">
        <f>IF([1]FINAL!C367=0,"",[1]FINAL!C367)</f>
        <v>Mheuka</v>
      </c>
      <c r="C367" s="22" t="str">
        <f>IF([1]FINAL!E367=0,"",[1]FINAL!E367)</f>
        <v/>
      </c>
      <c r="D367" s="22" t="str">
        <f>IF([1]FINAL!G367=0,"",[1]FINAL!G367)</f>
        <v/>
      </c>
      <c r="E367" s="85">
        <f>[1]FINAL!$AO367</f>
        <v>169</v>
      </c>
      <c r="F367" s="26" t="str">
        <f>[1]FINAL!$V367</f>
        <v>CHE</v>
      </c>
      <c r="G367" s="27">
        <f>IFERROR(VLOOKUP($F367,Table2!$B$1:$C$21,MATCH("MP",Table2!$B$1:$C$1,0),0),"")</f>
        <v>38</v>
      </c>
      <c r="H367" s="23">
        <f>IFERROR(VLOOKUP(A367,PlayingTime!$B$1:$T$1001,MATCH("Min",PlayingTime!$B$2:$T$2,0),0),0)</f>
        <v>2</v>
      </c>
      <c r="I367" s="23">
        <f>IFERROR(VLOOKUP(B367,PlayingTime!$B$1:$T$1001,MATCH("Min",PlayingTime!$B$2:$T$2,0),0),0)</f>
        <v>0</v>
      </c>
      <c r="J367" s="23">
        <f>IFERROR(VLOOKUP(C367,PlayingTime!$B$1:$T$1001,MATCH("Min",PlayingTime!$B$2:$T$2,0),0),0)</f>
        <v>0</v>
      </c>
      <c r="K367" s="23">
        <f>IFERROR(VLOOKUP(D367,PlayingTime!$B$1:$T$1001,MATCH("Min",PlayingTime!$B$2:$T$2,0),0),0)</f>
        <v>0</v>
      </c>
      <c r="L367" s="93">
        <f>IFERROR(VLOOKUP($E367,OLD!$Q$1:$DZ$1000,MATCH("minutes",OLD!$Q$1:$DZ$1,0),0),0)</f>
        <v>1</v>
      </c>
      <c r="M367" s="22">
        <f>IFERROR(VLOOKUP(A367,#REF!,MATCH("xG",#REF!,0),0),0)</f>
        <v>0</v>
      </c>
      <c r="N367" s="22">
        <f>IFERROR(VLOOKUP(B367,#REF!,MATCH("xG",#REF!,0),0),0)</f>
        <v>0</v>
      </c>
      <c r="O367" s="22">
        <f>IFERROR(VLOOKUP(C367,#REF!,MATCH("xG",#REF!,0),0),0)</f>
        <v>0</v>
      </c>
      <c r="P367" s="22">
        <f>IFERROR(VLOOKUP(D367,#REF!,MATCH("xG",#REF!,0),0),0)</f>
        <v>0</v>
      </c>
      <c r="Q367" s="92">
        <f>IFERROR(VLOOKUP($E367,OLD!$Q$1:$DZ$1000,MATCH("expected_goals",OLD!$Q$1:$DZ$1,0),0),0)</f>
        <v>0</v>
      </c>
      <c r="R367" s="22">
        <f>IFERROR(VLOOKUP(A367,#REF!,MATCH("xAG",#REF!,0),0),0)</f>
        <v>0</v>
      </c>
      <c r="S367" s="22">
        <f>IFERROR(VLOOKUP(B367,#REF!,MATCH("xAG",#REF!,0),0),0)</f>
        <v>0</v>
      </c>
      <c r="T367" s="22">
        <f>IFERROR(VLOOKUP(C367,#REF!,MATCH("xAG",#REF!,0),0),0)</f>
        <v>0</v>
      </c>
      <c r="U367" s="22">
        <f>IFERROR(VLOOKUP(D367,#REF!,MATCH("xAG",#REF!,0),0),0)</f>
        <v>0</v>
      </c>
      <c r="V367" s="92">
        <f>IFERROR(VLOOKUP($E367,OLD!$Q$1:$DZ$1000,MATCH("expected_assists",OLD!$Q$1:$DZ$1,0),0),0)</f>
        <v>0</v>
      </c>
      <c r="W367" s="93">
        <f>IFERROR(VLOOKUP($E367,OLD!$Q$1:$DZ$1000,MATCH("total_points",OLD!$Q$1:$DZ$1,0),0),0)</f>
        <v>1</v>
      </c>
      <c r="X367" s="27">
        <f>IFERROR(VLOOKUP(E367,OLD!$Q$1:$BZ$1000,MATCH("defensive_contribution",OLD!$Q$1:$BZ$1,0),0),"")</f>
        <v>1</v>
      </c>
      <c r="Z367" s="26" t="str">
        <f>API!O367&amp;" "&amp;API!Y367</f>
        <v>0 FALSE</v>
      </c>
      <c r="AA367" s="26">
        <f>API!AF367</f>
        <v>14</v>
      </c>
    </row>
    <row r="368" spans="1:27">
      <c r="A368" s="22" t="str">
        <f>IF([1]FINAL!A368=0,"",[1]FINAL!A368)</f>
        <v>Kaye Furo</v>
      </c>
      <c r="B368" s="22" t="str">
        <f>IF([1]FINAL!C368=0,"",[1]FINAL!C368)</f>
        <v>Furo</v>
      </c>
      <c r="C368" s="22" t="str">
        <f>IF([1]FINAL!E368=0,"",[1]FINAL!E368)</f>
        <v/>
      </c>
      <c r="D368" s="22" t="str">
        <f>IF([1]FINAL!G368=0,"",[1]FINAL!G368)</f>
        <v/>
      </c>
      <c r="E368" s="85">
        <f>[1]FINAL!$AO368</f>
        <v>107</v>
      </c>
      <c r="F368" s="26" t="str">
        <f>[1]FINAL!$V368</f>
        <v>BRE</v>
      </c>
      <c r="G368" s="27">
        <f>IFERROR(VLOOKUP($F368,Table2!$B$1:$C$21,MATCH("MP",Table2!$B$1:$C$1,0),0),"")</f>
        <v>38</v>
      </c>
      <c r="H368" s="23">
        <f>IFERROR(VLOOKUP(A368,PlayingTime!$B$1:$T$1001,MATCH("Min",PlayingTime!$B$2:$T$2,0),0),0)</f>
        <v>1</v>
      </c>
      <c r="I368" s="23">
        <f>IFERROR(VLOOKUP(B368,PlayingTime!$B$1:$T$1001,MATCH("Min",PlayingTime!$B$2:$T$2,0),0),0)</f>
        <v>0</v>
      </c>
      <c r="J368" s="23">
        <f>IFERROR(VLOOKUP(C368,PlayingTime!$B$1:$T$1001,MATCH("Min",PlayingTime!$B$2:$T$2,0),0),0)</f>
        <v>0</v>
      </c>
      <c r="K368" s="23">
        <f>IFERROR(VLOOKUP(D368,PlayingTime!$B$1:$T$1001,MATCH("Min",PlayingTime!$B$2:$T$2,0),0),0)</f>
        <v>0</v>
      </c>
      <c r="L368" s="93">
        <f>IFERROR(VLOOKUP($E368,OLD!$Q$1:$DZ$1000,MATCH("minutes",OLD!$Q$1:$DZ$1,0),0),0)</f>
        <v>1</v>
      </c>
      <c r="M368" s="22">
        <f>IFERROR(VLOOKUP(A368,#REF!,MATCH("xG",#REF!,0),0),0)</f>
        <v>0</v>
      </c>
      <c r="N368" s="22">
        <f>IFERROR(VLOOKUP(B368,#REF!,MATCH("xG",#REF!,0),0),0)</f>
        <v>0</v>
      </c>
      <c r="O368" s="22">
        <f>IFERROR(VLOOKUP(C368,#REF!,MATCH("xG",#REF!,0),0),0)</f>
        <v>0</v>
      </c>
      <c r="P368" s="22">
        <f>IFERROR(VLOOKUP(D368,#REF!,MATCH("xG",#REF!,0),0),0)</f>
        <v>0</v>
      </c>
      <c r="Q368" s="92">
        <f>IFERROR(VLOOKUP($E368,OLD!$Q$1:$DZ$1000,MATCH("expected_goals",OLD!$Q$1:$DZ$1,0),0),0)</f>
        <v>0</v>
      </c>
      <c r="R368" s="22">
        <f>IFERROR(VLOOKUP(A368,#REF!,MATCH("xAG",#REF!,0),0),0)</f>
        <v>0</v>
      </c>
      <c r="S368" s="22">
        <f>IFERROR(VLOOKUP(B368,#REF!,MATCH("xAG",#REF!,0),0),0)</f>
        <v>0</v>
      </c>
      <c r="T368" s="22">
        <f>IFERROR(VLOOKUP(C368,#REF!,MATCH("xAG",#REF!,0),0),0)</f>
        <v>0</v>
      </c>
      <c r="U368" s="22">
        <f>IFERROR(VLOOKUP(D368,#REF!,MATCH("xAG",#REF!,0),0),0)</f>
        <v>0</v>
      </c>
      <c r="V368" s="92">
        <f>IFERROR(VLOOKUP($E368,OLD!$Q$1:$DZ$1000,MATCH("expected_assists",OLD!$Q$1:$DZ$1,0),0),0)</f>
        <v>0</v>
      </c>
      <c r="W368" s="93">
        <f>IFERROR(VLOOKUP($E368,OLD!$Q$1:$DZ$1000,MATCH("total_points",OLD!$Q$1:$DZ$1,0),0),0)</f>
        <v>1</v>
      </c>
      <c r="X368" s="27">
        <f>IFERROR(VLOOKUP(E368,OLD!$Q$1:$BZ$1000,MATCH("defensive_contribution",OLD!$Q$1:$BZ$1,0),0),"")</f>
        <v>0</v>
      </c>
      <c r="Z368" s="26" t="str">
        <f>API!O368&amp;" "&amp;API!Y368</f>
        <v>0 FALSE</v>
      </c>
      <c r="AA368" s="26">
        <f>API!AF368</f>
        <v>14</v>
      </c>
    </row>
    <row r="369" spans="1:27">
      <c r="A369" s="22" t="str">
        <f>IF([1]FINAL!A369=0,"",[1]FINAL!A369)</f>
        <v>Chido Obi</v>
      </c>
      <c r="B369" s="22" t="str">
        <f>IF([1]FINAL!C369=0,"",[1]FINAL!C369)</f>
        <v>Obi</v>
      </c>
      <c r="C369" s="22" t="str">
        <f>IF([1]FINAL!E369=0,"",[1]FINAL!E369)</f>
        <v/>
      </c>
      <c r="D369" s="22" t="str">
        <f>IF([1]FINAL!G369=0,"",[1]FINAL!G369)</f>
        <v/>
      </c>
      <c r="E369" s="85">
        <f>[1]FINAL!$AO369</f>
        <v>441</v>
      </c>
      <c r="F369" s="26" t="str">
        <f>[1]FINAL!$V369</f>
        <v>MUN</v>
      </c>
      <c r="G369" s="27">
        <f>IFERROR(VLOOKUP($F369,Table2!$B$1:$C$21,MATCH("MP",Table2!$B$1:$C$1,0),0),"")</f>
        <v>38</v>
      </c>
      <c r="H369" s="23">
        <f>IFERROR(VLOOKUP(A369,PlayingTime!$B$1:$T$1001,MATCH("Min",PlayingTime!$B$2:$T$2,0),0),0)</f>
        <v>0</v>
      </c>
      <c r="I369" s="23">
        <f>IFERROR(VLOOKUP(B369,PlayingTime!$B$1:$T$1001,MATCH("Min",PlayingTime!$B$2:$T$2,0),0),0)</f>
        <v>0</v>
      </c>
      <c r="J369" s="23">
        <f>IFERROR(VLOOKUP(C369,PlayingTime!$B$1:$T$1001,MATCH("Min",PlayingTime!$B$2:$T$2,0),0),0)</f>
        <v>0</v>
      </c>
      <c r="K369" s="23">
        <f>IFERROR(VLOOKUP(D369,PlayingTime!$B$1:$T$1001,MATCH("Min",PlayingTime!$B$2:$T$2,0),0),0)</f>
        <v>0</v>
      </c>
      <c r="L369" s="93">
        <f>IFERROR(VLOOKUP($E369,OLD!$Q$1:$DZ$1000,MATCH("minutes",OLD!$Q$1:$DZ$1,0),0),0)</f>
        <v>0</v>
      </c>
      <c r="M369" s="22">
        <f>IFERROR(VLOOKUP(A369,#REF!,MATCH("xG",#REF!,0),0),0)</f>
        <v>0</v>
      </c>
      <c r="N369" s="22">
        <f>IFERROR(VLOOKUP(B369,#REF!,MATCH("xG",#REF!,0),0),0)</f>
        <v>0</v>
      </c>
      <c r="O369" s="22">
        <f>IFERROR(VLOOKUP(C369,#REF!,MATCH("xG",#REF!,0),0),0)</f>
        <v>0</v>
      </c>
      <c r="P369" s="22">
        <f>IFERROR(VLOOKUP(D369,#REF!,MATCH("xG",#REF!,0),0),0)</f>
        <v>0</v>
      </c>
      <c r="Q369" s="92">
        <f>IFERROR(VLOOKUP($E369,OLD!$Q$1:$DZ$1000,MATCH("expected_goals",OLD!$Q$1:$DZ$1,0),0),0)</f>
        <v>0</v>
      </c>
      <c r="R369" s="22">
        <f>IFERROR(VLOOKUP(A369,#REF!,MATCH("xAG",#REF!,0),0),0)</f>
        <v>0</v>
      </c>
      <c r="S369" s="22">
        <f>IFERROR(VLOOKUP(B369,#REF!,MATCH("xAG",#REF!,0),0),0)</f>
        <v>0</v>
      </c>
      <c r="T369" s="22">
        <f>IFERROR(VLOOKUP(C369,#REF!,MATCH("xAG",#REF!,0),0),0)</f>
        <v>0</v>
      </c>
      <c r="U369" s="22">
        <f>IFERROR(VLOOKUP(D369,#REF!,MATCH("xAG",#REF!,0),0),0)</f>
        <v>0</v>
      </c>
      <c r="V369" s="92">
        <f>IFERROR(VLOOKUP($E369,OLD!$Q$1:$DZ$1000,MATCH("expected_assists",OLD!$Q$1:$DZ$1,0),0),0)</f>
        <v>0</v>
      </c>
      <c r="W369" s="93">
        <f>IFERROR(VLOOKUP($E369,OLD!$Q$1:$DZ$1000,MATCH("total_points",OLD!$Q$1:$DZ$1,0),0),0)</f>
        <v>0</v>
      </c>
      <c r="X369" s="27">
        <f>IFERROR(VLOOKUP(E369,OLD!$Q$1:$BZ$1000,MATCH("defensive_contribution",OLD!$Q$1:$BZ$1,0),0),"")</f>
        <v>0</v>
      </c>
      <c r="Z369" s="26" t="str">
        <f>API!O369&amp;" "&amp;API!Y369</f>
        <v>0 FALSE</v>
      </c>
      <c r="AA369" s="26">
        <f>API!AF369</f>
        <v>14</v>
      </c>
    </row>
    <row r="370" spans="1:27">
      <c r="A370" s="22" t="str">
        <f>IF([1]FINAL!A370=0,"",[1]FINAL!A370)</f>
        <v>Jayden Danns</v>
      </c>
      <c r="B370" s="22" t="str">
        <f>IF([1]FINAL!C370=0,"",[1]FINAL!C370)</f>
        <v>Danns</v>
      </c>
      <c r="C370" s="22" t="str">
        <f>IF([1]FINAL!E370=0,"",[1]FINAL!E370)</f>
        <v/>
      </c>
      <c r="D370" s="22" t="str">
        <f>IF([1]FINAL!G370=0,"",[1]FINAL!G370)</f>
        <v/>
      </c>
      <c r="E370" s="85">
        <f>[1]FINAL!$AO370</f>
        <v>382</v>
      </c>
      <c r="F370" s="26" t="str">
        <f>[1]FINAL!$V370</f>
        <v>LIV</v>
      </c>
      <c r="G370" s="27">
        <f>IFERROR(VLOOKUP($F370,Table2!$B$1:$C$21,MATCH("MP",Table2!$B$1:$C$1,0),0),"")</f>
        <v>38</v>
      </c>
      <c r="H370" s="23">
        <f>IFERROR(VLOOKUP(A370,PlayingTime!$B$1:$T$1001,MATCH("Min",PlayingTime!$B$2:$T$2,0),0),0)</f>
        <v>0</v>
      </c>
      <c r="I370" s="23">
        <f>IFERROR(VLOOKUP(B370,PlayingTime!$B$1:$T$1001,MATCH("Min",PlayingTime!$B$2:$T$2,0),0),0)</f>
        <v>0</v>
      </c>
      <c r="J370" s="23">
        <f>IFERROR(VLOOKUP(C370,PlayingTime!$B$1:$T$1001,MATCH("Min",PlayingTime!$B$2:$T$2,0),0),0)</f>
        <v>0</v>
      </c>
      <c r="K370" s="23">
        <f>IFERROR(VLOOKUP(D370,PlayingTime!$B$1:$T$1001,MATCH("Min",PlayingTime!$B$2:$T$2,0),0),0)</f>
        <v>0</v>
      </c>
      <c r="L370" s="93">
        <f>IFERROR(VLOOKUP($E370,OLD!$Q$1:$DZ$1000,MATCH("minutes",OLD!$Q$1:$DZ$1,0),0),0)</f>
        <v>0</v>
      </c>
      <c r="M370" s="22">
        <f>IFERROR(VLOOKUP(A370,#REF!,MATCH("xG",#REF!,0),0),0)</f>
        <v>0</v>
      </c>
      <c r="N370" s="22">
        <f>IFERROR(VLOOKUP(B370,#REF!,MATCH("xG",#REF!,0),0),0)</f>
        <v>0</v>
      </c>
      <c r="O370" s="22">
        <f>IFERROR(VLOOKUP(C370,#REF!,MATCH("xG",#REF!,0),0),0)</f>
        <v>0</v>
      </c>
      <c r="P370" s="22">
        <f>IFERROR(VLOOKUP(D370,#REF!,MATCH("xG",#REF!,0),0),0)</f>
        <v>0</v>
      </c>
      <c r="Q370" s="92">
        <f>IFERROR(VLOOKUP($E370,OLD!$Q$1:$DZ$1000,MATCH("expected_goals",OLD!$Q$1:$DZ$1,0),0),0)</f>
        <v>0</v>
      </c>
      <c r="R370" s="22">
        <f>IFERROR(VLOOKUP(A370,#REF!,MATCH("xAG",#REF!,0),0),0)</f>
        <v>0</v>
      </c>
      <c r="S370" s="22">
        <f>IFERROR(VLOOKUP(B370,#REF!,MATCH("xAG",#REF!,0),0),0)</f>
        <v>0</v>
      </c>
      <c r="T370" s="22">
        <f>IFERROR(VLOOKUP(C370,#REF!,MATCH("xAG",#REF!,0),0),0)</f>
        <v>0</v>
      </c>
      <c r="U370" s="22">
        <f>IFERROR(VLOOKUP(D370,#REF!,MATCH("xAG",#REF!,0),0),0)</f>
        <v>0</v>
      </c>
      <c r="V370" s="92">
        <f>IFERROR(VLOOKUP($E370,OLD!$Q$1:$DZ$1000,MATCH("expected_assists",OLD!$Q$1:$DZ$1,0),0),0)</f>
        <v>0</v>
      </c>
      <c r="W370" s="93">
        <f>IFERROR(VLOOKUP($E370,OLD!$Q$1:$DZ$1000,MATCH("total_points",OLD!$Q$1:$DZ$1,0),0),0)</f>
        <v>0</v>
      </c>
      <c r="X370" s="27">
        <f>IFERROR(VLOOKUP(E370,OLD!$Q$1:$BZ$1000,MATCH("defensive_contribution",OLD!$Q$1:$BZ$1,0),0),"")</f>
        <v>0</v>
      </c>
      <c r="Z370" s="26" t="str">
        <f>API!O370&amp;" "&amp;API!Y370</f>
        <v>0 FALSE</v>
      </c>
      <c r="AA370" s="26">
        <f>API!AF370</f>
        <v>14</v>
      </c>
    </row>
    <row r="371" spans="1:27">
      <c r="A371" s="22" t="str">
        <f>IF([1]FINAL!A371=0,"",[1]FINAL!A371)</f>
        <v>Mateo Joseph Fernández-Regatillo</v>
      </c>
      <c r="B371" s="22" t="str">
        <f>IF([1]FINAL!C371=0,"",[1]FINAL!C371)</f>
        <v>Mateo Joseph</v>
      </c>
      <c r="C371" s="22" t="str">
        <f>IF([1]FINAL!E371=0,"",[1]FINAL!E371)</f>
        <v/>
      </c>
      <c r="D371" s="22" t="str">
        <f>IF([1]FINAL!G371=0,"",[1]FINAL!G371)</f>
        <v/>
      </c>
      <c r="E371" s="85">
        <f>[1]FINAL!$AO371</f>
        <v>349</v>
      </c>
      <c r="F371" s="26" t="str">
        <f>[1]FINAL!$V371</f>
        <v>LEE</v>
      </c>
      <c r="G371" s="27">
        <f>IFERROR(VLOOKUP($F371,Table2!$B$1:$C$21,MATCH("MP",Table2!$B$1:$C$1,0),0),"")</f>
        <v>38</v>
      </c>
      <c r="H371" s="23">
        <f>IFERROR(VLOOKUP(A371,PlayingTime!$B$1:$T$1001,MATCH("Min",PlayingTime!$B$2:$T$2,0),0),0)</f>
        <v>0</v>
      </c>
      <c r="I371" s="23">
        <f>IFERROR(VLOOKUP(B371,PlayingTime!$B$1:$T$1001,MATCH("Min",PlayingTime!$B$2:$T$2,0),0),0)</f>
        <v>0</v>
      </c>
      <c r="J371" s="23">
        <f>IFERROR(VLOOKUP(C371,PlayingTime!$B$1:$T$1001,MATCH("Min",PlayingTime!$B$2:$T$2,0),0),0)</f>
        <v>0</v>
      </c>
      <c r="K371" s="23">
        <f>IFERROR(VLOOKUP(D371,PlayingTime!$B$1:$T$1001,MATCH("Min",PlayingTime!$B$2:$T$2,0),0),0)</f>
        <v>0</v>
      </c>
      <c r="L371" s="93">
        <f>IFERROR(VLOOKUP($E371,OLD!$Q$1:$DZ$1000,MATCH("minutes",OLD!$Q$1:$DZ$1,0),0),0)</f>
        <v>0</v>
      </c>
      <c r="M371" s="22">
        <f>IFERROR(VLOOKUP(A371,#REF!,MATCH("xG",#REF!,0),0),0)</f>
        <v>0</v>
      </c>
      <c r="N371" s="22">
        <f>IFERROR(VLOOKUP(B371,#REF!,MATCH("xG",#REF!,0),0),0)</f>
        <v>0</v>
      </c>
      <c r="O371" s="22">
        <f>IFERROR(VLOOKUP(C371,#REF!,MATCH("xG",#REF!,0),0),0)</f>
        <v>0</v>
      </c>
      <c r="P371" s="22">
        <f>IFERROR(VLOOKUP(D371,#REF!,MATCH("xG",#REF!,0),0),0)</f>
        <v>0</v>
      </c>
      <c r="Q371" s="92">
        <f>IFERROR(VLOOKUP($E371,OLD!$Q$1:$DZ$1000,MATCH("expected_goals",OLD!$Q$1:$DZ$1,0),0),0)</f>
        <v>0</v>
      </c>
      <c r="R371" s="22">
        <f>IFERROR(VLOOKUP(A371,#REF!,MATCH("xAG",#REF!,0),0),0)</f>
        <v>0</v>
      </c>
      <c r="S371" s="22">
        <f>IFERROR(VLOOKUP(B371,#REF!,MATCH("xAG",#REF!,0),0),0)</f>
        <v>0</v>
      </c>
      <c r="T371" s="22">
        <f>IFERROR(VLOOKUP(C371,#REF!,MATCH("xAG",#REF!,0),0),0)</f>
        <v>0</v>
      </c>
      <c r="U371" s="22">
        <f>IFERROR(VLOOKUP(D371,#REF!,MATCH("xAG",#REF!,0),0),0)</f>
        <v>0</v>
      </c>
      <c r="V371" s="92">
        <f>IFERROR(VLOOKUP($E371,OLD!$Q$1:$DZ$1000,MATCH("expected_assists",OLD!$Q$1:$DZ$1,0),0),0)</f>
        <v>0</v>
      </c>
      <c r="W371" s="93">
        <f>IFERROR(VLOOKUP($E371,OLD!$Q$1:$DZ$1000,MATCH("total_points",OLD!$Q$1:$DZ$1,0),0),0)</f>
        <v>0</v>
      </c>
      <c r="X371" s="27">
        <f>IFERROR(VLOOKUP(E371,OLD!$Q$1:$BZ$1000,MATCH("defensive_contribution",OLD!$Q$1:$BZ$1,0),0),"")</f>
        <v>0</v>
      </c>
      <c r="Z371" s="26" t="str">
        <f>API!O371&amp;" "&amp;API!Y371</f>
        <v>0 FALSE</v>
      </c>
      <c r="AA371" s="26">
        <f>API!AF371</f>
        <v>14</v>
      </c>
    </row>
    <row r="372" spans="1:27">
      <c r="A372" s="22" t="str">
        <f>IF([1]FINAL!A372=0,"",[1]FINAL!A372)</f>
        <v>Sindre Walle Egeli</v>
      </c>
      <c r="B372" s="22" t="str">
        <f>IF([1]FINAL!C372=0,"",[1]FINAL!C372)</f>
        <v>Walle Egeli</v>
      </c>
      <c r="C372" s="22" t="str">
        <f>IF([1]FINAL!E372=0,"",[1]FINAL!E372)</f>
        <v/>
      </c>
      <c r="D372" s="22" t="str">
        <f>IF([1]FINAL!G372=0,"",[1]FINAL!G372)</f>
        <v/>
      </c>
      <c r="E372" s="85">
        <f>[1]FINAL!$AO372</f>
        <v>321</v>
      </c>
      <c r="F372" s="26" t="str">
        <f>[1]FINAL!$V372</f>
        <v>IPS</v>
      </c>
      <c r="G372" s="27">
        <f>IFERROR(VLOOKUP($F372,Table2!$B$1:$C$21,MATCH("MP",Table2!$B$1:$C$1,0),0),"")</f>
        <v>38</v>
      </c>
      <c r="H372" s="23">
        <f>IFERROR(VLOOKUP(A372,PlayingTime!$B$1:$T$1001,MATCH("Min",PlayingTime!$B$2:$T$2,0),0),0)</f>
        <v>0</v>
      </c>
      <c r="I372" s="23">
        <f>IFERROR(VLOOKUP(B372,PlayingTime!$B$1:$T$1001,MATCH("Min",PlayingTime!$B$2:$T$2,0),0),0)</f>
        <v>0</v>
      </c>
      <c r="J372" s="23">
        <f>IFERROR(VLOOKUP(C372,PlayingTime!$B$1:$T$1001,MATCH("Min",PlayingTime!$B$2:$T$2,0),0),0)</f>
        <v>0</v>
      </c>
      <c r="K372" s="23">
        <f>IFERROR(VLOOKUP(D372,PlayingTime!$B$1:$T$1001,MATCH("Min",PlayingTime!$B$2:$T$2,0),0),0)</f>
        <v>0</v>
      </c>
      <c r="L372" s="93">
        <f>IFERROR(VLOOKUP($E372,OLD!$Q$1:$DZ$1000,MATCH("minutes",OLD!$Q$1:$DZ$1,0),0),0)</f>
        <v>0</v>
      </c>
      <c r="M372" s="22">
        <f>IFERROR(VLOOKUP(A372,#REF!,MATCH("xG",#REF!,0),0),0)</f>
        <v>0</v>
      </c>
      <c r="N372" s="22">
        <f>IFERROR(VLOOKUP(B372,#REF!,MATCH("xG",#REF!,0),0),0)</f>
        <v>0</v>
      </c>
      <c r="O372" s="22">
        <f>IFERROR(VLOOKUP(C372,#REF!,MATCH("xG",#REF!,0),0),0)</f>
        <v>0</v>
      </c>
      <c r="P372" s="22">
        <f>IFERROR(VLOOKUP(D372,#REF!,MATCH("xG",#REF!,0),0),0)</f>
        <v>0</v>
      </c>
      <c r="Q372" s="92">
        <f>IFERROR(VLOOKUP($E372,OLD!$Q$1:$DZ$1000,MATCH("expected_goals",OLD!$Q$1:$DZ$1,0),0),0)</f>
        <v>0</v>
      </c>
      <c r="R372" s="22">
        <f>IFERROR(VLOOKUP(A372,#REF!,MATCH("xAG",#REF!,0),0),0)</f>
        <v>0</v>
      </c>
      <c r="S372" s="22">
        <f>IFERROR(VLOOKUP(B372,#REF!,MATCH("xAG",#REF!,0),0),0)</f>
        <v>0</v>
      </c>
      <c r="T372" s="22">
        <f>IFERROR(VLOOKUP(C372,#REF!,MATCH("xAG",#REF!,0),0),0)</f>
        <v>0</v>
      </c>
      <c r="U372" s="22">
        <f>IFERROR(VLOOKUP(D372,#REF!,MATCH("xAG",#REF!,0),0),0)</f>
        <v>0</v>
      </c>
      <c r="V372" s="92">
        <f>IFERROR(VLOOKUP($E372,OLD!$Q$1:$DZ$1000,MATCH("expected_assists",OLD!$Q$1:$DZ$1,0),0),0)</f>
        <v>0</v>
      </c>
      <c r="W372" s="93">
        <f>IFERROR(VLOOKUP($E372,OLD!$Q$1:$DZ$1000,MATCH("total_points",OLD!$Q$1:$DZ$1,0),0),0)</f>
        <v>0</v>
      </c>
      <c r="X372" s="27" t="str">
        <f>IFERROR(VLOOKUP(E372,OLD!$Q$1:$BZ$1000,MATCH("defensive_contribution",OLD!$Q$1:$BZ$1,0),0),"")</f>
        <v/>
      </c>
      <c r="Z372" s="26" t="str">
        <f>API!O372&amp;" "&amp;API!Y372</f>
        <v>0 FALSE</v>
      </c>
      <c r="AA372" s="26">
        <f>API!AF372</f>
        <v>14</v>
      </c>
    </row>
    <row r="373" spans="1:27">
      <c r="A373" s="22" t="str">
        <f>IF([1]FINAL!A373=0,"",[1]FINAL!A373)</f>
        <v>Enis Destan</v>
      </c>
      <c r="B373" s="22" t="str">
        <f>IF([1]FINAL!C373=0,"",[1]FINAL!C373)</f>
        <v>Destan</v>
      </c>
      <c r="C373" s="22" t="str">
        <f>IF([1]FINAL!E373=0,"",[1]FINAL!E373)</f>
        <v/>
      </c>
      <c r="D373" s="22" t="str">
        <f>IF([1]FINAL!G373=0,"",[1]FINAL!G373)</f>
        <v/>
      </c>
      <c r="E373" s="85">
        <f>[1]FINAL!$AO373</f>
        <v>298</v>
      </c>
      <c r="F373" s="26" t="str">
        <f>[1]FINAL!$V373</f>
        <v>HUL</v>
      </c>
      <c r="G373" s="27">
        <f>IFERROR(VLOOKUP($F373,Table2!$B$1:$C$21,MATCH("MP",Table2!$B$1:$C$1,0),0),"")</f>
        <v>38</v>
      </c>
      <c r="H373" s="23">
        <f>IFERROR(VLOOKUP(A373,PlayingTime!$B$1:$T$1001,MATCH("Min",PlayingTime!$B$2:$T$2,0),0),0)</f>
        <v>443</v>
      </c>
      <c r="I373" s="23">
        <f>IFERROR(VLOOKUP(B373,PlayingTime!$B$1:$T$1001,MATCH("Min",PlayingTime!$B$2:$T$2,0),0),0)</f>
        <v>0</v>
      </c>
      <c r="J373" s="23">
        <f>IFERROR(VLOOKUP(C373,PlayingTime!$B$1:$T$1001,MATCH("Min",PlayingTime!$B$2:$T$2,0),0),0)</f>
        <v>0</v>
      </c>
      <c r="K373" s="23">
        <f>IFERROR(VLOOKUP(D373,PlayingTime!$B$1:$T$1001,MATCH("Min",PlayingTime!$B$2:$T$2,0),0),0)</f>
        <v>0</v>
      </c>
      <c r="L373" s="93">
        <f>IFERROR(VLOOKUP($E373,OLD!$Q$1:$DZ$1000,MATCH("minutes",OLD!$Q$1:$DZ$1,0),0),0)</f>
        <v>0</v>
      </c>
      <c r="M373" s="22">
        <f>IFERROR(VLOOKUP(A373,#REF!,MATCH("xG",#REF!,0),0),0)</f>
        <v>0</v>
      </c>
      <c r="N373" s="22">
        <f>IFERROR(VLOOKUP(B373,#REF!,MATCH("xG",#REF!,0),0),0)</f>
        <v>0</v>
      </c>
      <c r="O373" s="22">
        <f>IFERROR(VLOOKUP(C373,#REF!,MATCH("xG",#REF!,0),0),0)</f>
        <v>0</v>
      </c>
      <c r="P373" s="22">
        <f>IFERROR(VLOOKUP(D373,#REF!,MATCH("xG",#REF!,0),0),0)</f>
        <v>0</v>
      </c>
      <c r="Q373" s="92">
        <f>IFERROR(VLOOKUP($E373,OLD!$Q$1:$DZ$1000,MATCH("expected_goals",OLD!$Q$1:$DZ$1,0),0),0)</f>
        <v>0</v>
      </c>
      <c r="R373" s="22">
        <f>IFERROR(VLOOKUP(A373,#REF!,MATCH("xAG",#REF!,0),0),0)</f>
        <v>0</v>
      </c>
      <c r="S373" s="22">
        <f>IFERROR(VLOOKUP(B373,#REF!,MATCH("xAG",#REF!,0),0),0)</f>
        <v>0</v>
      </c>
      <c r="T373" s="22">
        <f>IFERROR(VLOOKUP(C373,#REF!,MATCH("xAG",#REF!,0),0),0)</f>
        <v>0</v>
      </c>
      <c r="U373" s="22">
        <f>IFERROR(VLOOKUP(D373,#REF!,MATCH("xAG",#REF!,0),0),0)</f>
        <v>0</v>
      </c>
      <c r="V373" s="92">
        <f>IFERROR(VLOOKUP($E373,OLD!$Q$1:$DZ$1000,MATCH("expected_assists",OLD!$Q$1:$DZ$1,0),0),0)</f>
        <v>0</v>
      </c>
      <c r="W373" s="93">
        <f>IFERROR(VLOOKUP($E373,OLD!$Q$1:$DZ$1000,MATCH("total_points",OLD!$Q$1:$DZ$1,0),0),0)</f>
        <v>0</v>
      </c>
      <c r="X373" s="27" t="str">
        <f>IFERROR(VLOOKUP(E373,OLD!$Q$1:$BZ$1000,MATCH("defensive_contribution",OLD!$Q$1:$BZ$1,0),0),"")</f>
        <v/>
      </c>
      <c r="Z373" s="26" t="str">
        <f>API!O373&amp;" "&amp;API!Y373</f>
        <v>0 FALSE</v>
      </c>
      <c r="AA373" s="26">
        <f>API!AF373</f>
        <v>14</v>
      </c>
    </row>
    <row r="374" spans="1:27">
      <c r="A374" s="22" t="str">
        <f>IF([1]FINAL!A374=0,"",[1]FINAL!A374)</f>
        <v>Mason Burstow</v>
      </c>
      <c r="B374" s="22" t="str">
        <f>IF([1]FINAL!C374=0,"",[1]FINAL!C374)</f>
        <v>Burstow</v>
      </c>
      <c r="C374" s="22" t="str">
        <f>IF([1]FINAL!E374=0,"",[1]FINAL!E374)</f>
        <v/>
      </c>
      <c r="D374" s="22" t="str">
        <f>IF([1]FINAL!G374=0,"",[1]FINAL!G374)</f>
        <v/>
      </c>
      <c r="E374" s="85">
        <f>[1]FINAL!$AO374</f>
        <v>299</v>
      </c>
      <c r="F374" s="26" t="str">
        <f>[1]FINAL!$V374</f>
        <v>HUL</v>
      </c>
      <c r="G374" s="27">
        <f>IFERROR(VLOOKUP($F374,Table2!$B$1:$C$21,MATCH("MP",Table2!$B$1:$C$1,0),0),"")</f>
        <v>38</v>
      </c>
      <c r="H374" s="23">
        <f>IFERROR(VLOOKUP(A374,PlayingTime!$B$1:$T$1001,MATCH("Min",PlayingTime!$B$2:$T$2,0),0),0)</f>
        <v>0</v>
      </c>
      <c r="I374" s="23">
        <f>IFERROR(VLOOKUP(B374,PlayingTime!$B$1:$T$1001,MATCH("Min",PlayingTime!$B$2:$T$2,0),0),0)</f>
        <v>0</v>
      </c>
      <c r="J374" s="23">
        <f>IFERROR(VLOOKUP(C374,PlayingTime!$B$1:$T$1001,MATCH("Min",PlayingTime!$B$2:$T$2,0),0),0)</f>
        <v>0</v>
      </c>
      <c r="K374" s="23">
        <f>IFERROR(VLOOKUP(D374,PlayingTime!$B$1:$T$1001,MATCH("Min",PlayingTime!$B$2:$T$2,0),0),0)</f>
        <v>0</v>
      </c>
      <c r="L374" s="93">
        <f>IFERROR(VLOOKUP($E374,OLD!$Q$1:$DZ$1000,MATCH("minutes",OLD!$Q$1:$DZ$1,0),0),0)</f>
        <v>0</v>
      </c>
      <c r="M374" s="22">
        <f>IFERROR(VLOOKUP(A374,#REF!,MATCH("xG",#REF!,0),0),0)</f>
        <v>0</v>
      </c>
      <c r="N374" s="22">
        <f>IFERROR(VLOOKUP(B374,#REF!,MATCH("xG",#REF!,0),0),0)</f>
        <v>0</v>
      </c>
      <c r="O374" s="22">
        <f>IFERROR(VLOOKUP(C374,#REF!,MATCH("xG",#REF!,0),0),0)</f>
        <v>0</v>
      </c>
      <c r="P374" s="22">
        <f>IFERROR(VLOOKUP(D374,#REF!,MATCH("xG",#REF!,0),0),0)</f>
        <v>0</v>
      </c>
      <c r="Q374" s="92">
        <f>IFERROR(VLOOKUP($E374,OLD!$Q$1:$DZ$1000,MATCH("expected_goals",OLD!$Q$1:$DZ$1,0),0),0)</f>
        <v>0</v>
      </c>
      <c r="R374" s="22">
        <f>IFERROR(VLOOKUP(A374,#REF!,MATCH("xAG",#REF!,0),0),0)</f>
        <v>0</v>
      </c>
      <c r="S374" s="22">
        <f>IFERROR(VLOOKUP(B374,#REF!,MATCH("xAG",#REF!,0),0),0)</f>
        <v>0</v>
      </c>
      <c r="T374" s="22">
        <f>IFERROR(VLOOKUP(C374,#REF!,MATCH("xAG",#REF!,0),0),0)</f>
        <v>0</v>
      </c>
      <c r="U374" s="22">
        <f>IFERROR(VLOOKUP(D374,#REF!,MATCH("xAG",#REF!,0),0),0)</f>
        <v>0</v>
      </c>
      <c r="V374" s="92">
        <f>IFERROR(VLOOKUP($E374,OLD!$Q$1:$DZ$1000,MATCH("expected_assists",OLD!$Q$1:$DZ$1,0),0),0)</f>
        <v>0</v>
      </c>
      <c r="W374" s="93">
        <f>IFERROR(VLOOKUP($E374,OLD!$Q$1:$DZ$1000,MATCH("total_points",OLD!$Q$1:$DZ$1,0),0),0)</f>
        <v>0</v>
      </c>
      <c r="X374" s="27" t="str">
        <f>IFERROR(VLOOKUP(E374,OLD!$Q$1:$BZ$1000,MATCH("defensive_contribution",OLD!$Q$1:$BZ$1,0),0),"")</f>
        <v/>
      </c>
      <c r="Z374" s="26" t="str">
        <f>API!O374&amp;" "&amp;API!Y374</f>
        <v>0 FALSE</v>
      </c>
      <c r="AA374" s="26">
        <f>API!AF374</f>
        <v>14</v>
      </c>
    </row>
    <row r="375" spans="1:27">
      <c r="A375" s="22" t="str">
        <f>IF([1]FINAL!A375=0,"",[1]FINAL!A375)</f>
        <v>Norman Bassette</v>
      </c>
      <c r="B375" s="22" t="str">
        <f>IF([1]FINAL!C375=0,"",[1]FINAL!C375)</f>
        <v>Bassette</v>
      </c>
      <c r="C375" s="22" t="str">
        <f>IF([1]FINAL!E375=0,"",[1]FINAL!E375)</f>
        <v/>
      </c>
      <c r="D375" s="22" t="str">
        <f>IF([1]FINAL!G375=0,"",[1]FINAL!G375)</f>
        <v/>
      </c>
      <c r="E375" s="85">
        <f>[1]FINAL!$AO375</f>
        <v>197</v>
      </c>
      <c r="F375" s="26" t="str">
        <f>[1]FINAL!$V375</f>
        <v>COV</v>
      </c>
      <c r="G375" s="27">
        <f>IFERROR(VLOOKUP($F375,Table2!$B$1:$C$21,MATCH("MP",Table2!$B$1:$C$1,0),0),"")</f>
        <v>38</v>
      </c>
      <c r="H375" s="23">
        <f>IFERROR(VLOOKUP(A375,PlayingTime!$B$1:$T$1001,MATCH("Min",PlayingTime!$B$2:$T$2,0),0),0)</f>
        <v>0</v>
      </c>
      <c r="I375" s="23">
        <f>IFERROR(VLOOKUP(B375,PlayingTime!$B$1:$T$1001,MATCH("Min",PlayingTime!$B$2:$T$2,0),0),0)</f>
        <v>0</v>
      </c>
      <c r="J375" s="23">
        <f>IFERROR(VLOOKUP(C375,PlayingTime!$B$1:$T$1001,MATCH("Min",PlayingTime!$B$2:$T$2,0),0),0)</f>
        <v>0</v>
      </c>
      <c r="K375" s="23">
        <f>IFERROR(VLOOKUP(D375,PlayingTime!$B$1:$T$1001,MATCH("Min",PlayingTime!$B$2:$T$2,0),0),0)</f>
        <v>0</v>
      </c>
      <c r="L375" s="93">
        <f>IFERROR(VLOOKUP($E375,OLD!$Q$1:$DZ$1000,MATCH("minutes",OLD!$Q$1:$DZ$1,0),0),0)</f>
        <v>0</v>
      </c>
      <c r="M375" s="22">
        <f>IFERROR(VLOOKUP(A375,#REF!,MATCH("xG",#REF!,0),0),0)</f>
        <v>0</v>
      </c>
      <c r="N375" s="22">
        <f>IFERROR(VLOOKUP(B375,#REF!,MATCH("xG",#REF!,0),0),0)</f>
        <v>0</v>
      </c>
      <c r="O375" s="22">
        <f>IFERROR(VLOOKUP(C375,#REF!,MATCH("xG",#REF!,0),0),0)</f>
        <v>0</v>
      </c>
      <c r="P375" s="22">
        <f>IFERROR(VLOOKUP(D375,#REF!,MATCH("xG",#REF!,0),0),0)</f>
        <v>0</v>
      </c>
      <c r="Q375" s="92">
        <f>IFERROR(VLOOKUP($E375,OLD!$Q$1:$DZ$1000,MATCH("expected_goals",OLD!$Q$1:$DZ$1,0),0),0)</f>
        <v>0</v>
      </c>
      <c r="R375" s="22">
        <f>IFERROR(VLOOKUP(A375,#REF!,MATCH("xAG",#REF!,0),0),0)</f>
        <v>0</v>
      </c>
      <c r="S375" s="22">
        <f>IFERROR(VLOOKUP(B375,#REF!,MATCH("xAG",#REF!,0),0),0)</f>
        <v>0</v>
      </c>
      <c r="T375" s="22">
        <f>IFERROR(VLOOKUP(C375,#REF!,MATCH("xAG",#REF!,0),0),0)</f>
        <v>0</v>
      </c>
      <c r="U375" s="22">
        <f>IFERROR(VLOOKUP(D375,#REF!,MATCH("xAG",#REF!,0),0),0)</f>
        <v>0</v>
      </c>
      <c r="V375" s="92">
        <f>IFERROR(VLOOKUP($E375,OLD!$Q$1:$DZ$1000,MATCH("expected_assists",OLD!$Q$1:$DZ$1,0),0),0)</f>
        <v>0</v>
      </c>
      <c r="W375" s="93">
        <f>IFERROR(VLOOKUP($E375,OLD!$Q$1:$DZ$1000,MATCH("total_points",OLD!$Q$1:$DZ$1,0),0),0)</f>
        <v>0</v>
      </c>
      <c r="X375" s="27" t="str">
        <f>IFERROR(VLOOKUP(E375,OLD!$Q$1:$BZ$1000,MATCH("defensive_contribution",OLD!$Q$1:$BZ$1,0),0),"")</f>
        <v/>
      </c>
      <c r="Z375" s="26" t="str">
        <f>API!O375&amp;" "&amp;API!Y375</f>
        <v>0 FALSE</v>
      </c>
      <c r="AA375" s="26">
        <f>API!AF375</f>
        <v>14</v>
      </c>
    </row>
    <row r="376" spans="1:27">
      <c r="A376" s="22" t="str">
        <f>IF([1]FINAL!A376=0,"",[1]FINAL!A376)</f>
        <v>Gabriel dos Santos Magalhães</v>
      </c>
      <c r="B376" s="22" t="str">
        <f>IF([1]FINAL!C376=0,"",[1]FINAL!C376)</f>
        <v>Gabriel</v>
      </c>
      <c r="C376" s="22" t="str">
        <f>IF([1]FINAL!E376=0,"",[1]FINAL!E376)</f>
        <v>Gabriel Magalhães</v>
      </c>
      <c r="D376" s="22" t="str">
        <f>IF([1]FINAL!G376=0,"",[1]FINAL!G376)</f>
        <v>Gabriel Dos Santos</v>
      </c>
      <c r="E376" s="85">
        <f>[1]FINAL!$AO376</f>
        <v>4</v>
      </c>
      <c r="F376" s="26" t="str">
        <f>[1]FINAL!$V376</f>
        <v>ARS</v>
      </c>
      <c r="G376" s="27">
        <f>IFERROR(VLOOKUP($F376,Table2!$B$1:$C$21,MATCH("MP",Table2!$B$1:$C$1,0),0),"")</f>
        <v>38</v>
      </c>
      <c r="H376" s="23">
        <f>IFERROR(VLOOKUP(A376,PlayingTime!$B$1:$T$1001,MATCH("Min",PlayingTime!$B$2:$T$2,0),0),0)</f>
        <v>0</v>
      </c>
      <c r="I376" s="23">
        <f>IFERROR(VLOOKUP(B376,PlayingTime!$B$1:$T$1001,MATCH("Min",PlayingTime!$B$2:$T$2,0),0),0)</f>
        <v>0</v>
      </c>
      <c r="J376" s="23">
        <f>IFERROR(VLOOKUP(C376,PlayingTime!$B$1:$T$1001,MATCH("Min",PlayingTime!$B$2:$T$2,0),0),0)</f>
        <v>2751</v>
      </c>
      <c r="K376" s="23">
        <f>IFERROR(VLOOKUP(D376,PlayingTime!$B$1:$T$1001,MATCH("Min",PlayingTime!$B$2:$T$2,0),0),0)</f>
        <v>0</v>
      </c>
      <c r="L376" s="93">
        <f>IFERROR(VLOOKUP($E376,OLD!$Q$1:$DZ$1000,MATCH("minutes",OLD!$Q$1:$DZ$1,0),0),0)</f>
        <v>2750</v>
      </c>
      <c r="M376" s="22">
        <f>IFERROR(VLOOKUP(A376,#REF!,MATCH("xG",#REF!,0),0),0)</f>
        <v>0</v>
      </c>
      <c r="N376" s="22">
        <f>IFERROR(VLOOKUP(B376,#REF!,MATCH("xG",#REF!,0),0),0)</f>
        <v>0</v>
      </c>
      <c r="O376" s="22">
        <f>IFERROR(VLOOKUP(C376,#REF!,MATCH("xG",#REF!,0),0),0)</f>
        <v>0</v>
      </c>
      <c r="P376" s="22">
        <f>IFERROR(VLOOKUP(D376,#REF!,MATCH("xG",#REF!,0),0),0)</f>
        <v>0</v>
      </c>
      <c r="Q376" s="92">
        <f>IFERROR(VLOOKUP($E376,OLD!$Q$1:$DZ$1000,MATCH("expected_goals",OLD!$Q$1:$DZ$1,0),0),0)</f>
        <v>2.94</v>
      </c>
      <c r="R376" s="22">
        <f>IFERROR(VLOOKUP(A376,#REF!,MATCH("xAG",#REF!,0),0),0)</f>
        <v>0</v>
      </c>
      <c r="S376" s="22">
        <f>IFERROR(VLOOKUP(B376,#REF!,MATCH("xAG",#REF!,0),0),0)</f>
        <v>0</v>
      </c>
      <c r="T376" s="22">
        <f>IFERROR(VLOOKUP(C376,#REF!,MATCH("xAG",#REF!,0),0),0)</f>
        <v>0</v>
      </c>
      <c r="U376" s="22">
        <f>IFERROR(VLOOKUP(D376,#REF!,MATCH("xAG",#REF!,0),0),0)</f>
        <v>0</v>
      </c>
      <c r="V376" s="92">
        <f>IFERROR(VLOOKUP($E376,OLD!$Q$1:$DZ$1000,MATCH("expected_assists",OLD!$Q$1:$DZ$1,0),0),0)</f>
        <v>1.75</v>
      </c>
      <c r="W376" s="93">
        <f>IFERROR(VLOOKUP($E376,OLD!$Q$1:$DZ$1000,MATCH("total_points",OLD!$Q$1:$DZ$1,0),0),0)</f>
        <v>209</v>
      </c>
      <c r="X376" s="27">
        <f>IFERROR(VLOOKUP(E376,OLD!$Q$1:$BZ$1000,MATCH("defensive_contribution",OLD!$Q$1:$BZ$1,0),0),"")</f>
        <v>277</v>
      </c>
      <c r="Z376" s="26" t="str">
        <f>API!O376&amp;" "&amp;API!Y376</f>
        <v>0 FALSE</v>
      </c>
      <c r="AA376" s="26">
        <f>API!AF376</f>
        <v>14</v>
      </c>
    </row>
    <row r="377" spans="1:27">
      <c r="A377" s="22" t="str">
        <f>IF([1]FINAL!A377=0,"",[1]FINAL!A377)</f>
        <v>Virgil van Dijk</v>
      </c>
      <c r="B377" s="22" t="str">
        <f>IF([1]FINAL!C377=0,"",[1]FINAL!C377)</f>
        <v>Virgil</v>
      </c>
      <c r="C377" s="22" t="str">
        <f>IF([1]FINAL!E377=0,"",[1]FINAL!E377)</f>
        <v/>
      </c>
      <c r="D377" s="22" t="str">
        <f>IF([1]FINAL!G377=0,"",[1]FINAL!G377)</f>
        <v/>
      </c>
      <c r="E377" s="85">
        <f>[1]FINAL!$AO377</f>
        <v>356</v>
      </c>
      <c r="F377" s="26" t="str">
        <f>[1]FINAL!$V377</f>
        <v>LIV</v>
      </c>
      <c r="G377" s="27">
        <f>IFERROR(VLOOKUP($F377,Table2!$B$1:$C$21,MATCH("MP",Table2!$B$1:$C$1,0),0),"")</f>
        <v>38</v>
      </c>
      <c r="H377" s="23">
        <f>IFERROR(VLOOKUP(A377,PlayingTime!$B$1:$T$1001,MATCH("Min",PlayingTime!$B$2:$T$2,0),0),0)</f>
        <v>3420</v>
      </c>
      <c r="I377" s="23">
        <f>IFERROR(VLOOKUP(B377,PlayingTime!$B$1:$T$1001,MATCH("Min",PlayingTime!$B$2:$T$2,0),0),0)</f>
        <v>0</v>
      </c>
      <c r="J377" s="23">
        <f>IFERROR(VLOOKUP(C377,PlayingTime!$B$1:$T$1001,MATCH("Min",PlayingTime!$B$2:$T$2,0),0),0)</f>
        <v>0</v>
      </c>
      <c r="K377" s="23">
        <f>IFERROR(VLOOKUP(D377,PlayingTime!$B$1:$T$1001,MATCH("Min",PlayingTime!$B$2:$T$2,0),0),0)</f>
        <v>0</v>
      </c>
      <c r="L377" s="93">
        <f>IFERROR(VLOOKUP($E377,OLD!$Q$1:$DZ$1000,MATCH("minutes",OLD!$Q$1:$DZ$1,0),0),0)</f>
        <v>3420</v>
      </c>
      <c r="M377" s="22">
        <f>IFERROR(VLOOKUP(A377,#REF!,MATCH("xG",#REF!,0),0),0)</f>
        <v>0</v>
      </c>
      <c r="N377" s="22">
        <f>IFERROR(VLOOKUP(B377,#REF!,MATCH("xG",#REF!,0),0),0)</f>
        <v>0</v>
      </c>
      <c r="O377" s="22">
        <f>IFERROR(VLOOKUP(C377,#REF!,MATCH("xG",#REF!,0),0),0)</f>
        <v>0</v>
      </c>
      <c r="P377" s="22">
        <f>IFERROR(VLOOKUP(D377,#REF!,MATCH("xG",#REF!,0),0),0)</f>
        <v>0</v>
      </c>
      <c r="Q377" s="92">
        <f>IFERROR(VLOOKUP($E377,OLD!$Q$1:$DZ$1000,MATCH("expected_goals",OLD!$Q$1:$DZ$1,0),0),0)</f>
        <v>3.77</v>
      </c>
      <c r="R377" s="22">
        <f>IFERROR(VLOOKUP(A377,#REF!,MATCH("xAG",#REF!,0),0),0)</f>
        <v>0</v>
      </c>
      <c r="S377" s="22">
        <f>IFERROR(VLOOKUP(B377,#REF!,MATCH("xAG",#REF!,0),0),0)</f>
        <v>0</v>
      </c>
      <c r="T377" s="22">
        <f>IFERROR(VLOOKUP(C377,#REF!,MATCH("xAG",#REF!,0),0),0)</f>
        <v>0</v>
      </c>
      <c r="U377" s="22">
        <f>IFERROR(VLOOKUP(D377,#REF!,MATCH("xAG",#REF!,0),0),0)</f>
        <v>0</v>
      </c>
      <c r="V377" s="92">
        <f>IFERROR(VLOOKUP($E377,OLD!$Q$1:$DZ$1000,MATCH("expected_assists",OLD!$Q$1:$DZ$1,0),0),0)</f>
        <v>1.44</v>
      </c>
      <c r="W377" s="93">
        <f>IFERROR(VLOOKUP($E377,OLD!$Q$1:$DZ$1000,MATCH("total_points",OLD!$Q$1:$DZ$1,0),0),0)</f>
        <v>175</v>
      </c>
      <c r="X377" s="27">
        <f>IFERROR(VLOOKUP(E377,OLD!$Q$1:$BZ$1000,MATCH("defensive_contribution",OLD!$Q$1:$BZ$1,0),0),"")</f>
        <v>352</v>
      </c>
      <c r="Z377" s="26" t="str">
        <f>API!O377&amp;" "&amp;API!Y377</f>
        <v>0 FALSE</v>
      </c>
      <c r="AA377" s="26">
        <f>API!AF377</f>
        <v>14</v>
      </c>
    </row>
    <row r="378" spans="1:27">
      <c r="A378" s="22" t="str">
        <f>IF([1]FINAL!A378=0,"",[1]FINAL!A378)</f>
        <v>Nico O'Reilly</v>
      </c>
      <c r="B378" s="22" t="str">
        <f>IF([1]FINAL!C378=0,"",[1]FINAL!C378)</f>
        <v>O'Reilly</v>
      </c>
      <c r="C378" s="22" t="str">
        <f>IF([1]FINAL!E378=0,"",[1]FINAL!E378)</f>
        <v>Nico O’Reilly</v>
      </c>
      <c r="D378" s="22" t="str">
        <f>IF([1]FINAL!G378=0,"",[1]FINAL!G378)</f>
        <v/>
      </c>
      <c r="E378" s="85">
        <f>[1]FINAL!$AO378</f>
        <v>387</v>
      </c>
      <c r="F378" s="26" t="str">
        <f>[1]FINAL!$V378</f>
        <v>MCI</v>
      </c>
      <c r="G378" s="27">
        <f>IFERROR(VLOOKUP($F378,Table2!$B$1:$C$21,MATCH("MP",Table2!$B$1:$C$1,0),0),"")</f>
        <v>38</v>
      </c>
      <c r="H378" s="23">
        <f>IFERROR(VLOOKUP(A378,PlayingTime!$B$1:$T$1001,MATCH("Min",PlayingTime!$B$2:$T$2,0),0),0)</f>
        <v>0</v>
      </c>
      <c r="I378" s="23">
        <f>IFERROR(VLOOKUP(B378,PlayingTime!$B$1:$T$1001,MATCH("Min",PlayingTime!$B$2:$T$2,0),0),0)</f>
        <v>0</v>
      </c>
      <c r="J378" s="23">
        <f>IFERROR(VLOOKUP(C378,PlayingTime!$B$1:$T$1001,MATCH("Min",PlayingTime!$B$2:$T$2,0),0),0)</f>
        <v>2646</v>
      </c>
      <c r="K378" s="23">
        <f>IFERROR(VLOOKUP(D378,PlayingTime!$B$1:$T$1001,MATCH("Min",PlayingTime!$B$2:$T$2,0),0),0)</f>
        <v>0</v>
      </c>
      <c r="L378" s="93">
        <f>IFERROR(VLOOKUP($E378,OLD!$Q$1:$DZ$1000,MATCH("minutes",OLD!$Q$1:$DZ$1,0),0),0)</f>
        <v>2643</v>
      </c>
      <c r="M378" s="22">
        <f>IFERROR(VLOOKUP(A378,#REF!,MATCH("xG",#REF!,0),0),0)</f>
        <v>0</v>
      </c>
      <c r="N378" s="22">
        <f>IFERROR(VLOOKUP(B378,#REF!,MATCH("xG",#REF!,0),0),0)</f>
        <v>0</v>
      </c>
      <c r="O378" s="22">
        <f>IFERROR(VLOOKUP(C378,#REF!,MATCH("xG",#REF!,0),0),0)</f>
        <v>0</v>
      </c>
      <c r="P378" s="22">
        <f>IFERROR(VLOOKUP(D378,#REF!,MATCH("xG",#REF!,0),0),0)</f>
        <v>0</v>
      </c>
      <c r="Q378" s="92">
        <f>IFERROR(VLOOKUP($E378,OLD!$Q$1:$DZ$1000,MATCH("expected_goals",OLD!$Q$1:$DZ$1,0),0),0)</f>
        <v>6.12</v>
      </c>
      <c r="R378" s="22">
        <f>IFERROR(VLOOKUP(A378,#REF!,MATCH("xAG",#REF!,0),0),0)</f>
        <v>0</v>
      </c>
      <c r="S378" s="22">
        <f>IFERROR(VLOOKUP(B378,#REF!,MATCH("xAG",#REF!,0),0),0)</f>
        <v>0</v>
      </c>
      <c r="T378" s="22">
        <f>IFERROR(VLOOKUP(C378,#REF!,MATCH("xAG",#REF!,0),0),0)</f>
        <v>0</v>
      </c>
      <c r="U378" s="22">
        <f>IFERROR(VLOOKUP(D378,#REF!,MATCH("xAG",#REF!,0),0),0)</f>
        <v>0</v>
      </c>
      <c r="V378" s="92">
        <f>IFERROR(VLOOKUP($E378,OLD!$Q$1:$DZ$1000,MATCH("expected_assists",OLD!$Q$1:$DZ$1,0),0),0)</f>
        <v>2.67</v>
      </c>
      <c r="W378" s="93">
        <f>IFERROR(VLOOKUP($E378,OLD!$Q$1:$DZ$1000,MATCH("total_points",OLD!$Q$1:$DZ$1,0),0),0)</f>
        <v>160</v>
      </c>
      <c r="X378" s="27">
        <f>IFERROR(VLOOKUP(E378,OLD!$Q$1:$BZ$1000,MATCH("defensive_contribution",OLD!$Q$1:$BZ$1,0),0),"")</f>
        <v>172</v>
      </c>
      <c r="Z378" s="26" t="str">
        <f>API!O378&amp;" "&amp;API!Y378</f>
        <v>0 FALSE</v>
      </c>
      <c r="AA378" s="26">
        <f>API!AF378</f>
        <v>14</v>
      </c>
    </row>
    <row r="379" spans="1:27">
      <c r="A379" s="22" t="str">
        <f>IF([1]FINAL!A379=0,"",[1]FINAL!A379)</f>
        <v>Jurriën Timber</v>
      </c>
      <c r="B379" s="22" t="str">
        <f>IF([1]FINAL!C379=0,"",[1]FINAL!C379)</f>
        <v>J.Timber</v>
      </c>
      <c r="C379" s="22" t="str">
        <f>IF([1]FINAL!E379=0,"",[1]FINAL!E379)</f>
        <v/>
      </c>
      <c r="D379" s="22" t="str">
        <f>IF([1]FINAL!G379=0,"",[1]FINAL!G379)</f>
        <v/>
      </c>
      <c r="E379" s="85">
        <f>[1]FINAL!$AO379</f>
        <v>5</v>
      </c>
      <c r="F379" s="26" t="str">
        <f>[1]FINAL!$V379</f>
        <v>ARS</v>
      </c>
      <c r="G379" s="27">
        <f>IFERROR(VLOOKUP($F379,Table2!$B$1:$C$21,MATCH("MP",Table2!$B$1:$C$1,0),0),"")</f>
        <v>38</v>
      </c>
      <c r="H379" s="23">
        <f>IFERROR(VLOOKUP(A379,PlayingTime!$B$1:$T$1001,MATCH("Min",PlayingTime!$B$2:$T$2,0),0),0)</f>
        <v>2454</v>
      </c>
      <c r="I379" s="23">
        <f>IFERROR(VLOOKUP(B379,PlayingTime!$B$1:$T$1001,MATCH("Min",PlayingTime!$B$2:$T$2,0),0),0)</f>
        <v>0</v>
      </c>
      <c r="J379" s="23">
        <f>IFERROR(VLOOKUP(C379,PlayingTime!$B$1:$T$1001,MATCH("Min",PlayingTime!$B$2:$T$2,0),0),0)</f>
        <v>0</v>
      </c>
      <c r="K379" s="23">
        <f>IFERROR(VLOOKUP(D379,PlayingTime!$B$1:$T$1001,MATCH("Min",PlayingTime!$B$2:$T$2,0),0),0)</f>
        <v>0</v>
      </c>
      <c r="L379" s="93">
        <f>IFERROR(VLOOKUP($E379,OLD!$Q$1:$DZ$1000,MATCH("minutes",OLD!$Q$1:$DZ$1,0),0),0)</f>
        <v>2452</v>
      </c>
      <c r="M379" s="22">
        <f>IFERROR(VLOOKUP(A379,#REF!,MATCH("xG",#REF!,0),0),0)</f>
        <v>0</v>
      </c>
      <c r="N379" s="22">
        <f>IFERROR(VLOOKUP(B379,#REF!,MATCH("xG",#REF!,0),0),0)</f>
        <v>0</v>
      </c>
      <c r="O379" s="22">
        <f>IFERROR(VLOOKUP(C379,#REF!,MATCH("xG",#REF!,0),0),0)</f>
        <v>0</v>
      </c>
      <c r="P379" s="22">
        <f>IFERROR(VLOOKUP(D379,#REF!,MATCH("xG",#REF!,0),0),0)</f>
        <v>0</v>
      </c>
      <c r="Q379" s="92">
        <f>IFERROR(VLOOKUP($E379,OLD!$Q$1:$DZ$1000,MATCH("expected_goals",OLD!$Q$1:$DZ$1,0),0),0)</f>
        <v>4.71</v>
      </c>
      <c r="R379" s="22">
        <f>IFERROR(VLOOKUP(A379,#REF!,MATCH("xAG",#REF!,0),0),0)</f>
        <v>0</v>
      </c>
      <c r="S379" s="22">
        <f>IFERROR(VLOOKUP(B379,#REF!,MATCH("xAG",#REF!,0),0),0)</f>
        <v>0</v>
      </c>
      <c r="T379" s="22">
        <f>IFERROR(VLOOKUP(C379,#REF!,MATCH("xAG",#REF!,0),0),0)</f>
        <v>0</v>
      </c>
      <c r="U379" s="22">
        <f>IFERROR(VLOOKUP(D379,#REF!,MATCH("xAG",#REF!,0),0),0)</f>
        <v>0</v>
      </c>
      <c r="V379" s="92">
        <f>IFERROR(VLOOKUP($E379,OLD!$Q$1:$DZ$1000,MATCH("expected_assists",OLD!$Q$1:$DZ$1,0),0),0)</f>
        <v>1.53</v>
      </c>
      <c r="W379" s="93">
        <f>IFERROR(VLOOKUP($E379,OLD!$Q$1:$DZ$1000,MATCH("total_points",OLD!$Q$1:$DZ$1,0),0),0)</f>
        <v>149</v>
      </c>
      <c r="X379" s="27">
        <f>IFERROR(VLOOKUP(E379,OLD!$Q$1:$BZ$1000,MATCH("defensive_contribution",OLD!$Q$1:$BZ$1,0),0),"")</f>
        <v>148</v>
      </c>
      <c r="Z379" s="26" t="str">
        <f>API!O379&amp;" "&amp;API!Y379</f>
        <v>0 FALSE</v>
      </c>
      <c r="AA379" s="26">
        <f>API!AF379</f>
        <v>14</v>
      </c>
    </row>
    <row r="380" spans="1:27">
      <c r="A380" s="22" t="str">
        <f>IF([1]FINAL!A380=0,"",[1]FINAL!A380)</f>
        <v>Marc Guéhi</v>
      </c>
      <c r="B380" s="22" t="str">
        <f>IF([1]FINAL!C380=0,"",[1]FINAL!C380)</f>
        <v>Guéhi</v>
      </c>
      <c r="C380" s="22" t="str">
        <f>IF([1]FINAL!E380=0,"",[1]FINAL!E380)</f>
        <v>Guehi</v>
      </c>
      <c r="D380" s="22" t="str">
        <f>IF([1]FINAL!G380=0,"",[1]FINAL!G380)</f>
        <v>Marc Guehi</v>
      </c>
      <c r="E380" s="85">
        <f>[1]FINAL!$AO380</f>
        <v>388</v>
      </c>
      <c r="F380" s="26" t="str">
        <f>[1]FINAL!$V380</f>
        <v>MCI</v>
      </c>
      <c r="G380" s="27">
        <f>IFERROR(VLOOKUP($F380,Table2!$B$1:$C$21,MATCH("MP",Table2!$B$1:$C$1,0),0),"")</f>
        <v>38</v>
      </c>
      <c r="H380" s="23">
        <f>IFERROR(VLOOKUP(A380,PlayingTime!$B$1:$T$1001,MATCH("Min",PlayingTime!$B$2:$T$2,0),0),0)</f>
        <v>1800</v>
      </c>
      <c r="I380" s="23">
        <f>IFERROR(VLOOKUP(B380,PlayingTime!$B$1:$T$1001,MATCH("Min",PlayingTime!$B$2:$T$2,0),0),0)</f>
        <v>0</v>
      </c>
      <c r="J380" s="23">
        <f>IFERROR(VLOOKUP(C380,PlayingTime!$B$1:$T$1001,MATCH("Min",PlayingTime!$B$2:$T$2,0),0),0)</f>
        <v>0</v>
      </c>
      <c r="K380" s="23">
        <f>IFERROR(VLOOKUP(D380,PlayingTime!$B$1:$T$1001,MATCH("Min",PlayingTime!$B$2:$T$2,0),0),0)</f>
        <v>0</v>
      </c>
      <c r="L380" s="93">
        <f>IFERROR(VLOOKUP($E380,OLD!$Q$1:$DZ$1000,MATCH("minutes",OLD!$Q$1:$DZ$1,0),0),0)</f>
        <v>3150</v>
      </c>
      <c r="M380" s="22">
        <f>IFERROR(VLOOKUP(A380,#REF!,MATCH("xG",#REF!,0),0),0)</f>
        <v>0</v>
      </c>
      <c r="N380" s="22">
        <f>IFERROR(VLOOKUP(B380,#REF!,MATCH("xG",#REF!,0),0),0)</f>
        <v>0</v>
      </c>
      <c r="O380" s="22">
        <f>IFERROR(VLOOKUP(C380,#REF!,MATCH("xG",#REF!,0),0),0)</f>
        <v>0</v>
      </c>
      <c r="P380" s="22">
        <f>IFERROR(VLOOKUP(D380,#REF!,MATCH("xG",#REF!,0),0),0)</f>
        <v>0</v>
      </c>
      <c r="Q380" s="92">
        <f>IFERROR(VLOOKUP($E380,OLD!$Q$1:$DZ$1000,MATCH("expected_goals",OLD!$Q$1:$DZ$1,0),0),0)</f>
        <v>4.05</v>
      </c>
      <c r="R380" s="22">
        <f>IFERROR(VLOOKUP(A380,#REF!,MATCH("xAG",#REF!,0),0),0)</f>
        <v>0</v>
      </c>
      <c r="S380" s="22">
        <f>IFERROR(VLOOKUP(B380,#REF!,MATCH("xAG",#REF!,0),0),0)</f>
        <v>0</v>
      </c>
      <c r="T380" s="22">
        <f>IFERROR(VLOOKUP(C380,#REF!,MATCH("xAG",#REF!,0),0),0)</f>
        <v>0</v>
      </c>
      <c r="U380" s="22">
        <f>IFERROR(VLOOKUP(D380,#REF!,MATCH("xAG",#REF!,0),0),0)</f>
        <v>0</v>
      </c>
      <c r="V380" s="92">
        <f>IFERROR(VLOOKUP($E380,OLD!$Q$1:$DZ$1000,MATCH("expected_assists",OLD!$Q$1:$DZ$1,0),0),0)</f>
        <v>2.37</v>
      </c>
      <c r="W380" s="93">
        <f>IFERROR(VLOOKUP($E380,OLD!$Q$1:$DZ$1000,MATCH("total_points",OLD!$Q$1:$DZ$1,0),0),0)</f>
        <v>179</v>
      </c>
      <c r="X380" s="27">
        <f>IFERROR(VLOOKUP(E380,OLD!$Q$1:$BZ$1000,MATCH("defensive_contribution",OLD!$Q$1:$BZ$1,0),0),"")</f>
        <v>278</v>
      </c>
      <c r="Z380" s="26" t="str">
        <f>API!O380&amp;" "&amp;API!Y380</f>
        <v>0 FALSE</v>
      </c>
      <c r="AA380" s="26">
        <f>API!AF380</f>
        <v>14</v>
      </c>
    </row>
    <row r="381" spans="1:27">
      <c r="A381" s="22" t="str">
        <f>IF([1]FINAL!A381=0,"",[1]FINAL!A381)</f>
        <v>Marcos Senesi Barón</v>
      </c>
      <c r="B381" s="22" t="str">
        <f>IF([1]FINAL!C381=0,"",[1]FINAL!C381)</f>
        <v>Senesi</v>
      </c>
      <c r="C381" s="22" t="str">
        <f>IF([1]FINAL!E381=0,"",[1]FINAL!E381)</f>
        <v>Marcos Senesi</v>
      </c>
      <c r="D381" s="22" t="str">
        <f>IF([1]FINAL!G381=0,"",[1]FINAL!G381)</f>
        <v/>
      </c>
      <c r="E381" s="85">
        <f>[1]FINAL!$AO381</f>
        <v>498</v>
      </c>
      <c r="F381" s="26" t="str">
        <f>[1]FINAL!$V381</f>
        <v>TOT</v>
      </c>
      <c r="G381" s="27">
        <f>IFERROR(VLOOKUP($F381,Table2!$B$1:$C$21,MATCH("MP",Table2!$B$1:$C$1,0),0),"")</f>
        <v>38</v>
      </c>
      <c r="H381" s="23">
        <f>IFERROR(VLOOKUP(A381,PlayingTime!$B$1:$T$1001,MATCH("Min",PlayingTime!$B$2:$T$2,0),0),0)</f>
        <v>0</v>
      </c>
      <c r="I381" s="23">
        <f>IFERROR(VLOOKUP(B381,PlayingTime!$B$1:$T$1001,MATCH("Min",PlayingTime!$B$2:$T$2,0),0),0)</f>
        <v>0</v>
      </c>
      <c r="J381" s="23">
        <f>IFERROR(VLOOKUP(C381,PlayingTime!$B$1:$T$1001,MATCH("Min",PlayingTime!$B$2:$T$2,0),0),0)</f>
        <v>3288</v>
      </c>
      <c r="K381" s="23">
        <f>IFERROR(VLOOKUP(D381,PlayingTime!$B$1:$T$1001,MATCH("Min",PlayingTime!$B$2:$T$2,0),0),0)</f>
        <v>0</v>
      </c>
      <c r="L381" s="93">
        <f>IFERROR(VLOOKUP($E381,OLD!$Q$1:$DZ$1000,MATCH("minutes",OLD!$Q$1:$DZ$1,0),0),0)</f>
        <v>3288</v>
      </c>
      <c r="M381" s="22">
        <f>IFERROR(VLOOKUP(A381,#REF!,MATCH("xG",#REF!,0),0),0)</f>
        <v>0</v>
      </c>
      <c r="N381" s="22">
        <f>IFERROR(VLOOKUP(B381,#REF!,MATCH("xG",#REF!,0),0),0)</f>
        <v>0</v>
      </c>
      <c r="O381" s="22">
        <f>IFERROR(VLOOKUP(C381,#REF!,MATCH("xG",#REF!,0),0),0)</f>
        <v>0</v>
      </c>
      <c r="P381" s="22">
        <f>IFERROR(VLOOKUP(D381,#REF!,MATCH("xG",#REF!,0),0),0)</f>
        <v>0</v>
      </c>
      <c r="Q381" s="92">
        <f>IFERROR(VLOOKUP($E381,OLD!$Q$1:$DZ$1000,MATCH("expected_goals",OLD!$Q$1:$DZ$1,0),0),0)</f>
        <v>1.53</v>
      </c>
      <c r="R381" s="22">
        <f>IFERROR(VLOOKUP(A381,#REF!,MATCH("xAG",#REF!,0),0),0)</f>
        <v>0</v>
      </c>
      <c r="S381" s="22">
        <f>IFERROR(VLOOKUP(B381,#REF!,MATCH("xAG",#REF!,0),0),0)</f>
        <v>0</v>
      </c>
      <c r="T381" s="22">
        <f>IFERROR(VLOOKUP(C381,#REF!,MATCH("xAG",#REF!,0),0),0)</f>
        <v>0</v>
      </c>
      <c r="U381" s="22">
        <f>IFERROR(VLOOKUP(D381,#REF!,MATCH("xAG",#REF!,0),0),0)</f>
        <v>0</v>
      </c>
      <c r="V381" s="92">
        <f>IFERROR(VLOOKUP($E381,OLD!$Q$1:$DZ$1000,MATCH("expected_assists",OLD!$Q$1:$DZ$1,0),0),0)</f>
        <v>4.72</v>
      </c>
      <c r="W381" s="93">
        <f>IFERROR(VLOOKUP($E381,OLD!$Q$1:$DZ$1000,MATCH("total_points",OLD!$Q$1:$DZ$1,0),0),0)</f>
        <v>175</v>
      </c>
      <c r="X381" s="27">
        <f>IFERROR(VLOOKUP(E381,OLD!$Q$1:$BZ$1000,MATCH("defensive_contribution",OLD!$Q$1:$BZ$1,0),0),"")</f>
        <v>419</v>
      </c>
      <c r="Z381" s="26" t="str">
        <f>API!O381&amp;" "&amp;API!Y381</f>
        <v>0 FALSE</v>
      </c>
      <c r="AA381" s="26">
        <f>API!AF381</f>
        <v>14</v>
      </c>
    </row>
    <row r="382" spans="1:27">
      <c r="A382" s="22" t="str">
        <f>IF([1]FINAL!A382=0,"",[1]FINAL!A382)</f>
        <v>James Tarkowski</v>
      </c>
      <c r="B382" s="22" t="str">
        <f>IF([1]FINAL!C382=0,"",[1]FINAL!C382)</f>
        <v>Tarkowski</v>
      </c>
      <c r="C382" s="22" t="str">
        <f>IF([1]FINAL!E382=0,"",[1]FINAL!E382)</f>
        <v/>
      </c>
      <c r="D382" s="22" t="str">
        <f>IF([1]FINAL!G382=0,"",[1]FINAL!G382)</f>
        <v/>
      </c>
      <c r="E382" s="85">
        <f>[1]FINAL!$AO382</f>
        <v>229</v>
      </c>
      <c r="F382" s="26" t="str">
        <f>[1]FINAL!$V382</f>
        <v>EVE</v>
      </c>
      <c r="G382" s="27">
        <f>IFERROR(VLOOKUP($F382,Table2!$B$1:$C$21,MATCH("MP",Table2!$B$1:$C$1,0),0),"")</f>
        <v>38</v>
      </c>
      <c r="H382" s="23">
        <f>IFERROR(VLOOKUP(A382,PlayingTime!$B$1:$T$1001,MATCH("Min",PlayingTime!$B$2:$T$2,0),0),0)</f>
        <v>3330</v>
      </c>
      <c r="I382" s="23">
        <f>IFERROR(VLOOKUP(B382,PlayingTime!$B$1:$T$1001,MATCH("Min",PlayingTime!$B$2:$T$2,0),0),0)</f>
        <v>0</v>
      </c>
      <c r="J382" s="23">
        <f>IFERROR(VLOOKUP(C382,PlayingTime!$B$1:$T$1001,MATCH("Min",PlayingTime!$B$2:$T$2,0),0),0)</f>
        <v>0</v>
      </c>
      <c r="K382" s="23">
        <f>IFERROR(VLOOKUP(D382,PlayingTime!$B$1:$T$1001,MATCH("Min",PlayingTime!$B$2:$T$2,0),0),0)</f>
        <v>0</v>
      </c>
      <c r="L382" s="93">
        <f>IFERROR(VLOOKUP($E382,OLD!$Q$1:$DZ$1000,MATCH("minutes",OLD!$Q$1:$DZ$1,0),0),0)</f>
        <v>3330</v>
      </c>
      <c r="M382" s="22">
        <f>IFERROR(VLOOKUP(A382,#REF!,MATCH("xG",#REF!,0),0),0)</f>
        <v>0</v>
      </c>
      <c r="N382" s="22">
        <f>IFERROR(VLOOKUP(B382,#REF!,MATCH("xG",#REF!,0),0),0)</f>
        <v>0</v>
      </c>
      <c r="O382" s="22">
        <f>IFERROR(VLOOKUP(C382,#REF!,MATCH("xG",#REF!,0),0),0)</f>
        <v>0</v>
      </c>
      <c r="P382" s="22">
        <f>IFERROR(VLOOKUP(D382,#REF!,MATCH("xG",#REF!,0),0),0)</f>
        <v>0</v>
      </c>
      <c r="Q382" s="92">
        <f>IFERROR(VLOOKUP($E382,OLD!$Q$1:$DZ$1000,MATCH("expected_goals",OLD!$Q$1:$DZ$1,0),0),0)</f>
        <v>2.5299999999999998</v>
      </c>
      <c r="R382" s="22">
        <f>IFERROR(VLOOKUP(A382,#REF!,MATCH("xAG",#REF!,0),0),0)</f>
        <v>0</v>
      </c>
      <c r="S382" s="22">
        <f>IFERROR(VLOOKUP(B382,#REF!,MATCH("xAG",#REF!,0),0),0)</f>
        <v>0</v>
      </c>
      <c r="T382" s="22">
        <f>IFERROR(VLOOKUP(C382,#REF!,MATCH("xAG",#REF!,0),0),0)</f>
        <v>0</v>
      </c>
      <c r="U382" s="22">
        <f>IFERROR(VLOOKUP(D382,#REF!,MATCH("xAG",#REF!,0),0),0)</f>
        <v>0</v>
      </c>
      <c r="V382" s="92">
        <f>IFERROR(VLOOKUP($E382,OLD!$Q$1:$DZ$1000,MATCH("expected_assists",OLD!$Q$1:$DZ$1,0),0),0)</f>
        <v>2.1</v>
      </c>
      <c r="W382" s="93">
        <f>IFERROR(VLOOKUP($E382,OLD!$Q$1:$DZ$1000,MATCH("total_points",OLD!$Q$1:$DZ$1,0),0),0)</f>
        <v>170</v>
      </c>
      <c r="X382" s="27">
        <f>IFERROR(VLOOKUP(E382,OLD!$Q$1:$BZ$1000,MATCH("defensive_contribution",OLD!$Q$1:$BZ$1,0),0),"")</f>
        <v>376</v>
      </c>
      <c r="Z382" s="26" t="str">
        <f>API!O382&amp;" "&amp;API!Y382</f>
        <v>0 FALSE</v>
      </c>
      <c r="AA382" s="26">
        <f>API!AF382</f>
        <v>14</v>
      </c>
    </row>
    <row r="383" spans="1:27">
      <c r="A383" s="22" t="str">
        <f>IF([1]FINAL!A383=0,"",[1]FINAL!A383)</f>
        <v>Matheus Nunes</v>
      </c>
      <c r="B383" s="22" t="str">
        <f>IF([1]FINAL!C383=0,"",[1]FINAL!C383)</f>
        <v>Matheus N.</v>
      </c>
      <c r="C383" s="22" t="str">
        <f>IF([1]FINAL!E383=0,"",[1]FINAL!E383)</f>
        <v>Nunes</v>
      </c>
      <c r="D383" s="22" t="str">
        <f>IF([1]FINAL!G383=0,"",[1]FINAL!G383)</f>
        <v>Matheus Nunes</v>
      </c>
      <c r="E383" s="85">
        <f>[1]FINAL!$AO383</f>
        <v>389</v>
      </c>
      <c r="F383" s="26" t="str">
        <f>[1]FINAL!$V383</f>
        <v>MCI</v>
      </c>
      <c r="G383" s="27">
        <f>IFERROR(VLOOKUP($F383,Table2!$B$1:$C$21,MATCH("MP",Table2!$B$1:$C$1,0),0),"")</f>
        <v>38</v>
      </c>
      <c r="H383" s="23">
        <f>IFERROR(VLOOKUP(A383,PlayingTime!$B$1:$T$1001,MATCH("Min",PlayingTime!$B$2:$T$2,0),0),0)</f>
        <v>2862</v>
      </c>
      <c r="I383" s="23">
        <f>IFERROR(VLOOKUP(B383,PlayingTime!$B$1:$T$1001,MATCH("Min",PlayingTime!$B$2:$T$2,0),0),0)</f>
        <v>0</v>
      </c>
      <c r="J383" s="23">
        <f>IFERROR(VLOOKUP(C383,PlayingTime!$B$1:$T$1001,MATCH("Min",PlayingTime!$B$2:$T$2,0),0),0)</f>
        <v>0</v>
      </c>
      <c r="K383" s="23">
        <f>IFERROR(VLOOKUP(D383,PlayingTime!$B$1:$T$1001,MATCH("Min",PlayingTime!$B$2:$T$2,0),0),0)</f>
        <v>2862</v>
      </c>
      <c r="L383" s="93">
        <f>IFERROR(VLOOKUP($E383,OLD!$Q$1:$DZ$1000,MATCH("minutes",OLD!$Q$1:$DZ$1,0),0),0)</f>
        <v>2861</v>
      </c>
      <c r="M383" s="22">
        <f>IFERROR(VLOOKUP(A383,#REF!,MATCH("xG",#REF!,0),0),0)</f>
        <v>0</v>
      </c>
      <c r="N383" s="22">
        <f>IFERROR(VLOOKUP(B383,#REF!,MATCH("xG",#REF!,0),0),0)</f>
        <v>0</v>
      </c>
      <c r="O383" s="22">
        <f>IFERROR(VLOOKUP(C383,#REF!,MATCH("xG",#REF!,0),0),0)</f>
        <v>0</v>
      </c>
      <c r="P383" s="22">
        <f>IFERROR(VLOOKUP(D383,#REF!,MATCH("xG",#REF!,0),0),0)</f>
        <v>0</v>
      </c>
      <c r="Q383" s="92">
        <f>IFERROR(VLOOKUP($E383,OLD!$Q$1:$DZ$1000,MATCH("expected_goals",OLD!$Q$1:$DZ$1,0),0),0)</f>
        <v>0.34</v>
      </c>
      <c r="R383" s="22">
        <f>IFERROR(VLOOKUP(A383,#REF!,MATCH("xAG",#REF!,0),0),0)</f>
        <v>0</v>
      </c>
      <c r="S383" s="22">
        <f>IFERROR(VLOOKUP(B383,#REF!,MATCH("xAG",#REF!,0),0),0)</f>
        <v>0</v>
      </c>
      <c r="T383" s="22">
        <f>IFERROR(VLOOKUP(C383,#REF!,MATCH("xAG",#REF!,0),0),0)</f>
        <v>0</v>
      </c>
      <c r="U383" s="22">
        <f>IFERROR(VLOOKUP(D383,#REF!,MATCH("xAG",#REF!,0),0),0)</f>
        <v>0</v>
      </c>
      <c r="V383" s="92">
        <f>IFERROR(VLOOKUP($E383,OLD!$Q$1:$DZ$1000,MATCH("expected_assists",OLD!$Q$1:$DZ$1,0),0),0)</f>
        <v>2.23</v>
      </c>
      <c r="W383" s="93">
        <f>IFERROR(VLOOKUP($E383,OLD!$Q$1:$DZ$1000,MATCH("total_points",OLD!$Q$1:$DZ$1,0),0),0)</f>
        <v>154</v>
      </c>
      <c r="X383" s="27">
        <f>IFERROR(VLOOKUP(E383,OLD!$Q$1:$BZ$1000,MATCH("defensive_contribution",OLD!$Q$1:$BZ$1,0),0),"")</f>
        <v>195</v>
      </c>
      <c r="Z383" s="26" t="str">
        <f>API!O383&amp;" "&amp;API!Y383</f>
        <v>0 FALSE</v>
      </c>
      <c r="AA383" s="26">
        <f>API!AF383</f>
        <v>14</v>
      </c>
    </row>
    <row r="384" spans="1:27">
      <c r="A384" s="22" t="str">
        <f>IF([1]FINAL!A384=0,"",[1]FINAL!A384)</f>
        <v>Maxence Lacroix</v>
      </c>
      <c r="B384" s="22" t="str">
        <f>IF([1]FINAL!C384=0,"",[1]FINAL!C384)</f>
        <v>Lacroix</v>
      </c>
      <c r="C384" s="22" t="str">
        <f>IF([1]FINAL!E384=0,"",[1]FINAL!E384)</f>
        <v/>
      </c>
      <c r="D384" s="22" t="str">
        <f>IF([1]FINAL!G384=0,"",[1]FINAL!G384)</f>
        <v/>
      </c>
      <c r="E384" s="85">
        <f>[1]FINAL!$AO384</f>
        <v>200</v>
      </c>
      <c r="F384" s="26" t="str">
        <f>[1]FINAL!$V384</f>
        <v>CRY</v>
      </c>
      <c r="G384" s="27">
        <f>IFERROR(VLOOKUP($F384,Table2!$B$1:$C$21,MATCH("MP",Table2!$B$1:$C$1,0),0),"")</f>
        <v>38</v>
      </c>
      <c r="H384" s="23">
        <f>IFERROR(VLOOKUP(A384,PlayingTime!$B$1:$T$1001,MATCH("Min",PlayingTime!$B$2:$T$2,0),0),0)</f>
        <v>3085</v>
      </c>
      <c r="I384" s="23">
        <f>IFERROR(VLOOKUP(B384,PlayingTime!$B$1:$T$1001,MATCH("Min",PlayingTime!$B$2:$T$2,0),0),0)</f>
        <v>0</v>
      </c>
      <c r="J384" s="23">
        <f>IFERROR(VLOOKUP(C384,PlayingTime!$B$1:$T$1001,MATCH("Min",PlayingTime!$B$2:$T$2,0),0),0)</f>
        <v>0</v>
      </c>
      <c r="K384" s="23">
        <f>IFERROR(VLOOKUP(D384,PlayingTime!$B$1:$T$1001,MATCH("Min",PlayingTime!$B$2:$T$2,0),0),0)</f>
        <v>0</v>
      </c>
      <c r="L384" s="93">
        <f>IFERROR(VLOOKUP($E384,OLD!$Q$1:$DZ$1000,MATCH("minutes",OLD!$Q$1:$DZ$1,0),0),0)</f>
        <v>3085</v>
      </c>
      <c r="M384" s="22">
        <f>IFERROR(VLOOKUP(A384,#REF!,MATCH("xG",#REF!,0),0),0)</f>
        <v>0</v>
      </c>
      <c r="N384" s="22">
        <f>IFERROR(VLOOKUP(B384,#REF!,MATCH("xG",#REF!,0),0),0)</f>
        <v>0</v>
      </c>
      <c r="O384" s="22">
        <f>IFERROR(VLOOKUP(C384,#REF!,MATCH("xG",#REF!,0),0),0)</f>
        <v>0</v>
      </c>
      <c r="P384" s="22">
        <f>IFERROR(VLOOKUP(D384,#REF!,MATCH("xG",#REF!,0),0),0)</f>
        <v>0</v>
      </c>
      <c r="Q384" s="92">
        <f>IFERROR(VLOOKUP($E384,OLD!$Q$1:$DZ$1000,MATCH("expected_goals",OLD!$Q$1:$DZ$1,0),0),0)</f>
        <v>2.4500000000000002</v>
      </c>
      <c r="R384" s="22">
        <f>IFERROR(VLOOKUP(A384,#REF!,MATCH("xAG",#REF!,0),0),0)</f>
        <v>0</v>
      </c>
      <c r="S384" s="22">
        <f>IFERROR(VLOOKUP(B384,#REF!,MATCH("xAG",#REF!,0),0),0)</f>
        <v>0</v>
      </c>
      <c r="T384" s="22">
        <f>IFERROR(VLOOKUP(C384,#REF!,MATCH("xAG",#REF!,0),0),0)</f>
        <v>0</v>
      </c>
      <c r="U384" s="22">
        <f>IFERROR(VLOOKUP(D384,#REF!,MATCH("xAG",#REF!,0),0),0)</f>
        <v>0</v>
      </c>
      <c r="V384" s="92">
        <f>IFERROR(VLOOKUP($E384,OLD!$Q$1:$DZ$1000,MATCH("expected_assists",OLD!$Q$1:$DZ$1,0),0),0)</f>
        <v>0.83</v>
      </c>
      <c r="W384" s="93">
        <f>IFERROR(VLOOKUP($E384,OLD!$Q$1:$DZ$1000,MATCH("total_points",OLD!$Q$1:$DZ$1,0),0),0)</f>
        <v>154</v>
      </c>
      <c r="X384" s="27">
        <f>IFERROR(VLOOKUP(E384,OLD!$Q$1:$BZ$1000,MATCH("defensive_contribution",OLD!$Q$1:$BZ$1,0),0),"")</f>
        <v>370</v>
      </c>
      <c r="Z384" s="26" t="str">
        <f>API!O384&amp;" "&amp;API!Y384</f>
        <v>0 FALSE</v>
      </c>
      <c r="AA384" s="26">
        <f>API!AF384</f>
        <v>14</v>
      </c>
    </row>
    <row r="385" spans="1:27">
      <c r="A385" s="22" t="str">
        <f>IF([1]FINAL!A385=0,"",[1]FINAL!A385)</f>
        <v>William Saliba</v>
      </c>
      <c r="B385" s="22" t="str">
        <f>IF([1]FINAL!C385=0,"",[1]FINAL!C385)</f>
        <v>Saliba</v>
      </c>
      <c r="C385" s="22" t="str">
        <f>IF([1]FINAL!E385=0,"",[1]FINAL!E385)</f>
        <v/>
      </c>
      <c r="D385" s="22" t="str">
        <f>IF([1]FINAL!G385=0,"",[1]FINAL!G385)</f>
        <v/>
      </c>
      <c r="E385" s="85">
        <f>[1]FINAL!$AO385</f>
        <v>6</v>
      </c>
      <c r="F385" s="26" t="str">
        <f>[1]FINAL!$V385</f>
        <v>ARS</v>
      </c>
      <c r="G385" s="27">
        <f>IFERROR(VLOOKUP($F385,Table2!$B$1:$C$21,MATCH("MP",Table2!$B$1:$C$1,0),0),"")</f>
        <v>38</v>
      </c>
      <c r="H385" s="23">
        <f>IFERROR(VLOOKUP(A385,PlayingTime!$B$1:$T$1001,MATCH("Min",PlayingTime!$B$2:$T$2,0),0),0)</f>
        <v>2614</v>
      </c>
      <c r="I385" s="23">
        <f>IFERROR(VLOOKUP(B385,PlayingTime!$B$1:$T$1001,MATCH("Min",PlayingTime!$B$2:$T$2,0),0),0)</f>
        <v>0</v>
      </c>
      <c r="J385" s="23">
        <f>IFERROR(VLOOKUP(C385,PlayingTime!$B$1:$T$1001,MATCH("Min",PlayingTime!$B$2:$T$2,0),0),0)</f>
        <v>0</v>
      </c>
      <c r="K385" s="23">
        <f>IFERROR(VLOOKUP(D385,PlayingTime!$B$1:$T$1001,MATCH("Min",PlayingTime!$B$2:$T$2,0),0),0)</f>
        <v>0</v>
      </c>
      <c r="L385" s="93">
        <f>IFERROR(VLOOKUP($E385,OLD!$Q$1:$DZ$1000,MATCH("minutes",OLD!$Q$1:$DZ$1,0),0),0)</f>
        <v>2614</v>
      </c>
      <c r="M385" s="22">
        <f>IFERROR(VLOOKUP(A385,#REF!,MATCH("xG",#REF!,0),0),0)</f>
        <v>0</v>
      </c>
      <c r="N385" s="22">
        <f>IFERROR(VLOOKUP(B385,#REF!,MATCH("xG",#REF!,0),0),0)</f>
        <v>0</v>
      </c>
      <c r="O385" s="22">
        <f>IFERROR(VLOOKUP(C385,#REF!,MATCH("xG",#REF!,0),0),0)</f>
        <v>0</v>
      </c>
      <c r="P385" s="22">
        <f>IFERROR(VLOOKUP(D385,#REF!,MATCH("xG",#REF!,0),0),0)</f>
        <v>0</v>
      </c>
      <c r="Q385" s="92">
        <f>IFERROR(VLOOKUP($E385,OLD!$Q$1:$DZ$1000,MATCH("expected_goals",OLD!$Q$1:$DZ$1,0),0),0)</f>
        <v>0.88</v>
      </c>
      <c r="R385" s="22">
        <f>IFERROR(VLOOKUP(A385,#REF!,MATCH("xAG",#REF!,0),0),0)</f>
        <v>0</v>
      </c>
      <c r="S385" s="22">
        <f>IFERROR(VLOOKUP(B385,#REF!,MATCH("xAG",#REF!,0),0),0)</f>
        <v>0</v>
      </c>
      <c r="T385" s="22">
        <f>IFERROR(VLOOKUP(C385,#REF!,MATCH("xAG",#REF!,0),0),0)</f>
        <v>0</v>
      </c>
      <c r="U385" s="22">
        <f>IFERROR(VLOOKUP(D385,#REF!,MATCH("xAG",#REF!,0),0),0)</f>
        <v>0</v>
      </c>
      <c r="V385" s="92">
        <f>IFERROR(VLOOKUP($E385,OLD!$Q$1:$DZ$1000,MATCH("expected_assists",OLD!$Q$1:$DZ$1,0),0),0)</f>
        <v>1.21</v>
      </c>
      <c r="W385" s="93">
        <f>IFERROR(VLOOKUP($E385,OLD!$Q$1:$DZ$1000,MATCH("total_points",OLD!$Q$1:$DZ$1,0),0),0)</f>
        <v>137</v>
      </c>
      <c r="X385" s="27">
        <f>IFERROR(VLOOKUP(E385,OLD!$Q$1:$BZ$1000,MATCH("defensive_contribution",OLD!$Q$1:$BZ$1,0),0),"")</f>
        <v>193</v>
      </c>
      <c r="Z385" s="26" t="str">
        <f>API!O385&amp;" "&amp;API!Y385</f>
        <v>0 FALSE</v>
      </c>
      <c r="AA385" s="26">
        <f>API!AF385</f>
        <v>43</v>
      </c>
    </row>
    <row r="386" spans="1:27">
      <c r="A386" s="22" t="str">
        <f>IF([1]FINAL!A386=0,"",[1]FINAL!A386)</f>
        <v>Adrien Truffert</v>
      </c>
      <c r="B386" s="22" t="str">
        <f>IF([1]FINAL!C386=0,"",[1]FINAL!C386)</f>
        <v>Truffert</v>
      </c>
      <c r="C386" s="22" t="str">
        <f>IF([1]FINAL!E386=0,"",[1]FINAL!E386)</f>
        <v/>
      </c>
      <c r="D386" s="22" t="str">
        <f>IF([1]FINAL!G386=0,"",[1]FINAL!G386)</f>
        <v/>
      </c>
      <c r="E386" s="85">
        <f>[1]FINAL!$AO386</f>
        <v>61</v>
      </c>
      <c r="F386" s="26" t="str">
        <f>[1]FINAL!$V386</f>
        <v>BOU</v>
      </c>
      <c r="G386" s="27">
        <f>IFERROR(VLOOKUP($F386,Table2!$B$1:$C$21,MATCH("MP",Table2!$B$1:$C$1,0),0),"")</f>
        <v>38</v>
      </c>
      <c r="H386" s="23">
        <f>IFERROR(VLOOKUP(A386,PlayingTime!$B$1:$T$1001,MATCH("Min",PlayingTime!$B$2:$T$2,0),0),0)</f>
        <v>3379</v>
      </c>
      <c r="I386" s="23">
        <f>IFERROR(VLOOKUP(B386,PlayingTime!$B$1:$T$1001,MATCH("Min",PlayingTime!$B$2:$T$2,0),0),0)</f>
        <v>0</v>
      </c>
      <c r="J386" s="23">
        <f>IFERROR(VLOOKUP(C386,PlayingTime!$B$1:$T$1001,MATCH("Min",PlayingTime!$B$2:$T$2,0),0),0)</f>
        <v>0</v>
      </c>
      <c r="K386" s="23">
        <f>IFERROR(VLOOKUP(D386,PlayingTime!$B$1:$T$1001,MATCH("Min",PlayingTime!$B$2:$T$2,0),0),0)</f>
        <v>0</v>
      </c>
      <c r="L386" s="93">
        <f>IFERROR(VLOOKUP($E386,OLD!$Q$1:$DZ$1000,MATCH("minutes",OLD!$Q$1:$DZ$1,0),0),0)</f>
        <v>3378</v>
      </c>
      <c r="M386" s="22">
        <f>IFERROR(VLOOKUP(A386,#REF!,MATCH("xG",#REF!,0),0),0)</f>
        <v>0</v>
      </c>
      <c r="N386" s="22">
        <f>IFERROR(VLOOKUP(B386,#REF!,MATCH("xG",#REF!,0),0),0)</f>
        <v>0</v>
      </c>
      <c r="O386" s="22">
        <f>IFERROR(VLOOKUP(C386,#REF!,MATCH("xG",#REF!,0),0),0)</f>
        <v>0</v>
      </c>
      <c r="P386" s="22">
        <f>IFERROR(VLOOKUP(D386,#REF!,MATCH("xG",#REF!,0),0),0)</f>
        <v>0</v>
      </c>
      <c r="Q386" s="92">
        <f>IFERROR(VLOOKUP($E386,OLD!$Q$1:$DZ$1000,MATCH("expected_goals",OLD!$Q$1:$DZ$1,0),0),0)</f>
        <v>1.35</v>
      </c>
      <c r="R386" s="22">
        <f>IFERROR(VLOOKUP(A386,#REF!,MATCH("xAG",#REF!,0),0),0)</f>
        <v>0</v>
      </c>
      <c r="S386" s="22">
        <f>IFERROR(VLOOKUP(B386,#REF!,MATCH("xAG",#REF!,0),0),0)</f>
        <v>0</v>
      </c>
      <c r="T386" s="22">
        <f>IFERROR(VLOOKUP(C386,#REF!,MATCH("xAG",#REF!,0),0),0)</f>
        <v>0</v>
      </c>
      <c r="U386" s="22">
        <f>IFERROR(VLOOKUP(D386,#REF!,MATCH("xAG",#REF!,0),0),0)</f>
        <v>0</v>
      </c>
      <c r="V386" s="92">
        <f>IFERROR(VLOOKUP($E386,OLD!$Q$1:$DZ$1000,MATCH("expected_assists",OLD!$Q$1:$DZ$1,0),0),0)</f>
        <v>3.07</v>
      </c>
      <c r="W386" s="93">
        <f>IFERROR(VLOOKUP($E386,OLD!$Q$1:$DZ$1000,MATCH("total_points",OLD!$Q$1:$DZ$1,0),0),0)</f>
        <v>165</v>
      </c>
      <c r="X386" s="27">
        <f>IFERROR(VLOOKUP(E386,OLD!$Q$1:$BZ$1000,MATCH("defensive_contribution",OLD!$Q$1:$BZ$1,0),0),"")</f>
        <v>301</v>
      </c>
      <c r="Z386" s="26" t="str">
        <f>API!O386&amp;" "&amp;API!Y386</f>
        <v>0 FALSE</v>
      </c>
      <c r="AA386" s="26">
        <f>API!AF386</f>
        <v>43</v>
      </c>
    </row>
    <row r="387" spans="1:27">
      <c r="A387" s="22" t="str">
        <f>IF([1]FINAL!A387=0,"",[1]FINAL!A387)</f>
        <v>Nordi Mukiele</v>
      </c>
      <c r="B387" s="22" t="str">
        <f>IF([1]FINAL!C387=0,"",[1]FINAL!C387)</f>
        <v>Mukiele</v>
      </c>
      <c r="C387" s="22" t="str">
        <f>IF([1]FINAL!E387=0,"",[1]FINAL!E387)</f>
        <v/>
      </c>
      <c r="D387" s="22" t="str">
        <f>IF([1]FINAL!G387=0,"",[1]FINAL!G387)</f>
        <v/>
      </c>
      <c r="E387" s="85">
        <f>[1]FINAL!$AO387</f>
        <v>533</v>
      </c>
      <c r="F387" s="26" t="str">
        <f>[1]FINAL!$V387</f>
        <v>SUN</v>
      </c>
      <c r="G387" s="27">
        <f>IFERROR(VLOOKUP($F387,Table2!$B$1:$C$21,MATCH("MP",Table2!$B$1:$C$1,0),0),"")</f>
        <v>38</v>
      </c>
      <c r="H387" s="23">
        <f>IFERROR(VLOOKUP(A387,PlayingTime!$B$1:$T$1001,MATCH("Min",PlayingTime!$B$2:$T$2,0),0),0)</f>
        <v>2784</v>
      </c>
      <c r="I387" s="23">
        <f>IFERROR(VLOOKUP(B387,PlayingTime!$B$1:$T$1001,MATCH("Min",PlayingTime!$B$2:$T$2,0),0),0)</f>
        <v>0</v>
      </c>
      <c r="J387" s="23">
        <f>IFERROR(VLOOKUP(C387,PlayingTime!$B$1:$T$1001,MATCH("Min",PlayingTime!$B$2:$T$2,0),0),0)</f>
        <v>0</v>
      </c>
      <c r="K387" s="23">
        <f>IFERROR(VLOOKUP(D387,PlayingTime!$B$1:$T$1001,MATCH("Min",PlayingTime!$B$2:$T$2,0),0),0)</f>
        <v>0</v>
      </c>
      <c r="L387" s="93">
        <f>IFERROR(VLOOKUP($E387,OLD!$Q$1:$DZ$1000,MATCH("minutes",OLD!$Q$1:$DZ$1,0),0),0)</f>
        <v>2784</v>
      </c>
      <c r="M387" s="22">
        <f>IFERROR(VLOOKUP(A387,#REF!,MATCH("xG",#REF!,0),0),0)</f>
        <v>0</v>
      </c>
      <c r="N387" s="22">
        <f>IFERROR(VLOOKUP(B387,#REF!,MATCH("xG",#REF!,0),0),0)</f>
        <v>0</v>
      </c>
      <c r="O387" s="22">
        <f>IFERROR(VLOOKUP(C387,#REF!,MATCH("xG",#REF!,0),0),0)</f>
        <v>0</v>
      </c>
      <c r="P387" s="22">
        <f>IFERROR(VLOOKUP(D387,#REF!,MATCH("xG",#REF!,0),0),0)</f>
        <v>0</v>
      </c>
      <c r="Q387" s="92">
        <f>IFERROR(VLOOKUP($E387,OLD!$Q$1:$DZ$1000,MATCH("expected_goals",OLD!$Q$1:$DZ$1,0),0),0)</f>
        <v>1.62</v>
      </c>
      <c r="R387" s="22">
        <f>IFERROR(VLOOKUP(A387,#REF!,MATCH("xAG",#REF!,0),0),0)</f>
        <v>0</v>
      </c>
      <c r="S387" s="22">
        <f>IFERROR(VLOOKUP(B387,#REF!,MATCH("xAG",#REF!,0),0),0)</f>
        <v>0</v>
      </c>
      <c r="T387" s="22">
        <f>IFERROR(VLOOKUP(C387,#REF!,MATCH("xAG",#REF!,0),0),0)</f>
        <v>0</v>
      </c>
      <c r="U387" s="22">
        <f>IFERROR(VLOOKUP(D387,#REF!,MATCH("xAG",#REF!,0),0),0)</f>
        <v>0</v>
      </c>
      <c r="V387" s="92">
        <f>IFERROR(VLOOKUP($E387,OLD!$Q$1:$DZ$1000,MATCH("expected_assists",OLD!$Q$1:$DZ$1,0),0),0)</f>
        <v>2.65</v>
      </c>
      <c r="W387" s="93">
        <f>IFERROR(VLOOKUP($E387,OLD!$Q$1:$DZ$1000,MATCH("total_points",OLD!$Q$1:$DZ$1,0),0),0)</f>
        <v>151</v>
      </c>
      <c r="X387" s="27">
        <f>IFERROR(VLOOKUP(E387,OLD!$Q$1:$BZ$1000,MATCH("defensive_contribution",OLD!$Q$1:$BZ$1,0),0),"")</f>
        <v>273</v>
      </c>
      <c r="Z387" s="26" t="str">
        <f>API!O387&amp;" "&amp;API!Y387</f>
        <v>0 FALSE</v>
      </c>
      <c r="AA387" s="26">
        <f>API!AF387</f>
        <v>43</v>
      </c>
    </row>
    <row r="388" spans="1:27">
      <c r="A388" s="22" t="str">
        <f>IF([1]FINAL!A388=0,"",[1]FINAL!A388)</f>
        <v>Daniel Muñoz Mejía</v>
      </c>
      <c r="B388" s="22" t="str">
        <f>IF([1]FINAL!C388=0,"",[1]FINAL!C388)</f>
        <v>Muñoz</v>
      </c>
      <c r="C388" s="22" t="str">
        <f>IF([1]FINAL!E388=0,"",[1]FINAL!E388)</f>
        <v>Daniel Muñoz</v>
      </c>
      <c r="D388" s="22" t="str">
        <f>IF([1]FINAL!G388=0,"",[1]FINAL!G388)</f>
        <v/>
      </c>
      <c r="E388" s="85">
        <f>[1]FINAL!$AO388</f>
        <v>201</v>
      </c>
      <c r="F388" s="26" t="str">
        <f>[1]FINAL!$V388</f>
        <v>CRY</v>
      </c>
      <c r="G388" s="27">
        <f>IFERROR(VLOOKUP($F388,Table2!$B$1:$C$21,MATCH("MP",Table2!$B$1:$C$1,0),0),"")</f>
        <v>38</v>
      </c>
      <c r="H388" s="23">
        <f>IFERROR(VLOOKUP(A388,PlayingTime!$B$1:$T$1001,MATCH("Min",PlayingTime!$B$2:$T$2,0),0),0)</f>
        <v>0</v>
      </c>
      <c r="I388" s="23">
        <f>IFERROR(VLOOKUP(B388,PlayingTime!$B$1:$T$1001,MATCH("Min",PlayingTime!$B$2:$T$2,0),0),0)</f>
        <v>0</v>
      </c>
      <c r="J388" s="23">
        <f>IFERROR(VLOOKUP(C388,PlayingTime!$B$1:$T$1001,MATCH("Min",PlayingTime!$B$2:$T$2,0),0),0)</f>
        <v>2399</v>
      </c>
      <c r="K388" s="23">
        <f>IFERROR(VLOOKUP(D388,PlayingTime!$B$1:$T$1001,MATCH("Min",PlayingTime!$B$2:$T$2,0),0),0)</f>
        <v>0</v>
      </c>
      <c r="L388" s="93">
        <f>IFERROR(VLOOKUP($E388,OLD!$Q$1:$DZ$1000,MATCH("minutes",OLD!$Q$1:$DZ$1,0),0),0)</f>
        <v>2400</v>
      </c>
      <c r="M388" s="22">
        <f>IFERROR(VLOOKUP(A388,#REF!,MATCH("xG",#REF!,0),0),0)</f>
        <v>0</v>
      </c>
      <c r="N388" s="22">
        <f>IFERROR(VLOOKUP(B388,#REF!,MATCH("xG",#REF!,0),0),0)</f>
        <v>0</v>
      </c>
      <c r="O388" s="22">
        <f>IFERROR(VLOOKUP(C388,#REF!,MATCH("xG",#REF!,0),0),0)</f>
        <v>0</v>
      </c>
      <c r="P388" s="22">
        <f>IFERROR(VLOOKUP(D388,#REF!,MATCH("xG",#REF!,0),0),0)</f>
        <v>0</v>
      </c>
      <c r="Q388" s="92">
        <f>IFERROR(VLOOKUP($E388,OLD!$Q$1:$DZ$1000,MATCH("expected_goals",OLD!$Q$1:$DZ$1,0),0),0)</f>
        <v>2.4500000000000002</v>
      </c>
      <c r="R388" s="22">
        <f>IFERROR(VLOOKUP(A388,#REF!,MATCH("xAG",#REF!,0),0),0)</f>
        <v>0</v>
      </c>
      <c r="S388" s="22">
        <f>IFERROR(VLOOKUP(B388,#REF!,MATCH("xAG",#REF!,0),0),0)</f>
        <v>0</v>
      </c>
      <c r="T388" s="22">
        <f>IFERROR(VLOOKUP(C388,#REF!,MATCH("xAG",#REF!,0),0),0)</f>
        <v>0</v>
      </c>
      <c r="U388" s="22">
        <f>IFERROR(VLOOKUP(D388,#REF!,MATCH("xAG",#REF!,0),0),0)</f>
        <v>0</v>
      </c>
      <c r="V388" s="92">
        <f>IFERROR(VLOOKUP($E388,OLD!$Q$1:$DZ$1000,MATCH("expected_assists",OLD!$Q$1:$DZ$1,0),0),0)</f>
        <v>3.94</v>
      </c>
      <c r="W388" s="93">
        <f>IFERROR(VLOOKUP($E388,OLD!$Q$1:$DZ$1000,MATCH("total_points",OLD!$Q$1:$DZ$1,0),0),0)</f>
        <v>136</v>
      </c>
      <c r="X388" s="27">
        <f>IFERROR(VLOOKUP(E388,OLD!$Q$1:$BZ$1000,MATCH("defensive_contribution",OLD!$Q$1:$BZ$1,0),0),"")</f>
        <v>196</v>
      </c>
      <c r="Z388" s="26" t="str">
        <f>API!O388&amp;" "&amp;API!Y388</f>
        <v>0 FALSE</v>
      </c>
      <c r="AA388" s="26">
        <f>API!AF388</f>
        <v>43</v>
      </c>
    </row>
    <row r="389" spans="1:27">
      <c r="A389" s="22" t="str">
        <f>IF([1]FINAL!A389=0,"",[1]FINAL!A389)</f>
        <v>Trevoh Chalobah</v>
      </c>
      <c r="B389" s="22" t="str">
        <f>IF([1]FINAL!C389=0,"",[1]FINAL!C389)</f>
        <v>Chalobah</v>
      </c>
      <c r="C389" s="22" t="str">
        <f>IF([1]FINAL!E389=0,"",[1]FINAL!E389)</f>
        <v/>
      </c>
      <c r="D389" s="22" t="str">
        <f>IF([1]FINAL!G389=0,"",[1]FINAL!G389)</f>
        <v/>
      </c>
      <c r="E389" s="85">
        <f>[1]FINAL!$AO389</f>
        <v>143</v>
      </c>
      <c r="F389" s="26" t="str">
        <f>[1]FINAL!$V389</f>
        <v>CHE</v>
      </c>
      <c r="G389" s="27">
        <f>IFERROR(VLOOKUP($F389,Table2!$B$1:$C$21,MATCH("MP",Table2!$B$1:$C$1,0),0),"")</f>
        <v>38</v>
      </c>
      <c r="H389" s="23">
        <f>IFERROR(VLOOKUP(A389,PlayingTime!$B$1:$T$1001,MATCH("Min",PlayingTime!$B$2:$T$2,0),0),0)</f>
        <v>2783</v>
      </c>
      <c r="I389" s="23">
        <f>IFERROR(VLOOKUP(B389,PlayingTime!$B$1:$T$1001,MATCH("Min",PlayingTime!$B$2:$T$2,0),0),0)</f>
        <v>0</v>
      </c>
      <c r="J389" s="23">
        <f>IFERROR(VLOOKUP(C389,PlayingTime!$B$1:$T$1001,MATCH("Min",PlayingTime!$B$2:$T$2,0),0),0)</f>
        <v>0</v>
      </c>
      <c r="K389" s="23">
        <f>IFERROR(VLOOKUP(D389,PlayingTime!$B$1:$T$1001,MATCH("Min",PlayingTime!$B$2:$T$2,0),0),0)</f>
        <v>0</v>
      </c>
      <c r="L389" s="93">
        <f>IFERROR(VLOOKUP($E389,OLD!$Q$1:$DZ$1000,MATCH("minutes",OLD!$Q$1:$DZ$1,0),0),0)</f>
        <v>2780</v>
      </c>
      <c r="M389" s="22">
        <f>IFERROR(VLOOKUP(A389,#REF!,MATCH("xG",#REF!,0),0),0)</f>
        <v>0</v>
      </c>
      <c r="N389" s="22">
        <f>IFERROR(VLOOKUP(B389,#REF!,MATCH("xG",#REF!,0),0),0)</f>
        <v>0</v>
      </c>
      <c r="O389" s="22">
        <f>IFERROR(VLOOKUP(C389,#REF!,MATCH("xG",#REF!,0),0),0)</f>
        <v>0</v>
      </c>
      <c r="P389" s="22">
        <f>IFERROR(VLOOKUP(D389,#REF!,MATCH("xG",#REF!,0),0),0)</f>
        <v>0</v>
      </c>
      <c r="Q389" s="92">
        <f>IFERROR(VLOOKUP($E389,OLD!$Q$1:$DZ$1000,MATCH("expected_goals",OLD!$Q$1:$DZ$1,0),0),0)</f>
        <v>1.44</v>
      </c>
      <c r="R389" s="22">
        <f>IFERROR(VLOOKUP(A389,#REF!,MATCH("xAG",#REF!,0),0),0)</f>
        <v>0</v>
      </c>
      <c r="S389" s="22">
        <f>IFERROR(VLOOKUP(B389,#REF!,MATCH("xAG",#REF!,0),0),0)</f>
        <v>0</v>
      </c>
      <c r="T389" s="22">
        <f>IFERROR(VLOOKUP(C389,#REF!,MATCH("xAG",#REF!,0),0),0)</f>
        <v>0</v>
      </c>
      <c r="U389" s="22">
        <f>IFERROR(VLOOKUP(D389,#REF!,MATCH("xAG",#REF!,0),0),0)</f>
        <v>0</v>
      </c>
      <c r="V389" s="92">
        <f>IFERROR(VLOOKUP($E389,OLD!$Q$1:$DZ$1000,MATCH("expected_assists",OLD!$Q$1:$DZ$1,0),0),0)</f>
        <v>1.03</v>
      </c>
      <c r="W389" s="93">
        <f>IFERROR(VLOOKUP($E389,OLD!$Q$1:$DZ$1000,MATCH("total_points",OLD!$Q$1:$DZ$1,0),0),0)</f>
        <v>136</v>
      </c>
      <c r="X389" s="27">
        <f>IFERROR(VLOOKUP(E389,OLD!$Q$1:$BZ$1000,MATCH("defensive_contribution",OLD!$Q$1:$BZ$1,0),0),"")</f>
        <v>265</v>
      </c>
      <c r="Z389" s="26" t="str">
        <f>API!O389&amp;" "&amp;API!Y389</f>
        <v>0 FALSE</v>
      </c>
      <c r="AA389" s="26">
        <f>API!AF389</f>
        <v>43</v>
      </c>
    </row>
    <row r="390" spans="1:27">
      <c r="A390" s="22" t="str">
        <f>IF([1]FINAL!A390=0,"",[1]FINAL!A390)</f>
        <v>Nathan Collins</v>
      </c>
      <c r="B390" s="22" t="str">
        <f>IF([1]FINAL!C390=0,"",[1]FINAL!C390)</f>
        <v>Collins</v>
      </c>
      <c r="C390" s="22" t="str">
        <f>IF([1]FINAL!E390=0,"",[1]FINAL!E390)</f>
        <v/>
      </c>
      <c r="D390" s="22" t="str">
        <f>IF([1]FINAL!G390=0,"",[1]FINAL!G390)</f>
        <v/>
      </c>
      <c r="E390" s="85">
        <f>[1]FINAL!$AO390</f>
        <v>84</v>
      </c>
      <c r="F390" s="26" t="str">
        <f>[1]FINAL!$V390</f>
        <v>BRE</v>
      </c>
      <c r="G390" s="27">
        <f>IFERROR(VLOOKUP($F390,Table2!$B$1:$C$21,MATCH("MP",Table2!$B$1:$C$1,0),0),"")</f>
        <v>38</v>
      </c>
      <c r="H390" s="23">
        <f>IFERROR(VLOOKUP(A390,PlayingTime!$B$1:$T$1001,MATCH("Min",PlayingTime!$B$2:$T$2,0),0),0)</f>
        <v>2975</v>
      </c>
      <c r="I390" s="23">
        <f>IFERROR(VLOOKUP(B390,PlayingTime!$B$1:$T$1001,MATCH("Min",PlayingTime!$B$2:$T$2,0),0),0)</f>
        <v>0</v>
      </c>
      <c r="J390" s="23">
        <f>IFERROR(VLOOKUP(C390,PlayingTime!$B$1:$T$1001,MATCH("Min",PlayingTime!$B$2:$T$2,0),0),0)</f>
        <v>0</v>
      </c>
      <c r="K390" s="23">
        <f>IFERROR(VLOOKUP(D390,PlayingTime!$B$1:$T$1001,MATCH("Min",PlayingTime!$B$2:$T$2,0),0),0)</f>
        <v>0</v>
      </c>
      <c r="L390" s="93">
        <f>IFERROR(VLOOKUP($E390,OLD!$Q$1:$DZ$1000,MATCH("minutes",OLD!$Q$1:$DZ$1,0),0),0)</f>
        <v>2971</v>
      </c>
      <c r="M390" s="22">
        <f>IFERROR(VLOOKUP(A390,#REF!,MATCH("xG",#REF!,0),0),0)</f>
        <v>0</v>
      </c>
      <c r="N390" s="22">
        <f>IFERROR(VLOOKUP(B390,#REF!,MATCH("xG",#REF!,0),0),0)</f>
        <v>0</v>
      </c>
      <c r="O390" s="22">
        <f>IFERROR(VLOOKUP(C390,#REF!,MATCH("xG",#REF!,0),0),0)</f>
        <v>0</v>
      </c>
      <c r="P390" s="22">
        <f>IFERROR(VLOOKUP(D390,#REF!,MATCH("xG",#REF!,0),0),0)</f>
        <v>0</v>
      </c>
      <c r="Q390" s="92">
        <f>IFERROR(VLOOKUP($E390,OLD!$Q$1:$DZ$1000,MATCH("expected_goals",OLD!$Q$1:$DZ$1,0),0),0)</f>
        <v>2.2400000000000002</v>
      </c>
      <c r="R390" s="22">
        <f>IFERROR(VLOOKUP(A390,#REF!,MATCH("xAG",#REF!,0),0),0)</f>
        <v>0</v>
      </c>
      <c r="S390" s="22">
        <f>IFERROR(VLOOKUP(B390,#REF!,MATCH("xAG",#REF!,0),0),0)</f>
        <v>0</v>
      </c>
      <c r="T390" s="22">
        <f>IFERROR(VLOOKUP(C390,#REF!,MATCH("xAG",#REF!,0),0),0)</f>
        <v>0</v>
      </c>
      <c r="U390" s="22">
        <f>IFERROR(VLOOKUP(D390,#REF!,MATCH("xAG",#REF!,0),0),0)</f>
        <v>0</v>
      </c>
      <c r="V390" s="92">
        <f>IFERROR(VLOOKUP($E390,OLD!$Q$1:$DZ$1000,MATCH("expected_assists",OLD!$Q$1:$DZ$1,0),0),0)</f>
        <v>1.71</v>
      </c>
      <c r="W390" s="93">
        <f>IFERROR(VLOOKUP($E390,OLD!$Q$1:$DZ$1000,MATCH("total_points",OLD!$Q$1:$DZ$1,0),0),0)</f>
        <v>129</v>
      </c>
      <c r="X390" s="27">
        <f>IFERROR(VLOOKUP(E390,OLD!$Q$1:$BZ$1000,MATCH("defensive_contribution",OLD!$Q$1:$BZ$1,0),0),"")</f>
        <v>319</v>
      </c>
      <c r="Z390" s="26" t="str">
        <f>API!O390&amp;" "&amp;API!Y390</f>
        <v>0 FALSE</v>
      </c>
      <c r="AA390" s="26">
        <f>API!AF390</f>
        <v>43</v>
      </c>
    </row>
    <row r="391" spans="1:27">
      <c r="A391" s="22" t="str">
        <f>IF([1]FINAL!A391=0,"",[1]FINAL!A391)</f>
        <v>Nikola Milenković</v>
      </c>
      <c r="B391" s="22" t="str">
        <f>IF([1]FINAL!C391=0,"",[1]FINAL!C391)</f>
        <v>Milenković</v>
      </c>
      <c r="C391" s="22" t="str">
        <f>IF([1]FINAL!E391=0,"",[1]FINAL!E391)</f>
        <v/>
      </c>
      <c r="D391" s="22" t="str">
        <f>IF([1]FINAL!G391=0,"",[1]FINAL!G391)</f>
        <v/>
      </c>
      <c r="E391" s="85">
        <f>[1]FINAL!$AO391</f>
        <v>471</v>
      </c>
      <c r="F391" s="26" t="str">
        <f>[1]FINAL!$V391</f>
        <v>NFO</v>
      </c>
      <c r="G391" s="27">
        <f>IFERROR(VLOOKUP($F391,Table2!$B$1:$C$21,MATCH("MP",Table2!$B$1:$C$1,0),0),"")</f>
        <v>38</v>
      </c>
      <c r="H391" s="23">
        <f>IFERROR(VLOOKUP(A391,PlayingTime!$B$1:$T$1001,MATCH("Min",PlayingTime!$B$2:$T$2,0),0),0)</f>
        <v>3375</v>
      </c>
      <c r="I391" s="23">
        <f>IFERROR(VLOOKUP(B391,PlayingTime!$B$1:$T$1001,MATCH("Min",PlayingTime!$B$2:$T$2,0),0),0)</f>
        <v>0</v>
      </c>
      <c r="J391" s="23">
        <f>IFERROR(VLOOKUP(C391,PlayingTime!$B$1:$T$1001,MATCH("Min",PlayingTime!$B$2:$T$2,0),0),0)</f>
        <v>0</v>
      </c>
      <c r="K391" s="23">
        <f>IFERROR(VLOOKUP(D391,PlayingTime!$B$1:$T$1001,MATCH("Min",PlayingTime!$B$2:$T$2,0),0),0)</f>
        <v>0</v>
      </c>
      <c r="L391" s="93">
        <f>IFERROR(VLOOKUP($E391,OLD!$Q$1:$DZ$1000,MATCH("minutes",OLD!$Q$1:$DZ$1,0),0),0)</f>
        <v>3375</v>
      </c>
      <c r="M391" s="22">
        <f>IFERROR(VLOOKUP(A391,#REF!,MATCH("xG",#REF!,0),0),0)</f>
        <v>0</v>
      </c>
      <c r="N391" s="22">
        <f>IFERROR(VLOOKUP(B391,#REF!,MATCH("xG",#REF!,0),0),0)</f>
        <v>0</v>
      </c>
      <c r="O391" s="22">
        <f>IFERROR(VLOOKUP(C391,#REF!,MATCH("xG",#REF!,0),0),0)</f>
        <v>0</v>
      </c>
      <c r="P391" s="22">
        <f>IFERROR(VLOOKUP(D391,#REF!,MATCH("xG",#REF!,0),0),0)</f>
        <v>0</v>
      </c>
      <c r="Q391" s="92">
        <f>IFERROR(VLOOKUP($E391,OLD!$Q$1:$DZ$1000,MATCH("expected_goals",OLD!$Q$1:$DZ$1,0),0),0)</f>
        <v>0.83</v>
      </c>
      <c r="R391" s="22">
        <f>IFERROR(VLOOKUP(A391,#REF!,MATCH("xAG",#REF!,0),0),0)</f>
        <v>0</v>
      </c>
      <c r="S391" s="22">
        <f>IFERROR(VLOOKUP(B391,#REF!,MATCH("xAG",#REF!,0),0),0)</f>
        <v>0</v>
      </c>
      <c r="T391" s="22">
        <f>IFERROR(VLOOKUP(C391,#REF!,MATCH("xAG",#REF!,0),0),0)</f>
        <v>0</v>
      </c>
      <c r="U391" s="22">
        <f>IFERROR(VLOOKUP(D391,#REF!,MATCH("xAG",#REF!,0),0),0)</f>
        <v>0</v>
      </c>
      <c r="V391" s="92">
        <f>IFERROR(VLOOKUP($E391,OLD!$Q$1:$DZ$1000,MATCH("expected_assists",OLD!$Q$1:$DZ$1,0),0),0)</f>
        <v>0.68</v>
      </c>
      <c r="W391" s="93">
        <f>IFERROR(VLOOKUP($E391,OLD!$Q$1:$DZ$1000,MATCH("total_points",OLD!$Q$1:$DZ$1,0),0),0)</f>
        <v>119</v>
      </c>
      <c r="X391" s="27">
        <f>IFERROR(VLOOKUP(E391,OLD!$Q$1:$BZ$1000,MATCH("defensive_contribution",OLD!$Q$1:$BZ$1,0),0),"")</f>
        <v>311</v>
      </c>
      <c r="Z391" s="26" t="str">
        <f>API!O391&amp;" "&amp;API!Y391</f>
        <v>0 FALSE</v>
      </c>
      <c r="AA391" s="26">
        <f>API!AF391</f>
        <v>43</v>
      </c>
    </row>
    <row r="392" spans="1:27">
      <c r="A392" s="22" t="str">
        <f>IF([1]FINAL!A392=0,"",[1]FINAL!A392)</f>
        <v>Pedro Porro Sauceda</v>
      </c>
      <c r="B392" s="22" t="str">
        <f>IF([1]FINAL!C392=0,"",[1]FINAL!C392)</f>
        <v>Pedro Porro</v>
      </c>
      <c r="C392" s="22" t="str">
        <f>IF([1]FINAL!E392=0,"",[1]FINAL!E392)</f>
        <v/>
      </c>
      <c r="D392" s="22" t="str">
        <f>IF([1]FINAL!G392=0,"",[1]FINAL!G392)</f>
        <v/>
      </c>
      <c r="E392" s="85">
        <f>[1]FINAL!$AO392</f>
        <v>499</v>
      </c>
      <c r="F392" s="26" t="str">
        <f>[1]FINAL!$V392</f>
        <v>TOT</v>
      </c>
      <c r="G392" s="27">
        <f>IFERROR(VLOOKUP($F392,Table2!$B$1:$C$21,MATCH("MP",Table2!$B$1:$C$1,0),0),"")</f>
        <v>38</v>
      </c>
      <c r="H392" s="23">
        <f>IFERROR(VLOOKUP(A392,PlayingTime!$B$1:$T$1001,MATCH("Min",PlayingTime!$B$2:$T$2,0),0),0)</f>
        <v>0</v>
      </c>
      <c r="I392" s="23">
        <f>IFERROR(VLOOKUP(B392,PlayingTime!$B$1:$T$1001,MATCH("Min",PlayingTime!$B$2:$T$2,0),0),0)</f>
        <v>2796</v>
      </c>
      <c r="J392" s="23">
        <f>IFERROR(VLOOKUP(C392,PlayingTime!$B$1:$T$1001,MATCH("Min",PlayingTime!$B$2:$T$2,0),0),0)</f>
        <v>0</v>
      </c>
      <c r="K392" s="23">
        <f>IFERROR(VLOOKUP(D392,PlayingTime!$B$1:$T$1001,MATCH("Min",PlayingTime!$B$2:$T$2,0),0),0)</f>
        <v>0</v>
      </c>
      <c r="L392" s="93">
        <f>IFERROR(VLOOKUP($E392,OLD!$Q$1:$DZ$1000,MATCH("minutes",OLD!$Q$1:$DZ$1,0),0),0)</f>
        <v>2793</v>
      </c>
      <c r="M392" s="22">
        <f>IFERROR(VLOOKUP(A392,#REF!,MATCH("xG",#REF!,0),0),0)</f>
        <v>0</v>
      </c>
      <c r="N392" s="22">
        <f>IFERROR(VLOOKUP(B392,#REF!,MATCH("xG",#REF!,0),0),0)</f>
        <v>0</v>
      </c>
      <c r="O392" s="22">
        <f>IFERROR(VLOOKUP(C392,#REF!,MATCH("xG",#REF!,0),0),0)</f>
        <v>0</v>
      </c>
      <c r="P392" s="22">
        <f>IFERROR(VLOOKUP(D392,#REF!,MATCH("xG",#REF!,0),0),0)</f>
        <v>0</v>
      </c>
      <c r="Q392" s="92">
        <f>IFERROR(VLOOKUP($E392,OLD!$Q$1:$DZ$1000,MATCH("expected_goals",OLD!$Q$1:$DZ$1,0),0),0)</f>
        <v>1.05</v>
      </c>
      <c r="R392" s="22">
        <f>IFERROR(VLOOKUP(A392,#REF!,MATCH("xAG",#REF!,0),0),0)</f>
        <v>0</v>
      </c>
      <c r="S392" s="22">
        <f>IFERROR(VLOOKUP(B392,#REF!,MATCH("xAG",#REF!,0),0),0)</f>
        <v>0</v>
      </c>
      <c r="T392" s="22">
        <f>IFERROR(VLOOKUP(C392,#REF!,MATCH("xAG",#REF!,0),0),0)</f>
        <v>0</v>
      </c>
      <c r="U392" s="22">
        <f>IFERROR(VLOOKUP(D392,#REF!,MATCH("xAG",#REF!,0),0),0)</f>
        <v>0</v>
      </c>
      <c r="V392" s="92">
        <f>IFERROR(VLOOKUP($E392,OLD!$Q$1:$DZ$1000,MATCH("expected_assists",OLD!$Q$1:$DZ$1,0),0),0)</f>
        <v>4.37</v>
      </c>
      <c r="W392" s="93">
        <f>IFERROR(VLOOKUP($E392,OLD!$Q$1:$DZ$1000,MATCH("total_points",OLD!$Q$1:$DZ$1,0),0),0)</f>
        <v>117</v>
      </c>
      <c r="X392" s="27">
        <f>IFERROR(VLOOKUP(E392,OLD!$Q$1:$BZ$1000,MATCH("defensive_contribution",OLD!$Q$1:$BZ$1,0),0),"")</f>
        <v>218</v>
      </c>
      <c r="Z392" s="26" t="str">
        <f>API!O392&amp;" "&amp;API!Y392</f>
        <v>0 FALSE</v>
      </c>
      <c r="AA392" s="26">
        <f>API!AF392</f>
        <v>43</v>
      </c>
    </row>
    <row r="393" spans="1:27">
      <c r="A393" s="22" t="str">
        <f>IF([1]FINAL!A393=0,"",[1]FINAL!A393)</f>
        <v>Reece James</v>
      </c>
      <c r="B393" s="22" t="str">
        <f>IF([1]FINAL!C393=0,"",[1]FINAL!C393)</f>
        <v>James</v>
      </c>
      <c r="C393" s="22" t="str">
        <f>IF([1]FINAL!E393=0,"",[1]FINAL!E393)</f>
        <v>R James</v>
      </c>
      <c r="D393" s="22" t="str">
        <f>IF([1]FINAL!G393=0,"",[1]FINAL!G393)</f>
        <v/>
      </c>
      <c r="E393" s="85">
        <f>[1]FINAL!$AO393</f>
        <v>142</v>
      </c>
      <c r="F393" s="26" t="str">
        <f>[1]FINAL!$V393</f>
        <v>CHE</v>
      </c>
      <c r="G393" s="27">
        <f>IFERROR(VLOOKUP($F393,Table2!$B$1:$C$21,MATCH("MP",Table2!$B$1:$C$1,0),0),"")</f>
        <v>38</v>
      </c>
      <c r="H393" s="23">
        <f>IFERROR(VLOOKUP(A393,PlayingTime!$B$1:$T$1001,MATCH("Min",PlayingTime!$B$2:$T$2,0),0),0)</f>
        <v>1963</v>
      </c>
      <c r="I393" s="23">
        <f>IFERROR(VLOOKUP(B393,PlayingTime!$B$1:$T$1001,MATCH("Min",PlayingTime!$B$2:$T$2,0),0),0)</f>
        <v>0</v>
      </c>
      <c r="J393" s="23">
        <f>IFERROR(VLOOKUP(C393,PlayingTime!$B$1:$T$1001,MATCH("Min",PlayingTime!$B$2:$T$2,0),0),0)</f>
        <v>0</v>
      </c>
      <c r="K393" s="23">
        <f>IFERROR(VLOOKUP(D393,PlayingTime!$B$1:$T$1001,MATCH("Min",PlayingTime!$B$2:$T$2,0),0),0)</f>
        <v>0</v>
      </c>
      <c r="L393" s="93">
        <f>IFERROR(VLOOKUP($E393,OLD!$Q$1:$DZ$1000,MATCH("minutes",OLD!$Q$1:$DZ$1,0),0),0)</f>
        <v>1957</v>
      </c>
      <c r="M393" s="22">
        <f>IFERROR(VLOOKUP(A393,#REF!,MATCH("xG",#REF!,0),0),0)</f>
        <v>0</v>
      </c>
      <c r="N393" s="22">
        <f>IFERROR(VLOOKUP(B393,#REF!,MATCH("xG",#REF!,0),0),0)</f>
        <v>0</v>
      </c>
      <c r="O393" s="22">
        <f>IFERROR(VLOOKUP(C393,#REF!,MATCH("xG",#REF!,0),0),0)</f>
        <v>0</v>
      </c>
      <c r="P393" s="22">
        <f>IFERROR(VLOOKUP(D393,#REF!,MATCH("xG",#REF!,0),0),0)</f>
        <v>0</v>
      </c>
      <c r="Q393" s="92">
        <f>IFERROR(VLOOKUP($E393,OLD!$Q$1:$DZ$1000,MATCH("expected_goals",OLD!$Q$1:$DZ$1,0),0),0)</f>
        <v>1.04</v>
      </c>
      <c r="R393" s="22">
        <f>IFERROR(VLOOKUP(A393,#REF!,MATCH("xAG",#REF!,0),0),0)</f>
        <v>0</v>
      </c>
      <c r="S393" s="22">
        <f>IFERROR(VLOOKUP(B393,#REF!,MATCH("xAG",#REF!,0),0),0)</f>
        <v>0</v>
      </c>
      <c r="T393" s="22">
        <f>IFERROR(VLOOKUP(C393,#REF!,MATCH("xAG",#REF!,0),0),0)</f>
        <v>0</v>
      </c>
      <c r="U393" s="22">
        <f>IFERROR(VLOOKUP(D393,#REF!,MATCH("xAG",#REF!,0),0),0)</f>
        <v>0</v>
      </c>
      <c r="V393" s="92">
        <f>IFERROR(VLOOKUP($E393,OLD!$Q$1:$DZ$1000,MATCH("expected_assists",OLD!$Q$1:$DZ$1,0),0),0)</f>
        <v>3.2</v>
      </c>
      <c r="W393" s="93">
        <f>IFERROR(VLOOKUP($E393,OLD!$Q$1:$DZ$1000,MATCH("total_points",OLD!$Q$1:$DZ$1,0),0),0)</f>
        <v>115</v>
      </c>
      <c r="X393" s="27">
        <f>IFERROR(VLOOKUP(E393,OLD!$Q$1:$BZ$1000,MATCH("defensive_contribution",OLD!$Q$1:$BZ$1,0),0),"")</f>
        <v>128</v>
      </c>
      <c r="Z393" s="26" t="str">
        <f>API!O393&amp;" "&amp;API!Y393</f>
        <v>0 FALSE</v>
      </c>
      <c r="AA393" s="26">
        <f>API!AF393</f>
        <v>43</v>
      </c>
    </row>
    <row r="394" spans="1:27">
      <c r="A394" s="22" t="str">
        <f>IF([1]FINAL!A394=0,"",[1]FINAL!A394)</f>
        <v>Rúben dos Santos Gato Alves Dias</v>
      </c>
      <c r="B394" s="22" t="str">
        <f>IF([1]FINAL!C394=0,"",[1]FINAL!C394)</f>
        <v>Rúben</v>
      </c>
      <c r="C394" s="22" t="str">
        <f>IF([1]FINAL!E394=0,"",[1]FINAL!E394)</f>
        <v>Ruben Dias</v>
      </c>
      <c r="D394" s="22" t="str">
        <f>IF([1]FINAL!G394=0,"",[1]FINAL!G394)</f>
        <v>Rúben Dias</v>
      </c>
      <c r="E394" s="85">
        <f>[1]FINAL!$AO394</f>
        <v>390</v>
      </c>
      <c r="F394" s="26" t="str">
        <f>[1]FINAL!$V394</f>
        <v>MCI</v>
      </c>
      <c r="G394" s="27">
        <f>IFERROR(VLOOKUP($F394,Table2!$B$1:$C$21,MATCH("MP",Table2!$B$1:$C$1,0),0),"")</f>
        <v>38</v>
      </c>
      <c r="H394" s="23">
        <f>IFERROR(VLOOKUP(A394,PlayingTime!$B$1:$T$1001,MATCH("Min",PlayingTime!$B$2:$T$2,0),0),0)</f>
        <v>0</v>
      </c>
      <c r="I394" s="23">
        <f>IFERROR(VLOOKUP(B394,PlayingTime!$B$1:$T$1001,MATCH("Min",PlayingTime!$B$2:$T$2,0),0),0)</f>
        <v>0</v>
      </c>
      <c r="J394" s="23">
        <f>IFERROR(VLOOKUP(C394,PlayingTime!$B$1:$T$1001,MATCH("Min",PlayingTime!$B$2:$T$2,0),0),0)</f>
        <v>0</v>
      </c>
      <c r="K394" s="23">
        <f>IFERROR(VLOOKUP(D394,PlayingTime!$B$1:$T$1001,MATCH("Min",PlayingTime!$B$2:$T$2,0),0),0)</f>
        <v>2141</v>
      </c>
      <c r="L394" s="93">
        <f>IFERROR(VLOOKUP($E394,OLD!$Q$1:$DZ$1000,MATCH("minutes",OLD!$Q$1:$DZ$1,0),0),0)</f>
        <v>2139</v>
      </c>
      <c r="M394" s="22">
        <f>IFERROR(VLOOKUP(A394,#REF!,MATCH("xG",#REF!,0),0),0)</f>
        <v>0</v>
      </c>
      <c r="N394" s="22">
        <f>IFERROR(VLOOKUP(B394,#REF!,MATCH("xG",#REF!,0),0),0)</f>
        <v>0</v>
      </c>
      <c r="O394" s="22">
        <f>IFERROR(VLOOKUP(C394,#REF!,MATCH("xG",#REF!,0),0),0)</f>
        <v>0</v>
      </c>
      <c r="P394" s="22">
        <f>IFERROR(VLOOKUP(D394,#REF!,MATCH("xG",#REF!,0),0),0)</f>
        <v>0</v>
      </c>
      <c r="Q394" s="92">
        <f>IFERROR(VLOOKUP($E394,OLD!$Q$1:$DZ$1000,MATCH("expected_goals",OLD!$Q$1:$DZ$1,0),0),0)</f>
        <v>0.56999999999999995</v>
      </c>
      <c r="R394" s="22">
        <f>IFERROR(VLOOKUP(A394,#REF!,MATCH("xAG",#REF!,0),0),0)</f>
        <v>0</v>
      </c>
      <c r="S394" s="22">
        <f>IFERROR(VLOOKUP(B394,#REF!,MATCH("xAG",#REF!,0),0),0)</f>
        <v>0</v>
      </c>
      <c r="T394" s="22">
        <f>IFERROR(VLOOKUP(C394,#REF!,MATCH("xAG",#REF!,0),0),0)</f>
        <v>0</v>
      </c>
      <c r="U394" s="22">
        <f>IFERROR(VLOOKUP(D394,#REF!,MATCH("xAG",#REF!,0),0),0)</f>
        <v>0</v>
      </c>
      <c r="V394" s="92">
        <f>IFERROR(VLOOKUP($E394,OLD!$Q$1:$DZ$1000,MATCH("expected_assists",OLD!$Q$1:$DZ$1,0),0),0)</f>
        <v>0.65</v>
      </c>
      <c r="W394" s="93">
        <f>IFERROR(VLOOKUP($E394,OLD!$Q$1:$DZ$1000,MATCH("total_points",OLD!$Q$1:$DZ$1,0),0),0)</f>
        <v>113</v>
      </c>
      <c r="X394" s="27">
        <f>IFERROR(VLOOKUP(E394,OLD!$Q$1:$BZ$1000,MATCH("defensive_contribution",OLD!$Q$1:$BZ$1,0),0),"")</f>
        <v>167</v>
      </c>
      <c r="Z394" s="26" t="str">
        <f>API!O394&amp;" "&amp;API!Y394</f>
        <v>0 FALSE</v>
      </c>
      <c r="AA394" s="26">
        <f>API!AF394</f>
        <v>43</v>
      </c>
    </row>
    <row r="395" spans="1:27">
      <c r="A395" s="22" t="str">
        <f>IF([1]FINAL!A395=0,"",[1]FINAL!A395)</f>
        <v>James Hill</v>
      </c>
      <c r="B395" s="22" t="str">
        <f>IF([1]FINAL!C395=0,"",[1]FINAL!C395)</f>
        <v>Hill</v>
      </c>
      <c r="C395" s="22" t="str">
        <f>IF([1]FINAL!E395=0,"",[1]FINAL!E395)</f>
        <v/>
      </c>
      <c r="D395" s="22" t="str">
        <f>IF([1]FINAL!G395=0,"",[1]FINAL!G395)</f>
        <v/>
      </c>
      <c r="E395" s="85">
        <f>[1]FINAL!$AO395</f>
        <v>60</v>
      </c>
      <c r="F395" s="26" t="str">
        <f>[1]FINAL!$V395</f>
        <v>BOU</v>
      </c>
      <c r="G395" s="27">
        <f>IFERROR(VLOOKUP($F395,Table2!$B$1:$C$21,MATCH("MP",Table2!$B$1:$C$1,0),0),"")</f>
        <v>38</v>
      </c>
      <c r="H395" s="23">
        <f>IFERROR(VLOOKUP(A395,PlayingTime!$B$1:$T$1001,MATCH("Min",PlayingTime!$B$2:$T$2,0),0),0)</f>
        <v>2106</v>
      </c>
      <c r="I395" s="23">
        <f>IFERROR(VLOOKUP(B395,PlayingTime!$B$1:$T$1001,MATCH("Min",PlayingTime!$B$2:$T$2,0),0),0)</f>
        <v>0</v>
      </c>
      <c r="J395" s="23">
        <f>IFERROR(VLOOKUP(C395,PlayingTime!$B$1:$T$1001,MATCH("Min",PlayingTime!$B$2:$T$2,0),0),0)</f>
        <v>0</v>
      </c>
      <c r="K395" s="23">
        <f>IFERROR(VLOOKUP(D395,PlayingTime!$B$1:$T$1001,MATCH("Min",PlayingTime!$B$2:$T$2,0),0),0)</f>
        <v>0</v>
      </c>
      <c r="L395" s="93">
        <f>IFERROR(VLOOKUP($E395,OLD!$Q$1:$DZ$1000,MATCH("minutes",OLD!$Q$1:$DZ$1,0),0),0)</f>
        <v>2102</v>
      </c>
      <c r="M395" s="22">
        <f>IFERROR(VLOOKUP(A395,#REF!,MATCH("xG",#REF!,0),0),0)</f>
        <v>0</v>
      </c>
      <c r="N395" s="22">
        <f>IFERROR(VLOOKUP(B395,#REF!,MATCH("xG",#REF!,0),0),0)</f>
        <v>0</v>
      </c>
      <c r="O395" s="22">
        <f>IFERROR(VLOOKUP(C395,#REF!,MATCH("xG",#REF!,0),0),0)</f>
        <v>0</v>
      </c>
      <c r="P395" s="22">
        <f>IFERROR(VLOOKUP(D395,#REF!,MATCH("xG",#REF!,0),0),0)</f>
        <v>0</v>
      </c>
      <c r="Q395" s="92">
        <f>IFERROR(VLOOKUP($E395,OLD!$Q$1:$DZ$1000,MATCH("expected_goals",OLD!$Q$1:$DZ$1,0),0),0)</f>
        <v>0.89</v>
      </c>
      <c r="R395" s="22">
        <f>IFERROR(VLOOKUP(A395,#REF!,MATCH("xAG",#REF!,0),0),0)</f>
        <v>0</v>
      </c>
      <c r="S395" s="22">
        <f>IFERROR(VLOOKUP(B395,#REF!,MATCH("xAG",#REF!,0),0),0)</f>
        <v>0</v>
      </c>
      <c r="T395" s="22">
        <f>IFERROR(VLOOKUP(C395,#REF!,MATCH("xAG",#REF!,0),0),0)</f>
        <v>0</v>
      </c>
      <c r="U395" s="22">
        <f>IFERROR(VLOOKUP(D395,#REF!,MATCH("xAG",#REF!,0),0),0)</f>
        <v>0</v>
      </c>
      <c r="V395" s="92">
        <f>IFERROR(VLOOKUP($E395,OLD!$Q$1:$DZ$1000,MATCH("expected_assists",OLD!$Q$1:$DZ$1,0),0),0)</f>
        <v>1.1599999999999999</v>
      </c>
      <c r="W395" s="93">
        <f>IFERROR(VLOOKUP($E395,OLD!$Q$1:$DZ$1000,MATCH("total_points",OLD!$Q$1:$DZ$1,0),0),0)</f>
        <v>110</v>
      </c>
      <c r="X395" s="27">
        <f>IFERROR(VLOOKUP(E395,OLD!$Q$1:$BZ$1000,MATCH("defensive_contribution",OLD!$Q$1:$BZ$1,0),0),"")</f>
        <v>260</v>
      </c>
      <c r="Z395" s="26" t="str">
        <f>API!O395&amp;" "&amp;API!Y395</f>
        <v>0 FALSE</v>
      </c>
      <c r="AA395" s="26">
        <f>API!AF395</f>
        <v>43</v>
      </c>
    </row>
    <row r="396" spans="1:27">
      <c r="A396" s="22" t="str">
        <f>IF([1]FINAL!A396=0,"",[1]FINAL!A396)</f>
        <v>Riccardo Calafiori</v>
      </c>
      <c r="B396" s="22" t="str">
        <f>IF([1]FINAL!C396=0,"",[1]FINAL!C396)</f>
        <v>Calafiori</v>
      </c>
      <c r="C396" s="22" t="str">
        <f>IF([1]FINAL!E396=0,"",[1]FINAL!E396)</f>
        <v/>
      </c>
      <c r="D396" s="22" t="str">
        <f>IF([1]FINAL!G396=0,"",[1]FINAL!G396)</f>
        <v/>
      </c>
      <c r="E396" s="85">
        <f>[1]FINAL!$AO396</f>
        <v>8</v>
      </c>
      <c r="F396" s="26" t="str">
        <f>[1]FINAL!$V396</f>
        <v>ARS</v>
      </c>
      <c r="G396" s="27">
        <f>IFERROR(VLOOKUP($F396,Table2!$B$1:$C$21,MATCH("MP",Table2!$B$1:$C$1,0),0),"")</f>
        <v>38</v>
      </c>
      <c r="H396" s="23">
        <f>IFERROR(VLOOKUP(A396,PlayingTime!$B$1:$T$1001,MATCH("Min",PlayingTime!$B$2:$T$2,0),0),0)</f>
        <v>1699</v>
      </c>
      <c r="I396" s="23">
        <f>IFERROR(VLOOKUP(B396,PlayingTime!$B$1:$T$1001,MATCH("Min",PlayingTime!$B$2:$T$2,0),0),0)</f>
        <v>0</v>
      </c>
      <c r="J396" s="23">
        <f>IFERROR(VLOOKUP(C396,PlayingTime!$B$1:$T$1001,MATCH("Min",PlayingTime!$B$2:$T$2,0),0),0)</f>
        <v>0</v>
      </c>
      <c r="K396" s="23">
        <f>IFERROR(VLOOKUP(D396,PlayingTime!$B$1:$T$1001,MATCH("Min",PlayingTime!$B$2:$T$2,0),0),0)</f>
        <v>0</v>
      </c>
      <c r="L396" s="93">
        <f>IFERROR(VLOOKUP($E396,OLD!$Q$1:$DZ$1000,MATCH("minutes",OLD!$Q$1:$DZ$1,0),0),0)</f>
        <v>1697</v>
      </c>
      <c r="M396" s="22">
        <f>IFERROR(VLOOKUP(A396,#REF!,MATCH("xG",#REF!,0),0),0)</f>
        <v>0</v>
      </c>
      <c r="N396" s="22">
        <f>IFERROR(VLOOKUP(B396,#REF!,MATCH("xG",#REF!,0),0),0)</f>
        <v>0</v>
      </c>
      <c r="O396" s="22">
        <f>IFERROR(VLOOKUP(C396,#REF!,MATCH("xG",#REF!,0),0),0)</f>
        <v>0</v>
      </c>
      <c r="P396" s="22">
        <f>IFERROR(VLOOKUP(D396,#REF!,MATCH("xG",#REF!,0),0),0)</f>
        <v>0</v>
      </c>
      <c r="Q396" s="92">
        <f>IFERROR(VLOOKUP($E396,OLD!$Q$1:$DZ$1000,MATCH("expected_goals",OLD!$Q$1:$DZ$1,0),0),0)</f>
        <v>3.36</v>
      </c>
      <c r="R396" s="22">
        <f>IFERROR(VLOOKUP(A396,#REF!,MATCH("xAG",#REF!,0),0),0)</f>
        <v>0</v>
      </c>
      <c r="S396" s="22">
        <f>IFERROR(VLOOKUP(B396,#REF!,MATCH("xAG",#REF!,0),0),0)</f>
        <v>0</v>
      </c>
      <c r="T396" s="22">
        <f>IFERROR(VLOOKUP(C396,#REF!,MATCH("xAG",#REF!,0),0),0)</f>
        <v>0</v>
      </c>
      <c r="U396" s="22">
        <f>IFERROR(VLOOKUP(D396,#REF!,MATCH("xAG",#REF!,0),0),0)</f>
        <v>0</v>
      </c>
      <c r="V396" s="92">
        <f>IFERROR(VLOOKUP($E396,OLD!$Q$1:$DZ$1000,MATCH("expected_assists",OLD!$Q$1:$DZ$1,0),0),0)</f>
        <v>0.76</v>
      </c>
      <c r="W396" s="93">
        <f>IFERROR(VLOOKUP($E396,OLD!$Q$1:$DZ$1000,MATCH("total_points",OLD!$Q$1:$DZ$1,0),0),0)</f>
        <v>109</v>
      </c>
      <c r="X396" s="27">
        <f>IFERROR(VLOOKUP(E396,OLD!$Q$1:$BZ$1000,MATCH("defensive_contribution",OLD!$Q$1:$BZ$1,0),0),"")</f>
        <v>102</v>
      </c>
      <c r="Z396" s="26" t="str">
        <f>API!O396&amp;" "&amp;API!Y396</f>
        <v>0 FALSE</v>
      </c>
      <c r="AA396" s="26">
        <f>API!AF396</f>
        <v>43</v>
      </c>
    </row>
    <row r="397" spans="1:27">
      <c r="A397" s="22" t="str">
        <f>IF([1]FINAL!A397=0,"",[1]FINAL!A397)</f>
        <v>Piero Hincapié</v>
      </c>
      <c r="B397" s="22" t="str">
        <f>IF([1]FINAL!C397=0,"",[1]FINAL!C397)</f>
        <v>Hincapie</v>
      </c>
      <c r="C397" s="22" t="str">
        <f>IF([1]FINAL!E397=0,"",[1]FINAL!E397)</f>
        <v/>
      </c>
      <c r="D397" s="22" t="str">
        <f>IF([1]FINAL!G397=0,"",[1]FINAL!G397)</f>
        <v/>
      </c>
      <c r="E397" s="85">
        <f>[1]FINAL!$AO397</f>
        <v>9</v>
      </c>
      <c r="F397" s="26" t="str">
        <f>[1]FINAL!$V397</f>
        <v>ARS</v>
      </c>
      <c r="G397" s="27">
        <f>IFERROR(VLOOKUP($F397,Table2!$B$1:$C$21,MATCH("MP",Table2!$B$1:$C$1,0),0),"")</f>
        <v>38</v>
      </c>
      <c r="H397" s="23">
        <f>IFERROR(VLOOKUP(A397,PlayingTime!$B$1:$T$1001,MATCH("Min",PlayingTime!$B$2:$T$2,0),0),0)</f>
        <v>1792</v>
      </c>
      <c r="I397" s="23">
        <f>IFERROR(VLOOKUP(B397,PlayingTime!$B$1:$T$1001,MATCH("Min",PlayingTime!$B$2:$T$2,0),0),0)</f>
        <v>0</v>
      </c>
      <c r="J397" s="23">
        <f>IFERROR(VLOOKUP(C397,PlayingTime!$B$1:$T$1001,MATCH("Min",PlayingTime!$B$2:$T$2,0),0),0)</f>
        <v>0</v>
      </c>
      <c r="K397" s="23">
        <f>IFERROR(VLOOKUP(D397,PlayingTime!$B$1:$T$1001,MATCH("Min",PlayingTime!$B$2:$T$2,0),0),0)</f>
        <v>0</v>
      </c>
      <c r="L397" s="93">
        <f>IFERROR(VLOOKUP($E397,OLD!$Q$1:$DZ$1000,MATCH("minutes",OLD!$Q$1:$DZ$1,0),0),0)</f>
        <v>1787</v>
      </c>
      <c r="M397" s="22">
        <f>IFERROR(VLOOKUP(A397,#REF!,MATCH("xG",#REF!,0),0),0)</f>
        <v>0</v>
      </c>
      <c r="N397" s="22">
        <f>IFERROR(VLOOKUP(B397,#REF!,MATCH("xG",#REF!,0),0),0)</f>
        <v>0</v>
      </c>
      <c r="O397" s="22">
        <f>IFERROR(VLOOKUP(C397,#REF!,MATCH("xG",#REF!,0),0),0)</f>
        <v>0</v>
      </c>
      <c r="P397" s="22">
        <f>IFERROR(VLOOKUP(D397,#REF!,MATCH("xG",#REF!,0),0),0)</f>
        <v>0</v>
      </c>
      <c r="Q397" s="92">
        <f>IFERROR(VLOOKUP($E397,OLD!$Q$1:$DZ$1000,MATCH("expected_goals",OLD!$Q$1:$DZ$1,0),0),0)</f>
        <v>0.36</v>
      </c>
      <c r="R397" s="22">
        <f>IFERROR(VLOOKUP(A397,#REF!,MATCH("xAG",#REF!,0),0),0)</f>
        <v>0</v>
      </c>
      <c r="S397" s="22">
        <f>IFERROR(VLOOKUP(B397,#REF!,MATCH("xAG",#REF!,0),0),0)</f>
        <v>0</v>
      </c>
      <c r="T397" s="22">
        <f>IFERROR(VLOOKUP(C397,#REF!,MATCH("xAG",#REF!,0),0),0)</f>
        <v>0</v>
      </c>
      <c r="U397" s="22">
        <f>IFERROR(VLOOKUP(D397,#REF!,MATCH("xAG",#REF!,0),0),0)</f>
        <v>0</v>
      </c>
      <c r="V397" s="92">
        <f>IFERROR(VLOOKUP($E397,OLD!$Q$1:$DZ$1000,MATCH("expected_assists",OLD!$Q$1:$DZ$1,0),0),0)</f>
        <v>1.67</v>
      </c>
      <c r="W397" s="93">
        <f>IFERROR(VLOOKUP($E397,OLD!$Q$1:$DZ$1000,MATCH("total_points",OLD!$Q$1:$DZ$1,0),0),0)</f>
        <v>87</v>
      </c>
      <c r="X397" s="27">
        <f>IFERROR(VLOOKUP(E397,OLD!$Q$1:$BZ$1000,MATCH("defensive_contribution",OLD!$Q$1:$BZ$1,0),0),"")</f>
        <v>171</v>
      </c>
      <c r="Z397" s="26" t="str">
        <f>API!O397&amp;" "&amp;API!Y397</f>
        <v>0 FALSE</v>
      </c>
      <c r="AA397" s="26">
        <f>API!AF397</f>
        <v>43</v>
      </c>
    </row>
    <row r="398" spans="1:27">
      <c r="A398" s="22" t="str">
        <f>IF([1]FINAL!A398=0,"",[1]FINAL!A398)</f>
        <v>Milos Kerkez</v>
      </c>
      <c r="B398" s="22" t="str">
        <f>IF([1]FINAL!C398=0,"",[1]FINAL!C398)</f>
        <v>Kerkez</v>
      </c>
      <c r="C398" s="22" t="str">
        <f>IF([1]FINAL!E398=0,"",[1]FINAL!E398)</f>
        <v/>
      </c>
      <c r="D398" s="22" t="str">
        <f>IF([1]FINAL!G398=0,"",[1]FINAL!G398)</f>
        <v/>
      </c>
      <c r="E398" s="85">
        <f>[1]FINAL!$AO398</f>
        <v>358</v>
      </c>
      <c r="F398" s="26" t="str">
        <f>[1]FINAL!$V398</f>
        <v>LIV</v>
      </c>
      <c r="G398" s="27">
        <f>IFERROR(VLOOKUP($F398,Table2!$B$1:$C$21,MATCH("MP",Table2!$B$1:$C$1,0),0),"")</f>
        <v>38</v>
      </c>
      <c r="H398" s="23">
        <f>IFERROR(VLOOKUP(A398,PlayingTime!$B$1:$T$1001,MATCH("Min",PlayingTime!$B$2:$T$2,0),0),0)</f>
        <v>2257</v>
      </c>
      <c r="I398" s="23">
        <f>IFERROR(VLOOKUP(B398,PlayingTime!$B$1:$T$1001,MATCH("Min",PlayingTime!$B$2:$T$2,0),0),0)</f>
        <v>0</v>
      </c>
      <c r="J398" s="23">
        <f>IFERROR(VLOOKUP(C398,PlayingTime!$B$1:$T$1001,MATCH("Min",PlayingTime!$B$2:$T$2,0),0),0)</f>
        <v>0</v>
      </c>
      <c r="K398" s="23">
        <f>IFERROR(VLOOKUP(D398,PlayingTime!$B$1:$T$1001,MATCH("Min",PlayingTime!$B$2:$T$2,0),0),0)</f>
        <v>0</v>
      </c>
      <c r="L398" s="93">
        <f>IFERROR(VLOOKUP($E398,OLD!$Q$1:$DZ$1000,MATCH("minutes",OLD!$Q$1:$DZ$1,0),0),0)</f>
        <v>2251</v>
      </c>
      <c r="M398" s="22">
        <f>IFERROR(VLOOKUP(A398,#REF!,MATCH("xG",#REF!,0),0),0)</f>
        <v>0</v>
      </c>
      <c r="N398" s="22">
        <f>IFERROR(VLOOKUP(B398,#REF!,MATCH("xG",#REF!,0),0),0)</f>
        <v>0</v>
      </c>
      <c r="O398" s="22">
        <f>IFERROR(VLOOKUP(C398,#REF!,MATCH("xG",#REF!,0),0),0)</f>
        <v>0</v>
      </c>
      <c r="P398" s="22">
        <f>IFERROR(VLOOKUP(D398,#REF!,MATCH("xG",#REF!,0),0),0)</f>
        <v>0</v>
      </c>
      <c r="Q398" s="92">
        <f>IFERROR(VLOOKUP($E398,OLD!$Q$1:$DZ$1000,MATCH("expected_goals",OLD!$Q$1:$DZ$1,0),0),0)</f>
        <v>1.5</v>
      </c>
      <c r="R398" s="22">
        <f>IFERROR(VLOOKUP(A398,#REF!,MATCH("xAG",#REF!,0),0),0)</f>
        <v>0</v>
      </c>
      <c r="S398" s="22">
        <f>IFERROR(VLOOKUP(B398,#REF!,MATCH("xAG",#REF!,0),0),0)</f>
        <v>0</v>
      </c>
      <c r="T398" s="22">
        <f>IFERROR(VLOOKUP(C398,#REF!,MATCH("xAG",#REF!,0),0),0)</f>
        <v>0</v>
      </c>
      <c r="U398" s="22">
        <f>IFERROR(VLOOKUP(D398,#REF!,MATCH("xAG",#REF!,0),0),0)</f>
        <v>0</v>
      </c>
      <c r="V398" s="92">
        <f>IFERROR(VLOOKUP($E398,OLD!$Q$1:$DZ$1000,MATCH("expected_assists",OLD!$Q$1:$DZ$1,0),0),0)</f>
        <v>0.69</v>
      </c>
      <c r="W398" s="93">
        <f>IFERROR(VLOOKUP($E398,OLD!$Q$1:$DZ$1000,MATCH("total_points",OLD!$Q$1:$DZ$1,0),0),0)</f>
        <v>85</v>
      </c>
      <c r="X398" s="27">
        <f>IFERROR(VLOOKUP(E398,OLD!$Q$1:$BZ$1000,MATCH("defensive_contribution",OLD!$Q$1:$BZ$1,0),0),"")</f>
        <v>134</v>
      </c>
      <c r="Z398" s="26" t="str">
        <f>API!O398&amp;" "&amp;API!Y398</f>
        <v>0 FALSE</v>
      </c>
      <c r="AA398" s="26">
        <f>API!AF398</f>
        <v>43</v>
      </c>
    </row>
    <row r="399" spans="1:27">
      <c r="A399" s="22" t="str">
        <f>IF([1]FINAL!A399=0,"",[1]FINAL!A399)</f>
        <v>Murillo Costa dos Santos</v>
      </c>
      <c r="B399" s="22" t="str">
        <f>IF([1]FINAL!C399=0,"",[1]FINAL!C399)</f>
        <v>Murillo</v>
      </c>
      <c r="C399" s="22" t="str">
        <f>IF([1]FINAL!E399=0,"",[1]FINAL!E399)</f>
        <v/>
      </c>
      <c r="D399" s="22" t="str">
        <f>IF([1]FINAL!G399=0,"",[1]FINAL!G399)</f>
        <v/>
      </c>
      <c r="E399" s="85">
        <f>[1]FINAL!$AO399</f>
        <v>472</v>
      </c>
      <c r="F399" s="26" t="str">
        <f>[1]FINAL!$V399</f>
        <v>NFO</v>
      </c>
      <c r="G399" s="27">
        <f>IFERROR(VLOOKUP($F399,Table2!$B$1:$C$21,MATCH("MP",Table2!$B$1:$C$1,0),0),"")</f>
        <v>38</v>
      </c>
      <c r="H399" s="23">
        <f>IFERROR(VLOOKUP(A399,PlayingTime!$B$1:$T$1001,MATCH("Min",PlayingTime!$B$2:$T$2,0),0),0)</f>
        <v>0</v>
      </c>
      <c r="I399" s="23">
        <f>IFERROR(VLOOKUP(B399,PlayingTime!$B$1:$T$1001,MATCH("Min",PlayingTime!$B$2:$T$2,0),0),0)</f>
        <v>2130</v>
      </c>
      <c r="J399" s="23">
        <f>IFERROR(VLOOKUP(C399,PlayingTime!$B$1:$T$1001,MATCH("Min",PlayingTime!$B$2:$T$2,0),0),0)</f>
        <v>0</v>
      </c>
      <c r="K399" s="23">
        <f>IFERROR(VLOOKUP(D399,PlayingTime!$B$1:$T$1001,MATCH("Min",PlayingTime!$B$2:$T$2,0),0),0)</f>
        <v>0</v>
      </c>
      <c r="L399" s="93">
        <f>IFERROR(VLOOKUP($E399,OLD!$Q$1:$DZ$1000,MATCH("minutes",OLD!$Q$1:$DZ$1,0),0),0)</f>
        <v>2130</v>
      </c>
      <c r="M399" s="22">
        <f>IFERROR(VLOOKUP(A399,#REF!,MATCH("xG",#REF!,0),0),0)</f>
        <v>0</v>
      </c>
      <c r="N399" s="22">
        <f>IFERROR(VLOOKUP(B399,#REF!,MATCH("xG",#REF!,0),0),0)</f>
        <v>0</v>
      </c>
      <c r="O399" s="22">
        <f>IFERROR(VLOOKUP(C399,#REF!,MATCH("xG",#REF!,0),0),0)</f>
        <v>0</v>
      </c>
      <c r="P399" s="22">
        <f>IFERROR(VLOOKUP(D399,#REF!,MATCH("xG",#REF!,0),0),0)</f>
        <v>0</v>
      </c>
      <c r="Q399" s="92">
        <f>IFERROR(VLOOKUP($E399,OLD!$Q$1:$DZ$1000,MATCH("expected_goals",OLD!$Q$1:$DZ$1,0),0),0)</f>
        <v>0.73</v>
      </c>
      <c r="R399" s="22">
        <f>IFERROR(VLOOKUP(A399,#REF!,MATCH("xAG",#REF!,0),0),0)</f>
        <v>0</v>
      </c>
      <c r="S399" s="22">
        <f>IFERROR(VLOOKUP(B399,#REF!,MATCH("xAG",#REF!,0),0),0)</f>
        <v>0</v>
      </c>
      <c r="T399" s="22">
        <f>IFERROR(VLOOKUP(C399,#REF!,MATCH("xAG",#REF!,0),0),0)</f>
        <v>0</v>
      </c>
      <c r="U399" s="22">
        <f>IFERROR(VLOOKUP(D399,#REF!,MATCH("xAG",#REF!,0),0),0)</f>
        <v>0</v>
      </c>
      <c r="V399" s="92">
        <f>IFERROR(VLOOKUP($E399,OLD!$Q$1:$DZ$1000,MATCH("expected_assists",OLD!$Q$1:$DZ$1,0),0),0)</f>
        <v>0.47</v>
      </c>
      <c r="W399" s="93">
        <f>IFERROR(VLOOKUP($E399,OLD!$Q$1:$DZ$1000,MATCH("total_points",OLD!$Q$1:$DZ$1,0),0),0)</f>
        <v>83</v>
      </c>
      <c r="X399" s="27">
        <f>IFERROR(VLOOKUP(E399,OLD!$Q$1:$BZ$1000,MATCH("defensive_contribution",OLD!$Q$1:$BZ$1,0),0),"")</f>
        <v>223</v>
      </c>
      <c r="Z399" s="26" t="str">
        <f>API!O399&amp;" "&amp;API!Y399</f>
        <v>0 FALSE</v>
      </c>
      <c r="AA399" s="26">
        <f>API!AF399</f>
        <v>43</v>
      </c>
    </row>
    <row r="400" spans="1:27">
      <c r="A400" s="22" t="str">
        <f>IF([1]FINAL!A400=0,"",[1]FINAL!A400)</f>
        <v>Joško Gvardiol</v>
      </c>
      <c r="B400" s="22" t="str">
        <f>IF([1]FINAL!C400=0,"",[1]FINAL!C400)</f>
        <v>Gvardiol</v>
      </c>
      <c r="C400" s="22" t="str">
        <f>IF([1]FINAL!E400=0,"",[1]FINAL!E400)</f>
        <v>Josko Gvardiol</v>
      </c>
      <c r="D400" s="22" t="str">
        <f>IF([1]FINAL!G400=0,"",[1]FINAL!G400)</f>
        <v/>
      </c>
      <c r="E400" s="85">
        <f>[1]FINAL!$AO400</f>
        <v>391</v>
      </c>
      <c r="F400" s="26" t="str">
        <f>[1]FINAL!$V400</f>
        <v>MCI</v>
      </c>
      <c r="G400" s="27">
        <f>IFERROR(VLOOKUP($F400,Table2!$B$1:$C$21,MATCH("MP",Table2!$B$1:$C$1,0),0),"")</f>
        <v>38</v>
      </c>
      <c r="H400" s="23">
        <f>IFERROR(VLOOKUP(A400,PlayingTime!$B$1:$T$1001,MATCH("Min",PlayingTime!$B$2:$T$2,0),0),0)</f>
        <v>1372</v>
      </c>
      <c r="I400" s="23">
        <f>IFERROR(VLOOKUP(B400,PlayingTime!$B$1:$T$1001,MATCH("Min",PlayingTime!$B$2:$T$2,0),0),0)</f>
        <v>0</v>
      </c>
      <c r="J400" s="23">
        <f>IFERROR(VLOOKUP(C400,PlayingTime!$B$1:$T$1001,MATCH("Min",PlayingTime!$B$2:$T$2,0),0),0)</f>
        <v>0</v>
      </c>
      <c r="K400" s="23">
        <f>IFERROR(VLOOKUP(D400,PlayingTime!$B$1:$T$1001,MATCH("Min",PlayingTime!$B$2:$T$2,0),0),0)</f>
        <v>0</v>
      </c>
      <c r="L400" s="93">
        <f>IFERROR(VLOOKUP($E400,OLD!$Q$1:$DZ$1000,MATCH("minutes",OLD!$Q$1:$DZ$1,0),0),0)</f>
        <v>1370</v>
      </c>
      <c r="M400" s="22">
        <f>IFERROR(VLOOKUP(A400,#REF!,MATCH("xG",#REF!,0),0),0)</f>
        <v>0</v>
      </c>
      <c r="N400" s="22">
        <f>IFERROR(VLOOKUP(B400,#REF!,MATCH("xG",#REF!,0),0),0)</f>
        <v>0</v>
      </c>
      <c r="O400" s="22">
        <f>IFERROR(VLOOKUP(C400,#REF!,MATCH("xG",#REF!,0),0),0)</f>
        <v>0</v>
      </c>
      <c r="P400" s="22">
        <f>IFERROR(VLOOKUP(D400,#REF!,MATCH("xG",#REF!,0),0),0)</f>
        <v>0</v>
      </c>
      <c r="Q400" s="92">
        <f>IFERROR(VLOOKUP($E400,OLD!$Q$1:$DZ$1000,MATCH("expected_goals",OLD!$Q$1:$DZ$1,0),0),0)</f>
        <v>2.25</v>
      </c>
      <c r="R400" s="22">
        <f>IFERROR(VLOOKUP(A400,#REF!,MATCH("xAG",#REF!,0),0),0)</f>
        <v>0</v>
      </c>
      <c r="S400" s="22">
        <f>IFERROR(VLOOKUP(B400,#REF!,MATCH("xAG",#REF!,0),0),0)</f>
        <v>0</v>
      </c>
      <c r="T400" s="22">
        <f>IFERROR(VLOOKUP(C400,#REF!,MATCH("xAG",#REF!,0),0),0)</f>
        <v>0</v>
      </c>
      <c r="U400" s="22">
        <f>IFERROR(VLOOKUP(D400,#REF!,MATCH("xAG",#REF!,0),0),0)</f>
        <v>0</v>
      </c>
      <c r="V400" s="92">
        <f>IFERROR(VLOOKUP($E400,OLD!$Q$1:$DZ$1000,MATCH("expected_assists",OLD!$Q$1:$DZ$1,0),0),0)</f>
        <v>0.7</v>
      </c>
      <c r="W400" s="93">
        <f>IFERROR(VLOOKUP($E400,OLD!$Q$1:$DZ$1000,MATCH("total_points",OLD!$Q$1:$DZ$1,0),0),0)</f>
        <v>79</v>
      </c>
      <c r="X400" s="27">
        <f>IFERROR(VLOOKUP(E400,OLD!$Q$1:$BZ$1000,MATCH("defensive_contribution",OLD!$Q$1:$BZ$1,0),0),"")</f>
        <v>103</v>
      </c>
      <c r="Z400" s="26" t="str">
        <f>API!O400&amp;" "&amp;API!Y400</f>
        <v>0 FALSE</v>
      </c>
      <c r="AA400" s="26">
        <f>API!AF400</f>
        <v>43</v>
      </c>
    </row>
    <row r="401" spans="1:27">
      <c r="A401" s="22" t="str">
        <f>IF([1]FINAL!A401=0,"",[1]FINAL!A401)</f>
        <v>Abdukodir Khusanov</v>
      </c>
      <c r="B401" s="22" t="str">
        <f>IF([1]FINAL!C401=0,"",[1]FINAL!C401)</f>
        <v>Khusanov</v>
      </c>
      <c r="C401" s="22" t="str">
        <f>IF([1]FINAL!E401=0,"",[1]FINAL!E401)</f>
        <v/>
      </c>
      <c r="D401" s="22" t="str">
        <f>IF([1]FINAL!G401=0,"",[1]FINAL!G401)</f>
        <v/>
      </c>
      <c r="E401" s="85">
        <f>[1]FINAL!$AO401</f>
        <v>393</v>
      </c>
      <c r="F401" s="26" t="str">
        <f>[1]FINAL!$V401</f>
        <v>MCI</v>
      </c>
      <c r="G401" s="27">
        <f>IFERROR(VLOOKUP($F401,Table2!$B$1:$C$21,MATCH("MP",Table2!$B$1:$C$1,0),0),"")</f>
        <v>38</v>
      </c>
      <c r="H401" s="23">
        <f>IFERROR(VLOOKUP(A401,PlayingTime!$B$1:$T$1001,MATCH("Min",PlayingTime!$B$2:$T$2,0),0),0)</f>
        <v>1432</v>
      </c>
      <c r="I401" s="23">
        <f>IFERROR(VLOOKUP(B401,PlayingTime!$B$1:$T$1001,MATCH("Min",PlayingTime!$B$2:$T$2,0),0),0)</f>
        <v>0</v>
      </c>
      <c r="J401" s="23">
        <f>IFERROR(VLOOKUP(C401,PlayingTime!$B$1:$T$1001,MATCH("Min",PlayingTime!$B$2:$T$2,0),0),0)</f>
        <v>0</v>
      </c>
      <c r="K401" s="23">
        <f>IFERROR(VLOOKUP(D401,PlayingTime!$B$1:$T$1001,MATCH("Min",PlayingTime!$B$2:$T$2,0),0),0)</f>
        <v>0</v>
      </c>
      <c r="L401" s="93">
        <f>IFERROR(VLOOKUP($E401,OLD!$Q$1:$DZ$1000,MATCH("minutes",OLD!$Q$1:$DZ$1,0),0),0)</f>
        <v>1427</v>
      </c>
      <c r="M401" s="22">
        <f>IFERROR(VLOOKUP(A401,#REF!,MATCH("xG",#REF!,0),0),0)</f>
        <v>0</v>
      </c>
      <c r="N401" s="22">
        <f>IFERROR(VLOOKUP(B401,#REF!,MATCH("xG",#REF!,0),0),0)</f>
        <v>0</v>
      </c>
      <c r="O401" s="22">
        <f>IFERROR(VLOOKUP(C401,#REF!,MATCH("xG",#REF!,0),0),0)</f>
        <v>0</v>
      </c>
      <c r="P401" s="22">
        <f>IFERROR(VLOOKUP(D401,#REF!,MATCH("xG",#REF!,0),0),0)</f>
        <v>0</v>
      </c>
      <c r="Q401" s="92">
        <f>IFERROR(VLOOKUP($E401,OLD!$Q$1:$DZ$1000,MATCH("expected_goals",OLD!$Q$1:$DZ$1,0),0),0)</f>
        <v>0.65</v>
      </c>
      <c r="R401" s="22">
        <f>IFERROR(VLOOKUP(A401,#REF!,MATCH("xAG",#REF!,0),0),0)</f>
        <v>0</v>
      </c>
      <c r="S401" s="22">
        <f>IFERROR(VLOOKUP(B401,#REF!,MATCH("xAG",#REF!,0),0),0)</f>
        <v>0</v>
      </c>
      <c r="T401" s="22">
        <f>IFERROR(VLOOKUP(C401,#REF!,MATCH("xAG",#REF!,0),0),0)</f>
        <v>0</v>
      </c>
      <c r="U401" s="22">
        <f>IFERROR(VLOOKUP(D401,#REF!,MATCH("xAG",#REF!,0),0),0)</f>
        <v>0</v>
      </c>
      <c r="V401" s="92">
        <f>IFERROR(VLOOKUP($E401,OLD!$Q$1:$DZ$1000,MATCH("expected_assists",OLD!$Q$1:$DZ$1,0),0),0)</f>
        <v>1.21</v>
      </c>
      <c r="W401" s="93">
        <f>IFERROR(VLOOKUP($E401,OLD!$Q$1:$DZ$1000,MATCH("total_points",OLD!$Q$1:$DZ$1,0),0),0)</f>
        <v>67</v>
      </c>
      <c r="X401" s="27">
        <f>IFERROR(VLOOKUP(E401,OLD!$Q$1:$BZ$1000,MATCH("defensive_contribution",OLD!$Q$1:$BZ$1,0),0),"")</f>
        <v>123</v>
      </c>
      <c r="Z401" s="26" t="str">
        <f>API!O401&amp;" "&amp;API!Y401</f>
        <v>0 FALSE</v>
      </c>
      <c r="AA401" s="26">
        <f>API!AF401</f>
        <v>43</v>
      </c>
    </row>
    <row r="402" spans="1:27">
      <c r="A402" s="22" t="str">
        <f>IF([1]FINAL!A402=0,"",[1]FINAL!A402)</f>
        <v>Jeremie Frimpong</v>
      </c>
      <c r="B402" s="22" t="str">
        <f>IF([1]FINAL!C402=0,"",[1]FINAL!C402)</f>
        <v>Frimpong</v>
      </c>
      <c r="C402" s="22" t="str">
        <f>IF([1]FINAL!E402=0,"",[1]FINAL!E402)</f>
        <v/>
      </c>
      <c r="D402" s="22" t="str">
        <f>IF([1]FINAL!G402=0,"",[1]FINAL!G402)</f>
        <v/>
      </c>
      <c r="E402" s="85">
        <f>[1]FINAL!$AO402</f>
        <v>357</v>
      </c>
      <c r="F402" s="26" t="str">
        <f>[1]FINAL!$V402</f>
        <v>LIV</v>
      </c>
      <c r="G402" s="27">
        <f>IFERROR(VLOOKUP($F402,Table2!$B$1:$C$21,MATCH("MP",Table2!$B$1:$C$1,0),0),"")</f>
        <v>38</v>
      </c>
      <c r="H402" s="23">
        <f>IFERROR(VLOOKUP(A402,PlayingTime!$B$1:$T$1001,MATCH("Min",PlayingTime!$B$2:$T$2,0),0),0)</f>
        <v>1040</v>
      </c>
      <c r="I402" s="23">
        <f>IFERROR(VLOOKUP(B402,PlayingTime!$B$1:$T$1001,MATCH("Min",PlayingTime!$B$2:$T$2,0),0),0)</f>
        <v>0</v>
      </c>
      <c r="J402" s="23">
        <f>IFERROR(VLOOKUP(C402,PlayingTime!$B$1:$T$1001,MATCH("Min",PlayingTime!$B$2:$T$2,0),0),0)</f>
        <v>0</v>
      </c>
      <c r="K402" s="23">
        <f>IFERROR(VLOOKUP(D402,PlayingTime!$B$1:$T$1001,MATCH("Min",PlayingTime!$B$2:$T$2,0),0),0)</f>
        <v>0</v>
      </c>
      <c r="L402" s="93">
        <f>IFERROR(VLOOKUP($E402,OLD!$Q$1:$DZ$1000,MATCH("minutes",OLD!$Q$1:$DZ$1,0),0),0)</f>
        <v>1032</v>
      </c>
      <c r="M402" s="22">
        <f>IFERROR(VLOOKUP(A402,#REF!,MATCH("xG",#REF!,0),0),0)</f>
        <v>0</v>
      </c>
      <c r="N402" s="22">
        <f>IFERROR(VLOOKUP(B402,#REF!,MATCH("xG",#REF!,0),0),0)</f>
        <v>0</v>
      </c>
      <c r="O402" s="22">
        <f>IFERROR(VLOOKUP(C402,#REF!,MATCH("xG",#REF!,0),0),0)</f>
        <v>0</v>
      </c>
      <c r="P402" s="22">
        <f>IFERROR(VLOOKUP(D402,#REF!,MATCH("xG",#REF!,0),0),0)</f>
        <v>0</v>
      </c>
      <c r="Q402" s="92">
        <f>IFERROR(VLOOKUP($E402,OLD!$Q$1:$DZ$1000,MATCH("expected_goals",OLD!$Q$1:$DZ$1,0),0),0)</f>
        <v>0.5</v>
      </c>
      <c r="R402" s="22">
        <f>IFERROR(VLOOKUP(A402,#REF!,MATCH("xAG",#REF!,0),0),0)</f>
        <v>0</v>
      </c>
      <c r="S402" s="22">
        <f>IFERROR(VLOOKUP(B402,#REF!,MATCH("xAG",#REF!,0),0),0)</f>
        <v>0</v>
      </c>
      <c r="T402" s="22">
        <f>IFERROR(VLOOKUP(C402,#REF!,MATCH("xAG",#REF!,0),0),0)</f>
        <v>0</v>
      </c>
      <c r="U402" s="22">
        <f>IFERROR(VLOOKUP(D402,#REF!,MATCH("xAG",#REF!,0),0),0)</f>
        <v>0</v>
      </c>
      <c r="V402" s="92">
        <f>IFERROR(VLOOKUP($E402,OLD!$Q$1:$DZ$1000,MATCH("expected_assists",OLD!$Q$1:$DZ$1,0),0),0)</f>
        <v>1.55</v>
      </c>
      <c r="W402" s="93">
        <f>IFERROR(VLOOKUP($E402,OLD!$Q$1:$DZ$1000,MATCH("total_points",OLD!$Q$1:$DZ$1,0),0),0)</f>
        <v>63</v>
      </c>
      <c r="X402" s="27">
        <f>IFERROR(VLOOKUP(E402,OLD!$Q$1:$BZ$1000,MATCH("defensive_contribution",OLD!$Q$1:$BZ$1,0),0),"")</f>
        <v>30</v>
      </c>
      <c r="Z402" s="26" t="str">
        <f>API!O402&amp;" "&amp;API!Y402</f>
        <v>0 FALSE</v>
      </c>
      <c r="AA402" s="26">
        <f>API!AF402</f>
        <v>43</v>
      </c>
    </row>
    <row r="403" spans="1:27">
      <c r="A403" s="22" t="str">
        <f>IF([1]FINAL!A403=0,"",[1]FINAL!A403)</f>
        <v>Rayan Aït-Nouri</v>
      </c>
      <c r="B403" s="22" t="str">
        <f>IF([1]FINAL!C403=0,"",[1]FINAL!C403)</f>
        <v>Aït-Nouri</v>
      </c>
      <c r="C403" s="22" t="str">
        <f>IF([1]FINAL!E403=0,"",[1]FINAL!E403)</f>
        <v>Rayan Aït Nouri</v>
      </c>
      <c r="D403" s="22" t="str">
        <f>IF([1]FINAL!G403=0,"",[1]FINAL!G403)</f>
        <v/>
      </c>
      <c r="E403" s="85">
        <f>[1]FINAL!$AO403</f>
        <v>392</v>
      </c>
      <c r="F403" s="26" t="str">
        <f>[1]FINAL!$V403</f>
        <v>MCI</v>
      </c>
      <c r="G403" s="27">
        <f>IFERROR(VLOOKUP($F403,Table2!$B$1:$C$21,MATCH("MP",Table2!$B$1:$C$1,0),0),"")</f>
        <v>38</v>
      </c>
      <c r="H403" s="23">
        <f>IFERROR(VLOOKUP(A403,PlayingTime!$B$1:$T$1001,MATCH("Min",PlayingTime!$B$2:$T$2,0),0),0)</f>
        <v>974</v>
      </c>
      <c r="I403" s="23">
        <f>IFERROR(VLOOKUP(B403,PlayingTime!$B$1:$T$1001,MATCH("Min",PlayingTime!$B$2:$T$2,0),0),0)</f>
        <v>0</v>
      </c>
      <c r="J403" s="23">
        <f>IFERROR(VLOOKUP(C403,PlayingTime!$B$1:$T$1001,MATCH("Min",PlayingTime!$B$2:$T$2,0),0),0)</f>
        <v>0</v>
      </c>
      <c r="K403" s="23">
        <f>IFERROR(VLOOKUP(D403,PlayingTime!$B$1:$T$1001,MATCH("Min",PlayingTime!$B$2:$T$2,0),0),0)</f>
        <v>0</v>
      </c>
      <c r="L403" s="93">
        <f>IFERROR(VLOOKUP($E403,OLD!$Q$1:$DZ$1000,MATCH("minutes",OLD!$Q$1:$DZ$1,0),0),0)</f>
        <v>971</v>
      </c>
      <c r="M403" s="22">
        <f>IFERROR(VLOOKUP(A403,#REF!,MATCH("xG",#REF!,0),0),0)</f>
        <v>0</v>
      </c>
      <c r="N403" s="22">
        <f>IFERROR(VLOOKUP(B403,#REF!,MATCH("xG",#REF!,0),0),0)</f>
        <v>0</v>
      </c>
      <c r="O403" s="22">
        <f>IFERROR(VLOOKUP(C403,#REF!,MATCH("xG",#REF!,0),0),0)</f>
        <v>0</v>
      </c>
      <c r="P403" s="22">
        <f>IFERROR(VLOOKUP(D403,#REF!,MATCH("xG",#REF!,0),0),0)</f>
        <v>0</v>
      </c>
      <c r="Q403" s="92">
        <f>IFERROR(VLOOKUP($E403,OLD!$Q$1:$DZ$1000,MATCH("expected_goals",OLD!$Q$1:$DZ$1,0),0),0)</f>
        <v>0.53</v>
      </c>
      <c r="R403" s="22">
        <f>IFERROR(VLOOKUP(A403,#REF!,MATCH("xAG",#REF!,0),0),0)</f>
        <v>0</v>
      </c>
      <c r="S403" s="22">
        <f>IFERROR(VLOOKUP(B403,#REF!,MATCH("xAG",#REF!,0),0),0)</f>
        <v>0</v>
      </c>
      <c r="T403" s="22">
        <f>IFERROR(VLOOKUP(C403,#REF!,MATCH("xAG",#REF!,0),0),0)</f>
        <v>0</v>
      </c>
      <c r="U403" s="22">
        <f>IFERROR(VLOOKUP(D403,#REF!,MATCH("xAG",#REF!,0),0),0)</f>
        <v>0</v>
      </c>
      <c r="V403" s="92">
        <f>IFERROR(VLOOKUP($E403,OLD!$Q$1:$DZ$1000,MATCH("expected_assists",OLD!$Q$1:$DZ$1,0),0),0)</f>
        <v>2.0099999999999998</v>
      </c>
      <c r="W403" s="93">
        <f>IFERROR(VLOOKUP($E403,OLD!$Q$1:$DZ$1000,MATCH("total_points",OLD!$Q$1:$DZ$1,0),0),0)</f>
        <v>60</v>
      </c>
      <c r="X403" s="27">
        <f>IFERROR(VLOOKUP(E403,OLD!$Q$1:$BZ$1000,MATCH("defensive_contribution",OLD!$Q$1:$BZ$1,0),0),"")</f>
        <v>67</v>
      </c>
      <c r="Z403" s="26" t="str">
        <f>API!O403&amp;" "&amp;API!Y403</f>
        <v>0 FALSE</v>
      </c>
      <c r="AA403" s="26">
        <f>API!AF403</f>
        <v>43</v>
      </c>
    </row>
    <row r="404" spans="1:27">
      <c r="A404" s="22" t="str">
        <f>IF([1]FINAL!A404=0,"",[1]FINAL!A404)</f>
        <v>Benjamin White</v>
      </c>
      <c r="B404" s="22" t="str">
        <f>IF([1]FINAL!C404=0,"",[1]FINAL!C404)</f>
        <v>White</v>
      </c>
      <c r="C404" s="22" t="str">
        <f>IF([1]FINAL!E404=0,"",[1]FINAL!E404)</f>
        <v>B White</v>
      </c>
      <c r="D404" s="22" t="str">
        <f>IF([1]FINAL!G404=0,"",[1]FINAL!G404)</f>
        <v>Ben White</v>
      </c>
      <c r="E404" s="85">
        <f>[1]FINAL!$AO404</f>
        <v>10</v>
      </c>
      <c r="F404" s="26" t="str">
        <f>[1]FINAL!$V404</f>
        <v>ARS</v>
      </c>
      <c r="G404" s="27">
        <f>IFERROR(VLOOKUP($F404,Table2!$B$1:$C$21,MATCH("MP",Table2!$B$1:$C$1,0),0),"")</f>
        <v>38</v>
      </c>
      <c r="H404" s="23">
        <f>IFERROR(VLOOKUP(A404,PlayingTime!$B$1:$T$1001,MATCH("Min",PlayingTime!$B$2:$T$2,0),0),0)</f>
        <v>0</v>
      </c>
      <c r="I404" s="23">
        <f>IFERROR(VLOOKUP(B404,PlayingTime!$B$1:$T$1001,MATCH("Min",PlayingTime!$B$2:$T$2,0),0),0)</f>
        <v>0</v>
      </c>
      <c r="J404" s="23">
        <f>IFERROR(VLOOKUP(C404,PlayingTime!$B$1:$T$1001,MATCH("Min",PlayingTime!$B$2:$T$2,0),0),0)</f>
        <v>0</v>
      </c>
      <c r="K404" s="23">
        <f>IFERROR(VLOOKUP(D404,PlayingTime!$B$1:$T$1001,MATCH("Min",PlayingTime!$B$2:$T$2,0),0),0)</f>
        <v>702</v>
      </c>
      <c r="L404" s="93">
        <f>IFERROR(VLOOKUP($E404,OLD!$Q$1:$DZ$1000,MATCH("minutes",OLD!$Q$1:$DZ$1,0),0),0)</f>
        <v>699</v>
      </c>
      <c r="M404" s="22">
        <f>IFERROR(VLOOKUP(A404,#REF!,MATCH("xG",#REF!,0),0),0)</f>
        <v>0</v>
      </c>
      <c r="N404" s="22">
        <f>IFERROR(VLOOKUP(B404,#REF!,MATCH("xG",#REF!,0),0),0)</f>
        <v>0</v>
      </c>
      <c r="O404" s="22">
        <f>IFERROR(VLOOKUP(C404,#REF!,MATCH("xG",#REF!,0),0),0)</f>
        <v>0</v>
      </c>
      <c r="P404" s="22">
        <f>IFERROR(VLOOKUP(D404,#REF!,MATCH("xG",#REF!,0),0),0)</f>
        <v>0</v>
      </c>
      <c r="Q404" s="92">
        <f>IFERROR(VLOOKUP($E404,OLD!$Q$1:$DZ$1000,MATCH("expected_goals",OLD!$Q$1:$DZ$1,0),0),0)</f>
        <v>0.45</v>
      </c>
      <c r="R404" s="22">
        <f>IFERROR(VLOOKUP(A404,#REF!,MATCH("xAG",#REF!,0),0),0)</f>
        <v>0</v>
      </c>
      <c r="S404" s="22">
        <f>IFERROR(VLOOKUP(B404,#REF!,MATCH("xAG",#REF!,0),0),0)</f>
        <v>0</v>
      </c>
      <c r="T404" s="22">
        <f>IFERROR(VLOOKUP(C404,#REF!,MATCH("xAG",#REF!,0),0),0)</f>
        <v>0</v>
      </c>
      <c r="U404" s="22">
        <f>IFERROR(VLOOKUP(D404,#REF!,MATCH("xAG",#REF!,0),0),0)</f>
        <v>0</v>
      </c>
      <c r="V404" s="92">
        <f>IFERROR(VLOOKUP($E404,OLD!$Q$1:$DZ$1000,MATCH("expected_assists",OLD!$Q$1:$DZ$1,0),0),0)</f>
        <v>0.69</v>
      </c>
      <c r="W404" s="93">
        <f>IFERROR(VLOOKUP($E404,OLD!$Q$1:$DZ$1000,MATCH("total_points",OLD!$Q$1:$DZ$1,0),0),0)</f>
        <v>45</v>
      </c>
      <c r="X404" s="27">
        <f>IFERROR(VLOOKUP(E404,OLD!$Q$1:$BZ$1000,MATCH("defensive_contribution",OLD!$Q$1:$BZ$1,0),0),"")</f>
        <v>53</v>
      </c>
      <c r="Z404" s="26" t="str">
        <f>API!O404&amp;" "&amp;API!Y404</f>
        <v>0 FALSE</v>
      </c>
      <c r="AA404" s="26">
        <f>API!AF404</f>
        <v>43</v>
      </c>
    </row>
    <row r="405" spans="1:27">
      <c r="A405" s="22" t="str">
        <f>IF([1]FINAL!A405=0,"",[1]FINAL!A405)</f>
        <v>Cristhian Mosquera</v>
      </c>
      <c r="B405" s="22" t="str">
        <f>IF([1]FINAL!C405=0,"",[1]FINAL!C405)</f>
        <v>Mosquera</v>
      </c>
      <c r="C405" s="22" t="str">
        <f>IF([1]FINAL!E405=0,"",[1]FINAL!E405)</f>
        <v/>
      </c>
      <c r="D405" s="22" t="str">
        <f>IF([1]FINAL!G405=0,"",[1]FINAL!G405)</f>
        <v/>
      </c>
      <c r="E405" s="85">
        <f>[1]FINAL!$AO405</f>
        <v>11</v>
      </c>
      <c r="F405" s="26" t="str">
        <f>[1]FINAL!$V405</f>
        <v>ARS</v>
      </c>
      <c r="G405" s="27">
        <f>IFERROR(VLOOKUP($F405,Table2!$B$1:$C$21,MATCH("MP",Table2!$B$1:$C$1,0),0),"")</f>
        <v>38</v>
      </c>
      <c r="H405" s="23">
        <f>IFERROR(VLOOKUP(A405,PlayingTime!$B$1:$T$1001,MATCH("Min",PlayingTime!$B$2:$T$2,0),0),0)</f>
        <v>994</v>
      </c>
      <c r="I405" s="23">
        <f>IFERROR(VLOOKUP(B405,PlayingTime!$B$1:$T$1001,MATCH("Min",PlayingTime!$B$2:$T$2,0),0),0)</f>
        <v>0</v>
      </c>
      <c r="J405" s="23">
        <f>IFERROR(VLOOKUP(C405,PlayingTime!$B$1:$T$1001,MATCH("Min",PlayingTime!$B$2:$T$2,0),0),0)</f>
        <v>0</v>
      </c>
      <c r="K405" s="23">
        <f>IFERROR(VLOOKUP(D405,PlayingTime!$B$1:$T$1001,MATCH("Min",PlayingTime!$B$2:$T$2,0),0),0)</f>
        <v>0</v>
      </c>
      <c r="L405" s="93">
        <f>IFERROR(VLOOKUP($E405,OLD!$Q$1:$DZ$1000,MATCH("minutes",OLD!$Q$1:$DZ$1,0),0),0)</f>
        <v>986</v>
      </c>
      <c r="M405" s="22">
        <f>IFERROR(VLOOKUP(A405,#REF!,MATCH("xG",#REF!,0),0),0)</f>
        <v>0</v>
      </c>
      <c r="N405" s="22">
        <f>IFERROR(VLOOKUP(B405,#REF!,MATCH("xG",#REF!,0),0),0)</f>
        <v>0</v>
      </c>
      <c r="O405" s="22">
        <f>IFERROR(VLOOKUP(C405,#REF!,MATCH("xG",#REF!,0),0),0)</f>
        <v>0</v>
      </c>
      <c r="P405" s="22">
        <f>IFERROR(VLOOKUP(D405,#REF!,MATCH("xG",#REF!,0),0),0)</f>
        <v>0</v>
      </c>
      <c r="Q405" s="92">
        <f>IFERROR(VLOOKUP($E405,OLD!$Q$1:$DZ$1000,MATCH("expected_goals",OLD!$Q$1:$DZ$1,0),0),0)</f>
        <v>0.1</v>
      </c>
      <c r="R405" s="22">
        <f>IFERROR(VLOOKUP(A405,#REF!,MATCH("xAG",#REF!,0),0),0)</f>
        <v>0</v>
      </c>
      <c r="S405" s="22">
        <f>IFERROR(VLOOKUP(B405,#REF!,MATCH("xAG",#REF!,0),0),0)</f>
        <v>0</v>
      </c>
      <c r="T405" s="22">
        <f>IFERROR(VLOOKUP(C405,#REF!,MATCH("xAG",#REF!,0),0),0)</f>
        <v>0</v>
      </c>
      <c r="U405" s="22">
        <f>IFERROR(VLOOKUP(D405,#REF!,MATCH("xAG",#REF!,0),0),0)</f>
        <v>0</v>
      </c>
      <c r="V405" s="92">
        <f>IFERROR(VLOOKUP($E405,OLD!$Q$1:$DZ$1000,MATCH("expected_assists",OLD!$Q$1:$DZ$1,0),0),0)</f>
        <v>0.63</v>
      </c>
      <c r="W405" s="93">
        <f>IFERROR(VLOOKUP($E405,OLD!$Q$1:$DZ$1000,MATCH("total_points",OLD!$Q$1:$DZ$1,0),0),0)</f>
        <v>40</v>
      </c>
      <c r="X405" s="27">
        <f>IFERROR(VLOOKUP(E405,OLD!$Q$1:$BZ$1000,MATCH("defensive_contribution",OLD!$Q$1:$BZ$1,0),0),"")</f>
        <v>95</v>
      </c>
      <c r="Z405" s="26" t="str">
        <f>API!O405&amp;" "&amp;API!Y405</f>
        <v>0 FALSE</v>
      </c>
      <c r="AA405" s="26">
        <f>API!AF405</f>
        <v>43</v>
      </c>
    </row>
    <row r="406" spans="1:27">
      <c r="A406" s="22" t="str">
        <f>IF([1]FINAL!A406=0,"",[1]FINAL!A406)</f>
        <v>Jarrad Branthwaite</v>
      </c>
      <c r="B406" s="22" t="str">
        <f>IF([1]FINAL!C406=0,"",[1]FINAL!C406)</f>
        <v>Branthwaite</v>
      </c>
      <c r="C406" s="22" t="str">
        <f>IF([1]FINAL!E406=0,"",[1]FINAL!E406)</f>
        <v/>
      </c>
      <c r="D406" s="22" t="str">
        <f>IF([1]FINAL!G406=0,"",[1]FINAL!G406)</f>
        <v/>
      </c>
      <c r="E406" s="85">
        <f>[1]FINAL!$AO406</f>
        <v>230</v>
      </c>
      <c r="F406" s="26" t="str">
        <f>[1]FINAL!$V406</f>
        <v>EVE</v>
      </c>
      <c r="G406" s="27">
        <f>IFERROR(VLOOKUP($F406,Table2!$B$1:$C$21,MATCH("MP",Table2!$B$1:$C$1,0),0),"")</f>
        <v>38</v>
      </c>
      <c r="H406" s="23">
        <f>IFERROR(VLOOKUP(A406,PlayingTime!$B$1:$T$1001,MATCH("Min",PlayingTime!$B$2:$T$2,0),0),0)</f>
        <v>680</v>
      </c>
      <c r="I406" s="23">
        <f>IFERROR(VLOOKUP(B406,PlayingTime!$B$1:$T$1001,MATCH("Min",PlayingTime!$B$2:$T$2,0),0),0)</f>
        <v>0</v>
      </c>
      <c r="J406" s="23">
        <f>IFERROR(VLOOKUP(C406,PlayingTime!$B$1:$T$1001,MATCH("Min",PlayingTime!$B$2:$T$2,0),0),0)</f>
        <v>0</v>
      </c>
      <c r="K406" s="23">
        <f>IFERROR(VLOOKUP(D406,PlayingTime!$B$1:$T$1001,MATCH("Min",PlayingTime!$B$2:$T$2,0),0),0)</f>
        <v>0</v>
      </c>
      <c r="L406" s="93">
        <f>IFERROR(VLOOKUP($E406,OLD!$Q$1:$DZ$1000,MATCH("minutes",OLD!$Q$1:$DZ$1,0),0),0)</f>
        <v>678</v>
      </c>
      <c r="M406" s="22">
        <f>IFERROR(VLOOKUP(A406,#REF!,MATCH("xG",#REF!,0),0),0)</f>
        <v>0</v>
      </c>
      <c r="N406" s="22">
        <f>IFERROR(VLOOKUP(B406,#REF!,MATCH("xG",#REF!,0),0),0)</f>
        <v>0</v>
      </c>
      <c r="O406" s="22">
        <f>IFERROR(VLOOKUP(C406,#REF!,MATCH("xG",#REF!,0),0),0)</f>
        <v>0</v>
      </c>
      <c r="P406" s="22">
        <f>IFERROR(VLOOKUP(D406,#REF!,MATCH("xG",#REF!,0),0),0)</f>
        <v>0</v>
      </c>
      <c r="Q406" s="92">
        <f>IFERROR(VLOOKUP($E406,OLD!$Q$1:$DZ$1000,MATCH("expected_goals",OLD!$Q$1:$DZ$1,0),0),0)</f>
        <v>0.34</v>
      </c>
      <c r="R406" s="22">
        <f>IFERROR(VLOOKUP(A406,#REF!,MATCH("xAG",#REF!,0),0),0)</f>
        <v>0</v>
      </c>
      <c r="S406" s="22">
        <f>IFERROR(VLOOKUP(B406,#REF!,MATCH("xAG",#REF!,0),0),0)</f>
        <v>0</v>
      </c>
      <c r="T406" s="22">
        <f>IFERROR(VLOOKUP(C406,#REF!,MATCH("xAG",#REF!,0),0),0)</f>
        <v>0</v>
      </c>
      <c r="U406" s="22">
        <f>IFERROR(VLOOKUP(D406,#REF!,MATCH("xAG",#REF!,0),0),0)</f>
        <v>0</v>
      </c>
      <c r="V406" s="92">
        <f>IFERROR(VLOOKUP($E406,OLD!$Q$1:$DZ$1000,MATCH("expected_assists",OLD!$Q$1:$DZ$1,0),0),0)</f>
        <v>0.11</v>
      </c>
      <c r="W406" s="93">
        <f>IFERROR(VLOOKUP($E406,OLD!$Q$1:$DZ$1000,MATCH("total_points",OLD!$Q$1:$DZ$1,0),0),0)</f>
        <v>32</v>
      </c>
      <c r="X406" s="27">
        <f>IFERROR(VLOOKUP(E406,OLD!$Q$1:$BZ$1000,MATCH("defensive_contribution",OLD!$Q$1:$BZ$1,0),0),"")</f>
        <v>67</v>
      </c>
      <c r="Z406" s="26" t="str">
        <f>API!O406&amp;" "&amp;API!Y406</f>
        <v>0 FALSE</v>
      </c>
      <c r="AA406" s="26">
        <f>API!AF406</f>
        <v>43</v>
      </c>
    </row>
    <row r="407" spans="1:27">
      <c r="A407" s="22" t="str">
        <f>IF([1]FINAL!A407=0,"",[1]FINAL!A407)</f>
        <v>Marco Palestra</v>
      </c>
      <c r="B407" s="22" t="str">
        <f>IF([1]FINAL!C407=0,"",[1]FINAL!C407)</f>
        <v>Palestra</v>
      </c>
      <c r="C407" s="22" t="str">
        <f>IF([1]FINAL!E407=0,"",[1]FINAL!E407)</f>
        <v/>
      </c>
      <c r="D407" s="22" t="str">
        <f>IF([1]FINAL!G407=0,"",[1]FINAL!G407)</f>
        <v/>
      </c>
      <c r="E407" s="85">
        <f>[1]FINAL!$AO407</f>
        <v>152</v>
      </c>
      <c r="F407" s="26" t="str">
        <f>[1]FINAL!$V407</f>
        <v>CHE</v>
      </c>
      <c r="G407" s="27">
        <f>IFERROR(VLOOKUP($F407,Table2!$B$1:$C$21,MATCH("MP",Table2!$B$1:$C$1,0),0),"")</f>
        <v>38</v>
      </c>
      <c r="H407" s="23">
        <f>IFERROR(VLOOKUP(A407,PlayingTime!$B$1:$T$1001,MATCH("Min",PlayingTime!$B$2:$T$2,0),0),0)</f>
        <v>0</v>
      </c>
      <c r="I407" s="23">
        <f>IFERROR(VLOOKUP(B407,PlayingTime!$B$1:$T$1001,MATCH("Min",PlayingTime!$B$2:$T$2,0),0),0)</f>
        <v>0</v>
      </c>
      <c r="J407" s="23">
        <f>IFERROR(VLOOKUP(C407,PlayingTime!$B$1:$T$1001,MATCH("Min",PlayingTime!$B$2:$T$2,0),0),0)</f>
        <v>0</v>
      </c>
      <c r="K407" s="23">
        <f>IFERROR(VLOOKUP(D407,PlayingTime!$B$1:$T$1001,MATCH("Min",PlayingTime!$B$2:$T$2,0),0),0)</f>
        <v>0</v>
      </c>
      <c r="L407" s="93">
        <f>IFERROR(VLOOKUP($E407,OLD!$Q$1:$DZ$1000,MATCH("minutes",OLD!$Q$1:$DZ$1,0),0),0)</f>
        <v>0</v>
      </c>
      <c r="M407" s="22">
        <f>IFERROR(VLOOKUP(A407,#REF!,MATCH("xG",#REF!,0),0),0)</f>
        <v>0</v>
      </c>
      <c r="N407" s="22">
        <f>IFERROR(VLOOKUP(B407,#REF!,MATCH("xG",#REF!,0),0),0)</f>
        <v>0</v>
      </c>
      <c r="O407" s="22">
        <f>IFERROR(VLOOKUP(C407,#REF!,MATCH("xG",#REF!,0),0),0)</f>
        <v>0</v>
      </c>
      <c r="P407" s="22">
        <f>IFERROR(VLOOKUP(D407,#REF!,MATCH("xG",#REF!,0),0),0)</f>
        <v>0</v>
      </c>
      <c r="Q407" s="92">
        <f>IFERROR(VLOOKUP($E407,OLD!$Q$1:$DZ$1000,MATCH("expected_goals",OLD!$Q$1:$DZ$1,0),0),0)</f>
        <v>0</v>
      </c>
      <c r="R407" s="22">
        <f>IFERROR(VLOOKUP(A407,#REF!,MATCH("xAG",#REF!,0),0),0)</f>
        <v>0</v>
      </c>
      <c r="S407" s="22">
        <f>IFERROR(VLOOKUP(B407,#REF!,MATCH("xAG",#REF!,0),0),0)</f>
        <v>0</v>
      </c>
      <c r="T407" s="22">
        <f>IFERROR(VLOOKUP(C407,#REF!,MATCH("xAG",#REF!,0),0),0)</f>
        <v>0</v>
      </c>
      <c r="U407" s="22">
        <f>IFERROR(VLOOKUP(D407,#REF!,MATCH("xAG",#REF!,0),0),0)</f>
        <v>0</v>
      </c>
      <c r="V407" s="92">
        <f>IFERROR(VLOOKUP($E407,OLD!$Q$1:$DZ$1000,MATCH("expected_assists",OLD!$Q$1:$DZ$1,0),0),0)</f>
        <v>0</v>
      </c>
      <c r="W407" s="93">
        <f>IFERROR(VLOOKUP($E407,OLD!$Q$1:$DZ$1000,MATCH("total_points",OLD!$Q$1:$DZ$1,0),0),0)</f>
        <v>0</v>
      </c>
      <c r="X407" s="27" t="str">
        <f>IFERROR(VLOOKUP(E407,OLD!$Q$1:$BZ$1000,MATCH("defensive_contribution",OLD!$Q$1:$BZ$1,0),0),"")</f>
        <v/>
      </c>
      <c r="Z407" s="26" t="str">
        <f>API!O407&amp;" "&amp;API!Y407</f>
        <v>0 FALSE</v>
      </c>
      <c r="AA407" s="26">
        <f>API!AF407</f>
        <v>43</v>
      </c>
    </row>
    <row r="408" spans="1:27">
      <c r="A408" s="22" t="str">
        <f>IF([1]FINAL!A408=0,"",[1]FINAL!A408)</f>
        <v>Jan Paul van Hecke</v>
      </c>
      <c r="B408" s="22" t="str">
        <f>IF([1]FINAL!C408=0,"",[1]FINAL!C408)</f>
        <v>Van Hecke</v>
      </c>
      <c r="C408" s="22" t="str">
        <f>IF([1]FINAL!E408=0,"",[1]FINAL!E408)</f>
        <v/>
      </c>
      <c r="D408" s="22" t="str">
        <f>IF([1]FINAL!G408=0,"",[1]FINAL!G408)</f>
        <v/>
      </c>
      <c r="E408" s="85">
        <f>[1]FINAL!$AO408</f>
        <v>112</v>
      </c>
      <c r="F408" s="26" t="str">
        <f>[1]FINAL!$V408</f>
        <v>TOT</v>
      </c>
      <c r="G408" s="27">
        <f>IFERROR(VLOOKUP($F408,Table2!$B$1:$C$21,MATCH("MP",Table2!$B$1:$C$1,0),0),"")</f>
        <v>38</v>
      </c>
      <c r="H408" s="23">
        <f>IFERROR(VLOOKUP(A408,PlayingTime!$B$1:$T$1001,MATCH("Min",PlayingTime!$B$2:$T$2,0),0),0)</f>
        <v>3210</v>
      </c>
      <c r="I408" s="23">
        <f>IFERROR(VLOOKUP(B408,PlayingTime!$B$1:$T$1001,MATCH("Min",PlayingTime!$B$2:$T$2,0),0),0)</f>
        <v>0</v>
      </c>
      <c r="J408" s="23">
        <f>IFERROR(VLOOKUP(C408,PlayingTime!$B$1:$T$1001,MATCH("Min",PlayingTime!$B$2:$T$2,0),0),0)</f>
        <v>0</v>
      </c>
      <c r="K408" s="23">
        <f>IFERROR(VLOOKUP(D408,PlayingTime!$B$1:$T$1001,MATCH("Min",PlayingTime!$B$2:$T$2,0),0),0)</f>
        <v>0</v>
      </c>
      <c r="L408" s="93">
        <f>IFERROR(VLOOKUP($E408,OLD!$Q$1:$DZ$1000,MATCH("minutes",OLD!$Q$1:$DZ$1,0),0),0)</f>
        <v>3210</v>
      </c>
      <c r="M408" s="22">
        <f>IFERROR(VLOOKUP(A408,#REF!,MATCH("xG",#REF!,0),0),0)</f>
        <v>0</v>
      </c>
      <c r="N408" s="22">
        <f>IFERROR(VLOOKUP(B408,#REF!,MATCH("xG",#REF!,0),0),0)</f>
        <v>0</v>
      </c>
      <c r="O408" s="22">
        <f>IFERROR(VLOOKUP(C408,#REF!,MATCH("xG",#REF!,0),0),0)</f>
        <v>0</v>
      </c>
      <c r="P408" s="22">
        <f>IFERROR(VLOOKUP(D408,#REF!,MATCH("xG",#REF!,0),0),0)</f>
        <v>0</v>
      </c>
      <c r="Q408" s="92">
        <f>IFERROR(VLOOKUP($E408,OLD!$Q$1:$DZ$1000,MATCH("expected_goals",OLD!$Q$1:$DZ$1,0),0),0)</f>
        <v>3.31</v>
      </c>
      <c r="R408" s="22">
        <f>IFERROR(VLOOKUP(A408,#REF!,MATCH("xAG",#REF!,0),0),0)</f>
        <v>0</v>
      </c>
      <c r="S408" s="22">
        <f>IFERROR(VLOOKUP(B408,#REF!,MATCH("xAG",#REF!,0),0),0)</f>
        <v>0</v>
      </c>
      <c r="T408" s="22">
        <f>IFERROR(VLOOKUP(C408,#REF!,MATCH("xAG",#REF!,0),0),0)</f>
        <v>0</v>
      </c>
      <c r="U408" s="22">
        <f>IFERROR(VLOOKUP(D408,#REF!,MATCH("xAG",#REF!,0),0),0)</f>
        <v>0</v>
      </c>
      <c r="V408" s="92">
        <f>IFERROR(VLOOKUP($E408,OLD!$Q$1:$DZ$1000,MATCH("expected_assists",OLD!$Q$1:$DZ$1,0),0),0)</f>
        <v>1.57</v>
      </c>
      <c r="W408" s="93">
        <f>IFERROR(VLOOKUP($E408,OLD!$Q$1:$DZ$1000,MATCH("total_points",OLD!$Q$1:$DZ$1,0),0),0)</f>
        <v>148</v>
      </c>
      <c r="X408" s="27">
        <f>IFERROR(VLOOKUP(E408,OLD!$Q$1:$BZ$1000,MATCH("defensive_contribution",OLD!$Q$1:$BZ$1,0),0),"")</f>
        <v>317</v>
      </c>
      <c r="Z408" s="26" t="str">
        <f>API!O408&amp;" "&amp;API!Y408</f>
        <v>0 FALSE</v>
      </c>
      <c r="AA408" s="26">
        <f>API!AF408</f>
        <v>43</v>
      </c>
    </row>
    <row r="409" spans="1:27">
      <c r="A409" s="22" t="str">
        <f>IF([1]FINAL!A409=0,"",[1]FINAL!A409)</f>
        <v>Michael Keane</v>
      </c>
      <c r="B409" s="22" t="str">
        <f>IF([1]FINAL!C409=0,"",[1]FINAL!C409)</f>
        <v>Keane</v>
      </c>
      <c r="C409" s="22" t="str">
        <f>IF([1]FINAL!E409=0,"",[1]FINAL!E409)</f>
        <v/>
      </c>
      <c r="D409" s="22" t="str">
        <f>IF([1]FINAL!G409=0,"",[1]FINAL!G409)</f>
        <v/>
      </c>
      <c r="E409" s="85">
        <f>[1]FINAL!$AO409</f>
        <v>231</v>
      </c>
      <c r="F409" s="26" t="str">
        <f>[1]FINAL!$V409</f>
        <v>EVE</v>
      </c>
      <c r="G409" s="27">
        <f>IFERROR(VLOOKUP($F409,Table2!$B$1:$C$21,MATCH("MP",Table2!$B$1:$C$1,0),0),"")</f>
        <v>38</v>
      </c>
      <c r="H409" s="23">
        <f>IFERROR(VLOOKUP(A409,PlayingTime!$B$1:$T$1001,MATCH("Min",PlayingTime!$B$2:$T$2,0),0),0)</f>
        <v>2591</v>
      </c>
      <c r="I409" s="23">
        <f>IFERROR(VLOOKUP(B409,PlayingTime!$B$1:$T$1001,MATCH("Min",PlayingTime!$B$2:$T$2,0),0),0)</f>
        <v>0</v>
      </c>
      <c r="J409" s="23">
        <f>IFERROR(VLOOKUP(C409,PlayingTime!$B$1:$T$1001,MATCH("Min",PlayingTime!$B$2:$T$2,0),0),0)</f>
        <v>0</v>
      </c>
      <c r="K409" s="23">
        <f>IFERROR(VLOOKUP(D409,PlayingTime!$B$1:$T$1001,MATCH("Min",PlayingTime!$B$2:$T$2,0),0),0)</f>
        <v>0</v>
      </c>
      <c r="L409" s="93">
        <f>IFERROR(VLOOKUP($E409,OLD!$Q$1:$DZ$1000,MATCH("minutes",OLD!$Q$1:$DZ$1,0),0),0)</f>
        <v>2588</v>
      </c>
      <c r="M409" s="22">
        <f>IFERROR(VLOOKUP(A409,#REF!,MATCH("xG",#REF!,0),0),0)</f>
        <v>0</v>
      </c>
      <c r="N409" s="22">
        <f>IFERROR(VLOOKUP(B409,#REF!,MATCH("xG",#REF!,0),0),0)</f>
        <v>0</v>
      </c>
      <c r="O409" s="22">
        <f>IFERROR(VLOOKUP(C409,#REF!,MATCH("xG",#REF!,0),0),0)</f>
        <v>0</v>
      </c>
      <c r="P409" s="22">
        <f>IFERROR(VLOOKUP(D409,#REF!,MATCH("xG",#REF!,0),0),0)</f>
        <v>0</v>
      </c>
      <c r="Q409" s="92">
        <f>IFERROR(VLOOKUP($E409,OLD!$Q$1:$DZ$1000,MATCH("expected_goals",OLD!$Q$1:$DZ$1,0),0),0)</f>
        <v>2.2999999999999998</v>
      </c>
      <c r="R409" s="22">
        <f>IFERROR(VLOOKUP(A409,#REF!,MATCH("xAG",#REF!,0),0),0)</f>
        <v>0</v>
      </c>
      <c r="S409" s="22">
        <f>IFERROR(VLOOKUP(B409,#REF!,MATCH("xAG",#REF!,0),0),0)</f>
        <v>0</v>
      </c>
      <c r="T409" s="22">
        <f>IFERROR(VLOOKUP(C409,#REF!,MATCH("xAG",#REF!,0),0),0)</f>
        <v>0</v>
      </c>
      <c r="U409" s="22">
        <f>IFERROR(VLOOKUP(D409,#REF!,MATCH("xAG",#REF!,0),0),0)</f>
        <v>0</v>
      </c>
      <c r="V409" s="92">
        <f>IFERROR(VLOOKUP($E409,OLD!$Q$1:$DZ$1000,MATCH("expected_assists",OLD!$Q$1:$DZ$1,0),0),0)</f>
        <v>0.49</v>
      </c>
      <c r="W409" s="93">
        <f>IFERROR(VLOOKUP($E409,OLD!$Q$1:$DZ$1000,MATCH("total_points",OLD!$Q$1:$DZ$1,0),0),0)</f>
        <v>131</v>
      </c>
      <c r="X409" s="27">
        <f>IFERROR(VLOOKUP(E409,OLD!$Q$1:$BZ$1000,MATCH("defensive_contribution",OLD!$Q$1:$BZ$1,0),0),"")</f>
        <v>302</v>
      </c>
      <c r="Z409" s="26" t="str">
        <f>API!O409&amp;" "&amp;API!Y409</f>
        <v>0 FALSE</v>
      </c>
      <c r="AA409" s="26">
        <f>API!AF409</f>
        <v>43</v>
      </c>
    </row>
    <row r="410" spans="1:27">
      <c r="A410" s="22" t="str">
        <f>IF([1]FINAL!A410=0,"",[1]FINAL!A410)</f>
        <v>Neco Williams</v>
      </c>
      <c r="B410" s="22" t="str">
        <f>IF([1]FINAL!C410=0,"",[1]FINAL!C410)</f>
        <v>N.Williams</v>
      </c>
      <c r="C410" s="22" t="str">
        <f>IF([1]FINAL!E410=0,"",[1]FINAL!E410)</f>
        <v/>
      </c>
      <c r="D410" s="22" t="str">
        <f>IF([1]FINAL!G410=0,"",[1]FINAL!G410)</f>
        <v/>
      </c>
      <c r="E410" s="85">
        <f>[1]FINAL!$AO410</f>
        <v>469</v>
      </c>
      <c r="F410" s="26" t="str">
        <f>[1]FINAL!$V410</f>
        <v>NFO</v>
      </c>
      <c r="G410" s="27">
        <f>IFERROR(VLOOKUP($F410,Table2!$B$1:$C$21,MATCH("MP",Table2!$B$1:$C$1,0),0),"")</f>
        <v>38</v>
      </c>
      <c r="H410" s="23">
        <f>IFERROR(VLOOKUP(A410,PlayingTime!$B$1:$T$1001,MATCH("Min",PlayingTime!$B$2:$T$2,0),0),0)</f>
        <v>3204</v>
      </c>
      <c r="I410" s="23">
        <f>IFERROR(VLOOKUP(B410,PlayingTime!$B$1:$T$1001,MATCH("Min",PlayingTime!$B$2:$T$2,0),0),0)</f>
        <v>0</v>
      </c>
      <c r="J410" s="23">
        <f>IFERROR(VLOOKUP(C410,PlayingTime!$B$1:$T$1001,MATCH("Min",PlayingTime!$B$2:$T$2,0),0),0)</f>
        <v>0</v>
      </c>
      <c r="K410" s="23">
        <f>IFERROR(VLOOKUP(D410,PlayingTime!$B$1:$T$1001,MATCH("Min",PlayingTime!$B$2:$T$2,0),0),0)</f>
        <v>0</v>
      </c>
      <c r="L410" s="93">
        <f>IFERROR(VLOOKUP($E410,OLD!$Q$1:$DZ$1000,MATCH("minutes",OLD!$Q$1:$DZ$1,0),0),0)</f>
        <v>3203</v>
      </c>
      <c r="M410" s="22">
        <f>IFERROR(VLOOKUP(A410,#REF!,MATCH("xG",#REF!,0),0),0)</f>
        <v>0</v>
      </c>
      <c r="N410" s="22">
        <f>IFERROR(VLOOKUP(B410,#REF!,MATCH("xG",#REF!,0),0),0)</f>
        <v>0</v>
      </c>
      <c r="O410" s="22">
        <f>IFERROR(VLOOKUP(C410,#REF!,MATCH("xG",#REF!,0),0),0)</f>
        <v>0</v>
      </c>
      <c r="P410" s="22">
        <f>IFERROR(VLOOKUP(D410,#REF!,MATCH("xG",#REF!,0),0),0)</f>
        <v>0</v>
      </c>
      <c r="Q410" s="92">
        <f>IFERROR(VLOOKUP($E410,OLD!$Q$1:$DZ$1000,MATCH("expected_goals",OLD!$Q$1:$DZ$1,0),0),0)</f>
        <v>2.0099999999999998</v>
      </c>
      <c r="R410" s="22">
        <f>IFERROR(VLOOKUP(A410,#REF!,MATCH("xAG",#REF!,0),0),0)</f>
        <v>0</v>
      </c>
      <c r="S410" s="22">
        <f>IFERROR(VLOOKUP(B410,#REF!,MATCH("xAG",#REF!,0),0),0)</f>
        <v>0</v>
      </c>
      <c r="T410" s="22">
        <f>IFERROR(VLOOKUP(C410,#REF!,MATCH("xAG",#REF!,0),0),0)</f>
        <v>0</v>
      </c>
      <c r="U410" s="22">
        <f>IFERROR(VLOOKUP(D410,#REF!,MATCH("xAG",#REF!,0),0),0)</f>
        <v>0</v>
      </c>
      <c r="V410" s="92">
        <f>IFERROR(VLOOKUP($E410,OLD!$Q$1:$DZ$1000,MATCH("expected_assists",OLD!$Q$1:$DZ$1,0),0),0)</f>
        <v>3.97</v>
      </c>
      <c r="W410" s="93">
        <f>IFERROR(VLOOKUP($E410,OLD!$Q$1:$DZ$1000,MATCH("total_points",OLD!$Q$1:$DZ$1,0),0),0)</f>
        <v>128</v>
      </c>
      <c r="X410" s="27">
        <f>IFERROR(VLOOKUP(E410,OLD!$Q$1:$BZ$1000,MATCH("defensive_contribution",OLD!$Q$1:$BZ$1,0),0),"")</f>
        <v>247</v>
      </c>
      <c r="Z410" s="26" t="str">
        <f>API!O410&amp;" "&amp;API!Y410</f>
        <v>0 FALSE</v>
      </c>
      <c r="AA410" s="26">
        <f>API!AF410</f>
        <v>43</v>
      </c>
    </row>
    <row r="411" spans="1:27">
      <c r="A411" s="22" t="str">
        <f>IF([1]FINAL!A411=0,"",[1]FINAL!A411)</f>
        <v>Chris Richards</v>
      </c>
      <c r="B411" s="22" t="str">
        <f>IF([1]FINAL!C411=0,"",[1]FINAL!C411)</f>
        <v>Richards</v>
      </c>
      <c r="C411" s="22" t="str">
        <f>IF([1]FINAL!E411=0,"",[1]FINAL!E411)</f>
        <v>C Richards</v>
      </c>
      <c r="D411" s="22" t="str">
        <f>IF([1]FINAL!G411=0,"",[1]FINAL!G411)</f>
        <v/>
      </c>
      <c r="E411" s="85">
        <f>[1]FINAL!$AO411</f>
        <v>202</v>
      </c>
      <c r="F411" s="26" t="str">
        <f>[1]FINAL!$V411</f>
        <v>CRY</v>
      </c>
      <c r="G411" s="27">
        <f>IFERROR(VLOOKUP($F411,Table2!$B$1:$C$21,MATCH("MP",Table2!$B$1:$C$1,0),0),"")</f>
        <v>38</v>
      </c>
      <c r="H411" s="23">
        <f>IFERROR(VLOOKUP(A411,PlayingTime!$B$1:$T$1001,MATCH("Min",PlayingTime!$B$2:$T$2,0),0),0)</f>
        <v>2827</v>
      </c>
      <c r="I411" s="23">
        <f>IFERROR(VLOOKUP(B411,PlayingTime!$B$1:$T$1001,MATCH("Min",PlayingTime!$B$2:$T$2,0),0),0)</f>
        <v>0</v>
      </c>
      <c r="J411" s="23">
        <f>IFERROR(VLOOKUP(C411,PlayingTime!$B$1:$T$1001,MATCH("Min",PlayingTime!$B$2:$T$2,0),0),0)</f>
        <v>0</v>
      </c>
      <c r="K411" s="23">
        <f>IFERROR(VLOOKUP(D411,PlayingTime!$B$1:$T$1001,MATCH("Min",PlayingTime!$B$2:$T$2,0),0),0)</f>
        <v>0</v>
      </c>
      <c r="L411" s="93">
        <f>IFERROR(VLOOKUP($E411,OLD!$Q$1:$DZ$1000,MATCH("minutes",OLD!$Q$1:$DZ$1,0),0),0)</f>
        <v>2825</v>
      </c>
      <c r="M411" s="22">
        <f>IFERROR(VLOOKUP(A411,#REF!,MATCH("xG",#REF!,0),0),0)</f>
        <v>0</v>
      </c>
      <c r="N411" s="22">
        <f>IFERROR(VLOOKUP(B411,#REF!,MATCH("xG",#REF!,0),0),0)</f>
        <v>0</v>
      </c>
      <c r="O411" s="22">
        <f>IFERROR(VLOOKUP(C411,#REF!,MATCH("xG",#REF!,0),0),0)</f>
        <v>0</v>
      </c>
      <c r="P411" s="22">
        <f>IFERROR(VLOOKUP(D411,#REF!,MATCH("xG",#REF!,0),0),0)</f>
        <v>0</v>
      </c>
      <c r="Q411" s="92">
        <f>IFERROR(VLOOKUP($E411,OLD!$Q$1:$DZ$1000,MATCH("expected_goals",OLD!$Q$1:$DZ$1,0),0),0)</f>
        <v>2.42</v>
      </c>
      <c r="R411" s="22">
        <f>IFERROR(VLOOKUP(A411,#REF!,MATCH("xAG",#REF!,0),0),0)</f>
        <v>0</v>
      </c>
      <c r="S411" s="22">
        <f>IFERROR(VLOOKUP(B411,#REF!,MATCH("xAG",#REF!,0),0),0)</f>
        <v>0</v>
      </c>
      <c r="T411" s="22">
        <f>IFERROR(VLOOKUP(C411,#REF!,MATCH("xAG",#REF!,0),0),0)</f>
        <v>0</v>
      </c>
      <c r="U411" s="22">
        <f>IFERROR(VLOOKUP(D411,#REF!,MATCH("xAG",#REF!,0),0),0)</f>
        <v>0</v>
      </c>
      <c r="V411" s="92">
        <f>IFERROR(VLOOKUP($E411,OLD!$Q$1:$DZ$1000,MATCH("expected_assists",OLD!$Q$1:$DZ$1,0),0),0)</f>
        <v>1.56</v>
      </c>
      <c r="W411" s="93">
        <f>IFERROR(VLOOKUP($E411,OLD!$Q$1:$DZ$1000,MATCH("total_points",OLD!$Q$1:$DZ$1,0),0),0)</f>
        <v>128</v>
      </c>
      <c r="X411" s="27">
        <f>IFERROR(VLOOKUP(E411,OLD!$Q$1:$BZ$1000,MATCH("defensive_contribution",OLD!$Q$1:$BZ$1,0),0),"")</f>
        <v>311</v>
      </c>
      <c r="Z411" s="26" t="str">
        <f>API!O411&amp;" "&amp;API!Y411</f>
        <v>0 FALSE</v>
      </c>
      <c r="AA411" s="26">
        <f>API!AF411</f>
        <v>43</v>
      </c>
    </row>
    <row r="412" spans="1:27">
      <c r="A412" s="22" t="str">
        <f>IF([1]FINAL!A412=0,"",[1]FINAL!A412)</f>
        <v>Malick Thiaw</v>
      </c>
      <c r="B412" s="22" t="str">
        <f>IF([1]FINAL!C412=0,"",[1]FINAL!C412)</f>
        <v>Thiaw</v>
      </c>
      <c r="C412" s="22" t="str">
        <f>IF([1]FINAL!E412=0,"",[1]FINAL!E412)</f>
        <v/>
      </c>
      <c r="D412" s="22" t="str">
        <f>IF([1]FINAL!G412=0,"",[1]FINAL!G412)</f>
        <v/>
      </c>
      <c r="E412" s="85">
        <f>[1]FINAL!$AO412</f>
        <v>445</v>
      </c>
      <c r="F412" s="26" t="str">
        <f>[1]FINAL!$V412</f>
        <v>NEW</v>
      </c>
      <c r="G412" s="27">
        <f>IFERROR(VLOOKUP($F412,Table2!$B$1:$C$21,MATCH("MP",Table2!$B$1:$C$1,0),0),"")</f>
        <v>38</v>
      </c>
      <c r="H412" s="23">
        <f>IFERROR(VLOOKUP(A412,PlayingTime!$B$1:$T$1001,MATCH("Min",PlayingTime!$B$2:$T$2,0),0),0)</f>
        <v>2965</v>
      </c>
      <c r="I412" s="23">
        <f>IFERROR(VLOOKUP(B412,PlayingTime!$B$1:$T$1001,MATCH("Min",PlayingTime!$B$2:$T$2,0),0),0)</f>
        <v>0</v>
      </c>
      <c r="J412" s="23">
        <f>IFERROR(VLOOKUP(C412,PlayingTime!$B$1:$T$1001,MATCH("Min",PlayingTime!$B$2:$T$2,0),0),0)</f>
        <v>0</v>
      </c>
      <c r="K412" s="23">
        <f>IFERROR(VLOOKUP(D412,PlayingTime!$B$1:$T$1001,MATCH("Min",PlayingTime!$B$2:$T$2,0),0),0)</f>
        <v>0</v>
      </c>
      <c r="L412" s="93">
        <f>IFERROR(VLOOKUP($E412,OLD!$Q$1:$DZ$1000,MATCH("minutes",OLD!$Q$1:$DZ$1,0),0),0)</f>
        <v>2963</v>
      </c>
      <c r="M412" s="22">
        <f>IFERROR(VLOOKUP(A412,#REF!,MATCH("xG",#REF!,0),0),0)</f>
        <v>0</v>
      </c>
      <c r="N412" s="22">
        <f>IFERROR(VLOOKUP(B412,#REF!,MATCH("xG",#REF!,0),0),0)</f>
        <v>0</v>
      </c>
      <c r="O412" s="22">
        <f>IFERROR(VLOOKUP(C412,#REF!,MATCH("xG",#REF!,0),0),0)</f>
        <v>0</v>
      </c>
      <c r="P412" s="22">
        <f>IFERROR(VLOOKUP(D412,#REF!,MATCH("xG",#REF!,0),0),0)</f>
        <v>0</v>
      </c>
      <c r="Q412" s="92">
        <f>IFERROR(VLOOKUP($E412,OLD!$Q$1:$DZ$1000,MATCH("expected_goals",OLD!$Q$1:$DZ$1,0),0),0)</f>
        <v>4.8</v>
      </c>
      <c r="R412" s="22">
        <f>IFERROR(VLOOKUP(A412,#REF!,MATCH("xAG",#REF!,0),0),0)</f>
        <v>0</v>
      </c>
      <c r="S412" s="22">
        <f>IFERROR(VLOOKUP(B412,#REF!,MATCH("xAG",#REF!,0),0),0)</f>
        <v>0</v>
      </c>
      <c r="T412" s="22">
        <f>IFERROR(VLOOKUP(C412,#REF!,MATCH("xAG",#REF!,0),0),0)</f>
        <v>0</v>
      </c>
      <c r="U412" s="22">
        <f>IFERROR(VLOOKUP(D412,#REF!,MATCH("xAG",#REF!,0),0),0)</f>
        <v>0</v>
      </c>
      <c r="V412" s="92">
        <f>IFERROR(VLOOKUP($E412,OLD!$Q$1:$DZ$1000,MATCH("expected_assists",OLD!$Q$1:$DZ$1,0),0),0)</f>
        <v>0.96</v>
      </c>
      <c r="W412" s="93">
        <f>IFERROR(VLOOKUP($E412,OLD!$Q$1:$DZ$1000,MATCH("total_points",OLD!$Q$1:$DZ$1,0),0),0)</f>
        <v>126</v>
      </c>
      <c r="X412" s="27">
        <f>IFERROR(VLOOKUP(E412,OLD!$Q$1:$BZ$1000,MATCH("defensive_contribution",OLD!$Q$1:$BZ$1,0),0),"")</f>
        <v>292</v>
      </c>
      <c r="Z412" s="26" t="str">
        <f>API!O412&amp;" "&amp;API!Y412</f>
        <v>0 FALSE</v>
      </c>
      <c r="AA412" s="26">
        <f>API!AF412</f>
        <v>43</v>
      </c>
    </row>
    <row r="413" spans="1:27">
      <c r="A413" s="22" t="str">
        <f>IF([1]FINAL!A413=0,"",[1]FINAL!A413)</f>
        <v>Omar Alderete</v>
      </c>
      <c r="B413" s="22" t="str">
        <f>IF([1]FINAL!C413=0,"",[1]FINAL!C413)</f>
        <v>Alderete</v>
      </c>
      <c r="C413" s="22" t="str">
        <f>IF([1]FINAL!E413=0,"",[1]FINAL!E413)</f>
        <v/>
      </c>
      <c r="D413" s="22" t="str">
        <f>IF([1]FINAL!G413=0,"",[1]FINAL!G413)</f>
        <v/>
      </c>
      <c r="E413" s="85">
        <f>[1]FINAL!$AO413</f>
        <v>535</v>
      </c>
      <c r="F413" s="26" t="str">
        <f>[1]FINAL!$V413</f>
        <v>SUN</v>
      </c>
      <c r="G413" s="27">
        <f>IFERROR(VLOOKUP($F413,Table2!$B$1:$C$21,MATCH("MP",Table2!$B$1:$C$1,0),0),"")</f>
        <v>38</v>
      </c>
      <c r="H413" s="23">
        <f>IFERROR(VLOOKUP(A413,PlayingTime!$B$1:$T$1001,MATCH("Min",PlayingTime!$B$2:$T$2,0),0),0)</f>
        <v>2798</v>
      </c>
      <c r="I413" s="23">
        <f>IFERROR(VLOOKUP(B413,PlayingTime!$B$1:$T$1001,MATCH("Min",PlayingTime!$B$2:$T$2,0),0),0)</f>
        <v>0</v>
      </c>
      <c r="J413" s="23">
        <f>IFERROR(VLOOKUP(C413,PlayingTime!$B$1:$T$1001,MATCH("Min",PlayingTime!$B$2:$T$2,0),0),0)</f>
        <v>0</v>
      </c>
      <c r="K413" s="23">
        <f>IFERROR(VLOOKUP(D413,PlayingTime!$B$1:$T$1001,MATCH("Min",PlayingTime!$B$2:$T$2,0),0),0)</f>
        <v>0</v>
      </c>
      <c r="L413" s="93">
        <f>IFERROR(VLOOKUP($E413,OLD!$Q$1:$DZ$1000,MATCH("minutes",OLD!$Q$1:$DZ$1,0),0),0)</f>
        <v>2797</v>
      </c>
      <c r="M413" s="22">
        <f>IFERROR(VLOOKUP(A413,#REF!,MATCH("xG",#REF!,0),0),0)</f>
        <v>0</v>
      </c>
      <c r="N413" s="22">
        <f>IFERROR(VLOOKUP(B413,#REF!,MATCH("xG",#REF!,0),0),0)</f>
        <v>0</v>
      </c>
      <c r="O413" s="22">
        <f>IFERROR(VLOOKUP(C413,#REF!,MATCH("xG",#REF!,0),0),0)</f>
        <v>0</v>
      </c>
      <c r="P413" s="22">
        <f>IFERROR(VLOOKUP(D413,#REF!,MATCH("xG",#REF!,0),0),0)</f>
        <v>0</v>
      </c>
      <c r="Q413" s="92">
        <f>IFERROR(VLOOKUP($E413,OLD!$Q$1:$DZ$1000,MATCH("expected_goals",OLD!$Q$1:$DZ$1,0),0),0)</f>
        <v>1.62</v>
      </c>
      <c r="R413" s="22">
        <f>IFERROR(VLOOKUP(A413,#REF!,MATCH("xAG",#REF!,0),0),0)</f>
        <v>0</v>
      </c>
      <c r="S413" s="22">
        <f>IFERROR(VLOOKUP(B413,#REF!,MATCH("xAG",#REF!,0),0),0)</f>
        <v>0</v>
      </c>
      <c r="T413" s="22">
        <f>IFERROR(VLOOKUP(C413,#REF!,MATCH("xAG",#REF!,0),0),0)</f>
        <v>0</v>
      </c>
      <c r="U413" s="22">
        <f>IFERROR(VLOOKUP(D413,#REF!,MATCH("xAG",#REF!,0),0),0)</f>
        <v>0</v>
      </c>
      <c r="V413" s="92">
        <f>IFERROR(VLOOKUP($E413,OLD!$Q$1:$DZ$1000,MATCH("expected_assists",OLD!$Q$1:$DZ$1,0),0),0)</f>
        <v>0.91</v>
      </c>
      <c r="W413" s="93">
        <f>IFERROR(VLOOKUP($E413,OLD!$Q$1:$DZ$1000,MATCH("total_points",OLD!$Q$1:$DZ$1,0),0),0)</f>
        <v>125</v>
      </c>
      <c r="X413" s="27">
        <f>IFERROR(VLOOKUP(E413,OLD!$Q$1:$BZ$1000,MATCH("defensive_contribution",OLD!$Q$1:$BZ$1,0),0),"")</f>
        <v>312</v>
      </c>
      <c r="Z413" s="26" t="str">
        <f>API!O413&amp;" "&amp;API!Y413</f>
        <v>0 FALSE</v>
      </c>
      <c r="AA413" s="26">
        <f>API!AF413</f>
        <v>43</v>
      </c>
    </row>
    <row r="414" spans="1:27">
      <c r="A414" s="22" t="str">
        <f>IF([1]FINAL!A414=0,"",[1]FINAL!A414)</f>
        <v>Joachim Andersen</v>
      </c>
      <c r="B414" s="22" t="str">
        <f>IF([1]FINAL!C414=0,"",[1]FINAL!C414)</f>
        <v>Andersen</v>
      </c>
      <c r="C414" s="22" t="str">
        <f>IF([1]FINAL!E414=0,"",[1]FINAL!E414)</f>
        <v/>
      </c>
      <c r="D414" s="22" t="str">
        <f>IF([1]FINAL!G414=0,"",[1]FINAL!G414)</f>
        <v/>
      </c>
      <c r="E414" s="85">
        <f>[1]FINAL!$AO414</f>
        <v>253</v>
      </c>
      <c r="F414" s="26" t="str">
        <f>[1]FINAL!$V414</f>
        <v>FUL</v>
      </c>
      <c r="G414" s="27">
        <f>IFERROR(VLOOKUP($F414,Table2!$B$1:$C$21,MATCH("MP",Table2!$B$1:$C$1,0),0),"")</f>
        <v>38</v>
      </c>
      <c r="H414" s="23">
        <f>IFERROR(VLOOKUP(A414,PlayingTime!$B$1:$T$1001,MATCH("Min",PlayingTime!$B$2:$T$2,0),0),0)</f>
        <v>2875</v>
      </c>
      <c r="I414" s="23">
        <f>IFERROR(VLOOKUP(B414,PlayingTime!$B$1:$T$1001,MATCH("Min",PlayingTime!$B$2:$T$2,0),0),0)</f>
        <v>0</v>
      </c>
      <c r="J414" s="23">
        <f>IFERROR(VLOOKUP(C414,PlayingTime!$B$1:$T$1001,MATCH("Min",PlayingTime!$B$2:$T$2,0),0),0)</f>
        <v>0</v>
      </c>
      <c r="K414" s="23">
        <f>IFERROR(VLOOKUP(D414,PlayingTime!$B$1:$T$1001,MATCH("Min",PlayingTime!$B$2:$T$2,0),0),0)</f>
        <v>0</v>
      </c>
      <c r="L414" s="93">
        <f>IFERROR(VLOOKUP($E414,OLD!$Q$1:$DZ$1000,MATCH("minutes",OLD!$Q$1:$DZ$1,0),0),0)</f>
        <v>2882</v>
      </c>
      <c r="M414" s="22">
        <f>IFERROR(VLOOKUP(A414,#REF!,MATCH("xG",#REF!,0),0),0)</f>
        <v>0</v>
      </c>
      <c r="N414" s="22">
        <f>IFERROR(VLOOKUP(B414,#REF!,MATCH("xG",#REF!,0),0),0)</f>
        <v>0</v>
      </c>
      <c r="O414" s="22">
        <f>IFERROR(VLOOKUP(C414,#REF!,MATCH("xG",#REF!,0),0),0)</f>
        <v>0</v>
      </c>
      <c r="P414" s="22">
        <f>IFERROR(VLOOKUP(D414,#REF!,MATCH("xG",#REF!,0),0),0)</f>
        <v>0</v>
      </c>
      <c r="Q414" s="92">
        <f>IFERROR(VLOOKUP($E414,OLD!$Q$1:$DZ$1000,MATCH("expected_goals",OLD!$Q$1:$DZ$1,0),0),0)</f>
        <v>1.43</v>
      </c>
      <c r="R414" s="22">
        <f>IFERROR(VLOOKUP(A414,#REF!,MATCH("xAG",#REF!,0),0),0)</f>
        <v>0</v>
      </c>
      <c r="S414" s="22">
        <f>IFERROR(VLOOKUP(B414,#REF!,MATCH("xAG",#REF!,0),0),0)</f>
        <v>0</v>
      </c>
      <c r="T414" s="22">
        <f>IFERROR(VLOOKUP(C414,#REF!,MATCH("xAG",#REF!,0),0),0)</f>
        <v>0</v>
      </c>
      <c r="U414" s="22">
        <f>IFERROR(VLOOKUP(D414,#REF!,MATCH("xAG",#REF!,0),0),0)</f>
        <v>0</v>
      </c>
      <c r="V414" s="92">
        <f>IFERROR(VLOOKUP($E414,OLD!$Q$1:$DZ$1000,MATCH("expected_assists",OLD!$Q$1:$DZ$1,0),0),0)</f>
        <v>1.83</v>
      </c>
      <c r="W414" s="93">
        <f>IFERROR(VLOOKUP($E414,OLD!$Q$1:$DZ$1000,MATCH("total_points",OLD!$Q$1:$DZ$1,0),0),0)</f>
        <v>123</v>
      </c>
      <c r="X414" s="27">
        <f>IFERROR(VLOOKUP(E414,OLD!$Q$1:$BZ$1000,MATCH("defensive_contribution",OLD!$Q$1:$BZ$1,0),0),"")</f>
        <v>329</v>
      </c>
      <c r="Z414" s="26" t="str">
        <f>API!O414&amp;" "&amp;API!Y414</f>
        <v>0 FALSE</v>
      </c>
      <c r="AA414" s="26">
        <f>API!AF414</f>
        <v>43</v>
      </c>
    </row>
    <row r="415" spans="1:27">
      <c r="A415" s="22" t="str">
        <f>IF([1]FINAL!A415=0,"",[1]FINAL!A415)</f>
        <v>Micky van de Ven</v>
      </c>
      <c r="B415" s="22" t="str">
        <f>IF([1]FINAL!C415=0,"",[1]FINAL!C415)</f>
        <v>Van de Ven</v>
      </c>
      <c r="C415" s="22" t="str">
        <f>IF([1]FINAL!E415=0,"",[1]FINAL!E415)</f>
        <v/>
      </c>
      <c r="D415" s="22" t="str">
        <f>IF([1]FINAL!G415=0,"",[1]FINAL!G415)</f>
        <v/>
      </c>
      <c r="E415" s="85">
        <f>[1]FINAL!$AO415</f>
        <v>503</v>
      </c>
      <c r="F415" s="26" t="str">
        <f>[1]FINAL!$V415</f>
        <v>TOT</v>
      </c>
      <c r="G415" s="27">
        <f>IFERROR(VLOOKUP($F415,Table2!$B$1:$C$21,MATCH("MP",Table2!$B$1:$C$1,0),0),"")</f>
        <v>38</v>
      </c>
      <c r="H415" s="23">
        <f>IFERROR(VLOOKUP(A415,PlayingTime!$B$1:$T$1001,MATCH("Min",PlayingTime!$B$2:$T$2,0),0),0)</f>
        <v>3041</v>
      </c>
      <c r="I415" s="23">
        <f>IFERROR(VLOOKUP(B415,PlayingTime!$B$1:$T$1001,MATCH("Min",PlayingTime!$B$2:$T$2,0),0),0)</f>
        <v>0</v>
      </c>
      <c r="J415" s="23">
        <f>IFERROR(VLOOKUP(C415,PlayingTime!$B$1:$T$1001,MATCH("Min",PlayingTime!$B$2:$T$2,0),0),0)</f>
        <v>0</v>
      </c>
      <c r="K415" s="23">
        <f>IFERROR(VLOOKUP(D415,PlayingTime!$B$1:$T$1001,MATCH("Min",PlayingTime!$B$2:$T$2,0),0),0)</f>
        <v>0</v>
      </c>
      <c r="L415" s="93">
        <f>IFERROR(VLOOKUP($E415,OLD!$Q$1:$DZ$1000,MATCH("minutes",OLD!$Q$1:$DZ$1,0),0),0)</f>
        <v>3041</v>
      </c>
      <c r="M415" s="22">
        <f>IFERROR(VLOOKUP(A415,#REF!,MATCH("xG",#REF!,0),0),0)</f>
        <v>0</v>
      </c>
      <c r="N415" s="22">
        <f>IFERROR(VLOOKUP(B415,#REF!,MATCH("xG",#REF!,0),0),0)</f>
        <v>0</v>
      </c>
      <c r="O415" s="22">
        <f>IFERROR(VLOOKUP(C415,#REF!,MATCH("xG",#REF!,0),0),0)</f>
        <v>0</v>
      </c>
      <c r="P415" s="22">
        <f>IFERROR(VLOOKUP(D415,#REF!,MATCH("xG",#REF!,0),0),0)</f>
        <v>0</v>
      </c>
      <c r="Q415" s="92">
        <f>IFERROR(VLOOKUP($E415,OLD!$Q$1:$DZ$1000,MATCH("expected_goals",OLD!$Q$1:$DZ$1,0),0),0)</f>
        <v>2.82</v>
      </c>
      <c r="R415" s="22">
        <f>IFERROR(VLOOKUP(A415,#REF!,MATCH("xAG",#REF!,0),0),0)</f>
        <v>0</v>
      </c>
      <c r="S415" s="22">
        <f>IFERROR(VLOOKUP(B415,#REF!,MATCH("xAG",#REF!,0),0),0)</f>
        <v>0</v>
      </c>
      <c r="T415" s="22">
        <f>IFERROR(VLOOKUP(C415,#REF!,MATCH("xAG",#REF!,0),0),0)</f>
        <v>0</v>
      </c>
      <c r="U415" s="22">
        <f>IFERROR(VLOOKUP(D415,#REF!,MATCH("xAG",#REF!,0),0),0)</f>
        <v>0</v>
      </c>
      <c r="V415" s="92">
        <f>IFERROR(VLOOKUP($E415,OLD!$Q$1:$DZ$1000,MATCH("expected_assists",OLD!$Q$1:$DZ$1,0),0),0)</f>
        <v>0.38</v>
      </c>
      <c r="W415" s="93">
        <f>IFERROR(VLOOKUP($E415,OLD!$Q$1:$DZ$1000,MATCH("total_points",OLD!$Q$1:$DZ$1,0),0),0)</f>
        <v>116</v>
      </c>
      <c r="X415" s="27">
        <f>IFERROR(VLOOKUP(E415,OLD!$Q$1:$BZ$1000,MATCH("defensive_contribution",OLD!$Q$1:$BZ$1,0),0),"")</f>
        <v>212</v>
      </c>
      <c r="Z415" s="26" t="str">
        <f>API!O415&amp;" "&amp;API!Y415</f>
        <v>0 FALSE</v>
      </c>
      <c r="AA415" s="26">
        <f>API!AF415</f>
        <v>1</v>
      </c>
    </row>
    <row r="416" spans="1:27">
      <c r="A416" s="22" t="str">
        <f>IF([1]FINAL!A416=0,"",[1]FINAL!A416)</f>
        <v>Jake O'Brien</v>
      </c>
      <c r="B416" s="22" t="str">
        <f>IF([1]FINAL!C416=0,"",[1]FINAL!C416)</f>
        <v>O'Brien</v>
      </c>
      <c r="C416" s="22" t="str">
        <f>IF([1]FINAL!E416=0,"",[1]FINAL!E416)</f>
        <v/>
      </c>
      <c r="D416" s="22" t="str">
        <f>IF([1]FINAL!G416=0,"",[1]FINAL!G416)</f>
        <v/>
      </c>
      <c r="E416" s="85">
        <f>[1]FINAL!$AO416</f>
        <v>232</v>
      </c>
      <c r="F416" s="26" t="str">
        <f>[1]FINAL!$V416</f>
        <v>EVE</v>
      </c>
      <c r="G416" s="27">
        <f>IFERROR(VLOOKUP($F416,Table2!$B$1:$C$21,MATCH("MP",Table2!$B$1:$C$1,0),0),"")</f>
        <v>38</v>
      </c>
      <c r="H416" s="23">
        <f>IFERROR(VLOOKUP(A416,PlayingTime!$B$1:$T$1001,MATCH("Min",PlayingTime!$B$2:$T$2,0),0),0)</f>
        <v>3120</v>
      </c>
      <c r="I416" s="23">
        <f>IFERROR(VLOOKUP(B416,PlayingTime!$B$1:$T$1001,MATCH("Min",PlayingTime!$B$2:$T$2,0),0),0)</f>
        <v>0</v>
      </c>
      <c r="J416" s="23">
        <f>IFERROR(VLOOKUP(C416,PlayingTime!$B$1:$T$1001,MATCH("Min",PlayingTime!$B$2:$T$2,0),0),0)</f>
        <v>0</v>
      </c>
      <c r="K416" s="23">
        <f>IFERROR(VLOOKUP(D416,PlayingTime!$B$1:$T$1001,MATCH("Min",PlayingTime!$B$2:$T$2,0),0),0)</f>
        <v>0</v>
      </c>
      <c r="L416" s="93">
        <f>IFERROR(VLOOKUP($E416,OLD!$Q$1:$DZ$1000,MATCH("minutes",OLD!$Q$1:$DZ$1,0),0),0)</f>
        <v>3118</v>
      </c>
      <c r="M416" s="22">
        <f>IFERROR(VLOOKUP(A416,#REF!,MATCH("xG",#REF!,0),0),0)</f>
        <v>0</v>
      </c>
      <c r="N416" s="22">
        <f>IFERROR(VLOOKUP(B416,#REF!,MATCH("xG",#REF!,0),0),0)</f>
        <v>0</v>
      </c>
      <c r="O416" s="22">
        <f>IFERROR(VLOOKUP(C416,#REF!,MATCH("xG",#REF!,0),0),0)</f>
        <v>0</v>
      </c>
      <c r="P416" s="22">
        <f>IFERROR(VLOOKUP(D416,#REF!,MATCH("xG",#REF!,0),0),0)</f>
        <v>0</v>
      </c>
      <c r="Q416" s="92">
        <f>IFERROR(VLOOKUP($E416,OLD!$Q$1:$DZ$1000,MATCH("expected_goals",OLD!$Q$1:$DZ$1,0),0),0)</f>
        <v>1.67</v>
      </c>
      <c r="R416" s="22">
        <f>IFERROR(VLOOKUP(A416,#REF!,MATCH("xAG",#REF!,0),0),0)</f>
        <v>0</v>
      </c>
      <c r="S416" s="22">
        <f>IFERROR(VLOOKUP(B416,#REF!,MATCH("xAG",#REF!,0),0),0)</f>
        <v>0</v>
      </c>
      <c r="T416" s="22">
        <f>IFERROR(VLOOKUP(C416,#REF!,MATCH("xAG",#REF!,0),0),0)</f>
        <v>0</v>
      </c>
      <c r="U416" s="22">
        <f>IFERROR(VLOOKUP(D416,#REF!,MATCH("xAG",#REF!,0),0),0)</f>
        <v>0</v>
      </c>
      <c r="V416" s="92">
        <f>IFERROR(VLOOKUP($E416,OLD!$Q$1:$DZ$1000,MATCH("expected_assists",OLD!$Q$1:$DZ$1,0),0),0)</f>
        <v>1</v>
      </c>
      <c r="W416" s="93">
        <f>IFERROR(VLOOKUP($E416,OLD!$Q$1:$DZ$1000,MATCH("total_points",OLD!$Q$1:$DZ$1,0),0),0)</f>
        <v>116</v>
      </c>
      <c r="X416" s="27">
        <f>IFERROR(VLOOKUP(E416,OLD!$Q$1:$BZ$1000,MATCH("defensive_contribution",OLD!$Q$1:$BZ$1,0),0),"")</f>
        <v>231</v>
      </c>
      <c r="Z416" s="26" t="str">
        <f>API!O416&amp;" "&amp;API!Y416</f>
        <v>0 FALSE</v>
      </c>
      <c r="AA416" s="26">
        <f>API!AF416</f>
        <v>1</v>
      </c>
    </row>
    <row r="417" spans="1:27">
      <c r="A417" s="22" t="str">
        <f>IF([1]FINAL!A417=0,"",[1]FINAL!A417)</f>
        <v>Daniel Ballard</v>
      </c>
      <c r="B417" s="22" t="str">
        <f>IF([1]FINAL!C417=0,"",[1]FINAL!C417)</f>
        <v>Ballard</v>
      </c>
      <c r="C417" s="22" t="str">
        <f>IF([1]FINAL!E417=0,"",[1]FINAL!E417)</f>
        <v>Dan Ballard</v>
      </c>
      <c r="D417" s="22" t="str">
        <f>IF([1]FINAL!G417=0,"",[1]FINAL!G417)</f>
        <v/>
      </c>
      <c r="E417" s="85">
        <f>[1]FINAL!$AO417</f>
        <v>532</v>
      </c>
      <c r="F417" s="26" t="str">
        <f>[1]FINAL!$V417</f>
        <v>SUN</v>
      </c>
      <c r="G417" s="27">
        <f>IFERROR(VLOOKUP($F417,Table2!$B$1:$C$21,MATCH("MP",Table2!$B$1:$C$1,0),0),"")</f>
        <v>38</v>
      </c>
      <c r="H417" s="23">
        <f>IFERROR(VLOOKUP(A417,PlayingTime!$B$1:$T$1001,MATCH("Min",PlayingTime!$B$2:$T$2,0),0),0)</f>
        <v>2149</v>
      </c>
      <c r="I417" s="23">
        <f>IFERROR(VLOOKUP(B417,PlayingTime!$B$1:$T$1001,MATCH("Min",PlayingTime!$B$2:$T$2,0),0),0)</f>
        <v>0</v>
      </c>
      <c r="J417" s="23">
        <f>IFERROR(VLOOKUP(C417,PlayingTime!$B$1:$T$1001,MATCH("Min",PlayingTime!$B$2:$T$2,0),0),0)</f>
        <v>0</v>
      </c>
      <c r="K417" s="23">
        <f>IFERROR(VLOOKUP(D417,PlayingTime!$B$1:$T$1001,MATCH("Min",PlayingTime!$B$2:$T$2,0),0),0)</f>
        <v>0</v>
      </c>
      <c r="L417" s="93">
        <f>IFERROR(VLOOKUP($E417,OLD!$Q$1:$DZ$1000,MATCH("minutes",OLD!$Q$1:$DZ$1,0),0),0)</f>
        <v>2144</v>
      </c>
      <c r="M417" s="22">
        <f>IFERROR(VLOOKUP(A417,#REF!,MATCH("xG",#REF!,0),0),0)</f>
        <v>0</v>
      </c>
      <c r="N417" s="22">
        <f>IFERROR(VLOOKUP(B417,#REF!,MATCH("xG",#REF!,0),0),0)</f>
        <v>0</v>
      </c>
      <c r="O417" s="22">
        <f>IFERROR(VLOOKUP(C417,#REF!,MATCH("xG",#REF!,0),0),0)</f>
        <v>0</v>
      </c>
      <c r="P417" s="22">
        <f>IFERROR(VLOOKUP(D417,#REF!,MATCH("xG",#REF!,0),0),0)</f>
        <v>0</v>
      </c>
      <c r="Q417" s="92">
        <f>IFERROR(VLOOKUP($E417,OLD!$Q$1:$DZ$1000,MATCH("expected_goals",OLD!$Q$1:$DZ$1,0),0),0)</f>
        <v>2.46</v>
      </c>
      <c r="R417" s="22">
        <f>IFERROR(VLOOKUP(A417,#REF!,MATCH("xAG",#REF!,0),0),0)</f>
        <v>0</v>
      </c>
      <c r="S417" s="22">
        <f>IFERROR(VLOOKUP(B417,#REF!,MATCH("xAG",#REF!,0),0),0)</f>
        <v>0</v>
      </c>
      <c r="T417" s="22">
        <f>IFERROR(VLOOKUP(C417,#REF!,MATCH("xAG",#REF!,0),0),0)</f>
        <v>0</v>
      </c>
      <c r="U417" s="22">
        <f>IFERROR(VLOOKUP(D417,#REF!,MATCH("xAG",#REF!,0),0),0)</f>
        <v>0</v>
      </c>
      <c r="V417" s="92">
        <f>IFERROR(VLOOKUP($E417,OLD!$Q$1:$DZ$1000,MATCH("expected_assists",OLD!$Q$1:$DZ$1,0),0),0)</f>
        <v>0.63</v>
      </c>
      <c r="W417" s="93">
        <f>IFERROR(VLOOKUP($E417,OLD!$Q$1:$DZ$1000,MATCH("total_points",OLD!$Q$1:$DZ$1,0),0),0)</f>
        <v>116</v>
      </c>
      <c r="X417" s="27">
        <f>IFERROR(VLOOKUP(E417,OLD!$Q$1:$BZ$1000,MATCH("defensive_contribution",OLD!$Q$1:$BZ$1,0),0),"")</f>
        <v>264</v>
      </c>
      <c r="Z417" s="26" t="str">
        <f>API!O417&amp;" "&amp;API!Y417</f>
        <v>0 FALSE</v>
      </c>
      <c r="AA417" s="26">
        <f>API!AF417</f>
        <v>1</v>
      </c>
    </row>
    <row r="418" spans="1:27">
      <c r="A418" s="22" t="str">
        <f>IF([1]FINAL!A418=0,"",[1]FINAL!A418)</f>
        <v>Sepp van den Berg</v>
      </c>
      <c r="B418" s="22" t="str">
        <f>IF([1]FINAL!C418=0,"",[1]FINAL!C418)</f>
        <v>Van den Berg</v>
      </c>
      <c r="C418" s="22" t="str">
        <f>IF([1]FINAL!E418=0,"",[1]FINAL!E418)</f>
        <v/>
      </c>
      <c r="D418" s="22" t="str">
        <f>IF([1]FINAL!G418=0,"",[1]FINAL!G418)</f>
        <v/>
      </c>
      <c r="E418" s="85">
        <f>[1]FINAL!$AO418</f>
        <v>85</v>
      </c>
      <c r="F418" s="26" t="str">
        <f>[1]FINAL!$V418</f>
        <v>BRE</v>
      </c>
      <c r="G418" s="27">
        <f>IFERROR(VLOOKUP($F418,Table2!$B$1:$C$21,MATCH("MP",Table2!$B$1:$C$1,0),0),"")</f>
        <v>38</v>
      </c>
      <c r="H418" s="23">
        <f>IFERROR(VLOOKUP(A418,PlayingTime!$B$1:$T$1001,MATCH("Min",PlayingTime!$B$2:$T$2,0),0),0)</f>
        <v>2763</v>
      </c>
      <c r="I418" s="23">
        <f>IFERROR(VLOOKUP(B418,PlayingTime!$B$1:$T$1001,MATCH("Min",PlayingTime!$B$2:$T$2,0),0),0)</f>
        <v>0</v>
      </c>
      <c r="J418" s="23">
        <f>IFERROR(VLOOKUP(C418,PlayingTime!$B$1:$T$1001,MATCH("Min",PlayingTime!$B$2:$T$2,0),0),0)</f>
        <v>0</v>
      </c>
      <c r="K418" s="23">
        <f>IFERROR(VLOOKUP(D418,PlayingTime!$B$1:$T$1001,MATCH("Min",PlayingTime!$B$2:$T$2,0),0),0)</f>
        <v>0</v>
      </c>
      <c r="L418" s="93">
        <f>IFERROR(VLOOKUP($E418,OLD!$Q$1:$DZ$1000,MATCH("minutes",OLD!$Q$1:$DZ$1,0),0),0)</f>
        <v>2761</v>
      </c>
      <c r="M418" s="22">
        <f>IFERROR(VLOOKUP(A418,#REF!,MATCH("xG",#REF!,0),0),0)</f>
        <v>0</v>
      </c>
      <c r="N418" s="22">
        <f>IFERROR(VLOOKUP(B418,#REF!,MATCH("xG",#REF!,0),0),0)</f>
        <v>0</v>
      </c>
      <c r="O418" s="22">
        <f>IFERROR(VLOOKUP(C418,#REF!,MATCH("xG",#REF!,0),0),0)</f>
        <v>0</v>
      </c>
      <c r="P418" s="22">
        <f>IFERROR(VLOOKUP(D418,#REF!,MATCH("xG",#REF!,0),0),0)</f>
        <v>0</v>
      </c>
      <c r="Q418" s="92">
        <f>IFERROR(VLOOKUP($E418,OLD!$Q$1:$DZ$1000,MATCH("expected_goals",OLD!$Q$1:$DZ$1,0),0),0)</f>
        <v>3.36</v>
      </c>
      <c r="R418" s="22">
        <f>IFERROR(VLOOKUP(A418,#REF!,MATCH("xAG",#REF!,0),0),0)</f>
        <v>0</v>
      </c>
      <c r="S418" s="22">
        <f>IFERROR(VLOOKUP(B418,#REF!,MATCH("xAG",#REF!,0),0),0)</f>
        <v>0</v>
      </c>
      <c r="T418" s="22">
        <f>IFERROR(VLOOKUP(C418,#REF!,MATCH("xAG",#REF!,0),0),0)</f>
        <v>0</v>
      </c>
      <c r="U418" s="22">
        <f>IFERROR(VLOOKUP(D418,#REF!,MATCH("xAG",#REF!,0),0),0)</f>
        <v>0</v>
      </c>
      <c r="V418" s="92">
        <f>IFERROR(VLOOKUP($E418,OLD!$Q$1:$DZ$1000,MATCH("expected_assists",OLD!$Q$1:$DZ$1,0),0),0)</f>
        <v>1.45</v>
      </c>
      <c r="W418" s="93">
        <f>IFERROR(VLOOKUP($E418,OLD!$Q$1:$DZ$1000,MATCH("total_points",OLD!$Q$1:$DZ$1,0),0),0)</f>
        <v>113</v>
      </c>
      <c r="X418" s="27">
        <f>IFERROR(VLOOKUP(E418,OLD!$Q$1:$BZ$1000,MATCH("defensive_contribution",OLD!$Q$1:$BZ$1,0),0),"")</f>
        <v>272</v>
      </c>
      <c r="Z418" s="26" t="str">
        <f>API!O418&amp;" "&amp;API!Y418</f>
        <v>0 FALSE</v>
      </c>
      <c r="AA418" s="26">
        <f>API!AF418</f>
        <v>1</v>
      </c>
    </row>
    <row r="419" spans="1:27">
      <c r="A419" s="22" t="str">
        <f>IF([1]FINAL!A419=0,"",[1]FINAL!A419)</f>
        <v>Diogo Dalot Teixeira</v>
      </c>
      <c r="B419" s="22" t="str">
        <f>IF([1]FINAL!C419=0,"",[1]FINAL!C419)</f>
        <v>Dalot</v>
      </c>
      <c r="C419" s="22" t="str">
        <f>IF([1]FINAL!E419=0,"",[1]FINAL!E419)</f>
        <v>Diogo Dalot</v>
      </c>
      <c r="D419" s="22" t="str">
        <f>IF([1]FINAL!G419=0,"",[1]FINAL!G419)</f>
        <v/>
      </c>
      <c r="E419" s="85">
        <f>[1]FINAL!$AO419</f>
        <v>417</v>
      </c>
      <c r="F419" s="26" t="str">
        <f>[1]FINAL!$V419</f>
        <v>MUN</v>
      </c>
      <c r="G419" s="27">
        <f>IFERROR(VLOOKUP($F419,Table2!$B$1:$C$21,MATCH("MP",Table2!$B$1:$C$1,0),0),"")</f>
        <v>38</v>
      </c>
      <c r="H419" s="23">
        <f>IFERROR(VLOOKUP(A419,PlayingTime!$B$1:$T$1001,MATCH("Min",PlayingTime!$B$2:$T$2,0),0),0)</f>
        <v>0</v>
      </c>
      <c r="I419" s="23">
        <f>IFERROR(VLOOKUP(B419,PlayingTime!$B$1:$T$1001,MATCH("Min",PlayingTime!$B$2:$T$2,0),0),0)</f>
        <v>0</v>
      </c>
      <c r="J419" s="23">
        <f>IFERROR(VLOOKUP(C419,PlayingTime!$B$1:$T$1001,MATCH("Min",PlayingTime!$B$2:$T$2,0),0),0)</f>
        <v>2614</v>
      </c>
      <c r="K419" s="23">
        <f>IFERROR(VLOOKUP(D419,PlayingTime!$B$1:$T$1001,MATCH("Min",PlayingTime!$B$2:$T$2,0),0),0)</f>
        <v>0</v>
      </c>
      <c r="L419" s="93">
        <f>IFERROR(VLOOKUP($E419,OLD!$Q$1:$DZ$1000,MATCH("minutes",OLD!$Q$1:$DZ$1,0),0),0)</f>
        <v>2609</v>
      </c>
      <c r="M419" s="22">
        <f>IFERROR(VLOOKUP(A419,#REF!,MATCH("xG",#REF!,0),0),0)</f>
        <v>0</v>
      </c>
      <c r="N419" s="22">
        <f>IFERROR(VLOOKUP(B419,#REF!,MATCH("xG",#REF!,0),0),0)</f>
        <v>0</v>
      </c>
      <c r="O419" s="22">
        <f>IFERROR(VLOOKUP(C419,#REF!,MATCH("xG",#REF!,0),0),0)</f>
        <v>0</v>
      </c>
      <c r="P419" s="22">
        <f>IFERROR(VLOOKUP(D419,#REF!,MATCH("xG",#REF!,0),0),0)</f>
        <v>0</v>
      </c>
      <c r="Q419" s="92">
        <f>IFERROR(VLOOKUP($E419,OLD!$Q$1:$DZ$1000,MATCH("expected_goals",OLD!$Q$1:$DZ$1,0),0),0)</f>
        <v>1.93</v>
      </c>
      <c r="R419" s="22">
        <f>IFERROR(VLOOKUP(A419,#REF!,MATCH("xAG",#REF!,0),0),0)</f>
        <v>0</v>
      </c>
      <c r="S419" s="22">
        <f>IFERROR(VLOOKUP(B419,#REF!,MATCH("xAG",#REF!,0),0),0)</f>
        <v>0</v>
      </c>
      <c r="T419" s="22">
        <f>IFERROR(VLOOKUP(C419,#REF!,MATCH("xAG",#REF!,0),0),0)</f>
        <v>0</v>
      </c>
      <c r="U419" s="22">
        <f>IFERROR(VLOOKUP(D419,#REF!,MATCH("xAG",#REF!,0),0),0)</f>
        <v>0</v>
      </c>
      <c r="V419" s="92">
        <f>IFERROR(VLOOKUP($E419,OLD!$Q$1:$DZ$1000,MATCH("expected_assists",OLD!$Q$1:$DZ$1,0),0),0)</f>
        <v>2.57</v>
      </c>
      <c r="W419" s="93">
        <f>IFERROR(VLOOKUP($E419,OLD!$Q$1:$DZ$1000,MATCH("total_points",OLD!$Q$1:$DZ$1,0),0),0)</f>
        <v>111</v>
      </c>
      <c r="X419" s="27">
        <f>IFERROR(VLOOKUP(E419,OLD!$Q$1:$BZ$1000,MATCH("defensive_contribution",OLD!$Q$1:$BZ$1,0),0),"")</f>
        <v>180</v>
      </c>
      <c r="Z419" s="26" t="str">
        <f>API!O419&amp;" "&amp;API!Y419</f>
        <v>0 FALSE</v>
      </c>
      <c r="AA419" s="26">
        <f>API!AF419</f>
        <v>1</v>
      </c>
    </row>
    <row r="420" spans="1:27">
      <c r="A420" s="22" t="str">
        <f>IF([1]FINAL!A420=0,"",[1]FINAL!A420)</f>
        <v>Pascal Struijk</v>
      </c>
      <c r="B420" s="22" t="str">
        <f>IF([1]FINAL!C420=0,"",[1]FINAL!C420)</f>
        <v>Struijk</v>
      </c>
      <c r="C420" s="22" t="str">
        <f>IF([1]FINAL!E420=0,"",[1]FINAL!E420)</f>
        <v/>
      </c>
      <c r="D420" s="22" t="str">
        <f>IF([1]FINAL!G420=0,"",[1]FINAL!G420)</f>
        <v/>
      </c>
      <c r="E420" s="85">
        <f>[1]FINAL!$AO420</f>
        <v>328</v>
      </c>
      <c r="F420" s="26" t="str">
        <f>[1]FINAL!$V420</f>
        <v>BHA</v>
      </c>
      <c r="G420" s="27">
        <f>IFERROR(VLOOKUP($F420,Table2!$B$1:$C$21,MATCH("MP",Table2!$B$1:$C$1,0),0),"")</f>
        <v>38</v>
      </c>
      <c r="H420" s="23">
        <f>IFERROR(VLOOKUP(A420,PlayingTime!$B$1:$T$1001,MATCH("Min",PlayingTime!$B$2:$T$2,0),0),0)</f>
        <v>2936</v>
      </c>
      <c r="I420" s="23">
        <f>IFERROR(VLOOKUP(B420,PlayingTime!$B$1:$T$1001,MATCH("Min",PlayingTime!$B$2:$T$2,0),0),0)</f>
        <v>0</v>
      </c>
      <c r="J420" s="23">
        <f>IFERROR(VLOOKUP(C420,PlayingTime!$B$1:$T$1001,MATCH("Min",PlayingTime!$B$2:$T$2,0),0),0)</f>
        <v>0</v>
      </c>
      <c r="K420" s="23">
        <f>IFERROR(VLOOKUP(D420,PlayingTime!$B$1:$T$1001,MATCH("Min",PlayingTime!$B$2:$T$2,0),0),0)</f>
        <v>0</v>
      </c>
      <c r="L420" s="93">
        <f>IFERROR(VLOOKUP($E420,OLD!$Q$1:$DZ$1000,MATCH("minutes",OLD!$Q$1:$DZ$1,0),0),0)</f>
        <v>2935</v>
      </c>
      <c r="M420" s="22">
        <f>IFERROR(VLOOKUP(A420,#REF!,MATCH("xG",#REF!,0),0),0)</f>
        <v>0</v>
      </c>
      <c r="N420" s="22">
        <f>IFERROR(VLOOKUP(B420,#REF!,MATCH("xG",#REF!,0),0),0)</f>
        <v>0</v>
      </c>
      <c r="O420" s="22">
        <f>IFERROR(VLOOKUP(C420,#REF!,MATCH("xG",#REF!,0),0),0)</f>
        <v>0</v>
      </c>
      <c r="P420" s="22">
        <f>IFERROR(VLOOKUP(D420,#REF!,MATCH("xG",#REF!,0),0),0)</f>
        <v>0</v>
      </c>
      <c r="Q420" s="92">
        <f>IFERROR(VLOOKUP($E420,OLD!$Q$1:$DZ$1000,MATCH("expected_goals",OLD!$Q$1:$DZ$1,0),0),0)</f>
        <v>3.06</v>
      </c>
      <c r="R420" s="22">
        <f>IFERROR(VLOOKUP(A420,#REF!,MATCH("xAG",#REF!,0),0),0)</f>
        <v>0</v>
      </c>
      <c r="S420" s="22">
        <f>IFERROR(VLOOKUP(B420,#REF!,MATCH("xAG",#REF!,0),0),0)</f>
        <v>0</v>
      </c>
      <c r="T420" s="22">
        <f>IFERROR(VLOOKUP(C420,#REF!,MATCH("xAG",#REF!,0),0),0)</f>
        <v>0</v>
      </c>
      <c r="U420" s="22">
        <f>IFERROR(VLOOKUP(D420,#REF!,MATCH("xAG",#REF!,0),0),0)</f>
        <v>0</v>
      </c>
      <c r="V420" s="92">
        <f>IFERROR(VLOOKUP($E420,OLD!$Q$1:$DZ$1000,MATCH("expected_assists",OLD!$Q$1:$DZ$1,0),0),0)</f>
        <v>0.76</v>
      </c>
      <c r="W420" s="93">
        <f>IFERROR(VLOOKUP($E420,OLD!$Q$1:$DZ$1000,MATCH("total_points",OLD!$Q$1:$DZ$1,0),0),0)</f>
        <v>108</v>
      </c>
      <c r="X420" s="27">
        <f>IFERROR(VLOOKUP(E420,OLD!$Q$1:$BZ$1000,MATCH("defensive_contribution",OLD!$Q$1:$BZ$1,0),0),"")</f>
        <v>297</v>
      </c>
      <c r="Z420" s="26" t="str">
        <f>API!O420&amp;" "&amp;API!Y420</f>
        <v>0 FALSE</v>
      </c>
      <c r="AA420" s="26">
        <f>API!AF420</f>
        <v>1</v>
      </c>
    </row>
    <row r="421" spans="1:27">
      <c r="A421" s="22" t="str">
        <f>IF([1]FINAL!A421=0,"",[1]FINAL!A421)</f>
        <v>Jaka Bijol</v>
      </c>
      <c r="B421" s="22" t="str">
        <f>IF([1]FINAL!C421=0,"",[1]FINAL!C421)</f>
        <v>Bijol</v>
      </c>
      <c r="C421" s="22" t="str">
        <f>IF([1]FINAL!E421=0,"",[1]FINAL!E421)</f>
        <v/>
      </c>
      <c r="D421" s="22" t="str">
        <f>IF([1]FINAL!G421=0,"",[1]FINAL!G421)</f>
        <v/>
      </c>
      <c r="E421" s="85">
        <f>[1]FINAL!$AO421</f>
        <v>327</v>
      </c>
      <c r="F421" s="26" t="str">
        <f>[1]FINAL!$V421</f>
        <v>LEE</v>
      </c>
      <c r="G421" s="27">
        <f>IFERROR(VLOOKUP($F421,Table2!$B$1:$C$21,MATCH("MP",Table2!$B$1:$C$1,0),0),"")</f>
        <v>38</v>
      </c>
      <c r="H421" s="23">
        <f>IFERROR(VLOOKUP(A421,PlayingTime!$B$1:$T$1001,MATCH("Min",PlayingTime!$B$2:$T$2,0),0),0)</f>
        <v>1890</v>
      </c>
      <c r="I421" s="23">
        <f>IFERROR(VLOOKUP(B421,PlayingTime!$B$1:$T$1001,MATCH("Min",PlayingTime!$B$2:$T$2,0),0),0)</f>
        <v>0</v>
      </c>
      <c r="J421" s="23">
        <f>IFERROR(VLOOKUP(C421,PlayingTime!$B$1:$T$1001,MATCH("Min",PlayingTime!$B$2:$T$2,0),0),0)</f>
        <v>0</v>
      </c>
      <c r="K421" s="23">
        <f>IFERROR(VLOOKUP(D421,PlayingTime!$B$1:$T$1001,MATCH("Min",PlayingTime!$B$2:$T$2,0),0),0)</f>
        <v>0</v>
      </c>
      <c r="L421" s="93">
        <f>IFERROR(VLOOKUP($E421,OLD!$Q$1:$DZ$1000,MATCH("minutes",OLD!$Q$1:$DZ$1,0),0),0)</f>
        <v>1888</v>
      </c>
      <c r="M421" s="22">
        <f>IFERROR(VLOOKUP(A421,#REF!,MATCH("xG",#REF!,0),0),0)</f>
        <v>0</v>
      </c>
      <c r="N421" s="22">
        <f>IFERROR(VLOOKUP(B421,#REF!,MATCH("xG",#REF!,0),0),0)</f>
        <v>0</v>
      </c>
      <c r="O421" s="22">
        <f>IFERROR(VLOOKUP(C421,#REF!,MATCH("xG",#REF!,0),0),0)</f>
        <v>0</v>
      </c>
      <c r="P421" s="22">
        <f>IFERROR(VLOOKUP(D421,#REF!,MATCH("xG",#REF!,0),0),0)</f>
        <v>0</v>
      </c>
      <c r="Q421" s="92">
        <f>IFERROR(VLOOKUP($E421,OLD!$Q$1:$DZ$1000,MATCH("expected_goals",OLD!$Q$1:$DZ$1,0),0),0)</f>
        <v>0.9</v>
      </c>
      <c r="R421" s="22">
        <f>IFERROR(VLOOKUP(A421,#REF!,MATCH("xAG",#REF!,0),0),0)</f>
        <v>0</v>
      </c>
      <c r="S421" s="22">
        <f>IFERROR(VLOOKUP(B421,#REF!,MATCH("xAG",#REF!,0),0),0)</f>
        <v>0</v>
      </c>
      <c r="T421" s="22">
        <f>IFERROR(VLOOKUP(C421,#REF!,MATCH("xAG",#REF!,0),0),0)</f>
        <v>0</v>
      </c>
      <c r="U421" s="22">
        <f>IFERROR(VLOOKUP(D421,#REF!,MATCH("xAG",#REF!,0),0),0)</f>
        <v>0</v>
      </c>
      <c r="V421" s="92">
        <f>IFERROR(VLOOKUP($E421,OLD!$Q$1:$DZ$1000,MATCH("expected_assists",OLD!$Q$1:$DZ$1,0),0),0)</f>
        <v>0.75</v>
      </c>
      <c r="W421" s="93">
        <f>IFERROR(VLOOKUP($E421,OLD!$Q$1:$DZ$1000,MATCH("total_points",OLD!$Q$1:$DZ$1,0),0),0)</f>
        <v>99</v>
      </c>
      <c r="X421" s="27">
        <f>IFERROR(VLOOKUP(E421,OLD!$Q$1:$BZ$1000,MATCH("defensive_contribution",OLD!$Q$1:$BZ$1,0),0),"")</f>
        <v>219</v>
      </c>
      <c r="Z421" s="26" t="str">
        <f>API!O421&amp;" "&amp;API!Y421</f>
        <v>0 FALSE</v>
      </c>
      <c r="AA421" s="26">
        <f>API!AF421</f>
        <v>1</v>
      </c>
    </row>
    <row r="422" spans="1:27">
      <c r="A422" s="22" t="str">
        <f>IF([1]FINAL!A422=0,"",[1]FINAL!A422)</f>
        <v>Malo Gusto</v>
      </c>
      <c r="B422" s="22" t="str">
        <f>IF([1]FINAL!C422=0,"",[1]FINAL!C422)</f>
        <v>Gusto</v>
      </c>
      <c r="C422" s="22" t="str">
        <f>IF([1]FINAL!E422=0,"",[1]FINAL!E422)</f>
        <v/>
      </c>
      <c r="D422" s="22" t="str">
        <f>IF([1]FINAL!G422=0,"",[1]FINAL!G422)</f>
        <v/>
      </c>
      <c r="E422" s="85">
        <f>[1]FINAL!$AO422</f>
        <v>144</v>
      </c>
      <c r="F422" s="26" t="str">
        <f>[1]FINAL!$V422</f>
        <v>CHE</v>
      </c>
      <c r="G422" s="27">
        <f>IFERROR(VLOOKUP($F422,Table2!$B$1:$C$21,MATCH("MP",Table2!$B$1:$C$1,0),0),"")</f>
        <v>38</v>
      </c>
      <c r="H422" s="23">
        <f>IFERROR(VLOOKUP(A422,PlayingTime!$B$1:$T$1001,MATCH("Min",PlayingTime!$B$2:$T$2,0),0),0)</f>
        <v>2261</v>
      </c>
      <c r="I422" s="23">
        <f>IFERROR(VLOOKUP(B422,PlayingTime!$B$1:$T$1001,MATCH("Min",PlayingTime!$B$2:$T$2,0),0),0)</f>
        <v>0</v>
      </c>
      <c r="J422" s="23">
        <f>IFERROR(VLOOKUP(C422,PlayingTime!$B$1:$T$1001,MATCH("Min",PlayingTime!$B$2:$T$2,0),0),0)</f>
        <v>0</v>
      </c>
      <c r="K422" s="23">
        <f>IFERROR(VLOOKUP(D422,PlayingTime!$B$1:$T$1001,MATCH("Min",PlayingTime!$B$2:$T$2,0),0),0)</f>
        <v>0</v>
      </c>
      <c r="L422" s="93">
        <f>IFERROR(VLOOKUP($E422,OLD!$Q$1:$DZ$1000,MATCH("minutes",OLD!$Q$1:$DZ$1,0),0),0)</f>
        <v>2255</v>
      </c>
      <c r="M422" s="22">
        <f>IFERROR(VLOOKUP(A422,#REF!,MATCH("xG",#REF!,0),0),0)</f>
        <v>0</v>
      </c>
      <c r="N422" s="22">
        <f>IFERROR(VLOOKUP(B422,#REF!,MATCH("xG",#REF!,0),0),0)</f>
        <v>0</v>
      </c>
      <c r="O422" s="22">
        <f>IFERROR(VLOOKUP(C422,#REF!,MATCH("xG",#REF!,0),0),0)</f>
        <v>0</v>
      </c>
      <c r="P422" s="22">
        <f>IFERROR(VLOOKUP(D422,#REF!,MATCH("xG",#REF!,0),0),0)</f>
        <v>0</v>
      </c>
      <c r="Q422" s="92">
        <f>IFERROR(VLOOKUP($E422,OLD!$Q$1:$DZ$1000,MATCH("expected_goals",OLD!$Q$1:$DZ$1,0),0),0)</f>
        <v>1.56</v>
      </c>
      <c r="R422" s="22">
        <f>IFERROR(VLOOKUP(A422,#REF!,MATCH("xAG",#REF!,0),0),0)</f>
        <v>0</v>
      </c>
      <c r="S422" s="22">
        <f>IFERROR(VLOOKUP(B422,#REF!,MATCH("xAG",#REF!,0),0),0)</f>
        <v>0</v>
      </c>
      <c r="T422" s="22">
        <f>IFERROR(VLOOKUP(C422,#REF!,MATCH("xAG",#REF!,0),0),0)</f>
        <v>0</v>
      </c>
      <c r="U422" s="22">
        <f>IFERROR(VLOOKUP(D422,#REF!,MATCH("xAG",#REF!,0),0),0)</f>
        <v>0</v>
      </c>
      <c r="V422" s="92">
        <f>IFERROR(VLOOKUP($E422,OLD!$Q$1:$DZ$1000,MATCH("expected_assists",OLD!$Q$1:$DZ$1,0),0),0)</f>
        <v>2.97</v>
      </c>
      <c r="W422" s="93">
        <f>IFERROR(VLOOKUP($E422,OLD!$Q$1:$DZ$1000,MATCH("total_points",OLD!$Q$1:$DZ$1,0),0),0)</f>
        <v>96</v>
      </c>
      <c r="X422" s="27">
        <f>IFERROR(VLOOKUP(E422,OLD!$Q$1:$BZ$1000,MATCH("defensive_contribution",OLD!$Q$1:$BZ$1,0),0),"")</f>
        <v>126</v>
      </c>
      <c r="Z422" s="26" t="str">
        <f>API!O422&amp;" "&amp;API!Y422</f>
        <v>0 FALSE</v>
      </c>
      <c r="AA422" s="26">
        <f>API!AF422</f>
        <v>1</v>
      </c>
    </row>
    <row r="423" spans="1:27">
      <c r="A423" s="22" t="str">
        <f>IF([1]FINAL!A423=0,"",[1]FINAL!A423)</f>
        <v>Mats Wieffer</v>
      </c>
      <c r="B423" s="22" t="str">
        <f>IF([1]FINAL!C423=0,"",[1]FINAL!C423)</f>
        <v>Wieffer</v>
      </c>
      <c r="C423" s="22" t="str">
        <f>IF([1]FINAL!E423=0,"",[1]FINAL!E423)</f>
        <v/>
      </c>
      <c r="D423" s="22" t="str">
        <f>IF([1]FINAL!G423=0,"",[1]FINAL!G423)</f>
        <v/>
      </c>
      <c r="E423" s="85">
        <f>[1]FINAL!$AO423</f>
        <v>130</v>
      </c>
      <c r="F423" s="26" t="str">
        <f>[1]FINAL!$V423</f>
        <v>BHA</v>
      </c>
      <c r="G423" s="27">
        <f>IFERROR(VLOOKUP($F423,Table2!$B$1:$C$21,MATCH("MP",Table2!$B$1:$C$1,0),0),"")</f>
        <v>38</v>
      </c>
      <c r="H423" s="23">
        <f>IFERROR(VLOOKUP(A423,PlayingTime!$B$1:$T$1001,MATCH("Min",PlayingTime!$B$2:$T$2,0),0),0)</f>
        <v>1903</v>
      </c>
      <c r="I423" s="23">
        <f>IFERROR(VLOOKUP(B423,PlayingTime!$B$1:$T$1001,MATCH("Min",PlayingTime!$B$2:$T$2,0),0),0)</f>
        <v>0</v>
      </c>
      <c r="J423" s="23">
        <f>IFERROR(VLOOKUP(C423,PlayingTime!$B$1:$T$1001,MATCH("Min",PlayingTime!$B$2:$T$2,0),0),0)</f>
        <v>0</v>
      </c>
      <c r="K423" s="23">
        <f>IFERROR(VLOOKUP(D423,PlayingTime!$B$1:$T$1001,MATCH("Min",PlayingTime!$B$2:$T$2,0),0),0)</f>
        <v>0</v>
      </c>
      <c r="L423" s="93">
        <f>IFERROR(VLOOKUP($E423,OLD!$Q$1:$DZ$1000,MATCH("minutes",OLD!$Q$1:$DZ$1,0),0),0)</f>
        <v>1901</v>
      </c>
      <c r="M423" s="22">
        <f>IFERROR(VLOOKUP(A423,#REF!,MATCH("xG",#REF!,0),0),0)</f>
        <v>0</v>
      </c>
      <c r="N423" s="22">
        <f>IFERROR(VLOOKUP(B423,#REF!,MATCH("xG",#REF!,0),0),0)</f>
        <v>0</v>
      </c>
      <c r="O423" s="22">
        <f>IFERROR(VLOOKUP(C423,#REF!,MATCH("xG",#REF!,0),0),0)</f>
        <v>0</v>
      </c>
      <c r="P423" s="22">
        <f>IFERROR(VLOOKUP(D423,#REF!,MATCH("xG",#REF!,0),0),0)</f>
        <v>0</v>
      </c>
      <c r="Q423" s="92">
        <f>IFERROR(VLOOKUP($E423,OLD!$Q$1:$DZ$1000,MATCH("expected_goals",OLD!$Q$1:$DZ$1,0),0),0)</f>
        <v>1.92</v>
      </c>
      <c r="R423" s="22">
        <f>IFERROR(VLOOKUP(A423,#REF!,MATCH("xAG",#REF!,0),0),0)</f>
        <v>0</v>
      </c>
      <c r="S423" s="22">
        <f>IFERROR(VLOOKUP(B423,#REF!,MATCH("xAG",#REF!,0),0),0)</f>
        <v>0</v>
      </c>
      <c r="T423" s="22">
        <f>IFERROR(VLOOKUP(C423,#REF!,MATCH("xAG",#REF!,0),0),0)</f>
        <v>0</v>
      </c>
      <c r="U423" s="22">
        <f>IFERROR(VLOOKUP(D423,#REF!,MATCH("xAG",#REF!,0),0),0)</f>
        <v>0</v>
      </c>
      <c r="V423" s="92">
        <f>IFERROR(VLOOKUP($E423,OLD!$Q$1:$DZ$1000,MATCH("expected_assists",OLD!$Q$1:$DZ$1,0),0),0)</f>
        <v>1.86</v>
      </c>
      <c r="W423" s="93">
        <f>IFERROR(VLOOKUP($E423,OLD!$Q$1:$DZ$1000,MATCH("total_points",OLD!$Q$1:$DZ$1,0),0),0)</f>
        <v>94</v>
      </c>
      <c r="X423" s="27">
        <f>IFERROR(VLOOKUP(E423,OLD!$Q$1:$BZ$1000,MATCH("defensive_contribution",OLD!$Q$1:$BZ$1,0),0),"")</f>
        <v>269</v>
      </c>
      <c r="Z423" s="26" t="str">
        <f>API!O423&amp;" "&amp;API!Y423</f>
        <v>0 FALSE</v>
      </c>
      <c r="AA423" s="26">
        <f>API!AF423</f>
        <v>1</v>
      </c>
    </row>
    <row r="424" spans="1:27">
      <c r="A424" s="22" t="str">
        <f>IF([1]FINAL!A424=0,"",[1]FINAL!A424)</f>
        <v>Dan Burn</v>
      </c>
      <c r="B424" s="22" t="str">
        <f>IF([1]FINAL!C424=0,"",[1]FINAL!C424)</f>
        <v>Burn</v>
      </c>
      <c r="C424" s="22" t="str">
        <f>IF([1]FINAL!E424=0,"",[1]FINAL!E424)</f>
        <v/>
      </c>
      <c r="D424" s="22" t="str">
        <f>IF([1]FINAL!G424=0,"",[1]FINAL!G424)</f>
        <v/>
      </c>
      <c r="E424" s="85">
        <f>[1]FINAL!$AO424</f>
        <v>448</v>
      </c>
      <c r="F424" s="26" t="str">
        <f>[1]FINAL!$V424</f>
        <v>NEW</v>
      </c>
      <c r="G424" s="27">
        <f>IFERROR(VLOOKUP($F424,Table2!$B$1:$C$21,MATCH("MP",Table2!$B$1:$C$1,0),0),"")</f>
        <v>38</v>
      </c>
      <c r="H424" s="23">
        <f>IFERROR(VLOOKUP(A424,PlayingTime!$B$1:$T$1001,MATCH("Min",PlayingTime!$B$2:$T$2,0),0),0)</f>
        <v>2199</v>
      </c>
      <c r="I424" s="23">
        <f>IFERROR(VLOOKUP(B424,PlayingTime!$B$1:$T$1001,MATCH("Min",PlayingTime!$B$2:$T$2,0),0),0)</f>
        <v>0</v>
      </c>
      <c r="J424" s="23">
        <f>IFERROR(VLOOKUP(C424,PlayingTime!$B$1:$T$1001,MATCH("Min",PlayingTime!$B$2:$T$2,0),0),0)</f>
        <v>0</v>
      </c>
      <c r="K424" s="23">
        <f>IFERROR(VLOOKUP(D424,PlayingTime!$B$1:$T$1001,MATCH("Min",PlayingTime!$B$2:$T$2,0),0),0)</f>
        <v>0</v>
      </c>
      <c r="L424" s="93">
        <f>IFERROR(VLOOKUP($E424,OLD!$Q$1:$DZ$1000,MATCH("minutes",OLD!$Q$1:$DZ$1,0),0),0)</f>
        <v>2195</v>
      </c>
      <c r="M424" s="22">
        <f>IFERROR(VLOOKUP(A424,#REF!,MATCH("xG",#REF!,0),0),0)</f>
        <v>0</v>
      </c>
      <c r="N424" s="22">
        <f>IFERROR(VLOOKUP(B424,#REF!,MATCH("xG",#REF!,0),0),0)</f>
        <v>0</v>
      </c>
      <c r="O424" s="22">
        <f>IFERROR(VLOOKUP(C424,#REF!,MATCH("xG",#REF!,0),0),0)</f>
        <v>0</v>
      </c>
      <c r="P424" s="22">
        <f>IFERROR(VLOOKUP(D424,#REF!,MATCH("xG",#REF!,0),0),0)</f>
        <v>0</v>
      </c>
      <c r="Q424" s="92">
        <f>IFERROR(VLOOKUP($E424,OLD!$Q$1:$DZ$1000,MATCH("expected_goals",OLD!$Q$1:$DZ$1,0),0),0)</f>
        <v>1.08</v>
      </c>
      <c r="R424" s="22">
        <f>IFERROR(VLOOKUP(A424,#REF!,MATCH("xAG",#REF!,0),0),0)</f>
        <v>0</v>
      </c>
      <c r="S424" s="22">
        <f>IFERROR(VLOOKUP(B424,#REF!,MATCH("xAG",#REF!,0),0),0)</f>
        <v>0</v>
      </c>
      <c r="T424" s="22">
        <f>IFERROR(VLOOKUP(C424,#REF!,MATCH("xAG",#REF!,0),0),0)</f>
        <v>0</v>
      </c>
      <c r="U424" s="22">
        <f>IFERROR(VLOOKUP(D424,#REF!,MATCH("xAG",#REF!,0),0),0)</f>
        <v>0</v>
      </c>
      <c r="V424" s="92">
        <f>IFERROR(VLOOKUP($E424,OLD!$Q$1:$DZ$1000,MATCH("expected_assists",OLD!$Q$1:$DZ$1,0),0),0)</f>
        <v>0.36</v>
      </c>
      <c r="W424" s="93">
        <f>IFERROR(VLOOKUP($E424,OLD!$Q$1:$DZ$1000,MATCH("total_points",OLD!$Q$1:$DZ$1,0),0),0)</f>
        <v>93</v>
      </c>
      <c r="X424" s="27">
        <f>IFERROR(VLOOKUP(E424,OLD!$Q$1:$BZ$1000,MATCH("defensive_contribution",OLD!$Q$1:$BZ$1,0),0),"")</f>
        <v>225</v>
      </c>
      <c r="Z424" s="26" t="str">
        <f>API!O424&amp;" "&amp;API!Y424</f>
        <v>0 FALSE</v>
      </c>
      <c r="AA424" s="26">
        <f>API!AF424</f>
        <v>1</v>
      </c>
    </row>
    <row r="425" spans="1:27">
      <c r="A425" s="22" t="str">
        <f>IF([1]FINAL!A425=0,"",[1]FINAL!A425)</f>
        <v>Cristian Romero</v>
      </c>
      <c r="B425" s="22" t="str">
        <f>IF([1]FINAL!C425=0,"",[1]FINAL!C425)</f>
        <v>Romero</v>
      </c>
      <c r="C425" s="22" t="str">
        <f>IF([1]FINAL!E425=0,"",[1]FINAL!E425)</f>
        <v/>
      </c>
      <c r="D425" s="22" t="str">
        <f>IF([1]FINAL!G425=0,"",[1]FINAL!G425)</f>
        <v/>
      </c>
      <c r="E425" s="85">
        <f>[1]FINAL!$AO425</f>
        <v>500</v>
      </c>
      <c r="F425" s="26" t="str">
        <f>[1]FINAL!$V425</f>
        <v>TOT</v>
      </c>
      <c r="G425" s="27">
        <f>IFERROR(VLOOKUP($F425,Table2!$B$1:$C$21,MATCH("MP",Table2!$B$1:$C$1,0),0),"")</f>
        <v>38</v>
      </c>
      <c r="H425" s="23">
        <f>IFERROR(VLOOKUP(A425,PlayingTime!$B$1:$T$1001,MATCH("Min",PlayingTime!$B$2:$T$2,0),0),0)</f>
        <v>1868</v>
      </c>
      <c r="I425" s="23">
        <f>IFERROR(VLOOKUP(B425,PlayingTime!$B$1:$T$1001,MATCH("Min",PlayingTime!$B$2:$T$2,0),0),0)</f>
        <v>0</v>
      </c>
      <c r="J425" s="23">
        <f>IFERROR(VLOOKUP(C425,PlayingTime!$B$1:$T$1001,MATCH("Min",PlayingTime!$B$2:$T$2,0),0),0)</f>
        <v>0</v>
      </c>
      <c r="K425" s="23">
        <f>IFERROR(VLOOKUP(D425,PlayingTime!$B$1:$T$1001,MATCH("Min",PlayingTime!$B$2:$T$2,0),0),0)</f>
        <v>0</v>
      </c>
      <c r="L425" s="93">
        <f>IFERROR(VLOOKUP($E425,OLD!$Q$1:$DZ$1000,MATCH("minutes",OLD!$Q$1:$DZ$1,0),0),0)</f>
        <v>1869</v>
      </c>
      <c r="M425" s="22">
        <f>IFERROR(VLOOKUP(A425,#REF!,MATCH("xG",#REF!,0),0),0)</f>
        <v>0</v>
      </c>
      <c r="N425" s="22">
        <f>IFERROR(VLOOKUP(B425,#REF!,MATCH("xG",#REF!,0),0),0)</f>
        <v>0</v>
      </c>
      <c r="O425" s="22">
        <f>IFERROR(VLOOKUP(C425,#REF!,MATCH("xG",#REF!,0),0),0)</f>
        <v>0</v>
      </c>
      <c r="P425" s="22">
        <f>IFERROR(VLOOKUP(D425,#REF!,MATCH("xG",#REF!,0),0),0)</f>
        <v>0</v>
      </c>
      <c r="Q425" s="92">
        <f>IFERROR(VLOOKUP($E425,OLD!$Q$1:$DZ$1000,MATCH("expected_goals",OLD!$Q$1:$DZ$1,0),0),0)</f>
        <v>1.39</v>
      </c>
      <c r="R425" s="22">
        <f>IFERROR(VLOOKUP(A425,#REF!,MATCH("xAG",#REF!,0),0),0)</f>
        <v>0</v>
      </c>
      <c r="S425" s="22">
        <f>IFERROR(VLOOKUP(B425,#REF!,MATCH("xAG",#REF!,0),0),0)</f>
        <v>0</v>
      </c>
      <c r="T425" s="22">
        <f>IFERROR(VLOOKUP(C425,#REF!,MATCH("xAG",#REF!,0),0),0)</f>
        <v>0</v>
      </c>
      <c r="U425" s="22">
        <f>IFERROR(VLOOKUP(D425,#REF!,MATCH("xAG",#REF!,0),0),0)</f>
        <v>0</v>
      </c>
      <c r="V425" s="92">
        <f>IFERROR(VLOOKUP($E425,OLD!$Q$1:$DZ$1000,MATCH("expected_assists",OLD!$Q$1:$DZ$1,0),0),0)</f>
        <v>1.25</v>
      </c>
      <c r="W425" s="93">
        <f>IFERROR(VLOOKUP($E425,OLD!$Q$1:$DZ$1000,MATCH("total_points",OLD!$Q$1:$DZ$1,0),0),0)</f>
        <v>91</v>
      </c>
      <c r="X425" s="27">
        <f>IFERROR(VLOOKUP(E425,OLD!$Q$1:$BZ$1000,MATCH("defensive_contribution",OLD!$Q$1:$BZ$1,0),0),"")</f>
        <v>197</v>
      </c>
      <c r="Z425" s="26" t="str">
        <f>API!O425&amp;" "&amp;API!Y425</f>
        <v>0 FALSE</v>
      </c>
      <c r="AA425" s="26">
        <f>API!AF425</f>
        <v>1</v>
      </c>
    </row>
    <row r="426" spans="1:27">
      <c r="A426" s="22" t="str">
        <f>IF([1]FINAL!A426=0,"",[1]FINAL!A426)</f>
        <v>Harry Maguire</v>
      </c>
      <c r="B426" s="22" t="str">
        <f>IF([1]FINAL!C426=0,"",[1]FINAL!C426)</f>
        <v>Maguire</v>
      </c>
      <c r="C426" s="22" t="str">
        <f>IF([1]FINAL!E426=0,"",[1]FINAL!E426)</f>
        <v/>
      </c>
      <c r="D426" s="22" t="str">
        <f>IF([1]FINAL!G426=0,"",[1]FINAL!G426)</f>
        <v/>
      </c>
      <c r="E426" s="85">
        <f>[1]FINAL!$AO426</f>
        <v>418</v>
      </c>
      <c r="F426" s="26" t="str">
        <f>[1]FINAL!$V426</f>
        <v>MUN</v>
      </c>
      <c r="G426" s="27">
        <f>IFERROR(VLOOKUP($F426,Table2!$B$1:$C$21,MATCH("MP",Table2!$B$1:$C$1,0),0),"")</f>
        <v>38</v>
      </c>
      <c r="H426" s="23">
        <f>IFERROR(VLOOKUP(A426,PlayingTime!$B$1:$T$1001,MATCH("Min",PlayingTime!$B$2:$T$2,0),0),0)</f>
        <v>1653</v>
      </c>
      <c r="I426" s="23">
        <f>IFERROR(VLOOKUP(B426,PlayingTime!$B$1:$T$1001,MATCH("Min",PlayingTime!$B$2:$T$2,0),0),0)</f>
        <v>0</v>
      </c>
      <c r="J426" s="23">
        <f>IFERROR(VLOOKUP(C426,PlayingTime!$B$1:$T$1001,MATCH("Min",PlayingTime!$B$2:$T$2,0),0),0)</f>
        <v>0</v>
      </c>
      <c r="K426" s="23">
        <f>IFERROR(VLOOKUP(D426,PlayingTime!$B$1:$T$1001,MATCH("Min",PlayingTime!$B$2:$T$2,0),0),0)</f>
        <v>0</v>
      </c>
      <c r="L426" s="93">
        <f>IFERROR(VLOOKUP($E426,OLD!$Q$1:$DZ$1000,MATCH("minutes",OLD!$Q$1:$DZ$1,0),0),0)</f>
        <v>1649</v>
      </c>
      <c r="M426" s="22">
        <f>IFERROR(VLOOKUP(A426,#REF!,MATCH("xG",#REF!,0),0),0)</f>
        <v>0</v>
      </c>
      <c r="N426" s="22">
        <f>IFERROR(VLOOKUP(B426,#REF!,MATCH("xG",#REF!,0),0),0)</f>
        <v>0</v>
      </c>
      <c r="O426" s="22">
        <f>IFERROR(VLOOKUP(C426,#REF!,MATCH("xG",#REF!,0),0),0)</f>
        <v>0</v>
      </c>
      <c r="P426" s="22">
        <f>IFERROR(VLOOKUP(D426,#REF!,MATCH("xG",#REF!,0),0),0)</f>
        <v>0</v>
      </c>
      <c r="Q426" s="92">
        <f>IFERROR(VLOOKUP($E426,OLD!$Q$1:$DZ$1000,MATCH("expected_goals",OLD!$Q$1:$DZ$1,0),0),0)</f>
        <v>1.1200000000000001</v>
      </c>
      <c r="R426" s="22">
        <f>IFERROR(VLOOKUP(A426,#REF!,MATCH("xAG",#REF!,0),0),0)</f>
        <v>0</v>
      </c>
      <c r="S426" s="22">
        <f>IFERROR(VLOOKUP(B426,#REF!,MATCH("xAG",#REF!,0),0),0)</f>
        <v>0</v>
      </c>
      <c r="T426" s="22">
        <f>IFERROR(VLOOKUP(C426,#REF!,MATCH("xAG",#REF!,0),0),0)</f>
        <v>0</v>
      </c>
      <c r="U426" s="22">
        <f>IFERROR(VLOOKUP(D426,#REF!,MATCH("xAG",#REF!,0),0),0)</f>
        <v>0</v>
      </c>
      <c r="V426" s="92">
        <f>IFERROR(VLOOKUP($E426,OLD!$Q$1:$DZ$1000,MATCH("expected_assists",OLD!$Q$1:$DZ$1,0),0),0)</f>
        <v>0.5</v>
      </c>
      <c r="W426" s="93">
        <f>IFERROR(VLOOKUP($E426,OLD!$Q$1:$DZ$1000,MATCH("total_points",OLD!$Q$1:$DZ$1,0),0),0)</f>
        <v>90</v>
      </c>
      <c r="X426" s="27">
        <f>IFERROR(VLOOKUP(E426,OLD!$Q$1:$BZ$1000,MATCH("defensive_contribution",OLD!$Q$1:$BZ$1,0),0),"")</f>
        <v>151</v>
      </c>
      <c r="Z426" s="26" t="str">
        <f>API!O426&amp;" "&amp;API!Y426</f>
        <v>0 FALSE</v>
      </c>
      <c r="AA426" s="26">
        <f>API!AF426</f>
        <v>1</v>
      </c>
    </row>
    <row r="427" spans="1:27">
      <c r="A427" s="22" t="str">
        <f>IF([1]FINAL!A427=0,"",[1]FINAL!A427)</f>
        <v>Sven Botman</v>
      </c>
      <c r="B427" s="22" t="str">
        <f>IF([1]FINAL!C427=0,"",[1]FINAL!C427)</f>
        <v>Botman</v>
      </c>
      <c r="C427" s="22" t="str">
        <f>IF([1]FINAL!E427=0,"",[1]FINAL!E427)</f>
        <v/>
      </c>
      <c r="D427" s="22" t="str">
        <f>IF([1]FINAL!G427=0,"",[1]FINAL!G427)</f>
        <v/>
      </c>
      <c r="E427" s="85">
        <f>[1]FINAL!$AO427</f>
        <v>447</v>
      </c>
      <c r="F427" s="26" t="str">
        <f>[1]FINAL!$V427</f>
        <v>NEW</v>
      </c>
      <c r="G427" s="27">
        <f>IFERROR(VLOOKUP($F427,Table2!$B$1:$C$21,MATCH("MP",Table2!$B$1:$C$1,0),0),"")</f>
        <v>38</v>
      </c>
      <c r="H427" s="23">
        <f>IFERROR(VLOOKUP(A427,PlayingTime!$B$1:$T$1001,MATCH("Min",PlayingTime!$B$2:$T$2,0),0),0)</f>
        <v>1835</v>
      </c>
      <c r="I427" s="23">
        <f>IFERROR(VLOOKUP(B427,PlayingTime!$B$1:$T$1001,MATCH("Min",PlayingTime!$B$2:$T$2,0),0),0)</f>
        <v>0</v>
      </c>
      <c r="J427" s="23">
        <f>IFERROR(VLOOKUP(C427,PlayingTime!$B$1:$T$1001,MATCH("Min",PlayingTime!$B$2:$T$2,0),0),0)</f>
        <v>0</v>
      </c>
      <c r="K427" s="23">
        <f>IFERROR(VLOOKUP(D427,PlayingTime!$B$1:$T$1001,MATCH("Min",PlayingTime!$B$2:$T$2,0),0),0)</f>
        <v>0</v>
      </c>
      <c r="L427" s="93">
        <f>IFERROR(VLOOKUP($E427,OLD!$Q$1:$DZ$1000,MATCH("minutes",OLD!$Q$1:$DZ$1,0),0),0)</f>
        <v>1834</v>
      </c>
      <c r="M427" s="22">
        <f>IFERROR(VLOOKUP(A427,#REF!,MATCH("xG",#REF!,0),0),0)</f>
        <v>0</v>
      </c>
      <c r="N427" s="22">
        <f>IFERROR(VLOOKUP(B427,#REF!,MATCH("xG",#REF!,0),0),0)</f>
        <v>0</v>
      </c>
      <c r="O427" s="22">
        <f>IFERROR(VLOOKUP(C427,#REF!,MATCH("xG",#REF!,0),0),0)</f>
        <v>0</v>
      </c>
      <c r="P427" s="22">
        <f>IFERROR(VLOOKUP(D427,#REF!,MATCH("xG",#REF!,0),0),0)</f>
        <v>0</v>
      </c>
      <c r="Q427" s="92">
        <f>IFERROR(VLOOKUP($E427,OLD!$Q$1:$DZ$1000,MATCH("expected_goals",OLD!$Q$1:$DZ$1,0),0),0)</f>
        <v>1.73</v>
      </c>
      <c r="R427" s="22">
        <f>IFERROR(VLOOKUP(A427,#REF!,MATCH("xAG",#REF!,0),0),0)</f>
        <v>0</v>
      </c>
      <c r="S427" s="22">
        <f>IFERROR(VLOOKUP(B427,#REF!,MATCH("xAG",#REF!,0),0),0)</f>
        <v>0</v>
      </c>
      <c r="T427" s="22">
        <f>IFERROR(VLOOKUP(C427,#REF!,MATCH("xAG",#REF!,0),0),0)</f>
        <v>0</v>
      </c>
      <c r="U427" s="22">
        <f>IFERROR(VLOOKUP(D427,#REF!,MATCH("xAG",#REF!,0),0),0)</f>
        <v>0</v>
      </c>
      <c r="V427" s="92">
        <f>IFERROR(VLOOKUP($E427,OLD!$Q$1:$DZ$1000,MATCH("expected_assists",OLD!$Q$1:$DZ$1,0),0),0)</f>
        <v>0.86</v>
      </c>
      <c r="W427" s="93">
        <f>IFERROR(VLOOKUP($E427,OLD!$Q$1:$DZ$1000,MATCH("total_points",OLD!$Q$1:$DZ$1,0),0),0)</f>
        <v>89</v>
      </c>
      <c r="X427" s="27">
        <f>IFERROR(VLOOKUP(E427,OLD!$Q$1:$BZ$1000,MATCH("defensive_contribution",OLD!$Q$1:$BZ$1,0),0),"")</f>
        <v>216</v>
      </c>
      <c r="Z427" s="26" t="str">
        <f>API!O427&amp;" "&amp;API!Y427</f>
        <v>0 FALSE</v>
      </c>
      <c r="AA427" s="26">
        <f>API!AF427</f>
        <v>1</v>
      </c>
    </row>
    <row r="428" spans="1:27">
      <c r="A428" s="22" t="str">
        <f>IF([1]FINAL!A428=0,"",[1]FINAL!A428)</f>
        <v>Lewis Hall</v>
      </c>
      <c r="B428" s="22" t="str">
        <f>IF([1]FINAL!C428=0,"",[1]FINAL!C428)</f>
        <v>Hall</v>
      </c>
      <c r="C428" s="22" t="str">
        <f>IF([1]FINAL!E428=0,"",[1]FINAL!E428)</f>
        <v/>
      </c>
      <c r="D428" s="22" t="str">
        <f>IF([1]FINAL!G428=0,"",[1]FINAL!G428)</f>
        <v/>
      </c>
      <c r="E428" s="85">
        <f>[1]FINAL!$AO428</f>
        <v>449</v>
      </c>
      <c r="F428" s="26" t="str">
        <f>[1]FINAL!$V428</f>
        <v>NEW</v>
      </c>
      <c r="G428" s="27">
        <f>IFERROR(VLOOKUP($F428,Table2!$B$1:$C$21,MATCH("MP",Table2!$B$1:$C$1,0),0),"")</f>
        <v>38</v>
      </c>
      <c r="H428" s="23">
        <f>IFERROR(VLOOKUP(A428,PlayingTime!$B$1:$T$1001,MATCH("Min",PlayingTime!$B$2:$T$2,0),0),0)</f>
        <v>2181</v>
      </c>
      <c r="I428" s="23">
        <f>IFERROR(VLOOKUP(B428,PlayingTime!$B$1:$T$1001,MATCH("Min",PlayingTime!$B$2:$T$2,0),0),0)</f>
        <v>0</v>
      </c>
      <c r="J428" s="23">
        <f>IFERROR(VLOOKUP(C428,PlayingTime!$B$1:$T$1001,MATCH("Min",PlayingTime!$B$2:$T$2,0),0),0)</f>
        <v>0</v>
      </c>
      <c r="K428" s="23">
        <f>IFERROR(VLOOKUP(D428,PlayingTime!$B$1:$T$1001,MATCH("Min",PlayingTime!$B$2:$T$2,0),0),0)</f>
        <v>0</v>
      </c>
      <c r="L428" s="93">
        <f>IFERROR(VLOOKUP($E428,OLD!$Q$1:$DZ$1000,MATCH("minutes",OLD!$Q$1:$DZ$1,0),0),0)</f>
        <v>2176</v>
      </c>
      <c r="M428" s="22">
        <f>IFERROR(VLOOKUP(A428,#REF!,MATCH("xG",#REF!,0),0),0)</f>
        <v>0</v>
      </c>
      <c r="N428" s="22">
        <f>IFERROR(VLOOKUP(B428,#REF!,MATCH("xG",#REF!,0),0),0)</f>
        <v>0</v>
      </c>
      <c r="O428" s="22">
        <f>IFERROR(VLOOKUP(C428,#REF!,MATCH("xG",#REF!,0),0),0)</f>
        <v>0</v>
      </c>
      <c r="P428" s="22">
        <f>IFERROR(VLOOKUP(D428,#REF!,MATCH("xG",#REF!,0),0),0)</f>
        <v>0</v>
      </c>
      <c r="Q428" s="92">
        <f>IFERROR(VLOOKUP($E428,OLD!$Q$1:$DZ$1000,MATCH("expected_goals",OLD!$Q$1:$DZ$1,0),0),0)</f>
        <v>1.01</v>
      </c>
      <c r="R428" s="22">
        <f>IFERROR(VLOOKUP(A428,#REF!,MATCH("xAG",#REF!,0),0),0)</f>
        <v>0</v>
      </c>
      <c r="S428" s="22">
        <f>IFERROR(VLOOKUP(B428,#REF!,MATCH("xAG",#REF!,0),0),0)</f>
        <v>0</v>
      </c>
      <c r="T428" s="22">
        <f>IFERROR(VLOOKUP(C428,#REF!,MATCH("xAG",#REF!,0),0),0)</f>
        <v>0</v>
      </c>
      <c r="U428" s="22">
        <f>IFERROR(VLOOKUP(D428,#REF!,MATCH("xAG",#REF!,0),0),0)</f>
        <v>0</v>
      </c>
      <c r="V428" s="92">
        <f>IFERROR(VLOOKUP($E428,OLD!$Q$1:$DZ$1000,MATCH("expected_assists",OLD!$Q$1:$DZ$1,0),0),0)</f>
        <v>2.78</v>
      </c>
      <c r="W428" s="93">
        <f>IFERROR(VLOOKUP($E428,OLD!$Q$1:$DZ$1000,MATCH("total_points",OLD!$Q$1:$DZ$1,0),0),0)</f>
        <v>79</v>
      </c>
      <c r="X428" s="27">
        <f>IFERROR(VLOOKUP(E428,OLD!$Q$1:$BZ$1000,MATCH("defensive_contribution",OLD!$Q$1:$BZ$1,0),0),"")</f>
        <v>173</v>
      </c>
      <c r="Z428" s="26" t="str">
        <f>API!O428&amp;" "&amp;API!Y428</f>
        <v>0 FALSE</v>
      </c>
      <c r="AA428" s="26">
        <f>API!AF428</f>
        <v>1</v>
      </c>
    </row>
    <row r="429" spans="1:27">
      <c r="A429" s="22" t="str">
        <f>IF([1]FINAL!A429=0,"",[1]FINAL!A429)</f>
        <v>Jaydee Canvot</v>
      </c>
      <c r="B429" s="22" t="str">
        <f>IF([1]FINAL!C429=0,"",[1]FINAL!C429)</f>
        <v>Canvot</v>
      </c>
      <c r="C429" s="22" t="str">
        <f>IF([1]FINAL!E429=0,"",[1]FINAL!E429)</f>
        <v/>
      </c>
      <c r="D429" s="22" t="str">
        <f>IF([1]FINAL!G429=0,"",[1]FINAL!G429)</f>
        <v/>
      </c>
      <c r="E429" s="85">
        <f>[1]FINAL!$AO429</f>
        <v>203</v>
      </c>
      <c r="F429" s="26" t="str">
        <f>[1]FINAL!$V429</f>
        <v>CRY</v>
      </c>
      <c r="G429" s="27">
        <f>IFERROR(VLOOKUP($F429,Table2!$B$1:$C$21,MATCH("MP",Table2!$B$1:$C$1,0),0),"")</f>
        <v>38</v>
      </c>
      <c r="H429" s="23">
        <f>IFERROR(VLOOKUP(A429,PlayingTime!$B$1:$T$1001,MATCH("Min",PlayingTime!$B$2:$T$2,0),0),0)</f>
        <v>1336</v>
      </c>
      <c r="I429" s="23">
        <f>IFERROR(VLOOKUP(B429,PlayingTime!$B$1:$T$1001,MATCH("Min",PlayingTime!$B$2:$T$2,0),0),0)</f>
        <v>0</v>
      </c>
      <c r="J429" s="23">
        <f>IFERROR(VLOOKUP(C429,PlayingTime!$B$1:$T$1001,MATCH("Min",PlayingTime!$B$2:$T$2,0),0),0)</f>
        <v>0</v>
      </c>
      <c r="K429" s="23">
        <f>IFERROR(VLOOKUP(D429,PlayingTime!$B$1:$T$1001,MATCH("Min",PlayingTime!$B$2:$T$2,0),0),0)</f>
        <v>0</v>
      </c>
      <c r="L429" s="93">
        <f>IFERROR(VLOOKUP($E429,OLD!$Q$1:$DZ$1000,MATCH("minutes",OLD!$Q$1:$DZ$1,0),0),0)</f>
        <v>1331</v>
      </c>
      <c r="M429" s="22">
        <f>IFERROR(VLOOKUP(A429,#REF!,MATCH("xG",#REF!,0),0),0)</f>
        <v>0</v>
      </c>
      <c r="N429" s="22">
        <f>IFERROR(VLOOKUP(B429,#REF!,MATCH("xG",#REF!,0),0),0)</f>
        <v>0</v>
      </c>
      <c r="O429" s="22">
        <f>IFERROR(VLOOKUP(C429,#REF!,MATCH("xG",#REF!,0),0),0)</f>
        <v>0</v>
      </c>
      <c r="P429" s="22">
        <f>IFERROR(VLOOKUP(D429,#REF!,MATCH("xG",#REF!,0),0),0)</f>
        <v>0</v>
      </c>
      <c r="Q429" s="92">
        <f>IFERROR(VLOOKUP($E429,OLD!$Q$1:$DZ$1000,MATCH("expected_goals",OLD!$Q$1:$DZ$1,0),0),0)</f>
        <v>1.48</v>
      </c>
      <c r="R429" s="22">
        <f>IFERROR(VLOOKUP(A429,#REF!,MATCH("xAG",#REF!,0),0),0)</f>
        <v>0</v>
      </c>
      <c r="S429" s="22">
        <f>IFERROR(VLOOKUP(B429,#REF!,MATCH("xAG",#REF!,0),0),0)</f>
        <v>0</v>
      </c>
      <c r="T429" s="22">
        <f>IFERROR(VLOOKUP(C429,#REF!,MATCH("xAG",#REF!,0),0),0)</f>
        <v>0</v>
      </c>
      <c r="U429" s="22">
        <f>IFERROR(VLOOKUP(D429,#REF!,MATCH("xAG",#REF!,0),0),0)</f>
        <v>0</v>
      </c>
      <c r="V429" s="92">
        <f>IFERROR(VLOOKUP($E429,OLD!$Q$1:$DZ$1000,MATCH("expected_assists",OLD!$Q$1:$DZ$1,0),0),0)</f>
        <v>0.33</v>
      </c>
      <c r="W429" s="93">
        <f>IFERROR(VLOOKUP($E429,OLD!$Q$1:$DZ$1000,MATCH("total_points",OLD!$Q$1:$DZ$1,0),0),0)</f>
        <v>72</v>
      </c>
      <c r="X429" s="27">
        <f>IFERROR(VLOOKUP(E429,OLD!$Q$1:$BZ$1000,MATCH("defensive_contribution",OLD!$Q$1:$BZ$1,0),0),"")</f>
        <v>169</v>
      </c>
      <c r="Z429" s="26" t="str">
        <f>API!O429&amp;" "&amp;API!Y429</f>
        <v>0 FALSE</v>
      </c>
      <c r="AA429" s="26">
        <f>API!AF429</f>
        <v>1</v>
      </c>
    </row>
    <row r="430" spans="1:27">
      <c r="A430" s="22" t="str">
        <f>IF([1]FINAL!A430=0,"",[1]FINAL!A430)</f>
        <v>Wesley Fofana</v>
      </c>
      <c r="B430" s="22" t="str">
        <f>IF([1]FINAL!C430=0,"",[1]FINAL!C430)</f>
        <v>Fofana</v>
      </c>
      <c r="C430" s="22" t="str">
        <f>IF([1]FINAL!E430=0,"",[1]FINAL!E430)</f>
        <v/>
      </c>
      <c r="D430" s="22" t="str">
        <f>IF([1]FINAL!G430=0,"",[1]FINAL!G430)</f>
        <v/>
      </c>
      <c r="E430" s="85">
        <f>[1]FINAL!$AO430</f>
        <v>145</v>
      </c>
      <c r="F430" s="26" t="str">
        <f>[1]FINAL!$V430</f>
        <v>CHE</v>
      </c>
      <c r="G430" s="27">
        <f>IFERROR(VLOOKUP($F430,Table2!$B$1:$C$21,MATCH("MP",Table2!$B$1:$C$1,0),0),"")</f>
        <v>38</v>
      </c>
      <c r="H430" s="23">
        <f>IFERROR(VLOOKUP(A430,PlayingTime!$B$1:$T$1001,MATCH("Min",PlayingTime!$B$2:$T$2,0),0),0)</f>
        <v>1722</v>
      </c>
      <c r="I430" s="23">
        <f>IFERROR(VLOOKUP(B430,PlayingTime!$B$1:$T$1001,MATCH("Min",PlayingTime!$B$2:$T$2,0),0),0)</f>
        <v>0</v>
      </c>
      <c r="J430" s="23">
        <f>IFERROR(VLOOKUP(C430,PlayingTime!$B$1:$T$1001,MATCH("Min",PlayingTime!$B$2:$T$2,0),0),0)</f>
        <v>0</v>
      </c>
      <c r="K430" s="23">
        <f>IFERROR(VLOOKUP(D430,PlayingTime!$B$1:$T$1001,MATCH("Min",PlayingTime!$B$2:$T$2,0),0),0)</f>
        <v>0</v>
      </c>
      <c r="L430" s="93">
        <f>IFERROR(VLOOKUP($E430,OLD!$Q$1:$DZ$1000,MATCH("minutes",OLD!$Q$1:$DZ$1,0),0),0)</f>
        <v>1718</v>
      </c>
      <c r="M430" s="22">
        <f>IFERROR(VLOOKUP(A430,#REF!,MATCH("xG",#REF!,0),0),0)</f>
        <v>0</v>
      </c>
      <c r="N430" s="22">
        <f>IFERROR(VLOOKUP(B430,#REF!,MATCH("xG",#REF!,0),0),0)</f>
        <v>0</v>
      </c>
      <c r="O430" s="22">
        <f>IFERROR(VLOOKUP(C430,#REF!,MATCH("xG",#REF!,0),0),0)</f>
        <v>0</v>
      </c>
      <c r="P430" s="22">
        <f>IFERROR(VLOOKUP(D430,#REF!,MATCH("xG",#REF!,0),0),0)</f>
        <v>0</v>
      </c>
      <c r="Q430" s="92">
        <f>IFERROR(VLOOKUP($E430,OLD!$Q$1:$DZ$1000,MATCH("expected_goals",OLD!$Q$1:$DZ$1,0),0),0)</f>
        <v>0.72</v>
      </c>
      <c r="R430" s="22">
        <f>IFERROR(VLOOKUP(A430,#REF!,MATCH("xAG",#REF!,0),0),0)</f>
        <v>0</v>
      </c>
      <c r="S430" s="22">
        <f>IFERROR(VLOOKUP(B430,#REF!,MATCH("xAG",#REF!,0),0),0)</f>
        <v>0</v>
      </c>
      <c r="T430" s="22">
        <f>IFERROR(VLOOKUP(C430,#REF!,MATCH("xAG",#REF!,0),0),0)</f>
        <v>0</v>
      </c>
      <c r="U430" s="22">
        <f>IFERROR(VLOOKUP(D430,#REF!,MATCH("xAG",#REF!,0),0),0)</f>
        <v>0</v>
      </c>
      <c r="V430" s="92">
        <f>IFERROR(VLOOKUP($E430,OLD!$Q$1:$DZ$1000,MATCH("expected_assists",OLD!$Q$1:$DZ$1,0),0),0)</f>
        <v>0.6</v>
      </c>
      <c r="W430" s="93">
        <f>IFERROR(VLOOKUP($E430,OLD!$Q$1:$DZ$1000,MATCH("total_points",OLD!$Q$1:$DZ$1,0),0),0)</f>
        <v>65</v>
      </c>
      <c r="X430" s="27">
        <f>IFERROR(VLOOKUP(E430,OLD!$Q$1:$BZ$1000,MATCH("defensive_contribution",OLD!$Q$1:$BZ$1,0),0),"")</f>
        <v>206</v>
      </c>
      <c r="Z430" s="26" t="str">
        <f>API!O430&amp;" "&amp;API!Y430</f>
        <v>0 FALSE</v>
      </c>
      <c r="AA430" s="26">
        <f>API!AF430</f>
        <v>1</v>
      </c>
    </row>
    <row r="431" spans="1:27">
      <c r="A431" s="22" t="str">
        <f>IF([1]FINAL!A431=0,"",[1]FINAL!A431)</f>
        <v>Kevin Danso</v>
      </c>
      <c r="B431" s="22" t="str">
        <f>IF([1]FINAL!C431=0,"",[1]FINAL!C431)</f>
        <v>Danso</v>
      </c>
      <c r="C431" s="22" t="str">
        <f>IF([1]FINAL!E431=0,"",[1]FINAL!E431)</f>
        <v/>
      </c>
      <c r="D431" s="22" t="str">
        <f>IF([1]FINAL!G431=0,"",[1]FINAL!G431)</f>
        <v/>
      </c>
      <c r="E431" s="85">
        <f>[1]FINAL!$AO431</f>
        <v>501</v>
      </c>
      <c r="F431" s="26" t="str">
        <f>[1]FINAL!$V431</f>
        <v>TOT</v>
      </c>
      <c r="G431" s="27">
        <f>IFERROR(VLOOKUP($F431,Table2!$B$1:$C$21,MATCH("MP",Table2!$B$1:$C$1,0),0),"")</f>
        <v>38</v>
      </c>
      <c r="H431" s="23">
        <f>IFERROR(VLOOKUP(A431,PlayingTime!$B$1:$T$1001,MATCH("Min",PlayingTime!$B$2:$T$2,0),0),0)</f>
        <v>1494</v>
      </c>
      <c r="I431" s="23">
        <f>IFERROR(VLOOKUP(B431,PlayingTime!$B$1:$T$1001,MATCH("Min",PlayingTime!$B$2:$T$2,0),0),0)</f>
        <v>0</v>
      </c>
      <c r="J431" s="23">
        <f>IFERROR(VLOOKUP(C431,PlayingTime!$B$1:$T$1001,MATCH("Min",PlayingTime!$B$2:$T$2,0),0),0)</f>
        <v>0</v>
      </c>
      <c r="K431" s="23">
        <f>IFERROR(VLOOKUP(D431,PlayingTime!$B$1:$T$1001,MATCH("Min",PlayingTime!$B$2:$T$2,0),0),0)</f>
        <v>0</v>
      </c>
      <c r="L431" s="93">
        <f>IFERROR(VLOOKUP($E431,OLD!$Q$1:$DZ$1000,MATCH("minutes",OLD!$Q$1:$DZ$1,0),0),0)</f>
        <v>1489</v>
      </c>
      <c r="M431" s="22">
        <f>IFERROR(VLOOKUP(A431,#REF!,MATCH("xG",#REF!,0),0),0)</f>
        <v>0</v>
      </c>
      <c r="N431" s="22">
        <f>IFERROR(VLOOKUP(B431,#REF!,MATCH("xG",#REF!,0),0),0)</f>
        <v>0</v>
      </c>
      <c r="O431" s="22">
        <f>IFERROR(VLOOKUP(C431,#REF!,MATCH("xG",#REF!,0),0),0)</f>
        <v>0</v>
      </c>
      <c r="P431" s="22">
        <f>IFERROR(VLOOKUP(D431,#REF!,MATCH("xG",#REF!,0),0),0)</f>
        <v>0</v>
      </c>
      <c r="Q431" s="92">
        <f>IFERROR(VLOOKUP($E431,OLD!$Q$1:$DZ$1000,MATCH("expected_goals",OLD!$Q$1:$DZ$1,0),0),0)</f>
        <v>0.62</v>
      </c>
      <c r="R431" s="22">
        <f>IFERROR(VLOOKUP(A431,#REF!,MATCH("xAG",#REF!,0),0),0)</f>
        <v>0</v>
      </c>
      <c r="S431" s="22">
        <f>IFERROR(VLOOKUP(B431,#REF!,MATCH("xAG",#REF!,0),0),0)</f>
        <v>0</v>
      </c>
      <c r="T431" s="22">
        <f>IFERROR(VLOOKUP(C431,#REF!,MATCH("xAG",#REF!,0),0),0)</f>
        <v>0</v>
      </c>
      <c r="U431" s="22">
        <f>IFERROR(VLOOKUP(D431,#REF!,MATCH("xAG",#REF!,0),0),0)</f>
        <v>0</v>
      </c>
      <c r="V431" s="92">
        <f>IFERROR(VLOOKUP($E431,OLD!$Q$1:$DZ$1000,MATCH("expected_assists",OLD!$Q$1:$DZ$1,0),0),0)</f>
        <v>0.28000000000000003</v>
      </c>
      <c r="W431" s="93">
        <f>IFERROR(VLOOKUP($E431,OLD!$Q$1:$DZ$1000,MATCH("total_points",OLD!$Q$1:$DZ$1,0),0),0)</f>
        <v>63</v>
      </c>
      <c r="X431" s="27">
        <f>IFERROR(VLOOKUP(E431,OLD!$Q$1:$BZ$1000,MATCH("defensive_contribution",OLD!$Q$1:$BZ$1,0),0),"")</f>
        <v>192</v>
      </c>
      <c r="Z431" s="26" t="str">
        <f>API!O431&amp;" "&amp;API!Y431</f>
        <v>0 FALSE</v>
      </c>
      <c r="AA431" s="26">
        <f>API!AF431</f>
        <v>1</v>
      </c>
    </row>
    <row r="432" spans="1:27">
      <c r="A432" s="22" t="str">
        <f>IF([1]FINAL!A432=0,"",[1]FINAL!A432)</f>
        <v>Tino Livramento</v>
      </c>
      <c r="B432" s="22" t="str">
        <f>IF([1]FINAL!C432=0,"",[1]FINAL!C432)</f>
        <v>Livramento</v>
      </c>
      <c r="C432" s="22" t="str">
        <f>IF([1]FINAL!E432=0,"",[1]FINAL!E432)</f>
        <v>Valentino Livramento</v>
      </c>
      <c r="D432" s="22" t="str">
        <f>IF([1]FINAL!G432=0,"",[1]FINAL!G432)</f>
        <v/>
      </c>
      <c r="E432" s="85">
        <f>[1]FINAL!$AO432</f>
        <v>450</v>
      </c>
      <c r="F432" s="26" t="str">
        <f>[1]FINAL!$V432</f>
        <v>NEW</v>
      </c>
      <c r="G432" s="27">
        <f>IFERROR(VLOOKUP($F432,Table2!$B$1:$C$21,MATCH("MP",Table2!$B$1:$C$1,0),0),"")</f>
        <v>38</v>
      </c>
      <c r="H432" s="23">
        <f>IFERROR(VLOOKUP(A432,PlayingTime!$B$1:$T$1001,MATCH("Min",PlayingTime!$B$2:$T$2,0),0),0)</f>
        <v>0</v>
      </c>
      <c r="I432" s="23">
        <f>IFERROR(VLOOKUP(B432,PlayingTime!$B$1:$T$1001,MATCH("Min",PlayingTime!$B$2:$T$2,0),0),0)</f>
        <v>0</v>
      </c>
      <c r="J432" s="23">
        <f>IFERROR(VLOOKUP(C432,PlayingTime!$B$1:$T$1001,MATCH("Min",PlayingTime!$B$2:$T$2,0),0),0)</f>
        <v>1328</v>
      </c>
      <c r="K432" s="23">
        <f>IFERROR(VLOOKUP(D432,PlayingTime!$B$1:$T$1001,MATCH("Min",PlayingTime!$B$2:$T$2,0),0),0)</f>
        <v>0</v>
      </c>
      <c r="L432" s="93">
        <f>IFERROR(VLOOKUP($E432,OLD!$Q$1:$DZ$1000,MATCH("minutes",OLD!$Q$1:$DZ$1,0),0),0)</f>
        <v>1326</v>
      </c>
      <c r="M432" s="22">
        <f>IFERROR(VLOOKUP(A432,#REF!,MATCH("xG",#REF!,0),0),0)</f>
        <v>0</v>
      </c>
      <c r="N432" s="22">
        <f>IFERROR(VLOOKUP(B432,#REF!,MATCH("xG",#REF!,0),0),0)</f>
        <v>0</v>
      </c>
      <c r="O432" s="22">
        <f>IFERROR(VLOOKUP(C432,#REF!,MATCH("xG",#REF!,0),0),0)</f>
        <v>0</v>
      </c>
      <c r="P432" s="22">
        <f>IFERROR(VLOOKUP(D432,#REF!,MATCH("xG",#REF!,0),0),0)</f>
        <v>0</v>
      </c>
      <c r="Q432" s="92">
        <f>IFERROR(VLOOKUP($E432,OLD!$Q$1:$DZ$1000,MATCH("expected_goals",OLD!$Q$1:$DZ$1,0),0),0)</f>
        <v>0.13</v>
      </c>
      <c r="R432" s="22">
        <f>IFERROR(VLOOKUP(A432,#REF!,MATCH("xAG",#REF!,0),0),0)</f>
        <v>0</v>
      </c>
      <c r="S432" s="22">
        <f>IFERROR(VLOOKUP(B432,#REF!,MATCH("xAG",#REF!,0),0),0)</f>
        <v>0</v>
      </c>
      <c r="T432" s="22">
        <f>IFERROR(VLOOKUP(C432,#REF!,MATCH("xAG",#REF!,0),0),0)</f>
        <v>0</v>
      </c>
      <c r="U432" s="22">
        <f>IFERROR(VLOOKUP(D432,#REF!,MATCH("xAG",#REF!,0),0),0)</f>
        <v>0</v>
      </c>
      <c r="V432" s="92">
        <f>IFERROR(VLOOKUP($E432,OLD!$Q$1:$DZ$1000,MATCH("expected_assists",OLD!$Q$1:$DZ$1,0),0),0)</f>
        <v>0.89</v>
      </c>
      <c r="W432" s="93">
        <f>IFERROR(VLOOKUP($E432,OLD!$Q$1:$DZ$1000,MATCH("total_points",OLD!$Q$1:$DZ$1,0),0),0)</f>
        <v>59</v>
      </c>
      <c r="X432" s="27">
        <f>IFERROR(VLOOKUP(E432,OLD!$Q$1:$BZ$1000,MATCH("defensive_contribution",OLD!$Q$1:$BZ$1,0),0),"")</f>
        <v>68</v>
      </c>
      <c r="Z432" s="26" t="str">
        <f>API!O432&amp;" "&amp;API!Y432</f>
        <v>0 FALSE</v>
      </c>
      <c r="AA432" s="26">
        <f>API!AF432</f>
        <v>1</v>
      </c>
    </row>
    <row r="433" spans="1:27">
      <c r="A433" s="22" t="str">
        <f>IF([1]FINAL!A433=0,"",[1]FINAL!A433)</f>
        <v>Leny Yoro</v>
      </c>
      <c r="B433" s="22" t="str">
        <f>IF([1]FINAL!C433=0,"",[1]FINAL!C433)</f>
        <v>Yoro</v>
      </c>
      <c r="C433" s="22" t="str">
        <f>IF([1]FINAL!E433=0,"",[1]FINAL!E433)</f>
        <v/>
      </c>
      <c r="D433" s="22" t="str">
        <f>IF([1]FINAL!G433=0,"",[1]FINAL!G433)</f>
        <v/>
      </c>
      <c r="E433" s="85">
        <f>[1]FINAL!$AO433</f>
        <v>420</v>
      </c>
      <c r="F433" s="26" t="str">
        <f>[1]FINAL!$V433</f>
        <v>MUN</v>
      </c>
      <c r="G433" s="27">
        <f>IFERROR(VLOOKUP($F433,Table2!$B$1:$C$21,MATCH("MP",Table2!$B$1:$C$1,0),0),"")</f>
        <v>38</v>
      </c>
      <c r="H433" s="23">
        <f>IFERROR(VLOOKUP(A433,PlayingTime!$B$1:$T$1001,MATCH("Min",PlayingTime!$B$2:$T$2,0),0),0)</f>
        <v>1740</v>
      </c>
      <c r="I433" s="23">
        <f>IFERROR(VLOOKUP(B433,PlayingTime!$B$1:$T$1001,MATCH("Min",PlayingTime!$B$2:$T$2,0),0),0)</f>
        <v>0</v>
      </c>
      <c r="J433" s="23">
        <f>IFERROR(VLOOKUP(C433,PlayingTime!$B$1:$T$1001,MATCH("Min",PlayingTime!$B$2:$T$2,0),0),0)</f>
        <v>0</v>
      </c>
      <c r="K433" s="23">
        <f>IFERROR(VLOOKUP(D433,PlayingTime!$B$1:$T$1001,MATCH("Min",PlayingTime!$B$2:$T$2,0),0),0)</f>
        <v>0</v>
      </c>
      <c r="L433" s="93">
        <f>IFERROR(VLOOKUP($E433,OLD!$Q$1:$DZ$1000,MATCH("minutes",OLD!$Q$1:$DZ$1,0),0),0)</f>
        <v>1730</v>
      </c>
      <c r="M433" s="22">
        <f>IFERROR(VLOOKUP(A433,#REF!,MATCH("xG",#REF!,0),0),0)</f>
        <v>0</v>
      </c>
      <c r="N433" s="22">
        <f>IFERROR(VLOOKUP(B433,#REF!,MATCH("xG",#REF!,0),0),0)</f>
        <v>0</v>
      </c>
      <c r="O433" s="22">
        <f>IFERROR(VLOOKUP(C433,#REF!,MATCH("xG",#REF!,0),0),0)</f>
        <v>0</v>
      </c>
      <c r="P433" s="22">
        <f>IFERROR(VLOOKUP(D433,#REF!,MATCH("xG",#REF!,0),0),0)</f>
        <v>0</v>
      </c>
      <c r="Q433" s="92">
        <f>IFERROR(VLOOKUP($E433,OLD!$Q$1:$DZ$1000,MATCH("expected_goals",OLD!$Q$1:$DZ$1,0),0),0)</f>
        <v>1.34</v>
      </c>
      <c r="R433" s="22">
        <f>IFERROR(VLOOKUP(A433,#REF!,MATCH("xAG",#REF!,0),0),0)</f>
        <v>0</v>
      </c>
      <c r="S433" s="22">
        <f>IFERROR(VLOOKUP(B433,#REF!,MATCH("xAG",#REF!,0),0),0)</f>
        <v>0</v>
      </c>
      <c r="T433" s="22">
        <f>IFERROR(VLOOKUP(C433,#REF!,MATCH("xAG",#REF!,0),0),0)</f>
        <v>0</v>
      </c>
      <c r="U433" s="22">
        <f>IFERROR(VLOOKUP(D433,#REF!,MATCH("xAG",#REF!,0),0),0)</f>
        <v>0</v>
      </c>
      <c r="V433" s="92">
        <f>IFERROR(VLOOKUP($E433,OLD!$Q$1:$DZ$1000,MATCH("expected_assists",OLD!$Q$1:$DZ$1,0),0),0)</f>
        <v>0.59</v>
      </c>
      <c r="W433" s="93">
        <f>IFERROR(VLOOKUP($E433,OLD!$Q$1:$DZ$1000,MATCH("total_points",OLD!$Q$1:$DZ$1,0),0),0)</f>
        <v>56</v>
      </c>
      <c r="X433" s="27">
        <f>IFERROR(VLOOKUP(E433,OLD!$Q$1:$BZ$1000,MATCH("defensive_contribution",OLD!$Q$1:$BZ$1,0),0),"")</f>
        <v>156</v>
      </c>
      <c r="Z433" s="26" t="str">
        <f>API!O433&amp;" "&amp;API!Y433</f>
        <v>0 FALSE</v>
      </c>
      <c r="AA433" s="26">
        <f>API!AF433</f>
        <v>1</v>
      </c>
    </row>
    <row r="434" spans="1:27">
      <c r="A434" s="22" t="str">
        <f>IF([1]FINAL!A434=0,"",[1]FINAL!A434)</f>
        <v>Felipe Rodrigues da Silva</v>
      </c>
      <c r="B434" s="22" t="str">
        <f>IF([1]FINAL!C434=0,"",[1]FINAL!C434)</f>
        <v>Morato</v>
      </c>
      <c r="C434" s="22" t="str">
        <f>IF([1]FINAL!E434=0,"",[1]FINAL!E434)</f>
        <v/>
      </c>
      <c r="D434" s="22" t="str">
        <f>IF([1]FINAL!G434=0,"",[1]FINAL!G434)</f>
        <v/>
      </c>
      <c r="E434" s="85">
        <f>[1]FINAL!$AO434</f>
        <v>470</v>
      </c>
      <c r="F434" s="26" t="str">
        <f>[1]FINAL!$V434</f>
        <v>NFO</v>
      </c>
      <c r="G434" s="27">
        <f>IFERROR(VLOOKUP($F434,Table2!$B$1:$C$21,MATCH("MP",Table2!$B$1:$C$1,0),0),"")</f>
        <v>38</v>
      </c>
      <c r="H434" s="23">
        <f>IFERROR(VLOOKUP(A434,PlayingTime!$B$1:$T$1001,MATCH("Min",PlayingTime!$B$2:$T$2,0),0),0)</f>
        <v>0</v>
      </c>
      <c r="I434" s="23">
        <f>IFERROR(VLOOKUP(B434,PlayingTime!$B$1:$T$1001,MATCH("Min",PlayingTime!$B$2:$T$2,0),0),0)</f>
        <v>1345</v>
      </c>
      <c r="J434" s="23">
        <f>IFERROR(VLOOKUP(C434,PlayingTime!$B$1:$T$1001,MATCH("Min",PlayingTime!$B$2:$T$2,0),0),0)</f>
        <v>0</v>
      </c>
      <c r="K434" s="23">
        <f>IFERROR(VLOOKUP(D434,PlayingTime!$B$1:$T$1001,MATCH("Min",PlayingTime!$B$2:$T$2,0),0),0)</f>
        <v>0</v>
      </c>
      <c r="L434" s="93">
        <f>IFERROR(VLOOKUP($E434,OLD!$Q$1:$DZ$1000,MATCH("minutes",OLD!$Q$1:$DZ$1,0),0),0)</f>
        <v>1340</v>
      </c>
      <c r="M434" s="22">
        <f>IFERROR(VLOOKUP(A434,#REF!,MATCH("xG",#REF!,0),0),0)</f>
        <v>0</v>
      </c>
      <c r="N434" s="22">
        <f>IFERROR(VLOOKUP(B434,#REF!,MATCH("xG",#REF!,0),0),0)</f>
        <v>0</v>
      </c>
      <c r="O434" s="22">
        <f>IFERROR(VLOOKUP(C434,#REF!,MATCH("xG",#REF!,0),0),0)</f>
        <v>0</v>
      </c>
      <c r="P434" s="22">
        <f>IFERROR(VLOOKUP(D434,#REF!,MATCH("xG",#REF!,0),0),0)</f>
        <v>0</v>
      </c>
      <c r="Q434" s="92">
        <f>IFERROR(VLOOKUP($E434,OLD!$Q$1:$DZ$1000,MATCH("expected_goals",OLD!$Q$1:$DZ$1,0),0),0)</f>
        <v>1.32</v>
      </c>
      <c r="R434" s="22">
        <f>IFERROR(VLOOKUP(A434,#REF!,MATCH("xAG",#REF!,0),0),0)</f>
        <v>0</v>
      </c>
      <c r="S434" s="22">
        <f>IFERROR(VLOOKUP(B434,#REF!,MATCH("xAG",#REF!,0),0),0)</f>
        <v>0</v>
      </c>
      <c r="T434" s="22">
        <f>IFERROR(VLOOKUP(C434,#REF!,MATCH("xAG",#REF!,0),0),0)</f>
        <v>0</v>
      </c>
      <c r="U434" s="22">
        <f>IFERROR(VLOOKUP(D434,#REF!,MATCH("xAG",#REF!,0),0),0)</f>
        <v>0</v>
      </c>
      <c r="V434" s="92">
        <f>IFERROR(VLOOKUP($E434,OLD!$Q$1:$DZ$1000,MATCH("expected_assists",OLD!$Q$1:$DZ$1,0),0),0)</f>
        <v>0.15</v>
      </c>
      <c r="W434" s="93">
        <f>IFERROR(VLOOKUP($E434,OLD!$Q$1:$DZ$1000,MATCH("total_points",OLD!$Q$1:$DZ$1,0),0),0)</f>
        <v>53</v>
      </c>
      <c r="X434" s="27">
        <f>IFERROR(VLOOKUP(E434,OLD!$Q$1:$BZ$1000,MATCH("defensive_contribution",OLD!$Q$1:$BZ$1,0),0),"")</f>
        <v>144</v>
      </c>
      <c r="Z434" s="26" t="str">
        <f>API!O434&amp;" "&amp;API!Y434</f>
        <v>0 FALSE</v>
      </c>
      <c r="AA434" s="26">
        <f>API!AF434</f>
        <v>1</v>
      </c>
    </row>
    <row r="435" spans="1:27">
      <c r="A435" s="22" t="str">
        <f>IF([1]FINAL!A435=0,"",[1]FINAL!A435)</f>
        <v>Lisandro Martínez</v>
      </c>
      <c r="B435" s="22" t="str">
        <f>IF([1]FINAL!C435=0,"",[1]FINAL!C435)</f>
        <v>Martinez</v>
      </c>
      <c r="C435" s="22" t="str">
        <f>IF([1]FINAL!E435=0,"",[1]FINAL!E435)</f>
        <v>L Martinez</v>
      </c>
      <c r="D435" s="22" t="str">
        <f>IF([1]FINAL!G435=0,"",[1]FINAL!G435)</f>
        <v>Lisandro Martinez</v>
      </c>
      <c r="E435" s="85">
        <f>[1]FINAL!$AO435</f>
        <v>419</v>
      </c>
      <c r="F435" s="26" t="str">
        <f>[1]FINAL!$V435</f>
        <v>MUN</v>
      </c>
      <c r="G435" s="27">
        <f>IFERROR(VLOOKUP($F435,Table2!$B$1:$C$21,MATCH("MP",Table2!$B$1:$C$1,0),0),"")</f>
        <v>38</v>
      </c>
      <c r="H435" s="23">
        <f>IFERROR(VLOOKUP(A435,PlayingTime!$B$1:$T$1001,MATCH("Min",PlayingTime!$B$2:$T$2,0),0),0)</f>
        <v>1233</v>
      </c>
      <c r="I435" s="23">
        <f>IFERROR(VLOOKUP(B435,PlayingTime!$B$1:$T$1001,MATCH("Min",PlayingTime!$B$2:$T$2,0),0),0)</f>
        <v>0</v>
      </c>
      <c r="J435" s="23">
        <f>IFERROR(VLOOKUP(C435,PlayingTime!$B$1:$T$1001,MATCH("Min",PlayingTime!$B$2:$T$2,0),0),0)</f>
        <v>0</v>
      </c>
      <c r="K435" s="23">
        <f>IFERROR(VLOOKUP(D435,PlayingTime!$B$1:$T$1001,MATCH("Min",PlayingTime!$B$2:$T$2,0),0),0)</f>
        <v>0</v>
      </c>
      <c r="L435" s="93">
        <f>IFERROR(VLOOKUP($E435,OLD!$Q$1:$DZ$1000,MATCH("minutes",OLD!$Q$1:$DZ$1,0),0),0)</f>
        <v>1229</v>
      </c>
      <c r="M435" s="22">
        <f>IFERROR(VLOOKUP(A435,#REF!,MATCH("xG",#REF!,0),0),0)</f>
        <v>0</v>
      </c>
      <c r="N435" s="22">
        <f>IFERROR(VLOOKUP(B435,#REF!,MATCH("xG",#REF!,0),0),0)</f>
        <v>0</v>
      </c>
      <c r="O435" s="22">
        <f>IFERROR(VLOOKUP(C435,#REF!,MATCH("xG",#REF!,0),0),0)</f>
        <v>0</v>
      </c>
      <c r="P435" s="22">
        <f>IFERROR(VLOOKUP(D435,#REF!,MATCH("xG",#REF!,0),0),0)</f>
        <v>0</v>
      </c>
      <c r="Q435" s="92">
        <f>IFERROR(VLOOKUP($E435,OLD!$Q$1:$DZ$1000,MATCH("expected_goals",OLD!$Q$1:$DZ$1,0),0),0)</f>
        <v>0.15</v>
      </c>
      <c r="R435" s="22">
        <f>IFERROR(VLOOKUP(A435,#REF!,MATCH("xAG",#REF!,0),0),0)</f>
        <v>0</v>
      </c>
      <c r="S435" s="22">
        <f>IFERROR(VLOOKUP(B435,#REF!,MATCH("xAG",#REF!,0),0),0)</f>
        <v>0</v>
      </c>
      <c r="T435" s="22">
        <f>IFERROR(VLOOKUP(C435,#REF!,MATCH("xAG",#REF!,0),0),0)</f>
        <v>0</v>
      </c>
      <c r="U435" s="22">
        <f>IFERROR(VLOOKUP(D435,#REF!,MATCH("xAG",#REF!,0),0),0)</f>
        <v>0</v>
      </c>
      <c r="V435" s="92">
        <f>IFERROR(VLOOKUP($E435,OLD!$Q$1:$DZ$1000,MATCH("expected_assists",OLD!$Q$1:$DZ$1,0),0),0)</f>
        <v>0.6</v>
      </c>
      <c r="W435" s="93">
        <f>IFERROR(VLOOKUP($E435,OLD!$Q$1:$DZ$1000,MATCH("total_points",OLD!$Q$1:$DZ$1,0),0),0)</f>
        <v>51</v>
      </c>
      <c r="X435" s="27">
        <f>IFERROR(VLOOKUP(E435,OLD!$Q$1:$BZ$1000,MATCH("defensive_contribution",OLD!$Q$1:$BZ$1,0),0),"")</f>
        <v>105</v>
      </c>
      <c r="Z435" s="26" t="str">
        <f>API!O435&amp;" "&amp;API!Y435</f>
        <v>0 FALSE</v>
      </c>
      <c r="AA435" s="26">
        <f>API!AF435</f>
        <v>1</v>
      </c>
    </row>
    <row r="436" spans="1:27">
      <c r="A436" s="22" t="str">
        <f>IF([1]FINAL!A436=0,"",[1]FINAL!A436)</f>
        <v>Fabian Schär</v>
      </c>
      <c r="B436" s="22" t="str">
        <f>IF([1]FINAL!C436=0,"",[1]FINAL!C436)</f>
        <v>Schär</v>
      </c>
      <c r="C436" s="22" t="str">
        <f>IF([1]FINAL!E436=0,"",[1]FINAL!E436)</f>
        <v>Schar</v>
      </c>
      <c r="D436" s="22" t="str">
        <f>IF([1]FINAL!G436=0,"",[1]FINAL!G436)</f>
        <v>Fabian Schar</v>
      </c>
      <c r="E436" s="85">
        <f>[1]FINAL!$AO436</f>
        <v>446</v>
      </c>
      <c r="F436" s="26" t="str">
        <f>[1]FINAL!$V436</f>
        <v>NEW</v>
      </c>
      <c r="G436" s="27">
        <f>IFERROR(VLOOKUP($F436,Table2!$B$1:$C$21,MATCH("MP",Table2!$B$1:$C$1,0),0),"")</f>
        <v>38</v>
      </c>
      <c r="H436" s="23">
        <f>IFERROR(VLOOKUP(A436,PlayingTime!$B$1:$T$1001,MATCH("Min",PlayingTime!$B$2:$T$2,0),0),0)</f>
        <v>1091</v>
      </c>
      <c r="I436" s="23">
        <f>IFERROR(VLOOKUP(B436,PlayingTime!$B$1:$T$1001,MATCH("Min",PlayingTime!$B$2:$T$2,0),0),0)</f>
        <v>0</v>
      </c>
      <c r="J436" s="23">
        <f>IFERROR(VLOOKUP(C436,PlayingTime!$B$1:$T$1001,MATCH("Min",PlayingTime!$B$2:$T$2,0),0),0)</f>
        <v>0</v>
      </c>
      <c r="K436" s="23">
        <f>IFERROR(VLOOKUP(D436,PlayingTime!$B$1:$T$1001,MATCH("Min",PlayingTime!$B$2:$T$2,0),0),0)</f>
        <v>0</v>
      </c>
      <c r="L436" s="93">
        <f>IFERROR(VLOOKUP($E436,OLD!$Q$1:$DZ$1000,MATCH("minutes",OLD!$Q$1:$DZ$1,0),0),0)</f>
        <v>1089</v>
      </c>
      <c r="M436" s="22">
        <f>IFERROR(VLOOKUP(A436,#REF!,MATCH("xG",#REF!,0),0),0)</f>
        <v>0</v>
      </c>
      <c r="N436" s="22">
        <f>IFERROR(VLOOKUP(B436,#REF!,MATCH("xG",#REF!,0),0),0)</f>
        <v>0</v>
      </c>
      <c r="O436" s="22">
        <f>IFERROR(VLOOKUP(C436,#REF!,MATCH("xG",#REF!,0),0),0)</f>
        <v>0</v>
      </c>
      <c r="P436" s="22">
        <f>IFERROR(VLOOKUP(D436,#REF!,MATCH("xG",#REF!,0),0),0)</f>
        <v>0</v>
      </c>
      <c r="Q436" s="92">
        <f>IFERROR(VLOOKUP($E436,OLD!$Q$1:$DZ$1000,MATCH("expected_goals",OLD!$Q$1:$DZ$1,0),0),0)</f>
        <v>0.97</v>
      </c>
      <c r="R436" s="22">
        <f>IFERROR(VLOOKUP(A436,#REF!,MATCH("xAG",#REF!,0),0),0)</f>
        <v>0</v>
      </c>
      <c r="S436" s="22">
        <f>IFERROR(VLOOKUP(B436,#REF!,MATCH("xAG",#REF!,0),0),0)</f>
        <v>0</v>
      </c>
      <c r="T436" s="22">
        <f>IFERROR(VLOOKUP(C436,#REF!,MATCH("xAG",#REF!,0),0),0)</f>
        <v>0</v>
      </c>
      <c r="U436" s="22">
        <f>IFERROR(VLOOKUP(D436,#REF!,MATCH("xAG",#REF!,0),0),0)</f>
        <v>0</v>
      </c>
      <c r="V436" s="92">
        <f>IFERROR(VLOOKUP($E436,OLD!$Q$1:$DZ$1000,MATCH("expected_assists",OLD!$Q$1:$DZ$1,0),0),0)</f>
        <v>0.6</v>
      </c>
      <c r="W436" s="93">
        <f>IFERROR(VLOOKUP($E436,OLD!$Q$1:$DZ$1000,MATCH("total_points",OLD!$Q$1:$DZ$1,0),0),0)</f>
        <v>51</v>
      </c>
      <c r="X436" s="27">
        <f>IFERROR(VLOOKUP(E436,OLD!$Q$1:$BZ$1000,MATCH("defensive_contribution",OLD!$Q$1:$BZ$1,0),0),"")</f>
        <v>115</v>
      </c>
      <c r="Z436" s="26" t="str">
        <f>API!O436&amp;" "&amp;API!Y436</f>
        <v>0 FALSE</v>
      </c>
      <c r="AA436" s="26">
        <f>API!AF436</f>
        <v>1</v>
      </c>
    </row>
    <row r="437" spans="1:27">
      <c r="A437" s="22" t="str">
        <f>IF([1]FINAL!A437=0,"",[1]FINAL!A437)</f>
        <v>Bafodé Diakité</v>
      </c>
      <c r="B437" s="22" t="str">
        <f>IF([1]FINAL!C437=0,"",[1]FINAL!C437)</f>
        <v>Diakité</v>
      </c>
      <c r="C437" s="22" t="str">
        <f>IF([1]FINAL!E437=0,"",[1]FINAL!E437)</f>
        <v/>
      </c>
      <c r="D437" s="22" t="str">
        <f>IF([1]FINAL!G437=0,"",[1]FINAL!G437)</f>
        <v/>
      </c>
      <c r="E437" s="85">
        <f>[1]FINAL!$AO437</f>
        <v>62</v>
      </c>
      <c r="F437" s="26" t="str">
        <f>[1]FINAL!$V437</f>
        <v>BOU</v>
      </c>
      <c r="G437" s="27">
        <f>IFERROR(VLOOKUP($F437,Table2!$B$1:$C$21,MATCH("MP",Table2!$B$1:$C$1,0),0),"")</f>
        <v>38</v>
      </c>
      <c r="H437" s="23">
        <f>IFERROR(VLOOKUP(A437,PlayingTime!$B$1:$T$1001,MATCH("Min",PlayingTime!$B$2:$T$2,0),0),0)</f>
        <v>1277</v>
      </c>
      <c r="I437" s="23">
        <f>IFERROR(VLOOKUP(B437,PlayingTime!$B$1:$T$1001,MATCH("Min",PlayingTime!$B$2:$T$2,0),0),0)</f>
        <v>0</v>
      </c>
      <c r="J437" s="23">
        <f>IFERROR(VLOOKUP(C437,PlayingTime!$B$1:$T$1001,MATCH("Min",PlayingTime!$B$2:$T$2,0),0),0)</f>
        <v>0</v>
      </c>
      <c r="K437" s="23">
        <f>IFERROR(VLOOKUP(D437,PlayingTime!$B$1:$T$1001,MATCH("Min",PlayingTime!$B$2:$T$2,0),0),0)</f>
        <v>0</v>
      </c>
      <c r="L437" s="93">
        <f>IFERROR(VLOOKUP($E437,OLD!$Q$1:$DZ$1000,MATCH("minutes",OLD!$Q$1:$DZ$1,0),0),0)</f>
        <v>1275</v>
      </c>
      <c r="M437" s="22">
        <f>IFERROR(VLOOKUP(A437,#REF!,MATCH("xG",#REF!,0),0),0)</f>
        <v>0</v>
      </c>
      <c r="N437" s="22">
        <f>IFERROR(VLOOKUP(B437,#REF!,MATCH("xG",#REF!,0),0),0)</f>
        <v>0</v>
      </c>
      <c r="O437" s="22">
        <f>IFERROR(VLOOKUP(C437,#REF!,MATCH("xG",#REF!,0),0),0)</f>
        <v>0</v>
      </c>
      <c r="P437" s="22">
        <f>IFERROR(VLOOKUP(D437,#REF!,MATCH("xG",#REF!,0),0),0)</f>
        <v>0</v>
      </c>
      <c r="Q437" s="92">
        <f>IFERROR(VLOOKUP($E437,OLD!$Q$1:$DZ$1000,MATCH("expected_goals",OLD!$Q$1:$DZ$1,0),0),0)</f>
        <v>0.02</v>
      </c>
      <c r="R437" s="22">
        <f>IFERROR(VLOOKUP(A437,#REF!,MATCH("xAG",#REF!,0),0),0)</f>
        <v>0</v>
      </c>
      <c r="S437" s="22">
        <f>IFERROR(VLOOKUP(B437,#REF!,MATCH("xAG",#REF!,0),0),0)</f>
        <v>0</v>
      </c>
      <c r="T437" s="22">
        <f>IFERROR(VLOOKUP(C437,#REF!,MATCH("xAG",#REF!,0),0),0)</f>
        <v>0</v>
      </c>
      <c r="U437" s="22">
        <f>IFERROR(VLOOKUP(D437,#REF!,MATCH("xAG",#REF!,0),0),0)</f>
        <v>0</v>
      </c>
      <c r="V437" s="92">
        <f>IFERROR(VLOOKUP($E437,OLD!$Q$1:$DZ$1000,MATCH("expected_assists",OLD!$Q$1:$DZ$1,0),0),0)</f>
        <v>0.19</v>
      </c>
      <c r="W437" s="93">
        <f>IFERROR(VLOOKUP($E437,OLD!$Q$1:$DZ$1000,MATCH("total_points",OLD!$Q$1:$DZ$1,0),0),0)</f>
        <v>46</v>
      </c>
      <c r="X437" s="27">
        <f>IFERROR(VLOOKUP(E437,OLD!$Q$1:$BZ$1000,MATCH("defensive_contribution",OLD!$Q$1:$BZ$1,0),0),"")</f>
        <v>117</v>
      </c>
      <c r="Z437" s="26" t="str">
        <f>API!O437&amp;" "&amp;API!Y437</f>
        <v>0 FALSE</v>
      </c>
      <c r="AA437" s="26">
        <f>API!AF437</f>
        <v>1</v>
      </c>
    </row>
    <row r="438" spans="1:27">
      <c r="A438" s="22" t="str">
        <f>IF([1]FINAL!A438=0,"",[1]FINAL!A438)</f>
        <v>Matthijs de Ligt</v>
      </c>
      <c r="B438" s="22" t="str">
        <f>IF([1]FINAL!C438=0,"",[1]FINAL!C438)</f>
        <v>De Ligt</v>
      </c>
      <c r="C438" s="22" t="str">
        <f>IF([1]FINAL!E438=0,"",[1]FINAL!E438)</f>
        <v/>
      </c>
      <c r="D438" s="22" t="str">
        <f>IF([1]FINAL!G438=0,"",[1]FINAL!G438)</f>
        <v/>
      </c>
      <c r="E438" s="85">
        <f>[1]FINAL!$AO438</f>
        <v>416</v>
      </c>
      <c r="F438" s="26" t="str">
        <f>[1]FINAL!$V438</f>
        <v>MUN</v>
      </c>
      <c r="G438" s="27">
        <f>IFERROR(VLOOKUP($F438,Table2!$B$1:$C$21,MATCH("MP",Table2!$B$1:$C$1,0),0),"")</f>
        <v>38</v>
      </c>
      <c r="H438" s="23">
        <f>IFERROR(VLOOKUP(A438,PlayingTime!$B$1:$T$1001,MATCH("Min",PlayingTime!$B$2:$T$2,0),0),0)</f>
        <v>1170</v>
      </c>
      <c r="I438" s="23">
        <f>IFERROR(VLOOKUP(B438,PlayingTime!$B$1:$T$1001,MATCH("Min",PlayingTime!$B$2:$T$2,0),0),0)</f>
        <v>0</v>
      </c>
      <c r="J438" s="23">
        <f>IFERROR(VLOOKUP(C438,PlayingTime!$B$1:$T$1001,MATCH("Min",PlayingTime!$B$2:$T$2,0),0),0)</f>
        <v>0</v>
      </c>
      <c r="K438" s="23">
        <f>IFERROR(VLOOKUP(D438,PlayingTime!$B$1:$T$1001,MATCH("Min",PlayingTime!$B$2:$T$2,0),0),0)</f>
        <v>0</v>
      </c>
      <c r="L438" s="93">
        <f>IFERROR(VLOOKUP($E438,OLD!$Q$1:$DZ$1000,MATCH("minutes",OLD!$Q$1:$DZ$1,0),0),0)</f>
        <v>1170</v>
      </c>
      <c r="M438" s="22">
        <f>IFERROR(VLOOKUP(A438,#REF!,MATCH("xG",#REF!,0),0),0)</f>
        <v>0</v>
      </c>
      <c r="N438" s="22">
        <f>IFERROR(VLOOKUP(B438,#REF!,MATCH("xG",#REF!,0),0),0)</f>
        <v>0</v>
      </c>
      <c r="O438" s="22">
        <f>IFERROR(VLOOKUP(C438,#REF!,MATCH("xG",#REF!,0),0),0)</f>
        <v>0</v>
      </c>
      <c r="P438" s="22">
        <f>IFERROR(VLOOKUP(D438,#REF!,MATCH("xG",#REF!,0),0),0)</f>
        <v>0</v>
      </c>
      <c r="Q438" s="92">
        <f>IFERROR(VLOOKUP($E438,OLD!$Q$1:$DZ$1000,MATCH("expected_goals",OLD!$Q$1:$DZ$1,0),0),0)</f>
        <v>1.38</v>
      </c>
      <c r="R438" s="22">
        <f>IFERROR(VLOOKUP(A438,#REF!,MATCH("xAG",#REF!,0),0),0)</f>
        <v>0</v>
      </c>
      <c r="S438" s="22">
        <f>IFERROR(VLOOKUP(B438,#REF!,MATCH("xAG",#REF!,0),0),0)</f>
        <v>0</v>
      </c>
      <c r="T438" s="22">
        <f>IFERROR(VLOOKUP(C438,#REF!,MATCH("xAG",#REF!,0),0),0)</f>
        <v>0</v>
      </c>
      <c r="U438" s="22">
        <f>IFERROR(VLOOKUP(D438,#REF!,MATCH("xAG",#REF!,0),0),0)</f>
        <v>0</v>
      </c>
      <c r="V438" s="92">
        <f>IFERROR(VLOOKUP($E438,OLD!$Q$1:$DZ$1000,MATCH("expected_assists",OLD!$Q$1:$DZ$1,0),0),0)</f>
        <v>0.83</v>
      </c>
      <c r="W438" s="93">
        <f>IFERROR(VLOOKUP($E438,OLD!$Q$1:$DZ$1000,MATCH("total_points",OLD!$Q$1:$DZ$1,0),0),0)</f>
        <v>43</v>
      </c>
      <c r="X438" s="27">
        <f>IFERROR(VLOOKUP(E438,OLD!$Q$1:$BZ$1000,MATCH("defensive_contribution",OLD!$Q$1:$BZ$1,0),0),"")</f>
        <v>107</v>
      </c>
      <c r="Z438" s="26" t="str">
        <f>API!O438&amp;" "&amp;API!Y438</f>
        <v>0 FALSE</v>
      </c>
      <c r="AA438" s="26">
        <f>API!AF438</f>
        <v>1</v>
      </c>
    </row>
    <row r="439" spans="1:27">
      <c r="A439" s="22" t="str">
        <f>IF([1]FINAL!A439=0,"",[1]FINAL!A439)</f>
        <v>Conor Bradley</v>
      </c>
      <c r="B439" s="22" t="str">
        <f>IF([1]FINAL!C439=0,"",[1]FINAL!C439)</f>
        <v>Bradley</v>
      </c>
      <c r="C439" s="22" t="str">
        <f>IF([1]FINAL!E439=0,"",[1]FINAL!E439)</f>
        <v/>
      </c>
      <c r="D439" s="22" t="str">
        <f>IF([1]FINAL!G439=0,"",[1]FINAL!G439)</f>
        <v/>
      </c>
      <c r="E439" s="85">
        <f>[1]FINAL!$AO439</f>
        <v>360</v>
      </c>
      <c r="F439" s="26" t="str">
        <f>[1]FINAL!$V439</f>
        <v>LIV</v>
      </c>
      <c r="G439" s="27">
        <f>IFERROR(VLOOKUP($F439,Table2!$B$1:$C$21,MATCH("MP",Table2!$B$1:$C$1,0),0),"")</f>
        <v>38</v>
      </c>
      <c r="H439" s="23">
        <f>IFERROR(VLOOKUP(A439,PlayingTime!$B$1:$T$1001,MATCH("Min",PlayingTime!$B$2:$T$2,0),0),0)</f>
        <v>929</v>
      </c>
      <c r="I439" s="23">
        <f>IFERROR(VLOOKUP(B439,PlayingTime!$B$1:$T$1001,MATCH("Min",PlayingTime!$B$2:$T$2,0),0),0)</f>
        <v>0</v>
      </c>
      <c r="J439" s="23">
        <f>IFERROR(VLOOKUP(C439,PlayingTime!$B$1:$T$1001,MATCH("Min",PlayingTime!$B$2:$T$2,0),0),0)</f>
        <v>0</v>
      </c>
      <c r="K439" s="23">
        <f>IFERROR(VLOOKUP(D439,PlayingTime!$B$1:$T$1001,MATCH("Min",PlayingTime!$B$2:$T$2,0),0),0)</f>
        <v>0</v>
      </c>
      <c r="L439" s="93">
        <f>IFERROR(VLOOKUP($E439,OLD!$Q$1:$DZ$1000,MATCH("minutes",OLD!$Q$1:$DZ$1,0),0),0)</f>
        <v>928</v>
      </c>
      <c r="M439" s="22">
        <f>IFERROR(VLOOKUP(A439,#REF!,MATCH("xG",#REF!,0),0),0)</f>
        <v>0</v>
      </c>
      <c r="N439" s="22">
        <f>IFERROR(VLOOKUP(B439,#REF!,MATCH("xG",#REF!,0),0),0)</f>
        <v>0</v>
      </c>
      <c r="O439" s="22">
        <f>IFERROR(VLOOKUP(C439,#REF!,MATCH("xG",#REF!,0),0),0)</f>
        <v>0</v>
      </c>
      <c r="P439" s="22">
        <f>IFERROR(VLOOKUP(D439,#REF!,MATCH("xG",#REF!,0),0),0)</f>
        <v>0</v>
      </c>
      <c r="Q439" s="92">
        <f>IFERROR(VLOOKUP($E439,OLD!$Q$1:$DZ$1000,MATCH("expected_goals",OLD!$Q$1:$DZ$1,0),0),0)</f>
        <v>0.18</v>
      </c>
      <c r="R439" s="22">
        <f>IFERROR(VLOOKUP(A439,#REF!,MATCH("xAG",#REF!,0),0),0)</f>
        <v>0</v>
      </c>
      <c r="S439" s="22">
        <f>IFERROR(VLOOKUP(B439,#REF!,MATCH("xAG",#REF!,0),0),0)</f>
        <v>0</v>
      </c>
      <c r="T439" s="22">
        <f>IFERROR(VLOOKUP(C439,#REF!,MATCH("xAG",#REF!,0),0),0)</f>
        <v>0</v>
      </c>
      <c r="U439" s="22">
        <f>IFERROR(VLOOKUP(D439,#REF!,MATCH("xAG",#REF!,0),0),0)</f>
        <v>0</v>
      </c>
      <c r="V439" s="92">
        <f>IFERROR(VLOOKUP($E439,OLD!$Q$1:$DZ$1000,MATCH("expected_assists",OLD!$Q$1:$DZ$1,0),0),0)</f>
        <v>0.84</v>
      </c>
      <c r="W439" s="93">
        <f>IFERROR(VLOOKUP($E439,OLD!$Q$1:$DZ$1000,MATCH("total_points",OLD!$Q$1:$DZ$1,0),0),0)</f>
        <v>42</v>
      </c>
      <c r="X439" s="27">
        <f>IFERROR(VLOOKUP(E439,OLD!$Q$1:$BZ$1000,MATCH("defensive_contribution",OLD!$Q$1:$BZ$1,0),0),"")</f>
        <v>65</v>
      </c>
      <c r="Z439" s="26" t="str">
        <f>API!O439&amp;" "&amp;API!Y439</f>
        <v>0 FALSE</v>
      </c>
      <c r="AA439" s="26">
        <f>API!AF439</f>
        <v>1</v>
      </c>
    </row>
    <row r="440" spans="1:27">
      <c r="A440" s="22" t="str">
        <f>IF([1]FINAL!A440=0,"",[1]FINAL!A440)</f>
        <v>Joe Gomez</v>
      </c>
      <c r="B440" s="22" t="str">
        <f>IF([1]FINAL!C440=0,"",[1]FINAL!C440)</f>
        <v>Gomez</v>
      </c>
      <c r="C440" s="22" t="str">
        <f>IF([1]FINAL!E440=0,"",[1]FINAL!E440)</f>
        <v/>
      </c>
      <c r="D440" s="22" t="str">
        <f>IF([1]FINAL!G440=0,"",[1]FINAL!G440)</f>
        <v/>
      </c>
      <c r="E440" s="85">
        <f>[1]FINAL!$AO440</f>
        <v>359</v>
      </c>
      <c r="F440" s="26" t="str">
        <f>[1]FINAL!$V440</f>
        <v>LIV</v>
      </c>
      <c r="G440" s="27">
        <f>IFERROR(VLOOKUP($F440,Table2!$B$1:$C$21,MATCH("MP",Table2!$B$1:$C$1,0),0),"")</f>
        <v>38</v>
      </c>
      <c r="H440" s="23">
        <f>IFERROR(VLOOKUP(A440,PlayingTime!$B$1:$T$1001,MATCH("Min",PlayingTime!$B$2:$T$2,0),0),0)</f>
        <v>607</v>
      </c>
      <c r="I440" s="23">
        <f>IFERROR(VLOOKUP(B440,PlayingTime!$B$1:$T$1001,MATCH("Min",PlayingTime!$B$2:$T$2,0),0),0)</f>
        <v>0</v>
      </c>
      <c r="J440" s="23">
        <f>IFERROR(VLOOKUP(C440,PlayingTime!$B$1:$T$1001,MATCH("Min",PlayingTime!$B$2:$T$2,0),0),0)</f>
        <v>0</v>
      </c>
      <c r="K440" s="23">
        <f>IFERROR(VLOOKUP(D440,PlayingTime!$B$1:$T$1001,MATCH("Min",PlayingTime!$B$2:$T$2,0),0),0)</f>
        <v>0</v>
      </c>
      <c r="L440" s="93">
        <f>IFERROR(VLOOKUP($E440,OLD!$Q$1:$DZ$1000,MATCH("minutes",OLD!$Q$1:$DZ$1,0),0),0)</f>
        <v>594</v>
      </c>
      <c r="M440" s="22">
        <f>IFERROR(VLOOKUP(A440,#REF!,MATCH("xG",#REF!,0),0),0)</f>
        <v>0</v>
      </c>
      <c r="N440" s="22">
        <f>IFERROR(VLOOKUP(B440,#REF!,MATCH("xG",#REF!,0),0),0)</f>
        <v>0</v>
      </c>
      <c r="O440" s="22">
        <f>IFERROR(VLOOKUP(C440,#REF!,MATCH("xG",#REF!,0),0),0)</f>
        <v>0</v>
      </c>
      <c r="P440" s="22">
        <f>IFERROR(VLOOKUP(D440,#REF!,MATCH("xG",#REF!,0),0),0)</f>
        <v>0</v>
      </c>
      <c r="Q440" s="92">
        <f>IFERROR(VLOOKUP($E440,OLD!$Q$1:$DZ$1000,MATCH("expected_goals",OLD!$Q$1:$DZ$1,0),0),0)</f>
        <v>0.28000000000000003</v>
      </c>
      <c r="R440" s="22">
        <f>IFERROR(VLOOKUP(A440,#REF!,MATCH("xAG",#REF!,0),0),0)</f>
        <v>0</v>
      </c>
      <c r="S440" s="22">
        <f>IFERROR(VLOOKUP(B440,#REF!,MATCH("xAG",#REF!,0),0),0)</f>
        <v>0</v>
      </c>
      <c r="T440" s="22">
        <f>IFERROR(VLOOKUP(C440,#REF!,MATCH("xAG",#REF!,0),0),0)</f>
        <v>0</v>
      </c>
      <c r="U440" s="22">
        <f>IFERROR(VLOOKUP(D440,#REF!,MATCH("xAG",#REF!,0),0),0)</f>
        <v>0</v>
      </c>
      <c r="V440" s="92">
        <f>IFERROR(VLOOKUP($E440,OLD!$Q$1:$DZ$1000,MATCH("expected_assists",OLD!$Q$1:$DZ$1,0),0),0)</f>
        <v>0.64</v>
      </c>
      <c r="W440" s="93">
        <f>IFERROR(VLOOKUP($E440,OLD!$Q$1:$DZ$1000,MATCH("total_points",OLD!$Q$1:$DZ$1,0),0),0)</f>
        <v>33</v>
      </c>
      <c r="X440" s="27">
        <f>IFERROR(VLOOKUP(E440,OLD!$Q$1:$BZ$1000,MATCH("defensive_contribution",OLD!$Q$1:$BZ$1,0),0),"")</f>
        <v>46</v>
      </c>
      <c r="Z440" s="26" t="str">
        <f>API!O440&amp;" "&amp;API!Y440</f>
        <v>0 FALSE</v>
      </c>
      <c r="AA440" s="26">
        <f>API!AF440</f>
        <v>1</v>
      </c>
    </row>
    <row r="441" spans="1:27">
      <c r="A441" s="22" t="str">
        <f>IF([1]FINAL!A441=0,"",[1]FINAL!A441)</f>
        <v>Veljko Milosavljevic</v>
      </c>
      <c r="B441" s="22" t="str">
        <f>IF([1]FINAL!C441=0,"",[1]FINAL!C441)</f>
        <v>Milosavljević</v>
      </c>
      <c r="C441" s="22" t="str">
        <f>IF([1]FINAL!E441=0,"",[1]FINAL!E441)</f>
        <v>Veljko Milosavljević</v>
      </c>
      <c r="D441" s="22" t="str">
        <f>IF([1]FINAL!G441=0,"",[1]FINAL!G441)</f>
        <v/>
      </c>
      <c r="E441" s="85">
        <f>[1]FINAL!$AO441</f>
        <v>63</v>
      </c>
      <c r="F441" s="26" t="str">
        <f>[1]FINAL!$V441</f>
        <v>BOU</v>
      </c>
      <c r="G441" s="27">
        <f>IFERROR(VLOOKUP($F441,Table2!$B$1:$C$21,MATCH("MP",Table2!$B$1:$C$1,0),0),"")</f>
        <v>38</v>
      </c>
      <c r="H441" s="23">
        <f>IFERROR(VLOOKUP(A441,PlayingTime!$B$1:$T$1001,MATCH("Min",PlayingTime!$B$2:$T$2,0),0),0)</f>
        <v>0</v>
      </c>
      <c r="I441" s="23">
        <f>IFERROR(VLOOKUP(B441,PlayingTime!$B$1:$T$1001,MATCH("Min",PlayingTime!$B$2:$T$2,0),0),0)</f>
        <v>0</v>
      </c>
      <c r="J441" s="23">
        <f>IFERROR(VLOOKUP(C441,PlayingTime!$B$1:$T$1001,MATCH("Min",PlayingTime!$B$2:$T$2,0),0),0)</f>
        <v>368</v>
      </c>
      <c r="K441" s="23">
        <f>IFERROR(VLOOKUP(D441,PlayingTime!$B$1:$T$1001,MATCH("Min",PlayingTime!$B$2:$T$2,0),0),0)</f>
        <v>0</v>
      </c>
      <c r="L441" s="93">
        <f>IFERROR(VLOOKUP($E441,OLD!$Q$1:$DZ$1000,MATCH("minutes",OLD!$Q$1:$DZ$1,0),0),0)</f>
        <v>367</v>
      </c>
      <c r="M441" s="22">
        <f>IFERROR(VLOOKUP(A441,#REF!,MATCH("xG",#REF!,0),0),0)</f>
        <v>0</v>
      </c>
      <c r="N441" s="22">
        <f>IFERROR(VLOOKUP(B441,#REF!,MATCH("xG",#REF!,0),0),0)</f>
        <v>0</v>
      </c>
      <c r="O441" s="22">
        <f>IFERROR(VLOOKUP(C441,#REF!,MATCH("xG",#REF!,0),0),0)</f>
        <v>0</v>
      </c>
      <c r="P441" s="22">
        <f>IFERROR(VLOOKUP(D441,#REF!,MATCH("xG",#REF!,0),0),0)</f>
        <v>0</v>
      </c>
      <c r="Q441" s="92">
        <f>IFERROR(VLOOKUP($E441,OLD!$Q$1:$DZ$1000,MATCH("expected_goals",OLD!$Q$1:$DZ$1,0),0),0)</f>
        <v>0.15</v>
      </c>
      <c r="R441" s="22">
        <f>IFERROR(VLOOKUP(A441,#REF!,MATCH("xAG",#REF!,0),0),0)</f>
        <v>0</v>
      </c>
      <c r="S441" s="22">
        <f>IFERROR(VLOOKUP(B441,#REF!,MATCH("xAG",#REF!,0),0),0)</f>
        <v>0</v>
      </c>
      <c r="T441" s="22">
        <f>IFERROR(VLOOKUP(C441,#REF!,MATCH("xAG",#REF!,0),0),0)</f>
        <v>0</v>
      </c>
      <c r="U441" s="22">
        <f>IFERROR(VLOOKUP(D441,#REF!,MATCH("xAG",#REF!,0),0),0)</f>
        <v>0</v>
      </c>
      <c r="V441" s="92">
        <f>IFERROR(VLOOKUP($E441,OLD!$Q$1:$DZ$1000,MATCH("expected_assists",OLD!$Q$1:$DZ$1,0),0),0)</f>
        <v>0.19</v>
      </c>
      <c r="W441" s="93">
        <f>IFERROR(VLOOKUP($E441,OLD!$Q$1:$DZ$1000,MATCH("total_points",OLD!$Q$1:$DZ$1,0),0),0)</f>
        <v>19</v>
      </c>
      <c r="X441" s="27">
        <f>IFERROR(VLOOKUP(E441,OLD!$Q$1:$BZ$1000,MATCH("defensive_contribution",OLD!$Q$1:$BZ$1,0),0),"")</f>
        <v>39</v>
      </c>
      <c r="Z441" s="26" t="str">
        <f>API!O441&amp;" "&amp;API!Y441</f>
        <v>0 FALSE</v>
      </c>
      <c r="AA441" s="26">
        <f>API!AF441</f>
        <v>1</v>
      </c>
    </row>
    <row r="442" spans="1:27">
      <c r="A442" s="22" t="str">
        <f>IF([1]FINAL!A442=0,"",[1]FINAL!A442)</f>
        <v>Levi Samuels Colwill</v>
      </c>
      <c r="B442" s="22" t="str">
        <f>IF([1]FINAL!C442=0,"",[1]FINAL!C442)</f>
        <v>Colwill</v>
      </c>
      <c r="C442" s="22" t="str">
        <f>IF([1]FINAL!E442=0,"",[1]FINAL!E442)</f>
        <v>Levi Colwill</v>
      </c>
      <c r="D442" s="22" t="str">
        <f>IF([1]FINAL!G442=0,"",[1]FINAL!G442)</f>
        <v/>
      </c>
      <c r="E442" s="85">
        <f>[1]FINAL!$AO442</f>
        <v>149</v>
      </c>
      <c r="F442" s="26" t="str">
        <f>[1]FINAL!$V442</f>
        <v>CHE</v>
      </c>
      <c r="G442" s="27">
        <f>IFERROR(VLOOKUP($F442,Table2!$B$1:$C$21,MATCH("MP",Table2!$B$1:$C$1,0),0),"")</f>
        <v>38</v>
      </c>
      <c r="H442" s="23">
        <f>IFERROR(VLOOKUP(A442,PlayingTime!$B$1:$T$1001,MATCH("Min",PlayingTime!$B$2:$T$2,0),0),0)</f>
        <v>0</v>
      </c>
      <c r="I442" s="23">
        <f>IFERROR(VLOOKUP(B442,PlayingTime!$B$1:$T$1001,MATCH("Min",PlayingTime!$B$2:$T$2,0),0),0)</f>
        <v>0</v>
      </c>
      <c r="J442" s="23">
        <f>IFERROR(VLOOKUP(C442,PlayingTime!$B$1:$T$1001,MATCH("Min",PlayingTime!$B$2:$T$2,0),0),0)</f>
        <v>225</v>
      </c>
      <c r="K442" s="23">
        <f>IFERROR(VLOOKUP(D442,PlayingTime!$B$1:$T$1001,MATCH("Min",PlayingTime!$B$2:$T$2,0),0),0)</f>
        <v>0</v>
      </c>
      <c r="L442" s="93">
        <f>IFERROR(VLOOKUP($E442,OLD!$Q$1:$DZ$1000,MATCH("minutes",OLD!$Q$1:$DZ$1,0),0),0)</f>
        <v>225</v>
      </c>
      <c r="M442" s="22">
        <f>IFERROR(VLOOKUP(A442,#REF!,MATCH("xG",#REF!,0),0),0)</f>
        <v>0</v>
      </c>
      <c r="N442" s="22">
        <f>IFERROR(VLOOKUP(B442,#REF!,MATCH("xG",#REF!,0),0),0)</f>
        <v>0</v>
      </c>
      <c r="O442" s="22">
        <f>IFERROR(VLOOKUP(C442,#REF!,MATCH("xG",#REF!,0),0),0)</f>
        <v>0</v>
      </c>
      <c r="P442" s="22">
        <f>IFERROR(VLOOKUP(D442,#REF!,MATCH("xG",#REF!,0),0),0)</f>
        <v>0</v>
      </c>
      <c r="Q442" s="92">
        <f>IFERROR(VLOOKUP($E442,OLD!$Q$1:$DZ$1000,MATCH("expected_goals",OLD!$Q$1:$DZ$1,0),0),0)</f>
        <v>0</v>
      </c>
      <c r="R442" s="22">
        <f>IFERROR(VLOOKUP(A442,#REF!,MATCH("xAG",#REF!,0),0),0)</f>
        <v>0</v>
      </c>
      <c r="S442" s="22">
        <f>IFERROR(VLOOKUP(B442,#REF!,MATCH("xAG",#REF!,0),0),0)</f>
        <v>0</v>
      </c>
      <c r="T442" s="22">
        <f>IFERROR(VLOOKUP(C442,#REF!,MATCH("xAG",#REF!,0),0),0)</f>
        <v>0</v>
      </c>
      <c r="U442" s="22">
        <f>IFERROR(VLOOKUP(D442,#REF!,MATCH("xAG",#REF!,0),0),0)</f>
        <v>0</v>
      </c>
      <c r="V442" s="92">
        <f>IFERROR(VLOOKUP($E442,OLD!$Q$1:$DZ$1000,MATCH("expected_assists",OLD!$Q$1:$DZ$1,0),0),0)</f>
        <v>0.12</v>
      </c>
      <c r="W442" s="93">
        <f>IFERROR(VLOOKUP($E442,OLD!$Q$1:$DZ$1000,MATCH("total_points",OLD!$Q$1:$DZ$1,0),0),0)</f>
        <v>8</v>
      </c>
      <c r="X442" s="27">
        <f>IFERROR(VLOOKUP(E442,OLD!$Q$1:$BZ$1000,MATCH("defensive_contribution",OLD!$Q$1:$BZ$1,0),0),"")</f>
        <v>25</v>
      </c>
      <c r="Z442" s="26" t="str">
        <f>API!O442&amp;" "&amp;API!Y442</f>
        <v>0 FALSE</v>
      </c>
      <c r="AA442" s="26">
        <f>API!AF442</f>
        <v>1</v>
      </c>
    </row>
    <row r="443" spans="1:27">
      <c r="A443" s="22" t="str">
        <f>IF([1]FINAL!A443=0,"",[1]FINAL!A443)</f>
        <v>Max Alleyne</v>
      </c>
      <c r="B443" s="22" t="str">
        <f>IF([1]FINAL!C443=0,"",[1]FINAL!C443)</f>
        <v>Alleyne</v>
      </c>
      <c r="C443" s="22" t="str">
        <f>IF([1]FINAL!E443=0,"",[1]FINAL!E443)</f>
        <v/>
      </c>
      <c r="D443" s="22" t="str">
        <f>IF([1]FINAL!G443=0,"",[1]FINAL!G443)</f>
        <v/>
      </c>
      <c r="E443" s="85">
        <f>[1]FINAL!$AO443</f>
        <v>394</v>
      </c>
      <c r="F443" s="26" t="str">
        <f>[1]FINAL!$V443</f>
        <v>MCI</v>
      </c>
      <c r="G443" s="27">
        <f>IFERROR(VLOOKUP($F443,Table2!$B$1:$C$21,MATCH("MP",Table2!$B$1:$C$1,0),0),"")</f>
        <v>38</v>
      </c>
      <c r="H443" s="23">
        <f>IFERROR(VLOOKUP(A443,PlayingTime!$B$1:$T$1001,MATCH("Min",PlayingTime!$B$2:$T$2,0),0),0)</f>
        <v>135</v>
      </c>
      <c r="I443" s="23">
        <f>IFERROR(VLOOKUP(B443,PlayingTime!$B$1:$T$1001,MATCH("Min",PlayingTime!$B$2:$T$2,0),0),0)</f>
        <v>0</v>
      </c>
      <c r="J443" s="23">
        <f>IFERROR(VLOOKUP(C443,PlayingTime!$B$1:$T$1001,MATCH("Min",PlayingTime!$B$2:$T$2,0),0),0)</f>
        <v>0</v>
      </c>
      <c r="K443" s="23">
        <f>IFERROR(VLOOKUP(D443,PlayingTime!$B$1:$T$1001,MATCH("Min",PlayingTime!$B$2:$T$2,0),0),0)</f>
        <v>0</v>
      </c>
      <c r="L443" s="93">
        <f>IFERROR(VLOOKUP($E443,OLD!$Q$1:$DZ$1000,MATCH("minutes",OLD!$Q$1:$DZ$1,0),0),0)</f>
        <v>135</v>
      </c>
      <c r="M443" s="22">
        <f>IFERROR(VLOOKUP(A443,#REF!,MATCH("xG",#REF!,0),0),0)</f>
        <v>0</v>
      </c>
      <c r="N443" s="22">
        <f>IFERROR(VLOOKUP(B443,#REF!,MATCH("xG",#REF!,0),0),0)</f>
        <v>0</v>
      </c>
      <c r="O443" s="22">
        <f>IFERROR(VLOOKUP(C443,#REF!,MATCH("xG",#REF!,0),0),0)</f>
        <v>0</v>
      </c>
      <c r="P443" s="22">
        <f>IFERROR(VLOOKUP(D443,#REF!,MATCH("xG",#REF!,0),0),0)</f>
        <v>0</v>
      </c>
      <c r="Q443" s="92">
        <f>IFERROR(VLOOKUP($E443,OLD!$Q$1:$DZ$1000,MATCH("expected_goals",OLD!$Q$1:$DZ$1,0),0),0)</f>
        <v>0.26</v>
      </c>
      <c r="R443" s="22">
        <f>IFERROR(VLOOKUP(A443,#REF!,MATCH("xAG",#REF!,0),0),0)</f>
        <v>0</v>
      </c>
      <c r="S443" s="22">
        <f>IFERROR(VLOOKUP(B443,#REF!,MATCH("xAG",#REF!,0),0),0)</f>
        <v>0</v>
      </c>
      <c r="T443" s="22">
        <f>IFERROR(VLOOKUP(C443,#REF!,MATCH("xAG",#REF!,0),0),0)</f>
        <v>0</v>
      </c>
      <c r="U443" s="22">
        <f>IFERROR(VLOOKUP(D443,#REF!,MATCH("xAG",#REF!,0),0),0)</f>
        <v>0</v>
      </c>
      <c r="V443" s="92">
        <f>IFERROR(VLOOKUP($E443,OLD!$Q$1:$DZ$1000,MATCH("expected_assists",OLD!$Q$1:$DZ$1,0),0),0)</f>
        <v>0.06</v>
      </c>
      <c r="W443" s="93">
        <f>IFERROR(VLOOKUP($E443,OLD!$Q$1:$DZ$1000,MATCH("total_points",OLD!$Q$1:$DZ$1,0),0),0)</f>
        <v>5</v>
      </c>
      <c r="X443" s="27">
        <f>IFERROR(VLOOKUP(E443,OLD!$Q$1:$BZ$1000,MATCH("defensive_contribution",OLD!$Q$1:$BZ$1,0),0),"")</f>
        <v>11</v>
      </c>
      <c r="Z443" s="26" t="str">
        <f>API!O443&amp;" "&amp;API!Y443</f>
        <v>0 FALSE</v>
      </c>
      <c r="AA443" s="26">
        <f>API!AF443</f>
        <v>1</v>
      </c>
    </row>
    <row r="444" spans="1:27">
      <c r="A444" s="22" t="str">
        <f>IF([1]FINAL!A444=0,"",[1]FINAL!A444)</f>
        <v>Jeremy Jacquet</v>
      </c>
      <c r="B444" s="22" t="str">
        <f>IF([1]FINAL!C444=0,"",[1]FINAL!C444)</f>
        <v>Jacquet</v>
      </c>
      <c r="C444" s="22" t="str">
        <f>IF([1]FINAL!E444=0,"",[1]FINAL!E444)</f>
        <v/>
      </c>
      <c r="D444" s="22" t="str">
        <f>IF([1]FINAL!G444=0,"",[1]FINAL!G444)</f>
        <v/>
      </c>
      <c r="E444" s="85">
        <f>[1]FINAL!$AO444</f>
        <v>362</v>
      </c>
      <c r="F444" s="26" t="str">
        <f>[1]FINAL!$V444</f>
        <v>LIV</v>
      </c>
      <c r="G444" s="27">
        <f>IFERROR(VLOOKUP($F444,Table2!$B$1:$C$21,MATCH("MP",Table2!$B$1:$C$1,0),0),"")</f>
        <v>38</v>
      </c>
      <c r="H444" s="23">
        <f>IFERROR(VLOOKUP(A444,PlayingTime!$B$1:$T$1001,MATCH("Min",PlayingTime!$B$2:$T$2,0),0),0)</f>
        <v>0</v>
      </c>
      <c r="I444" s="23">
        <f>IFERROR(VLOOKUP(B444,PlayingTime!$B$1:$T$1001,MATCH("Min",PlayingTime!$B$2:$T$2,0),0),0)</f>
        <v>0</v>
      </c>
      <c r="J444" s="23">
        <f>IFERROR(VLOOKUP(C444,PlayingTime!$B$1:$T$1001,MATCH("Min",PlayingTime!$B$2:$T$2,0),0),0)</f>
        <v>0</v>
      </c>
      <c r="K444" s="23">
        <f>IFERROR(VLOOKUP(D444,PlayingTime!$B$1:$T$1001,MATCH("Min",PlayingTime!$B$2:$T$2,0),0),0)</f>
        <v>0</v>
      </c>
      <c r="L444" s="93">
        <f>IFERROR(VLOOKUP($E444,OLD!$Q$1:$DZ$1000,MATCH("minutes",OLD!$Q$1:$DZ$1,0),0),0)</f>
        <v>0</v>
      </c>
      <c r="M444" s="22">
        <f>IFERROR(VLOOKUP(A444,#REF!,MATCH("xG",#REF!,0),0),0)</f>
        <v>0</v>
      </c>
      <c r="N444" s="22">
        <f>IFERROR(VLOOKUP(B444,#REF!,MATCH("xG",#REF!,0),0),0)</f>
        <v>0</v>
      </c>
      <c r="O444" s="22">
        <f>IFERROR(VLOOKUP(C444,#REF!,MATCH("xG",#REF!,0),0),0)</f>
        <v>0</v>
      </c>
      <c r="P444" s="22">
        <f>IFERROR(VLOOKUP(D444,#REF!,MATCH("xG",#REF!,0),0),0)</f>
        <v>0</v>
      </c>
      <c r="Q444" s="92">
        <f>IFERROR(VLOOKUP($E444,OLD!$Q$1:$DZ$1000,MATCH("expected_goals",OLD!$Q$1:$DZ$1,0),0),0)</f>
        <v>0</v>
      </c>
      <c r="R444" s="22">
        <f>IFERROR(VLOOKUP(A444,#REF!,MATCH("xAG",#REF!,0),0),0)</f>
        <v>0</v>
      </c>
      <c r="S444" s="22">
        <f>IFERROR(VLOOKUP(B444,#REF!,MATCH("xAG",#REF!,0),0),0)</f>
        <v>0</v>
      </c>
      <c r="T444" s="22">
        <f>IFERROR(VLOOKUP(C444,#REF!,MATCH("xAG",#REF!,0),0),0)</f>
        <v>0</v>
      </c>
      <c r="U444" s="22">
        <f>IFERROR(VLOOKUP(D444,#REF!,MATCH("xAG",#REF!,0),0),0)</f>
        <v>0</v>
      </c>
      <c r="V444" s="92">
        <f>IFERROR(VLOOKUP($E444,OLD!$Q$1:$DZ$1000,MATCH("expected_assists",OLD!$Q$1:$DZ$1,0),0),0)</f>
        <v>0</v>
      </c>
      <c r="W444" s="93">
        <f>IFERROR(VLOOKUP($E444,OLD!$Q$1:$DZ$1000,MATCH("total_points",OLD!$Q$1:$DZ$1,0),0),0)</f>
        <v>0</v>
      </c>
      <c r="X444" s="27" t="str">
        <f>IFERROR(VLOOKUP(E444,OLD!$Q$1:$BZ$1000,MATCH("defensive_contribution",OLD!$Q$1:$BZ$1,0),0),"")</f>
        <v/>
      </c>
      <c r="Z444" s="26" t="str">
        <f>API!O444&amp;" "&amp;API!Y444</f>
        <v>0 FALSE</v>
      </c>
      <c r="AA444" s="26">
        <f>API!AF444</f>
        <v>1</v>
      </c>
    </row>
    <row r="445" spans="1:27">
      <c r="A445" s="22" t="str">
        <f>IF([1]FINAL!A445=0,"",[1]FINAL!A445)</f>
        <v>Kostas Tsimikas</v>
      </c>
      <c r="B445" s="22" t="str">
        <f>IF([1]FINAL!C445=0,"",[1]FINAL!C445)</f>
        <v>Tsimikas</v>
      </c>
      <c r="C445" s="22" t="str">
        <f>IF([1]FINAL!E445=0,"",[1]FINAL!E445)</f>
        <v/>
      </c>
      <c r="D445" s="22" t="str">
        <f>IF([1]FINAL!G445=0,"",[1]FINAL!G445)</f>
        <v/>
      </c>
      <c r="E445" s="85">
        <f>[1]FINAL!$AO445</f>
        <v>364</v>
      </c>
      <c r="F445" s="26" t="str">
        <f>[1]FINAL!$V445</f>
        <v>LIV</v>
      </c>
      <c r="G445" s="27">
        <f>IFERROR(VLOOKUP($F445,Table2!$B$1:$C$21,MATCH("MP",Table2!$B$1:$C$1,0),0),"")</f>
        <v>38</v>
      </c>
      <c r="H445" s="23">
        <f>IFERROR(VLOOKUP(A445,PlayingTime!$B$1:$T$1001,MATCH("Min",PlayingTime!$B$2:$T$2,0),0),0)</f>
        <v>0</v>
      </c>
      <c r="I445" s="23">
        <f>IFERROR(VLOOKUP(B445,PlayingTime!$B$1:$T$1001,MATCH("Min",PlayingTime!$B$2:$T$2,0),0),0)</f>
        <v>0</v>
      </c>
      <c r="J445" s="23">
        <f>IFERROR(VLOOKUP(C445,PlayingTime!$B$1:$T$1001,MATCH("Min",PlayingTime!$B$2:$T$2,0),0),0)</f>
        <v>0</v>
      </c>
      <c r="K445" s="23">
        <f>IFERROR(VLOOKUP(D445,PlayingTime!$B$1:$T$1001,MATCH("Min",PlayingTime!$B$2:$T$2,0),0),0)</f>
        <v>0</v>
      </c>
      <c r="L445" s="93">
        <f>IFERROR(VLOOKUP($E445,OLD!$Q$1:$DZ$1000,MATCH("minutes",OLD!$Q$1:$DZ$1,0),0),0)</f>
        <v>0</v>
      </c>
      <c r="M445" s="22">
        <f>IFERROR(VLOOKUP(A445,#REF!,MATCH("xG",#REF!,0),0),0)</f>
        <v>0</v>
      </c>
      <c r="N445" s="22">
        <f>IFERROR(VLOOKUP(B445,#REF!,MATCH("xG",#REF!,0),0),0)</f>
        <v>0</v>
      </c>
      <c r="O445" s="22">
        <f>IFERROR(VLOOKUP(C445,#REF!,MATCH("xG",#REF!,0),0),0)</f>
        <v>0</v>
      </c>
      <c r="P445" s="22">
        <f>IFERROR(VLOOKUP(D445,#REF!,MATCH("xG",#REF!,0),0),0)</f>
        <v>0</v>
      </c>
      <c r="Q445" s="92">
        <f>IFERROR(VLOOKUP($E445,OLD!$Q$1:$DZ$1000,MATCH("expected_goals",OLD!$Q$1:$DZ$1,0),0),0)</f>
        <v>0</v>
      </c>
      <c r="R445" s="22">
        <f>IFERROR(VLOOKUP(A445,#REF!,MATCH("xAG",#REF!,0),0),0)</f>
        <v>0</v>
      </c>
      <c r="S445" s="22">
        <f>IFERROR(VLOOKUP(B445,#REF!,MATCH("xAG",#REF!,0),0),0)</f>
        <v>0</v>
      </c>
      <c r="T445" s="22">
        <f>IFERROR(VLOOKUP(C445,#REF!,MATCH("xAG",#REF!,0),0),0)</f>
        <v>0</v>
      </c>
      <c r="U445" s="22">
        <f>IFERROR(VLOOKUP(D445,#REF!,MATCH("xAG",#REF!,0),0),0)</f>
        <v>0</v>
      </c>
      <c r="V445" s="92">
        <f>IFERROR(VLOOKUP($E445,OLD!$Q$1:$DZ$1000,MATCH("expected_assists",OLD!$Q$1:$DZ$1,0),0),0)</f>
        <v>0</v>
      </c>
      <c r="W445" s="93">
        <f>IFERROR(VLOOKUP($E445,OLD!$Q$1:$DZ$1000,MATCH("total_points",OLD!$Q$1:$DZ$1,0),0),0)</f>
        <v>0</v>
      </c>
      <c r="X445" s="27" t="str">
        <f>IFERROR(VLOOKUP(E445,OLD!$Q$1:$BZ$1000,MATCH("defensive_contribution",OLD!$Q$1:$BZ$1,0),0),"")</f>
        <v/>
      </c>
      <c r="Z445" s="26" t="str">
        <f>API!O445&amp;" "&amp;API!Y445</f>
        <v>0 FALSE</v>
      </c>
      <c r="AA445" s="26">
        <f>API!AF445</f>
        <v>1</v>
      </c>
    </row>
    <row r="446" spans="1:27">
      <c r="A446" s="22" t="str">
        <f>IF([1]FINAL!A446=0,"",[1]FINAL!A446)</f>
        <v>Tarik Muharemović</v>
      </c>
      <c r="B446" s="22" t="str">
        <f>IF([1]FINAL!C446=0,"",[1]FINAL!C446)</f>
        <v>Muharemović</v>
      </c>
      <c r="C446" s="22" t="str">
        <f>IF([1]FINAL!E446=0,"",[1]FINAL!E446)</f>
        <v/>
      </c>
      <c r="D446" s="22" t="str">
        <f>IF([1]FINAL!G446=0,"",[1]FINAL!G446)</f>
        <v/>
      </c>
      <c r="E446" s="85">
        <f>[1]FINAL!$AO446</f>
        <v>334</v>
      </c>
      <c r="F446" s="26" t="str">
        <f>[1]FINAL!$V446</f>
        <v>LEE</v>
      </c>
      <c r="G446" s="27">
        <f>IFERROR(VLOOKUP($F446,Table2!$B$1:$C$21,MATCH("MP",Table2!$B$1:$C$1,0),0),"")</f>
        <v>38</v>
      </c>
      <c r="H446" s="23">
        <f>IFERROR(VLOOKUP(A446,PlayingTime!$B$1:$T$1001,MATCH("Min",PlayingTime!$B$2:$T$2,0),0),0)</f>
        <v>0</v>
      </c>
      <c r="I446" s="23">
        <f>IFERROR(VLOOKUP(B446,PlayingTime!$B$1:$T$1001,MATCH("Min",PlayingTime!$B$2:$T$2,0),0),0)</f>
        <v>0</v>
      </c>
      <c r="J446" s="23">
        <f>IFERROR(VLOOKUP(C446,PlayingTime!$B$1:$T$1001,MATCH("Min",PlayingTime!$B$2:$T$2,0),0),0)</f>
        <v>0</v>
      </c>
      <c r="K446" s="23">
        <f>IFERROR(VLOOKUP(D446,PlayingTime!$B$1:$T$1001,MATCH("Min",PlayingTime!$B$2:$T$2,0),0),0)</f>
        <v>0</v>
      </c>
      <c r="L446" s="93">
        <f>IFERROR(VLOOKUP($E446,OLD!$Q$1:$DZ$1000,MATCH("minutes",OLD!$Q$1:$DZ$1,0),0),0)</f>
        <v>0</v>
      </c>
      <c r="M446" s="22">
        <f>IFERROR(VLOOKUP(A446,#REF!,MATCH("xG",#REF!,0),0),0)</f>
        <v>0</v>
      </c>
      <c r="N446" s="22">
        <f>IFERROR(VLOOKUP(B446,#REF!,MATCH("xG",#REF!,0),0),0)</f>
        <v>0</v>
      </c>
      <c r="O446" s="22">
        <f>IFERROR(VLOOKUP(C446,#REF!,MATCH("xG",#REF!,0),0),0)</f>
        <v>0</v>
      </c>
      <c r="P446" s="22">
        <f>IFERROR(VLOOKUP(D446,#REF!,MATCH("xG",#REF!,0),0),0)</f>
        <v>0</v>
      </c>
      <c r="Q446" s="92">
        <f>IFERROR(VLOOKUP($E446,OLD!$Q$1:$DZ$1000,MATCH("expected_goals",OLD!$Q$1:$DZ$1,0),0),0)</f>
        <v>0</v>
      </c>
      <c r="R446" s="22">
        <f>IFERROR(VLOOKUP(A446,#REF!,MATCH("xAG",#REF!,0),0),0)</f>
        <v>0</v>
      </c>
      <c r="S446" s="22">
        <f>IFERROR(VLOOKUP(B446,#REF!,MATCH("xAG",#REF!,0),0),0)</f>
        <v>0</v>
      </c>
      <c r="T446" s="22">
        <f>IFERROR(VLOOKUP(C446,#REF!,MATCH("xAG",#REF!,0),0),0)</f>
        <v>0</v>
      </c>
      <c r="U446" s="22">
        <f>IFERROR(VLOOKUP(D446,#REF!,MATCH("xAG",#REF!,0),0),0)</f>
        <v>0</v>
      </c>
      <c r="V446" s="92">
        <f>IFERROR(VLOOKUP($E446,OLD!$Q$1:$DZ$1000,MATCH("expected_assists",OLD!$Q$1:$DZ$1,0),0),0)</f>
        <v>0</v>
      </c>
      <c r="W446" s="93">
        <f>IFERROR(VLOOKUP($E446,OLD!$Q$1:$DZ$1000,MATCH("total_points",OLD!$Q$1:$DZ$1,0),0),0)</f>
        <v>0</v>
      </c>
      <c r="X446" s="27" t="str">
        <f>IFERROR(VLOOKUP(E446,OLD!$Q$1:$BZ$1000,MATCH("defensive_contribution",OLD!$Q$1:$BZ$1,0),0),"")</f>
        <v/>
      </c>
      <c r="Z446" s="26" t="str">
        <f>API!O446&amp;" "&amp;API!Y446</f>
        <v>0 FALSE</v>
      </c>
      <c r="AA446" s="26">
        <f>API!AF446</f>
        <v>1</v>
      </c>
    </row>
    <row r="447" spans="1:27">
      <c r="A447" s="22" t="str">
        <f>IF([1]FINAL!A447=0,"",[1]FINAL!A447)</f>
        <v>Luka Vušković</v>
      </c>
      <c r="B447" s="22" t="str">
        <f>IF([1]FINAL!C447=0,"",[1]FINAL!C447)</f>
        <v>Vuskovic</v>
      </c>
      <c r="C447" s="22" t="str">
        <f>IF([1]FINAL!E447=0,"",[1]FINAL!E447)</f>
        <v/>
      </c>
      <c r="D447" s="22" t="str">
        <f>IF([1]FINAL!G447=0,"",[1]FINAL!G447)</f>
        <v/>
      </c>
      <c r="E447" s="85">
        <f>[1]FINAL!$AO447</f>
        <v>504</v>
      </c>
      <c r="F447" s="26" t="str">
        <f>[1]FINAL!$V447</f>
        <v>BHA</v>
      </c>
      <c r="G447" s="27">
        <f>IFERROR(VLOOKUP($F447,Table2!$B$1:$C$21,MATCH("MP",Table2!$B$1:$C$1,0),0),"")</f>
        <v>38</v>
      </c>
      <c r="H447" s="23">
        <f>IFERROR(VLOOKUP(A447,PlayingTime!$B$1:$T$1001,MATCH("Min",PlayingTime!$B$2:$T$2,0),0),0)</f>
        <v>0</v>
      </c>
      <c r="I447" s="23">
        <f>IFERROR(VLOOKUP(B447,PlayingTime!$B$1:$T$1001,MATCH("Min",PlayingTime!$B$2:$T$2,0),0),0)</f>
        <v>0</v>
      </c>
      <c r="J447" s="23">
        <f>IFERROR(VLOOKUP(C447,PlayingTime!$B$1:$T$1001,MATCH("Min",PlayingTime!$B$2:$T$2,0),0),0)</f>
        <v>0</v>
      </c>
      <c r="K447" s="23">
        <f>IFERROR(VLOOKUP(D447,PlayingTime!$B$1:$T$1001,MATCH("Min",PlayingTime!$B$2:$T$2,0),0),0)</f>
        <v>0</v>
      </c>
      <c r="L447" s="93">
        <f>IFERROR(VLOOKUP($E447,OLD!$Q$1:$DZ$1000,MATCH("minutes",OLD!$Q$1:$DZ$1,0),0),0)</f>
        <v>0</v>
      </c>
      <c r="M447" s="22">
        <f>IFERROR(VLOOKUP(A447,#REF!,MATCH("xG",#REF!,0),0),0)</f>
        <v>0</v>
      </c>
      <c r="N447" s="22">
        <f>IFERROR(VLOOKUP(B447,#REF!,MATCH("xG",#REF!,0),0),0)</f>
        <v>0</v>
      </c>
      <c r="O447" s="22">
        <f>IFERROR(VLOOKUP(C447,#REF!,MATCH("xG",#REF!,0),0),0)</f>
        <v>0</v>
      </c>
      <c r="P447" s="22">
        <f>IFERROR(VLOOKUP(D447,#REF!,MATCH("xG",#REF!,0),0),0)</f>
        <v>0</v>
      </c>
      <c r="Q447" s="92">
        <f>IFERROR(VLOOKUP($E447,OLD!$Q$1:$DZ$1000,MATCH("expected_goals",OLD!$Q$1:$DZ$1,0),0),0)</f>
        <v>0</v>
      </c>
      <c r="R447" s="22">
        <f>IFERROR(VLOOKUP(A447,#REF!,MATCH("xAG",#REF!,0),0),0)</f>
        <v>0</v>
      </c>
      <c r="S447" s="22">
        <f>IFERROR(VLOOKUP(B447,#REF!,MATCH("xAG",#REF!,0),0),0)</f>
        <v>0</v>
      </c>
      <c r="T447" s="22">
        <f>IFERROR(VLOOKUP(C447,#REF!,MATCH("xAG",#REF!,0),0),0)</f>
        <v>0</v>
      </c>
      <c r="U447" s="22">
        <f>IFERROR(VLOOKUP(D447,#REF!,MATCH("xAG",#REF!,0),0),0)</f>
        <v>0</v>
      </c>
      <c r="V447" s="92">
        <f>IFERROR(VLOOKUP($E447,OLD!$Q$1:$DZ$1000,MATCH("expected_assists",OLD!$Q$1:$DZ$1,0),0),0)</f>
        <v>0</v>
      </c>
      <c r="W447" s="93">
        <f>IFERROR(VLOOKUP($E447,OLD!$Q$1:$DZ$1000,MATCH("total_points",OLD!$Q$1:$DZ$1,0),0),0)</f>
        <v>0</v>
      </c>
      <c r="X447" s="27">
        <f>IFERROR(VLOOKUP(E447,OLD!$Q$1:$BZ$1000,MATCH("defensive_contribution",OLD!$Q$1:$BZ$1,0),0),"")</f>
        <v>0</v>
      </c>
      <c r="Z447" s="26" t="str">
        <f>API!O447&amp;" "&amp;API!Y447</f>
        <v>0 FALSE</v>
      </c>
      <c r="AA447" s="26">
        <f>API!AF447</f>
        <v>1</v>
      </c>
    </row>
    <row r="448" spans="1:27">
      <c r="A448" s="22" t="str">
        <f>IF([1]FINAL!A448=0,"",[1]FINAL!A448)</f>
        <v>Michael Svoboda</v>
      </c>
      <c r="B448" s="22" t="str">
        <f>IF([1]FINAL!C448=0,"",[1]FINAL!C448)</f>
        <v>Svoboda</v>
      </c>
      <c r="C448" s="22" t="str">
        <f>IF([1]FINAL!E448=0,"",[1]FINAL!E448)</f>
        <v/>
      </c>
      <c r="D448" s="22" t="str">
        <f>IF([1]FINAL!G448=0,"",[1]FINAL!G448)</f>
        <v/>
      </c>
      <c r="E448" s="85">
        <f>[1]FINAL!$AO448</f>
        <v>120</v>
      </c>
      <c r="F448" s="26" t="str">
        <f>[1]FINAL!$V448</f>
        <v>BHA</v>
      </c>
      <c r="G448" s="27">
        <f>IFERROR(VLOOKUP($F448,Table2!$B$1:$C$21,MATCH("MP",Table2!$B$1:$C$1,0),0),"")</f>
        <v>38</v>
      </c>
      <c r="H448" s="23">
        <f>IFERROR(VLOOKUP(A448,PlayingTime!$B$1:$T$1001,MATCH("Min",PlayingTime!$B$2:$T$2,0),0),0)</f>
        <v>0</v>
      </c>
      <c r="I448" s="23">
        <f>IFERROR(VLOOKUP(B448,PlayingTime!$B$1:$T$1001,MATCH("Min",PlayingTime!$B$2:$T$2,0),0),0)</f>
        <v>0</v>
      </c>
      <c r="J448" s="23">
        <f>IFERROR(VLOOKUP(C448,PlayingTime!$B$1:$T$1001,MATCH("Min",PlayingTime!$B$2:$T$2,0),0),0)</f>
        <v>0</v>
      </c>
      <c r="K448" s="23">
        <f>IFERROR(VLOOKUP(D448,PlayingTime!$B$1:$T$1001,MATCH("Min",PlayingTime!$B$2:$T$2,0),0),0)</f>
        <v>0</v>
      </c>
      <c r="L448" s="93">
        <f>IFERROR(VLOOKUP($E448,OLD!$Q$1:$DZ$1000,MATCH("minutes",OLD!$Q$1:$DZ$1,0),0),0)</f>
        <v>0</v>
      </c>
      <c r="M448" s="22">
        <f>IFERROR(VLOOKUP(A448,#REF!,MATCH("xG",#REF!,0),0),0)</f>
        <v>0</v>
      </c>
      <c r="N448" s="22">
        <f>IFERROR(VLOOKUP(B448,#REF!,MATCH("xG",#REF!,0),0),0)</f>
        <v>0</v>
      </c>
      <c r="O448" s="22">
        <f>IFERROR(VLOOKUP(C448,#REF!,MATCH("xG",#REF!,0),0),0)</f>
        <v>0</v>
      </c>
      <c r="P448" s="22">
        <f>IFERROR(VLOOKUP(D448,#REF!,MATCH("xG",#REF!,0),0),0)</f>
        <v>0</v>
      </c>
      <c r="Q448" s="92">
        <f>IFERROR(VLOOKUP($E448,OLD!$Q$1:$DZ$1000,MATCH("expected_goals",OLD!$Q$1:$DZ$1,0),0),0)</f>
        <v>0</v>
      </c>
      <c r="R448" s="22">
        <f>IFERROR(VLOOKUP(A448,#REF!,MATCH("xAG",#REF!,0),0),0)</f>
        <v>0</v>
      </c>
      <c r="S448" s="22">
        <f>IFERROR(VLOOKUP(B448,#REF!,MATCH("xAG",#REF!,0),0),0)</f>
        <v>0</v>
      </c>
      <c r="T448" s="22">
        <f>IFERROR(VLOOKUP(C448,#REF!,MATCH("xAG",#REF!,0),0),0)</f>
        <v>0</v>
      </c>
      <c r="U448" s="22">
        <f>IFERROR(VLOOKUP(D448,#REF!,MATCH("xAG",#REF!,0),0),0)</f>
        <v>0</v>
      </c>
      <c r="V448" s="92">
        <f>IFERROR(VLOOKUP($E448,OLD!$Q$1:$DZ$1000,MATCH("expected_assists",OLD!$Q$1:$DZ$1,0),0),0)</f>
        <v>0</v>
      </c>
      <c r="W448" s="93">
        <f>IFERROR(VLOOKUP($E448,OLD!$Q$1:$DZ$1000,MATCH("total_points",OLD!$Q$1:$DZ$1,0),0),0)</f>
        <v>0</v>
      </c>
      <c r="X448" s="27" t="str">
        <f>IFERROR(VLOOKUP(E448,OLD!$Q$1:$BZ$1000,MATCH("defensive_contribution",OLD!$Q$1:$BZ$1,0),0),"")</f>
        <v/>
      </c>
      <c r="Z448" s="26" t="str">
        <f>API!O448&amp;" "&amp;API!Y448</f>
        <v>0 FALSE</v>
      </c>
      <c r="AA448" s="26">
        <f>API!AF448</f>
        <v>4</v>
      </c>
    </row>
    <row r="449" spans="1:27">
      <c r="A449" s="22" t="str">
        <f>IF([1]FINAL!A449=0,"",[1]FINAL!A449)</f>
        <v>Tyrick Mitchell</v>
      </c>
      <c r="B449" s="22" t="str">
        <f>IF([1]FINAL!C449=0,"",[1]FINAL!C449)</f>
        <v>Mitchell</v>
      </c>
      <c r="C449" s="22" t="str">
        <f>IF([1]FINAL!E449=0,"",[1]FINAL!E449)</f>
        <v/>
      </c>
      <c r="D449" s="22" t="str">
        <f>IF([1]FINAL!G449=0,"",[1]FINAL!G449)</f>
        <v/>
      </c>
      <c r="E449" s="85">
        <f>[1]FINAL!$AO449</f>
        <v>204</v>
      </c>
      <c r="F449" s="26" t="str">
        <f>[1]FINAL!$V449</f>
        <v>CRY</v>
      </c>
      <c r="G449" s="27">
        <f>IFERROR(VLOOKUP($F449,Table2!$B$1:$C$21,MATCH("MP",Table2!$B$1:$C$1,0),0),"")</f>
        <v>38</v>
      </c>
      <c r="H449" s="23">
        <f>IFERROR(VLOOKUP(A449,PlayingTime!$B$1:$T$1001,MATCH("Min",PlayingTime!$B$2:$T$2,0),0),0)</f>
        <v>3251</v>
      </c>
      <c r="I449" s="23">
        <f>IFERROR(VLOOKUP(B449,PlayingTime!$B$1:$T$1001,MATCH("Min",PlayingTime!$B$2:$T$2,0),0),0)</f>
        <v>0</v>
      </c>
      <c r="J449" s="23">
        <f>IFERROR(VLOOKUP(C449,PlayingTime!$B$1:$T$1001,MATCH("Min",PlayingTime!$B$2:$T$2,0),0),0)</f>
        <v>0</v>
      </c>
      <c r="K449" s="23">
        <f>IFERROR(VLOOKUP(D449,PlayingTime!$B$1:$T$1001,MATCH("Min",PlayingTime!$B$2:$T$2,0),0),0)</f>
        <v>0</v>
      </c>
      <c r="L449" s="93">
        <f>IFERROR(VLOOKUP($E449,OLD!$Q$1:$DZ$1000,MATCH("minutes",OLD!$Q$1:$DZ$1,0),0),0)</f>
        <v>3253</v>
      </c>
      <c r="M449" s="22">
        <f>IFERROR(VLOOKUP(A449,#REF!,MATCH("xG",#REF!,0),0),0)</f>
        <v>0</v>
      </c>
      <c r="N449" s="22">
        <f>IFERROR(VLOOKUP(B449,#REF!,MATCH("xG",#REF!,0),0),0)</f>
        <v>0</v>
      </c>
      <c r="O449" s="22">
        <f>IFERROR(VLOOKUP(C449,#REF!,MATCH("xG",#REF!,0),0),0)</f>
        <v>0</v>
      </c>
      <c r="P449" s="22">
        <f>IFERROR(VLOOKUP(D449,#REF!,MATCH("xG",#REF!,0),0),0)</f>
        <v>0</v>
      </c>
      <c r="Q449" s="92">
        <f>IFERROR(VLOOKUP($E449,OLD!$Q$1:$DZ$1000,MATCH("expected_goals",OLD!$Q$1:$DZ$1,0),0),0)</f>
        <v>1.59</v>
      </c>
      <c r="R449" s="22">
        <f>IFERROR(VLOOKUP(A449,#REF!,MATCH("xAG",#REF!,0),0),0)</f>
        <v>0</v>
      </c>
      <c r="S449" s="22">
        <f>IFERROR(VLOOKUP(B449,#REF!,MATCH("xAG",#REF!,0),0),0)</f>
        <v>0</v>
      </c>
      <c r="T449" s="22">
        <f>IFERROR(VLOOKUP(C449,#REF!,MATCH("xAG",#REF!,0),0),0)</f>
        <v>0</v>
      </c>
      <c r="U449" s="22">
        <f>IFERROR(VLOOKUP(D449,#REF!,MATCH("xAG",#REF!,0),0),0)</f>
        <v>0</v>
      </c>
      <c r="V449" s="92">
        <f>IFERROR(VLOOKUP($E449,OLD!$Q$1:$DZ$1000,MATCH("expected_assists",OLD!$Q$1:$DZ$1,0),0),0)</f>
        <v>2.5299999999999998</v>
      </c>
      <c r="W449" s="93">
        <f>IFERROR(VLOOKUP($E449,OLD!$Q$1:$DZ$1000,MATCH("total_points",OLD!$Q$1:$DZ$1,0),0),0)</f>
        <v>135</v>
      </c>
      <c r="X449" s="27">
        <f>IFERROR(VLOOKUP(E449,OLD!$Q$1:$BZ$1000,MATCH("defensive_contribution",OLD!$Q$1:$BZ$1,0),0),"")</f>
        <v>245</v>
      </c>
      <c r="Z449" s="26" t="str">
        <f>API!O449&amp;" "&amp;API!Y449</f>
        <v>0 FALSE</v>
      </c>
      <c r="AA449" s="26">
        <f>API!AF449</f>
        <v>4</v>
      </c>
    </row>
    <row r="450" spans="1:27">
      <c r="A450" s="22" t="str">
        <f>IF([1]FINAL!A450=0,"",[1]FINAL!A450)</f>
        <v>Ferdi Kadıoğlu</v>
      </c>
      <c r="B450" s="22" t="str">
        <f>IF([1]FINAL!C450=0,"",[1]FINAL!C450)</f>
        <v>F.Kadıoğlu</v>
      </c>
      <c r="C450" s="22" t="str">
        <f>IF([1]FINAL!E450=0,"",[1]FINAL!E450)</f>
        <v>Ferdi Kadioglu</v>
      </c>
      <c r="D450" s="22" t="str">
        <f>IF([1]FINAL!G450=0,"",[1]FINAL!G450)</f>
        <v/>
      </c>
      <c r="E450" s="85">
        <f>[1]FINAL!$AO450</f>
        <v>113</v>
      </c>
      <c r="F450" s="26" t="str">
        <f>[1]FINAL!$V450</f>
        <v>BHA</v>
      </c>
      <c r="G450" s="27">
        <f>IFERROR(VLOOKUP($F450,Table2!$B$1:$C$21,MATCH("MP",Table2!$B$1:$C$1,0),0),"")</f>
        <v>38</v>
      </c>
      <c r="H450" s="23">
        <f>IFERROR(VLOOKUP(A450,PlayingTime!$B$1:$T$1001,MATCH("Min",PlayingTime!$B$2:$T$2,0),0),0)</f>
        <v>0</v>
      </c>
      <c r="I450" s="23">
        <f>IFERROR(VLOOKUP(B450,PlayingTime!$B$1:$T$1001,MATCH("Min",PlayingTime!$B$2:$T$2,0),0),0)</f>
        <v>0</v>
      </c>
      <c r="J450" s="23">
        <f>IFERROR(VLOOKUP(C450,PlayingTime!$B$1:$T$1001,MATCH("Min",PlayingTime!$B$2:$T$2,0),0),0)</f>
        <v>3133</v>
      </c>
      <c r="K450" s="23">
        <f>IFERROR(VLOOKUP(D450,PlayingTime!$B$1:$T$1001,MATCH("Min",PlayingTime!$B$2:$T$2,0),0),0)</f>
        <v>0</v>
      </c>
      <c r="L450" s="93">
        <f>IFERROR(VLOOKUP($E450,OLD!$Q$1:$DZ$1000,MATCH("minutes",OLD!$Q$1:$DZ$1,0),0),0)</f>
        <v>3130</v>
      </c>
      <c r="M450" s="22">
        <f>IFERROR(VLOOKUP(A450,#REF!,MATCH("xG",#REF!,0),0),0)</f>
        <v>0</v>
      </c>
      <c r="N450" s="22">
        <f>IFERROR(VLOOKUP(B450,#REF!,MATCH("xG",#REF!,0),0),0)</f>
        <v>0</v>
      </c>
      <c r="O450" s="22">
        <f>IFERROR(VLOOKUP(C450,#REF!,MATCH("xG",#REF!,0),0),0)</f>
        <v>0</v>
      </c>
      <c r="P450" s="22">
        <f>IFERROR(VLOOKUP(D450,#REF!,MATCH("xG",#REF!,0),0),0)</f>
        <v>0</v>
      </c>
      <c r="Q450" s="92">
        <f>IFERROR(VLOOKUP($E450,OLD!$Q$1:$DZ$1000,MATCH("expected_goals",OLD!$Q$1:$DZ$1,0),0),0)</f>
        <v>2.06</v>
      </c>
      <c r="R450" s="22">
        <f>IFERROR(VLOOKUP(A450,#REF!,MATCH("xAG",#REF!,0),0),0)</f>
        <v>0</v>
      </c>
      <c r="S450" s="22">
        <f>IFERROR(VLOOKUP(B450,#REF!,MATCH("xAG",#REF!,0),0),0)</f>
        <v>0</v>
      </c>
      <c r="T450" s="22">
        <f>IFERROR(VLOOKUP(C450,#REF!,MATCH("xAG",#REF!,0),0),0)</f>
        <v>0</v>
      </c>
      <c r="U450" s="22">
        <f>IFERROR(VLOOKUP(D450,#REF!,MATCH("xAG",#REF!,0),0),0)</f>
        <v>0</v>
      </c>
      <c r="V450" s="92">
        <f>IFERROR(VLOOKUP($E450,OLD!$Q$1:$DZ$1000,MATCH("expected_assists",OLD!$Q$1:$DZ$1,0),0),0)</f>
        <v>3.31</v>
      </c>
      <c r="W450" s="93">
        <f>IFERROR(VLOOKUP($E450,OLD!$Q$1:$DZ$1000,MATCH("total_points",OLD!$Q$1:$DZ$1,0),0),0)</f>
        <v>118</v>
      </c>
      <c r="X450" s="27">
        <f>IFERROR(VLOOKUP(E450,OLD!$Q$1:$BZ$1000,MATCH("defensive_contribution",OLD!$Q$1:$BZ$1,0),0),"")</f>
        <v>170</v>
      </c>
      <c r="Z450" s="26" t="str">
        <f>API!O450&amp;" "&amp;API!Y450</f>
        <v>0 FALSE</v>
      </c>
      <c r="AA450" s="26">
        <f>API!AF450</f>
        <v>4</v>
      </c>
    </row>
    <row r="451" spans="1:27">
      <c r="A451" s="22" t="str">
        <f>IF([1]FINAL!A451=0,"",[1]FINAL!A451)</f>
        <v>Matty Cash</v>
      </c>
      <c r="B451" s="22" t="str">
        <f>IF([1]FINAL!C451=0,"",[1]FINAL!C451)</f>
        <v>Cash</v>
      </c>
      <c r="C451" s="22" t="str">
        <f>IF([1]FINAL!E451=0,"",[1]FINAL!E451)</f>
        <v/>
      </c>
      <c r="D451" s="22" t="str">
        <f>IF([1]FINAL!G451=0,"",[1]FINAL!G451)</f>
        <v/>
      </c>
      <c r="E451" s="85">
        <f>[1]FINAL!$AO451</f>
        <v>32</v>
      </c>
      <c r="F451" s="26" t="str">
        <f>[1]FINAL!$V451</f>
        <v>AVL</v>
      </c>
      <c r="G451" s="27">
        <f>IFERROR(VLOOKUP($F451,Table2!$B$1:$C$21,MATCH("MP",Table2!$B$1:$C$1,0),0),"")</f>
        <v>38</v>
      </c>
      <c r="H451" s="23">
        <f>IFERROR(VLOOKUP(A451,PlayingTime!$B$1:$T$1001,MATCH("Min",PlayingTime!$B$2:$T$2,0),0),0)</f>
        <v>3014</v>
      </c>
      <c r="I451" s="23">
        <f>IFERROR(VLOOKUP(B451,PlayingTime!$B$1:$T$1001,MATCH("Min",PlayingTime!$B$2:$T$2,0),0),0)</f>
        <v>0</v>
      </c>
      <c r="J451" s="23">
        <f>IFERROR(VLOOKUP(C451,PlayingTime!$B$1:$T$1001,MATCH("Min",PlayingTime!$B$2:$T$2,0),0),0)</f>
        <v>0</v>
      </c>
      <c r="K451" s="23">
        <f>IFERROR(VLOOKUP(D451,PlayingTime!$B$1:$T$1001,MATCH("Min",PlayingTime!$B$2:$T$2,0),0),0)</f>
        <v>0</v>
      </c>
      <c r="L451" s="93">
        <f>IFERROR(VLOOKUP($E451,OLD!$Q$1:$DZ$1000,MATCH("minutes",OLD!$Q$1:$DZ$1,0),0),0)</f>
        <v>3016</v>
      </c>
      <c r="M451" s="22">
        <f>IFERROR(VLOOKUP(A451,#REF!,MATCH("xG",#REF!,0),0),0)</f>
        <v>0</v>
      </c>
      <c r="N451" s="22">
        <f>IFERROR(VLOOKUP(B451,#REF!,MATCH("xG",#REF!,0),0),0)</f>
        <v>0</v>
      </c>
      <c r="O451" s="22">
        <f>IFERROR(VLOOKUP(C451,#REF!,MATCH("xG",#REF!,0),0),0)</f>
        <v>0</v>
      </c>
      <c r="P451" s="22">
        <f>IFERROR(VLOOKUP(D451,#REF!,MATCH("xG",#REF!,0),0),0)</f>
        <v>0</v>
      </c>
      <c r="Q451" s="92">
        <f>IFERROR(VLOOKUP($E451,OLD!$Q$1:$DZ$1000,MATCH("expected_goals",OLD!$Q$1:$DZ$1,0),0),0)</f>
        <v>1.1399999999999999</v>
      </c>
      <c r="R451" s="22">
        <f>IFERROR(VLOOKUP(A451,#REF!,MATCH("xAG",#REF!,0),0),0)</f>
        <v>0</v>
      </c>
      <c r="S451" s="22">
        <f>IFERROR(VLOOKUP(B451,#REF!,MATCH("xAG",#REF!,0),0),0)</f>
        <v>0</v>
      </c>
      <c r="T451" s="22">
        <f>IFERROR(VLOOKUP(C451,#REF!,MATCH("xAG",#REF!,0),0),0)</f>
        <v>0</v>
      </c>
      <c r="U451" s="22">
        <f>IFERROR(VLOOKUP(D451,#REF!,MATCH("xAG",#REF!,0),0),0)</f>
        <v>0</v>
      </c>
      <c r="V451" s="92">
        <f>IFERROR(VLOOKUP($E451,OLD!$Q$1:$DZ$1000,MATCH("expected_assists",OLD!$Q$1:$DZ$1,0),0),0)</f>
        <v>2.94</v>
      </c>
      <c r="W451" s="93">
        <f>IFERROR(VLOOKUP($E451,OLD!$Q$1:$DZ$1000,MATCH("total_points",OLD!$Q$1:$DZ$1,0),0),0)</f>
        <v>117</v>
      </c>
      <c r="X451" s="27">
        <f>IFERROR(VLOOKUP(E451,OLD!$Q$1:$BZ$1000,MATCH("defensive_contribution",OLD!$Q$1:$BZ$1,0),0),"")</f>
        <v>186</v>
      </c>
      <c r="Z451" s="26" t="str">
        <f>API!O451&amp;" "&amp;API!Y451</f>
        <v>0 FALSE</v>
      </c>
      <c r="AA451" s="26">
        <f>API!AF451</f>
        <v>4</v>
      </c>
    </row>
    <row r="452" spans="1:27">
      <c r="A452" s="22" t="str">
        <f>IF([1]FINAL!A452=0,"",[1]FINAL!A452)</f>
        <v>Michael Kayode</v>
      </c>
      <c r="B452" s="22" t="str">
        <f>IF([1]FINAL!C452=0,"",[1]FINAL!C452)</f>
        <v>Kayode</v>
      </c>
      <c r="C452" s="22" t="str">
        <f>IF([1]FINAL!E452=0,"",[1]FINAL!E452)</f>
        <v/>
      </c>
      <c r="D452" s="22" t="str">
        <f>IF([1]FINAL!G452=0,"",[1]FINAL!G452)</f>
        <v/>
      </c>
      <c r="E452" s="85">
        <f>[1]FINAL!$AO452</f>
        <v>88</v>
      </c>
      <c r="F452" s="26" t="str">
        <f>[1]FINAL!$V452</f>
        <v>BRE</v>
      </c>
      <c r="G452" s="27">
        <f>IFERROR(VLOOKUP($F452,Table2!$B$1:$C$21,MATCH("MP",Table2!$B$1:$C$1,0),0),"")</f>
        <v>38</v>
      </c>
      <c r="H452" s="23">
        <f>IFERROR(VLOOKUP(A452,PlayingTime!$B$1:$T$1001,MATCH("Min",PlayingTime!$B$2:$T$2,0),0),0)</f>
        <v>3258</v>
      </c>
      <c r="I452" s="23">
        <f>IFERROR(VLOOKUP(B452,PlayingTime!$B$1:$T$1001,MATCH("Min",PlayingTime!$B$2:$T$2,0),0),0)</f>
        <v>0</v>
      </c>
      <c r="J452" s="23">
        <f>IFERROR(VLOOKUP(C452,PlayingTime!$B$1:$T$1001,MATCH("Min",PlayingTime!$B$2:$T$2,0),0),0)</f>
        <v>0</v>
      </c>
      <c r="K452" s="23">
        <f>IFERROR(VLOOKUP(D452,PlayingTime!$B$1:$T$1001,MATCH("Min",PlayingTime!$B$2:$T$2,0),0),0)</f>
        <v>0</v>
      </c>
      <c r="L452" s="93">
        <f>IFERROR(VLOOKUP($E452,OLD!$Q$1:$DZ$1000,MATCH("minutes",OLD!$Q$1:$DZ$1,0),0),0)</f>
        <v>3258</v>
      </c>
      <c r="M452" s="22">
        <f>IFERROR(VLOOKUP(A452,#REF!,MATCH("xG",#REF!,0),0),0)</f>
        <v>0</v>
      </c>
      <c r="N452" s="22">
        <f>IFERROR(VLOOKUP(B452,#REF!,MATCH("xG",#REF!,0),0),0)</f>
        <v>0</v>
      </c>
      <c r="O452" s="22">
        <f>IFERROR(VLOOKUP(C452,#REF!,MATCH("xG",#REF!,0),0),0)</f>
        <v>0</v>
      </c>
      <c r="P452" s="22">
        <f>IFERROR(VLOOKUP(D452,#REF!,MATCH("xG",#REF!,0),0),0)</f>
        <v>0</v>
      </c>
      <c r="Q452" s="92">
        <f>IFERROR(VLOOKUP($E452,OLD!$Q$1:$DZ$1000,MATCH("expected_goals",OLD!$Q$1:$DZ$1,0),0),0)</f>
        <v>1.28</v>
      </c>
      <c r="R452" s="22">
        <f>IFERROR(VLOOKUP(A452,#REF!,MATCH("xAG",#REF!,0),0),0)</f>
        <v>0</v>
      </c>
      <c r="S452" s="22">
        <f>IFERROR(VLOOKUP(B452,#REF!,MATCH("xAG",#REF!,0),0),0)</f>
        <v>0</v>
      </c>
      <c r="T452" s="22">
        <f>IFERROR(VLOOKUP(C452,#REF!,MATCH("xAG",#REF!,0),0),0)</f>
        <v>0</v>
      </c>
      <c r="U452" s="22">
        <f>IFERROR(VLOOKUP(D452,#REF!,MATCH("xAG",#REF!,0),0),0)</f>
        <v>0</v>
      </c>
      <c r="V452" s="92">
        <f>IFERROR(VLOOKUP($E452,OLD!$Q$1:$DZ$1000,MATCH("expected_assists",OLD!$Q$1:$DZ$1,0),0),0)</f>
        <v>2.89</v>
      </c>
      <c r="W452" s="93">
        <f>IFERROR(VLOOKUP($E452,OLD!$Q$1:$DZ$1000,MATCH("total_points",OLD!$Q$1:$DZ$1,0),0),0)</f>
        <v>113</v>
      </c>
      <c r="X452" s="27">
        <f>IFERROR(VLOOKUP(E452,OLD!$Q$1:$BZ$1000,MATCH("defensive_contribution",OLD!$Q$1:$BZ$1,0),0),"")</f>
        <v>219</v>
      </c>
      <c r="Z452" s="26" t="str">
        <f>API!O452&amp;" "&amp;API!Y452</f>
        <v>0 FALSE</v>
      </c>
      <c r="AA452" s="26">
        <f>API!AF452</f>
        <v>4</v>
      </c>
    </row>
    <row r="453" spans="1:27">
      <c r="A453" s="22" t="str">
        <f>IF([1]FINAL!A453=0,"",[1]FINAL!A453)</f>
        <v>Luke Shaw</v>
      </c>
      <c r="B453" s="22" t="str">
        <f>IF([1]FINAL!C453=0,"",[1]FINAL!C453)</f>
        <v>Shaw</v>
      </c>
      <c r="C453" s="22" t="str">
        <f>IF([1]FINAL!E453=0,"",[1]FINAL!E453)</f>
        <v/>
      </c>
      <c r="D453" s="22" t="str">
        <f>IF([1]FINAL!G453=0,"",[1]FINAL!G453)</f>
        <v/>
      </c>
      <c r="E453" s="85">
        <f>[1]FINAL!$AO453</f>
        <v>423</v>
      </c>
      <c r="F453" s="26" t="str">
        <f>[1]FINAL!$V453</f>
        <v>MUN</v>
      </c>
      <c r="G453" s="27">
        <f>IFERROR(VLOOKUP($F453,Table2!$B$1:$C$21,MATCH("MP",Table2!$B$1:$C$1,0),0),"")</f>
        <v>38</v>
      </c>
      <c r="H453" s="23">
        <f>IFERROR(VLOOKUP(A453,PlayingTime!$B$1:$T$1001,MATCH("Min",PlayingTime!$B$2:$T$2,0),0),0)</f>
        <v>3219</v>
      </c>
      <c r="I453" s="23">
        <f>IFERROR(VLOOKUP(B453,PlayingTime!$B$1:$T$1001,MATCH("Min",PlayingTime!$B$2:$T$2,0),0),0)</f>
        <v>0</v>
      </c>
      <c r="J453" s="23">
        <f>IFERROR(VLOOKUP(C453,PlayingTime!$B$1:$T$1001,MATCH("Min",PlayingTime!$B$2:$T$2,0),0),0)</f>
        <v>0</v>
      </c>
      <c r="K453" s="23">
        <f>IFERROR(VLOOKUP(D453,PlayingTime!$B$1:$T$1001,MATCH("Min",PlayingTime!$B$2:$T$2,0),0),0)</f>
        <v>0</v>
      </c>
      <c r="L453" s="93">
        <f>IFERROR(VLOOKUP($E453,OLD!$Q$1:$DZ$1000,MATCH("minutes",OLD!$Q$1:$DZ$1,0),0),0)</f>
        <v>3220</v>
      </c>
      <c r="M453" s="22">
        <f>IFERROR(VLOOKUP(A453,#REF!,MATCH("xG",#REF!,0),0),0)</f>
        <v>0</v>
      </c>
      <c r="N453" s="22">
        <f>IFERROR(VLOOKUP(B453,#REF!,MATCH("xG",#REF!,0),0),0)</f>
        <v>0</v>
      </c>
      <c r="O453" s="22">
        <f>IFERROR(VLOOKUP(C453,#REF!,MATCH("xG",#REF!,0),0),0)</f>
        <v>0</v>
      </c>
      <c r="P453" s="22">
        <f>IFERROR(VLOOKUP(D453,#REF!,MATCH("xG",#REF!,0),0),0)</f>
        <v>0</v>
      </c>
      <c r="Q453" s="92">
        <f>IFERROR(VLOOKUP($E453,OLD!$Q$1:$DZ$1000,MATCH("expected_goals",OLD!$Q$1:$DZ$1,0),0),0)</f>
        <v>0.72</v>
      </c>
      <c r="R453" s="22">
        <f>IFERROR(VLOOKUP(A453,#REF!,MATCH("xAG",#REF!,0),0),0)</f>
        <v>0</v>
      </c>
      <c r="S453" s="22">
        <f>IFERROR(VLOOKUP(B453,#REF!,MATCH("xAG",#REF!,0),0),0)</f>
        <v>0</v>
      </c>
      <c r="T453" s="22">
        <f>IFERROR(VLOOKUP(C453,#REF!,MATCH("xAG",#REF!,0),0),0)</f>
        <v>0</v>
      </c>
      <c r="U453" s="22">
        <f>IFERROR(VLOOKUP(D453,#REF!,MATCH("xAG",#REF!,0),0),0)</f>
        <v>0</v>
      </c>
      <c r="V453" s="92">
        <f>IFERROR(VLOOKUP($E453,OLD!$Q$1:$DZ$1000,MATCH("expected_assists",OLD!$Q$1:$DZ$1,0),0),0)</f>
        <v>1.98</v>
      </c>
      <c r="W453" s="93">
        <f>IFERROR(VLOOKUP($E453,OLD!$Q$1:$DZ$1000,MATCH("total_points",OLD!$Q$1:$DZ$1,0),0),0)</f>
        <v>113</v>
      </c>
      <c r="X453" s="27">
        <f>IFERROR(VLOOKUP(E453,OLD!$Q$1:$BZ$1000,MATCH("defensive_contribution",OLD!$Q$1:$BZ$1,0),0),"")</f>
        <v>224</v>
      </c>
      <c r="Z453" s="26" t="str">
        <f>API!O453&amp;" "&amp;API!Y453</f>
        <v>0 FALSE</v>
      </c>
      <c r="AA453" s="26">
        <f>API!AF453</f>
        <v>4</v>
      </c>
    </row>
    <row r="454" spans="1:27">
      <c r="A454" s="22" t="str">
        <f>IF([1]FINAL!A454=0,"",[1]FINAL!A454)</f>
        <v>Trai Hume</v>
      </c>
      <c r="B454" s="22" t="str">
        <f>IF([1]FINAL!C454=0,"",[1]FINAL!C454)</f>
        <v>Hume</v>
      </c>
      <c r="C454" s="22" t="str">
        <f>IF([1]FINAL!E454=0,"",[1]FINAL!E454)</f>
        <v/>
      </c>
      <c r="D454" s="22" t="str">
        <f>IF([1]FINAL!G454=0,"",[1]FINAL!G454)</f>
        <v/>
      </c>
      <c r="E454" s="85">
        <f>[1]FINAL!$AO454</f>
        <v>534</v>
      </c>
      <c r="F454" s="26" t="str">
        <f>[1]FINAL!$V454</f>
        <v>SUN</v>
      </c>
      <c r="G454" s="27">
        <f>IFERROR(VLOOKUP($F454,Table2!$B$1:$C$21,MATCH("MP",Table2!$B$1:$C$1,0),0),"")</f>
        <v>38</v>
      </c>
      <c r="H454" s="23">
        <f>IFERROR(VLOOKUP(A454,PlayingTime!$B$1:$T$1001,MATCH("Min",PlayingTime!$B$2:$T$2,0),0),0)</f>
        <v>3036</v>
      </c>
      <c r="I454" s="23">
        <f>IFERROR(VLOOKUP(B454,PlayingTime!$B$1:$T$1001,MATCH("Min",PlayingTime!$B$2:$T$2,0),0),0)</f>
        <v>0</v>
      </c>
      <c r="J454" s="23">
        <f>IFERROR(VLOOKUP(C454,PlayingTime!$B$1:$T$1001,MATCH("Min",PlayingTime!$B$2:$T$2,0),0),0)</f>
        <v>0</v>
      </c>
      <c r="K454" s="23">
        <f>IFERROR(VLOOKUP(D454,PlayingTime!$B$1:$T$1001,MATCH("Min",PlayingTime!$B$2:$T$2,0),0),0)</f>
        <v>0</v>
      </c>
      <c r="L454" s="93">
        <f>IFERROR(VLOOKUP($E454,OLD!$Q$1:$DZ$1000,MATCH("minutes",OLD!$Q$1:$DZ$1,0),0),0)</f>
        <v>3032</v>
      </c>
      <c r="M454" s="22">
        <f>IFERROR(VLOOKUP(A454,#REF!,MATCH("xG",#REF!,0),0),0)</f>
        <v>0</v>
      </c>
      <c r="N454" s="22">
        <f>IFERROR(VLOOKUP(B454,#REF!,MATCH("xG",#REF!,0),0),0)</f>
        <v>0</v>
      </c>
      <c r="O454" s="22">
        <f>IFERROR(VLOOKUP(C454,#REF!,MATCH("xG",#REF!,0),0),0)</f>
        <v>0</v>
      </c>
      <c r="P454" s="22">
        <f>IFERROR(VLOOKUP(D454,#REF!,MATCH("xG",#REF!,0),0),0)</f>
        <v>0</v>
      </c>
      <c r="Q454" s="92">
        <f>IFERROR(VLOOKUP($E454,OLD!$Q$1:$DZ$1000,MATCH("expected_goals",OLD!$Q$1:$DZ$1,0),0),0)</f>
        <v>2.27</v>
      </c>
      <c r="R454" s="22">
        <f>IFERROR(VLOOKUP(A454,#REF!,MATCH("xAG",#REF!,0),0),0)</f>
        <v>0</v>
      </c>
      <c r="S454" s="22">
        <f>IFERROR(VLOOKUP(B454,#REF!,MATCH("xAG",#REF!,0),0),0)</f>
        <v>0</v>
      </c>
      <c r="T454" s="22">
        <f>IFERROR(VLOOKUP(C454,#REF!,MATCH("xAG",#REF!,0),0),0)</f>
        <v>0</v>
      </c>
      <c r="U454" s="22">
        <f>IFERROR(VLOOKUP(D454,#REF!,MATCH("xAG",#REF!,0),0),0)</f>
        <v>0</v>
      </c>
      <c r="V454" s="92">
        <f>IFERROR(VLOOKUP($E454,OLD!$Q$1:$DZ$1000,MATCH("expected_assists",OLD!$Q$1:$DZ$1,0),0),0)</f>
        <v>2.0499999999999998</v>
      </c>
      <c r="W454" s="93">
        <f>IFERROR(VLOOKUP($E454,OLD!$Q$1:$DZ$1000,MATCH("total_points",OLD!$Q$1:$DZ$1,0),0),0)</f>
        <v>110</v>
      </c>
      <c r="X454" s="27">
        <f>IFERROR(VLOOKUP(E454,OLD!$Q$1:$BZ$1000,MATCH("defensive_contribution",OLD!$Q$1:$BZ$1,0),0),"")</f>
        <v>203</v>
      </c>
      <c r="Z454" s="26" t="str">
        <f>API!O454&amp;" "&amp;API!Y454</f>
        <v>0 FALSE</v>
      </c>
      <c r="AA454" s="26">
        <f>API!AF454</f>
        <v>4</v>
      </c>
    </row>
    <row r="455" spans="1:27">
      <c r="A455" s="22" t="str">
        <f>IF([1]FINAL!A455=0,"",[1]FINAL!A455)</f>
        <v>Joe Rodon</v>
      </c>
      <c r="B455" s="22" t="str">
        <f>IF([1]FINAL!C455=0,"",[1]FINAL!C455)</f>
        <v>Rodon</v>
      </c>
      <c r="C455" s="22" t="str">
        <f>IF([1]FINAL!E455=0,"",[1]FINAL!E455)</f>
        <v/>
      </c>
      <c r="D455" s="22" t="str">
        <f>IF([1]FINAL!G455=0,"",[1]FINAL!G455)</f>
        <v/>
      </c>
      <c r="E455" s="85">
        <f>[1]FINAL!$AO455</f>
        <v>329</v>
      </c>
      <c r="F455" s="26" t="str">
        <f>[1]FINAL!$V455</f>
        <v>LEE</v>
      </c>
      <c r="G455" s="27">
        <f>IFERROR(VLOOKUP($F455,Table2!$B$1:$C$21,MATCH("MP",Table2!$B$1:$C$1,0),0),"")</f>
        <v>38</v>
      </c>
      <c r="H455" s="23">
        <f>IFERROR(VLOOKUP(A455,PlayingTime!$B$1:$T$1001,MATCH("Min",PlayingTime!$B$2:$T$2,0),0),0)</f>
        <v>2951</v>
      </c>
      <c r="I455" s="23">
        <f>IFERROR(VLOOKUP(B455,PlayingTime!$B$1:$T$1001,MATCH("Min",PlayingTime!$B$2:$T$2,0),0),0)</f>
        <v>0</v>
      </c>
      <c r="J455" s="23">
        <f>IFERROR(VLOOKUP(C455,PlayingTime!$B$1:$T$1001,MATCH("Min",PlayingTime!$B$2:$T$2,0),0),0)</f>
        <v>0</v>
      </c>
      <c r="K455" s="23">
        <f>IFERROR(VLOOKUP(D455,PlayingTime!$B$1:$T$1001,MATCH("Min",PlayingTime!$B$2:$T$2,0),0),0)</f>
        <v>0</v>
      </c>
      <c r="L455" s="93">
        <f>IFERROR(VLOOKUP($E455,OLD!$Q$1:$DZ$1000,MATCH("minutes",OLD!$Q$1:$DZ$1,0),0),0)</f>
        <v>2952</v>
      </c>
      <c r="M455" s="22">
        <f>IFERROR(VLOOKUP(A455,#REF!,MATCH("xG",#REF!,0),0),0)</f>
        <v>0</v>
      </c>
      <c r="N455" s="22">
        <f>IFERROR(VLOOKUP(B455,#REF!,MATCH("xG",#REF!,0),0),0)</f>
        <v>0</v>
      </c>
      <c r="O455" s="22">
        <f>IFERROR(VLOOKUP(C455,#REF!,MATCH("xG",#REF!,0),0),0)</f>
        <v>0</v>
      </c>
      <c r="P455" s="22">
        <f>IFERROR(VLOOKUP(D455,#REF!,MATCH("xG",#REF!,0),0),0)</f>
        <v>0</v>
      </c>
      <c r="Q455" s="92">
        <f>IFERROR(VLOOKUP($E455,OLD!$Q$1:$DZ$1000,MATCH("expected_goals",OLD!$Q$1:$DZ$1,0),0),0)</f>
        <v>1.4</v>
      </c>
      <c r="R455" s="22">
        <f>IFERROR(VLOOKUP(A455,#REF!,MATCH("xAG",#REF!,0),0),0)</f>
        <v>0</v>
      </c>
      <c r="S455" s="22">
        <f>IFERROR(VLOOKUP(B455,#REF!,MATCH("xAG",#REF!,0),0),0)</f>
        <v>0</v>
      </c>
      <c r="T455" s="22">
        <f>IFERROR(VLOOKUP(C455,#REF!,MATCH("xAG",#REF!,0),0),0)</f>
        <v>0</v>
      </c>
      <c r="U455" s="22">
        <f>IFERROR(VLOOKUP(D455,#REF!,MATCH("xAG",#REF!,0),0),0)</f>
        <v>0</v>
      </c>
      <c r="V455" s="92">
        <f>IFERROR(VLOOKUP($E455,OLD!$Q$1:$DZ$1000,MATCH("expected_assists",OLD!$Q$1:$DZ$1,0),0),0)</f>
        <v>0.56000000000000005</v>
      </c>
      <c r="W455" s="93">
        <f>IFERROR(VLOOKUP($E455,OLD!$Q$1:$DZ$1000,MATCH("total_points",OLD!$Q$1:$DZ$1,0),0),0)</f>
        <v>109</v>
      </c>
      <c r="X455" s="27">
        <f>IFERROR(VLOOKUP(E455,OLD!$Q$1:$BZ$1000,MATCH("defensive_contribution",OLD!$Q$1:$BZ$1,0),0),"")</f>
        <v>274</v>
      </c>
      <c r="Z455" s="26" t="str">
        <f>API!O455&amp;" "&amp;API!Y455</f>
        <v>0 FALSE</v>
      </c>
      <c r="AA455" s="26">
        <f>API!AF455</f>
        <v>4</v>
      </c>
    </row>
    <row r="456" spans="1:27">
      <c r="A456" s="22" t="str">
        <f>IF([1]FINAL!A456=0,"",[1]FINAL!A456)</f>
        <v>Calvin Bassey</v>
      </c>
      <c r="B456" s="22" t="str">
        <f>IF([1]FINAL!C456=0,"",[1]FINAL!C456)</f>
        <v>Bassey</v>
      </c>
      <c r="C456" s="22" t="str">
        <f>IF([1]FINAL!E456=0,"",[1]FINAL!E456)</f>
        <v/>
      </c>
      <c r="D456" s="22" t="str">
        <f>IF([1]FINAL!G456=0,"",[1]FINAL!G456)</f>
        <v/>
      </c>
      <c r="E456" s="85">
        <f>[1]FINAL!$AO456</f>
        <v>257</v>
      </c>
      <c r="F456" s="26" t="str">
        <f>[1]FINAL!$V456</f>
        <v>FUL</v>
      </c>
      <c r="G456" s="27">
        <f>IFERROR(VLOOKUP($F456,Table2!$B$1:$C$21,MATCH("MP",Table2!$B$1:$C$1,0),0),"")</f>
        <v>38</v>
      </c>
      <c r="H456" s="23">
        <f>IFERROR(VLOOKUP(A456,PlayingTime!$B$1:$T$1001,MATCH("Min",PlayingTime!$B$2:$T$2,0),0),0)</f>
        <v>2534</v>
      </c>
      <c r="I456" s="23">
        <f>IFERROR(VLOOKUP(B456,PlayingTime!$B$1:$T$1001,MATCH("Min",PlayingTime!$B$2:$T$2,0),0),0)</f>
        <v>0</v>
      </c>
      <c r="J456" s="23">
        <f>IFERROR(VLOOKUP(C456,PlayingTime!$B$1:$T$1001,MATCH("Min",PlayingTime!$B$2:$T$2,0),0),0)</f>
        <v>0</v>
      </c>
      <c r="K456" s="23">
        <f>IFERROR(VLOOKUP(D456,PlayingTime!$B$1:$T$1001,MATCH("Min",PlayingTime!$B$2:$T$2,0),0),0)</f>
        <v>0</v>
      </c>
      <c r="L456" s="93">
        <f>IFERROR(VLOOKUP($E456,OLD!$Q$1:$DZ$1000,MATCH("minutes",OLD!$Q$1:$DZ$1,0),0),0)</f>
        <v>2532</v>
      </c>
      <c r="M456" s="22">
        <f>IFERROR(VLOOKUP(A456,#REF!,MATCH("xG",#REF!,0),0),0)</f>
        <v>0</v>
      </c>
      <c r="N456" s="22">
        <f>IFERROR(VLOOKUP(B456,#REF!,MATCH("xG",#REF!,0),0),0)</f>
        <v>0</v>
      </c>
      <c r="O456" s="22">
        <f>IFERROR(VLOOKUP(C456,#REF!,MATCH("xG",#REF!,0),0),0)</f>
        <v>0</v>
      </c>
      <c r="P456" s="22">
        <f>IFERROR(VLOOKUP(D456,#REF!,MATCH("xG",#REF!,0),0),0)</f>
        <v>0</v>
      </c>
      <c r="Q456" s="92">
        <f>IFERROR(VLOOKUP($E456,OLD!$Q$1:$DZ$1000,MATCH("expected_goals",OLD!$Q$1:$DZ$1,0),0),0)</f>
        <v>1.71</v>
      </c>
      <c r="R456" s="22">
        <f>IFERROR(VLOOKUP(A456,#REF!,MATCH("xAG",#REF!,0),0),0)</f>
        <v>0</v>
      </c>
      <c r="S456" s="22">
        <f>IFERROR(VLOOKUP(B456,#REF!,MATCH("xAG",#REF!,0),0),0)</f>
        <v>0</v>
      </c>
      <c r="T456" s="22">
        <f>IFERROR(VLOOKUP(C456,#REF!,MATCH("xAG",#REF!,0),0),0)</f>
        <v>0</v>
      </c>
      <c r="U456" s="22">
        <f>IFERROR(VLOOKUP(D456,#REF!,MATCH("xAG",#REF!,0),0),0)</f>
        <v>0</v>
      </c>
      <c r="V456" s="92">
        <f>IFERROR(VLOOKUP($E456,OLD!$Q$1:$DZ$1000,MATCH("expected_assists",OLD!$Q$1:$DZ$1,0),0),0)</f>
        <v>0.35</v>
      </c>
      <c r="W456" s="93">
        <f>IFERROR(VLOOKUP($E456,OLD!$Q$1:$DZ$1000,MATCH("total_points",OLD!$Q$1:$DZ$1,0),0),0)</f>
        <v>103</v>
      </c>
      <c r="X456" s="27">
        <f>IFERROR(VLOOKUP(E456,OLD!$Q$1:$BZ$1000,MATCH("defensive_contribution",OLD!$Q$1:$BZ$1,0),0),"")</f>
        <v>205</v>
      </c>
      <c r="Z456" s="26" t="str">
        <f>API!O456&amp;" "&amp;API!Y456</f>
        <v>0 FALSE</v>
      </c>
      <c r="AA456" s="26">
        <f>API!AF456</f>
        <v>4</v>
      </c>
    </row>
    <row r="457" spans="1:27">
      <c r="A457" s="22" t="str">
        <f>IF([1]FINAL!A457=0,"",[1]FINAL!A457)</f>
        <v>Ezri Konsa Ngoyo</v>
      </c>
      <c r="B457" s="22" t="str">
        <f>IF([1]FINAL!C457=0,"",[1]FINAL!C457)</f>
        <v>Konsa</v>
      </c>
      <c r="C457" s="22" t="str">
        <f>IF([1]FINAL!E457=0,"",[1]FINAL!E457)</f>
        <v>Ezri Konsa</v>
      </c>
      <c r="D457" s="22" t="str">
        <f>IF([1]FINAL!G457=0,"",[1]FINAL!G457)</f>
        <v/>
      </c>
      <c r="E457" s="85">
        <f>[1]FINAL!$AO457</f>
        <v>31</v>
      </c>
      <c r="F457" s="26" t="str">
        <f>[1]FINAL!$V457</f>
        <v>AVL</v>
      </c>
      <c r="G457" s="27">
        <f>IFERROR(VLOOKUP($F457,Table2!$B$1:$C$21,MATCH("MP",Table2!$B$1:$C$1,0),0),"")</f>
        <v>38</v>
      </c>
      <c r="H457" s="23">
        <f>IFERROR(VLOOKUP(A457,PlayingTime!$B$1:$T$1001,MATCH("Min",PlayingTime!$B$2:$T$2,0),0),0)</f>
        <v>0</v>
      </c>
      <c r="I457" s="23">
        <f>IFERROR(VLOOKUP(B457,PlayingTime!$B$1:$T$1001,MATCH("Min",PlayingTime!$B$2:$T$2,0),0),0)</f>
        <v>0</v>
      </c>
      <c r="J457" s="23">
        <f>IFERROR(VLOOKUP(C457,PlayingTime!$B$1:$T$1001,MATCH("Min",PlayingTime!$B$2:$T$2,0),0),0)</f>
        <v>3035</v>
      </c>
      <c r="K457" s="23">
        <f>IFERROR(VLOOKUP(D457,PlayingTime!$B$1:$T$1001,MATCH("Min",PlayingTime!$B$2:$T$2,0),0),0)</f>
        <v>0</v>
      </c>
      <c r="L457" s="93">
        <f>IFERROR(VLOOKUP($E457,OLD!$Q$1:$DZ$1000,MATCH("minutes",OLD!$Q$1:$DZ$1,0),0),0)</f>
        <v>3035</v>
      </c>
      <c r="M457" s="22">
        <f>IFERROR(VLOOKUP(A457,#REF!,MATCH("xG",#REF!,0),0),0)</f>
        <v>0</v>
      </c>
      <c r="N457" s="22">
        <f>IFERROR(VLOOKUP(B457,#REF!,MATCH("xG",#REF!,0),0),0)</f>
        <v>0</v>
      </c>
      <c r="O457" s="22">
        <f>IFERROR(VLOOKUP(C457,#REF!,MATCH("xG",#REF!,0),0),0)</f>
        <v>0</v>
      </c>
      <c r="P457" s="22">
        <f>IFERROR(VLOOKUP(D457,#REF!,MATCH("xG",#REF!,0),0),0)</f>
        <v>0</v>
      </c>
      <c r="Q457" s="92">
        <f>IFERROR(VLOOKUP($E457,OLD!$Q$1:$DZ$1000,MATCH("expected_goals",OLD!$Q$1:$DZ$1,0),0),0)</f>
        <v>1.27</v>
      </c>
      <c r="R457" s="22">
        <f>IFERROR(VLOOKUP(A457,#REF!,MATCH("xAG",#REF!,0),0),0)</f>
        <v>0</v>
      </c>
      <c r="S457" s="22">
        <f>IFERROR(VLOOKUP(B457,#REF!,MATCH("xAG",#REF!,0),0),0)</f>
        <v>0</v>
      </c>
      <c r="T457" s="22">
        <f>IFERROR(VLOOKUP(C457,#REF!,MATCH("xAG",#REF!,0),0),0)</f>
        <v>0</v>
      </c>
      <c r="U457" s="22">
        <f>IFERROR(VLOOKUP(D457,#REF!,MATCH("xAG",#REF!,0),0),0)</f>
        <v>0</v>
      </c>
      <c r="V457" s="92">
        <f>IFERROR(VLOOKUP($E457,OLD!$Q$1:$DZ$1000,MATCH("expected_assists",OLD!$Q$1:$DZ$1,0),0),0)</f>
        <v>0.59</v>
      </c>
      <c r="W457" s="93">
        <f>IFERROR(VLOOKUP($E457,OLD!$Q$1:$DZ$1000,MATCH("total_points",OLD!$Q$1:$DZ$1,0),0),0)</f>
        <v>100</v>
      </c>
      <c r="X457" s="27">
        <f>IFERROR(VLOOKUP(E457,OLD!$Q$1:$BZ$1000,MATCH("defensive_contribution",OLD!$Q$1:$BZ$1,0),0),"")</f>
        <v>196</v>
      </c>
      <c r="Z457" s="26" t="str">
        <f>API!O457&amp;" "&amp;API!Y457</f>
        <v>0 FALSE</v>
      </c>
      <c r="AA457" s="26">
        <f>API!AF457</f>
        <v>4</v>
      </c>
    </row>
    <row r="458" spans="1:27">
      <c r="A458" s="22" t="str">
        <f>IF([1]FINAL!A458=0,"",[1]FINAL!A458)</f>
        <v>Lewis Dunk</v>
      </c>
      <c r="B458" s="22" t="str">
        <f>IF([1]FINAL!C458=0,"",[1]FINAL!C458)</f>
        <v>Dunk</v>
      </c>
      <c r="C458" s="22" t="str">
        <f>IF([1]FINAL!E458=0,"",[1]FINAL!E458)</f>
        <v/>
      </c>
      <c r="D458" s="22" t="str">
        <f>IF([1]FINAL!G458=0,"",[1]FINAL!G458)</f>
        <v/>
      </c>
      <c r="E458" s="85">
        <f>[1]FINAL!$AO458</f>
        <v>116</v>
      </c>
      <c r="F458" s="26" t="str">
        <f>[1]FINAL!$V458</f>
        <v>BHA</v>
      </c>
      <c r="G458" s="27">
        <f>IFERROR(VLOOKUP($F458,Table2!$B$1:$C$21,MATCH("MP",Table2!$B$1:$C$1,0),0),"")</f>
        <v>38</v>
      </c>
      <c r="H458" s="23">
        <f>IFERROR(VLOOKUP(A458,PlayingTime!$B$1:$T$1001,MATCH("Min",PlayingTime!$B$2:$T$2,0),0),0)</f>
        <v>2838</v>
      </c>
      <c r="I458" s="23">
        <f>IFERROR(VLOOKUP(B458,PlayingTime!$B$1:$T$1001,MATCH("Min",PlayingTime!$B$2:$T$2,0),0),0)</f>
        <v>0</v>
      </c>
      <c r="J458" s="23">
        <f>IFERROR(VLOOKUP(C458,PlayingTime!$B$1:$T$1001,MATCH("Min",PlayingTime!$B$2:$T$2,0),0),0)</f>
        <v>0</v>
      </c>
      <c r="K458" s="23">
        <f>IFERROR(VLOOKUP(D458,PlayingTime!$B$1:$T$1001,MATCH("Min",PlayingTime!$B$2:$T$2,0),0),0)</f>
        <v>0</v>
      </c>
      <c r="L458" s="93">
        <f>IFERROR(VLOOKUP($E458,OLD!$Q$1:$DZ$1000,MATCH("minutes",OLD!$Q$1:$DZ$1,0),0),0)</f>
        <v>2837</v>
      </c>
      <c r="M458" s="22">
        <f>IFERROR(VLOOKUP(A458,#REF!,MATCH("xG",#REF!,0),0),0)</f>
        <v>0</v>
      </c>
      <c r="N458" s="22">
        <f>IFERROR(VLOOKUP(B458,#REF!,MATCH("xG",#REF!,0),0),0)</f>
        <v>0</v>
      </c>
      <c r="O458" s="22">
        <f>IFERROR(VLOOKUP(C458,#REF!,MATCH("xG",#REF!,0),0),0)</f>
        <v>0</v>
      </c>
      <c r="P458" s="22">
        <f>IFERROR(VLOOKUP(D458,#REF!,MATCH("xG",#REF!,0),0),0)</f>
        <v>0</v>
      </c>
      <c r="Q458" s="92">
        <f>IFERROR(VLOOKUP($E458,OLD!$Q$1:$DZ$1000,MATCH("expected_goals",OLD!$Q$1:$DZ$1,0),0),0)</f>
        <v>1.83</v>
      </c>
      <c r="R458" s="22">
        <f>IFERROR(VLOOKUP(A458,#REF!,MATCH("xAG",#REF!,0),0),0)</f>
        <v>0</v>
      </c>
      <c r="S458" s="22">
        <f>IFERROR(VLOOKUP(B458,#REF!,MATCH("xAG",#REF!,0),0),0)</f>
        <v>0</v>
      </c>
      <c r="T458" s="22">
        <f>IFERROR(VLOOKUP(C458,#REF!,MATCH("xAG",#REF!,0),0),0)</f>
        <v>0</v>
      </c>
      <c r="U458" s="22">
        <f>IFERROR(VLOOKUP(D458,#REF!,MATCH("xAG",#REF!,0),0),0)</f>
        <v>0</v>
      </c>
      <c r="V458" s="92">
        <f>IFERROR(VLOOKUP($E458,OLD!$Q$1:$DZ$1000,MATCH("expected_assists",OLD!$Q$1:$DZ$1,0),0),0)</f>
        <v>0.56000000000000005</v>
      </c>
      <c r="W458" s="93">
        <f>IFERROR(VLOOKUP($E458,OLD!$Q$1:$DZ$1000,MATCH("total_points",OLD!$Q$1:$DZ$1,0),0),0)</f>
        <v>100</v>
      </c>
      <c r="X458" s="27">
        <f>IFERROR(VLOOKUP(E458,OLD!$Q$1:$BZ$1000,MATCH("defensive_contribution",OLD!$Q$1:$BZ$1,0),0),"")</f>
        <v>231</v>
      </c>
      <c r="Z458" s="26" t="str">
        <f>API!O458&amp;" "&amp;API!Y458</f>
        <v>0 FALSE</v>
      </c>
      <c r="AA458" s="26">
        <f>API!AF458</f>
        <v>4</v>
      </c>
    </row>
    <row r="459" spans="1:27">
      <c r="A459" s="22" t="str">
        <f>IF([1]FINAL!A459=0,"",[1]FINAL!A459)</f>
        <v>Lucas Digne</v>
      </c>
      <c r="B459" s="22" t="str">
        <f>IF([1]FINAL!C459=0,"",[1]FINAL!C459)</f>
        <v>Digne</v>
      </c>
      <c r="C459" s="22" t="str">
        <f>IF([1]FINAL!E459=0,"",[1]FINAL!E459)</f>
        <v/>
      </c>
      <c r="D459" s="22" t="str">
        <f>IF([1]FINAL!G459=0,"",[1]FINAL!G459)</f>
        <v/>
      </c>
      <c r="E459" s="85">
        <f>[1]FINAL!$AO459</f>
        <v>30</v>
      </c>
      <c r="F459" s="26" t="str">
        <f>[1]FINAL!$V459</f>
        <v>AVL</v>
      </c>
      <c r="G459" s="27">
        <f>IFERROR(VLOOKUP($F459,Table2!$B$1:$C$21,MATCH("MP",Table2!$B$1:$C$1,0),0),"")</f>
        <v>38</v>
      </c>
      <c r="H459" s="23">
        <f>IFERROR(VLOOKUP(A459,PlayingTime!$B$1:$T$1001,MATCH("Min",PlayingTime!$B$2:$T$2,0),0),0)</f>
        <v>1852</v>
      </c>
      <c r="I459" s="23">
        <f>IFERROR(VLOOKUP(B459,PlayingTime!$B$1:$T$1001,MATCH("Min",PlayingTime!$B$2:$T$2,0),0),0)</f>
        <v>0</v>
      </c>
      <c r="J459" s="23">
        <f>IFERROR(VLOOKUP(C459,PlayingTime!$B$1:$T$1001,MATCH("Min",PlayingTime!$B$2:$T$2,0),0),0)</f>
        <v>0</v>
      </c>
      <c r="K459" s="23">
        <f>IFERROR(VLOOKUP(D459,PlayingTime!$B$1:$T$1001,MATCH("Min",PlayingTime!$B$2:$T$2,0),0),0)</f>
        <v>0</v>
      </c>
      <c r="L459" s="93">
        <f>IFERROR(VLOOKUP($E459,OLD!$Q$1:$DZ$1000,MATCH("minutes",OLD!$Q$1:$DZ$1,0),0),0)</f>
        <v>1842</v>
      </c>
      <c r="M459" s="22">
        <f>IFERROR(VLOOKUP(A459,#REF!,MATCH("xG",#REF!,0),0),0)</f>
        <v>0</v>
      </c>
      <c r="N459" s="22">
        <f>IFERROR(VLOOKUP(B459,#REF!,MATCH("xG",#REF!,0),0),0)</f>
        <v>0</v>
      </c>
      <c r="O459" s="22">
        <f>IFERROR(VLOOKUP(C459,#REF!,MATCH("xG",#REF!,0),0),0)</f>
        <v>0</v>
      </c>
      <c r="P459" s="22">
        <f>IFERROR(VLOOKUP(D459,#REF!,MATCH("xG",#REF!,0),0),0)</f>
        <v>0</v>
      </c>
      <c r="Q459" s="92">
        <f>IFERROR(VLOOKUP($E459,OLD!$Q$1:$DZ$1000,MATCH("expected_goals",OLD!$Q$1:$DZ$1,0),0),0)</f>
        <v>0.67</v>
      </c>
      <c r="R459" s="22">
        <f>IFERROR(VLOOKUP(A459,#REF!,MATCH("xAG",#REF!,0),0),0)</f>
        <v>0</v>
      </c>
      <c r="S459" s="22">
        <f>IFERROR(VLOOKUP(B459,#REF!,MATCH("xAG",#REF!,0),0),0)</f>
        <v>0</v>
      </c>
      <c r="T459" s="22">
        <f>IFERROR(VLOOKUP(C459,#REF!,MATCH("xAG",#REF!,0),0),0)</f>
        <v>0</v>
      </c>
      <c r="U459" s="22">
        <f>IFERROR(VLOOKUP(D459,#REF!,MATCH("xAG",#REF!,0),0),0)</f>
        <v>0</v>
      </c>
      <c r="V459" s="92">
        <f>IFERROR(VLOOKUP($E459,OLD!$Q$1:$DZ$1000,MATCH("expected_assists",OLD!$Q$1:$DZ$1,0),0),0)</f>
        <v>3.28</v>
      </c>
      <c r="W459" s="93">
        <f>IFERROR(VLOOKUP($E459,OLD!$Q$1:$DZ$1000,MATCH("total_points",OLD!$Q$1:$DZ$1,0),0),0)</f>
        <v>97</v>
      </c>
      <c r="X459" s="27">
        <f>IFERROR(VLOOKUP(E459,OLD!$Q$1:$BZ$1000,MATCH("defensive_contribution",OLD!$Q$1:$BZ$1,0),0),"")</f>
        <v>113</v>
      </c>
      <c r="Z459" s="26" t="str">
        <f>API!O459&amp;" "&amp;API!Y459</f>
        <v>0 FALSE</v>
      </c>
      <c r="AA459" s="26">
        <f>API!AF459</f>
        <v>4</v>
      </c>
    </row>
    <row r="460" spans="1:27">
      <c r="A460" s="22" t="str">
        <f>IF([1]FINAL!A460=0,"",[1]FINAL!A460)</f>
        <v>Jayden Bogle</v>
      </c>
      <c r="B460" s="22" t="str">
        <f>IF([1]FINAL!C460=0,"",[1]FINAL!C460)</f>
        <v>Bogle</v>
      </c>
      <c r="C460" s="22" t="str">
        <f>IF([1]FINAL!E460=0,"",[1]FINAL!E460)</f>
        <v/>
      </c>
      <c r="D460" s="22" t="str">
        <f>IF([1]FINAL!G460=0,"",[1]FINAL!G460)</f>
        <v/>
      </c>
      <c r="E460" s="85">
        <f>[1]FINAL!$AO460</f>
        <v>330</v>
      </c>
      <c r="F460" s="26" t="str">
        <f>[1]FINAL!$V460</f>
        <v>LEE</v>
      </c>
      <c r="G460" s="27">
        <f>IFERROR(VLOOKUP($F460,Table2!$B$1:$C$21,MATCH("MP",Table2!$B$1:$C$1,0),0),"")</f>
        <v>38</v>
      </c>
      <c r="H460" s="23">
        <f>IFERROR(VLOOKUP(A460,PlayingTime!$B$1:$T$1001,MATCH("Min",PlayingTime!$B$2:$T$2,0),0),0)</f>
        <v>2793</v>
      </c>
      <c r="I460" s="23">
        <f>IFERROR(VLOOKUP(B460,PlayingTime!$B$1:$T$1001,MATCH("Min",PlayingTime!$B$2:$T$2,0),0),0)</f>
        <v>0</v>
      </c>
      <c r="J460" s="23">
        <f>IFERROR(VLOOKUP(C460,PlayingTime!$B$1:$T$1001,MATCH("Min",PlayingTime!$B$2:$T$2,0),0),0)</f>
        <v>0</v>
      </c>
      <c r="K460" s="23">
        <f>IFERROR(VLOOKUP(D460,PlayingTime!$B$1:$T$1001,MATCH("Min",PlayingTime!$B$2:$T$2,0),0),0)</f>
        <v>0</v>
      </c>
      <c r="L460" s="93">
        <f>IFERROR(VLOOKUP($E460,OLD!$Q$1:$DZ$1000,MATCH("minutes",OLD!$Q$1:$DZ$1,0),0),0)</f>
        <v>2795</v>
      </c>
      <c r="M460" s="22">
        <f>IFERROR(VLOOKUP(A460,#REF!,MATCH("xG",#REF!,0),0),0)</f>
        <v>0</v>
      </c>
      <c r="N460" s="22">
        <f>IFERROR(VLOOKUP(B460,#REF!,MATCH("xG",#REF!,0),0),0)</f>
        <v>0</v>
      </c>
      <c r="O460" s="22">
        <f>IFERROR(VLOOKUP(C460,#REF!,MATCH("xG",#REF!,0),0),0)</f>
        <v>0</v>
      </c>
      <c r="P460" s="22">
        <f>IFERROR(VLOOKUP(D460,#REF!,MATCH("xG",#REF!,0),0),0)</f>
        <v>0</v>
      </c>
      <c r="Q460" s="92">
        <f>IFERROR(VLOOKUP($E460,OLD!$Q$1:$DZ$1000,MATCH("expected_goals",OLD!$Q$1:$DZ$1,0),0),0)</f>
        <v>2.08</v>
      </c>
      <c r="R460" s="22">
        <f>IFERROR(VLOOKUP(A460,#REF!,MATCH("xAG",#REF!,0),0),0)</f>
        <v>0</v>
      </c>
      <c r="S460" s="22">
        <f>IFERROR(VLOOKUP(B460,#REF!,MATCH("xAG",#REF!,0),0),0)</f>
        <v>0</v>
      </c>
      <c r="T460" s="22">
        <f>IFERROR(VLOOKUP(C460,#REF!,MATCH("xAG",#REF!,0),0),0)</f>
        <v>0</v>
      </c>
      <c r="U460" s="22">
        <f>IFERROR(VLOOKUP(D460,#REF!,MATCH("xAG",#REF!,0),0),0)</f>
        <v>0</v>
      </c>
      <c r="V460" s="92">
        <f>IFERROR(VLOOKUP($E460,OLD!$Q$1:$DZ$1000,MATCH("expected_assists",OLD!$Q$1:$DZ$1,0),0),0)</f>
        <v>3.11</v>
      </c>
      <c r="W460" s="93">
        <f>IFERROR(VLOOKUP($E460,OLD!$Q$1:$DZ$1000,MATCH("total_points",OLD!$Q$1:$DZ$1,0),0),0)</f>
        <v>96</v>
      </c>
      <c r="X460" s="27">
        <f>IFERROR(VLOOKUP(E460,OLD!$Q$1:$BZ$1000,MATCH("defensive_contribution",OLD!$Q$1:$BZ$1,0),0),"")</f>
        <v>178</v>
      </c>
      <c r="Z460" s="26" t="str">
        <f>API!O460&amp;" "&amp;API!Y460</f>
        <v>0 FALSE</v>
      </c>
      <c r="AA460" s="26">
        <f>API!AF460</f>
        <v>4</v>
      </c>
    </row>
    <row r="461" spans="1:27">
      <c r="A461" s="22" t="str">
        <f>IF([1]FINAL!A461=0,"",[1]FINAL!A461)</f>
        <v>Ryan Sessegnon</v>
      </c>
      <c r="B461" s="22" t="str">
        <f>IF([1]FINAL!C461=0,"",[1]FINAL!C461)</f>
        <v>Sessegnon</v>
      </c>
      <c r="C461" s="22" t="str">
        <f>IF([1]FINAL!E461=0,"",[1]FINAL!E461)</f>
        <v/>
      </c>
      <c r="D461" s="22" t="str">
        <f>IF([1]FINAL!G461=0,"",[1]FINAL!G461)</f>
        <v/>
      </c>
      <c r="E461" s="85">
        <f>[1]FINAL!$AO461</f>
        <v>269</v>
      </c>
      <c r="F461" s="26" t="str">
        <f>[1]FINAL!$V461</f>
        <v>FUL</v>
      </c>
      <c r="G461" s="27">
        <f>IFERROR(VLOOKUP($F461,Table2!$B$1:$C$21,MATCH("MP",Table2!$B$1:$C$1,0),0),"")</f>
        <v>38</v>
      </c>
      <c r="H461" s="23">
        <f>IFERROR(VLOOKUP(A461,PlayingTime!$B$1:$T$1001,MATCH("Min",PlayingTime!$B$2:$T$2,0),0),0)</f>
        <v>1823</v>
      </c>
      <c r="I461" s="23">
        <f>IFERROR(VLOOKUP(B461,PlayingTime!$B$1:$T$1001,MATCH("Min",PlayingTime!$B$2:$T$2,0),0),0)</f>
        <v>0</v>
      </c>
      <c r="J461" s="23">
        <f>IFERROR(VLOOKUP(C461,PlayingTime!$B$1:$T$1001,MATCH("Min",PlayingTime!$B$2:$T$2,0),0),0)</f>
        <v>0</v>
      </c>
      <c r="K461" s="23">
        <f>IFERROR(VLOOKUP(D461,PlayingTime!$B$1:$T$1001,MATCH("Min",PlayingTime!$B$2:$T$2,0),0),0)</f>
        <v>0</v>
      </c>
      <c r="L461" s="93">
        <f>IFERROR(VLOOKUP($E461,OLD!$Q$1:$DZ$1000,MATCH("minutes",OLD!$Q$1:$DZ$1,0),0),0)</f>
        <v>1816</v>
      </c>
      <c r="M461" s="22">
        <f>IFERROR(VLOOKUP(A461,#REF!,MATCH("xG",#REF!,0),0),0)</f>
        <v>0</v>
      </c>
      <c r="N461" s="22">
        <f>IFERROR(VLOOKUP(B461,#REF!,MATCH("xG",#REF!,0),0),0)</f>
        <v>0</v>
      </c>
      <c r="O461" s="22">
        <f>IFERROR(VLOOKUP(C461,#REF!,MATCH("xG",#REF!,0),0),0)</f>
        <v>0</v>
      </c>
      <c r="P461" s="22">
        <f>IFERROR(VLOOKUP(D461,#REF!,MATCH("xG",#REF!,0),0),0)</f>
        <v>0</v>
      </c>
      <c r="Q461" s="92">
        <f>IFERROR(VLOOKUP($E461,OLD!$Q$1:$DZ$1000,MATCH("expected_goals",OLD!$Q$1:$DZ$1,0),0),0)</f>
        <v>1.6</v>
      </c>
      <c r="R461" s="22">
        <f>IFERROR(VLOOKUP(A461,#REF!,MATCH("xAG",#REF!,0),0),0)</f>
        <v>0</v>
      </c>
      <c r="S461" s="22">
        <f>IFERROR(VLOOKUP(B461,#REF!,MATCH("xAG",#REF!,0),0),0)</f>
        <v>0</v>
      </c>
      <c r="T461" s="22">
        <f>IFERROR(VLOOKUP(C461,#REF!,MATCH("xAG",#REF!,0),0),0)</f>
        <v>0</v>
      </c>
      <c r="U461" s="22">
        <f>IFERROR(VLOOKUP(D461,#REF!,MATCH("xAG",#REF!,0),0),0)</f>
        <v>0</v>
      </c>
      <c r="V461" s="92">
        <f>IFERROR(VLOOKUP($E461,OLD!$Q$1:$DZ$1000,MATCH("expected_assists",OLD!$Q$1:$DZ$1,0),0),0)</f>
        <v>1.8</v>
      </c>
      <c r="W461" s="93">
        <f>IFERROR(VLOOKUP($E461,OLD!$Q$1:$DZ$1000,MATCH("total_points",OLD!$Q$1:$DZ$1,0),0),0)</f>
        <v>95</v>
      </c>
      <c r="X461" s="27">
        <f>IFERROR(VLOOKUP(E461,OLD!$Q$1:$BZ$1000,MATCH("defensive_contribution",OLD!$Q$1:$BZ$1,0),0),"")</f>
        <v>218</v>
      </c>
      <c r="Z461" s="26" t="str">
        <f>API!O461&amp;" "&amp;API!Y461</f>
        <v>0 FALSE</v>
      </c>
      <c r="AA461" s="26">
        <f>API!AF461</f>
        <v>4</v>
      </c>
    </row>
    <row r="462" spans="1:27">
      <c r="A462" s="22" t="str">
        <f>IF([1]FINAL!A462=0,"",[1]FINAL!A462)</f>
        <v>Vitalii Mykolenko</v>
      </c>
      <c r="B462" s="22" t="str">
        <f>IF([1]FINAL!C462=0,"",[1]FINAL!C462)</f>
        <v>Mykolenko</v>
      </c>
      <c r="C462" s="22" t="str">
        <f>IF([1]FINAL!E462=0,"",[1]FINAL!E462)</f>
        <v>Vitaliy Mykolenko</v>
      </c>
      <c r="D462" s="22" t="str">
        <f>IF([1]FINAL!G462=0,"",[1]FINAL!G462)</f>
        <v/>
      </c>
      <c r="E462" s="85">
        <f>[1]FINAL!$AO462</f>
        <v>233</v>
      </c>
      <c r="F462" s="26" t="str">
        <f>[1]FINAL!$V462</f>
        <v>EVE</v>
      </c>
      <c r="G462" s="27">
        <f>IFERROR(VLOOKUP($F462,Table2!$B$1:$C$21,MATCH("MP",Table2!$B$1:$C$1,0),0),"")</f>
        <v>38</v>
      </c>
      <c r="H462" s="23">
        <f>IFERROR(VLOOKUP(A462,PlayingTime!$B$1:$T$1001,MATCH("Min",PlayingTime!$B$2:$T$2,0),0),0)</f>
        <v>0</v>
      </c>
      <c r="I462" s="23">
        <f>IFERROR(VLOOKUP(B462,PlayingTime!$B$1:$T$1001,MATCH("Min",PlayingTime!$B$2:$T$2,0),0),0)</f>
        <v>0</v>
      </c>
      <c r="J462" s="23">
        <f>IFERROR(VLOOKUP(C462,PlayingTime!$B$1:$T$1001,MATCH("Min",PlayingTime!$B$2:$T$2,0),0),0)</f>
        <v>2958</v>
      </c>
      <c r="K462" s="23">
        <f>IFERROR(VLOOKUP(D462,PlayingTime!$B$1:$T$1001,MATCH("Min",PlayingTime!$B$2:$T$2,0),0),0)</f>
        <v>0</v>
      </c>
      <c r="L462" s="93">
        <f>IFERROR(VLOOKUP($E462,OLD!$Q$1:$DZ$1000,MATCH("minutes",OLD!$Q$1:$DZ$1,0),0),0)</f>
        <v>2959</v>
      </c>
      <c r="M462" s="22">
        <f>IFERROR(VLOOKUP(A462,#REF!,MATCH("xG",#REF!,0),0),0)</f>
        <v>0</v>
      </c>
      <c r="N462" s="22">
        <f>IFERROR(VLOOKUP(B462,#REF!,MATCH("xG",#REF!,0),0),0)</f>
        <v>0</v>
      </c>
      <c r="O462" s="22">
        <f>IFERROR(VLOOKUP(C462,#REF!,MATCH("xG",#REF!,0),0),0)</f>
        <v>0</v>
      </c>
      <c r="P462" s="22">
        <f>IFERROR(VLOOKUP(D462,#REF!,MATCH("xG",#REF!,0),0),0)</f>
        <v>0</v>
      </c>
      <c r="Q462" s="92">
        <f>IFERROR(VLOOKUP($E462,OLD!$Q$1:$DZ$1000,MATCH("expected_goals",OLD!$Q$1:$DZ$1,0),0),0)</f>
        <v>0.28000000000000003</v>
      </c>
      <c r="R462" s="22">
        <f>IFERROR(VLOOKUP(A462,#REF!,MATCH("xAG",#REF!,0),0),0)</f>
        <v>0</v>
      </c>
      <c r="S462" s="22">
        <f>IFERROR(VLOOKUP(B462,#REF!,MATCH("xAG",#REF!,0),0),0)</f>
        <v>0</v>
      </c>
      <c r="T462" s="22">
        <f>IFERROR(VLOOKUP(C462,#REF!,MATCH("xAG",#REF!,0),0),0)</f>
        <v>0</v>
      </c>
      <c r="U462" s="22">
        <f>IFERROR(VLOOKUP(D462,#REF!,MATCH("xAG",#REF!,0),0),0)</f>
        <v>0</v>
      </c>
      <c r="V462" s="92">
        <f>IFERROR(VLOOKUP($E462,OLD!$Q$1:$DZ$1000,MATCH("expected_assists",OLD!$Q$1:$DZ$1,0),0),0)</f>
        <v>2.46</v>
      </c>
      <c r="W462" s="93">
        <f>IFERROR(VLOOKUP($E462,OLD!$Q$1:$DZ$1000,MATCH("total_points",OLD!$Q$1:$DZ$1,0),0),0)</f>
        <v>95</v>
      </c>
      <c r="X462" s="27">
        <f>IFERROR(VLOOKUP(E462,OLD!$Q$1:$BZ$1000,MATCH("defensive_contribution",OLD!$Q$1:$BZ$1,0),0),"")</f>
        <v>231</v>
      </c>
      <c r="Z462" s="26" t="str">
        <f>API!O462&amp;" "&amp;API!Y462</f>
        <v>0 FALSE</v>
      </c>
      <c r="AA462" s="26">
        <f>API!AF462</f>
        <v>4</v>
      </c>
    </row>
    <row r="463" spans="1:27">
      <c r="A463" s="22" t="str">
        <f>IF([1]FINAL!A463=0,"",[1]FINAL!A463)</f>
        <v>James Justin</v>
      </c>
      <c r="B463" s="22" t="str">
        <f>IF([1]FINAL!C463=0,"",[1]FINAL!C463)</f>
        <v>Justin</v>
      </c>
      <c r="C463" s="22" t="str">
        <f>IF([1]FINAL!E463=0,"",[1]FINAL!E463)</f>
        <v/>
      </c>
      <c r="D463" s="22" t="str">
        <f>IF([1]FINAL!G463=0,"",[1]FINAL!G463)</f>
        <v/>
      </c>
      <c r="E463" s="85">
        <f>[1]FINAL!$AO463</f>
        <v>332</v>
      </c>
      <c r="F463" s="26" t="str">
        <f>[1]FINAL!$V463</f>
        <v>LEE</v>
      </c>
      <c r="G463" s="27">
        <f>IFERROR(VLOOKUP($F463,Table2!$B$1:$C$21,MATCH("MP",Table2!$B$1:$C$1,0),0),"")</f>
        <v>38</v>
      </c>
      <c r="H463" s="23">
        <f>IFERROR(VLOOKUP(A463,PlayingTime!$B$1:$T$1001,MATCH("Min",PlayingTime!$B$2:$T$2,0),0),0)</f>
        <v>1901</v>
      </c>
      <c r="I463" s="23">
        <f>IFERROR(VLOOKUP(B463,PlayingTime!$B$1:$T$1001,MATCH("Min",PlayingTime!$B$2:$T$2,0),0),0)</f>
        <v>0</v>
      </c>
      <c r="J463" s="23">
        <f>IFERROR(VLOOKUP(C463,PlayingTime!$B$1:$T$1001,MATCH("Min",PlayingTime!$B$2:$T$2,0),0),0)</f>
        <v>0</v>
      </c>
      <c r="K463" s="23">
        <f>IFERROR(VLOOKUP(D463,PlayingTime!$B$1:$T$1001,MATCH("Min",PlayingTime!$B$2:$T$2,0),0),0)</f>
        <v>0</v>
      </c>
      <c r="L463" s="93">
        <f>IFERROR(VLOOKUP($E463,OLD!$Q$1:$DZ$1000,MATCH("minutes",OLD!$Q$1:$DZ$1,0),0),0)</f>
        <v>1893</v>
      </c>
      <c r="M463" s="22">
        <f>IFERROR(VLOOKUP(A463,#REF!,MATCH("xG",#REF!,0),0),0)</f>
        <v>0</v>
      </c>
      <c r="N463" s="22">
        <f>IFERROR(VLOOKUP(B463,#REF!,MATCH("xG",#REF!,0),0),0)</f>
        <v>0</v>
      </c>
      <c r="O463" s="22">
        <f>IFERROR(VLOOKUP(C463,#REF!,MATCH("xG",#REF!,0),0),0)</f>
        <v>0</v>
      </c>
      <c r="P463" s="22">
        <f>IFERROR(VLOOKUP(D463,#REF!,MATCH("xG",#REF!,0),0),0)</f>
        <v>0</v>
      </c>
      <c r="Q463" s="92">
        <f>IFERROR(VLOOKUP($E463,OLD!$Q$1:$DZ$1000,MATCH("expected_goals",OLD!$Q$1:$DZ$1,0),0),0)</f>
        <v>1.83</v>
      </c>
      <c r="R463" s="22">
        <f>IFERROR(VLOOKUP(A463,#REF!,MATCH("xAG",#REF!,0),0),0)</f>
        <v>0</v>
      </c>
      <c r="S463" s="22">
        <f>IFERROR(VLOOKUP(B463,#REF!,MATCH("xAG",#REF!,0),0),0)</f>
        <v>0</v>
      </c>
      <c r="T463" s="22">
        <f>IFERROR(VLOOKUP(C463,#REF!,MATCH("xAG",#REF!,0),0),0)</f>
        <v>0</v>
      </c>
      <c r="U463" s="22">
        <f>IFERROR(VLOOKUP(D463,#REF!,MATCH("xAG",#REF!,0),0),0)</f>
        <v>0</v>
      </c>
      <c r="V463" s="92">
        <f>IFERROR(VLOOKUP($E463,OLD!$Q$1:$DZ$1000,MATCH("expected_assists",OLD!$Q$1:$DZ$1,0),0),0)</f>
        <v>1.1599999999999999</v>
      </c>
      <c r="W463" s="93">
        <f>IFERROR(VLOOKUP($E463,OLD!$Q$1:$DZ$1000,MATCH("total_points",OLD!$Q$1:$DZ$1,0),0),0)</f>
        <v>94</v>
      </c>
      <c r="X463" s="27">
        <f>IFERROR(VLOOKUP(E463,OLD!$Q$1:$BZ$1000,MATCH("defensive_contribution",OLD!$Q$1:$BZ$1,0),0),"")</f>
        <v>183</v>
      </c>
      <c r="Z463" s="26" t="str">
        <f>API!O463&amp;" "&amp;API!Y463</f>
        <v>0 FALSE</v>
      </c>
      <c r="AA463" s="26">
        <f>API!AF463</f>
        <v>4</v>
      </c>
    </row>
    <row r="464" spans="1:27">
      <c r="A464" s="22" t="str">
        <f>IF([1]FINAL!A464=0,"",[1]FINAL!A464)</f>
        <v>Maxim De Cuyper</v>
      </c>
      <c r="B464" s="22" t="str">
        <f>IF([1]FINAL!C464=0,"",[1]FINAL!C464)</f>
        <v>De Cuyper</v>
      </c>
      <c r="C464" s="22" t="str">
        <f>IF([1]FINAL!E464=0,"",[1]FINAL!E464)</f>
        <v/>
      </c>
      <c r="D464" s="22" t="str">
        <f>IF([1]FINAL!G464=0,"",[1]FINAL!G464)</f>
        <v/>
      </c>
      <c r="E464" s="85">
        <f>[1]FINAL!$AO464</f>
        <v>115</v>
      </c>
      <c r="F464" s="26" t="str">
        <f>[1]FINAL!$V464</f>
        <v>BHA</v>
      </c>
      <c r="G464" s="27">
        <f>IFERROR(VLOOKUP($F464,Table2!$B$1:$C$21,MATCH("MP",Table2!$B$1:$C$1,0),0),"")</f>
        <v>38</v>
      </c>
      <c r="H464" s="23">
        <f>IFERROR(VLOOKUP(A464,PlayingTime!$B$1:$T$1001,MATCH("Min",PlayingTime!$B$2:$T$2,0),0),0)</f>
        <v>1415</v>
      </c>
      <c r="I464" s="23">
        <f>IFERROR(VLOOKUP(B464,PlayingTime!$B$1:$T$1001,MATCH("Min",PlayingTime!$B$2:$T$2,0),0),0)</f>
        <v>0</v>
      </c>
      <c r="J464" s="23">
        <f>IFERROR(VLOOKUP(C464,PlayingTime!$B$1:$T$1001,MATCH("Min",PlayingTime!$B$2:$T$2,0),0),0)</f>
        <v>0</v>
      </c>
      <c r="K464" s="23">
        <f>IFERROR(VLOOKUP(D464,PlayingTime!$B$1:$T$1001,MATCH("Min",PlayingTime!$B$2:$T$2,0),0),0)</f>
        <v>0</v>
      </c>
      <c r="L464" s="93">
        <f>IFERROR(VLOOKUP($E464,OLD!$Q$1:$DZ$1000,MATCH("minutes",OLD!$Q$1:$DZ$1,0),0),0)</f>
        <v>1404</v>
      </c>
      <c r="M464" s="22">
        <f>IFERROR(VLOOKUP(A464,#REF!,MATCH("xG",#REF!,0),0),0)</f>
        <v>0</v>
      </c>
      <c r="N464" s="22">
        <f>IFERROR(VLOOKUP(B464,#REF!,MATCH("xG",#REF!,0),0),0)</f>
        <v>0</v>
      </c>
      <c r="O464" s="22">
        <f>IFERROR(VLOOKUP(C464,#REF!,MATCH("xG",#REF!,0),0),0)</f>
        <v>0</v>
      </c>
      <c r="P464" s="22">
        <f>IFERROR(VLOOKUP(D464,#REF!,MATCH("xG",#REF!,0),0),0)</f>
        <v>0</v>
      </c>
      <c r="Q464" s="92">
        <f>IFERROR(VLOOKUP($E464,OLD!$Q$1:$DZ$1000,MATCH("expected_goals",OLD!$Q$1:$DZ$1,0),0),0)</f>
        <v>1.66</v>
      </c>
      <c r="R464" s="22">
        <f>IFERROR(VLOOKUP(A464,#REF!,MATCH("xAG",#REF!,0),0),0)</f>
        <v>0</v>
      </c>
      <c r="S464" s="22">
        <f>IFERROR(VLOOKUP(B464,#REF!,MATCH("xAG",#REF!,0),0),0)</f>
        <v>0</v>
      </c>
      <c r="T464" s="22">
        <f>IFERROR(VLOOKUP(C464,#REF!,MATCH("xAG",#REF!,0),0),0)</f>
        <v>0</v>
      </c>
      <c r="U464" s="22">
        <f>IFERROR(VLOOKUP(D464,#REF!,MATCH("xAG",#REF!,0),0),0)</f>
        <v>0</v>
      </c>
      <c r="V464" s="92">
        <f>IFERROR(VLOOKUP($E464,OLD!$Q$1:$DZ$1000,MATCH("expected_assists",OLD!$Q$1:$DZ$1,0),0),0)</f>
        <v>4.08</v>
      </c>
      <c r="W464" s="93">
        <f>IFERROR(VLOOKUP($E464,OLD!$Q$1:$DZ$1000,MATCH("total_points",OLD!$Q$1:$DZ$1,0),0),0)</f>
        <v>84</v>
      </c>
      <c r="X464" s="27">
        <f>IFERROR(VLOOKUP(E464,OLD!$Q$1:$BZ$1000,MATCH("defensive_contribution",OLD!$Q$1:$BZ$1,0),0),"")</f>
        <v>64</v>
      </c>
      <c r="Z464" s="26" t="str">
        <f>API!O464&amp;" "&amp;API!Y464</f>
        <v>0 FALSE</v>
      </c>
      <c r="AA464" s="26">
        <f>API!AF464</f>
        <v>4</v>
      </c>
    </row>
    <row r="465" spans="1:27">
      <c r="A465" s="22" t="str">
        <f>IF([1]FINAL!A465=0,"",[1]FINAL!A465)</f>
        <v>Kenny Tete</v>
      </c>
      <c r="B465" s="22" t="str">
        <f>IF([1]FINAL!C465=0,"",[1]FINAL!C465)</f>
        <v>Tete</v>
      </c>
      <c r="C465" s="22" t="str">
        <f>IF([1]FINAL!E465=0,"",[1]FINAL!E465)</f>
        <v/>
      </c>
      <c r="D465" s="22" t="str">
        <f>IF([1]FINAL!G465=0,"",[1]FINAL!G465)</f>
        <v/>
      </c>
      <c r="E465" s="85">
        <f>[1]FINAL!$AO465</f>
        <v>256</v>
      </c>
      <c r="F465" s="26" t="str">
        <f>[1]FINAL!$V465</f>
        <v>FUL</v>
      </c>
      <c r="G465" s="27">
        <f>IFERROR(VLOOKUP($F465,Table2!$B$1:$C$21,MATCH("MP",Table2!$B$1:$C$1,0),0),"")</f>
        <v>38</v>
      </c>
      <c r="H465" s="23">
        <f>IFERROR(VLOOKUP(A465,PlayingTime!$B$1:$T$1001,MATCH("Min",PlayingTime!$B$2:$T$2,0),0),0)</f>
        <v>1791</v>
      </c>
      <c r="I465" s="23">
        <f>IFERROR(VLOOKUP(B465,PlayingTime!$B$1:$T$1001,MATCH("Min",PlayingTime!$B$2:$T$2,0),0),0)</f>
        <v>0</v>
      </c>
      <c r="J465" s="23">
        <f>IFERROR(VLOOKUP(C465,PlayingTime!$B$1:$T$1001,MATCH("Min",PlayingTime!$B$2:$T$2,0),0),0)</f>
        <v>0</v>
      </c>
      <c r="K465" s="23">
        <f>IFERROR(VLOOKUP(D465,PlayingTime!$B$1:$T$1001,MATCH("Min",PlayingTime!$B$2:$T$2,0),0),0)</f>
        <v>0</v>
      </c>
      <c r="L465" s="93">
        <f>IFERROR(VLOOKUP($E465,OLD!$Q$1:$DZ$1000,MATCH("minutes",OLD!$Q$1:$DZ$1,0),0),0)</f>
        <v>1791</v>
      </c>
      <c r="M465" s="22">
        <f>IFERROR(VLOOKUP(A465,#REF!,MATCH("xG",#REF!,0),0),0)</f>
        <v>0</v>
      </c>
      <c r="N465" s="22">
        <f>IFERROR(VLOOKUP(B465,#REF!,MATCH("xG",#REF!,0),0),0)</f>
        <v>0</v>
      </c>
      <c r="O465" s="22">
        <f>IFERROR(VLOOKUP(C465,#REF!,MATCH("xG",#REF!,0),0),0)</f>
        <v>0</v>
      </c>
      <c r="P465" s="22">
        <f>IFERROR(VLOOKUP(D465,#REF!,MATCH("xG",#REF!,0),0),0)</f>
        <v>0</v>
      </c>
      <c r="Q465" s="92">
        <f>IFERROR(VLOOKUP($E465,OLD!$Q$1:$DZ$1000,MATCH("expected_goals",OLD!$Q$1:$DZ$1,0),0),0)</f>
        <v>0.92</v>
      </c>
      <c r="R465" s="22">
        <f>IFERROR(VLOOKUP(A465,#REF!,MATCH("xAG",#REF!,0),0),0)</f>
        <v>0</v>
      </c>
      <c r="S465" s="22">
        <f>IFERROR(VLOOKUP(B465,#REF!,MATCH("xAG",#REF!,0),0),0)</f>
        <v>0</v>
      </c>
      <c r="T465" s="22">
        <f>IFERROR(VLOOKUP(C465,#REF!,MATCH("xAG",#REF!,0),0),0)</f>
        <v>0</v>
      </c>
      <c r="U465" s="22">
        <f>IFERROR(VLOOKUP(D465,#REF!,MATCH("xAG",#REF!,0),0),0)</f>
        <v>0</v>
      </c>
      <c r="V465" s="92">
        <f>IFERROR(VLOOKUP($E465,OLD!$Q$1:$DZ$1000,MATCH("expected_assists",OLD!$Q$1:$DZ$1,0),0),0)</f>
        <v>1.46</v>
      </c>
      <c r="W465" s="93">
        <f>IFERROR(VLOOKUP($E465,OLD!$Q$1:$DZ$1000,MATCH("total_points",OLD!$Q$1:$DZ$1,0),0),0)</f>
        <v>81</v>
      </c>
      <c r="X465" s="27">
        <f>IFERROR(VLOOKUP(E465,OLD!$Q$1:$BZ$1000,MATCH("defensive_contribution",OLD!$Q$1:$BZ$1,0),0),"")</f>
        <v>165</v>
      </c>
      <c r="Z465" s="26" t="str">
        <f>API!O465&amp;" "&amp;API!Y465</f>
        <v>0 FALSE</v>
      </c>
      <c r="AA465" s="26">
        <f>API!AF465</f>
        <v>4</v>
      </c>
    </row>
    <row r="466" spans="1:27">
      <c r="A466" s="22" t="str">
        <f>IF([1]FINAL!A466=0,"",[1]FINAL!A466)</f>
        <v>Djed Spence</v>
      </c>
      <c r="B466" s="22" t="str">
        <f>IF([1]FINAL!C466=0,"",[1]FINAL!C466)</f>
        <v>Spence</v>
      </c>
      <c r="C466" s="22" t="str">
        <f>IF([1]FINAL!E466=0,"",[1]FINAL!E466)</f>
        <v/>
      </c>
      <c r="D466" s="22" t="str">
        <f>IF([1]FINAL!G466=0,"",[1]FINAL!G466)</f>
        <v/>
      </c>
      <c r="E466" s="85">
        <f>[1]FINAL!$AO466</f>
        <v>505</v>
      </c>
      <c r="F466" s="26" t="str">
        <f>[1]FINAL!$V466</f>
        <v>TOT</v>
      </c>
      <c r="G466" s="27">
        <f>IFERROR(VLOOKUP($F466,Table2!$B$1:$C$21,MATCH("MP",Table2!$B$1:$C$1,0),0),"")</f>
        <v>38</v>
      </c>
      <c r="H466" s="23">
        <f>IFERROR(VLOOKUP(A466,PlayingTime!$B$1:$T$1001,MATCH("Min",PlayingTime!$B$2:$T$2,0),0),0)</f>
        <v>2055</v>
      </c>
      <c r="I466" s="23">
        <f>IFERROR(VLOOKUP(B466,PlayingTime!$B$1:$T$1001,MATCH("Min",PlayingTime!$B$2:$T$2,0),0),0)</f>
        <v>0</v>
      </c>
      <c r="J466" s="23">
        <f>IFERROR(VLOOKUP(C466,PlayingTime!$B$1:$T$1001,MATCH("Min",PlayingTime!$B$2:$T$2,0),0),0)</f>
        <v>0</v>
      </c>
      <c r="K466" s="23">
        <f>IFERROR(VLOOKUP(D466,PlayingTime!$B$1:$T$1001,MATCH("Min",PlayingTime!$B$2:$T$2,0),0),0)</f>
        <v>0</v>
      </c>
      <c r="L466" s="93">
        <f>IFERROR(VLOOKUP($E466,OLD!$Q$1:$DZ$1000,MATCH("minutes",OLD!$Q$1:$DZ$1,0),0),0)</f>
        <v>2049</v>
      </c>
      <c r="M466" s="22">
        <f>IFERROR(VLOOKUP(A466,#REF!,MATCH("xG",#REF!,0),0),0)</f>
        <v>0</v>
      </c>
      <c r="N466" s="22">
        <f>IFERROR(VLOOKUP(B466,#REF!,MATCH("xG",#REF!,0),0),0)</f>
        <v>0</v>
      </c>
      <c r="O466" s="22">
        <f>IFERROR(VLOOKUP(C466,#REF!,MATCH("xG",#REF!,0),0),0)</f>
        <v>0</v>
      </c>
      <c r="P466" s="22">
        <f>IFERROR(VLOOKUP(D466,#REF!,MATCH("xG",#REF!,0),0),0)</f>
        <v>0</v>
      </c>
      <c r="Q466" s="92">
        <f>IFERROR(VLOOKUP($E466,OLD!$Q$1:$DZ$1000,MATCH("expected_goals",OLD!$Q$1:$DZ$1,0),0),0)</f>
        <v>0.9</v>
      </c>
      <c r="R466" s="22">
        <f>IFERROR(VLOOKUP(A466,#REF!,MATCH("xAG",#REF!,0),0),0)</f>
        <v>0</v>
      </c>
      <c r="S466" s="22">
        <f>IFERROR(VLOOKUP(B466,#REF!,MATCH("xAG",#REF!,0),0),0)</f>
        <v>0</v>
      </c>
      <c r="T466" s="22">
        <f>IFERROR(VLOOKUP(C466,#REF!,MATCH("xAG",#REF!,0),0),0)</f>
        <v>0</v>
      </c>
      <c r="U466" s="22">
        <f>IFERROR(VLOOKUP(D466,#REF!,MATCH("xAG",#REF!,0),0),0)</f>
        <v>0</v>
      </c>
      <c r="V466" s="92">
        <f>IFERROR(VLOOKUP($E466,OLD!$Q$1:$DZ$1000,MATCH("expected_assists",OLD!$Q$1:$DZ$1,0),0),0)</f>
        <v>1.77</v>
      </c>
      <c r="W466" s="93">
        <f>IFERROR(VLOOKUP($E466,OLD!$Q$1:$DZ$1000,MATCH("total_points",OLD!$Q$1:$DZ$1,0),0),0)</f>
        <v>78</v>
      </c>
      <c r="X466" s="27">
        <f>IFERROR(VLOOKUP(E466,OLD!$Q$1:$BZ$1000,MATCH("defensive_contribution",OLD!$Q$1:$BZ$1,0),0),"")</f>
        <v>116</v>
      </c>
      <c r="Z466" s="26" t="str">
        <f>API!O466&amp;" "&amp;API!Y466</f>
        <v>0 FALSE</v>
      </c>
      <c r="AA466" s="26">
        <f>API!AF466</f>
        <v>4</v>
      </c>
    </row>
    <row r="467" spans="1:27">
      <c r="A467" s="22" t="str">
        <f>IF([1]FINAL!A467=0,"",[1]FINAL!A467)</f>
        <v>Kristoffer Ajer</v>
      </c>
      <c r="B467" s="22" t="str">
        <f>IF([1]FINAL!C467=0,"",[1]FINAL!C467)</f>
        <v>Ajer</v>
      </c>
      <c r="C467" s="22" t="str">
        <f>IF([1]FINAL!E467=0,"",[1]FINAL!E467)</f>
        <v/>
      </c>
      <c r="D467" s="22" t="str">
        <f>IF([1]FINAL!G467=0,"",[1]FINAL!G467)</f>
        <v/>
      </c>
      <c r="E467" s="85">
        <f>[1]FINAL!$AO467</f>
        <v>87</v>
      </c>
      <c r="F467" s="26" t="str">
        <f>[1]FINAL!$V467</f>
        <v>BRE</v>
      </c>
      <c r="G467" s="27">
        <f>IFERROR(VLOOKUP($F467,Table2!$B$1:$C$21,MATCH("MP",Table2!$B$1:$C$1,0),0),"")</f>
        <v>38</v>
      </c>
      <c r="H467" s="23">
        <f>IFERROR(VLOOKUP(A467,PlayingTime!$B$1:$T$1001,MATCH("Min",PlayingTime!$B$2:$T$2,0),0),0)</f>
        <v>1810</v>
      </c>
      <c r="I467" s="23">
        <f>IFERROR(VLOOKUP(B467,PlayingTime!$B$1:$T$1001,MATCH("Min",PlayingTime!$B$2:$T$2,0),0),0)</f>
        <v>0</v>
      </c>
      <c r="J467" s="23">
        <f>IFERROR(VLOOKUP(C467,PlayingTime!$B$1:$T$1001,MATCH("Min",PlayingTime!$B$2:$T$2,0),0),0)</f>
        <v>0</v>
      </c>
      <c r="K467" s="23">
        <f>IFERROR(VLOOKUP(D467,PlayingTime!$B$1:$T$1001,MATCH("Min",PlayingTime!$B$2:$T$2,0),0),0)</f>
        <v>0</v>
      </c>
      <c r="L467" s="93">
        <f>IFERROR(VLOOKUP($E467,OLD!$Q$1:$DZ$1000,MATCH("minutes",OLD!$Q$1:$DZ$1,0),0),0)</f>
        <v>1805</v>
      </c>
      <c r="M467" s="22">
        <f>IFERROR(VLOOKUP(A467,#REF!,MATCH("xG",#REF!,0),0),0)</f>
        <v>0</v>
      </c>
      <c r="N467" s="22">
        <f>IFERROR(VLOOKUP(B467,#REF!,MATCH("xG",#REF!,0),0),0)</f>
        <v>0</v>
      </c>
      <c r="O467" s="22">
        <f>IFERROR(VLOOKUP(C467,#REF!,MATCH("xG",#REF!,0),0),0)</f>
        <v>0</v>
      </c>
      <c r="P467" s="22">
        <f>IFERROR(VLOOKUP(D467,#REF!,MATCH("xG",#REF!,0),0),0)</f>
        <v>0</v>
      </c>
      <c r="Q467" s="92">
        <f>IFERROR(VLOOKUP($E467,OLD!$Q$1:$DZ$1000,MATCH("expected_goals",OLD!$Q$1:$DZ$1,0),0),0)</f>
        <v>0.69</v>
      </c>
      <c r="R467" s="22">
        <f>IFERROR(VLOOKUP(A467,#REF!,MATCH("xAG",#REF!,0),0),0)</f>
        <v>0</v>
      </c>
      <c r="S467" s="22">
        <f>IFERROR(VLOOKUP(B467,#REF!,MATCH("xAG",#REF!,0),0),0)</f>
        <v>0</v>
      </c>
      <c r="T467" s="22">
        <f>IFERROR(VLOOKUP(C467,#REF!,MATCH("xAG",#REF!,0),0),0)</f>
        <v>0</v>
      </c>
      <c r="U467" s="22">
        <f>IFERROR(VLOOKUP(D467,#REF!,MATCH("xAG",#REF!,0),0),0)</f>
        <v>0</v>
      </c>
      <c r="V467" s="92">
        <f>IFERROR(VLOOKUP($E467,OLD!$Q$1:$DZ$1000,MATCH("expected_assists",OLD!$Q$1:$DZ$1,0),0),0)</f>
        <v>0.73</v>
      </c>
      <c r="W467" s="93">
        <f>IFERROR(VLOOKUP($E467,OLD!$Q$1:$DZ$1000,MATCH("total_points",OLD!$Q$1:$DZ$1,0),0),0)</f>
        <v>76</v>
      </c>
      <c r="X467" s="27">
        <f>IFERROR(VLOOKUP(E467,OLD!$Q$1:$BZ$1000,MATCH("defensive_contribution",OLD!$Q$1:$BZ$1,0),0),"")</f>
        <v>192</v>
      </c>
      <c r="Z467" s="26" t="str">
        <f>API!O467&amp;" "&amp;API!Y467</f>
        <v>0 FALSE</v>
      </c>
      <c r="AA467" s="26">
        <f>API!AF467</f>
        <v>4</v>
      </c>
    </row>
    <row r="468" spans="1:27">
      <c r="A468" s="22" t="str">
        <f>IF([1]FINAL!A468=0,"",[1]FINAL!A468)</f>
        <v>Reinildo Mandava</v>
      </c>
      <c r="B468" s="22" t="str">
        <f>IF([1]FINAL!C468=0,"",[1]FINAL!C468)</f>
        <v>Reinildo</v>
      </c>
      <c r="C468" s="22" t="str">
        <f>IF([1]FINAL!E468=0,"",[1]FINAL!E468)</f>
        <v/>
      </c>
      <c r="D468" s="22" t="str">
        <f>IF([1]FINAL!G468=0,"",[1]FINAL!G468)</f>
        <v/>
      </c>
      <c r="E468" s="85">
        <f>[1]FINAL!$AO468</f>
        <v>536</v>
      </c>
      <c r="F468" s="26" t="str">
        <f>[1]FINAL!$V468</f>
        <v>SUN</v>
      </c>
      <c r="G468" s="27">
        <f>IFERROR(VLOOKUP($F468,Table2!$B$1:$C$21,MATCH("MP",Table2!$B$1:$C$1,0),0),"")</f>
        <v>38</v>
      </c>
      <c r="H468" s="23">
        <f>IFERROR(VLOOKUP(A468,PlayingTime!$B$1:$T$1001,MATCH("Min",PlayingTime!$B$2:$T$2,0),0),0)</f>
        <v>1966</v>
      </c>
      <c r="I468" s="23">
        <f>IFERROR(VLOOKUP(B468,PlayingTime!$B$1:$T$1001,MATCH("Min",PlayingTime!$B$2:$T$2,0),0),0)</f>
        <v>0</v>
      </c>
      <c r="J468" s="23">
        <f>IFERROR(VLOOKUP(C468,PlayingTime!$B$1:$T$1001,MATCH("Min",PlayingTime!$B$2:$T$2,0),0),0)</f>
        <v>0</v>
      </c>
      <c r="K468" s="23">
        <f>IFERROR(VLOOKUP(D468,PlayingTime!$B$1:$T$1001,MATCH("Min",PlayingTime!$B$2:$T$2,0),0),0)</f>
        <v>0</v>
      </c>
      <c r="L468" s="93">
        <f>IFERROR(VLOOKUP($E468,OLD!$Q$1:$DZ$1000,MATCH("minutes",OLD!$Q$1:$DZ$1,0),0),0)</f>
        <v>1966</v>
      </c>
      <c r="M468" s="22">
        <f>IFERROR(VLOOKUP(A468,#REF!,MATCH("xG",#REF!,0),0),0)</f>
        <v>0</v>
      </c>
      <c r="N468" s="22">
        <f>IFERROR(VLOOKUP(B468,#REF!,MATCH("xG",#REF!,0),0),0)</f>
        <v>0</v>
      </c>
      <c r="O468" s="22">
        <f>IFERROR(VLOOKUP(C468,#REF!,MATCH("xG",#REF!,0),0),0)</f>
        <v>0</v>
      </c>
      <c r="P468" s="22">
        <f>IFERROR(VLOOKUP(D468,#REF!,MATCH("xG",#REF!,0),0),0)</f>
        <v>0</v>
      </c>
      <c r="Q468" s="92">
        <f>IFERROR(VLOOKUP($E468,OLD!$Q$1:$DZ$1000,MATCH("expected_goals",OLD!$Q$1:$DZ$1,0),0),0)</f>
        <v>0.13</v>
      </c>
      <c r="R468" s="22">
        <f>IFERROR(VLOOKUP(A468,#REF!,MATCH("xAG",#REF!,0),0),0)</f>
        <v>0</v>
      </c>
      <c r="S468" s="22">
        <f>IFERROR(VLOOKUP(B468,#REF!,MATCH("xAG",#REF!,0),0),0)</f>
        <v>0</v>
      </c>
      <c r="T468" s="22">
        <f>IFERROR(VLOOKUP(C468,#REF!,MATCH("xAG",#REF!,0),0),0)</f>
        <v>0</v>
      </c>
      <c r="U468" s="22">
        <f>IFERROR(VLOOKUP(D468,#REF!,MATCH("xAG",#REF!,0),0),0)</f>
        <v>0</v>
      </c>
      <c r="V468" s="92">
        <f>IFERROR(VLOOKUP($E468,OLD!$Q$1:$DZ$1000,MATCH("expected_assists",OLD!$Q$1:$DZ$1,0),0),0)</f>
        <v>0.62</v>
      </c>
      <c r="W468" s="93">
        <f>IFERROR(VLOOKUP($E468,OLD!$Q$1:$DZ$1000,MATCH("total_points",OLD!$Q$1:$DZ$1,0),0),0)</f>
        <v>74</v>
      </c>
      <c r="X468" s="27">
        <f>IFERROR(VLOOKUP(E468,OLD!$Q$1:$BZ$1000,MATCH("defensive_contribution",OLD!$Q$1:$BZ$1,0),0),"")</f>
        <v>164</v>
      </c>
      <c r="Z468" s="26" t="str">
        <f>API!O468&amp;" "&amp;API!Y468</f>
        <v>0 FALSE</v>
      </c>
      <c r="AA468" s="26">
        <f>API!AF468</f>
        <v>4</v>
      </c>
    </row>
    <row r="469" spans="1:27">
      <c r="A469" s="22" t="str">
        <f>IF([1]FINAL!A469=0,"",[1]FINAL!A469)</f>
        <v>Gabriel Gudmundsson</v>
      </c>
      <c r="B469" s="22" t="str">
        <f>IF([1]FINAL!C469=0,"",[1]FINAL!C469)</f>
        <v>Gudmundsson</v>
      </c>
      <c r="C469" s="22" t="str">
        <f>IF([1]FINAL!E469=0,"",[1]FINAL!E469)</f>
        <v/>
      </c>
      <c r="D469" s="22" t="str">
        <f>IF([1]FINAL!G469=0,"",[1]FINAL!G469)</f>
        <v/>
      </c>
      <c r="E469" s="85">
        <f>[1]FINAL!$AO469</f>
        <v>331</v>
      </c>
      <c r="F469" s="26" t="str">
        <f>[1]FINAL!$V469</f>
        <v>LEE</v>
      </c>
      <c r="G469" s="27">
        <f>IFERROR(VLOOKUP($F469,Table2!$B$1:$C$21,MATCH("MP",Table2!$B$1:$C$1,0),0),"")</f>
        <v>38</v>
      </c>
      <c r="H469" s="23">
        <f>IFERROR(VLOOKUP(A469,PlayingTime!$B$1:$T$1001,MATCH("Min",PlayingTime!$B$2:$T$2,0),0),0)</f>
        <v>2631</v>
      </c>
      <c r="I469" s="23">
        <f>IFERROR(VLOOKUP(B469,PlayingTime!$B$1:$T$1001,MATCH("Min",PlayingTime!$B$2:$T$2,0),0),0)</f>
        <v>0</v>
      </c>
      <c r="J469" s="23">
        <f>IFERROR(VLOOKUP(C469,PlayingTime!$B$1:$T$1001,MATCH("Min",PlayingTime!$B$2:$T$2,0),0),0)</f>
        <v>0</v>
      </c>
      <c r="K469" s="23">
        <f>IFERROR(VLOOKUP(D469,PlayingTime!$B$1:$T$1001,MATCH("Min",PlayingTime!$B$2:$T$2,0),0),0)</f>
        <v>0</v>
      </c>
      <c r="L469" s="93">
        <f>IFERROR(VLOOKUP($E469,OLD!$Q$1:$DZ$1000,MATCH("minutes",OLD!$Q$1:$DZ$1,0),0),0)</f>
        <v>2637</v>
      </c>
      <c r="M469" s="22">
        <f>IFERROR(VLOOKUP(A469,#REF!,MATCH("xG",#REF!,0),0),0)</f>
        <v>0</v>
      </c>
      <c r="N469" s="22">
        <f>IFERROR(VLOOKUP(B469,#REF!,MATCH("xG",#REF!,0),0),0)</f>
        <v>0</v>
      </c>
      <c r="O469" s="22">
        <f>IFERROR(VLOOKUP(C469,#REF!,MATCH("xG",#REF!,0),0),0)</f>
        <v>0</v>
      </c>
      <c r="P469" s="22">
        <f>IFERROR(VLOOKUP(D469,#REF!,MATCH("xG",#REF!,0),0),0)</f>
        <v>0</v>
      </c>
      <c r="Q469" s="92">
        <f>IFERROR(VLOOKUP($E469,OLD!$Q$1:$DZ$1000,MATCH("expected_goals",OLD!$Q$1:$DZ$1,0),0),0)</f>
        <v>1.1000000000000001</v>
      </c>
      <c r="R469" s="22">
        <f>IFERROR(VLOOKUP(A469,#REF!,MATCH("xAG",#REF!,0),0),0)</f>
        <v>0</v>
      </c>
      <c r="S469" s="22">
        <f>IFERROR(VLOOKUP(B469,#REF!,MATCH("xAG",#REF!,0),0),0)</f>
        <v>0</v>
      </c>
      <c r="T469" s="22">
        <f>IFERROR(VLOOKUP(C469,#REF!,MATCH("xAG",#REF!,0),0),0)</f>
        <v>0</v>
      </c>
      <c r="U469" s="22">
        <f>IFERROR(VLOOKUP(D469,#REF!,MATCH("xAG",#REF!,0),0),0)</f>
        <v>0</v>
      </c>
      <c r="V469" s="92">
        <f>IFERROR(VLOOKUP($E469,OLD!$Q$1:$DZ$1000,MATCH("expected_assists",OLD!$Q$1:$DZ$1,0),0),0)</f>
        <v>2.89</v>
      </c>
      <c r="W469" s="93">
        <f>IFERROR(VLOOKUP($E469,OLD!$Q$1:$DZ$1000,MATCH("total_points",OLD!$Q$1:$DZ$1,0),0),0)</f>
        <v>68</v>
      </c>
      <c r="X469" s="27">
        <f>IFERROR(VLOOKUP(E469,OLD!$Q$1:$BZ$1000,MATCH("defensive_contribution",OLD!$Q$1:$BZ$1,0),0),"")</f>
        <v>184</v>
      </c>
      <c r="Z469" s="26" t="str">
        <f>API!O469&amp;" "&amp;API!Y469</f>
        <v>0 FALSE</v>
      </c>
      <c r="AA469" s="26">
        <f>API!AF469</f>
        <v>4</v>
      </c>
    </row>
    <row r="470" spans="1:27">
      <c r="A470" s="22" t="str">
        <f>IF([1]FINAL!A470=0,"",[1]FINAL!A470)</f>
        <v>Ola Aina</v>
      </c>
      <c r="B470" s="22" t="str">
        <f>IF([1]FINAL!C470=0,"",[1]FINAL!C470)</f>
        <v>Aina</v>
      </c>
      <c r="C470" s="22" t="str">
        <f>IF([1]FINAL!E470=0,"",[1]FINAL!E470)</f>
        <v/>
      </c>
      <c r="D470" s="22" t="str">
        <f>IF([1]FINAL!G470=0,"",[1]FINAL!G470)</f>
        <v/>
      </c>
      <c r="E470" s="85">
        <f>[1]FINAL!$AO470</f>
        <v>473</v>
      </c>
      <c r="F470" s="26" t="str">
        <f>[1]FINAL!$V470</f>
        <v>NFO</v>
      </c>
      <c r="G470" s="27">
        <f>IFERROR(VLOOKUP($F470,Table2!$B$1:$C$21,MATCH("MP",Table2!$B$1:$C$1,0),0),"")</f>
        <v>38</v>
      </c>
      <c r="H470" s="23">
        <f>IFERROR(VLOOKUP(A470,PlayingTime!$B$1:$T$1001,MATCH("Min",PlayingTime!$B$2:$T$2,0),0),0)</f>
        <v>1588</v>
      </c>
      <c r="I470" s="23">
        <f>IFERROR(VLOOKUP(B470,PlayingTime!$B$1:$T$1001,MATCH("Min",PlayingTime!$B$2:$T$2,0),0),0)</f>
        <v>0</v>
      </c>
      <c r="J470" s="23">
        <f>IFERROR(VLOOKUP(C470,PlayingTime!$B$1:$T$1001,MATCH("Min",PlayingTime!$B$2:$T$2,0),0),0)</f>
        <v>0</v>
      </c>
      <c r="K470" s="23">
        <f>IFERROR(VLOOKUP(D470,PlayingTime!$B$1:$T$1001,MATCH("Min",PlayingTime!$B$2:$T$2,0),0),0)</f>
        <v>0</v>
      </c>
      <c r="L470" s="93">
        <f>IFERROR(VLOOKUP($E470,OLD!$Q$1:$DZ$1000,MATCH("minutes",OLD!$Q$1:$DZ$1,0),0),0)</f>
        <v>1587</v>
      </c>
      <c r="M470" s="22">
        <f>IFERROR(VLOOKUP(A470,#REF!,MATCH("xG",#REF!,0),0),0)</f>
        <v>0</v>
      </c>
      <c r="N470" s="22">
        <f>IFERROR(VLOOKUP(B470,#REF!,MATCH("xG",#REF!,0),0),0)</f>
        <v>0</v>
      </c>
      <c r="O470" s="22">
        <f>IFERROR(VLOOKUP(C470,#REF!,MATCH("xG",#REF!,0),0),0)</f>
        <v>0</v>
      </c>
      <c r="P470" s="22">
        <f>IFERROR(VLOOKUP(D470,#REF!,MATCH("xG",#REF!,0),0),0)</f>
        <v>0</v>
      </c>
      <c r="Q470" s="92">
        <f>IFERROR(VLOOKUP($E470,OLD!$Q$1:$DZ$1000,MATCH("expected_goals",OLD!$Q$1:$DZ$1,0),0),0)</f>
        <v>0.41</v>
      </c>
      <c r="R470" s="22">
        <f>IFERROR(VLOOKUP(A470,#REF!,MATCH("xAG",#REF!,0),0),0)</f>
        <v>0</v>
      </c>
      <c r="S470" s="22">
        <f>IFERROR(VLOOKUP(B470,#REF!,MATCH("xAG",#REF!,0),0),0)</f>
        <v>0</v>
      </c>
      <c r="T470" s="22">
        <f>IFERROR(VLOOKUP(C470,#REF!,MATCH("xAG",#REF!,0),0),0)</f>
        <v>0</v>
      </c>
      <c r="U470" s="22">
        <f>IFERROR(VLOOKUP(D470,#REF!,MATCH("xAG",#REF!,0),0),0)</f>
        <v>0</v>
      </c>
      <c r="V470" s="92">
        <f>IFERROR(VLOOKUP($E470,OLD!$Q$1:$DZ$1000,MATCH("expected_assists",OLD!$Q$1:$DZ$1,0),0),0)</f>
        <v>0.84</v>
      </c>
      <c r="W470" s="93">
        <f>IFERROR(VLOOKUP($E470,OLD!$Q$1:$DZ$1000,MATCH("total_points",OLD!$Q$1:$DZ$1,0),0),0)</f>
        <v>67</v>
      </c>
      <c r="X470" s="27">
        <f>IFERROR(VLOOKUP(E470,OLD!$Q$1:$BZ$1000,MATCH("defensive_contribution",OLD!$Q$1:$BZ$1,0),0),"")</f>
        <v>130</v>
      </c>
      <c r="Z470" s="26" t="str">
        <f>API!O470&amp;" "&amp;API!Y470</f>
        <v>0 FALSE</v>
      </c>
      <c r="AA470" s="26">
        <f>API!AF470</f>
        <v>4</v>
      </c>
    </row>
    <row r="471" spans="1:27">
      <c r="A471" s="22" t="str">
        <f>IF([1]FINAL!A471=0,"",[1]FINAL!A471)</f>
        <v>Antonee Robinson</v>
      </c>
      <c r="B471" s="22" t="str">
        <f>IF([1]FINAL!C471=0,"",[1]FINAL!C471)</f>
        <v>Robinson</v>
      </c>
      <c r="C471" s="22" t="str">
        <f>IF([1]FINAL!E471=0,"",[1]FINAL!E471)</f>
        <v/>
      </c>
      <c r="D471" s="22" t="str">
        <f>IF([1]FINAL!G471=0,"",[1]FINAL!G471)</f>
        <v/>
      </c>
      <c r="E471" s="85">
        <f>[1]FINAL!$AO471</f>
        <v>254</v>
      </c>
      <c r="F471" s="26" t="str">
        <f>[1]FINAL!$V471</f>
        <v>FUL</v>
      </c>
      <c r="G471" s="27">
        <f>IFERROR(VLOOKUP($F471,Table2!$B$1:$C$21,MATCH("MP",Table2!$B$1:$C$1,0),0),"")</f>
        <v>38</v>
      </c>
      <c r="H471" s="23">
        <f>IFERROR(VLOOKUP(A471,PlayingTime!$B$1:$T$1001,MATCH("Min",PlayingTime!$B$2:$T$2,0),0),0)</f>
        <v>1492</v>
      </c>
      <c r="I471" s="23">
        <f>IFERROR(VLOOKUP(B471,PlayingTime!$B$1:$T$1001,MATCH("Min",PlayingTime!$B$2:$T$2,0),0),0)</f>
        <v>0</v>
      </c>
      <c r="J471" s="23">
        <f>IFERROR(VLOOKUP(C471,PlayingTime!$B$1:$T$1001,MATCH("Min",PlayingTime!$B$2:$T$2,0),0),0)</f>
        <v>0</v>
      </c>
      <c r="K471" s="23">
        <f>IFERROR(VLOOKUP(D471,PlayingTime!$B$1:$T$1001,MATCH("Min",PlayingTime!$B$2:$T$2,0),0),0)</f>
        <v>0</v>
      </c>
      <c r="L471" s="93">
        <f>IFERROR(VLOOKUP($E471,OLD!$Q$1:$DZ$1000,MATCH("minutes",OLD!$Q$1:$DZ$1,0),0),0)</f>
        <v>1487</v>
      </c>
      <c r="M471" s="22">
        <f>IFERROR(VLOOKUP(A471,#REF!,MATCH("xG",#REF!,0),0),0)</f>
        <v>0</v>
      </c>
      <c r="N471" s="22">
        <f>IFERROR(VLOOKUP(B471,#REF!,MATCH("xG",#REF!,0),0),0)</f>
        <v>0</v>
      </c>
      <c r="O471" s="22">
        <f>IFERROR(VLOOKUP(C471,#REF!,MATCH("xG",#REF!,0),0),0)</f>
        <v>0</v>
      </c>
      <c r="P471" s="22">
        <f>IFERROR(VLOOKUP(D471,#REF!,MATCH("xG",#REF!,0),0),0)</f>
        <v>0</v>
      </c>
      <c r="Q471" s="92">
        <f>IFERROR(VLOOKUP($E471,OLD!$Q$1:$DZ$1000,MATCH("expected_goals",OLD!$Q$1:$DZ$1,0),0),0)</f>
        <v>1.07</v>
      </c>
      <c r="R471" s="22">
        <f>IFERROR(VLOOKUP(A471,#REF!,MATCH("xAG",#REF!,0),0),0)</f>
        <v>0</v>
      </c>
      <c r="S471" s="22">
        <f>IFERROR(VLOOKUP(B471,#REF!,MATCH("xAG",#REF!,0),0),0)</f>
        <v>0</v>
      </c>
      <c r="T471" s="22">
        <f>IFERROR(VLOOKUP(C471,#REF!,MATCH("xAG",#REF!,0),0),0)</f>
        <v>0</v>
      </c>
      <c r="U471" s="22">
        <f>IFERROR(VLOOKUP(D471,#REF!,MATCH("xAG",#REF!,0),0),0)</f>
        <v>0</v>
      </c>
      <c r="V471" s="92">
        <f>IFERROR(VLOOKUP($E471,OLD!$Q$1:$DZ$1000,MATCH("expected_assists",OLD!$Q$1:$DZ$1,0),0),0)</f>
        <v>1.58</v>
      </c>
      <c r="W471" s="93">
        <f>IFERROR(VLOOKUP($E471,OLD!$Q$1:$DZ$1000,MATCH("total_points",OLD!$Q$1:$DZ$1,0),0),0)</f>
        <v>65</v>
      </c>
      <c r="X471" s="27">
        <f>IFERROR(VLOOKUP(E471,OLD!$Q$1:$BZ$1000,MATCH("defensive_contribution",OLD!$Q$1:$BZ$1,0),0),"")</f>
        <v>136</v>
      </c>
      <c r="Z471" s="26" t="str">
        <f>API!O471&amp;" "&amp;API!Y471</f>
        <v>0 FALSE</v>
      </c>
      <c r="AA471" s="26">
        <f>API!AF471</f>
        <v>4</v>
      </c>
    </row>
    <row r="472" spans="1:27">
      <c r="A472" s="22" t="str">
        <f>IF([1]FINAL!A472=0,"",[1]FINAL!A472)</f>
        <v>Pau Torres</v>
      </c>
      <c r="B472" s="22" t="str">
        <f>IF([1]FINAL!C472=0,"",[1]FINAL!C472)</f>
        <v>Pau</v>
      </c>
      <c r="C472" s="22" t="str">
        <f>IF([1]FINAL!E472=0,"",[1]FINAL!E472)</f>
        <v/>
      </c>
      <c r="D472" s="22" t="str">
        <f>IF([1]FINAL!G472=0,"",[1]FINAL!G472)</f>
        <v/>
      </c>
      <c r="E472" s="85">
        <f>[1]FINAL!$AO472</f>
        <v>34</v>
      </c>
      <c r="F472" s="26" t="str">
        <f>[1]FINAL!$V472</f>
        <v>AVL</v>
      </c>
      <c r="G472" s="27">
        <f>IFERROR(VLOOKUP($F472,Table2!$B$1:$C$21,MATCH("MP",Table2!$B$1:$C$1,0),0),"")</f>
        <v>38</v>
      </c>
      <c r="H472" s="23">
        <f>IFERROR(VLOOKUP(A472,PlayingTime!$B$1:$T$1001,MATCH("Min",PlayingTime!$B$2:$T$2,0),0),0)</f>
        <v>1676</v>
      </c>
      <c r="I472" s="23">
        <f>IFERROR(VLOOKUP(B472,PlayingTime!$B$1:$T$1001,MATCH("Min",PlayingTime!$B$2:$T$2,0),0),0)</f>
        <v>0</v>
      </c>
      <c r="J472" s="23">
        <f>IFERROR(VLOOKUP(C472,PlayingTime!$B$1:$T$1001,MATCH("Min",PlayingTime!$B$2:$T$2,0),0),0)</f>
        <v>0</v>
      </c>
      <c r="K472" s="23">
        <f>IFERROR(VLOOKUP(D472,PlayingTime!$B$1:$T$1001,MATCH("Min",PlayingTime!$B$2:$T$2,0),0),0)</f>
        <v>0</v>
      </c>
      <c r="L472" s="93">
        <f>IFERROR(VLOOKUP($E472,OLD!$Q$1:$DZ$1000,MATCH("minutes",OLD!$Q$1:$DZ$1,0),0),0)</f>
        <v>1673</v>
      </c>
      <c r="M472" s="22">
        <f>IFERROR(VLOOKUP(A472,#REF!,MATCH("xG",#REF!,0),0),0)</f>
        <v>0</v>
      </c>
      <c r="N472" s="22">
        <f>IFERROR(VLOOKUP(B472,#REF!,MATCH("xG",#REF!,0),0),0)</f>
        <v>0</v>
      </c>
      <c r="O472" s="22">
        <f>IFERROR(VLOOKUP(C472,#REF!,MATCH("xG",#REF!,0),0),0)</f>
        <v>0</v>
      </c>
      <c r="P472" s="22">
        <f>IFERROR(VLOOKUP(D472,#REF!,MATCH("xG",#REF!,0),0),0)</f>
        <v>0</v>
      </c>
      <c r="Q472" s="92">
        <f>IFERROR(VLOOKUP($E472,OLD!$Q$1:$DZ$1000,MATCH("expected_goals",OLD!$Q$1:$DZ$1,0),0),0)</f>
        <v>1.33</v>
      </c>
      <c r="R472" s="22">
        <f>IFERROR(VLOOKUP(A472,#REF!,MATCH("xAG",#REF!,0),0),0)</f>
        <v>0</v>
      </c>
      <c r="S472" s="22">
        <f>IFERROR(VLOOKUP(B472,#REF!,MATCH("xAG",#REF!,0),0),0)</f>
        <v>0</v>
      </c>
      <c r="T472" s="22">
        <f>IFERROR(VLOOKUP(C472,#REF!,MATCH("xAG",#REF!,0),0),0)</f>
        <v>0</v>
      </c>
      <c r="U472" s="22">
        <f>IFERROR(VLOOKUP(D472,#REF!,MATCH("xAG",#REF!,0),0),0)</f>
        <v>0</v>
      </c>
      <c r="V472" s="92">
        <f>IFERROR(VLOOKUP($E472,OLD!$Q$1:$DZ$1000,MATCH("expected_assists",OLD!$Q$1:$DZ$1,0),0),0)</f>
        <v>0.39</v>
      </c>
      <c r="W472" s="93">
        <f>IFERROR(VLOOKUP($E472,OLD!$Q$1:$DZ$1000,MATCH("total_points",OLD!$Q$1:$DZ$1,0),0),0)</f>
        <v>64</v>
      </c>
      <c r="X472" s="27">
        <f>IFERROR(VLOOKUP(E472,OLD!$Q$1:$BZ$1000,MATCH("defensive_contribution",OLD!$Q$1:$BZ$1,0),0),"")</f>
        <v>112</v>
      </c>
      <c r="Z472" s="26" t="str">
        <f>API!O472&amp;" "&amp;API!Y472</f>
        <v>0 FALSE</v>
      </c>
      <c r="AA472" s="26">
        <f>API!AF472</f>
        <v>17</v>
      </c>
    </row>
    <row r="473" spans="1:27">
      <c r="A473" s="22" t="str">
        <f>IF([1]FINAL!A473=0,"",[1]FINAL!A473)</f>
        <v>Timothy Castagne</v>
      </c>
      <c r="B473" s="22" t="str">
        <f>IF([1]FINAL!C473=0,"",[1]FINAL!C473)</f>
        <v>Castagne</v>
      </c>
      <c r="C473" s="22" t="str">
        <f>IF([1]FINAL!E473=0,"",[1]FINAL!E473)</f>
        <v/>
      </c>
      <c r="D473" s="22" t="str">
        <f>IF([1]FINAL!G473=0,"",[1]FINAL!G473)</f>
        <v/>
      </c>
      <c r="E473" s="85">
        <f>[1]FINAL!$AO473</f>
        <v>258</v>
      </c>
      <c r="F473" s="26" t="str">
        <f>[1]FINAL!$V473</f>
        <v>FUL</v>
      </c>
      <c r="G473" s="27">
        <f>IFERROR(VLOOKUP($F473,Table2!$B$1:$C$21,MATCH("MP",Table2!$B$1:$C$1,0),0),"")</f>
        <v>38</v>
      </c>
      <c r="H473" s="23">
        <f>IFERROR(VLOOKUP(A473,PlayingTime!$B$1:$T$1001,MATCH("Min",PlayingTime!$B$2:$T$2,0),0),0)</f>
        <v>1845</v>
      </c>
      <c r="I473" s="23">
        <f>IFERROR(VLOOKUP(B473,PlayingTime!$B$1:$T$1001,MATCH("Min",PlayingTime!$B$2:$T$2,0),0),0)</f>
        <v>0</v>
      </c>
      <c r="J473" s="23">
        <f>IFERROR(VLOOKUP(C473,PlayingTime!$B$1:$T$1001,MATCH("Min",PlayingTime!$B$2:$T$2,0),0),0)</f>
        <v>0</v>
      </c>
      <c r="K473" s="23">
        <f>IFERROR(VLOOKUP(D473,PlayingTime!$B$1:$T$1001,MATCH("Min",PlayingTime!$B$2:$T$2,0),0),0)</f>
        <v>0</v>
      </c>
      <c r="L473" s="93">
        <f>IFERROR(VLOOKUP($E473,OLD!$Q$1:$DZ$1000,MATCH("minutes",OLD!$Q$1:$DZ$1,0),0),0)</f>
        <v>1838</v>
      </c>
      <c r="M473" s="22">
        <f>IFERROR(VLOOKUP(A473,#REF!,MATCH("xG",#REF!,0),0),0)</f>
        <v>0</v>
      </c>
      <c r="N473" s="22">
        <f>IFERROR(VLOOKUP(B473,#REF!,MATCH("xG",#REF!,0),0),0)</f>
        <v>0</v>
      </c>
      <c r="O473" s="22">
        <f>IFERROR(VLOOKUP(C473,#REF!,MATCH("xG",#REF!,0),0),0)</f>
        <v>0</v>
      </c>
      <c r="P473" s="22">
        <f>IFERROR(VLOOKUP(D473,#REF!,MATCH("xG",#REF!,0),0),0)</f>
        <v>0</v>
      </c>
      <c r="Q473" s="92">
        <f>IFERROR(VLOOKUP($E473,OLD!$Q$1:$DZ$1000,MATCH("expected_goals",OLD!$Q$1:$DZ$1,0),0),0)</f>
        <v>1.5</v>
      </c>
      <c r="R473" s="22">
        <f>IFERROR(VLOOKUP(A473,#REF!,MATCH("xAG",#REF!,0),0),0)</f>
        <v>0</v>
      </c>
      <c r="S473" s="22">
        <f>IFERROR(VLOOKUP(B473,#REF!,MATCH("xAG",#REF!,0),0),0)</f>
        <v>0</v>
      </c>
      <c r="T473" s="22">
        <f>IFERROR(VLOOKUP(C473,#REF!,MATCH("xAG",#REF!,0),0),0)</f>
        <v>0</v>
      </c>
      <c r="U473" s="22">
        <f>IFERROR(VLOOKUP(D473,#REF!,MATCH("xAG",#REF!,0),0),0)</f>
        <v>0</v>
      </c>
      <c r="V473" s="92">
        <f>IFERROR(VLOOKUP($E473,OLD!$Q$1:$DZ$1000,MATCH("expected_assists",OLD!$Q$1:$DZ$1,0),0),0)</f>
        <v>1.47</v>
      </c>
      <c r="W473" s="93">
        <f>IFERROR(VLOOKUP($E473,OLD!$Q$1:$DZ$1000,MATCH("total_points",OLD!$Q$1:$DZ$1,0),0),0)</f>
        <v>61</v>
      </c>
      <c r="X473" s="27">
        <f>IFERROR(VLOOKUP(E473,OLD!$Q$1:$BZ$1000,MATCH("defensive_contribution",OLD!$Q$1:$BZ$1,0),0),"")</f>
        <v>146</v>
      </c>
      <c r="Z473" s="26" t="str">
        <f>API!O473&amp;" "&amp;API!Y473</f>
        <v>0 FALSE</v>
      </c>
      <c r="AA473" s="26">
        <f>API!AF473</f>
        <v>17</v>
      </c>
    </row>
    <row r="474" spans="1:27">
      <c r="A474" s="22" t="str">
        <f>IF([1]FINAL!A474=0,"",[1]FINAL!A474)</f>
        <v>Adam Smith</v>
      </c>
      <c r="B474" s="22" t="str">
        <f>IF([1]FINAL!C474=0,"",[1]FINAL!C474)</f>
        <v>Smith</v>
      </c>
      <c r="C474" s="22" t="str">
        <f>IF([1]FINAL!E474=0,"",[1]FINAL!E474)</f>
        <v>A Smith</v>
      </c>
      <c r="D474" s="22" t="str">
        <f>IF([1]FINAL!G474=0,"",[1]FINAL!G474)</f>
        <v/>
      </c>
      <c r="E474" s="85">
        <f>[1]FINAL!$AO474</f>
        <v>64</v>
      </c>
      <c r="F474" s="26" t="str">
        <f>[1]FINAL!$V474</f>
        <v>BOU</v>
      </c>
      <c r="G474" s="27">
        <f>IFERROR(VLOOKUP($F474,Table2!$B$1:$C$21,MATCH("MP",Table2!$B$1:$C$1,0),0),"")</f>
        <v>38</v>
      </c>
      <c r="H474" s="23">
        <f>IFERROR(VLOOKUP(A474,PlayingTime!$B$1:$T$1001,MATCH("Min",PlayingTime!$B$2:$T$2,0),0),0)</f>
        <v>1077</v>
      </c>
      <c r="I474" s="23">
        <f>IFERROR(VLOOKUP(B474,PlayingTime!$B$1:$T$1001,MATCH("Min",PlayingTime!$B$2:$T$2,0),0),0)</f>
        <v>0</v>
      </c>
      <c r="J474" s="23">
        <f>IFERROR(VLOOKUP(C474,PlayingTime!$B$1:$T$1001,MATCH("Min",PlayingTime!$B$2:$T$2,0),0),0)</f>
        <v>0</v>
      </c>
      <c r="K474" s="23">
        <f>IFERROR(VLOOKUP(D474,PlayingTime!$B$1:$T$1001,MATCH("Min",PlayingTime!$B$2:$T$2,0),0),0)</f>
        <v>0</v>
      </c>
      <c r="L474" s="93">
        <f>IFERROR(VLOOKUP($E474,OLD!$Q$1:$DZ$1000,MATCH("minutes",OLD!$Q$1:$DZ$1,0),0),0)</f>
        <v>1073</v>
      </c>
      <c r="M474" s="22">
        <f>IFERROR(VLOOKUP(A474,#REF!,MATCH("xG",#REF!,0),0),0)</f>
        <v>0</v>
      </c>
      <c r="N474" s="22">
        <f>IFERROR(VLOOKUP(B474,#REF!,MATCH("xG",#REF!,0),0),0)</f>
        <v>0</v>
      </c>
      <c r="O474" s="22">
        <f>IFERROR(VLOOKUP(C474,#REF!,MATCH("xG",#REF!,0),0),0)</f>
        <v>0</v>
      </c>
      <c r="P474" s="22">
        <f>IFERROR(VLOOKUP(D474,#REF!,MATCH("xG",#REF!,0),0),0)</f>
        <v>0</v>
      </c>
      <c r="Q474" s="92">
        <f>IFERROR(VLOOKUP($E474,OLD!$Q$1:$DZ$1000,MATCH("expected_goals",OLD!$Q$1:$DZ$1,0),0),0)</f>
        <v>0</v>
      </c>
      <c r="R474" s="22">
        <f>IFERROR(VLOOKUP(A474,#REF!,MATCH("xAG",#REF!,0),0),0)</f>
        <v>0</v>
      </c>
      <c r="S474" s="22">
        <f>IFERROR(VLOOKUP(B474,#REF!,MATCH("xAG",#REF!,0),0),0)</f>
        <v>0</v>
      </c>
      <c r="T474" s="22">
        <f>IFERROR(VLOOKUP(C474,#REF!,MATCH("xAG",#REF!,0),0),0)</f>
        <v>0</v>
      </c>
      <c r="U474" s="22">
        <f>IFERROR(VLOOKUP(D474,#REF!,MATCH("xAG",#REF!,0),0),0)</f>
        <v>0</v>
      </c>
      <c r="V474" s="92">
        <f>IFERROR(VLOOKUP($E474,OLD!$Q$1:$DZ$1000,MATCH("expected_assists",OLD!$Q$1:$DZ$1,0),0),0)</f>
        <v>0.23</v>
      </c>
      <c r="W474" s="93">
        <f>IFERROR(VLOOKUP($E474,OLD!$Q$1:$DZ$1000,MATCH("total_points",OLD!$Q$1:$DZ$1,0),0),0)</f>
        <v>58</v>
      </c>
      <c r="X474" s="27">
        <f>IFERROR(VLOOKUP(E474,OLD!$Q$1:$BZ$1000,MATCH("defensive_contribution",OLD!$Q$1:$BZ$1,0),0),"")</f>
        <v>70</v>
      </c>
      <c r="Z474" s="26" t="str">
        <f>API!O474&amp;" "&amp;API!Y474</f>
        <v>0 FALSE</v>
      </c>
      <c r="AA474" s="26">
        <f>API!AF474</f>
        <v>17</v>
      </c>
    </row>
    <row r="475" spans="1:27">
      <c r="A475" s="22" t="str">
        <f>IF([1]FINAL!A475=0,"",[1]FINAL!A475)</f>
        <v>Andrew Robertson</v>
      </c>
      <c r="B475" s="22" t="str">
        <f>IF([1]FINAL!C475=0,"",[1]FINAL!C475)</f>
        <v>Robertson</v>
      </c>
      <c r="C475" s="22" t="str">
        <f>IF([1]FINAL!E475=0,"",[1]FINAL!E475)</f>
        <v/>
      </c>
      <c r="D475" s="22" t="str">
        <f>IF([1]FINAL!G475=0,"",[1]FINAL!G475)</f>
        <v/>
      </c>
      <c r="E475" s="85">
        <f>[1]FINAL!$AO475</f>
        <v>502</v>
      </c>
      <c r="F475" s="26" t="str">
        <f>[1]FINAL!$V475</f>
        <v>TOT</v>
      </c>
      <c r="G475" s="27">
        <f>IFERROR(VLOOKUP($F475,Table2!$B$1:$C$21,MATCH("MP",Table2!$B$1:$C$1,0),0),"")</f>
        <v>38</v>
      </c>
      <c r="H475" s="23">
        <f>IFERROR(VLOOKUP(A475,PlayingTime!$B$1:$T$1001,MATCH("Min",PlayingTime!$B$2:$T$2,0),0),0)</f>
        <v>1176</v>
      </c>
      <c r="I475" s="23">
        <f>IFERROR(VLOOKUP(B475,PlayingTime!$B$1:$T$1001,MATCH("Min",PlayingTime!$B$2:$T$2,0),0),0)</f>
        <v>0</v>
      </c>
      <c r="J475" s="23">
        <f>IFERROR(VLOOKUP(C475,PlayingTime!$B$1:$T$1001,MATCH("Min",PlayingTime!$B$2:$T$2,0),0),0)</f>
        <v>0</v>
      </c>
      <c r="K475" s="23">
        <f>IFERROR(VLOOKUP(D475,PlayingTime!$B$1:$T$1001,MATCH("Min",PlayingTime!$B$2:$T$2,0),0),0)</f>
        <v>0</v>
      </c>
      <c r="L475" s="93">
        <f>IFERROR(VLOOKUP($E475,OLD!$Q$1:$DZ$1000,MATCH("minutes",OLD!$Q$1:$DZ$1,0),0),0)</f>
        <v>1165</v>
      </c>
      <c r="M475" s="22">
        <f>IFERROR(VLOOKUP(A475,#REF!,MATCH("xG",#REF!,0),0),0)</f>
        <v>0</v>
      </c>
      <c r="N475" s="22">
        <f>IFERROR(VLOOKUP(B475,#REF!,MATCH("xG",#REF!,0),0),0)</f>
        <v>0</v>
      </c>
      <c r="O475" s="22">
        <f>IFERROR(VLOOKUP(C475,#REF!,MATCH("xG",#REF!,0),0),0)</f>
        <v>0</v>
      </c>
      <c r="P475" s="22">
        <f>IFERROR(VLOOKUP(D475,#REF!,MATCH("xG",#REF!,0),0),0)</f>
        <v>0</v>
      </c>
      <c r="Q475" s="92">
        <f>IFERROR(VLOOKUP($E475,OLD!$Q$1:$DZ$1000,MATCH("expected_goals",OLD!$Q$1:$DZ$1,0),0),0)</f>
        <v>1.1000000000000001</v>
      </c>
      <c r="R475" s="22">
        <f>IFERROR(VLOOKUP(A475,#REF!,MATCH("xAG",#REF!,0),0),0)</f>
        <v>0</v>
      </c>
      <c r="S475" s="22">
        <f>IFERROR(VLOOKUP(B475,#REF!,MATCH("xAG",#REF!,0),0),0)</f>
        <v>0</v>
      </c>
      <c r="T475" s="22">
        <f>IFERROR(VLOOKUP(C475,#REF!,MATCH("xAG",#REF!,0),0),0)</f>
        <v>0</v>
      </c>
      <c r="U475" s="22">
        <f>IFERROR(VLOOKUP(D475,#REF!,MATCH("xAG",#REF!,0),0),0)</f>
        <v>0</v>
      </c>
      <c r="V475" s="92">
        <f>IFERROR(VLOOKUP($E475,OLD!$Q$1:$DZ$1000,MATCH("expected_assists",OLD!$Q$1:$DZ$1,0),0),0)</f>
        <v>1.4</v>
      </c>
      <c r="W475" s="93">
        <f>IFERROR(VLOOKUP($E475,OLD!$Q$1:$DZ$1000,MATCH("total_points",OLD!$Q$1:$DZ$1,0),0),0)</f>
        <v>55</v>
      </c>
      <c r="X475" s="27">
        <f>IFERROR(VLOOKUP(E475,OLD!$Q$1:$BZ$1000,MATCH("defensive_contribution",OLD!$Q$1:$BZ$1,0),0),"")</f>
        <v>55</v>
      </c>
      <c r="Z475" s="26" t="str">
        <f>API!O475&amp;" "&amp;API!Y475</f>
        <v>0 FALSE</v>
      </c>
      <c r="AA475" s="26">
        <f>API!AF475</f>
        <v>17</v>
      </c>
    </row>
    <row r="476" spans="1:27">
      <c r="A476" s="22" t="str">
        <f>IF([1]FINAL!A476=0,"",[1]FINAL!A476)</f>
        <v>Ian Maatsen</v>
      </c>
      <c r="B476" s="22" t="str">
        <f>IF([1]FINAL!C476=0,"",[1]FINAL!C476)</f>
        <v>Maatsen</v>
      </c>
      <c r="C476" s="22" t="str">
        <f>IF([1]FINAL!E476=0,"",[1]FINAL!E476)</f>
        <v/>
      </c>
      <c r="D476" s="22" t="str">
        <f>IF([1]FINAL!G476=0,"",[1]FINAL!G476)</f>
        <v/>
      </c>
      <c r="E476" s="85">
        <f>[1]FINAL!$AO476</f>
        <v>36</v>
      </c>
      <c r="F476" s="26" t="str">
        <f>[1]FINAL!$V476</f>
        <v>AVL</v>
      </c>
      <c r="G476" s="27">
        <f>IFERROR(VLOOKUP($F476,Table2!$B$1:$C$21,MATCH("MP",Table2!$B$1:$C$1,0),0),"")</f>
        <v>38</v>
      </c>
      <c r="H476" s="23">
        <f>IFERROR(VLOOKUP(A476,PlayingTime!$B$1:$T$1001,MATCH("Min",PlayingTime!$B$2:$T$2,0),0),0)</f>
        <v>1605</v>
      </c>
      <c r="I476" s="23">
        <f>IFERROR(VLOOKUP(B476,PlayingTime!$B$1:$T$1001,MATCH("Min",PlayingTime!$B$2:$T$2,0),0),0)</f>
        <v>0</v>
      </c>
      <c r="J476" s="23">
        <f>IFERROR(VLOOKUP(C476,PlayingTime!$B$1:$T$1001,MATCH("Min",PlayingTime!$B$2:$T$2,0),0),0)</f>
        <v>0</v>
      </c>
      <c r="K476" s="23">
        <f>IFERROR(VLOOKUP(D476,PlayingTime!$B$1:$T$1001,MATCH("Min",PlayingTime!$B$2:$T$2,0),0),0)</f>
        <v>0</v>
      </c>
      <c r="L476" s="93">
        <f>IFERROR(VLOOKUP($E476,OLD!$Q$1:$DZ$1000,MATCH("minutes",OLD!$Q$1:$DZ$1,0),0),0)</f>
        <v>1590</v>
      </c>
      <c r="M476" s="22">
        <f>IFERROR(VLOOKUP(A476,#REF!,MATCH("xG",#REF!,0),0),0)</f>
        <v>0</v>
      </c>
      <c r="N476" s="22">
        <f>IFERROR(VLOOKUP(B476,#REF!,MATCH("xG",#REF!,0),0),0)</f>
        <v>0</v>
      </c>
      <c r="O476" s="22">
        <f>IFERROR(VLOOKUP(C476,#REF!,MATCH("xG",#REF!,0),0),0)</f>
        <v>0</v>
      </c>
      <c r="P476" s="22">
        <f>IFERROR(VLOOKUP(D476,#REF!,MATCH("xG",#REF!,0),0),0)</f>
        <v>0</v>
      </c>
      <c r="Q476" s="92">
        <f>IFERROR(VLOOKUP($E476,OLD!$Q$1:$DZ$1000,MATCH("expected_goals",OLD!$Q$1:$DZ$1,0),0),0)</f>
        <v>1.26</v>
      </c>
      <c r="R476" s="22">
        <f>IFERROR(VLOOKUP(A476,#REF!,MATCH("xAG",#REF!,0),0),0)</f>
        <v>0</v>
      </c>
      <c r="S476" s="22">
        <f>IFERROR(VLOOKUP(B476,#REF!,MATCH("xAG",#REF!,0),0),0)</f>
        <v>0</v>
      </c>
      <c r="T476" s="22">
        <f>IFERROR(VLOOKUP(C476,#REF!,MATCH("xAG",#REF!,0),0),0)</f>
        <v>0</v>
      </c>
      <c r="U476" s="22">
        <f>IFERROR(VLOOKUP(D476,#REF!,MATCH("xAG",#REF!,0),0),0)</f>
        <v>0</v>
      </c>
      <c r="V476" s="92">
        <f>IFERROR(VLOOKUP($E476,OLD!$Q$1:$DZ$1000,MATCH("expected_assists",OLD!$Q$1:$DZ$1,0),0),0)</f>
        <v>2.39</v>
      </c>
      <c r="W476" s="93">
        <f>IFERROR(VLOOKUP($E476,OLD!$Q$1:$DZ$1000,MATCH("total_points",OLD!$Q$1:$DZ$1,0),0),0)</f>
        <v>54</v>
      </c>
      <c r="X476" s="27">
        <f>IFERROR(VLOOKUP(E476,OLD!$Q$1:$BZ$1000,MATCH("defensive_contribution",OLD!$Q$1:$BZ$1,0),0),"")</f>
        <v>128</v>
      </c>
      <c r="Z476" s="26" t="str">
        <f>API!O476&amp;" "&amp;API!Y476</f>
        <v>0 FALSE</v>
      </c>
      <c r="AA476" s="26">
        <f>API!AF476</f>
        <v>17</v>
      </c>
    </row>
    <row r="477" spans="1:27">
      <c r="A477" s="22" t="str">
        <f>IF([1]FINAL!A477=0,"",[1]FINAL!A477)</f>
        <v>Noussair Mazraoui</v>
      </c>
      <c r="B477" s="22" t="str">
        <f>IF([1]FINAL!C477=0,"",[1]FINAL!C477)</f>
        <v>Mazraoui</v>
      </c>
      <c r="C477" s="22" t="str">
        <f>IF([1]FINAL!E477=0,"",[1]FINAL!E477)</f>
        <v/>
      </c>
      <c r="D477" s="22" t="str">
        <f>IF([1]FINAL!G477=0,"",[1]FINAL!G477)</f>
        <v/>
      </c>
      <c r="E477" s="85">
        <f>[1]FINAL!$AO477</f>
        <v>422</v>
      </c>
      <c r="F477" s="26" t="str">
        <f>[1]FINAL!$V477</f>
        <v>MUN</v>
      </c>
      <c r="G477" s="27">
        <f>IFERROR(VLOOKUP($F477,Table2!$B$1:$C$21,MATCH("MP",Table2!$B$1:$C$1,0),0),"")</f>
        <v>38</v>
      </c>
      <c r="H477" s="23">
        <f>IFERROR(VLOOKUP(A477,PlayingTime!$B$1:$T$1001,MATCH("Min",PlayingTime!$B$2:$T$2,0),0),0)</f>
        <v>985</v>
      </c>
      <c r="I477" s="23">
        <f>IFERROR(VLOOKUP(B477,PlayingTime!$B$1:$T$1001,MATCH("Min",PlayingTime!$B$2:$T$2,0),0),0)</f>
        <v>0</v>
      </c>
      <c r="J477" s="23">
        <f>IFERROR(VLOOKUP(C477,PlayingTime!$B$1:$T$1001,MATCH("Min",PlayingTime!$B$2:$T$2,0),0),0)</f>
        <v>0</v>
      </c>
      <c r="K477" s="23">
        <f>IFERROR(VLOOKUP(D477,PlayingTime!$B$1:$T$1001,MATCH("Min",PlayingTime!$B$2:$T$2,0),0),0)</f>
        <v>0</v>
      </c>
      <c r="L477" s="93">
        <f>IFERROR(VLOOKUP($E477,OLD!$Q$1:$DZ$1000,MATCH("minutes",OLD!$Q$1:$DZ$1,0),0),0)</f>
        <v>977</v>
      </c>
      <c r="M477" s="22">
        <f>IFERROR(VLOOKUP(A477,#REF!,MATCH("xG",#REF!,0),0),0)</f>
        <v>0</v>
      </c>
      <c r="N477" s="22">
        <f>IFERROR(VLOOKUP(B477,#REF!,MATCH("xG",#REF!,0),0),0)</f>
        <v>0</v>
      </c>
      <c r="O477" s="22">
        <f>IFERROR(VLOOKUP(C477,#REF!,MATCH("xG",#REF!,0),0),0)</f>
        <v>0</v>
      </c>
      <c r="P477" s="22">
        <f>IFERROR(VLOOKUP(D477,#REF!,MATCH("xG",#REF!,0),0),0)</f>
        <v>0</v>
      </c>
      <c r="Q477" s="92">
        <f>IFERROR(VLOOKUP($E477,OLD!$Q$1:$DZ$1000,MATCH("expected_goals",OLD!$Q$1:$DZ$1,0),0),0)</f>
        <v>0.19</v>
      </c>
      <c r="R477" s="22">
        <f>IFERROR(VLOOKUP(A477,#REF!,MATCH("xAG",#REF!,0),0),0)</f>
        <v>0</v>
      </c>
      <c r="S477" s="22">
        <f>IFERROR(VLOOKUP(B477,#REF!,MATCH("xAG",#REF!,0),0),0)</f>
        <v>0</v>
      </c>
      <c r="T477" s="22">
        <f>IFERROR(VLOOKUP(C477,#REF!,MATCH("xAG",#REF!,0),0),0)</f>
        <v>0</v>
      </c>
      <c r="U477" s="22">
        <f>IFERROR(VLOOKUP(D477,#REF!,MATCH("xAG",#REF!,0),0),0)</f>
        <v>0</v>
      </c>
      <c r="V477" s="92">
        <f>IFERROR(VLOOKUP($E477,OLD!$Q$1:$DZ$1000,MATCH("expected_assists",OLD!$Q$1:$DZ$1,0),0),0)</f>
        <v>0.35</v>
      </c>
      <c r="W477" s="93">
        <f>IFERROR(VLOOKUP($E477,OLD!$Q$1:$DZ$1000,MATCH("total_points",OLD!$Q$1:$DZ$1,0),0),0)</f>
        <v>53</v>
      </c>
      <c r="X477" s="27">
        <f>IFERROR(VLOOKUP(E477,OLD!$Q$1:$BZ$1000,MATCH("defensive_contribution",OLD!$Q$1:$BZ$1,0),0),"")</f>
        <v>94</v>
      </c>
      <c r="Z477" s="26" t="str">
        <f>API!O477&amp;" "&amp;API!Y477</f>
        <v>0 FALSE</v>
      </c>
      <c r="AA477" s="26">
        <f>API!AF477</f>
        <v>17</v>
      </c>
    </row>
    <row r="478" spans="1:27">
      <c r="A478" s="22" t="str">
        <f>IF([1]FINAL!A478=0,"",[1]FINAL!A478)</f>
        <v>Rico Henry</v>
      </c>
      <c r="B478" s="22" t="str">
        <f>IF([1]FINAL!C478=0,"",[1]FINAL!C478)</f>
        <v>Henry</v>
      </c>
      <c r="C478" s="22" t="str">
        <f>IF([1]FINAL!E478=0,"",[1]FINAL!E478)</f>
        <v/>
      </c>
      <c r="D478" s="22" t="str">
        <f>IF([1]FINAL!G478=0,"",[1]FINAL!G478)</f>
        <v/>
      </c>
      <c r="E478" s="85">
        <f>[1]FINAL!$AO478</f>
        <v>89</v>
      </c>
      <c r="F478" s="26" t="str">
        <f>[1]FINAL!$V478</f>
        <v>BRE</v>
      </c>
      <c r="G478" s="27">
        <f>IFERROR(VLOOKUP($F478,Table2!$B$1:$C$21,MATCH("MP",Table2!$B$1:$C$1,0),0),"")</f>
        <v>38</v>
      </c>
      <c r="H478" s="23">
        <f>IFERROR(VLOOKUP(A478,PlayingTime!$B$1:$T$1001,MATCH("Min",PlayingTime!$B$2:$T$2,0),0),0)</f>
        <v>1328</v>
      </c>
      <c r="I478" s="23">
        <f>IFERROR(VLOOKUP(B478,PlayingTime!$B$1:$T$1001,MATCH("Min",PlayingTime!$B$2:$T$2,0),0),0)</f>
        <v>0</v>
      </c>
      <c r="J478" s="23">
        <f>IFERROR(VLOOKUP(C478,PlayingTime!$B$1:$T$1001,MATCH("Min",PlayingTime!$B$2:$T$2,0),0),0)</f>
        <v>0</v>
      </c>
      <c r="K478" s="23">
        <f>IFERROR(VLOOKUP(D478,PlayingTime!$B$1:$T$1001,MATCH("Min",PlayingTime!$B$2:$T$2,0),0),0)</f>
        <v>0</v>
      </c>
      <c r="L478" s="93">
        <f>IFERROR(VLOOKUP($E478,OLD!$Q$1:$DZ$1000,MATCH("minutes",OLD!$Q$1:$DZ$1,0),0),0)</f>
        <v>1322</v>
      </c>
      <c r="M478" s="22">
        <f>IFERROR(VLOOKUP(A478,#REF!,MATCH("xG",#REF!,0),0),0)</f>
        <v>0</v>
      </c>
      <c r="N478" s="22">
        <f>IFERROR(VLOOKUP(B478,#REF!,MATCH("xG",#REF!,0),0),0)</f>
        <v>0</v>
      </c>
      <c r="O478" s="22">
        <f>IFERROR(VLOOKUP(C478,#REF!,MATCH("xG",#REF!,0),0),0)</f>
        <v>0</v>
      </c>
      <c r="P478" s="22">
        <f>IFERROR(VLOOKUP(D478,#REF!,MATCH("xG",#REF!,0),0),0)</f>
        <v>0</v>
      </c>
      <c r="Q478" s="92">
        <f>IFERROR(VLOOKUP($E478,OLD!$Q$1:$DZ$1000,MATCH("expected_goals",OLD!$Q$1:$DZ$1,0),0),0)</f>
        <v>0.18</v>
      </c>
      <c r="R478" s="22">
        <f>IFERROR(VLOOKUP(A478,#REF!,MATCH("xAG",#REF!,0),0),0)</f>
        <v>0</v>
      </c>
      <c r="S478" s="22">
        <f>IFERROR(VLOOKUP(B478,#REF!,MATCH("xAG",#REF!,0),0),0)</f>
        <v>0</v>
      </c>
      <c r="T478" s="22">
        <f>IFERROR(VLOOKUP(C478,#REF!,MATCH("xAG",#REF!,0),0),0)</f>
        <v>0</v>
      </c>
      <c r="U478" s="22">
        <f>IFERROR(VLOOKUP(D478,#REF!,MATCH("xAG",#REF!,0),0),0)</f>
        <v>0</v>
      </c>
      <c r="V478" s="92">
        <f>IFERROR(VLOOKUP($E478,OLD!$Q$1:$DZ$1000,MATCH("expected_assists",OLD!$Q$1:$DZ$1,0),0),0)</f>
        <v>0.54</v>
      </c>
      <c r="W478" s="93">
        <f>IFERROR(VLOOKUP($E478,OLD!$Q$1:$DZ$1000,MATCH("total_points",OLD!$Q$1:$DZ$1,0),0),0)</f>
        <v>52</v>
      </c>
      <c r="X478" s="27">
        <f>IFERROR(VLOOKUP(E478,OLD!$Q$1:$BZ$1000,MATCH("defensive_contribution",OLD!$Q$1:$BZ$1,0),0),"")</f>
        <v>68</v>
      </c>
      <c r="Z478" s="26" t="str">
        <f>API!O478&amp;" "&amp;API!Y478</f>
        <v>0 FALSE</v>
      </c>
      <c r="AA478" s="26">
        <f>API!AF478</f>
        <v>17</v>
      </c>
    </row>
    <row r="479" spans="1:27">
      <c r="A479" s="22" t="str">
        <f>IF([1]FINAL!A479=0,"",[1]FINAL!A479)</f>
        <v>Tyrone Mings</v>
      </c>
      <c r="B479" s="22" t="str">
        <f>IF([1]FINAL!C479=0,"",[1]FINAL!C479)</f>
        <v>Mings</v>
      </c>
      <c r="C479" s="22" t="str">
        <f>IF([1]FINAL!E479=0,"",[1]FINAL!E479)</f>
        <v/>
      </c>
      <c r="D479" s="22" t="str">
        <f>IF([1]FINAL!G479=0,"",[1]FINAL!G479)</f>
        <v/>
      </c>
      <c r="E479" s="85">
        <f>[1]FINAL!$AO479</f>
        <v>33</v>
      </c>
      <c r="F479" s="26" t="str">
        <f>[1]FINAL!$V479</f>
        <v>AVL</v>
      </c>
      <c r="G479" s="27">
        <f>IFERROR(VLOOKUP($F479,Table2!$B$1:$C$21,MATCH("MP",Table2!$B$1:$C$1,0),0),"")</f>
        <v>38</v>
      </c>
      <c r="H479" s="23">
        <f>IFERROR(VLOOKUP(A479,PlayingTime!$B$1:$T$1001,MATCH("Min",PlayingTime!$B$2:$T$2,0),0),0)</f>
        <v>1324</v>
      </c>
      <c r="I479" s="23">
        <f>IFERROR(VLOOKUP(B479,PlayingTime!$B$1:$T$1001,MATCH("Min",PlayingTime!$B$2:$T$2,0),0),0)</f>
        <v>0</v>
      </c>
      <c r="J479" s="23">
        <f>IFERROR(VLOOKUP(C479,PlayingTime!$B$1:$T$1001,MATCH("Min",PlayingTime!$B$2:$T$2,0),0),0)</f>
        <v>0</v>
      </c>
      <c r="K479" s="23">
        <f>IFERROR(VLOOKUP(D479,PlayingTime!$B$1:$T$1001,MATCH("Min",PlayingTime!$B$2:$T$2,0),0),0)</f>
        <v>0</v>
      </c>
      <c r="L479" s="93">
        <f>IFERROR(VLOOKUP($E479,OLD!$Q$1:$DZ$1000,MATCH("minutes",OLD!$Q$1:$DZ$1,0),0),0)</f>
        <v>1322</v>
      </c>
      <c r="M479" s="22">
        <f>IFERROR(VLOOKUP(A479,#REF!,MATCH("xG",#REF!,0),0),0)</f>
        <v>0</v>
      </c>
      <c r="N479" s="22">
        <f>IFERROR(VLOOKUP(B479,#REF!,MATCH("xG",#REF!,0),0),0)</f>
        <v>0</v>
      </c>
      <c r="O479" s="22">
        <f>IFERROR(VLOOKUP(C479,#REF!,MATCH("xG",#REF!,0),0),0)</f>
        <v>0</v>
      </c>
      <c r="P479" s="22">
        <f>IFERROR(VLOOKUP(D479,#REF!,MATCH("xG",#REF!,0),0),0)</f>
        <v>0</v>
      </c>
      <c r="Q479" s="92">
        <f>IFERROR(VLOOKUP($E479,OLD!$Q$1:$DZ$1000,MATCH("expected_goals",OLD!$Q$1:$DZ$1,0),0),0)</f>
        <v>1.3</v>
      </c>
      <c r="R479" s="22">
        <f>IFERROR(VLOOKUP(A479,#REF!,MATCH("xAG",#REF!,0),0),0)</f>
        <v>0</v>
      </c>
      <c r="S479" s="22">
        <f>IFERROR(VLOOKUP(B479,#REF!,MATCH("xAG",#REF!,0),0),0)</f>
        <v>0</v>
      </c>
      <c r="T479" s="22">
        <f>IFERROR(VLOOKUP(C479,#REF!,MATCH("xAG",#REF!,0),0),0)</f>
        <v>0</v>
      </c>
      <c r="U479" s="22">
        <f>IFERROR(VLOOKUP(D479,#REF!,MATCH("xAG",#REF!,0),0),0)</f>
        <v>0</v>
      </c>
      <c r="V479" s="92">
        <f>IFERROR(VLOOKUP($E479,OLD!$Q$1:$DZ$1000,MATCH("expected_assists",OLD!$Q$1:$DZ$1,0),0),0)</f>
        <v>0.42</v>
      </c>
      <c r="W479" s="93">
        <f>IFERROR(VLOOKUP($E479,OLD!$Q$1:$DZ$1000,MATCH("total_points",OLD!$Q$1:$DZ$1,0),0),0)</f>
        <v>50</v>
      </c>
      <c r="X479" s="27">
        <f>IFERROR(VLOOKUP(E479,OLD!$Q$1:$BZ$1000,MATCH("defensive_contribution",OLD!$Q$1:$BZ$1,0),0),"")</f>
        <v>107</v>
      </c>
      <c r="Z479" s="26" t="str">
        <f>API!O479&amp;" "&amp;API!Y479</f>
        <v>0 FALSE</v>
      </c>
      <c r="AA479" s="26">
        <f>API!AF479</f>
        <v>17</v>
      </c>
    </row>
    <row r="480" spans="1:27">
      <c r="A480" s="22" t="str">
        <f>IF([1]FINAL!A480=0,"",[1]FINAL!A480)</f>
        <v>Ayden Heaven</v>
      </c>
      <c r="B480" s="22" t="str">
        <f>IF([1]FINAL!C480=0,"",[1]FINAL!C480)</f>
        <v>Heaven</v>
      </c>
      <c r="C480" s="22" t="str">
        <f>IF([1]FINAL!E480=0,"",[1]FINAL!E480)</f>
        <v/>
      </c>
      <c r="D480" s="22" t="str">
        <f>IF([1]FINAL!G480=0,"",[1]FINAL!G480)</f>
        <v/>
      </c>
      <c r="E480" s="85">
        <f>[1]FINAL!$AO480</f>
        <v>421</v>
      </c>
      <c r="F480" s="26" t="str">
        <f>[1]FINAL!$V480</f>
        <v>MUN</v>
      </c>
      <c r="G480" s="27">
        <f>IFERROR(VLOOKUP($F480,Table2!$B$1:$C$21,MATCH("MP",Table2!$B$1:$C$1,0),0),"")</f>
        <v>38</v>
      </c>
      <c r="H480" s="23">
        <f>IFERROR(VLOOKUP(A480,PlayingTime!$B$1:$T$1001,MATCH("Min",PlayingTime!$B$2:$T$2,0),0),0)</f>
        <v>924</v>
      </c>
      <c r="I480" s="23">
        <f>IFERROR(VLOOKUP(B480,PlayingTime!$B$1:$T$1001,MATCH("Min",PlayingTime!$B$2:$T$2,0),0),0)</f>
        <v>0</v>
      </c>
      <c r="J480" s="23">
        <f>IFERROR(VLOOKUP(C480,PlayingTime!$B$1:$T$1001,MATCH("Min",PlayingTime!$B$2:$T$2,0),0),0)</f>
        <v>0</v>
      </c>
      <c r="K480" s="23">
        <f>IFERROR(VLOOKUP(D480,PlayingTime!$B$1:$T$1001,MATCH("Min",PlayingTime!$B$2:$T$2,0),0),0)</f>
        <v>0</v>
      </c>
      <c r="L480" s="93">
        <f>IFERROR(VLOOKUP($E480,OLD!$Q$1:$DZ$1000,MATCH("minutes",OLD!$Q$1:$DZ$1,0),0),0)</f>
        <v>920</v>
      </c>
      <c r="M480" s="22">
        <f>IFERROR(VLOOKUP(A480,#REF!,MATCH("xG",#REF!,0),0),0)</f>
        <v>0</v>
      </c>
      <c r="N480" s="22">
        <f>IFERROR(VLOOKUP(B480,#REF!,MATCH("xG",#REF!,0),0),0)</f>
        <v>0</v>
      </c>
      <c r="O480" s="22">
        <f>IFERROR(VLOOKUP(C480,#REF!,MATCH("xG",#REF!,0),0),0)</f>
        <v>0</v>
      </c>
      <c r="P480" s="22">
        <f>IFERROR(VLOOKUP(D480,#REF!,MATCH("xG",#REF!,0),0),0)</f>
        <v>0</v>
      </c>
      <c r="Q480" s="92">
        <f>IFERROR(VLOOKUP($E480,OLD!$Q$1:$DZ$1000,MATCH("expected_goals",OLD!$Q$1:$DZ$1,0),0),0)</f>
        <v>0.34</v>
      </c>
      <c r="R480" s="22">
        <f>IFERROR(VLOOKUP(A480,#REF!,MATCH("xAG",#REF!,0),0),0)</f>
        <v>0</v>
      </c>
      <c r="S480" s="22">
        <f>IFERROR(VLOOKUP(B480,#REF!,MATCH("xAG",#REF!,0),0),0)</f>
        <v>0</v>
      </c>
      <c r="T480" s="22">
        <f>IFERROR(VLOOKUP(C480,#REF!,MATCH("xAG",#REF!,0),0),0)</f>
        <v>0</v>
      </c>
      <c r="U480" s="22">
        <f>IFERROR(VLOOKUP(D480,#REF!,MATCH("xAG",#REF!,0),0),0)</f>
        <v>0</v>
      </c>
      <c r="V480" s="92">
        <f>IFERROR(VLOOKUP($E480,OLD!$Q$1:$DZ$1000,MATCH("expected_assists",OLD!$Q$1:$DZ$1,0),0),0)</f>
        <v>0.18</v>
      </c>
      <c r="W480" s="93">
        <f>IFERROR(VLOOKUP($E480,OLD!$Q$1:$DZ$1000,MATCH("total_points",OLD!$Q$1:$DZ$1,0),0),0)</f>
        <v>42</v>
      </c>
      <c r="X480" s="27">
        <f>IFERROR(VLOOKUP(E480,OLD!$Q$1:$BZ$1000,MATCH("defensive_contribution",OLD!$Q$1:$BZ$1,0),0),"")</f>
        <v>93</v>
      </c>
      <c r="Z480" s="26" t="str">
        <f>API!O480&amp;" "&amp;API!Y480</f>
        <v>0 FALSE</v>
      </c>
      <c r="AA480" s="26">
        <f>API!AF480</f>
        <v>17</v>
      </c>
    </row>
    <row r="481" spans="1:27">
      <c r="A481" s="22" t="str">
        <f>IF([1]FINAL!A481=0,"",[1]FINAL!A481)</f>
        <v>Josh Acheampong</v>
      </c>
      <c r="B481" s="22" t="str">
        <f>IF([1]FINAL!C481=0,"",[1]FINAL!C481)</f>
        <v>Acheampong</v>
      </c>
      <c r="C481" s="22" t="str">
        <f>IF([1]FINAL!E481=0,"",[1]FINAL!E481)</f>
        <v>Joshua Acheampong</v>
      </c>
      <c r="D481" s="22" t="str">
        <f>IF([1]FINAL!G481=0,"",[1]FINAL!G481)</f>
        <v/>
      </c>
      <c r="E481" s="85">
        <f>[1]FINAL!$AO481</f>
        <v>151</v>
      </c>
      <c r="F481" s="26" t="str">
        <f>[1]FINAL!$V481</f>
        <v>CHE</v>
      </c>
      <c r="G481" s="27">
        <f>IFERROR(VLOOKUP($F481,Table2!$B$1:$C$21,MATCH("MP",Table2!$B$1:$C$1,0),0),"")</f>
        <v>38</v>
      </c>
      <c r="H481" s="23">
        <f>IFERROR(VLOOKUP(A481,PlayingTime!$B$1:$T$1001,MATCH("Min",PlayingTime!$B$2:$T$2,0),0),0)</f>
        <v>0</v>
      </c>
      <c r="I481" s="23">
        <f>IFERROR(VLOOKUP(B481,PlayingTime!$B$1:$T$1001,MATCH("Min",PlayingTime!$B$2:$T$2,0),0),0)</f>
        <v>0</v>
      </c>
      <c r="J481" s="23">
        <f>IFERROR(VLOOKUP(C481,PlayingTime!$B$1:$T$1001,MATCH("Min",PlayingTime!$B$2:$T$2,0),0),0)</f>
        <v>666</v>
      </c>
      <c r="K481" s="23">
        <f>IFERROR(VLOOKUP(D481,PlayingTime!$B$1:$T$1001,MATCH("Min",PlayingTime!$B$2:$T$2,0),0),0)</f>
        <v>0</v>
      </c>
      <c r="L481" s="93">
        <f>IFERROR(VLOOKUP($E481,OLD!$Q$1:$DZ$1000,MATCH("minutes",OLD!$Q$1:$DZ$1,0),0),0)</f>
        <v>657</v>
      </c>
      <c r="M481" s="22">
        <f>IFERROR(VLOOKUP(A481,#REF!,MATCH("xG",#REF!,0),0),0)</f>
        <v>0</v>
      </c>
      <c r="N481" s="22">
        <f>IFERROR(VLOOKUP(B481,#REF!,MATCH("xG",#REF!,0),0),0)</f>
        <v>0</v>
      </c>
      <c r="O481" s="22">
        <f>IFERROR(VLOOKUP(C481,#REF!,MATCH("xG",#REF!,0),0),0)</f>
        <v>0</v>
      </c>
      <c r="P481" s="22">
        <f>IFERROR(VLOOKUP(D481,#REF!,MATCH("xG",#REF!,0),0),0)</f>
        <v>0</v>
      </c>
      <c r="Q481" s="92">
        <f>IFERROR(VLOOKUP($E481,OLD!$Q$1:$DZ$1000,MATCH("expected_goals",OLD!$Q$1:$DZ$1,0),0),0)</f>
        <v>0.62</v>
      </c>
      <c r="R481" s="22">
        <f>IFERROR(VLOOKUP(A481,#REF!,MATCH("xAG",#REF!,0),0),0)</f>
        <v>0</v>
      </c>
      <c r="S481" s="22">
        <f>IFERROR(VLOOKUP(B481,#REF!,MATCH("xAG",#REF!,0),0),0)</f>
        <v>0</v>
      </c>
      <c r="T481" s="22">
        <f>IFERROR(VLOOKUP(C481,#REF!,MATCH("xAG",#REF!,0),0),0)</f>
        <v>0</v>
      </c>
      <c r="U481" s="22">
        <f>IFERROR(VLOOKUP(D481,#REF!,MATCH("xAG",#REF!,0),0),0)</f>
        <v>0</v>
      </c>
      <c r="V481" s="92">
        <f>IFERROR(VLOOKUP($E481,OLD!$Q$1:$DZ$1000,MATCH("expected_assists",OLD!$Q$1:$DZ$1,0),0),0)</f>
        <v>0.13</v>
      </c>
      <c r="W481" s="93">
        <f>IFERROR(VLOOKUP($E481,OLD!$Q$1:$DZ$1000,MATCH("total_points",OLD!$Q$1:$DZ$1,0),0),0)</f>
        <v>39</v>
      </c>
      <c r="X481" s="27">
        <f>IFERROR(VLOOKUP(E481,OLD!$Q$1:$BZ$1000,MATCH("defensive_contribution",OLD!$Q$1:$BZ$1,0),0),"")</f>
        <v>44</v>
      </c>
      <c r="Z481" s="26" t="str">
        <f>API!O481&amp;" "&amp;API!Y481</f>
        <v>0 FALSE</v>
      </c>
      <c r="AA481" s="26">
        <f>API!AF481</f>
        <v>17</v>
      </c>
    </row>
    <row r="482" spans="1:27">
      <c r="A482" s="22" t="str">
        <f>IF([1]FINAL!A482=0,"",[1]FINAL!A482)</f>
        <v>Olivier Boscagli</v>
      </c>
      <c r="B482" s="22" t="str">
        <f>IF([1]FINAL!C482=0,"",[1]FINAL!C482)</f>
        <v>Boscagli</v>
      </c>
      <c r="C482" s="22" t="str">
        <f>IF([1]FINAL!E482=0,"",[1]FINAL!E482)</f>
        <v/>
      </c>
      <c r="D482" s="22" t="str">
        <f>IF([1]FINAL!G482=0,"",[1]FINAL!G482)</f>
        <v/>
      </c>
      <c r="E482" s="85">
        <f>[1]FINAL!$AO482</f>
        <v>114</v>
      </c>
      <c r="F482" s="26" t="str">
        <f>[1]FINAL!$V482</f>
        <v>BHA</v>
      </c>
      <c r="G482" s="27">
        <f>IFERROR(VLOOKUP($F482,Table2!$B$1:$C$21,MATCH("MP",Table2!$B$1:$C$1,0),0),"")</f>
        <v>38</v>
      </c>
      <c r="H482" s="23">
        <f>IFERROR(VLOOKUP(A482,PlayingTime!$B$1:$T$1001,MATCH("Min",PlayingTime!$B$2:$T$2,0),0),0)</f>
        <v>802</v>
      </c>
      <c r="I482" s="23">
        <f>IFERROR(VLOOKUP(B482,PlayingTime!$B$1:$T$1001,MATCH("Min",PlayingTime!$B$2:$T$2,0),0),0)</f>
        <v>0</v>
      </c>
      <c r="J482" s="23">
        <f>IFERROR(VLOOKUP(C482,PlayingTime!$B$1:$T$1001,MATCH("Min",PlayingTime!$B$2:$T$2,0),0),0)</f>
        <v>0</v>
      </c>
      <c r="K482" s="23">
        <f>IFERROR(VLOOKUP(D482,PlayingTime!$B$1:$T$1001,MATCH("Min",PlayingTime!$B$2:$T$2,0),0),0)</f>
        <v>0</v>
      </c>
      <c r="L482" s="93">
        <f>IFERROR(VLOOKUP($E482,OLD!$Q$1:$DZ$1000,MATCH("minutes",OLD!$Q$1:$DZ$1,0),0),0)</f>
        <v>799</v>
      </c>
      <c r="M482" s="22">
        <f>IFERROR(VLOOKUP(A482,#REF!,MATCH("xG",#REF!,0),0),0)</f>
        <v>0</v>
      </c>
      <c r="N482" s="22">
        <f>IFERROR(VLOOKUP(B482,#REF!,MATCH("xG",#REF!,0),0),0)</f>
        <v>0</v>
      </c>
      <c r="O482" s="22">
        <f>IFERROR(VLOOKUP(C482,#REF!,MATCH("xG",#REF!,0),0),0)</f>
        <v>0</v>
      </c>
      <c r="P482" s="22">
        <f>IFERROR(VLOOKUP(D482,#REF!,MATCH("xG",#REF!,0),0),0)</f>
        <v>0</v>
      </c>
      <c r="Q482" s="92">
        <f>IFERROR(VLOOKUP($E482,OLD!$Q$1:$DZ$1000,MATCH("expected_goals",OLD!$Q$1:$DZ$1,0),0),0)</f>
        <v>0.05</v>
      </c>
      <c r="R482" s="22">
        <f>IFERROR(VLOOKUP(A482,#REF!,MATCH("xAG",#REF!,0),0),0)</f>
        <v>0</v>
      </c>
      <c r="S482" s="22">
        <f>IFERROR(VLOOKUP(B482,#REF!,MATCH("xAG",#REF!,0),0),0)</f>
        <v>0</v>
      </c>
      <c r="T482" s="22">
        <f>IFERROR(VLOOKUP(C482,#REF!,MATCH("xAG",#REF!,0),0),0)</f>
        <v>0</v>
      </c>
      <c r="U482" s="22">
        <f>IFERROR(VLOOKUP(D482,#REF!,MATCH("xAG",#REF!,0),0),0)</f>
        <v>0</v>
      </c>
      <c r="V482" s="92">
        <f>IFERROR(VLOOKUP($E482,OLD!$Q$1:$DZ$1000,MATCH("expected_assists",OLD!$Q$1:$DZ$1,0),0),0)</f>
        <v>0.47</v>
      </c>
      <c r="W482" s="93">
        <f>IFERROR(VLOOKUP($E482,OLD!$Q$1:$DZ$1000,MATCH("total_points",OLD!$Q$1:$DZ$1,0),0),0)</f>
        <v>39</v>
      </c>
      <c r="X482" s="27">
        <f>IFERROR(VLOOKUP(E482,OLD!$Q$1:$BZ$1000,MATCH("defensive_contribution",OLD!$Q$1:$BZ$1,0),0),"")</f>
        <v>78</v>
      </c>
      <c r="Z482" s="26" t="str">
        <f>API!O482&amp;" "&amp;API!Y482</f>
        <v>0 FALSE</v>
      </c>
      <c r="AA482" s="26">
        <f>API!AF482</f>
        <v>17</v>
      </c>
    </row>
    <row r="483" spans="1:27">
      <c r="A483" s="22" t="str">
        <f>IF([1]FINAL!A483=0,"",[1]FINAL!A483)</f>
        <v>Nicolò Savona</v>
      </c>
      <c r="B483" s="22" t="str">
        <f>IF([1]FINAL!C483=0,"",[1]FINAL!C483)</f>
        <v>Savona</v>
      </c>
      <c r="C483" s="22" t="str">
        <f>IF([1]FINAL!E483=0,"",[1]FINAL!E483)</f>
        <v/>
      </c>
      <c r="D483" s="22" t="str">
        <f>IF([1]FINAL!G483=0,"",[1]FINAL!G483)</f>
        <v/>
      </c>
      <c r="E483" s="85">
        <f>[1]FINAL!$AO483</f>
        <v>475</v>
      </c>
      <c r="F483" s="26" t="str">
        <f>[1]FINAL!$V483</f>
        <v>NFO</v>
      </c>
      <c r="G483" s="27">
        <f>IFERROR(VLOOKUP($F483,Table2!$B$1:$C$21,MATCH("MP",Table2!$B$1:$C$1,0),0),"")</f>
        <v>38</v>
      </c>
      <c r="H483" s="23">
        <f>IFERROR(VLOOKUP(A483,PlayingTime!$B$1:$T$1001,MATCH("Min",PlayingTime!$B$2:$T$2,0),0),0)</f>
        <v>1028</v>
      </c>
      <c r="I483" s="23">
        <f>IFERROR(VLOOKUP(B483,PlayingTime!$B$1:$T$1001,MATCH("Min",PlayingTime!$B$2:$T$2,0),0),0)</f>
        <v>0</v>
      </c>
      <c r="J483" s="23">
        <f>IFERROR(VLOOKUP(C483,PlayingTime!$B$1:$T$1001,MATCH("Min",PlayingTime!$B$2:$T$2,0),0),0)</f>
        <v>0</v>
      </c>
      <c r="K483" s="23">
        <f>IFERROR(VLOOKUP(D483,PlayingTime!$B$1:$T$1001,MATCH("Min",PlayingTime!$B$2:$T$2,0),0),0)</f>
        <v>0</v>
      </c>
      <c r="L483" s="93">
        <f>IFERROR(VLOOKUP($E483,OLD!$Q$1:$DZ$1000,MATCH("minutes",OLD!$Q$1:$DZ$1,0),0),0)</f>
        <v>1025</v>
      </c>
      <c r="M483" s="22">
        <f>IFERROR(VLOOKUP(A483,#REF!,MATCH("xG",#REF!,0),0),0)</f>
        <v>0</v>
      </c>
      <c r="N483" s="22">
        <f>IFERROR(VLOOKUP(B483,#REF!,MATCH("xG",#REF!,0),0),0)</f>
        <v>0</v>
      </c>
      <c r="O483" s="22">
        <f>IFERROR(VLOOKUP(C483,#REF!,MATCH("xG",#REF!,0),0),0)</f>
        <v>0</v>
      </c>
      <c r="P483" s="22">
        <f>IFERROR(VLOOKUP(D483,#REF!,MATCH("xG",#REF!,0),0),0)</f>
        <v>0</v>
      </c>
      <c r="Q483" s="92">
        <f>IFERROR(VLOOKUP($E483,OLD!$Q$1:$DZ$1000,MATCH("expected_goals",OLD!$Q$1:$DZ$1,0),0),0)</f>
        <v>1.34</v>
      </c>
      <c r="R483" s="22">
        <f>IFERROR(VLOOKUP(A483,#REF!,MATCH("xAG",#REF!,0),0),0)</f>
        <v>0</v>
      </c>
      <c r="S483" s="22">
        <f>IFERROR(VLOOKUP(B483,#REF!,MATCH("xAG",#REF!,0),0),0)</f>
        <v>0</v>
      </c>
      <c r="T483" s="22">
        <f>IFERROR(VLOOKUP(C483,#REF!,MATCH("xAG",#REF!,0),0),0)</f>
        <v>0</v>
      </c>
      <c r="U483" s="22">
        <f>IFERROR(VLOOKUP(D483,#REF!,MATCH("xAG",#REF!,0),0),0)</f>
        <v>0</v>
      </c>
      <c r="V483" s="92">
        <f>IFERROR(VLOOKUP($E483,OLD!$Q$1:$DZ$1000,MATCH("expected_assists",OLD!$Q$1:$DZ$1,0),0),0)</f>
        <v>0.45</v>
      </c>
      <c r="W483" s="93">
        <f>IFERROR(VLOOKUP($E483,OLD!$Q$1:$DZ$1000,MATCH("total_points",OLD!$Q$1:$DZ$1,0),0),0)</f>
        <v>39</v>
      </c>
      <c r="X483" s="27">
        <f>IFERROR(VLOOKUP(E483,OLD!$Q$1:$BZ$1000,MATCH("defensive_contribution",OLD!$Q$1:$BZ$1,0),0),"")</f>
        <v>57</v>
      </c>
      <c r="Z483" s="26" t="str">
        <f>API!O483&amp;" "&amp;API!Y483</f>
        <v>0 FALSE</v>
      </c>
      <c r="AA483" s="26">
        <f>API!AF483</f>
        <v>17</v>
      </c>
    </row>
    <row r="484" spans="1:27">
      <c r="A484" s="22" t="str">
        <f>IF([1]FINAL!A484=0,"",[1]FINAL!A484)</f>
        <v>Jorge Cuenca Barreno</v>
      </c>
      <c r="B484" s="22" t="str">
        <f>IF([1]FINAL!C484=0,"",[1]FINAL!C484)</f>
        <v>J.Cuenca</v>
      </c>
      <c r="C484" s="22" t="str">
        <f>IF([1]FINAL!E484=0,"",[1]FINAL!E484)</f>
        <v>Jorge Cuenca</v>
      </c>
      <c r="D484" s="22" t="str">
        <f>IF([1]FINAL!G484=0,"",[1]FINAL!G484)</f>
        <v/>
      </c>
      <c r="E484" s="85">
        <f>[1]FINAL!$AO484</f>
        <v>255</v>
      </c>
      <c r="F484" s="26" t="str">
        <f>[1]FINAL!$V484</f>
        <v>FUL</v>
      </c>
      <c r="G484" s="27">
        <f>IFERROR(VLOOKUP($F484,Table2!$B$1:$C$21,MATCH("MP",Table2!$B$1:$C$1,0),0),"")</f>
        <v>38</v>
      </c>
      <c r="H484" s="23">
        <f>IFERROR(VLOOKUP(A484,PlayingTime!$B$1:$T$1001,MATCH("Min",PlayingTime!$B$2:$T$2,0),0),0)</f>
        <v>0</v>
      </c>
      <c r="I484" s="23">
        <f>IFERROR(VLOOKUP(B484,PlayingTime!$B$1:$T$1001,MATCH("Min",PlayingTime!$B$2:$T$2,0),0),0)</f>
        <v>0</v>
      </c>
      <c r="J484" s="23">
        <f>IFERROR(VLOOKUP(C484,PlayingTime!$B$1:$T$1001,MATCH("Min",PlayingTime!$B$2:$T$2,0),0),0)</f>
        <v>938</v>
      </c>
      <c r="K484" s="23">
        <f>IFERROR(VLOOKUP(D484,PlayingTime!$B$1:$T$1001,MATCH("Min",PlayingTime!$B$2:$T$2,0),0),0)</f>
        <v>0</v>
      </c>
      <c r="L484" s="93">
        <f>IFERROR(VLOOKUP($E484,OLD!$Q$1:$DZ$1000,MATCH("minutes",OLD!$Q$1:$DZ$1,0),0),0)</f>
        <v>935</v>
      </c>
      <c r="M484" s="22">
        <f>IFERROR(VLOOKUP(A484,#REF!,MATCH("xG",#REF!,0),0),0)</f>
        <v>0</v>
      </c>
      <c r="N484" s="22">
        <f>IFERROR(VLOOKUP(B484,#REF!,MATCH("xG",#REF!,0),0),0)</f>
        <v>0</v>
      </c>
      <c r="O484" s="22">
        <f>IFERROR(VLOOKUP(C484,#REF!,MATCH("xG",#REF!,0),0),0)</f>
        <v>0</v>
      </c>
      <c r="P484" s="22">
        <f>IFERROR(VLOOKUP(D484,#REF!,MATCH("xG",#REF!,0),0),0)</f>
        <v>0</v>
      </c>
      <c r="Q484" s="92">
        <f>IFERROR(VLOOKUP($E484,OLD!$Q$1:$DZ$1000,MATCH("expected_goals",OLD!$Q$1:$DZ$1,0),0),0)</f>
        <v>0.05</v>
      </c>
      <c r="R484" s="22">
        <f>IFERROR(VLOOKUP(A484,#REF!,MATCH("xAG",#REF!,0),0),0)</f>
        <v>0</v>
      </c>
      <c r="S484" s="22">
        <f>IFERROR(VLOOKUP(B484,#REF!,MATCH("xAG",#REF!,0),0),0)</f>
        <v>0</v>
      </c>
      <c r="T484" s="22">
        <f>IFERROR(VLOOKUP(C484,#REF!,MATCH("xAG",#REF!,0),0),0)</f>
        <v>0</v>
      </c>
      <c r="U484" s="22">
        <f>IFERROR(VLOOKUP(D484,#REF!,MATCH("xAG",#REF!,0),0),0)</f>
        <v>0</v>
      </c>
      <c r="V484" s="92">
        <f>IFERROR(VLOOKUP($E484,OLD!$Q$1:$DZ$1000,MATCH("expected_assists",OLD!$Q$1:$DZ$1,0),0),0)</f>
        <v>0.53</v>
      </c>
      <c r="W484" s="93">
        <f>IFERROR(VLOOKUP($E484,OLD!$Q$1:$DZ$1000,MATCH("total_points",OLD!$Q$1:$DZ$1,0),0),0)</f>
        <v>39</v>
      </c>
      <c r="X484" s="27">
        <f>IFERROR(VLOOKUP(E484,OLD!$Q$1:$BZ$1000,MATCH("defensive_contribution",OLD!$Q$1:$BZ$1,0),0),"")</f>
        <v>117</v>
      </c>
      <c r="Z484" s="26" t="str">
        <f>API!O484&amp;" "&amp;API!Y484</f>
        <v>0 FALSE</v>
      </c>
      <c r="AA484" s="26">
        <f>API!AF484</f>
        <v>17</v>
      </c>
    </row>
    <row r="485" spans="1:27">
      <c r="A485" s="22" t="str">
        <f>IF([1]FINAL!A485=0,"",[1]FINAL!A485)</f>
        <v>Aaron Hickey</v>
      </c>
      <c r="B485" s="22" t="str">
        <f>IF([1]FINAL!C485=0,"",[1]FINAL!C485)</f>
        <v>Hickey</v>
      </c>
      <c r="C485" s="22" t="str">
        <f>IF([1]FINAL!E485=0,"",[1]FINAL!E485)</f>
        <v/>
      </c>
      <c r="D485" s="22" t="str">
        <f>IF([1]FINAL!G485=0,"",[1]FINAL!G485)</f>
        <v/>
      </c>
      <c r="E485" s="85">
        <f>[1]FINAL!$AO485</f>
        <v>90</v>
      </c>
      <c r="F485" s="26" t="str">
        <f>[1]FINAL!$V485</f>
        <v>BRE</v>
      </c>
      <c r="G485" s="27">
        <f>IFERROR(VLOOKUP($F485,Table2!$B$1:$C$21,MATCH("MP",Table2!$B$1:$C$1,0),0),"")</f>
        <v>38</v>
      </c>
      <c r="H485" s="23">
        <f>IFERROR(VLOOKUP(A485,PlayingTime!$B$1:$T$1001,MATCH("Min",PlayingTime!$B$2:$T$2,0),0),0)</f>
        <v>690</v>
      </c>
      <c r="I485" s="23">
        <f>IFERROR(VLOOKUP(B485,PlayingTime!$B$1:$T$1001,MATCH("Min",PlayingTime!$B$2:$T$2,0),0),0)</f>
        <v>0</v>
      </c>
      <c r="J485" s="23">
        <f>IFERROR(VLOOKUP(C485,PlayingTime!$B$1:$T$1001,MATCH("Min",PlayingTime!$B$2:$T$2,0),0),0)</f>
        <v>0</v>
      </c>
      <c r="K485" s="23">
        <f>IFERROR(VLOOKUP(D485,PlayingTime!$B$1:$T$1001,MATCH("Min",PlayingTime!$B$2:$T$2,0),0),0)</f>
        <v>0</v>
      </c>
      <c r="L485" s="93">
        <f>IFERROR(VLOOKUP($E485,OLD!$Q$1:$DZ$1000,MATCH("minutes",OLD!$Q$1:$DZ$1,0),0),0)</f>
        <v>679</v>
      </c>
      <c r="M485" s="22">
        <f>IFERROR(VLOOKUP(A485,#REF!,MATCH("xG",#REF!,0),0),0)</f>
        <v>0</v>
      </c>
      <c r="N485" s="22">
        <f>IFERROR(VLOOKUP(B485,#REF!,MATCH("xG",#REF!,0),0),0)</f>
        <v>0</v>
      </c>
      <c r="O485" s="22">
        <f>IFERROR(VLOOKUP(C485,#REF!,MATCH("xG",#REF!,0),0),0)</f>
        <v>0</v>
      </c>
      <c r="P485" s="22">
        <f>IFERROR(VLOOKUP(D485,#REF!,MATCH("xG",#REF!,0),0),0)</f>
        <v>0</v>
      </c>
      <c r="Q485" s="92">
        <f>IFERROR(VLOOKUP($E485,OLD!$Q$1:$DZ$1000,MATCH("expected_goals",OLD!$Q$1:$DZ$1,0),0),0)</f>
        <v>0.44</v>
      </c>
      <c r="R485" s="22">
        <f>IFERROR(VLOOKUP(A485,#REF!,MATCH("xAG",#REF!,0),0),0)</f>
        <v>0</v>
      </c>
      <c r="S485" s="22">
        <f>IFERROR(VLOOKUP(B485,#REF!,MATCH("xAG",#REF!,0),0),0)</f>
        <v>0</v>
      </c>
      <c r="T485" s="22">
        <f>IFERROR(VLOOKUP(C485,#REF!,MATCH("xAG",#REF!,0),0),0)</f>
        <v>0</v>
      </c>
      <c r="U485" s="22">
        <f>IFERROR(VLOOKUP(D485,#REF!,MATCH("xAG",#REF!,0),0),0)</f>
        <v>0</v>
      </c>
      <c r="V485" s="92">
        <f>IFERROR(VLOOKUP($E485,OLD!$Q$1:$DZ$1000,MATCH("expected_assists",OLD!$Q$1:$DZ$1,0),0),0)</f>
        <v>0.17</v>
      </c>
      <c r="W485" s="93">
        <f>IFERROR(VLOOKUP($E485,OLD!$Q$1:$DZ$1000,MATCH("total_points",OLD!$Q$1:$DZ$1,0),0),0)</f>
        <v>37</v>
      </c>
      <c r="X485" s="27">
        <f>IFERROR(VLOOKUP(E485,OLD!$Q$1:$BZ$1000,MATCH("defensive_contribution",OLD!$Q$1:$BZ$1,0),0),"")</f>
        <v>51</v>
      </c>
      <c r="Z485" s="26" t="str">
        <f>API!O485&amp;" "&amp;API!Y485</f>
        <v>0 FALSE</v>
      </c>
      <c r="AA485" s="26">
        <f>API!AF485</f>
        <v>17</v>
      </c>
    </row>
    <row r="486" spans="1:27">
      <c r="A486" s="22" t="str">
        <f>IF([1]FINAL!A486=0,"",[1]FINAL!A486)</f>
        <v>Tosin Adarabioyo</v>
      </c>
      <c r="B486" s="22" t="str">
        <f>IF([1]FINAL!C486=0,"",[1]FINAL!C486)</f>
        <v>Tosin</v>
      </c>
      <c r="C486" s="22" t="str">
        <f>IF([1]FINAL!E486=0,"",[1]FINAL!E486)</f>
        <v>Adarabioyo</v>
      </c>
      <c r="D486" s="22" t="str">
        <f>IF([1]FINAL!G486=0,"",[1]FINAL!G486)</f>
        <v/>
      </c>
      <c r="E486" s="85">
        <f>[1]FINAL!$AO486</f>
        <v>147</v>
      </c>
      <c r="F486" s="26" t="str">
        <f>[1]FINAL!$V486</f>
        <v>CHE</v>
      </c>
      <c r="G486" s="27">
        <f>IFERROR(VLOOKUP($F486,Table2!$B$1:$C$21,MATCH("MP",Table2!$B$1:$C$1,0),0),"")</f>
        <v>38</v>
      </c>
      <c r="H486" s="23">
        <f>IFERROR(VLOOKUP(A486,PlayingTime!$B$1:$T$1001,MATCH("Min",PlayingTime!$B$2:$T$2,0),0),0)</f>
        <v>795</v>
      </c>
      <c r="I486" s="23">
        <f>IFERROR(VLOOKUP(B486,PlayingTime!$B$1:$T$1001,MATCH("Min",PlayingTime!$B$2:$T$2,0),0),0)</f>
        <v>0</v>
      </c>
      <c r="J486" s="23">
        <f>IFERROR(VLOOKUP(C486,PlayingTime!$B$1:$T$1001,MATCH("Min",PlayingTime!$B$2:$T$2,0),0),0)</f>
        <v>0</v>
      </c>
      <c r="K486" s="23">
        <f>IFERROR(VLOOKUP(D486,PlayingTime!$B$1:$T$1001,MATCH("Min",PlayingTime!$B$2:$T$2,0),0),0)</f>
        <v>0</v>
      </c>
      <c r="L486" s="93">
        <f>IFERROR(VLOOKUP($E486,OLD!$Q$1:$DZ$1000,MATCH("minutes",OLD!$Q$1:$DZ$1,0),0),0)</f>
        <v>788</v>
      </c>
      <c r="M486" s="22">
        <f>IFERROR(VLOOKUP(A486,#REF!,MATCH("xG",#REF!,0),0),0)</f>
        <v>0</v>
      </c>
      <c r="N486" s="22">
        <f>IFERROR(VLOOKUP(B486,#REF!,MATCH("xG",#REF!,0),0),0)</f>
        <v>0</v>
      </c>
      <c r="O486" s="22">
        <f>IFERROR(VLOOKUP(C486,#REF!,MATCH("xG",#REF!,0),0),0)</f>
        <v>0</v>
      </c>
      <c r="P486" s="22">
        <f>IFERROR(VLOOKUP(D486,#REF!,MATCH("xG",#REF!,0),0),0)</f>
        <v>0</v>
      </c>
      <c r="Q486" s="92">
        <f>IFERROR(VLOOKUP($E486,OLD!$Q$1:$DZ$1000,MATCH("expected_goals",OLD!$Q$1:$DZ$1,0),0),0)</f>
        <v>0.11</v>
      </c>
      <c r="R486" s="22">
        <f>IFERROR(VLOOKUP(A486,#REF!,MATCH("xAG",#REF!,0),0),0)</f>
        <v>0</v>
      </c>
      <c r="S486" s="22">
        <f>IFERROR(VLOOKUP(B486,#REF!,MATCH("xAG",#REF!,0),0),0)</f>
        <v>0</v>
      </c>
      <c r="T486" s="22">
        <f>IFERROR(VLOOKUP(C486,#REF!,MATCH("xAG",#REF!,0),0),0)</f>
        <v>0</v>
      </c>
      <c r="U486" s="22">
        <f>IFERROR(VLOOKUP(D486,#REF!,MATCH("xAG",#REF!,0),0),0)</f>
        <v>0</v>
      </c>
      <c r="V486" s="92">
        <f>IFERROR(VLOOKUP($E486,OLD!$Q$1:$DZ$1000,MATCH("expected_assists",OLD!$Q$1:$DZ$1,0),0),0)</f>
        <v>0.4</v>
      </c>
      <c r="W486" s="93">
        <f>IFERROR(VLOOKUP($E486,OLD!$Q$1:$DZ$1000,MATCH("total_points",OLD!$Q$1:$DZ$1,0),0),0)</f>
        <v>34</v>
      </c>
      <c r="X486" s="27">
        <f>IFERROR(VLOOKUP(E486,OLD!$Q$1:$BZ$1000,MATCH("defensive_contribution",OLD!$Q$1:$BZ$1,0),0),"")</f>
        <v>97</v>
      </c>
      <c r="Z486" s="26" t="str">
        <f>API!O486&amp;" "&amp;API!Y486</f>
        <v>0 FALSE</v>
      </c>
      <c r="AA486" s="26">
        <f>API!AF486</f>
        <v>17</v>
      </c>
    </row>
    <row r="487" spans="1:27">
      <c r="A487" s="22" t="str">
        <f>IF([1]FINAL!A487=0,"",[1]FINAL!A487)</f>
        <v>Victor Lindelöf</v>
      </c>
      <c r="B487" s="22" t="str">
        <f>IF([1]FINAL!C487=0,"",[1]FINAL!C487)</f>
        <v>Lindelöf</v>
      </c>
      <c r="C487" s="22" t="str">
        <f>IF([1]FINAL!E487=0,"",[1]FINAL!E487)</f>
        <v/>
      </c>
      <c r="D487" s="22" t="str">
        <f>IF([1]FINAL!G487=0,"",[1]FINAL!G487)</f>
        <v/>
      </c>
      <c r="E487" s="85">
        <f>[1]FINAL!$AO487</f>
        <v>37</v>
      </c>
      <c r="F487" s="26" t="str">
        <f>[1]FINAL!$V487</f>
        <v>AVL</v>
      </c>
      <c r="G487" s="27">
        <f>IFERROR(VLOOKUP($F487,Table2!$B$1:$C$21,MATCH("MP",Table2!$B$1:$C$1,0),0),"")</f>
        <v>38</v>
      </c>
      <c r="H487" s="23">
        <f>IFERROR(VLOOKUP(A487,PlayingTime!$B$1:$T$1001,MATCH("Min",PlayingTime!$B$2:$T$2,0),0),0)</f>
        <v>948</v>
      </c>
      <c r="I487" s="23">
        <f>IFERROR(VLOOKUP(B487,PlayingTime!$B$1:$T$1001,MATCH("Min",PlayingTime!$B$2:$T$2,0),0),0)</f>
        <v>0</v>
      </c>
      <c r="J487" s="23">
        <f>IFERROR(VLOOKUP(C487,PlayingTime!$B$1:$T$1001,MATCH("Min",PlayingTime!$B$2:$T$2,0),0),0)</f>
        <v>0</v>
      </c>
      <c r="K487" s="23">
        <f>IFERROR(VLOOKUP(D487,PlayingTime!$B$1:$T$1001,MATCH("Min",PlayingTime!$B$2:$T$2,0),0),0)</f>
        <v>0</v>
      </c>
      <c r="L487" s="93">
        <f>IFERROR(VLOOKUP($E487,OLD!$Q$1:$DZ$1000,MATCH("minutes",OLD!$Q$1:$DZ$1,0),0),0)</f>
        <v>942</v>
      </c>
      <c r="M487" s="22">
        <f>IFERROR(VLOOKUP(A487,#REF!,MATCH("xG",#REF!,0),0),0)</f>
        <v>0</v>
      </c>
      <c r="N487" s="22">
        <f>IFERROR(VLOOKUP(B487,#REF!,MATCH("xG",#REF!,0),0),0)</f>
        <v>0</v>
      </c>
      <c r="O487" s="22">
        <f>IFERROR(VLOOKUP(C487,#REF!,MATCH("xG",#REF!,0),0),0)</f>
        <v>0</v>
      </c>
      <c r="P487" s="22">
        <f>IFERROR(VLOOKUP(D487,#REF!,MATCH("xG",#REF!,0),0),0)</f>
        <v>0</v>
      </c>
      <c r="Q487" s="92">
        <f>IFERROR(VLOOKUP($E487,OLD!$Q$1:$DZ$1000,MATCH("expected_goals",OLD!$Q$1:$DZ$1,0),0),0)</f>
        <v>0.28000000000000003</v>
      </c>
      <c r="R487" s="22">
        <f>IFERROR(VLOOKUP(A487,#REF!,MATCH("xAG",#REF!,0),0),0)</f>
        <v>0</v>
      </c>
      <c r="S487" s="22">
        <f>IFERROR(VLOOKUP(B487,#REF!,MATCH("xAG",#REF!,0),0),0)</f>
        <v>0</v>
      </c>
      <c r="T487" s="22">
        <f>IFERROR(VLOOKUP(C487,#REF!,MATCH("xAG",#REF!,0),0),0)</f>
        <v>0</v>
      </c>
      <c r="U487" s="22">
        <f>IFERROR(VLOOKUP(D487,#REF!,MATCH("xAG",#REF!,0),0),0)</f>
        <v>0</v>
      </c>
      <c r="V487" s="92">
        <f>IFERROR(VLOOKUP($E487,OLD!$Q$1:$DZ$1000,MATCH("expected_assists",OLD!$Q$1:$DZ$1,0),0),0)</f>
        <v>0.1</v>
      </c>
      <c r="W487" s="93">
        <f>IFERROR(VLOOKUP($E487,OLD!$Q$1:$DZ$1000,MATCH("total_points",OLD!$Q$1:$DZ$1,0),0),0)</f>
        <v>29</v>
      </c>
      <c r="X487" s="27">
        <f>IFERROR(VLOOKUP(E487,OLD!$Q$1:$BZ$1000,MATCH("defensive_contribution",OLD!$Q$1:$BZ$1,0),0),"")</f>
        <v>54</v>
      </c>
      <c r="Z487" s="26" t="str">
        <f>API!O487&amp;" "&amp;API!Y487</f>
        <v>0 FALSE</v>
      </c>
      <c r="AA487" s="26">
        <f>API!AF487</f>
        <v>17</v>
      </c>
    </row>
    <row r="488" spans="1:27">
      <c r="A488" s="22" t="str">
        <f>IF([1]FINAL!A488=0,"",[1]FINAL!A488)</f>
        <v>Destiny Udogie</v>
      </c>
      <c r="B488" s="22" t="str">
        <f>IF([1]FINAL!C488=0,"",[1]FINAL!C488)</f>
        <v>Udogie</v>
      </c>
      <c r="C488" s="22" t="str">
        <f>IF([1]FINAL!E488=0,"",[1]FINAL!E488)</f>
        <v/>
      </c>
      <c r="D488" s="22" t="str">
        <f>IF([1]FINAL!G488=0,"",[1]FINAL!G488)</f>
        <v/>
      </c>
      <c r="E488" s="85">
        <f>[1]FINAL!$AO488</f>
        <v>506</v>
      </c>
      <c r="F488" s="26" t="str">
        <f>[1]FINAL!$V488</f>
        <v>TOT</v>
      </c>
      <c r="G488" s="27">
        <f>IFERROR(VLOOKUP($F488,Table2!$B$1:$C$21,MATCH("MP",Table2!$B$1:$C$1,0),0),"")</f>
        <v>38</v>
      </c>
      <c r="H488" s="23">
        <f>IFERROR(VLOOKUP(A488,PlayingTime!$B$1:$T$1001,MATCH("Min",PlayingTime!$B$2:$T$2,0),0),0)</f>
        <v>1339</v>
      </c>
      <c r="I488" s="23">
        <f>IFERROR(VLOOKUP(B488,PlayingTime!$B$1:$T$1001,MATCH("Min",PlayingTime!$B$2:$T$2,0),0),0)</f>
        <v>0</v>
      </c>
      <c r="J488" s="23">
        <f>IFERROR(VLOOKUP(C488,PlayingTime!$B$1:$T$1001,MATCH("Min",PlayingTime!$B$2:$T$2,0),0),0)</f>
        <v>0</v>
      </c>
      <c r="K488" s="23">
        <f>IFERROR(VLOOKUP(D488,PlayingTime!$B$1:$T$1001,MATCH("Min",PlayingTime!$B$2:$T$2,0),0),0)</f>
        <v>0</v>
      </c>
      <c r="L488" s="93">
        <f>IFERROR(VLOOKUP($E488,OLD!$Q$1:$DZ$1000,MATCH("minutes",OLD!$Q$1:$DZ$1,0),0),0)</f>
        <v>1335</v>
      </c>
      <c r="M488" s="22">
        <f>IFERROR(VLOOKUP(A488,#REF!,MATCH("xG",#REF!,0),0),0)</f>
        <v>0</v>
      </c>
      <c r="N488" s="22">
        <f>IFERROR(VLOOKUP(B488,#REF!,MATCH("xG",#REF!,0),0),0)</f>
        <v>0</v>
      </c>
      <c r="O488" s="22">
        <f>IFERROR(VLOOKUP(C488,#REF!,MATCH("xG",#REF!,0),0),0)</f>
        <v>0</v>
      </c>
      <c r="P488" s="22">
        <f>IFERROR(VLOOKUP(D488,#REF!,MATCH("xG",#REF!,0),0),0)</f>
        <v>0</v>
      </c>
      <c r="Q488" s="92">
        <f>IFERROR(VLOOKUP($E488,OLD!$Q$1:$DZ$1000,MATCH("expected_goals",OLD!$Q$1:$DZ$1,0),0),0)</f>
        <v>0.18</v>
      </c>
      <c r="R488" s="22">
        <f>IFERROR(VLOOKUP(A488,#REF!,MATCH("xAG",#REF!,0),0),0)</f>
        <v>0</v>
      </c>
      <c r="S488" s="22">
        <f>IFERROR(VLOOKUP(B488,#REF!,MATCH("xAG",#REF!,0),0),0)</f>
        <v>0</v>
      </c>
      <c r="T488" s="22">
        <f>IFERROR(VLOOKUP(C488,#REF!,MATCH("xAG",#REF!,0),0),0)</f>
        <v>0</v>
      </c>
      <c r="U488" s="22">
        <f>IFERROR(VLOOKUP(D488,#REF!,MATCH("xAG",#REF!,0),0),0)</f>
        <v>0</v>
      </c>
      <c r="V488" s="92">
        <f>IFERROR(VLOOKUP($E488,OLD!$Q$1:$DZ$1000,MATCH("expected_assists",OLD!$Q$1:$DZ$1,0),0),0)</f>
        <v>0.72</v>
      </c>
      <c r="W488" s="93">
        <f>IFERROR(VLOOKUP($E488,OLD!$Q$1:$DZ$1000,MATCH("total_points",OLD!$Q$1:$DZ$1,0),0),0)</f>
        <v>29</v>
      </c>
      <c r="X488" s="27">
        <f>IFERROR(VLOOKUP(E488,OLD!$Q$1:$BZ$1000,MATCH("defensive_contribution",OLD!$Q$1:$BZ$1,0),0),"")</f>
        <v>68</v>
      </c>
      <c r="Z488" s="26" t="str">
        <f>API!O488&amp;" "&amp;API!Y488</f>
        <v>0 FALSE</v>
      </c>
      <c r="AA488" s="26">
        <f>API!AF488</f>
        <v>17</v>
      </c>
    </row>
    <row r="489" spans="1:27">
      <c r="A489" s="22" t="str">
        <f>IF([1]FINAL!A489=0,"",[1]FINAL!A489)</f>
        <v>Sebastiaan Bornauw</v>
      </c>
      <c r="B489" s="22" t="str">
        <f>IF([1]FINAL!C489=0,"",[1]FINAL!C489)</f>
        <v>Bornauw</v>
      </c>
      <c r="C489" s="22" t="str">
        <f>IF([1]FINAL!E489=0,"",[1]FINAL!E489)</f>
        <v/>
      </c>
      <c r="D489" s="22" t="str">
        <f>IF([1]FINAL!G489=0,"",[1]FINAL!G489)</f>
        <v/>
      </c>
      <c r="E489" s="85">
        <f>[1]FINAL!$AO489</f>
        <v>333</v>
      </c>
      <c r="F489" s="26" t="str">
        <f>[1]FINAL!$V489</f>
        <v>LEE</v>
      </c>
      <c r="G489" s="27">
        <f>IFERROR(VLOOKUP($F489,Table2!$B$1:$C$21,MATCH("MP",Table2!$B$1:$C$1,0),0),"")</f>
        <v>38</v>
      </c>
      <c r="H489" s="23">
        <f>IFERROR(VLOOKUP(A489,PlayingTime!$B$1:$T$1001,MATCH("Min",PlayingTime!$B$2:$T$2,0),0),0)</f>
        <v>429</v>
      </c>
      <c r="I489" s="23">
        <f>IFERROR(VLOOKUP(B489,PlayingTime!$B$1:$T$1001,MATCH("Min",PlayingTime!$B$2:$T$2,0),0),0)</f>
        <v>0</v>
      </c>
      <c r="J489" s="23">
        <f>IFERROR(VLOOKUP(C489,PlayingTime!$B$1:$T$1001,MATCH("Min",PlayingTime!$B$2:$T$2,0),0),0)</f>
        <v>0</v>
      </c>
      <c r="K489" s="23">
        <f>IFERROR(VLOOKUP(D489,PlayingTime!$B$1:$T$1001,MATCH("Min",PlayingTime!$B$2:$T$2,0),0),0)</f>
        <v>0</v>
      </c>
      <c r="L489" s="93">
        <f>IFERROR(VLOOKUP($E489,OLD!$Q$1:$DZ$1000,MATCH("minutes",OLD!$Q$1:$DZ$1,0),0),0)</f>
        <v>429</v>
      </c>
      <c r="M489" s="22">
        <f>IFERROR(VLOOKUP(A489,#REF!,MATCH("xG",#REF!,0),0),0)</f>
        <v>0</v>
      </c>
      <c r="N489" s="22">
        <f>IFERROR(VLOOKUP(B489,#REF!,MATCH("xG",#REF!,0),0),0)</f>
        <v>0</v>
      </c>
      <c r="O489" s="22">
        <f>IFERROR(VLOOKUP(C489,#REF!,MATCH("xG",#REF!,0),0),0)</f>
        <v>0</v>
      </c>
      <c r="P489" s="22">
        <f>IFERROR(VLOOKUP(D489,#REF!,MATCH("xG",#REF!,0),0),0)</f>
        <v>0</v>
      </c>
      <c r="Q489" s="92">
        <f>IFERROR(VLOOKUP($E489,OLD!$Q$1:$DZ$1000,MATCH("expected_goals",OLD!$Q$1:$DZ$1,0),0),0)</f>
        <v>0.2</v>
      </c>
      <c r="R489" s="22">
        <f>IFERROR(VLOOKUP(A489,#REF!,MATCH("xAG",#REF!,0),0),0)</f>
        <v>0</v>
      </c>
      <c r="S489" s="22">
        <f>IFERROR(VLOOKUP(B489,#REF!,MATCH("xAG",#REF!,0),0),0)</f>
        <v>0</v>
      </c>
      <c r="T489" s="22">
        <f>IFERROR(VLOOKUP(C489,#REF!,MATCH("xAG",#REF!,0),0),0)</f>
        <v>0</v>
      </c>
      <c r="U489" s="22">
        <f>IFERROR(VLOOKUP(D489,#REF!,MATCH("xAG",#REF!,0),0),0)</f>
        <v>0</v>
      </c>
      <c r="V489" s="92">
        <f>IFERROR(VLOOKUP($E489,OLD!$Q$1:$DZ$1000,MATCH("expected_assists",OLD!$Q$1:$DZ$1,0),0),0)</f>
        <v>0.01</v>
      </c>
      <c r="W489" s="93">
        <f>IFERROR(VLOOKUP($E489,OLD!$Q$1:$DZ$1000,MATCH("total_points",OLD!$Q$1:$DZ$1,0),0),0)</f>
        <v>25</v>
      </c>
      <c r="X489" s="27">
        <f>IFERROR(VLOOKUP(E489,OLD!$Q$1:$BZ$1000,MATCH("defensive_contribution",OLD!$Q$1:$BZ$1,0),0),"")</f>
        <v>49</v>
      </c>
      <c r="Z489" s="26" t="str">
        <f>API!O489&amp;" "&amp;API!Y489</f>
        <v>0 FALSE</v>
      </c>
      <c r="AA489" s="26">
        <f>API!AF489</f>
        <v>17</v>
      </c>
    </row>
    <row r="490" spans="1:27">
      <c r="A490" s="22" t="str">
        <f>IF([1]FINAL!A490=0,"",[1]FINAL!A490)</f>
        <v>Nathan Patterson</v>
      </c>
      <c r="B490" s="22" t="str">
        <f>IF([1]FINAL!C490=0,"",[1]FINAL!C490)</f>
        <v>Patterson</v>
      </c>
      <c r="C490" s="22" t="str">
        <f>IF([1]FINAL!E490=0,"",[1]FINAL!E490)</f>
        <v/>
      </c>
      <c r="D490" s="22" t="str">
        <f>IF([1]FINAL!G490=0,"",[1]FINAL!G490)</f>
        <v/>
      </c>
      <c r="E490" s="85">
        <f>[1]FINAL!$AO490</f>
        <v>234</v>
      </c>
      <c r="F490" s="26" t="str">
        <f>[1]FINAL!$V490</f>
        <v>EVE</v>
      </c>
      <c r="G490" s="27">
        <f>IFERROR(VLOOKUP($F490,Table2!$B$1:$C$21,MATCH("MP",Table2!$B$1:$C$1,0),0),"")</f>
        <v>38</v>
      </c>
      <c r="H490" s="23">
        <f>IFERROR(VLOOKUP(A490,PlayingTime!$B$1:$T$1001,MATCH("Min",PlayingTime!$B$2:$T$2,0),0),0)</f>
        <v>241</v>
      </c>
      <c r="I490" s="23">
        <f>IFERROR(VLOOKUP(B490,PlayingTime!$B$1:$T$1001,MATCH("Min",PlayingTime!$B$2:$T$2,0),0),0)</f>
        <v>0</v>
      </c>
      <c r="J490" s="23">
        <f>IFERROR(VLOOKUP(C490,PlayingTime!$B$1:$T$1001,MATCH("Min",PlayingTime!$B$2:$T$2,0),0),0)</f>
        <v>0</v>
      </c>
      <c r="K490" s="23">
        <f>IFERROR(VLOOKUP(D490,PlayingTime!$B$1:$T$1001,MATCH("Min",PlayingTime!$B$2:$T$2,0),0),0)</f>
        <v>0</v>
      </c>
      <c r="L490" s="93">
        <f>IFERROR(VLOOKUP($E490,OLD!$Q$1:$DZ$1000,MATCH("minutes",OLD!$Q$1:$DZ$1,0),0),0)</f>
        <v>238</v>
      </c>
      <c r="M490" s="22">
        <f>IFERROR(VLOOKUP(A490,#REF!,MATCH("xG",#REF!,0),0),0)</f>
        <v>0</v>
      </c>
      <c r="N490" s="22">
        <f>IFERROR(VLOOKUP(B490,#REF!,MATCH("xG",#REF!,0),0),0)</f>
        <v>0</v>
      </c>
      <c r="O490" s="22">
        <f>IFERROR(VLOOKUP(C490,#REF!,MATCH("xG",#REF!,0),0),0)</f>
        <v>0</v>
      </c>
      <c r="P490" s="22">
        <f>IFERROR(VLOOKUP(D490,#REF!,MATCH("xG",#REF!,0),0),0)</f>
        <v>0</v>
      </c>
      <c r="Q490" s="92">
        <f>IFERROR(VLOOKUP($E490,OLD!$Q$1:$DZ$1000,MATCH("expected_goals",OLD!$Q$1:$DZ$1,0),0),0)</f>
        <v>0.03</v>
      </c>
      <c r="R490" s="22">
        <f>IFERROR(VLOOKUP(A490,#REF!,MATCH("xAG",#REF!,0),0),0)</f>
        <v>0</v>
      </c>
      <c r="S490" s="22">
        <f>IFERROR(VLOOKUP(B490,#REF!,MATCH("xAG",#REF!,0),0),0)</f>
        <v>0</v>
      </c>
      <c r="T490" s="22">
        <f>IFERROR(VLOOKUP(C490,#REF!,MATCH("xAG",#REF!,0),0),0)</f>
        <v>0</v>
      </c>
      <c r="U490" s="22">
        <f>IFERROR(VLOOKUP(D490,#REF!,MATCH("xAG",#REF!,0),0),0)</f>
        <v>0</v>
      </c>
      <c r="V490" s="92">
        <f>IFERROR(VLOOKUP($E490,OLD!$Q$1:$DZ$1000,MATCH("expected_assists",OLD!$Q$1:$DZ$1,0),0),0)</f>
        <v>0.04</v>
      </c>
      <c r="W490" s="93">
        <f>IFERROR(VLOOKUP($E490,OLD!$Q$1:$DZ$1000,MATCH("total_points",OLD!$Q$1:$DZ$1,0),0),0)</f>
        <v>22</v>
      </c>
      <c r="X490" s="27">
        <f>IFERROR(VLOOKUP(E490,OLD!$Q$1:$BZ$1000,MATCH("defensive_contribution",OLD!$Q$1:$BZ$1,0),0),"")</f>
        <v>31</v>
      </c>
      <c r="Z490" s="26" t="str">
        <f>API!O490&amp;" "&amp;API!Y490</f>
        <v>0 FALSE</v>
      </c>
      <c r="AA490" s="26">
        <f>API!AF490</f>
        <v>17</v>
      </c>
    </row>
    <row r="491" spans="1:27">
      <c r="A491" s="22" t="str">
        <f>IF([1]FINAL!A491=0,"",[1]FINAL!A491)</f>
        <v>Chadi Riad Dnanou</v>
      </c>
      <c r="B491" s="22" t="str">
        <f>IF([1]FINAL!C491=0,"",[1]FINAL!C491)</f>
        <v>Chadi Riad</v>
      </c>
      <c r="C491" s="22" t="str">
        <f>IF([1]FINAL!E491=0,"",[1]FINAL!E491)</f>
        <v/>
      </c>
      <c r="D491" s="22" t="str">
        <f>IF([1]FINAL!G491=0,"",[1]FINAL!G491)</f>
        <v/>
      </c>
      <c r="E491" s="85">
        <f>[1]FINAL!$AO491</f>
        <v>206</v>
      </c>
      <c r="F491" s="26" t="str">
        <f>[1]FINAL!$V491</f>
        <v>CRY</v>
      </c>
      <c r="G491" s="27">
        <f>IFERROR(VLOOKUP($F491,Table2!$B$1:$C$21,MATCH("MP",Table2!$B$1:$C$1,0),0),"")</f>
        <v>38</v>
      </c>
      <c r="H491" s="23">
        <f>IFERROR(VLOOKUP(A491,PlayingTime!$B$1:$T$1001,MATCH("Min",PlayingTime!$B$2:$T$2,0),0),0)</f>
        <v>0</v>
      </c>
      <c r="I491" s="23">
        <f>IFERROR(VLOOKUP(B491,PlayingTime!$B$1:$T$1001,MATCH("Min",PlayingTime!$B$2:$T$2,0),0),0)</f>
        <v>552</v>
      </c>
      <c r="J491" s="23">
        <f>IFERROR(VLOOKUP(C491,PlayingTime!$B$1:$T$1001,MATCH("Min",PlayingTime!$B$2:$T$2,0),0),0)</f>
        <v>0</v>
      </c>
      <c r="K491" s="23">
        <f>IFERROR(VLOOKUP(D491,PlayingTime!$B$1:$T$1001,MATCH("Min",PlayingTime!$B$2:$T$2,0),0),0)</f>
        <v>0</v>
      </c>
      <c r="L491" s="93">
        <f>IFERROR(VLOOKUP($E491,OLD!$Q$1:$DZ$1000,MATCH("minutes",OLD!$Q$1:$DZ$1,0),0),0)</f>
        <v>550</v>
      </c>
      <c r="M491" s="22">
        <f>IFERROR(VLOOKUP(A491,#REF!,MATCH("xG",#REF!,0),0),0)</f>
        <v>0</v>
      </c>
      <c r="N491" s="22">
        <f>IFERROR(VLOOKUP(B491,#REF!,MATCH("xG",#REF!,0),0),0)</f>
        <v>0</v>
      </c>
      <c r="O491" s="22">
        <f>IFERROR(VLOOKUP(C491,#REF!,MATCH("xG",#REF!,0),0),0)</f>
        <v>0</v>
      </c>
      <c r="P491" s="22">
        <f>IFERROR(VLOOKUP(D491,#REF!,MATCH("xG",#REF!,0),0),0)</f>
        <v>0</v>
      </c>
      <c r="Q491" s="92">
        <f>IFERROR(VLOOKUP($E491,OLD!$Q$1:$DZ$1000,MATCH("expected_goals",OLD!$Q$1:$DZ$1,0),0),0)</f>
        <v>0.33</v>
      </c>
      <c r="R491" s="22">
        <f>IFERROR(VLOOKUP(A491,#REF!,MATCH("xAG",#REF!,0),0),0)</f>
        <v>0</v>
      </c>
      <c r="S491" s="22">
        <f>IFERROR(VLOOKUP(B491,#REF!,MATCH("xAG",#REF!,0),0),0)</f>
        <v>0</v>
      </c>
      <c r="T491" s="22">
        <f>IFERROR(VLOOKUP(C491,#REF!,MATCH("xAG",#REF!,0),0),0)</f>
        <v>0</v>
      </c>
      <c r="U491" s="22">
        <f>IFERROR(VLOOKUP(D491,#REF!,MATCH("xAG",#REF!,0),0),0)</f>
        <v>0</v>
      </c>
      <c r="V491" s="92">
        <f>IFERROR(VLOOKUP($E491,OLD!$Q$1:$DZ$1000,MATCH("expected_assists",OLD!$Q$1:$DZ$1,0),0),0)</f>
        <v>0.13</v>
      </c>
      <c r="W491" s="93">
        <f>IFERROR(VLOOKUP($E491,OLD!$Q$1:$DZ$1000,MATCH("total_points",OLD!$Q$1:$DZ$1,0),0),0)</f>
        <v>20</v>
      </c>
      <c r="X491" s="27">
        <f>IFERROR(VLOOKUP(E491,OLD!$Q$1:$BZ$1000,MATCH("defensive_contribution",OLD!$Q$1:$BZ$1,0),0),"")</f>
        <v>45</v>
      </c>
      <c r="Z491" s="26" t="str">
        <f>API!O491&amp;" "&amp;API!Y491</f>
        <v>0 FALSE</v>
      </c>
      <c r="AA491" s="26">
        <f>API!AF491</f>
        <v>17</v>
      </c>
    </row>
    <row r="492" spans="1:27">
      <c r="A492" s="22" t="str">
        <f>IF([1]FINAL!A492=0,"",[1]FINAL!A492)</f>
        <v>Rico Lewis</v>
      </c>
      <c r="B492" s="22" t="str">
        <f>IF([1]FINAL!C492=0,"",[1]FINAL!C492)</f>
        <v>Lewis</v>
      </c>
      <c r="C492" s="22" t="str">
        <f>IF([1]FINAL!E492=0,"",[1]FINAL!E492)</f>
        <v>R Lewis</v>
      </c>
      <c r="D492" s="22" t="str">
        <f>IF([1]FINAL!G492=0,"",[1]FINAL!G492)</f>
        <v/>
      </c>
      <c r="E492" s="85">
        <f>[1]FINAL!$AO492</f>
        <v>395</v>
      </c>
      <c r="F492" s="26" t="str">
        <f>[1]FINAL!$V492</f>
        <v>MCI</v>
      </c>
      <c r="G492" s="27">
        <f>IFERROR(VLOOKUP($F492,Table2!$B$1:$C$21,MATCH("MP",Table2!$B$1:$C$1,0),0),"")</f>
        <v>38</v>
      </c>
      <c r="H492" s="23">
        <f>IFERROR(VLOOKUP(A492,PlayingTime!$B$1:$T$1001,MATCH("Min",PlayingTime!$B$2:$T$2,0),0),0)</f>
        <v>407</v>
      </c>
      <c r="I492" s="23">
        <f>IFERROR(VLOOKUP(B492,PlayingTime!$B$1:$T$1001,MATCH("Min",PlayingTime!$B$2:$T$2,0),0),0)</f>
        <v>0</v>
      </c>
      <c r="J492" s="23">
        <f>IFERROR(VLOOKUP(C492,PlayingTime!$B$1:$T$1001,MATCH("Min",PlayingTime!$B$2:$T$2,0),0),0)</f>
        <v>0</v>
      </c>
      <c r="K492" s="23">
        <f>IFERROR(VLOOKUP(D492,PlayingTime!$B$1:$T$1001,MATCH("Min",PlayingTime!$B$2:$T$2,0),0),0)</f>
        <v>0</v>
      </c>
      <c r="L492" s="93">
        <f>IFERROR(VLOOKUP($E492,OLD!$Q$1:$DZ$1000,MATCH("minutes",OLD!$Q$1:$DZ$1,0),0),0)</f>
        <v>401</v>
      </c>
      <c r="M492" s="22">
        <f>IFERROR(VLOOKUP(A492,#REF!,MATCH("xG",#REF!,0),0),0)</f>
        <v>0</v>
      </c>
      <c r="N492" s="22">
        <f>IFERROR(VLOOKUP(B492,#REF!,MATCH("xG",#REF!,0),0),0)</f>
        <v>0</v>
      </c>
      <c r="O492" s="22">
        <f>IFERROR(VLOOKUP(C492,#REF!,MATCH("xG",#REF!,0),0),0)</f>
        <v>0</v>
      </c>
      <c r="P492" s="22">
        <f>IFERROR(VLOOKUP(D492,#REF!,MATCH("xG",#REF!,0),0),0)</f>
        <v>0</v>
      </c>
      <c r="Q492" s="92">
        <f>IFERROR(VLOOKUP($E492,OLD!$Q$1:$DZ$1000,MATCH("expected_goals",OLD!$Q$1:$DZ$1,0),0),0)</f>
        <v>0.19</v>
      </c>
      <c r="R492" s="22">
        <f>IFERROR(VLOOKUP(A492,#REF!,MATCH("xAG",#REF!,0),0),0)</f>
        <v>0</v>
      </c>
      <c r="S492" s="22">
        <f>IFERROR(VLOOKUP(B492,#REF!,MATCH("xAG",#REF!,0),0),0)</f>
        <v>0</v>
      </c>
      <c r="T492" s="22">
        <f>IFERROR(VLOOKUP(C492,#REF!,MATCH("xAG",#REF!,0),0),0)</f>
        <v>0</v>
      </c>
      <c r="U492" s="22">
        <f>IFERROR(VLOOKUP(D492,#REF!,MATCH("xAG",#REF!,0),0),0)</f>
        <v>0</v>
      </c>
      <c r="V492" s="92">
        <f>IFERROR(VLOOKUP($E492,OLD!$Q$1:$DZ$1000,MATCH("expected_assists",OLD!$Q$1:$DZ$1,0),0),0)</f>
        <v>1.39</v>
      </c>
      <c r="W492" s="93">
        <f>IFERROR(VLOOKUP($E492,OLD!$Q$1:$DZ$1000,MATCH("total_points",OLD!$Q$1:$DZ$1,0),0),0)</f>
        <v>19</v>
      </c>
      <c r="X492" s="27">
        <f>IFERROR(VLOOKUP(E492,OLD!$Q$1:$BZ$1000,MATCH("defensive_contribution",OLD!$Q$1:$BZ$1,0),0),"")</f>
        <v>19</v>
      </c>
      <c r="Z492" s="26" t="str">
        <f>API!O492&amp;" "&amp;API!Y492</f>
        <v>0 FALSE</v>
      </c>
      <c r="AA492" s="26">
        <f>API!AF492</f>
        <v>17</v>
      </c>
    </row>
    <row r="493" spans="1:27">
      <c r="A493" s="22" t="str">
        <f>IF([1]FINAL!A493=0,"",[1]FINAL!A493)</f>
        <v>Jorrel Hato</v>
      </c>
      <c r="B493" s="22" t="str">
        <f>IF([1]FINAL!C493=0,"",[1]FINAL!C493)</f>
        <v>Hato</v>
      </c>
      <c r="C493" s="22" t="str">
        <f>IF([1]FINAL!E493=0,"",[1]FINAL!E493)</f>
        <v/>
      </c>
      <c r="D493" s="22" t="str">
        <f>IF([1]FINAL!G493=0,"",[1]FINAL!G493)</f>
        <v/>
      </c>
      <c r="E493" s="85">
        <f>[1]FINAL!$AO493</f>
        <v>148</v>
      </c>
      <c r="F493" s="26" t="str">
        <f>[1]FINAL!$V493</f>
        <v>CHE</v>
      </c>
      <c r="G493" s="27">
        <f>IFERROR(VLOOKUP($F493,Table2!$B$1:$C$21,MATCH("MP",Table2!$B$1:$C$1,0),0),"")</f>
        <v>38</v>
      </c>
      <c r="H493" s="23">
        <f>IFERROR(VLOOKUP(A493,PlayingTime!$B$1:$T$1001,MATCH("Min",PlayingTime!$B$2:$T$2,0),0),0)</f>
        <v>1148</v>
      </c>
      <c r="I493" s="23">
        <f>IFERROR(VLOOKUP(B493,PlayingTime!$B$1:$T$1001,MATCH("Min",PlayingTime!$B$2:$T$2,0),0),0)</f>
        <v>0</v>
      </c>
      <c r="J493" s="23">
        <f>IFERROR(VLOOKUP(C493,PlayingTime!$B$1:$T$1001,MATCH("Min",PlayingTime!$B$2:$T$2,0),0),0)</f>
        <v>0</v>
      </c>
      <c r="K493" s="23">
        <f>IFERROR(VLOOKUP(D493,PlayingTime!$B$1:$T$1001,MATCH("Min",PlayingTime!$B$2:$T$2,0),0),0)</f>
        <v>0</v>
      </c>
      <c r="L493" s="93">
        <f>IFERROR(VLOOKUP($E493,OLD!$Q$1:$DZ$1000,MATCH("minutes",OLD!$Q$1:$DZ$1,0),0),0)</f>
        <v>1139</v>
      </c>
      <c r="M493" s="22">
        <f>IFERROR(VLOOKUP(A493,#REF!,MATCH("xG",#REF!,0),0),0)</f>
        <v>0</v>
      </c>
      <c r="N493" s="22">
        <f>IFERROR(VLOOKUP(B493,#REF!,MATCH("xG",#REF!,0),0),0)</f>
        <v>0</v>
      </c>
      <c r="O493" s="22">
        <f>IFERROR(VLOOKUP(C493,#REF!,MATCH("xG",#REF!,0),0),0)</f>
        <v>0</v>
      </c>
      <c r="P493" s="22">
        <f>IFERROR(VLOOKUP(D493,#REF!,MATCH("xG",#REF!,0),0),0)</f>
        <v>0</v>
      </c>
      <c r="Q493" s="92">
        <f>IFERROR(VLOOKUP($E493,OLD!$Q$1:$DZ$1000,MATCH("expected_goals",OLD!$Q$1:$DZ$1,0),0),0)</f>
        <v>0.3</v>
      </c>
      <c r="R493" s="22">
        <f>IFERROR(VLOOKUP(A493,#REF!,MATCH("xAG",#REF!,0),0),0)</f>
        <v>0</v>
      </c>
      <c r="S493" s="22">
        <f>IFERROR(VLOOKUP(B493,#REF!,MATCH("xAG",#REF!,0),0),0)</f>
        <v>0</v>
      </c>
      <c r="T493" s="22">
        <f>IFERROR(VLOOKUP(C493,#REF!,MATCH("xAG",#REF!,0),0),0)</f>
        <v>0</v>
      </c>
      <c r="U493" s="22">
        <f>IFERROR(VLOOKUP(D493,#REF!,MATCH("xAG",#REF!,0),0),0)</f>
        <v>0</v>
      </c>
      <c r="V493" s="92">
        <f>IFERROR(VLOOKUP($E493,OLD!$Q$1:$DZ$1000,MATCH("expected_assists",OLD!$Q$1:$DZ$1,0),0),0)</f>
        <v>0.61</v>
      </c>
      <c r="W493" s="93">
        <f>IFERROR(VLOOKUP($E493,OLD!$Q$1:$DZ$1000,MATCH("total_points",OLD!$Q$1:$DZ$1,0),0),0)</f>
        <v>19</v>
      </c>
      <c r="X493" s="27">
        <f>IFERROR(VLOOKUP(E493,OLD!$Q$1:$BZ$1000,MATCH("defensive_contribution",OLD!$Q$1:$BZ$1,0),0),"")</f>
        <v>99</v>
      </c>
      <c r="Z493" s="26" t="str">
        <f>API!O493&amp;" "&amp;API!Y493</f>
        <v>0 FALSE</v>
      </c>
      <c r="AA493" s="26">
        <f>API!AF493</f>
        <v>17</v>
      </c>
    </row>
    <row r="494" spans="1:27">
      <c r="A494" s="22" t="str">
        <f>IF([1]FINAL!A494=0,"",[1]FINAL!A494)</f>
        <v>Ethan Pinnock</v>
      </c>
      <c r="B494" s="22" t="str">
        <f>IF([1]FINAL!C494=0,"",[1]FINAL!C494)</f>
        <v>Pinnock</v>
      </c>
      <c r="C494" s="22" t="str">
        <f>IF([1]FINAL!E494=0,"",[1]FINAL!E494)</f>
        <v/>
      </c>
      <c r="D494" s="22" t="str">
        <f>IF([1]FINAL!G494=0,"",[1]FINAL!G494)</f>
        <v/>
      </c>
      <c r="E494" s="85">
        <f>[1]FINAL!$AO494</f>
        <v>91</v>
      </c>
      <c r="F494" s="26" t="str">
        <f>[1]FINAL!$V494</f>
        <v>BRE</v>
      </c>
      <c r="G494" s="27">
        <f>IFERROR(VLOOKUP($F494,Table2!$B$1:$C$21,MATCH("MP",Table2!$B$1:$C$1,0),0),"")</f>
        <v>38</v>
      </c>
      <c r="H494" s="23">
        <f>IFERROR(VLOOKUP(A494,PlayingTime!$B$1:$T$1001,MATCH("Min",PlayingTime!$B$2:$T$2,0),0),0)</f>
        <v>318</v>
      </c>
      <c r="I494" s="23">
        <f>IFERROR(VLOOKUP(B494,PlayingTime!$B$1:$T$1001,MATCH("Min",PlayingTime!$B$2:$T$2,0),0),0)</f>
        <v>0</v>
      </c>
      <c r="J494" s="23">
        <f>IFERROR(VLOOKUP(C494,PlayingTime!$B$1:$T$1001,MATCH("Min",PlayingTime!$B$2:$T$2,0),0),0)</f>
        <v>0</v>
      </c>
      <c r="K494" s="23">
        <f>IFERROR(VLOOKUP(D494,PlayingTime!$B$1:$T$1001,MATCH("Min",PlayingTime!$B$2:$T$2,0),0),0)</f>
        <v>0</v>
      </c>
      <c r="L494" s="93">
        <f>IFERROR(VLOOKUP($E494,OLD!$Q$1:$DZ$1000,MATCH("minutes",OLD!$Q$1:$DZ$1,0),0),0)</f>
        <v>318</v>
      </c>
      <c r="M494" s="22">
        <f>IFERROR(VLOOKUP(A494,#REF!,MATCH("xG",#REF!,0),0),0)</f>
        <v>0</v>
      </c>
      <c r="N494" s="22">
        <f>IFERROR(VLOOKUP(B494,#REF!,MATCH("xG",#REF!,0),0),0)</f>
        <v>0</v>
      </c>
      <c r="O494" s="22">
        <f>IFERROR(VLOOKUP(C494,#REF!,MATCH("xG",#REF!,0),0),0)</f>
        <v>0</v>
      </c>
      <c r="P494" s="22">
        <f>IFERROR(VLOOKUP(D494,#REF!,MATCH("xG",#REF!,0),0),0)</f>
        <v>0</v>
      </c>
      <c r="Q494" s="92">
        <f>IFERROR(VLOOKUP($E494,OLD!$Q$1:$DZ$1000,MATCH("expected_goals",OLD!$Q$1:$DZ$1,0),0),0)</f>
        <v>0.01</v>
      </c>
      <c r="R494" s="22">
        <f>IFERROR(VLOOKUP(A494,#REF!,MATCH("xAG",#REF!,0),0),0)</f>
        <v>0</v>
      </c>
      <c r="S494" s="22">
        <f>IFERROR(VLOOKUP(B494,#REF!,MATCH("xAG",#REF!,0),0),0)</f>
        <v>0</v>
      </c>
      <c r="T494" s="22">
        <f>IFERROR(VLOOKUP(C494,#REF!,MATCH("xAG",#REF!,0),0),0)</f>
        <v>0</v>
      </c>
      <c r="U494" s="22">
        <f>IFERROR(VLOOKUP(D494,#REF!,MATCH("xAG",#REF!,0),0),0)</f>
        <v>0</v>
      </c>
      <c r="V494" s="92">
        <f>IFERROR(VLOOKUP($E494,OLD!$Q$1:$DZ$1000,MATCH("expected_assists",OLD!$Q$1:$DZ$1,0),0),0)</f>
        <v>0.06</v>
      </c>
      <c r="W494" s="93">
        <f>IFERROR(VLOOKUP($E494,OLD!$Q$1:$DZ$1000,MATCH("total_points",OLD!$Q$1:$DZ$1,0),0),0)</f>
        <v>14</v>
      </c>
      <c r="X494" s="27">
        <f>IFERROR(VLOOKUP(E494,OLD!$Q$1:$BZ$1000,MATCH("defensive_contribution",OLD!$Q$1:$BZ$1,0),0),"")</f>
        <v>42</v>
      </c>
      <c r="Z494" s="26" t="str">
        <f>API!O494&amp;" "&amp;API!Y494</f>
        <v>0 FALSE</v>
      </c>
      <c r="AA494" s="26">
        <f>API!AF494</f>
        <v>17</v>
      </c>
    </row>
    <row r="495" spans="1:27">
      <c r="A495" s="22" t="str">
        <f>IF([1]FINAL!A495=0,"",[1]FINAL!A495)</f>
        <v>Jair Paula da Cunha Filho</v>
      </c>
      <c r="B495" s="22" t="str">
        <f>IF([1]FINAL!C495=0,"",[1]FINAL!C495)</f>
        <v>Jair Cunha</v>
      </c>
      <c r="C495" s="22" t="str">
        <f>IF([1]FINAL!E495=0,"",[1]FINAL!E495)</f>
        <v/>
      </c>
      <c r="D495" s="22" t="str">
        <f>IF([1]FINAL!G495=0,"",[1]FINAL!G495)</f>
        <v/>
      </c>
      <c r="E495" s="85">
        <f>[1]FINAL!$AO495</f>
        <v>474</v>
      </c>
      <c r="F495" s="26" t="str">
        <f>[1]FINAL!$V495</f>
        <v>NFO</v>
      </c>
      <c r="G495" s="27">
        <f>IFERROR(VLOOKUP($F495,Table2!$B$1:$C$21,MATCH("MP",Table2!$B$1:$C$1,0),0),"")</f>
        <v>38</v>
      </c>
      <c r="H495" s="23">
        <f>IFERROR(VLOOKUP(A495,PlayingTime!$B$1:$T$1001,MATCH("Min",PlayingTime!$B$2:$T$2,0),0),0)</f>
        <v>0</v>
      </c>
      <c r="I495" s="23">
        <f>IFERROR(VLOOKUP(B495,PlayingTime!$B$1:$T$1001,MATCH("Min",PlayingTime!$B$2:$T$2,0),0),0)</f>
        <v>517</v>
      </c>
      <c r="J495" s="23">
        <f>IFERROR(VLOOKUP(C495,PlayingTime!$B$1:$T$1001,MATCH("Min",PlayingTime!$B$2:$T$2,0),0),0)</f>
        <v>0</v>
      </c>
      <c r="K495" s="23">
        <f>IFERROR(VLOOKUP(D495,PlayingTime!$B$1:$T$1001,MATCH("Min",PlayingTime!$B$2:$T$2,0),0),0)</f>
        <v>0</v>
      </c>
      <c r="L495" s="93">
        <f>IFERROR(VLOOKUP($E495,OLD!$Q$1:$DZ$1000,MATCH("minutes",OLD!$Q$1:$DZ$1,0),0),0)</f>
        <v>514</v>
      </c>
      <c r="M495" s="22">
        <f>IFERROR(VLOOKUP(A495,#REF!,MATCH("xG",#REF!,0),0),0)</f>
        <v>0</v>
      </c>
      <c r="N495" s="22">
        <f>IFERROR(VLOOKUP(B495,#REF!,MATCH("xG",#REF!,0),0),0)</f>
        <v>0</v>
      </c>
      <c r="O495" s="22">
        <f>IFERROR(VLOOKUP(C495,#REF!,MATCH("xG",#REF!,0),0),0)</f>
        <v>0</v>
      </c>
      <c r="P495" s="22">
        <f>IFERROR(VLOOKUP(D495,#REF!,MATCH("xG",#REF!,0),0),0)</f>
        <v>0</v>
      </c>
      <c r="Q495" s="92">
        <f>IFERROR(VLOOKUP($E495,OLD!$Q$1:$DZ$1000,MATCH("expected_goals",OLD!$Q$1:$DZ$1,0),0),0)</f>
        <v>0.27</v>
      </c>
      <c r="R495" s="22">
        <f>IFERROR(VLOOKUP(A495,#REF!,MATCH("xAG",#REF!,0),0),0)</f>
        <v>0</v>
      </c>
      <c r="S495" s="22">
        <f>IFERROR(VLOOKUP(B495,#REF!,MATCH("xAG",#REF!,0),0),0)</f>
        <v>0</v>
      </c>
      <c r="T495" s="22">
        <f>IFERROR(VLOOKUP(C495,#REF!,MATCH("xAG",#REF!,0),0),0)</f>
        <v>0</v>
      </c>
      <c r="U495" s="22">
        <f>IFERROR(VLOOKUP(D495,#REF!,MATCH("xAG",#REF!,0),0),0)</f>
        <v>0</v>
      </c>
      <c r="V495" s="92">
        <f>IFERROR(VLOOKUP($E495,OLD!$Q$1:$DZ$1000,MATCH("expected_assists",OLD!$Q$1:$DZ$1,0),0),0)</f>
        <v>0.06</v>
      </c>
      <c r="W495" s="93">
        <f>IFERROR(VLOOKUP($E495,OLD!$Q$1:$DZ$1000,MATCH("total_points",OLD!$Q$1:$DZ$1,0),0),0)</f>
        <v>13</v>
      </c>
      <c r="X495" s="27">
        <f>IFERROR(VLOOKUP(E495,OLD!$Q$1:$BZ$1000,MATCH("defensive_contribution",OLD!$Q$1:$BZ$1,0),0),"")</f>
        <v>47</v>
      </c>
      <c r="Z495" s="26" t="str">
        <f>API!O495&amp;" "&amp;API!Y495</f>
        <v>0 FALSE</v>
      </c>
      <c r="AA495" s="26">
        <f>API!AF495</f>
        <v>17</v>
      </c>
    </row>
    <row r="496" spans="1:27">
      <c r="A496" s="22" t="str">
        <f>IF([1]FINAL!A496=0,"",[1]FINAL!A496)</f>
        <v>Luca Netz</v>
      </c>
      <c r="B496" s="22" t="str">
        <f>IF([1]FINAL!C496=0,"",[1]FINAL!C496)</f>
        <v>Netz</v>
      </c>
      <c r="C496" s="22" t="str">
        <f>IF([1]FINAL!E496=0,"",[1]FINAL!E496)</f>
        <v/>
      </c>
      <c r="D496" s="22" t="str">
        <f>IF([1]FINAL!G496=0,"",[1]FINAL!G496)</f>
        <v/>
      </c>
      <c r="E496" s="85">
        <f>[1]FINAL!$AO496</f>
        <v>478</v>
      </c>
      <c r="F496" s="26" t="str">
        <f>[1]FINAL!$V496</f>
        <v>NFO</v>
      </c>
      <c r="G496" s="27">
        <f>IFERROR(VLOOKUP($F496,Table2!$B$1:$C$21,MATCH("MP",Table2!$B$1:$C$1,0),0),"")</f>
        <v>38</v>
      </c>
      <c r="H496" s="23">
        <f>IFERROR(VLOOKUP(A496,PlayingTime!$B$1:$T$1001,MATCH("Min",PlayingTime!$B$2:$T$2,0),0),0)</f>
        <v>357</v>
      </c>
      <c r="I496" s="23">
        <f>IFERROR(VLOOKUP(B496,PlayingTime!$B$1:$T$1001,MATCH("Min",PlayingTime!$B$2:$T$2,0),0),0)</f>
        <v>0</v>
      </c>
      <c r="J496" s="23">
        <f>IFERROR(VLOOKUP(C496,PlayingTime!$B$1:$T$1001,MATCH("Min",PlayingTime!$B$2:$T$2,0),0),0)</f>
        <v>0</v>
      </c>
      <c r="K496" s="23">
        <f>IFERROR(VLOOKUP(D496,PlayingTime!$B$1:$T$1001,MATCH("Min",PlayingTime!$B$2:$T$2,0),0),0)</f>
        <v>0</v>
      </c>
      <c r="L496" s="93">
        <f>IFERROR(VLOOKUP($E496,OLD!$Q$1:$DZ$1000,MATCH("minutes",OLD!$Q$1:$DZ$1,0),0),0)</f>
        <v>353</v>
      </c>
      <c r="M496" s="22">
        <f>IFERROR(VLOOKUP(A496,#REF!,MATCH("xG",#REF!,0),0),0)</f>
        <v>0</v>
      </c>
      <c r="N496" s="22">
        <f>IFERROR(VLOOKUP(B496,#REF!,MATCH("xG",#REF!,0),0),0)</f>
        <v>0</v>
      </c>
      <c r="O496" s="22">
        <f>IFERROR(VLOOKUP(C496,#REF!,MATCH("xG",#REF!,0),0),0)</f>
        <v>0</v>
      </c>
      <c r="P496" s="22">
        <f>IFERROR(VLOOKUP(D496,#REF!,MATCH("xG",#REF!,0),0),0)</f>
        <v>0</v>
      </c>
      <c r="Q496" s="92">
        <f>IFERROR(VLOOKUP($E496,OLD!$Q$1:$DZ$1000,MATCH("expected_goals",OLD!$Q$1:$DZ$1,0),0),0)</f>
        <v>0</v>
      </c>
      <c r="R496" s="22">
        <f>IFERROR(VLOOKUP(A496,#REF!,MATCH("xAG",#REF!,0),0),0)</f>
        <v>0</v>
      </c>
      <c r="S496" s="22">
        <f>IFERROR(VLOOKUP(B496,#REF!,MATCH("xAG",#REF!,0),0),0)</f>
        <v>0</v>
      </c>
      <c r="T496" s="22">
        <f>IFERROR(VLOOKUP(C496,#REF!,MATCH("xAG",#REF!,0),0),0)</f>
        <v>0</v>
      </c>
      <c r="U496" s="22">
        <f>IFERROR(VLOOKUP(D496,#REF!,MATCH("xAG",#REF!,0),0),0)</f>
        <v>0</v>
      </c>
      <c r="V496" s="92">
        <f>IFERROR(VLOOKUP($E496,OLD!$Q$1:$DZ$1000,MATCH("expected_assists",OLD!$Q$1:$DZ$1,0),0),0)</f>
        <v>0.41</v>
      </c>
      <c r="W496" s="93">
        <f>IFERROR(VLOOKUP($E496,OLD!$Q$1:$DZ$1000,MATCH("total_points",OLD!$Q$1:$DZ$1,0),0),0)</f>
        <v>11</v>
      </c>
      <c r="X496" s="27">
        <f>IFERROR(VLOOKUP(E496,OLD!$Q$1:$BZ$1000,MATCH("defensive_contribution",OLD!$Q$1:$BZ$1,0),0),"")</f>
        <v>27</v>
      </c>
      <c r="Z496" s="26" t="str">
        <f>API!O496&amp;" "&amp;API!Y496</f>
        <v>0 FALSE</v>
      </c>
      <c r="AA496" s="26">
        <f>API!AF496</f>
        <v>17</v>
      </c>
    </row>
    <row r="497" spans="1:27">
      <c r="A497" s="22" t="str">
        <f>IF([1]FINAL!A497=0,"",[1]FINAL!A497)</f>
        <v>Diego Coppola</v>
      </c>
      <c r="B497" s="22" t="str">
        <f>IF([1]FINAL!C497=0,"",[1]FINAL!C497)</f>
        <v>Coppola</v>
      </c>
      <c r="C497" s="22" t="str">
        <f>IF([1]FINAL!E497=0,"",[1]FINAL!E497)</f>
        <v/>
      </c>
      <c r="D497" s="22" t="str">
        <f>IF([1]FINAL!G497=0,"",[1]FINAL!G497)</f>
        <v/>
      </c>
      <c r="E497" s="85">
        <f>[1]FINAL!$AO497</f>
        <v>117</v>
      </c>
      <c r="F497" s="26" t="str">
        <f>[1]FINAL!$V497</f>
        <v>BHA</v>
      </c>
      <c r="G497" s="27">
        <f>IFERROR(VLOOKUP($F497,Table2!$B$1:$C$21,MATCH("MP",Table2!$B$1:$C$1,0),0),"")</f>
        <v>38</v>
      </c>
      <c r="H497" s="23">
        <f>IFERROR(VLOOKUP(A497,PlayingTime!$B$1:$T$1001,MATCH("Min",PlayingTime!$B$2:$T$2,0),0),0)</f>
        <v>194</v>
      </c>
      <c r="I497" s="23">
        <f>IFERROR(VLOOKUP(B497,PlayingTime!$B$1:$T$1001,MATCH("Min",PlayingTime!$B$2:$T$2,0),0),0)</f>
        <v>0</v>
      </c>
      <c r="J497" s="23">
        <f>IFERROR(VLOOKUP(C497,PlayingTime!$B$1:$T$1001,MATCH("Min",PlayingTime!$B$2:$T$2,0),0),0)</f>
        <v>0</v>
      </c>
      <c r="K497" s="23">
        <f>IFERROR(VLOOKUP(D497,PlayingTime!$B$1:$T$1001,MATCH("Min",PlayingTime!$B$2:$T$2,0),0),0)</f>
        <v>0</v>
      </c>
      <c r="L497" s="93">
        <f>IFERROR(VLOOKUP($E497,OLD!$Q$1:$DZ$1000,MATCH("minutes",OLD!$Q$1:$DZ$1,0),0),0)</f>
        <v>193</v>
      </c>
      <c r="M497" s="22">
        <f>IFERROR(VLOOKUP(A497,#REF!,MATCH("xG",#REF!,0),0),0)</f>
        <v>0</v>
      </c>
      <c r="N497" s="22">
        <f>IFERROR(VLOOKUP(B497,#REF!,MATCH("xG",#REF!,0),0),0)</f>
        <v>0</v>
      </c>
      <c r="O497" s="22">
        <f>IFERROR(VLOOKUP(C497,#REF!,MATCH("xG",#REF!,0),0),0)</f>
        <v>0</v>
      </c>
      <c r="P497" s="22">
        <f>IFERROR(VLOOKUP(D497,#REF!,MATCH("xG",#REF!,0),0),0)</f>
        <v>0</v>
      </c>
      <c r="Q497" s="92">
        <f>IFERROR(VLOOKUP($E497,OLD!$Q$1:$DZ$1000,MATCH("expected_goals",OLD!$Q$1:$DZ$1,0),0),0)</f>
        <v>0</v>
      </c>
      <c r="R497" s="22">
        <f>IFERROR(VLOOKUP(A497,#REF!,MATCH("xAG",#REF!,0),0),0)</f>
        <v>0</v>
      </c>
      <c r="S497" s="22">
        <f>IFERROR(VLOOKUP(B497,#REF!,MATCH("xAG",#REF!,0),0),0)</f>
        <v>0</v>
      </c>
      <c r="T497" s="22">
        <f>IFERROR(VLOOKUP(C497,#REF!,MATCH("xAG",#REF!,0),0),0)</f>
        <v>0</v>
      </c>
      <c r="U497" s="22">
        <f>IFERROR(VLOOKUP(D497,#REF!,MATCH("xAG",#REF!,0),0),0)</f>
        <v>0</v>
      </c>
      <c r="V497" s="92">
        <f>IFERROR(VLOOKUP($E497,OLD!$Q$1:$DZ$1000,MATCH("expected_assists",OLD!$Q$1:$DZ$1,0),0),0)</f>
        <v>0.01</v>
      </c>
      <c r="W497" s="93">
        <f>IFERROR(VLOOKUP($E497,OLD!$Q$1:$DZ$1000,MATCH("total_points",OLD!$Q$1:$DZ$1,0),0),0)</f>
        <v>10</v>
      </c>
      <c r="X497" s="27">
        <f>IFERROR(VLOOKUP(E497,OLD!$Q$1:$BZ$1000,MATCH("defensive_contribution",OLD!$Q$1:$BZ$1,0),0),"")</f>
        <v>18</v>
      </c>
      <c r="Z497" s="26" t="str">
        <f>API!O497&amp;" "&amp;API!Y497</f>
        <v>0 FALSE</v>
      </c>
      <c r="AA497" s="26">
        <f>API!AF497</f>
        <v>17</v>
      </c>
    </row>
    <row r="498" spans="1:27">
      <c r="A498" s="22" t="str">
        <f>IF([1]FINAL!A498=0,"",[1]FINAL!A498)</f>
        <v>Benoît Badiashile Mukinayi</v>
      </c>
      <c r="B498" s="22" t="str">
        <f>IF([1]FINAL!C498=0,"",[1]FINAL!C498)</f>
        <v>B.Badiashile</v>
      </c>
      <c r="C498" s="22" t="str">
        <f>IF([1]FINAL!E498=0,"",[1]FINAL!E498)</f>
        <v>Benoît Badiashile</v>
      </c>
      <c r="D498" s="22" t="str">
        <f>IF([1]FINAL!G498=0,"",[1]FINAL!G498)</f>
        <v/>
      </c>
      <c r="E498" s="85">
        <f>[1]FINAL!$AO498</f>
        <v>146</v>
      </c>
      <c r="F498" s="26" t="str">
        <f>[1]FINAL!$V498</f>
        <v>CHE</v>
      </c>
      <c r="G498" s="27">
        <f>IFERROR(VLOOKUP($F498,Table2!$B$1:$C$21,MATCH("MP",Table2!$B$1:$C$1,0),0),"")</f>
        <v>38</v>
      </c>
      <c r="H498" s="23">
        <f>IFERROR(VLOOKUP(A498,PlayingTime!$B$1:$T$1001,MATCH("Min",PlayingTime!$B$2:$T$2,0),0),0)</f>
        <v>0</v>
      </c>
      <c r="I498" s="23">
        <f>IFERROR(VLOOKUP(B498,PlayingTime!$B$1:$T$1001,MATCH("Min",PlayingTime!$B$2:$T$2,0),0),0)</f>
        <v>0</v>
      </c>
      <c r="J498" s="23">
        <f>IFERROR(VLOOKUP(C498,PlayingTime!$B$1:$T$1001,MATCH("Min",PlayingTime!$B$2:$T$2,0),0),0)</f>
        <v>471</v>
      </c>
      <c r="K498" s="23">
        <f>IFERROR(VLOOKUP(D498,PlayingTime!$B$1:$T$1001,MATCH("Min",PlayingTime!$B$2:$T$2,0),0),0)</f>
        <v>0</v>
      </c>
      <c r="L498" s="93">
        <f>IFERROR(VLOOKUP($E498,OLD!$Q$1:$DZ$1000,MATCH("minutes",OLD!$Q$1:$DZ$1,0),0),0)</f>
        <v>470</v>
      </c>
      <c r="M498" s="22">
        <f>IFERROR(VLOOKUP(A498,#REF!,MATCH("xG",#REF!,0),0),0)</f>
        <v>0</v>
      </c>
      <c r="N498" s="22">
        <f>IFERROR(VLOOKUP(B498,#REF!,MATCH("xG",#REF!,0),0),0)</f>
        <v>0</v>
      </c>
      <c r="O498" s="22">
        <f>IFERROR(VLOOKUP(C498,#REF!,MATCH("xG",#REF!,0),0),0)</f>
        <v>0</v>
      </c>
      <c r="P498" s="22">
        <f>IFERROR(VLOOKUP(D498,#REF!,MATCH("xG",#REF!,0),0),0)</f>
        <v>0</v>
      </c>
      <c r="Q498" s="92">
        <f>IFERROR(VLOOKUP($E498,OLD!$Q$1:$DZ$1000,MATCH("expected_goals",OLD!$Q$1:$DZ$1,0),0),0)</f>
        <v>0</v>
      </c>
      <c r="R498" s="22">
        <f>IFERROR(VLOOKUP(A498,#REF!,MATCH("xAG",#REF!,0),0),0)</f>
        <v>0</v>
      </c>
      <c r="S498" s="22">
        <f>IFERROR(VLOOKUP(B498,#REF!,MATCH("xAG",#REF!,0),0),0)</f>
        <v>0</v>
      </c>
      <c r="T498" s="22">
        <f>IFERROR(VLOOKUP(C498,#REF!,MATCH("xAG",#REF!,0),0),0)</f>
        <v>0</v>
      </c>
      <c r="U498" s="22">
        <f>IFERROR(VLOOKUP(D498,#REF!,MATCH("xAG",#REF!,0),0),0)</f>
        <v>0</v>
      </c>
      <c r="V498" s="92">
        <f>IFERROR(VLOOKUP($E498,OLD!$Q$1:$DZ$1000,MATCH("expected_assists",OLD!$Q$1:$DZ$1,0),0),0)</f>
        <v>0.06</v>
      </c>
      <c r="W498" s="93">
        <f>IFERROR(VLOOKUP($E498,OLD!$Q$1:$DZ$1000,MATCH("total_points",OLD!$Q$1:$DZ$1,0),0),0)</f>
        <v>7</v>
      </c>
      <c r="X498" s="27">
        <f>IFERROR(VLOOKUP(E498,OLD!$Q$1:$BZ$1000,MATCH("defensive_contribution",OLD!$Q$1:$BZ$1,0),0),"")</f>
        <v>48</v>
      </c>
      <c r="Z498" s="26" t="str">
        <f>API!O498&amp;" "&amp;API!Y498</f>
        <v>0 FALSE</v>
      </c>
      <c r="AA498" s="26">
        <f>API!AF498</f>
        <v>17</v>
      </c>
    </row>
    <row r="499" spans="1:27">
      <c r="A499" s="22" t="str">
        <f>IF([1]FINAL!A499=0,"",[1]FINAL!A499)</f>
        <v>Igor Julio dos Santos de Paulo</v>
      </c>
      <c r="B499" s="22" t="str">
        <f>IF([1]FINAL!C499=0,"",[1]FINAL!C499)</f>
        <v>Igor</v>
      </c>
      <c r="C499" s="22" t="str">
        <f>IF([1]FINAL!E499=0,"",[1]FINAL!E499)</f>
        <v>Igor Julio</v>
      </c>
      <c r="D499" s="22" t="str">
        <f>IF([1]FINAL!G499=0,"",[1]FINAL!G499)</f>
        <v/>
      </c>
      <c r="E499" s="85">
        <f>[1]FINAL!$AO499</f>
        <v>118</v>
      </c>
      <c r="F499" s="26" t="str">
        <f>[1]FINAL!$V499</f>
        <v>BHA</v>
      </c>
      <c r="G499" s="27">
        <f>IFERROR(VLOOKUP($F499,Table2!$B$1:$C$21,MATCH("MP",Table2!$B$1:$C$1,0),0),"")</f>
        <v>38</v>
      </c>
      <c r="H499" s="23">
        <f>IFERROR(VLOOKUP(A499,PlayingTime!$B$1:$T$1001,MATCH("Min",PlayingTime!$B$2:$T$2,0),0),0)</f>
        <v>0</v>
      </c>
      <c r="I499" s="23">
        <f>IFERROR(VLOOKUP(B499,PlayingTime!$B$1:$T$1001,MATCH("Min",PlayingTime!$B$2:$T$2,0),0),0)</f>
        <v>105</v>
      </c>
      <c r="J499" s="23">
        <f>IFERROR(VLOOKUP(C499,PlayingTime!$B$1:$T$1001,MATCH("Min",PlayingTime!$B$2:$T$2,0),0),0)</f>
        <v>0</v>
      </c>
      <c r="K499" s="23">
        <f>IFERROR(VLOOKUP(D499,PlayingTime!$B$1:$T$1001,MATCH("Min",PlayingTime!$B$2:$T$2,0),0),0)</f>
        <v>0</v>
      </c>
      <c r="L499" s="93">
        <f>IFERROR(VLOOKUP($E499,OLD!$Q$1:$DZ$1000,MATCH("minutes",OLD!$Q$1:$DZ$1,0),0),0)</f>
        <v>103</v>
      </c>
      <c r="M499" s="22">
        <f>IFERROR(VLOOKUP(A499,#REF!,MATCH("xG",#REF!,0),0),0)</f>
        <v>0</v>
      </c>
      <c r="N499" s="22">
        <f>IFERROR(VLOOKUP(B499,#REF!,MATCH("xG",#REF!,0),0),0)</f>
        <v>0</v>
      </c>
      <c r="O499" s="22">
        <f>IFERROR(VLOOKUP(C499,#REF!,MATCH("xG",#REF!,0),0),0)</f>
        <v>0</v>
      </c>
      <c r="P499" s="22">
        <f>IFERROR(VLOOKUP(D499,#REF!,MATCH("xG",#REF!,0),0),0)</f>
        <v>0</v>
      </c>
      <c r="Q499" s="92">
        <f>IFERROR(VLOOKUP($E499,OLD!$Q$1:$DZ$1000,MATCH("expected_goals",OLD!$Q$1:$DZ$1,0),0),0)</f>
        <v>0</v>
      </c>
      <c r="R499" s="22">
        <f>IFERROR(VLOOKUP(A499,#REF!,MATCH("xAG",#REF!,0),0),0)</f>
        <v>0</v>
      </c>
      <c r="S499" s="22">
        <f>IFERROR(VLOOKUP(B499,#REF!,MATCH("xAG",#REF!,0),0),0)</f>
        <v>0</v>
      </c>
      <c r="T499" s="22">
        <f>IFERROR(VLOOKUP(C499,#REF!,MATCH("xAG",#REF!,0),0),0)</f>
        <v>0</v>
      </c>
      <c r="U499" s="22">
        <f>IFERROR(VLOOKUP(D499,#REF!,MATCH("xAG",#REF!,0),0),0)</f>
        <v>0</v>
      </c>
      <c r="V499" s="92">
        <f>IFERROR(VLOOKUP($E499,OLD!$Q$1:$DZ$1000,MATCH("expected_assists",OLD!$Q$1:$DZ$1,0),0),0)</f>
        <v>0</v>
      </c>
      <c r="W499" s="93">
        <f>IFERROR(VLOOKUP($E499,OLD!$Q$1:$DZ$1000,MATCH("total_points",OLD!$Q$1:$DZ$1,0),0),0)</f>
        <v>6</v>
      </c>
      <c r="X499" s="27">
        <f>IFERROR(VLOOKUP(E499,OLD!$Q$1:$BZ$1000,MATCH("defensive_contribution",OLD!$Q$1:$BZ$1,0),0),"")</f>
        <v>13</v>
      </c>
      <c r="Z499" s="26" t="str">
        <f>API!O499&amp;" "&amp;API!Y499</f>
        <v>0 FALSE</v>
      </c>
      <c r="AA499" s="26">
        <f>API!AF499</f>
        <v>6</v>
      </c>
    </row>
    <row r="500" spans="1:27">
      <c r="A500" s="22" t="str">
        <f>IF([1]FINAL!A500=0,"",[1]FINAL!A500)</f>
        <v>Borna Sosa</v>
      </c>
      <c r="B500" s="22" t="str">
        <f>IF([1]FINAL!C500=0,"",[1]FINAL!C500)</f>
        <v>Sosa</v>
      </c>
      <c r="C500" s="22" t="str">
        <f>IF([1]FINAL!E500=0,"",[1]FINAL!E500)</f>
        <v/>
      </c>
      <c r="D500" s="22" t="str">
        <f>IF([1]FINAL!G500=0,"",[1]FINAL!G500)</f>
        <v/>
      </c>
      <c r="E500" s="85">
        <f>[1]FINAL!$AO500</f>
        <v>205</v>
      </c>
      <c r="F500" s="26" t="str">
        <f>[1]FINAL!$V500</f>
        <v>CRY</v>
      </c>
      <c r="G500" s="27">
        <f>IFERROR(VLOOKUP($F500,Table2!$B$1:$C$21,MATCH("MP",Table2!$B$1:$C$1,0),0),"")</f>
        <v>38</v>
      </c>
      <c r="H500" s="23">
        <f>IFERROR(VLOOKUP(A500,PlayingTime!$B$1:$T$1001,MATCH("Min",PlayingTime!$B$2:$T$2,0),0),0)</f>
        <v>101</v>
      </c>
      <c r="I500" s="23">
        <f>IFERROR(VLOOKUP(B500,PlayingTime!$B$1:$T$1001,MATCH("Min",PlayingTime!$B$2:$T$2,0),0),0)</f>
        <v>0</v>
      </c>
      <c r="J500" s="23">
        <f>IFERROR(VLOOKUP(C500,PlayingTime!$B$1:$T$1001,MATCH("Min",PlayingTime!$B$2:$T$2,0),0),0)</f>
        <v>0</v>
      </c>
      <c r="K500" s="23">
        <f>IFERROR(VLOOKUP(D500,PlayingTime!$B$1:$T$1001,MATCH("Min",PlayingTime!$B$2:$T$2,0),0),0)</f>
        <v>0</v>
      </c>
      <c r="L500" s="93">
        <f>IFERROR(VLOOKUP($E500,OLD!$Q$1:$DZ$1000,MATCH("minutes",OLD!$Q$1:$DZ$1,0),0),0)</f>
        <v>99</v>
      </c>
      <c r="M500" s="22">
        <f>IFERROR(VLOOKUP(A500,#REF!,MATCH("xG",#REF!,0),0),0)</f>
        <v>0</v>
      </c>
      <c r="N500" s="22">
        <f>IFERROR(VLOOKUP(B500,#REF!,MATCH("xG",#REF!,0),0),0)</f>
        <v>0</v>
      </c>
      <c r="O500" s="22">
        <f>IFERROR(VLOOKUP(C500,#REF!,MATCH("xG",#REF!,0),0),0)</f>
        <v>0</v>
      </c>
      <c r="P500" s="22">
        <f>IFERROR(VLOOKUP(D500,#REF!,MATCH("xG",#REF!,0),0),0)</f>
        <v>0</v>
      </c>
      <c r="Q500" s="92">
        <f>IFERROR(VLOOKUP($E500,OLD!$Q$1:$DZ$1000,MATCH("expected_goals",OLD!$Q$1:$DZ$1,0),0),0)</f>
        <v>0.04</v>
      </c>
      <c r="R500" s="22">
        <f>IFERROR(VLOOKUP(A500,#REF!,MATCH("xAG",#REF!,0),0),0)</f>
        <v>0</v>
      </c>
      <c r="S500" s="22">
        <f>IFERROR(VLOOKUP(B500,#REF!,MATCH("xAG",#REF!,0),0),0)</f>
        <v>0</v>
      </c>
      <c r="T500" s="22">
        <f>IFERROR(VLOOKUP(C500,#REF!,MATCH("xAG",#REF!,0),0),0)</f>
        <v>0</v>
      </c>
      <c r="U500" s="22">
        <f>IFERROR(VLOOKUP(D500,#REF!,MATCH("xAG",#REF!,0),0),0)</f>
        <v>0</v>
      </c>
      <c r="V500" s="92">
        <f>IFERROR(VLOOKUP($E500,OLD!$Q$1:$DZ$1000,MATCH("expected_assists",OLD!$Q$1:$DZ$1,0),0),0)</f>
        <v>7.0000000000000007E-2</v>
      </c>
      <c r="W500" s="93">
        <f>IFERROR(VLOOKUP($E500,OLD!$Q$1:$DZ$1000,MATCH("total_points",OLD!$Q$1:$DZ$1,0),0),0)</f>
        <v>6</v>
      </c>
      <c r="X500" s="27">
        <f>IFERROR(VLOOKUP(E500,OLD!$Q$1:$BZ$1000,MATCH("defensive_contribution",OLD!$Q$1:$BZ$1,0),0),"")</f>
        <v>9</v>
      </c>
      <c r="Z500" s="26" t="str">
        <f>API!O500&amp;" "&amp;API!Y500</f>
        <v>0 FALSE</v>
      </c>
      <c r="AA500" s="26">
        <f>API!AF500</f>
        <v>6</v>
      </c>
    </row>
    <row r="501" spans="1:27">
      <c r="A501" s="22" t="str">
        <f>IF([1]FINAL!A501=0,"",[1]FINAL!A501)</f>
        <v>Mamadou Sarr</v>
      </c>
      <c r="B501" s="22" t="str">
        <f>IF([1]FINAL!C501=0,"",[1]FINAL!C501)</f>
        <v>M.Sarr</v>
      </c>
      <c r="C501" s="22" t="str">
        <f>IF([1]FINAL!E501=0,"",[1]FINAL!E501)</f>
        <v/>
      </c>
      <c r="D501" s="22" t="str">
        <f>IF([1]FINAL!G501=0,"",[1]FINAL!G501)</f>
        <v/>
      </c>
      <c r="E501" s="85">
        <f>[1]FINAL!$AO501</f>
        <v>150</v>
      </c>
      <c r="F501" s="26" t="str">
        <f>[1]FINAL!$V501</f>
        <v>CHE</v>
      </c>
      <c r="G501" s="27">
        <f>IFERROR(VLOOKUP($F501,Table2!$B$1:$C$21,MATCH("MP",Table2!$B$1:$C$1,0),0),"")</f>
        <v>38</v>
      </c>
      <c r="H501" s="23">
        <f>IFERROR(VLOOKUP(A501,PlayingTime!$B$1:$T$1001,MATCH("Min",PlayingTime!$B$2:$T$2,0),0),0)</f>
        <v>102</v>
      </c>
      <c r="I501" s="23">
        <f>IFERROR(VLOOKUP(B501,PlayingTime!$B$1:$T$1001,MATCH("Min",PlayingTime!$B$2:$T$2,0),0),0)</f>
        <v>0</v>
      </c>
      <c r="J501" s="23">
        <f>IFERROR(VLOOKUP(C501,PlayingTime!$B$1:$T$1001,MATCH("Min",PlayingTime!$B$2:$T$2,0),0),0)</f>
        <v>0</v>
      </c>
      <c r="K501" s="23">
        <f>IFERROR(VLOOKUP(D501,PlayingTime!$B$1:$T$1001,MATCH("Min",PlayingTime!$B$2:$T$2,0),0),0)</f>
        <v>0</v>
      </c>
      <c r="L501" s="93">
        <f>IFERROR(VLOOKUP($E501,OLD!$Q$1:$DZ$1000,MATCH("minutes",OLD!$Q$1:$DZ$1,0),0),0)</f>
        <v>100</v>
      </c>
      <c r="M501" s="22">
        <f>IFERROR(VLOOKUP(A501,#REF!,MATCH("xG",#REF!,0),0),0)</f>
        <v>0</v>
      </c>
      <c r="N501" s="22">
        <f>IFERROR(VLOOKUP(B501,#REF!,MATCH("xG",#REF!,0),0),0)</f>
        <v>0</v>
      </c>
      <c r="O501" s="22">
        <f>IFERROR(VLOOKUP(C501,#REF!,MATCH("xG",#REF!,0),0),0)</f>
        <v>0</v>
      </c>
      <c r="P501" s="22">
        <f>IFERROR(VLOOKUP(D501,#REF!,MATCH("xG",#REF!,0),0),0)</f>
        <v>0</v>
      </c>
      <c r="Q501" s="92">
        <f>IFERROR(VLOOKUP($E501,OLD!$Q$1:$DZ$1000,MATCH("expected_goals",OLD!$Q$1:$DZ$1,0),0),0)</f>
        <v>0.35</v>
      </c>
      <c r="R501" s="22">
        <f>IFERROR(VLOOKUP(A501,#REF!,MATCH("xAG",#REF!,0),0),0)</f>
        <v>0</v>
      </c>
      <c r="S501" s="22">
        <f>IFERROR(VLOOKUP(B501,#REF!,MATCH("xAG",#REF!,0),0),0)</f>
        <v>0</v>
      </c>
      <c r="T501" s="22">
        <f>IFERROR(VLOOKUP(C501,#REF!,MATCH("xAG",#REF!,0),0),0)</f>
        <v>0</v>
      </c>
      <c r="U501" s="22">
        <f>IFERROR(VLOOKUP(D501,#REF!,MATCH("xAG",#REF!,0),0),0)</f>
        <v>0</v>
      </c>
      <c r="V501" s="92">
        <f>IFERROR(VLOOKUP($E501,OLD!$Q$1:$DZ$1000,MATCH("expected_assists",OLD!$Q$1:$DZ$1,0),0),0)</f>
        <v>0</v>
      </c>
      <c r="W501" s="93">
        <f>IFERROR(VLOOKUP($E501,OLD!$Q$1:$DZ$1000,MATCH("total_points",OLD!$Q$1:$DZ$1,0),0),0)</f>
        <v>3</v>
      </c>
      <c r="X501" s="27">
        <f>IFERROR(VLOOKUP(E501,OLD!$Q$1:$BZ$1000,MATCH("defensive_contribution",OLD!$Q$1:$BZ$1,0),0),"")</f>
        <v>8</v>
      </c>
      <c r="Z501" s="26" t="str">
        <f>API!O501&amp;" "&amp;API!Y501</f>
        <v>0 FALSE</v>
      </c>
      <c r="AA501" s="26">
        <f>API!AF501</f>
        <v>6</v>
      </c>
    </row>
    <row r="502" spans="1:27">
      <c r="A502" s="22" t="str">
        <f>IF([1]FINAL!A502=0,"",[1]FINAL!A502)</f>
        <v>Rio Cardines</v>
      </c>
      <c r="B502" s="22" t="str">
        <f>IF([1]FINAL!C502=0,"",[1]FINAL!C502)</f>
        <v>Cardines</v>
      </c>
      <c r="C502" s="22" t="str">
        <f>IF([1]FINAL!E502=0,"",[1]FINAL!E502)</f>
        <v/>
      </c>
      <c r="D502" s="22" t="str">
        <f>IF([1]FINAL!G502=0,"",[1]FINAL!G502)</f>
        <v/>
      </c>
      <c r="E502" s="85">
        <f>[1]FINAL!$AO502</f>
        <v>220</v>
      </c>
      <c r="F502" s="26" t="str">
        <f>[1]FINAL!$V502</f>
        <v>CRY</v>
      </c>
      <c r="G502" s="27">
        <f>IFERROR(VLOOKUP($F502,Table2!$B$1:$C$21,MATCH("MP",Table2!$B$1:$C$1,0),0),"")</f>
        <v>38</v>
      </c>
      <c r="H502" s="23">
        <f>IFERROR(VLOOKUP(A502,PlayingTime!$B$1:$T$1001,MATCH("Min",PlayingTime!$B$2:$T$2,0),0),0)</f>
        <v>90</v>
      </c>
      <c r="I502" s="23">
        <f>IFERROR(VLOOKUP(B502,PlayingTime!$B$1:$T$1001,MATCH("Min",PlayingTime!$B$2:$T$2,0),0),0)</f>
        <v>0</v>
      </c>
      <c r="J502" s="23">
        <f>IFERROR(VLOOKUP(C502,PlayingTime!$B$1:$T$1001,MATCH("Min",PlayingTime!$B$2:$T$2,0),0),0)</f>
        <v>0</v>
      </c>
      <c r="K502" s="23">
        <f>IFERROR(VLOOKUP(D502,PlayingTime!$B$1:$T$1001,MATCH("Min",PlayingTime!$B$2:$T$2,0),0),0)</f>
        <v>0</v>
      </c>
      <c r="L502" s="93">
        <f>IFERROR(VLOOKUP($E502,OLD!$Q$1:$DZ$1000,MATCH("minutes",OLD!$Q$1:$DZ$1,0),0),0)</f>
        <v>90</v>
      </c>
      <c r="M502" s="22">
        <f>IFERROR(VLOOKUP(A502,#REF!,MATCH("xG",#REF!,0),0),0)</f>
        <v>0</v>
      </c>
      <c r="N502" s="22">
        <f>IFERROR(VLOOKUP(B502,#REF!,MATCH("xG",#REF!,0),0),0)</f>
        <v>0</v>
      </c>
      <c r="O502" s="22">
        <f>IFERROR(VLOOKUP(C502,#REF!,MATCH("xG",#REF!,0),0),0)</f>
        <v>0</v>
      </c>
      <c r="P502" s="22">
        <f>IFERROR(VLOOKUP(D502,#REF!,MATCH("xG",#REF!,0),0),0)</f>
        <v>0</v>
      </c>
      <c r="Q502" s="92">
        <f>IFERROR(VLOOKUP($E502,OLD!$Q$1:$DZ$1000,MATCH("expected_goals",OLD!$Q$1:$DZ$1,0),0),0)</f>
        <v>0.02</v>
      </c>
      <c r="R502" s="22">
        <f>IFERROR(VLOOKUP(A502,#REF!,MATCH("xAG",#REF!,0),0),0)</f>
        <v>0</v>
      </c>
      <c r="S502" s="22">
        <f>IFERROR(VLOOKUP(B502,#REF!,MATCH("xAG",#REF!,0),0),0)</f>
        <v>0</v>
      </c>
      <c r="T502" s="22">
        <f>IFERROR(VLOOKUP(C502,#REF!,MATCH("xAG",#REF!,0),0),0)</f>
        <v>0</v>
      </c>
      <c r="U502" s="22">
        <f>IFERROR(VLOOKUP(D502,#REF!,MATCH("xAG",#REF!,0),0),0)</f>
        <v>0</v>
      </c>
      <c r="V502" s="92">
        <f>IFERROR(VLOOKUP($E502,OLD!$Q$1:$DZ$1000,MATCH("expected_assists",OLD!$Q$1:$DZ$1,0),0),0)</f>
        <v>0.16</v>
      </c>
      <c r="W502" s="93">
        <f>IFERROR(VLOOKUP($E502,OLD!$Q$1:$DZ$1000,MATCH("total_points",OLD!$Q$1:$DZ$1,0),0),0)</f>
        <v>2</v>
      </c>
      <c r="X502" s="27">
        <f>IFERROR(VLOOKUP(E502,OLD!$Q$1:$BZ$1000,MATCH("defensive_contribution",OLD!$Q$1:$BZ$1,0),0),"")</f>
        <v>7</v>
      </c>
      <c r="Z502" s="26" t="str">
        <f>API!O502&amp;" "&amp;API!Y502</f>
        <v>0 FALSE</v>
      </c>
      <c r="AA502" s="26">
        <f>API!AF502</f>
        <v>6</v>
      </c>
    </row>
    <row r="503" spans="1:27">
      <c r="A503" s="22" t="str">
        <f>IF([1]FINAL!A503=0,"",[1]FINAL!A503)</f>
        <v>Jenson Seelt</v>
      </c>
      <c r="B503" s="22" t="str">
        <f>IF([1]FINAL!C503=0,"",[1]FINAL!C503)</f>
        <v>Seelt</v>
      </c>
      <c r="C503" s="22" t="str">
        <f>IF([1]FINAL!E503=0,"",[1]FINAL!E503)</f>
        <v/>
      </c>
      <c r="D503" s="22" t="str">
        <f>IF([1]FINAL!G503=0,"",[1]FINAL!G503)</f>
        <v/>
      </c>
      <c r="E503" s="85">
        <f>[1]FINAL!$AO503</f>
        <v>537</v>
      </c>
      <c r="F503" s="26" t="str">
        <f>[1]FINAL!$V503</f>
        <v>SUN</v>
      </c>
      <c r="G503" s="27">
        <f>IFERROR(VLOOKUP($F503,Table2!$B$1:$C$21,MATCH("MP",Table2!$B$1:$C$1,0),0),"")</f>
        <v>38</v>
      </c>
      <c r="H503" s="23">
        <f>IFERROR(VLOOKUP(A503,PlayingTime!$B$1:$T$1001,MATCH("Min",PlayingTime!$B$2:$T$2,0),0),0)</f>
        <v>134</v>
      </c>
      <c r="I503" s="23">
        <f>IFERROR(VLOOKUP(B503,PlayingTime!$B$1:$T$1001,MATCH("Min",PlayingTime!$B$2:$T$2,0),0),0)</f>
        <v>0</v>
      </c>
      <c r="J503" s="23">
        <f>IFERROR(VLOOKUP(C503,PlayingTime!$B$1:$T$1001,MATCH("Min",PlayingTime!$B$2:$T$2,0),0),0)</f>
        <v>0</v>
      </c>
      <c r="K503" s="23">
        <f>IFERROR(VLOOKUP(D503,PlayingTime!$B$1:$T$1001,MATCH("Min",PlayingTime!$B$2:$T$2,0),0),0)</f>
        <v>0</v>
      </c>
      <c r="L503" s="93">
        <f>IFERROR(VLOOKUP($E503,OLD!$Q$1:$DZ$1000,MATCH("minutes",OLD!$Q$1:$DZ$1,0),0),0)</f>
        <v>133</v>
      </c>
      <c r="M503" s="22">
        <f>IFERROR(VLOOKUP(A503,#REF!,MATCH("xG",#REF!,0),0),0)</f>
        <v>0</v>
      </c>
      <c r="N503" s="22">
        <f>IFERROR(VLOOKUP(B503,#REF!,MATCH("xG",#REF!,0),0),0)</f>
        <v>0</v>
      </c>
      <c r="O503" s="22">
        <f>IFERROR(VLOOKUP(C503,#REF!,MATCH("xG",#REF!,0),0),0)</f>
        <v>0</v>
      </c>
      <c r="P503" s="22">
        <f>IFERROR(VLOOKUP(D503,#REF!,MATCH("xG",#REF!,0),0),0)</f>
        <v>0</v>
      </c>
      <c r="Q503" s="92">
        <f>IFERROR(VLOOKUP($E503,OLD!$Q$1:$DZ$1000,MATCH("expected_goals",OLD!$Q$1:$DZ$1,0),0),0)</f>
        <v>0</v>
      </c>
      <c r="R503" s="22">
        <f>IFERROR(VLOOKUP(A503,#REF!,MATCH("xAG",#REF!,0),0),0)</f>
        <v>0</v>
      </c>
      <c r="S503" s="22">
        <f>IFERROR(VLOOKUP(B503,#REF!,MATCH("xAG",#REF!,0),0),0)</f>
        <v>0</v>
      </c>
      <c r="T503" s="22">
        <f>IFERROR(VLOOKUP(C503,#REF!,MATCH("xAG",#REF!,0),0),0)</f>
        <v>0</v>
      </c>
      <c r="U503" s="22">
        <f>IFERROR(VLOOKUP(D503,#REF!,MATCH("xAG",#REF!,0),0),0)</f>
        <v>0</v>
      </c>
      <c r="V503" s="92">
        <f>IFERROR(VLOOKUP($E503,OLD!$Q$1:$DZ$1000,MATCH("expected_assists",OLD!$Q$1:$DZ$1,0),0),0)</f>
        <v>0.01</v>
      </c>
      <c r="W503" s="93">
        <f>IFERROR(VLOOKUP($E503,OLD!$Q$1:$DZ$1000,MATCH("total_points",OLD!$Q$1:$DZ$1,0),0),0)</f>
        <v>2</v>
      </c>
      <c r="X503" s="27">
        <f>IFERROR(VLOOKUP(E503,OLD!$Q$1:$BZ$1000,MATCH("defensive_contribution",OLD!$Q$1:$BZ$1,0),0),"")</f>
        <v>12</v>
      </c>
      <c r="Z503" s="26" t="str">
        <f>API!O503&amp;" "&amp;API!Y503</f>
        <v>0 FALSE</v>
      </c>
      <c r="AA503" s="26">
        <f>API!AF503</f>
        <v>6</v>
      </c>
    </row>
    <row r="504" spans="1:27">
      <c r="A504" s="22" t="str">
        <f>IF([1]FINAL!A504=0,"",[1]FINAL!A504)</f>
        <v>Vitor de Oliveira Nunes dos Reis</v>
      </c>
      <c r="B504" s="22" t="str">
        <f>IF([1]FINAL!C504=0,"",[1]FINAL!C504)</f>
        <v>Vitor Reis</v>
      </c>
      <c r="C504" s="22" t="str">
        <f>IF([1]FINAL!E504=0,"",[1]FINAL!E504)</f>
        <v/>
      </c>
      <c r="D504" s="22" t="str">
        <f>IF([1]FINAL!G504=0,"",[1]FINAL!G504)</f>
        <v/>
      </c>
      <c r="E504" s="85">
        <f>[1]FINAL!$AO504</f>
        <v>396</v>
      </c>
      <c r="F504" s="26" t="str">
        <f>[1]FINAL!$V504</f>
        <v>MCI</v>
      </c>
      <c r="G504" s="27">
        <f>IFERROR(VLOOKUP($F504,Table2!$B$1:$C$21,MATCH("MP",Table2!$B$1:$C$1,0),0),"")</f>
        <v>38</v>
      </c>
      <c r="H504" s="23">
        <f>IFERROR(VLOOKUP(A504,PlayingTime!$B$1:$T$1001,MATCH("Min",PlayingTime!$B$2:$T$2,0),0),0)</f>
        <v>0</v>
      </c>
      <c r="I504" s="23">
        <f>IFERROR(VLOOKUP(B504,PlayingTime!$B$1:$T$1001,MATCH("Min",PlayingTime!$B$2:$T$2,0),0),0)</f>
        <v>0</v>
      </c>
      <c r="J504" s="23">
        <f>IFERROR(VLOOKUP(C504,PlayingTime!$B$1:$T$1001,MATCH("Min",PlayingTime!$B$2:$T$2,0),0),0)</f>
        <v>0</v>
      </c>
      <c r="K504" s="23">
        <f>IFERROR(VLOOKUP(D504,PlayingTime!$B$1:$T$1001,MATCH("Min",PlayingTime!$B$2:$T$2,0),0),0)</f>
        <v>0</v>
      </c>
      <c r="L504" s="93">
        <f>IFERROR(VLOOKUP($E504,OLD!$Q$1:$DZ$1000,MATCH("minutes",OLD!$Q$1:$DZ$1,0),0),0)</f>
        <v>0</v>
      </c>
      <c r="M504" s="22">
        <f>IFERROR(VLOOKUP(A504,#REF!,MATCH("xG",#REF!,0),0),0)</f>
        <v>0</v>
      </c>
      <c r="N504" s="22">
        <f>IFERROR(VLOOKUP(B504,#REF!,MATCH("xG",#REF!,0),0),0)</f>
        <v>0</v>
      </c>
      <c r="O504" s="22">
        <f>IFERROR(VLOOKUP(C504,#REF!,MATCH("xG",#REF!,0),0),0)</f>
        <v>0</v>
      </c>
      <c r="P504" s="22">
        <f>IFERROR(VLOOKUP(D504,#REF!,MATCH("xG",#REF!,0),0),0)</f>
        <v>0</v>
      </c>
      <c r="Q504" s="92">
        <f>IFERROR(VLOOKUP($E504,OLD!$Q$1:$DZ$1000,MATCH("expected_goals",OLD!$Q$1:$DZ$1,0),0),0)</f>
        <v>0</v>
      </c>
      <c r="R504" s="22">
        <f>IFERROR(VLOOKUP(A504,#REF!,MATCH("xAG",#REF!,0),0),0)</f>
        <v>0</v>
      </c>
      <c r="S504" s="22">
        <f>IFERROR(VLOOKUP(B504,#REF!,MATCH("xAG",#REF!,0),0),0)</f>
        <v>0</v>
      </c>
      <c r="T504" s="22">
        <f>IFERROR(VLOOKUP(C504,#REF!,MATCH("xAG",#REF!,0),0),0)</f>
        <v>0</v>
      </c>
      <c r="U504" s="22">
        <f>IFERROR(VLOOKUP(D504,#REF!,MATCH("xAG",#REF!,0),0),0)</f>
        <v>0</v>
      </c>
      <c r="V504" s="92">
        <f>IFERROR(VLOOKUP($E504,OLD!$Q$1:$DZ$1000,MATCH("expected_assists",OLD!$Q$1:$DZ$1,0),0),0)</f>
        <v>0</v>
      </c>
      <c r="W504" s="93">
        <f>IFERROR(VLOOKUP($E504,OLD!$Q$1:$DZ$1000,MATCH("total_points",OLD!$Q$1:$DZ$1,0),0),0)</f>
        <v>0</v>
      </c>
      <c r="X504" s="27">
        <f>IFERROR(VLOOKUP(E504,OLD!$Q$1:$BZ$1000,MATCH("defensive_contribution",OLD!$Q$1:$BZ$1,0),0),"")</f>
        <v>0</v>
      </c>
      <c r="Z504" s="26" t="str">
        <f>API!O504&amp;" "&amp;API!Y504</f>
        <v>0 FALSE</v>
      </c>
      <c r="AA504" s="26">
        <f>API!AF504</f>
        <v>6</v>
      </c>
    </row>
    <row r="505" spans="1:27">
      <c r="A505" s="22" t="str">
        <f>IF([1]FINAL!A505=0,"",[1]FINAL!A505)</f>
        <v>Axel Disasi</v>
      </c>
      <c r="B505" s="22" t="str">
        <f>IF([1]FINAL!C505=0,"",[1]FINAL!C505)</f>
        <v>Disasi</v>
      </c>
      <c r="C505" s="22" t="str">
        <f>IF([1]FINAL!E505=0,"",[1]FINAL!E505)</f>
        <v/>
      </c>
      <c r="D505" s="22" t="str">
        <f>IF([1]FINAL!G505=0,"",[1]FINAL!G505)</f>
        <v/>
      </c>
      <c r="E505" s="85">
        <f>[1]FINAL!$AO505</f>
        <v>153</v>
      </c>
      <c r="F505" s="26" t="str">
        <f>[1]FINAL!$V505</f>
        <v>CHE</v>
      </c>
      <c r="G505" s="27">
        <f>IFERROR(VLOOKUP($F505,Table2!$B$1:$C$21,MATCH("MP",Table2!$B$1:$C$1,0),0),"")</f>
        <v>38</v>
      </c>
      <c r="H505" s="23">
        <f>IFERROR(VLOOKUP(A505,PlayingTime!$B$1:$T$1001,MATCH("Min",PlayingTime!$B$2:$T$2,0),0),0)</f>
        <v>1254</v>
      </c>
      <c r="I505" s="23">
        <f>IFERROR(VLOOKUP(B505,PlayingTime!$B$1:$T$1001,MATCH("Min",PlayingTime!$B$2:$T$2,0),0),0)</f>
        <v>0</v>
      </c>
      <c r="J505" s="23">
        <f>IFERROR(VLOOKUP(C505,PlayingTime!$B$1:$T$1001,MATCH("Min",PlayingTime!$B$2:$T$2,0),0),0)</f>
        <v>0</v>
      </c>
      <c r="K505" s="23">
        <f>IFERROR(VLOOKUP(D505,PlayingTime!$B$1:$T$1001,MATCH("Min",PlayingTime!$B$2:$T$2,0),0),0)</f>
        <v>0</v>
      </c>
      <c r="L505" s="93">
        <f>IFERROR(VLOOKUP($E505,OLD!$Q$1:$DZ$1000,MATCH("minutes",OLD!$Q$1:$DZ$1,0),0),0)</f>
        <v>1254</v>
      </c>
      <c r="M505" s="22">
        <f>IFERROR(VLOOKUP(A505,#REF!,MATCH("xG",#REF!,0),0),0)</f>
        <v>0</v>
      </c>
      <c r="N505" s="22">
        <f>IFERROR(VLOOKUP(B505,#REF!,MATCH("xG",#REF!,0),0),0)</f>
        <v>0</v>
      </c>
      <c r="O505" s="22">
        <f>IFERROR(VLOOKUP(C505,#REF!,MATCH("xG",#REF!,0),0),0)</f>
        <v>0</v>
      </c>
      <c r="P505" s="22">
        <f>IFERROR(VLOOKUP(D505,#REF!,MATCH("xG",#REF!,0),0),0)</f>
        <v>0</v>
      </c>
      <c r="Q505" s="92">
        <f>IFERROR(VLOOKUP($E505,OLD!$Q$1:$DZ$1000,MATCH("expected_goals",OLD!$Q$1:$DZ$1,0),0),0)</f>
        <v>1.1000000000000001</v>
      </c>
      <c r="R505" s="22">
        <f>IFERROR(VLOOKUP(A505,#REF!,MATCH("xAG",#REF!,0),0),0)</f>
        <v>0</v>
      </c>
      <c r="S505" s="22">
        <f>IFERROR(VLOOKUP(B505,#REF!,MATCH("xAG",#REF!,0),0),0)</f>
        <v>0</v>
      </c>
      <c r="T505" s="22">
        <f>IFERROR(VLOOKUP(C505,#REF!,MATCH("xAG",#REF!,0),0),0)</f>
        <v>0</v>
      </c>
      <c r="U505" s="22">
        <f>IFERROR(VLOOKUP(D505,#REF!,MATCH("xAG",#REF!,0),0),0)</f>
        <v>0</v>
      </c>
      <c r="V505" s="92">
        <f>IFERROR(VLOOKUP($E505,OLD!$Q$1:$DZ$1000,MATCH("expected_assists",OLD!$Q$1:$DZ$1,0),0),0)</f>
        <v>0.03</v>
      </c>
      <c r="W505" s="93">
        <f>IFERROR(VLOOKUP($E505,OLD!$Q$1:$DZ$1000,MATCH("total_points",OLD!$Q$1:$DZ$1,0),0),0)</f>
        <v>49</v>
      </c>
      <c r="X505" s="27">
        <f>IFERROR(VLOOKUP(E505,OLD!$Q$1:$BZ$1000,MATCH("defensive_contribution",OLD!$Q$1:$BZ$1,0),0),"")</f>
        <v>88</v>
      </c>
      <c r="Z505" s="26" t="str">
        <f>API!O505&amp;" "&amp;API!Y505</f>
        <v>0 FALSE</v>
      </c>
      <c r="AA505" s="26">
        <f>API!AF505</f>
        <v>6</v>
      </c>
    </row>
    <row r="506" spans="1:27">
      <c r="A506" s="22" t="str">
        <f>IF([1]FINAL!A506=0,"",[1]FINAL!A506)</f>
        <v>Ashley Phillips</v>
      </c>
      <c r="B506" s="22" t="str">
        <f>IF([1]FINAL!C506=0,"",[1]FINAL!C506)</f>
        <v>Phillips</v>
      </c>
      <c r="C506" s="22" t="str">
        <f>IF([1]FINAL!E506=0,"",[1]FINAL!E506)</f>
        <v/>
      </c>
      <c r="D506" s="22" t="str">
        <f>IF([1]FINAL!G506=0,"",[1]FINAL!G506)</f>
        <v/>
      </c>
      <c r="E506" s="85">
        <f>[1]FINAL!$AO506</f>
        <v>507</v>
      </c>
      <c r="F506" s="26" t="str">
        <f>[1]FINAL!$V506</f>
        <v>TOT</v>
      </c>
      <c r="G506" s="27">
        <f>IFERROR(VLOOKUP($F506,Table2!$B$1:$C$21,MATCH("MP",Table2!$B$1:$C$1,0),0),"")</f>
        <v>38</v>
      </c>
      <c r="H506" s="23">
        <f>IFERROR(VLOOKUP(A506,PlayingTime!$B$1:$T$1001,MATCH("Min",PlayingTime!$B$2:$T$2,0),0),0)</f>
        <v>0</v>
      </c>
      <c r="I506" s="23">
        <f>IFERROR(VLOOKUP(B506,PlayingTime!$B$1:$T$1001,MATCH("Min",PlayingTime!$B$2:$T$2,0),0),0)</f>
        <v>0</v>
      </c>
      <c r="J506" s="23">
        <f>IFERROR(VLOOKUP(C506,PlayingTime!$B$1:$T$1001,MATCH("Min",PlayingTime!$B$2:$T$2,0),0),0)</f>
        <v>0</v>
      </c>
      <c r="K506" s="23">
        <f>IFERROR(VLOOKUP(D506,PlayingTime!$B$1:$T$1001,MATCH("Min",PlayingTime!$B$2:$T$2,0),0),0)</f>
        <v>0</v>
      </c>
      <c r="L506" s="93">
        <f>IFERROR(VLOOKUP($E506,OLD!$Q$1:$DZ$1000,MATCH("minutes",OLD!$Q$1:$DZ$1,0),0),0)</f>
        <v>0</v>
      </c>
      <c r="M506" s="22">
        <f>IFERROR(VLOOKUP(A506,#REF!,MATCH("xG",#REF!,0),0),0)</f>
        <v>0</v>
      </c>
      <c r="N506" s="22">
        <f>IFERROR(VLOOKUP(B506,#REF!,MATCH("xG",#REF!,0),0),0)</f>
        <v>0</v>
      </c>
      <c r="O506" s="22">
        <f>IFERROR(VLOOKUP(C506,#REF!,MATCH("xG",#REF!,0),0),0)</f>
        <v>0</v>
      </c>
      <c r="P506" s="22">
        <f>IFERROR(VLOOKUP(D506,#REF!,MATCH("xG",#REF!,0),0),0)</f>
        <v>0</v>
      </c>
      <c r="Q506" s="92">
        <f>IFERROR(VLOOKUP($E506,OLD!$Q$1:$DZ$1000,MATCH("expected_goals",OLD!$Q$1:$DZ$1,0),0),0)</f>
        <v>0</v>
      </c>
      <c r="R506" s="22">
        <f>IFERROR(VLOOKUP(A506,#REF!,MATCH("xAG",#REF!,0),0),0)</f>
        <v>0</v>
      </c>
      <c r="S506" s="22">
        <f>IFERROR(VLOOKUP(B506,#REF!,MATCH("xAG",#REF!,0),0),0)</f>
        <v>0</v>
      </c>
      <c r="T506" s="22">
        <f>IFERROR(VLOOKUP(C506,#REF!,MATCH("xAG",#REF!,0),0),0)</f>
        <v>0</v>
      </c>
      <c r="U506" s="22">
        <f>IFERROR(VLOOKUP(D506,#REF!,MATCH("xAG",#REF!,0),0),0)</f>
        <v>0</v>
      </c>
      <c r="V506" s="92">
        <f>IFERROR(VLOOKUP($E506,OLD!$Q$1:$DZ$1000,MATCH("expected_assists",OLD!$Q$1:$DZ$1,0),0),0)</f>
        <v>0</v>
      </c>
      <c r="W506" s="93">
        <f>IFERROR(VLOOKUP($E506,OLD!$Q$1:$DZ$1000,MATCH("total_points",OLD!$Q$1:$DZ$1,0),0),0)</f>
        <v>0</v>
      </c>
      <c r="X506" s="27">
        <f>IFERROR(VLOOKUP(E506,OLD!$Q$1:$BZ$1000,MATCH("defensive_contribution",OLD!$Q$1:$BZ$1,0),0),"")</f>
        <v>0</v>
      </c>
      <c r="Z506" s="26" t="str">
        <f>API!O506&amp;" "&amp;API!Y506</f>
        <v>0 FALSE</v>
      </c>
      <c r="AA506" s="26">
        <f>API!AF506</f>
        <v>6</v>
      </c>
    </row>
    <row r="507" spans="1:27">
      <c r="A507" s="22" t="str">
        <f>IF([1]FINAL!A507=0,"",[1]FINAL!A507)</f>
        <v>Julián Araujo Zúñiga</v>
      </c>
      <c r="B507" s="22" t="str">
        <f>IF([1]FINAL!C507=0,"",[1]FINAL!C507)</f>
        <v>J.Araujo</v>
      </c>
      <c r="C507" s="22" t="str">
        <f>IF([1]FINAL!E507=0,"",[1]FINAL!E507)</f>
        <v>Julián Araujo</v>
      </c>
      <c r="D507" s="22" t="str">
        <f>IF([1]FINAL!G507=0,"",[1]FINAL!G507)</f>
        <v/>
      </c>
      <c r="E507" s="85">
        <f>[1]FINAL!$AO507</f>
        <v>65</v>
      </c>
      <c r="F507" s="26" t="str">
        <f>[1]FINAL!$V507</f>
        <v>BOU</v>
      </c>
      <c r="G507" s="27">
        <f>IFERROR(VLOOKUP($F507,Table2!$B$1:$C$21,MATCH("MP",Table2!$B$1:$C$1,0),0),"")</f>
        <v>38</v>
      </c>
      <c r="H507" s="23">
        <f>IFERROR(VLOOKUP(A507,PlayingTime!$B$1:$T$1001,MATCH("Min",PlayingTime!$B$2:$T$2,0),0),0)</f>
        <v>0</v>
      </c>
      <c r="I507" s="23">
        <f>IFERROR(VLOOKUP(B507,PlayingTime!$B$1:$T$1001,MATCH("Min",PlayingTime!$B$2:$T$2,0),0),0)</f>
        <v>0</v>
      </c>
      <c r="J507" s="23">
        <f>IFERROR(VLOOKUP(C507,PlayingTime!$B$1:$T$1001,MATCH("Min",PlayingTime!$B$2:$T$2,0),0),0)</f>
        <v>0</v>
      </c>
      <c r="K507" s="23">
        <f>IFERROR(VLOOKUP(D507,PlayingTime!$B$1:$T$1001,MATCH("Min",PlayingTime!$B$2:$T$2,0),0),0)</f>
        <v>0</v>
      </c>
      <c r="L507" s="93">
        <f>IFERROR(VLOOKUP($E507,OLD!$Q$1:$DZ$1000,MATCH("minutes",OLD!$Q$1:$DZ$1,0),0),0)</f>
        <v>0</v>
      </c>
      <c r="M507" s="22">
        <f>IFERROR(VLOOKUP(A507,#REF!,MATCH("xG",#REF!,0),0),0)</f>
        <v>0</v>
      </c>
      <c r="N507" s="22">
        <f>IFERROR(VLOOKUP(B507,#REF!,MATCH("xG",#REF!,0),0),0)</f>
        <v>0</v>
      </c>
      <c r="O507" s="22">
        <f>IFERROR(VLOOKUP(C507,#REF!,MATCH("xG",#REF!,0),0),0)</f>
        <v>0</v>
      </c>
      <c r="P507" s="22">
        <f>IFERROR(VLOOKUP(D507,#REF!,MATCH("xG",#REF!,0),0),0)</f>
        <v>0</v>
      </c>
      <c r="Q507" s="92">
        <f>IFERROR(VLOOKUP($E507,OLD!$Q$1:$DZ$1000,MATCH("expected_goals",OLD!$Q$1:$DZ$1,0),0),0)</f>
        <v>0</v>
      </c>
      <c r="R507" s="22">
        <f>IFERROR(VLOOKUP(A507,#REF!,MATCH("xAG",#REF!,0),0),0)</f>
        <v>0</v>
      </c>
      <c r="S507" s="22">
        <f>IFERROR(VLOOKUP(B507,#REF!,MATCH("xAG",#REF!,0),0),0)</f>
        <v>0</v>
      </c>
      <c r="T507" s="22">
        <f>IFERROR(VLOOKUP(C507,#REF!,MATCH("xAG",#REF!,0),0),0)</f>
        <v>0</v>
      </c>
      <c r="U507" s="22">
        <f>IFERROR(VLOOKUP(D507,#REF!,MATCH("xAG",#REF!,0),0),0)</f>
        <v>0</v>
      </c>
      <c r="V507" s="92">
        <f>IFERROR(VLOOKUP($E507,OLD!$Q$1:$DZ$1000,MATCH("expected_assists",OLD!$Q$1:$DZ$1,0),0),0)</f>
        <v>0</v>
      </c>
      <c r="W507" s="93">
        <f>IFERROR(VLOOKUP($E507,OLD!$Q$1:$DZ$1000,MATCH("total_points",OLD!$Q$1:$DZ$1,0),0),0)</f>
        <v>0</v>
      </c>
      <c r="X507" s="27">
        <f>IFERROR(VLOOKUP(E507,OLD!$Q$1:$BZ$1000,MATCH("defensive_contribution",OLD!$Q$1:$BZ$1,0),0),"")</f>
        <v>0</v>
      </c>
      <c r="Z507" s="26" t="str">
        <f>API!O507&amp;" "&amp;API!Y507</f>
        <v>0 FALSE</v>
      </c>
      <c r="AA507" s="26">
        <f>API!AF507</f>
        <v>6</v>
      </c>
    </row>
    <row r="508" spans="1:27">
      <c r="A508" s="22" t="str">
        <f>IF([1]FINAL!A508=0,"",[1]FINAL!A508)</f>
        <v>Kim Ji-soo</v>
      </c>
      <c r="B508" s="22" t="str">
        <f>IF([1]FINAL!C508=0,"",[1]FINAL!C508)</f>
        <v>Ji-soo</v>
      </c>
      <c r="C508" s="22" t="str">
        <f>IF([1]FINAL!E508=0,"",[1]FINAL!E508)</f>
        <v/>
      </c>
      <c r="D508" s="22" t="str">
        <f>IF([1]FINAL!G508=0,"",[1]FINAL!G508)</f>
        <v/>
      </c>
      <c r="E508" s="85">
        <f>[1]FINAL!$AO508</f>
        <v>92</v>
      </c>
      <c r="F508" s="26" t="str">
        <f>[1]FINAL!$V508</f>
        <v>BRE</v>
      </c>
      <c r="G508" s="27">
        <f>IFERROR(VLOOKUP($F508,Table2!$B$1:$C$21,MATCH("MP",Table2!$B$1:$C$1,0),0),"")</f>
        <v>38</v>
      </c>
      <c r="H508" s="23">
        <f>IFERROR(VLOOKUP(A508,PlayingTime!$B$1:$T$1001,MATCH("Min",PlayingTime!$B$2:$T$2,0),0),0)</f>
        <v>0</v>
      </c>
      <c r="I508" s="23">
        <f>IFERROR(VLOOKUP(B508,PlayingTime!$B$1:$T$1001,MATCH("Min",PlayingTime!$B$2:$T$2,0),0),0)</f>
        <v>0</v>
      </c>
      <c r="J508" s="23">
        <f>IFERROR(VLOOKUP(C508,PlayingTime!$B$1:$T$1001,MATCH("Min",PlayingTime!$B$2:$T$2,0),0),0)</f>
        <v>0</v>
      </c>
      <c r="K508" s="23">
        <f>IFERROR(VLOOKUP(D508,PlayingTime!$B$1:$T$1001,MATCH("Min",PlayingTime!$B$2:$T$2,0),0),0)</f>
        <v>0</v>
      </c>
      <c r="L508" s="93">
        <f>IFERROR(VLOOKUP($E508,OLD!$Q$1:$DZ$1000,MATCH("minutes",OLD!$Q$1:$DZ$1,0),0),0)</f>
        <v>0</v>
      </c>
      <c r="M508" s="22">
        <f>IFERROR(VLOOKUP(A508,#REF!,MATCH("xG",#REF!,0),0),0)</f>
        <v>0</v>
      </c>
      <c r="N508" s="22">
        <f>IFERROR(VLOOKUP(B508,#REF!,MATCH("xG",#REF!,0),0),0)</f>
        <v>0</v>
      </c>
      <c r="O508" s="22">
        <f>IFERROR(VLOOKUP(C508,#REF!,MATCH("xG",#REF!,0),0),0)</f>
        <v>0</v>
      </c>
      <c r="P508" s="22">
        <f>IFERROR(VLOOKUP(D508,#REF!,MATCH("xG",#REF!,0),0),0)</f>
        <v>0</v>
      </c>
      <c r="Q508" s="92">
        <f>IFERROR(VLOOKUP($E508,OLD!$Q$1:$DZ$1000,MATCH("expected_goals",OLD!$Q$1:$DZ$1,0),0),0)</f>
        <v>0</v>
      </c>
      <c r="R508" s="22">
        <f>IFERROR(VLOOKUP(A508,#REF!,MATCH("xAG",#REF!,0),0),0)</f>
        <v>0</v>
      </c>
      <c r="S508" s="22">
        <f>IFERROR(VLOOKUP(B508,#REF!,MATCH("xAG",#REF!,0),0),0)</f>
        <v>0</v>
      </c>
      <c r="T508" s="22">
        <f>IFERROR(VLOOKUP(C508,#REF!,MATCH("xAG",#REF!,0),0),0)</f>
        <v>0</v>
      </c>
      <c r="U508" s="22">
        <f>IFERROR(VLOOKUP(D508,#REF!,MATCH("xAG",#REF!,0),0),0)</f>
        <v>0</v>
      </c>
      <c r="V508" s="92">
        <f>IFERROR(VLOOKUP($E508,OLD!$Q$1:$DZ$1000,MATCH("expected_assists",OLD!$Q$1:$DZ$1,0),0),0)</f>
        <v>0</v>
      </c>
      <c r="W508" s="93">
        <f>IFERROR(VLOOKUP($E508,OLD!$Q$1:$DZ$1000,MATCH("total_points",OLD!$Q$1:$DZ$1,0),0),0)</f>
        <v>0</v>
      </c>
      <c r="X508" s="27">
        <f>IFERROR(VLOOKUP(E508,OLD!$Q$1:$BZ$1000,MATCH("defensive_contribution",OLD!$Q$1:$BZ$1,0),0),"")</f>
        <v>0</v>
      </c>
      <c r="Z508" s="26" t="str">
        <f>API!O508&amp;" "&amp;API!Y508</f>
        <v>0 FALSE</v>
      </c>
      <c r="AA508" s="26">
        <f>API!AF508</f>
        <v>6</v>
      </c>
    </row>
    <row r="509" spans="1:27">
      <c r="A509" s="22" t="str">
        <f>IF([1]FINAL!A509=0,"",[1]FINAL!A509)</f>
        <v>Thomas Meunier</v>
      </c>
      <c r="B509" s="22" t="str">
        <f>IF([1]FINAL!C509=0,"",[1]FINAL!C509)</f>
        <v>Meunier</v>
      </c>
      <c r="C509" s="22" t="str">
        <f>IF([1]FINAL!E509=0,"",[1]FINAL!E509)</f>
        <v/>
      </c>
      <c r="D509" s="22" t="str">
        <f>IF([1]FINAL!G509=0,"",[1]FINAL!G509)</f>
        <v/>
      </c>
      <c r="E509" s="85">
        <f>[1]FINAL!$AO509</f>
        <v>541</v>
      </c>
      <c r="F509" s="26" t="str">
        <f>[1]FINAL!$V509</f>
        <v>SUN</v>
      </c>
      <c r="G509" s="27">
        <f>IFERROR(VLOOKUP($F509,Table2!$B$1:$C$21,MATCH("MP",Table2!$B$1:$C$1,0),0),"")</f>
        <v>38</v>
      </c>
      <c r="H509" s="23">
        <f>IFERROR(VLOOKUP(A509,PlayingTime!$B$1:$T$1001,MATCH("Min",PlayingTime!$B$2:$T$2,0),0),0)</f>
        <v>0</v>
      </c>
      <c r="I509" s="23">
        <f>IFERROR(VLOOKUP(B509,PlayingTime!$B$1:$T$1001,MATCH("Min",PlayingTime!$B$2:$T$2,0),0),0)</f>
        <v>0</v>
      </c>
      <c r="J509" s="23">
        <f>IFERROR(VLOOKUP(C509,PlayingTime!$B$1:$T$1001,MATCH("Min",PlayingTime!$B$2:$T$2,0),0),0)</f>
        <v>0</v>
      </c>
      <c r="K509" s="23">
        <f>IFERROR(VLOOKUP(D509,PlayingTime!$B$1:$T$1001,MATCH("Min",PlayingTime!$B$2:$T$2,0),0),0)</f>
        <v>0</v>
      </c>
      <c r="L509" s="93">
        <f>IFERROR(VLOOKUP($E509,OLD!$Q$1:$DZ$1000,MATCH("minutes",OLD!$Q$1:$DZ$1,0),0),0)</f>
        <v>0</v>
      </c>
      <c r="M509" s="22">
        <f>IFERROR(VLOOKUP(A509,#REF!,MATCH("xG",#REF!,0),0),0)</f>
        <v>0</v>
      </c>
      <c r="N509" s="22">
        <f>IFERROR(VLOOKUP(B509,#REF!,MATCH("xG",#REF!,0),0),0)</f>
        <v>0</v>
      </c>
      <c r="O509" s="22">
        <f>IFERROR(VLOOKUP(C509,#REF!,MATCH("xG",#REF!,0),0),0)</f>
        <v>0</v>
      </c>
      <c r="P509" s="22">
        <f>IFERROR(VLOOKUP(D509,#REF!,MATCH("xG",#REF!,0),0),0)</f>
        <v>0</v>
      </c>
      <c r="Q509" s="92">
        <f>IFERROR(VLOOKUP($E509,OLD!$Q$1:$DZ$1000,MATCH("expected_goals",OLD!$Q$1:$DZ$1,0),0),0)</f>
        <v>0</v>
      </c>
      <c r="R509" s="22">
        <f>IFERROR(VLOOKUP(A509,#REF!,MATCH("xAG",#REF!,0),0),0)</f>
        <v>0</v>
      </c>
      <c r="S509" s="22">
        <f>IFERROR(VLOOKUP(B509,#REF!,MATCH("xAG",#REF!,0),0),0)</f>
        <v>0</v>
      </c>
      <c r="T509" s="22">
        <f>IFERROR(VLOOKUP(C509,#REF!,MATCH("xAG",#REF!,0),0),0)</f>
        <v>0</v>
      </c>
      <c r="U509" s="22">
        <f>IFERROR(VLOOKUP(D509,#REF!,MATCH("xAG",#REF!,0),0),0)</f>
        <v>0</v>
      </c>
      <c r="V509" s="92">
        <f>IFERROR(VLOOKUP($E509,OLD!$Q$1:$DZ$1000,MATCH("expected_assists",OLD!$Q$1:$DZ$1,0),0),0)</f>
        <v>0</v>
      </c>
      <c r="W509" s="93">
        <f>IFERROR(VLOOKUP($E509,OLD!$Q$1:$DZ$1000,MATCH("total_points",OLD!$Q$1:$DZ$1,0),0),0)</f>
        <v>0</v>
      </c>
      <c r="X509" s="27" t="str">
        <f>IFERROR(VLOOKUP(E509,OLD!$Q$1:$BZ$1000,MATCH("defensive_contribution",OLD!$Q$1:$BZ$1,0),0),"")</f>
        <v/>
      </c>
      <c r="Z509" s="26" t="str">
        <f>API!O509&amp;" "&amp;API!Y509</f>
        <v>0 FALSE</v>
      </c>
      <c r="AA509" s="26">
        <f>API!AF509</f>
        <v>6</v>
      </c>
    </row>
    <row r="510" spans="1:27">
      <c r="A510" s="22" t="str">
        <f>IF([1]FINAL!A510=0,"",[1]FINAL!A510)</f>
        <v>Oscar Mingueza</v>
      </c>
      <c r="B510" s="22" t="str">
        <f>IF([1]FINAL!C510=0,"",[1]FINAL!C510)</f>
        <v>Mingueza</v>
      </c>
      <c r="C510" s="22" t="str">
        <f>IF([1]FINAL!E510=0,"",[1]FINAL!E510)</f>
        <v/>
      </c>
      <c r="D510" s="22" t="str">
        <f>IF([1]FINAL!G510=0,"",[1]FINAL!G510)</f>
        <v/>
      </c>
      <c r="E510" s="85">
        <f>[1]FINAL!$AO510</f>
        <v>207</v>
      </c>
      <c r="F510" s="26" t="str">
        <f>[1]FINAL!$V510</f>
        <v>CRY</v>
      </c>
      <c r="G510" s="27">
        <f>IFERROR(VLOOKUP($F510,Table2!$B$1:$C$21,MATCH("MP",Table2!$B$1:$C$1,0),0),"")</f>
        <v>38</v>
      </c>
      <c r="H510" s="23">
        <f>IFERROR(VLOOKUP(A510,PlayingTime!$B$1:$T$1001,MATCH("Min",PlayingTime!$B$2:$T$2,0),0),0)</f>
        <v>0</v>
      </c>
      <c r="I510" s="23">
        <f>IFERROR(VLOOKUP(B510,PlayingTime!$B$1:$T$1001,MATCH("Min",PlayingTime!$B$2:$T$2,0),0),0)</f>
        <v>0</v>
      </c>
      <c r="J510" s="23">
        <f>IFERROR(VLOOKUP(C510,PlayingTime!$B$1:$T$1001,MATCH("Min",PlayingTime!$B$2:$T$2,0),0),0)</f>
        <v>0</v>
      </c>
      <c r="K510" s="23">
        <f>IFERROR(VLOOKUP(D510,PlayingTime!$B$1:$T$1001,MATCH("Min",PlayingTime!$B$2:$T$2,0),0),0)</f>
        <v>0</v>
      </c>
      <c r="L510" s="93">
        <f>IFERROR(VLOOKUP($E510,OLD!$Q$1:$DZ$1000,MATCH("minutes",OLD!$Q$1:$DZ$1,0),0),0)</f>
        <v>0</v>
      </c>
      <c r="M510" s="22">
        <f>IFERROR(VLOOKUP(A510,#REF!,MATCH("xG",#REF!,0),0),0)</f>
        <v>0</v>
      </c>
      <c r="N510" s="22">
        <f>IFERROR(VLOOKUP(B510,#REF!,MATCH("xG",#REF!,0),0),0)</f>
        <v>0</v>
      </c>
      <c r="O510" s="22">
        <f>IFERROR(VLOOKUP(C510,#REF!,MATCH("xG",#REF!,0),0),0)</f>
        <v>0</v>
      </c>
      <c r="P510" s="22">
        <f>IFERROR(VLOOKUP(D510,#REF!,MATCH("xG",#REF!,0),0),0)</f>
        <v>0</v>
      </c>
      <c r="Q510" s="92">
        <f>IFERROR(VLOOKUP($E510,OLD!$Q$1:$DZ$1000,MATCH("expected_goals",OLD!$Q$1:$DZ$1,0),0),0)</f>
        <v>0</v>
      </c>
      <c r="R510" s="22">
        <f>IFERROR(VLOOKUP(A510,#REF!,MATCH("xAG",#REF!,0),0),0)</f>
        <v>0</v>
      </c>
      <c r="S510" s="22">
        <f>IFERROR(VLOOKUP(B510,#REF!,MATCH("xAG",#REF!,0),0),0)</f>
        <v>0</v>
      </c>
      <c r="T510" s="22">
        <f>IFERROR(VLOOKUP(C510,#REF!,MATCH("xAG",#REF!,0),0),0)</f>
        <v>0</v>
      </c>
      <c r="U510" s="22">
        <f>IFERROR(VLOOKUP(D510,#REF!,MATCH("xAG",#REF!,0),0),0)</f>
        <v>0</v>
      </c>
      <c r="V510" s="92">
        <f>IFERROR(VLOOKUP($E510,OLD!$Q$1:$DZ$1000,MATCH("expected_assists",OLD!$Q$1:$DZ$1,0),0),0)</f>
        <v>0</v>
      </c>
      <c r="W510" s="93">
        <f>IFERROR(VLOOKUP($E510,OLD!$Q$1:$DZ$1000,MATCH("total_points",OLD!$Q$1:$DZ$1,0),0),0)</f>
        <v>0</v>
      </c>
      <c r="X510" s="27" t="str">
        <f>IFERROR(VLOOKUP(E510,OLD!$Q$1:$BZ$1000,MATCH("defensive_contribution",OLD!$Q$1:$BZ$1,0),0),"")</f>
        <v/>
      </c>
      <c r="Z510" s="26" t="str">
        <f>API!O510&amp;" "&amp;API!Y510</f>
        <v>0 FALSE</v>
      </c>
      <c r="AA510" s="26">
        <f>API!AF510</f>
        <v>6</v>
      </c>
    </row>
    <row r="511" spans="1:27">
      <c r="A511" s="22" t="str">
        <f>IF([1]FINAL!A511=0,"",[1]FINAL!A511)</f>
        <v>Jannik Schuster</v>
      </c>
      <c r="B511" s="22" t="str">
        <f>IF([1]FINAL!C511=0,"",[1]FINAL!C511)</f>
        <v>Schuster</v>
      </c>
      <c r="C511" s="22" t="str">
        <f>IF([1]FINAL!E511=0,"",[1]FINAL!E511)</f>
        <v/>
      </c>
      <c r="D511" s="22" t="str">
        <f>IF([1]FINAL!G511=0,"",[1]FINAL!G511)</f>
        <v/>
      </c>
      <c r="E511" s="85">
        <f>[1]FINAL!$AO511</f>
        <v>93</v>
      </c>
      <c r="F511" s="26" t="str">
        <f>[1]FINAL!$V511</f>
        <v>BRE</v>
      </c>
      <c r="G511" s="27">
        <f>IFERROR(VLOOKUP($F511,Table2!$B$1:$C$21,MATCH("MP",Table2!$B$1:$C$1,0),0),"")</f>
        <v>38</v>
      </c>
      <c r="H511" s="23">
        <f>IFERROR(VLOOKUP(A511,PlayingTime!$B$1:$T$1001,MATCH("Min",PlayingTime!$B$2:$T$2,0),0),0)</f>
        <v>0</v>
      </c>
      <c r="I511" s="23">
        <f>IFERROR(VLOOKUP(B511,PlayingTime!$B$1:$T$1001,MATCH("Min",PlayingTime!$B$2:$T$2,0),0),0)</f>
        <v>0</v>
      </c>
      <c r="J511" s="23">
        <f>IFERROR(VLOOKUP(C511,PlayingTime!$B$1:$T$1001,MATCH("Min",PlayingTime!$B$2:$T$2,0),0),0)</f>
        <v>0</v>
      </c>
      <c r="K511" s="23">
        <f>IFERROR(VLOOKUP(D511,PlayingTime!$B$1:$T$1001,MATCH("Min",PlayingTime!$B$2:$T$2,0),0),0)</f>
        <v>0</v>
      </c>
      <c r="L511" s="93">
        <f>IFERROR(VLOOKUP($E511,OLD!$Q$1:$DZ$1000,MATCH("minutes",OLD!$Q$1:$DZ$1,0),0),0)</f>
        <v>0</v>
      </c>
      <c r="M511" s="22">
        <f>IFERROR(VLOOKUP(A511,#REF!,MATCH("xG",#REF!,0),0),0)</f>
        <v>0</v>
      </c>
      <c r="N511" s="22">
        <f>IFERROR(VLOOKUP(B511,#REF!,MATCH("xG",#REF!,0),0),0)</f>
        <v>0</v>
      </c>
      <c r="O511" s="22">
        <f>IFERROR(VLOOKUP(C511,#REF!,MATCH("xG",#REF!,0),0),0)</f>
        <v>0</v>
      </c>
      <c r="P511" s="22">
        <f>IFERROR(VLOOKUP(D511,#REF!,MATCH("xG",#REF!,0),0),0)</f>
        <v>0</v>
      </c>
      <c r="Q511" s="92">
        <f>IFERROR(VLOOKUP($E511,OLD!$Q$1:$DZ$1000,MATCH("expected_goals",OLD!$Q$1:$DZ$1,0),0),0)</f>
        <v>0</v>
      </c>
      <c r="R511" s="22">
        <f>IFERROR(VLOOKUP(A511,#REF!,MATCH("xAG",#REF!,0),0),0)</f>
        <v>0</v>
      </c>
      <c r="S511" s="22">
        <f>IFERROR(VLOOKUP(B511,#REF!,MATCH("xAG",#REF!,0),0),0)</f>
        <v>0</v>
      </c>
      <c r="T511" s="22">
        <f>IFERROR(VLOOKUP(C511,#REF!,MATCH("xAG",#REF!,0),0),0)</f>
        <v>0</v>
      </c>
      <c r="U511" s="22">
        <f>IFERROR(VLOOKUP(D511,#REF!,MATCH("xAG",#REF!,0),0),0)</f>
        <v>0</v>
      </c>
      <c r="V511" s="92">
        <f>IFERROR(VLOOKUP($E511,OLD!$Q$1:$DZ$1000,MATCH("expected_assists",OLD!$Q$1:$DZ$1,0),0),0)</f>
        <v>0</v>
      </c>
      <c r="W511" s="93">
        <f>IFERROR(VLOOKUP($E511,OLD!$Q$1:$DZ$1000,MATCH("total_points",OLD!$Q$1:$DZ$1,0),0),0)</f>
        <v>0</v>
      </c>
      <c r="X511" s="27" t="str">
        <f>IFERROR(VLOOKUP(E511,OLD!$Q$1:$BZ$1000,MATCH("defensive_contribution",OLD!$Q$1:$BZ$1,0),0),"")</f>
        <v/>
      </c>
      <c r="Z511" s="26" t="str">
        <f>API!O511&amp;" "&amp;API!Y511</f>
        <v>0 FALSE</v>
      </c>
      <c r="AA511" s="26">
        <f>API!AF511</f>
        <v>6</v>
      </c>
    </row>
    <row r="512" spans="1:27">
      <c r="A512" s="22" t="str">
        <f>IF([1]FINAL!A512=0,"",[1]FINAL!A512)</f>
        <v>João Pedro Loureiro da Costa</v>
      </c>
      <c r="B512" s="22" t="str">
        <f>IF([1]FINAL!C512=0,"",[1]FINAL!C512)</f>
        <v>Costinha</v>
      </c>
      <c r="C512" s="22" t="str">
        <f>IF([1]FINAL!E512=0,"",[1]FINAL!E512)</f>
        <v/>
      </c>
      <c r="D512" s="22" t="str">
        <f>IF([1]FINAL!G512=0,"",[1]FINAL!G512)</f>
        <v/>
      </c>
      <c r="E512" s="85">
        <f>[1]FINAL!$AO512</f>
        <v>119</v>
      </c>
      <c r="F512" s="26" t="str">
        <f>[1]FINAL!$V512</f>
        <v>BHA</v>
      </c>
      <c r="G512" s="27">
        <f>IFERROR(VLOOKUP($F512,Table2!$B$1:$C$21,MATCH("MP",Table2!$B$1:$C$1,0),0),"")</f>
        <v>38</v>
      </c>
      <c r="H512" s="23">
        <f>IFERROR(VLOOKUP(A512,PlayingTime!$B$1:$T$1001,MATCH("Min",PlayingTime!$B$2:$T$2,0),0),0)</f>
        <v>0</v>
      </c>
      <c r="I512" s="23">
        <f>IFERROR(VLOOKUP(B512,PlayingTime!$B$1:$T$1001,MATCH("Min",PlayingTime!$B$2:$T$2,0),0),0)</f>
        <v>0</v>
      </c>
      <c r="J512" s="23">
        <f>IFERROR(VLOOKUP(C512,PlayingTime!$B$1:$T$1001,MATCH("Min",PlayingTime!$B$2:$T$2,0),0),0)</f>
        <v>0</v>
      </c>
      <c r="K512" s="23">
        <f>IFERROR(VLOOKUP(D512,PlayingTime!$B$1:$T$1001,MATCH("Min",PlayingTime!$B$2:$T$2,0),0),0)</f>
        <v>0</v>
      </c>
      <c r="L512" s="93">
        <f>IFERROR(VLOOKUP($E512,OLD!$Q$1:$DZ$1000,MATCH("minutes",OLD!$Q$1:$DZ$1,0),0),0)</f>
        <v>0</v>
      </c>
      <c r="M512" s="22">
        <f>IFERROR(VLOOKUP(A512,#REF!,MATCH("xG",#REF!,0),0),0)</f>
        <v>0</v>
      </c>
      <c r="N512" s="22">
        <f>IFERROR(VLOOKUP(B512,#REF!,MATCH("xG",#REF!,0),0),0)</f>
        <v>0</v>
      </c>
      <c r="O512" s="22">
        <f>IFERROR(VLOOKUP(C512,#REF!,MATCH("xG",#REF!,0),0),0)</f>
        <v>0</v>
      </c>
      <c r="P512" s="22">
        <f>IFERROR(VLOOKUP(D512,#REF!,MATCH("xG",#REF!,0),0),0)</f>
        <v>0</v>
      </c>
      <c r="Q512" s="92">
        <f>IFERROR(VLOOKUP($E512,OLD!$Q$1:$DZ$1000,MATCH("expected_goals",OLD!$Q$1:$DZ$1,0),0),0)</f>
        <v>0</v>
      </c>
      <c r="R512" s="22">
        <f>IFERROR(VLOOKUP(A512,#REF!,MATCH("xAG",#REF!,0),0),0)</f>
        <v>0</v>
      </c>
      <c r="S512" s="22">
        <f>IFERROR(VLOOKUP(B512,#REF!,MATCH("xAG",#REF!,0),0),0)</f>
        <v>0</v>
      </c>
      <c r="T512" s="22">
        <f>IFERROR(VLOOKUP(C512,#REF!,MATCH("xAG",#REF!,0),0),0)</f>
        <v>0</v>
      </c>
      <c r="U512" s="22">
        <f>IFERROR(VLOOKUP(D512,#REF!,MATCH("xAG",#REF!,0),0),0)</f>
        <v>0</v>
      </c>
      <c r="V512" s="92">
        <f>IFERROR(VLOOKUP($E512,OLD!$Q$1:$DZ$1000,MATCH("expected_assists",OLD!$Q$1:$DZ$1,0),0),0)</f>
        <v>0</v>
      </c>
      <c r="W512" s="93">
        <f>IFERROR(VLOOKUP($E512,OLD!$Q$1:$DZ$1000,MATCH("total_points",OLD!$Q$1:$DZ$1,0),0),0)</f>
        <v>0</v>
      </c>
      <c r="X512" s="27" t="str">
        <f>IFERROR(VLOOKUP(E512,OLD!$Q$1:$BZ$1000,MATCH("defensive_contribution",OLD!$Q$1:$BZ$1,0),0),"")</f>
        <v/>
      </c>
      <c r="Z512" s="26" t="str">
        <f>API!O512&amp;" "&amp;API!Y512</f>
        <v>0 FALSE</v>
      </c>
      <c r="AA512" s="26">
        <f>API!AF512</f>
        <v>6</v>
      </c>
    </row>
    <row r="513" spans="1:27">
      <c r="A513" s="22" t="str">
        <f>IF([1]FINAL!A513=0,"",[1]FINAL!A513)</f>
        <v>Issa Diop</v>
      </c>
      <c r="B513" s="22" t="str">
        <f>IF([1]FINAL!C513=0,"",[1]FINAL!C513)</f>
        <v>Diop</v>
      </c>
      <c r="C513" s="22" t="str">
        <f>IF([1]FINAL!E513=0,"",[1]FINAL!E513)</f>
        <v/>
      </c>
      <c r="D513" s="22" t="str">
        <f>IF([1]FINAL!G513=0,"",[1]FINAL!G513)</f>
        <v/>
      </c>
      <c r="E513" s="85">
        <f>[1]FINAL!$AO513</f>
        <v>259</v>
      </c>
      <c r="F513" s="26" t="str">
        <f>[1]FINAL!$V513</f>
        <v>IPS</v>
      </c>
      <c r="G513" s="27">
        <f>IFERROR(VLOOKUP($F513,Table2!$B$1:$C$21,MATCH("MP",Table2!$B$1:$C$1,0),0),"")</f>
        <v>38</v>
      </c>
      <c r="H513" s="23">
        <f>IFERROR(VLOOKUP(A513,PlayingTime!$B$1:$T$1001,MATCH("Min",PlayingTime!$B$2:$T$2,0),0),0)</f>
        <v>816</v>
      </c>
      <c r="I513" s="23">
        <f>IFERROR(VLOOKUP(B513,PlayingTime!$B$1:$T$1001,MATCH("Min",PlayingTime!$B$2:$T$2,0),0),0)</f>
        <v>0</v>
      </c>
      <c r="J513" s="23">
        <f>IFERROR(VLOOKUP(C513,PlayingTime!$B$1:$T$1001,MATCH("Min",PlayingTime!$B$2:$T$2,0),0),0)</f>
        <v>0</v>
      </c>
      <c r="K513" s="23">
        <f>IFERROR(VLOOKUP(D513,PlayingTime!$B$1:$T$1001,MATCH("Min",PlayingTime!$B$2:$T$2,0),0),0)</f>
        <v>0</v>
      </c>
      <c r="L513" s="93">
        <f>IFERROR(VLOOKUP($E513,OLD!$Q$1:$DZ$1000,MATCH("minutes",OLD!$Q$1:$DZ$1,0),0),0)</f>
        <v>812</v>
      </c>
      <c r="M513" s="22">
        <f>IFERROR(VLOOKUP(A513,#REF!,MATCH("xG",#REF!,0),0),0)</f>
        <v>0</v>
      </c>
      <c r="N513" s="22">
        <f>IFERROR(VLOOKUP(B513,#REF!,MATCH("xG",#REF!,0),0),0)</f>
        <v>0</v>
      </c>
      <c r="O513" s="22">
        <f>IFERROR(VLOOKUP(C513,#REF!,MATCH("xG",#REF!,0),0),0)</f>
        <v>0</v>
      </c>
      <c r="P513" s="22">
        <f>IFERROR(VLOOKUP(D513,#REF!,MATCH("xG",#REF!,0),0),0)</f>
        <v>0</v>
      </c>
      <c r="Q513" s="92">
        <f>IFERROR(VLOOKUP($E513,OLD!$Q$1:$DZ$1000,MATCH("expected_goals",OLD!$Q$1:$DZ$1,0),0),0)</f>
        <v>0.8</v>
      </c>
      <c r="R513" s="22">
        <f>IFERROR(VLOOKUP(A513,#REF!,MATCH("xAG",#REF!,0),0),0)</f>
        <v>0</v>
      </c>
      <c r="S513" s="22">
        <f>IFERROR(VLOOKUP(B513,#REF!,MATCH("xAG",#REF!,0),0),0)</f>
        <v>0</v>
      </c>
      <c r="T513" s="22">
        <f>IFERROR(VLOOKUP(C513,#REF!,MATCH("xAG",#REF!,0),0),0)</f>
        <v>0</v>
      </c>
      <c r="U513" s="22">
        <f>IFERROR(VLOOKUP(D513,#REF!,MATCH("xAG",#REF!,0),0),0)</f>
        <v>0</v>
      </c>
      <c r="V513" s="92">
        <f>IFERROR(VLOOKUP($E513,OLD!$Q$1:$DZ$1000,MATCH("expected_assists",OLD!$Q$1:$DZ$1,0),0),0)</f>
        <v>0.05</v>
      </c>
      <c r="W513" s="93">
        <f>IFERROR(VLOOKUP($E513,OLD!$Q$1:$DZ$1000,MATCH("total_points",OLD!$Q$1:$DZ$1,0),0),0)</f>
        <v>31</v>
      </c>
      <c r="X513" s="27">
        <f>IFERROR(VLOOKUP(E513,OLD!$Q$1:$BZ$1000,MATCH("defensive_contribution",OLD!$Q$1:$BZ$1,0),0),"")</f>
        <v>61</v>
      </c>
      <c r="Z513" s="26" t="str">
        <f>API!O513&amp;" "&amp;API!Y513</f>
        <v>0 FALSE</v>
      </c>
      <c r="AA513" s="26">
        <f>API!AF513</f>
        <v>6</v>
      </c>
    </row>
    <row r="514" spans="1:27">
      <c r="A514" s="22" t="str">
        <f>IF([1]FINAL!A514=0,"",[1]FINAL!A514)</f>
        <v>Luke O'Nien</v>
      </c>
      <c r="B514" s="22" t="str">
        <f>IF([1]FINAL!C514=0,"",[1]FINAL!C514)</f>
        <v>O'Nien</v>
      </c>
      <c r="C514" s="22" t="str">
        <f>IF([1]FINAL!E514=0,"",[1]FINAL!E514)</f>
        <v/>
      </c>
      <c r="D514" s="22" t="str">
        <f>IF([1]FINAL!G514=0,"",[1]FINAL!G514)</f>
        <v/>
      </c>
      <c r="E514" s="85">
        <f>[1]FINAL!$AO514</f>
        <v>539</v>
      </c>
      <c r="F514" s="26" t="str">
        <f>[1]FINAL!$V514</f>
        <v>SUN</v>
      </c>
      <c r="G514" s="27">
        <f>IFERROR(VLOOKUP($F514,Table2!$B$1:$C$21,MATCH("MP",Table2!$B$1:$C$1,0),0),"")</f>
        <v>38</v>
      </c>
      <c r="H514" s="23">
        <f>IFERROR(VLOOKUP(A514,PlayingTime!$B$1:$T$1001,MATCH("Min",PlayingTime!$B$2:$T$2,0),0),0)</f>
        <v>569</v>
      </c>
      <c r="I514" s="23">
        <f>IFERROR(VLOOKUP(B514,PlayingTime!$B$1:$T$1001,MATCH("Min",PlayingTime!$B$2:$T$2,0),0),0)</f>
        <v>0</v>
      </c>
      <c r="J514" s="23">
        <f>IFERROR(VLOOKUP(C514,PlayingTime!$B$1:$T$1001,MATCH("Min",PlayingTime!$B$2:$T$2,0),0),0)</f>
        <v>0</v>
      </c>
      <c r="K514" s="23">
        <f>IFERROR(VLOOKUP(D514,PlayingTime!$B$1:$T$1001,MATCH("Min",PlayingTime!$B$2:$T$2,0),0),0)</f>
        <v>0</v>
      </c>
      <c r="L514" s="93">
        <f>IFERROR(VLOOKUP($E514,OLD!$Q$1:$DZ$1000,MATCH("minutes",OLD!$Q$1:$DZ$1,0),0),0)</f>
        <v>565</v>
      </c>
      <c r="M514" s="22">
        <f>IFERROR(VLOOKUP(A514,#REF!,MATCH("xG",#REF!,0),0),0)</f>
        <v>0</v>
      </c>
      <c r="N514" s="22">
        <f>IFERROR(VLOOKUP(B514,#REF!,MATCH("xG",#REF!,0),0),0)</f>
        <v>0</v>
      </c>
      <c r="O514" s="22">
        <f>IFERROR(VLOOKUP(C514,#REF!,MATCH("xG",#REF!,0),0),0)</f>
        <v>0</v>
      </c>
      <c r="P514" s="22">
        <f>IFERROR(VLOOKUP(D514,#REF!,MATCH("xG",#REF!,0),0),0)</f>
        <v>0</v>
      </c>
      <c r="Q514" s="92">
        <f>IFERROR(VLOOKUP($E514,OLD!$Q$1:$DZ$1000,MATCH("expected_goals",OLD!$Q$1:$DZ$1,0),0),0)</f>
        <v>0.15</v>
      </c>
      <c r="R514" s="22">
        <f>IFERROR(VLOOKUP(A514,#REF!,MATCH("xAG",#REF!,0),0),0)</f>
        <v>0</v>
      </c>
      <c r="S514" s="22">
        <f>IFERROR(VLOOKUP(B514,#REF!,MATCH("xAG",#REF!,0),0),0)</f>
        <v>0</v>
      </c>
      <c r="T514" s="22">
        <f>IFERROR(VLOOKUP(C514,#REF!,MATCH("xAG",#REF!,0),0),0)</f>
        <v>0</v>
      </c>
      <c r="U514" s="22">
        <f>IFERROR(VLOOKUP(D514,#REF!,MATCH("xAG",#REF!,0),0),0)</f>
        <v>0</v>
      </c>
      <c r="V514" s="92">
        <f>IFERROR(VLOOKUP($E514,OLD!$Q$1:$DZ$1000,MATCH("expected_assists",OLD!$Q$1:$DZ$1,0),0),0)</f>
        <v>0.13</v>
      </c>
      <c r="W514" s="93">
        <f>IFERROR(VLOOKUP($E514,OLD!$Q$1:$DZ$1000,MATCH("total_points",OLD!$Q$1:$DZ$1,0),0),0)</f>
        <v>26</v>
      </c>
      <c r="X514" s="27">
        <f>IFERROR(VLOOKUP(E514,OLD!$Q$1:$BZ$1000,MATCH("defensive_contribution",OLD!$Q$1:$BZ$1,0),0),"")</f>
        <v>43</v>
      </c>
      <c r="Z514" s="26" t="str">
        <f>API!O514&amp;" "&amp;API!Y514</f>
        <v>0 FALSE</v>
      </c>
      <c r="AA514" s="26">
        <f>API!AF514</f>
        <v>6</v>
      </c>
    </row>
    <row r="515" spans="1:27">
      <c r="A515" s="22" t="str">
        <f>IF([1]FINAL!A515=0,"",[1]FINAL!A515)</f>
        <v>Ben Davies</v>
      </c>
      <c r="B515" s="22" t="str">
        <f>IF([1]FINAL!C515=0,"",[1]FINAL!C515)</f>
        <v>Davies</v>
      </c>
      <c r="C515" s="22" t="str">
        <f>IF([1]FINAL!E515=0,"",[1]FINAL!E515)</f>
        <v>Ben T Davies</v>
      </c>
      <c r="D515" s="22" t="str">
        <f>IF([1]FINAL!G515=0,"",[1]FINAL!G515)</f>
        <v/>
      </c>
      <c r="E515" s="85">
        <f>[1]FINAL!$AO515</f>
        <v>508</v>
      </c>
      <c r="F515" s="26" t="str">
        <f>[1]FINAL!$V515</f>
        <v>TOT</v>
      </c>
      <c r="G515" s="27">
        <f>IFERROR(VLOOKUP($F515,Table2!$B$1:$C$21,MATCH("MP",Table2!$B$1:$C$1,0),0),"")</f>
        <v>38</v>
      </c>
      <c r="H515" s="23">
        <f>IFERROR(VLOOKUP(A515,PlayingTime!$B$1:$T$1001,MATCH("Min",PlayingTime!$B$2:$T$2,0),0),0)</f>
        <v>137</v>
      </c>
      <c r="I515" s="23">
        <f>IFERROR(VLOOKUP(B515,PlayingTime!$B$1:$T$1001,MATCH("Min",PlayingTime!$B$2:$T$2,0),0),0)</f>
        <v>0</v>
      </c>
      <c r="J515" s="23">
        <f>IFERROR(VLOOKUP(C515,PlayingTime!$B$1:$T$1001,MATCH("Min",PlayingTime!$B$2:$T$2,0),0),0)</f>
        <v>0</v>
      </c>
      <c r="K515" s="23">
        <f>IFERROR(VLOOKUP(D515,PlayingTime!$B$1:$T$1001,MATCH("Min",PlayingTime!$B$2:$T$2,0),0),0)</f>
        <v>0</v>
      </c>
      <c r="L515" s="93">
        <f>IFERROR(VLOOKUP($E515,OLD!$Q$1:$DZ$1000,MATCH("minutes",OLD!$Q$1:$DZ$1,0),0),0)</f>
        <v>136</v>
      </c>
      <c r="M515" s="22">
        <f>IFERROR(VLOOKUP(A515,#REF!,MATCH("xG",#REF!,0),0),0)</f>
        <v>0</v>
      </c>
      <c r="N515" s="22">
        <f>IFERROR(VLOOKUP(B515,#REF!,MATCH("xG",#REF!,0),0),0)</f>
        <v>0</v>
      </c>
      <c r="O515" s="22">
        <f>IFERROR(VLOOKUP(C515,#REF!,MATCH("xG",#REF!,0),0),0)</f>
        <v>0</v>
      </c>
      <c r="P515" s="22">
        <f>IFERROR(VLOOKUP(D515,#REF!,MATCH("xG",#REF!,0),0),0)</f>
        <v>0</v>
      </c>
      <c r="Q515" s="92">
        <f>IFERROR(VLOOKUP($E515,OLD!$Q$1:$DZ$1000,MATCH("expected_goals",OLD!$Q$1:$DZ$1,0),0),0)</f>
        <v>0.49</v>
      </c>
      <c r="R515" s="22">
        <f>IFERROR(VLOOKUP(A515,#REF!,MATCH("xAG",#REF!,0),0),0)</f>
        <v>0</v>
      </c>
      <c r="S515" s="22">
        <f>IFERROR(VLOOKUP(B515,#REF!,MATCH("xAG",#REF!,0),0),0)</f>
        <v>0</v>
      </c>
      <c r="T515" s="22">
        <f>IFERROR(VLOOKUP(C515,#REF!,MATCH("xAG",#REF!,0),0),0)</f>
        <v>0</v>
      </c>
      <c r="U515" s="22">
        <f>IFERROR(VLOOKUP(D515,#REF!,MATCH("xAG",#REF!,0),0),0)</f>
        <v>0</v>
      </c>
      <c r="V515" s="92">
        <f>IFERROR(VLOOKUP($E515,OLD!$Q$1:$DZ$1000,MATCH("expected_assists",OLD!$Q$1:$DZ$1,0),0),0)</f>
        <v>7.0000000000000007E-2</v>
      </c>
      <c r="W515" s="93">
        <f>IFERROR(VLOOKUP($E515,OLD!$Q$1:$DZ$1000,MATCH("total_points",OLD!$Q$1:$DZ$1,0),0),0)</f>
        <v>10</v>
      </c>
      <c r="X515" s="27">
        <f>IFERROR(VLOOKUP(E515,OLD!$Q$1:$BZ$1000,MATCH("defensive_contribution",OLD!$Q$1:$BZ$1,0),0),"")</f>
        <v>14</v>
      </c>
      <c r="Z515" s="26" t="str">
        <f>API!O515&amp;" "&amp;API!Y515</f>
        <v>0 FALSE</v>
      </c>
      <c r="AA515" s="26">
        <f>API!AF515</f>
        <v>6</v>
      </c>
    </row>
    <row r="516" spans="1:27">
      <c r="A516" s="22" t="str">
        <f>IF([1]FINAL!A516=0,"",[1]FINAL!A516)</f>
        <v>Andrés García</v>
      </c>
      <c r="B516" s="22" t="str">
        <f>IF([1]FINAL!C516=0,"",[1]FINAL!C516)</f>
        <v>A.García</v>
      </c>
      <c r="C516" s="22" t="str">
        <f>IF([1]FINAL!E516=0,"",[1]FINAL!E516)</f>
        <v/>
      </c>
      <c r="D516" s="22" t="str">
        <f>IF([1]FINAL!G516=0,"",[1]FINAL!G516)</f>
        <v/>
      </c>
      <c r="E516" s="85">
        <f>[1]FINAL!$AO516</f>
        <v>38</v>
      </c>
      <c r="F516" s="26" t="str">
        <f>[1]FINAL!$V516</f>
        <v>AVL</v>
      </c>
      <c r="G516" s="27">
        <f>IFERROR(VLOOKUP($F516,Table2!$B$1:$C$21,MATCH("MP",Table2!$B$1:$C$1,0),0),"")</f>
        <v>38</v>
      </c>
      <c r="H516" s="23">
        <f>IFERROR(VLOOKUP(A516,PlayingTime!$B$1:$T$1001,MATCH("Min",PlayingTime!$B$2:$T$2,0),0),0)</f>
        <v>86</v>
      </c>
      <c r="I516" s="23">
        <f>IFERROR(VLOOKUP(B516,PlayingTime!$B$1:$T$1001,MATCH("Min",PlayingTime!$B$2:$T$2,0),0),0)</f>
        <v>0</v>
      </c>
      <c r="J516" s="23">
        <f>IFERROR(VLOOKUP(C516,PlayingTime!$B$1:$T$1001,MATCH("Min",PlayingTime!$B$2:$T$2,0),0),0)</f>
        <v>0</v>
      </c>
      <c r="K516" s="23">
        <f>IFERROR(VLOOKUP(D516,PlayingTime!$B$1:$T$1001,MATCH("Min",PlayingTime!$B$2:$T$2,0),0),0)</f>
        <v>0</v>
      </c>
      <c r="L516" s="93">
        <f>IFERROR(VLOOKUP($E516,OLD!$Q$1:$DZ$1000,MATCH("minutes",OLD!$Q$1:$DZ$1,0),0),0)</f>
        <v>83</v>
      </c>
      <c r="M516" s="22">
        <f>IFERROR(VLOOKUP(A516,#REF!,MATCH("xG",#REF!,0),0),0)</f>
        <v>0</v>
      </c>
      <c r="N516" s="22">
        <f>IFERROR(VLOOKUP(B516,#REF!,MATCH("xG",#REF!,0),0),0)</f>
        <v>0</v>
      </c>
      <c r="O516" s="22">
        <f>IFERROR(VLOOKUP(C516,#REF!,MATCH("xG",#REF!,0),0),0)</f>
        <v>0</v>
      </c>
      <c r="P516" s="22">
        <f>IFERROR(VLOOKUP(D516,#REF!,MATCH("xG",#REF!,0),0),0)</f>
        <v>0</v>
      </c>
      <c r="Q516" s="92">
        <f>IFERROR(VLOOKUP($E516,OLD!$Q$1:$DZ$1000,MATCH("expected_goals",OLD!$Q$1:$DZ$1,0),0),0)</f>
        <v>0</v>
      </c>
      <c r="R516" s="22">
        <f>IFERROR(VLOOKUP(A516,#REF!,MATCH("xAG",#REF!,0),0),0)</f>
        <v>0</v>
      </c>
      <c r="S516" s="22">
        <f>IFERROR(VLOOKUP(B516,#REF!,MATCH("xAG",#REF!,0),0),0)</f>
        <v>0</v>
      </c>
      <c r="T516" s="22">
        <f>IFERROR(VLOOKUP(C516,#REF!,MATCH("xAG",#REF!,0),0),0)</f>
        <v>0</v>
      </c>
      <c r="U516" s="22">
        <f>IFERROR(VLOOKUP(D516,#REF!,MATCH("xAG",#REF!,0),0),0)</f>
        <v>0</v>
      </c>
      <c r="V516" s="92">
        <f>IFERROR(VLOOKUP($E516,OLD!$Q$1:$DZ$1000,MATCH("expected_assists",OLD!$Q$1:$DZ$1,0),0),0)</f>
        <v>0.01</v>
      </c>
      <c r="W516" s="93">
        <f>IFERROR(VLOOKUP($E516,OLD!$Q$1:$DZ$1000,MATCH("total_points",OLD!$Q$1:$DZ$1,0),0),0)</f>
        <v>5</v>
      </c>
      <c r="X516" s="27">
        <f>IFERROR(VLOOKUP(E516,OLD!$Q$1:$BZ$1000,MATCH("defensive_contribution",OLD!$Q$1:$BZ$1,0),0),"")</f>
        <v>10</v>
      </c>
      <c r="Z516" s="26" t="str">
        <f>API!O516&amp;" "&amp;API!Y516</f>
        <v>0 FALSE</v>
      </c>
      <c r="AA516" s="26">
        <f>API!AF516</f>
        <v>6</v>
      </c>
    </row>
    <row r="517" spans="1:27">
      <c r="A517" s="22" t="str">
        <f>IF([1]FINAL!A517=0,"",[1]FINAL!A517)</f>
        <v>Julio Soler Barreto</v>
      </c>
      <c r="B517" s="22" t="str">
        <f>IF([1]FINAL!C517=0,"",[1]FINAL!C517)</f>
        <v>Soler</v>
      </c>
      <c r="C517" s="22" t="str">
        <f>IF([1]FINAL!E517=0,"",[1]FINAL!E517)</f>
        <v/>
      </c>
      <c r="D517" s="22" t="str">
        <f>IF([1]FINAL!G517=0,"",[1]FINAL!G517)</f>
        <v/>
      </c>
      <c r="E517" s="85">
        <f>[1]FINAL!$AO517</f>
        <v>66</v>
      </c>
      <c r="F517" s="26" t="str">
        <f>[1]FINAL!$V517</f>
        <v>BOU</v>
      </c>
      <c r="G517" s="27">
        <f>IFERROR(VLOOKUP($F517,Table2!$B$1:$C$21,MATCH("MP",Table2!$B$1:$C$1,0),0),"")</f>
        <v>38</v>
      </c>
      <c r="H517" s="23">
        <f>IFERROR(VLOOKUP(A517,PlayingTime!$B$1:$T$1001,MATCH("Min",PlayingTime!$B$2:$T$2,0),0),0)</f>
        <v>0</v>
      </c>
      <c r="I517" s="23">
        <f>IFERROR(VLOOKUP(B517,PlayingTime!$B$1:$T$1001,MATCH("Min",PlayingTime!$B$2:$T$2,0),0),0)</f>
        <v>0</v>
      </c>
      <c r="J517" s="23">
        <f>IFERROR(VLOOKUP(C517,PlayingTime!$B$1:$T$1001,MATCH("Min",PlayingTime!$B$2:$T$2,0),0),0)</f>
        <v>0</v>
      </c>
      <c r="K517" s="23">
        <f>IFERROR(VLOOKUP(D517,PlayingTime!$B$1:$T$1001,MATCH("Min",PlayingTime!$B$2:$T$2,0),0),0)</f>
        <v>0</v>
      </c>
      <c r="L517" s="93">
        <f>IFERROR(VLOOKUP($E517,OLD!$Q$1:$DZ$1000,MATCH("minutes",OLD!$Q$1:$DZ$1,0),0),0)</f>
        <v>34</v>
      </c>
      <c r="M517" s="22">
        <f>IFERROR(VLOOKUP(A517,#REF!,MATCH("xG",#REF!,0),0),0)</f>
        <v>0</v>
      </c>
      <c r="N517" s="22">
        <f>IFERROR(VLOOKUP(B517,#REF!,MATCH("xG",#REF!,0),0),0)</f>
        <v>0</v>
      </c>
      <c r="O517" s="22">
        <f>IFERROR(VLOOKUP(C517,#REF!,MATCH("xG",#REF!,0),0),0)</f>
        <v>0</v>
      </c>
      <c r="P517" s="22">
        <f>IFERROR(VLOOKUP(D517,#REF!,MATCH("xG",#REF!,0),0),0)</f>
        <v>0</v>
      </c>
      <c r="Q517" s="92">
        <f>IFERROR(VLOOKUP($E517,OLD!$Q$1:$DZ$1000,MATCH("expected_goals",OLD!$Q$1:$DZ$1,0),0),0)</f>
        <v>0</v>
      </c>
      <c r="R517" s="22">
        <f>IFERROR(VLOOKUP(A517,#REF!,MATCH("xAG",#REF!,0),0),0)</f>
        <v>0</v>
      </c>
      <c r="S517" s="22">
        <f>IFERROR(VLOOKUP(B517,#REF!,MATCH("xAG",#REF!,0),0),0)</f>
        <v>0</v>
      </c>
      <c r="T517" s="22">
        <f>IFERROR(VLOOKUP(C517,#REF!,MATCH("xAG",#REF!,0),0),0)</f>
        <v>0</v>
      </c>
      <c r="U517" s="22">
        <f>IFERROR(VLOOKUP(D517,#REF!,MATCH("xAG",#REF!,0),0),0)</f>
        <v>0</v>
      </c>
      <c r="V517" s="92">
        <f>IFERROR(VLOOKUP($E517,OLD!$Q$1:$DZ$1000,MATCH("expected_assists",OLD!$Q$1:$DZ$1,0),0),0)</f>
        <v>0</v>
      </c>
      <c r="W517" s="93">
        <f>IFERROR(VLOOKUP($E517,OLD!$Q$1:$DZ$1000,MATCH("total_points",OLD!$Q$1:$DZ$1,0),0),0)</f>
        <v>3</v>
      </c>
      <c r="X517" s="27">
        <f>IFERROR(VLOOKUP(E517,OLD!$Q$1:$BZ$1000,MATCH("defensive_contribution",OLD!$Q$1:$BZ$1,0),0),"")</f>
        <v>1</v>
      </c>
      <c r="Z517" s="26" t="str">
        <f>API!O517&amp;" "&amp;API!Y517</f>
        <v>0 FALSE</v>
      </c>
      <c r="AA517" s="26">
        <f>API!AF517</f>
        <v>6</v>
      </c>
    </row>
    <row r="518" spans="1:27">
      <c r="A518" s="22" t="str">
        <f>IF([1]FINAL!A518=0,"",[1]FINAL!A518)</f>
        <v>Zach Abbott</v>
      </c>
      <c r="B518" s="22" t="str">
        <f>IF([1]FINAL!C518=0,"",[1]FINAL!C518)</f>
        <v>Abbott</v>
      </c>
      <c r="C518" s="22" t="str">
        <f>IF([1]FINAL!E518=0,"",[1]FINAL!E518)</f>
        <v/>
      </c>
      <c r="D518" s="22" t="str">
        <f>IF([1]FINAL!G518=0,"",[1]FINAL!G518)</f>
        <v/>
      </c>
      <c r="E518" s="85">
        <f>[1]FINAL!$AO518</f>
        <v>477</v>
      </c>
      <c r="F518" s="26" t="str">
        <f>[1]FINAL!$V518</f>
        <v>NFO</v>
      </c>
      <c r="G518" s="27">
        <f>IFERROR(VLOOKUP($F518,Table2!$B$1:$C$21,MATCH("MP",Table2!$B$1:$C$1,0),0),"")</f>
        <v>38</v>
      </c>
      <c r="H518" s="23">
        <f>IFERROR(VLOOKUP(A518,PlayingTime!$B$1:$T$1001,MATCH("Min",PlayingTime!$B$2:$T$2,0),0),0)</f>
        <v>164</v>
      </c>
      <c r="I518" s="23">
        <f>IFERROR(VLOOKUP(B518,PlayingTime!$B$1:$T$1001,MATCH("Min",PlayingTime!$B$2:$T$2,0),0),0)</f>
        <v>0</v>
      </c>
      <c r="J518" s="23">
        <f>IFERROR(VLOOKUP(C518,PlayingTime!$B$1:$T$1001,MATCH("Min",PlayingTime!$B$2:$T$2,0),0),0)</f>
        <v>0</v>
      </c>
      <c r="K518" s="23">
        <f>IFERROR(VLOOKUP(D518,PlayingTime!$B$1:$T$1001,MATCH("Min",PlayingTime!$B$2:$T$2,0),0),0)</f>
        <v>0</v>
      </c>
      <c r="L518" s="93">
        <f>IFERROR(VLOOKUP($E518,OLD!$Q$1:$DZ$1000,MATCH("minutes",OLD!$Q$1:$DZ$1,0),0),0)</f>
        <v>165</v>
      </c>
      <c r="M518" s="22">
        <f>IFERROR(VLOOKUP(A518,#REF!,MATCH("xG",#REF!,0),0),0)</f>
        <v>0</v>
      </c>
      <c r="N518" s="22">
        <f>IFERROR(VLOOKUP(B518,#REF!,MATCH("xG",#REF!,0),0),0)</f>
        <v>0</v>
      </c>
      <c r="O518" s="22">
        <f>IFERROR(VLOOKUP(C518,#REF!,MATCH("xG",#REF!,0),0),0)</f>
        <v>0</v>
      </c>
      <c r="P518" s="22">
        <f>IFERROR(VLOOKUP(D518,#REF!,MATCH("xG",#REF!,0),0),0)</f>
        <v>0</v>
      </c>
      <c r="Q518" s="92">
        <f>IFERROR(VLOOKUP($E518,OLD!$Q$1:$DZ$1000,MATCH("expected_goals",OLD!$Q$1:$DZ$1,0),0),0)</f>
        <v>0</v>
      </c>
      <c r="R518" s="22">
        <f>IFERROR(VLOOKUP(A518,#REF!,MATCH("xAG",#REF!,0),0),0)</f>
        <v>0</v>
      </c>
      <c r="S518" s="22">
        <f>IFERROR(VLOOKUP(B518,#REF!,MATCH("xAG",#REF!,0),0),0)</f>
        <v>0</v>
      </c>
      <c r="T518" s="22">
        <f>IFERROR(VLOOKUP(C518,#REF!,MATCH("xAG",#REF!,0),0),0)</f>
        <v>0</v>
      </c>
      <c r="U518" s="22">
        <f>IFERROR(VLOOKUP(D518,#REF!,MATCH("xAG",#REF!,0),0),0)</f>
        <v>0</v>
      </c>
      <c r="V518" s="92">
        <f>IFERROR(VLOOKUP($E518,OLD!$Q$1:$DZ$1000,MATCH("expected_assists",OLD!$Q$1:$DZ$1,0),0),0)</f>
        <v>0.01</v>
      </c>
      <c r="W518" s="93">
        <f>IFERROR(VLOOKUP($E518,OLD!$Q$1:$DZ$1000,MATCH("total_points",OLD!$Q$1:$DZ$1,0),0),0)</f>
        <v>3</v>
      </c>
      <c r="X518" s="27">
        <f>IFERROR(VLOOKUP(E518,OLD!$Q$1:$BZ$1000,MATCH("defensive_contribution",OLD!$Q$1:$BZ$1,0),0),"")</f>
        <v>13</v>
      </c>
      <c r="Z518" s="26" t="str">
        <f>API!O518&amp;" "&amp;API!Y518</f>
        <v>0 FALSE</v>
      </c>
      <c r="AA518" s="26">
        <f>API!AF518</f>
        <v>6</v>
      </c>
    </row>
    <row r="519" spans="1:27">
      <c r="A519" s="22" t="str">
        <f>IF([1]FINAL!A519=0,"",[1]FINAL!A519)</f>
        <v>João Victor de Souza Menezes</v>
      </c>
      <c r="B519" s="22" t="str">
        <f>IF([1]FINAL!C519=0,"",[1]FINAL!C519)</f>
        <v>Souza</v>
      </c>
      <c r="C519" s="22" t="str">
        <f>IF([1]FINAL!E519=0,"",[1]FINAL!E519)</f>
        <v/>
      </c>
      <c r="D519" s="22" t="str">
        <f>IF([1]FINAL!G519=0,"",[1]FINAL!G519)</f>
        <v/>
      </c>
      <c r="E519" s="85">
        <f>[1]FINAL!$AO519</f>
        <v>511</v>
      </c>
      <c r="F519" s="26" t="str">
        <f>[1]FINAL!$V519</f>
        <v>TOT</v>
      </c>
      <c r="G519" s="27">
        <f>IFERROR(VLOOKUP($F519,Table2!$B$1:$C$21,MATCH("MP",Table2!$B$1:$C$1,0),0),"")</f>
        <v>38</v>
      </c>
      <c r="H519" s="23">
        <f>IFERROR(VLOOKUP(A519,PlayingTime!$B$1:$T$1001,MATCH("Min",PlayingTime!$B$2:$T$2,0),0),0)</f>
        <v>0</v>
      </c>
      <c r="I519" s="23">
        <f>IFERROR(VLOOKUP(B519,PlayingTime!$B$1:$T$1001,MATCH("Min",PlayingTime!$B$2:$T$2,0),0),0)</f>
        <v>144</v>
      </c>
      <c r="J519" s="23">
        <f>IFERROR(VLOOKUP(C519,PlayingTime!$B$1:$T$1001,MATCH("Min",PlayingTime!$B$2:$T$2,0),0),0)</f>
        <v>0</v>
      </c>
      <c r="K519" s="23">
        <f>IFERROR(VLOOKUP(D519,PlayingTime!$B$1:$T$1001,MATCH("Min",PlayingTime!$B$2:$T$2,0),0),0)</f>
        <v>0</v>
      </c>
      <c r="L519" s="93">
        <f>IFERROR(VLOOKUP($E519,OLD!$Q$1:$DZ$1000,MATCH("minutes",OLD!$Q$1:$DZ$1,0),0),0)</f>
        <v>142</v>
      </c>
      <c r="M519" s="22">
        <f>IFERROR(VLOOKUP(A519,#REF!,MATCH("xG",#REF!,0),0),0)</f>
        <v>0</v>
      </c>
      <c r="N519" s="22">
        <f>IFERROR(VLOOKUP(B519,#REF!,MATCH("xG",#REF!,0),0),0)</f>
        <v>0</v>
      </c>
      <c r="O519" s="22">
        <f>IFERROR(VLOOKUP(C519,#REF!,MATCH("xG",#REF!,0),0),0)</f>
        <v>0</v>
      </c>
      <c r="P519" s="22">
        <f>IFERROR(VLOOKUP(D519,#REF!,MATCH("xG",#REF!,0),0),0)</f>
        <v>0</v>
      </c>
      <c r="Q519" s="92">
        <f>IFERROR(VLOOKUP($E519,OLD!$Q$1:$DZ$1000,MATCH("expected_goals",OLD!$Q$1:$DZ$1,0),0),0)</f>
        <v>0.02</v>
      </c>
      <c r="R519" s="22">
        <f>IFERROR(VLOOKUP(A519,#REF!,MATCH("xAG",#REF!,0),0),0)</f>
        <v>0</v>
      </c>
      <c r="S519" s="22">
        <f>IFERROR(VLOOKUP(B519,#REF!,MATCH("xAG",#REF!,0),0),0)</f>
        <v>0</v>
      </c>
      <c r="T519" s="22">
        <f>IFERROR(VLOOKUP(C519,#REF!,MATCH("xAG",#REF!,0),0),0)</f>
        <v>0</v>
      </c>
      <c r="U519" s="22">
        <f>IFERROR(VLOOKUP(D519,#REF!,MATCH("xAG",#REF!,0),0),0)</f>
        <v>0</v>
      </c>
      <c r="V519" s="92">
        <f>IFERROR(VLOOKUP($E519,OLD!$Q$1:$DZ$1000,MATCH("expected_assists",OLD!$Q$1:$DZ$1,0),0),0)</f>
        <v>0.03</v>
      </c>
      <c r="W519" s="93">
        <f>IFERROR(VLOOKUP($E519,OLD!$Q$1:$DZ$1000,MATCH("total_points",OLD!$Q$1:$DZ$1,0),0),0)</f>
        <v>3</v>
      </c>
      <c r="X519" s="27">
        <f>IFERROR(VLOOKUP(E519,OLD!$Q$1:$BZ$1000,MATCH("defensive_contribution",OLD!$Q$1:$BZ$1,0),0),"")</f>
        <v>6</v>
      </c>
      <c r="Z519" s="26" t="str">
        <f>API!O519&amp;" "&amp;API!Y519</f>
        <v>0 FALSE</v>
      </c>
      <c r="AA519" s="26">
        <f>API!AF519</f>
        <v>6</v>
      </c>
    </row>
    <row r="520" spans="1:27">
      <c r="A520" s="22" t="str">
        <f>IF([1]FINAL!A520=0,"",[1]FINAL!A520)</f>
        <v>Alex Murphy</v>
      </c>
      <c r="B520" s="22" t="str">
        <f>IF([1]FINAL!C520=0,"",[1]FINAL!C520)</f>
        <v>A.Murphy</v>
      </c>
      <c r="C520" s="22" t="str">
        <f>IF([1]FINAL!E520=0,"",[1]FINAL!E520)</f>
        <v/>
      </c>
      <c r="D520" s="22" t="str">
        <f>IF([1]FINAL!G520=0,"",[1]FINAL!G520)</f>
        <v/>
      </c>
      <c r="E520" s="85">
        <f>[1]FINAL!$AO520</f>
        <v>451</v>
      </c>
      <c r="F520" s="26" t="str">
        <f>[1]FINAL!$V520</f>
        <v>NEW</v>
      </c>
      <c r="G520" s="27">
        <f>IFERROR(VLOOKUP($F520,Table2!$B$1:$C$21,MATCH("MP",Table2!$B$1:$C$1,0),0),"")</f>
        <v>38</v>
      </c>
      <c r="H520" s="23">
        <f>IFERROR(VLOOKUP(A520,PlayingTime!$B$1:$T$1001,MATCH("Min",PlayingTime!$B$2:$T$2,0),0),0)</f>
        <v>9</v>
      </c>
      <c r="I520" s="23">
        <f>IFERROR(VLOOKUP(B520,PlayingTime!$B$1:$T$1001,MATCH("Min",PlayingTime!$B$2:$T$2,0),0),0)</f>
        <v>0</v>
      </c>
      <c r="J520" s="23">
        <f>IFERROR(VLOOKUP(C520,PlayingTime!$B$1:$T$1001,MATCH("Min",PlayingTime!$B$2:$T$2,0),0),0)</f>
        <v>0</v>
      </c>
      <c r="K520" s="23">
        <f>IFERROR(VLOOKUP(D520,PlayingTime!$B$1:$T$1001,MATCH("Min",PlayingTime!$B$2:$T$2,0),0),0)</f>
        <v>0</v>
      </c>
      <c r="L520" s="93">
        <f>IFERROR(VLOOKUP($E520,OLD!$Q$1:$DZ$1000,MATCH("minutes",OLD!$Q$1:$DZ$1,0),0),0)</f>
        <v>7</v>
      </c>
      <c r="M520" s="22">
        <f>IFERROR(VLOOKUP(A520,#REF!,MATCH("xG",#REF!,0),0),0)</f>
        <v>0</v>
      </c>
      <c r="N520" s="22">
        <f>IFERROR(VLOOKUP(B520,#REF!,MATCH("xG",#REF!,0),0),0)</f>
        <v>0</v>
      </c>
      <c r="O520" s="22">
        <f>IFERROR(VLOOKUP(C520,#REF!,MATCH("xG",#REF!,0),0),0)</f>
        <v>0</v>
      </c>
      <c r="P520" s="22">
        <f>IFERROR(VLOOKUP(D520,#REF!,MATCH("xG",#REF!,0),0),0)</f>
        <v>0</v>
      </c>
      <c r="Q520" s="92">
        <f>IFERROR(VLOOKUP($E520,OLD!$Q$1:$DZ$1000,MATCH("expected_goals",OLD!$Q$1:$DZ$1,0),0),0)</f>
        <v>0</v>
      </c>
      <c r="R520" s="22">
        <f>IFERROR(VLOOKUP(A520,#REF!,MATCH("xAG",#REF!,0),0),0)</f>
        <v>0</v>
      </c>
      <c r="S520" s="22">
        <f>IFERROR(VLOOKUP(B520,#REF!,MATCH("xAG",#REF!,0),0),0)</f>
        <v>0</v>
      </c>
      <c r="T520" s="22">
        <f>IFERROR(VLOOKUP(C520,#REF!,MATCH("xAG",#REF!,0),0),0)</f>
        <v>0</v>
      </c>
      <c r="U520" s="22">
        <f>IFERROR(VLOOKUP(D520,#REF!,MATCH("xAG",#REF!,0),0),0)</f>
        <v>0</v>
      </c>
      <c r="V520" s="92">
        <f>IFERROR(VLOOKUP($E520,OLD!$Q$1:$DZ$1000,MATCH("expected_assists",OLD!$Q$1:$DZ$1,0),0),0)</f>
        <v>0</v>
      </c>
      <c r="W520" s="93">
        <f>IFERROR(VLOOKUP($E520,OLD!$Q$1:$DZ$1000,MATCH("total_points",OLD!$Q$1:$DZ$1,0),0),0)</f>
        <v>2</v>
      </c>
      <c r="X520" s="27">
        <f>IFERROR(VLOOKUP(E520,OLD!$Q$1:$BZ$1000,MATCH("defensive_contribution",OLD!$Q$1:$BZ$1,0),0),"")</f>
        <v>4</v>
      </c>
      <c r="Z520" s="26" t="str">
        <f>API!O520&amp;" "&amp;API!Y520</f>
        <v>0 FALSE</v>
      </c>
      <c r="AA520" s="26">
        <f>API!AF520</f>
        <v>6</v>
      </c>
    </row>
    <row r="521" spans="1:27">
      <c r="A521" s="22" t="str">
        <f>IF([1]FINAL!A521=0,"",[1]FINAL!A521)</f>
        <v>Tyler Fredricson</v>
      </c>
      <c r="B521" s="22" t="str">
        <f>IF([1]FINAL!C521=0,"",[1]FINAL!C521)</f>
        <v>Fredricson</v>
      </c>
      <c r="C521" s="22" t="str">
        <f>IF([1]FINAL!E521=0,"",[1]FINAL!E521)</f>
        <v/>
      </c>
      <c r="D521" s="22" t="str">
        <f>IF([1]FINAL!G521=0,"",[1]FINAL!G521)</f>
        <v/>
      </c>
      <c r="E521" s="85">
        <f>[1]FINAL!$AO521</f>
        <v>425</v>
      </c>
      <c r="F521" s="26" t="str">
        <f>[1]FINAL!$V521</f>
        <v>MUN</v>
      </c>
      <c r="G521" s="27">
        <f>IFERROR(VLOOKUP($F521,Table2!$B$1:$C$21,MATCH("MP",Table2!$B$1:$C$1,0),0),"")</f>
        <v>38</v>
      </c>
      <c r="H521" s="23">
        <f>IFERROR(VLOOKUP(A521,PlayingTime!$B$1:$T$1001,MATCH("Min",PlayingTime!$B$2:$T$2,0),0),0)</f>
        <v>3</v>
      </c>
      <c r="I521" s="23">
        <f>IFERROR(VLOOKUP(B521,PlayingTime!$B$1:$T$1001,MATCH("Min",PlayingTime!$B$2:$T$2,0),0),0)</f>
        <v>0</v>
      </c>
      <c r="J521" s="23">
        <f>IFERROR(VLOOKUP(C521,PlayingTime!$B$1:$T$1001,MATCH("Min",PlayingTime!$B$2:$T$2,0),0),0)</f>
        <v>0</v>
      </c>
      <c r="K521" s="23">
        <f>IFERROR(VLOOKUP(D521,PlayingTime!$B$1:$T$1001,MATCH("Min",PlayingTime!$B$2:$T$2,0),0),0)</f>
        <v>0</v>
      </c>
      <c r="L521" s="93">
        <f>IFERROR(VLOOKUP($E521,OLD!$Q$1:$DZ$1000,MATCH("minutes",OLD!$Q$1:$DZ$1,0),0),0)</f>
        <v>2</v>
      </c>
      <c r="M521" s="22">
        <f>IFERROR(VLOOKUP(A521,#REF!,MATCH("xG",#REF!,0),0),0)</f>
        <v>0</v>
      </c>
      <c r="N521" s="22">
        <f>IFERROR(VLOOKUP(B521,#REF!,MATCH("xG",#REF!,0),0),0)</f>
        <v>0</v>
      </c>
      <c r="O521" s="22">
        <f>IFERROR(VLOOKUP(C521,#REF!,MATCH("xG",#REF!,0),0),0)</f>
        <v>0</v>
      </c>
      <c r="P521" s="22">
        <f>IFERROR(VLOOKUP(D521,#REF!,MATCH("xG",#REF!,0),0),0)</f>
        <v>0</v>
      </c>
      <c r="Q521" s="92">
        <f>IFERROR(VLOOKUP($E521,OLD!$Q$1:$DZ$1000,MATCH("expected_goals",OLD!$Q$1:$DZ$1,0),0),0)</f>
        <v>0</v>
      </c>
      <c r="R521" s="22">
        <f>IFERROR(VLOOKUP(A521,#REF!,MATCH("xAG",#REF!,0),0),0)</f>
        <v>0</v>
      </c>
      <c r="S521" s="22">
        <f>IFERROR(VLOOKUP(B521,#REF!,MATCH("xAG",#REF!,0),0),0)</f>
        <v>0</v>
      </c>
      <c r="T521" s="22">
        <f>IFERROR(VLOOKUP(C521,#REF!,MATCH("xAG",#REF!,0),0),0)</f>
        <v>0</v>
      </c>
      <c r="U521" s="22">
        <f>IFERROR(VLOOKUP(D521,#REF!,MATCH("xAG",#REF!,0),0),0)</f>
        <v>0</v>
      </c>
      <c r="V521" s="92">
        <f>IFERROR(VLOOKUP($E521,OLD!$Q$1:$DZ$1000,MATCH("expected_assists",OLD!$Q$1:$DZ$1,0),0),0)</f>
        <v>0</v>
      </c>
      <c r="W521" s="93">
        <f>IFERROR(VLOOKUP($E521,OLD!$Q$1:$DZ$1000,MATCH("total_points",OLD!$Q$1:$DZ$1,0),0),0)</f>
        <v>1</v>
      </c>
      <c r="X521" s="27">
        <f>IFERROR(VLOOKUP(E521,OLD!$Q$1:$BZ$1000,MATCH("defensive_contribution",OLD!$Q$1:$BZ$1,0),0),"")</f>
        <v>2</v>
      </c>
      <c r="Z521" s="26" t="str">
        <f>API!O521&amp;" "&amp;API!Y521</f>
        <v>0 FALSE</v>
      </c>
      <c r="AA521" s="26">
        <f>API!AF521</f>
        <v>6</v>
      </c>
    </row>
    <row r="522" spans="1:27">
      <c r="A522" s="22" t="str">
        <f>IF([1]FINAL!A522=0,"",[1]FINAL!A522)</f>
        <v>Jun'ai Byfield</v>
      </c>
      <c r="B522" s="22" t="str">
        <f>IF([1]FINAL!C522=0,"",[1]FINAL!C522)</f>
        <v>Byfield</v>
      </c>
      <c r="C522" s="22" t="str">
        <f>IF([1]FINAL!E522=0,"",[1]FINAL!E522)</f>
        <v/>
      </c>
      <c r="D522" s="22" t="str">
        <f>IF([1]FINAL!G522=0,"",[1]FINAL!G522)</f>
        <v/>
      </c>
      <c r="E522" s="85">
        <f>[1]FINAL!$AO522</f>
        <v>509</v>
      </c>
      <c r="F522" s="26" t="str">
        <f>[1]FINAL!$V522</f>
        <v>TOT</v>
      </c>
      <c r="G522" s="27">
        <f>IFERROR(VLOOKUP($F522,Table2!$B$1:$C$21,MATCH("MP",Table2!$B$1:$C$1,0),0),"")</f>
        <v>38</v>
      </c>
      <c r="H522" s="23">
        <f>IFERROR(VLOOKUP(A522,PlayingTime!$B$1:$T$1001,MATCH("Min",PlayingTime!$B$2:$T$2,0),0),0)</f>
        <v>1</v>
      </c>
      <c r="I522" s="23">
        <f>IFERROR(VLOOKUP(B522,PlayingTime!$B$1:$T$1001,MATCH("Min",PlayingTime!$B$2:$T$2,0),0),0)</f>
        <v>0</v>
      </c>
      <c r="J522" s="23">
        <f>IFERROR(VLOOKUP(C522,PlayingTime!$B$1:$T$1001,MATCH("Min",PlayingTime!$B$2:$T$2,0),0),0)</f>
        <v>0</v>
      </c>
      <c r="K522" s="23">
        <f>IFERROR(VLOOKUP(D522,PlayingTime!$B$1:$T$1001,MATCH("Min",PlayingTime!$B$2:$T$2,0),0),0)</f>
        <v>0</v>
      </c>
      <c r="L522" s="93">
        <f>IFERROR(VLOOKUP($E522,OLD!$Q$1:$DZ$1000,MATCH("minutes",OLD!$Q$1:$DZ$1,0),0),0)</f>
        <v>1</v>
      </c>
      <c r="M522" s="22">
        <f>IFERROR(VLOOKUP(A522,#REF!,MATCH("xG",#REF!,0),0),0)</f>
        <v>0</v>
      </c>
      <c r="N522" s="22">
        <f>IFERROR(VLOOKUP(B522,#REF!,MATCH("xG",#REF!,0),0),0)</f>
        <v>0</v>
      </c>
      <c r="O522" s="22">
        <f>IFERROR(VLOOKUP(C522,#REF!,MATCH("xG",#REF!,0),0),0)</f>
        <v>0</v>
      </c>
      <c r="P522" s="22">
        <f>IFERROR(VLOOKUP(D522,#REF!,MATCH("xG",#REF!,0),0),0)</f>
        <v>0</v>
      </c>
      <c r="Q522" s="92">
        <f>IFERROR(VLOOKUP($E522,OLD!$Q$1:$DZ$1000,MATCH("expected_goals",OLD!$Q$1:$DZ$1,0),0),0)</f>
        <v>0</v>
      </c>
      <c r="R522" s="22">
        <f>IFERROR(VLOOKUP(A522,#REF!,MATCH("xAG",#REF!,0),0),0)</f>
        <v>0</v>
      </c>
      <c r="S522" s="22">
        <f>IFERROR(VLOOKUP(B522,#REF!,MATCH("xAG",#REF!,0),0),0)</f>
        <v>0</v>
      </c>
      <c r="T522" s="22">
        <f>IFERROR(VLOOKUP(C522,#REF!,MATCH("xAG",#REF!,0),0),0)</f>
        <v>0</v>
      </c>
      <c r="U522" s="22">
        <f>IFERROR(VLOOKUP(D522,#REF!,MATCH("xAG",#REF!,0),0),0)</f>
        <v>0</v>
      </c>
      <c r="V522" s="92">
        <f>IFERROR(VLOOKUP($E522,OLD!$Q$1:$DZ$1000,MATCH("expected_assists",OLD!$Q$1:$DZ$1,0),0),0)</f>
        <v>0</v>
      </c>
      <c r="W522" s="93">
        <f>IFERROR(VLOOKUP($E522,OLD!$Q$1:$DZ$1000,MATCH("total_points",OLD!$Q$1:$DZ$1,0),0),0)</f>
        <v>1</v>
      </c>
      <c r="X522" s="27">
        <f>IFERROR(VLOOKUP(E522,OLD!$Q$1:$BZ$1000,MATCH("defensive_contribution",OLD!$Q$1:$BZ$1,0),0),"")</f>
        <v>0</v>
      </c>
      <c r="Z522" s="26" t="str">
        <f>API!O522&amp;" "&amp;API!Y522</f>
        <v>0 FALSE</v>
      </c>
      <c r="AA522" s="26">
        <f>API!AF522</f>
        <v>6</v>
      </c>
    </row>
    <row r="523" spans="1:27">
      <c r="A523" s="22" t="str">
        <f>IF([1]FINAL!A523=0,"",[1]FINAL!A523)</f>
        <v>James Rowswell</v>
      </c>
      <c r="B523" s="22" t="str">
        <f>IF([1]FINAL!C523=0,"",[1]FINAL!C523)</f>
        <v>Rowswell</v>
      </c>
      <c r="C523" s="22" t="str">
        <f>IF([1]FINAL!E523=0,"",[1]FINAL!E523)</f>
        <v/>
      </c>
      <c r="D523" s="22" t="str">
        <f>IF([1]FINAL!G523=0,"",[1]FINAL!G523)</f>
        <v/>
      </c>
      <c r="E523" s="85">
        <f>[1]FINAL!$AO523</f>
        <v>510</v>
      </c>
      <c r="F523" s="26" t="str">
        <f>[1]FINAL!$V523</f>
        <v>TOT</v>
      </c>
      <c r="G523" s="27">
        <f>IFERROR(VLOOKUP($F523,Table2!$B$1:$C$21,MATCH("MP",Table2!$B$1:$C$1,0),0),"")</f>
        <v>38</v>
      </c>
      <c r="H523" s="23">
        <f>IFERROR(VLOOKUP(A523,PlayingTime!$B$1:$T$1001,MATCH("Min",PlayingTime!$B$2:$T$2,0),0),0)</f>
        <v>1</v>
      </c>
      <c r="I523" s="23">
        <f>IFERROR(VLOOKUP(B523,PlayingTime!$B$1:$T$1001,MATCH("Min",PlayingTime!$B$2:$T$2,0),0),0)</f>
        <v>0</v>
      </c>
      <c r="J523" s="23">
        <f>IFERROR(VLOOKUP(C523,PlayingTime!$B$1:$T$1001,MATCH("Min",PlayingTime!$B$2:$T$2,0),0),0)</f>
        <v>0</v>
      </c>
      <c r="K523" s="23">
        <f>IFERROR(VLOOKUP(D523,PlayingTime!$B$1:$T$1001,MATCH("Min",PlayingTime!$B$2:$T$2,0),0),0)</f>
        <v>0</v>
      </c>
      <c r="L523" s="93">
        <f>IFERROR(VLOOKUP($E523,OLD!$Q$1:$DZ$1000,MATCH("minutes",OLD!$Q$1:$DZ$1,0),0),0)</f>
        <v>1</v>
      </c>
      <c r="M523" s="22">
        <f>IFERROR(VLOOKUP(A523,#REF!,MATCH("xG",#REF!,0),0),0)</f>
        <v>0</v>
      </c>
      <c r="N523" s="22">
        <f>IFERROR(VLOOKUP(B523,#REF!,MATCH("xG",#REF!,0),0),0)</f>
        <v>0</v>
      </c>
      <c r="O523" s="22">
        <f>IFERROR(VLOOKUP(C523,#REF!,MATCH("xG",#REF!,0),0),0)</f>
        <v>0</v>
      </c>
      <c r="P523" s="22">
        <f>IFERROR(VLOOKUP(D523,#REF!,MATCH("xG",#REF!,0),0),0)</f>
        <v>0</v>
      </c>
      <c r="Q523" s="92">
        <f>IFERROR(VLOOKUP($E523,OLD!$Q$1:$DZ$1000,MATCH("expected_goals",OLD!$Q$1:$DZ$1,0),0),0)</f>
        <v>0</v>
      </c>
      <c r="R523" s="22">
        <f>IFERROR(VLOOKUP(A523,#REF!,MATCH("xAG",#REF!,0),0),0)</f>
        <v>0</v>
      </c>
      <c r="S523" s="22">
        <f>IFERROR(VLOOKUP(B523,#REF!,MATCH("xAG",#REF!,0),0),0)</f>
        <v>0</v>
      </c>
      <c r="T523" s="22">
        <f>IFERROR(VLOOKUP(C523,#REF!,MATCH("xAG",#REF!,0),0),0)</f>
        <v>0</v>
      </c>
      <c r="U523" s="22">
        <f>IFERROR(VLOOKUP(D523,#REF!,MATCH("xAG",#REF!,0),0),0)</f>
        <v>0</v>
      </c>
      <c r="V523" s="92">
        <f>IFERROR(VLOOKUP($E523,OLD!$Q$1:$DZ$1000,MATCH("expected_assists",OLD!$Q$1:$DZ$1,0),0),0)</f>
        <v>0</v>
      </c>
      <c r="W523" s="93">
        <f>IFERROR(VLOOKUP($E523,OLD!$Q$1:$DZ$1000,MATCH("total_points",OLD!$Q$1:$DZ$1,0),0),0)</f>
        <v>1</v>
      </c>
      <c r="X523" s="27">
        <f>IFERROR(VLOOKUP(E523,OLD!$Q$1:$BZ$1000,MATCH("defensive_contribution",OLD!$Q$1:$BZ$1,0),0),"")</f>
        <v>0</v>
      </c>
      <c r="Z523" s="26" t="str">
        <f>API!O523&amp;" "&amp;API!Y523</f>
        <v>0 FALSE</v>
      </c>
      <c r="AA523" s="26">
        <f>API!AF523</f>
        <v>6</v>
      </c>
    </row>
    <row r="524" spans="1:27">
      <c r="A524" s="22" t="str">
        <f>IF([1]FINAL!A524=0,"",[1]FINAL!A524)</f>
        <v>Arthur Masuaku</v>
      </c>
      <c r="B524" s="22" t="str">
        <f>IF([1]FINAL!C524=0,"",[1]FINAL!C524)</f>
        <v>Masuaku</v>
      </c>
      <c r="C524" s="22" t="str">
        <f>IF([1]FINAL!E524=0,"",[1]FINAL!E524)</f>
        <v/>
      </c>
      <c r="D524" s="22" t="str">
        <f>IF([1]FINAL!G524=0,"",[1]FINAL!G524)</f>
        <v/>
      </c>
      <c r="E524" s="85">
        <f>[1]FINAL!$AO524</f>
        <v>540</v>
      </c>
      <c r="F524" s="26" t="str">
        <f>[1]FINAL!$V524</f>
        <v>SUN</v>
      </c>
      <c r="G524" s="27">
        <f>IFERROR(VLOOKUP($F524,Table2!$B$1:$C$21,MATCH("MP",Table2!$B$1:$C$1,0),0),"")</f>
        <v>38</v>
      </c>
      <c r="H524" s="23">
        <f>IFERROR(VLOOKUP(A524,PlayingTime!$B$1:$T$1001,MATCH("Min",PlayingTime!$B$2:$T$2,0),0),0)</f>
        <v>126</v>
      </c>
      <c r="I524" s="23">
        <f>IFERROR(VLOOKUP(B524,PlayingTime!$B$1:$T$1001,MATCH("Min",PlayingTime!$B$2:$T$2,0),0),0)</f>
        <v>0</v>
      </c>
      <c r="J524" s="23">
        <f>IFERROR(VLOOKUP(C524,PlayingTime!$B$1:$T$1001,MATCH("Min",PlayingTime!$B$2:$T$2,0),0),0)</f>
        <v>0</v>
      </c>
      <c r="K524" s="23">
        <f>IFERROR(VLOOKUP(D524,PlayingTime!$B$1:$T$1001,MATCH("Min",PlayingTime!$B$2:$T$2,0),0),0)</f>
        <v>0</v>
      </c>
      <c r="L524" s="93">
        <f>IFERROR(VLOOKUP($E524,OLD!$Q$1:$DZ$1000,MATCH("minutes",OLD!$Q$1:$DZ$1,0),0),0)</f>
        <v>125</v>
      </c>
      <c r="M524" s="22">
        <f>IFERROR(VLOOKUP(A524,#REF!,MATCH("xG",#REF!,0),0),0)</f>
        <v>0</v>
      </c>
      <c r="N524" s="22">
        <f>IFERROR(VLOOKUP(B524,#REF!,MATCH("xG",#REF!,0),0),0)</f>
        <v>0</v>
      </c>
      <c r="O524" s="22">
        <f>IFERROR(VLOOKUP(C524,#REF!,MATCH("xG",#REF!,0),0),0)</f>
        <v>0</v>
      </c>
      <c r="P524" s="22">
        <f>IFERROR(VLOOKUP(D524,#REF!,MATCH("xG",#REF!,0),0),0)</f>
        <v>0</v>
      </c>
      <c r="Q524" s="92">
        <f>IFERROR(VLOOKUP($E524,OLD!$Q$1:$DZ$1000,MATCH("expected_goals",OLD!$Q$1:$DZ$1,0),0),0)</f>
        <v>7.0000000000000007E-2</v>
      </c>
      <c r="R524" s="22">
        <f>IFERROR(VLOOKUP(A524,#REF!,MATCH("xAG",#REF!,0),0),0)</f>
        <v>0</v>
      </c>
      <c r="S524" s="22">
        <f>IFERROR(VLOOKUP(B524,#REF!,MATCH("xAG",#REF!,0),0),0)</f>
        <v>0</v>
      </c>
      <c r="T524" s="22">
        <f>IFERROR(VLOOKUP(C524,#REF!,MATCH("xAG",#REF!,0),0),0)</f>
        <v>0</v>
      </c>
      <c r="U524" s="22">
        <f>IFERROR(VLOOKUP(D524,#REF!,MATCH("xAG",#REF!,0),0),0)</f>
        <v>0</v>
      </c>
      <c r="V524" s="92">
        <f>IFERROR(VLOOKUP($E524,OLD!$Q$1:$DZ$1000,MATCH("expected_assists",OLD!$Q$1:$DZ$1,0),0),0)</f>
        <v>0.08</v>
      </c>
      <c r="W524" s="93">
        <f>IFERROR(VLOOKUP($E524,OLD!$Q$1:$DZ$1000,MATCH("total_points",OLD!$Q$1:$DZ$1,0),0),0)</f>
        <v>1</v>
      </c>
      <c r="X524" s="27">
        <f>IFERROR(VLOOKUP(E524,OLD!$Q$1:$BZ$1000,MATCH("defensive_contribution",OLD!$Q$1:$BZ$1,0),0),"")</f>
        <v>10</v>
      </c>
      <c r="Z524" s="26" t="str">
        <f>API!O524&amp;" "&amp;API!Y524</f>
        <v>0 FALSE</v>
      </c>
      <c r="AA524" s="26">
        <f>API!AF524</f>
        <v>6</v>
      </c>
    </row>
    <row r="525" spans="1:27">
      <c r="A525" s="22" t="str">
        <f>IF([1]FINAL!A525=0,"",[1]FINAL!A525)</f>
        <v>Harry Amass</v>
      </c>
      <c r="B525" s="22" t="str">
        <f>IF([1]FINAL!C525=0,"",[1]FINAL!C525)</f>
        <v>Amass</v>
      </c>
      <c r="C525" s="22" t="str">
        <f>IF([1]FINAL!E525=0,"",[1]FINAL!E525)</f>
        <v/>
      </c>
      <c r="D525" s="22" t="str">
        <f>IF([1]FINAL!G525=0,"",[1]FINAL!G525)</f>
        <v/>
      </c>
      <c r="E525" s="85">
        <f>[1]FINAL!$AO525</f>
        <v>424</v>
      </c>
      <c r="F525" s="26" t="str">
        <f>[1]FINAL!$V525</f>
        <v>MUN</v>
      </c>
      <c r="G525" s="27">
        <f>IFERROR(VLOOKUP($F525,Table2!$B$1:$C$21,MATCH("MP",Table2!$B$1:$C$1,0),0),"")</f>
        <v>38</v>
      </c>
      <c r="H525" s="23">
        <f>IFERROR(VLOOKUP(A525,PlayingTime!$B$1:$T$1001,MATCH("Min",PlayingTime!$B$2:$T$2,0),0),0)</f>
        <v>0</v>
      </c>
      <c r="I525" s="23">
        <f>IFERROR(VLOOKUP(B525,PlayingTime!$B$1:$T$1001,MATCH("Min",PlayingTime!$B$2:$T$2,0),0),0)</f>
        <v>0</v>
      </c>
      <c r="J525" s="23">
        <f>IFERROR(VLOOKUP(C525,PlayingTime!$B$1:$T$1001,MATCH("Min",PlayingTime!$B$2:$T$2,0),0),0)</f>
        <v>0</v>
      </c>
      <c r="K525" s="23">
        <f>IFERROR(VLOOKUP(D525,PlayingTime!$B$1:$T$1001,MATCH("Min",PlayingTime!$B$2:$T$2,0),0),0)</f>
        <v>0</v>
      </c>
      <c r="L525" s="93">
        <f>IFERROR(VLOOKUP($E525,OLD!$Q$1:$DZ$1000,MATCH("minutes",OLD!$Q$1:$DZ$1,0),0),0)</f>
        <v>0</v>
      </c>
      <c r="M525" s="22">
        <f>IFERROR(VLOOKUP(A525,#REF!,MATCH("xG",#REF!,0),0),0)</f>
        <v>0</v>
      </c>
      <c r="N525" s="22">
        <f>IFERROR(VLOOKUP(B525,#REF!,MATCH("xG",#REF!,0),0),0)</f>
        <v>0</v>
      </c>
      <c r="O525" s="22">
        <f>IFERROR(VLOOKUP(C525,#REF!,MATCH("xG",#REF!,0),0),0)</f>
        <v>0</v>
      </c>
      <c r="P525" s="22">
        <f>IFERROR(VLOOKUP(D525,#REF!,MATCH("xG",#REF!,0),0),0)</f>
        <v>0</v>
      </c>
      <c r="Q525" s="92">
        <f>IFERROR(VLOOKUP($E525,OLD!$Q$1:$DZ$1000,MATCH("expected_goals",OLD!$Q$1:$DZ$1,0),0),0)</f>
        <v>0</v>
      </c>
      <c r="R525" s="22">
        <f>IFERROR(VLOOKUP(A525,#REF!,MATCH("xAG",#REF!,0),0),0)</f>
        <v>0</v>
      </c>
      <c r="S525" s="22">
        <f>IFERROR(VLOOKUP(B525,#REF!,MATCH("xAG",#REF!,0),0),0)</f>
        <v>0</v>
      </c>
      <c r="T525" s="22">
        <f>IFERROR(VLOOKUP(C525,#REF!,MATCH("xAG",#REF!,0),0),0)</f>
        <v>0</v>
      </c>
      <c r="U525" s="22">
        <f>IFERROR(VLOOKUP(D525,#REF!,MATCH("xAG",#REF!,0),0),0)</f>
        <v>0</v>
      </c>
      <c r="V525" s="92">
        <f>IFERROR(VLOOKUP($E525,OLD!$Q$1:$DZ$1000,MATCH("expected_assists",OLD!$Q$1:$DZ$1,0),0),0)</f>
        <v>0</v>
      </c>
      <c r="W525" s="93">
        <f>IFERROR(VLOOKUP($E525,OLD!$Q$1:$DZ$1000,MATCH("total_points",OLD!$Q$1:$DZ$1,0),0),0)</f>
        <v>0</v>
      </c>
      <c r="X525" s="27">
        <f>IFERROR(VLOOKUP(E525,OLD!$Q$1:$BZ$1000,MATCH("defensive_contribution",OLD!$Q$1:$BZ$1,0),0),"")</f>
        <v>0</v>
      </c>
      <c r="Z525" s="26" t="str">
        <f>API!O525&amp;" "&amp;API!Y525</f>
        <v>0 FALSE</v>
      </c>
      <c r="AA525" s="26">
        <f>API!AF525</f>
        <v>6</v>
      </c>
    </row>
    <row r="526" spans="1:27">
      <c r="A526" s="22" t="str">
        <f>IF([1]FINAL!A526=0,"",[1]FINAL!A526)</f>
        <v>Matt Targett</v>
      </c>
      <c r="B526" s="22" t="str">
        <f>IF([1]FINAL!C526=0,"",[1]FINAL!C526)</f>
        <v>Targett</v>
      </c>
      <c r="C526" s="22" t="str">
        <f>IF([1]FINAL!E526=0,"",[1]FINAL!E526)</f>
        <v/>
      </c>
      <c r="D526" s="22" t="str">
        <f>IF([1]FINAL!G526=0,"",[1]FINAL!G526)</f>
        <v/>
      </c>
      <c r="E526" s="85">
        <f>[1]FINAL!$AO526</f>
        <v>556</v>
      </c>
      <c r="F526" s="26" t="str">
        <f>[1]FINAL!$V526</f>
        <v>HUL</v>
      </c>
      <c r="G526" s="27">
        <f>IFERROR(VLOOKUP($F526,Table2!$B$1:$C$21,MATCH("MP",Table2!$B$1:$C$1,0),0),"")</f>
        <v>38</v>
      </c>
      <c r="H526" s="23">
        <f>IFERROR(VLOOKUP(A526,PlayingTime!$B$1:$T$1001,MATCH("Min",PlayingTime!$B$2:$T$2,0),0),0)</f>
        <v>0</v>
      </c>
      <c r="I526" s="23">
        <f>IFERROR(VLOOKUP(B526,PlayingTime!$B$1:$T$1001,MATCH("Min",PlayingTime!$B$2:$T$2,0),0),0)</f>
        <v>0</v>
      </c>
      <c r="J526" s="23">
        <f>IFERROR(VLOOKUP(C526,PlayingTime!$B$1:$T$1001,MATCH("Min",PlayingTime!$B$2:$T$2,0),0),0)</f>
        <v>0</v>
      </c>
      <c r="K526" s="23">
        <f>IFERROR(VLOOKUP(D526,PlayingTime!$B$1:$T$1001,MATCH("Min",PlayingTime!$B$2:$T$2,0),0),0)</f>
        <v>0</v>
      </c>
      <c r="L526" s="93">
        <f>IFERROR(VLOOKUP($E526,OLD!$Q$1:$DZ$1000,MATCH("minutes",OLD!$Q$1:$DZ$1,0),0),0)</f>
        <v>0</v>
      </c>
      <c r="M526" s="22">
        <f>IFERROR(VLOOKUP(A526,#REF!,MATCH("xG",#REF!,0),0),0)</f>
        <v>0</v>
      </c>
      <c r="N526" s="22">
        <f>IFERROR(VLOOKUP(B526,#REF!,MATCH("xG",#REF!,0),0),0)</f>
        <v>0</v>
      </c>
      <c r="O526" s="22">
        <f>IFERROR(VLOOKUP(C526,#REF!,MATCH("xG",#REF!,0),0),0)</f>
        <v>0</v>
      </c>
      <c r="P526" s="22">
        <f>IFERROR(VLOOKUP(D526,#REF!,MATCH("xG",#REF!,0),0),0)</f>
        <v>0</v>
      </c>
      <c r="Q526" s="92">
        <f>IFERROR(VLOOKUP($E526,OLD!$Q$1:$DZ$1000,MATCH("expected_goals",OLD!$Q$1:$DZ$1,0),0),0)</f>
        <v>0</v>
      </c>
      <c r="R526" s="22">
        <f>IFERROR(VLOOKUP(A526,#REF!,MATCH("xAG",#REF!,0),0),0)</f>
        <v>0</v>
      </c>
      <c r="S526" s="22">
        <f>IFERROR(VLOOKUP(B526,#REF!,MATCH("xAG",#REF!,0),0),0)</f>
        <v>0</v>
      </c>
      <c r="T526" s="22">
        <f>IFERROR(VLOOKUP(C526,#REF!,MATCH("xAG",#REF!,0),0),0)</f>
        <v>0</v>
      </c>
      <c r="U526" s="22">
        <f>IFERROR(VLOOKUP(D526,#REF!,MATCH("xAG",#REF!,0),0),0)</f>
        <v>0</v>
      </c>
      <c r="V526" s="92">
        <f>IFERROR(VLOOKUP($E526,OLD!$Q$1:$DZ$1000,MATCH("expected_assists",OLD!$Q$1:$DZ$1,0),0),0)</f>
        <v>0</v>
      </c>
      <c r="W526" s="93">
        <f>IFERROR(VLOOKUP($E526,OLD!$Q$1:$DZ$1000,MATCH("total_points",OLD!$Q$1:$DZ$1,0),0),0)</f>
        <v>0</v>
      </c>
      <c r="X526" s="27">
        <f>IFERROR(VLOOKUP(E526,OLD!$Q$1:$BZ$1000,MATCH("defensive_contribution",OLD!$Q$1:$BZ$1,0),0),"")</f>
        <v>0</v>
      </c>
      <c r="Z526" s="26" t="str">
        <f>API!O526&amp;" "&amp;API!Y526</f>
        <v>0 FALSE</v>
      </c>
      <c r="AA526" s="26">
        <f>API!AF526</f>
        <v>6</v>
      </c>
    </row>
    <row r="527" spans="1:27">
      <c r="A527" s="22" t="str">
        <f>IF([1]FINAL!A527=0,"",[1]FINAL!A527)</f>
        <v>Leo Fuhr Hjelde</v>
      </c>
      <c r="B527" s="22" t="str">
        <f>IF([1]FINAL!C527=0,"",[1]FINAL!C527)</f>
        <v>Hjelde</v>
      </c>
      <c r="C527" s="22" t="str">
        <f>IF([1]FINAL!E527=0,"",[1]FINAL!E527)</f>
        <v/>
      </c>
      <c r="D527" s="22" t="str">
        <f>IF([1]FINAL!G527=0,"",[1]FINAL!G527)</f>
        <v/>
      </c>
      <c r="E527" s="85">
        <f>[1]FINAL!$AO527</f>
        <v>538</v>
      </c>
      <c r="F527" s="26" t="str">
        <f>[1]FINAL!$V527</f>
        <v>SUN</v>
      </c>
      <c r="G527" s="27">
        <f>IFERROR(VLOOKUP($F527,Table2!$B$1:$C$21,MATCH("MP",Table2!$B$1:$C$1,0),0),"")</f>
        <v>38</v>
      </c>
      <c r="H527" s="23">
        <f>IFERROR(VLOOKUP(A527,PlayingTime!$B$1:$T$1001,MATCH("Min",PlayingTime!$B$2:$T$2,0),0),0)</f>
        <v>0</v>
      </c>
      <c r="I527" s="23">
        <f>IFERROR(VLOOKUP(B527,PlayingTime!$B$1:$T$1001,MATCH("Min",PlayingTime!$B$2:$T$2,0),0),0)</f>
        <v>0</v>
      </c>
      <c r="J527" s="23">
        <f>IFERROR(VLOOKUP(C527,PlayingTime!$B$1:$T$1001,MATCH("Min",PlayingTime!$B$2:$T$2,0),0),0)</f>
        <v>0</v>
      </c>
      <c r="K527" s="23">
        <f>IFERROR(VLOOKUP(D527,PlayingTime!$B$1:$T$1001,MATCH("Min",PlayingTime!$B$2:$T$2,0),0),0)</f>
        <v>0</v>
      </c>
      <c r="L527" s="93">
        <f>IFERROR(VLOOKUP($E527,OLD!$Q$1:$DZ$1000,MATCH("minutes",OLD!$Q$1:$DZ$1,0),0),0)</f>
        <v>0</v>
      </c>
      <c r="M527" s="22">
        <f>IFERROR(VLOOKUP(A527,#REF!,MATCH("xG",#REF!,0),0),0)</f>
        <v>0</v>
      </c>
      <c r="N527" s="22">
        <f>IFERROR(VLOOKUP(B527,#REF!,MATCH("xG",#REF!,0),0),0)</f>
        <v>0</v>
      </c>
      <c r="O527" s="22">
        <f>IFERROR(VLOOKUP(C527,#REF!,MATCH("xG",#REF!,0),0),0)</f>
        <v>0</v>
      </c>
      <c r="P527" s="22">
        <f>IFERROR(VLOOKUP(D527,#REF!,MATCH("xG",#REF!,0),0),0)</f>
        <v>0</v>
      </c>
      <c r="Q527" s="92">
        <f>IFERROR(VLOOKUP($E527,OLD!$Q$1:$DZ$1000,MATCH("expected_goals",OLD!$Q$1:$DZ$1,0),0),0)</f>
        <v>0</v>
      </c>
      <c r="R527" s="22">
        <f>IFERROR(VLOOKUP(A527,#REF!,MATCH("xAG",#REF!,0),0),0)</f>
        <v>0</v>
      </c>
      <c r="S527" s="22">
        <f>IFERROR(VLOOKUP(B527,#REF!,MATCH("xAG",#REF!,0),0),0)</f>
        <v>0</v>
      </c>
      <c r="T527" s="22">
        <f>IFERROR(VLOOKUP(C527,#REF!,MATCH("xAG",#REF!,0),0),0)</f>
        <v>0</v>
      </c>
      <c r="U527" s="22">
        <f>IFERROR(VLOOKUP(D527,#REF!,MATCH("xAG",#REF!,0),0),0)</f>
        <v>0</v>
      </c>
      <c r="V527" s="92">
        <f>IFERROR(VLOOKUP($E527,OLD!$Q$1:$DZ$1000,MATCH("expected_assists",OLD!$Q$1:$DZ$1,0),0),0)</f>
        <v>0</v>
      </c>
      <c r="W527" s="93">
        <f>IFERROR(VLOOKUP($E527,OLD!$Q$1:$DZ$1000,MATCH("total_points",OLD!$Q$1:$DZ$1,0),0),0)</f>
        <v>0</v>
      </c>
      <c r="X527" s="27">
        <f>IFERROR(VLOOKUP(E527,OLD!$Q$1:$BZ$1000,MATCH("defensive_contribution",OLD!$Q$1:$BZ$1,0),0),"")</f>
        <v>0</v>
      </c>
      <c r="Z527" s="26" t="str">
        <f>API!O527&amp;" "&amp;API!Y527</f>
        <v>0 FALSE</v>
      </c>
      <c r="AA527" s="26">
        <f>API!AF527</f>
        <v>6</v>
      </c>
    </row>
    <row r="528" spans="1:27">
      <c r="A528" s="22" t="str">
        <f>IF([1]FINAL!A528=0,"",[1]FINAL!A528)</f>
        <v>Omar Richards</v>
      </c>
      <c r="B528" s="22" t="str">
        <f>IF([1]FINAL!C528=0,"",[1]FINAL!C528)</f>
        <v>O.Richards</v>
      </c>
      <c r="C528" s="22" t="str">
        <f>IF([1]FINAL!E528=0,"",[1]FINAL!E528)</f>
        <v>O Richards</v>
      </c>
      <c r="D528" s="22" t="str">
        <f>IF([1]FINAL!G528=0,"",[1]FINAL!G528)</f>
        <v/>
      </c>
      <c r="E528" s="85">
        <f>[1]FINAL!$AO528</f>
        <v>476</v>
      </c>
      <c r="F528" s="26" t="str">
        <f>[1]FINAL!$V528</f>
        <v>NFO</v>
      </c>
      <c r="G528" s="27">
        <f>IFERROR(VLOOKUP($F528,Table2!$B$1:$C$21,MATCH("MP",Table2!$B$1:$C$1,0),0),"")</f>
        <v>38</v>
      </c>
      <c r="H528" s="23">
        <f>IFERROR(VLOOKUP(A528,PlayingTime!$B$1:$T$1001,MATCH("Min",PlayingTime!$B$2:$T$2,0),0),0)</f>
        <v>0</v>
      </c>
      <c r="I528" s="23">
        <f>IFERROR(VLOOKUP(B528,PlayingTime!$B$1:$T$1001,MATCH("Min",PlayingTime!$B$2:$T$2,0),0),0)</f>
        <v>0</v>
      </c>
      <c r="J528" s="23">
        <f>IFERROR(VLOOKUP(C528,PlayingTime!$B$1:$T$1001,MATCH("Min",PlayingTime!$B$2:$T$2,0),0),0)</f>
        <v>0</v>
      </c>
      <c r="K528" s="23">
        <f>IFERROR(VLOOKUP(D528,PlayingTime!$B$1:$T$1001,MATCH("Min",PlayingTime!$B$2:$T$2,0),0),0)</f>
        <v>0</v>
      </c>
      <c r="L528" s="93">
        <f>IFERROR(VLOOKUP($E528,OLD!$Q$1:$DZ$1000,MATCH("minutes",OLD!$Q$1:$DZ$1,0),0),0)</f>
        <v>0</v>
      </c>
      <c r="M528" s="22">
        <f>IFERROR(VLOOKUP(A528,#REF!,MATCH("xG",#REF!,0),0),0)</f>
        <v>0</v>
      </c>
      <c r="N528" s="22">
        <f>IFERROR(VLOOKUP(B528,#REF!,MATCH("xG",#REF!,0),0),0)</f>
        <v>0</v>
      </c>
      <c r="O528" s="22">
        <f>IFERROR(VLOOKUP(C528,#REF!,MATCH("xG",#REF!,0),0),0)</f>
        <v>0</v>
      </c>
      <c r="P528" s="22">
        <f>IFERROR(VLOOKUP(D528,#REF!,MATCH("xG",#REF!,0),0),0)</f>
        <v>0</v>
      </c>
      <c r="Q528" s="92">
        <f>IFERROR(VLOOKUP($E528,OLD!$Q$1:$DZ$1000,MATCH("expected_goals",OLD!$Q$1:$DZ$1,0),0),0)</f>
        <v>0</v>
      </c>
      <c r="R528" s="22">
        <f>IFERROR(VLOOKUP(A528,#REF!,MATCH("xAG",#REF!,0),0),0)</f>
        <v>0</v>
      </c>
      <c r="S528" s="22">
        <f>IFERROR(VLOOKUP(B528,#REF!,MATCH("xAG",#REF!,0),0),0)</f>
        <v>0</v>
      </c>
      <c r="T528" s="22">
        <f>IFERROR(VLOOKUP(C528,#REF!,MATCH("xAG",#REF!,0),0),0)</f>
        <v>0</v>
      </c>
      <c r="U528" s="22">
        <f>IFERROR(VLOOKUP(D528,#REF!,MATCH("xAG",#REF!,0),0),0)</f>
        <v>0</v>
      </c>
      <c r="V528" s="92">
        <f>IFERROR(VLOOKUP($E528,OLD!$Q$1:$DZ$1000,MATCH("expected_assists",OLD!$Q$1:$DZ$1,0),0),0)</f>
        <v>0</v>
      </c>
      <c r="W528" s="93">
        <f>IFERROR(VLOOKUP($E528,OLD!$Q$1:$DZ$1000,MATCH("total_points",OLD!$Q$1:$DZ$1,0),0),0)</f>
        <v>0</v>
      </c>
      <c r="X528" s="27">
        <f>IFERROR(VLOOKUP(E528,OLD!$Q$1:$BZ$1000,MATCH("defensive_contribution",OLD!$Q$1:$BZ$1,0),0),"")</f>
        <v>0</v>
      </c>
      <c r="Z528" s="26" t="str">
        <f>API!O528&amp;" "&amp;API!Y528</f>
        <v>0 FALSE</v>
      </c>
      <c r="AA528" s="26">
        <f>API!AF528</f>
        <v>6</v>
      </c>
    </row>
    <row r="529" spans="1:27">
      <c r="A529" s="22" t="str">
        <f>IF([1]FINAL!A529=0,"",[1]FINAL!A529)</f>
        <v>Tyler Bindon</v>
      </c>
      <c r="B529" s="22" t="str">
        <f>IF([1]FINAL!C529=0,"",[1]FINAL!C529)</f>
        <v>Bindon</v>
      </c>
      <c r="C529" s="22" t="str">
        <f>IF([1]FINAL!E529=0,"",[1]FINAL!E529)</f>
        <v/>
      </c>
      <c r="D529" s="22" t="str">
        <f>IF([1]FINAL!G529=0,"",[1]FINAL!G529)</f>
        <v/>
      </c>
      <c r="E529" s="85">
        <f>[1]FINAL!$AO529</f>
        <v>479</v>
      </c>
      <c r="F529" s="26" t="str">
        <f>[1]FINAL!$V529</f>
        <v>NFO</v>
      </c>
      <c r="G529" s="27">
        <f>IFERROR(VLOOKUP($F529,Table2!$B$1:$C$21,MATCH("MP",Table2!$B$1:$C$1,0),0),"")</f>
        <v>38</v>
      </c>
      <c r="H529" s="23">
        <f>IFERROR(VLOOKUP(A529,PlayingTime!$B$1:$T$1001,MATCH("Min",PlayingTime!$B$2:$T$2,0),0),0)</f>
        <v>0</v>
      </c>
      <c r="I529" s="23">
        <f>IFERROR(VLOOKUP(B529,PlayingTime!$B$1:$T$1001,MATCH("Min",PlayingTime!$B$2:$T$2,0),0),0)</f>
        <v>0</v>
      </c>
      <c r="J529" s="23">
        <f>IFERROR(VLOOKUP(C529,PlayingTime!$B$1:$T$1001,MATCH("Min",PlayingTime!$B$2:$T$2,0),0),0)</f>
        <v>0</v>
      </c>
      <c r="K529" s="23">
        <f>IFERROR(VLOOKUP(D529,PlayingTime!$B$1:$T$1001,MATCH("Min",PlayingTime!$B$2:$T$2,0),0),0)</f>
        <v>0</v>
      </c>
      <c r="L529" s="93">
        <f>IFERROR(VLOOKUP($E529,OLD!$Q$1:$DZ$1000,MATCH("minutes",OLD!$Q$1:$DZ$1,0),0),0)</f>
        <v>0</v>
      </c>
      <c r="M529" s="22">
        <f>IFERROR(VLOOKUP(A529,#REF!,MATCH("xG",#REF!,0),0),0)</f>
        <v>0</v>
      </c>
      <c r="N529" s="22">
        <f>IFERROR(VLOOKUP(B529,#REF!,MATCH("xG",#REF!,0),0),0)</f>
        <v>0</v>
      </c>
      <c r="O529" s="22">
        <f>IFERROR(VLOOKUP(C529,#REF!,MATCH("xG",#REF!,0),0),0)</f>
        <v>0</v>
      </c>
      <c r="P529" s="22">
        <f>IFERROR(VLOOKUP(D529,#REF!,MATCH("xG",#REF!,0),0),0)</f>
        <v>0</v>
      </c>
      <c r="Q529" s="92">
        <f>IFERROR(VLOOKUP($E529,OLD!$Q$1:$DZ$1000,MATCH("expected_goals",OLD!$Q$1:$DZ$1,0),0),0)</f>
        <v>0</v>
      </c>
      <c r="R529" s="22">
        <f>IFERROR(VLOOKUP(A529,#REF!,MATCH("xAG",#REF!,0),0),0)</f>
        <v>0</v>
      </c>
      <c r="S529" s="22">
        <f>IFERROR(VLOOKUP(B529,#REF!,MATCH("xAG",#REF!,0),0),0)</f>
        <v>0</v>
      </c>
      <c r="T529" s="22">
        <f>IFERROR(VLOOKUP(C529,#REF!,MATCH("xAG",#REF!,0),0),0)</f>
        <v>0</v>
      </c>
      <c r="U529" s="22">
        <f>IFERROR(VLOOKUP(D529,#REF!,MATCH("xAG",#REF!,0),0),0)</f>
        <v>0</v>
      </c>
      <c r="V529" s="92">
        <f>IFERROR(VLOOKUP($E529,OLD!$Q$1:$DZ$1000,MATCH("expected_assists",OLD!$Q$1:$DZ$1,0),0),0)</f>
        <v>0</v>
      </c>
      <c r="W529" s="93">
        <f>IFERROR(VLOOKUP($E529,OLD!$Q$1:$DZ$1000,MATCH("total_points",OLD!$Q$1:$DZ$1,0),0),0)</f>
        <v>0</v>
      </c>
      <c r="X529" s="27" t="str">
        <f>IFERROR(VLOOKUP(E529,OLD!$Q$1:$BZ$1000,MATCH("defensive_contribution",OLD!$Q$1:$BZ$1,0),0),"")</f>
        <v/>
      </c>
      <c r="Z529" s="26" t="str">
        <f>API!O529&amp;" "&amp;API!Y529</f>
        <v>0 FALSE</v>
      </c>
      <c r="AA529" s="26">
        <f>API!AF529</f>
        <v>6</v>
      </c>
    </row>
    <row r="530" spans="1:27">
      <c r="A530" s="22" t="str">
        <f>IF([1]FINAL!A530=0,"",[1]FINAL!A530)</f>
        <v>Giovanni Leoni</v>
      </c>
      <c r="B530" s="22" t="str">
        <f>IF([1]FINAL!C530=0,"",[1]FINAL!C530)</f>
        <v>Leoni</v>
      </c>
      <c r="C530" s="22" t="str">
        <f>IF([1]FINAL!E530=0,"",[1]FINAL!E530)</f>
        <v/>
      </c>
      <c r="D530" s="22" t="str">
        <f>IF([1]FINAL!G530=0,"",[1]FINAL!G530)</f>
        <v/>
      </c>
      <c r="E530" s="85">
        <f>[1]FINAL!$AO530</f>
        <v>363</v>
      </c>
      <c r="F530" s="26" t="str">
        <f>[1]FINAL!$V530</f>
        <v>LIV</v>
      </c>
      <c r="G530" s="27">
        <f>IFERROR(VLOOKUP($F530,Table2!$B$1:$C$21,MATCH("MP",Table2!$B$1:$C$1,0),0),"")</f>
        <v>38</v>
      </c>
      <c r="H530" s="23">
        <f>IFERROR(VLOOKUP(A530,PlayingTime!$B$1:$T$1001,MATCH("Min",PlayingTime!$B$2:$T$2,0),0),0)</f>
        <v>0</v>
      </c>
      <c r="I530" s="23">
        <f>IFERROR(VLOOKUP(B530,PlayingTime!$B$1:$T$1001,MATCH("Min",PlayingTime!$B$2:$T$2,0),0),0)</f>
        <v>0</v>
      </c>
      <c r="J530" s="23">
        <f>IFERROR(VLOOKUP(C530,PlayingTime!$B$1:$T$1001,MATCH("Min",PlayingTime!$B$2:$T$2,0),0),0)</f>
        <v>0</v>
      </c>
      <c r="K530" s="23">
        <f>IFERROR(VLOOKUP(D530,PlayingTime!$B$1:$T$1001,MATCH("Min",PlayingTime!$B$2:$T$2,0),0),0)</f>
        <v>0</v>
      </c>
      <c r="L530" s="93">
        <f>IFERROR(VLOOKUP($E530,OLD!$Q$1:$DZ$1000,MATCH("minutes",OLD!$Q$1:$DZ$1,0),0),0)</f>
        <v>0</v>
      </c>
      <c r="M530" s="22">
        <f>IFERROR(VLOOKUP(A530,#REF!,MATCH("xG",#REF!,0),0),0)</f>
        <v>0</v>
      </c>
      <c r="N530" s="22">
        <f>IFERROR(VLOOKUP(B530,#REF!,MATCH("xG",#REF!,0),0),0)</f>
        <v>0</v>
      </c>
      <c r="O530" s="22">
        <f>IFERROR(VLOOKUP(C530,#REF!,MATCH("xG",#REF!,0),0),0)</f>
        <v>0</v>
      </c>
      <c r="P530" s="22">
        <f>IFERROR(VLOOKUP(D530,#REF!,MATCH("xG",#REF!,0),0),0)</f>
        <v>0</v>
      </c>
      <c r="Q530" s="92">
        <f>IFERROR(VLOOKUP($E530,OLD!$Q$1:$DZ$1000,MATCH("expected_goals",OLD!$Q$1:$DZ$1,0),0),0)</f>
        <v>0</v>
      </c>
      <c r="R530" s="22">
        <f>IFERROR(VLOOKUP(A530,#REF!,MATCH("xAG",#REF!,0),0),0)</f>
        <v>0</v>
      </c>
      <c r="S530" s="22">
        <f>IFERROR(VLOOKUP(B530,#REF!,MATCH("xAG",#REF!,0),0),0)</f>
        <v>0</v>
      </c>
      <c r="T530" s="22">
        <f>IFERROR(VLOOKUP(C530,#REF!,MATCH("xAG",#REF!,0),0),0)</f>
        <v>0</v>
      </c>
      <c r="U530" s="22">
        <f>IFERROR(VLOOKUP(D530,#REF!,MATCH("xAG",#REF!,0),0),0)</f>
        <v>0</v>
      </c>
      <c r="V530" s="92">
        <f>IFERROR(VLOOKUP($E530,OLD!$Q$1:$DZ$1000,MATCH("expected_assists",OLD!$Q$1:$DZ$1,0),0),0)</f>
        <v>0</v>
      </c>
      <c r="W530" s="93">
        <f>IFERROR(VLOOKUP($E530,OLD!$Q$1:$DZ$1000,MATCH("total_points",OLD!$Q$1:$DZ$1,0),0),0)</f>
        <v>0</v>
      </c>
      <c r="X530" s="27">
        <f>IFERROR(VLOOKUP(E530,OLD!$Q$1:$BZ$1000,MATCH("defensive_contribution",OLD!$Q$1:$BZ$1,0),0),"")</f>
        <v>0</v>
      </c>
      <c r="Z530" s="26" t="str">
        <f>API!O530&amp;" "&amp;API!Y530</f>
        <v>0 FALSE</v>
      </c>
      <c r="AA530" s="26">
        <f>API!AF530</f>
        <v>6</v>
      </c>
    </row>
    <row r="531" spans="1:27">
      <c r="A531" s="22" t="str">
        <f>IF([1]FINAL!A531=0,"",[1]FINAL!A531)</f>
        <v>Calvin Ramsay</v>
      </c>
      <c r="B531" s="22" t="str">
        <f>IF([1]FINAL!C531=0,"",[1]FINAL!C531)</f>
        <v>Ramsay</v>
      </c>
      <c r="C531" s="22" t="str">
        <f>IF([1]FINAL!E531=0,"",[1]FINAL!E531)</f>
        <v/>
      </c>
      <c r="D531" s="22" t="str">
        <f>IF([1]FINAL!G531=0,"",[1]FINAL!G531)</f>
        <v/>
      </c>
      <c r="E531" s="85">
        <f>[1]FINAL!$AO531</f>
        <v>365</v>
      </c>
      <c r="F531" s="26" t="str">
        <f>[1]FINAL!$V531</f>
        <v>LIV</v>
      </c>
      <c r="G531" s="27">
        <f>IFERROR(VLOOKUP($F531,Table2!$B$1:$C$21,MATCH("MP",Table2!$B$1:$C$1,0),0),"")</f>
        <v>38</v>
      </c>
      <c r="H531" s="23">
        <f>IFERROR(VLOOKUP(A531,PlayingTime!$B$1:$T$1001,MATCH("Min",PlayingTime!$B$2:$T$2,0),0),0)</f>
        <v>0</v>
      </c>
      <c r="I531" s="23">
        <f>IFERROR(VLOOKUP(B531,PlayingTime!$B$1:$T$1001,MATCH("Min",PlayingTime!$B$2:$T$2,0),0),0)</f>
        <v>0</v>
      </c>
      <c r="J531" s="23">
        <f>IFERROR(VLOOKUP(C531,PlayingTime!$B$1:$T$1001,MATCH("Min",PlayingTime!$B$2:$T$2,0),0),0)</f>
        <v>0</v>
      </c>
      <c r="K531" s="23">
        <f>IFERROR(VLOOKUP(D531,PlayingTime!$B$1:$T$1001,MATCH("Min",PlayingTime!$B$2:$T$2,0),0),0)</f>
        <v>0</v>
      </c>
      <c r="L531" s="93">
        <f>IFERROR(VLOOKUP($E531,OLD!$Q$1:$DZ$1000,MATCH("minutes",OLD!$Q$1:$DZ$1,0),0),0)</f>
        <v>0</v>
      </c>
      <c r="M531" s="22">
        <f>IFERROR(VLOOKUP(A531,#REF!,MATCH("xG",#REF!,0),0),0)</f>
        <v>0</v>
      </c>
      <c r="N531" s="22">
        <f>IFERROR(VLOOKUP(B531,#REF!,MATCH("xG",#REF!,0),0),0)</f>
        <v>0</v>
      </c>
      <c r="O531" s="22">
        <f>IFERROR(VLOOKUP(C531,#REF!,MATCH("xG",#REF!,0),0),0)</f>
        <v>0</v>
      </c>
      <c r="P531" s="22">
        <f>IFERROR(VLOOKUP(D531,#REF!,MATCH("xG",#REF!,0),0),0)</f>
        <v>0</v>
      </c>
      <c r="Q531" s="92">
        <f>IFERROR(VLOOKUP($E531,OLD!$Q$1:$DZ$1000,MATCH("expected_goals",OLD!$Q$1:$DZ$1,0),0),0)</f>
        <v>0</v>
      </c>
      <c r="R531" s="22">
        <f>IFERROR(VLOOKUP(A531,#REF!,MATCH("xAG",#REF!,0),0),0)</f>
        <v>0</v>
      </c>
      <c r="S531" s="22">
        <f>IFERROR(VLOOKUP(B531,#REF!,MATCH("xAG",#REF!,0),0),0)</f>
        <v>0</v>
      </c>
      <c r="T531" s="22">
        <f>IFERROR(VLOOKUP(C531,#REF!,MATCH("xAG",#REF!,0),0),0)</f>
        <v>0</v>
      </c>
      <c r="U531" s="22">
        <f>IFERROR(VLOOKUP(D531,#REF!,MATCH("xAG",#REF!,0),0),0)</f>
        <v>0</v>
      </c>
      <c r="V531" s="92">
        <f>IFERROR(VLOOKUP($E531,OLD!$Q$1:$DZ$1000,MATCH("expected_assists",OLD!$Q$1:$DZ$1,0),0),0)</f>
        <v>0</v>
      </c>
      <c r="W531" s="93">
        <f>IFERROR(VLOOKUP($E531,OLD!$Q$1:$DZ$1000,MATCH("total_points",OLD!$Q$1:$DZ$1,0),0),0)</f>
        <v>0</v>
      </c>
      <c r="X531" s="27">
        <f>IFERROR(VLOOKUP(E531,OLD!$Q$1:$BZ$1000,MATCH("defensive_contribution",OLD!$Q$1:$BZ$1,0),0),"")</f>
        <v>0</v>
      </c>
      <c r="Z531" s="26" t="str">
        <f>API!O531&amp;" "&amp;API!Y531</f>
        <v>0 FALSE</v>
      </c>
      <c r="AA531" s="26">
        <f>API!AF531</f>
        <v>6</v>
      </c>
    </row>
    <row r="532" spans="1:27">
      <c r="A532" s="22" t="str">
        <f>IF([1]FINAL!A532=0,"",[1]FINAL!A532)</f>
        <v>Wellity Lucky</v>
      </c>
      <c r="B532" s="22" t="str">
        <f>IF([1]FINAL!C532=0,"",[1]FINAL!C532)</f>
        <v>Lucky</v>
      </c>
      <c r="C532" s="22" t="str">
        <f>IF([1]FINAL!E532=0,"",[1]FINAL!E532)</f>
        <v/>
      </c>
      <c r="D532" s="22" t="str">
        <f>IF([1]FINAL!G532=0,"",[1]FINAL!G532)</f>
        <v/>
      </c>
      <c r="E532" s="85">
        <f>[1]FINAL!$AO532</f>
        <v>361</v>
      </c>
      <c r="F532" s="26" t="str">
        <f>[1]FINAL!$V532</f>
        <v>LIV</v>
      </c>
      <c r="G532" s="27">
        <f>IFERROR(VLOOKUP($F532,Table2!$B$1:$C$21,MATCH("MP",Table2!$B$1:$C$1,0),0),"")</f>
        <v>38</v>
      </c>
      <c r="H532" s="23">
        <f>IFERROR(VLOOKUP(A532,PlayingTime!$B$1:$T$1001,MATCH("Min",PlayingTime!$B$2:$T$2,0),0),0)</f>
        <v>0</v>
      </c>
      <c r="I532" s="23">
        <f>IFERROR(VLOOKUP(B532,PlayingTime!$B$1:$T$1001,MATCH("Min",PlayingTime!$B$2:$T$2,0),0),0)</f>
        <v>0</v>
      </c>
      <c r="J532" s="23">
        <f>IFERROR(VLOOKUP(C532,PlayingTime!$B$1:$T$1001,MATCH("Min",PlayingTime!$B$2:$T$2,0),0),0)</f>
        <v>0</v>
      </c>
      <c r="K532" s="23">
        <f>IFERROR(VLOOKUP(D532,PlayingTime!$B$1:$T$1001,MATCH("Min",PlayingTime!$B$2:$T$2,0),0),0)</f>
        <v>0</v>
      </c>
      <c r="L532" s="93">
        <f>IFERROR(VLOOKUP($E532,OLD!$Q$1:$DZ$1000,MATCH("minutes",OLD!$Q$1:$DZ$1,0),0),0)</f>
        <v>0</v>
      </c>
      <c r="M532" s="22">
        <f>IFERROR(VLOOKUP(A532,#REF!,MATCH("xG",#REF!,0),0),0)</f>
        <v>0</v>
      </c>
      <c r="N532" s="22">
        <f>IFERROR(VLOOKUP(B532,#REF!,MATCH("xG",#REF!,0),0),0)</f>
        <v>0</v>
      </c>
      <c r="O532" s="22">
        <f>IFERROR(VLOOKUP(C532,#REF!,MATCH("xG",#REF!,0),0),0)</f>
        <v>0</v>
      </c>
      <c r="P532" s="22">
        <f>IFERROR(VLOOKUP(D532,#REF!,MATCH("xG",#REF!,0),0),0)</f>
        <v>0</v>
      </c>
      <c r="Q532" s="92">
        <f>IFERROR(VLOOKUP($E532,OLD!$Q$1:$DZ$1000,MATCH("expected_goals",OLD!$Q$1:$DZ$1,0),0),0)</f>
        <v>0</v>
      </c>
      <c r="R532" s="22">
        <f>IFERROR(VLOOKUP(A532,#REF!,MATCH("xAG",#REF!,0),0),0)</f>
        <v>0</v>
      </c>
      <c r="S532" s="22">
        <f>IFERROR(VLOOKUP(B532,#REF!,MATCH("xAG",#REF!,0),0),0)</f>
        <v>0</v>
      </c>
      <c r="T532" s="22">
        <f>IFERROR(VLOOKUP(C532,#REF!,MATCH("xAG",#REF!,0),0),0)</f>
        <v>0</v>
      </c>
      <c r="U532" s="22">
        <f>IFERROR(VLOOKUP(D532,#REF!,MATCH("xAG",#REF!,0),0),0)</f>
        <v>0</v>
      </c>
      <c r="V532" s="92">
        <f>IFERROR(VLOOKUP($E532,OLD!$Q$1:$DZ$1000,MATCH("expected_assists",OLD!$Q$1:$DZ$1,0),0),0)</f>
        <v>0</v>
      </c>
      <c r="W532" s="93">
        <f>IFERROR(VLOOKUP($E532,OLD!$Q$1:$DZ$1000,MATCH("total_points",OLD!$Q$1:$DZ$1,0),0),0)</f>
        <v>0</v>
      </c>
      <c r="X532" s="27">
        <f>IFERROR(VLOOKUP(E532,OLD!$Q$1:$BZ$1000,MATCH("defensive_contribution",OLD!$Q$1:$BZ$1,0),0),"")</f>
        <v>0</v>
      </c>
      <c r="Z532" s="26" t="str">
        <f>API!O532&amp;" "&amp;API!Y532</f>
        <v>0 FALSE</v>
      </c>
      <c r="AA532" s="26">
        <f>API!AF532</f>
        <v>6</v>
      </c>
    </row>
    <row r="533" spans="1:27">
      <c r="A533" s="22" t="str">
        <f>IF([1]FINAL!A533=0,"",[1]FINAL!A533)</f>
        <v>Cédric Kipré</v>
      </c>
      <c r="B533" s="22" t="str">
        <f>IF([1]FINAL!C533=0,"",[1]FINAL!C533)</f>
        <v>Kipré</v>
      </c>
      <c r="C533" s="22" t="str">
        <f>IF([1]FINAL!E533=0,"",[1]FINAL!E533)</f>
        <v/>
      </c>
      <c r="D533" s="22" t="str">
        <f>IF([1]FINAL!G533=0,"",[1]FINAL!G533)</f>
        <v/>
      </c>
      <c r="E533" s="85">
        <f>[1]FINAL!$AO533</f>
        <v>303</v>
      </c>
      <c r="F533" s="26" t="str">
        <f>[1]FINAL!$V533</f>
        <v>IPS</v>
      </c>
      <c r="G533" s="27">
        <f>IFERROR(VLOOKUP($F533,Table2!$B$1:$C$21,MATCH("MP",Table2!$B$1:$C$1,0),0),"")</f>
        <v>38</v>
      </c>
      <c r="H533" s="23">
        <f>IFERROR(VLOOKUP(A533,PlayingTime!$B$1:$T$1001,MATCH("Min",PlayingTime!$B$2:$T$2,0),0),0)</f>
        <v>2591</v>
      </c>
      <c r="I533" s="23">
        <f>IFERROR(VLOOKUP(B533,PlayingTime!$B$1:$T$1001,MATCH("Min",PlayingTime!$B$2:$T$2,0),0),0)</f>
        <v>0</v>
      </c>
      <c r="J533" s="23">
        <f>IFERROR(VLOOKUP(C533,PlayingTime!$B$1:$T$1001,MATCH("Min",PlayingTime!$B$2:$T$2,0),0),0)</f>
        <v>0</v>
      </c>
      <c r="K533" s="23">
        <f>IFERROR(VLOOKUP(D533,PlayingTime!$B$1:$T$1001,MATCH("Min",PlayingTime!$B$2:$T$2,0),0),0)</f>
        <v>0</v>
      </c>
      <c r="L533" s="93">
        <f>IFERROR(VLOOKUP($E533,OLD!$Q$1:$DZ$1000,MATCH("minutes",OLD!$Q$1:$DZ$1,0),0),0)</f>
        <v>0</v>
      </c>
      <c r="M533" s="22">
        <f>IFERROR(VLOOKUP(A533,#REF!,MATCH("xG",#REF!,0),0),0)</f>
        <v>0</v>
      </c>
      <c r="N533" s="22">
        <f>IFERROR(VLOOKUP(B533,#REF!,MATCH("xG",#REF!,0),0),0)</f>
        <v>0</v>
      </c>
      <c r="O533" s="22">
        <f>IFERROR(VLOOKUP(C533,#REF!,MATCH("xG",#REF!,0),0),0)</f>
        <v>0</v>
      </c>
      <c r="P533" s="22">
        <f>IFERROR(VLOOKUP(D533,#REF!,MATCH("xG",#REF!,0),0),0)</f>
        <v>0</v>
      </c>
      <c r="Q533" s="92">
        <f>IFERROR(VLOOKUP($E533,OLD!$Q$1:$DZ$1000,MATCH("expected_goals",OLD!$Q$1:$DZ$1,0),0),0)</f>
        <v>0</v>
      </c>
      <c r="R533" s="22">
        <f>IFERROR(VLOOKUP(A533,#REF!,MATCH("xAG",#REF!,0),0),0)</f>
        <v>0</v>
      </c>
      <c r="S533" s="22">
        <f>IFERROR(VLOOKUP(B533,#REF!,MATCH("xAG",#REF!,0),0),0)</f>
        <v>0</v>
      </c>
      <c r="T533" s="22">
        <f>IFERROR(VLOOKUP(C533,#REF!,MATCH("xAG",#REF!,0),0),0)</f>
        <v>0</v>
      </c>
      <c r="U533" s="22">
        <f>IFERROR(VLOOKUP(D533,#REF!,MATCH("xAG",#REF!,0),0),0)</f>
        <v>0</v>
      </c>
      <c r="V533" s="92">
        <f>IFERROR(VLOOKUP($E533,OLD!$Q$1:$DZ$1000,MATCH("expected_assists",OLD!$Q$1:$DZ$1,0),0),0)</f>
        <v>0</v>
      </c>
      <c r="W533" s="93">
        <f>IFERROR(VLOOKUP($E533,OLD!$Q$1:$DZ$1000,MATCH("total_points",OLD!$Q$1:$DZ$1,0),0),0)</f>
        <v>0</v>
      </c>
      <c r="X533" s="27" t="str">
        <f>IFERROR(VLOOKUP(E533,OLD!$Q$1:$BZ$1000,MATCH("defensive_contribution",OLD!$Q$1:$BZ$1,0),0),"")</f>
        <v/>
      </c>
      <c r="Z533" s="26" t="str">
        <f>API!O533&amp;" "&amp;API!Y533</f>
        <v>0 FALSE</v>
      </c>
      <c r="AA533" s="26">
        <f>API!AF533</f>
        <v>6</v>
      </c>
    </row>
    <row r="534" spans="1:27">
      <c r="A534" s="22" t="str">
        <f>IF([1]FINAL!A534=0,"",[1]FINAL!A534)</f>
        <v>Dara O'Shea</v>
      </c>
      <c r="B534" s="22" t="str">
        <f>IF([1]FINAL!C534=0,"",[1]FINAL!C534)</f>
        <v>O'Shea</v>
      </c>
      <c r="C534" s="22" t="str">
        <f>IF([1]FINAL!E534=0,"",[1]FINAL!E534)</f>
        <v/>
      </c>
      <c r="D534" s="22" t="str">
        <f>IF([1]FINAL!G534=0,"",[1]FINAL!G534)</f>
        <v/>
      </c>
      <c r="E534" s="85">
        <f>[1]FINAL!$AO534</f>
        <v>304</v>
      </c>
      <c r="F534" s="26" t="str">
        <f>[1]FINAL!$V534</f>
        <v>IPS</v>
      </c>
      <c r="G534" s="27">
        <f>IFERROR(VLOOKUP($F534,Table2!$B$1:$C$21,MATCH("MP",Table2!$B$1:$C$1,0),0),"")</f>
        <v>38</v>
      </c>
      <c r="H534" s="23">
        <f>IFERROR(VLOOKUP(A534,PlayingTime!$B$1:$T$1001,MATCH("Min",PlayingTime!$B$2:$T$2,0),0),0)</f>
        <v>4140</v>
      </c>
      <c r="I534" s="23">
        <f>IFERROR(VLOOKUP(B534,PlayingTime!$B$1:$T$1001,MATCH("Min",PlayingTime!$B$2:$T$2,0),0),0)</f>
        <v>0</v>
      </c>
      <c r="J534" s="23">
        <f>IFERROR(VLOOKUP(C534,PlayingTime!$B$1:$T$1001,MATCH("Min",PlayingTime!$B$2:$T$2,0),0),0)</f>
        <v>0</v>
      </c>
      <c r="K534" s="23">
        <f>IFERROR(VLOOKUP(D534,PlayingTime!$B$1:$T$1001,MATCH("Min",PlayingTime!$B$2:$T$2,0),0),0)</f>
        <v>0</v>
      </c>
      <c r="L534" s="93">
        <f>IFERROR(VLOOKUP($E534,OLD!$Q$1:$DZ$1000,MATCH("minutes",OLD!$Q$1:$DZ$1,0),0),0)</f>
        <v>0</v>
      </c>
      <c r="M534" s="22">
        <f>IFERROR(VLOOKUP(A534,#REF!,MATCH("xG",#REF!,0),0),0)</f>
        <v>0</v>
      </c>
      <c r="N534" s="22">
        <f>IFERROR(VLOOKUP(B534,#REF!,MATCH("xG",#REF!,0),0),0)</f>
        <v>0</v>
      </c>
      <c r="O534" s="22">
        <f>IFERROR(VLOOKUP(C534,#REF!,MATCH("xG",#REF!,0),0),0)</f>
        <v>0</v>
      </c>
      <c r="P534" s="22">
        <f>IFERROR(VLOOKUP(D534,#REF!,MATCH("xG",#REF!,0),0),0)</f>
        <v>0</v>
      </c>
      <c r="Q534" s="92">
        <f>IFERROR(VLOOKUP($E534,OLD!$Q$1:$DZ$1000,MATCH("expected_goals",OLD!$Q$1:$DZ$1,0),0),0)</f>
        <v>0</v>
      </c>
      <c r="R534" s="22">
        <f>IFERROR(VLOOKUP(A534,#REF!,MATCH("xAG",#REF!,0),0),0)</f>
        <v>0</v>
      </c>
      <c r="S534" s="22">
        <f>IFERROR(VLOOKUP(B534,#REF!,MATCH("xAG",#REF!,0),0),0)</f>
        <v>0</v>
      </c>
      <c r="T534" s="22">
        <f>IFERROR(VLOOKUP(C534,#REF!,MATCH("xAG",#REF!,0),0),0)</f>
        <v>0</v>
      </c>
      <c r="U534" s="22">
        <f>IFERROR(VLOOKUP(D534,#REF!,MATCH("xAG",#REF!,0),0),0)</f>
        <v>0</v>
      </c>
      <c r="V534" s="92">
        <f>IFERROR(VLOOKUP($E534,OLD!$Q$1:$DZ$1000,MATCH("expected_assists",OLD!$Q$1:$DZ$1,0),0),0)</f>
        <v>0</v>
      </c>
      <c r="W534" s="93">
        <f>IFERROR(VLOOKUP($E534,OLD!$Q$1:$DZ$1000,MATCH("total_points",OLD!$Q$1:$DZ$1,0),0),0)</f>
        <v>0</v>
      </c>
      <c r="X534" s="27" t="str">
        <f>IFERROR(VLOOKUP(E534,OLD!$Q$1:$BZ$1000,MATCH("defensive_contribution",OLD!$Q$1:$BZ$1,0),0),"")</f>
        <v/>
      </c>
      <c r="Z534" s="26" t="str">
        <f>API!O534&amp;" "&amp;API!Y534</f>
        <v>0 FALSE</v>
      </c>
      <c r="AA534" s="26">
        <f>API!AF534</f>
        <v>6</v>
      </c>
    </row>
    <row r="535" spans="1:27">
      <c r="A535" s="22" t="str">
        <f>IF([1]FINAL!A535=0,"",[1]FINAL!A535)</f>
        <v>Leif Davis</v>
      </c>
      <c r="B535" s="22" t="str">
        <f>IF([1]FINAL!C535=0,"",[1]FINAL!C535)</f>
        <v>Davis</v>
      </c>
      <c r="C535" s="22" t="str">
        <f>IF([1]FINAL!E535=0,"",[1]FINAL!E535)</f>
        <v/>
      </c>
      <c r="D535" s="22" t="str">
        <f>IF([1]FINAL!G535=0,"",[1]FINAL!G535)</f>
        <v/>
      </c>
      <c r="E535" s="85">
        <f>[1]FINAL!$AO535</f>
        <v>305</v>
      </c>
      <c r="F535" s="26" t="str">
        <f>[1]FINAL!$V535</f>
        <v>IPS</v>
      </c>
      <c r="G535" s="27">
        <f>IFERROR(VLOOKUP($F535,Table2!$B$1:$C$21,MATCH("MP",Table2!$B$1:$C$1,0),0),"")</f>
        <v>38</v>
      </c>
      <c r="H535" s="23">
        <f>IFERROR(VLOOKUP(A535,PlayingTime!$B$1:$T$1001,MATCH("Min",PlayingTime!$B$2:$T$2,0),0),0)</f>
        <v>3164</v>
      </c>
      <c r="I535" s="23">
        <f>IFERROR(VLOOKUP(B535,PlayingTime!$B$1:$T$1001,MATCH("Min",PlayingTime!$B$2:$T$2,0),0),0)</f>
        <v>0</v>
      </c>
      <c r="J535" s="23">
        <f>IFERROR(VLOOKUP(C535,PlayingTime!$B$1:$T$1001,MATCH("Min",PlayingTime!$B$2:$T$2,0),0),0)</f>
        <v>0</v>
      </c>
      <c r="K535" s="23">
        <f>IFERROR(VLOOKUP(D535,PlayingTime!$B$1:$T$1001,MATCH("Min",PlayingTime!$B$2:$T$2,0),0),0)</f>
        <v>0</v>
      </c>
      <c r="L535" s="93">
        <f>IFERROR(VLOOKUP($E535,OLD!$Q$1:$DZ$1000,MATCH("minutes",OLD!$Q$1:$DZ$1,0),0),0)</f>
        <v>0</v>
      </c>
      <c r="M535" s="22">
        <f>IFERROR(VLOOKUP(A535,#REF!,MATCH("xG",#REF!,0),0),0)</f>
        <v>0</v>
      </c>
      <c r="N535" s="22">
        <f>IFERROR(VLOOKUP(B535,#REF!,MATCH("xG",#REF!,0),0),0)</f>
        <v>0</v>
      </c>
      <c r="O535" s="22">
        <f>IFERROR(VLOOKUP(C535,#REF!,MATCH("xG",#REF!,0),0),0)</f>
        <v>0</v>
      </c>
      <c r="P535" s="22">
        <f>IFERROR(VLOOKUP(D535,#REF!,MATCH("xG",#REF!,0),0),0)</f>
        <v>0</v>
      </c>
      <c r="Q535" s="92">
        <f>IFERROR(VLOOKUP($E535,OLD!$Q$1:$DZ$1000,MATCH("expected_goals",OLD!$Q$1:$DZ$1,0),0),0)</f>
        <v>0</v>
      </c>
      <c r="R535" s="22">
        <f>IFERROR(VLOOKUP(A535,#REF!,MATCH("xAG",#REF!,0),0),0)</f>
        <v>0</v>
      </c>
      <c r="S535" s="22">
        <f>IFERROR(VLOOKUP(B535,#REF!,MATCH("xAG",#REF!,0),0),0)</f>
        <v>0</v>
      </c>
      <c r="T535" s="22">
        <f>IFERROR(VLOOKUP(C535,#REF!,MATCH("xAG",#REF!,0),0),0)</f>
        <v>0</v>
      </c>
      <c r="U535" s="22">
        <f>IFERROR(VLOOKUP(D535,#REF!,MATCH("xAG",#REF!,0),0),0)</f>
        <v>0</v>
      </c>
      <c r="V535" s="92">
        <f>IFERROR(VLOOKUP($E535,OLD!$Q$1:$DZ$1000,MATCH("expected_assists",OLD!$Q$1:$DZ$1,0),0),0)</f>
        <v>0</v>
      </c>
      <c r="W535" s="93">
        <f>IFERROR(VLOOKUP($E535,OLD!$Q$1:$DZ$1000,MATCH("total_points",OLD!$Q$1:$DZ$1,0),0),0)</f>
        <v>0</v>
      </c>
      <c r="X535" s="27" t="str">
        <f>IFERROR(VLOOKUP(E535,OLD!$Q$1:$BZ$1000,MATCH("defensive_contribution",OLD!$Q$1:$BZ$1,0),0),"")</f>
        <v/>
      </c>
      <c r="Z535" s="26" t="str">
        <f>API!O535&amp;" "&amp;API!Y535</f>
        <v>0 FALSE</v>
      </c>
      <c r="AA535" s="26">
        <f>API!AF535</f>
        <v>56</v>
      </c>
    </row>
    <row r="536" spans="1:27">
      <c r="A536" s="22" t="str">
        <f>IF([1]FINAL!A536=0,"",[1]FINAL!A536)</f>
        <v>Jacob Greaves</v>
      </c>
      <c r="B536" s="22" t="str">
        <f>IF([1]FINAL!C536=0,"",[1]FINAL!C536)</f>
        <v>Greaves</v>
      </c>
      <c r="C536" s="22" t="str">
        <f>IF([1]FINAL!E536=0,"",[1]FINAL!E536)</f>
        <v/>
      </c>
      <c r="D536" s="22" t="str">
        <f>IF([1]FINAL!G536=0,"",[1]FINAL!G536)</f>
        <v/>
      </c>
      <c r="E536" s="85">
        <f>[1]FINAL!$AO536</f>
        <v>306</v>
      </c>
      <c r="F536" s="26" t="str">
        <f>[1]FINAL!$V536</f>
        <v>IPS</v>
      </c>
      <c r="G536" s="27">
        <f>IFERROR(VLOOKUP($F536,Table2!$B$1:$C$21,MATCH("MP",Table2!$B$1:$C$1,0),0),"")</f>
        <v>38</v>
      </c>
      <c r="H536" s="23">
        <f>IFERROR(VLOOKUP(A536,PlayingTime!$B$1:$T$1001,MATCH("Min",PlayingTime!$B$2:$T$2,0),0),0)</f>
        <v>2048</v>
      </c>
      <c r="I536" s="23">
        <f>IFERROR(VLOOKUP(B536,PlayingTime!$B$1:$T$1001,MATCH("Min",PlayingTime!$B$2:$T$2,0),0),0)</f>
        <v>0</v>
      </c>
      <c r="J536" s="23">
        <f>IFERROR(VLOOKUP(C536,PlayingTime!$B$1:$T$1001,MATCH("Min",PlayingTime!$B$2:$T$2,0),0),0)</f>
        <v>0</v>
      </c>
      <c r="K536" s="23">
        <f>IFERROR(VLOOKUP(D536,PlayingTime!$B$1:$T$1001,MATCH("Min",PlayingTime!$B$2:$T$2,0),0),0)</f>
        <v>0</v>
      </c>
      <c r="L536" s="93">
        <f>IFERROR(VLOOKUP($E536,OLD!$Q$1:$DZ$1000,MATCH("minutes",OLD!$Q$1:$DZ$1,0),0),0)</f>
        <v>0</v>
      </c>
      <c r="M536" s="22">
        <f>IFERROR(VLOOKUP(A536,#REF!,MATCH("xG",#REF!,0),0),0)</f>
        <v>0</v>
      </c>
      <c r="N536" s="22">
        <f>IFERROR(VLOOKUP(B536,#REF!,MATCH("xG",#REF!,0),0),0)</f>
        <v>0</v>
      </c>
      <c r="O536" s="22">
        <f>IFERROR(VLOOKUP(C536,#REF!,MATCH("xG",#REF!,0),0),0)</f>
        <v>0</v>
      </c>
      <c r="P536" s="22">
        <f>IFERROR(VLOOKUP(D536,#REF!,MATCH("xG",#REF!,0),0),0)</f>
        <v>0</v>
      </c>
      <c r="Q536" s="92">
        <f>IFERROR(VLOOKUP($E536,OLD!$Q$1:$DZ$1000,MATCH("expected_goals",OLD!$Q$1:$DZ$1,0),0),0)</f>
        <v>0</v>
      </c>
      <c r="R536" s="22">
        <f>IFERROR(VLOOKUP(A536,#REF!,MATCH("xAG",#REF!,0),0),0)</f>
        <v>0</v>
      </c>
      <c r="S536" s="22">
        <f>IFERROR(VLOOKUP(B536,#REF!,MATCH("xAG",#REF!,0),0),0)</f>
        <v>0</v>
      </c>
      <c r="T536" s="22">
        <f>IFERROR(VLOOKUP(C536,#REF!,MATCH("xAG",#REF!,0),0),0)</f>
        <v>0</v>
      </c>
      <c r="U536" s="22">
        <f>IFERROR(VLOOKUP(D536,#REF!,MATCH("xAG",#REF!,0),0),0)</f>
        <v>0</v>
      </c>
      <c r="V536" s="92">
        <f>IFERROR(VLOOKUP($E536,OLD!$Q$1:$DZ$1000,MATCH("expected_assists",OLD!$Q$1:$DZ$1,0),0),0)</f>
        <v>0</v>
      </c>
      <c r="W536" s="93">
        <f>IFERROR(VLOOKUP($E536,OLD!$Q$1:$DZ$1000,MATCH("total_points",OLD!$Q$1:$DZ$1,0),0),0)</f>
        <v>0</v>
      </c>
      <c r="X536" s="27" t="str">
        <f>IFERROR(VLOOKUP(E536,OLD!$Q$1:$BZ$1000,MATCH("defensive_contribution",OLD!$Q$1:$BZ$1,0),0),"")</f>
        <v/>
      </c>
      <c r="Z536" s="26" t="str">
        <f>API!O536&amp;" "&amp;API!Y536</f>
        <v>0 FALSE</v>
      </c>
      <c r="AA536" s="26">
        <f>API!AF536</f>
        <v>56</v>
      </c>
    </row>
    <row r="537" spans="1:27">
      <c r="A537" s="22" t="str">
        <f>IF([1]FINAL!A537=0,"",[1]FINAL!A537)</f>
        <v>Ben Johnson</v>
      </c>
      <c r="B537" s="22" t="str">
        <f>IF([1]FINAL!C537=0,"",[1]FINAL!C537)</f>
        <v>Johnson</v>
      </c>
      <c r="C537" s="22" t="str">
        <f>IF([1]FINAL!E537=0,"",[1]FINAL!E537)</f>
        <v/>
      </c>
      <c r="D537" s="22" t="str">
        <f>IF([1]FINAL!G537=0,"",[1]FINAL!G537)</f>
        <v/>
      </c>
      <c r="E537" s="85">
        <f>[1]FINAL!$AO537</f>
        <v>307</v>
      </c>
      <c r="F537" s="26" t="str">
        <f>[1]FINAL!$V537</f>
        <v>IPS</v>
      </c>
      <c r="G537" s="27">
        <f>IFERROR(VLOOKUP($F537,Table2!$B$1:$C$21,MATCH("MP",Table2!$B$1:$C$1,0),0),"")</f>
        <v>38</v>
      </c>
      <c r="H537" s="23">
        <f>IFERROR(VLOOKUP(A537,PlayingTime!$B$1:$T$1001,MATCH("Min",PlayingTime!$B$2:$T$2,0),0),0)</f>
        <v>847</v>
      </c>
      <c r="I537" s="23">
        <f>IFERROR(VLOOKUP(B537,PlayingTime!$B$1:$T$1001,MATCH("Min",PlayingTime!$B$2:$T$2,0),0),0)</f>
        <v>0</v>
      </c>
      <c r="J537" s="23">
        <f>IFERROR(VLOOKUP(C537,PlayingTime!$B$1:$T$1001,MATCH("Min",PlayingTime!$B$2:$T$2,0),0),0)</f>
        <v>0</v>
      </c>
      <c r="K537" s="23">
        <f>IFERROR(VLOOKUP(D537,PlayingTime!$B$1:$T$1001,MATCH("Min",PlayingTime!$B$2:$T$2,0),0),0)</f>
        <v>0</v>
      </c>
      <c r="L537" s="93">
        <f>IFERROR(VLOOKUP($E537,OLD!$Q$1:$DZ$1000,MATCH("minutes",OLD!$Q$1:$DZ$1,0),0),0)</f>
        <v>0</v>
      </c>
      <c r="M537" s="22">
        <f>IFERROR(VLOOKUP(A537,#REF!,MATCH("xG",#REF!,0),0),0)</f>
        <v>0</v>
      </c>
      <c r="N537" s="22">
        <f>IFERROR(VLOOKUP(B537,#REF!,MATCH("xG",#REF!,0),0),0)</f>
        <v>0</v>
      </c>
      <c r="O537" s="22">
        <f>IFERROR(VLOOKUP(C537,#REF!,MATCH("xG",#REF!,0),0),0)</f>
        <v>0</v>
      </c>
      <c r="P537" s="22">
        <f>IFERROR(VLOOKUP(D537,#REF!,MATCH("xG",#REF!,0),0),0)</f>
        <v>0</v>
      </c>
      <c r="Q537" s="92">
        <f>IFERROR(VLOOKUP($E537,OLD!$Q$1:$DZ$1000,MATCH("expected_goals",OLD!$Q$1:$DZ$1,0),0),0)</f>
        <v>0</v>
      </c>
      <c r="R537" s="22">
        <f>IFERROR(VLOOKUP(A537,#REF!,MATCH("xAG",#REF!,0),0),0)</f>
        <v>0</v>
      </c>
      <c r="S537" s="22">
        <f>IFERROR(VLOOKUP(B537,#REF!,MATCH("xAG",#REF!,0),0),0)</f>
        <v>0</v>
      </c>
      <c r="T537" s="22">
        <f>IFERROR(VLOOKUP(C537,#REF!,MATCH("xAG",#REF!,0),0),0)</f>
        <v>0</v>
      </c>
      <c r="U537" s="22">
        <f>IFERROR(VLOOKUP(D537,#REF!,MATCH("xAG",#REF!,0),0),0)</f>
        <v>0</v>
      </c>
      <c r="V537" s="92">
        <f>IFERROR(VLOOKUP($E537,OLD!$Q$1:$DZ$1000,MATCH("expected_assists",OLD!$Q$1:$DZ$1,0),0),0)</f>
        <v>0</v>
      </c>
      <c r="W537" s="93">
        <f>IFERROR(VLOOKUP($E537,OLD!$Q$1:$DZ$1000,MATCH("total_points",OLD!$Q$1:$DZ$1,0),0),0)</f>
        <v>0</v>
      </c>
      <c r="X537" s="27" t="str">
        <f>IFERROR(VLOOKUP(E537,OLD!$Q$1:$BZ$1000,MATCH("defensive_contribution",OLD!$Q$1:$BZ$1,0),0),"")</f>
        <v/>
      </c>
      <c r="Z537" s="26" t="str">
        <f>API!O537&amp;" "&amp;API!Y537</f>
        <v>0 FALSE</v>
      </c>
      <c r="AA537" s="26">
        <f>API!AF537</f>
        <v>56</v>
      </c>
    </row>
    <row r="538" spans="1:27">
      <c r="A538" s="22" t="str">
        <f>IF([1]FINAL!A538=0,"",[1]FINAL!A538)</f>
        <v>Darnell Furlong</v>
      </c>
      <c r="B538" s="22" t="str">
        <f>IF([1]FINAL!C538=0,"",[1]FINAL!C538)</f>
        <v>Furlong</v>
      </c>
      <c r="C538" s="22" t="str">
        <f>IF([1]FINAL!E538=0,"",[1]FINAL!E538)</f>
        <v/>
      </c>
      <c r="D538" s="22" t="str">
        <f>IF([1]FINAL!G538=0,"",[1]FINAL!G538)</f>
        <v/>
      </c>
      <c r="E538" s="85">
        <f>[1]FINAL!$AO538</f>
        <v>308</v>
      </c>
      <c r="F538" s="26" t="str">
        <f>[1]FINAL!$V538</f>
        <v>IPS</v>
      </c>
      <c r="G538" s="27">
        <f>IFERROR(VLOOKUP($F538,Table2!$B$1:$C$21,MATCH("MP",Table2!$B$1:$C$1,0),0),"")</f>
        <v>38</v>
      </c>
      <c r="H538" s="23">
        <f>IFERROR(VLOOKUP(A538,PlayingTime!$B$1:$T$1001,MATCH("Min",PlayingTime!$B$2:$T$2,0),0),0)</f>
        <v>3521</v>
      </c>
      <c r="I538" s="23">
        <f>IFERROR(VLOOKUP(B538,PlayingTime!$B$1:$T$1001,MATCH("Min",PlayingTime!$B$2:$T$2,0),0),0)</f>
        <v>0</v>
      </c>
      <c r="J538" s="23">
        <f>IFERROR(VLOOKUP(C538,PlayingTime!$B$1:$T$1001,MATCH("Min",PlayingTime!$B$2:$T$2,0),0),0)</f>
        <v>0</v>
      </c>
      <c r="K538" s="23">
        <f>IFERROR(VLOOKUP(D538,PlayingTime!$B$1:$T$1001,MATCH("Min",PlayingTime!$B$2:$T$2,0),0),0)</f>
        <v>0</v>
      </c>
      <c r="L538" s="93">
        <f>IFERROR(VLOOKUP($E538,OLD!$Q$1:$DZ$1000,MATCH("minutes",OLD!$Q$1:$DZ$1,0),0),0)</f>
        <v>0</v>
      </c>
      <c r="M538" s="22">
        <f>IFERROR(VLOOKUP(A538,#REF!,MATCH("xG",#REF!,0),0),0)</f>
        <v>0</v>
      </c>
      <c r="N538" s="22">
        <f>IFERROR(VLOOKUP(B538,#REF!,MATCH("xG",#REF!,0),0),0)</f>
        <v>0</v>
      </c>
      <c r="O538" s="22">
        <f>IFERROR(VLOOKUP(C538,#REF!,MATCH("xG",#REF!,0),0),0)</f>
        <v>0</v>
      </c>
      <c r="P538" s="22">
        <f>IFERROR(VLOOKUP(D538,#REF!,MATCH("xG",#REF!,0),0),0)</f>
        <v>0</v>
      </c>
      <c r="Q538" s="92">
        <f>IFERROR(VLOOKUP($E538,OLD!$Q$1:$DZ$1000,MATCH("expected_goals",OLD!$Q$1:$DZ$1,0),0),0)</f>
        <v>0</v>
      </c>
      <c r="R538" s="22">
        <f>IFERROR(VLOOKUP(A538,#REF!,MATCH("xAG",#REF!,0),0),0)</f>
        <v>0</v>
      </c>
      <c r="S538" s="22">
        <f>IFERROR(VLOOKUP(B538,#REF!,MATCH("xAG",#REF!,0),0),0)</f>
        <v>0</v>
      </c>
      <c r="T538" s="22">
        <f>IFERROR(VLOOKUP(C538,#REF!,MATCH("xAG",#REF!,0),0),0)</f>
        <v>0</v>
      </c>
      <c r="U538" s="22">
        <f>IFERROR(VLOOKUP(D538,#REF!,MATCH("xAG",#REF!,0),0),0)</f>
        <v>0</v>
      </c>
      <c r="V538" s="92">
        <f>IFERROR(VLOOKUP($E538,OLD!$Q$1:$DZ$1000,MATCH("expected_assists",OLD!$Q$1:$DZ$1,0),0),0)</f>
        <v>0</v>
      </c>
      <c r="W538" s="93">
        <f>IFERROR(VLOOKUP($E538,OLD!$Q$1:$DZ$1000,MATCH("total_points",OLD!$Q$1:$DZ$1,0),0),0)</f>
        <v>0</v>
      </c>
      <c r="X538" s="27" t="str">
        <f>IFERROR(VLOOKUP(E538,OLD!$Q$1:$BZ$1000,MATCH("defensive_contribution",OLD!$Q$1:$BZ$1,0),0),"")</f>
        <v/>
      </c>
      <c r="Z538" s="26" t="str">
        <f>API!O538&amp;" "&amp;API!Y538</f>
        <v>0 FALSE</v>
      </c>
      <c r="AA538" s="26">
        <f>API!AF538</f>
        <v>56</v>
      </c>
    </row>
    <row r="539" spans="1:27">
      <c r="A539" s="22" t="str">
        <f>IF([1]FINAL!A539=0,"",[1]FINAL!A539)</f>
        <v>John Egan</v>
      </c>
      <c r="B539" s="22" t="str">
        <f>IF([1]FINAL!C539=0,"",[1]FINAL!C539)</f>
        <v>Egan</v>
      </c>
      <c r="C539" s="22" t="str">
        <f>IF([1]FINAL!E539=0,"",[1]FINAL!E539)</f>
        <v/>
      </c>
      <c r="D539" s="22" t="str">
        <f>IF([1]FINAL!G539=0,"",[1]FINAL!G539)</f>
        <v/>
      </c>
      <c r="E539" s="85">
        <f>[1]FINAL!$AO539</f>
        <v>277</v>
      </c>
      <c r="F539" s="26" t="str">
        <f>[1]FINAL!$V539</f>
        <v>HUL</v>
      </c>
      <c r="G539" s="27">
        <f>IFERROR(VLOOKUP($F539,Table2!$B$1:$C$21,MATCH("MP",Table2!$B$1:$C$1,0),0),"")</f>
        <v>38</v>
      </c>
      <c r="H539" s="23">
        <f>IFERROR(VLOOKUP(A539,PlayingTime!$B$1:$T$1001,MATCH("Min",PlayingTime!$B$2:$T$2,0),0),0)</f>
        <v>3416</v>
      </c>
      <c r="I539" s="23">
        <f>IFERROR(VLOOKUP(B539,PlayingTime!$B$1:$T$1001,MATCH("Min",PlayingTime!$B$2:$T$2,0),0),0)</f>
        <v>0</v>
      </c>
      <c r="J539" s="23">
        <f>IFERROR(VLOOKUP(C539,PlayingTime!$B$1:$T$1001,MATCH("Min",PlayingTime!$B$2:$T$2,0),0),0)</f>
        <v>0</v>
      </c>
      <c r="K539" s="23">
        <f>IFERROR(VLOOKUP(D539,PlayingTime!$B$1:$T$1001,MATCH("Min",PlayingTime!$B$2:$T$2,0),0),0)</f>
        <v>0</v>
      </c>
      <c r="L539" s="93">
        <f>IFERROR(VLOOKUP($E539,OLD!$Q$1:$DZ$1000,MATCH("minutes",OLD!$Q$1:$DZ$1,0),0),0)</f>
        <v>0</v>
      </c>
      <c r="M539" s="22">
        <f>IFERROR(VLOOKUP(A539,#REF!,MATCH("xG",#REF!,0),0),0)</f>
        <v>0</v>
      </c>
      <c r="N539" s="22">
        <f>IFERROR(VLOOKUP(B539,#REF!,MATCH("xG",#REF!,0),0),0)</f>
        <v>0</v>
      </c>
      <c r="O539" s="22">
        <f>IFERROR(VLOOKUP(C539,#REF!,MATCH("xG",#REF!,0),0),0)</f>
        <v>0</v>
      </c>
      <c r="P539" s="22">
        <f>IFERROR(VLOOKUP(D539,#REF!,MATCH("xG",#REF!,0),0),0)</f>
        <v>0</v>
      </c>
      <c r="Q539" s="92">
        <f>IFERROR(VLOOKUP($E539,OLD!$Q$1:$DZ$1000,MATCH("expected_goals",OLD!$Q$1:$DZ$1,0),0),0)</f>
        <v>0</v>
      </c>
      <c r="R539" s="22">
        <f>IFERROR(VLOOKUP(A539,#REF!,MATCH("xAG",#REF!,0),0),0)</f>
        <v>0</v>
      </c>
      <c r="S539" s="22">
        <f>IFERROR(VLOOKUP(B539,#REF!,MATCH("xAG",#REF!,0),0),0)</f>
        <v>0</v>
      </c>
      <c r="T539" s="22">
        <f>IFERROR(VLOOKUP(C539,#REF!,MATCH("xAG",#REF!,0),0),0)</f>
        <v>0</v>
      </c>
      <c r="U539" s="22">
        <f>IFERROR(VLOOKUP(D539,#REF!,MATCH("xAG",#REF!,0),0),0)</f>
        <v>0</v>
      </c>
      <c r="V539" s="92">
        <f>IFERROR(VLOOKUP($E539,OLD!$Q$1:$DZ$1000,MATCH("expected_assists",OLD!$Q$1:$DZ$1,0),0),0)</f>
        <v>0</v>
      </c>
      <c r="W539" s="93">
        <f>IFERROR(VLOOKUP($E539,OLD!$Q$1:$DZ$1000,MATCH("total_points",OLD!$Q$1:$DZ$1,0),0),0)</f>
        <v>0</v>
      </c>
      <c r="X539" s="27" t="str">
        <f>IFERROR(VLOOKUP(E539,OLD!$Q$1:$BZ$1000,MATCH("defensive_contribution",OLD!$Q$1:$BZ$1,0),0),"")</f>
        <v/>
      </c>
      <c r="Z539" s="26" t="str">
        <f>API!O539&amp;" "&amp;API!Y539</f>
        <v>0 FALSE</v>
      </c>
      <c r="AA539" s="26">
        <f>API!AF539</f>
        <v>56</v>
      </c>
    </row>
    <row r="540" spans="1:27">
      <c r="A540" s="22" t="str">
        <f>IF([1]FINAL!A540=0,"",[1]FINAL!A540)</f>
        <v>Charlie Hughes</v>
      </c>
      <c r="B540" s="22" t="str">
        <f>IF([1]FINAL!C540=0,"",[1]FINAL!C540)</f>
        <v>Hughes</v>
      </c>
      <c r="C540" s="22" t="str">
        <f>IF([1]FINAL!E540=0,"",[1]FINAL!E540)</f>
        <v/>
      </c>
      <c r="D540" s="22" t="str">
        <f>IF([1]FINAL!G540=0,"",[1]FINAL!G540)</f>
        <v/>
      </c>
      <c r="E540" s="85">
        <f>[1]FINAL!$AO540</f>
        <v>278</v>
      </c>
      <c r="F540" s="26" t="str">
        <f>[1]FINAL!$V540</f>
        <v>HUL</v>
      </c>
      <c r="G540" s="27">
        <f>IFERROR(VLOOKUP($F540,Table2!$B$1:$C$21,MATCH("MP",Table2!$B$1:$C$1,0),0),"")</f>
        <v>38</v>
      </c>
      <c r="H540" s="23">
        <f>IFERROR(VLOOKUP(A540,PlayingTime!$B$1:$T$1001,MATCH("Min",PlayingTime!$B$2:$T$2,0),0),0)</f>
        <v>3189</v>
      </c>
      <c r="I540" s="23">
        <f>IFERROR(VLOOKUP(B540,PlayingTime!$B$1:$T$1001,MATCH("Min",PlayingTime!$B$2:$T$2,0),0),0)</f>
        <v>0</v>
      </c>
      <c r="J540" s="23">
        <f>IFERROR(VLOOKUP(C540,PlayingTime!$B$1:$T$1001,MATCH("Min",PlayingTime!$B$2:$T$2,0),0),0)</f>
        <v>0</v>
      </c>
      <c r="K540" s="23">
        <f>IFERROR(VLOOKUP(D540,PlayingTime!$B$1:$T$1001,MATCH("Min",PlayingTime!$B$2:$T$2,0),0),0)</f>
        <v>0</v>
      </c>
      <c r="L540" s="93">
        <f>IFERROR(VLOOKUP($E540,OLD!$Q$1:$DZ$1000,MATCH("minutes",OLD!$Q$1:$DZ$1,0),0),0)</f>
        <v>0</v>
      </c>
      <c r="M540" s="22">
        <f>IFERROR(VLOOKUP(A540,#REF!,MATCH("xG",#REF!,0),0),0)</f>
        <v>0</v>
      </c>
      <c r="N540" s="22">
        <f>IFERROR(VLOOKUP(B540,#REF!,MATCH("xG",#REF!,0),0),0)</f>
        <v>0</v>
      </c>
      <c r="O540" s="22">
        <f>IFERROR(VLOOKUP(C540,#REF!,MATCH("xG",#REF!,0),0),0)</f>
        <v>0</v>
      </c>
      <c r="P540" s="22">
        <f>IFERROR(VLOOKUP(D540,#REF!,MATCH("xG",#REF!,0),0),0)</f>
        <v>0</v>
      </c>
      <c r="Q540" s="92">
        <f>IFERROR(VLOOKUP($E540,OLD!$Q$1:$DZ$1000,MATCH("expected_goals",OLD!$Q$1:$DZ$1,0),0),0)</f>
        <v>0</v>
      </c>
      <c r="R540" s="22">
        <f>IFERROR(VLOOKUP(A540,#REF!,MATCH("xAG",#REF!,0),0),0)</f>
        <v>0</v>
      </c>
      <c r="S540" s="22">
        <f>IFERROR(VLOOKUP(B540,#REF!,MATCH("xAG",#REF!,0),0),0)</f>
        <v>0</v>
      </c>
      <c r="T540" s="22">
        <f>IFERROR(VLOOKUP(C540,#REF!,MATCH("xAG",#REF!,0),0),0)</f>
        <v>0</v>
      </c>
      <c r="U540" s="22">
        <f>IFERROR(VLOOKUP(D540,#REF!,MATCH("xAG",#REF!,0),0),0)</f>
        <v>0</v>
      </c>
      <c r="V540" s="92">
        <f>IFERROR(VLOOKUP($E540,OLD!$Q$1:$DZ$1000,MATCH("expected_assists",OLD!$Q$1:$DZ$1,0),0),0)</f>
        <v>0</v>
      </c>
      <c r="W540" s="93">
        <f>IFERROR(VLOOKUP($E540,OLD!$Q$1:$DZ$1000,MATCH("total_points",OLD!$Q$1:$DZ$1,0),0),0)</f>
        <v>0</v>
      </c>
      <c r="X540" s="27" t="str">
        <f>IFERROR(VLOOKUP(E540,OLD!$Q$1:$BZ$1000,MATCH("defensive_contribution",OLD!$Q$1:$BZ$1,0),0),"")</f>
        <v/>
      </c>
      <c r="Z540" s="26" t="str">
        <f>API!O540&amp;" "&amp;API!Y540</f>
        <v>0 FALSE</v>
      </c>
      <c r="AA540" s="26">
        <f>API!AF540</f>
        <v>56</v>
      </c>
    </row>
    <row r="541" spans="1:27">
      <c r="A541" s="22" t="str">
        <f>IF([1]FINAL!A541=0,"",[1]FINAL!A541)</f>
        <v>Semi Ajayi</v>
      </c>
      <c r="B541" s="22" t="str">
        <f>IF([1]FINAL!C541=0,"",[1]FINAL!C541)</f>
        <v>Ajayi</v>
      </c>
      <c r="C541" s="22" t="str">
        <f>IF([1]FINAL!E541=0,"",[1]FINAL!E541)</f>
        <v/>
      </c>
      <c r="D541" s="22" t="str">
        <f>IF([1]FINAL!G541=0,"",[1]FINAL!G541)</f>
        <v/>
      </c>
      <c r="E541" s="85">
        <f>[1]FINAL!$AO541</f>
        <v>279</v>
      </c>
      <c r="F541" s="26" t="str">
        <f>[1]FINAL!$V541</f>
        <v>HUL</v>
      </c>
      <c r="G541" s="27">
        <f>IFERROR(VLOOKUP($F541,Table2!$B$1:$C$21,MATCH("MP",Table2!$B$1:$C$1,0),0),"")</f>
        <v>38</v>
      </c>
      <c r="H541" s="23">
        <f>IFERROR(VLOOKUP(A541,PlayingTime!$B$1:$T$1001,MATCH("Min",PlayingTime!$B$2:$T$2,0),0),0)</f>
        <v>1656</v>
      </c>
      <c r="I541" s="23">
        <f>IFERROR(VLOOKUP(B541,PlayingTime!$B$1:$T$1001,MATCH("Min",PlayingTime!$B$2:$T$2,0),0),0)</f>
        <v>0</v>
      </c>
      <c r="J541" s="23">
        <f>IFERROR(VLOOKUP(C541,PlayingTime!$B$1:$T$1001,MATCH("Min",PlayingTime!$B$2:$T$2,0),0),0)</f>
        <v>0</v>
      </c>
      <c r="K541" s="23">
        <f>IFERROR(VLOOKUP(D541,PlayingTime!$B$1:$T$1001,MATCH("Min",PlayingTime!$B$2:$T$2,0),0),0)</f>
        <v>0</v>
      </c>
      <c r="L541" s="93">
        <f>IFERROR(VLOOKUP($E541,OLD!$Q$1:$DZ$1000,MATCH("minutes",OLD!$Q$1:$DZ$1,0),0),0)</f>
        <v>0</v>
      </c>
      <c r="M541" s="22">
        <f>IFERROR(VLOOKUP(A541,#REF!,MATCH("xG",#REF!,0),0),0)</f>
        <v>0</v>
      </c>
      <c r="N541" s="22">
        <f>IFERROR(VLOOKUP(B541,#REF!,MATCH("xG",#REF!,0),0),0)</f>
        <v>0</v>
      </c>
      <c r="O541" s="22">
        <f>IFERROR(VLOOKUP(C541,#REF!,MATCH("xG",#REF!,0),0),0)</f>
        <v>0</v>
      </c>
      <c r="P541" s="22">
        <f>IFERROR(VLOOKUP(D541,#REF!,MATCH("xG",#REF!,0),0),0)</f>
        <v>0</v>
      </c>
      <c r="Q541" s="92">
        <f>IFERROR(VLOOKUP($E541,OLD!$Q$1:$DZ$1000,MATCH("expected_goals",OLD!$Q$1:$DZ$1,0),0),0)</f>
        <v>0</v>
      </c>
      <c r="R541" s="22">
        <f>IFERROR(VLOOKUP(A541,#REF!,MATCH("xAG",#REF!,0),0),0)</f>
        <v>0</v>
      </c>
      <c r="S541" s="22">
        <f>IFERROR(VLOOKUP(B541,#REF!,MATCH("xAG",#REF!,0),0),0)</f>
        <v>0</v>
      </c>
      <c r="T541" s="22">
        <f>IFERROR(VLOOKUP(C541,#REF!,MATCH("xAG",#REF!,0),0),0)</f>
        <v>0</v>
      </c>
      <c r="U541" s="22">
        <f>IFERROR(VLOOKUP(D541,#REF!,MATCH("xAG",#REF!,0),0),0)</f>
        <v>0</v>
      </c>
      <c r="V541" s="92">
        <f>IFERROR(VLOOKUP($E541,OLD!$Q$1:$DZ$1000,MATCH("expected_assists",OLD!$Q$1:$DZ$1,0),0),0)</f>
        <v>0</v>
      </c>
      <c r="W541" s="93">
        <f>IFERROR(VLOOKUP($E541,OLD!$Q$1:$DZ$1000,MATCH("total_points",OLD!$Q$1:$DZ$1,0),0),0)</f>
        <v>0</v>
      </c>
      <c r="X541" s="27" t="str">
        <f>IFERROR(VLOOKUP(E541,OLD!$Q$1:$BZ$1000,MATCH("defensive_contribution",OLD!$Q$1:$BZ$1,0),0),"")</f>
        <v/>
      </c>
      <c r="Z541" s="26" t="str">
        <f>API!O541&amp;" "&amp;API!Y541</f>
        <v>0 FALSE</v>
      </c>
      <c r="AA541" s="26">
        <f>API!AF541</f>
        <v>56</v>
      </c>
    </row>
    <row r="542" spans="1:27">
      <c r="A542" s="22" t="str">
        <f>IF([1]FINAL!A542=0,"",[1]FINAL!A542)</f>
        <v>Lewie Coyle</v>
      </c>
      <c r="B542" s="22" t="str">
        <f>IF([1]FINAL!C542=0,"",[1]FINAL!C542)</f>
        <v>Coyle</v>
      </c>
      <c r="C542" s="22" t="str">
        <f>IF([1]FINAL!E542=0,"",[1]FINAL!E542)</f>
        <v/>
      </c>
      <c r="D542" s="22" t="str">
        <f>IF([1]FINAL!G542=0,"",[1]FINAL!G542)</f>
        <v/>
      </c>
      <c r="E542" s="85">
        <f>[1]FINAL!$AO542</f>
        <v>280</v>
      </c>
      <c r="F542" s="26" t="str">
        <f>[1]FINAL!$V542</f>
        <v>HUL</v>
      </c>
      <c r="G542" s="27">
        <f>IFERROR(VLOOKUP($F542,Table2!$B$1:$C$21,MATCH("MP",Table2!$B$1:$C$1,0),0),"")</f>
        <v>38</v>
      </c>
      <c r="H542" s="23">
        <f>IFERROR(VLOOKUP(A542,PlayingTime!$B$1:$T$1001,MATCH("Min",PlayingTime!$B$2:$T$2,0),0),0)</f>
        <v>3184</v>
      </c>
      <c r="I542" s="23">
        <f>IFERROR(VLOOKUP(B542,PlayingTime!$B$1:$T$1001,MATCH("Min",PlayingTime!$B$2:$T$2,0),0),0)</f>
        <v>0</v>
      </c>
      <c r="J542" s="23">
        <f>IFERROR(VLOOKUP(C542,PlayingTime!$B$1:$T$1001,MATCH("Min",PlayingTime!$B$2:$T$2,0),0),0)</f>
        <v>0</v>
      </c>
      <c r="K542" s="23">
        <f>IFERROR(VLOOKUP(D542,PlayingTime!$B$1:$T$1001,MATCH("Min",PlayingTime!$B$2:$T$2,0),0),0)</f>
        <v>0</v>
      </c>
      <c r="L542" s="93">
        <f>IFERROR(VLOOKUP($E542,OLD!$Q$1:$DZ$1000,MATCH("minutes",OLD!$Q$1:$DZ$1,0),0),0)</f>
        <v>0</v>
      </c>
      <c r="M542" s="22">
        <f>IFERROR(VLOOKUP(A542,#REF!,MATCH("xG",#REF!,0),0),0)</f>
        <v>0</v>
      </c>
      <c r="N542" s="22">
        <f>IFERROR(VLOOKUP(B542,#REF!,MATCH("xG",#REF!,0),0),0)</f>
        <v>0</v>
      </c>
      <c r="O542" s="22">
        <f>IFERROR(VLOOKUP(C542,#REF!,MATCH("xG",#REF!,0),0),0)</f>
        <v>0</v>
      </c>
      <c r="P542" s="22">
        <f>IFERROR(VLOOKUP(D542,#REF!,MATCH("xG",#REF!,0),0),0)</f>
        <v>0</v>
      </c>
      <c r="Q542" s="92">
        <f>IFERROR(VLOOKUP($E542,OLD!$Q$1:$DZ$1000,MATCH("expected_goals",OLD!$Q$1:$DZ$1,0),0),0)</f>
        <v>0</v>
      </c>
      <c r="R542" s="22">
        <f>IFERROR(VLOOKUP(A542,#REF!,MATCH("xAG",#REF!,0),0),0)</f>
        <v>0</v>
      </c>
      <c r="S542" s="22">
        <f>IFERROR(VLOOKUP(B542,#REF!,MATCH("xAG",#REF!,0),0),0)</f>
        <v>0</v>
      </c>
      <c r="T542" s="22">
        <f>IFERROR(VLOOKUP(C542,#REF!,MATCH("xAG",#REF!,0),0),0)</f>
        <v>0</v>
      </c>
      <c r="U542" s="22">
        <f>IFERROR(VLOOKUP(D542,#REF!,MATCH("xAG",#REF!,0),0),0)</f>
        <v>0</v>
      </c>
      <c r="V542" s="92">
        <f>IFERROR(VLOOKUP($E542,OLD!$Q$1:$DZ$1000,MATCH("expected_assists",OLD!$Q$1:$DZ$1,0),0),0)</f>
        <v>0</v>
      </c>
      <c r="W542" s="93">
        <f>IFERROR(VLOOKUP($E542,OLD!$Q$1:$DZ$1000,MATCH("total_points",OLD!$Q$1:$DZ$1,0),0),0)</f>
        <v>0</v>
      </c>
      <c r="X542" s="27" t="str">
        <f>IFERROR(VLOOKUP(E542,OLD!$Q$1:$BZ$1000,MATCH("defensive_contribution",OLD!$Q$1:$BZ$1,0),0),"")</f>
        <v/>
      </c>
      <c r="Z542" s="26" t="str">
        <f>API!O542&amp;" "&amp;API!Y542</f>
        <v>0 FALSE</v>
      </c>
      <c r="AA542" s="26">
        <f>API!AF542</f>
        <v>56</v>
      </c>
    </row>
    <row r="543" spans="1:27">
      <c r="A543" s="22" t="str">
        <f>IF([1]FINAL!A543=0,"",[1]FINAL!A543)</f>
        <v>Cody Drameh</v>
      </c>
      <c r="B543" s="22" t="str">
        <f>IF([1]FINAL!C543=0,"",[1]FINAL!C543)</f>
        <v>Drameh</v>
      </c>
      <c r="C543" s="22" t="str">
        <f>IF([1]FINAL!E543=0,"",[1]FINAL!E543)</f>
        <v/>
      </c>
      <c r="D543" s="22" t="str">
        <f>IF([1]FINAL!G543=0,"",[1]FINAL!G543)</f>
        <v/>
      </c>
      <c r="E543" s="85">
        <f>[1]FINAL!$AO543</f>
        <v>281</v>
      </c>
      <c r="F543" s="26" t="str">
        <f>[1]FINAL!$V543</f>
        <v>HUL</v>
      </c>
      <c r="G543" s="27">
        <f>IFERROR(VLOOKUP($F543,Table2!$B$1:$C$21,MATCH("MP",Table2!$B$1:$C$1,0),0),"")</f>
        <v>38</v>
      </c>
      <c r="H543" s="23">
        <f>IFERROR(VLOOKUP(A543,PlayingTime!$B$1:$T$1001,MATCH("Min",PlayingTime!$B$2:$T$2,0),0),0)</f>
        <v>1434</v>
      </c>
      <c r="I543" s="23">
        <f>IFERROR(VLOOKUP(B543,PlayingTime!$B$1:$T$1001,MATCH("Min",PlayingTime!$B$2:$T$2,0),0),0)</f>
        <v>0</v>
      </c>
      <c r="J543" s="23">
        <f>IFERROR(VLOOKUP(C543,PlayingTime!$B$1:$T$1001,MATCH("Min",PlayingTime!$B$2:$T$2,0),0),0)</f>
        <v>0</v>
      </c>
      <c r="K543" s="23">
        <f>IFERROR(VLOOKUP(D543,PlayingTime!$B$1:$T$1001,MATCH("Min",PlayingTime!$B$2:$T$2,0),0),0)</f>
        <v>0</v>
      </c>
      <c r="L543" s="93">
        <f>IFERROR(VLOOKUP($E543,OLD!$Q$1:$DZ$1000,MATCH("minutes",OLD!$Q$1:$DZ$1,0),0),0)</f>
        <v>0</v>
      </c>
      <c r="M543" s="22">
        <f>IFERROR(VLOOKUP(A543,#REF!,MATCH("xG",#REF!,0),0),0)</f>
        <v>0</v>
      </c>
      <c r="N543" s="22">
        <f>IFERROR(VLOOKUP(B543,#REF!,MATCH("xG",#REF!,0),0),0)</f>
        <v>0</v>
      </c>
      <c r="O543" s="22">
        <f>IFERROR(VLOOKUP(C543,#REF!,MATCH("xG",#REF!,0),0),0)</f>
        <v>0</v>
      </c>
      <c r="P543" s="22">
        <f>IFERROR(VLOOKUP(D543,#REF!,MATCH("xG",#REF!,0),0),0)</f>
        <v>0</v>
      </c>
      <c r="Q543" s="92">
        <f>IFERROR(VLOOKUP($E543,OLD!$Q$1:$DZ$1000,MATCH("expected_goals",OLD!$Q$1:$DZ$1,0),0),0)</f>
        <v>0</v>
      </c>
      <c r="R543" s="22">
        <f>IFERROR(VLOOKUP(A543,#REF!,MATCH("xAG",#REF!,0),0),0)</f>
        <v>0</v>
      </c>
      <c r="S543" s="22">
        <f>IFERROR(VLOOKUP(B543,#REF!,MATCH("xAG",#REF!,0),0),0)</f>
        <v>0</v>
      </c>
      <c r="T543" s="22">
        <f>IFERROR(VLOOKUP(C543,#REF!,MATCH("xAG",#REF!,0),0),0)</f>
        <v>0</v>
      </c>
      <c r="U543" s="22">
        <f>IFERROR(VLOOKUP(D543,#REF!,MATCH("xAG",#REF!,0),0),0)</f>
        <v>0</v>
      </c>
      <c r="V543" s="92">
        <f>IFERROR(VLOOKUP($E543,OLD!$Q$1:$DZ$1000,MATCH("expected_assists",OLD!$Q$1:$DZ$1,0),0),0)</f>
        <v>0</v>
      </c>
      <c r="W543" s="93">
        <f>IFERROR(VLOOKUP($E543,OLD!$Q$1:$DZ$1000,MATCH("total_points",OLD!$Q$1:$DZ$1,0),0),0)</f>
        <v>0</v>
      </c>
      <c r="X543" s="27" t="str">
        <f>IFERROR(VLOOKUP(E543,OLD!$Q$1:$BZ$1000,MATCH("defensive_contribution",OLD!$Q$1:$BZ$1,0),0),"")</f>
        <v/>
      </c>
      <c r="Z543" s="26" t="str">
        <f>API!O543&amp;" "&amp;API!Y543</f>
        <v>0 FALSE</v>
      </c>
      <c r="AA543" s="26">
        <f>API!AF543</f>
        <v>56</v>
      </c>
    </row>
    <row r="544" spans="1:27">
      <c r="A544" s="22" t="str">
        <f>IF([1]FINAL!A544=0,"",[1]FINAL!A544)</f>
        <v>Ryan Giles</v>
      </c>
      <c r="B544" s="22" t="str">
        <f>IF([1]FINAL!C544=0,"",[1]FINAL!C544)</f>
        <v>Giles</v>
      </c>
      <c r="C544" s="22" t="str">
        <f>IF([1]FINAL!E544=0,"",[1]FINAL!E544)</f>
        <v/>
      </c>
      <c r="D544" s="22" t="str">
        <f>IF([1]FINAL!G544=0,"",[1]FINAL!G544)</f>
        <v/>
      </c>
      <c r="E544" s="85">
        <f>[1]FINAL!$AO544</f>
        <v>282</v>
      </c>
      <c r="F544" s="26" t="str">
        <f>[1]FINAL!$V544</f>
        <v>HUL</v>
      </c>
      <c r="G544" s="27">
        <f>IFERROR(VLOOKUP($F544,Table2!$B$1:$C$21,MATCH("MP",Table2!$B$1:$C$1,0),0),"")</f>
        <v>38</v>
      </c>
      <c r="H544" s="23">
        <f>IFERROR(VLOOKUP(A544,PlayingTime!$B$1:$T$1001,MATCH("Min",PlayingTime!$B$2:$T$2,0),0),0)</f>
        <v>2481</v>
      </c>
      <c r="I544" s="23">
        <f>IFERROR(VLOOKUP(B544,PlayingTime!$B$1:$T$1001,MATCH("Min",PlayingTime!$B$2:$T$2,0),0),0)</f>
        <v>0</v>
      </c>
      <c r="J544" s="23">
        <f>IFERROR(VLOOKUP(C544,PlayingTime!$B$1:$T$1001,MATCH("Min",PlayingTime!$B$2:$T$2,0),0),0)</f>
        <v>0</v>
      </c>
      <c r="K544" s="23">
        <f>IFERROR(VLOOKUP(D544,PlayingTime!$B$1:$T$1001,MATCH("Min",PlayingTime!$B$2:$T$2,0),0),0)</f>
        <v>0</v>
      </c>
      <c r="L544" s="93">
        <f>IFERROR(VLOOKUP($E544,OLD!$Q$1:$DZ$1000,MATCH("minutes",OLD!$Q$1:$DZ$1,0),0),0)</f>
        <v>0</v>
      </c>
      <c r="M544" s="22">
        <f>IFERROR(VLOOKUP(A544,#REF!,MATCH("xG",#REF!,0),0),0)</f>
        <v>0</v>
      </c>
      <c r="N544" s="22">
        <f>IFERROR(VLOOKUP(B544,#REF!,MATCH("xG",#REF!,0),0),0)</f>
        <v>0</v>
      </c>
      <c r="O544" s="22">
        <f>IFERROR(VLOOKUP(C544,#REF!,MATCH("xG",#REF!,0),0),0)</f>
        <v>0</v>
      </c>
      <c r="P544" s="22">
        <f>IFERROR(VLOOKUP(D544,#REF!,MATCH("xG",#REF!,0),0),0)</f>
        <v>0</v>
      </c>
      <c r="Q544" s="92">
        <f>IFERROR(VLOOKUP($E544,OLD!$Q$1:$DZ$1000,MATCH("expected_goals",OLD!$Q$1:$DZ$1,0),0),0)</f>
        <v>0</v>
      </c>
      <c r="R544" s="22">
        <f>IFERROR(VLOOKUP(A544,#REF!,MATCH("xAG",#REF!,0),0),0)</f>
        <v>0</v>
      </c>
      <c r="S544" s="22">
        <f>IFERROR(VLOOKUP(B544,#REF!,MATCH("xAG",#REF!,0),0),0)</f>
        <v>0</v>
      </c>
      <c r="T544" s="22">
        <f>IFERROR(VLOOKUP(C544,#REF!,MATCH("xAG",#REF!,0),0),0)</f>
        <v>0</v>
      </c>
      <c r="U544" s="22">
        <f>IFERROR(VLOOKUP(D544,#REF!,MATCH("xAG",#REF!,0),0),0)</f>
        <v>0</v>
      </c>
      <c r="V544" s="92">
        <f>IFERROR(VLOOKUP($E544,OLD!$Q$1:$DZ$1000,MATCH("expected_assists",OLD!$Q$1:$DZ$1,0),0),0)</f>
        <v>0</v>
      </c>
      <c r="W544" s="93">
        <f>IFERROR(VLOOKUP($E544,OLD!$Q$1:$DZ$1000,MATCH("total_points",OLD!$Q$1:$DZ$1,0),0),0)</f>
        <v>0</v>
      </c>
      <c r="X544" s="27" t="str">
        <f>IFERROR(VLOOKUP(E544,OLD!$Q$1:$BZ$1000,MATCH("defensive_contribution",OLD!$Q$1:$BZ$1,0),0),"")</f>
        <v/>
      </c>
      <c r="Z544" s="26" t="str">
        <f>API!O544&amp;" "&amp;API!Y544</f>
        <v>0 FALSE</v>
      </c>
      <c r="AA544" s="26">
        <f>API!AF544</f>
        <v>56</v>
      </c>
    </row>
    <row r="545" spans="1:27">
      <c r="A545" s="22" t="str">
        <f>IF([1]FINAL!A545=0,"",[1]FINAL!A545)</f>
        <v>Matty Jacob</v>
      </c>
      <c r="B545" s="22" t="str">
        <f>IF([1]FINAL!C545=0,"",[1]FINAL!C545)</f>
        <v>Jacob</v>
      </c>
      <c r="C545" s="22" t="str">
        <f>IF([1]FINAL!E545=0,"",[1]FINAL!E545)</f>
        <v/>
      </c>
      <c r="D545" s="22" t="str">
        <f>IF([1]FINAL!G545=0,"",[1]FINAL!G545)</f>
        <v/>
      </c>
      <c r="E545" s="85">
        <f>[1]FINAL!$AO545</f>
        <v>283</v>
      </c>
      <c r="F545" s="26" t="str">
        <f>[1]FINAL!$V545</f>
        <v>HUL</v>
      </c>
      <c r="G545" s="27">
        <f>IFERROR(VLOOKUP($F545,Table2!$B$1:$C$21,MATCH("MP",Table2!$B$1:$C$1,0),0),"")</f>
        <v>38</v>
      </c>
      <c r="H545" s="23">
        <f>IFERROR(VLOOKUP(A545,PlayingTime!$B$1:$T$1001,MATCH("Min",PlayingTime!$B$2:$T$2,0),0),0)</f>
        <v>176</v>
      </c>
      <c r="I545" s="23">
        <f>IFERROR(VLOOKUP(B545,PlayingTime!$B$1:$T$1001,MATCH("Min",PlayingTime!$B$2:$T$2,0),0),0)</f>
        <v>0</v>
      </c>
      <c r="J545" s="23">
        <f>IFERROR(VLOOKUP(C545,PlayingTime!$B$1:$T$1001,MATCH("Min",PlayingTime!$B$2:$T$2,0),0),0)</f>
        <v>0</v>
      </c>
      <c r="K545" s="23">
        <f>IFERROR(VLOOKUP(D545,PlayingTime!$B$1:$T$1001,MATCH("Min",PlayingTime!$B$2:$T$2,0),0),0)</f>
        <v>0</v>
      </c>
      <c r="L545" s="93">
        <f>IFERROR(VLOOKUP($E545,OLD!$Q$1:$DZ$1000,MATCH("minutes",OLD!$Q$1:$DZ$1,0),0),0)</f>
        <v>0</v>
      </c>
      <c r="M545" s="22">
        <f>IFERROR(VLOOKUP(A545,#REF!,MATCH("xG",#REF!,0),0),0)</f>
        <v>0</v>
      </c>
      <c r="N545" s="22">
        <f>IFERROR(VLOOKUP(B545,#REF!,MATCH("xG",#REF!,0),0),0)</f>
        <v>0</v>
      </c>
      <c r="O545" s="22">
        <f>IFERROR(VLOOKUP(C545,#REF!,MATCH("xG",#REF!,0),0),0)</f>
        <v>0</v>
      </c>
      <c r="P545" s="22">
        <f>IFERROR(VLOOKUP(D545,#REF!,MATCH("xG",#REF!,0),0),0)</f>
        <v>0</v>
      </c>
      <c r="Q545" s="92">
        <f>IFERROR(VLOOKUP($E545,OLD!$Q$1:$DZ$1000,MATCH("expected_goals",OLD!$Q$1:$DZ$1,0),0),0)</f>
        <v>0</v>
      </c>
      <c r="R545" s="22">
        <f>IFERROR(VLOOKUP(A545,#REF!,MATCH("xAG",#REF!,0),0),0)</f>
        <v>0</v>
      </c>
      <c r="S545" s="22">
        <f>IFERROR(VLOOKUP(B545,#REF!,MATCH("xAG",#REF!,0),0),0)</f>
        <v>0</v>
      </c>
      <c r="T545" s="22">
        <f>IFERROR(VLOOKUP(C545,#REF!,MATCH("xAG",#REF!,0),0),0)</f>
        <v>0</v>
      </c>
      <c r="U545" s="22">
        <f>IFERROR(VLOOKUP(D545,#REF!,MATCH("xAG",#REF!,0),0),0)</f>
        <v>0</v>
      </c>
      <c r="V545" s="92">
        <f>IFERROR(VLOOKUP($E545,OLD!$Q$1:$DZ$1000,MATCH("expected_assists",OLD!$Q$1:$DZ$1,0),0),0)</f>
        <v>0</v>
      </c>
      <c r="W545" s="93">
        <f>IFERROR(VLOOKUP($E545,OLD!$Q$1:$DZ$1000,MATCH("total_points",OLD!$Q$1:$DZ$1,0),0),0)</f>
        <v>0</v>
      </c>
      <c r="X545" s="27" t="str">
        <f>IFERROR(VLOOKUP(E545,OLD!$Q$1:$BZ$1000,MATCH("defensive_contribution",OLD!$Q$1:$BZ$1,0),0),"")</f>
        <v/>
      </c>
      <c r="Z545" s="26" t="str">
        <f>API!O545&amp;" "&amp;API!Y545</f>
        <v>0 FALSE</v>
      </c>
      <c r="AA545" s="26">
        <f>API!AF545</f>
        <v>56</v>
      </c>
    </row>
    <row r="546" spans="1:27">
      <c r="A546" s="22" t="str">
        <f>IF([1]FINAL!A546=0,"",[1]FINAL!A546)</f>
        <v>Cathal McCarthy</v>
      </c>
      <c r="B546" s="22" t="str">
        <f>IF([1]FINAL!C546=0,"",[1]FINAL!C546)</f>
        <v>McCarthy</v>
      </c>
      <c r="C546" s="22" t="str">
        <f>IF([1]FINAL!E546=0,"",[1]FINAL!E546)</f>
        <v/>
      </c>
      <c r="D546" s="22" t="str">
        <f>IF([1]FINAL!G546=0,"",[1]FINAL!G546)</f>
        <v/>
      </c>
      <c r="E546" s="85">
        <f>[1]FINAL!$AO546</f>
        <v>284</v>
      </c>
      <c r="F546" s="26" t="str">
        <f>[1]FINAL!$V546</f>
        <v>HUL</v>
      </c>
      <c r="G546" s="27">
        <f>IFERROR(VLOOKUP($F546,Table2!$B$1:$C$21,MATCH("MP",Table2!$B$1:$C$1,0),0),"")</f>
        <v>38</v>
      </c>
      <c r="H546" s="23">
        <f>IFERROR(VLOOKUP(A546,PlayingTime!$B$1:$T$1001,MATCH("Min",PlayingTime!$B$2:$T$2,0),0),0)</f>
        <v>232</v>
      </c>
      <c r="I546" s="23">
        <f>IFERROR(VLOOKUP(B546,PlayingTime!$B$1:$T$1001,MATCH("Min",PlayingTime!$B$2:$T$2,0),0),0)</f>
        <v>0</v>
      </c>
      <c r="J546" s="23">
        <f>IFERROR(VLOOKUP(C546,PlayingTime!$B$1:$T$1001,MATCH("Min",PlayingTime!$B$2:$T$2,0),0),0)</f>
        <v>0</v>
      </c>
      <c r="K546" s="23">
        <f>IFERROR(VLOOKUP(D546,PlayingTime!$B$1:$T$1001,MATCH("Min",PlayingTime!$B$2:$T$2,0),0),0)</f>
        <v>0</v>
      </c>
      <c r="L546" s="93">
        <f>IFERROR(VLOOKUP($E546,OLD!$Q$1:$DZ$1000,MATCH("minutes",OLD!$Q$1:$DZ$1,0),0),0)</f>
        <v>0</v>
      </c>
      <c r="M546" s="22">
        <f>IFERROR(VLOOKUP(A546,#REF!,MATCH("xG",#REF!,0),0),0)</f>
        <v>0</v>
      </c>
      <c r="N546" s="22">
        <f>IFERROR(VLOOKUP(B546,#REF!,MATCH("xG",#REF!,0),0),0)</f>
        <v>0</v>
      </c>
      <c r="O546" s="22">
        <f>IFERROR(VLOOKUP(C546,#REF!,MATCH("xG",#REF!,0),0),0)</f>
        <v>0</v>
      </c>
      <c r="P546" s="22">
        <f>IFERROR(VLOOKUP(D546,#REF!,MATCH("xG",#REF!,0),0),0)</f>
        <v>0</v>
      </c>
      <c r="Q546" s="92">
        <f>IFERROR(VLOOKUP($E546,OLD!$Q$1:$DZ$1000,MATCH("expected_goals",OLD!$Q$1:$DZ$1,0),0),0)</f>
        <v>0</v>
      </c>
      <c r="R546" s="22">
        <f>IFERROR(VLOOKUP(A546,#REF!,MATCH("xAG",#REF!,0),0),0)</f>
        <v>0</v>
      </c>
      <c r="S546" s="22">
        <f>IFERROR(VLOOKUP(B546,#REF!,MATCH("xAG",#REF!,0),0),0)</f>
        <v>0</v>
      </c>
      <c r="T546" s="22">
        <f>IFERROR(VLOOKUP(C546,#REF!,MATCH("xAG",#REF!,0),0),0)</f>
        <v>0</v>
      </c>
      <c r="U546" s="22">
        <f>IFERROR(VLOOKUP(D546,#REF!,MATCH("xAG",#REF!,0),0),0)</f>
        <v>0</v>
      </c>
      <c r="V546" s="92">
        <f>IFERROR(VLOOKUP($E546,OLD!$Q$1:$DZ$1000,MATCH("expected_assists",OLD!$Q$1:$DZ$1,0),0),0)</f>
        <v>0</v>
      </c>
      <c r="W546" s="93">
        <f>IFERROR(VLOOKUP($E546,OLD!$Q$1:$DZ$1000,MATCH("total_points",OLD!$Q$1:$DZ$1,0),0),0)</f>
        <v>0</v>
      </c>
      <c r="X546" s="27" t="str">
        <f>IFERROR(VLOOKUP(E546,OLD!$Q$1:$BZ$1000,MATCH("defensive_contribution",OLD!$Q$1:$BZ$1,0),0),"")</f>
        <v/>
      </c>
      <c r="Z546" s="26" t="str">
        <f>API!O546&amp;" "&amp;API!Y546</f>
        <v>0 FALSE</v>
      </c>
      <c r="AA546" s="26">
        <f>API!AF546</f>
        <v>56</v>
      </c>
    </row>
    <row r="547" spans="1:27">
      <c r="A547" s="22" t="str">
        <f>IF([1]FINAL!A547=0,"",[1]FINAL!A547)</f>
        <v>Paddy McNair</v>
      </c>
      <c r="B547" s="22" t="str">
        <f>IF([1]FINAL!C547=0,"",[1]FINAL!C547)</f>
        <v>McNair</v>
      </c>
      <c r="C547" s="22" t="str">
        <f>IF([1]FINAL!E547=0,"",[1]FINAL!E547)</f>
        <v/>
      </c>
      <c r="D547" s="22" t="str">
        <f>IF([1]FINAL!G547=0,"",[1]FINAL!G547)</f>
        <v/>
      </c>
      <c r="E547" s="85">
        <f>[1]FINAL!$AO547</f>
        <v>285</v>
      </c>
      <c r="F547" s="26" t="str">
        <f>[1]FINAL!$V547</f>
        <v>HUL</v>
      </c>
      <c r="G547" s="27">
        <f>IFERROR(VLOOKUP($F547,Table2!$B$1:$C$21,MATCH("MP",Table2!$B$1:$C$1,0),0),"")</f>
        <v>38</v>
      </c>
      <c r="H547" s="23">
        <f>IFERROR(VLOOKUP(A547,PlayingTime!$B$1:$T$1001,MATCH("Min",PlayingTime!$B$2:$T$2,0),0),0)</f>
        <v>707</v>
      </c>
      <c r="I547" s="23">
        <f>IFERROR(VLOOKUP(B547,PlayingTime!$B$1:$T$1001,MATCH("Min",PlayingTime!$B$2:$T$2,0),0),0)</f>
        <v>0</v>
      </c>
      <c r="J547" s="23">
        <f>IFERROR(VLOOKUP(C547,PlayingTime!$B$1:$T$1001,MATCH("Min",PlayingTime!$B$2:$T$2,0),0),0)</f>
        <v>0</v>
      </c>
      <c r="K547" s="23">
        <f>IFERROR(VLOOKUP(D547,PlayingTime!$B$1:$T$1001,MATCH("Min",PlayingTime!$B$2:$T$2,0),0),0)</f>
        <v>0</v>
      </c>
      <c r="L547" s="93">
        <f>IFERROR(VLOOKUP($E547,OLD!$Q$1:$DZ$1000,MATCH("minutes",OLD!$Q$1:$DZ$1,0),0),0)</f>
        <v>0</v>
      </c>
      <c r="M547" s="22">
        <f>IFERROR(VLOOKUP(A547,#REF!,MATCH("xG",#REF!,0),0),0)</f>
        <v>0</v>
      </c>
      <c r="N547" s="22">
        <f>IFERROR(VLOOKUP(B547,#REF!,MATCH("xG",#REF!,0),0),0)</f>
        <v>0</v>
      </c>
      <c r="O547" s="22">
        <f>IFERROR(VLOOKUP(C547,#REF!,MATCH("xG",#REF!,0),0),0)</f>
        <v>0</v>
      </c>
      <c r="P547" s="22">
        <f>IFERROR(VLOOKUP(D547,#REF!,MATCH("xG",#REF!,0),0),0)</f>
        <v>0</v>
      </c>
      <c r="Q547" s="92">
        <f>IFERROR(VLOOKUP($E547,OLD!$Q$1:$DZ$1000,MATCH("expected_goals",OLD!$Q$1:$DZ$1,0),0),0)</f>
        <v>0</v>
      </c>
      <c r="R547" s="22">
        <f>IFERROR(VLOOKUP(A547,#REF!,MATCH("xAG",#REF!,0),0),0)</f>
        <v>0</v>
      </c>
      <c r="S547" s="22">
        <f>IFERROR(VLOOKUP(B547,#REF!,MATCH("xAG",#REF!,0),0),0)</f>
        <v>0</v>
      </c>
      <c r="T547" s="22">
        <f>IFERROR(VLOOKUP(C547,#REF!,MATCH("xAG",#REF!,0),0),0)</f>
        <v>0</v>
      </c>
      <c r="U547" s="22">
        <f>IFERROR(VLOOKUP(D547,#REF!,MATCH("xAG",#REF!,0),0),0)</f>
        <v>0</v>
      </c>
      <c r="V547" s="92">
        <f>IFERROR(VLOOKUP($E547,OLD!$Q$1:$DZ$1000,MATCH("expected_assists",OLD!$Q$1:$DZ$1,0),0),0)</f>
        <v>0</v>
      </c>
      <c r="W547" s="93">
        <f>IFERROR(VLOOKUP($E547,OLD!$Q$1:$DZ$1000,MATCH("total_points",OLD!$Q$1:$DZ$1,0),0),0)</f>
        <v>0</v>
      </c>
      <c r="X547" s="27" t="str">
        <f>IFERROR(VLOOKUP(E547,OLD!$Q$1:$BZ$1000,MATCH("defensive_contribution",OLD!$Q$1:$BZ$1,0),0),"")</f>
        <v/>
      </c>
      <c r="Z547" s="26" t="str">
        <f>API!O547&amp;" "&amp;API!Y547</f>
        <v>0 FALSE</v>
      </c>
      <c r="AA547" s="26">
        <f>API!AF547</f>
        <v>56</v>
      </c>
    </row>
    <row r="548" spans="1:27">
      <c r="A548" s="22" t="str">
        <f>IF([1]FINAL!A548=0,"",[1]FINAL!A548)</f>
        <v>Adam Aznou</v>
      </c>
      <c r="B548" s="22" t="str">
        <f>IF([1]FINAL!C548=0,"",[1]FINAL!C548)</f>
        <v>Aznou</v>
      </c>
      <c r="C548" s="22" t="str">
        <f>IF([1]FINAL!E548=0,"",[1]FINAL!E548)</f>
        <v/>
      </c>
      <c r="D548" s="22" t="str">
        <f>IF([1]FINAL!G548=0,"",[1]FINAL!G548)</f>
        <v/>
      </c>
      <c r="E548" s="85">
        <f>[1]FINAL!$AO548</f>
        <v>235</v>
      </c>
      <c r="F548" s="26" t="str">
        <f>[1]FINAL!$V548</f>
        <v>EVE</v>
      </c>
      <c r="G548" s="27">
        <f>IFERROR(VLOOKUP($F548,Table2!$B$1:$C$21,MATCH("MP",Table2!$B$1:$C$1,0),0),"")</f>
        <v>38</v>
      </c>
      <c r="H548" s="23">
        <f>IFERROR(VLOOKUP(A548,PlayingTime!$B$1:$T$1001,MATCH("Min",PlayingTime!$B$2:$T$2,0),0),0)</f>
        <v>0</v>
      </c>
      <c r="I548" s="23">
        <f>IFERROR(VLOOKUP(B548,PlayingTime!$B$1:$T$1001,MATCH("Min",PlayingTime!$B$2:$T$2,0),0),0)</f>
        <v>0</v>
      </c>
      <c r="J548" s="23">
        <f>IFERROR(VLOOKUP(C548,PlayingTime!$B$1:$T$1001,MATCH("Min",PlayingTime!$B$2:$T$2,0),0),0)</f>
        <v>0</v>
      </c>
      <c r="K548" s="23">
        <f>IFERROR(VLOOKUP(D548,PlayingTime!$B$1:$T$1001,MATCH("Min",PlayingTime!$B$2:$T$2,0),0),0)</f>
        <v>0</v>
      </c>
      <c r="L548" s="93">
        <f>IFERROR(VLOOKUP($E548,OLD!$Q$1:$DZ$1000,MATCH("minutes",OLD!$Q$1:$DZ$1,0),0),0)</f>
        <v>0</v>
      </c>
      <c r="M548" s="22">
        <f>IFERROR(VLOOKUP(A548,#REF!,MATCH("xG",#REF!,0),0),0)</f>
        <v>0</v>
      </c>
      <c r="N548" s="22">
        <f>IFERROR(VLOOKUP(B548,#REF!,MATCH("xG",#REF!,0),0),0)</f>
        <v>0</v>
      </c>
      <c r="O548" s="22">
        <f>IFERROR(VLOOKUP(C548,#REF!,MATCH("xG",#REF!,0),0),0)</f>
        <v>0</v>
      </c>
      <c r="P548" s="22">
        <f>IFERROR(VLOOKUP(D548,#REF!,MATCH("xG",#REF!,0),0),0)</f>
        <v>0</v>
      </c>
      <c r="Q548" s="92">
        <f>IFERROR(VLOOKUP($E548,OLD!$Q$1:$DZ$1000,MATCH("expected_goals",OLD!$Q$1:$DZ$1,0),0),0)</f>
        <v>0</v>
      </c>
      <c r="R548" s="22">
        <f>IFERROR(VLOOKUP(A548,#REF!,MATCH("xAG",#REF!,0),0),0)</f>
        <v>0</v>
      </c>
      <c r="S548" s="22">
        <f>IFERROR(VLOOKUP(B548,#REF!,MATCH("xAG",#REF!,0),0),0)</f>
        <v>0</v>
      </c>
      <c r="T548" s="22">
        <f>IFERROR(VLOOKUP(C548,#REF!,MATCH("xAG",#REF!,0),0),0)</f>
        <v>0</v>
      </c>
      <c r="U548" s="22">
        <f>IFERROR(VLOOKUP(D548,#REF!,MATCH("xAG",#REF!,0),0),0)</f>
        <v>0</v>
      </c>
      <c r="V548" s="92">
        <f>IFERROR(VLOOKUP($E548,OLD!$Q$1:$DZ$1000,MATCH("expected_assists",OLD!$Q$1:$DZ$1,0),0),0)</f>
        <v>0</v>
      </c>
      <c r="W548" s="93">
        <f>IFERROR(VLOOKUP($E548,OLD!$Q$1:$DZ$1000,MATCH("total_points",OLD!$Q$1:$DZ$1,0),0),0)</f>
        <v>0</v>
      </c>
      <c r="X548" s="27">
        <f>IFERROR(VLOOKUP(E548,OLD!$Q$1:$BZ$1000,MATCH("defensive_contribution",OLD!$Q$1:$BZ$1,0),0),"")</f>
        <v>0</v>
      </c>
      <c r="Z548" s="26" t="str">
        <f>API!O548&amp;" "&amp;API!Y548</f>
        <v>0 FALSE</v>
      </c>
      <c r="AA548" s="26">
        <f>API!AF548</f>
        <v>56</v>
      </c>
    </row>
    <row r="549" spans="1:27">
      <c r="A549" s="22" t="str">
        <f>IF([1]FINAL!A549=0,"",[1]FINAL!A549)</f>
        <v>Bobby Thomas</v>
      </c>
      <c r="B549" s="22" t="str">
        <f>IF([1]FINAL!C549=0,"",[1]FINAL!C549)</f>
        <v>Thomas</v>
      </c>
      <c r="C549" s="22" t="str">
        <f>IF([1]FINAL!E549=0,"",[1]FINAL!E549)</f>
        <v/>
      </c>
      <c r="D549" s="22" t="str">
        <f>IF([1]FINAL!G549=0,"",[1]FINAL!G549)</f>
        <v/>
      </c>
      <c r="E549" s="85">
        <f>[1]FINAL!$AO549</f>
        <v>173</v>
      </c>
      <c r="F549" s="26" t="str">
        <f>[1]FINAL!$V549</f>
        <v>COV</v>
      </c>
      <c r="G549" s="27">
        <f>IFERROR(VLOOKUP($F549,Table2!$B$1:$C$21,MATCH("MP",Table2!$B$1:$C$1,0),0),"")</f>
        <v>38</v>
      </c>
      <c r="H549" s="23">
        <f>IFERROR(VLOOKUP(A549,PlayingTime!$B$1:$T$1001,MATCH("Min",PlayingTime!$B$2:$T$2,0),0),0)</f>
        <v>2921</v>
      </c>
      <c r="I549" s="23">
        <f>IFERROR(VLOOKUP(B549,PlayingTime!$B$1:$T$1001,MATCH("Min",PlayingTime!$B$2:$T$2,0),0),0)</f>
        <v>0</v>
      </c>
      <c r="J549" s="23">
        <f>IFERROR(VLOOKUP(C549,PlayingTime!$B$1:$T$1001,MATCH("Min",PlayingTime!$B$2:$T$2,0),0),0)</f>
        <v>0</v>
      </c>
      <c r="K549" s="23">
        <f>IFERROR(VLOOKUP(D549,PlayingTime!$B$1:$T$1001,MATCH("Min",PlayingTime!$B$2:$T$2,0),0),0)</f>
        <v>0</v>
      </c>
      <c r="L549" s="93">
        <f>IFERROR(VLOOKUP($E549,OLD!$Q$1:$DZ$1000,MATCH("minutes",OLD!$Q$1:$DZ$1,0),0),0)</f>
        <v>0</v>
      </c>
      <c r="M549" s="22">
        <f>IFERROR(VLOOKUP(A549,#REF!,MATCH("xG",#REF!,0),0),0)</f>
        <v>0</v>
      </c>
      <c r="N549" s="22">
        <f>IFERROR(VLOOKUP(B549,#REF!,MATCH("xG",#REF!,0),0),0)</f>
        <v>0</v>
      </c>
      <c r="O549" s="22">
        <f>IFERROR(VLOOKUP(C549,#REF!,MATCH("xG",#REF!,0),0),0)</f>
        <v>0</v>
      </c>
      <c r="P549" s="22">
        <f>IFERROR(VLOOKUP(D549,#REF!,MATCH("xG",#REF!,0),0),0)</f>
        <v>0</v>
      </c>
      <c r="Q549" s="92">
        <f>IFERROR(VLOOKUP($E549,OLD!$Q$1:$DZ$1000,MATCH("expected_goals",OLD!$Q$1:$DZ$1,0),0),0)</f>
        <v>0</v>
      </c>
      <c r="R549" s="22">
        <f>IFERROR(VLOOKUP(A549,#REF!,MATCH("xAG",#REF!,0),0),0)</f>
        <v>0</v>
      </c>
      <c r="S549" s="22">
        <f>IFERROR(VLOOKUP(B549,#REF!,MATCH("xAG",#REF!,0),0),0)</f>
        <v>0</v>
      </c>
      <c r="T549" s="22">
        <f>IFERROR(VLOOKUP(C549,#REF!,MATCH("xAG",#REF!,0),0),0)</f>
        <v>0</v>
      </c>
      <c r="U549" s="22">
        <f>IFERROR(VLOOKUP(D549,#REF!,MATCH("xAG",#REF!,0),0),0)</f>
        <v>0</v>
      </c>
      <c r="V549" s="92">
        <f>IFERROR(VLOOKUP($E549,OLD!$Q$1:$DZ$1000,MATCH("expected_assists",OLD!$Q$1:$DZ$1,0),0),0)</f>
        <v>0</v>
      </c>
      <c r="W549" s="93">
        <f>IFERROR(VLOOKUP($E549,OLD!$Q$1:$DZ$1000,MATCH("total_points",OLD!$Q$1:$DZ$1,0),0),0)</f>
        <v>0</v>
      </c>
      <c r="X549" s="27" t="str">
        <f>IFERROR(VLOOKUP(E549,OLD!$Q$1:$BZ$1000,MATCH("defensive_contribution",OLD!$Q$1:$BZ$1,0),0),"")</f>
        <v/>
      </c>
      <c r="Z549" s="26" t="str">
        <f>API!O549&amp;" "&amp;API!Y549</f>
        <v>0 FALSE</v>
      </c>
      <c r="AA549" s="26">
        <f>API!AF549</f>
        <v>56</v>
      </c>
    </row>
    <row r="550" spans="1:27">
      <c r="A550" s="22" t="str">
        <f>IF([1]FINAL!A550=0,"",[1]FINAL!A550)</f>
        <v>Liam Kitching</v>
      </c>
      <c r="B550" s="22" t="str">
        <f>IF([1]FINAL!C550=0,"",[1]FINAL!C550)</f>
        <v>Kitching</v>
      </c>
      <c r="C550" s="22" t="str">
        <f>IF([1]FINAL!E550=0,"",[1]FINAL!E550)</f>
        <v/>
      </c>
      <c r="D550" s="22" t="str">
        <f>IF([1]FINAL!G550=0,"",[1]FINAL!G550)</f>
        <v/>
      </c>
      <c r="E550" s="85">
        <f>[1]FINAL!$AO550</f>
        <v>174</v>
      </c>
      <c r="F550" s="26" t="str">
        <f>[1]FINAL!$V550</f>
        <v>COV</v>
      </c>
      <c r="G550" s="27">
        <f>IFERROR(VLOOKUP($F550,Table2!$B$1:$C$21,MATCH("MP",Table2!$B$1:$C$1,0),0),"")</f>
        <v>38</v>
      </c>
      <c r="H550" s="23">
        <f>IFERROR(VLOOKUP(A550,PlayingTime!$B$1:$T$1001,MATCH("Min",PlayingTime!$B$2:$T$2,0),0),0)</f>
        <v>3338</v>
      </c>
      <c r="I550" s="23">
        <f>IFERROR(VLOOKUP(B550,PlayingTime!$B$1:$T$1001,MATCH("Min",PlayingTime!$B$2:$T$2,0),0),0)</f>
        <v>0</v>
      </c>
      <c r="J550" s="23">
        <f>IFERROR(VLOOKUP(C550,PlayingTime!$B$1:$T$1001,MATCH("Min",PlayingTime!$B$2:$T$2,0),0),0)</f>
        <v>0</v>
      </c>
      <c r="K550" s="23">
        <f>IFERROR(VLOOKUP(D550,PlayingTime!$B$1:$T$1001,MATCH("Min",PlayingTime!$B$2:$T$2,0),0),0)</f>
        <v>0</v>
      </c>
      <c r="L550" s="93">
        <f>IFERROR(VLOOKUP($E550,OLD!$Q$1:$DZ$1000,MATCH("minutes",OLD!$Q$1:$DZ$1,0),0),0)</f>
        <v>0</v>
      </c>
      <c r="M550" s="22">
        <f>IFERROR(VLOOKUP(A550,#REF!,MATCH("xG",#REF!,0),0),0)</f>
        <v>0</v>
      </c>
      <c r="N550" s="22">
        <f>IFERROR(VLOOKUP(B550,#REF!,MATCH("xG",#REF!,0),0),0)</f>
        <v>0</v>
      </c>
      <c r="O550" s="22">
        <f>IFERROR(VLOOKUP(C550,#REF!,MATCH("xG",#REF!,0),0),0)</f>
        <v>0</v>
      </c>
      <c r="P550" s="22">
        <f>IFERROR(VLOOKUP(D550,#REF!,MATCH("xG",#REF!,0),0),0)</f>
        <v>0</v>
      </c>
      <c r="Q550" s="92">
        <f>IFERROR(VLOOKUP($E550,OLD!$Q$1:$DZ$1000,MATCH("expected_goals",OLD!$Q$1:$DZ$1,0),0),0)</f>
        <v>0</v>
      </c>
      <c r="R550" s="22">
        <f>IFERROR(VLOOKUP(A550,#REF!,MATCH("xAG",#REF!,0),0),0)</f>
        <v>0</v>
      </c>
      <c r="S550" s="22">
        <f>IFERROR(VLOOKUP(B550,#REF!,MATCH("xAG",#REF!,0),0),0)</f>
        <v>0</v>
      </c>
      <c r="T550" s="22">
        <f>IFERROR(VLOOKUP(C550,#REF!,MATCH("xAG",#REF!,0),0),0)</f>
        <v>0</v>
      </c>
      <c r="U550" s="22">
        <f>IFERROR(VLOOKUP(D550,#REF!,MATCH("xAG",#REF!,0),0),0)</f>
        <v>0</v>
      </c>
      <c r="V550" s="92">
        <f>IFERROR(VLOOKUP($E550,OLD!$Q$1:$DZ$1000,MATCH("expected_assists",OLD!$Q$1:$DZ$1,0),0),0)</f>
        <v>0</v>
      </c>
      <c r="W550" s="93">
        <f>IFERROR(VLOOKUP($E550,OLD!$Q$1:$DZ$1000,MATCH("total_points",OLD!$Q$1:$DZ$1,0),0),0)</f>
        <v>0</v>
      </c>
      <c r="X550" s="27" t="str">
        <f>IFERROR(VLOOKUP(E550,OLD!$Q$1:$BZ$1000,MATCH("defensive_contribution",OLD!$Q$1:$BZ$1,0),0),"")</f>
        <v/>
      </c>
      <c r="Z550" s="26" t="str">
        <f>API!O550&amp;" "&amp;API!Y550</f>
        <v>0 FALSE</v>
      </c>
      <c r="AA550" s="26">
        <f>API!AF550</f>
        <v>56</v>
      </c>
    </row>
    <row r="551" spans="1:27">
      <c r="A551" s="22" t="str">
        <f>IF([1]FINAL!A551=0,"",[1]FINAL!A551)</f>
        <v>Milan van Ewijk</v>
      </c>
      <c r="B551" s="22" t="str">
        <f>IF([1]FINAL!C551=0,"",[1]FINAL!C551)</f>
        <v>van Ewijk</v>
      </c>
      <c r="C551" s="22" t="str">
        <f>IF([1]FINAL!E551=0,"",[1]FINAL!E551)</f>
        <v/>
      </c>
      <c r="D551" s="22" t="str">
        <f>IF([1]FINAL!G551=0,"",[1]FINAL!G551)</f>
        <v/>
      </c>
      <c r="E551" s="85">
        <f>[1]FINAL!$AO551</f>
        <v>175</v>
      </c>
      <c r="F551" s="26" t="str">
        <f>[1]FINAL!$V551</f>
        <v>COV</v>
      </c>
      <c r="G551" s="27">
        <f>IFERROR(VLOOKUP($F551,Table2!$B$1:$C$21,MATCH("MP",Table2!$B$1:$C$1,0),0),"")</f>
        <v>38</v>
      </c>
      <c r="H551" s="23">
        <f>IFERROR(VLOOKUP(A551,PlayingTime!$B$1:$T$1001,MATCH("Min",PlayingTime!$B$2:$T$2,0),0),0)</f>
        <v>3777</v>
      </c>
      <c r="I551" s="23">
        <f>IFERROR(VLOOKUP(B551,PlayingTime!$B$1:$T$1001,MATCH("Min",PlayingTime!$B$2:$T$2,0),0),0)</f>
        <v>0</v>
      </c>
      <c r="J551" s="23">
        <f>IFERROR(VLOOKUP(C551,PlayingTime!$B$1:$T$1001,MATCH("Min",PlayingTime!$B$2:$T$2,0),0),0)</f>
        <v>0</v>
      </c>
      <c r="K551" s="23">
        <f>IFERROR(VLOOKUP(D551,PlayingTime!$B$1:$T$1001,MATCH("Min",PlayingTime!$B$2:$T$2,0),0),0)</f>
        <v>0</v>
      </c>
      <c r="L551" s="93">
        <f>IFERROR(VLOOKUP($E551,OLD!$Q$1:$DZ$1000,MATCH("minutes",OLD!$Q$1:$DZ$1,0),0),0)</f>
        <v>0</v>
      </c>
      <c r="M551" s="22">
        <f>IFERROR(VLOOKUP(A551,#REF!,MATCH("xG",#REF!,0),0),0)</f>
        <v>0</v>
      </c>
      <c r="N551" s="22">
        <f>IFERROR(VLOOKUP(B551,#REF!,MATCH("xG",#REF!,0),0),0)</f>
        <v>0</v>
      </c>
      <c r="O551" s="22">
        <f>IFERROR(VLOOKUP(C551,#REF!,MATCH("xG",#REF!,0),0),0)</f>
        <v>0</v>
      </c>
      <c r="P551" s="22">
        <f>IFERROR(VLOOKUP(D551,#REF!,MATCH("xG",#REF!,0),0),0)</f>
        <v>0</v>
      </c>
      <c r="Q551" s="92">
        <f>IFERROR(VLOOKUP($E551,OLD!$Q$1:$DZ$1000,MATCH("expected_goals",OLD!$Q$1:$DZ$1,0),0),0)</f>
        <v>0</v>
      </c>
      <c r="R551" s="22">
        <f>IFERROR(VLOOKUP(A551,#REF!,MATCH("xAG",#REF!,0),0),0)</f>
        <v>0</v>
      </c>
      <c r="S551" s="22">
        <f>IFERROR(VLOOKUP(B551,#REF!,MATCH("xAG",#REF!,0),0),0)</f>
        <v>0</v>
      </c>
      <c r="T551" s="22">
        <f>IFERROR(VLOOKUP(C551,#REF!,MATCH("xAG",#REF!,0),0),0)</f>
        <v>0</v>
      </c>
      <c r="U551" s="22">
        <f>IFERROR(VLOOKUP(D551,#REF!,MATCH("xAG",#REF!,0),0),0)</f>
        <v>0</v>
      </c>
      <c r="V551" s="92">
        <f>IFERROR(VLOOKUP($E551,OLD!$Q$1:$DZ$1000,MATCH("expected_assists",OLD!$Q$1:$DZ$1,0),0),0)</f>
        <v>0</v>
      </c>
      <c r="W551" s="93">
        <f>IFERROR(VLOOKUP($E551,OLD!$Q$1:$DZ$1000,MATCH("total_points",OLD!$Q$1:$DZ$1,0),0),0)</f>
        <v>0</v>
      </c>
      <c r="X551" s="27" t="str">
        <f>IFERROR(VLOOKUP(E551,OLD!$Q$1:$BZ$1000,MATCH("defensive_contribution",OLD!$Q$1:$BZ$1,0),0),"")</f>
        <v/>
      </c>
      <c r="Z551" s="26" t="str">
        <f>API!O551&amp;" "&amp;API!Y551</f>
        <v>0 FALSE</v>
      </c>
      <c r="AA551" s="26">
        <f>API!AF551</f>
        <v>56</v>
      </c>
    </row>
    <row r="552" spans="1:27">
      <c r="A552" s="22" t="str">
        <f>IF([1]FINAL!A552=0,"",[1]FINAL!A552)</f>
        <v>Jay Dasilva</v>
      </c>
      <c r="B552" s="22" t="str">
        <f>IF([1]FINAL!C552=0,"",[1]FINAL!C552)</f>
        <v>Dasilva</v>
      </c>
      <c r="C552" s="22" t="str">
        <f>IF([1]FINAL!E552=0,"",[1]FINAL!E552)</f>
        <v/>
      </c>
      <c r="D552" s="22" t="str">
        <f>IF([1]FINAL!G552=0,"",[1]FINAL!G552)</f>
        <v/>
      </c>
      <c r="E552" s="85">
        <f>[1]FINAL!$AO552</f>
        <v>176</v>
      </c>
      <c r="F552" s="26" t="str">
        <f>[1]FINAL!$V552</f>
        <v>COV</v>
      </c>
      <c r="G552" s="27">
        <f>IFERROR(VLOOKUP($F552,Table2!$B$1:$C$21,MATCH("MP",Table2!$B$1:$C$1,0),0),"")</f>
        <v>38</v>
      </c>
      <c r="H552" s="23">
        <f>IFERROR(VLOOKUP(A552,PlayingTime!$B$1:$T$1001,MATCH("Min",PlayingTime!$B$2:$T$2,0),0),0)</f>
        <v>3544</v>
      </c>
      <c r="I552" s="23">
        <f>IFERROR(VLOOKUP(B552,PlayingTime!$B$1:$T$1001,MATCH("Min",PlayingTime!$B$2:$T$2,0),0),0)</f>
        <v>0</v>
      </c>
      <c r="J552" s="23">
        <f>IFERROR(VLOOKUP(C552,PlayingTime!$B$1:$T$1001,MATCH("Min",PlayingTime!$B$2:$T$2,0),0),0)</f>
        <v>0</v>
      </c>
      <c r="K552" s="23">
        <f>IFERROR(VLOOKUP(D552,PlayingTime!$B$1:$T$1001,MATCH("Min",PlayingTime!$B$2:$T$2,0),0),0)</f>
        <v>0</v>
      </c>
      <c r="L552" s="93">
        <f>IFERROR(VLOOKUP($E552,OLD!$Q$1:$DZ$1000,MATCH("minutes",OLD!$Q$1:$DZ$1,0),0),0)</f>
        <v>0</v>
      </c>
      <c r="M552" s="22">
        <f>IFERROR(VLOOKUP(A552,#REF!,MATCH("xG",#REF!,0),0),0)</f>
        <v>0</v>
      </c>
      <c r="N552" s="22">
        <f>IFERROR(VLOOKUP(B552,#REF!,MATCH("xG",#REF!,0),0),0)</f>
        <v>0</v>
      </c>
      <c r="O552" s="22">
        <f>IFERROR(VLOOKUP(C552,#REF!,MATCH("xG",#REF!,0),0),0)</f>
        <v>0</v>
      </c>
      <c r="P552" s="22">
        <f>IFERROR(VLOOKUP(D552,#REF!,MATCH("xG",#REF!,0),0),0)</f>
        <v>0</v>
      </c>
      <c r="Q552" s="92">
        <f>IFERROR(VLOOKUP($E552,OLD!$Q$1:$DZ$1000,MATCH("expected_goals",OLD!$Q$1:$DZ$1,0),0),0)</f>
        <v>0</v>
      </c>
      <c r="R552" s="22">
        <f>IFERROR(VLOOKUP(A552,#REF!,MATCH("xAG",#REF!,0),0),0)</f>
        <v>0</v>
      </c>
      <c r="S552" s="22">
        <f>IFERROR(VLOOKUP(B552,#REF!,MATCH("xAG",#REF!,0),0),0)</f>
        <v>0</v>
      </c>
      <c r="T552" s="22">
        <f>IFERROR(VLOOKUP(C552,#REF!,MATCH("xAG",#REF!,0),0),0)</f>
        <v>0</v>
      </c>
      <c r="U552" s="22">
        <f>IFERROR(VLOOKUP(D552,#REF!,MATCH("xAG",#REF!,0),0),0)</f>
        <v>0</v>
      </c>
      <c r="V552" s="92">
        <f>IFERROR(VLOOKUP($E552,OLD!$Q$1:$DZ$1000,MATCH("expected_assists",OLD!$Q$1:$DZ$1,0),0),0)</f>
        <v>0</v>
      </c>
      <c r="W552" s="93">
        <f>IFERROR(VLOOKUP($E552,OLD!$Q$1:$DZ$1000,MATCH("total_points",OLD!$Q$1:$DZ$1,0),0),0)</f>
        <v>0</v>
      </c>
      <c r="X552" s="27" t="str">
        <f>IFERROR(VLOOKUP(E552,OLD!$Q$1:$BZ$1000,MATCH("defensive_contribution",OLD!$Q$1:$BZ$1,0),0),"")</f>
        <v/>
      </c>
      <c r="Z552" s="26" t="str">
        <f>API!O552&amp;" "&amp;API!Y552</f>
        <v>0 FALSE</v>
      </c>
      <c r="AA552" s="26">
        <f>API!AF552</f>
        <v>56</v>
      </c>
    </row>
    <row r="553" spans="1:27">
      <c r="A553" s="22" t="str">
        <f>IF([1]FINAL!A553=0,"",[1]FINAL!A553)</f>
        <v>Kaine Kesler-Hayden</v>
      </c>
      <c r="B553" s="22" t="str">
        <f>IF([1]FINAL!C553=0,"",[1]FINAL!C553)</f>
        <v>Kesler-Hayden</v>
      </c>
      <c r="C553" s="22" t="str">
        <f>IF([1]FINAL!E553=0,"",[1]FINAL!E553)</f>
        <v/>
      </c>
      <c r="D553" s="22" t="str">
        <f>IF([1]FINAL!G553=0,"",[1]FINAL!G553)</f>
        <v/>
      </c>
      <c r="E553" s="85">
        <f>[1]FINAL!$AO553</f>
        <v>177</v>
      </c>
      <c r="F553" s="26" t="str">
        <f>[1]FINAL!$V553</f>
        <v>COV</v>
      </c>
      <c r="G553" s="27">
        <f>IFERROR(VLOOKUP($F553,Table2!$B$1:$C$21,MATCH("MP",Table2!$B$1:$C$1,0),0),"")</f>
        <v>38</v>
      </c>
      <c r="H553" s="23">
        <f>IFERROR(VLOOKUP(A553,PlayingTime!$B$1:$T$1001,MATCH("Min",PlayingTime!$B$2:$T$2,0),0),0)</f>
        <v>595</v>
      </c>
      <c r="I553" s="23">
        <f>IFERROR(VLOOKUP(B553,PlayingTime!$B$1:$T$1001,MATCH("Min",PlayingTime!$B$2:$T$2,0),0),0)</f>
        <v>0</v>
      </c>
      <c r="J553" s="23">
        <f>IFERROR(VLOOKUP(C553,PlayingTime!$B$1:$T$1001,MATCH("Min",PlayingTime!$B$2:$T$2,0),0),0)</f>
        <v>0</v>
      </c>
      <c r="K553" s="23">
        <f>IFERROR(VLOOKUP(D553,PlayingTime!$B$1:$T$1001,MATCH("Min",PlayingTime!$B$2:$T$2,0),0),0)</f>
        <v>0</v>
      </c>
      <c r="L553" s="93">
        <f>IFERROR(VLOOKUP($E553,OLD!$Q$1:$DZ$1000,MATCH("minutes",OLD!$Q$1:$DZ$1,0),0),0)</f>
        <v>0</v>
      </c>
      <c r="M553" s="22">
        <f>IFERROR(VLOOKUP(A553,#REF!,MATCH("xG",#REF!,0),0),0)</f>
        <v>0</v>
      </c>
      <c r="N553" s="22">
        <f>IFERROR(VLOOKUP(B553,#REF!,MATCH("xG",#REF!,0),0),0)</f>
        <v>0</v>
      </c>
      <c r="O553" s="22">
        <f>IFERROR(VLOOKUP(C553,#REF!,MATCH("xG",#REF!,0),0),0)</f>
        <v>0</v>
      </c>
      <c r="P553" s="22">
        <f>IFERROR(VLOOKUP(D553,#REF!,MATCH("xG",#REF!,0),0),0)</f>
        <v>0</v>
      </c>
      <c r="Q553" s="92">
        <f>IFERROR(VLOOKUP($E553,OLD!$Q$1:$DZ$1000,MATCH("expected_goals",OLD!$Q$1:$DZ$1,0),0),0)</f>
        <v>0</v>
      </c>
      <c r="R553" s="22">
        <f>IFERROR(VLOOKUP(A553,#REF!,MATCH("xAG",#REF!,0),0),0)</f>
        <v>0</v>
      </c>
      <c r="S553" s="22">
        <f>IFERROR(VLOOKUP(B553,#REF!,MATCH("xAG",#REF!,0),0),0)</f>
        <v>0</v>
      </c>
      <c r="T553" s="22">
        <f>IFERROR(VLOOKUP(C553,#REF!,MATCH("xAG",#REF!,0),0),0)</f>
        <v>0</v>
      </c>
      <c r="U553" s="22">
        <f>IFERROR(VLOOKUP(D553,#REF!,MATCH("xAG",#REF!,0),0),0)</f>
        <v>0</v>
      </c>
      <c r="V553" s="92">
        <f>IFERROR(VLOOKUP($E553,OLD!$Q$1:$DZ$1000,MATCH("expected_assists",OLD!$Q$1:$DZ$1,0),0),0)</f>
        <v>0</v>
      </c>
      <c r="W553" s="93">
        <f>IFERROR(VLOOKUP($E553,OLD!$Q$1:$DZ$1000,MATCH("total_points",OLD!$Q$1:$DZ$1,0),0),0)</f>
        <v>0</v>
      </c>
      <c r="X553" s="27" t="str">
        <f>IFERROR(VLOOKUP(E553,OLD!$Q$1:$BZ$1000,MATCH("defensive_contribution",OLD!$Q$1:$BZ$1,0),0),"")</f>
        <v/>
      </c>
      <c r="Z553" s="26" t="str">
        <f>API!O553&amp;" "&amp;API!Y553</f>
        <v>0 FALSE</v>
      </c>
      <c r="AA553" s="26">
        <f>API!AF553</f>
        <v>56</v>
      </c>
    </row>
    <row r="554" spans="1:27">
      <c r="A554" s="22" t="str">
        <f>IF([1]FINAL!A554=0,"",[1]FINAL!A554)</f>
        <v>Jake Bidwell</v>
      </c>
      <c r="B554" s="22" t="str">
        <f>IF([1]FINAL!C554=0,"",[1]FINAL!C554)</f>
        <v>Bidwell</v>
      </c>
      <c r="C554" s="22" t="str">
        <f>IF([1]FINAL!E554=0,"",[1]FINAL!E554)</f>
        <v/>
      </c>
      <c r="D554" s="22" t="str">
        <f>IF([1]FINAL!G554=0,"",[1]FINAL!G554)</f>
        <v/>
      </c>
      <c r="E554" s="85">
        <f>[1]FINAL!$AO554</f>
        <v>178</v>
      </c>
      <c r="F554" s="26" t="str">
        <f>[1]FINAL!$V554</f>
        <v>COV</v>
      </c>
      <c r="G554" s="27">
        <f>IFERROR(VLOOKUP($F554,Table2!$B$1:$C$21,MATCH("MP",Table2!$B$1:$C$1,0),0),"")</f>
        <v>38</v>
      </c>
      <c r="H554" s="23">
        <f>IFERROR(VLOOKUP(A554,PlayingTime!$B$1:$T$1001,MATCH("Min",PlayingTime!$B$2:$T$2,0),0),0)</f>
        <v>431</v>
      </c>
      <c r="I554" s="23">
        <f>IFERROR(VLOOKUP(B554,PlayingTime!$B$1:$T$1001,MATCH("Min",PlayingTime!$B$2:$T$2,0),0),0)</f>
        <v>0</v>
      </c>
      <c r="J554" s="23">
        <f>IFERROR(VLOOKUP(C554,PlayingTime!$B$1:$T$1001,MATCH("Min",PlayingTime!$B$2:$T$2,0),0),0)</f>
        <v>0</v>
      </c>
      <c r="K554" s="23">
        <f>IFERROR(VLOOKUP(D554,PlayingTime!$B$1:$T$1001,MATCH("Min",PlayingTime!$B$2:$T$2,0),0),0)</f>
        <v>0</v>
      </c>
      <c r="L554" s="93">
        <f>IFERROR(VLOOKUP($E554,OLD!$Q$1:$DZ$1000,MATCH("minutes",OLD!$Q$1:$DZ$1,0),0),0)</f>
        <v>0</v>
      </c>
      <c r="M554" s="22">
        <f>IFERROR(VLOOKUP(A554,#REF!,MATCH("xG",#REF!,0),0),0)</f>
        <v>0</v>
      </c>
      <c r="N554" s="22">
        <f>IFERROR(VLOOKUP(B554,#REF!,MATCH("xG",#REF!,0),0),0)</f>
        <v>0</v>
      </c>
      <c r="O554" s="22">
        <f>IFERROR(VLOOKUP(C554,#REF!,MATCH("xG",#REF!,0),0),0)</f>
        <v>0</v>
      </c>
      <c r="P554" s="22">
        <f>IFERROR(VLOOKUP(D554,#REF!,MATCH("xG",#REF!,0),0),0)</f>
        <v>0</v>
      </c>
      <c r="Q554" s="92">
        <f>IFERROR(VLOOKUP($E554,OLD!$Q$1:$DZ$1000,MATCH("expected_goals",OLD!$Q$1:$DZ$1,0),0),0)</f>
        <v>0</v>
      </c>
      <c r="R554" s="22">
        <f>IFERROR(VLOOKUP(A554,#REF!,MATCH("xAG",#REF!,0),0),0)</f>
        <v>0</v>
      </c>
      <c r="S554" s="22">
        <f>IFERROR(VLOOKUP(B554,#REF!,MATCH("xAG",#REF!,0),0),0)</f>
        <v>0</v>
      </c>
      <c r="T554" s="22">
        <f>IFERROR(VLOOKUP(C554,#REF!,MATCH("xAG",#REF!,0),0),0)</f>
        <v>0</v>
      </c>
      <c r="U554" s="22">
        <f>IFERROR(VLOOKUP(D554,#REF!,MATCH("xAG",#REF!,0),0),0)</f>
        <v>0</v>
      </c>
      <c r="V554" s="92">
        <f>IFERROR(VLOOKUP($E554,OLD!$Q$1:$DZ$1000,MATCH("expected_assists",OLD!$Q$1:$DZ$1,0),0),0)</f>
        <v>0</v>
      </c>
      <c r="W554" s="93">
        <f>IFERROR(VLOOKUP($E554,OLD!$Q$1:$DZ$1000,MATCH("total_points",OLD!$Q$1:$DZ$1,0),0),0)</f>
        <v>0</v>
      </c>
      <c r="X554" s="27" t="str">
        <f>IFERROR(VLOOKUP(E554,OLD!$Q$1:$BZ$1000,MATCH("defensive_contribution",OLD!$Q$1:$BZ$1,0),0),"")</f>
        <v/>
      </c>
      <c r="Z554" s="26" t="str">
        <f>API!O554&amp;" "&amp;API!Y554</f>
        <v>0 FALSE</v>
      </c>
      <c r="AA554" s="26">
        <f>API!AF554</f>
        <v>56</v>
      </c>
    </row>
    <row r="555" spans="1:27">
      <c r="A555" s="22" t="str">
        <f>IF([1]FINAL!A555=0,"",[1]FINAL!A555)</f>
        <v>Joel Latibeaudiere</v>
      </c>
      <c r="B555" s="22" t="str">
        <f>IF([1]FINAL!C555=0,"",[1]FINAL!C555)</f>
        <v>Latibeaudiere</v>
      </c>
      <c r="C555" s="22" t="str">
        <f>IF([1]FINAL!E555=0,"",[1]FINAL!E555)</f>
        <v>Joël Latibeaudière</v>
      </c>
      <c r="D555" s="22" t="str">
        <f>IF([1]FINAL!G555=0,"",[1]FINAL!G555)</f>
        <v/>
      </c>
      <c r="E555" s="85">
        <f>[1]FINAL!$AO555</f>
        <v>179</v>
      </c>
      <c r="F555" s="26" t="str">
        <f>[1]FINAL!$V555</f>
        <v>COV</v>
      </c>
      <c r="G555" s="27">
        <f>IFERROR(VLOOKUP($F555,Table2!$B$1:$C$21,MATCH("MP",Table2!$B$1:$C$1,0),0),"")</f>
        <v>38</v>
      </c>
      <c r="H555" s="23">
        <f>IFERROR(VLOOKUP(A555,PlayingTime!$B$1:$T$1001,MATCH("Min",PlayingTime!$B$2:$T$2,0),0),0)</f>
        <v>0</v>
      </c>
      <c r="I555" s="23">
        <f>IFERROR(VLOOKUP(B555,PlayingTime!$B$1:$T$1001,MATCH("Min",PlayingTime!$B$2:$T$2,0),0),0)</f>
        <v>0</v>
      </c>
      <c r="J555" s="23">
        <f>IFERROR(VLOOKUP(C555,PlayingTime!$B$1:$T$1001,MATCH("Min",PlayingTime!$B$2:$T$2,0),0),0)</f>
        <v>1273</v>
      </c>
      <c r="K555" s="23">
        <f>IFERROR(VLOOKUP(D555,PlayingTime!$B$1:$T$1001,MATCH("Min",PlayingTime!$B$2:$T$2,0),0),0)</f>
        <v>0</v>
      </c>
      <c r="L555" s="93">
        <f>IFERROR(VLOOKUP($E555,OLD!$Q$1:$DZ$1000,MATCH("minutes",OLD!$Q$1:$DZ$1,0),0),0)</f>
        <v>0</v>
      </c>
      <c r="M555" s="22">
        <f>IFERROR(VLOOKUP(A555,#REF!,MATCH("xG",#REF!,0),0),0)</f>
        <v>0</v>
      </c>
      <c r="N555" s="22">
        <f>IFERROR(VLOOKUP(B555,#REF!,MATCH("xG",#REF!,0),0),0)</f>
        <v>0</v>
      </c>
      <c r="O555" s="22">
        <f>IFERROR(VLOOKUP(C555,#REF!,MATCH("xG",#REF!,0),0),0)</f>
        <v>0</v>
      </c>
      <c r="P555" s="22">
        <f>IFERROR(VLOOKUP(D555,#REF!,MATCH("xG",#REF!,0),0),0)</f>
        <v>0</v>
      </c>
      <c r="Q555" s="92">
        <f>IFERROR(VLOOKUP($E555,OLD!$Q$1:$DZ$1000,MATCH("expected_goals",OLD!$Q$1:$DZ$1,0),0),0)</f>
        <v>0</v>
      </c>
      <c r="R555" s="22">
        <f>IFERROR(VLOOKUP(A555,#REF!,MATCH("xAG",#REF!,0),0),0)</f>
        <v>0</v>
      </c>
      <c r="S555" s="22">
        <f>IFERROR(VLOOKUP(B555,#REF!,MATCH("xAG",#REF!,0),0),0)</f>
        <v>0</v>
      </c>
      <c r="T555" s="22">
        <f>IFERROR(VLOOKUP(C555,#REF!,MATCH("xAG",#REF!,0),0),0)</f>
        <v>0</v>
      </c>
      <c r="U555" s="22">
        <f>IFERROR(VLOOKUP(D555,#REF!,MATCH("xAG",#REF!,0),0),0)</f>
        <v>0</v>
      </c>
      <c r="V555" s="92">
        <f>IFERROR(VLOOKUP($E555,OLD!$Q$1:$DZ$1000,MATCH("expected_assists",OLD!$Q$1:$DZ$1,0),0),0)</f>
        <v>0</v>
      </c>
      <c r="W555" s="93">
        <f>IFERROR(VLOOKUP($E555,OLD!$Q$1:$DZ$1000,MATCH("total_points",OLD!$Q$1:$DZ$1,0),0),0)</f>
        <v>0</v>
      </c>
      <c r="X555" s="27" t="str">
        <f>IFERROR(VLOOKUP(E555,OLD!$Q$1:$BZ$1000,MATCH("defensive_contribution",OLD!$Q$1:$BZ$1,0),0),"")</f>
        <v/>
      </c>
      <c r="Z555" s="26" t="str">
        <f>API!O555&amp;" "&amp;API!Y555</f>
        <v>0 FALSE</v>
      </c>
      <c r="AA555" s="26">
        <f>API!AF555</f>
        <v>56</v>
      </c>
    </row>
    <row r="556" spans="1:27">
      <c r="A556" s="22" t="str">
        <f>IF([1]FINAL!A556=0,"",[1]FINAL!A556)</f>
        <v>Luke Woolfenden</v>
      </c>
      <c r="B556" s="22" t="str">
        <f>IF([1]FINAL!C556=0,"",[1]FINAL!C556)</f>
        <v>Woolfenden</v>
      </c>
      <c r="C556" s="22" t="str">
        <f>IF([1]FINAL!E556=0,"",[1]FINAL!E556)</f>
        <v/>
      </c>
      <c r="D556" s="22" t="str">
        <f>IF([1]FINAL!G556=0,"",[1]FINAL!G556)</f>
        <v/>
      </c>
      <c r="E556" s="85">
        <f>[1]FINAL!$AO556</f>
        <v>180</v>
      </c>
      <c r="F556" s="26" t="str">
        <f>[1]FINAL!$V556</f>
        <v>COV</v>
      </c>
      <c r="G556" s="27">
        <f>IFERROR(VLOOKUP($F556,Table2!$B$1:$C$21,MATCH("MP",Table2!$B$1:$C$1,0),0),"")</f>
        <v>38</v>
      </c>
      <c r="H556" s="23">
        <f>IFERROR(VLOOKUP(A556,PlayingTime!$B$1:$T$1001,MATCH("Min",PlayingTime!$B$2:$T$2,0),0),0)</f>
        <v>0</v>
      </c>
      <c r="I556" s="23">
        <f>IFERROR(VLOOKUP(B556,PlayingTime!$B$1:$T$1001,MATCH("Min",PlayingTime!$B$2:$T$2,0),0),0)</f>
        <v>0</v>
      </c>
      <c r="J556" s="23">
        <f>IFERROR(VLOOKUP(C556,PlayingTime!$B$1:$T$1001,MATCH("Min",PlayingTime!$B$2:$T$2,0),0),0)</f>
        <v>0</v>
      </c>
      <c r="K556" s="23">
        <f>IFERROR(VLOOKUP(D556,PlayingTime!$B$1:$T$1001,MATCH("Min",PlayingTime!$B$2:$T$2,0),0),0)</f>
        <v>0</v>
      </c>
      <c r="L556" s="93">
        <f>IFERROR(VLOOKUP($E556,OLD!$Q$1:$DZ$1000,MATCH("minutes",OLD!$Q$1:$DZ$1,0),0),0)</f>
        <v>0</v>
      </c>
      <c r="M556" s="22">
        <f>IFERROR(VLOOKUP(A556,#REF!,MATCH("xG",#REF!,0),0),0)</f>
        <v>0</v>
      </c>
      <c r="N556" s="22">
        <f>IFERROR(VLOOKUP(B556,#REF!,MATCH("xG",#REF!,0),0),0)</f>
        <v>0</v>
      </c>
      <c r="O556" s="22">
        <f>IFERROR(VLOOKUP(C556,#REF!,MATCH("xG",#REF!,0),0),0)</f>
        <v>0</v>
      </c>
      <c r="P556" s="22">
        <f>IFERROR(VLOOKUP(D556,#REF!,MATCH("xG",#REF!,0),0),0)</f>
        <v>0</v>
      </c>
      <c r="Q556" s="92">
        <f>IFERROR(VLOOKUP($E556,OLD!$Q$1:$DZ$1000,MATCH("expected_goals",OLD!$Q$1:$DZ$1,0),0),0)</f>
        <v>0</v>
      </c>
      <c r="R556" s="22">
        <f>IFERROR(VLOOKUP(A556,#REF!,MATCH("xAG",#REF!,0),0),0)</f>
        <v>0</v>
      </c>
      <c r="S556" s="22">
        <f>IFERROR(VLOOKUP(B556,#REF!,MATCH("xAG",#REF!,0),0),0)</f>
        <v>0</v>
      </c>
      <c r="T556" s="22">
        <f>IFERROR(VLOOKUP(C556,#REF!,MATCH("xAG",#REF!,0),0),0)</f>
        <v>0</v>
      </c>
      <c r="U556" s="22">
        <f>IFERROR(VLOOKUP(D556,#REF!,MATCH("xAG",#REF!,0),0),0)</f>
        <v>0</v>
      </c>
      <c r="V556" s="92">
        <f>IFERROR(VLOOKUP($E556,OLD!$Q$1:$DZ$1000,MATCH("expected_assists",OLD!$Q$1:$DZ$1,0),0),0)</f>
        <v>0</v>
      </c>
      <c r="W556" s="93">
        <f>IFERROR(VLOOKUP($E556,OLD!$Q$1:$DZ$1000,MATCH("total_points",OLD!$Q$1:$DZ$1,0),0),0)</f>
        <v>0</v>
      </c>
      <c r="X556" s="27" t="str">
        <f>IFERROR(VLOOKUP(E556,OLD!$Q$1:$BZ$1000,MATCH("defensive_contribution",OLD!$Q$1:$BZ$1,0),0),"")</f>
        <v/>
      </c>
      <c r="Z556" s="26" t="str">
        <f>API!O556&amp;" "&amp;API!Y556</f>
        <v>0 FALSE</v>
      </c>
      <c r="AA556" s="26">
        <f>API!AF556</f>
        <v>56</v>
      </c>
    </row>
    <row r="557" spans="1:27">
      <c r="A557" s="22" t="str">
        <f>IF([1]FINAL!A557=0,"",[1]FINAL!A557)</f>
        <v>Miguel Brau</v>
      </c>
      <c r="B557" s="22" t="str">
        <f>IF([1]FINAL!C557=0,"",[1]FINAL!C557)</f>
        <v>Brau</v>
      </c>
      <c r="C557" s="22" t="str">
        <f>IF([1]FINAL!E557=0,"",[1]FINAL!E557)</f>
        <v/>
      </c>
      <c r="D557" s="22" t="str">
        <f>IF([1]FINAL!G557=0,"",[1]FINAL!G557)</f>
        <v/>
      </c>
      <c r="E557" s="85">
        <f>[1]FINAL!$AO557</f>
        <v>181</v>
      </c>
      <c r="F557" s="26" t="str">
        <f>[1]FINAL!$V557</f>
        <v>COV</v>
      </c>
      <c r="G557" s="27">
        <f>IFERROR(VLOOKUP($F557,Table2!$B$1:$C$21,MATCH("MP",Table2!$B$1:$C$1,0),0),"")</f>
        <v>38</v>
      </c>
      <c r="H557" s="23">
        <f>IFERROR(VLOOKUP(A557,PlayingTime!$B$1:$T$1001,MATCH("Min",PlayingTime!$B$2:$T$2,0),0),0)</f>
        <v>0</v>
      </c>
      <c r="I557" s="23">
        <f>IFERROR(VLOOKUP(B557,PlayingTime!$B$1:$T$1001,MATCH("Min",PlayingTime!$B$2:$T$2,0),0),0)</f>
        <v>203</v>
      </c>
      <c r="J557" s="23">
        <f>IFERROR(VLOOKUP(C557,PlayingTime!$B$1:$T$1001,MATCH("Min",PlayingTime!$B$2:$T$2,0),0),0)</f>
        <v>0</v>
      </c>
      <c r="K557" s="23">
        <f>IFERROR(VLOOKUP(D557,PlayingTime!$B$1:$T$1001,MATCH("Min",PlayingTime!$B$2:$T$2,0),0),0)</f>
        <v>0</v>
      </c>
      <c r="L557" s="93">
        <f>IFERROR(VLOOKUP($E557,OLD!$Q$1:$DZ$1000,MATCH("minutes",OLD!$Q$1:$DZ$1,0),0),0)</f>
        <v>0</v>
      </c>
      <c r="M557" s="22">
        <f>IFERROR(VLOOKUP(A557,#REF!,MATCH("xG",#REF!,0),0),0)</f>
        <v>0</v>
      </c>
      <c r="N557" s="22">
        <f>IFERROR(VLOOKUP(B557,#REF!,MATCH("xG",#REF!,0),0),0)</f>
        <v>0</v>
      </c>
      <c r="O557" s="22">
        <f>IFERROR(VLOOKUP(C557,#REF!,MATCH("xG",#REF!,0),0),0)</f>
        <v>0</v>
      </c>
      <c r="P557" s="22">
        <f>IFERROR(VLOOKUP(D557,#REF!,MATCH("xG",#REF!,0),0),0)</f>
        <v>0</v>
      </c>
      <c r="Q557" s="92">
        <f>IFERROR(VLOOKUP($E557,OLD!$Q$1:$DZ$1000,MATCH("expected_goals",OLD!$Q$1:$DZ$1,0),0),0)</f>
        <v>0</v>
      </c>
      <c r="R557" s="22">
        <f>IFERROR(VLOOKUP(A557,#REF!,MATCH("xAG",#REF!,0),0),0)</f>
        <v>0</v>
      </c>
      <c r="S557" s="22">
        <f>IFERROR(VLOOKUP(B557,#REF!,MATCH("xAG",#REF!,0),0),0)</f>
        <v>0</v>
      </c>
      <c r="T557" s="22">
        <f>IFERROR(VLOOKUP(C557,#REF!,MATCH("xAG",#REF!,0),0),0)</f>
        <v>0</v>
      </c>
      <c r="U557" s="22">
        <f>IFERROR(VLOOKUP(D557,#REF!,MATCH("xAG",#REF!,0),0),0)</f>
        <v>0</v>
      </c>
      <c r="V557" s="92">
        <f>IFERROR(VLOOKUP($E557,OLD!$Q$1:$DZ$1000,MATCH("expected_assists",OLD!$Q$1:$DZ$1,0),0),0)</f>
        <v>0</v>
      </c>
      <c r="W557" s="93">
        <f>IFERROR(VLOOKUP($E557,OLD!$Q$1:$DZ$1000,MATCH("total_points",OLD!$Q$1:$DZ$1,0),0),0)</f>
        <v>0</v>
      </c>
      <c r="X557" s="27" t="str">
        <f>IFERROR(VLOOKUP(E557,OLD!$Q$1:$BZ$1000,MATCH("defensive_contribution",OLD!$Q$1:$BZ$1,0),0),"")</f>
        <v/>
      </c>
      <c r="Z557" s="26" t="str">
        <f>API!O557&amp;" "&amp;API!Y557</f>
        <v>0 FALSE</v>
      </c>
      <c r="AA557" s="26">
        <f>API!AF557</f>
        <v>56</v>
      </c>
    </row>
    <row r="558" spans="1:27">
      <c r="A558" s="22" t="str">
        <f>IF([1]FINAL!A558=0,"",[1]FINAL!A558)</f>
        <v>Aurèle Amenda</v>
      </c>
      <c r="B558" s="22" t="str">
        <f>IF([1]FINAL!C558=0,"",[1]FINAL!C558)</f>
        <v>Amenda</v>
      </c>
      <c r="C558" s="22" t="str">
        <f>IF([1]FINAL!E558=0,"",[1]FINAL!E558)</f>
        <v/>
      </c>
      <c r="D558" s="22" t="str">
        <f>IF([1]FINAL!G558=0,"",[1]FINAL!G558)</f>
        <v/>
      </c>
      <c r="E558" s="85">
        <f>[1]FINAL!$AO558</f>
        <v>182</v>
      </c>
      <c r="F558" s="26" t="str">
        <f>[1]FINAL!$V558</f>
        <v>COV</v>
      </c>
      <c r="G558" s="27">
        <f>IFERROR(VLOOKUP($F558,Table2!$B$1:$C$21,MATCH("MP",Table2!$B$1:$C$1,0),0),"")</f>
        <v>38</v>
      </c>
      <c r="H558" s="23">
        <f>IFERROR(VLOOKUP(A558,PlayingTime!$B$1:$T$1001,MATCH("Min",PlayingTime!$B$2:$T$2,0),0),0)</f>
        <v>0</v>
      </c>
      <c r="I558" s="23">
        <f>IFERROR(VLOOKUP(B558,PlayingTime!$B$1:$T$1001,MATCH("Min",PlayingTime!$B$2:$T$2,0),0),0)</f>
        <v>0</v>
      </c>
      <c r="J558" s="23">
        <f>IFERROR(VLOOKUP(C558,PlayingTime!$B$1:$T$1001,MATCH("Min",PlayingTime!$B$2:$T$2,0),0),0)</f>
        <v>0</v>
      </c>
      <c r="K558" s="23">
        <f>IFERROR(VLOOKUP(D558,PlayingTime!$B$1:$T$1001,MATCH("Min",PlayingTime!$B$2:$T$2,0),0),0)</f>
        <v>0</v>
      </c>
      <c r="L558" s="93">
        <f>IFERROR(VLOOKUP($E558,OLD!$Q$1:$DZ$1000,MATCH("minutes",OLD!$Q$1:$DZ$1,0),0),0)</f>
        <v>0</v>
      </c>
      <c r="M558" s="22">
        <f>IFERROR(VLOOKUP(A558,#REF!,MATCH("xG",#REF!,0),0),0)</f>
        <v>0</v>
      </c>
      <c r="N558" s="22">
        <f>IFERROR(VLOOKUP(B558,#REF!,MATCH("xG",#REF!,0),0),0)</f>
        <v>0</v>
      </c>
      <c r="O558" s="22">
        <f>IFERROR(VLOOKUP(C558,#REF!,MATCH("xG",#REF!,0),0),0)</f>
        <v>0</v>
      </c>
      <c r="P558" s="22">
        <f>IFERROR(VLOOKUP(D558,#REF!,MATCH("xG",#REF!,0),0),0)</f>
        <v>0</v>
      </c>
      <c r="Q558" s="92">
        <f>IFERROR(VLOOKUP($E558,OLD!$Q$1:$DZ$1000,MATCH("expected_goals",OLD!$Q$1:$DZ$1,0),0),0)</f>
        <v>0</v>
      </c>
      <c r="R558" s="22">
        <f>IFERROR(VLOOKUP(A558,#REF!,MATCH("xAG",#REF!,0),0),0)</f>
        <v>0</v>
      </c>
      <c r="S558" s="22">
        <f>IFERROR(VLOOKUP(B558,#REF!,MATCH("xAG",#REF!,0),0),0)</f>
        <v>0</v>
      </c>
      <c r="T558" s="22">
        <f>IFERROR(VLOOKUP(C558,#REF!,MATCH("xAG",#REF!,0),0),0)</f>
        <v>0</v>
      </c>
      <c r="U558" s="22">
        <f>IFERROR(VLOOKUP(D558,#REF!,MATCH("xAG",#REF!,0),0),0)</f>
        <v>0</v>
      </c>
      <c r="V558" s="92">
        <f>IFERROR(VLOOKUP($E558,OLD!$Q$1:$DZ$1000,MATCH("expected_assists",OLD!$Q$1:$DZ$1,0),0),0)</f>
        <v>0</v>
      </c>
      <c r="W558" s="93">
        <f>IFERROR(VLOOKUP($E558,OLD!$Q$1:$DZ$1000,MATCH("total_points",OLD!$Q$1:$DZ$1,0),0),0)</f>
        <v>0</v>
      </c>
      <c r="X558" s="27" t="str">
        <f>IFERROR(VLOOKUP(E558,OLD!$Q$1:$BZ$1000,MATCH("defensive_contribution",OLD!$Q$1:$BZ$1,0),0),"")</f>
        <v/>
      </c>
      <c r="Z558" s="26" t="str">
        <f>API!O558&amp;" "&amp;API!Y558</f>
        <v>0 FALSE</v>
      </c>
      <c r="AA558" s="26">
        <f>API!AF558</f>
        <v>56</v>
      </c>
    </row>
    <row r="559" spans="1:27">
      <c r="A559" s="22" t="str">
        <f>IF([1]FINAL!A559=0,"",[1]FINAL!A559)</f>
        <v>Kosta Nedeljkovic</v>
      </c>
      <c r="B559" s="22" t="str">
        <f>IF([1]FINAL!C559=0,"",[1]FINAL!C559)</f>
        <v>Nedeljkovic</v>
      </c>
      <c r="C559" s="22" t="str">
        <f>IF([1]FINAL!E559=0,"",[1]FINAL!E559)</f>
        <v/>
      </c>
      <c r="D559" s="22" t="str">
        <f>IF([1]FINAL!G559=0,"",[1]FINAL!G559)</f>
        <v/>
      </c>
      <c r="E559" s="85">
        <f>[1]FINAL!$AO559</f>
        <v>39</v>
      </c>
      <c r="F559" s="26" t="str">
        <f>[1]FINAL!$V559</f>
        <v>AVL</v>
      </c>
      <c r="G559" s="27">
        <f>IFERROR(VLOOKUP($F559,Table2!$B$1:$C$21,MATCH("MP",Table2!$B$1:$C$1,0),0),"")</f>
        <v>38</v>
      </c>
      <c r="H559" s="23">
        <f>IFERROR(VLOOKUP(A559,PlayingTime!$B$1:$T$1001,MATCH("Min",PlayingTime!$B$2:$T$2,0),0),0)</f>
        <v>0</v>
      </c>
      <c r="I559" s="23">
        <f>IFERROR(VLOOKUP(B559,PlayingTime!$B$1:$T$1001,MATCH("Min",PlayingTime!$B$2:$T$2,0),0),0)</f>
        <v>0</v>
      </c>
      <c r="J559" s="23">
        <f>IFERROR(VLOOKUP(C559,PlayingTime!$B$1:$T$1001,MATCH("Min",PlayingTime!$B$2:$T$2,0),0),0)</f>
        <v>0</v>
      </c>
      <c r="K559" s="23">
        <f>IFERROR(VLOOKUP(D559,PlayingTime!$B$1:$T$1001,MATCH("Min",PlayingTime!$B$2:$T$2,0),0),0)</f>
        <v>0</v>
      </c>
      <c r="L559" s="93">
        <f>IFERROR(VLOOKUP($E559,OLD!$Q$1:$DZ$1000,MATCH("minutes",OLD!$Q$1:$DZ$1,0),0),0)</f>
        <v>0</v>
      </c>
      <c r="M559" s="22">
        <f>IFERROR(VLOOKUP(A559,#REF!,MATCH("xG",#REF!,0),0),0)</f>
        <v>0</v>
      </c>
      <c r="N559" s="22">
        <f>IFERROR(VLOOKUP(B559,#REF!,MATCH("xG",#REF!,0),0),0)</f>
        <v>0</v>
      </c>
      <c r="O559" s="22">
        <f>IFERROR(VLOOKUP(C559,#REF!,MATCH("xG",#REF!,0),0),0)</f>
        <v>0</v>
      </c>
      <c r="P559" s="22">
        <f>IFERROR(VLOOKUP(D559,#REF!,MATCH("xG",#REF!,0),0),0)</f>
        <v>0</v>
      </c>
      <c r="Q559" s="92">
        <f>IFERROR(VLOOKUP($E559,OLD!$Q$1:$DZ$1000,MATCH("expected_goals",OLD!$Q$1:$DZ$1,0),0),0)</f>
        <v>0</v>
      </c>
      <c r="R559" s="22">
        <f>IFERROR(VLOOKUP(A559,#REF!,MATCH("xAG",#REF!,0),0),0)</f>
        <v>0</v>
      </c>
      <c r="S559" s="22">
        <f>IFERROR(VLOOKUP(B559,#REF!,MATCH("xAG",#REF!,0),0),0)</f>
        <v>0</v>
      </c>
      <c r="T559" s="22">
        <f>IFERROR(VLOOKUP(C559,#REF!,MATCH("xAG",#REF!,0),0),0)</f>
        <v>0</v>
      </c>
      <c r="U559" s="22">
        <f>IFERROR(VLOOKUP(D559,#REF!,MATCH("xAG",#REF!,0),0),0)</f>
        <v>0</v>
      </c>
      <c r="V559" s="92">
        <f>IFERROR(VLOOKUP($E559,OLD!$Q$1:$DZ$1000,MATCH("expected_assists",OLD!$Q$1:$DZ$1,0),0),0)</f>
        <v>0</v>
      </c>
      <c r="W559" s="93">
        <f>IFERROR(VLOOKUP($E559,OLD!$Q$1:$DZ$1000,MATCH("total_points",OLD!$Q$1:$DZ$1,0),0),0)</f>
        <v>0</v>
      </c>
      <c r="X559" s="27" t="str">
        <f>IFERROR(VLOOKUP(E559,OLD!$Q$1:$BZ$1000,MATCH("defensive_contribution",OLD!$Q$1:$BZ$1,0),0),"")</f>
        <v/>
      </c>
      <c r="Z559" s="26" t="str">
        <f>API!O559&amp;" "&amp;API!Y559</f>
        <v>0 FALSE</v>
      </c>
      <c r="AA559" s="26">
        <f>API!AF559</f>
        <v>56</v>
      </c>
    </row>
    <row r="560" spans="1:27">
      <c r="A560" s="22" t="str">
        <f>IF([1]FINAL!A560=0,"",[1]FINAL!A560)</f>
        <v/>
      </c>
      <c r="B560" s="22" t="str">
        <f>IF([1]FINAL!C560=0,"",[1]FINAL!C560)</f>
        <v/>
      </c>
      <c r="C560" s="22" t="str">
        <f>IF([1]FINAL!E560=0,"",[1]FINAL!E560)</f>
        <v/>
      </c>
      <c r="D560" s="22" t="str">
        <f>IF([1]FINAL!G560=0,"",[1]FINAL!G560)</f>
        <v/>
      </c>
      <c r="E560" s="85">
        <f>[1]FINAL!$AO560</f>
        <v>0</v>
      </c>
      <c r="F560" s="26" t="str">
        <f>[1]FINAL!$V560</f>
        <v>A</v>
      </c>
      <c r="G560" s="27" t="str">
        <f>IFERROR(VLOOKUP($F560,Table2!$B$1:$C$21,MATCH("MP",Table2!$B$1:$C$1,0),0),"")</f>
        <v/>
      </c>
      <c r="H560" s="23">
        <f>IFERROR(VLOOKUP(A560,PlayingTime!$B$1:$T$1001,MATCH("Min",PlayingTime!$B$2:$T$2,0),0),0)</f>
        <v>0</v>
      </c>
      <c r="I560" s="23">
        <f>IFERROR(VLOOKUP(B560,PlayingTime!$B$1:$T$1001,MATCH("Min",PlayingTime!$B$2:$T$2,0),0),0)</f>
        <v>0</v>
      </c>
      <c r="J560" s="23">
        <f>IFERROR(VLOOKUP(C560,PlayingTime!$B$1:$T$1001,MATCH("Min",PlayingTime!$B$2:$T$2,0),0),0)</f>
        <v>0</v>
      </c>
      <c r="K560" s="23">
        <f>IFERROR(VLOOKUP(D560,PlayingTime!$B$1:$T$1001,MATCH("Min",PlayingTime!$B$2:$T$2,0),0),0)</f>
        <v>0</v>
      </c>
      <c r="L560" s="93">
        <f>IFERROR(VLOOKUP($E560,OLD!$Q$1:$DZ$1000,MATCH("minutes",OLD!$Q$1:$DZ$1,0),0),0)</f>
        <v>8</v>
      </c>
      <c r="M560" s="22">
        <f>IFERROR(VLOOKUP(A560,#REF!,MATCH("xG",#REF!,0),0),0)</f>
        <v>0</v>
      </c>
      <c r="N560" s="22">
        <f>IFERROR(VLOOKUP(B560,#REF!,MATCH("xG",#REF!,0),0),0)</f>
        <v>0</v>
      </c>
      <c r="O560" s="22">
        <f>IFERROR(VLOOKUP(C560,#REF!,MATCH("xG",#REF!,0),0),0)</f>
        <v>0</v>
      </c>
      <c r="P560" s="22">
        <f>IFERROR(VLOOKUP(D560,#REF!,MATCH("xG",#REF!,0),0),0)</f>
        <v>0</v>
      </c>
      <c r="Q560" s="92">
        <f>IFERROR(VLOOKUP($E560,OLD!$Q$1:$DZ$1000,MATCH("expected_goals",OLD!$Q$1:$DZ$1,0),0),0)</f>
        <v>0</v>
      </c>
      <c r="R560" s="22">
        <f>IFERROR(VLOOKUP(A560,#REF!,MATCH("xAG",#REF!,0),0),0)</f>
        <v>0</v>
      </c>
      <c r="S560" s="22">
        <f>IFERROR(VLOOKUP(B560,#REF!,MATCH("xAG",#REF!,0),0),0)</f>
        <v>0</v>
      </c>
      <c r="T560" s="22">
        <f>IFERROR(VLOOKUP(C560,#REF!,MATCH("xAG",#REF!,0),0),0)</f>
        <v>0</v>
      </c>
      <c r="U560" s="22">
        <f>IFERROR(VLOOKUP(D560,#REF!,MATCH("xAG",#REF!,0),0),0)</f>
        <v>0</v>
      </c>
      <c r="V560" s="92">
        <f>IFERROR(VLOOKUP($E560,OLD!$Q$1:$DZ$1000,MATCH("expected_assists",OLD!$Q$1:$DZ$1,0),0),0)</f>
        <v>0</v>
      </c>
      <c r="W560" s="93">
        <f>IFERROR(VLOOKUP($E560,OLD!$Q$1:$DZ$1000,MATCH("total_points",OLD!$Q$1:$DZ$1,0),0),0)</f>
        <v>2</v>
      </c>
      <c r="X560" s="27">
        <f>IFERROR(VLOOKUP(E560,OLD!$Q$1:$BZ$1000,MATCH("defensive_contribution",OLD!$Q$1:$BZ$1,0),0),"")</f>
        <v>3</v>
      </c>
      <c r="Z560" s="26" t="str">
        <f>API!O560&amp;" "&amp;API!Y560</f>
        <v xml:space="preserve"> </v>
      </c>
      <c r="AA560" s="26">
        <f>API!AF560</f>
        <v>0</v>
      </c>
    </row>
    <row r="561" spans="1:27">
      <c r="A561" s="22" t="str">
        <f>IF([1]FINAL!A561=0,"",[1]FINAL!A561)</f>
        <v/>
      </c>
      <c r="B561" s="22" t="str">
        <f>IF([1]FINAL!C561=0,"",[1]FINAL!C561)</f>
        <v/>
      </c>
      <c r="C561" s="22" t="str">
        <f>IF([1]FINAL!E561=0,"",[1]FINAL!E561)</f>
        <v/>
      </c>
      <c r="D561" s="22" t="str">
        <f>IF([1]FINAL!G561=0,"",[1]FINAL!G561)</f>
        <v/>
      </c>
      <c r="E561" s="85">
        <f>[1]FINAL!$AO561</f>
        <v>0</v>
      </c>
      <c r="F561" s="26" t="str">
        <f>[1]FINAL!$V561</f>
        <v>A</v>
      </c>
      <c r="G561" s="27" t="str">
        <f>IFERROR(VLOOKUP($F561,Table2!$B$1:$C$21,MATCH("MP",Table2!$B$1:$C$1,0),0),"")</f>
        <v/>
      </c>
      <c r="H561" s="23">
        <f>IFERROR(VLOOKUP(A561,PlayingTime!$B$1:$T$1001,MATCH("Min",PlayingTime!$B$2:$T$2,0),0),0)</f>
        <v>0</v>
      </c>
      <c r="I561" s="23">
        <f>IFERROR(VLOOKUP(B561,PlayingTime!$B$1:$T$1001,MATCH("Min",PlayingTime!$B$2:$T$2,0),0),0)</f>
        <v>0</v>
      </c>
      <c r="J561" s="23">
        <f>IFERROR(VLOOKUP(C561,PlayingTime!$B$1:$T$1001,MATCH("Min",PlayingTime!$B$2:$T$2,0),0),0)</f>
        <v>0</v>
      </c>
      <c r="K561" s="23">
        <f>IFERROR(VLOOKUP(D561,PlayingTime!$B$1:$T$1001,MATCH("Min",PlayingTime!$B$2:$T$2,0),0),0)</f>
        <v>0</v>
      </c>
      <c r="L561" s="93">
        <f>IFERROR(VLOOKUP($E561,OLD!$Q$1:$DZ$1000,MATCH("minutes",OLD!$Q$1:$DZ$1,0),0),0)</f>
        <v>8</v>
      </c>
      <c r="M561" s="22">
        <f>IFERROR(VLOOKUP(A561,#REF!,MATCH("xG",#REF!,0),0),0)</f>
        <v>0</v>
      </c>
      <c r="N561" s="22">
        <f>IFERROR(VLOOKUP(B561,#REF!,MATCH("xG",#REF!,0),0),0)</f>
        <v>0</v>
      </c>
      <c r="O561" s="22">
        <f>IFERROR(VLOOKUP(C561,#REF!,MATCH("xG",#REF!,0),0),0)</f>
        <v>0</v>
      </c>
      <c r="P561" s="22">
        <f>IFERROR(VLOOKUP(D561,#REF!,MATCH("xG",#REF!,0),0),0)</f>
        <v>0</v>
      </c>
      <c r="Q561" s="92">
        <f>IFERROR(VLOOKUP($E561,OLD!$Q$1:$DZ$1000,MATCH("expected_goals",OLD!$Q$1:$DZ$1,0),0),0)</f>
        <v>0</v>
      </c>
      <c r="R561" s="22">
        <f>IFERROR(VLOOKUP(A561,#REF!,MATCH("xAG",#REF!,0),0),0)</f>
        <v>0</v>
      </c>
      <c r="S561" s="22">
        <f>IFERROR(VLOOKUP(B561,#REF!,MATCH("xAG",#REF!,0),0),0)</f>
        <v>0</v>
      </c>
      <c r="T561" s="22">
        <f>IFERROR(VLOOKUP(C561,#REF!,MATCH("xAG",#REF!,0),0),0)</f>
        <v>0</v>
      </c>
      <c r="U561" s="22">
        <f>IFERROR(VLOOKUP(D561,#REF!,MATCH("xAG",#REF!,0),0),0)</f>
        <v>0</v>
      </c>
      <c r="V561" s="92">
        <f>IFERROR(VLOOKUP($E561,OLD!$Q$1:$DZ$1000,MATCH("expected_assists",OLD!$Q$1:$DZ$1,0),0),0)</f>
        <v>0</v>
      </c>
      <c r="W561" s="93">
        <f>IFERROR(VLOOKUP($E561,OLD!$Q$1:$DZ$1000,MATCH("total_points",OLD!$Q$1:$DZ$1,0),0),0)</f>
        <v>2</v>
      </c>
      <c r="X561" s="27">
        <f>IFERROR(VLOOKUP(E561,OLD!$Q$1:$BZ$1000,MATCH("defensive_contribution",OLD!$Q$1:$BZ$1,0),0),"")</f>
        <v>3</v>
      </c>
      <c r="Z561" s="26" t="str">
        <f>API!O561&amp;" "&amp;API!Y561</f>
        <v xml:space="preserve"> </v>
      </c>
      <c r="AA561" s="26">
        <f>API!AF561</f>
        <v>0</v>
      </c>
    </row>
    <row r="562" spans="1:27">
      <c r="A562" s="22" t="str">
        <f>IF([1]FINAL!A562=0,"",[1]FINAL!A562)</f>
        <v/>
      </c>
      <c r="B562" s="22" t="str">
        <f>IF([1]FINAL!C562=0,"",[1]FINAL!C562)</f>
        <v/>
      </c>
      <c r="C562" s="22" t="str">
        <f>IF([1]FINAL!E562=0,"",[1]FINAL!E562)</f>
        <v/>
      </c>
      <c r="D562" s="22" t="str">
        <f>IF([1]FINAL!G562=0,"",[1]FINAL!G562)</f>
        <v/>
      </c>
      <c r="E562" s="85">
        <f>[1]FINAL!$AO562</f>
        <v>0</v>
      </c>
      <c r="F562" s="26" t="str">
        <f>[1]FINAL!$V562</f>
        <v>A</v>
      </c>
      <c r="G562" s="27" t="str">
        <f>IFERROR(VLOOKUP($F562,Table2!$B$1:$C$21,MATCH("MP",Table2!$B$1:$C$1,0),0),"")</f>
        <v/>
      </c>
      <c r="H562" s="23">
        <f>IFERROR(VLOOKUP(A562,PlayingTime!$B$1:$T$1001,MATCH("Min",PlayingTime!$B$2:$T$2,0),0),0)</f>
        <v>0</v>
      </c>
      <c r="I562" s="23">
        <f>IFERROR(VLOOKUP(B562,PlayingTime!$B$1:$T$1001,MATCH("Min",PlayingTime!$B$2:$T$2,0),0),0)</f>
        <v>0</v>
      </c>
      <c r="J562" s="23">
        <f>IFERROR(VLOOKUP(C562,PlayingTime!$B$1:$T$1001,MATCH("Min",PlayingTime!$B$2:$T$2,0),0),0)</f>
        <v>0</v>
      </c>
      <c r="K562" s="23">
        <f>IFERROR(VLOOKUP(D562,PlayingTime!$B$1:$T$1001,MATCH("Min",PlayingTime!$B$2:$T$2,0),0),0)</f>
        <v>0</v>
      </c>
      <c r="L562" s="93">
        <f>IFERROR(VLOOKUP($E562,OLD!$Q$1:$DZ$1000,MATCH("minutes",OLD!$Q$1:$DZ$1,0),0),0)</f>
        <v>8</v>
      </c>
      <c r="M562" s="22">
        <f>IFERROR(VLOOKUP(A562,#REF!,MATCH("xG",#REF!,0),0),0)</f>
        <v>0</v>
      </c>
      <c r="N562" s="22">
        <f>IFERROR(VLOOKUP(B562,#REF!,MATCH("xG",#REF!,0),0),0)</f>
        <v>0</v>
      </c>
      <c r="O562" s="22">
        <f>IFERROR(VLOOKUP(C562,#REF!,MATCH("xG",#REF!,0),0),0)</f>
        <v>0</v>
      </c>
      <c r="P562" s="22">
        <f>IFERROR(VLOOKUP(D562,#REF!,MATCH("xG",#REF!,0),0),0)</f>
        <v>0</v>
      </c>
      <c r="Q562" s="92">
        <f>IFERROR(VLOOKUP($E562,OLD!$Q$1:$DZ$1000,MATCH("expected_goals",OLD!$Q$1:$DZ$1,0),0),0)</f>
        <v>0</v>
      </c>
      <c r="R562" s="22">
        <f>IFERROR(VLOOKUP(A562,#REF!,MATCH("xAG",#REF!,0),0),0)</f>
        <v>0</v>
      </c>
      <c r="S562" s="22">
        <f>IFERROR(VLOOKUP(B562,#REF!,MATCH("xAG",#REF!,0),0),0)</f>
        <v>0</v>
      </c>
      <c r="T562" s="22">
        <f>IFERROR(VLOOKUP(C562,#REF!,MATCH("xAG",#REF!,0),0),0)</f>
        <v>0</v>
      </c>
      <c r="U562" s="22">
        <f>IFERROR(VLOOKUP(D562,#REF!,MATCH("xAG",#REF!,0),0),0)</f>
        <v>0</v>
      </c>
      <c r="V562" s="92">
        <f>IFERROR(VLOOKUP($E562,OLD!$Q$1:$DZ$1000,MATCH("expected_assists",OLD!$Q$1:$DZ$1,0),0),0)</f>
        <v>0</v>
      </c>
      <c r="W562" s="93">
        <f>IFERROR(VLOOKUP($E562,OLD!$Q$1:$DZ$1000,MATCH("total_points",OLD!$Q$1:$DZ$1,0),0),0)</f>
        <v>2</v>
      </c>
      <c r="X562" s="27">
        <f>IFERROR(VLOOKUP(E562,OLD!$Q$1:$BZ$1000,MATCH("defensive_contribution",OLD!$Q$1:$BZ$1,0),0),"")</f>
        <v>3</v>
      </c>
      <c r="Z562" s="26" t="str">
        <f>API!O562&amp;" "&amp;API!Y562</f>
        <v xml:space="preserve"> </v>
      </c>
      <c r="AA562" s="26">
        <f>API!AF562</f>
        <v>0</v>
      </c>
    </row>
    <row r="563" spans="1:27">
      <c r="A563" s="22" t="str">
        <f>IF([1]FINAL!A563=0,"",[1]FINAL!A563)</f>
        <v/>
      </c>
      <c r="B563" s="22" t="str">
        <f>IF([1]FINAL!C563=0,"",[1]FINAL!C563)</f>
        <v/>
      </c>
      <c r="C563" s="22" t="str">
        <f>IF([1]FINAL!E563=0,"",[1]FINAL!E563)</f>
        <v/>
      </c>
      <c r="D563" s="22" t="str">
        <f>IF([1]FINAL!G563=0,"",[1]FINAL!G563)</f>
        <v/>
      </c>
      <c r="E563" s="85">
        <f>[1]FINAL!$AO563</f>
        <v>0</v>
      </c>
      <c r="F563" s="26" t="str">
        <f>[1]FINAL!$V563</f>
        <v>A</v>
      </c>
      <c r="G563" s="27" t="str">
        <f>IFERROR(VLOOKUP($F563,Table2!$B$1:$C$21,MATCH("MP",Table2!$B$1:$C$1,0),0),"")</f>
        <v/>
      </c>
      <c r="H563" s="23">
        <f>IFERROR(VLOOKUP(A563,PlayingTime!$B$1:$T$1001,MATCH("Min",PlayingTime!$B$2:$T$2,0),0),0)</f>
        <v>0</v>
      </c>
      <c r="I563" s="23">
        <f>IFERROR(VLOOKUP(B563,PlayingTime!$B$1:$T$1001,MATCH("Min",PlayingTime!$B$2:$T$2,0),0),0)</f>
        <v>0</v>
      </c>
      <c r="J563" s="23">
        <f>IFERROR(VLOOKUP(C563,PlayingTime!$B$1:$T$1001,MATCH("Min",PlayingTime!$B$2:$T$2,0),0),0)</f>
        <v>0</v>
      </c>
      <c r="K563" s="23">
        <f>IFERROR(VLOOKUP(D563,PlayingTime!$B$1:$T$1001,MATCH("Min",PlayingTime!$B$2:$T$2,0),0),0)</f>
        <v>0</v>
      </c>
      <c r="L563" s="93">
        <f>IFERROR(VLOOKUP($E563,OLD!$Q$1:$DZ$1000,MATCH("minutes",OLD!$Q$1:$DZ$1,0),0),0)</f>
        <v>8</v>
      </c>
      <c r="M563" s="22">
        <f>IFERROR(VLOOKUP(A563,#REF!,MATCH("xG",#REF!,0),0),0)</f>
        <v>0</v>
      </c>
      <c r="N563" s="22">
        <f>IFERROR(VLOOKUP(B563,#REF!,MATCH("xG",#REF!,0),0),0)</f>
        <v>0</v>
      </c>
      <c r="O563" s="22">
        <f>IFERROR(VLOOKUP(C563,#REF!,MATCH("xG",#REF!,0),0),0)</f>
        <v>0</v>
      </c>
      <c r="P563" s="22">
        <f>IFERROR(VLOOKUP(D563,#REF!,MATCH("xG",#REF!,0),0),0)</f>
        <v>0</v>
      </c>
      <c r="Q563" s="92">
        <f>IFERROR(VLOOKUP($E563,OLD!$Q$1:$DZ$1000,MATCH("expected_goals",OLD!$Q$1:$DZ$1,0),0),0)</f>
        <v>0</v>
      </c>
      <c r="R563" s="22">
        <f>IFERROR(VLOOKUP(A563,#REF!,MATCH("xAG",#REF!,0),0),0)</f>
        <v>0</v>
      </c>
      <c r="S563" s="22">
        <f>IFERROR(VLOOKUP(B563,#REF!,MATCH("xAG",#REF!,0),0),0)</f>
        <v>0</v>
      </c>
      <c r="T563" s="22">
        <f>IFERROR(VLOOKUP(C563,#REF!,MATCH("xAG",#REF!,0),0),0)</f>
        <v>0</v>
      </c>
      <c r="U563" s="22">
        <f>IFERROR(VLOOKUP(D563,#REF!,MATCH("xAG",#REF!,0),0),0)</f>
        <v>0</v>
      </c>
      <c r="V563" s="92">
        <f>IFERROR(VLOOKUP($E563,OLD!$Q$1:$DZ$1000,MATCH("expected_assists",OLD!$Q$1:$DZ$1,0),0),0)</f>
        <v>0</v>
      </c>
      <c r="W563" s="93">
        <f>IFERROR(VLOOKUP($E563,OLD!$Q$1:$DZ$1000,MATCH("total_points",OLD!$Q$1:$DZ$1,0),0),0)</f>
        <v>2</v>
      </c>
      <c r="X563" s="27">
        <f>IFERROR(VLOOKUP(E563,OLD!$Q$1:$BZ$1000,MATCH("defensive_contribution",OLD!$Q$1:$BZ$1,0),0),"")</f>
        <v>3</v>
      </c>
      <c r="Z563" s="26" t="str">
        <f>API!O563&amp;" "&amp;API!Y563</f>
        <v xml:space="preserve"> </v>
      </c>
      <c r="AA563" s="26">
        <f>API!AF563</f>
        <v>0</v>
      </c>
    </row>
    <row r="564" spans="1:27">
      <c r="A564" s="22" t="str">
        <f>IF([1]FINAL!A564=0,"",[1]FINAL!A564)</f>
        <v/>
      </c>
      <c r="B564" s="22" t="str">
        <f>IF([1]FINAL!C564=0,"",[1]FINAL!C564)</f>
        <v/>
      </c>
      <c r="C564" s="22" t="str">
        <f>IF([1]FINAL!E564=0,"",[1]FINAL!E564)</f>
        <v/>
      </c>
      <c r="D564" s="22" t="str">
        <f>IF([1]FINAL!G564=0,"",[1]FINAL!G564)</f>
        <v/>
      </c>
      <c r="E564" s="85">
        <f>[1]FINAL!$AO564</f>
        <v>0</v>
      </c>
      <c r="F564" s="26" t="str">
        <f>[1]FINAL!$V564</f>
        <v>A</v>
      </c>
      <c r="G564" s="27" t="str">
        <f>IFERROR(VLOOKUP($F564,Table2!$B$1:$C$21,MATCH("MP",Table2!$B$1:$C$1,0),0),"")</f>
        <v/>
      </c>
      <c r="H564" s="23">
        <f>IFERROR(VLOOKUP(A564,PlayingTime!$B$1:$T$1001,MATCH("Min",PlayingTime!$B$2:$T$2,0),0),0)</f>
        <v>0</v>
      </c>
      <c r="I564" s="23">
        <f>IFERROR(VLOOKUP(B564,PlayingTime!$B$1:$T$1001,MATCH("Min",PlayingTime!$B$2:$T$2,0),0),0)</f>
        <v>0</v>
      </c>
      <c r="J564" s="23">
        <f>IFERROR(VLOOKUP(C564,PlayingTime!$B$1:$T$1001,MATCH("Min",PlayingTime!$B$2:$T$2,0),0),0)</f>
        <v>0</v>
      </c>
      <c r="K564" s="23">
        <f>IFERROR(VLOOKUP(D564,PlayingTime!$B$1:$T$1001,MATCH("Min",PlayingTime!$B$2:$T$2,0),0),0)</f>
        <v>0</v>
      </c>
      <c r="L564" s="93">
        <f>IFERROR(VLOOKUP($E564,OLD!$Q$1:$DZ$1000,MATCH("minutes",OLD!$Q$1:$DZ$1,0),0),0)</f>
        <v>8</v>
      </c>
      <c r="M564" s="22">
        <f>IFERROR(VLOOKUP(A564,#REF!,MATCH("xG",#REF!,0),0),0)</f>
        <v>0</v>
      </c>
      <c r="N564" s="22">
        <f>IFERROR(VLOOKUP(B564,#REF!,MATCH("xG",#REF!,0),0),0)</f>
        <v>0</v>
      </c>
      <c r="O564" s="22">
        <f>IFERROR(VLOOKUP(C564,#REF!,MATCH("xG",#REF!,0),0),0)</f>
        <v>0</v>
      </c>
      <c r="P564" s="22">
        <f>IFERROR(VLOOKUP(D564,#REF!,MATCH("xG",#REF!,0),0),0)</f>
        <v>0</v>
      </c>
      <c r="Q564" s="92">
        <f>IFERROR(VLOOKUP($E564,OLD!$Q$1:$DZ$1000,MATCH("expected_goals",OLD!$Q$1:$DZ$1,0),0),0)</f>
        <v>0</v>
      </c>
      <c r="R564" s="22">
        <f>IFERROR(VLOOKUP(A564,#REF!,MATCH("xAG",#REF!,0),0),0)</f>
        <v>0</v>
      </c>
      <c r="S564" s="22">
        <f>IFERROR(VLOOKUP(B564,#REF!,MATCH("xAG",#REF!,0),0),0)</f>
        <v>0</v>
      </c>
      <c r="T564" s="22">
        <f>IFERROR(VLOOKUP(C564,#REF!,MATCH("xAG",#REF!,0),0),0)</f>
        <v>0</v>
      </c>
      <c r="U564" s="22">
        <f>IFERROR(VLOOKUP(D564,#REF!,MATCH("xAG",#REF!,0),0),0)</f>
        <v>0</v>
      </c>
      <c r="V564" s="92">
        <f>IFERROR(VLOOKUP($E564,OLD!$Q$1:$DZ$1000,MATCH("expected_assists",OLD!$Q$1:$DZ$1,0),0),0)</f>
        <v>0</v>
      </c>
      <c r="W564" s="93">
        <f>IFERROR(VLOOKUP($E564,OLD!$Q$1:$DZ$1000,MATCH("total_points",OLD!$Q$1:$DZ$1,0),0),0)</f>
        <v>2</v>
      </c>
      <c r="X564" s="27">
        <f>IFERROR(VLOOKUP(E564,OLD!$Q$1:$BZ$1000,MATCH("defensive_contribution",OLD!$Q$1:$BZ$1,0),0),"")</f>
        <v>3</v>
      </c>
      <c r="Z564" s="26" t="str">
        <f>API!O564&amp;" "&amp;API!Y564</f>
        <v xml:space="preserve"> </v>
      </c>
      <c r="AA564" s="26">
        <f>API!AF564</f>
        <v>0</v>
      </c>
    </row>
    <row r="565" spans="1:27">
      <c r="A565" s="22" t="str">
        <f>IF([1]FINAL!A565=0,"",[1]FINAL!A565)</f>
        <v/>
      </c>
      <c r="B565" s="22" t="str">
        <f>IF([1]FINAL!C565=0,"",[1]FINAL!C565)</f>
        <v/>
      </c>
      <c r="C565" s="22" t="str">
        <f>IF([1]FINAL!E565=0,"",[1]FINAL!E565)</f>
        <v/>
      </c>
      <c r="D565" s="22" t="str">
        <f>IF([1]FINAL!G565=0,"",[1]FINAL!G565)</f>
        <v/>
      </c>
      <c r="E565" s="85">
        <f>[1]FINAL!$AO565</f>
        <v>0</v>
      </c>
      <c r="F565" s="26" t="str">
        <f>[1]FINAL!$V565</f>
        <v>A</v>
      </c>
      <c r="G565" s="27" t="str">
        <f>IFERROR(VLOOKUP($F565,Table2!$B$1:$C$21,MATCH("MP",Table2!$B$1:$C$1,0),0),"")</f>
        <v/>
      </c>
      <c r="H565" s="23">
        <f>IFERROR(VLOOKUP(A565,PlayingTime!$B$1:$T$1001,MATCH("Min",PlayingTime!$B$2:$T$2,0),0),0)</f>
        <v>0</v>
      </c>
      <c r="I565" s="23">
        <f>IFERROR(VLOOKUP(B565,PlayingTime!$B$1:$T$1001,MATCH("Min",PlayingTime!$B$2:$T$2,0),0),0)</f>
        <v>0</v>
      </c>
      <c r="J565" s="23">
        <f>IFERROR(VLOOKUP(C565,PlayingTime!$B$1:$T$1001,MATCH("Min",PlayingTime!$B$2:$T$2,0),0),0)</f>
        <v>0</v>
      </c>
      <c r="K565" s="23">
        <f>IFERROR(VLOOKUP(D565,PlayingTime!$B$1:$T$1001,MATCH("Min",PlayingTime!$B$2:$T$2,0),0),0)</f>
        <v>0</v>
      </c>
      <c r="L565" s="93">
        <f>IFERROR(VLOOKUP($E565,OLD!$Q$1:$DZ$1000,MATCH("minutes",OLD!$Q$1:$DZ$1,0),0),0)</f>
        <v>8</v>
      </c>
      <c r="M565" s="22">
        <f>IFERROR(VLOOKUP(A565,#REF!,MATCH("xG",#REF!,0),0),0)</f>
        <v>0</v>
      </c>
      <c r="N565" s="22">
        <f>IFERROR(VLOOKUP(B565,#REF!,MATCH("xG",#REF!,0),0),0)</f>
        <v>0</v>
      </c>
      <c r="O565" s="22">
        <f>IFERROR(VLOOKUP(C565,#REF!,MATCH("xG",#REF!,0),0),0)</f>
        <v>0</v>
      </c>
      <c r="P565" s="22">
        <f>IFERROR(VLOOKUP(D565,#REF!,MATCH("xG",#REF!,0),0),0)</f>
        <v>0</v>
      </c>
      <c r="Q565" s="92">
        <f>IFERROR(VLOOKUP($E565,OLD!$Q$1:$DZ$1000,MATCH("expected_goals",OLD!$Q$1:$DZ$1,0),0),0)</f>
        <v>0</v>
      </c>
      <c r="R565" s="22">
        <f>IFERROR(VLOOKUP(A565,#REF!,MATCH("xAG",#REF!,0),0),0)</f>
        <v>0</v>
      </c>
      <c r="S565" s="22">
        <f>IFERROR(VLOOKUP(B565,#REF!,MATCH("xAG",#REF!,0),0),0)</f>
        <v>0</v>
      </c>
      <c r="T565" s="22">
        <f>IFERROR(VLOOKUP(C565,#REF!,MATCH("xAG",#REF!,0),0),0)</f>
        <v>0</v>
      </c>
      <c r="U565" s="22">
        <f>IFERROR(VLOOKUP(D565,#REF!,MATCH("xAG",#REF!,0),0),0)</f>
        <v>0</v>
      </c>
      <c r="V565" s="92">
        <f>IFERROR(VLOOKUP($E565,OLD!$Q$1:$DZ$1000,MATCH("expected_assists",OLD!$Q$1:$DZ$1,0),0),0)</f>
        <v>0</v>
      </c>
      <c r="W565" s="93">
        <f>IFERROR(VLOOKUP($E565,OLD!$Q$1:$DZ$1000,MATCH("total_points",OLD!$Q$1:$DZ$1,0),0),0)</f>
        <v>2</v>
      </c>
      <c r="X565" s="27">
        <f>IFERROR(VLOOKUP(E565,OLD!$Q$1:$BZ$1000,MATCH("defensive_contribution",OLD!$Q$1:$BZ$1,0),0),"")</f>
        <v>3</v>
      </c>
      <c r="Z565" s="26" t="str">
        <f>API!O565&amp;" "&amp;API!Y565</f>
        <v xml:space="preserve"> </v>
      </c>
      <c r="AA565" s="26">
        <f>API!AF565</f>
        <v>0</v>
      </c>
    </row>
    <row r="566" spans="1:27">
      <c r="A566" s="22" t="str">
        <f>IF([1]FINAL!A566=0,"",[1]FINAL!A566)</f>
        <v/>
      </c>
      <c r="B566" s="22" t="str">
        <f>IF([1]FINAL!C566=0,"",[1]FINAL!C566)</f>
        <v/>
      </c>
      <c r="C566" s="22" t="str">
        <f>IF([1]FINAL!E566=0,"",[1]FINAL!E566)</f>
        <v/>
      </c>
      <c r="D566" s="22" t="str">
        <f>IF([1]FINAL!G566=0,"",[1]FINAL!G566)</f>
        <v/>
      </c>
      <c r="E566" s="85">
        <f>[1]FINAL!$AO566</f>
        <v>0</v>
      </c>
      <c r="F566" s="26" t="str">
        <f>[1]FINAL!$V566</f>
        <v>A</v>
      </c>
      <c r="G566" s="27" t="str">
        <f>IFERROR(VLOOKUP($F566,Table2!$B$1:$C$21,MATCH("MP",Table2!$B$1:$C$1,0),0),"")</f>
        <v/>
      </c>
      <c r="H566" s="23">
        <f>IFERROR(VLOOKUP(A566,PlayingTime!$B$1:$T$1001,MATCH("Min",PlayingTime!$B$2:$T$2,0),0),0)</f>
        <v>0</v>
      </c>
      <c r="I566" s="23">
        <f>IFERROR(VLOOKUP(B566,PlayingTime!$B$1:$T$1001,MATCH("Min",PlayingTime!$B$2:$T$2,0),0),0)</f>
        <v>0</v>
      </c>
      <c r="J566" s="23">
        <f>IFERROR(VLOOKUP(C566,PlayingTime!$B$1:$T$1001,MATCH("Min",PlayingTime!$B$2:$T$2,0),0),0)</f>
        <v>0</v>
      </c>
      <c r="K566" s="23">
        <f>IFERROR(VLOOKUP(D566,PlayingTime!$B$1:$T$1001,MATCH("Min",PlayingTime!$B$2:$T$2,0),0),0)</f>
        <v>0</v>
      </c>
      <c r="L566" s="93">
        <f>IFERROR(VLOOKUP($E566,OLD!$Q$1:$DZ$1000,MATCH("minutes",OLD!$Q$1:$DZ$1,0),0),0)</f>
        <v>8</v>
      </c>
      <c r="M566" s="22">
        <f>IFERROR(VLOOKUP(A566,#REF!,MATCH("xG",#REF!,0),0),0)</f>
        <v>0</v>
      </c>
      <c r="N566" s="22">
        <f>IFERROR(VLOOKUP(B566,#REF!,MATCH("xG",#REF!,0),0),0)</f>
        <v>0</v>
      </c>
      <c r="O566" s="22">
        <f>IFERROR(VLOOKUP(C566,#REF!,MATCH("xG",#REF!,0),0),0)</f>
        <v>0</v>
      </c>
      <c r="P566" s="22">
        <f>IFERROR(VLOOKUP(D566,#REF!,MATCH("xG",#REF!,0),0),0)</f>
        <v>0</v>
      </c>
      <c r="Q566" s="92">
        <f>IFERROR(VLOOKUP($E566,OLD!$Q$1:$DZ$1000,MATCH("expected_goals",OLD!$Q$1:$DZ$1,0),0),0)</f>
        <v>0</v>
      </c>
      <c r="R566" s="22">
        <f>IFERROR(VLOOKUP(A566,#REF!,MATCH("xAG",#REF!,0),0),0)</f>
        <v>0</v>
      </c>
      <c r="S566" s="22">
        <f>IFERROR(VLOOKUP(B566,#REF!,MATCH("xAG",#REF!,0),0),0)</f>
        <v>0</v>
      </c>
      <c r="T566" s="22">
        <f>IFERROR(VLOOKUP(C566,#REF!,MATCH("xAG",#REF!,0),0),0)</f>
        <v>0</v>
      </c>
      <c r="U566" s="22">
        <f>IFERROR(VLOOKUP(D566,#REF!,MATCH("xAG",#REF!,0),0),0)</f>
        <v>0</v>
      </c>
      <c r="V566" s="92">
        <f>IFERROR(VLOOKUP($E566,OLD!$Q$1:$DZ$1000,MATCH("expected_assists",OLD!$Q$1:$DZ$1,0),0),0)</f>
        <v>0</v>
      </c>
      <c r="W566" s="93">
        <f>IFERROR(VLOOKUP($E566,OLD!$Q$1:$DZ$1000,MATCH("total_points",OLD!$Q$1:$DZ$1,0),0),0)</f>
        <v>2</v>
      </c>
      <c r="X566" s="27">
        <f>IFERROR(VLOOKUP(E566,OLD!$Q$1:$BZ$1000,MATCH("defensive_contribution",OLD!$Q$1:$BZ$1,0),0),"")</f>
        <v>3</v>
      </c>
      <c r="Z566" s="26" t="str">
        <f>API!O566&amp;" "&amp;API!Y566</f>
        <v xml:space="preserve"> </v>
      </c>
      <c r="AA566" s="26">
        <f>API!AF566</f>
        <v>0</v>
      </c>
    </row>
    <row r="567" spans="1:27">
      <c r="A567" s="22" t="str">
        <f>IF([1]FINAL!A567=0,"",[1]FINAL!A567)</f>
        <v/>
      </c>
      <c r="B567" s="22" t="str">
        <f>IF([1]FINAL!C567=0,"",[1]FINAL!C567)</f>
        <v/>
      </c>
      <c r="C567" s="22" t="str">
        <f>IF([1]FINAL!E567=0,"",[1]FINAL!E567)</f>
        <v/>
      </c>
      <c r="D567" s="22" t="str">
        <f>IF([1]FINAL!G567=0,"",[1]FINAL!G567)</f>
        <v/>
      </c>
      <c r="E567" s="85">
        <f>[1]FINAL!$AO567</f>
        <v>0</v>
      </c>
      <c r="F567" s="26" t="str">
        <f>[1]FINAL!$V567</f>
        <v>A</v>
      </c>
      <c r="G567" s="27" t="str">
        <f>IFERROR(VLOOKUP($F567,Table2!$B$1:$C$21,MATCH("MP",Table2!$B$1:$C$1,0),0),"")</f>
        <v/>
      </c>
      <c r="H567" s="23">
        <f>IFERROR(VLOOKUP(A567,PlayingTime!$B$1:$T$1001,MATCH("Min",PlayingTime!$B$2:$T$2,0),0),0)</f>
        <v>0</v>
      </c>
      <c r="I567" s="23">
        <f>IFERROR(VLOOKUP(B567,PlayingTime!$B$1:$T$1001,MATCH("Min",PlayingTime!$B$2:$T$2,0),0),0)</f>
        <v>0</v>
      </c>
      <c r="J567" s="23">
        <f>IFERROR(VLOOKUP(C567,PlayingTime!$B$1:$T$1001,MATCH("Min",PlayingTime!$B$2:$T$2,0),0),0)</f>
        <v>0</v>
      </c>
      <c r="K567" s="23">
        <f>IFERROR(VLOOKUP(D567,PlayingTime!$B$1:$T$1001,MATCH("Min",PlayingTime!$B$2:$T$2,0),0),0)</f>
        <v>0</v>
      </c>
      <c r="L567" s="93">
        <f>IFERROR(VLOOKUP($E567,OLD!$Q$1:$DZ$1000,MATCH("minutes",OLD!$Q$1:$DZ$1,0),0),0)</f>
        <v>8</v>
      </c>
      <c r="M567" s="22">
        <f>IFERROR(VLOOKUP(A567,#REF!,MATCH("xG",#REF!,0),0),0)</f>
        <v>0</v>
      </c>
      <c r="N567" s="22">
        <f>IFERROR(VLOOKUP(B567,#REF!,MATCH("xG",#REF!,0),0),0)</f>
        <v>0</v>
      </c>
      <c r="O567" s="22">
        <f>IFERROR(VLOOKUP(C567,#REF!,MATCH("xG",#REF!,0),0),0)</f>
        <v>0</v>
      </c>
      <c r="P567" s="22">
        <f>IFERROR(VLOOKUP(D567,#REF!,MATCH("xG",#REF!,0),0),0)</f>
        <v>0</v>
      </c>
      <c r="Q567" s="92">
        <f>IFERROR(VLOOKUP($E567,OLD!$Q$1:$DZ$1000,MATCH("expected_goals",OLD!$Q$1:$DZ$1,0),0),0)</f>
        <v>0</v>
      </c>
      <c r="R567" s="22">
        <f>IFERROR(VLOOKUP(A567,#REF!,MATCH("xAG",#REF!,0),0),0)</f>
        <v>0</v>
      </c>
      <c r="S567" s="22">
        <f>IFERROR(VLOOKUP(B567,#REF!,MATCH("xAG",#REF!,0),0),0)</f>
        <v>0</v>
      </c>
      <c r="T567" s="22">
        <f>IFERROR(VLOOKUP(C567,#REF!,MATCH("xAG",#REF!,0),0),0)</f>
        <v>0</v>
      </c>
      <c r="U567" s="22">
        <f>IFERROR(VLOOKUP(D567,#REF!,MATCH("xAG",#REF!,0),0),0)</f>
        <v>0</v>
      </c>
      <c r="V567" s="92">
        <f>IFERROR(VLOOKUP($E567,OLD!$Q$1:$DZ$1000,MATCH("expected_assists",OLD!$Q$1:$DZ$1,0),0),0)</f>
        <v>0</v>
      </c>
      <c r="W567" s="93">
        <f>IFERROR(VLOOKUP($E567,OLD!$Q$1:$DZ$1000,MATCH("total_points",OLD!$Q$1:$DZ$1,0),0),0)</f>
        <v>2</v>
      </c>
      <c r="X567" s="27">
        <f>IFERROR(VLOOKUP(E567,OLD!$Q$1:$BZ$1000,MATCH("defensive_contribution",OLD!$Q$1:$BZ$1,0),0),"")</f>
        <v>3</v>
      </c>
      <c r="Z567" s="26" t="str">
        <f>API!O567&amp;" "&amp;API!Y567</f>
        <v xml:space="preserve"> </v>
      </c>
      <c r="AA567" s="26">
        <f>API!AF567</f>
        <v>0</v>
      </c>
    </row>
    <row r="568" spans="1:27">
      <c r="A568" s="22" t="str">
        <f>IF([1]FINAL!A568=0,"",[1]FINAL!A568)</f>
        <v/>
      </c>
      <c r="B568" s="22" t="str">
        <f>IF([1]FINAL!C568=0,"",[1]FINAL!C568)</f>
        <v/>
      </c>
      <c r="C568" s="22" t="str">
        <f>IF([1]FINAL!E568=0,"",[1]FINAL!E568)</f>
        <v/>
      </c>
      <c r="D568" s="22" t="str">
        <f>IF([1]FINAL!G568=0,"",[1]FINAL!G568)</f>
        <v/>
      </c>
      <c r="E568" s="85">
        <f>[1]FINAL!$AO568</f>
        <v>0</v>
      </c>
      <c r="F568" s="26" t="str">
        <f>[1]FINAL!$V568</f>
        <v>A</v>
      </c>
      <c r="G568" s="27" t="str">
        <f>IFERROR(VLOOKUP($F568,Table2!$B$1:$C$21,MATCH("MP",Table2!$B$1:$C$1,0),0),"")</f>
        <v/>
      </c>
      <c r="H568" s="23">
        <f>IFERROR(VLOOKUP(A568,PlayingTime!$B$1:$T$1001,MATCH("Min",PlayingTime!$B$2:$T$2,0),0),0)</f>
        <v>0</v>
      </c>
      <c r="I568" s="23">
        <f>IFERROR(VLOOKUP(B568,PlayingTime!$B$1:$T$1001,MATCH("Min",PlayingTime!$B$2:$T$2,0),0),0)</f>
        <v>0</v>
      </c>
      <c r="J568" s="23">
        <f>IFERROR(VLOOKUP(C568,PlayingTime!$B$1:$T$1001,MATCH("Min",PlayingTime!$B$2:$T$2,0),0),0)</f>
        <v>0</v>
      </c>
      <c r="K568" s="23">
        <f>IFERROR(VLOOKUP(D568,PlayingTime!$B$1:$T$1001,MATCH("Min",PlayingTime!$B$2:$T$2,0),0),0)</f>
        <v>0</v>
      </c>
      <c r="L568" s="93">
        <f>IFERROR(VLOOKUP($E568,OLD!$Q$1:$DZ$1000,MATCH("minutes",OLD!$Q$1:$DZ$1,0),0),0)</f>
        <v>8</v>
      </c>
      <c r="M568" s="22">
        <f>IFERROR(VLOOKUP(A568,#REF!,MATCH("xG",#REF!,0),0),0)</f>
        <v>0</v>
      </c>
      <c r="N568" s="22">
        <f>IFERROR(VLOOKUP(B568,#REF!,MATCH("xG",#REF!,0),0),0)</f>
        <v>0</v>
      </c>
      <c r="O568" s="22">
        <f>IFERROR(VLOOKUP(C568,#REF!,MATCH("xG",#REF!,0),0),0)</f>
        <v>0</v>
      </c>
      <c r="P568" s="22">
        <f>IFERROR(VLOOKUP(D568,#REF!,MATCH("xG",#REF!,0),0),0)</f>
        <v>0</v>
      </c>
      <c r="Q568" s="92">
        <f>IFERROR(VLOOKUP($E568,OLD!$Q$1:$DZ$1000,MATCH("expected_goals",OLD!$Q$1:$DZ$1,0),0),0)</f>
        <v>0</v>
      </c>
      <c r="R568" s="22">
        <f>IFERROR(VLOOKUP(A568,#REF!,MATCH("xAG",#REF!,0),0),0)</f>
        <v>0</v>
      </c>
      <c r="S568" s="22">
        <f>IFERROR(VLOOKUP(B568,#REF!,MATCH("xAG",#REF!,0),0),0)</f>
        <v>0</v>
      </c>
      <c r="T568" s="22">
        <f>IFERROR(VLOOKUP(C568,#REF!,MATCH("xAG",#REF!,0),0),0)</f>
        <v>0</v>
      </c>
      <c r="U568" s="22">
        <f>IFERROR(VLOOKUP(D568,#REF!,MATCH("xAG",#REF!,0),0),0)</f>
        <v>0</v>
      </c>
      <c r="V568" s="92">
        <f>IFERROR(VLOOKUP($E568,OLD!$Q$1:$DZ$1000,MATCH("expected_assists",OLD!$Q$1:$DZ$1,0),0),0)</f>
        <v>0</v>
      </c>
      <c r="W568" s="93">
        <f>IFERROR(VLOOKUP($E568,OLD!$Q$1:$DZ$1000,MATCH("total_points",OLD!$Q$1:$DZ$1,0),0),0)</f>
        <v>2</v>
      </c>
      <c r="X568" s="27">
        <f>IFERROR(VLOOKUP(E568,OLD!$Q$1:$BZ$1000,MATCH("defensive_contribution",OLD!$Q$1:$BZ$1,0),0),"")</f>
        <v>3</v>
      </c>
      <c r="Z568" s="26" t="str">
        <f>API!O568&amp;" "&amp;API!Y568</f>
        <v xml:space="preserve"> </v>
      </c>
      <c r="AA568" s="26">
        <f>API!AF568</f>
        <v>0</v>
      </c>
    </row>
    <row r="569" spans="1:27">
      <c r="A569" s="22" t="str">
        <f>IF([1]FINAL!A569=0,"",[1]FINAL!A569)</f>
        <v/>
      </c>
      <c r="B569" s="22" t="str">
        <f>IF([1]FINAL!C569=0,"",[1]FINAL!C569)</f>
        <v/>
      </c>
      <c r="C569" s="22" t="str">
        <f>IF([1]FINAL!E569=0,"",[1]FINAL!E569)</f>
        <v/>
      </c>
      <c r="D569" s="22" t="str">
        <f>IF([1]FINAL!G569=0,"",[1]FINAL!G569)</f>
        <v/>
      </c>
      <c r="E569" s="85">
        <f>[1]FINAL!$AO569</f>
        <v>0</v>
      </c>
      <c r="F569" s="26" t="str">
        <f>[1]FINAL!$V569</f>
        <v>A</v>
      </c>
      <c r="G569" s="27" t="str">
        <f>IFERROR(VLOOKUP($F569,Table2!$B$1:$C$21,MATCH("MP",Table2!$B$1:$C$1,0),0),"")</f>
        <v/>
      </c>
      <c r="H569" s="23">
        <f>IFERROR(VLOOKUP(A569,PlayingTime!$B$1:$T$1001,MATCH("Min",PlayingTime!$B$2:$T$2,0),0),0)</f>
        <v>0</v>
      </c>
      <c r="I569" s="23">
        <f>IFERROR(VLOOKUP(B569,PlayingTime!$B$1:$T$1001,MATCH("Min",PlayingTime!$B$2:$T$2,0),0),0)</f>
        <v>0</v>
      </c>
      <c r="J569" s="23">
        <f>IFERROR(VLOOKUP(C569,PlayingTime!$B$1:$T$1001,MATCH("Min",PlayingTime!$B$2:$T$2,0),0),0)</f>
        <v>0</v>
      </c>
      <c r="K569" s="23">
        <f>IFERROR(VLOOKUP(D569,PlayingTime!$B$1:$T$1001,MATCH("Min",PlayingTime!$B$2:$T$2,0),0),0)</f>
        <v>0</v>
      </c>
      <c r="L569" s="93">
        <f>IFERROR(VLOOKUP($E569,OLD!$Q$1:$DZ$1000,MATCH("minutes",OLD!$Q$1:$DZ$1,0),0),0)</f>
        <v>8</v>
      </c>
      <c r="M569" s="22">
        <f>IFERROR(VLOOKUP(A569,#REF!,MATCH("xG",#REF!,0),0),0)</f>
        <v>0</v>
      </c>
      <c r="N569" s="22">
        <f>IFERROR(VLOOKUP(B569,#REF!,MATCH("xG",#REF!,0),0),0)</f>
        <v>0</v>
      </c>
      <c r="O569" s="22">
        <f>IFERROR(VLOOKUP(C569,#REF!,MATCH("xG",#REF!,0),0),0)</f>
        <v>0</v>
      </c>
      <c r="P569" s="22">
        <f>IFERROR(VLOOKUP(D569,#REF!,MATCH("xG",#REF!,0),0),0)</f>
        <v>0</v>
      </c>
      <c r="Q569" s="92">
        <f>IFERROR(VLOOKUP($E569,OLD!$Q$1:$DZ$1000,MATCH("expected_goals",OLD!$Q$1:$DZ$1,0),0),0)</f>
        <v>0</v>
      </c>
      <c r="R569" s="22">
        <f>IFERROR(VLOOKUP(A569,#REF!,MATCH("xAG",#REF!,0),0),0)</f>
        <v>0</v>
      </c>
      <c r="S569" s="22">
        <f>IFERROR(VLOOKUP(B569,#REF!,MATCH("xAG",#REF!,0),0),0)</f>
        <v>0</v>
      </c>
      <c r="T569" s="22">
        <f>IFERROR(VLOOKUP(C569,#REF!,MATCH("xAG",#REF!,0),0),0)</f>
        <v>0</v>
      </c>
      <c r="U569" s="22">
        <f>IFERROR(VLOOKUP(D569,#REF!,MATCH("xAG",#REF!,0),0),0)</f>
        <v>0</v>
      </c>
      <c r="V569" s="92">
        <f>IFERROR(VLOOKUP($E569,OLD!$Q$1:$DZ$1000,MATCH("expected_assists",OLD!$Q$1:$DZ$1,0),0),0)</f>
        <v>0</v>
      </c>
      <c r="W569" s="93">
        <f>IFERROR(VLOOKUP($E569,OLD!$Q$1:$DZ$1000,MATCH("total_points",OLD!$Q$1:$DZ$1,0),0),0)</f>
        <v>2</v>
      </c>
      <c r="X569" s="27">
        <f>IFERROR(VLOOKUP(E569,OLD!$Q$1:$BZ$1000,MATCH("defensive_contribution",OLD!$Q$1:$BZ$1,0),0),"")</f>
        <v>3</v>
      </c>
      <c r="Z569" s="26" t="str">
        <f>API!O569&amp;" "&amp;API!Y569</f>
        <v xml:space="preserve"> </v>
      </c>
      <c r="AA569" s="26">
        <f>API!AF569</f>
        <v>0</v>
      </c>
    </row>
    <row r="570" spans="1:27">
      <c r="A570" s="22" t="str">
        <f>IF([1]FINAL!A570=0,"",[1]FINAL!A570)</f>
        <v/>
      </c>
      <c r="B570" s="22" t="str">
        <f>IF([1]FINAL!C570=0,"",[1]FINAL!C570)</f>
        <v/>
      </c>
      <c r="C570" s="22" t="str">
        <f>IF([1]FINAL!E570=0,"",[1]FINAL!E570)</f>
        <v/>
      </c>
      <c r="D570" s="22" t="str">
        <f>IF([1]FINAL!G570=0,"",[1]FINAL!G570)</f>
        <v/>
      </c>
      <c r="E570" s="85">
        <f>[1]FINAL!$AO570</f>
        <v>0</v>
      </c>
      <c r="F570" s="26" t="str">
        <f>[1]FINAL!$V570</f>
        <v>A</v>
      </c>
      <c r="G570" s="27" t="str">
        <f>IFERROR(VLOOKUP($F570,Table2!$B$1:$C$21,MATCH("MP",Table2!$B$1:$C$1,0),0),"")</f>
        <v/>
      </c>
      <c r="H570" s="23">
        <f>IFERROR(VLOOKUP(A570,PlayingTime!$B$1:$T$1001,MATCH("Min",PlayingTime!$B$2:$T$2,0),0),0)</f>
        <v>0</v>
      </c>
      <c r="I570" s="23">
        <f>IFERROR(VLOOKUP(B570,PlayingTime!$B$1:$T$1001,MATCH("Min",PlayingTime!$B$2:$T$2,0),0),0)</f>
        <v>0</v>
      </c>
      <c r="J570" s="23">
        <f>IFERROR(VLOOKUP(C570,PlayingTime!$B$1:$T$1001,MATCH("Min",PlayingTime!$B$2:$T$2,0),0),0)</f>
        <v>0</v>
      </c>
      <c r="K570" s="23">
        <f>IFERROR(VLOOKUP(D570,PlayingTime!$B$1:$T$1001,MATCH("Min",PlayingTime!$B$2:$T$2,0),0),0)</f>
        <v>0</v>
      </c>
      <c r="L570" s="93">
        <f>IFERROR(VLOOKUP($E570,OLD!$Q$1:$DZ$1000,MATCH("minutes",OLD!$Q$1:$DZ$1,0),0),0)</f>
        <v>8</v>
      </c>
      <c r="M570" s="22">
        <f>IFERROR(VLOOKUP(A570,#REF!,MATCH("xG",#REF!,0),0),0)</f>
        <v>0</v>
      </c>
      <c r="N570" s="22">
        <f>IFERROR(VLOOKUP(B570,#REF!,MATCH("xG",#REF!,0),0),0)</f>
        <v>0</v>
      </c>
      <c r="O570" s="22">
        <f>IFERROR(VLOOKUP(C570,#REF!,MATCH("xG",#REF!,0),0),0)</f>
        <v>0</v>
      </c>
      <c r="P570" s="22">
        <f>IFERROR(VLOOKUP(D570,#REF!,MATCH("xG",#REF!,0),0),0)</f>
        <v>0</v>
      </c>
      <c r="Q570" s="92">
        <f>IFERROR(VLOOKUP($E570,OLD!$Q$1:$DZ$1000,MATCH("expected_goals",OLD!$Q$1:$DZ$1,0),0),0)</f>
        <v>0</v>
      </c>
      <c r="R570" s="22">
        <f>IFERROR(VLOOKUP(A570,#REF!,MATCH("xAG",#REF!,0),0),0)</f>
        <v>0</v>
      </c>
      <c r="S570" s="22">
        <f>IFERROR(VLOOKUP(B570,#REF!,MATCH("xAG",#REF!,0),0),0)</f>
        <v>0</v>
      </c>
      <c r="T570" s="22">
        <f>IFERROR(VLOOKUP(C570,#REF!,MATCH("xAG",#REF!,0),0),0)</f>
        <v>0</v>
      </c>
      <c r="U570" s="22">
        <f>IFERROR(VLOOKUP(D570,#REF!,MATCH("xAG",#REF!,0),0),0)</f>
        <v>0</v>
      </c>
      <c r="V570" s="92">
        <f>IFERROR(VLOOKUP($E570,OLD!$Q$1:$DZ$1000,MATCH("expected_assists",OLD!$Q$1:$DZ$1,0),0),0)</f>
        <v>0</v>
      </c>
      <c r="W570" s="93">
        <f>IFERROR(VLOOKUP($E570,OLD!$Q$1:$DZ$1000,MATCH("total_points",OLD!$Q$1:$DZ$1,0),0),0)</f>
        <v>2</v>
      </c>
      <c r="X570" s="27">
        <f>IFERROR(VLOOKUP(E570,OLD!$Q$1:$BZ$1000,MATCH("defensive_contribution",OLD!$Q$1:$BZ$1,0),0),"")</f>
        <v>3</v>
      </c>
      <c r="Z570" s="26" t="str">
        <f>API!O570&amp;" "&amp;API!Y570</f>
        <v xml:space="preserve"> </v>
      </c>
      <c r="AA570" s="26">
        <f>API!AF570</f>
        <v>0</v>
      </c>
    </row>
    <row r="571" spans="1:27">
      <c r="A571" s="22" t="str">
        <f>IF([1]FINAL!A571=0,"",[1]FINAL!A571)</f>
        <v/>
      </c>
      <c r="B571" s="22" t="str">
        <f>IF([1]FINAL!C571=0,"",[1]FINAL!C571)</f>
        <v/>
      </c>
      <c r="C571" s="22" t="str">
        <f>IF([1]FINAL!E571=0,"",[1]FINAL!E571)</f>
        <v/>
      </c>
      <c r="D571" s="22" t="str">
        <f>IF([1]FINAL!G571=0,"",[1]FINAL!G571)</f>
        <v/>
      </c>
      <c r="E571" s="85">
        <f>[1]FINAL!$AO571</f>
        <v>0</v>
      </c>
      <c r="F571" s="26" t="str">
        <f>[1]FINAL!$V571</f>
        <v>A</v>
      </c>
      <c r="G571" s="27" t="str">
        <f>IFERROR(VLOOKUP($F571,Table2!$B$1:$C$21,MATCH("MP",Table2!$B$1:$C$1,0),0),"")</f>
        <v/>
      </c>
      <c r="H571" s="23">
        <f>IFERROR(VLOOKUP(A571,PlayingTime!$B$1:$T$1001,MATCH("Min",PlayingTime!$B$2:$T$2,0),0),0)</f>
        <v>0</v>
      </c>
      <c r="I571" s="23">
        <f>IFERROR(VLOOKUP(B571,PlayingTime!$B$1:$T$1001,MATCH("Min",PlayingTime!$B$2:$T$2,0),0),0)</f>
        <v>0</v>
      </c>
      <c r="J571" s="23">
        <f>IFERROR(VLOOKUP(C571,PlayingTime!$B$1:$T$1001,MATCH("Min",PlayingTime!$B$2:$T$2,0),0),0)</f>
        <v>0</v>
      </c>
      <c r="K571" s="23">
        <f>IFERROR(VLOOKUP(D571,PlayingTime!$B$1:$T$1001,MATCH("Min",PlayingTime!$B$2:$T$2,0),0),0)</f>
        <v>0</v>
      </c>
      <c r="L571" s="93">
        <f>IFERROR(VLOOKUP($E571,OLD!$Q$1:$DZ$1000,MATCH("minutes",OLD!$Q$1:$DZ$1,0),0),0)</f>
        <v>8</v>
      </c>
      <c r="M571" s="22">
        <f>IFERROR(VLOOKUP(A571,#REF!,MATCH("xG",#REF!,0),0),0)</f>
        <v>0</v>
      </c>
      <c r="N571" s="22">
        <f>IFERROR(VLOOKUP(B571,#REF!,MATCH("xG",#REF!,0),0),0)</f>
        <v>0</v>
      </c>
      <c r="O571" s="22">
        <f>IFERROR(VLOOKUP(C571,#REF!,MATCH("xG",#REF!,0),0),0)</f>
        <v>0</v>
      </c>
      <c r="P571" s="22">
        <f>IFERROR(VLOOKUP(D571,#REF!,MATCH("xG",#REF!,0),0),0)</f>
        <v>0</v>
      </c>
      <c r="Q571" s="92">
        <f>IFERROR(VLOOKUP($E571,OLD!$Q$1:$DZ$1000,MATCH("expected_goals",OLD!$Q$1:$DZ$1,0),0),0)</f>
        <v>0</v>
      </c>
      <c r="R571" s="22">
        <f>IFERROR(VLOOKUP(A571,#REF!,MATCH("xAG",#REF!,0),0),0)</f>
        <v>0</v>
      </c>
      <c r="S571" s="22">
        <f>IFERROR(VLOOKUP(B571,#REF!,MATCH("xAG",#REF!,0),0),0)</f>
        <v>0</v>
      </c>
      <c r="T571" s="22">
        <f>IFERROR(VLOOKUP(C571,#REF!,MATCH("xAG",#REF!,0),0),0)</f>
        <v>0</v>
      </c>
      <c r="U571" s="22">
        <f>IFERROR(VLOOKUP(D571,#REF!,MATCH("xAG",#REF!,0),0),0)</f>
        <v>0</v>
      </c>
      <c r="V571" s="92">
        <f>IFERROR(VLOOKUP($E571,OLD!$Q$1:$DZ$1000,MATCH("expected_assists",OLD!$Q$1:$DZ$1,0),0),0)</f>
        <v>0</v>
      </c>
      <c r="W571" s="93">
        <f>IFERROR(VLOOKUP($E571,OLD!$Q$1:$DZ$1000,MATCH("total_points",OLD!$Q$1:$DZ$1,0),0),0)</f>
        <v>2</v>
      </c>
      <c r="X571" s="27">
        <f>IFERROR(VLOOKUP(E571,OLD!$Q$1:$BZ$1000,MATCH("defensive_contribution",OLD!$Q$1:$BZ$1,0),0),"")</f>
        <v>3</v>
      </c>
      <c r="Z571" s="26" t="str">
        <f>API!O571&amp;" "&amp;API!Y571</f>
        <v xml:space="preserve"> </v>
      </c>
      <c r="AA571" s="26">
        <f>API!AF571</f>
        <v>0</v>
      </c>
    </row>
    <row r="572" spans="1:27">
      <c r="A572" s="22" t="str">
        <f>IF([1]FINAL!A572=0,"",[1]FINAL!A572)</f>
        <v/>
      </c>
      <c r="B572" s="22" t="str">
        <f>IF([1]FINAL!C572=0,"",[1]FINAL!C572)</f>
        <v/>
      </c>
      <c r="C572" s="22" t="str">
        <f>IF([1]FINAL!E572=0,"",[1]FINAL!E572)</f>
        <v/>
      </c>
      <c r="D572" s="22" t="str">
        <f>IF([1]FINAL!G572=0,"",[1]FINAL!G572)</f>
        <v/>
      </c>
      <c r="E572" s="85">
        <f>[1]FINAL!$AO572</f>
        <v>0</v>
      </c>
      <c r="F572" s="26" t="str">
        <f>[1]FINAL!$V572</f>
        <v>A</v>
      </c>
      <c r="G572" s="27" t="str">
        <f>IFERROR(VLOOKUP($F572,Table2!$B$1:$C$21,MATCH("MP",Table2!$B$1:$C$1,0),0),"")</f>
        <v/>
      </c>
      <c r="H572" s="23">
        <f>IFERROR(VLOOKUP(A572,PlayingTime!$B$1:$T$1001,MATCH("Min",PlayingTime!$B$2:$T$2,0),0),0)</f>
        <v>0</v>
      </c>
      <c r="I572" s="23">
        <f>IFERROR(VLOOKUP(B572,PlayingTime!$B$1:$T$1001,MATCH("Min",PlayingTime!$B$2:$T$2,0),0),0)</f>
        <v>0</v>
      </c>
      <c r="J572" s="23">
        <f>IFERROR(VLOOKUP(C572,PlayingTime!$B$1:$T$1001,MATCH("Min",PlayingTime!$B$2:$T$2,0),0),0)</f>
        <v>0</v>
      </c>
      <c r="K572" s="23">
        <f>IFERROR(VLOOKUP(D572,PlayingTime!$B$1:$T$1001,MATCH("Min",PlayingTime!$B$2:$T$2,0),0),0)</f>
        <v>0</v>
      </c>
      <c r="L572" s="93">
        <f>IFERROR(VLOOKUP($E572,OLD!$Q$1:$DZ$1000,MATCH("minutes",OLD!$Q$1:$DZ$1,0),0),0)</f>
        <v>8</v>
      </c>
      <c r="M572" s="22">
        <f>IFERROR(VLOOKUP(A572,#REF!,MATCH("xG",#REF!,0),0),0)</f>
        <v>0</v>
      </c>
      <c r="N572" s="22">
        <f>IFERROR(VLOOKUP(B572,#REF!,MATCH("xG",#REF!,0),0),0)</f>
        <v>0</v>
      </c>
      <c r="O572" s="22">
        <f>IFERROR(VLOOKUP(C572,#REF!,MATCH("xG",#REF!,0),0),0)</f>
        <v>0</v>
      </c>
      <c r="P572" s="22">
        <f>IFERROR(VLOOKUP(D572,#REF!,MATCH("xG",#REF!,0),0),0)</f>
        <v>0</v>
      </c>
      <c r="Q572" s="92">
        <f>IFERROR(VLOOKUP($E572,OLD!$Q$1:$DZ$1000,MATCH("expected_goals",OLD!$Q$1:$DZ$1,0),0),0)</f>
        <v>0</v>
      </c>
      <c r="R572" s="22">
        <f>IFERROR(VLOOKUP(A572,#REF!,MATCH("xAG",#REF!,0),0),0)</f>
        <v>0</v>
      </c>
      <c r="S572" s="22">
        <f>IFERROR(VLOOKUP(B572,#REF!,MATCH("xAG",#REF!,0),0),0)</f>
        <v>0</v>
      </c>
      <c r="T572" s="22">
        <f>IFERROR(VLOOKUP(C572,#REF!,MATCH("xAG",#REF!,0),0),0)</f>
        <v>0</v>
      </c>
      <c r="U572" s="22">
        <f>IFERROR(VLOOKUP(D572,#REF!,MATCH("xAG",#REF!,0),0),0)</f>
        <v>0</v>
      </c>
      <c r="V572" s="92">
        <f>IFERROR(VLOOKUP($E572,OLD!$Q$1:$DZ$1000,MATCH("expected_assists",OLD!$Q$1:$DZ$1,0),0),0)</f>
        <v>0</v>
      </c>
      <c r="W572" s="93">
        <f>IFERROR(VLOOKUP($E572,OLD!$Q$1:$DZ$1000,MATCH("total_points",OLD!$Q$1:$DZ$1,0),0),0)</f>
        <v>2</v>
      </c>
      <c r="X572" s="27">
        <f>IFERROR(VLOOKUP(E572,OLD!$Q$1:$BZ$1000,MATCH("defensive_contribution",OLD!$Q$1:$BZ$1,0),0),"")</f>
        <v>3</v>
      </c>
      <c r="Z572" s="26" t="str">
        <f>API!O572&amp;" "&amp;API!Y572</f>
        <v xml:space="preserve"> </v>
      </c>
      <c r="AA572" s="26">
        <f>API!AF572</f>
        <v>0</v>
      </c>
    </row>
    <row r="573" spans="1:27">
      <c r="A573" s="22" t="str">
        <f>IF([1]FINAL!A573=0,"",[1]FINAL!A573)</f>
        <v/>
      </c>
      <c r="B573" s="22" t="str">
        <f>IF([1]FINAL!C573=0,"",[1]FINAL!C573)</f>
        <v/>
      </c>
      <c r="C573" s="22" t="str">
        <f>IF([1]FINAL!E573=0,"",[1]FINAL!E573)</f>
        <v/>
      </c>
      <c r="D573" s="22" t="str">
        <f>IF([1]FINAL!G573=0,"",[1]FINAL!G573)</f>
        <v/>
      </c>
      <c r="E573" s="85">
        <f>[1]FINAL!$AO573</f>
        <v>0</v>
      </c>
      <c r="F573" s="26" t="str">
        <f>[1]FINAL!$V573</f>
        <v>A</v>
      </c>
      <c r="G573" s="27" t="str">
        <f>IFERROR(VLOOKUP($F573,Table2!$B$1:$C$21,MATCH("MP",Table2!$B$1:$C$1,0),0),"")</f>
        <v/>
      </c>
      <c r="H573" s="23">
        <f>IFERROR(VLOOKUP(A573,PlayingTime!$B$1:$T$1001,MATCH("Min",PlayingTime!$B$2:$T$2,0),0),0)</f>
        <v>0</v>
      </c>
      <c r="I573" s="23">
        <f>IFERROR(VLOOKUP(B573,PlayingTime!$B$1:$T$1001,MATCH("Min",PlayingTime!$B$2:$T$2,0),0),0)</f>
        <v>0</v>
      </c>
      <c r="J573" s="23">
        <f>IFERROR(VLOOKUP(C573,PlayingTime!$B$1:$T$1001,MATCH("Min",PlayingTime!$B$2:$T$2,0),0),0)</f>
        <v>0</v>
      </c>
      <c r="K573" s="23">
        <f>IFERROR(VLOOKUP(D573,PlayingTime!$B$1:$T$1001,MATCH("Min",PlayingTime!$B$2:$T$2,0),0),0)</f>
        <v>0</v>
      </c>
      <c r="L573" s="93">
        <f>IFERROR(VLOOKUP($E573,OLD!$Q$1:$DZ$1000,MATCH("minutes",OLD!$Q$1:$DZ$1,0),0),0)</f>
        <v>8</v>
      </c>
      <c r="M573" s="22">
        <f>IFERROR(VLOOKUP(A573,#REF!,MATCH("xG",#REF!,0),0),0)</f>
        <v>0</v>
      </c>
      <c r="N573" s="22">
        <f>IFERROR(VLOOKUP(B573,#REF!,MATCH("xG",#REF!,0),0),0)</f>
        <v>0</v>
      </c>
      <c r="O573" s="22">
        <f>IFERROR(VLOOKUP(C573,#REF!,MATCH("xG",#REF!,0),0),0)</f>
        <v>0</v>
      </c>
      <c r="P573" s="22">
        <f>IFERROR(VLOOKUP(D573,#REF!,MATCH("xG",#REF!,0),0),0)</f>
        <v>0</v>
      </c>
      <c r="Q573" s="92">
        <f>IFERROR(VLOOKUP($E573,OLD!$Q$1:$DZ$1000,MATCH("expected_goals",OLD!$Q$1:$DZ$1,0),0),0)</f>
        <v>0</v>
      </c>
      <c r="R573" s="22">
        <f>IFERROR(VLOOKUP(A573,#REF!,MATCH("xAG",#REF!,0),0),0)</f>
        <v>0</v>
      </c>
      <c r="S573" s="22">
        <f>IFERROR(VLOOKUP(B573,#REF!,MATCH("xAG",#REF!,0),0),0)</f>
        <v>0</v>
      </c>
      <c r="T573" s="22">
        <f>IFERROR(VLOOKUP(C573,#REF!,MATCH("xAG",#REF!,0),0),0)</f>
        <v>0</v>
      </c>
      <c r="U573" s="22">
        <f>IFERROR(VLOOKUP(D573,#REF!,MATCH("xAG",#REF!,0),0),0)</f>
        <v>0</v>
      </c>
      <c r="V573" s="92">
        <f>IFERROR(VLOOKUP($E573,OLD!$Q$1:$DZ$1000,MATCH("expected_assists",OLD!$Q$1:$DZ$1,0),0),0)</f>
        <v>0</v>
      </c>
      <c r="W573" s="93">
        <f>IFERROR(VLOOKUP($E573,OLD!$Q$1:$DZ$1000,MATCH("total_points",OLD!$Q$1:$DZ$1,0),0),0)</f>
        <v>2</v>
      </c>
      <c r="X573" s="27">
        <f>IFERROR(VLOOKUP(E573,OLD!$Q$1:$BZ$1000,MATCH("defensive_contribution",OLD!$Q$1:$BZ$1,0),0),"")</f>
        <v>3</v>
      </c>
      <c r="Z573" s="26" t="str">
        <f>API!O573&amp;" "&amp;API!Y573</f>
        <v xml:space="preserve"> </v>
      </c>
      <c r="AA573" s="26">
        <f>API!AF573</f>
        <v>0</v>
      </c>
    </row>
    <row r="574" spans="1:27">
      <c r="A574" s="22" t="str">
        <f>IF([1]FINAL!A574=0,"",[1]FINAL!A574)</f>
        <v/>
      </c>
      <c r="B574" s="22" t="str">
        <f>IF([1]FINAL!C574=0,"",[1]FINAL!C574)</f>
        <v/>
      </c>
      <c r="C574" s="22" t="str">
        <f>IF([1]FINAL!E574=0,"",[1]FINAL!E574)</f>
        <v/>
      </c>
      <c r="D574" s="22" t="str">
        <f>IF([1]FINAL!G574=0,"",[1]FINAL!G574)</f>
        <v/>
      </c>
      <c r="E574" s="85">
        <f>[1]FINAL!$AO574</f>
        <v>0</v>
      </c>
      <c r="F574" s="26" t="str">
        <f>[1]FINAL!$V574</f>
        <v>A</v>
      </c>
      <c r="G574" s="27" t="str">
        <f>IFERROR(VLOOKUP($F574,Table2!$B$1:$C$21,MATCH("MP",Table2!$B$1:$C$1,0),0),"")</f>
        <v/>
      </c>
      <c r="H574" s="23">
        <f>IFERROR(VLOOKUP(A574,PlayingTime!$B$1:$T$1001,MATCH("Min",PlayingTime!$B$2:$T$2,0),0),0)</f>
        <v>0</v>
      </c>
      <c r="I574" s="23">
        <f>IFERROR(VLOOKUP(B574,PlayingTime!$B$1:$T$1001,MATCH("Min",PlayingTime!$B$2:$T$2,0),0),0)</f>
        <v>0</v>
      </c>
      <c r="J574" s="23">
        <f>IFERROR(VLOOKUP(C574,PlayingTime!$B$1:$T$1001,MATCH("Min",PlayingTime!$B$2:$T$2,0),0),0)</f>
        <v>0</v>
      </c>
      <c r="K574" s="23">
        <f>IFERROR(VLOOKUP(D574,PlayingTime!$B$1:$T$1001,MATCH("Min",PlayingTime!$B$2:$T$2,0),0),0)</f>
        <v>0</v>
      </c>
      <c r="L574" s="93">
        <f>IFERROR(VLOOKUP($E574,OLD!$Q$1:$DZ$1000,MATCH("minutes",OLD!$Q$1:$DZ$1,0),0),0)</f>
        <v>8</v>
      </c>
      <c r="M574" s="22">
        <f>IFERROR(VLOOKUP(A574,#REF!,MATCH("xG",#REF!,0),0),0)</f>
        <v>0</v>
      </c>
      <c r="N574" s="22">
        <f>IFERROR(VLOOKUP(B574,#REF!,MATCH("xG",#REF!,0),0),0)</f>
        <v>0</v>
      </c>
      <c r="O574" s="22">
        <f>IFERROR(VLOOKUP(C574,#REF!,MATCH("xG",#REF!,0),0),0)</f>
        <v>0</v>
      </c>
      <c r="P574" s="22">
        <f>IFERROR(VLOOKUP(D574,#REF!,MATCH("xG",#REF!,0),0),0)</f>
        <v>0</v>
      </c>
      <c r="Q574" s="92">
        <f>IFERROR(VLOOKUP($E574,OLD!$Q$1:$DZ$1000,MATCH("expected_goals",OLD!$Q$1:$DZ$1,0),0),0)</f>
        <v>0</v>
      </c>
      <c r="R574" s="22">
        <f>IFERROR(VLOOKUP(A574,#REF!,MATCH("xAG",#REF!,0),0),0)</f>
        <v>0</v>
      </c>
      <c r="S574" s="22">
        <f>IFERROR(VLOOKUP(B574,#REF!,MATCH("xAG",#REF!,0),0),0)</f>
        <v>0</v>
      </c>
      <c r="T574" s="22">
        <f>IFERROR(VLOOKUP(C574,#REF!,MATCH("xAG",#REF!,0),0),0)</f>
        <v>0</v>
      </c>
      <c r="U574" s="22">
        <f>IFERROR(VLOOKUP(D574,#REF!,MATCH("xAG",#REF!,0),0),0)</f>
        <v>0</v>
      </c>
      <c r="V574" s="92">
        <f>IFERROR(VLOOKUP($E574,OLD!$Q$1:$DZ$1000,MATCH("expected_assists",OLD!$Q$1:$DZ$1,0),0),0)</f>
        <v>0</v>
      </c>
      <c r="W574" s="93">
        <f>IFERROR(VLOOKUP($E574,OLD!$Q$1:$DZ$1000,MATCH("total_points",OLD!$Q$1:$DZ$1,0),0),0)</f>
        <v>2</v>
      </c>
      <c r="X574" s="27">
        <f>IFERROR(VLOOKUP(E574,OLD!$Q$1:$BZ$1000,MATCH("defensive_contribution",OLD!$Q$1:$BZ$1,0),0),"")</f>
        <v>3</v>
      </c>
      <c r="Z574" s="26" t="str">
        <f>API!O574&amp;" "&amp;API!Y574</f>
        <v xml:space="preserve"> </v>
      </c>
      <c r="AA574" s="26">
        <f>API!AF574</f>
        <v>0</v>
      </c>
    </row>
    <row r="575" spans="1:27">
      <c r="A575" s="22" t="str">
        <f>IF([1]FINAL!A575=0,"",[1]FINAL!A575)</f>
        <v/>
      </c>
      <c r="B575" s="22" t="str">
        <f>IF([1]FINAL!C575=0,"",[1]FINAL!C575)</f>
        <v/>
      </c>
      <c r="C575" s="22" t="str">
        <f>IF([1]FINAL!E575=0,"",[1]FINAL!E575)</f>
        <v/>
      </c>
      <c r="D575" s="22" t="str">
        <f>IF([1]FINAL!G575=0,"",[1]FINAL!G575)</f>
        <v/>
      </c>
      <c r="E575" s="85">
        <f>[1]FINAL!$AO575</f>
        <v>0</v>
      </c>
      <c r="F575" s="26" t="str">
        <f>[1]FINAL!$V575</f>
        <v>A</v>
      </c>
      <c r="G575" s="27" t="str">
        <f>IFERROR(VLOOKUP($F575,Table2!$B$1:$C$21,MATCH("MP",Table2!$B$1:$C$1,0),0),"")</f>
        <v/>
      </c>
      <c r="H575" s="23">
        <f>IFERROR(VLOOKUP(A575,PlayingTime!$B$1:$T$1001,MATCH("Min",PlayingTime!$B$2:$T$2,0),0),0)</f>
        <v>0</v>
      </c>
      <c r="I575" s="23">
        <f>IFERROR(VLOOKUP(B575,PlayingTime!$B$1:$T$1001,MATCH("Min",PlayingTime!$B$2:$T$2,0),0),0)</f>
        <v>0</v>
      </c>
      <c r="J575" s="23">
        <f>IFERROR(VLOOKUP(C575,PlayingTime!$B$1:$T$1001,MATCH("Min",PlayingTime!$B$2:$T$2,0),0),0)</f>
        <v>0</v>
      </c>
      <c r="K575" s="23">
        <f>IFERROR(VLOOKUP(D575,PlayingTime!$B$1:$T$1001,MATCH("Min",PlayingTime!$B$2:$T$2,0),0),0)</f>
        <v>0</v>
      </c>
      <c r="L575" s="93">
        <f>IFERROR(VLOOKUP($E575,OLD!$Q$1:$DZ$1000,MATCH("minutes",OLD!$Q$1:$DZ$1,0),0),0)</f>
        <v>8</v>
      </c>
      <c r="M575" s="22">
        <f>IFERROR(VLOOKUP(A575,#REF!,MATCH("xG",#REF!,0),0),0)</f>
        <v>0</v>
      </c>
      <c r="N575" s="22">
        <f>IFERROR(VLOOKUP(B575,#REF!,MATCH("xG",#REF!,0),0),0)</f>
        <v>0</v>
      </c>
      <c r="O575" s="22">
        <f>IFERROR(VLOOKUP(C575,#REF!,MATCH("xG",#REF!,0),0),0)</f>
        <v>0</v>
      </c>
      <c r="P575" s="22">
        <f>IFERROR(VLOOKUP(D575,#REF!,MATCH("xG",#REF!,0),0),0)</f>
        <v>0</v>
      </c>
      <c r="Q575" s="92">
        <f>IFERROR(VLOOKUP($E575,OLD!$Q$1:$DZ$1000,MATCH("expected_goals",OLD!$Q$1:$DZ$1,0),0),0)</f>
        <v>0</v>
      </c>
      <c r="R575" s="22">
        <f>IFERROR(VLOOKUP(A575,#REF!,MATCH("xAG",#REF!,0),0),0)</f>
        <v>0</v>
      </c>
      <c r="S575" s="22">
        <f>IFERROR(VLOOKUP(B575,#REF!,MATCH("xAG",#REF!,0),0),0)</f>
        <v>0</v>
      </c>
      <c r="T575" s="22">
        <f>IFERROR(VLOOKUP(C575,#REF!,MATCH("xAG",#REF!,0),0),0)</f>
        <v>0</v>
      </c>
      <c r="U575" s="22">
        <f>IFERROR(VLOOKUP(D575,#REF!,MATCH("xAG",#REF!,0),0),0)</f>
        <v>0</v>
      </c>
      <c r="V575" s="92">
        <f>IFERROR(VLOOKUP($E575,OLD!$Q$1:$DZ$1000,MATCH("expected_assists",OLD!$Q$1:$DZ$1,0),0),0)</f>
        <v>0</v>
      </c>
      <c r="W575" s="93">
        <f>IFERROR(VLOOKUP($E575,OLD!$Q$1:$DZ$1000,MATCH("total_points",OLD!$Q$1:$DZ$1,0),0),0)</f>
        <v>2</v>
      </c>
      <c r="X575" s="27">
        <f>IFERROR(VLOOKUP(E575,OLD!$Q$1:$BZ$1000,MATCH("defensive_contribution",OLD!$Q$1:$BZ$1,0),0),"")</f>
        <v>3</v>
      </c>
      <c r="Z575" s="26" t="str">
        <f>API!O575&amp;" "&amp;API!Y575</f>
        <v xml:space="preserve"> </v>
      </c>
      <c r="AA575" s="26">
        <f>API!AF575</f>
        <v>0</v>
      </c>
    </row>
    <row r="576" spans="1:27">
      <c r="A576" s="22" t="str">
        <f>IF([1]FINAL!A576=0,"",[1]FINAL!A576)</f>
        <v/>
      </c>
      <c r="B576" s="22" t="str">
        <f>IF([1]FINAL!C576=0,"",[1]FINAL!C576)</f>
        <v/>
      </c>
      <c r="C576" s="22" t="str">
        <f>IF([1]FINAL!E576=0,"",[1]FINAL!E576)</f>
        <v/>
      </c>
      <c r="D576" s="22" t="str">
        <f>IF([1]FINAL!G576=0,"",[1]FINAL!G576)</f>
        <v/>
      </c>
      <c r="E576" s="85">
        <f>[1]FINAL!$AO576</f>
        <v>0</v>
      </c>
      <c r="F576" s="26" t="str">
        <f>[1]FINAL!$V576</f>
        <v>A</v>
      </c>
      <c r="G576" s="27" t="str">
        <f>IFERROR(VLOOKUP($F576,Table2!$B$1:$C$21,MATCH("MP",Table2!$B$1:$C$1,0),0),"")</f>
        <v/>
      </c>
      <c r="H576" s="23">
        <f>IFERROR(VLOOKUP(A576,PlayingTime!$B$1:$T$1001,MATCH("Min",PlayingTime!$B$2:$T$2,0),0),0)</f>
        <v>0</v>
      </c>
      <c r="I576" s="23">
        <f>IFERROR(VLOOKUP(B576,PlayingTime!$B$1:$T$1001,MATCH("Min",PlayingTime!$B$2:$T$2,0),0),0)</f>
        <v>0</v>
      </c>
      <c r="J576" s="23">
        <f>IFERROR(VLOOKUP(C576,PlayingTime!$B$1:$T$1001,MATCH("Min",PlayingTime!$B$2:$T$2,0),0),0)</f>
        <v>0</v>
      </c>
      <c r="K576" s="23">
        <f>IFERROR(VLOOKUP(D576,PlayingTime!$B$1:$T$1001,MATCH("Min",PlayingTime!$B$2:$T$2,0),0),0)</f>
        <v>0</v>
      </c>
      <c r="L576" s="93">
        <f>IFERROR(VLOOKUP($E576,OLD!$Q$1:$DZ$1000,MATCH("minutes",OLD!$Q$1:$DZ$1,0),0),0)</f>
        <v>8</v>
      </c>
      <c r="M576" s="22">
        <f>IFERROR(VLOOKUP(A576,#REF!,MATCH("xG",#REF!,0),0),0)</f>
        <v>0</v>
      </c>
      <c r="N576" s="22">
        <f>IFERROR(VLOOKUP(B576,#REF!,MATCH("xG",#REF!,0),0),0)</f>
        <v>0</v>
      </c>
      <c r="O576" s="22">
        <f>IFERROR(VLOOKUP(C576,#REF!,MATCH("xG",#REF!,0),0),0)</f>
        <v>0</v>
      </c>
      <c r="P576" s="22">
        <f>IFERROR(VLOOKUP(D576,#REF!,MATCH("xG",#REF!,0),0),0)</f>
        <v>0</v>
      </c>
      <c r="Q576" s="92">
        <f>IFERROR(VLOOKUP($E576,OLD!$Q$1:$DZ$1000,MATCH("expected_goals",OLD!$Q$1:$DZ$1,0),0),0)</f>
        <v>0</v>
      </c>
      <c r="R576" s="22">
        <f>IFERROR(VLOOKUP(A576,#REF!,MATCH("xAG",#REF!,0),0),0)</f>
        <v>0</v>
      </c>
      <c r="S576" s="22">
        <f>IFERROR(VLOOKUP(B576,#REF!,MATCH("xAG",#REF!,0),0),0)</f>
        <v>0</v>
      </c>
      <c r="T576" s="22">
        <f>IFERROR(VLOOKUP(C576,#REF!,MATCH("xAG",#REF!,0),0),0)</f>
        <v>0</v>
      </c>
      <c r="U576" s="22">
        <f>IFERROR(VLOOKUP(D576,#REF!,MATCH("xAG",#REF!,0),0),0)</f>
        <v>0</v>
      </c>
      <c r="V576" s="92">
        <f>IFERROR(VLOOKUP($E576,OLD!$Q$1:$DZ$1000,MATCH("expected_assists",OLD!$Q$1:$DZ$1,0),0),0)</f>
        <v>0</v>
      </c>
      <c r="W576" s="93">
        <f>IFERROR(VLOOKUP($E576,OLD!$Q$1:$DZ$1000,MATCH("total_points",OLD!$Q$1:$DZ$1,0),0),0)</f>
        <v>2</v>
      </c>
      <c r="X576" s="27">
        <f>IFERROR(VLOOKUP(E576,OLD!$Q$1:$BZ$1000,MATCH("defensive_contribution",OLD!$Q$1:$BZ$1,0),0),"")</f>
        <v>3</v>
      </c>
      <c r="Z576" s="26" t="str">
        <f>API!O576&amp;" "&amp;API!Y576</f>
        <v xml:space="preserve"> </v>
      </c>
      <c r="AA576" s="26">
        <f>API!AF576</f>
        <v>0</v>
      </c>
    </row>
    <row r="577" spans="1:27">
      <c r="A577" s="22" t="str">
        <f>IF([1]FINAL!A577=0,"",[1]FINAL!A577)</f>
        <v/>
      </c>
      <c r="B577" s="22" t="str">
        <f>IF([1]FINAL!C577=0,"",[1]FINAL!C577)</f>
        <v/>
      </c>
      <c r="C577" s="22" t="str">
        <f>IF([1]FINAL!E577=0,"",[1]FINAL!E577)</f>
        <v/>
      </c>
      <c r="D577" s="22" t="str">
        <f>IF([1]FINAL!G577=0,"",[1]FINAL!G577)</f>
        <v/>
      </c>
      <c r="E577" s="85">
        <f>[1]FINAL!$AO577</f>
        <v>0</v>
      </c>
      <c r="F577" s="26" t="str">
        <f>[1]FINAL!$V577</f>
        <v>A</v>
      </c>
      <c r="G577" s="27" t="str">
        <f>IFERROR(VLOOKUP($F577,Table2!$B$1:$C$21,MATCH("MP",Table2!$B$1:$C$1,0),0),"")</f>
        <v/>
      </c>
      <c r="H577" s="23">
        <f>IFERROR(VLOOKUP(A577,PlayingTime!$B$1:$T$1001,MATCH("Min",PlayingTime!$B$2:$T$2,0),0),0)</f>
        <v>0</v>
      </c>
      <c r="I577" s="23">
        <f>IFERROR(VLOOKUP(B577,PlayingTime!$B$1:$T$1001,MATCH("Min",PlayingTime!$B$2:$T$2,0),0),0)</f>
        <v>0</v>
      </c>
      <c r="J577" s="23">
        <f>IFERROR(VLOOKUP(C577,PlayingTime!$B$1:$T$1001,MATCH("Min",PlayingTime!$B$2:$T$2,0),0),0)</f>
        <v>0</v>
      </c>
      <c r="K577" s="23">
        <f>IFERROR(VLOOKUP(D577,PlayingTime!$B$1:$T$1001,MATCH("Min",PlayingTime!$B$2:$T$2,0),0),0)</f>
        <v>0</v>
      </c>
      <c r="L577" s="93">
        <f>IFERROR(VLOOKUP($E577,OLD!$Q$1:$DZ$1000,MATCH("minutes",OLD!$Q$1:$DZ$1,0),0),0)</f>
        <v>8</v>
      </c>
      <c r="M577" s="22">
        <f>IFERROR(VLOOKUP(A577,#REF!,MATCH("xG",#REF!,0),0),0)</f>
        <v>0</v>
      </c>
      <c r="N577" s="22">
        <f>IFERROR(VLOOKUP(B577,#REF!,MATCH("xG",#REF!,0),0),0)</f>
        <v>0</v>
      </c>
      <c r="O577" s="22">
        <f>IFERROR(VLOOKUP(C577,#REF!,MATCH("xG",#REF!,0),0),0)</f>
        <v>0</v>
      </c>
      <c r="P577" s="22">
        <f>IFERROR(VLOOKUP(D577,#REF!,MATCH("xG",#REF!,0),0),0)</f>
        <v>0</v>
      </c>
      <c r="Q577" s="92">
        <f>IFERROR(VLOOKUP($E577,OLD!$Q$1:$DZ$1000,MATCH("expected_goals",OLD!$Q$1:$DZ$1,0),0),0)</f>
        <v>0</v>
      </c>
      <c r="R577" s="22">
        <f>IFERROR(VLOOKUP(A577,#REF!,MATCH("xAG",#REF!,0),0),0)</f>
        <v>0</v>
      </c>
      <c r="S577" s="22">
        <f>IFERROR(VLOOKUP(B577,#REF!,MATCH("xAG",#REF!,0),0),0)</f>
        <v>0</v>
      </c>
      <c r="T577" s="22">
        <f>IFERROR(VLOOKUP(C577,#REF!,MATCH("xAG",#REF!,0),0),0)</f>
        <v>0</v>
      </c>
      <c r="U577" s="22">
        <f>IFERROR(VLOOKUP(D577,#REF!,MATCH("xAG",#REF!,0),0),0)</f>
        <v>0</v>
      </c>
      <c r="V577" s="92">
        <f>IFERROR(VLOOKUP($E577,OLD!$Q$1:$DZ$1000,MATCH("expected_assists",OLD!$Q$1:$DZ$1,0),0),0)</f>
        <v>0</v>
      </c>
      <c r="W577" s="93">
        <f>IFERROR(VLOOKUP($E577,OLD!$Q$1:$DZ$1000,MATCH("total_points",OLD!$Q$1:$DZ$1,0),0),0)</f>
        <v>2</v>
      </c>
      <c r="X577" s="27">
        <f>IFERROR(VLOOKUP(E577,OLD!$Q$1:$BZ$1000,MATCH("defensive_contribution",OLD!$Q$1:$BZ$1,0),0),"")</f>
        <v>3</v>
      </c>
      <c r="Z577" s="26" t="str">
        <f>API!O577&amp;" "&amp;API!Y577</f>
        <v xml:space="preserve"> </v>
      </c>
      <c r="AA577" s="26">
        <f>API!AF577</f>
        <v>0</v>
      </c>
    </row>
    <row r="578" spans="1:27">
      <c r="A578" s="22" t="str">
        <f>IF([1]FINAL!A578=0,"",[1]FINAL!A578)</f>
        <v/>
      </c>
      <c r="B578" s="22" t="str">
        <f>IF([1]FINAL!C578=0,"",[1]FINAL!C578)</f>
        <v/>
      </c>
      <c r="C578" s="22" t="str">
        <f>IF([1]FINAL!E578=0,"",[1]FINAL!E578)</f>
        <v/>
      </c>
      <c r="D578" s="22" t="str">
        <f>IF([1]FINAL!G578=0,"",[1]FINAL!G578)</f>
        <v/>
      </c>
      <c r="E578" s="85">
        <f>[1]FINAL!$AO578</f>
        <v>0</v>
      </c>
      <c r="F578" s="26" t="str">
        <f>[1]FINAL!$V578</f>
        <v>A</v>
      </c>
      <c r="G578" s="27" t="str">
        <f>IFERROR(VLOOKUP($F578,Table2!$B$1:$C$21,MATCH("MP",Table2!$B$1:$C$1,0),0),"")</f>
        <v/>
      </c>
      <c r="H578" s="23">
        <f>IFERROR(VLOOKUP(A578,PlayingTime!$B$1:$T$1001,MATCH("Min",PlayingTime!$B$2:$T$2,0),0),0)</f>
        <v>0</v>
      </c>
      <c r="I578" s="23">
        <f>IFERROR(VLOOKUP(B578,PlayingTime!$B$1:$T$1001,MATCH("Min",PlayingTime!$B$2:$T$2,0),0),0)</f>
        <v>0</v>
      </c>
      <c r="J578" s="23">
        <f>IFERROR(VLOOKUP(C578,PlayingTime!$B$1:$T$1001,MATCH("Min",PlayingTime!$B$2:$T$2,0),0),0)</f>
        <v>0</v>
      </c>
      <c r="K578" s="23">
        <f>IFERROR(VLOOKUP(D578,PlayingTime!$B$1:$T$1001,MATCH("Min",PlayingTime!$B$2:$T$2,0),0),0)</f>
        <v>0</v>
      </c>
      <c r="L578" s="93">
        <f>IFERROR(VLOOKUP($E578,OLD!$Q$1:$DZ$1000,MATCH("minutes",OLD!$Q$1:$DZ$1,0),0),0)</f>
        <v>8</v>
      </c>
      <c r="M578" s="22">
        <f>IFERROR(VLOOKUP(A578,#REF!,MATCH("xG",#REF!,0),0),0)</f>
        <v>0</v>
      </c>
      <c r="N578" s="22">
        <f>IFERROR(VLOOKUP(B578,#REF!,MATCH("xG",#REF!,0),0),0)</f>
        <v>0</v>
      </c>
      <c r="O578" s="22">
        <f>IFERROR(VLOOKUP(C578,#REF!,MATCH("xG",#REF!,0),0),0)</f>
        <v>0</v>
      </c>
      <c r="P578" s="22">
        <f>IFERROR(VLOOKUP(D578,#REF!,MATCH("xG",#REF!,0),0),0)</f>
        <v>0</v>
      </c>
      <c r="Q578" s="92">
        <f>IFERROR(VLOOKUP($E578,OLD!$Q$1:$DZ$1000,MATCH("expected_goals",OLD!$Q$1:$DZ$1,0),0),0)</f>
        <v>0</v>
      </c>
      <c r="R578" s="22">
        <f>IFERROR(VLOOKUP(A578,#REF!,MATCH("xAG",#REF!,0),0),0)</f>
        <v>0</v>
      </c>
      <c r="S578" s="22">
        <f>IFERROR(VLOOKUP(B578,#REF!,MATCH("xAG",#REF!,0),0),0)</f>
        <v>0</v>
      </c>
      <c r="T578" s="22">
        <f>IFERROR(VLOOKUP(C578,#REF!,MATCH("xAG",#REF!,0),0),0)</f>
        <v>0</v>
      </c>
      <c r="U578" s="22">
        <f>IFERROR(VLOOKUP(D578,#REF!,MATCH("xAG",#REF!,0),0),0)</f>
        <v>0</v>
      </c>
      <c r="V578" s="92">
        <f>IFERROR(VLOOKUP($E578,OLD!$Q$1:$DZ$1000,MATCH("expected_assists",OLD!$Q$1:$DZ$1,0),0),0)</f>
        <v>0</v>
      </c>
      <c r="W578" s="93">
        <f>IFERROR(VLOOKUP($E578,OLD!$Q$1:$DZ$1000,MATCH("total_points",OLD!$Q$1:$DZ$1,0),0),0)</f>
        <v>2</v>
      </c>
      <c r="X578" s="27">
        <f>IFERROR(VLOOKUP(E578,OLD!$Q$1:$BZ$1000,MATCH("defensive_contribution",OLD!$Q$1:$BZ$1,0),0),"")</f>
        <v>3</v>
      </c>
      <c r="Z578" s="26" t="str">
        <f>API!O578&amp;" "&amp;API!Y578</f>
        <v xml:space="preserve"> </v>
      </c>
      <c r="AA578" s="26">
        <f>API!AF578</f>
        <v>0</v>
      </c>
    </row>
    <row r="579" spans="1:27">
      <c r="A579" s="22" t="str">
        <f>IF([1]FINAL!A579=0,"",[1]FINAL!A579)</f>
        <v/>
      </c>
      <c r="B579" s="22" t="str">
        <f>IF([1]FINAL!C579=0,"",[1]FINAL!C579)</f>
        <v/>
      </c>
      <c r="C579" s="22" t="str">
        <f>IF([1]FINAL!E579=0,"",[1]FINAL!E579)</f>
        <v/>
      </c>
      <c r="D579" s="22" t="str">
        <f>IF([1]FINAL!G579=0,"",[1]FINAL!G579)</f>
        <v/>
      </c>
      <c r="E579" s="85">
        <f>[1]FINAL!$AO579</f>
        <v>0</v>
      </c>
      <c r="F579" s="26" t="str">
        <f>[1]FINAL!$V579</f>
        <v>A</v>
      </c>
      <c r="G579" s="27" t="str">
        <f>IFERROR(VLOOKUP($F579,Table2!$B$1:$C$21,MATCH("MP",Table2!$B$1:$C$1,0),0),"")</f>
        <v/>
      </c>
      <c r="H579" s="23">
        <f>IFERROR(VLOOKUP(A579,PlayingTime!$B$1:$T$1001,MATCH("Min",PlayingTime!$B$2:$T$2,0),0),0)</f>
        <v>0</v>
      </c>
      <c r="I579" s="23">
        <f>IFERROR(VLOOKUP(B579,PlayingTime!$B$1:$T$1001,MATCH("Min",PlayingTime!$B$2:$T$2,0),0),0)</f>
        <v>0</v>
      </c>
      <c r="J579" s="23">
        <f>IFERROR(VLOOKUP(C579,PlayingTime!$B$1:$T$1001,MATCH("Min",PlayingTime!$B$2:$T$2,0),0),0)</f>
        <v>0</v>
      </c>
      <c r="K579" s="23">
        <f>IFERROR(VLOOKUP(D579,PlayingTime!$B$1:$T$1001,MATCH("Min",PlayingTime!$B$2:$T$2,0),0),0)</f>
        <v>0</v>
      </c>
      <c r="L579" s="93">
        <f>IFERROR(VLOOKUP($E579,OLD!$Q$1:$DZ$1000,MATCH("minutes",OLD!$Q$1:$DZ$1,0),0),0)</f>
        <v>8</v>
      </c>
      <c r="M579" s="22">
        <f>IFERROR(VLOOKUP(A579,#REF!,MATCH("xG",#REF!,0),0),0)</f>
        <v>0</v>
      </c>
      <c r="N579" s="22">
        <f>IFERROR(VLOOKUP(B579,#REF!,MATCH("xG",#REF!,0),0),0)</f>
        <v>0</v>
      </c>
      <c r="O579" s="22">
        <f>IFERROR(VLOOKUP(C579,#REF!,MATCH("xG",#REF!,0),0),0)</f>
        <v>0</v>
      </c>
      <c r="P579" s="22">
        <f>IFERROR(VLOOKUP(D579,#REF!,MATCH("xG",#REF!,0),0),0)</f>
        <v>0</v>
      </c>
      <c r="Q579" s="92">
        <f>IFERROR(VLOOKUP($E579,OLD!$Q$1:$DZ$1000,MATCH("expected_goals",OLD!$Q$1:$DZ$1,0),0),0)</f>
        <v>0</v>
      </c>
      <c r="R579" s="22">
        <f>IFERROR(VLOOKUP(A579,#REF!,MATCH("xAG",#REF!,0),0),0)</f>
        <v>0</v>
      </c>
      <c r="S579" s="22">
        <f>IFERROR(VLOOKUP(B579,#REF!,MATCH("xAG",#REF!,0),0),0)</f>
        <v>0</v>
      </c>
      <c r="T579" s="22">
        <f>IFERROR(VLOOKUP(C579,#REF!,MATCH("xAG",#REF!,0),0),0)</f>
        <v>0</v>
      </c>
      <c r="U579" s="22">
        <f>IFERROR(VLOOKUP(D579,#REF!,MATCH("xAG",#REF!,0),0),0)</f>
        <v>0</v>
      </c>
      <c r="V579" s="92">
        <f>IFERROR(VLOOKUP($E579,OLD!$Q$1:$DZ$1000,MATCH("expected_assists",OLD!$Q$1:$DZ$1,0),0),0)</f>
        <v>0</v>
      </c>
      <c r="W579" s="93">
        <f>IFERROR(VLOOKUP($E579,OLD!$Q$1:$DZ$1000,MATCH("total_points",OLD!$Q$1:$DZ$1,0),0),0)</f>
        <v>2</v>
      </c>
      <c r="X579" s="27">
        <f>IFERROR(VLOOKUP(E579,OLD!$Q$1:$BZ$1000,MATCH("defensive_contribution",OLD!$Q$1:$BZ$1,0),0),"")</f>
        <v>3</v>
      </c>
      <c r="Z579" s="26" t="str">
        <f>API!O579&amp;" "&amp;API!Y579</f>
        <v xml:space="preserve"> </v>
      </c>
      <c r="AA579" s="26">
        <f>API!AF579</f>
        <v>0</v>
      </c>
    </row>
    <row r="580" spans="1:27">
      <c r="A580" s="22" t="str">
        <f>IF([1]FINAL!A580=0,"",[1]FINAL!A580)</f>
        <v/>
      </c>
      <c r="B580" s="22" t="str">
        <f>IF([1]FINAL!C580=0,"",[1]FINAL!C580)</f>
        <v/>
      </c>
      <c r="C580" s="22" t="str">
        <f>IF([1]FINAL!E580=0,"",[1]FINAL!E580)</f>
        <v/>
      </c>
      <c r="D580" s="22" t="str">
        <f>IF([1]FINAL!G580=0,"",[1]FINAL!G580)</f>
        <v/>
      </c>
      <c r="E580" s="85">
        <f>[1]FINAL!$AO580</f>
        <v>0</v>
      </c>
      <c r="F580" s="26" t="str">
        <f>[1]FINAL!$V580</f>
        <v>A</v>
      </c>
      <c r="G580" s="27" t="str">
        <f>IFERROR(VLOOKUP($F580,Table2!$B$1:$C$21,MATCH("MP",Table2!$B$1:$C$1,0),0),"")</f>
        <v/>
      </c>
      <c r="H580" s="23">
        <f>IFERROR(VLOOKUP(A580,PlayingTime!$B$1:$T$1001,MATCH("Min",PlayingTime!$B$2:$T$2,0),0),0)</f>
        <v>0</v>
      </c>
      <c r="I580" s="23">
        <f>IFERROR(VLOOKUP(B580,PlayingTime!$B$1:$T$1001,MATCH("Min",PlayingTime!$B$2:$T$2,0),0),0)</f>
        <v>0</v>
      </c>
      <c r="J580" s="23">
        <f>IFERROR(VLOOKUP(C580,PlayingTime!$B$1:$T$1001,MATCH("Min",PlayingTime!$B$2:$T$2,0),0),0)</f>
        <v>0</v>
      </c>
      <c r="K580" s="23">
        <f>IFERROR(VLOOKUP(D580,PlayingTime!$B$1:$T$1001,MATCH("Min",PlayingTime!$B$2:$T$2,0),0),0)</f>
        <v>0</v>
      </c>
      <c r="L580" s="93">
        <f>IFERROR(VLOOKUP($E580,OLD!$Q$1:$DZ$1000,MATCH("minutes",OLD!$Q$1:$DZ$1,0),0),0)</f>
        <v>8</v>
      </c>
      <c r="M580" s="22">
        <f>IFERROR(VLOOKUP(A580,#REF!,MATCH("xG",#REF!,0),0),0)</f>
        <v>0</v>
      </c>
      <c r="N580" s="22">
        <f>IFERROR(VLOOKUP(B580,#REF!,MATCH("xG",#REF!,0),0),0)</f>
        <v>0</v>
      </c>
      <c r="O580" s="22">
        <f>IFERROR(VLOOKUP(C580,#REF!,MATCH("xG",#REF!,0),0),0)</f>
        <v>0</v>
      </c>
      <c r="P580" s="22">
        <f>IFERROR(VLOOKUP(D580,#REF!,MATCH("xG",#REF!,0),0),0)</f>
        <v>0</v>
      </c>
      <c r="Q580" s="92">
        <f>IFERROR(VLOOKUP($E580,OLD!$Q$1:$DZ$1000,MATCH("expected_goals",OLD!$Q$1:$DZ$1,0),0),0)</f>
        <v>0</v>
      </c>
      <c r="R580" s="22">
        <f>IFERROR(VLOOKUP(A580,#REF!,MATCH("xAG",#REF!,0),0),0)</f>
        <v>0</v>
      </c>
      <c r="S580" s="22">
        <f>IFERROR(VLOOKUP(B580,#REF!,MATCH("xAG",#REF!,0),0),0)</f>
        <v>0</v>
      </c>
      <c r="T580" s="22">
        <f>IFERROR(VLOOKUP(C580,#REF!,MATCH("xAG",#REF!,0),0),0)</f>
        <v>0</v>
      </c>
      <c r="U580" s="22">
        <f>IFERROR(VLOOKUP(D580,#REF!,MATCH("xAG",#REF!,0),0),0)</f>
        <v>0</v>
      </c>
      <c r="V580" s="92">
        <f>IFERROR(VLOOKUP($E580,OLD!$Q$1:$DZ$1000,MATCH("expected_assists",OLD!$Q$1:$DZ$1,0),0),0)</f>
        <v>0</v>
      </c>
      <c r="W580" s="93">
        <f>IFERROR(VLOOKUP($E580,OLD!$Q$1:$DZ$1000,MATCH("total_points",OLD!$Q$1:$DZ$1,0),0),0)</f>
        <v>2</v>
      </c>
      <c r="X580" s="27">
        <f>IFERROR(VLOOKUP(E580,OLD!$Q$1:$BZ$1000,MATCH("defensive_contribution",OLD!$Q$1:$BZ$1,0),0),"")</f>
        <v>3</v>
      </c>
      <c r="Z580" s="26" t="str">
        <f>API!O580&amp;" "&amp;API!Y580</f>
        <v xml:space="preserve"> </v>
      </c>
      <c r="AA580" s="26">
        <f>API!AF580</f>
        <v>0</v>
      </c>
    </row>
    <row r="581" spans="1:27">
      <c r="A581" s="22" t="str">
        <f>IF([1]FINAL!A581=0,"",[1]FINAL!A581)</f>
        <v/>
      </c>
      <c r="B581" s="22" t="str">
        <f>IF([1]FINAL!C581=0,"",[1]FINAL!C581)</f>
        <v/>
      </c>
      <c r="C581" s="22" t="str">
        <f>IF([1]FINAL!E581=0,"",[1]FINAL!E581)</f>
        <v/>
      </c>
      <c r="D581" s="22" t="str">
        <f>IF([1]FINAL!G581=0,"",[1]FINAL!G581)</f>
        <v/>
      </c>
      <c r="E581" s="85">
        <f>[1]FINAL!$AO581</f>
        <v>0</v>
      </c>
      <c r="F581" s="26" t="str">
        <f>[1]FINAL!$V581</f>
        <v>A</v>
      </c>
      <c r="G581" s="27" t="str">
        <f>IFERROR(VLOOKUP($F581,Table2!$B$1:$C$21,MATCH("MP",Table2!$B$1:$C$1,0),0),"")</f>
        <v/>
      </c>
      <c r="H581" s="23">
        <f>IFERROR(VLOOKUP(A581,PlayingTime!$B$1:$T$1001,MATCH("Min",PlayingTime!$B$2:$T$2,0),0),0)</f>
        <v>0</v>
      </c>
      <c r="I581" s="23">
        <f>IFERROR(VLOOKUP(B581,PlayingTime!$B$1:$T$1001,MATCH("Min",PlayingTime!$B$2:$T$2,0),0),0)</f>
        <v>0</v>
      </c>
      <c r="J581" s="23">
        <f>IFERROR(VLOOKUP(C581,PlayingTime!$B$1:$T$1001,MATCH("Min",PlayingTime!$B$2:$T$2,0),0),0)</f>
        <v>0</v>
      </c>
      <c r="K581" s="23">
        <f>IFERROR(VLOOKUP(D581,PlayingTime!$B$1:$T$1001,MATCH("Min",PlayingTime!$B$2:$T$2,0),0),0)</f>
        <v>0</v>
      </c>
      <c r="L581" s="93">
        <f>IFERROR(VLOOKUP($E581,OLD!$Q$1:$DZ$1000,MATCH("minutes",OLD!$Q$1:$DZ$1,0),0),0)</f>
        <v>8</v>
      </c>
      <c r="M581" s="22">
        <f>IFERROR(VLOOKUP(A581,#REF!,MATCH("xG",#REF!,0),0),0)</f>
        <v>0</v>
      </c>
      <c r="N581" s="22">
        <f>IFERROR(VLOOKUP(B581,#REF!,MATCH("xG",#REF!,0),0),0)</f>
        <v>0</v>
      </c>
      <c r="O581" s="22">
        <f>IFERROR(VLOOKUP(C581,#REF!,MATCH("xG",#REF!,0),0),0)</f>
        <v>0</v>
      </c>
      <c r="P581" s="22">
        <f>IFERROR(VLOOKUP(D581,#REF!,MATCH("xG",#REF!,0),0),0)</f>
        <v>0</v>
      </c>
      <c r="Q581" s="92">
        <f>IFERROR(VLOOKUP($E581,OLD!$Q$1:$DZ$1000,MATCH("expected_goals",OLD!$Q$1:$DZ$1,0),0),0)</f>
        <v>0</v>
      </c>
      <c r="R581" s="22">
        <f>IFERROR(VLOOKUP(A581,#REF!,MATCH("xAG",#REF!,0),0),0)</f>
        <v>0</v>
      </c>
      <c r="S581" s="22">
        <f>IFERROR(VLOOKUP(B581,#REF!,MATCH("xAG",#REF!,0),0),0)</f>
        <v>0</v>
      </c>
      <c r="T581" s="22">
        <f>IFERROR(VLOOKUP(C581,#REF!,MATCH("xAG",#REF!,0),0),0)</f>
        <v>0</v>
      </c>
      <c r="U581" s="22">
        <f>IFERROR(VLOOKUP(D581,#REF!,MATCH("xAG",#REF!,0),0),0)</f>
        <v>0</v>
      </c>
      <c r="V581" s="92">
        <f>IFERROR(VLOOKUP($E581,OLD!$Q$1:$DZ$1000,MATCH("expected_assists",OLD!$Q$1:$DZ$1,0),0),0)</f>
        <v>0</v>
      </c>
      <c r="W581" s="93">
        <f>IFERROR(VLOOKUP($E581,OLD!$Q$1:$DZ$1000,MATCH("total_points",OLD!$Q$1:$DZ$1,0),0),0)</f>
        <v>2</v>
      </c>
      <c r="X581" s="27">
        <f>IFERROR(VLOOKUP(E581,OLD!$Q$1:$BZ$1000,MATCH("defensive_contribution",OLD!$Q$1:$BZ$1,0),0),"")</f>
        <v>3</v>
      </c>
      <c r="Z581" s="26" t="str">
        <f>API!O581&amp;" "&amp;API!Y581</f>
        <v xml:space="preserve"> </v>
      </c>
      <c r="AA581" s="26">
        <f>API!AF581</f>
        <v>0</v>
      </c>
    </row>
    <row r="582" spans="1:27">
      <c r="A582" s="22" t="str">
        <f>IF([1]FINAL!A582=0,"",[1]FINAL!A582)</f>
        <v/>
      </c>
      <c r="B582" s="22" t="str">
        <f>IF([1]FINAL!C582=0,"",[1]FINAL!C582)</f>
        <v/>
      </c>
      <c r="C582" s="22" t="str">
        <f>IF([1]FINAL!E582=0,"",[1]FINAL!E582)</f>
        <v/>
      </c>
      <c r="D582" s="22" t="str">
        <f>IF([1]FINAL!G582=0,"",[1]FINAL!G582)</f>
        <v/>
      </c>
      <c r="E582" s="85">
        <f>[1]FINAL!$AO582</f>
        <v>0</v>
      </c>
      <c r="F582" s="26" t="str">
        <f>[1]FINAL!$V582</f>
        <v>A</v>
      </c>
      <c r="G582" s="27" t="str">
        <f>IFERROR(VLOOKUP($F582,Table2!$B$1:$C$21,MATCH("MP",Table2!$B$1:$C$1,0),0),"")</f>
        <v/>
      </c>
      <c r="H582" s="23">
        <f>IFERROR(VLOOKUP(A582,PlayingTime!$B$1:$T$1001,MATCH("Min",PlayingTime!$B$2:$T$2,0),0),0)</f>
        <v>0</v>
      </c>
      <c r="I582" s="23">
        <f>IFERROR(VLOOKUP(B582,PlayingTime!$B$1:$T$1001,MATCH("Min",PlayingTime!$B$2:$T$2,0),0),0)</f>
        <v>0</v>
      </c>
      <c r="J582" s="23">
        <f>IFERROR(VLOOKUP(C582,PlayingTime!$B$1:$T$1001,MATCH("Min",PlayingTime!$B$2:$T$2,0),0),0)</f>
        <v>0</v>
      </c>
      <c r="K582" s="23">
        <f>IFERROR(VLOOKUP(D582,PlayingTime!$B$1:$T$1001,MATCH("Min",PlayingTime!$B$2:$T$2,0),0),0)</f>
        <v>0</v>
      </c>
      <c r="L582" s="93">
        <f>IFERROR(VLOOKUP($E582,OLD!$Q$1:$DZ$1000,MATCH("minutes",OLD!$Q$1:$DZ$1,0),0),0)</f>
        <v>8</v>
      </c>
      <c r="M582" s="22">
        <f>IFERROR(VLOOKUP(A582,#REF!,MATCH("xG",#REF!,0),0),0)</f>
        <v>0</v>
      </c>
      <c r="N582" s="22">
        <f>IFERROR(VLOOKUP(B582,#REF!,MATCH("xG",#REF!,0),0),0)</f>
        <v>0</v>
      </c>
      <c r="O582" s="22">
        <f>IFERROR(VLOOKUP(C582,#REF!,MATCH("xG",#REF!,0),0),0)</f>
        <v>0</v>
      </c>
      <c r="P582" s="22">
        <f>IFERROR(VLOOKUP(D582,#REF!,MATCH("xG",#REF!,0),0),0)</f>
        <v>0</v>
      </c>
      <c r="Q582" s="92">
        <f>IFERROR(VLOOKUP($E582,OLD!$Q$1:$DZ$1000,MATCH("expected_goals",OLD!$Q$1:$DZ$1,0),0),0)</f>
        <v>0</v>
      </c>
      <c r="R582" s="22">
        <f>IFERROR(VLOOKUP(A582,#REF!,MATCH("xAG",#REF!,0),0),0)</f>
        <v>0</v>
      </c>
      <c r="S582" s="22">
        <f>IFERROR(VLOOKUP(B582,#REF!,MATCH("xAG",#REF!,0),0),0)</f>
        <v>0</v>
      </c>
      <c r="T582" s="22">
        <f>IFERROR(VLOOKUP(C582,#REF!,MATCH("xAG",#REF!,0),0),0)</f>
        <v>0</v>
      </c>
      <c r="U582" s="22">
        <f>IFERROR(VLOOKUP(D582,#REF!,MATCH("xAG",#REF!,0),0),0)</f>
        <v>0</v>
      </c>
      <c r="V582" s="92">
        <f>IFERROR(VLOOKUP($E582,OLD!$Q$1:$DZ$1000,MATCH("expected_assists",OLD!$Q$1:$DZ$1,0),0),0)</f>
        <v>0</v>
      </c>
      <c r="W582" s="93">
        <f>IFERROR(VLOOKUP($E582,OLD!$Q$1:$DZ$1000,MATCH("total_points",OLD!$Q$1:$DZ$1,0),0),0)</f>
        <v>2</v>
      </c>
      <c r="X582" s="27">
        <f>IFERROR(VLOOKUP(E582,OLD!$Q$1:$BZ$1000,MATCH("defensive_contribution",OLD!$Q$1:$BZ$1,0),0),"")</f>
        <v>3</v>
      </c>
      <c r="Z582" s="26" t="str">
        <f>API!O582&amp;" "&amp;API!Y582</f>
        <v xml:space="preserve"> </v>
      </c>
      <c r="AA582" s="26">
        <f>API!AF582</f>
        <v>0</v>
      </c>
    </row>
    <row r="583" spans="1:27">
      <c r="A583" s="22" t="str">
        <f>IF([1]FINAL!A583=0,"",[1]FINAL!A583)</f>
        <v/>
      </c>
      <c r="B583" s="22" t="str">
        <f>IF([1]FINAL!C583=0,"",[1]FINAL!C583)</f>
        <v/>
      </c>
      <c r="C583" s="22" t="str">
        <f>IF([1]FINAL!E583=0,"",[1]FINAL!E583)</f>
        <v/>
      </c>
      <c r="D583" s="22" t="str">
        <f>IF([1]FINAL!G583=0,"",[1]FINAL!G583)</f>
        <v/>
      </c>
      <c r="E583" s="85">
        <f>[1]FINAL!$AO583</f>
        <v>0</v>
      </c>
      <c r="F583" s="26" t="str">
        <f>[1]FINAL!$V583</f>
        <v>A</v>
      </c>
      <c r="G583" s="27" t="str">
        <f>IFERROR(VLOOKUP($F583,Table2!$B$1:$C$21,MATCH("MP",Table2!$B$1:$C$1,0),0),"")</f>
        <v/>
      </c>
      <c r="H583" s="23">
        <f>IFERROR(VLOOKUP(A583,PlayingTime!$B$1:$T$1001,MATCH("Min",PlayingTime!$B$2:$T$2,0),0),0)</f>
        <v>0</v>
      </c>
      <c r="I583" s="23">
        <f>IFERROR(VLOOKUP(B583,PlayingTime!$B$1:$T$1001,MATCH("Min",PlayingTime!$B$2:$T$2,0),0),0)</f>
        <v>0</v>
      </c>
      <c r="J583" s="23">
        <f>IFERROR(VLOOKUP(C583,PlayingTime!$B$1:$T$1001,MATCH("Min",PlayingTime!$B$2:$T$2,0),0),0)</f>
        <v>0</v>
      </c>
      <c r="K583" s="23">
        <f>IFERROR(VLOOKUP(D583,PlayingTime!$B$1:$T$1001,MATCH("Min",PlayingTime!$B$2:$T$2,0),0),0)</f>
        <v>0</v>
      </c>
      <c r="L583" s="93">
        <f>IFERROR(VLOOKUP($E583,OLD!$Q$1:$DZ$1000,MATCH("minutes",OLD!$Q$1:$DZ$1,0),0),0)</f>
        <v>8</v>
      </c>
      <c r="M583" s="22">
        <f>IFERROR(VLOOKUP(A583,#REF!,MATCH("xG",#REF!,0),0),0)</f>
        <v>0</v>
      </c>
      <c r="N583" s="22">
        <f>IFERROR(VLOOKUP(B583,#REF!,MATCH("xG",#REF!,0),0),0)</f>
        <v>0</v>
      </c>
      <c r="O583" s="22">
        <f>IFERROR(VLOOKUP(C583,#REF!,MATCH("xG",#REF!,0),0),0)</f>
        <v>0</v>
      </c>
      <c r="P583" s="22">
        <f>IFERROR(VLOOKUP(D583,#REF!,MATCH("xG",#REF!,0),0),0)</f>
        <v>0</v>
      </c>
      <c r="Q583" s="92">
        <f>IFERROR(VLOOKUP($E583,OLD!$Q$1:$DZ$1000,MATCH("expected_goals",OLD!$Q$1:$DZ$1,0),0),0)</f>
        <v>0</v>
      </c>
      <c r="R583" s="22">
        <f>IFERROR(VLOOKUP(A583,#REF!,MATCH("xAG",#REF!,0),0),0)</f>
        <v>0</v>
      </c>
      <c r="S583" s="22">
        <f>IFERROR(VLOOKUP(B583,#REF!,MATCH("xAG",#REF!,0),0),0)</f>
        <v>0</v>
      </c>
      <c r="T583" s="22">
        <f>IFERROR(VLOOKUP(C583,#REF!,MATCH("xAG",#REF!,0),0),0)</f>
        <v>0</v>
      </c>
      <c r="U583" s="22">
        <f>IFERROR(VLOOKUP(D583,#REF!,MATCH("xAG",#REF!,0),0),0)</f>
        <v>0</v>
      </c>
      <c r="V583" s="92">
        <f>IFERROR(VLOOKUP($E583,OLD!$Q$1:$DZ$1000,MATCH("expected_assists",OLD!$Q$1:$DZ$1,0),0),0)</f>
        <v>0</v>
      </c>
      <c r="W583" s="93">
        <f>IFERROR(VLOOKUP($E583,OLD!$Q$1:$DZ$1000,MATCH("total_points",OLD!$Q$1:$DZ$1,0),0),0)</f>
        <v>2</v>
      </c>
      <c r="X583" s="27">
        <f>IFERROR(VLOOKUP(E583,OLD!$Q$1:$BZ$1000,MATCH("defensive_contribution",OLD!$Q$1:$BZ$1,0),0),"")</f>
        <v>3</v>
      </c>
      <c r="Z583" s="26" t="str">
        <f>API!O583&amp;" "&amp;API!Y583</f>
        <v xml:space="preserve"> </v>
      </c>
      <c r="AA583" s="26">
        <f>API!AF583</f>
        <v>0</v>
      </c>
    </row>
    <row r="584" spans="1:27">
      <c r="A584" s="22" t="str">
        <f>IF([1]FINAL!A584=0,"",[1]FINAL!A584)</f>
        <v/>
      </c>
      <c r="B584" s="22" t="str">
        <f>IF([1]FINAL!C584=0,"",[1]FINAL!C584)</f>
        <v/>
      </c>
      <c r="C584" s="22" t="str">
        <f>IF([1]FINAL!E584=0,"",[1]FINAL!E584)</f>
        <v/>
      </c>
      <c r="D584" s="22" t="str">
        <f>IF([1]FINAL!G584=0,"",[1]FINAL!G584)</f>
        <v/>
      </c>
      <c r="E584" s="85">
        <f>[1]FINAL!$AO584</f>
        <v>0</v>
      </c>
      <c r="F584" s="26" t="str">
        <f>[1]FINAL!$V584</f>
        <v>A</v>
      </c>
      <c r="G584" s="27" t="str">
        <f>IFERROR(VLOOKUP($F584,Table2!$B$1:$C$21,MATCH("MP",Table2!$B$1:$C$1,0),0),"")</f>
        <v/>
      </c>
      <c r="H584" s="23">
        <f>IFERROR(VLOOKUP(A584,PlayingTime!$B$1:$T$1001,MATCH("Min",PlayingTime!$B$2:$T$2,0),0),0)</f>
        <v>0</v>
      </c>
      <c r="I584" s="23">
        <f>IFERROR(VLOOKUP(B584,PlayingTime!$B$1:$T$1001,MATCH("Min",PlayingTime!$B$2:$T$2,0),0),0)</f>
        <v>0</v>
      </c>
      <c r="J584" s="23">
        <f>IFERROR(VLOOKUP(C584,PlayingTime!$B$1:$T$1001,MATCH("Min",PlayingTime!$B$2:$T$2,0),0),0)</f>
        <v>0</v>
      </c>
      <c r="K584" s="23">
        <f>IFERROR(VLOOKUP(D584,PlayingTime!$B$1:$T$1001,MATCH("Min",PlayingTime!$B$2:$T$2,0),0),0)</f>
        <v>0</v>
      </c>
      <c r="L584" s="93">
        <f>IFERROR(VLOOKUP($E584,OLD!$Q$1:$DZ$1000,MATCH("minutes",OLD!$Q$1:$DZ$1,0),0),0)</f>
        <v>8</v>
      </c>
      <c r="M584" s="22">
        <f>IFERROR(VLOOKUP(A584,#REF!,MATCH("xG",#REF!,0),0),0)</f>
        <v>0</v>
      </c>
      <c r="N584" s="22">
        <f>IFERROR(VLOOKUP(B584,#REF!,MATCH("xG",#REF!,0),0),0)</f>
        <v>0</v>
      </c>
      <c r="O584" s="22">
        <f>IFERROR(VLOOKUP(C584,#REF!,MATCH("xG",#REF!,0),0),0)</f>
        <v>0</v>
      </c>
      <c r="P584" s="22">
        <f>IFERROR(VLOOKUP(D584,#REF!,MATCH("xG",#REF!,0),0),0)</f>
        <v>0</v>
      </c>
      <c r="Q584" s="92">
        <f>IFERROR(VLOOKUP($E584,OLD!$Q$1:$DZ$1000,MATCH("expected_goals",OLD!$Q$1:$DZ$1,0),0),0)</f>
        <v>0</v>
      </c>
      <c r="R584" s="22">
        <f>IFERROR(VLOOKUP(A584,#REF!,MATCH("xAG",#REF!,0),0),0)</f>
        <v>0</v>
      </c>
      <c r="S584" s="22">
        <f>IFERROR(VLOOKUP(B584,#REF!,MATCH("xAG",#REF!,0),0),0)</f>
        <v>0</v>
      </c>
      <c r="T584" s="22">
        <f>IFERROR(VLOOKUP(C584,#REF!,MATCH("xAG",#REF!,0),0),0)</f>
        <v>0</v>
      </c>
      <c r="U584" s="22">
        <f>IFERROR(VLOOKUP(D584,#REF!,MATCH("xAG",#REF!,0),0),0)</f>
        <v>0</v>
      </c>
      <c r="V584" s="92">
        <f>IFERROR(VLOOKUP($E584,OLD!$Q$1:$DZ$1000,MATCH("expected_assists",OLD!$Q$1:$DZ$1,0),0),0)</f>
        <v>0</v>
      </c>
      <c r="W584" s="93">
        <f>IFERROR(VLOOKUP($E584,OLD!$Q$1:$DZ$1000,MATCH("total_points",OLD!$Q$1:$DZ$1,0),0),0)</f>
        <v>2</v>
      </c>
      <c r="X584" s="27">
        <f>IFERROR(VLOOKUP(E584,OLD!$Q$1:$BZ$1000,MATCH("defensive_contribution",OLD!$Q$1:$BZ$1,0),0),"")</f>
        <v>3</v>
      </c>
      <c r="Z584" s="26" t="str">
        <f>API!O584&amp;" "&amp;API!Y584</f>
        <v xml:space="preserve"> </v>
      </c>
      <c r="AA584" s="26">
        <f>API!AF584</f>
        <v>0</v>
      </c>
    </row>
    <row r="585" spans="1:27">
      <c r="A585" s="22" t="str">
        <f>IF([1]FINAL!A585=0,"",[1]FINAL!A585)</f>
        <v/>
      </c>
      <c r="B585" s="22" t="str">
        <f>IF([1]FINAL!C585=0,"",[1]FINAL!C585)</f>
        <v/>
      </c>
      <c r="C585" s="22" t="str">
        <f>IF([1]FINAL!E585=0,"",[1]FINAL!E585)</f>
        <v/>
      </c>
      <c r="D585" s="22" t="str">
        <f>IF([1]FINAL!G585=0,"",[1]FINAL!G585)</f>
        <v/>
      </c>
      <c r="E585" s="85">
        <f>[1]FINAL!$AO585</f>
        <v>0</v>
      </c>
      <c r="F585" s="26" t="str">
        <f>[1]FINAL!$V585</f>
        <v>A</v>
      </c>
      <c r="G585" s="27" t="str">
        <f>IFERROR(VLOOKUP($F585,Table2!$B$1:$C$21,MATCH("MP",Table2!$B$1:$C$1,0),0),"")</f>
        <v/>
      </c>
      <c r="H585" s="23">
        <f>IFERROR(VLOOKUP(A585,PlayingTime!$B$1:$T$1001,MATCH("Min",PlayingTime!$B$2:$T$2,0),0),0)</f>
        <v>0</v>
      </c>
      <c r="I585" s="23">
        <f>IFERROR(VLOOKUP(B585,PlayingTime!$B$1:$T$1001,MATCH("Min",PlayingTime!$B$2:$T$2,0),0),0)</f>
        <v>0</v>
      </c>
      <c r="J585" s="23">
        <f>IFERROR(VLOOKUP(C585,PlayingTime!$B$1:$T$1001,MATCH("Min",PlayingTime!$B$2:$T$2,0),0),0)</f>
        <v>0</v>
      </c>
      <c r="K585" s="23">
        <f>IFERROR(VLOOKUP(D585,PlayingTime!$B$1:$T$1001,MATCH("Min",PlayingTime!$B$2:$T$2,0),0),0)</f>
        <v>0</v>
      </c>
      <c r="L585" s="93">
        <f>IFERROR(VLOOKUP($E585,OLD!$Q$1:$DZ$1000,MATCH("minutes",OLD!$Q$1:$DZ$1,0),0),0)</f>
        <v>8</v>
      </c>
      <c r="M585" s="22">
        <f>IFERROR(VLOOKUP(A585,#REF!,MATCH("xG",#REF!,0),0),0)</f>
        <v>0</v>
      </c>
      <c r="N585" s="22">
        <f>IFERROR(VLOOKUP(B585,#REF!,MATCH("xG",#REF!,0),0),0)</f>
        <v>0</v>
      </c>
      <c r="O585" s="22">
        <f>IFERROR(VLOOKUP(C585,#REF!,MATCH("xG",#REF!,0),0),0)</f>
        <v>0</v>
      </c>
      <c r="P585" s="22">
        <f>IFERROR(VLOOKUP(D585,#REF!,MATCH("xG",#REF!,0),0),0)</f>
        <v>0</v>
      </c>
      <c r="Q585" s="92">
        <f>IFERROR(VLOOKUP($E585,OLD!$Q$1:$DZ$1000,MATCH("expected_goals",OLD!$Q$1:$DZ$1,0),0),0)</f>
        <v>0</v>
      </c>
      <c r="R585" s="22">
        <f>IFERROR(VLOOKUP(A585,#REF!,MATCH("xAG",#REF!,0),0),0)</f>
        <v>0</v>
      </c>
      <c r="S585" s="22">
        <f>IFERROR(VLOOKUP(B585,#REF!,MATCH("xAG",#REF!,0),0),0)</f>
        <v>0</v>
      </c>
      <c r="T585" s="22">
        <f>IFERROR(VLOOKUP(C585,#REF!,MATCH("xAG",#REF!,0),0),0)</f>
        <v>0</v>
      </c>
      <c r="U585" s="22">
        <f>IFERROR(VLOOKUP(D585,#REF!,MATCH("xAG",#REF!,0),0),0)</f>
        <v>0</v>
      </c>
      <c r="V585" s="92">
        <f>IFERROR(VLOOKUP($E585,OLD!$Q$1:$DZ$1000,MATCH("expected_assists",OLD!$Q$1:$DZ$1,0),0),0)</f>
        <v>0</v>
      </c>
      <c r="W585" s="93">
        <f>IFERROR(VLOOKUP($E585,OLD!$Q$1:$DZ$1000,MATCH("total_points",OLD!$Q$1:$DZ$1,0),0),0)</f>
        <v>2</v>
      </c>
      <c r="X585" s="27">
        <f>IFERROR(VLOOKUP(E585,OLD!$Q$1:$BZ$1000,MATCH("defensive_contribution",OLD!$Q$1:$BZ$1,0),0),"")</f>
        <v>3</v>
      </c>
      <c r="Z585" s="26" t="str">
        <f>API!O585&amp;" "&amp;API!Y585</f>
        <v xml:space="preserve"> </v>
      </c>
      <c r="AA585" s="26">
        <f>API!AF585</f>
        <v>0</v>
      </c>
    </row>
    <row r="586" spans="1:27">
      <c r="A586" s="22" t="str">
        <f>IF([1]FINAL!A586=0,"",[1]FINAL!A586)</f>
        <v/>
      </c>
      <c r="B586" s="22" t="str">
        <f>IF([1]FINAL!C586=0,"",[1]FINAL!C586)</f>
        <v/>
      </c>
      <c r="C586" s="22" t="str">
        <f>IF([1]FINAL!E586=0,"",[1]FINAL!E586)</f>
        <v/>
      </c>
      <c r="D586" s="22" t="str">
        <f>IF([1]FINAL!G586=0,"",[1]FINAL!G586)</f>
        <v/>
      </c>
      <c r="E586" s="85">
        <f>[1]FINAL!$AO586</f>
        <v>0</v>
      </c>
      <c r="F586" s="26" t="str">
        <f>[1]FINAL!$V586</f>
        <v>A</v>
      </c>
      <c r="G586" s="27" t="str">
        <f>IFERROR(VLOOKUP($F586,Table2!$B$1:$C$21,MATCH("MP",Table2!$B$1:$C$1,0),0),"")</f>
        <v/>
      </c>
      <c r="H586" s="23">
        <f>IFERROR(VLOOKUP(A586,PlayingTime!$B$1:$T$1001,MATCH("Min",PlayingTime!$B$2:$T$2,0),0),0)</f>
        <v>0</v>
      </c>
      <c r="I586" s="23">
        <f>IFERROR(VLOOKUP(B586,PlayingTime!$B$1:$T$1001,MATCH("Min",PlayingTime!$B$2:$T$2,0),0),0)</f>
        <v>0</v>
      </c>
      <c r="J586" s="23">
        <f>IFERROR(VLOOKUP(C586,PlayingTime!$B$1:$T$1001,MATCH("Min",PlayingTime!$B$2:$T$2,0),0),0)</f>
        <v>0</v>
      </c>
      <c r="K586" s="23">
        <f>IFERROR(VLOOKUP(D586,PlayingTime!$B$1:$T$1001,MATCH("Min",PlayingTime!$B$2:$T$2,0),0),0)</f>
        <v>0</v>
      </c>
      <c r="L586" s="93">
        <f>IFERROR(VLOOKUP($E586,OLD!$Q$1:$DZ$1000,MATCH("minutes",OLD!$Q$1:$DZ$1,0),0),0)</f>
        <v>8</v>
      </c>
      <c r="M586" s="22">
        <f>IFERROR(VLOOKUP(A586,#REF!,MATCH("xG",#REF!,0),0),0)</f>
        <v>0</v>
      </c>
      <c r="N586" s="22">
        <f>IFERROR(VLOOKUP(B586,#REF!,MATCH("xG",#REF!,0),0),0)</f>
        <v>0</v>
      </c>
      <c r="O586" s="22">
        <f>IFERROR(VLOOKUP(C586,#REF!,MATCH("xG",#REF!,0),0),0)</f>
        <v>0</v>
      </c>
      <c r="P586" s="22">
        <f>IFERROR(VLOOKUP(D586,#REF!,MATCH("xG",#REF!,0),0),0)</f>
        <v>0</v>
      </c>
      <c r="Q586" s="92">
        <f>IFERROR(VLOOKUP($E586,OLD!$Q$1:$DZ$1000,MATCH("expected_goals",OLD!$Q$1:$DZ$1,0),0),0)</f>
        <v>0</v>
      </c>
      <c r="R586" s="22">
        <f>IFERROR(VLOOKUP(A586,#REF!,MATCH("xAG",#REF!,0),0),0)</f>
        <v>0</v>
      </c>
      <c r="S586" s="22">
        <f>IFERROR(VLOOKUP(B586,#REF!,MATCH("xAG",#REF!,0),0),0)</f>
        <v>0</v>
      </c>
      <c r="T586" s="22">
        <f>IFERROR(VLOOKUP(C586,#REF!,MATCH("xAG",#REF!,0),0),0)</f>
        <v>0</v>
      </c>
      <c r="U586" s="22">
        <f>IFERROR(VLOOKUP(D586,#REF!,MATCH("xAG",#REF!,0),0),0)</f>
        <v>0</v>
      </c>
      <c r="V586" s="92">
        <f>IFERROR(VLOOKUP($E586,OLD!$Q$1:$DZ$1000,MATCH("expected_assists",OLD!$Q$1:$DZ$1,0),0),0)</f>
        <v>0</v>
      </c>
      <c r="W586" s="93">
        <f>IFERROR(VLOOKUP($E586,OLD!$Q$1:$DZ$1000,MATCH("total_points",OLD!$Q$1:$DZ$1,0),0),0)</f>
        <v>2</v>
      </c>
      <c r="X586" s="27">
        <f>IFERROR(VLOOKUP(E586,OLD!$Q$1:$BZ$1000,MATCH("defensive_contribution",OLD!$Q$1:$BZ$1,0),0),"")</f>
        <v>3</v>
      </c>
      <c r="Z586" s="26" t="str">
        <f>API!O586&amp;" "&amp;API!Y586</f>
        <v xml:space="preserve"> </v>
      </c>
      <c r="AA586" s="26">
        <f>API!AF586</f>
        <v>0</v>
      </c>
    </row>
    <row r="587" spans="1:27">
      <c r="A587" s="22" t="str">
        <f>IF([1]FINAL!A587=0,"",[1]FINAL!A587)</f>
        <v/>
      </c>
      <c r="B587" s="22" t="str">
        <f>IF([1]FINAL!C587=0,"",[1]FINAL!C587)</f>
        <v/>
      </c>
      <c r="C587" s="22" t="str">
        <f>IF([1]FINAL!E587=0,"",[1]FINAL!E587)</f>
        <v/>
      </c>
      <c r="D587" s="22" t="str">
        <f>IF([1]FINAL!G587=0,"",[1]FINAL!G587)</f>
        <v/>
      </c>
      <c r="E587" s="85">
        <f>[1]FINAL!$AO587</f>
        <v>0</v>
      </c>
      <c r="F587" s="26" t="str">
        <f>[1]FINAL!$V587</f>
        <v>A</v>
      </c>
      <c r="G587" s="27" t="str">
        <f>IFERROR(VLOOKUP($F587,Table2!$B$1:$C$21,MATCH("MP",Table2!$B$1:$C$1,0),0),"")</f>
        <v/>
      </c>
      <c r="H587" s="23">
        <f>IFERROR(VLOOKUP(A587,PlayingTime!$B$1:$T$1001,MATCH("Min",PlayingTime!$B$2:$T$2,0),0),0)</f>
        <v>0</v>
      </c>
      <c r="I587" s="23">
        <f>IFERROR(VLOOKUP(B587,PlayingTime!$B$1:$T$1001,MATCH("Min",PlayingTime!$B$2:$T$2,0),0),0)</f>
        <v>0</v>
      </c>
      <c r="J587" s="23">
        <f>IFERROR(VLOOKUP(C587,PlayingTime!$B$1:$T$1001,MATCH("Min",PlayingTime!$B$2:$T$2,0),0),0)</f>
        <v>0</v>
      </c>
      <c r="K587" s="23">
        <f>IFERROR(VLOOKUP(D587,PlayingTime!$B$1:$T$1001,MATCH("Min",PlayingTime!$B$2:$T$2,0),0),0)</f>
        <v>0</v>
      </c>
      <c r="L587" s="93">
        <f>IFERROR(VLOOKUP($E587,OLD!$Q$1:$DZ$1000,MATCH("minutes",OLD!$Q$1:$DZ$1,0),0),0)</f>
        <v>8</v>
      </c>
      <c r="M587" s="22">
        <f>IFERROR(VLOOKUP(A587,#REF!,MATCH("xG",#REF!,0),0),0)</f>
        <v>0</v>
      </c>
      <c r="N587" s="22">
        <f>IFERROR(VLOOKUP(B587,#REF!,MATCH("xG",#REF!,0),0),0)</f>
        <v>0</v>
      </c>
      <c r="O587" s="22">
        <f>IFERROR(VLOOKUP(C587,#REF!,MATCH("xG",#REF!,0),0),0)</f>
        <v>0</v>
      </c>
      <c r="P587" s="22">
        <f>IFERROR(VLOOKUP(D587,#REF!,MATCH("xG",#REF!,0),0),0)</f>
        <v>0</v>
      </c>
      <c r="Q587" s="92">
        <f>IFERROR(VLOOKUP($E587,OLD!$Q$1:$DZ$1000,MATCH("expected_goals",OLD!$Q$1:$DZ$1,0),0),0)</f>
        <v>0</v>
      </c>
      <c r="R587" s="22">
        <f>IFERROR(VLOOKUP(A587,#REF!,MATCH("xAG",#REF!,0),0),0)</f>
        <v>0</v>
      </c>
      <c r="S587" s="22">
        <f>IFERROR(VLOOKUP(B587,#REF!,MATCH("xAG",#REF!,0),0),0)</f>
        <v>0</v>
      </c>
      <c r="T587" s="22">
        <f>IFERROR(VLOOKUP(C587,#REF!,MATCH("xAG",#REF!,0),0),0)</f>
        <v>0</v>
      </c>
      <c r="U587" s="22">
        <f>IFERROR(VLOOKUP(D587,#REF!,MATCH("xAG",#REF!,0),0),0)</f>
        <v>0</v>
      </c>
      <c r="V587" s="92">
        <f>IFERROR(VLOOKUP($E587,OLD!$Q$1:$DZ$1000,MATCH("expected_assists",OLD!$Q$1:$DZ$1,0),0),0)</f>
        <v>0</v>
      </c>
      <c r="W587" s="93">
        <f>IFERROR(VLOOKUP($E587,OLD!$Q$1:$DZ$1000,MATCH("total_points",OLD!$Q$1:$DZ$1,0),0),0)</f>
        <v>2</v>
      </c>
      <c r="X587" s="27">
        <f>IFERROR(VLOOKUP(E587,OLD!$Q$1:$BZ$1000,MATCH("defensive_contribution",OLD!$Q$1:$BZ$1,0),0),"")</f>
        <v>3</v>
      </c>
      <c r="Z587" s="26" t="str">
        <f>API!O587&amp;" "&amp;API!Y587</f>
        <v xml:space="preserve"> </v>
      </c>
      <c r="AA587" s="26">
        <f>API!AF587</f>
        <v>0</v>
      </c>
    </row>
    <row r="588" spans="1:27">
      <c r="A588" s="22" t="str">
        <f>IF([1]FINAL!A588=0,"",[1]FINAL!A588)</f>
        <v/>
      </c>
      <c r="B588" s="22" t="str">
        <f>IF([1]FINAL!C588=0,"",[1]FINAL!C588)</f>
        <v/>
      </c>
      <c r="C588" s="22" t="str">
        <f>IF([1]FINAL!E588=0,"",[1]FINAL!E588)</f>
        <v/>
      </c>
      <c r="D588" s="22" t="str">
        <f>IF([1]FINAL!G588=0,"",[1]FINAL!G588)</f>
        <v/>
      </c>
      <c r="E588" s="85">
        <f>[1]FINAL!$AO588</f>
        <v>0</v>
      </c>
      <c r="F588" s="26" t="str">
        <f>[1]FINAL!$V588</f>
        <v>A</v>
      </c>
      <c r="G588" s="27" t="str">
        <f>IFERROR(VLOOKUP($F588,Table2!$B$1:$C$21,MATCH("MP",Table2!$B$1:$C$1,0),0),"")</f>
        <v/>
      </c>
      <c r="H588" s="23">
        <f>IFERROR(VLOOKUP(A588,PlayingTime!$B$1:$T$1001,MATCH("Min",PlayingTime!$B$2:$T$2,0),0),0)</f>
        <v>0</v>
      </c>
      <c r="I588" s="23">
        <f>IFERROR(VLOOKUP(B588,PlayingTime!$B$1:$T$1001,MATCH("Min",PlayingTime!$B$2:$T$2,0),0),0)</f>
        <v>0</v>
      </c>
      <c r="J588" s="23">
        <f>IFERROR(VLOOKUP(C588,PlayingTime!$B$1:$T$1001,MATCH("Min",PlayingTime!$B$2:$T$2,0),0),0)</f>
        <v>0</v>
      </c>
      <c r="K588" s="23">
        <f>IFERROR(VLOOKUP(D588,PlayingTime!$B$1:$T$1001,MATCH("Min",PlayingTime!$B$2:$T$2,0),0),0)</f>
        <v>0</v>
      </c>
      <c r="L588" s="93">
        <f>IFERROR(VLOOKUP($E588,OLD!$Q$1:$DZ$1000,MATCH("minutes",OLD!$Q$1:$DZ$1,0),0),0)</f>
        <v>8</v>
      </c>
      <c r="M588" s="22">
        <f>IFERROR(VLOOKUP(A588,#REF!,MATCH("xG",#REF!,0),0),0)</f>
        <v>0</v>
      </c>
      <c r="N588" s="22">
        <f>IFERROR(VLOOKUP(B588,#REF!,MATCH("xG",#REF!,0),0),0)</f>
        <v>0</v>
      </c>
      <c r="O588" s="22">
        <f>IFERROR(VLOOKUP(C588,#REF!,MATCH("xG",#REF!,0),0),0)</f>
        <v>0</v>
      </c>
      <c r="P588" s="22">
        <f>IFERROR(VLOOKUP(D588,#REF!,MATCH("xG",#REF!,0),0),0)</f>
        <v>0</v>
      </c>
      <c r="Q588" s="92">
        <f>IFERROR(VLOOKUP($E588,OLD!$Q$1:$DZ$1000,MATCH("expected_goals",OLD!$Q$1:$DZ$1,0),0),0)</f>
        <v>0</v>
      </c>
      <c r="R588" s="22">
        <f>IFERROR(VLOOKUP(A588,#REF!,MATCH("xAG",#REF!,0),0),0)</f>
        <v>0</v>
      </c>
      <c r="S588" s="22">
        <f>IFERROR(VLOOKUP(B588,#REF!,MATCH("xAG",#REF!,0),0),0)</f>
        <v>0</v>
      </c>
      <c r="T588" s="22">
        <f>IFERROR(VLOOKUP(C588,#REF!,MATCH("xAG",#REF!,0),0),0)</f>
        <v>0</v>
      </c>
      <c r="U588" s="22">
        <f>IFERROR(VLOOKUP(D588,#REF!,MATCH("xAG",#REF!,0),0),0)</f>
        <v>0</v>
      </c>
      <c r="V588" s="92">
        <f>IFERROR(VLOOKUP($E588,OLD!$Q$1:$DZ$1000,MATCH("expected_assists",OLD!$Q$1:$DZ$1,0),0),0)</f>
        <v>0</v>
      </c>
      <c r="W588" s="93">
        <f>IFERROR(VLOOKUP($E588,OLD!$Q$1:$DZ$1000,MATCH("total_points",OLD!$Q$1:$DZ$1,0),0),0)</f>
        <v>2</v>
      </c>
      <c r="X588" s="27">
        <f>IFERROR(VLOOKUP(E588,OLD!$Q$1:$BZ$1000,MATCH("defensive_contribution",OLD!$Q$1:$BZ$1,0),0),"")</f>
        <v>3</v>
      </c>
      <c r="Z588" s="26" t="str">
        <f>API!O588&amp;" "&amp;API!Y588</f>
        <v xml:space="preserve"> </v>
      </c>
      <c r="AA588" s="26">
        <f>API!AF588</f>
        <v>0</v>
      </c>
    </row>
    <row r="589" spans="1:27">
      <c r="A589" s="22" t="str">
        <f>IF([1]FINAL!A589=0,"",[1]FINAL!A589)</f>
        <v/>
      </c>
      <c r="B589" s="22" t="str">
        <f>IF([1]FINAL!C589=0,"",[1]FINAL!C589)</f>
        <v/>
      </c>
      <c r="C589" s="22" t="str">
        <f>IF([1]FINAL!E589=0,"",[1]FINAL!E589)</f>
        <v/>
      </c>
      <c r="D589" s="22" t="str">
        <f>IF([1]FINAL!G589=0,"",[1]FINAL!G589)</f>
        <v/>
      </c>
      <c r="E589" s="85">
        <f>[1]FINAL!$AO589</f>
        <v>0</v>
      </c>
      <c r="F589" s="26" t="str">
        <f>[1]FINAL!$V589</f>
        <v>A</v>
      </c>
      <c r="G589" s="27" t="str">
        <f>IFERROR(VLOOKUP($F589,Table2!$B$1:$C$21,MATCH("MP",Table2!$B$1:$C$1,0),0),"")</f>
        <v/>
      </c>
      <c r="H589" s="23">
        <f>IFERROR(VLOOKUP(A589,PlayingTime!$B$1:$T$1001,MATCH("Min",PlayingTime!$B$2:$T$2,0),0),0)</f>
        <v>0</v>
      </c>
      <c r="I589" s="23">
        <f>IFERROR(VLOOKUP(B589,PlayingTime!$B$1:$T$1001,MATCH("Min",PlayingTime!$B$2:$T$2,0),0),0)</f>
        <v>0</v>
      </c>
      <c r="J589" s="23">
        <f>IFERROR(VLOOKUP(C589,PlayingTime!$B$1:$T$1001,MATCH("Min",PlayingTime!$B$2:$T$2,0),0),0)</f>
        <v>0</v>
      </c>
      <c r="K589" s="23">
        <f>IFERROR(VLOOKUP(D589,PlayingTime!$B$1:$T$1001,MATCH("Min",PlayingTime!$B$2:$T$2,0),0),0)</f>
        <v>0</v>
      </c>
      <c r="L589" s="93">
        <f>IFERROR(VLOOKUP($E589,OLD!$Q$1:$DZ$1000,MATCH("minutes",OLD!$Q$1:$DZ$1,0),0),0)</f>
        <v>8</v>
      </c>
      <c r="M589" s="22">
        <f>IFERROR(VLOOKUP(A589,#REF!,MATCH("xG",#REF!,0),0),0)</f>
        <v>0</v>
      </c>
      <c r="N589" s="22">
        <f>IFERROR(VLOOKUP(B589,#REF!,MATCH("xG",#REF!,0),0),0)</f>
        <v>0</v>
      </c>
      <c r="O589" s="22">
        <f>IFERROR(VLOOKUP(C589,#REF!,MATCH("xG",#REF!,0),0),0)</f>
        <v>0</v>
      </c>
      <c r="P589" s="22">
        <f>IFERROR(VLOOKUP(D589,#REF!,MATCH("xG",#REF!,0),0),0)</f>
        <v>0</v>
      </c>
      <c r="Q589" s="92">
        <f>IFERROR(VLOOKUP($E589,OLD!$Q$1:$DZ$1000,MATCH("expected_goals",OLD!$Q$1:$DZ$1,0),0),0)</f>
        <v>0</v>
      </c>
      <c r="R589" s="22">
        <f>IFERROR(VLOOKUP(A589,#REF!,MATCH("xAG",#REF!,0),0),0)</f>
        <v>0</v>
      </c>
      <c r="S589" s="22">
        <f>IFERROR(VLOOKUP(B589,#REF!,MATCH("xAG",#REF!,0),0),0)</f>
        <v>0</v>
      </c>
      <c r="T589" s="22">
        <f>IFERROR(VLOOKUP(C589,#REF!,MATCH("xAG",#REF!,0),0),0)</f>
        <v>0</v>
      </c>
      <c r="U589" s="22">
        <f>IFERROR(VLOOKUP(D589,#REF!,MATCH("xAG",#REF!,0),0),0)</f>
        <v>0</v>
      </c>
      <c r="V589" s="92">
        <f>IFERROR(VLOOKUP($E589,OLD!$Q$1:$DZ$1000,MATCH("expected_assists",OLD!$Q$1:$DZ$1,0),0),0)</f>
        <v>0</v>
      </c>
      <c r="W589" s="93">
        <f>IFERROR(VLOOKUP($E589,OLD!$Q$1:$DZ$1000,MATCH("total_points",OLD!$Q$1:$DZ$1,0),0),0)</f>
        <v>2</v>
      </c>
      <c r="X589" s="27">
        <f>IFERROR(VLOOKUP(E589,OLD!$Q$1:$BZ$1000,MATCH("defensive_contribution",OLD!$Q$1:$BZ$1,0),0),"")</f>
        <v>3</v>
      </c>
      <c r="Z589" s="26" t="str">
        <f>API!O589&amp;" "&amp;API!Y589</f>
        <v xml:space="preserve"> </v>
      </c>
      <c r="AA589" s="26">
        <f>API!AF589</f>
        <v>0</v>
      </c>
    </row>
    <row r="590" spans="1:27">
      <c r="A590" s="22" t="str">
        <f>IF([1]FINAL!A590=0,"",[1]FINAL!A590)</f>
        <v/>
      </c>
      <c r="B590" s="22" t="str">
        <f>IF([1]FINAL!C590=0,"",[1]FINAL!C590)</f>
        <v/>
      </c>
      <c r="C590" s="22" t="str">
        <f>IF([1]FINAL!E590=0,"",[1]FINAL!E590)</f>
        <v/>
      </c>
      <c r="D590" s="22" t="str">
        <f>IF([1]FINAL!G590=0,"",[1]FINAL!G590)</f>
        <v/>
      </c>
      <c r="E590" s="85">
        <f>[1]FINAL!$AO590</f>
        <v>0</v>
      </c>
      <c r="F590" s="26" t="str">
        <f>[1]FINAL!$V590</f>
        <v>A</v>
      </c>
      <c r="G590" s="27" t="str">
        <f>IFERROR(VLOOKUP($F590,Table2!$B$1:$C$21,MATCH("MP",Table2!$B$1:$C$1,0),0),"")</f>
        <v/>
      </c>
      <c r="H590" s="23">
        <f>IFERROR(VLOOKUP(A590,PlayingTime!$B$1:$T$1001,MATCH("Min",PlayingTime!$B$2:$T$2,0),0),0)</f>
        <v>0</v>
      </c>
      <c r="I590" s="23">
        <f>IFERROR(VLOOKUP(B590,PlayingTime!$B$1:$T$1001,MATCH("Min",PlayingTime!$B$2:$T$2,0),0),0)</f>
        <v>0</v>
      </c>
      <c r="J590" s="23">
        <f>IFERROR(VLOOKUP(C590,PlayingTime!$B$1:$T$1001,MATCH("Min",PlayingTime!$B$2:$T$2,0),0),0)</f>
        <v>0</v>
      </c>
      <c r="K590" s="23">
        <f>IFERROR(VLOOKUP(D590,PlayingTime!$B$1:$T$1001,MATCH("Min",PlayingTime!$B$2:$T$2,0),0),0)</f>
        <v>0</v>
      </c>
      <c r="L590" s="93">
        <f>IFERROR(VLOOKUP($E590,OLD!$Q$1:$DZ$1000,MATCH("minutes",OLD!$Q$1:$DZ$1,0),0),0)</f>
        <v>8</v>
      </c>
      <c r="M590" s="22">
        <f>IFERROR(VLOOKUP(A590,#REF!,MATCH("xG",#REF!,0),0),0)</f>
        <v>0</v>
      </c>
      <c r="N590" s="22">
        <f>IFERROR(VLOOKUP(B590,#REF!,MATCH("xG",#REF!,0),0),0)</f>
        <v>0</v>
      </c>
      <c r="O590" s="22">
        <f>IFERROR(VLOOKUP(C590,#REF!,MATCH("xG",#REF!,0),0),0)</f>
        <v>0</v>
      </c>
      <c r="P590" s="22">
        <f>IFERROR(VLOOKUP(D590,#REF!,MATCH("xG",#REF!,0),0),0)</f>
        <v>0</v>
      </c>
      <c r="Q590" s="92">
        <f>IFERROR(VLOOKUP($E590,OLD!$Q$1:$DZ$1000,MATCH("expected_goals",OLD!$Q$1:$DZ$1,0),0),0)</f>
        <v>0</v>
      </c>
      <c r="R590" s="22">
        <f>IFERROR(VLOOKUP(A590,#REF!,MATCH("xAG",#REF!,0),0),0)</f>
        <v>0</v>
      </c>
      <c r="S590" s="22">
        <f>IFERROR(VLOOKUP(B590,#REF!,MATCH("xAG",#REF!,0),0),0)</f>
        <v>0</v>
      </c>
      <c r="T590" s="22">
        <f>IFERROR(VLOOKUP(C590,#REF!,MATCH("xAG",#REF!,0),0),0)</f>
        <v>0</v>
      </c>
      <c r="U590" s="22">
        <f>IFERROR(VLOOKUP(D590,#REF!,MATCH("xAG",#REF!,0),0),0)</f>
        <v>0</v>
      </c>
      <c r="V590" s="92">
        <f>IFERROR(VLOOKUP($E590,OLD!$Q$1:$DZ$1000,MATCH("expected_assists",OLD!$Q$1:$DZ$1,0),0),0)</f>
        <v>0</v>
      </c>
      <c r="W590" s="93">
        <f>IFERROR(VLOOKUP($E590,OLD!$Q$1:$DZ$1000,MATCH("total_points",OLD!$Q$1:$DZ$1,0),0),0)</f>
        <v>2</v>
      </c>
      <c r="X590" s="27">
        <f>IFERROR(VLOOKUP(E590,OLD!$Q$1:$BZ$1000,MATCH("defensive_contribution",OLD!$Q$1:$BZ$1,0),0),"")</f>
        <v>3</v>
      </c>
      <c r="Z590" s="26" t="str">
        <f>API!O590&amp;" "&amp;API!Y590</f>
        <v xml:space="preserve"> </v>
      </c>
      <c r="AA590" s="26">
        <f>API!AF590</f>
        <v>0</v>
      </c>
    </row>
    <row r="591" spans="1:27">
      <c r="A591" s="22" t="str">
        <f>IF([1]FINAL!A591=0,"",[1]FINAL!A591)</f>
        <v/>
      </c>
      <c r="B591" s="22" t="str">
        <f>IF([1]FINAL!C591=0,"",[1]FINAL!C591)</f>
        <v/>
      </c>
      <c r="C591" s="22" t="str">
        <f>IF([1]FINAL!E591=0,"",[1]FINAL!E591)</f>
        <v/>
      </c>
      <c r="D591" s="22" t="str">
        <f>IF([1]FINAL!G591=0,"",[1]FINAL!G591)</f>
        <v/>
      </c>
      <c r="E591" s="85">
        <f>[1]FINAL!$AO591</f>
        <v>0</v>
      </c>
      <c r="F591" s="26" t="str">
        <f>[1]FINAL!$V591</f>
        <v>A</v>
      </c>
      <c r="G591" s="27" t="str">
        <f>IFERROR(VLOOKUP($F591,Table2!$B$1:$C$21,MATCH("MP",Table2!$B$1:$C$1,0),0),"")</f>
        <v/>
      </c>
      <c r="H591" s="23">
        <f>IFERROR(VLOOKUP(A591,PlayingTime!$B$1:$T$1001,MATCH("Min",PlayingTime!$B$2:$T$2,0),0),0)</f>
        <v>0</v>
      </c>
      <c r="I591" s="23">
        <f>IFERROR(VLOOKUP(B591,PlayingTime!$B$1:$T$1001,MATCH("Min",PlayingTime!$B$2:$T$2,0),0),0)</f>
        <v>0</v>
      </c>
      <c r="J591" s="23">
        <f>IFERROR(VLOOKUP(C591,PlayingTime!$B$1:$T$1001,MATCH("Min",PlayingTime!$B$2:$T$2,0),0),0)</f>
        <v>0</v>
      </c>
      <c r="K591" s="23">
        <f>IFERROR(VLOOKUP(D591,PlayingTime!$B$1:$T$1001,MATCH("Min",PlayingTime!$B$2:$T$2,0),0),0)</f>
        <v>0</v>
      </c>
      <c r="L591" s="93">
        <f>IFERROR(VLOOKUP($E591,OLD!$Q$1:$DZ$1000,MATCH("minutes",OLD!$Q$1:$DZ$1,0),0),0)</f>
        <v>8</v>
      </c>
      <c r="M591" s="22">
        <f>IFERROR(VLOOKUP(A591,#REF!,MATCH("xG",#REF!,0),0),0)</f>
        <v>0</v>
      </c>
      <c r="N591" s="22">
        <f>IFERROR(VLOOKUP(B591,#REF!,MATCH("xG",#REF!,0),0),0)</f>
        <v>0</v>
      </c>
      <c r="O591" s="22">
        <f>IFERROR(VLOOKUP(C591,#REF!,MATCH("xG",#REF!,0),0),0)</f>
        <v>0</v>
      </c>
      <c r="P591" s="22">
        <f>IFERROR(VLOOKUP(D591,#REF!,MATCH("xG",#REF!,0),0),0)</f>
        <v>0</v>
      </c>
      <c r="Q591" s="92">
        <f>IFERROR(VLOOKUP($E591,OLD!$Q$1:$DZ$1000,MATCH("expected_goals",OLD!$Q$1:$DZ$1,0),0),0)</f>
        <v>0</v>
      </c>
      <c r="R591" s="22">
        <f>IFERROR(VLOOKUP(A591,#REF!,MATCH("xAG",#REF!,0),0),0)</f>
        <v>0</v>
      </c>
      <c r="S591" s="22">
        <f>IFERROR(VLOOKUP(B591,#REF!,MATCH("xAG",#REF!,0),0),0)</f>
        <v>0</v>
      </c>
      <c r="T591" s="22">
        <f>IFERROR(VLOOKUP(C591,#REF!,MATCH("xAG",#REF!,0),0),0)</f>
        <v>0</v>
      </c>
      <c r="U591" s="22">
        <f>IFERROR(VLOOKUP(D591,#REF!,MATCH("xAG",#REF!,0),0),0)</f>
        <v>0</v>
      </c>
      <c r="V591" s="92">
        <f>IFERROR(VLOOKUP($E591,OLD!$Q$1:$DZ$1000,MATCH("expected_assists",OLD!$Q$1:$DZ$1,0),0),0)</f>
        <v>0</v>
      </c>
      <c r="W591" s="93">
        <f>IFERROR(VLOOKUP($E591,OLD!$Q$1:$DZ$1000,MATCH("total_points",OLD!$Q$1:$DZ$1,0),0),0)</f>
        <v>2</v>
      </c>
      <c r="X591" s="27">
        <f>IFERROR(VLOOKUP(E591,OLD!$Q$1:$BZ$1000,MATCH("defensive_contribution",OLD!$Q$1:$BZ$1,0),0),"")</f>
        <v>3</v>
      </c>
      <c r="Z591" s="26" t="str">
        <f>API!O591&amp;" "&amp;API!Y591</f>
        <v xml:space="preserve"> </v>
      </c>
      <c r="AA591" s="26">
        <f>API!AF591</f>
        <v>0</v>
      </c>
    </row>
    <row r="592" spans="1:27">
      <c r="A592" s="22" t="str">
        <f>IF([1]FINAL!A592=0,"",[1]FINAL!A592)</f>
        <v/>
      </c>
      <c r="B592" s="22" t="str">
        <f>IF([1]FINAL!C592=0,"",[1]FINAL!C592)</f>
        <v/>
      </c>
      <c r="C592" s="22" t="str">
        <f>IF([1]FINAL!E592=0,"",[1]FINAL!E592)</f>
        <v/>
      </c>
      <c r="D592" s="22" t="str">
        <f>IF([1]FINAL!G592=0,"",[1]FINAL!G592)</f>
        <v/>
      </c>
      <c r="E592" s="85">
        <f>[1]FINAL!$AO592</f>
        <v>0</v>
      </c>
      <c r="F592" s="26" t="str">
        <f>[1]FINAL!$V592</f>
        <v>A</v>
      </c>
      <c r="G592" s="27" t="str">
        <f>IFERROR(VLOOKUP($F592,Table2!$B$1:$C$21,MATCH("MP",Table2!$B$1:$C$1,0),0),"")</f>
        <v/>
      </c>
      <c r="H592" s="23">
        <f>IFERROR(VLOOKUP(A592,PlayingTime!$B$1:$T$1001,MATCH("Min",PlayingTime!$B$2:$T$2,0),0),0)</f>
        <v>0</v>
      </c>
      <c r="I592" s="23">
        <f>IFERROR(VLOOKUP(B592,PlayingTime!$B$1:$T$1001,MATCH("Min",PlayingTime!$B$2:$T$2,0),0),0)</f>
        <v>0</v>
      </c>
      <c r="J592" s="23">
        <f>IFERROR(VLOOKUP(C592,PlayingTime!$B$1:$T$1001,MATCH("Min",PlayingTime!$B$2:$T$2,0),0),0)</f>
        <v>0</v>
      </c>
      <c r="K592" s="23">
        <f>IFERROR(VLOOKUP(D592,PlayingTime!$B$1:$T$1001,MATCH("Min",PlayingTime!$B$2:$T$2,0),0),0)</f>
        <v>0</v>
      </c>
      <c r="L592" s="93">
        <f>IFERROR(VLOOKUP($E592,OLD!$Q$1:$DZ$1000,MATCH("minutes",OLD!$Q$1:$DZ$1,0),0),0)</f>
        <v>8</v>
      </c>
      <c r="M592" s="22">
        <f>IFERROR(VLOOKUP(A592,#REF!,MATCH("xG",#REF!,0),0),0)</f>
        <v>0</v>
      </c>
      <c r="N592" s="22">
        <f>IFERROR(VLOOKUP(B592,#REF!,MATCH("xG",#REF!,0),0),0)</f>
        <v>0</v>
      </c>
      <c r="O592" s="22">
        <f>IFERROR(VLOOKUP(C592,#REF!,MATCH("xG",#REF!,0),0),0)</f>
        <v>0</v>
      </c>
      <c r="P592" s="22">
        <f>IFERROR(VLOOKUP(D592,#REF!,MATCH("xG",#REF!,0),0),0)</f>
        <v>0</v>
      </c>
      <c r="Q592" s="92">
        <f>IFERROR(VLOOKUP($E592,OLD!$Q$1:$DZ$1000,MATCH("expected_goals",OLD!$Q$1:$DZ$1,0),0),0)</f>
        <v>0</v>
      </c>
      <c r="R592" s="22">
        <f>IFERROR(VLOOKUP(A592,#REF!,MATCH("xAG",#REF!,0),0),0)</f>
        <v>0</v>
      </c>
      <c r="S592" s="22">
        <f>IFERROR(VLOOKUP(B592,#REF!,MATCH("xAG",#REF!,0),0),0)</f>
        <v>0</v>
      </c>
      <c r="T592" s="22">
        <f>IFERROR(VLOOKUP(C592,#REF!,MATCH("xAG",#REF!,0),0),0)</f>
        <v>0</v>
      </c>
      <c r="U592" s="22">
        <f>IFERROR(VLOOKUP(D592,#REF!,MATCH("xAG",#REF!,0),0),0)</f>
        <v>0</v>
      </c>
      <c r="V592" s="92">
        <f>IFERROR(VLOOKUP($E592,OLD!$Q$1:$DZ$1000,MATCH("expected_assists",OLD!$Q$1:$DZ$1,0),0),0)</f>
        <v>0</v>
      </c>
      <c r="W592" s="93">
        <f>IFERROR(VLOOKUP($E592,OLD!$Q$1:$DZ$1000,MATCH("total_points",OLD!$Q$1:$DZ$1,0),0),0)</f>
        <v>2</v>
      </c>
      <c r="X592" s="27">
        <f>IFERROR(VLOOKUP(E592,OLD!$Q$1:$BZ$1000,MATCH("defensive_contribution",OLD!$Q$1:$BZ$1,0),0),"")</f>
        <v>3</v>
      </c>
      <c r="Z592" s="26" t="str">
        <f>API!O592&amp;" "&amp;API!Y592</f>
        <v xml:space="preserve"> </v>
      </c>
      <c r="AA592" s="26">
        <f>API!AF592</f>
        <v>0</v>
      </c>
    </row>
    <row r="593" spans="1:27">
      <c r="A593" s="22" t="str">
        <f>IF([1]FINAL!A593=0,"",[1]FINAL!A593)</f>
        <v/>
      </c>
      <c r="B593" s="22" t="str">
        <f>IF([1]FINAL!C593=0,"",[1]FINAL!C593)</f>
        <v/>
      </c>
      <c r="C593" s="22" t="str">
        <f>IF([1]FINAL!E593=0,"",[1]FINAL!E593)</f>
        <v/>
      </c>
      <c r="D593" s="22" t="str">
        <f>IF([1]FINAL!G593=0,"",[1]FINAL!G593)</f>
        <v/>
      </c>
      <c r="E593" s="85">
        <f>[1]FINAL!$AO593</f>
        <v>0</v>
      </c>
      <c r="F593" s="26" t="str">
        <f>[1]FINAL!$V593</f>
        <v>A</v>
      </c>
      <c r="G593" s="27" t="str">
        <f>IFERROR(VLOOKUP($F593,Table2!$B$1:$C$21,MATCH("MP",Table2!$B$1:$C$1,0),0),"")</f>
        <v/>
      </c>
      <c r="H593" s="23">
        <f>IFERROR(VLOOKUP(A593,PlayingTime!$B$1:$T$1001,MATCH("Min",PlayingTime!$B$2:$T$2,0),0),0)</f>
        <v>0</v>
      </c>
      <c r="I593" s="23">
        <f>IFERROR(VLOOKUP(B593,PlayingTime!$B$1:$T$1001,MATCH("Min",PlayingTime!$B$2:$T$2,0),0),0)</f>
        <v>0</v>
      </c>
      <c r="J593" s="23">
        <f>IFERROR(VLOOKUP(C593,PlayingTime!$B$1:$T$1001,MATCH("Min",PlayingTime!$B$2:$T$2,0),0),0)</f>
        <v>0</v>
      </c>
      <c r="K593" s="23">
        <f>IFERROR(VLOOKUP(D593,PlayingTime!$B$1:$T$1001,MATCH("Min",PlayingTime!$B$2:$T$2,0),0),0)</f>
        <v>0</v>
      </c>
      <c r="L593" s="93">
        <f>IFERROR(VLOOKUP($E593,OLD!$Q$1:$DZ$1000,MATCH("minutes",OLD!$Q$1:$DZ$1,0),0),0)</f>
        <v>8</v>
      </c>
      <c r="M593" s="22">
        <f>IFERROR(VLOOKUP(A593,#REF!,MATCH("xG",#REF!,0),0),0)</f>
        <v>0</v>
      </c>
      <c r="N593" s="22">
        <f>IFERROR(VLOOKUP(B593,#REF!,MATCH("xG",#REF!,0),0),0)</f>
        <v>0</v>
      </c>
      <c r="O593" s="22">
        <f>IFERROR(VLOOKUP(C593,#REF!,MATCH("xG",#REF!,0),0),0)</f>
        <v>0</v>
      </c>
      <c r="P593" s="22">
        <f>IFERROR(VLOOKUP(D593,#REF!,MATCH("xG",#REF!,0),0),0)</f>
        <v>0</v>
      </c>
      <c r="Q593" s="92">
        <f>IFERROR(VLOOKUP($E593,OLD!$Q$1:$DZ$1000,MATCH("expected_goals",OLD!$Q$1:$DZ$1,0),0),0)</f>
        <v>0</v>
      </c>
      <c r="R593" s="22">
        <f>IFERROR(VLOOKUP(A593,#REF!,MATCH("xAG",#REF!,0),0),0)</f>
        <v>0</v>
      </c>
      <c r="S593" s="22">
        <f>IFERROR(VLOOKUP(B593,#REF!,MATCH("xAG",#REF!,0),0),0)</f>
        <v>0</v>
      </c>
      <c r="T593" s="22">
        <f>IFERROR(VLOOKUP(C593,#REF!,MATCH("xAG",#REF!,0),0),0)</f>
        <v>0</v>
      </c>
      <c r="U593" s="22">
        <f>IFERROR(VLOOKUP(D593,#REF!,MATCH("xAG",#REF!,0),0),0)</f>
        <v>0</v>
      </c>
      <c r="V593" s="92">
        <f>IFERROR(VLOOKUP($E593,OLD!$Q$1:$DZ$1000,MATCH("expected_assists",OLD!$Q$1:$DZ$1,0),0),0)</f>
        <v>0</v>
      </c>
      <c r="W593" s="93">
        <f>IFERROR(VLOOKUP($E593,OLD!$Q$1:$DZ$1000,MATCH("total_points",OLD!$Q$1:$DZ$1,0),0),0)</f>
        <v>2</v>
      </c>
      <c r="X593" s="27">
        <f>IFERROR(VLOOKUP(E593,OLD!$Q$1:$BZ$1000,MATCH("defensive_contribution",OLD!$Q$1:$BZ$1,0),0),"")</f>
        <v>3</v>
      </c>
      <c r="Z593" s="26" t="str">
        <f>API!O593&amp;" "&amp;API!Y593</f>
        <v xml:space="preserve"> </v>
      </c>
      <c r="AA593" s="26">
        <f>API!AF593</f>
        <v>0</v>
      </c>
    </row>
    <row r="594" spans="1:27">
      <c r="A594" s="22" t="str">
        <f>IF([1]FINAL!A594=0,"",[1]FINAL!A594)</f>
        <v/>
      </c>
      <c r="B594" s="22" t="str">
        <f>IF([1]FINAL!C594=0,"",[1]FINAL!C594)</f>
        <v/>
      </c>
      <c r="C594" s="22" t="str">
        <f>IF([1]FINAL!E594=0,"",[1]FINAL!E594)</f>
        <v/>
      </c>
      <c r="D594" s="22" t="str">
        <f>IF([1]FINAL!G594=0,"",[1]FINAL!G594)</f>
        <v/>
      </c>
      <c r="E594" s="85">
        <f>[1]FINAL!$AO594</f>
        <v>0</v>
      </c>
      <c r="F594" s="26" t="str">
        <f>[1]FINAL!$V594</f>
        <v>A</v>
      </c>
      <c r="G594" s="27" t="str">
        <f>IFERROR(VLOOKUP($F594,Table2!$B$1:$C$21,MATCH("MP",Table2!$B$1:$C$1,0),0),"")</f>
        <v/>
      </c>
      <c r="H594" s="23">
        <f>IFERROR(VLOOKUP(A594,PlayingTime!$B$1:$T$1001,MATCH("Min",PlayingTime!$B$2:$T$2,0),0),0)</f>
        <v>0</v>
      </c>
      <c r="I594" s="23">
        <f>IFERROR(VLOOKUP(B594,PlayingTime!$B$1:$T$1001,MATCH("Min",PlayingTime!$B$2:$T$2,0),0),0)</f>
        <v>0</v>
      </c>
      <c r="J594" s="23">
        <f>IFERROR(VLOOKUP(C594,PlayingTime!$B$1:$T$1001,MATCH("Min",PlayingTime!$B$2:$T$2,0),0),0)</f>
        <v>0</v>
      </c>
      <c r="K594" s="23">
        <f>IFERROR(VLOOKUP(D594,PlayingTime!$B$1:$T$1001,MATCH("Min",PlayingTime!$B$2:$T$2,0),0),0)</f>
        <v>0</v>
      </c>
      <c r="L594" s="93">
        <f>IFERROR(VLOOKUP($E594,OLD!$Q$1:$DZ$1000,MATCH("minutes",OLD!$Q$1:$DZ$1,0),0),0)</f>
        <v>8</v>
      </c>
      <c r="M594" s="22">
        <f>IFERROR(VLOOKUP(A594,#REF!,MATCH("xG",#REF!,0),0),0)</f>
        <v>0</v>
      </c>
      <c r="N594" s="22">
        <f>IFERROR(VLOOKUP(B594,#REF!,MATCH("xG",#REF!,0),0),0)</f>
        <v>0</v>
      </c>
      <c r="O594" s="22">
        <f>IFERROR(VLOOKUP(C594,#REF!,MATCH("xG",#REF!,0),0),0)</f>
        <v>0</v>
      </c>
      <c r="P594" s="22">
        <f>IFERROR(VLOOKUP(D594,#REF!,MATCH("xG",#REF!,0),0),0)</f>
        <v>0</v>
      </c>
      <c r="Q594" s="92">
        <f>IFERROR(VLOOKUP($E594,OLD!$Q$1:$DZ$1000,MATCH("expected_goals",OLD!$Q$1:$DZ$1,0),0),0)</f>
        <v>0</v>
      </c>
      <c r="R594" s="22">
        <f>IFERROR(VLOOKUP(A594,#REF!,MATCH("xAG",#REF!,0),0),0)</f>
        <v>0</v>
      </c>
      <c r="S594" s="22">
        <f>IFERROR(VLOOKUP(B594,#REF!,MATCH("xAG",#REF!,0),0),0)</f>
        <v>0</v>
      </c>
      <c r="T594" s="22">
        <f>IFERROR(VLOOKUP(C594,#REF!,MATCH("xAG",#REF!,0),0),0)</f>
        <v>0</v>
      </c>
      <c r="U594" s="22">
        <f>IFERROR(VLOOKUP(D594,#REF!,MATCH("xAG",#REF!,0),0),0)</f>
        <v>0</v>
      </c>
      <c r="V594" s="92">
        <f>IFERROR(VLOOKUP($E594,OLD!$Q$1:$DZ$1000,MATCH("expected_assists",OLD!$Q$1:$DZ$1,0),0),0)</f>
        <v>0</v>
      </c>
      <c r="W594" s="93">
        <f>IFERROR(VLOOKUP($E594,OLD!$Q$1:$DZ$1000,MATCH("total_points",OLD!$Q$1:$DZ$1,0),0),0)</f>
        <v>2</v>
      </c>
      <c r="X594" s="27">
        <f>IFERROR(VLOOKUP(E594,OLD!$Q$1:$BZ$1000,MATCH("defensive_contribution",OLD!$Q$1:$BZ$1,0),0),"")</f>
        <v>3</v>
      </c>
      <c r="Z594" s="26" t="str">
        <f>API!O594&amp;" "&amp;API!Y594</f>
        <v xml:space="preserve"> </v>
      </c>
      <c r="AA594" s="26">
        <f>API!AF594</f>
        <v>0</v>
      </c>
    </row>
    <row r="595" spans="1:27">
      <c r="A595" s="22" t="str">
        <f>IF([1]FINAL!A595=0,"",[1]FINAL!A595)</f>
        <v/>
      </c>
      <c r="B595" s="22" t="str">
        <f>IF([1]FINAL!C595=0,"",[1]FINAL!C595)</f>
        <v/>
      </c>
      <c r="C595" s="22" t="str">
        <f>IF([1]FINAL!E595=0,"",[1]FINAL!E595)</f>
        <v/>
      </c>
      <c r="D595" s="22" t="str">
        <f>IF([1]FINAL!G595=0,"",[1]FINAL!G595)</f>
        <v/>
      </c>
      <c r="E595" s="85">
        <f>[1]FINAL!$AO595</f>
        <v>0</v>
      </c>
      <c r="F595" s="26" t="str">
        <f>[1]FINAL!$V595</f>
        <v>A</v>
      </c>
      <c r="G595" s="27" t="str">
        <f>IFERROR(VLOOKUP($F595,Table2!$B$1:$C$21,MATCH("MP",Table2!$B$1:$C$1,0),0),"")</f>
        <v/>
      </c>
      <c r="H595" s="23">
        <f>IFERROR(VLOOKUP(A595,PlayingTime!$B$1:$T$1001,MATCH("Min",PlayingTime!$B$2:$T$2,0),0),0)</f>
        <v>0</v>
      </c>
      <c r="I595" s="23">
        <f>IFERROR(VLOOKUP(B595,PlayingTime!$B$1:$T$1001,MATCH("Min",PlayingTime!$B$2:$T$2,0),0),0)</f>
        <v>0</v>
      </c>
      <c r="J595" s="23">
        <f>IFERROR(VLOOKUP(C595,PlayingTime!$B$1:$T$1001,MATCH("Min",PlayingTime!$B$2:$T$2,0),0),0)</f>
        <v>0</v>
      </c>
      <c r="K595" s="23">
        <f>IFERROR(VLOOKUP(D595,PlayingTime!$B$1:$T$1001,MATCH("Min",PlayingTime!$B$2:$T$2,0),0),0)</f>
        <v>0</v>
      </c>
      <c r="L595" s="93">
        <f>IFERROR(VLOOKUP($E595,OLD!$Q$1:$DZ$1000,MATCH("minutes",OLD!$Q$1:$DZ$1,0),0),0)</f>
        <v>8</v>
      </c>
      <c r="M595" s="22">
        <f>IFERROR(VLOOKUP(A595,#REF!,MATCH("xG",#REF!,0),0),0)</f>
        <v>0</v>
      </c>
      <c r="N595" s="22">
        <f>IFERROR(VLOOKUP(B595,#REF!,MATCH("xG",#REF!,0),0),0)</f>
        <v>0</v>
      </c>
      <c r="O595" s="22">
        <f>IFERROR(VLOOKUP(C595,#REF!,MATCH("xG",#REF!,0),0),0)</f>
        <v>0</v>
      </c>
      <c r="P595" s="22">
        <f>IFERROR(VLOOKUP(D595,#REF!,MATCH("xG",#REF!,0),0),0)</f>
        <v>0</v>
      </c>
      <c r="Q595" s="92">
        <f>IFERROR(VLOOKUP($E595,OLD!$Q$1:$DZ$1000,MATCH("expected_goals",OLD!$Q$1:$DZ$1,0),0),0)</f>
        <v>0</v>
      </c>
      <c r="R595" s="22">
        <f>IFERROR(VLOOKUP(A595,#REF!,MATCH("xAG",#REF!,0),0),0)</f>
        <v>0</v>
      </c>
      <c r="S595" s="22">
        <f>IFERROR(VLOOKUP(B595,#REF!,MATCH("xAG",#REF!,0),0),0)</f>
        <v>0</v>
      </c>
      <c r="T595" s="22">
        <f>IFERROR(VLOOKUP(C595,#REF!,MATCH("xAG",#REF!,0),0),0)</f>
        <v>0</v>
      </c>
      <c r="U595" s="22">
        <f>IFERROR(VLOOKUP(D595,#REF!,MATCH("xAG",#REF!,0),0),0)</f>
        <v>0</v>
      </c>
      <c r="V595" s="92">
        <f>IFERROR(VLOOKUP($E595,OLD!$Q$1:$DZ$1000,MATCH("expected_assists",OLD!$Q$1:$DZ$1,0),0),0)</f>
        <v>0</v>
      </c>
      <c r="W595" s="93">
        <f>IFERROR(VLOOKUP($E595,OLD!$Q$1:$DZ$1000,MATCH("total_points",OLD!$Q$1:$DZ$1,0),0),0)</f>
        <v>2</v>
      </c>
      <c r="X595" s="27">
        <f>IFERROR(VLOOKUP(E595,OLD!$Q$1:$BZ$1000,MATCH("defensive_contribution",OLD!$Q$1:$BZ$1,0),0),"")</f>
        <v>3</v>
      </c>
      <c r="Z595" s="26" t="str">
        <f>API!O595&amp;" "&amp;API!Y595</f>
        <v xml:space="preserve"> </v>
      </c>
      <c r="AA595" s="26">
        <f>API!AF595</f>
        <v>0</v>
      </c>
    </row>
    <row r="596" spans="1:27">
      <c r="A596" s="22" t="str">
        <f>IF([1]FINAL!A596=0,"",[1]FINAL!A596)</f>
        <v/>
      </c>
      <c r="B596" s="22" t="str">
        <f>IF([1]FINAL!C596=0,"",[1]FINAL!C596)</f>
        <v/>
      </c>
      <c r="C596" s="22" t="str">
        <f>IF([1]FINAL!E596=0,"",[1]FINAL!E596)</f>
        <v/>
      </c>
      <c r="D596" s="22" t="str">
        <f>IF([1]FINAL!G596=0,"",[1]FINAL!G596)</f>
        <v/>
      </c>
      <c r="E596" s="85">
        <f>[1]FINAL!$AO596</f>
        <v>0</v>
      </c>
      <c r="F596" s="26" t="str">
        <f>[1]FINAL!$V596</f>
        <v>A</v>
      </c>
      <c r="G596" s="27" t="str">
        <f>IFERROR(VLOOKUP($F596,Table2!$B$1:$C$21,MATCH("MP",Table2!$B$1:$C$1,0),0),"")</f>
        <v/>
      </c>
      <c r="H596" s="23">
        <f>IFERROR(VLOOKUP(A596,PlayingTime!$B$1:$T$1001,MATCH("Min",PlayingTime!$B$2:$T$2,0),0),0)</f>
        <v>0</v>
      </c>
      <c r="I596" s="23">
        <f>IFERROR(VLOOKUP(B596,PlayingTime!$B$1:$T$1001,MATCH("Min",PlayingTime!$B$2:$T$2,0),0),0)</f>
        <v>0</v>
      </c>
      <c r="J596" s="23">
        <f>IFERROR(VLOOKUP(C596,PlayingTime!$B$1:$T$1001,MATCH("Min",PlayingTime!$B$2:$T$2,0),0),0)</f>
        <v>0</v>
      </c>
      <c r="K596" s="23">
        <f>IFERROR(VLOOKUP(D596,PlayingTime!$B$1:$T$1001,MATCH("Min",PlayingTime!$B$2:$T$2,0),0),0)</f>
        <v>0</v>
      </c>
      <c r="L596" s="93">
        <f>IFERROR(VLOOKUP($E596,OLD!$Q$1:$DZ$1000,MATCH("minutes",OLD!$Q$1:$DZ$1,0),0),0)</f>
        <v>8</v>
      </c>
      <c r="M596" s="22">
        <f>IFERROR(VLOOKUP(A596,#REF!,MATCH("xG",#REF!,0),0),0)</f>
        <v>0</v>
      </c>
      <c r="N596" s="22">
        <f>IFERROR(VLOOKUP(B596,#REF!,MATCH("xG",#REF!,0),0),0)</f>
        <v>0</v>
      </c>
      <c r="O596" s="22">
        <f>IFERROR(VLOOKUP(C596,#REF!,MATCH("xG",#REF!,0),0),0)</f>
        <v>0</v>
      </c>
      <c r="P596" s="22">
        <f>IFERROR(VLOOKUP(D596,#REF!,MATCH("xG",#REF!,0),0),0)</f>
        <v>0</v>
      </c>
      <c r="Q596" s="92">
        <f>IFERROR(VLOOKUP($E596,OLD!$Q$1:$DZ$1000,MATCH("expected_goals",OLD!$Q$1:$DZ$1,0),0),0)</f>
        <v>0</v>
      </c>
      <c r="R596" s="22">
        <f>IFERROR(VLOOKUP(A596,#REF!,MATCH("xAG",#REF!,0),0),0)</f>
        <v>0</v>
      </c>
      <c r="S596" s="22">
        <f>IFERROR(VLOOKUP(B596,#REF!,MATCH("xAG",#REF!,0),0),0)</f>
        <v>0</v>
      </c>
      <c r="T596" s="22">
        <f>IFERROR(VLOOKUP(C596,#REF!,MATCH("xAG",#REF!,0),0),0)</f>
        <v>0</v>
      </c>
      <c r="U596" s="22">
        <f>IFERROR(VLOOKUP(D596,#REF!,MATCH("xAG",#REF!,0),0),0)</f>
        <v>0</v>
      </c>
      <c r="V596" s="92">
        <f>IFERROR(VLOOKUP($E596,OLD!$Q$1:$DZ$1000,MATCH("expected_assists",OLD!$Q$1:$DZ$1,0),0),0)</f>
        <v>0</v>
      </c>
      <c r="W596" s="93">
        <f>IFERROR(VLOOKUP($E596,OLD!$Q$1:$DZ$1000,MATCH("total_points",OLD!$Q$1:$DZ$1,0),0),0)</f>
        <v>2</v>
      </c>
      <c r="X596" s="27">
        <f>IFERROR(VLOOKUP(E596,OLD!$Q$1:$BZ$1000,MATCH("defensive_contribution",OLD!$Q$1:$BZ$1,0),0),"")</f>
        <v>3</v>
      </c>
      <c r="Z596" s="26" t="str">
        <f>API!O596&amp;" "&amp;API!Y596</f>
        <v xml:space="preserve"> </v>
      </c>
      <c r="AA596" s="26">
        <f>API!AF596</f>
        <v>0</v>
      </c>
    </row>
    <row r="597" spans="1:27">
      <c r="A597" s="22" t="str">
        <f>IF([1]FINAL!A597=0,"",[1]FINAL!A597)</f>
        <v/>
      </c>
      <c r="B597" s="22" t="str">
        <f>IF([1]FINAL!C597=0,"",[1]FINAL!C597)</f>
        <v/>
      </c>
      <c r="C597" s="22" t="str">
        <f>IF([1]FINAL!E597=0,"",[1]FINAL!E597)</f>
        <v/>
      </c>
      <c r="D597" s="22" t="str">
        <f>IF([1]FINAL!G597=0,"",[1]FINAL!G597)</f>
        <v/>
      </c>
      <c r="E597" s="85">
        <f>[1]FINAL!$AO597</f>
        <v>0</v>
      </c>
      <c r="F597" s="26" t="str">
        <f>[1]FINAL!$V597</f>
        <v>A</v>
      </c>
      <c r="G597" s="27" t="str">
        <f>IFERROR(VLOOKUP($F597,Table2!$B$1:$C$21,MATCH("MP",Table2!$B$1:$C$1,0),0),"")</f>
        <v/>
      </c>
      <c r="H597" s="23">
        <f>IFERROR(VLOOKUP(A597,PlayingTime!$B$1:$T$1001,MATCH("Min",PlayingTime!$B$2:$T$2,0),0),0)</f>
        <v>0</v>
      </c>
      <c r="I597" s="23">
        <f>IFERROR(VLOOKUP(B597,PlayingTime!$B$1:$T$1001,MATCH("Min",PlayingTime!$B$2:$T$2,0),0),0)</f>
        <v>0</v>
      </c>
      <c r="J597" s="23">
        <f>IFERROR(VLOOKUP(C597,PlayingTime!$B$1:$T$1001,MATCH("Min",PlayingTime!$B$2:$T$2,0),0),0)</f>
        <v>0</v>
      </c>
      <c r="K597" s="23">
        <f>IFERROR(VLOOKUP(D597,PlayingTime!$B$1:$T$1001,MATCH("Min",PlayingTime!$B$2:$T$2,0),0),0)</f>
        <v>0</v>
      </c>
      <c r="L597" s="93">
        <f>IFERROR(VLOOKUP($E597,OLD!$Q$1:$DZ$1000,MATCH("minutes",OLD!$Q$1:$DZ$1,0),0),0)</f>
        <v>8</v>
      </c>
      <c r="M597" s="22">
        <f>IFERROR(VLOOKUP(A597,#REF!,MATCH("xG",#REF!,0),0),0)</f>
        <v>0</v>
      </c>
      <c r="N597" s="22">
        <f>IFERROR(VLOOKUP(B597,#REF!,MATCH("xG",#REF!,0),0),0)</f>
        <v>0</v>
      </c>
      <c r="O597" s="22">
        <f>IFERROR(VLOOKUP(C597,#REF!,MATCH("xG",#REF!,0),0),0)</f>
        <v>0</v>
      </c>
      <c r="P597" s="22">
        <f>IFERROR(VLOOKUP(D597,#REF!,MATCH("xG",#REF!,0),0),0)</f>
        <v>0</v>
      </c>
      <c r="Q597" s="92">
        <f>IFERROR(VLOOKUP($E597,OLD!$Q$1:$DZ$1000,MATCH("expected_goals",OLD!$Q$1:$DZ$1,0),0),0)</f>
        <v>0</v>
      </c>
      <c r="R597" s="22">
        <f>IFERROR(VLOOKUP(A597,#REF!,MATCH("xAG",#REF!,0),0),0)</f>
        <v>0</v>
      </c>
      <c r="S597" s="22">
        <f>IFERROR(VLOOKUP(B597,#REF!,MATCH("xAG",#REF!,0),0),0)</f>
        <v>0</v>
      </c>
      <c r="T597" s="22">
        <f>IFERROR(VLOOKUP(C597,#REF!,MATCH("xAG",#REF!,0),0),0)</f>
        <v>0</v>
      </c>
      <c r="U597" s="22">
        <f>IFERROR(VLOOKUP(D597,#REF!,MATCH("xAG",#REF!,0),0),0)</f>
        <v>0</v>
      </c>
      <c r="V597" s="92">
        <f>IFERROR(VLOOKUP($E597,OLD!$Q$1:$DZ$1000,MATCH("expected_assists",OLD!$Q$1:$DZ$1,0),0),0)</f>
        <v>0</v>
      </c>
      <c r="W597" s="93">
        <f>IFERROR(VLOOKUP($E597,OLD!$Q$1:$DZ$1000,MATCH("total_points",OLD!$Q$1:$DZ$1,0),0),0)</f>
        <v>2</v>
      </c>
      <c r="X597" s="27">
        <f>IFERROR(VLOOKUP(E597,OLD!$Q$1:$BZ$1000,MATCH("defensive_contribution",OLD!$Q$1:$BZ$1,0),0),"")</f>
        <v>3</v>
      </c>
      <c r="Z597" s="26" t="str">
        <f>API!O597&amp;" "&amp;API!Y597</f>
        <v xml:space="preserve"> </v>
      </c>
      <c r="AA597" s="26">
        <f>API!AF597</f>
        <v>0</v>
      </c>
    </row>
    <row r="598" spans="1:27">
      <c r="A598" s="22" t="str">
        <f>IF([1]FINAL!A598=0,"",[1]FINAL!A598)</f>
        <v/>
      </c>
      <c r="B598" s="22" t="str">
        <f>IF([1]FINAL!C598=0,"",[1]FINAL!C598)</f>
        <v/>
      </c>
      <c r="C598" s="22" t="str">
        <f>IF([1]FINAL!E598=0,"",[1]FINAL!E598)</f>
        <v/>
      </c>
      <c r="D598" s="22" t="str">
        <f>IF([1]FINAL!G598=0,"",[1]FINAL!G598)</f>
        <v/>
      </c>
      <c r="E598" s="85">
        <f>[1]FINAL!$AO598</f>
        <v>0</v>
      </c>
      <c r="F598" s="26" t="str">
        <f>[1]FINAL!$V598</f>
        <v>A</v>
      </c>
      <c r="G598" s="27" t="str">
        <f>IFERROR(VLOOKUP($F598,Table2!$B$1:$C$21,MATCH("MP",Table2!$B$1:$C$1,0),0),"")</f>
        <v/>
      </c>
      <c r="H598" s="23">
        <f>IFERROR(VLOOKUP(A598,PlayingTime!$B$1:$T$1001,MATCH("Min",PlayingTime!$B$2:$T$2,0),0),0)</f>
        <v>0</v>
      </c>
      <c r="I598" s="23">
        <f>IFERROR(VLOOKUP(B598,PlayingTime!$B$1:$T$1001,MATCH("Min",PlayingTime!$B$2:$T$2,0),0),0)</f>
        <v>0</v>
      </c>
      <c r="J598" s="23">
        <f>IFERROR(VLOOKUP(C598,PlayingTime!$B$1:$T$1001,MATCH("Min",PlayingTime!$B$2:$T$2,0),0),0)</f>
        <v>0</v>
      </c>
      <c r="K598" s="23">
        <f>IFERROR(VLOOKUP(D598,PlayingTime!$B$1:$T$1001,MATCH("Min",PlayingTime!$B$2:$T$2,0),0),0)</f>
        <v>0</v>
      </c>
      <c r="L598" s="93">
        <f>IFERROR(VLOOKUP($E598,OLD!$Q$1:$DZ$1000,MATCH("minutes",OLD!$Q$1:$DZ$1,0),0),0)</f>
        <v>8</v>
      </c>
      <c r="M598" s="22">
        <f>IFERROR(VLOOKUP(A598,#REF!,MATCH("xG",#REF!,0),0),0)</f>
        <v>0</v>
      </c>
      <c r="N598" s="22">
        <f>IFERROR(VLOOKUP(B598,#REF!,MATCH("xG",#REF!,0),0),0)</f>
        <v>0</v>
      </c>
      <c r="O598" s="22">
        <f>IFERROR(VLOOKUP(C598,#REF!,MATCH("xG",#REF!,0),0),0)</f>
        <v>0</v>
      </c>
      <c r="P598" s="22">
        <f>IFERROR(VLOOKUP(D598,#REF!,MATCH("xG",#REF!,0),0),0)</f>
        <v>0</v>
      </c>
      <c r="Q598" s="92">
        <f>IFERROR(VLOOKUP($E598,OLD!$Q$1:$DZ$1000,MATCH("expected_goals",OLD!$Q$1:$DZ$1,0),0),0)</f>
        <v>0</v>
      </c>
      <c r="R598" s="22">
        <f>IFERROR(VLOOKUP(A598,#REF!,MATCH("xAG",#REF!,0),0),0)</f>
        <v>0</v>
      </c>
      <c r="S598" s="22">
        <f>IFERROR(VLOOKUP(B598,#REF!,MATCH("xAG",#REF!,0),0),0)</f>
        <v>0</v>
      </c>
      <c r="T598" s="22">
        <f>IFERROR(VLOOKUP(C598,#REF!,MATCH("xAG",#REF!,0),0),0)</f>
        <v>0</v>
      </c>
      <c r="U598" s="22">
        <f>IFERROR(VLOOKUP(D598,#REF!,MATCH("xAG",#REF!,0),0),0)</f>
        <v>0</v>
      </c>
      <c r="V598" s="92">
        <f>IFERROR(VLOOKUP($E598,OLD!$Q$1:$DZ$1000,MATCH("expected_assists",OLD!$Q$1:$DZ$1,0),0),0)</f>
        <v>0</v>
      </c>
      <c r="W598" s="93">
        <f>IFERROR(VLOOKUP($E598,OLD!$Q$1:$DZ$1000,MATCH("total_points",OLD!$Q$1:$DZ$1,0),0),0)</f>
        <v>2</v>
      </c>
      <c r="X598" s="27">
        <f>IFERROR(VLOOKUP(E598,OLD!$Q$1:$BZ$1000,MATCH("defensive_contribution",OLD!$Q$1:$BZ$1,0),0),"")</f>
        <v>3</v>
      </c>
      <c r="Z598" s="26" t="str">
        <f>API!O598&amp;" "&amp;API!Y598</f>
        <v xml:space="preserve"> </v>
      </c>
      <c r="AA598" s="26">
        <f>API!AF598</f>
        <v>0</v>
      </c>
    </row>
    <row r="599" spans="1:27">
      <c r="A599" s="22" t="str">
        <f>IF([1]FINAL!A599=0,"",[1]FINAL!A599)</f>
        <v/>
      </c>
      <c r="B599" s="22" t="str">
        <f>IF([1]FINAL!C599=0,"",[1]FINAL!C599)</f>
        <v/>
      </c>
      <c r="C599" s="22" t="str">
        <f>IF([1]FINAL!E599=0,"",[1]FINAL!E599)</f>
        <v/>
      </c>
      <c r="D599" s="22" t="str">
        <f>IF([1]FINAL!G599=0,"",[1]FINAL!G599)</f>
        <v/>
      </c>
      <c r="E599" s="85">
        <f>[1]FINAL!$AO599</f>
        <v>0</v>
      </c>
      <c r="F599" s="26" t="str">
        <f>[1]FINAL!$V599</f>
        <v>A</v>
      </c>
      <c r="G599" s="27" t="str">
        <f>IFERROR(VLOOKUP($F599,Table2!$B$1:$C$21,MATCH("MP",Table2!$B$1:$C$1,0),0),"")</f>
        <v/>
      </c>
      <c r="H599" s="23">
        <f>IFERROR(VLOOKUP(A599,PlayingTime!$B$1:$T$1001,MATCH("Min",PlayingTime!$B$2:$T$2,0),0),0)</f>
        <v>0</v>
      </c>
      <c r="I599" s="23">
        <f>IFERROR(VLOOKUP(B599,PlayingTime!$B$1:$T$1001,MATCH("Min",PlayingTime!$B$2:$T$2,0),0),0)</f>
        <v>0</v>
      </c>
      <c r="J599" s="23">
        <f>IFERROR(VLOOKUP(C599,PlayingTime!$B$1:$T$1001,MATCH("Min",PlayingTime!$B$2:$T$2,0),0),0)</f>
        <v>0</v>
      </c>
      <c r="K599" s="23">
        <f>IFERROR(VLOOKUP(D599,PlayingTime!$B$1:$T$1001,MATCH("Min",PlayingTime!$B$2:$T$2,0),0),0)</f>
        <v>0</v>
      </c>
      <c r="L599" s="93">
        <f>IFERROR(VLOOKUP($E599,OLD!$Q$1:$DZ$1000,MATCH("minutes",OLD!$Q$1:$DZ$1,0),0),0)</f>
        <v>8</v>
      </c>
      <c r="M599" s="22">
        <f>IFERROR(VLOOKUP(A599,#REF!,MATCH("xG",#REF!,0),0),0)</f>
        <v>0</v>
      </c>
      <c r="N599" s="22">
        <f>IFERROR(VLOOKUP(B599,#REF!,MATCH("xG",#REF!,0),0),0)</f>
        <v>0</v>
      </c>
      <c r="O599" s="22">
        <f>IFERROR(VLOOKUP(C599,#REF!,MATCH("xG",#REF!,0),0),0)</f>
        <v>0</v>
      </c>
      <c r="P599" s="22">
        <f>IFERROR(VLOOKUP(D599,#REF!,MATCH("xG",#REF!,0),0),0)</f>
        <v>0</v>
      </c>
      <c r="Q599" s="92">
        <f>IFERROR(VLOOKUP($E599,OLD!$Q$1:$DZ$1000,MATCH("expected_goals",OLD!$Q$1:$DZ$1,0),0),0)</f>
        <v>0</v>
      </c>
      <c r="R599" s="22">
        <f>IFERROR(VLOOKUP(A599,#REF!,MATCH("xAG",#REF!,0),0),0)</f>
        <v>0</v>
      </c>
      <c r="S599" s="22">
        <f>IFERROR(VLOOKUP(B599,#REF!,MATCH("xAG",#REF!,0),0),0)</f>
        <v>0</v>
      </c>
      <c r="T599" s="22">
        <f>IFERROR(VLOOKUP(C599,#REF!,MATCH("xAG",#REF!,0),0),0)</f>
        <v>0</v>
      </c>
      <c r="U599" s="22">
        <f>IFERROR(VLOOKUP(D599,#REF!,MATCH("xAG",#REF!,0),0),0)</f>
        <v>0</v>
      </c>
      <c r="V599" s="92">
        <f>IFERROR(VLOOKUP($E599,OLD!$Q$1:$DZ$1000,MATCH("expected_assists",OLD!$Q$1:$DZ$1,0),0),0)</f>
        <v>0</v>
      </c>
      <c r="W599" s="93">
        <f>IFERROR(VLOOKUP($E599,OLD!$Q$1:$DZ$1000,MATCH("total_points",OLD!$Q$1:$DZ$1,0),0),0)</f>
        <v>2</v>
      </c>
      <c r="X599" s="27">
        <f>IFERROR(VLOOKUP(E599,OLD!$Q$1:$BZ$1000,MATCH("defensive_contribution",OLD!$Q$1:$BZ$1,0),0),"")</f>
        <v>3</v>
      </c>
      <c r="Z599" s="26" t="str">
        <f>API!O599&amp;" "&amp;API!Y599</f>
        <v xml:space="preserve"> </v>
      </c>
      <c r="AA599" s="26">
        <f>API!AF599</f>
        <v>0</v>
      </c>
    </row>
    <row r="600" spans="1:27">
      <c r="A600" s="22" t="str">
        <f>IF([1]FINAL!A600=0,"",[1]FINAL!A600)</f>
        <v/>
      </c>
      <c r="B600" s="22" t="str">
        <f>IF([1]FINAL!C600=0,"",[1]FINAL!C600)</f>
        <v/>
      </c>
      <c r="C600" s="22" t="str">
        <f>IF([1]FINAL!E600=0,"",[1]FINAL!E600)</f>
        <v/>
      </c>
      <c r="D600" s="22" t="str">
        <f>IF([1]FINAL!G600=0,"",[1]FINAL!G600)</f>
        <v/>
      </c>
      <c r="E600" s="85">
        <f>[1]FINAL!$AO600</f>
        <v>0</v>
      </c>
      <c r="F600" s="26" t="str">
        <f>[1]FINAL!$V600</f>
        <v>A</v>
      </c>
      <c r="G600" s="27" t="str">
        <f>IFERROR(VLOOKUP($F600,Table2!$B$1:$C$21,MATCH("MP",Table2!$B$1:$C$1,0),0),"")</f>
        <v/>
      </c>
      <c r="H600" s="23">
        <f>IFERROR(VLOOKUP(A600,PlayingTime!$B$1:$T$1001,MATCH("Min",PlayingTime!$B$2:$T$2,0),0),0)</f>
        <v>0</v>
      </c>
      <c r="I600" s="23">
        <f>IFERROR(VLOOKUP(B600,PlayingTime!$B$1:$T$1001,MATCH("Min",PlayingTime!$B$2:$T$2,0),0),0)</f>
        <v>0</v>
      </c>
      <c r="J600" s="23">
        <f>IFERROR(VLOOKUP(C600,PlayingTime!$B$1:$T$1001,MATCH("Min",PlayingTime!$B$2:$T$2,0),0),0)</f>
        <v>0</v>
      </c>
      <c r="K600" s="23">
        <f>IFERROR(VLOOKUP(D600,PlayingTime!$B$1:$T$1001,MATCH("Min",PlayingTime!$B$2:$T$2,0),0),0)</f>
        <v>0</v>
      </c>
      <c r="L600" s="93">
        <f>IFERROR(VLOOKUP($E600,OLD!$Q$1:$DZ$1000,MATCH("minutes",OLD!$Q$1:$DZ$1,0),0),0)</f>
        <v>8</v>
      </c>
      <c r="M600" s="22">
        <f>IFERROR(VLOOKUP(A600,#REF!,MATCH("xG",#REF!,0),0),0)</f>
        <v>0</v>
      </c>
      <c r="N600" s="22">
        <f>IFERROR(VLOOKUP(B600,#REF!,MATCH("xG",#REF!,0),0),0)</f>
        <v>0</v>
      </c>
      <c r="O600" s="22">
        <f>IFERROR(VLOOKUP(C600,#REF!,MATCH("xG",#REF!,0),0),0)</f>
        <v>0</v>
      </c>
      <c r="P600" s="22">
        <f>IFERROR(VLOOKUP(D600,#REF!,MATCH("xG",#REF!,0),0),0)</f>
        <v>0</v>
      </c>
      <c r="Q600" s="92">
        <f>IFERROR(VLOOKUP($E600,OLD!$Q$1:$DZ$1000,MATCH("expected_goals",OLD!$Q$1:$DZ$1,0),0),0)</f>
        <v>0</v>
      </c>
      <c r="R600" s="22">
        <f>IFERROR(VLOOKUP(A600,#REF!,MATCH("xAG",#REF!,0),0),0)</f>
        <v>0</v>
      </c>
      <c r="S600" s="22">
        <f>IFERROR(VLOOKUP(B600,#REF!,MATCH("xAG",#REF!,0),0),0)</f>
        <v>0</v>
      </c>
      <c r="T600" s="22">
        <f>IFERROR(VLOOKUP(C600,#REF!,MATCH("xAG",#REF!,0),0),0)</f>
        <v>0</v>
      </c>
      <c r="U600" s="22">
        <f>IFERROR(VLOOKUP(D600,#REF!,MATCH("xAG",#REF!,0),0),0)</f>
        <v>0</v>
      </c>
      <c r="V600" s="92">
        <f>IFERROR(VLOOKUP($E600,OLD!$Q$1:$DZ$1000,MATCH("expected_assists",OLD!$Q$1:$DZ$1,0),0),0)</f>
        <v>0</v>
      </c>
      <c r="W600" s="93">
        <f>IFERROR(VLOOKUP($E600,OLD!$Q$1:$DZ$1000,MATCH("total_points",OLD!$Q$1:$DZ$1,0),0),0)</f>
        <v>2</v>
      </c>
      <c r="X600" s="27">
        <f>IFERROR(VLOOKUP(E600,OLD!$Q$1:$BZ$1000,MATCH("defensive_contribution",OLD!$Q$1:$BZ$1,0),0),"")</f>
        <v>3</v>
      </c>
      <c r="Z600" s="26" t="str">
        <f>API!O600&amp;" "&amp;API!Y600</f>
        <v xml:space="preserve"> </v>
      </c>
      <c r="AA600" s="26">
        <f>API!AF600</f>
        <v>0</v>
      </c>
    </row>
    <row r="601" spans="1:27">
      <c r="A601" s="22" t="str">
        <f>IF([1]FINAL!A601=0,"",[1]FINAL!A601)</f>
        <v/>
      </c>
      <c r="B601" s="22" t="str">
        <f>IF([1]FINAL!C601=0,"",[1]FINAL!C601)</f>
        <v/>
      </c>
      <c r="C601" s="22" t="str">
        <f>IF([1]FINAL!E601=0,"",[1]FINAL!E601)</f>
        <v/>
      </c>
      <c r="D601" s="22" t="str">
        <f>IF([1]FINAL!G601=0,"",[1]FINAL!G601)</f>
        <v/>
      </c>
      <c r="E601" s="85">
        <f>[1]FINAL!$AO601</f>
        <v>0</v>
      </c>
      <c r="F601" s="26" t="str">
        <f>[1]FINAL!$V601</f>
        <v>A</v>
      </c>
      <c r="G601" s="27" t="str">
        <f>IFERROR(VLOOKUP($F601,Table2!$B$1:$C$21,MATCH("MP",Table2!$B$1:$C$1,0),0),"")</f>
        <v/>
      </c>
      <c r="H601" s="23">
        <f>IFERROR(VLOOKUP(A601,PlayingTime!$B$1:$T$1001,MATCH("Min",PlayingTime!$B$2:$T$2,0),0),0)</f>
        <v>0</v>
      </c>
      <c r="I601" s="23">
        <f>IFERROR(VLOOKUP(B601,PlayingTime!$B$1:$T$1001,MATCH("Min",PlayingTime!$B$2:$T$2,0),0),0)</f>
        <v>0</v>
      </c>
      <c r="J601" s="23">
        <f>IFERROR(VLOOKUP(C601,PlayingTime!$B$1:$T$1001,MATCH("Min",PlayingTime!$B$2:$T$2,0),0),0)</f>
        <v>0</v>
      </c>
      <c r="K601" s="23">
        <f>IFERROR(VLOOKUP(D601,PlayingTime!$B$1:$T$1001,MATCH("Min",PlayingTime!$B$2:$T$2,0),0),0)</f>
        <v>0</v>
      </c>
      <c r="L601" s="93">
        <f>IFERROR(VLOOKUP($E601,OLD!$Q$1:$DZ$1000,MATCH("minutes",OLD!$Q$1:$DZ$1,0),0),0)</f>
        <v>8</v>
      </c>
      <c r="M601" s="22">
        <f>IFERROR(VLOOKUP(A601,#REF!,MATCH("xG",#REF!,0),0),0)</f>
        <v>0</v>
      </c>
      <c r="N601" s="22">
        <f>IFERROR(VLOOKUP(B601,#REF!,MATCH("xG",#REF!,0),0),0)</f>
        <v>0</v>
      </c>
      <c r="O601" s="22">
        <f>IFERROR(VLOOKUP(C601,#REF!,MATCH("xG",#REF!,0),0),0)</f>
        <v>0</v>
      </c>
      <c r="P601" s="22">
        <f>IFERROR(VLOOKUP(D601,#REF!,MATCH("xG",#REF!,0),0),0)</f>
        <v>0</v>
      </c>
      <c r="Q601" s="92">
        <f>IFERROR(VLOOKUP($E601,OLD!$Q$1:$DZ$1000,MATCH("expected_goals",OLD!$Q$1:$DZ$1,0),0),0)</f>
        <v>0</v>
      </c>
      <c r="R601" s="22">
        <f>IFERROR(VLOOKUP(A601,#REF!,MATCH("xAG",#REF!,0),0),0)</f>
        <v>0</v>
      </c>
      <c r="S601" s="22">
        <f>IFERROR(VLOOKUP(B601,#REF!,MATCH("xAG",#REF!,0),0),0)</f>
        <v>0</v>
      </c>
      <c r="T601" s="22">
        <f>IFERROR(VLOOKUP(C601,#REF!,MATCH("xAG",#REF!,0),0),0)</f>
        <v>0</v>
      </c>
      <c r="U601" s="22">
        <f>IFERROR(VLOOKUP(D601,#REF!,MATCH("xAG",#REF!,0),0),0)</f>
        <v>0</v>
      </c>
      <c r="V601" s="92">
        <f>IFERROR(VLOOKUP($E601,OLD!$Q$1:$DZ$1000,MATCH("expected_assists",OLD!$Q$1:$DZ$1,0),0),0)</f>
        <v>0</v>
      </c>
      <c r="W601" s="93">
        <f>IFERROR(VLOOKUP($E601,OLD!$Q$1:$DZ$1000,MATCH("total_points",OLD!$Q$1:$DZ$1,0),0),0)</f>
        <v>2</v>
      </c>
      <c r="X601" s="27">
        <f>IFERROR(VLOOKUP(E601,OLD!$Q$1:$BZ$1000,MATCH("defensive_contribution",OLD!$Q$1:$BZ$1,0),0),"")</f>
        <v>3</v>
      </c>
      <c r="Z601" s="26" t="str">
        <f>API!O601&amp;" "&amp;API!Y601</f>
        <v xml:space="preserve"> </v>
      </c>
      <c r="AA601" s="26">
        <f>API!AF601</f>
        <v>0</v>
      </c>
    </row>
    <row r="602" spans="1:27">
      <c r="A602" s="22" t="str">
        <f>IF([1]FINAL!A602=0,"",[1]FINAL!A602)</f>
        <v/>
      </c>
      <c r="B602" s="22" t="str">
        <f>IF([1]FINAL!C602=0,"",[1]FINAL!C602)</f>
        <v/>
      </c>
      <c r="C602" s="22" t="str">
        <f>IF([1]FINAL!E602=0,"",[1]FINAL!E602)</f>
        <v/>
      </c>
      <c r="D602" s="22" t="str">
        <f>IF([1]FINAL!G602=0,"",[1]FINAL!G602)</f>
        <v/>
      </c>
      <c r="E602" s="85">
        <f>[1]FINAL!$AO602</f>
        <v>0</v>
      </c>
      <c r="F602" s="26" t="str">
        <f>[1]FINAL!$V602</f>
        <v>A</v>
      </c>
      <c r="G602" s="27" t="str">
        <f>IFERROR(VLOOKUP($F602,Table2!$B$1:$C$21,MATCH("MP",Table2!$B$1:$C$1,0),0),"")</f>
        <v/>
      </c>
      <c r="H602" s="23">
        <f>IFERROR(VLOOKUP(A602,PlayingTime!$B$1:$T$1001,MATCH("Min",PlayingTime!$B$2:$T$2,0),0),0)</f>
        <v>0</v>
      </c>
      <c r="I602" s="23">
        <f>IFERROR(VLOOKUP(B602,PlayingTime!$B$1:$T$1001,MATCH("Min",PlayingTime!$B$2:$T$2,0),0),0)</f>
        <v>0</v>
      </c>
      <c r="J602" s="23">
        <f>IFERROR(VLOOKUP(C602,PlayingTime!$B$1:$T$1001,MATCH("Min",PlayingTime!$B$2:$T$2,0),0),0)</f>
        <v>0</v>
      </c>
      <c r="K602" s="23">
        <f>IFERROR(VLOOKUP(D602,PlayingTime!$B$1:$T$1001,MATCH("Min",PlayingTime!$B$2:$T$2,0),0),0)</f>
        <v>0</v>
      </c>
      <c r="L602" s="93">
        <f>IFERROR(VLOOKUP($E602,OLD!$Q$1:$DZ$1000,MATCH("minutes",OLD!$Q$1:$DZ$1,0),0),0)</f>
        <v>8</v>
      </c>
      <c r="M602" s="22">
        <f>IFERROR(VLOOKUP(A602,#REF!,MATCH("xG",#REF!,0),0),0)</f>
        <v>0</v>
      </c>
      <c r="N602" s="22">
        <f>IFERROR(VLOOKUP(B602,#REF!,MATCH("xG",#REF!,0),0),0)</f>
        <v>0</v>
      </c>
      <c r="O602" s="22">
        <f>IFERROR(VLOOKUP(C602,#REF!,MATCH("xG",#REF!,0),0),0)</f>
        <v>0</v>
      </c>
      <c r="P602" s="22">
        <f>IFERROR(VLOOKUP(D602,#REF!,MATCH("xG",#REF!,0),0),0)</f>
        <v>0</v>
      </c>
      <c r="Q602" s="92">
        <f>IFERROR(VLOOKUP($E602,OLD!$Q$1:$DZ$1000,MATCH("expected_goals",OLD!$Q$1:$DZ$1,0),0),0)</f>
        <v>0</v>
      </c>
      <c r="R602" s="22">
        <f>IFERROR(VLOOKUP(A602,#REF!,MATCH("xAG",#REF!,0),0),0)</f>
        <v>0</v>
      </c>
      <c r="S602" s="22">
        <f>IFERROR(VLOOKUP(B602,#REF!,MATCH("xAG",#REF!,0),0),0)</f>
        <v>0</v>
      </c>
      <c r="T602" s="22">
        <f>IFERROR(VLOOKUP(C602,#REF!,MATCH("xAG",#REF!,0),0),0)</f>
        <v>0</v>
      </c>
      <c r="U602" s="22">
        <f>IFERROR(VLOOKUP(D602,#REF!,MATCH("xAG",#REF!,0),0),0)</f>
        <v>0</v>
      </c>
      <c r="V602" s="92">
        <f>IFERROR(VLOOKUP($E602,OLD!$Q$1:$DZ$1000,MATCH("expected_assists",OLD!$Q$1:$DZ$1,0),0),0)</f>
        <v>0</v>
      </c>
      <c r="W602" s="93">
        <f>IFERROR(VLOOKUP($E602,OLD!$Q$1:$DZ$1000,MATCH("total_points",OLD!$Q$1:$DZ$1,0),0),0)</f>
        <v>2</v>
      </c>
      <c r="X602" s="27">
        <f>IFERROR(VLOOKUP(E602,OLD!$Q$1:$BZ$1000,MATCH("defensive_contribution",OLD!$Q$1:$BZ$1,0),0),"")</f>
        <v>3</v>
      </c>
      <c r="Z602" s="26" t="str">
        <f>API!O602&amp;" "&amp;API!Y602</f>
        <v xml:space="preserve"> </v>
      </c>
      <c r="AA602" s="26">
        <f>API!AF602</f>
        <v>0</v>
      </c>
    </row>
    <row r="603" spans="1:27">
      <c r="A603" s="22" t="str">
        <f>IF([1]FINAL!A603=0,"",[1]FINAL!A603)</f>
        <v/>
      </c>
      <c r="B603" s="22" t="str">
        <f>IF([1]FINAL!C603=0,"",[1]FINAL!C603)</f>
        <v/>
      </c>
      <c r="C603" s="22" t="str">
        <f>IF([1]FINAL!E603=0,"",[1]FINAL!E603)</f>
        <v/>
      </c>
      <c r="D603" s="22" t="str">
        <f>IF([1]FINAL!G603=0,"",[1]FINAL!G603)</f>
        <v/>
      </c>
      <c r="E603" s="85">
        <f>[1]FINAL!$AO603</f>
        <v>0</v>
      </c>
      <c r="F603" s="26" t="str">
        <f>[1]FINAL!$V603</f>
        <v>A</v>
      </c>
      <c r="G603" s="27" t="str">
        <f>IFERROR(VLOOKUP($F603,Table2!$B$1:$C$21,MATCH("MP",Table2!$B$1:$C$1,0),0),"")</f>
        <v/>
      </c>
      <c r="H603" s="23">
        <f>IFERROR(VLOOKUP(A603,PlayingTime!$B$1:$T$1001,MATCH("Min",PlayingTime!$B$2:$T$2,0),0),0)</f>
        <v>0</v>
      </c>
      <c r="I603" s="23">
        <f>IFERROR(VLOOKUP(B603,PlayingTime!$B$1:$T$1001,MATCH("Min",PlayingTime!$B$2:$T$2,0),0),0)</f>
        <v>0</v>
      </c>
      <c r="J603" s="23">
        <f>IFERROR(VLOOKUP(C603,PlayingTime!$B$1:$T$1001,MATCH("Min",PlayingTime!$B$2:$T$2,0),0),0)</f>
        <v>0</v>
      </c>
      <c r="K603" s="23">
        <f>IFERROR(VLOOKUP(D603,PlayingTime!$B$1:$T$1001,MATCH("Min",PlayingTime!$B$2:$T$2,0),0),0)</f>
        <v>0</v>
      </c>
      <c r="L603" s="93">
        <f>IFERROR(VLOOKUP($E603,OLD!$Q$1:$DZ$1000,MATCH("minutes",OLD!$Q$1:$DZ$1,0),0),0)</f>
        <v>8</v>
      </c>
      <c r="M603" s="22">
        <f>IFERROR(VLOOKUP(A603,#REF!,MATCH("xG",#REF!,0),0),0)</f>
        <v>0</v>
      </c>
      <c r="N603" s="22">
        <f>IFERROR(VLOOKUP(B603,#REF!,MATCH("xG",#REF!,0),0),0)</f>
        <v>0</v>
      </c>
      <c r="O603" s="22">
        <f>IFERROR(VLOOKUP(C603,#REF!,MATCH("xG",#REF!,0),0),0)</f>
        <v>0</v>
      </c>
      <c r="P603" s="22">
        <f>IFERROR(VLOOKUP(D603,#REF!,MATCH("xG",#REF!,0),0),0)</f>
        <v>0</v>
      </c>
      <c r="Q603" s="92">
        <f>IFERROR(VLOOKUP($E603,OLD!$Q$1:$DZ$1000,MATCH("expected_goals",OLD!$Q$1:$DZ$1,0),0),0)</f>
        <v>0</v>
      </c>
      <c r="R603" s="22">
        <f>IFERROR(VLOOKUP(A603,#REF!,MATCH("xAG",#REF!,0),0),0)</f>
        <v>0</v>
      </c>
      <c r="S603" s="22">
        <f>IFERROR(VLOOKUP(B603,#REF!,MATCH("xAG",#REF!,0),0),0)</f>
        <v>0</v>
      </c>
      <c r="T603" s="22">
        <f>IFERROR(VLOOKUP(C603,#REF!,MATCH("xAG",#REF!,0),0),0)</f>
        <v>0</v>
      </c>
      <c r="U603" s="22">
        <f>IFERROR(VLOOKUP(D603,#REF!,MATCH("xAG",#REF!,0),0),0)</f>
        <v>0</v>
      </c>
      <c r="V603" s="92">
        <f>IFERROR(VLOOKUP($E603,OLD!$Q$1:$DZ$1000,MATCH("expected_assists",OLD!$Q$1:$DZ$1,0),0),0)</f>
        <v>0</v>
      </c>
      <c r="W603" s="93">
        <f>IFERROR(VLOOKUP($E603,OLD!$Q$1:$DZ$1000,MATCH("total_points",OLD!$Q$1:$DZ$1,0),0),0)</f>
        <v>2</v>
      </c>
      <c r="X603" s="27">
        <f>IFERROR(VLOOKUP(E603,OLD!$Q$1:$BZ$1000,MATCH("defensive_contribution",OLD!$Q$1:$BZ$1,0),0),"")</f>
        <v>3</v>
      </c>
      <c r="Z603" s="26" t="str">
        <f>API!O603&amp;" "&amp;API!Y603</f>
        <v xml:space="preserve"> </v>
      </c>
      <c r="AA603" s="26">
        <f>API!AF603</f>
        <v>0</v>
      </c>
    </row>
    <row r="604" spans="1:27">
      <c r="A604" s="22" t="str">
        <f>IF([1]FINAL!A604=0,"",[1]FINAL!A604)</f>
        <v/>
      </c>
      <c r="B604" s="22" t="str">
        <f>IF([1]FINAL!C604=0,"",[1]FINAL!C604)</f>
        <v/>
      </c>
      <c r="C604" s="22" t="str">
        <f>IF([1]FINAL!E604=0,"",[1]FINAL!E604)</f>
        <v/>
      </c>
      <c r="D604" s="22" t="str">
        <f>IF([1]FINAL!G604=0,"",[1]FINAL!G604)</f>
        <v/>
      </c>
      <c r="E604" s="85">
        <f>[1]FINAL!$AO604</f>
        <v>0</v>
      </c>
      <c r="F604" s="26" t="str">
        <f>[1]FINAL!$V604</f>
        <v>A</v>
      </c>
      <c r="G604" s="27" t="str">
        <f>IFERROR(VLOOKUP($F604,Table2!$B$1:$C$21,MATCH("MP",Table2!$B$1:$C$1,0),0),"")</f>
        <v/>
      </c>
      <c r="H604" s="23">
        <f>IFERROR(VLOOKUP(A604,PlayingTime!$B$1:$T$1001,MATCH("Min",PlayingTime!$B$2:$T$2,0),0),0)</f>
        <v>0</v>
      </c>
      <c r="I604" s="23">
        <f>IFERROR(VLOOKUP(B604,PlayingTime!$B$1:$T$1001,MATCH("Min",PlayingTime!$B$2:$T$2,0),0),0)</f>
        <v>0</v>
      </c>
      <c r="J604" s="23">
        <f>IFERROR(VLOOKUP(C604,PlayingTime!$B$1:$T$1001,MATCH("Min",PlayingTime!$B$2:$T$2,0),0),0)</f>
        <v>0</v>
      </c>
      <c r="K604" s="23">
        <f>IFERROR(VLOOKUP(D604,PlayingTime!$B$1:$T$1001,MATCH("Min",PlayingTime!$B$2:$T$2,0),0),0)</f>
        <v>0</v>
      </c>
      <c r="L604" s="93">
        <f>IFERROR(VLOOKUP($E604,OLD!$Q$1:$DZ$1000,MATCH("minutes",OLD!$Q$1:$DZ$1,0),0),0)</f>
        <v>8</v>
      </c>
      <c r="M604" s="22">
        <f>IFERROR(VLOOKUP(A604,#REF!,MATCH("xG",#REF!,0),0),0)</f>
        <v>0</v>
      </c>
      <c r="N604" s="22">
        <f>IFERROR(VLOOKUP(B604,#REF!,MATCH("xG",#REF!,0),0),0)</f>
        <v>0</v>
      </c>
      <c r="O604" s="22">
        <f>IFERROR(VLOOKUP(C604,#REF!,MATCH("xG",#REF!,0),0),0)</f>
        <v>0</v>
      </c>
      <c r="P604" s="22">
        <f>IFERROR(VLOOKUP(D604,#REF!,MATCH("xG",#REF!,0),0),0)</f>
        <v>0</v>
      </c>
      <c r="Q604" s="92">
        <f>IFERROR(VLOOKUP($E604,OLD!$Q$1:$DZ$1000,MATCH("expected_goals",OLD!$Q$1:$DZ$1,0),0),0)</f>
        <v>0</v>
      </c>
      <c r="R604" s="22">
        <f>IFERROR(VLOOKUP(A604,#REF!,MATCH("xAG",#REF!,0),0),0)</f>
        <v>0</v>
      </c>
      <c r="S604" s="22">
        <f>IFERROR(VLOOKUP(B604,#REF!,MATCH("xAG",#REF!,0),0),0)</f>
        <v>0</v>
      </c>
      <c r="T604" s="22">
        <f>IFERROR(VLOOKUP(C604,#REF!,MATCH("xAG",#REF!,0),0),0)</f>
        <v>0</v>
      </c>
      <c r="U604" s="22">
        <f>IFERROR(VLOOKUP(D604,#REF!,MATCH("xAG",#REF!,0),0),0)</f>
        <v>0</v>
      </c>
      <c r="V604" s="92">
        <f>IFERROR(VLOOKUP($E604,OLD!$Q$1:$DZ$1000,MATCH("expected_assists",OLD!$Q$1:$DZ$1,0),0),0)</f>
        <v>0</v>
      </c>
      <c r="W604" s="93">
        <f>IFERROR(VLOOKUP($E604,OLD!$Q$1:$DZ$1000,MATCH("total_points",OLD!$Q$1:$DZ$1,0),0),0)</f>
        <v>2</v>
      </c>
      <c r="X604" s="27">
        <f>IFERROR(VLOOKUP(E604,OLD!$Q$1:$BZ$1000,MATCH("defensive_contribution",OLD!$Q$1:$BZ$1,0),0),"")</f>
        <v>3</v>
      </c>
      <c r="Z604" s="26" t="str">
        <f>API!O604&amp;" "&amp;API!Y604</f>
        <v xml:space="preserve"> </v>
      </c>
      <c r="AA604" s="26">
        <f>API!AF604</f>
        <v>0</v>
      </c>
    </row>
    <row r="605" spans="1:27">
      <c r="A605" s="22" t="str">
        <f>IF([1]FINAL!A605=0,"",[1]FINAL!A605)</f>
        <v/>
      </c>
      <c r="B605" s="22" t="str">
        <f>IF([1]FINAL!C605=0,"",[1]FINAL!C605)</f>
        <v/>
      </c>
      <c r="C605" s="22" t="str">
        <f>IF([1]FINAL!E605=0,"",[1]FINAL!E605)</f>
        <v/>
      </c>
      <c r="D605" s="22" t="str">
        <f>IF([1]FINAL!G605=0,"",[1]FINAL!G605)</f>
        <v/>
      </c>
      <c r="E605" s="85">
        <f>[1]FINAL!$AO605</f>
        <v>0</v>
      </c>
      <c r="F605" s="26" t="str">
        <f>[1]FINAL!$V605</f>
        <v>A</v>
      </c>
      <c r="G605" s="27" t="str">
        <f>IFERROR(VLOOKUP($F605,Table2!$B$1:$C$21,MATCH("MP",Table2!$B$1:$C$1,0),0),"")</f>
        <v/>
      </c>
      <c r="H605" s="23">
        <f>IFERROR(VLOOKUP(A605,PlayingTime!$B$1:$T$1001,MATCH("Min",PlayingTime!$B$2:$T$2,0),0),0)</f>
        <v>0</v>
      </c>
      <c r="I605" s="23">
        <f>IFERROR(VLOOKUP(B605,PlayingTime!$B$1:$T$1001,MATCH("Min",PlayingTime!$B$2:$T$2,0),0),0)</f>
        <v>0</v>
      </c>
      <c r="J605" s="23">
        <f>IFERROR(VLOOKUP(C605,PlayingTime!$B$1:$T$1001,MATCH("Min",PlayingTime!$B$2:$T$2,0),0),0)</f>
        <v>0</v>
      </c>
      <c r="K605" s="23">
        <f>IFERROR(VLOOKUP(D605,PlayingTime!$B$1:$T$1001,MATCH("Min",PlayingTime!$B$2:$T$2,0),0),0)</f>
        <v>0</v>
      </c>
      <c r="L605" s="93">
        <f>IFERROR(VLOOKUP($E605,OLD!$Q$1:$DZ$1000,MATCH("minutes",OLD!$Q$1:$DZ$1,0),0),0)</f>
        <v>8</v>
      </c>
      <c r="M605" s="22">
        <f>IFERROR(VLOOKUP(A605,#REF!,MATCH("xG",#REF!,0),0),0)</f>
        <v>0</v>
      </c>
      <c r="N605" s="22">
        <f>IFERROR(VLOOKUP(B605,#REF!,MATCH("xG",#REF!,0),0),0)</f>
        <v>0</v>
      </c>
      <c r="O605" s="22">
        <f>IFERROR(VLOOKUP(C605,#REF!,MATCH("xG",#REF!,0),0),0)</f>
        <v>0</v>
      </c>
      <c r="P605" s="22">
        <f>IFERROR(VLOOKUP(D605,#REF!,MATCH("xG",#REF!,0),0),0)</f>
        <v>0</v>
      </c>
      <c r="Q605" s="92">
        <f>IFERROR(VLOOKUP($E605,OLD!$Q$1:$DZ$1000,MATCH("expected_goals",OLD!$Q$1:$DZ$1,0),0),0)</f>
        <v>0</v>
      </c>
      <c r="R605" s="22">
        <f>IFERROR(VLOOKUP(A605,#REF!,MATCH("xAG",#REF!,0),0),0)</f>
        <v>0</v>
      </c>
      <c r="S605" s="22">
        <f>IFERROR(VLOOKUP(B605,#REF!,MATCH("xAG",#REF!,0),0),0)</f>
        <v>0</v>
      </c>
      <c r="T605" s="22">
        <f>IFERROR(VLOOKUP(C605,#REF!,MATCH("xAG",#REF!,0),0),0)</f>
        <v>0</v>
      </c>
      <c r="U605" s="22">
        <f>IFERROR(VLOOKUP(D605,#REF!,MATCH("xAG",#REF!,0),0),0)</f>
        <v>0</v>
      </c>
      <c r="V605" s="92">
        <f>IFERROR(VLOOKUP($E605,OLD!$Q$1:$DZ$1000,MATCH("expected_assists",OLD!$Q$1:$DZ$1,0),0),0)</f>
        <v>0</v>
      </c>
      <c r="W605" s="93">
        <f>IFERROR(VLOOKUP($E605,OLD!$Q$1:$DZ$1000,MATCH("total_points",OLD!$Q$1:$DZ$1,0),0),0)</f>
        <v>2</v>
      </c>
      <c r="X605" s="27">
        <f>IFERROR(VLOOKUP(E605,OLD!$Q$1:$BZ$1000,MATCH("defensive_contribution",OLD!$Q$1:$BZ$1,0),0),"")</f>
        <v>3</v>
      </c>
      <c r="Z605" s="26" t="str">
        <f>API!O605&amp;" "&amp;API!Y605</f>
        <v xml:space="preserve"> </v>
      </c>
      <c r="AA605" s="26">
        <f>API!AF605</f>
        <v>0</v>
      </c>
    </row>
    <row r="606" spans="1:27">
      <c r="A606" s="22" t="str">
        <f>IF([1]FINAL!A606=0,"",[1]FINAL!A606)</f>
        <v/>
      </c>
      <c r="B606" s="22" t="str">
        <f>IF([1]FINAL!C606=0,"",[1]FINAL!C606)</f>
        <v/>
      </c>
      <c r="C606" s="22" t="str">
        <f>IF([1]FINAL!E606=0,"",[1]FINAL!E606)</f>
        <v/>
      </c>
      <c r="D606" s="22" t="str">
        <f>IF([1]FINAL!G606=0,"",[1]FINAL!G606)</f>
        <v/>
      </c>
      <c r="E606" s="85">
        <f>[1]FINAL!$AO606</f>
        <v>0</v>
      </c>
      <c r="F606" s="26" t="str">
        <f>[1]FINAL!$V606</f>
        <v>A</v>
      </c>
      <c r="G606" s="27" t="str">
        <f>IFERROR(VLOOKUP($F606,Table2!$B$1:$C$21,MATCH("MP",Table2!$B$1:$C$1,0),0),"")</f>
        <v/>
      </c>
      <c r="H606" s="23">
        <f>IFERROR(VLOOKUP(A606,PlayingTime!$B$1:$T$1001,MATCH("Min",PlayingTime!$B$2:$T$2,0),0),0)</f>
        <v>0</v>
      </c>
      <c r="I606" s="23">
        <f>IFERROR(VLOOKUP(B606,PlayingTime!$B$1:$T$1001,MATCH("Min",PlayingTime!$B$2:$T$2,0),0),0)</f>
        <v>0</v>
      </c>
      <c r="J606" s="23">
        <f>IFERROR(VLOOKUP(C606,PlayingTime!$B$1:$T$1001,MATCH("Min",PlayingTime!$B$2:$T$2,0),0),0)</f>
        <v>0</v>
      </c>
      <c r="K606" s="23">
        <f>IFERROR(VLOOKUP(D606,PlayingTime!$B$1:$T$1001,MATCH("Min",PlayingTime!$B$2:$T$2,0),0),0)</f>
        <v>0</v>
      </c>
      <c r="L606" s="93">
        <f>IFERROR(VLOOKUP($E606,OLD!$Q$1:$DZ$1000,MATCH("minutes",OLD!$Q$1:$DZ$1,0),0),0)</f>
        <v>8</v>
      </c>
      <c r="M606" s="22">
        <f>IFERROR(VLOOKUP(A606,#REF!,MATCH("xG",#REF!,0),0),0)</f>
        <v>0</v>
      </c>
      <c r="N606" s="22">
        <f>IFERROR(VLOOKUP(B606,#REF!,MATCH("xG",#REF!,0),0),0)</f>
        <v>0</v>
      </c>
      <c r="O606" s="22">
        <f>IFERROR(VLOOKUP(C606,#REF!,MATCH("xG",#REF!,0),0),0)</f>
        <v>0</v>
      </c>
      <c r="P606" s="22">
        <f>IFERROR(VLOOKUP(D606,#REF!,MATCH("xG",#REF!,0),0),0)</f>
        <v>0</v>
      </c>
      <c r="Q606" s="92">
        <f>IFERROR(VLOOKUP($E606,OLD!$Q$1:$DZ$1000,MATCH("expected_goals",OLD!$Q$1:$DZ$1,0),0),0)</f>
        <v>0</v>
      </c>
      <c r="R606" s="22">
        <f>IFERROR(VLOOKUP(A606,#REF!,MATCH("xAG",#REF!,0),0),0)</f>
        <v>0</v>
      </c>
      <c r="S606" s="22">
        <f>IFERROR(VLOOKUP(B606,#REF!,MATCH("xAG",#REF!,0),0),0)</f>
        <v>0</v>
      </c>
      <c r="T606" s="22">
        <f>IFERROR(VLOOKUP(C606,#REF!,MATCH("xAG",#REF!,0),0),0)</f>
        <v>0</v>
      </c>
      <c r="U606" s="22">
        <f>IFERROR(VLOOKUP(D606,#REF!,MATCH("xAG",#REF!,0),0),0)</f>
        <v>0</v>
      </c>
      <c r="V606" s="92">
        <f>IFERROR(VLOOKUP($E606,OLD!$Q$1:$DZ$1000,MATCH("expected_assists",OLD!$Q$1:$DZ$1,0),0),0)</f>
        <v>0</v>
      </c>
      <c r="W606" s="93">
        <f>IFERROR(VLOOKUP($E606,OLD!$Q$1:$DZ$1000,MATCH("total_points",OLD!$Q$1:$DZ$1,0),0),0)</f>
        <v>2</v>
      </c>
      <c r="X606" s="27">
        <f>IFERROR(VLOOKUP(E606,OLD!$Q$1:$BZ$1000,MATCH("defensive_contribution",OLD!$Q$1:$BZ$1,0),0),"")</f>
        <v>3</v>
      </c>
      <c r="Z606" s="26" t="str">
        <f>API!O606&amp;" "&amp;API!Y606</f>
        <v xml:space="preserve"> </v>
      </c>
      <c r="AA606" s="26">
        <f>API!AF606</f>
        <v>0</v>
      </c>
    </row>
    <row r="607" spans="1:27">
      <c r="A607" s="22" t="str">
        <f>IF([1]FINAL!A607=0,"",[1]FINAL!A607)</f>
        <v/>
      </c>
      <c r="B607" s="22" t="str">
        <f>IF([1]FINAL!C607=0,"",[1]FINAL!C607)</f>
        <v/>
      </c>
      <c r="C607" s="22" t="str">
        <f>IF([1]FINAL!E607=0,"",[1]FINAL!E607)</f>
        <v/>
      </c>
      <c r="D607" s="22" t="str">
        <f>IF([1]FINAL!G607=0,"",[1]FINAL!G607)</f>
        <v/>
      </c>
      <c r="E607" s="85">
        <f>[1]FINAL!$AO607</f>
        <v>0</v>
      </c>
      <c r="F607" s="26" t="str">
        <f>[1]FINAL!$V607</f>
        <v>A</v>
      </c>
      <c r="G607" s="27" t="str">
        <f>IFERROR(VLOOKUP($F607,Table2!$B$1:$C$21,MATCH("MP",Table2!$B$1:$C$1,0),0),"")</f>
        <v/>
      </c>
      <c r="H607" s="23">
        <f>IFERROR(VLOOKUP(A607,PlayingTime!$B$1:$T$1001,MATCH("Min",PlayingTime!$B$2:$T$2,0),0),0)</f>
        <v>0</v>
      </c>
      <c r="I607" s="23">
        <f>IFERROR(VLOOKUP(B607,PlayingTime!$B$1:$T$1001,MATCH("Min",PlayingTime!$B$2:$T$2,0),0),0)</f>
        <v>0</v>
      </c>
      <c r="J607" s="23">
        <f>IFERROR(VLOOKUP(C607,PlayingTime!$B$1:$T$1001,MATCH("Min",PlayingTime!$B$2:$T$2,0),0),0)</f>
        <v>0</v>
      </c>
      <c r="K607" s="23">
        <f>IFERROR(VLOOKUP(D607,PlayingTime!$B$1:$T$1001,MATCH("Min",PlayingTime!$B$2:$T$2,0),0),0)</f>
        <v>0</v>
      </c>
      <c r="L607" s="93">
        <f>IFERROR(VLOOKUP($E607,OLD!$Q$1:$DZ$1000,MATCH("minutes",OLD!$Q$1:$DZ$1,0),0),0)</f>
        <v>8</v>
      </c>
      <c r="M607" s="22">
        <f>IFERROR(VLOOKUP(A607,#REF!,MATCH("xG",#REF!,0),0),0)</f>
        <v>0</v>
      </c>
      <c r="N607" s="22">
        <f>IFERROR(VLOOKUP(B607,#REF!,MATCH("xG",#REF!,0),0),0)</f>
        <v>0</v>
      </c>
      <c r="O607" s="22">
        <f>IFERROR(VLOOKUP(C607,#REF!,MATCH("xG",#REF!,0),0),0)</f>
        <v>0</v>
      </c>
      <c r="P607" s="22">
        <f>IFERROR(VLOOKUP(D607,#REF!,MATCH("xG",#REF!,0),0),0)</f>
        <v>0</v>
      </c>
      <c r="Q607" s="92">
        <f>IFERROR(VLOOKUP($E607,OLD!$Q$1:$DZ$1000,MATCH("expected_goals",OLD!$Q$1:$DZ$1,0),0),0)</f>
        <v>0</v>
      </c>
      <c r="R607" s="22">
        <f>IFERROR(VLOOKUP(A607,#REF!,MATCH("xAG",#REF!,0),0),0)</f>
        <v>0</v>
      </c>
      <c r="S607" s="22">
        <f>IFERROR(VLOOKUP(B607,#REF!,MATCH("xAG",#REF!,0),0),0)</f>
        <v>0</v>
      </c>
      <c r="T607" s="22">
        <f>IFERROR(VLOOKUP(C607,#REF!,MATCH("xAG",#REF!,0),0),0)</f>
        <v>0</v>
      </c>
      <c r="U607" s="22">
        <f>IFERROR(VLOOKUP(D607,#REF!,MATCH("xAG",#REF!,0),0),0)</f>
        <v>0</v>
      </c>
      <c r="V607" s="92">
        <f>IFERROR(VLOOKUP($E607,OLD!$Q$1:$DZ$1000,MATCH("expected_assists",OLD!$Q$1:$DZ$1,0),0),0)</f>
        <v>0</v>
      </c>
      <c r="W607" s="93">
        <f>IFERROR(VLOOKUP($E607,OLD!$Q$1:$DZ$1000,MATCH("total_points",OLD!$Q$1:$DZ$1,0),0),0)</f>
        <v>2</v>
      </c>
      <c r="X607" s="27">
        <f>IFERROR(VLOOKUP(E607,OLD!$Q$1:$BZ$1000,MATCH("defensive_contribution",OLD!$Q$1:$BZ$1,0),0),"")</f>
        <v>3</v>
      </c>
      <c r="Z607" s="26" t="str">
        <f>API!O607&amp;" "&amp;API!Y607</f>
        <v xml:space="preserve"> </v>
      </c>
      <c r="AA607" s="26">
        <f>API!AF607</f>
        <v>0</v>
      </c>
    </row>
    <row r="608" spans="1:27">
      <c r="A608" s="22" t="str">
        <f>IF([1]FINAL!A608=0,"",[1]FINAL!A608)</f>
        <v/>
      </c>
      <c r="B608" s="22" t="str">
        <f>IF([1]FINAL!C608=0,"",[1]FINAL!C608)</f>
        <v/>
      </c>
      <c r="C608" s="22" t="str">
        <f>IF([1]FINAL!E608=0,"",[1]FINAL!E608)</f>
        <v/>
      </c>
      <c r="D608" s="22" t="str">
        <f>IF([1]FINAL!G608=0,"",[1]FINAL!G608)</f>
        <v/>
      </c>
      <c r="E608" s="85">
        <f>[1]FINAL!$AO608</f>
        <v>0</v>
      </c>
      <c r="F608" s="26" t="str">
        <f>[1]FINAL!$V608</f>
        <v>A</v>
      </c>
      <c r="G608" s="27" t="str">
        <f>IFERROR(VLOOKUP($F608,Table2!$B$1:$C$21,MATCH("MP",Table2!$B$1:$C$1,0),0),"")</f>
        <v/>
      </c>
      <c r="H608" s="23">
        <f>IFERROR(VLOOKUP(A608,PlayingTime!$B$1:$T$1001,MATCH("Min",PlayingTime!$B$2:$T$2,0),0),0)</f>
        <v>0</v>
      </c>
      <c r="I608" s="23">
        <f>IFERROR(VLOOKUP(B608,PlayingTime!$B$1:$T$1001,MATCH("Min",PlayingTime!$B$2:$T$2,0),0),0)</f>
        <v>0</v>
      </c>
      <c r="J608" s="23">
        <f>IFERROR(VLOOKUP(C608,PlayingTime!$B$1:$T$1001,MATCH("Min",PlayingTime!$B$2:$T$2,0),0),0)</f>
        <v>0</v>
      </c>
      <c r="K608" s="23">
        <f>IFERROR(VLOOKUP(D608,PlayingTime!$B$1:$T$1001,MATCH("Min",PlayingTime!$B$2:$T$2,0),0),0)</f>
        <v>0</v>
      </c>
      <c r="L608" s="93">
        <f>IFERROR(VLOOKUP($E608,OLD!$Q$1:$DZ$1000,MATCH("minutes",OLD!$Q$1:$DZ$1,0),0),0)</f>
        <v>8</v>
      </c>
      <c r="M608" s="22">
        <f>IFERROR(VLOOKUP(A608,#REF!,MATCH("xG",#REF!,0),0),0)</f>
        <v>0</v>
      </c>
      <c r="N608" s="22">
        <f>IFERROR(VLOOKUP(B608,#REF!,MATCH("xG",#REF!,0),0),0)</f>
        <v>0</v>
      </c>
      <c r="O608" s="22">
        <f>IFERROR(VLOOKUP(C608,#REF!,MATCH("xG",#REF!,0),0),0)</f>
        <v>0</v>
      </c>
      <c r="P608" s="22">
        <f>IFERROR(VLOOKUP(D608,#REF!,MATCH("xG",#REF!,0),0),0)</f>
        <v>0</v>
      </c>
      <c r="Q608" s="92">
        <f>IFERROR(VLOOKUP($E608,OLD!$Q$1:$DZ$1000,MATCH("expected_goals",OLD!$Q$1:$DZ$1,0),0),0)</f>
        <v>0</v>
      </c>
      <c r="R608" s="22">
        <f>IFERROR(VLOOKUP(A608,#REF!,MATCH("xAG",#REF!,0),0),0)</f>
        <v>0</v>
      </c>
      <c r="S608" s="22">
        <f>IFERROR(VLOOKUP(B608,#REF!,MATCH("xAG",#REF!,0),0),0)</f>
        <v>0</v>
      </c>
      <c r="T608" s="22">
        <f>IFERROR(VLOOKUP(C608,#REF!,MATCH("xAG",#REF!,0),0),0)</f>
        <v>0</v>
      </c>
      <c r="U608" s="22">
        <f>IFERROR(VLOOKUP(D608,#REF!,MATCH("xAG",#REF!,0),0),0)</f>
        <v>0</v>
      </c>
      <c r="V608" s="92">
        <f>IFERROR(VLOOKUP($E608,OLD!$Q$1:$DZ$1000,MATCH("expected_assists",OLD!$Q$1:$DZ$1,0),0),0)</f>
        <v>0</v>
      </c>
      <c r="W608" s="93">
        <f>IFERROR(VLOOKUP($E608,OLD!$Q$1:$DZ$1000,MATCH("total_points",OLD!$Q$1:$DZ$1,0),0),0)</f>
        <v>2</v>
      </c>
      <c r="X608" s="27">
        <f>IFERROR(VLOOKUP(E608,OLD!$Q$1:$BZ$1000,MATCH("defensive_contribution",OLD!$Q$1:$BZ$1,0),0),"")</f>
        <v>3</v>
      </c>
      <c r="Z608" s="26" t="str">
        <f>API!O608&amp;" "&amp;API!Y608</f>
        <v xml:space="preserve"> </v>
      </c>
      <c r="AA608" s="26">
        <f>API!AF608</f>
        <v>0</v>
      </c>
    </row>
    <row r="609" spans="1:27">
      <c r="A609" s="22" t="str">
        <f>IF([1]FINAL!A609=0,"",[1]FINAL!A609)</f>
        <v/>
      </c>
      <c r="B609" s="22" t="str">
        <f>IF([1]FINAL!C609=0,"",[1]FINAL!C609)</f>
        <v/>
      </c>
      <c r="C609" s="22" t="str">
        <f>IF([1]FINAL!E609=0,"",[1]FINAL!E609)</f>
        <v/>
      </c>
      <c r="D609" s="22" t="str">
        <f>IF([1]FINAL!G609=0,"",[1]FINAL!G609)</f>
        <v/>
      </c>
      <c r="E609" s="85">
        <f>[1]FINAL!$AO609</f>
        <v>0</v>
      </c>
      <c r="F609" s="26" t="str">
        <f>[1]FINAL!$V609</f>
        <v>A</v>
      </c>
      <c r="G609" s="27" t="str">
        <f>IFERROR(VLOOKUP($F609,Table2!$B$1:$C$21,MATCH("MP",Table2!$B$1:$C$1,0),0),"")</f>
        <v/>
      </c>
      <c r="H609" s="23">
        <f>IFERROR(VLOOKUP(A609,PlayingTime!$B$1:$T$1001,MATCH("Min",PlayingTime!$B$2:$T$2,0),0),0)</f>
        <v>0</v>
      </c>
      <c r="I609" s="23">
        <f>IFERROR(VLOOKUP(B609,PlayingTime!$B$1:$T$1001,MATCH("Min",PlayingTime!$B$2:$T$2,0),0),0)</f>
        <v>0</v>
      </c>
      <c r="J609" s="23">
        <f>IFERROR(VLOOKUP(C609,PlayingTime!$B$1:$T$1001,MATCH("Min",PlayingTime!$B$2:$T$2,0),0),0)</f>
        <v>0</v>
      </c>
      <c r="K609" s="23">
        <f>IFERROR(VLOOKUP(D609,PlayingTime!$B$1:$T$1001,MATCH("Min",PlayingTime!$B$2:$T$2,0),0),0)</f>
        <v>0</v>
      </c>
      <c r="L609" s="93">
        <f>IFERROR(VLOOKUP($E609,OLD!$Q$1:$DZ$1000,MATCH("minutes",OLD!$Q$1:$DZ$1,0),0),0)</f>
        <v>8</v>
      </c>
      <c r="M609" s="22">
        <f>IFERROR(VLOOKUP(A609,#REF!,MATCH("xG",#REF!,0),0),0)</f>
        <v>0</v>
      </c>
      <c r="N609" s="22">
        <f>IFERROR(VLOOKUP(B609,#REF!,MATCH("xG",#REF!,0),0),0)</f>
        <v>0</v>
      </c>
      <c r="O609" s="22">
        <f>IFERROR(VLOOKUP(C609,#REF!,MATCH("xG",#REF!,0),0),0)</f>
        <v>0</v>
      </c>
      <c r="P609" s="22">
        <f>IFERROR(VLOOKUP(D609,#REF!,MATCH("xG",#REF!,0),0),0)</f>
        <v>0</v>
      </c>
      <c r="Q609" s="92">
        <f>IFERROR(VLOOKUP($E609,OLD!$Q$1:$DZ$1000,MATCH("expected_goals",OLD!$Q$1:$DZ$1,0),0),0)</f>
        <v>0</v>
      </c>
      <c r="R609" s="22">
        <f>IFERROR(VLOOKUP(A609,#REF!,MATCH("xAG",#REF!,0),0),0)</f>
        <v>0</v>
      </c>
      <c r="S609" s="22">
        <f>IFERROR(VLOOKUP(B609,#REF!,MATCH("xAG",#REF!,0),0),0)</f>
        <v>0</v>
      </c>
      <c r="T609" s="22">
        <f>IFERROR(VLOOKUP(C609,#REF!,MATCH("xAG",#REF!,0),0),0)</f>
        <v>0</v>
      </c>
      <c r="U609" s="22">
        <f>IFERROR(VLOOKUP(D609,#REF!,MATCH("xAG",#REF!,0),0),0)</f>
        <v>0</v>
      </c>
      <c r="V609" s="92">
        <f>IFERROR(VLOOKUP($E609,OLD!$Q$1:$DZ$1000,MATCH("expected_assists",OLD!$Q$1:$DZ$1,0),0),0)</f>
        <v>0</v>
      </c>
      <c r="W609" s="93">
        <f>IFERROR(VLOOKUP($E609,OLD!$Q$1:$DZ$1000,MATCH("total_points",OLD!$Q$1:$DZ$1,0),0),0)</f>
        <v>2</v>
      </c>
      <c r="X609" s="27">
        <f>IFERROR(VLOOKUP(E609,OLD!$Q$1:$BZ$1000,MATCH("defensive_contribution",OLD!$Q$1:$BZ$1,0),0),"")</f>
        <v>3</v>
      </c>
      <c r="Z609" s="26" t="str">
        <f>API!O609&amp;" "&amp;API!Y609</f>
        <v xml:space="preserve"> </v>
      </c>
      <c r="AA609" s="26">
        <f>API!AF609</f>
        <v>0</v>
      </c>
    </row>
    <row r="610" spans="1:27">
      <c r="A610" s="22" t="str">
        <f>IF([1]FINAL!A610=0,"",[1]FINAL!A610)</f>
        <v/>
      </c>
      <c r="B610" s="22" t="str">
        <f>IF([1]FINAL!C610=0,"",[1]FINAL!C610)</f>
        <v/>
      </c>
      <c r="C610" s="22" t="str">
        <f>IF([1]FINAL!E610=0,"",[1]FINAL!E610)</f>
        <v/>
      </c>
      <c r="D610" s="22" t="str">
        <f>IF([1]FINAL!G610=0,"",[1]FINAL!G610)</f>
        <v/>
      </c>
      <c r="E610" s="85">
        <f>[1]FINAL!$AO610</f>
        <v>0</v>
      </c>
      <c r="F610" s="26" t="str">
        <f>[1]FINAL!$V610</f>
        <v>A</v>
      </c>
      <c r="G610" s="27" t="str">
        <f>IFERROR(VLOOKUP($F610,Table2!$B$1:$C$21,MATCH("MP",Table2!$B$1:$C$1,0),0),"")</f>
        <v/>
      </c>
      <c r="H610" s="23">
        <f>IFERROR(VLOOKUP(A610,PlayingTime!$B$1:$T$1001,MATCH("Min",PlayingTime!$B$2:$T$2,0),0),0)</f>
        <v>0</v>
      </c>
      <c r="I610" s="23">
        <f>IFERROR(VLOOKUP(B610,PlayingTime!$B$1:$T$1001,MATCH("Min",PlayingTime!$B$2:$T$2,0),0),0)</f>
        <v>0</v>
      </c>
      <c r="J610" s="23">
        <f>IFERROR(VLOOKUP(C610,PlayingTime!$B$1:$T$1001,MATCH("Min",PlayingTime!$B$2:$T$2,0),0),0)</f>
        <v>0</v>
      </c>
      <c r="K610" s="23">
        <f>IFERROR(VLOOKUP(D610,PlayingTime!$B$1:$T$1001,MATCH("Min",PlayingTime!$B$2:$T$2,0),0),0)</f>
        <v>0</v>
      </c>
      <c r="L610" s="93">
        <f>IFERROR(VLOOKUP($E610,OLD!$Q$1:$DZ$1000,MATCH("minutes",OLD!$Q$1:$DZ$1,0),0),0)</f>
        <v>8</v>
      </c>
      <c r="M610" s="22">
        <f>IFERROR(VLOOKUP(A610,#REF!,MATCH("xG",#REF!,0),0),0)</f>
        <v>0</v>
      </c>
      <c r="N610" s="22">
        <f>IFERROR(VLOOKUP(B610,#REF!,MATCH("xG",#REF!,0),0),0)</f>
        <v>0</v>
      </c>
      <c r="O610" s="22">
        <f>IFERROR(VLOOKUP(C610,#REF!,MATCH("xG",#REF!,0),0),0)</f>
        <v>0</v>
      </c>
      <c r="P610" s="22">
        <f>IFERROR(VLOOKUP(D610,#REF!,MATCH("xG",#REF!,0),0),0)</f>
        <v>0</v>
      </c>
      <c r="Q610" s="92">
        <f>IFERROR(VLOOKUP($E610,OLD!$Q$1:$DZ$1000,MATCH("expected_goals",OLD!$Q$1:$DZ$1,0),0),0)</f>
        <v>0</v>
      </c>
      <c r="R610" s="22">
        <f>IFERROR(VLOOKUP(A610,#REF!,MATCH("xAG",#REF!,0),0),0)</f>
        <v>0</v>
      </c>
      <c r="S610" s="22">
        <f>IFERROR(VLOOKUP(B610,#REF!,MATCH("xAG",#REF!,0),0),0)</f>
        <v>0</v>
      </c>
      <c r="T610" s="22">
        <f>IFERROR(VLOOKUP(C610,#REF!,MATCH("xAG",#REF!,0),0),0)</f>
        <v>0</v>
      </c>
      <c r="U610" s="22">
        <f>IFERROR(VLOOKUP(D610,#REF!,MATCH("xAG",#REF!,0),0),0)</f>
        <v>0</v>
      </c>
      <c r="V610" s="92">
        <f>IFERROR(VLOOKUP($E610,OLD!$Q$1:$DZ$1000,MATCH("expected_assists",OLD!$Q$1:$DZ$1,0),0),0)</f>
        <v>0</v>
      </c>
      <c r="W610" s="93">
        <f>IFERROR(VLOOKUP($E610,OLD!$Q$1:$DZ$1000,MATCH("total_points",OLD!$Q$1:$DZ$1,0),0),0)</f>
        <v>2</v>
      </c>
      <c r="X610" s="27">
        <f>IFERROR(VLOOKUP(E610,OLD!$Q$1:$BZ$1000,MATCH("defensive_contribution",OLD!$Q$1:$BZ$1,0),0),"")</f>
        <v>3</v>
      </c>
      <c r="Z610" s="26" t="str">
        <f>API!O610&amp;" "&amp;API!Y610</f>
        <v xml:space="preserve"> </v>
      </c>
      <c r="AA610" s="26">
        <f>API!AF610</f>
        <v>0</v>
      </c>
    </row>
    <row r="611" spans="1:27">
      <c r="A611" s="22" t="str">
        <f>IF([1]FINAL!A611=0,"",[1]FINAL!A611)</f>
        <v/>
      </c>
      <c r="B611" s="22" t="str">
        <f>IF([1]FINAL!C611=0,"",[1]FINAL!C611)</f>
        <v/>
      </c>
      <c r="C611" s="22" t="str">
        <f>IF([1]FINAL!E611=0,"",[1]FINAL!E611)</f>
        <v/>
      </c>
      <c r="D611" s="22" t="str">
        <f>IF([1]FINAL!G611=0,"",[1]FINAL!G611)</f>
        <v/>
      </c>
      <c r="E611" s="85">
        <f>[1]FINAL!$AO611</f>
        <v>0</v>
      </c>
      <c r="F611" s="26" t="str">
        <f>[1]FINAL!$V611</f>
        <v>A</v>
      </c>
      <c r="G611" s="27" t="str">
        <f>IFERROR(VLOOKUP($F611,Table2!$B$1:$C$21,MATCH("MP",Table2!$B$1:$C$1,0),0),"")</f>
        <v/>
      </c>
      <c r="H611" s="23">
        <f>IFERROR(VLOOKUP(A611,PlayingTime!$B$1:$T$1001,MATCH("Min",PlayingTime!$B$2:$T$2,0),0),0)</f>
        <v>0</v>
      </c>
      <c r="I611" s="23">
        <f>IFERROR(VLOOKUP(B611,PlayingTime!$B$1:$T$1001,MATCH("Min",PlayingTime!$B$2:$T$2,0),0),0)</f>
        <v>0</v>
      </c>
      <c r="J611" s="23">
        <f>IFERROR(VLOOKUP(C611,PlayingTime!$B$1:$T$1001,MATCH("Min",PlayingTime!$B$2:$T$2,0),0),0)</f>
        <v>0</v>
      </c>
      <c r="K611" s="23">
        <f>IFERROR(VLOOKUP(D611,PlayingTime!$B$1:$T$1001,MATCH("Min",PlayingTime!$B$2:$T$2,0),0),0)</f>
        <v>0</v>
      </c>
      <c r="L611" s="93">
        <f>IFERROR(VLOOKUP($E611,OLD!$Q$1:$DZ$1000,MATCH("minutes",OLD!$Q$1:$DZ$1,0),0),0)</f>
        <v>8</v>
      </c>
      <c r="M611" s="22">
        <f>IFERROR(VLOOKUP(A611,#REF!,MATCH("xG",#REF!,0),0),0)</f>
        <v>0</v>
      </c>
      <c r="N611" s="22">
        <f>IFERROR(VLOOKUP(B611,#REF!,MATCH("xG",#REF!,0),0),0)</f>
        <v>0</v>
      </c>
      <c r="O611" s="22">
        <f>IFERROR(VLOOKUP(C611,#REF!,MATCH("xG",#REF!,0),0),0)</f>
        <v>0</v>
      </c>
      <c r="P611" s="22">
        <f>IFERROR(VLOOKUP(D611,#REF!,MATCH("xG",#REF!,0),0),0)</f>
        <v>0</v>
      </c>
      <c r="Q611" s="92">
        <f>IFERROR(VLOOKUP($E611,OLD!$Q$1:$DZ$1000,MATCH("expected_goals",OLD!$Q$1:$DZ$1,0),0),0)</f>
        <v>0</v>
      </c>
      <c r="R611" s="22">
        <f>IFERROR(VLOOKUP(A611,#REF!,MATCH("xAG",#REF!,0),0),0)</f>
        <v>0</v>
      </c>
      <c r="S611" s="22">
        <f>IFERROR(VLOOKUP(B611,#REF!,MATCH("xAG",#REF!,0),0),0)</f>
        <v>0</v>
      </c>
      <c r="T611" s="22">
        <f>IFERROR(VLOOKUP(C611,#REF!,MATCH("xAG",#REF!,0),0),0)</f>
        <v>0</v>
      </c>
      <c r="U611" s="22">
        <f>IFERROR(VLOOKUP(D611,#REF!,MATCH("xAG",#REF!,0),0),0)</f>
        <v>0</v>
      </c>
      <c r="V611" s="92">
        <f>IFERROR(VLOOKUP($E611,OLD!$Q$1:$DZ$1000,MATCH("expected_assists",OLD!$Q$1:$DZ$1,0),0),0)</f>
        <v>0</v>
      </c>
      <c r="W611" s="93">
        <f>IFERROR(VLOOKUP($E611,OLD!$Q$1:$DZ$1000,MATCH("total_points",OLD!$Q$1:$DZ$1,0),0),0)</f>
        <v>2</v>
      </c>
      <c r="X611" s="27">
        <f>IFERROR(VLOOKUP(E611,OLD!$Q$1:$BZ$1000,MATCH("defensive_contribution",OLD!$Q$1:$BZ$1,0),0),"")</f>
        <v>3</v>
      </c>
      <c r="Z611" s="26" t="str">
        <f>API!O611&amp;" "&amp;API!Y611</f>
        <v xml:space="preserve"> </v>
      </c>
      <c r="AA611" s="26">
        <f>API!AF611</f>
        <v>0</v>
      </c>
    </row>
    <row r="612" spans="1:27">
      <c r="A612" s="22" t="str">
        <f>IF([1]FINAL!A612=0,"",[1]FINAL!A612)</f>
        <v/>
      </c>
      <c r="B612" s="22" t="str">
        <f>IF([1]FINAL!C612=0,"",[1]FINAL!C612)</f>
        <v/>
      </c>
      <c r="C612" s="22" t="str">
        <f>IF([1]FINAL!E612=0,"",[1]FINAL!E612)</f>
        <v/>
      </c>
      <c r="D612" s="22" t="str">
        <f>IF([1]FINAL!G612=0,"",[1]FINAL!G612)</f>
        <v/>
      </c>
      <c r="E612" s="85">
        <f>[1]FINAL!$AO612</f>
        <v>0</v>
      </c>
      <c r="F612" s="26" t="str">
        <f>[1]FINAL!$V612</f>
        <v>A</v>
      </c>
      <c r="G612" s="27" t="str">
        <f>IFERROR(VLOOKUP($F612,Table2!$B$1:$C$21,MATCH("MP",Table2!$B$1:$C$1,0),0),"")</f>
        <v/>
      </c>
      <c r="H612" s="23">
        <f>IFERROR(VLOOKUP(A612,PlayingTime!$B$1:$T$1001,MATCH("Min",PlayingTime!$B$2:$T$2,0),0),0)</f>
        <v>0</v>
      </c>
      <c r="I612" s="23">
        <f>IFERROR(VLOOKUP(B612,PlayingTime!$B$1:$T$1001,MATCH("Min",PlayingTime!$B$2:$T$2,0),0),0)</f>
        <v>0</v>
      </c>
      <c r="J612" s="23">
        <f>IFERROR(VLOOKUP(C612,PlayingTime!$B$1:$T$1001,MATCH("Min",PlayingTime!$B$2:$T$2,0),0),0)</f>
        <v>0</v>
      </c>
      <c r="K612" s="23">
        <f>IFERROR(VLOOKUP(D612,PlayingTime!$B$1:$T$1001,MATCH("Min",PlayingTime!$B$2:$T$2,0),0),0)</f>
        <v>0</v>
      </c>
      <c r="L612" s="93">
        <f>IFERROR(VLOOKUP($E612,OLD!$Q$1:$DZ$1000,MATCH("minutes",OLD!$Q$1:$DZ$1,0),0),0)</f>
        <v>8</v>
      </c>
      <c r="M612" s="22">
        <f>IFERROR(VLOOKUP(A612,#REF!,MATCH("xG",#REF!,0),0),0)</f>
        <v>0</v>
      </c>
      <c r="N612" s="22">
        <f>IFERROR(VLOOKUP(B612,#REF!,MATCH("xG",#REF!,0),0),0)</f>
        <v>0</v>
      </c>
      <c r="O612" s="22">
        <f>IFERROR(VLOOKUP(C612,#REF!,MATCH("xG",#REF!,0),0),0)</f>
        <v>0</v>
      </c>
      <c r="P612" s="22">
        <f>IFERROR(VLOOKUP(D612,#REF!,MATCH("xG",#REF!,0),0),0)</f>
        <v>0</v>
      </c>
      <c r="Q612" s="92">
        <f>IFERROR(VLOOKUP($E612,OLD!$Q$1:$DZ$1000,MATCH("expected_goals",OLD!$Q$1:$DZ$1,0),0),0)</f>
        <v>0</v>
      </c>
      <c r="R612" s="22">
        <f>IFERROR(VLOOKUP(A612,#REF!,MATCH("xAG",#REF!,0),0),0)</f>
        <v>0</v>
      </c>
      <c r="S612" s="22">
        <f>IFERROR(VLOOKUP(B612,#REF!,MATCH("xAG",#REF!,0),0),0)</f>
        <v>0</v>
      </c>
      <c r="T612" s="22">
        <f>IFERROR(VLOOKUP(C612,#REF!,MATCH("xAG",#REF!,0),0),0)</f>
        <v>0</v>
      </c>
      <c r="U612" s="22">
        <f>IFERROR(VLOOKUP(D612,#REF!,MATCH("xAG",#REF!,0),0),0)</f>
        <v>0</v>
      </c>
      <c r="V612" s="92">
        <f>IFERROR(VLOOKUP($E612,OLD!$Q$1:$DZ$1000,MATCH("expected_assists",OLD!$Q$1:$DZ$1,0),0),0)</f>
        <v>0</v>
      </c>
      <c r="W612" s="93">
        <f>IFERROR(VLOOKUP($E612,OLD!$Q$1:$DZ$1000,MATCH("total_points",OLD!$Q$1:$DZ$1,0),0),0)</f>
        <v>2</v>
      </c>
      <c r="X612" s="27">
        <f>IFERROR(VLOOKUP(E612,OLD!$Q$1:$BZ$1000,MATCH("defensive_contribution",OLD!$Q$1:$BZ$1,0),0),"")</f>
        <v>3</v>
      </c>
      <c r="Z612" s="26" t="str">
        <f>API!O612&amp;" "&amp;API!Y612</f>
        <v xml:space="preserve"> </v>
      </c>
      <c r="AA612" s="26">
        <f>API!AF612</f>
        <v>0</v>
      </c>
    </row>
    <row r="613" spans="1:27">
      <c r="A613" s="22" t="str">
        <f>IF([1]FINAL!A613=0,"",[1]FINAL!A613)</f>
        <v/>
      </c>
      <c r="B613" s="22" t="str">
        <f>IF([1]FINAL!C613=0,"",[1]FINAL!C613)</f>
        <v/>
      </c>
      <c r="C613" s="22" t="str">
        <f>IF([1]FINAL!E613=0,"",[1]FINAL!E613)</f>
        <v/>
      </c>
      <c r="D613" s="22" t="str">
        <f>IF([1]FINAL!G613=0,"",[1]FINAL!G613)</f>
        <v/>
      </c>
      <c r="E613" s="85">
        <f>[1]FINAL!$AO613</f>
        <v>0</v>
      </c>
      <c r="F613" s="26" t="str">
        <f>[1]FINAL!$V613</f>
        <v>A</v>
      </c>
      <c r="G613" s="27" t="str">
        <f>IFERROR(VLOOKUP($F613,Table2!$B$1:$C$21,MATCH("MP",Table2!$B$1:$C$1,0),0),"")</f>
        <v/>
      </c>
      <c r="H613" s="23">
        <f>IFERROR(VLOOKUP(A613,PlayingTime!$B$1:$T$1001,MATCH("Min",PlayingTime!$B$2:$T$2,0),0),0)</f>
        <v>0</v>
      </c>
      <c r="I613" s="23">
        <f>IFERROR(VLOOKUP(B613,PlayingTime!$B$1:$T$1001,MATCH("Min",PlayingTime!$B$2:$T$2,0),0),0)</f>
        <v>0</v>
      </c>
      <c r="J613" s="23">
        <f>IFERROR(VLOOKUP(C613,PlayingTime!$B$1:$T$1001,MATCH("Min",PlayingTime!$B$2:$T$2,0),0),0)</f>
        <v>0</v>
      </c>
      <c r="K613" s="23">
        <f>IFERROR(VLOOKUP(D613,PlayingTime!$B$1:$T$1001,MATCH("Min",PlayingTime!$B$2:$T$2,0),0),0)</f>
        <v>0</v>
      </c>
      <c r="L613" s="93">
        <f>IFERROR(VLOOKUP($E613,OLD!$Q$1:$DZ$1000,MATCH("minutes",OLD!$Q$1:$DZ$1,0),0),0)</f>
        <v>8</v>
      </c>
      <c r="M613" s="22">
        <f>IFERROR(VLOOKUP(A613,#REF!,MATCH("xG",#REF!,0),0),0)</f>
        <v>0</v>
      </c>
      <c r="N613" s="22">
        <f>IFERROR(VLOOKUP(B613,#REF!,MATCH("xG",#REF!,0),0),0)</f>
        <v>0</v>
      </c>
      <c r="O613" s="22">
        <f>IFERROR(VLOOKUP(C613,#REF!,MATCH("xG",#REF!,0),0),0)</f>
        <v>0</v>
      </c>
      <c r="P613" s="22">
        <f>IFERROR(VLOOKUP(D613,#REF!,MATCH("xG",#REF!,0),0),0)</f>
        <v>0</v>
      </c>
      <c r="Q613" s="92">
        <f>IFERROR(VLOOKUP($E613,OLD!$Q$1:$DZ$1000,MATCH("expected_goals",OLD!$Q$1:$DZ$1,0),0),0)</f>
        <v>0</v>
      </c>
      <c r="R613" s="22">
        <f>IFERROR(VLOOKUP(A613,#REF!,MATCH("xAG",#REF!,0),0),0)</f>
        <v>0</v>
      </c>
      <c r="S613" s="22">
        <f>IFERROR(VLOOKUP(B613,#REF!,MATCH("xAG",#REF!,0),0),0)</f>
        <v>0</v>
      </c>
      <c r="T613" s="22">
        <f>IFERROR(VLOOKUP(C613,#REF!,MATCH("xAG",#REF!,0),0),0)</f>
        <v>0</v>
      </c>
      <c r="U613" s="22">
        <f>IFERROR(VLOOKUP(D613,#REF!,MATCH("xAG",#REF!,0),0),0)</f>
        <v>0</v>
      </c>
      <c r="V613" s="92">
        <f>IFERROR(VLOOKUP($E613,OLD!$Q$1:$DZ$1000,MATCH("expected_assists",OLD!$Q$1:$DZ$1,0),0),0)</f>
        <v>0</v>
      </c>
      <c r="W613" s="93">
        <f>IFERROR(VLOOKUP($E613,OLD!$Q$1:$DZ$1000,MATCH("total_points",OLD!$Q$1:$DZ$1,0),0),0)</f>
        <v>2</v>
      </c>
      <c r="X613" s="27">
        <f>IFERROR(VLOOKUP(E613,OLD!$Q$1:$BZ$1000,MATCH("defensive_contribution",OLD!$Q$1:$BZ$1,0),0),"")</f>
        <v>3</v>
      </c>
      <c r="Z613" s="26" t="str">
        <f>API!O613&amp;" "&amp;API!Y613</f>
        <v xml:space="preserve"> </v>
      </c>
      <c r="AA613" s="26">
        <f>API!AF613</f>
        <v>0</v>
      </c>
    </row>
    <row r="614" spans="1:27">
      <c r="A614" s="22" t="str">
        <f>IF([1]FINAL!A614=0,"",[1]FINAL!A614)</f>
        <v/>
      </c>
      <c r="B614" s="22" t="str">
        <f>IF([1]FINAL!C614=0,"",[1]FINAL!C614)</f>
        <v/>
      </c>
      <c r="C614" s="22" t="str">
        <f>IF([1]FINAL!E614=0,"",[1]FINAL!E614)</f>
        <v/>
      </c>
      <c r="D614" s="22" t="str">
        <f>IF([1]FINAL!G614=0,"",[1]FINAL!G614)</f>
        <v/>
      </c>
      <c r="E614" s="85">
        <f>[1]FINAL!$AO614</f>
        <v>0</v>
      </c>
      <c r="F614" s="26" t="str">
        <f>[1]FINAL!$V614</f>
        <v>A</v>
      </c>
      <c r="G614" s="27" t="str">
        <f>IFERROR(VLOOKUP($F614,Table2!$B$1:$C$21,MATCH("MP",Table2!$B$1:$C$1,0),0),"")</f>
        <v/>
      </c>
      <c r="H614" s="23">
        <f>IFERROR(VLOOKUP(A614,PlayingTime!$B$1:$T$1001,MATCH("Min",PlayingTime!$B$2:$T$2,0),0),0)</f>
        <v>0</v>
      </c>
      <c r="I614" s="23">
        <f>IFERROR(VLOOKUP(B614,PlayingTime!$B$1:$T$1001,MATCH("Min",PlayingTime!$B$2:$T$2,0),0),0)</f>
        <v>0</v>
      </c>
      <c r="J614" s="23">
        <f>IFERROR(VLOOKUP(C614,PlayingTime!$B$1:$T$1001,MATCH("Min",PlayingTime!$B$2:$T$2,0),0),0)</f>
        <v>0</v>
      </c>
      <c r="K614" s="23">
        <f>IFERROR(VLOOKUP(D614,PlayingTime!$B$1:$T$1001,MATCH("Min",PlayingTime!$B$2:$T$2,0),0),0)</f>
        <v>0</v>
      </c>
      <c r="L614" s="93">
        <f>IFERROR(VLOOKUP($E614,OLD!$Q$1:$DZ$1000,MATCH("minutes",OLD!$Q$1:$DZ$1,0),0),0)</f>
        <v>8</v>
      </c>
      <c r="M614" s="22">
        <f>IFERROR(VLOOKUP(A614,#REF!,MATCH("xG",#REF!,0),0),0)</f>
        <v>0</v>
      </c>
      <c r="N614" s="22">
        <f>IFERROR(VLOOKUP(B614,#REF!,MATCH("xG",#REF!,0),0),0)</f>
        <v>0</v>
      </c>
      <c r="O614" s="22">
        <f>IFERROR(VLOOKUP(C614,#REF!,MATCH("xG",#REF!,0),0),0)</f>
        <v>0</v>
      </c>
      <c r="P614" s="22">
        <f>IFERROR(VLOOKUP(D614,#REF!,MATCH("xG",#REF!,0),0),0)</f>
        <v>0</v>
      </c>
      <c r="Q614" s="92">
        <f>IFERROR(VLOOKUP($E614,OLD!$Q$1:$DZ$1000,MATCH("expected_goals",OLD!$Q$1:$DZ$1,0),0),0)</f>
        <v>0</v>
      </c>
      <c r="R614" s="22">
        <f>IFERROR(VLOOKUP(A614,#REF!,MATCH("xAG",#REF!,0),0),0)</f>
        <v>0</v>
      </c>
      <c r="S614" s="22">
        <f>IFERROR(VLOOKUP(B614,#REF!,MATCH("xAG",#REF!,0),0),0)</f>
        <v>0</v>
      </c>
      <c r="T614" s="22">
        <f>IFERROR(VLOOKUP(C614,#REF!,MATCH("xAG",#REF!,0),0),0)</f>
        <v>0</v>
      </c>
      <c r="U614" s="22">
        <f>IFERROR(VLOOKUP(D614,#REF!,MATCH("xAG",#REF!,0),0),0)</f>
        <v>0</v>
      </c>
      <c r="V614" s="92">
        <f>IFERROR(VLOOKUP($E614,OLD!$Q$1:$DZ$1000,MATCH("expected_assists",OLD!$Q$1:$DZ$1,0),0),0)</f>
        <v>0</v>
      </c>
      <c r="W614" s="93">
        <f>IFERROR(VLOOKUP($E614,OLD!$Q$1:$DZ$1000,MATCH("total_points",OLD!$Q$1:$DZ$1,0),0),0)</f>
        <v>2</v>
      </c>
      <c r="X614" s="27">
        <f>IFERROR(VLOOKUP(E614,OLD!$Q$1:$BZ$1000,MATCH("defensive_contribution",OLD!$Q$1:$BZ$1,0),0),"")</f>
        <v>3</v>
      </c>
      <c r="Z614" s="26" t="str">
        <f>API!O614&amp;" "&amp;API!Y614</f>
        <v xml:space="preserve"> </v>
      </c>
      <c r="AA614" s="26">
        <f>API!AF614</f>
        <v>0</v>
      </c>
    </row>
    <row r="615" spans="1:27">
      <c r="A615" s="22" t="str">
        <f>IF([1]FINAL!A615=0,"",[1]FINAL!A615)</f>
        <v/>
      </c>
      <c r="B615" s="22" t="str">
        <f>IF([1]FINAL!C615=0,"",[1]FINAL!C615)</f>
        <v/>
      </c>
      <c r="C615" s="22" t="str">
        <f>IF([1]FINAL!E615=0,"",[1]FINAL!E615)</f>
        <v/>
      </c>
      <c r="D615" s="22" t="str">
        <f>IF([1]FINAL!G615=0,"",[1]FINAL!G615)</f>
        <v/>
      </c>
      <c r="E615" s="85">
        <f>[1]FINAL!$AO615</f>
        <v>0</v>
      </c>
      <c r="F615" s="26" t="str">
        <f>[1]FINAL!$V615</f>
        <v>A</v>
      </c>
      <c r="G615" s="27" t="str">
        <f>IFERROR(VLOOKUP($F615,Table2!$B$1:$C$21,MATCH("MP",Table2!$B$1:$C$1,0),0),"")</f>
        <v/>
      </c>
      <c r="H615" s="23">
        <f>IFERROR(VLOOKUP(A615,PlayingTime!$B$1:$T$1001,MATCH("Min",PlayingTime!$B$2:$T$2,0),0),0)</f>
        <v>0</v>
      </c>
      <c r="I615" s="23">
        <f>IFERROR(VLOOKUP(B615,PlayingTime!$B$1:$T$1001,MATCH("Min",PlayingTime!$B$2:$T$2,0),0),0)</f>
        <v>0</v>
      </c>
      <c r="J615" s="23">
        <f>IFERROR(VLOOKUP(C615,PlayingTime!$B$1:$T$1001,MATCH("Min",PlayingTime!$B$2:$T$2,0),0),0)</f>
        <v>0</v>
      </c>
      <c r="K615" s="23">
        <f>IFERROR(VLOOKUP(D615,PlayingTime!$B$1:$T$1001,MATCH("Min",PlayingTime!$B$2:$T$2,0),0),0)</f>
        <v>0</v>
      </c>
      <c r="L615" s="93">
        <f>IFERROR(VLOOKUP($E615,OLD!$Q$1:$DZ$1000,MATCH("minutes",OLD!$Q$1:$DZ$1,0),0),0)</f>
        <v>8</v>
      </c>
      <c r="M615" s="22">
        <f>IFERROR(VLOOKUP(A615,#REF!,MATCH("xG",#REF!,0),0),0)</f>
        <v>0</v>
      </c>
      <c r="N615" s="22">
        <f>IFERROR(VLOOKUP(B615,#REF!,MATCH("xG",#REF!,0),0),0)</f>
        <v>0</v>
      </c>
      <c r="O615" s="22">
        <f>IFERROR(VLOOKUP(C615,#REF!,MATCH("xG",#REF!,0),0),0)</f>
        <v>0</v>
      </c>
      <c r="P615" s="22">
        <f>IFERROR(VLOOKUP(D615,#REF!,MATCH("xG",#REF!,0),0),0)</f>
        <v>0</v>
      </c>
      <c r="Q615" s="92">
        <f>IFERROR(VLOOKUP($E615,OLD!$Q$1:$DZ$1000,MATCH("expected_goals",OLD!$Q$1:$DZ$1,0),0),0)</f>
        <v>0</v>
      </c>
      <c r="R615" s="22">
        <f>IFERROR(VLOOKUP(A615,#REF!,MATCH("xAG",#REF!,0),0),0)</f>
        <v>0</v>
      </c>
      <c r="S615" s="22">
        <f>IFERROR(VLOOKUP(B615,#REF!,MATCH("xAG",#REF!,0),0),0)</f>
        <v>0</v>
      </c>
      <c r="T615" s="22">
        <f>IFERROR(VLOOKUP(C615,#REF!,MATCH("xAG",#REF!,0),0),0)</f>
        <v>0</v>
      </c>
      <c r="U615" s="22">
        <f>IFERROR(VLOOKUP(D615,#REF!,MATCH("xAG",#REF!,0),0),0)</f>
        <v>0</v>
      </c>
      <c r="V615" s="92">
        <f>IFERROR(VLOOKUP($E615,OLD!$Q$1:$DZ$1000,MATCH("expected_assists",OLD!$Q$1:$DZ$1,0),0),0)</f>
        <v>0</v>
      </c>
      <c r="W615" s="93">
        <f>IFERROR(VLOOKUP($E615,OLD!$Q$1:$DZ$1000,MATCH("total_points",OLD!$Q$1:$DZ$1,0),0),0)</f>
        <v>2</v>
      </c>
      <c r="X615" s="27">
        <f>IFERROR(VLOOKUP(E615,OLD!$Q$1:$BZ$1000,MATCH("defensive_contribution",OLD!$Q$1:$BZ$1,0),0),"")</f>
        <v>3</v>
      </c>
      <c r="Z615" s="26" t="str">
        <f>API!O615&amp;" "&amp;API!Y615</f>
        <v xml:space="preserve"> </v>
      </c>
      <c r="AA615" s="26">
        <f>API!AF615</f>
        <v>0</v>
      </c>
    </row>
    <row r="616" spans="1:27">
      <c r="A616" s="22" t="str">
        <f>IF([1]FINAL!A616=0,"",[1]FINAL!A616)</f>
        <v/>
      </c>
      <c r="B616" s="22" t="str">
        <f>IF([1]FINAL!C616=0,"",[1]FINAL!C616)</f>
        <v/>
      </c>
      <c r="C616" s="22" t="str">
        <f>IF([1]FINAL!E616=0,"",[1]FINAL!E616)</f>
        <v/>
      </c>
      <c r="D616" s="22" t="str">
        <f>IF([1]FINAL!G616=0,"",[1]FINAL!G616)</f>
        <v/>
      </c>
      <c r="E616" s="85">
        <f>[1]FINAL!$AO616</f>
        <v>0</v>
      </c>
      <c r="F616" s="26" t="str">
        <f>[1]FINAL!$V616</f>
        <v>A</v>
      </c>
      <c r="G616" s="27" t="str">
        <f>IFERROR(VLOOKUP($F616,Table2!$B$1:$C$21,MATCH("MP",Table2!$B$1:$C$1,0),0),"")</f>
        <v/>
      </c>
      <c r="H616" s="23">
        <f>IFERROR(VLOOKUP(A616,PlayingTime!$B$1:$T$1001,MATCH("Min",PlayingTime!$B$2:$T$2,0),0),0)</f>
        <v>0</v>
      </c>
      <c r="I616" s="23">
        <f>IFERROR(VLOOKUP(B616,PlayingTime!$B$1:$T$1001,MATCH("Min",PlayingTime!$B$2:$T$2,0),0),0)</f>
        <v>0</v>
      </c>
      <c r="J616" s="23">
        <f>IFERROR(VLOOKUP(C616,PlayingTime!$B$1:$T$1001,MATCH("Min",PlayingTime!$B$2:$T$2,0),0),0)</f>
        <v>0</v>
      </c>
      <c r="K616" s="23">
        <f>IFERROR(VLOOKUP(D616,PlayingTime!$B$1:$T$1001,MATCH("Min",PlayingTime!$B$2:$T$2,0),0),0)</f>
        <v>0</v>
      </c>
      <c r="L616" s="93">
        <f>IFERROR(VLOOKUP($E616,OLD!$Q$1:$DZ$1000,MATCH("minutes",OLD!$Q$1:$DZ$1,0),0),0)</f>
        <v>8</v>
      </c>
      <c r="M616" s="22">
        <f>IFERROR(VLOOKUP(A616,#REF!,MATCH("xG",#REF!,0),0),0)</f>
        <v>0</v>
      </c>
      <c r="N616" s="22">
        <f>IFERROR(VLOOKUP(B616,#REF!,MATCH("xG",#REF!,0),0),0)</f>
        <v>0</v>
      </c>
      <c r="O616" s="22">
        <f>IFERROR(VLOOKUP(C616,#REF!,MATCH("xG",#REF!,0),0),0)</f>
        <v>0</v>
      </c>
      <c r="P616" s="22">
        <f>IFERROR(VLOOKUP(D616,#REF!,MATCH("xG",#REF!,0),0),0)</f>
        <v>0</v>
      </c>
      <c r="Q616" s="92">
        <f>IFERROR(VLOOKUP($E616,OLD!$Q$1:$DZ$1000,MATCH("expected_goals",OLD!$Q$1:$DZ$1,0),0),0)</f>
        <v>0</v>
      </c>
      <c r="R616" s="22">
        <f>IFERROR(VLOOKUP(A616,#REF!,MATCH("xAG",#REF!,0),0),0)</f>
        <v>0</v>
      </c>
      <c r="S616" s="22">
        <f>IFERROR(VLOOKUP(B616,#REF!,MATCH("xAG",#REF!,0),0),0)</f>
        <v>0</v>
      </c>
      <c r="T616" s="22">
        <f>IFERROR(VLOOKUP(C616,#REF!,MATCH("xAG",#REF!,0),0),0)</f>
        <v>0</v>
      </c>
      <c r="U616" s="22">
        <f>IFERROR(VLOOKUP(D616,#REF!,MATCH("xAG",#REF!,0),0),0)</f>
        <v>0</v>
      </c>
      <c r="V616" s="92">
        <f>IFERROR(VLOOKUP($E616,OLD!$Q$1:$DZ$1000,MATCH("expected_assists",OLD!$Q$1:$DZ$1,0),0),0)</f>
        <v>0</v>
      </c>
      <c r="W616" s="93">
        <f>IFERROR(VLOOKUP($E616,OLD!$Q$1:$DZ$1000,MATCH("total_points",OLD!$Q$1:$DZ$1,0),0),0)</f>
        <v>2</v>
      </c>
      <c r="X616" s="27">
        <f>IFERROR(VLOOKUP(E616,OLD!$Q$1:$BZ$1000,MATCH("defensive_contribution",OLD!$Q$1:$BZ$1,0),0),"")</f>
        <v>3</v>
      </c>
      <c r="Z616" s="26" t="str">
        <f>API!O616&amp;" "&amp;API!Y616</f>
        <v xml:space="preserve"> </v>
      </c>
      <c r="AA616" s="26">
        <f>API!AF616</f>
        <v>0</v>
      </c>
    </row>
    <row r="617" spans="1:27">
      <c r="A617" s="22" t="str">
        <f>IF([1]FINAL!A617=0,"",[1]FINAL!A617)</f>
        <v/>
      </c>
      <c r="B617" s="22" t="str">
        <f>IF([1]FINAL!C617=0,"",[1]FINAL!C617)</f>
        <v/>
      </c>
      <c r="C617" s="22" t="str">
        <f>IF([1]FINAL!E617=0,"",[1]FINAL!E617)</f>
        <v/>
      </c>
      <c r="D617" s="22" t="str">
        <f>IF([1]FINAL!G617=0,"",[1]FINAL!G617)</f>
        <v/>
      </c>
      <c r="E617" s="85">
        <f>[1]FINAL!$AO617</f>
        <v>0</v>
      </c>
      <c r="F617" s="26" t="str">
        <f>[1]FINAL!$V617</f>
        <v>A</v>
      </c>
      <c r="G617" s="27" t="str">
        <f>IFERROR(VLOOKUP($F617,Table2!$B$1:$C$21,MATCH("MP",Table2!$B$1:$C$1,0),0),"")</f>
        <v/>
      </c>
      <c r="H617" s="23">
        <f>IFERROR(VLOOKUP(A617,PlayingTime!$B$1:$T$1001,MATCH("Min",PlayingTime!$B$2:$T$2,0),0),0)</f>
        <v>0</v>
      </c>
      <c r="I617" s="23">
        <f>IFERROR(VLOOKUP(B617,PlayingTime!$B$1:$T$1001,MATCH("Min",PlayingTime!$B$2:$T$2,0),0),0)</f>
        <v>0</v>
      </c>
      <c r="J617" s="23">
        <f>IFERROR(VLOOKUP(C617,PlayingTime!$B$1:$T$1001,MATCH("Min",PlayingTime!$B$2:$T$2,0),0),0)</f>
        <v>0</v>
      </c>
      <c r="K617" s="23">
        <f>IFERROR(VLOOKUP(D617,PlayingTime!$B$1:$T$1001,MATCH("Min",PlayingTime!$B$2:$T$2,0),0),0)</f>
        <v>0</v>
      </c>
      <c r="L617" s="93">
        <f>IFERROR(VLOOKUP($E617,OLD!$Q$1:$DZ$1000,MATCH("minutes",OLD!$Q$1:$DZ$1,0),0),0)</f>
        <v>8</v>
      </c>
      <c r="M617" s="22">
        <f>IFERROR(VLOOKUP(A617,#REF!,MATCH("xG",#REF!,0),0),0)</f>
        <v>0</v>
      </c>
      <c r="N617" s="22">
        <f>IFERROR(VLOOKUP(B617,#REF!,MATCH("xG",#REF!,0),0),0)</f>
        <v>0</v>
      </c>
      <c r="O617" s="22">
        <f>IFERROR(VLOOKUP(C617,#REF!,MATCH("xG",#REF!,0),0),0)</f>
        <v>0</v>
      </c>
      <c r="P617" s="22">
        <f>IFERROR(VLOOKUP(D617,#REF!,MATCH("xG",#REF!,0),0),0)</f>
        <v>0</v>
      </c>
      <c r="Q617" s="92">
        <f>IFERROR(VLOOKUP($E617,OLD!$Q$1:$DZ$1000,MATCH("expected_goals",OLD!$Q$1:$DZ$1,0),0),0)</f>
        <v>0</v>
      </c>
      <c r="R617" s="22">
        <f>IFERROR(VLOOKUP(A617,#REF!,MATCH("xAG",#REF!,0),0),0)</f>
        <v>0</v>
      </c>
      <c r="S617" s="22">
        <f>IFERROR(VLOOKUP(B617,#REF!,MATCH("xAG",#REF!,0),0),0)</f>
        <v>0</v>
      </c>
      <c r="T617" s="22">
        <f>IFERROR(VLOOKUP(C617,#REF!,MATCH("xAG",#REF!,0),0),0)</f>
        <v>0</v>
      </c>
      <c r="U617" s="22">
        <f>IFERROR(VLOOKUP(D617,#REF!,MATCH("xAG",#REF!,0),0),0)</f>
        <v>0</v>
      </c>
      <c r="V617" s="92">
        <f>IFERROR(VLOOKUP($E617,OLD!$Q$1:$DZ$1000,MATCH("expected_assists",OLD!$Q$1:$DZ$1,0),0),0)</f>
        <v>0</v>
      </c>
      <c r="W617" s="93">
        <f>IFERROR(VLOOKUP($E617,OLD!$Q$1:$DZ$1000,MATCH("total_points",OLD!$Q$1:$DZ$1,0),0),0)</f>
        <v>2</v>
      </c>
      <c r="X617" s="27">
        <f>IFERROR(VLOOKUP(E617,OLD!$Q$1:$BZ$1000,MATCH("defensive_contribution",OLD!$Q$1:$BZ$1,0),0),"")</f>
        <v>3</v>
      </c>
      <c r="Z617" s="26" t="str">
        <f>API!O617&amp;" "&amp;API!Y617</f>
        <v xml:space="preserve"> </v>
      </c>
      <c r="AA617" s="26">
        <f>API!AF617</f>
        <v>0</v>
      </c>
    </row>
    <row r="618" spans="1:27">
      <c r="A618" s="22" t="str">
        <f>IF([1]FINAL!A618=0,"",[1]FINAL!A618)</f>
        <v/>
      </c>
      <c r="B618" s="22" t="str">
        <f>IF([1]FINAL!C618=0,"",[1]FINAL!C618)</f>
        <v/>
      </c>
      <c r="C618" s="22" t="str">
        <f>IF([1]FINAL!E618=0,"",[1]FINAL!E618)</f>
        <v/>
      </c>
      <c r="D618" s="22" t="str">
        <f>IF([1]FINAL!G618=0,"",[1]FINAL!G618)</f>
        <v/>
      </c>
      <c r="E618" s="85">
        <f>[1]FINAL!$AO618</f>
        <v>0</v>
      </c>
      <c r="F618" s="26" t="str">
        <f>[1]FINAL!$V618</f>
        <v>A</v>
      </c>
      <c r="G618" s="27" t="str">
        <f>IFERROR(VLOOKUP($F618,Table2!$B$1:$C$21,MATCH("MP",Table2!$B$1:$C$1,0),0),"")</f>
        <v/>
      </c>
      <c r="H618" s="23">
        <f>IFERROR(VLOOKUP(A618,PlayingTime!$B$1:$T$1001,MATCH("Min",PlayingTime!$B$2:$T$2,0),0),0)</f>
        <v>0</v>
      </c>
      <c r="I618" s="23">
        <f>IFERROR(VLOOKUP(B618,PlayingTime!$B$1:$T$1001,MATCH("Min",PlayingTime!$B$2:$T$2,0),0),0)</f>
        <v>0</v>
      </c>
      <c r="J618" s="23">
        <f>IFERROR(VLOOKUP(C618,PlayingTime!$B$1:$T$1001,MATCH("Min",PlayingTime!$B$2:$T$2,0),0),0)</f>
        <v>0</v>
      </c>
      <c r="K618" s="23">
        <f>IFERROR(VLOOKUP(D618,PlayingTime!$B$1:$T$1001,MATCH("Min",PlayingTime!$B$2:$T$2,0),0),0)</f>
        <v>0</v>
      </c>
      <c r="L618" s="93">
        <f>IFERROR(VLOOKUP($E618,OLD!$Q$1:$DZ$1000,MATCH("minutes",OLD!$Q$1:$DZ$1,0),0),0)</f>
        <v>8</v>
      </c>
      <c r="M618" s="22">
        <f>IFERROR(VLOOKUP(A618,#REF!,MATCH("xG",#REF!,0),0),0)</f>
        <v>0</v>
      </c>
      <c r="N618" s="22">
        <f>IFERROR(VLOOKUP(B618,#REF!,MATCH("xG",#REF!,0),0),0)</f>
        <v>0</v>
      </c>
      <c r="O618" s="22">
        <f>IFERROR(VLOOKUP(C618,#REF!,MATCH("xG",#REF!,0),0),0)</f>
        <v>0</v>
      </c>
      <c r="P618" s="22">
        <f>IFERROR(VLOOKUP(D618,#REF!,MATCH("xG",#REF!,0),0),0)</f>
        <v>0</v>
      </c>
      <c r="Q618" s="92">
        <f>IFERROR(VLOOKUP($E618,OLD!$Q$1:$DZ$1000,MATCH("expected_goals",OLD!$Q$1:$DZ$1,0),0),0)</f>
        <v>0</v>
      </c>
      <c r="R618" s="22">
        <f>IFERROR(VLOOKUP(A618,#REF!,MATCH("xAG",#REF!,0),0),0)</f>
        <v>0</v>
      </c>
      <c r="S618" s="22">
        <f>IFERROR(VLOOKUP(B618,#REF!,MATCH("xAG",#REF!,0),0),0)</f>
        <v>0</v>
      </c>
      <c r="T618" s="22">
        <f>IFERROR(VLOOKUP(C618,#REF!,MATCH("xAG",#REF!,0),0),0)</f>
        <v>0</v>
      </c>
      <c r="U618" s="22">
        <f>IFERROR(VLOOKUP(D618,#REF!,MATCH("xAG",#REF!,0),0),0)</f>
        <v>0</v>
      </c>
      <c r="V618" s="92">
        <f>IFERROR(VLOOKUP($E618,OLD!$Q$1:$DZ$1000,MATCH("expected_assists",OLD!$Q$1:$DZ$1,0),0),0)</f>
        <v>0</v>
      </c>
      <c r="W618" s="93">
        <f>IFERROR(VLOOKUP($E618,OLD!$Q$1:$DZ$1000,MATCH("total_points",OLD!$Q$1:$DZ$1,0),0),0)</f>
        <v>2</v>
      </c>
      <c r="X618" s="27">
        <f>IFERROR(VLOOKUP(E618,OLD!$Q$1:$BZ$1000,MATCH("defensive_contribution",OLD!$Q$1:$BZ$1,0),0),"")</f>
        <v>3</v>
      </c>
      <c r="Z618" s="26" t="str">
        <f>API!O618&amp;" "&amp;API!Y618</f>
        <v xml:space="preserve"> </v>
      </c>
      <c r="AA618" s="26">
        <f>API!AF618</f>
        <v>0</v>
      </c>
    </row>
    <row r="619" spans="1:27">
      <c r="A619" s="22" t="str">
        <f>IF([1]FINAL!A619=0,"",[1]FINAL!A619)</f>
        <v/>
      </c>
      <c r="B619" s="22" t="str">
        <f>IF([1]FINAL!C619=0,"",[1]FINAL!C619)</f>
        <v/>
      </c>
      <c r="C619" s="22" t="str">
        <f>IF([1]FINAL!E619=0,"",[1]FINAL!E619)</f>
        <v/>
      </c>
      <c r="D619" s="22" t="str">
        <f>IF([1]FINAL!G619=0,"",[1]FINAL!G619)</f>
        <v/>
      </c>
      <c r="E619" s="85">
        <f>[1]FINAL!$AO619</f>
        <v>0</v>
      </c>
      <c r="F619" s="26" t="str">
        <f>[1]FINAL!$V619</f>
        <v>A</v>
      </c>
      <c r="G619" s="27" t="str">
        <f>IFERROR(VLOOKUP($F619,Table2!$B$1:$C$21,MATCH("MP",Table2!$B$1:$C$1,0),0),"")</f>
        <v/>
      </c>
      <c r="H619" s="23">
        <f>IFERROR(VLOOKUP(A619,PlayingTime!$B$1:$T$1001,MATCH("Min",PlayingTime!$B$2:$T$2,0),0),0)</f>
        <v>0</v>
      </c>
      <c r="I619" s="23">
        <f>IFERROR(VLOOKUP(B619,PlayingTime!$B$1:$T$1001,MATCH("Min",PlayingTime!$B$2:$T$2,0),0),0)</f>
        <v>0</v>
      </c>
      <c r="J619" s="23">
        <f>IFERROR(VLOOKUP(C619,PlayingTime!$B$1:$T$1001,MATCH("Min",PlayingTime!$B$2:$T$2,0),0),0)</f>
        <v>0</v>
      </c>
      <c r="K619" s="23">
        <f>IFERROR(VLOOKUP(D619,PlayingTime!$B$1:$T$1001,MATCH("Min",PlayingTime!$B$2:$T$2,0),0),0)</f>
        <v>0</v>
      </c>
      <c r="L619" s="93">
        <f>IFERROR(VLOOKUP($E619,OLD!$Q$1:$DZ$1000,MATCH("minutes",OLD!$Q$1:$DZ$1,0),0),0)</f>
        <v>8</v>
      </c>
      <c r="M619" s="22">
        <f>IFERROR(VLOOKUP(A619,#REF!,MATCH("xG",#REF!,0),0),0)</f>
        <v>0</v>
      </c>
      <c r="N619" s="22">
        <f>IFERROR(VLOOKUP(B619,#REF!,MATCH("xG",#REF!,0),0),0)</f>
        <v>0</v>
      </c>
      <c r="O619" s="22">
        <f>IFERROR(VLOOKUP(C619,#REF!,MATCH("xG",#REF!,0),0),0)</f>
        <v>0</v>
      </c>
      <c r="P619" s="22">
        <f>IFERROR(VLOOKUP(D619,#REF!,MATCH("xG",#REF!,0),0),0)</f>
        <v>0</v>
      </c>
      <c r="Q619" s="92">
        <f>IFERROR(VLOOKUP($E619,OLD!$Q$1:$DZ$1000,MATCH("expected_goals",OLD!$Q$1:$DZ$1,0),0),0)</f>
        <v>0</v>
      </c>
      <c r="R619" s="22">
        <f>IFERROR(VLOOKUP(A619,#REF!,MATCH("xAG",#REF!,0),0),0)</f>
        <v>0</v>
      </c>
      <c r="S619" s="22">
        <f>IFERROR(VLOOKUP(B619,#REF!,MATCH("xAG",#REF!,0),0),0)</f>
        <v>0</v>
      </c>
      <c r="T619" s="22">
        <f>IFERROR(VLOOKUP(C619,#REF!,MATCH("xAG",#REF!,0),0),0)</f>
        <v>0</v>
      </c>
      <c r="U619" s="22">
        <f>IFERROR(VLOOKUP(D619,#REF!,MATCH("xAG",#REF!,0),0),0)</f>
        <v>0</v>
      </c>
      <c r="V619" s="92">
        <f>IFERROR(VLOOKUP($E619,OLD!$Q$1:$DZ$1000,MATCH("expected_assists",OLD!$Q$1:$DZ$1,0),0),0)</f>
        <v>0</v>
      </c>
      <c r="W619" s="93">
        <f>IFERROR(VLOOKUP($E619,OLD!$Q$1:$DZ$1000,MATCH("total_points",OLD!$Q$1:$DZ$1,0),0),0)</f>
        <v>2</v>
      </c>
      <c r="X619" s="27">
        <f>IFERROR(VLOOKUP(E619,OLD!$Q$1:$BZ$1000,MATCH("defensive_contribution",OLD!$Q$1:$BZ$1,0),0),"")</f>
        <v>3</v>
      </c>
      <c r="Z619" s="26" t="str">
        <f>API!O619&amp;" "&amp;API!Y619</f>
        <v xml:space="preserve"> </v>
      </c>
      <c r="AA619" s="26">
        <f>API!AF619</f>
        <v>0</v>
      </c>
    </row>
    <row r="620" spans="1:27">
      <c r="A620" s="22" t="str">
        <f>IF([1]FINAL!A620=0,"",[1]FINAL!A620)</f>
        <v/>
      </c>
      <c r="B620" s="22" t="str">
        <f>IF([1]FINAL!C620=0,"",[1]FINAL!C620)</f>
        <v/>
      </c>
      <c r="C620" s="22" t="str">
        <f>IF([1]FINAL!E620=0,"",[1]FINAL!E620)</f>
        <v/>
      </c>
      <c r="D620" s="22" t="str">
        <f>IF([1]FINAL!G620=0,"",[1]FINAL!G620)</f>
        <v/>
      </c>
      <c r="E620" s="85">
        <f>[1]FINAL!$AO620</f>
        <v>0</v>
      </c>
      <c r="F620" s="26" t="str">
        <f>[1]FINAL!$V620</f>
        <v>A</v>
      </c>
      <c r="G620" s="27" t="str">
        <f>IFERROR(VLOOKUP($F620,Table2!$B$1:$C$21,MATCH("MP",Table2!$B$1:$C$1,0),0),"")</f>
        <v/>
      </c>
      <c r="H620" s="23">
        <f>IFERROR(VLOOKUP(A620,PlayingTime!$B$1:$T$1001,MATCH("Min",PlayingTime!$B$2:$T$2,0),0),0)</f>
        <v>0</v>
      </c>
      <c r="I620" s="23">
        <f>IFERROR(VLOOKUP(B620,PlayingTime!$B$1:$T$1001,MATCH("Min",PlayingTime!$B$2:$T$2,0),0),0)</f>
        <v>0</v>
      </c>
      <c r="J620" s="23">
        <f>IFERROR(VLOOKUP(C620,PlayingTime!$B$1:$T$1001,MATCH("Min",PlayingTime!$B$2:$T$2,0),0),0)</f>
        <v>0</v>
      </c>
      <c r="K620" s="23">
        <f>IFERROR(VLOOKUP(D620,PlayingTime!$B$1:$T$1001,MATCH("Min",PlayingTime!$B$2:$T$2,0),0),0)</f>
        <v>0</v>
      </c>
      <c r="L620" s="93">
        <f>IFERROR(VLOOKUP($E620,OLD!$Q$1:$DZ$1000,MATCH("minutes",OLD!$Q$1:$DZ$1,0),0),0)</f>
        <v>8</v>
      </c>
      <c r="M620" s="22">
        <f>IFERROR(VLOOKUP(A620,#REF!,MATCH("xG",#REF!,0),0),0)</f>
        <v>0</v>
      </c>
      <c r="N620" s="22">
        <f>IFERROR(VLOOKUP(B620,#REF!,MATCH("xG",#REF!,0),0),0)</f>
        <v>0</v>
      </c>
      <c r="O620" s="22">
        <f>IFERROR(VLOOKUP(C620,#REF!,MATCH("xG",#REF!,0),0),0)</f>
        <v>0</v>
      </c>
      <c r="P620" s="22">
        <f>IFERROR(VLOOKUP(D620,#REF!,MATCH("xG",#REF!,0),0),0)</f>
        <v>0</v>
      </c>
      <c r="Q620" s="92">
        <f>IFERROR(VLOOKUP($E620,OLD!$Q$1:$DZ$1000,MATCH("expected_goals",OLD!$Q$1:$DZ$1,0),0),0)</f>
        <v>0</v>
      </c>
      <c r="R620" s="22">
        <f>IFERROR(VLOOKUP(A620,#REF!,MATCH("xAG",#REF!,0),0),0)</f>
        <v>0</v>
      </c>
      <c r="S620" s="22">
        <f>IFERROR(VLOOKUP(B620,#REF!,MATCH("xAG",#REF!,0),0),0)</f>
        <v>0</v>
      </c>
      <c r="T620" s="22">
        <f>IFERROR(VLOOKUP(C620,#REF!,MATCH("xAG",#REF!,0),0),0)</f>
        <v>0</v>
      </c>
      <c r="U620" s="22">
        <f>IFERROR(VLOOKUP(D620,#REF!,MATCH("xAG",#REF!,0),0),0)</f>
        <v>0</v>
      </c>
      <c r="V620" s="92">
        <f>IFERROR(VLOOKUP($E620,OLD!$Q$1:$DZ$1000,MATCH("expected_assists",OLD!$Q$1:$DZ$1,0),0),0)</f>
        <v>0</v>
      </c>
      <c r="W620" s="93">
        <f>IFERROR(VLOOKUP($E620,OLD!$Q$1:$DZ$1000,MATCH("total_points",OLD!$Q$1:$DZ$1,0),0),0)</f>
        <v>2</v>
      </c>
      <c r="X620" s="27">
        <f>IFERROR(VLOOKUP(E620,OLD!$Q$1:$BZ$1000,MATCH("defensive_contribution",OLD!$Q$1:$BZ$1,0),0),"")</f>
        <v>3</v>
      </c>
      <c r="Z620" s="26" t="str">
        <f>API!O620&amp;" "&amp;API!Y620</f>
        <v xml:space="preserve"> </v>
      </c>
      <c r="AA620" s="26">
        <f>API!AF620</f>
        <v>0</v>
      </c>
    </row>
    <row r="621" spans="1:27">
      <c r="A621" s="22" t="str">
        <f>IF([1]FINAL!A621=0,"",[1]FINAL!A621)</f>
        <v/>
      </c>
      <c r="B621" s="22" t="str">
        <f>IF([1]FINAL!C621=0,"",[1]FINAL!C621)</f>
        <v/>
      </c>
      <c r="C621" s="22" t="str">
        <f>IF([1]FINAL!E621=0,"",[1]FINAL!E621)</f>
        <v/>
      </c>
      <c r="D621" s="22" t="str">
        <f>IF([1]FINAL!G621=0,"",[1]FINAL!G621)</f>
        <v/>
      </c>
      <c r="E621" s="85">
        <f>[1]FINAL!$AO621</f>
        <v>0</v>
      </c>
      <c r="F621" s="26" t="str">
        <f>[1]FINAL!$V621</f>
        <v>A</v>
      </c>
      <c r="G621" s="27" t="str">
        <f>IFERROR(VLOOKUP($F621,Table2!$B$1:$C$21,MATCH("MP",Table2!$B$1:$C$1,0),0),"")</f>
        <v/>
      </c>
      <c r="H621" s="23">
        <f>IFERROR(VLOOKUP(A621,PlayingTime!$B$1:$T$1001,MATCH("Min",PlayingTime!$B$2:$T$2,0),0),0)</f>
        <v>0</v>
      </c>
      <c r="I621" s="23">
        <f>IFERROR(VLOOKUP(B621,PlayingTime!$B$1:$T$1001,MATCH("Min",PlayingTime!$B$2:$T$2,0),0),0)</f>
        <v>0</v>
      </c>
      <c r="J621" s="23">
        <f>IFERROR(VLOOKUP(C621,PlayingTime!$B$1:$T$1001,MATCH("Min",PlayingTime!$B$2:$T$2,0),0),0)</f>
        <v>0</v>
      </c>
      <c r="K621" s="23">
        <f>IFERROR(VLOOKUP(D621,PlayingTime!$B$1:$T$1001,MATCH("Min",PlayingTime!$B$2:$T$2,0),0),0)</f>
        <v>0</v>
      </c>
      <c r="L621" s="93">
        <f>IFERROR(VLOOKUP($E621,OLD!$Q$1:$DZ$1000,MATCH("minutes",OLD!$Q$1:$DZ$1,0),0),0)</f>
        <v>8</v>
      </c>
      <c r="M621" s="22">
        <f>IFERROR(VLOOKUP(A621,#REF!,MATCH("xG",#REF!,0),0),0)</f>
        <v>0</v>
      </c>
      <c r="N621" s="22">
        <f>IFERROR(VLOOKUP(B621,#REF!,MATCH("xG",#REF!,0),0),0)</f>
        <v>0</v>
      </c>
      <c r="O621" s="22">
        <f>IFERROR(VLOOKUP(C621,#REF!,MATCH("xG",#REF!,0),0),0)</f>
        <v>0</v>
      </c>
      <c r="P621" s="22">
        <f>IFERROR(VLOOKUP(D621,#REF!,MATCH("xG",#REF!,0),0),0)</f>
        <v>0</v>
      </c>
      <c r="Q621" s="92">
        <f>IFERROR(VLOOKUP($E621,OLD!$Q$1:$DZ$1000,MATCH("expected_goals",OLD!$Q$1:$DZ$1,0),0),0)</f>
        <v>0</v>
      </c>
      <c r="R621" s="22">
        <f>IFERROR(VLOOKUP(A621,#REF!,MATCH("xAG",#REF!,0),0),0)</f>
        <v>0</v>
      </c>
      <c r="S621" s="22">
        <f>IFERROR(VLOOKUP(B621,#REF!,MATCH("xAG",#REF!,0),0),0)</f>
        <v>0</v>
      </c>
      <c r="T621" s="22">
        <f>IFERROR(VLOOKUP(C621,#REF!,MATCH("xAG",#REF!,0),0),0)</f>
        <v>0</v>
      </c>
      <c r="U621" s="22">
        <f>IFERROR(VLOOKUP(D621,#REF!,MATCH("xAG",#REF!,0),0),0)</f>
        <v>0</v>
      </c>
      <c r="V621" s="92">
        <f>IFERROR(VLOOKUP($E621,OLD!$Q$1:$DZ$1000,MATCH("expected_assists",OLD!$Q$1:$DZ$1,0),0),0)</f>
        <v>0</v>
      </c>
      <c r="W621" s="93">
        <f>IFERROR(VLOOKUP($E621,OLD!$Q$1:$DZ$1000,MATCH("total_points",OLD!$Q$1:$DZ$1,0),0),0)</f>
        <v>2</v>
      </c>
      <c r="X621" s="27">
        <f>IFERROR(VLOOKUP(E621,OLD!$Q$1:$BZ$1000,MATCH("defensive_contribution",OLD!$Q$1:$BZ$1,0),0),"")</f>
        <v>3</v>
      </c>
      <c r="Z621" s="26" t="str">
        <f>API!O621&amp;" "&amp;API!Y621</f>
        <v xml:space="preserve"> </v>
      </c>
      <c r="AA621" s="26">
        <f>API!AF621</f>
        <v>0</v>
      </c>
    </row>
    <row r="622" spans="1:27">
      <c r="A622" s="22" t="str">
        <f>IF([1]FINAL!A622=0,"",[1]FINAL!A622)</f>
        <v/>
      </c>
      <c r="B622" s="22" t="str">
        <f>IF([1]FINAL!C622=0,"",[1]FINAL!C622)</f>
        <v/>
      </c>
      <c r="C622" s="22" t="str">
        <f>IF([1]FINAL!E622=0,"",[1]FINAL!E622)</f>
        <v/>
      </c>
      <c r="D622" s="22" t="str">
        <f>IF([1]FINAL!G622=0,"",[1]FINAL!G622)</f>
        <v/>
      </c>
      <c r="E622" s="85">
        <f>[1]FINAL!$AO622</f>
        <v>0</v>
      </c>
      <c r="F622" s="26" t="str">
        <f>[1]FINAL!$V622</f>
        <v>A</v>
      </c>
      <c r="G622" s="27" t="str">
        <f>IFERROR(VLOOKUP($F622,Table2!$B$1:$C$21,MATCH("MP",Table2!$B$1:$C$1,0),0),"")</f>
        <v/>
      </c>
      <c r="H622" s="23">
        <f>IFERROR(VLOOKUP(A622,PlayingTime!$B$1:$T$1001,MATCH("Min",PlayingTime!$B$2:$T$2,0),0),0)</f>
        <v>0</v>
      </c>
      <c r="I622" s="23">
        <f>IFERROR(VLOOKUP(B622,PlayingTime!$B$1:$T$1001,MATCH("Min",PlayingTime!$B$2:$T$2,0),0),0)</f>
        <v>0</v>
      </c>
      <c r="J622" s="23">
        <f>IFERROR(VLOOKUP(C622,PlayingTime!$B$1:$T$1001,MATCH("Min",PlayingTime!$B$2:$T$2,0),0),0)</f>
        <v>0</v>
      </c>
      <c r="K622" s="23">
        <f>IFERROR(VLOOKUP(D622,PlayingTime!$B$1:$T$1001,MATCH("Min",PlayingTime!$B$2:$T$2,0),0),0)</f>
        <v>0</v>
      </c>
      <c r="L622" s="93">
        <f>IFERROR(VLOOKUP($E622,OLD!$Q$1:$DZ$1000,MATCH("minutes",OLD!$Q$1:$DZ$1,0),0),0)</f>
        <v>8</v>
      </c>
      <c r="M622" s="22">
        <f>IFERROR(VLOOKUP(A622,#REF!,MATCH("xG",#REF!,0),0),0)</f>
        <v>0</v>
      </c>
      <c r="N622" s="22">
        <f>IFERROR(VLOOKUP(B622,#REF!,MATCH("xG",#REF!,0),0),0)</f>
        <v>0</v>
      </c>
      <c r="O622" s="22">
        <f>IFERROR(VLOOKUP(C622,#REF!,MATCH("xG",#REF!,0),0),0)</f>
        <v>0</v>
      </c>
      <c r="P622" s="22">
        <f>IFERROR(VLOOKUP(D622,#REF!,MATCH("xG",#REF!,0),0),0)</f>
        <v>0</v>
      </c>
      <c r="Q622" s="92">
        <f>IFERROR(VLOOKUP($E622,OLD!$Q$1:$DZ$1000,MATCH("expected_goals",OLD!$Q$1:$DZ$1,0),0),0)</f>
        <v>0</v>
      </c>
      <c r="R622" s="22">
        <f>IFERROR(VLOOKUP(A622,#REF!,MATCH("xAG",#REF!,0),0),0)</f>
        <v>0</v>
      </c>
      <c r="S622" s="22">
        <f>IFERROR(VLOOKUP(B622,#REF!,MATCH("xAG",#REF!,0),0),0)</f>
        <v>0</v>
      </c>
      <c r="T622" s="22">
        <f>IFERROR(VLOOKUP(C622,#REF!,MATCH("xAG",#REF!,0),0),0)</f>
        <v>0</v>
      </c>
      <c r="U622" s="22">
        <f>IFERROR(VLOOKUP(D622,#REF!,MATCH("xAG",#REF!,0),0),0)</f>
        <v>0</v>
      </c>
      <c r="V622" s="92">
        <f>IFERROR(VLOOKUP($E622,OLD!$Q$1:$DZ$1000,MATCH("expected_assists",OLD!$Q$1:$DZ$1,0),0),0)</f>
        <v>0</v>
      </c>
      <c r="W622" s="93">
        <f>IFERROR(VLOOKUP($E622,OLD!$Q$1:$DZ$1000,MATCH("total_points",OLD!$Q$1:$DZ$1,0),0),0)</f>
        <v>2</v>
      </c>
      <c r="X622" s="27">
        <f>IFERROR(VLOOKUP(E622,OLD!$Q$1:$BZ$1000,MATCH("defensive_contribution",OLD!$Q$1:$BZ$1,0),0),"")</f>
        <v>3</v>
      </c>
      <c r="Z622" s="26" t="str">
        <f>API!O622&amp;" "&amp;API!Y622</f>
        <v xml:space="preserve"> </v>
      </c>
      <c r="AA622" s="26">
        <f>API!AF622</f>
        <v>0</v>
      </c>
    </row>
    <row r="623" spans="1:27">
      <c r="A623" s="22" t="str">
        <f>IF([1]FINAL!A623=0,"",[1]FINAL!A623)</f>
        <v/>
      </c>
      <c r="B623" s="22" t="str">
        <f>IF([1]FINAL!C623=0,"",[1]FINAL!C623)</f>
        <v/>
      </c>
      <c r="C623" s="22" t="str">
        <f>IF([1]FINAL!E623=0,"",[1]FINAL!E623)</f>
        <v/>
      </c>
      <c r="D623" s="22" t="str">
        <f>IF([1]FINAL!G623=0,"",[1]FINAL!G623)</f>
        <v/>
      </c>
      <c r="E623" s="85">
        <f>[1]FINAL!$AO623</f>
        <v>0</v>
      </c>
      <c r="F623" s="26" t="str">
        <f>[1]FINAL!$V623</f>
        <v>A</v>
      </c>
      <c r="G623" s="27" t="str">
        <f>IFERROR(VLOOKUP($F623,Table2!$B$1:$C$21,MATCH("MP",Table2!$B$1:$C$1,0),0),"")</f>
        <v/>
      </c>
      <c r="H623" s="23">
        <f>IFERROR(VLOOKUP(A623,PlayingTime!$B$1:$T$1001,MATCH("Min",PlayingTime!$B$2:$T$2,0),0),0)</f>
        <v>0</v>
      </c>
      <c r="I623" s="23">
        <f>IFERROR(VLOOKUP(B623,PlayingTime!$B$1:$T$1001,MATCH("Min",PlayingTime!$B$2:$T$2,0),0),0)</f>
        <v>0</v>
      </c>
      <c r="J623" s="23">
        <f>IFERROR(VLOOKUP(C623,PlayingTime!$B$1:$T$1001,MATCH("Min",PlayingTime!$B$2:$T$2,0),0),0)</f>
        <v>0</v>
      </c>
      <c r="K623" s="23">
        <f>IFERROR(VLOOKUP(D623,PlayingTime!$B$1:$T$1001,MATCH("Min",PlayingTime!$B$2:$T$2,0),0),0)</f>
        <v>0</v>
      </c>
      <c r="L623" s="93">
        <f>IFERROR(VLOOKUP($E623,OLD!$Q$1:$DZ$1000,MATCH("minutes",OLD!$Q$1:$DZ$1,0),0),0)</f>
        <v>8</v>
      </c>
      <c r="M623" s="22">
        <f>IFERROR(VLOOKUP(A623,#REF!,MATCH("xG",#REF!,0),0),0)</f>
        <v>0</v>
      </c>
      <c r="N623" s="22">
        <f>IFERROR(VLOOKUP(B623,#REF!,MATCH("xG",#REF!,0),0),0)</f>
        <v>0</v>
      </c>
      <c r="O623" s="22">
        <f>IFERROR(VLOOKUP(C623,#REF!,MATCH("xG",#REF!,0),0),0)</f>
        <v>0</v>
      </c>
      <c r="P623" s="22">
        <f>IFERROR(VLOOKUP(D623,#REF!,MATCH("xG",#REF!,0),0),0)</f>
        <v>0</v>
      </c>
      <c r="Q623" s="92">
        <f>IFERROR(VLOOKUP($E623,OLD!$Q$1:$DZ$1000,MATCH("expected_goals",OLD!$Q$1:$DZ$1,0),0),0)</f>
        <v>0</v>
      </c>
      <c r="R623" s="22">
        <f>IFERROR(VLOOKUP(A623,#REF!,MATCH("xAG",#REF!,0),0),0)</f>
        <v>0</v>
      </c>
      <c r="S623" s="22">
        <f>IFERROR(VLOOKUP(B623,#REF!,MATCH("xAG",#REF!,0),0),0)</f>
        <v>0</v>
      </c>
      <c r="T623" s="22">
        <f>IFERROR(VLOOKUP(C623,#REF!,MATCH("xAG",#REF!,0),0),0)</f>
        <v>0</v>
      </c>
      <c r="U623" s="22">
        <f>IFERROR(VLOOKUP(D623,#REF!,MATCH("xAG",#REF!,0),0),0)</f>
        <v>0</v>
      </c>
      <c r="V623" s="92">
        <f>IFERROR(VLOOKUP($E623,OLD!$Q$1:$DZ$1000,MATCH("expected_assists",OLD!$Q$1:$DZ$1,0),0),0)</f>
        <v>0</v>
      </c>
      <c r="W623" s="93">
        <f>IFERROR(VLOOKUP($E623,OLD!$Q$1:$DZ$1000,MATCH("total_points",OLD!$Q$1:$DZ$1,0),0),0)</f>
        <v>2</v>
      </c>
      <c r="X623" s="27">
        <f>IFERROR(VLOOKUP(E623,OLD!$Q$1:$BZ$1000,MATCH("defensive_contribution",OLD!$Q$1:$BZ$1,0),0),"")</f>
        <v>3</v>
      </c>
      <c r="Z623" s="26" t="str">
        <f>API!O623&amp;" "&amp;API!Y623</f>
        <v xml:space="preserve"> </v>
      </c>
      <c r="AA623" s="26">
        <f>API!AF623</f>
        <v>0</v>
      </c>
    </row>
    <row r="624" spans="1:27">
      <c r="A624" s="22" t="str">
        <f>IF([1]FINAL!A624=0,"",[1]FINAL!A624)</f>
        <v/>
      </c>
      <c r="B624" s="22" t="str">
        <f>IF([1]FINAL!C624=0,"",[1]FINAL!C624)</f>
        <v/>
      </c>
      <c r="C624" s="22" t="str">
        <f>IF([1]FINAL!E624=0,"",[1]FINAL!E624)</f>
        <v/>
      </c>
      <c r="D624" s="22" t="str">
        <f>IF([1]FINAL!G624=0,"",[1]FINAL!G624)</f>
        <v/>
      </c>
      <c r="E624" s="85">
        <f>[1]FINAL!$AO624</f>
        <v>0</v>
      </c>
      <c r="F624" s="26" t="str">
        <f>[1]FINAL!$V624</f>
        <v>A</v>
      </c>
      <c r="G624" s="27" t="str">
        <f>IFERROR(VLOOKUP($F624,Table2!$B$1:$C$21,MATCH("MP",Table2!$B$1:$C$1,0),0),"")</f>
        <v/>
      </c>
      <c r="H624" s="23">
        <f>IFERROR(VLOOKUP(A624,PlayingTime!$B$1:$T$1001,MATCH("Min",PlayingTime!$B$2:$T$2,0),0),0)</f>
        <v>0</v>
      </c>
      <c r="I624" s="23">
        <f>IFERROR(VLOOKUP(B624,PlayingTime!$B$1:$T$1001,MATCH("Min",PlayingTime!$B$2:$T$2,0),0),0)</f>
        <v>0</v>
      </c>
      <c r="J624" s="23">
        <f>IFERROR(VLOOKUP(C624,PlayingTime!$B$1:$T$1001,MATCH("Min",PlayingTime!$B$2:$T$2,0),0),0)</f>
        <v>0</v>
      </c>
      <c r="K624" s="23">
        <f>IFERROR(VLOOKUP(D624,PlayingTime!$B$1:$T$1001,MATCH("Min",PlayingTime!$B$2:$T$2,0),0),0)</f>
        <v>0</v>
      </c>
      <c r="L624" s="93">
        <f>IFERROR(VLOOKUP($E624,OLD!$Q$1:$DZ$1000,MATCH("minutes",OLD!$Q$1:$DZ$1,0),0),0)</f>
        <v>8</v>
      </c>
      <c r="M624" s="22">
        <f>IFERROR(VLOOKUP(A624,#REF!,MATCH("xG",#REF!,0),0),0)</f>
        <v>0</v>
      </c>
      <c r="N624" s="22">
        <f>IFERROR(VLOOKUP(B624,#REF!,MATCH("xG",#REF!,0),0),0)</f>
        <v>0</v>
      </c>
      <c r="O624" s="22">
        <f>IFERROR(VLOOKUP(C624,#REF!,MATCH("xG",#REF!,0),0),0)</f>
        <v>0</v>
      </c>
      <c r="P624" s="22">
        <f>IFERROR(VLOOKUP(D624,#REF!,MATCH("xG",#REF!,0),0),0)</f>
        <v>0</v>
      </c>
      <c r="Q624" s="92">
        <f>IFERROR(VLOOKUP($E624,OLD!$Q$1:$DZ$1000,MATCH("expected_goals",OLD!$Q$1:$DZ$1,0),0),0)</f>
        <v>0</v>
      </c>
      <c r="R624" s="22">
        <f>IFERROR(VLOOKUP(A624,#REF!,MATCH("xAG",#REF!,0),0),0)</f>
        <v>0</v>
      </c>
      <c r="S624" s="22">
        <f>IFERROR(VLOOKUP(B624,#REF!,MATCH("xAG",#REF!,0),0),0)</f>
        <v>0</v>
      </c>
      <c r="T624" s="22">
        <f>IFERROR(VLOOKUP(C624,#REF!,MATCH("xAG",#REF!,0),0),0)</f>
        <v>0</v>
      </c>
      <c r="U624" s="22">
        <f>IFERROR(VLOOKUP(D624,#REF!,MATCH("xAG",#REF!,0),0),0)</f>
        <v>0</v>
      </c>
      <c r="V624" s="92">
        <f>IFERROR(VLOOKUP($E624,OLD!$Q$1:$DZ$1000,MATCH("expected_assists",OLD!$Q$1:$DZ$1,0),0),0)</f>
        <v>0</v>
      </c>
      <c r="W624" s="93">
        <f>IFERROR(VLOOKUP($E624,OLD!$Q$1:$DZ$1000,MATCH("total_points",OLD!$Q$1:$DZ$1,0),0),0)</f>
        <v>2</v>
      </c>
      <c r="X624" s="27">
        <f>IFERROR(VLOOKUP(E624,OLD!$Q$1:$BZ$1000,MATCH("defensive_contribution",OLD!$Q$1:$BZ$1,0),0),"")</f>
        <v>3</v>
      </c>
      <c r="Z624" s="26" t="str">
        <f>API!O624&amp;" "&amp;API!Y624</f>
        <v xml:space="preserve"> </v>
      </c>
      <c r="AA624" s="26">
        <f>API!AF624</f>
        <v>0</v>
      </c>
    </row>
    <row r="625" spans="1:27">
      <c r="A625" s="22" t="str">
        <f>IF([1]FINAL!A625=0,"",[1]FINAL!A625)</f>
        <v/>
      </c>
      <c r="B625" s="22" t="str">
        <f>IF([1]FINAL!C625=0,"",[1]FINAL!C625)</f>
        <v/>
      </c>
      <c r="C625" s="22" t="str">
        <f>IF([1]FINAL!E625=0,"",[1]FINAL!E625)</f>
        <v/>
      </c>
      <c r="D625" s="22" t="str">
        <f>IF([1]FINAL!G625=0,"",[1]FINAL!G625)</f>
        <v/>
      </c>
      <c r="E625" s="85">
        <f>[1]FINAL!$AO625</f>
        <v>0</v>
      </c>
      <c r="F625" s="26" t="str">
        <f>[1]FINAL!$V625</f>
        <v>A</v>
      </c>
      <c r="G625" s="27" t="str">
        <f>IFERROR(VLOOKUP($F625,Table2!$B$1:$C$21,MATCH("MP",Table2!$B$1:$C$1,0),0),"")</f>
        <v/>
      </c>
      <c r="H625" s="23">
        <f>IFERROR(VLOOKUP(A625,PlayingTime!$B$1:$T$1001,MATCH("Min",PlayingTime!$B$2:$T$2,0),0),0)</f>
        <v>0</v>
      </c>
      <c r="I625" s="23">
        <f>IFERROR(VLOOKUP(B625,PlayingTime!$B$1:$T$1001,MATCH("Min",PlayingTime!$B$2:$T$2,0),0),0)</f>
        <v>0</v>
      </c>
      <c r="J625" s="23">
        <f>IFERROR(VLOOKUP(C625,PlayingTime!$B$1:$T$1001,MATCH("Min",PlayingTime!$B$2:$T$2,0),0),0)</f>
        <v>0</v>
      </c>
      <c r="K625" s="23">
        <f>IFERROR(VLOOKUP(D625,PlayingTime!$B$1:$T$1001,MATCH("Min",PlayingTime!$B$2:$T$2,0),0),0)</f>
        <v>0</v>
      </c>
      <c r="L625" s="93">
        <f>IFERROR(VLOOKUP($E625,OLD!$Q$1:$DZ$1000,MATCH("minutes",OLD!$Q$1:$DZ$1,0),0),0)</f>
        <v>8</v>
      </c>
      <c r="M625" s="22">
        <f>IFERROR(VLOOKUP(A625,#REF!,MATCH("xG",#REF!,0),0),0)</f>
        <v>0</v>
      </c>
      <c r="N625" s="22">
        <f>IFERROR(VLOOKUP(B625,#REF!,MATCH("xG",#REF!,0),0),0)</f>
        <v>0</v>
      </c>
      <c r="O625" s="22">
        <f>IFERROR(VLOOKUP(C625,#REF!,MATCH("xG",#REF!,0),0),0)</f>
        <v>0</v>
      </c>
      <c r="P625" s="22">
        <f>IFERROR(VLOOKUP(D625,#REF!,MATCH("xG",#REF!,0),0),0)</f>
        <v>0</v>
      </c>
      <c r="Q625" s="92">
        <f>IFERROR(VLOOKUP($E625,OLD!$Q$1:$DZ$1000,MATCH("expected_goals",OLD!$Q$1:$DZ$1,0),0),0)</f>
        <v>0</v>
      </c>
      <c r="R625" s="22">
        <f>IFERROR(VLOOKUP(A625,#REF!,MATCH("xAG",#REF!,0),0),0)</f>
        <v>0</v>
      </c>
      <c r="S625" s="22">
        <f>IFERROR(VLOOKUP(B625,#REF!,MATCH("xAG",#REF!,0),0),0)</f>
        <v>0</v>
      </c>
      <c r="T625" s="22">
        <f>IFERROR(VLOOKUP(C625,#REF!,MATCH("xAG",#REF!,0),0),0)</f>
        <v>0</v>
      </c>
      <c r="U625" s="22">
        <f>IFERROR(VLOOKUP(D625,#REF!,MATCH("xAG",#REF!,0),0),0)</f>
        <v>0</v>
      </c>
      <c r="V625" s="92">
        <f>IFERROR(VLOOKUP($E625,OLD!$Q$1:$DZ$1000,MATCH("expected_assists",OLD!$Q$1:$DZ$1,0),0),0)</f>
        <v>0</v>
      </c>
      <c r="W625" s="93">
        <f>IFERROR(VLOOKUP($E625,OLD!$Q$1:$DZ$1000,MATCH("total_points",OLD!$Q$1:$DZ$1,0),0),0)</f>
        <v>2</v>
      </c>
      <c r="X625" s="27">
        <f>IFERROR(VLOOKUP(E625,OLD!$Q$1:$BZ$1000,MATCH("defensive_contribution",OLD!$Q$1:$BZ$1,0),0),"")</f>
        <v>3</v>
      </c>
      <c r="Z625" s="26" t="str">
        <f>API!O625&amp;" "&amp;API!Y625</f>
        <v xml:space="preserve"> </v>
      </c>
      <c r="AA625" s="26">
        <f>API!AF625</f>
        <v>0</v>
      </c>
    </row>
    <row r="626" spans="1:27">
      <c r="A626" s="22" t="str">
        <f>IF([1]FINAL!A626=0,"",[1]FINAL!A626)</f>
        <v/>
      </c>
      <c r="B626" s="22" t="str">
        <f>IF([1]FINAL!C626=0,"",[1]FINAL!C626)</f>
        <v/>
      </c>
      <c r="C626" s="22" t="str">
        <f>IF([1]FINAL!E626=0,"",[1]FINAL!E626)</f>
        <v/>
      </c>
      <c r="D626" s="22" t="str">
        <f>IF([1]FINAL!G626=0,"",[1]FINAL!G626)</f>
        <v/>
      </c>
      <c r="E626" s="85">
        <f>[1]FINAL!$AO626</f>
        <v>0</v>
      </c>
      <c r="F626" s="26" t="str">
        <f>[1]FINAL!$V626</f>
        <v>A</v>
      </c>
      <c r="G626" s="27" t="str">
        <f>IFERROR(VLOOKUP($F626,Table2!$B$1:$C$21,MATCH("MP",Table2!$B$1:$C$1,0),0),"")</f>
        <v/>
      </c>
      <c r="H626" s="23">
        <f>IFERROR(VLOOKUP(A626,PlayingTime!$B$1:$T$1001,MATCH("Min",PlayingTime!$B$2:$T$2,0),0),0)</f>
        <v>0</v>
      </c>
      <c r="I626" s="23">
        <f>IFERROR(VLOOKUP(B626,PlayingTime!$B$1:$T$1001,MATCH("Min",PlayingTime!$B$2:$T$2,0),0),0)</f>
        <v>0</v>
      </c>
      <c r="J626" s="23">
        <f>IFERROR(VLOOKUP(C626,PlayingTime!$B$1:$T$1001,MATCH("Min",PlayingTime!$B$2:$T$2,0),0),0)</f>
        <v>0</v>
      </c>
      <c r="K626" s="23">
        <f>IFERROR(VLOOKUP(D626,PlayingTime!$B$1:$T$1001,MATCH("Min",PlayingTime!$B$2:$T$2,0),0),0)</f>
        <v>0</v>
      </c>
      <c r="L626" s="93">
        <f>IFERROR(VLOOKUP($E626,OLD!$Q$1:$DZ$1000,MATCH("minutes",OLD!$Q$1:$DZ$1,0),0),0)</f>
        <v>8</v>
      </c>
      <c r="M626" s="22">
        <f>IFERROR(VLOOKUP(A626,#REF!,MATCH("xG",#REF!,0),0),0)</f>
        <v>0</v>
      </c>
      <c r="N626" s="22">
        <f>IFERROR(VLOOKUP(B626,#REF!,MATCH("xG",#REF!,0),0),0)</f>
        <v>0</v>
      </c>
      <c r="O626" s="22">
        <f>IFERROR(VLOOKUP(C626,#REF!,MATCH("xG",#REF!,0),0),0)</f>
        <v>0</v>
      </c>
      <c r="P626" s="22">
        <f>IFERROR(VLOOKUP(D626,#REF!,MATCH("xG",#REF!,0),0),0)</f>
        <v>0</v>
      </c>
      <c r="Q626" s="92">
        <f>IFERROR(VLOOKUP($E626,OLD!$Q$1:$DZ$1000,MATCH("expected_goals",OLD!$Q$1:$DZ$1,0),0),0)</f>
        <v>0</v>
      </c>
      <c r="R626" s="22">
        <f>IFERROR(VLOOKUP(A626,#REF!,MATCH("xAG",#REF!,0),0),0)</f>
        <v>0</v>
      </c>
      <c r="S626" s="22">
        <f>IFERROR(VLOOKUP(B626,#REF!,MATCH("xAG",#REF!,0),0),0)</f>
        <v>0</v>
      </c>
      <c r="T626" s="22">
        <f>IFERROR(VLOOKUP(C626,#REF!,MATCH("xAG",#REF!,0),0),0)</f>
        <v>0</v>
      </c>
      <c r="U626" s="22">
        <f>IFERROR(VLOOKUP(D626,#REF!,MATCH("xAG",#REF!,0),0),0)</f>
        <v>0</v>
      </c>
      <c r="V626" s="92">
        <f>IFERROR(VLOOKUP($E626,OLD!$Q$1:$DZ$1000,MATCH("expected_assists",OLD!$Q$1:$DZ$1,0),0),0)</f>
        <v>0</v>
      </c>
      <c r="W626" s="93">
        <f>IFERROR(VLOOKUP($E626,OLD!$Q$1:$DZ$1000,MATCH("total_points",OLD!$Q$1:$DZ$1,0),0),0)</f>
        <v>2</v>
      </c>
      <c r="X626" s="27">
        <f>IFERROR(VLOOKUP(E626,OLD!$Q$1:$BZ$1000,MATCH("defensive_contribution",OLD!$Q$1:$BZ$1,0),0),"")</f>
        <v>3</v>
      </c>
      <c r="Z626" s="26" t="str">
        <f>API!O626&amp;" "&amp;API!Y626</f>
        <v xml:space="preserve"> </v>
      </c>
      <c r="AA626" s="26">
        <f>API!AF626</f>
        <v>0</v>
      </c>
    </row>
    <row r="627" spans="1:27">
      <c r="A627" s="22" t="str">
        <f>IF([1]FINAL!A627=0,"",[1]FINAL!A627)</f>
        <v/>
      </c>
      <c r="B627" s="22" t="str">
        <f>IF([1]FINAL!C627=0,"",[1]FINAL!C627)</f>
        <v/>
      </c>
      <c r="C627" s="22" t="str">
        <f>IF([1]FINAL!E627=0,"",[1]FINAL!E627)</f>
        <v/>
      </c>
      <c r="D627" s="22" t="str">
        <f>IF([1]FINAL!G627=0,"",[1]FINAL!G627)</f>
        <v/>
      </c>
      <c r="E627" s="85">
        <f>[1]FINAL!$AO627</f>
        <v>0</v>
      </c>
      <c r="F627" s="26" t="str">
        <f>[1]FINAL!$V627</f>
        <v>A</v>
      </c>
      <c r="G627" s="27" t="str">
        <f>IFERROR(VLOOKUP($F627,Table2!$B$1:$C$21,MATCH("MP",Table2!$B$1:$C$1,0),0),"")</f>
        <v/>
      </c>
      <c r="H627" s="23">
        <f>IFERROR(VLOOKUP(A627,PlayingTime!$B$1:$T$1001,MATCH("Min",PlayingTime!$B$2:$T$2,0),0),0)</f>
        <v>0</v>
      </c>
      <c r="I627" s="23">
        <f>IFERROR(VLOOKUP(B627,PlayingTime!$B$1:$T$1001,MATCH("Min",PlayingTime!$B$2:$T$2,0),0),0)</f>
        <v>0</v>
      </c>
      <c r="J627" s="23">
        <f>IFERROR(VLOOKUP(C627,PlayingTime!$B$1:$T$1001,MATCH("Min",PlayingTime!$B$2:$T$2,0),0),0)</f>
        <v>0</v>
      </c>
      <c r="K627" s="23">
        <f>IFERROR(VLOOKUP(D627,PlayingTime!$B$1:$T$1001,MATCH("Min",PlayingTime!$B$2:$T$2,0),0),0)</f>
        <v>0</v>
      </c>
      <c r="L627" s="93">
        <f>IFERROR(VLOOKUP($E627,OLD!$Q$1:$DZ$1000,MATCH("minutes",OLD!$Q$1:$DZ$1,0),0),0)</f>
        <v>8</v>
      </c>
      <c r="M627" s="22">
        <f>IFERROR(VLOOKUP(A627,#REF!,MATCH("xG",#REF!,0),0),0)</f>
        <v>0</v>
      </c>
      <c r="N627" s="22">
        <f>IFERROR(VLOOKUP(B627,#REF!,MATCH("xG",#REF!,0),0),0)</f>
        <v>0</v>
      </c>
      <c r="O627" s="22">
        <f>IFERROR(VLOOKUP(C627,#REF!,MATCH("xG",#REF!,0),0),0)</f>
        <v>0</v>
      </c>
      <c r="P627" s="22">
        <f>IFERROR(VLOOKUP(D627,#REF!,MATCH("xG",#REF!,0),0),0)</f>
        <v>0</v>
      </c>
      <c r="Q627" s="92">
        <f>IFERROR(VLOOKUP($E627,OLD!$Q$1:$DZ$1000,MATCH("expected_goals",OLD!$Q$1:$DZ$1,0),0),0)</f>
        <v>0</v>
      </c>
      <c r="R627" s="22">
        <f>IFERROR(VLOOKUP(A627,#REF!,MATCH("xAG",#REF!,0),0),0)</f>
        <v>0</v>
      </c>
      <c r="S627" s="22">
        <f>IFERROR(VLOOKUP(B627,#REF!,MATCH("xAG",#REF!,0),0),0)</f>
        <v>0</v>
      </c>
      <c r="T627" s="22">
        <f>IFERROR(VLOOKUP(C627,#REF!,MATCH("xAG",#REF!,0),0),0)</f>
        <v>0</v>
      </c>
      <c r="U627" s="22">
        <f>IFERROR(VLOOKUP(D627,#REF!,MATCH("xAG",#REF!,0),0),0)</f>
        <v>0</v>
      </c>
      <c r="V627" s="92">
        <f>IFERROR(VLOOKUP($E627,OLD!$Q$1:$DZ$1000,MATCH("expected_assists",OLD!$Q$1:$DZ$1,0),0),0)</f>
        <v>0</v>
      </c>
      <c r="W627" s="93">
        <f>IFERROR(VLOOKUP($E627,OLD!$Q$1:$DZ$1000,MATCH("total_points",OLD!$Q$1:$DZ$1,0),0),0)</f>
        <v>2</v>
      </c>
      <c r="X627" s="27">
        <f>IFERROR(VLOOKUP(E627,OLD!$Q$1:$BZ$1000,MATCH("defensive_contribution",OLD!$Q$1:$BZ$1,0),0),"")</f>
        <v>3</v>
      </c>
      <c r="Z627" s="26" t="str">
        <f>API!O627&amp;" "&amp;API!Y627</f>
        <v xml:space="preserve"> </v>
      </c>
      <c r="AA627" s="26">
        <f>API!AF627</f>
        <v>0</v>
      </c>
    </row>
    <row r="628" spans="1:27">
      <c r="A628" s="22" t="str">
        <f>IF([1]FINAL!A628=0,"",[1]FINAL!A628)</f>
        <v/>
      </c>
      <c r="B628" s="22" t="str">
        <f>IF([1]FINAL!C628=0,"",[1]FINAL!C628)</f>
        <v/>
      </c>
      <c r="C628" s="22" t="str">
        <f>IF([1]FINAL!E628=0,"",[1]FINAL!E628)</f>
        <v/>
      </c>
      <c r="D628" s="22" t="str">
        <f>IF([1]FINAL!G628=0,"",[1]FINAL!G628)</f>
        <v/>
      </c>
      <c r="E628" s="85">
        <f>[1]FINAL!$AO628</f>
        <v>0</v>
      </c>
      <c r="F628" s="26" t="str">
        <f>[1]FINAL!$V628</f>
        <v>A</v>
      </c>
      <c r="G628" s="27" t="str">
        <f>IFERROR(VLOOKUP($F628,Table2!$B$1:$C$21,MATCH("MP",Table2!$B$1:$C$1,0),0),"")</f>
        <v/>
      </c>
      <c r="H628" s="23">
        <f>IFERROR(VLOOKUP(A628,PlayingTime!$B$1:$T$1001,MATCH("Min",PlayingTime!$B$2:$T$2,0),0),0)</f>
        <v>0</v>
      </c>
      <c r="I628" s="23">
        <f>IFERROR(VLOOKUP(B628,PlayingTime!$B$1:$T$1001,MATCH("Min",PlayingTime!$B$2:$T$2,0),0),0)</f>
        <v>0</v>
      </c>
      <c r="J628" s="23">
        <f>IFERROR(VLOOKUP(C628,PlayingTime!$B$1:$T$1001,MATCH("Min",PlayingTime!$B$2:$T$2,0),0),0)</f>
        <v>0</v>
      </c>
      <c r="K628" s="23">
        <f>IFERROR(VLOOKUP(D628,PlayingTime!$B$1:$T$1001,MATCH("Min",PlayingTime!$B$2:$T$2,0),0),0)</f>
        <v>0</v>
      </c>
      <c r="L628" s="93">
        <f>IFERROR(VLOOKUP($E628,OLD!$Q$1:$DZ$1000,MATCH("minutes",OLD!$Q$1:$DZ$1,0),0),0)</f>
        <v>8</v>
      </c>
      <c r="M628" s="22">
        <f>IFERROR(VLOOKUP(A628,#REF!,MATCH("xG",#REF!,0),0),0)</f>
        <v>0</v>
      </c>
      <c r="N628" s="22">
        <f>IFERROR(VLOOKUP(B628,#REF!,MATCH("xG",#REF!,0),0),0)</f>
        <v>0</v>
      </c>
      <c r="O628" s="22">
        <f>IFERROR(VLOOKUP(C628,#REF!,MATCH("xG",#REF!,0),0),0)</f>
        <v>0</v>
      </c>
      <c r="P628" s="22">
        <f>IFERROR(VLOOKUP(D628,#REF!,MATCH("xG",#REF!,0),0),0)</f>
        <v>0</v>
      </c>
      <c r="Q628" s="92">
        <f>IFERROR(VLOOKUP($E628,OLD!$Q$1:$DZ$1000,MATCH("expected_goals",OLD!$Q$1:$DZ$1,0),0),0)</f>
        <v>0</v>
      </c>
      <c r="R628" s="22">
        <f>IFERROR(VLOOKUP(A628,#REF!,MATCH("xAG",#REF!,0),0),0)</f>
        <v>0</v>
      </c>
      <c r="S628" s="22">
        <f>IFERROR(VLOOKUP(B628,#REF!,MATCH("xAG",#REF!,0),0),0)</f>
        <v>0</v>
      </c>
      <c r="T628" s="22">
        <f>IFERROR(VLOOKUP(C628,#REF!,MATCH("xAG",#REF!,0),0),0)</f>
        <v>0</v>
      </c>
      <c r="U628" s="22">
        <f>IFERROR(VLOOKUP(D628,#REF!,MATCH("xAG",#REF!,0),0),0)</f>
        <v>0</v>
      </c>
      <c r="V628" s="92">
        <f>IFERROR(VLOOKUP($E628,OLD!$Q$1:$DZ$1000,MATCH("expected_assists",OLD!$Q$1:$DZ$1,0),0),0)</f>
        <v>0</v>
      </c>
      <c r="W628" s="93">
        <f>IFERROR(VLOOKUP($E628,OLD!$Q$1:$DZ$1000,MATCH("total_points",OLD!$Q$1:$DZ$1,0),0),0)</f>
        <v>2</v>
      </c>
      <c r="X628" s="27">
        <f>IFERROR(VLOOKUP(E628,OLD!$Q$1:$BZ$1000,MATCH("defensive_contribution",OLD!$Q$1:$BZ$1,0),0),"")</f>
        <v>3</v>
      </c>
      <c r="Z628" s="26" t="str">
        <f>API!O628&amp;" "&amp;API!Y628</f>
        <v xml:space="preserve"> </v>
      </c>
      <c r="AA628" s="26">
        <f>API!AF628</f>
        <v>0</v>
      </c>
    </row>
    <row r="629" spans="1:27">
      <c r="A629" s="22" t="str">
        <f>IF([1]FINAL!A629=0,"",[1]FINAL!A629)</f>
        <v/>
      </c>
      <c r="B629" s="22" t="str">
        <f>IF([1]FINAL!C629=0,"",[1]FINAL!C629)</f>
        <v/>
      </c>
      <c r="C629" s="22" t="str">
        <f>IF([1]FINAL!E629=0,"",[1]FINAL!E629)</f>
        <v/>
      </c>
      <c r="D629" s="22" t="str">
        <f>IF([1]FINAL!G629=0,"",[1]FINAL!G629)</f>
        <v/>
      </c>
      <c r="E629" s="85">
        <f>[1]FINAL!$AO629</f>
        <v>0</v>
      </c>
      <c r="F629" s="26" t="str">
        <f>[1]FINAL!$V629</f>
        <v>A</v>
      </c>
      <c r="G629" s="27" t="str">
        <f>IFERROR(VLOOKUP($F629,Table2!$B$1:$C$21,MATCH("MP",Table2!$B$1:$C$1,0),0),"")</f>
        <v/>
      </c>
      <c r="H629" s="23">
        <f>IFERROR(VLOOKUP(A629,PlayingTime!$B$1:$T$1001,MATCH("Min",PlayingTime!$B$2:$T$2,0),0),0)</f>
        <v>0</v>
      </c>
      <c r="I629" s="23">
        <f>IFERROR(VLOOKUP(B629,PlayingTime!$B$1:$T$1001,MATCH("Min",PlayingTime!$B$2:$T$2,0),0),0)</f>
        <v>0</v>
      </c>
      <c r="J629" s="23">
        <f>IFERROR(VLOOKUP(C629,PlayingTime!$B$1:$T$1001,MATCH("Min",PlayingTime!$B$2:$T$2,0),0),0)</f>
        <v>0</v>
      </c>
      <c r="K629" s="23">
        <f>IFERROR(VLOOKUP(D629,PlayingTime!$B$1:$T$1001,MATCH("Min",PlayingTime!$B$2:$T$2,0),0),0)</f>
        <v>0</v>
      </c>
      <c r="L629" s="93">
        <f>IFERROR(VLOOKUP($E629,OLD!$Q$1:$DZ$1000,MATCH("minutes",OLD!$Q$1:$DZ$1,0),0),0)</f>
        <v>8</v>
      </c>
      <c r="M629" s="22">
        <f>IFERROR(VLOOKUP(A629,#REF!,MATCH("xG",#REF!,0),0),0)</f>
        <v>0</v>
      </c>
      <c r="N629" s="22">
        <f>IFERROR(VLOOKUP(B629,#REF!,MATCH("xG",#REF!,0),0),0)</f>
        <v>0</v>
      </c>
      <c r="O629" s="22">
        <f>IFERROR(VLOOKUP(C629,#REF!,MATCH("xG",#REF!,0),0),0)</f>
        <v>0</v>
      </c>
      <c r="P629" s="22">
        <f>IFERROR(VLOOKUP(D629,#REF!,MATCH("xG",#REF!,0),0),0)</f>
        <v>0</v>
      </c>
      <c r="Q629" s="92">
        <f>IFERROR(VLOOKUP($E629,OLD!$Q$1:$DZ$1000,MATCH("expected_goals",OLD!$Q$1:$DZ$1,0),0),0)</f>
        <v>0</v>
      </c>
      <c r="R629" s="22">
        <f>IFERROR(VLOOKUP(A629,#REF!,MATCH("xAG",#REF!,0),0),0)</f>
        <v>0</v>
      </c>
      <c r="S629" s="22">
        <f>IFERROR(VLOOKUP(B629,#REF!,MATCH("xAG",#REF!,0),0),0)</f>
        <v>0</v>
      </c>
      <c r="T629" s="22">
        <f>IFERROR(VLOOKUP(C629,#REF!,MATCH("xAG",#REF!,0),0),0)</f>
        <v>0</v>
      </c>
      <c r="U629" s="22">
        <f>IFERROR(VLOOKUP(D629,#REF!,MATCH("xAG",#REF!,0),0),0)</f>
        <v>0</v>
      </c>
      <c r="V629" s="92">
        <f>IFERROR(VLOOKUP($E629,OLD!$Q$1:$DZ$1000,MATCH("expected_assists",OLD!$Q$1:$DZ$1,0),0),0)</f>
        <v>0</v>
      </c>
      <c r="W629" s="93">
        <f>IFERROR(VLOOKUP($E629,OLD!$Q$1:$DZ$1000,MATCH("total_points",OLD!$Q$1:$DZ$1,0),0),0)</f>
        <v>2</v>
      </c>
      <c r="X629" s="27">
        <f>IFERROR(VLOOKUP(E629,OLD!$Q$1:$BZ$1000,MATCH("defensive_contribution",OLD!$Q$1:$BZ$1,0),0),"")</f>
        <v>3</v>
      </c>
      <c r="Z629" s="26" t="str">
        <f>API!O629&amp;" "&amp;API!Y629</f>
        <v xml:space="preserve"> </v>
      </c>
      <c r="AA629" s="26">
        <f>API!AF629</f>
        <v>0</v>
      </c>
    </row>
    <row r="630" spans="1:27">
      <c r="A630" s="22" t="str">
        <f>IF([1]FINAL!A630=0,"",[1]FINAL!A630)</f>
        <v/>
      </c>
      <c r="B630" s="22" t="str">
        <f>IF([1]FINAL!C630=0,"",[1]FINAL!C630)</f>
        <v/>
      </c>
      <c r="C630" s="22" t="str">
        <f>IF([1]FINAL!E630=0,"",[1]FINAL!E630)</f>
        <v/>
      </c>
      <c r="D630" s="22" t="str">
        <f>IF([1]FINAL!G630=0,"",[1]FINAL!G630)</f>
        <v/>
      </c>
      <c r="E630" s="85">
        <f>[1]FINAL!$AO630</f>
        <v>0</v>
      </c>
      <c r="F630" s="26" t="str">
        <f>[1]FINAL!$V630</f>
        <v>A</v>
      </c>
      <c r="G630" s="27" t="str">
        <f>IFERROR(VLOOKUP($F630,Table2!$B$1:$C$21,MATCH("MP",Table2!$B$1:$C$1,0),0),"")</f>
        <v/>
      </c>
      <c r="H630" s="23">
        <f>IFERROR(VLOOKUP(A630,PlayingTime!$B$1:$T$1001,MATCH("Min",PlayingTime!$B$2:$T$2,0),0),0)</f>
        <v>0</v>
      </c>
      <c r="I630" s="23">
        <f>IFERROR(VLOOKUP(B630,PlayingTime!$B$1:$T$1001,MATCH("Min",PlayingTime!$B$2:$T$2,0),0),0)</f>
        <v>0</v>
      </c>
      <c r="J630" s="23">
        <f>IFERROR(VLOOKUP(C630,PlayingTime!$B$1:$T$1001,MATCH("Min",PlayingTime!$B$2:$T$2,0),0),0)</f>
        <v>0</v>
      </c>
      <c r="K630" s="23">
        <f>IFERROR(VLOOKUP(D630,PlayingTime!$B$1:$T$1001,MATCH("Min",PlayingTime!$B$2:$T$2,0),0),0)</f>
        <v>0</v>
      </c>
      <c r="L630" s="93">
        <f>IFERROR(VLOOKUP($E630,OLD!$Q$1:$DZ$1000,MATCH("minutes",OLD!$Q$1:$DZ$1,0),0),0)</f>
        <v>8</v>
      </c>
      <c r="M630" s="22">
        <f>IFERROR(VLOOKUP(A630,#REF!,MATCH("xG",#REF!,0),0),0)</f>
        <v>0</v>
      </c>
      <c r="N630" s="22">
        <f>IFERROR(VLOOKUP(B630,#REF!,MATCH("xG",#REF!,0),0),0)</f>
        <v>0</v>
      </c>
      <c r="O630" s="22">
        <f>IFERROR(VLOOKUP(C630,#REF!,MATCH("xG",#REF!,0),0),0)</f>
        <v>0</v>
      </c>
      <c r="P630" s="22">
        <f>IFERROR(VLOOKUP(D630,#REF!,MATCH("xG",#REF!,0),0),0)</f>
        <v>0</v>
      </c>
      <c r="Q630" s="92">
        <f>IFERROR(VLOOKUP($E630,OLD!$Q$1:$DZ$1000,MATCH("expected_goals",OLD!$Q$1:$DZ$1,0),0),0)</f>
        <v>0</v>
      </c>
      <c r="R630" s="22">
        <f>IFERROR(VLOOKUP(A630,#REF!,MATCH("xAG",#REF!,0),0),0)</f>
        <v>0</v>
      </c>
      <c r="S630" s="22">
        <f>IFERROR(VLOOKUP(B630,#REF!,MATCH("xAG",#REF!,0),0),0)</f>
        <v>0</v>
      </c>
      <c r="T630" s="22">
        <f>IFERROR(VLOOKUP(C630,#REF!,MATCH("xAG",#REF!,0),0),0)</f>
        <v>0</v>
      </c>
      <c r="U630" s="22">
        <f>IFERROR(VLOOKUP(D630,#REF!,MATCH("xAG",#REF!,0),0),0)</f>
        <v>0</v>
      </c>
      <c r="V630" s="92">
        <f>IFERROR(VLOOKUP($E630,OLD!$Q$1:$DZ$1000,MATCH("expected_assists",OLD!$Q$1:$DZ$1,0),0),0)</f>
        <v>0</v>
      </c>
      <c r="W630" s="93">
        <f>IFERROR(VLOOKUP($E630,OLD!$Q$1:$DZ$1000,MATCH("total_points",OLD!$Q$1:$DZ$1,0),0),0)</f>
        <v>2</v>
      </c>
      <c r="X630" s="27">
        <f>IFERROR(VLOOKUP(E630,OLD!$Q$1:$BZ$1000,MATCH("defensive_contribution",OLD!$Q$1:$BZ$1,0),0),"")</f>
        <v>3</v>
      </c>
      <c r="Z630" s="26" t="str">
        <f>API!O630&amp;" "&amp;API!Y630</f>
        <v xml:space="preserve"> </v>
      </c>
      <c r="AA630" s="26">
        <f>API!AF630</f>
        <v>0</v>
      </c>
    </row>
    <row r="631" spans="1:27">
      <c r="A631" s="22" t="str">
        <f>IF([1]FINAL!A631=0,"",[1]FINAL!A631)</f>
        <v/>
      </c>
      <c r="B631" s="22" t="str">
        <f>IF([1]FINAL!C631=0,"",[1]FINAL!C631)</f>
        <v/>
      </c>
      <c r="C631" s="22" t="str">
        <f>IF([1]FINAL!E631=0,"",[1]FINAL!E631)</f>
        <v/>
      </c>
      <c r="D631" s="22" t="str">
        <f>IF([1]FINAL!G631=0,"",[1]FINAL!G631)</f>
        <v/>
      </c>
      <c r="E631" s="85">
        <f>[1]FINAL!$AO631</f>
        <v>0</v>
      </c>
      <c r="F631" s="26" t="str">
        <f>[1]FINAL!$V631</f>
        <v>A</v>
      </c>
      <c r="G631" s="27" t="str">
        <f>IFERROR(VLOOKUP($F631,Table2!$B$1:$C$21,MATCH("MP",Table2!$B$1:$C$1,0),0),"")</f>
        <v/>
      </c>
      <c r="H631" s="23">
        <f>IFERROR(VLOOKUP(A631,PlayingTime!$B$1:$T$1001,MATCH("Min",PlayingTime!$B$2:$T$2,0),0),0)</f>
        <v>0</v>
      </c>
      <c r="I631" s="23">
        <f>IFERROR(VLOOKUP(B631,PlayingTime!$B$1:$T$1001,MATCH("Min",PlayingTime!$B$2:$T$2,0),0),0)</f>
        <v>0</v>
      </c>
      <c r="J631" s="23">
        <f>IFERROR(VLOOKUP(C631,PlayingTime!$B$1:$T$1001,MATCH("Min",PlayingTime!$B$2:$T$2,0),0),0)</f>
        <v>0</v>
      </c>
      <c r="K631" s="23">
        <f>IFERROR(VLOOKUP(D631,PlayingTime!$B$1:$T$1001,MATCH("Min",PlayingTime!$B$2:$T$2,0),0),0)</f>
        <v>0</v>
      </c>
      <c r="L631" s="93">
        <f>IFERROR(VLOOKUP($E631,OLD!$Q$1:$DZ$1000,MATCH("minutes",OLD!$Q$1:$DZ$1,0),0),0)</f>
        <v>8</v>
      </c>
      <c r="M631" s="22">
        <f>IFERROR(VLOOKUP(A631,#REF!,MATCH("xG",#REF!,0),0),0)</f>
        <v>0</v>
      </c>
      <c r="N631" s="22">
        <f>IFERROR(VLOOKUP(B631,#REF!,MATCH("xG",#REF!,0),0),0)</f>
        <v>0</v>
      </c>
      <c r="O631" s="22">
        <f>IFERROR(VLOOKUP(C631,#REF!,MATCH("xG",#REF!,0),0),0)</f>
        <v>0</v>
      </c>
      <c r="P631" s="22">
        <f>IFERROR(VLOOKUP(D631,#REF!,MATCH("xG",#REF!,0),0),0)</f>
        <v>0</v>
      </c>
      <c r="Q631" s="92">
        <f>IFERROR(VLOOKUP($E631,OLD!$Q$1:$DZ$1000,MATCH("expected_goals",OLD!$Q$1:$DZ$1,0),0),0)</f>
        <v>0</v>
      </c>
      <c r="R631" s="22">
        <f>IFERROR(VLOOKUP(A631,#REF!,MATCH("xAG",#REF!,0),0),0)</f>
        <v>0</v>
      </c>
      <c r="S631" s="22">
        <f>IFERROR(VLOOKUP(B631,#REF!,MATCH("xAG",#REF!,0),0),0)</f>
        <v>0</v>
      </c>
      <c r="T631" s="22">
        <f>IFERROR(VLOOKUP(C631,#REF!,MATCH("xAG",#REF!,0),0),0)</f>
        <v>0</v>
      </c>
      <c r="U631" s="22">
        <f>IFERROR(VLOOKUP(D631,#REF!,MATCH("xAG",#REF!,0),0),0)</f>
        <v>0</v>
      </c>
      <c r="V631" s="92">
        <f>IFERROR(VLOOKUP($E631,OLD!$Q$1:$DZ$1000,MATCH("expected_assists",OLD!$Q$1:$DZ$1,0),0),0)</f>
        <v>0</v>
      </c>
      <c r="W631" s="93">
        <f>IFERROR(VLOOKUP($E631,OLD!$Q$1:$DZ$1000,MATCH("total_points",OLD!$Q$1:$DZ$1,0),0),0)</f>
        <v>2</v>
      </c>
      <c r="X631" s="27">
        <f>IFERROR(VLOOKUP(E631,OLD!$Q$1:$BZ$1000,MATCH("defensive_contribution",OLD!$Q$1:$BZ$1,0),0),"")</f>
        <v>3</v>
      </c>
      <c r="Z631" s="26" t="str">
        <f>API!O631&amp;" "&amp;API!Y631</f>
        <v xml:space="preserve"> </v>
      </c>
      <c r="AA631" s="26">
        <f>API!AF631</f>
        <v>0</v>
      </c>
    </row>
    <row r="632" spans="1:27">
      <c r="A632" s="22" t="str">
        <f>IF([1]FINAL!A632=0,"",[1]FINAL!A632)</f>
        <v/>
      </c>
      <c r="B632" s="22" t="str">
        <f>IF([1]FINAL!C632=0,"",[1]FINAL!C632)</f>
        <v/>
      </c>
      <c r="C632" s="22" t="str">
        <f>IF([1]FINAL!E632=0,"",[1]FINAL!E632)</f>
        <v/>
      </c>
      <c r="D632" s="22" t="str">
        <f>IF([1]FINAL!G632=0,"",[1]FINAL!G632)</f>
        <v/>
      </c>
      <c r="E632" s="85">
        <f>[1]FINAL!$AO632</f>
        <v>0</v>
      </c>
      <c r="F632" s="26" t="str">
        <f>[1]FINAL!$V632</f>
        <v>A</v>
      </c>
      <c r="G632" s="27" t="str">
        <f>IFERROR(VLOOKUP($F632,Table2!$B$1:$C$21,MATCH("MP",Table2!$B$1:$C$1,0),0),"")</f>
        <v/>
      </c>
      <c r="H632" s="23">
        <f>IFERROR(VLOOKUP(A632,PlayingTime!$B$1:$T$1001,MATCH("Min",PlayingTime!$B$2:$T$2,0),0),0)</f>
        <v>0</v>
      </c>
      <c r="I632" s="23">
        <f>IFERROR(VLOOKUP(B632,PlayingTime!$B$1:$T$1001,MATCH("Min",PlayingTime!$B$2:$T$2,0),0),0)</f>
        <v>0</v>
      </c>
      <c r="J632" s="23">
        <f>IFERROR(VLOOKUP(C632,PlayingTime!$B$1:$T$1001,MATCH("Min",PlayingTime!$B$2:$T$2,0),0),0)</f>
        <v>0</v>
      </c>
      <c r="K632" s="23">
        <f>IFERROR(VLOOKUP(D632,PlayingTime!$B$1:$T$1001,MATCH("Min",PlayingTime!$B$2:$T$2,0),0),0)</f>
        <v>0</v>
      </c>
      <c r="L632" s="93">
        <f>IFERROR(VLOOKUP($E632,OLD!$Q$1:$DZ$1000,MATCH("minutes",OLD!$Q$1:$DZ$1,0),0),0)</f>
        <v>8</v>
      </c>
      <c r="M632" s="22">
        <f>IFERROR(VLOOKUP(A632,#REF!,MATCH("xG",#REF!,0),0),0)</f>
        <v>0</v>
      </c>
      <c r="N632" s="22">
        <f>IFERROR(VLOOKUP(B632,#REF!,MATCH("xG",#REF!,0),0),0)</f>
        <v>0</v>
      </c>
      <c r="O632" s="22">
        <f>IFERROR(VLOOKUP(C632,#REF!,MATCH("xG",#REF!,0),0),0)</f>
        <v>0</v>
      </c>
      <c r="P632" s="22">
        <f>IFERROR(VLOOKUP(D632,#REF!,MATCH("xG",#REF!,0),0),0)</f>
        <v>0</v>
      </c>
      <c r="Q632" s="92">
        <f>IFERROR(VLOOKUP($E632,OLD!$Q$1:$DZ$1000,MATCH("expected_goals",OLD!$Q$1:$DZ$1,0),0),0)</f>
        <v>0</v>
      </c>
      <c r="R632" s="22">
        <f>IFERROR(VLOOKUP(A632,#REF!,MATCH("xAG",#REF!,0),0),0)</f>
        <v>0</v>
      </c>
      <c r="S632" s="22">
        <f>IFERROR(VLOOKUP(B632,#REF!,MATCH("xAG",#REF!,0),0),0)</f>
        <v>0</v>
      </c>
      <c r="T632" s="22">
        <f>IFERROR(VLOOKUP(C632,#REF!,MATCH("xAG",#REF!,0),0),0)</f>
        <v>0</v>
      </c>
      <c r="U632" s="22">
        <f>IFERROR(VLOOKUP(D632,#REF!,MATCH("xAG",#REF!,0),0),0)</f>
        <v>0</v>
      </c>
      <c r="V632" s="92">
        <f>IFERROR(VLOOKUP($E632,OLD!$Q$1:$DZ$1000,MATCH("expected_assists",OLD!$Q$1:$DZ$1,0),0),0)</f>
        <v>0</v>
      </c>
      <c r="W632" s="93">
        <f>IFERROR(VLOOKUP($E632,OLD!$Q$1:$DZ$1000,MATCH("total_points",OLD!$Q$1:$DZ$1,0),0),0)</f>
        <v>2</v>
      </c>
      <c r="X632" s="27">
        <f>IFERROR(VLOOKUP(E632,OLD!$Q$1:$BZ$1000,MATCH("defensive_contribution",OLD!$Q$1:$BZ$1,0),0),"")</f>
        <v>3</v>
      </c>
      <c r="Z632" s="26" t="str">
        <f>API!O632&amp;" "&amp;API!Y632</f>
        <v xml:space="preserve"> </v>
      </c>
      <c r="AA632" s="26">
        <f>API!AF632</f>
        <v>0</v>
      </c>
    </row>
    <row r="633" spans="1:27">
      <c r="A633" s="22" t="str">
        <f>IF([1]FINAL!A633=0,"",[1]FINAL!A633)</f>
        <v/>
      </c>
      <c r="B633" s="22" t="str">
        <f>IF([1]FINAL!C633=0,"",[1]FINAL!C633)</f>
        <v/>
      </c>
      <c r="C633" s="22" t="str">
        <f>IF([1]FINAL!E633=0,"",[1]FINAL!E633)</f>
        <v/>
      </c>
      <c r="D633" s="22" t="str">
        <f>IF([1]FINAL!G633=0,"",[1]FINAL!G633)</f>
        <v/>
      </c>
      <c r="E633" s="85">
        <f>[1]FINAL!$AO633</f>
        <v>0</v>
      </c>
      <c r="F633" s="26" t="str">
        <f>[1]FINAL!$V633</f>
        <v>A</v>
      </c>
      <c r="G633" s="27" t="str">
        <f>IFERROR(VLOOKUP($F633,Table2!$B$1:$C$21,MATCH("MP",Table2!$B$1:$C$1,0),0),"")</f>
        <v/>
      </c>
      <c r="H633" s="23">
        <f>IFERROR(VLOOKUP(A633,PlayingTime!$B$1:$T$1001,MATCH("Min",PlayingTime!$B$2:$T$2,0),0),0)</f>
        <v>0</v>
      </c>
      <c r="I633" s="23">
        <f>IFERROR(VLOOKUP(B633,PlayingTime!$B$1:$T$1001,MATCH("Min",PlayingTime!$B$2:$T$2,0),0),0)</f>
        <v>0</v>
      </c>
      <c r="J633" s="23">
        <f>IFERROR(VLOOKUP(C633,PlayingTime!$B$1:$T$1001,MATCH("Min",PlayingTime!$B$2:$T$2,0),0),0)</f>
        <v>0</v>
      </c>
      <c r="K633" s="23">
        <f>IFERROR(VLOOKUP(D633,PlayingTime!$B$1:$T$1001,MATCH("Min",PlayingTime!$B$2:$T$2,0),0),0)</f>
        <v>0</v>
      </c>
      <c r="L633" s="93">
        <f>IFERROR(VLOOKUP($E633,OLD!$Q$1:$DZ$1000,MATCH("minutes",OLD!$Q$1:$DZ$1,0),0),0)</f>
        <v>8</v>
      </c>
      <c r="M633" s="22">
        <f>IFERROR(VLOOKUP(A633,#REF!,MATCH("xG",#REF!,0),0),0)</f>
        <v>0</v>
      </c>
      <c r="N633" s="22">
        <f>IFERROR(VLOOKUP(B633,#REF!,MATCH("xG",#REF!,0),0),0)</f>
        <v>0</v>
      </c>
      <c r="O633" s="22">
        <f>IFERROR(VLOOKUP(C633,#REF!,MATCH("xG",#REF!,0),0),0)</f>
        <v>0</v>
      </c>
      <c r="P633" s="22">
        <f>IFERROR(VLOOKUP(D633,#REF!,MATCH("xG",#REF!,0),0),0)</f>
        <v>0</v>
      </c>
      <c r="Q633" s="92">
        <f>IFERROR(VLOOKUP($E633,OLD!$Q$1:$DZ$1000,MATCH("expected_goals",OLD!$Q$1:$DZ$1,0),0),0)</f>
        <v>0</v>
      </c>
      <c r="R633" s="22">
        <f>IFERROR(VLOOKUP(A633,#REF!,MATCH("xAG",#REF!,0),0),0)</f>
        <v>0</v>
      </c>
      <c r="S633" s="22">
        <f>IFERROR(VLOOKUP(B633,#REF!,MATCH("xAG",#REF!,0),0),0)</f>
        <v>0</v>
      </c>
      <c r="T633" s="22">
        <f>IFERROR(VLOOKUP(C633,#REF!,MATCH("xAG",#REF!,0),0),0)</f>
        <v>0</v>
      </c>
      <c r="U633" s="22">
        <f>IFERROR(VLOOKUP(D633,#REF!,MATCH("xAG",#REF!,0),0),0)</f>
        <v>0</v>
      </c>
      <c r="V633" s="92">
        <f>IFERROR(VLOOKUP($E633,OLD!$Q$1:$DZ$1000,MATCH("expected_assists",OLD!$Q$1:$DZ$1,0),0),0)</f>
        <v>0</v>
      </c>
      <c r="W633" s="93">
        <f>IFERROR(VLOOKUP($E633,OLD!$Q$1:$DZ$1000,MATCH("total_points",OLD!$Q$1:$DZ$1,0),0),0)</f>
        <v>2</v>
      </c>
      <c r="X633" s="27">
        <f>IFERROR(VLOOKUP(E633,OLD!$Q$1:$BZ$1000,MATCH("defensive_contribution",OLD!$Q$1:$BZ$1,0),0),"")</f>
        <v>3</v>
      </c>
      <c r="Z633" s="26" t="str">
        <f>API!O633&amp;" "&amp;API!Y633</f>
        <v xml:space="preserve"> </v>
      </c>
      <c r="AA633" s="26">
        <f>API!AF633</f>
        <v>0</v>
      </c>
    </row>
    <row r="634" spans="1:27">
      <c r="A634" s="22" t="str">
        <f>IF([1]FINAL!A634=0,"",[1]FINAL!A634)</f>
        <v/>
      </c>
      <c r="B634" s="22" t="str">
        <f>IF([1]FINAL!C634=0,"",[1]FINAL!C634)</f>
        <v/>
      </c>
      <c r="C634" s="22" t="str">
        <f>IF([1]FINAL!E634=0,"",[1]FINAL!E634)</f>
        <v/>
      </c>
      <c r="D634" s="22" t="str">
        <f>IF([1]FINAL!G634=0,"",[1]FINAL!G634)</f>
        <v/>
      </c>
      <c r="E634" s="85">
        <f>[1]FINAL!$AO634</f>
        <v>0</v>
      </c>
      <c r="F634" s="26" t="str">
        <f>[1]FINAL!$V634</f>
        <v>A</v>
      </c>
      <c r="G634" s="27" t="str">
        <f>IFERROR(VLOOKUP($F634,Table2!$B$1:$C$21,MATCH("MP",Table2!$B$1:$C$1,0),0),"")</f>
        <v/>
      </c>
      <c r="H634" s="23">
        <f>IFERROR(VLOOKUP(A634,PlayingTime!$B$1:$T$1001,MATCH("Min",PlayingTime!$B$2:$T$2,0),0),0)</f>
        <v>0</v>
      </c>
      <c r="I634" s="23">
        <f>IFERROR(VLOOKUP(B634,PlayingTime!$B$1:$T$1001,MATCH("Min",PlayingTime!$B$2:$T$2,0),0),0)</f>
        <v>0</v>
      </c>
      <c r="J634" s="23">
        <f>IFERROR(VLOOKUP(C634,PlayingTime!$B$1:$T$1001,MATCH("Min",PlayingTime!$B$2:$T$2,0),0),0)</f>
        <v>0</v>
      </c>
      <c r="K634" s="23">
        <f>IFERROR(VLOOKUP(D634,PlayingTime!$B$1:$T$1001,MATCH("Min",PlayingTime!$B$2:$T$2,0),0),0)</f>
        <v>0</v>
      </c>
      <c r="L634" s="93">
        <f>IFERROR(VLOOKUP($E634,OLD!$Q$1:$DZ$1000,MATCH("minutes",OLD!$Q$1:$DZ$1,0),0),0)</f>
        <v>8</v>
      </c>
      <c r="M634" s="22">
        <f>IFERROR(VLOOKUP(A634,#REF!,MATCH("xG",#REF!,0),0),0)</f>
        <v>0</v>
      </c>
      <c r="N634" s="22">
        <f>IFERROR(VLOOKUP(B634,#REF!,MATCH("xG",#REF!,0),0),0)</f>
        <v>0</v>
      </c>
      <c r="O634" s="22">
        <f>IFERROR(VLOOKUP(C634,#REF!,MATCH("xG",#REF!,0),0),0)</f>
        <v>0</v>
      </c>
      <c r="P634" s="22">
        <f>IFERROR(VLOOKUP(D634,#REF!,MATCH("xG",#REF!,0),0),0)</f>
        <v>0</v>
      </c>
      <c r="Q634" s="92">
        <f>IFERROR(VLOOKUP($E634,OLD!$Q$1:$DZ$1000,MATCH("expected_goals",OLD!$Q$1:$DZ$1,0),0),0)</f>
        <v>0</v>
      </c>
      <c r="R634" s="22">
        <f>IFERROR(VLOOKUP(A634,#REF!,MATCH("xAG",#REF!,0),0),0)</f>
        <v>0</v>
      </c>
      <c r="S634" s="22">
        <f>IFERROR(VLOOKUP(B634,#REF!,MATCH("xAG",#REF!,0),0),0)</f>
        <v>0</v>
      </c>
      <c r="T634" s="22">
        <f>IFERROR(VLOOKUP(C634,#REF!,MATCH("xAG",#REF!,0),0),0)</f>
        <v>0</v>
      </c>
      <c r="U634" s="22">
        <f>IFERROR(VLOOKUP(D634,#REF!,MATCH("xAG",#REF!,0),0),0)</f>
        <v>0</v>
      </c>
      <c r="V634" s="92">
        <f>IFERROR(VLOOKUP($E634,OLD!$Q$1:$DZ$1000,MATCH("expected_assists",OLD!$Q$1:$DZ$1,0),0),0)</f>
        <v>0</v>
      </c>
      <c r="W634" s="93">
        <f>IFERROR(VLOOKUP($E634,OLD!$Q$1:$DZ$1000,MATCH("total_points",OLD!$Q$1:$DZ$1,0),0),0)</f>
        <v>2</v>
      </c>
      <c r="X634" s="27">
        <f>IFERROR(VLOOKUP(E634,OLD!$Q$1:$BZ$1000,MATCH("defensive_contribution",OLD!$Q$1:$BZ$1,0),0),"")</f>
        <v>3</v>
      </c>
      <c r="Z634" s="26" t="str">
        <f>API!O634&amp;" "&amp;API!Y634</f>
        <v xml:space="preserve"> </v>
      </c>
      <c r="AA634" s="26">
        <f>API!AF634</f>
        <v>0</v>
      </c>
    </row>
    <row r="635" spans="1:27">
      <c r="A635" s="22" t="str">
        <f>IF([1]FINAL!A635=0,"",[1]FINAL!A635)</f>
        <v/>
      </c>
      <c r="B635" s="22" t="str">
        <f>IF([1]FINAL!C635=0,"",[1]FINAL!C635)</f>
        <v/>
      </c>
      <c r="C635" s="22" t="str">
        <f>IF([1]FINAL!E635=0,"",[1]FINAL!E635)</f>
        <v/>
      </c>
      <c r="D635" s="22" t="str">
        <f>IF([1]FINAL!G635=0,"",[1]FINAL!G635)</f>
        <v/>
      </c>
      <c r="E635" s="85">
        <f>[1]FINAL!$AO635</f>
        <v>0</v>
      </c>
      <c r="F635" s="26" t="str">
        <f>[1]FINAL!$V635</f>
        <v>A</v>
      </c>
      <c r="G635" s="27" t="str">
        <f>IFERROR(VLOOKUP($F635,Table2!$B$1:$C$21,MATCH("MP",Table2!$B$1:$C$1,0),0),"")</f>
        <v/>
      </c>
      <c r="H635" s="23">
        <f>IFERROR(VLOOKUP(A635,PlayingTime!$B$1:$T$1001,MATCH("Min",PlayingTime!$B$2:$T$2,0),0),0)</f>
        <v>0</v>
      </c>
      <c r="I635" s="23">
        <f>IFERROR(VLOOKUP(B635,PlayingTime!$B$1:$T$1001,MATCH("Min",PlayingTime!$B$2:$T$2,0),0),0)</f>
        <v>0</v>
      </c>
      <c r="J635" s="23">
        <f>IFERROR(VLOOKUP(C635,PlayingTime!$B$1:$T$1001,MATCH("Min",PlayingTime!$B$2:$T$2,0),0),0)</f>
        <v>0</v>
      </c>
      <c r="K635" s="23">
        <f>IFERROR(VLOOKUP(D635,PlayingTime!$B$1:$T$1001,MATCH("Min",PlayingTime!$B$2:$T$2,0),0),0)</f>
        <v>0</v>
      </c>
      <c r="L635" s="93">
        <f>IFERROR(VLOOKUP($E635,OLD!$Q$1:$DZ$1000,MATCH("minutes",OLD!$Q$1:$DZ$1,0),0),0)</f>
        <v>8</v>
      </c>
      <c r="M635" s="22">
        <f>IFERROR(VLOOKUP(A635,#REF!,MATCH("xG",#REF!,0),0),0)</f>
        <v>0</v>
      </c>
      <c r="N635" s="22">
        <f>IFERROR(VLOOKUP(B635,#REF!,MATCH("xG",#REF!,0),0),0)</f>
        <v>0</v>
      </c>
      <c r="O635" s="22">
        <f>IFERROR(VLOOKUP(C635,#REF!,MATCH("xG",#REF!,0),0),0)</f>
        <v>0</v>
      </c>
      <c r="P635" s="22">
        <f>IFERROR(VLOOKUP(D635,#REF!,MATCH("xG",#REF!,0),0),0)</f>
        <v>0</v>
      </c>
      <c r="Q635" s="92">
        <f>IFERROR(VLOOKUP($E635,OLD!$Q$1:$DZ$1000,MATCH("expected_goals",OLD!$Q$1:$DZ$1,0),0),0)</f>
        <v>0</v>
      </c>
      <c r="R635" s="22">
        <f>IFERROR(VLOOKUP(A635,#REF!,MATCH("xAG",#REF!,0),0),0)</f>
        <v>0</v>
      </c>
      <c r="S635" s="22">
        <f>IFERROR(VLOOKUP(B635,#REF!,MATCH("xAG",#REF!,0),0),0)</f>
        <v>0</v>
      </c>
      <c r="T635" s="22">
        <f>IFERROR(VLOOKUP(C635,#REF!,MATCH("xAG",#REF!,0),0),0)</f>
        <v>0</v>
      </c>
      <c r="U635" s="22">
        <f>IFERROR(VLOOKUP(D635,#REF!,MATCH("xAG",#REF!,0),0),0)</f>
        <v>0</v>
      </c>
      <c r="V635" s="92">
        <f>IFERROR(VLOOKUP($E635,OLD!$Q$1:$DZ$1000,MATCH("expected_assists",OLD!$Q$1:$DZ$1,0),0),0)</f>
        <v>0</v>
      </c>
      <c r="W635" s="93">
        <f>IFERROR(VLOOKUP($E635,OLD!$Q$1:$DZ$1000,MATCH("total_points",OLD!$Q$1:$DZ$1,0),0),0)</f>
        <v>2</v>
      </c>
      <c r="X635" s="27">
        <f>IFERROR(VLOOKUP(E635,OLD!$Q$1:$BZ$1000,MATCH("defensive_contribution",OLD!$Q$1:$BZ$1,0),0),"")</f>
        <v>3</v>
      </c>
      <c r="Z635" s="26" t="str">
        <f>API!O635&amp;" "&amp;API!Y635</f>
        <v xml:space="preserve"> </v>
      </c>
      <c r="AA635" s="26">
        <f>API!AF635</f>
        <v>0</v>
      </c>
    </row>
    <row r="636" spans="1:27">
      <c r="A636" s="22" t="str">
        <f>IF([1]FINAL!A636=0,"",[1]FINAL!A636)</f>
        <v/>
      </c>
      <c r="B636" s="22" t="str">
        <f>IF([1]FINAL!C636=0,"",[1]FINAL!C636)</f>
        <v/>
      </c>
      <c r="C636" s="22" t="str">
        <f>IF([1]FINAL!E636=0,"",[1]FINAL!E636)</f>
        <v/>
      </c>
      <c r="D636" s="22" t="str">
        <f>IF([1]FINAL!G636=0,"",[1]FINAL!G636)</f>
        <v/>
      </c>
      <c r="E636" s="85">
        <f>[1]FINAL!$AO636</f>
        <v>0</v>
      </c>
      <c r="F636" s="26" t="str">
        <f>[1]FINAL!$V636</f>
        <v>A</v>
      </c>
      <c r="G636" s="27" t="str">
        <f>IFERROR(VLOOKUP($F636,Table2!$B$1:$C$21,MATCH("MP",Table2!$B$1:$C$1,0),0),"")</f>
        <v/>
      </c>
      <c r="H636" s="23">
        <f>IFERROR(VLOOKUP(A636,PlayingTime!$B$1:$T$1001,MATCH("Min",PlayingTime!$B$2:$T$2,0),0),0)</f>
        <v>0</v>
      </c>
      <c r="I636" s="23">
        <f>IFERROR(VLOOKUP(B636,PlayingTime!$B$1:$T$1001,MATCH("Min",PlayingTime!$B$2:$T$2,0),0),0)</f>
        <v>0</v>
      </c>
      <c r="J636" s="23">
        <f>IFERROR(VLOOKUP(C636,PlayingTime!$B$1:$T$1001,MATCH("Min",PlayingTime!$B$2:$T$2,0),0),0)</f>
        <v>0</v>
      </c>
      <c r="K636" s="23">
        <f>IFERROR(VLOOKUP(D636,PlayingTime!$B$1:$T$1001,MATCH("Min",PlayingTime!$B$2:$T$2,0),0),0)</f>
        <v>0</v>
      </c>
      <c r="L636" s="93">
        <f>IFERROR(VLOOKUP($E636,OLD!$Q$1:$DZ$1000,MATCH("minutes",OLD!$Q$1:$DZ$1,0),0),0)</f>
        <v>8</v>
      </c>
      <c r="M636" s="22">
        <f>IFERROR(VLOOKUP(A636,#REF!,MATCH("xG",#REF!,0),0),0)</f>
        <v>0</v>
      </c>
      <c r="N636" s="22">
        <f>IFERROR(VLOOKUP(B636,#REF!,MATCH("xG",#REF!,0),0),0)</f>
        <v>0</v>
      </c>
      <c r="O636" s="22">
        <f>IFERROR(VLOOKUP(C636,#REF!,MATCH("xG",#REF!,0),0),0)</f>
        <v>0</v>
      </c>
      <c r="P636" s="22">
        <f>IFERROR(VLOOKUP(D636,#REF!,MATCH("xG",#REF!,0),0),0)</f>
        <v>0</v>
      </c>
      <c r="Q636" s="92">
        <f>IFERROR(VLOOKUP($E636,OLD!$Q$1:$DZ$1000,MATCH("expected_goals",OLD!$Q$1:$DZ$1,0),0),0)</f>
        <v>0</v>
      </c>
      <c r="R636" s="22">
        <f>IFERROR(VLOOKUP(A636,#REF!,MATCH("xAG",#REF!,0),0),0)</f>
        <v>0</v>
      </c>
      <c r="S636" s="22">
        <f>IFERROR(VLOOKUP(B636,#REF!,MATCH("xAG",#REF!,0),0),0)</f>
        <v>0</v>
      </c>
      <c r="T636" s="22">
        <f>IFERROR(VLOOKUP(C636,#REF!,MATCH("xAG",#REF!,0),0),0)</f>
        <v>0</v>
      </c>
      <c r="U636" s="22">
        <f>IFERROR(VLOOKUP(D636,#REF!,MATCH("xAG",#REF!,0),0),0)</f>
        <v>0</v>
      </c>
      <c r="V636" s="92">
        <f>IFERROR(VLOOKUP($E636,OLD!$Q$1:$DZ$1000,MATCH("expected_assists",OLD!$Q$1:$DZ$1,0),0),0)</f>
        <v>0</v>
      </c>
      <c r="W636" s="93">
        <f>IFERROR(VLOOKUP($E636,OLD!$Q$1:$DZ$1000,MATCH("total_points",OLD!$Q$1:$DZ$1,0),0),0)</f>
        <v>2</v>
      </c>
      <c r="X636" s="27">
        <f>IFERROR(VLOOKUP(E636,OLD!$Q$1:$BZ$1000,MATCH("defensive_contribution",OLD!$Q$1:$BZ$1,0),0),"")</f>
        <v>3</v>
      </c>
      <c r="Z636" s="26" t="str">
        <f>API!O636&amp;" "&amp;API!Y636</f>
        <v xml:space="preserve"> </v>
      </c>
      <c r="AA636" s="26">
        <f>API!AF636</f>
        <v>0</v>
      </c>
    </row>
    <row r="637" spans="1:27">
      <c r="A637" s="22" t="str">
        <f>IF([1]FINAL!A637=0,"",[1]FINAL!A637)</f>
        <v/>
      </c>
      <c r="B637" s="22" t="str">
        <f>IF([1]FINAL!C637=0,"",[1]FINAL!C637)</f>
        <v/>
      </c>
      <c r="C637" s="22" t="str">
        <f>IF([1]FINAL!E637=0,"",[1]FINAL!E637)</f>
        <v/>
      </c>
      <c r="D637" s="22" t="str">
        <f>IF([1]FINAL!G637=0,"",[1]FINAL!G637)</f>
        <v/>
      </c>
      <c r="E637" s="85">
        <f>[1]FINAL!$AO637</f>
        <v>0</v>
      </c>
      <c r="F637" s="26" t="str">
        <f>[1]FINAL!$V637</f>
        <v>A</v>
      </c>
      <c r="G637" s="27" t="str">
        <f>IFERROR(VLOOKUP($F637,Table2!$B$1:$C$21,MATCH("MP",Table2!$B$1:$C$1,0),0),"")</f>
        <v/>
      </c>
      <c r="H637" s="23">
        <f>IFERROR(VLOOKUP(A637,PlayingTime!$B$1:$T$1001,MATCH("Min",PlayingTime!$B$2:$T$2,0),0),0)</f>
        <v>0</v>
      </c>
      <c r="I637" s="23">
        <f>IFERROR(VLOOKUP(B637,PlayingTime!$B$1:$T$1001,MATCH("Min",PlayingTime!$B$2:$T$2,0),0),0)</f>
        <v>0</v>
      </c>
      <c r="J637" s="23">
        <f>IFERROR(VLOOKUP(C637,PlayingTime!$B$1:$T$1001,MATCH("Min",PlayingTime!$B$2:$T$2,0),0),0)</f>
        <v>0</v>
      </c>
      <c r="K637" s="23">
        <f>IFERROR(VLOOKUP(D637,PlayingTime!$B$1:$T$1001,MATCH("Min",PlayingTime!$B$2:$T$2,0),0),0)</f>
        <v>0</v>
      </c>
      <c r="L637" s="93">
        <f>IFERROR(VLOOKUP($E637,OLD!$Q$1:$DZ$1000,MATCH("minutes",OLD!$Q$1:$DZ$1,0),0),0)</f>
        <v>8</v>
      </c>
      <c r="M637" s="22">
        <f>IFERROR(VLOOKUP(A637,#REF!,MATCH("xG",#REF!,0),0),0)</f>
        <v>0</v>
      </c>
      <c r="N637" s="22">
        <f>IFERROR(VLOOKUP(B637,#REF!,MATCH("xG",#REF!,0),0),0)</f>
        <v>0</v>
      </c>
      <c r="O637" s="22">
        <f>IFERROR(VLOOKUP(C637,#REF!,MATCH("xG",#REF!,0),0),0)</f>
        <v>0</v>
      </c>
      <c r="P637" s="22">
        <f>IFERROR(VLOOKUP(D637,#REF!,MATCH("xG",#REF!,0),0),0)</f>
        <v>0</v>
      </c>
      <c r="Q637" s="92">
        <f>IFERROR(VLOOKUP($E637,OLD!$Q$1:$DZ$1000,MATCH("expected_goals",OLD!$Q$1:$DZ$1,0),0),0)</f>
        <v>0</v>
      </c>
      <c r="R637" s="22">
        <f>IFERROR(VLOOKUP(A637,#REF!,MATCH("xAG",#REF!,0),0),0)</f>
        <v>0</v>
      </c>
      <c r="S637" s="22">
        <f>IFERROR(VLOOKUP(B637,#REF!,MATCH("xAG",#REF!,0),0),0)</f>
        <v>0</v>
      </c>
      <c r="T637" s="22">
        <f>IFERROR(VLOOKUP(C637,#REF!,MATCH("xAG",#REF!,0),0),0)</f>
        <v>0</v>
      </c>
      <c r="U637" s="22">
        <f>IFERROR(VLOOKUP(D637,#REF!,MATCH("xAG",#REF!,0),0),0)</f>
        <v>0</v>
      </c>
      <c r="V637" s="92">
        <f>IFERROR(VLOOKUP($E637,OLD!$Q$1:$DZ$1000,MATCH("expected_assists",OLD!$Q$1:$DZ$1,0),0),0)</f>
        <v>0</v>
      </c>
      <c r="W637" s="93">
        <f>IFERROR(VLOOKUP($E637,OLD!$Q$1:$DZ$1000,MATCH("total_points",OLD!$Q$1:$DZ$1,0),0),0)</f>
        <v>2</v>
      </c>
      <c r="X637" s="27">
        <f>IFERROR(VLOOKUP(E637,OLD!$Q$1:$BZ$1000,MATCH("defensive_contribution",OLD!$Q$1:$BZ$1,0),0),"")</f>
        <v>3</v>
      </c>
      <c r="Z637" s="26" t="str">
        <f>API!O637&amp;" "&amp;API!Y637</f>
        <v xml:space="preserve"> </v>
      </c>
      <c r="AA637" s="26">
        <f>API!AF637</f>
        <v>0</v>
      </c>
    </row>
    <row r="638" spans="1:27">
      <c r="A638" s="22" t="str">
        <f>IF([1]FINAL!A638=0,"",[1]FINAL!A638)</f>
        <v/>
      </c>
      <c r="B638" s="22" t="str">
        <f>IF([1]FINAL!C638=0,"",[1]FINAL!C638)</f>
        <v/>
      </c>
      <c r="C638" s="22" t="str">
        <f>IF([1]FINAL!E638=0,"",[1]FINAL!E638)</f>
        <v/>
      </c>
      <c r="D638" s="22" t="str">
        <f>IF([1]FINAL!G638=0,"",[1]FINAL!G638)</f>
        <v/>
      </c>
      <c r="E638" s="85">
        <f>[1]FINAL!$AO638</f>
        <v>0</v>
      </c>
      <c r="F638" s="26" t="str">
        <f>[1]FINAL!$V638</f>
        <v>A</v>
      </c>
      <c r="G638" s="27" t="str">
        <f>IFERROR(VLOOKUP($F638,Table2!$B$1:$C$21,MATCH("MP",Table2!$B$1:$C$1,0),0),"")</f>
        <v/>
      </c>
      <c r="H638" s="23">
        <f>IFERROR(VLOOKUP(A638,PlayingTime!$B$1:$T$1001,MATCH("Min",PlayingTime!$B$2:$T$2,0),0),0)</f>
        <v>0</v>
      </c>
      <c r="I638" s="23">
        <f>IFERROR(VLOOKUP(B638,PlayingTime!$B$1:$T$1001,MATCH("Min",PlayingTime!$B$2:$T$2,0),0),0)</f>
        <v>0</v>
      </c>
      <c r="J638" s="23">
        <f>IFERROR(VLOOKUP(C638,PlayingTime!$B$1:$T$1001,MATCH("Min",PlayingTime!$B$2:$T$2,0),0),0)</f>
        <v>0</v>
      </c>
      <c r="K638" s="23">
        <f>IFERROR(VLOOKUP(D638,PlayingTime!$B$1:$T$1001,MATCH("Min",PlayingTime!$B$2:$T$2,0),0),0)</f>
        <v>0</v>
      </c>
      <c r="L638" s="93">
        <f>IFERROR(VLOOKUP($E638,OLD!$Q$1:$DZ$1000,MATCH("minutes",OLD!$Q$1:$DZ$1,0),0),0)</f>
        <v>8</v>
      </c>
      <c r="M638" s="22">
        <f>IFERROR(VLOOKUP(A638,#REF!,MATCH("xG",#REF!,0),0),0)</f>
        <v>0</v>
      </c>
      <c r="N638" s="22">
        <f>IFERROR(VLOOKUP(B638,#REF!,MATCH("xG",#REF!,0),0),0)</f>
        <v>0</v>
      </c>
      <c r="O638" s="22">
        <f>IFERROR(VLOOKUP(C638,#REF!,MATCH("xG",#REF!,0),0),0)</f>
        <v>0</v>
      </c>
      <c r="P638" s="22">
        <f>IFERROR(VLOOKUP(D638,#REF!,MATCH("xG",#REF!,0),0),0)</f>
        <v>0</v>
      </c>
      <c r="Q638" s="92">
        <f>IFERROR(VLOOKUP($E638,OLD!$Q$1:$DZ$1000,MATCH("expected_goals",OLD!$Q$1:$DZ$1,0),0),0)</f>
        <v>0</v>
      </c>
      <c r="R638" s="22">
        <f>IFERROR(VLOOKUP(A638,#REF!,MATCH("xAG",#REF!,0),0),0)</f>
        <v>0</v>
      </c>
      <c r="S638" s="22">
        <f>IFERROR(VLOOKUP(B638,#REF!,MATCH("xAG",#REF!,0),0),0)</f>
        <v>0</v>
      </c>
      <c r="T638" s="22">
        <f>IFERROR(VLOOKUP(C638,#REF!,MATCH("xAG",#REF!,0),0),0)</f>
        <v>0</v>
      </c>
      <c r="U638" s="22">
        <f>IFERROR(VLOOKUP(D638,#REF!,MATCH("xAG",#REF!,0),0),0)</f>
        <v>0</v>
      </c>
      <c r="V638" s="92">
        <f>IFERROR(VLOOKUP($E638,OLD!$Q$1:$DZ$1000,MATCH("expected_assists",OLD!$Q$1:$DZ$1,0),0),0)</f>
        <v>0</v>
      </c>
      <c r="W638" s="93">
        <f>IFERROR(VLOOKUP($E638,OLD!$Q$1:$DZ$1000,MATCH("total_points",OLD!$Q$1:$DZ$1,0),0),0)</f>
        <v>2</v>
      </c>
      <c r="X638" s="27">
        <f>IFERROR(VLOOKUP(E638,OLD!$Q$1:$BZ$1000,MATCH("defensive_contribution",OLD!$Q$1:$BZ$1,0),0),"")</f>
        <v>3</v>
      </c>
      <c r="Z638" s="26" t="str">
        <f>API!O638&amp;" "&amp;API!Y638</f>
        <v xml:space="preserve"> </v>
      </c>
      <c r="AA638" s="26">
        <f>API!AF638</f>
        <v>0</v>
      </c>
    </row>
    <row r="639" spans="1:27">
      <c r="A639" s="22" t="str">
        <f>IF([1]FINAL!A639=0,"",[1]FINAL!A639)</f>
        <v/>
      </c>
      <c r="B639" s="22" t="str">
        <f>IF([1]FINAL!C639=0,"",[1]FINAL!C639)</f>
        <v/>
      </c>
      <c r="C639" s="22" t="str">
        <f>IF([1]FINAL!E639=0,"",[1]FINAL!E639)</f>
        <v/>
      </c>
      <c r="D639" s="22" t="str">
        <f>IF([1]FINAL!G639=0,"",[1]FINAL!G639)</f>
        <v/>
      </c>
      <c r="E639" s="85">
        <f>[1]FINAL!$AO639</f>
        <v>0</v>
      </c>
      <c r="F639" s="26" t="str">
        <f>[1]FINAL!$V639</f>
        <v>A</v>
      </c>
      <c r="G639" s="27" t="str">
        <f>IFERROR(VLOOKUP($F639,Table2!$B$1:$C$21,MATCH("MP",Table2!$B$1:$C$1,0),0),"")</f>
        <v/>
      </c>
      <c r="H639" s="23">
        <f>IFERROR(VLOOKUP(A639,PlayingTime!$B$1:$T$1001,MATCH("Min",PlayingTime!$B$2:$T$2,0),0),0)</f>
        <v>0</v>
      </c>
      <c r="I639" s="23">
        <f>IFERROR(VLOOKUP(B639,PlayingTime!$B$1:$T$1001,MATCH("Min",PlayingTime!$B$2:$T$2,0),0),0)</f>
        <v>0</v>
      </c>
      <c r="J639" s="23">
        <f>IFERROR(VLOOKUP(C639,PlayingTime!$B$1:$T$1001,MATCH("Min",PlayingTime!$B$2:$T$2,0),0),0)</f>
        <v>0</v>
      </c>
      <c r="K639" s="23">
        <f>IFERROR(VLOOKUP(D639,PlayingTime!$B$1:$T$1001,MATCH("Min",PlayingTime!$B$2:$T$2,0),0),0)</f>
        <v>0</v>
      </c>
      <c r="L639" s="93">
        <f>IFERROR(VLOOKUP($E639,OLD!$Q$1:$DZ$1000,MATCH("minutes",OLD!$Q$1:$DZ$1,0),0),0)</f>
        <v>8</v>
      </c>
      <c r="M639" s="22">
        <f>IFERROR(VLOOKUP(A639,#REF!,MATCH("xG",#REF!,0),0),0)</f>
        <v>0</v>
      </c>
      <c r="N639" s="22">
        <f>IFERROR(VLOOKUP(B639,#REF!,MATCH("xG",#REF!,0),0),0)</f>
        <v>0</v>
      </c>
      <c r="O639" s="22">
        <f>IFERROR(VLOOKUP(C639,#REF!,MATCH("xG",#REF!,0),0),0)</f>
        <v>0</v>
      </c>
      <c r="P639" s="22">
        <f>IFERROR(VLOOKUP(D639,#REF!,MATCH("xG",#REF!,0),0),0)</f>
        <v>0</v>
      </c>
      <c r="Q639" s="92">
        <f>IFERROR(VLOOKUP($E639,OLD!$Q$1:$DZ$1000,MATCH("expected_goals",OLD!$Q$1:$DZ$1,0),0),0)</f>
        <v>0</v>
      </c>
      <c r="R639" s="22">
        <f>IFERROR(VLOOKUP(A639,#REF!,MATCH("xAG",#REF!,0),0),0)</f>
        <v>0</v>
      </c>
      <c r="S639" s="22">
        <f>IFERROR(VLOOKUP(B639,#REF!,MATCH("xAG",#REF!,0),0),0)</f>
        <v>0</v>
      </c>
      <c r="T639" s="22">
        <f>IFERROR(VLOOKUP(C639,#REF!,MATCH("xAG",#REF!,0),0),0)</f>
        <v>0</v>
      </c>
      <c r="U639" s="22">
        <f>IFERROR(VLOOKUP(D639,#REF!,MATCH("xAG",#REF!,0),0),0)</f>
        <v>0</v>
      </c>
      <c r="V639" s="92">
        <f>IFERROR(VLOOKUP($E639,OLD!$Q$1:$DZ$1000,MATCH("expected_assists",OLD!$Q$1:$DZ$1,0),0),0)</f>
        <v>0</v>
      </c>
      <c r="W639" s="93">
        <f>IFERROR(VLOOKUP($E639,OLD!$Q$1:$DZ$1000,MATCH("total_points",OLD!$Q$1:$DZ$1,0),0),0)</f>
        <v>2</v>
      </c>
      <c r="X639" s="27">
        <f>IFERROR(VLOOKUP(E639,OLD!$Q$1:$BZ$1000,MATCH("defensive_contribution",OLD!$Q$1:$BZ$1,0),0),"")</f>
        <v>3</v>
      </c>
      <c r="Z639" s="26" t="str">
        <f>API!O639&amp;" "&amp;API!Y639</f>
        <v xml:space="preserve"> </v>
      </c>
      <c r="AA639" s="26">
        <f>API!AF639</f>
        <v>0</v>
      </c>
    </row>
    <row r="640" spans="1:27">
      <c r="A640" s="22" t="str">
        <f>IF([1]FINAL!A640=0,"",[1]FINAL!A640)</f>
        <v/>
      </c>
      <c r="B640" s="22" t="str">
        <f>IF([1]FINAL!C640=0,"",[1]FINAL!C640)</f>
        <v/>
      </c>
      <c r="C640" s="22" t="str">
        <f>IF([1]FINAL!E640=0,"",[1]FINAL!E640)</f>
        <v/>
      </c>
      <c r="D640" s="22" t="str">
        <f>IF([1]FINAL!G640=0,"",[1]FINAL!G640)</f>
        <v/>
      </c>
      <c r="E640" s="85">
        <f>[1]FINAL!$AO640</f>
        <v>0</v>
      </c>
      <c r="F640" s="26" t="str">
        <f>[1]FINAL!$V640</f>
        <v>A</v>
      </c>
      <c r="G640" s="27" t="str">
        <f>IFERROR(VLOOKUP($F640,Table2!$B$1:$C$21,MATCH("MP",Table2!$B$1:$C$1,0),0),"")</f>
        <v/>
      </c>
      <c r="H640" s="23">
        <f>IFERROR(VLOOKUP(A640,PlayingTime!$B$1:$T$1001,MATCH("Min",PlayingTime!$B$2:$T$2,0),0),0)</f>
        <v>0</v>
      </c>
      <c r="I640" s="23">
        <f>IFERROR(VLOOKUP(B640,PlayingTime!$B$1:$T$1001,MATCH("Min",PlayingTime!$B$2:$T$2,0),0),0)</f>
        <v>0</v>
      </c>
      <c r="J640" s="23">
        <f>IFERROR(VLOOKUP(C640,PlayingTime!$B$1:$T$1001,MATCH("Min",PlayingTime!$B$2:$T$2,0),0),0)</f>
        <v>0</v>
      </c>
      <c r="K640" s="23">
        <f>IFERROR(VLOOKUP(D640,PlayingTime!$B$1:$T$1001,MATCH("Min",PlayingTime!$B$2:$T$2,0),0),0)</f>
        <v>0</v>
      </c>
      <c r="L640" s="93">
        <f>IFERROR(VLOOKUP($E640,OLD!$Q$1:$DZ$1000,MATCH("minutes",OLD!$Q$1:$DZ$1,0),0),0)</f>
        <v>8</v>
      </c>
      <c r="M640" s="22">
        <f>IFERROR(VLOOKUP(A640,#REF!,MATCH("xG",#REF!,0),0),0)</f>
        <v>0</v>
      </c>
      <c r="N640" s="22">
        <f>IFERROR(VLOOKUP(B640,#REF!,MATCH("xG",#REF!,0),0),0)</f>
        <v>0</v>
      </c>
      <c r="O640" s="22">
        <f>IFERROR(VLOOKUP(C640,#REF!,MATCH("xG",#REF!,0),0),0)</f>
        <v>0</v>
      </c>
      <c r="P640" s="22">
        <f>IFERROR(VLOOKUP(D640,#REF!,MATCH("xG",#REF!,0),0),0)</f>
        <v>0</v>
      </c>
      <c r="Q640" s="92">
        <f>IFERROR(VLOOKUP($E640,OLD!$Q$1:$DZ$1000,MATCH("expected_goals",OLD!$Q$1:$DZ$1,0),0),0)</f>
        <v>0</v>
      </c>
      <c r="R640" s="22">
        <f>IFERROR(VLOOKUP(A640,#REF!,MATCH("xAG",#REF!,0),0),0)</f>
        <v>0</v>
      </c>
      <c r="S640" s="22">
        <f>IFERROR(VLOOKUP(B640,#REF!,MATCH("xAG",#REF!,0),0),0)</f>
        <v>0</v>
      </c>
      <c r="T640" s="22">
        <f>IFERROR(VLOOKUP(C640,#REF!,MATCH("xAG",#REF!,0),0),0)</f>
        <v>0</v>
      </c>
      <c r="U640" s="22">
        <f>IFERROR(VLOOKUP(D640,#REF!,MATCH("xAG",#REF!,0),0),0)</f>
        <v>0</v>
      </c>
      <c r="V640" s="92">
        <f>IFERROR(VLOOKUP($E640,OLD!$Q$1:$DZ$1000,MATCH("expected_assists",OLD!$Q$1:$DZ$1,0),0),0)</f>
        <v>0</v>
      </c>
      <c r="W640" s="93">
        <f>IFERROR(VLOOKUP($E640,OLD!$Q$1:$DZ$1000,MATCH("total_points",OLD!$Q$1:$DZ$1,0),0),0)</f>
        <v>2</v>
      </c>
      <c r="X640" s="27">
        <f>IFERROR(VLOOKUP(E640,OLD!$Q$1:$BZ$1000,MATCH("defensive_contribution",OLD!$Q$1:$BZ$1,0),0),"")</f>
        <v>3</v>
      </c>
      <c r="Z640" s="26" t="str">
        <f>API!O640&amp;" "&amp;API!Y640</f>
        <v xml:space="preserve"> </v>
      </c>
      <c r="AA640" s="26">
        <f>API!AF640</f>
        <v>0</v>
      </c>
    </row>
    <row r="641" spans="1:27">
      <c r="A641" s="22" t="str">
        <f>IF([1]FINAL!A641=0,"",[1]FINAL!A641)</f>
        <v/>
      </c>
      <c r="B641" s="22" t="str">
        <f>IF([1]FINAL!C641=0,"",[1]FINAL!C641)</f>
        <v/>
      </c>
      <c r="C641" s="22" t="str">
        <f>IF([1]FINAL!E641=0,"",[1]FINAL!E641)</f>
        <v/>
      </c>
      <c r="D641" s="22" t="str">
        <f>IF([1]FINAL!G641=0,"",[1]FINAL!G641)</f>
        <v/>
      </c>
      <c r="E641" s="85">
        <f>[1]FINAL!$AO641</f>
        <v>0</v>
      </c>
      <c r="F641" s="26" t="str">
        <f>[1]FINAL!$V641</f>
        <v>A</v>
      </c>
      <c r="G641" s="27" t="str">
        <f>IFERROR(VLOOKUP($F641,Table2!$B$1:$C$21,MATCH("MP",Table2!$B$1:$C$1,0),0),"")</f>
        <v/>
      </c>
      <c r="H641" s="23">
        <f>IFERROR(VLOOKUP(A641,PlayingTime!$B$1:$T$1001,MATCH("Min",PlayingTime!$B$2:$T$2,0),0),0)</f>
        <v>0</v>
      </c>
      <c r="I641" s="23">
        <f>IFERROR(VLOOKUP(B641,PlayingTime!$B$1:$T$1001,MATCH("Min",PlayingTime!$B$2:$T$2,0),0),0)</f>
        <v>0</v>
      </c>
      <c r="J641" s="23">
        <f>IFERROR(VLOOKUP(C641,PlayingTime!$B$1:$T$1001,MATCH("Min",PlayingTime!$B$2:$T$2,0),0),0)</f>
        <v>0</v>
      </c>
      <c r="K641" s="23">
        <f>IFERROR(VLOOKUP(D641,PlayingTime!$B$1:$T$1001,MATCH("Min",PlayingTime!$B$2:$T$2,0),0),0)</f>
        <v>0</v>
      </c>
      <c r="L641" s="93">
        <f>IFERROR(VLOOKUP($E641,OLD!$Q$1:$DZ$1000,MATCH("minutes",OLD!$Q$1:$DZ$1,0),0),0)</f>
        <v>8</v>
      </c>
      <c r="M641" s="22">
        <f>IFERROR(VLOOKUP(A641,#REF!,MATCH("xG",#REF!,0),0),0)</f>
        <v>0</v>
      </c>
      <c r="N641" s="22">
        <f>IFERROR(VLOOKUP(B641,#REF!,MATCH("xG",#REF!,0),0),0)</f>
        <v>0</v>
      </c>
      <c r="O641" s="22">
        <f>IFERROR(VLOOKUP(C641,#REF!,MATCH("xG",#REF!,0),0),0)</f>
        <v>0</v>
      </c>
      <c r="P641" s="22">
        <f>IFERROR(VLOOKUP(D641,#REF!,MATCH("xG",#REF!,0),0),0)</f>
        <v>0</v>
      </c>
      <c r="Q641" s="92">
        <f>IFERROR(VLOOKUP($E641,OLD!$Q$1:$DZ$1000,MATCH("expected_goals",OLD!$Q$1:$DZ$1,0),0),0)</f>
        <v>0</v>
      </c>
      <c r="R641" s="22">
        <f>IFERROR(VLOOKUP(A641,#REF!,MATCH("xAG",#REF!,0),0),0)</f>
        <v>0</v>
      </c>
      <c r="S641" s="22">
        <f>IFERROR(VLOOKUP(B641,#REF!,MATCH("xAG",#REF!,0),0),0)</f>
        <v>0</v>
      </c>
      <c r="T641" s="22">
        <f>IFERROR(VLOOKUP(C641,#REF!,MATCH("xAG",#REF!,0),0),0)</f>
        <v>0</v>
      </c>
      <c r="U641" s="22">
        <f>IFERROR(VLOOKUP(D641,#REF!,MATCH("xAG",#REF!,0),0),0)</f>
        <v>0</v>
      </c>
      <c r="V641" s="92">
        <f>IFERROR(VLOOKUP($E641,OLD!$Q$1:$DZ$1000,MATCH("expected_assists",OLD!$Q$1:$DZ$1,0),0),0)</f>
        <v>0</v>
      </c>
      <c r="W641" s="93">
        <f>IFERROR(VLOOKUP($E641,OLD!$Q$1:$DZ$1000,MATCH("total_points",OLD!$Q$1:$DZ$1,0),0),0)</f>
        <v>2</v>
      </c>
      <c r="X641" s="27">
        <f>IFERROR(VLOOKUP(E641,OLD!$Q$1:$BZ$1000,MATCH("defensive_contribution",OLD!$Q$1:$BZ$1,0),0),"")</f>
        <v>3</v>
      </c>
      <c r="Z641" s="26" t="str">
        <f>API!O641&amp;" "&amp;API!Y641</f>
        <v xml:space="preserve"> </v>
      </c>
      <c r="AA641" s="26">
        <f>API!AF641</f>
        <v>0</v>
      </c>
    </row>
    <row r="642" spans="1:27">
      <c r="A642" s="22" t="str">
        <f>IF([1]FINAL!A642=0,"",[1]FINAL!A642)</f>
        <v/>
      </c>
      <c r="B642" s="22" t="str">
        <f>IF([1]FINAL!C642=0,"",[1]FINAL!C642)</f>
        <v/>
      </c>
      <c r="C642" s="22" t="str">
        <f>IF([1]FINAL!E642=0,"",[1]FINAL!E642)</f>
        <v/>
      </c>
      <c r="D642" s="22" t="str">
        <f>IF([1]FINAL!G642=0,"",[1]FINAL!G642)</f>
        <v/>
      </c>
      <c r="E642" s="85">
        <f>[1]FINAL!$AO642</f>
        <v>0</v>
      </c>
      <c r="F642" s="26" t="str">
        <f>[1]FINAL!$V642</f>
        <v>A</v>
      </c>
      <c r="G642" s="27" t="str">
        <f>IFERROR(VLOOKUP($F642,Table2!$B$1:$C$21,MATCH("MP",Table2!$B$1:$C$1,0),0),"")</f>
        <v/>
      </c>
      <c r="H642" s="23">
        <f>IFERROR(VLOOKUP(A642,PlayingTime!$B$1:$T$1001,MATCH("Min",PlayingTime!$B$2:$T$2,0),0),0)</f>
        <v>0</v>
      </c>
      <c r="I642" s="23">
        <f>IFERROR(VLOOKUP(B642,PlayingTime!$B$1:$T$1001,MATCH("Min",PlayingTime!$B$2:$T$2,0),0),0)</f>
        <v>0</v>
      </c>
      <c r="J642" s="23">
        <f>IFERROR(VLOOKUP(C642,PlayingTime!$B$1:$T$1001,MATCH("Min",PlayingTime!$B$2:$T$2,0),0),0)</f>
        <v>0</v>
      </c>
      <c r="K642" s="23">
        <f>IFERROR(VLOOKUP(D642,PlayingTime!$B$1:$T$1001,MATCH("Min",PlayingTime!$B$2:$T$2,0),0),0)</f>
        <v>0</v>
      </c>
      <c r="L642" s="93">
        <f>IFERROR(VLOOKUP($E642,OLD!$Q$1:$DZ$1000,MATCH("minutes",OLD!$Q$1:$DZ$1,0),0),0)</f>
        <v>8</v>
      </c>
      <c r="M642" s="22">
        <f>IFERROR(VLOOKUP(A642,#REF!,MATCH("xG",#REF!,0),0),0)</f>
        <v>0</v>
      </c>
      <c r="N642" s="22">
        <f>IFERROR(VLOOKUP(B642,#REF!,MATCH("xG",#REF!,0),0),0)</f>
        <v>0</v>
      </c>
      <c r="O642" s="22">
        <f>IFERROR(VLOOKUP(C642,#REF!,MATCH("xG",#REF!,0),0),0)</f>
        <v>0</v>
      </c>
      <c r="P642" s="22">
        <f>IFERROR(VLOOKUP(D642,#REF!,MATCH("xG",#REF!,0),0),0)</f>
        <v>0</v>
      </c>
      <c r="Q642" s="92">
        <f>IFERROR(VLOOKUP($E642,OLD!$Q$1:$DZ$1000,MATCH("expected_goals",OLD!$Q$1:$DZ$1,0),0),0)</f>
        <v>0</v>
      </c>
      <c r="R642" s="22">
        <f>IFERROR(VLOOKUP(A642,#REF!,MATCH("xAG",#REF!,0),0),0)</f>
        <v>0</v>
      </c>
      <c r="S642" s="22">
        <f>IFERROR(VLOOKUP(B642,#REF!,MATCH("xAG",#REF!,0),0),0)</f>
        <v>0</v>
      </c>
      <c r="T642" s="22">
        <f>IFERROR(VLOOKUP(C642,#REF!,MATCH("xAG",#REF!,0),0),0)</f>
        <v>0</v>
      </c>
      <c r="U642" s="22">
        <f>IFERROR(VLOOKUP(D642,#REF!,MATCH("xAG",#REF!,0),0),0)</f>
        <v>0</v>
      </c>
      <c r="V642" s="92">
        <f>IFERROR(VLOOKUP($E642,OLD!$Q$1:$DZ$1000,MATCH("expected_assists",OLD!$Q$1:$DZ$1,0),0),0)</f>
        <v>0</v>
      </c>
      <c r="W642" s="93">
        <f>IFERROR(VLOOKUP($E642,OLD!$Q$1:$DZ$1000,MATCH("total_points",OLD!$Q$1:$DZ$1,0),0),0)</f>
        <v>2</v>
      </c>
      <c r="X642" s="27">
        <f>IFERROR(VLOOKUP(E642,OLD!$Q$1:$BZ$1000,MATCH("defensive_contribution",OLD!$Q$1:$BZ$1,0),0),"")</f>
        <v>3</v>
      </c>
      <c r="Z642" s="26" t="str">
        <f>API!O642&amp;" "&amp;API!Y642</f>
        <v xml:space="preserve"> </v>
      </c>
      <c r="AA642" s="26">
        <f>API!AF642</f>
        <v>0</v>
      </c>
    </row>
    <row r="643" spans="1:27">
      <c r="A643" s="22" t="str">
        <f>IF([1]FINAL!A643=0,"",[1]FINAL!A643)</f>
        <v/>
      </c>
      <c r="B643" s="22" t="str">
        <f>IF([1]FINAL!C643=0,"",[1]FINAL!C643)</f>
        <v/>
      </c>
      <c r="C643" s="22" t="str">
        <f>IF([1]FINAL!E643=0,"",[1]FINAL!E643)</f>
        <v/>
      </c>
      <c r="D643" s="22" t="str">
        <f>IF([1]FINAL!G643=0,"",[1]FINAL!G643)</f>
        <v/>
      </c>
      <c r="E643" s="85">
        <f>[1]FINAL!$AO643</f>
        <v>0</v>
      </c>
      <c r="F643" s="26" t="str">
        <f>[1]FINAL!$V643</f>
        <v>A</v>
      </c>
      <c r="G643" s="27" t="str">
        <f>IFERROR(VLOOKUP($F643,Table2!$B$1:$C$21,MATCH("MP",Table2!$B$1:$C$1,0),0),"")</f>
        <v/>
      </c>
      <c r="H643" s="23">
        <f>IFERROR(VLOOKUP(A643,PlayingTime!$B$1:$T$1001,MATCH("Min",PlayingTime!$B$2:$T$2,0),0),0)</f>
        <v>0</v>
      </c>
      <c r="I643" s="23">
        <f>IFERROR(VLOOKUP(B643,PlayingTime!$B$1:$T$1001,MATCH("Min",PlayingTime!$B$2:$T$2,0),0),0)</f>
        <v>0</v>
      </c>
      <c r="J643" s="23">
        <f>IFERROR(VLOOKUP(C643,PlayingTime!$B$1:$T$1001,MATCH("Min",PlayingTime!$B$2:$T$2,0),0),0)</f>
        <v>0</v>
      </c>
      <c r="K643" s="23">
        <f>IFERROR(VLOOKUP(D643,PlayingTime!$B$1:$T$1001,MATCH("Min",PlayingTime!$B$2:$T$2,0),0),0)</f>
        <v>0</v>
      </c>
      <c r="L643" s="93">
        <f>IFERROR(VLOOKUP($E643,OLD!$Q$1:$DZ$1000,MATCH("minutes",OLD!$Q$1:$DZ$1,0),0),0)</f>
        <v>8</v>
      </c>
      <c r="M643" s="22">
        <f>IFERROR(VLOOKUP(A643,#REF!,MATCH("xG",#REF!,0),0),0)</f>
        <v>0</v>
      </c>
      <c r="N643" s="22">
        <f>IFERROR(VLOOKUP(B643,#REF!,MATCH("xG",#REF!,0),0),0)</f>
        <v>0</v>
      </c>
      <c r="O643" s="22">
        <f>IFERROR(VLOOKUP(C643,#REF!,MATCH("xG",#REF!,0),0),0)</f>
        <v>0</v>
      </c>
      <c r="P643" s="22">
        <f>IFERROR(VLOOKUP(D643,#REF!,MATCH("xG",#REF!,0),0),0)</f>
        <v>0</v>
      </c>
      <c r="Q643" s="92">
        <f>IFERROR(VLOOKUP($E643,OLD!$Q$1:$DZ$1000,MATCH("expected_goals",OLD!$Q$1:$DZ$1,0),0),0)</f>
        <v>0</v>
      </c>
      <c r="R643" s="22">
        <f>IFERROR(VLOOKUP(A643,#REF!,MATCH("xAG",#REF!,0),0),0)</f>
        <v>0</v>
      </c>
      <c r="S643" s="22">
        <f>IFERROR(VLOOKUP(B643,#REF!,MATCH("xAG",#REF!,0),0),0)</f>
        <v>0</v>
      </c>
      <c r="T643" s="22">
        <f>IFERROR(VLOOKUP(C643,#REF!,MATCH("xAG",#REF!,0),0),0)</f>
        <v>0</v>
      </c>
      <c r="U643" s="22">
        <f>IFERROR(VLOOKUP(D643,#REF!,MATCH("xAG",#REF!,0),0),0)</f>
        <v>0</v>
      </c>
      <c r="V643" s="92">
        <f>IFERROR(VLOOKUP($E643,OLD!$Q$1:$DZ$1000,MATCH("expected_assists",OLD!$Q$1:$DZ$1,0),0),0)</f>
        <v>0</v>
      </c>
      <c r="W643" s="93">
        <f>IFERROR(VLOOKUP($E643,OLD!$Q$1:$DZ$1000,MATCH("total_points",OLD!$Q$1:$DZ$1,0),0),0)</f>
        <v>2</v>
      </c>
      <c r="X643" s="27">
        <f>IFERROR(VLOOKUP(E643,OLD!$Q$1:$BZ$1000,MATCH("defensive_contribution",OLD!$Q$1:$BZ$1,0),0),"")</f>
        <v>3</v>
      </c>
      <c r="Z643" s="26" t="str">
        <f>API!O643&amp;" "&amp;API!Y643</f>
        <v xml:space="preserve"> </v>
      </c>
      <c r="AA643" s="26">
        <f>API!AF643</f>
        <v>0</v>
      </c>
    </row>
    <row r="644" spans="1:27">
      <c r="A644" s="22" t="str">
        <f>IF([1]FINAL!A644=0,"",[1]FINAL!A644)</f>
        <v/>
      </c>
      <c r="B644" s="22" t="str">
        <f>IF([1]FINAL!C644=0,"",[1]FINAL!C644)</f>
        <v/>
      </c>
      <c r="C644" s="22" t="str">
        <f>IF([1]FINAL!E644=0,"",[1]FINAL!E644)</f>
        <v/>
      </c>
      <c r="D644" s="22" t="str">
        <f>IF([1]FINAL!G644=0,"",[1]FINAL!G644)</f>
        <v/>
      </c>
      <c r="E644" s="85">
        <f>[1]FINAL!$AO644</f>
        <v>0</v>
      </c>
      <c r="F644" s="26" t="str">
        <f>[1]FINAL!$V644</f>
        <v>A</v>
      </c>
      <c r="G644" s="27" t="str">
        <f>IFERROR(VLOOKUP($F644,Table2!$B$1:$C$21,MATCH("MP",Table2!$B$1:$C$1,0),0),"")</f>
        <v/>
      </c>
      <c r="H644" s="23">
        <f>IFERROR(VLOOKUP(A644,PlayingTime!$B$1:$T$1001,MATCH("Min",PlayingTime!$B$2:$T$2,0),0),0)</f>
        <v>0</v>
      </c>
      <c r="I644" s="23">
        <f>IFERROR(VLOOKUP(B644,PlayingTime!$B$1:$T$1001,MATCH("Min",PlayingTime!$B$2:$T$2,0),0),0)</f>
        <v>0</v>
      </c>
      <c r="J644" s="23">
        <f>IFERROR(VLOOKUP(C644,PlayingTime!$B$1:$T$1001,MATCH("Min",PlayingTime!$B$2:$T$2,0),0),0)</f>
        <v>0</v>
      </c>
      <c r="K644" s="23">
        <f>IFERROR(VLOOKUP(D644,PlayingTime!$B$1:$T$1001,MATCH("Min",PlayingTime!$B$2:$T$2,0),0),0)</f>
        <v>0</v>
      </c>
      <c r="L644" s="93">
        <f>IFERROR(VLOOKUP($E644,OLD!$Q$1:$DZ$1000,MATCH("minutes",OLD!$Q$1:$DZ$1,0),0),0)</f>
        <v>8</v>
      </c>
      <c r="M644" s="22">
        <f>IFERROR(VLOOKUP(A644,#REF!,MATCH("xG",#REF!,0),0),0)</f>
        <v>0</v>
      </c>
      <c r="N644" s="22">
        <f>IFERROR(VLOOKUP(B644,#REF!,MATCH("xG",#REF!,0),0),0)</f>
        <v>0</v>
      </c>
      <c r="O644" s="22">
        <f>IFERROR(VLOOKUP(C644,#REF!,MATCH("xG",#REF!,0),0),0)</f>
        <v>0</v>
      </c>
      <c r="P644" s="22">
        <f>IFERROR(VLOOKUP(D644,#REF!,MATCH("xG",#REF!,0),0),0)</f>
        <v>0</v>
      </c>
      <c r="Q644" s="92">
        <f>IFERROR(VLOOKUP($E644,OLD!$Q$1:$DZ$1000,MATCH("expected_goals",OLD!$Q$1:$DZ$1,0),0),0)</f>
        <v>0</v>
      </c>
      <c r="R644" s="22">
        <f>IFERROR(VLOOKUP(A644,#REF!,MATCH("xAG",#REF!,0),0),0)</f>
        <v>0</v>
      </c>
      <c r="S644" s="22">
        <f>IFERROR(VLOOKUP(B644,#REF!,MATCH("xAG",#REF!,0),0),0)</f>
        <v>0</v>
      </c>
      <c r="T644" s="22">
        <f>IFERROR(VLOOKUP(C644,#REF!,MATCH("xAG",#REF!,0),0),0)</f>
        <v>0</v>
      </c>
      <c r="U644" s="22">
        <f>IFERROR(VLOOKUP(D644,#REF!,MATCH("xAG",#REF!,0),0),0)</f>
        <v>0</v>
      </c>
      <c r="V644" s="92">
        <f>IFERROR(VLOOKUP($E644,OLD!$Q$1:$DZ$1000,MATCH("expected_assists",OLD!$Q$1:$DZ$1,0),0),0)</f>
        <v>0</v>
      </c>
      <c r="W644" s="93">
        <f>IFERROR(VLOOKUP($E644,OLD!$Q$1:$DZ$1000,MATCH("total_points",OLD!$Q$1:$DZ$1,0),0),0)</f>
        <v>2</v>
      </c>
      <c r="X644" s="27">
        <f>IFERROR(VLOOKUP(E644,OLD!$Q$1:$BZ$1000,MATCH("defensive_contribution",OLD!$Q$1:$BZ$1,0),0),"")</f>
        <v>3</v>
      </c>
      <c r="Z644" s="26" t="str">
        <f>API!O644&amp;" "&amp;API!Y644</f>
        <v xml:space="preserve"> </v>
      </c>
      <c r="AA644" s="26">
        <f>API!AF644</f>
        <v>0</v>
      </c>
    </row>
    <row r="645" spans="1:27">
      <c r="A645" s="22" t="str">
        <f>IF([1]FINAL!A645=0,"",[1]FINAL!A645)</f>
        <v/>
      </c>
      <c r="B645" s="22" t="str">
        <f>IF([1]FINAL!C645=0,"",[1]FINAL!C645)</f>
        <v/>
      </c>
      <c r="C645" s="22" t="str">
        <f>IF([1]FINAL!E645=0,"",[1]FINAL!E645)</f>
        <v/>
      </c>
      <c r="D645" s="22" t="str">
        <f>IF([1]FINAL!G645=0,"",[1]FINAL!G645)</f>
        <v/>
      </c>
      <c r="E645" s="85">
        <f>[1]FINAL!$AO645</f>
        <v>0</v>
      </c>
      <c r="F645" s="26" t="str">
        <f>[1]FINAL!$V645</f>
        <v>A</v>
      </c>
      <c r="G645" s="27" t="str">
        <f>IFERROR(VLOOKUP($F645,Table2!$B$1:$C$21,MATCH("MP",Table2!$B$1:$C$1,0),0),"")</f>
        <v/>
      </c>
      <c r="H645" s="23">
        <f>IFERROR(VLOOKUP(A645,PlayingTime!$B$1:$T$1001,MATCH("Min",PlayingTime!$B$2:$T$2,0),0),0)</f>
        <v>0</v>
      </c>
      <c r="I645" s="23">
        <f>IFERROR(VLOOKUP(B645,PlayingTime!$B$1:$T$1001,MATCH("Min",PlayingTime!$B$2:$T$2,0),0),0)</f>
        <v>0</v>
      </c>
      <c r="J645" s="23">
        <f>IFERROR(VLOOKUP(C645,PlayingTime!$B$1:$T$1001,MATCH("Min",PlayingTime!$B$2:$T$2,0),0),0)</f>
        <v>0</v>
      </c>
      <c r="K645" s="23">
        <f>IFERROR(VLOOKUP(D645,PlayingTime!$B$1:$T$1001,MATCH("Min",PlayingTime!$B$2:$T$2,0),0),0)</f>
        <v>0</v>
      </c>
      <c r="L645" s="93">
        <f>IFERROR(VLOOKUP($E645,OLD!$Q$1:$DZ$1000,MATCH("minutes",OLD!$Q$1:$DZ$1,0),0),0)</f>
        <v>8</v>
      </c>
      <c r="M645" s="22">
        <f>IFERROR(VLOOKUP(A645,#REF!,MATCH("xG",#REF!,0),0),0)</f>
        <v>0</v>
      </c>
      <c r="N645" s="22">
        <f>IFERROR(VLOOKUP(B645,#REF!,MATCH("xG",#REF!,0),0),0)</f>
        <v>0</v>
      </c>
      <c r="O645" s="22">
        <f>IFERROR(VLOOKUP(C645,#REF!,MATCH("xG",#REF!,0),0),0)</f>
        <v>0</v>
      </c>
      <c r="P645" s="22">
        <f>IFERROR(VLOOKUP(D645,#REF!,MATCH("xG",#REF!,0),0),0)</f>
        <v>0</v>
      </c>
      <c r="Q645" s="92">
        <f>IFERROR(VLOOKUP($E645,OLD!$Q$1:$DZ$1000,MATCH("expected_goals",OLD!$Q$1:$DZ$1,0),0),0)</f>
        <v>0</v>
      </c>
      <c r="R645" s="22">
        <f>IFERROR(VLOOKUP(A645,#REF!,MATCH("xAG",#REF!,0),0),0)</f>
        <v>0</v>
      </c>
      <c r="S645" s="22">
        <f>IFERROR(VLOOKUP(B645,#REF!,MATCH("xAG",#REF!,0),0),0)</f>
        <v>0</v>
      </c>
      <c r="T645" s="22">
        <f>IFERROR(VLOOKUP(C645,#REF!,MATCH("xAG",#REF!,0),0),0)</f>
        <v>0</v>
      </c>
      <c r="U645" s="22">
        <f>IFERROR(VLOOKUP(D645,#REF!,MATCH("xAG",#REF!,0),0),0)</f>
        <v>0</v>
      </c>
      <c r="V645" s="92">
        <f>IFERROR(VLOOKUP($E645,OLD!$Q$1:$DZ$1000,MATCH("expected_assists",OLD!$Q$1:$DZ$1,0),0),0)</f>
        <v>0</v>
      </c>
      <c r="W645" s="93">
        <f>IFERROR(VLOOKUP($E645,OLD!$Q$1:$DZ$1000,MATCH("total_points",OLD!$Q$1:$DZ$1,0),0),0)</f>
        <v>2</v>
      </c>
      <c r="X645" s="27">
        <f>IFERROR(VLOOKUP(E645,OLD!$Q$1:$BZ$1000,MATCH("defensive_contribution",OLD!$Q$1:$BZ$1,0),0),"")</f>
        <v>3</v>
      </c>
      <c r="Z645" s="26" t="str">
        <f>API!O645&amp;" "&amp;API!Y645</f>
        <v xml:space="preserve"> </v>
      </c>
      <c r="AA645" s="26">
        <f>API!AF645</f>
        <v>0</v>
      </c>
    </row>
    <row r="646" spans="1:27">
      <c r="A646" s="22" t="str">
        <f>IF([1]FINAL!A646=0,"",[1]FINAL!A646)</f>
        <v/>
      </c>
      <c r="B646" s="22" t="str">
        <f>IF([1]FINAL!C646=0,"",[1]FINAL!C646)</f>
        <v/>
      </c>
      <c r="C646" s="22" t="str">
        <f>IF([1]FINAL!E646=0,"",[1]FINAL!E646)</f>
        <v/>
      </c>
      <c r="D646" s="22" t="str">
        <f>IF([1]FINAL!G646=0,"",[1]FINAL!G646)</f>
        <v/>
      </c>
      <c r="E646" s="85">
        <f>[1]FINAL!$AO646</f>
        <v>0</v>
      </c>
      <c r="F646" s="26" t="str">
        <f>[1]FINAL!$V646</f>
        <v>A</v>
      </c>
      <c r="G646" s="27" t="str">
        <f>IFERROR(VLOOKUP($F646,Table2!$B$1:$C$21,MATCH("MP",Table2!$B$1:$C$1,0),0),"")</f>
        <v/>
      </c>
      <c r="H646" s="23">
        <f>IFERROR(VLOOKUP(A646,PlayingTime!$B$1:$T$1001,MATCH("Min",PlayingTime!$B$2:$T$2,0),0),0)</f>
        <v>0</v>
      </c>
      <c r="I646" s="23">
        <f>IFERROR(VLOOKUP(B646,PlayingTime!$B$1:$T$1001,MATCH("Min",PlayingTime!$B$2:$T$2,0),0),0)</f>
        <v>0</v>
      </c>
      <c r="J646" s="23">
        <f>IFERROR(VLOOKUP(C646,PlayingTime!$B$1:$T$1001,MATCH("Min",PlayingTime!$B$2:$T$2,0),0),0)</f>
        <v>0</v>
      </c>
      <c r="K646" s="23">
        <f>IFERROR(VLOOKUP(D646,PlayingTime!$B$1:$T$1001,MATCH("Min",PlayingTime!$B$2:$T$2,0),0),0)</f>
        <v>0</v>
      </c>
      <c r="L646" s="93">
        <f>IFERROR(VLOOKUP($E646,OLD!$Q$1:$DZ$1000,MATCH("minutes",OLD!$Q$1:$DZ$1,0),0),0)</f>
        <v>8</v>
      </c>
      <c r="M646" s="22">
        <f>IFERROR(VLOOKUP(A646,#REF!,MATCH("xG",#REF!,0),0),0)</f>
        <v>0</v>
      </c>
      <c r="N646" s="22">
        <f>IFERROR(VLOOKUP(B646,#REF!,MATCH("xG",#REF!,0),0),0)</f>
        <v>0</v>
      </c>
      <c r="O646" s="22">
        <f>IFERROR(VLOOKUP(C646,#REF!,MATCH("xG",#REF!,0),0),0)</f>
        <v>0</v>
      </c>
      <c r="P646" s="22">
        <f>IFERROR(VLOOKUP(D646,#REF!,MATCH("xG",#REF!,0),0),0)</f>
        <v>0</v>
      </c>
      <c r="Q646" s="92">
        <f>IFERROR(VLOOKUP($E646,OLD!$Q$1:$DZ$1000,MATCH("expected_goals",OLD!$Q$1:$DZ$1,0),0),0)</f>
        <v>0</v>
      </c>
      <c r="R646" s="22">
        <f>IFERROR(VLOOKUP(A646,#REF!,MATCH("xAG",#REF!,0),0),0)</f>
        <v>0</v>
      </c>
      <c r="S646" s="22">
        <f>IFERROR(VLOOKUP(B646,#REF!,MATCH("xAG",#REF!,0),0),0)</f>
        <v>0</v>
      </c>
      <c r="T646" s="22">
        <f>IFERROR(VLOOKUP(C646,#REF!,MATCH("xAG",#REF!,0),0),0)</f>
        <v>0</v>
      </c>
      <c r="U646" s="22">
        <f>IFERROR(VLOOKUP(D646,#REF!,MATCH("xAG",#REF!,0),0),0)</f>
        <v>0</v>
      </c>
      <c r="V646" s="92">
        <f>IFERROR(VLOOKUP($E646,OLD!$Q$1:$DZ$1000,MATCH("expected_assists",OLD!$Q$1:$DZ$1,0),0),0)</f>
        <v>0</v>
      </c>
      <c r="W646" s="93">
        <f>IFERROR(VLOOKUP($E646,OLD!$Q$1:$DZ$1000,MATCH("total_points",OLD!$Q$1:$DZ$1,0),0),0)</f>
        <v>2</v>
      </c>
      <c r="X646" s="27">
        <f>IFERROR(VLOOKUP(E646,OLD!$Q$1:$BZ$1000,MATCH("defensive_contribution",OLD!$Q$1:$BZ$1,0),0),"")</f>
        <v>3</v>
      </c>
      <c r="Z646" s="26" t="str">
        <f>API!O646&amp;" "&amp;API!Y646</f>
        <v xml:space="preserve"> </v>
      </c>
      <c r="AA646" s="26">
        <f>API!AF646</f>
        <v>0</v>
      </c>
    </row>
    <row r="647" spans="1:27">
      <c r="A647" s="22" t="str">
        <f>IF([1]FINAL!A647=0,"",[1]FINAL!A647)</f>
        <v/>
      </c>
      <c r="B647" s="22" t="str">
        <f>IF([1]FINAL!C647=0,"",[1]FINAL!C647)</f>
        <v/>
      </c>
      <c r="C647" s="22" t="str">
        <f>IF([1]FINAL!E647=0,"",[1]FINAL!E647)</f>
        <v/>
      </c>
      <c r="D647" s="22" t="str">
        <f>IF([1]FINAL!G647=0,"",[1]FINAL!G647)</f>
        <v/>
      </c>
      <c r="E647" s="85">
        <f>[1]FINAL!$AO647</f>
        <v>0</v>
      </c>
      <c r="F647" s="26" t="str">
        <f>[1]FINAL!$V647</f>
        <v>A</v>
      </c>
      <c r="G647" s="27" t="str">
        <f>IFERROR(VLOOKUP($F647,Table2!$B$1:$C$21,MATCH("MP",Table2!$B$1:$C$1,0),0),"")</f>
        <v/>
      </c>
      <c r="H647" s="23">
        <f>IFERROR(VLOOKUP(A647,PlayingTime!$B$1:$T$1001,MATCH("Min",PlayingTime!$B$2:$T$2,0),0),0)</f>
        <v>0</v>
      </c>
      <c r="I647" s="23">
        <f>IFERROR(VLOOKUP(B647,PlayingTime!$B$1:$T$1001,MATCH("Min",PlayingTime!$B$2:$T$2,0),0),0)</f>
        <v>0</v>
      </c>
      <c r="J647" s="23">
        <f>IFERROR(VLOOKUP(C647,PlayingTime!$B$1:$T$1001,MATCH("Min",PlayingTime!$B$2:$T$2,0),0),0)</f>
        <v>0</v>
      </c>
      <c r="K647" s="23">
        <f>IFERROR(VLOOKUP(D647,PlayingTime!$B$1:$T$1001,MATCH("Min",PlayingTime!$B$2:$T$2,0),0),0)</f>
        <v>0</v>
      </c>
      <c r="L647" s="93">
        <f>IFERROR(VLOOKUP($E647,OLD!$Q$1:$DZ$1000,MATCH("minutes",OLD!$Q$1:$DZ$1,0),0),0)</f>
        <v>8</v>
      </c>
      <c r="M647" s="22">
        <f>IFERROR(VLOOKUP(A647,#REF!,MATCH("xG",#REF!,0),0),0)</f>
        <v>0</v>
      </c>
      <c r="N647" s="22">
        <f>IFERROR(VLOOKUP(B647,#REF!,MATCH("xG",#REF!,0),0),0)</f>
        <v>0</v>
      </c>
      <c r="O647" s="22">
        <f>IFERROR(VLOOKUP(C647,#REF!,MATCH("xG",#REF!,0),0),0)</f>
        <v>0</v>
      </c>
      <c r="P647" s="22">
        <f>IFERROR(VLOOKUP(D647,#REF!,MATCH("xG",#REF!,0),0),0)</f>
        <v>0</v>
      </c>
      <c r="Q647" s="92">
        <f>IFERROR(VLOOKUP($E647,OLD!$Q$1:$DZ$1000,MATCH("expected_goals",OLD!$Q$1:$DZ$1,0),0),0)</f>
        <v>0</v>
      </c>
      <c r="R647" s="22">
        <f>IFERROR(VLOOKUP(A647,#REF!,MATCH("xAG",#REF!,0),0),0)</f>
        <v>0</v>
      </c>
      <c r="S647" s="22">
        <f>IFERROR(VLOOKUP(B647,#REF!,MATCH("xAG",#REF!,0),0),0)</f>
        <v>0</v>
      </c>
      <c r="T647" s="22">
        <f>IFERROR(VLOOKUP(C647,#REF!,MATCH("xAG",#REF!,0),0),0)</f>
        <v>0</v>
      </c>
      <c r="U647" s="22">
        <f>IFERROR(VLOOKUP(D647,#REF!,MATCH("xAG",#REF!,0),0),0)</f>
        <v>0</v>
      </c>
      <c r="V647" s="92">
        <f>IFERROR(VLOOKUP($E647,OLD!$Q$1:$DZ$1000,MATCH("expected_assists",OLD!$Q$1:$DZ$1,0),0),0)</f>
        <v>0</v>
      </c>
      <c r="W647" s="93">
        <f>IFERROR(VLOOKUP($E647,OLD!$Q$1:$DZ$1000,MATCH("total_points",OLD!$Q$1:$DZ$1,0),0),0)</f>
        <v>2</v>
      </c>
      <c r="X647" s="27">
        <f>IFERROR(VLOOKUP(E647,OLD!$Q$1:$BZ$1000,MATCH("defensive_contribution",OLD!$Q$1:$BZ$1,0),0),"")</f>
        <v>3</v>
      </c>
      <c r="Z647" s="26" t="str">
        <f>API!O647&amp;" "&amp;API!Y647</f>
        <v xml:space="preserve"> </v>
      </c>
      <c r="AA647" s="26">
        <f>API!AF647</f>
        <v>0</v>
      </c>
    </row>
    <row r="648" spans="1:27">
      <c r="A648" s="22" t="str">
        <f>IF([1]FINAL!A648=0,"",[1]FINAL!A648)</f>
        <v/>
      </c>
      <c r="B648" s="22" t="str">
        <f>IF([1]FINAL!C648=0,"",[1]FINAL!C648)</f>
        <v/>
      </c>
      <c r="C648" s="22" t="str">
        <f>IF([1]FINAL!E648=0,"",[1]FINAL!E648)</f>
        <v/>
      </c>
      <c r="D648" s="22" t="str">
        <f>IF([1]FINAL!G648=0,"",[1]FINAL!G648)</f>
        <v/>
      </c>
      <c r="E648" s="85">
        <f>[1]FINAL!$AO648</f>
        <v>0</v>
      </c>
      <c r="F648" s="26" t="str">
        <f>[1]FINAL!$V648</f>
        <v>A</v>
      </c>
      <c r="G648" s="27" t="str">
        <f>IFERROR(VLOOKUP($F648,Table2!$B$1:$C$21,MATCH("MP",Table2!$B$1:$C$1,0),0),"")</f>
        <v/>
      </c>
      <c r="H648" s="23">
        <f>IFERROR(VLOOKUP(A648,PlayingTime!$B$1:$T$1001,MATCH("Min",PlayingTime!$B$2:$T$2,0),0),0)</f>
        <v>0</v>
      </c>
      <c r="I648" s="23">
        <f>IFERROR(VLOOKUP(B648,PlayingTime!$B$1:$T$1001,MATCH("Min",PlayingTime!$B$2:$T$2,0),0),0)</f>
        <v>0</v>
      </c>
      <c r="J648" s="23">
        <f>IFERROR(VLOOKUP(C648,PlayingTime!$B$1:$T$1001,MATCH("Min",PlayingTime!$B$2:$T$2,0),0),0)</f>
        <v>0</v>
      </c>
      <c r="K648" s="23">
        <f>IFERROR(VLOOKUP(D648,PlayingTime!$B$1:$T$1001,MATCH("Min",PlayingTime!$B$2:$T$2,0),0),0)</f>
        <v>0</v>
      </c>
      <c r="L648" s="93">
        <f>IFERROR(VLOOKUP($E648,OLD!$Q$1:$DZ$1000,MATCH("minutes",OLD!$Q$1:$DZ$1,0),0),0)</f>
        <v>8</v>
      </c>
      <c r="M648" s="22">
        <f>IFERROR(VLOOKUP(A648,#REF!,MATCH("xG",#REF!,0),0),0)</f>
        <v>0</v>
      </c>
      <c r="N648" s="22">
        <f>IFERROR(VLOOKUP(B648,#REF!,MATCH("xG",#REF!,0),0),0)</f>
        <v>0</v>
      </c>
      <c r="O648" s="22">
        <f>IFERROR(VLOOKUP(C648,#REF!,MATCH("xG",#REF!,0),0),0)</f>
        <v>0</v>
      </c>
      <c r="P648" s="22">
        <f>IFERROR(VLOOKUP(D648,#REF!,MATCH("xG",#REF!,0),0),0)</f>
        <v>0</v>
      </c>
      <c r="Q648" s="92">
        <f>IFERROR(VLOOKUP($E648,OLD!$Q$1:$DZ$1000,MATCH("expected_goals",OLD!$Q$1:$DZ$1,0),0),0)</f>
        <v>0</v>
      </c>
      <c r="R648" s="22">
        <f>IFERROR(VLOOKUP(A648,#REF!,MATCH("xAG",#REF!,0),0),0)</f>
        <v>0</v>
      </c>
      <c r="S648" s="22">
        <f>IFERROR(VLOOKUP(B648,#REF!,MATCH("xAG",#REF!,0),0),0)</f>
        <v>0</v>
      </c>
      <c r="T648" s="22">
        <f>IFERROR(VLOOKUP(C648,#REF!,MATCH("xAG",#REF!,0),0),0)</f>
        <v>0</v>
      </c>
      <c r="U648" s="22">
        <f>IFERROR(VLOOKUP(D648,#REF!,MATCH("xAG",#REF!,0),0),0)</f>
        <v>0</v>
      </c>
      <c r="V648" s="92">
        <f>IFERROR(VLOOKUP($E648,OLD!$Q$1:$DZ$1000,MATCH("expected_assists",OLD!$Q$1:$DZ$1,0),0),0)</f>
        <v>0</v>
      </c>
      <c r="W648" s="93">
        <f>IFERROR(VLOOKUP($E648,OLD!$Q$1:$DZ$1000,MATCH("total_points",OLD!$Q$1:$DZ$1,0),0),0)</f>
        <v>2</v>
      </c>
      <c r="X648" s="27">
        <f>IFERROR(VLOOKUP(E648,OLD!$Q$1:$BZ$1000,MATCH("defensive_contribution",OLD!$Q$1:$BZ$1,0),0),"")</f>
        <v>3</v>
      </c>
      <c r="Z648" s="26" t="str">
        <f>API!O648&amp;" "&amp;API!Y648</f>
        <v xml:space="preserve"> </v>
      </c>
      <c r="AA648" s="26">
        <f>API!AF648</f>
        <v>0</v>
      </c>
    </row>
    <row r="649" spans="1:27">
      <c r="A649" s="22" t="str">
        <f>IF([1]FINAL!A649=0,"",[1]FINAL!A649)</f>
        <v/>
      </c>
      <c r="B649" s="22" t="str">
        <f>IF([1]FINAL!C649=0,"",[1]FINAL!C649)</f>
        <v/>
      </c>
      <c r="C649" s="22" t="str">
        <f>IF([1]FINAL!E649=0,"",[1]FINAL!E649)</f>
        <v/>
      </c>
      <c r="D649" s="22" t="str">
        <f>IF([1]FINAL!G649=0,"",[1]FINAL!G649)</f>
        <v/>
      </c>
      <c r="E649" s="85">
        <f>[1]FINAL!$AO649</f>
        <v>0</v>
      </c>
      <c r="F649" s="26" t="str">
        <f>[1]FINAL!$V649</f>
        <v>A</v>
      </c>
      <c r="G649" s="27" t="str">
        <f>IFERROR(VLOOKUP($F649,Table2!$B$1:$C$21,MATCH("MP",Table2!$B$1:$C$1,0),0),"")</f>
        <v/>
      </c>
      <c r="H649" s="23">
        <f>IFERROR(VLOOKUP(A649,PlayingTime!$B$1:$T$1001,MATCH("Min",PlayingTime!$B$2:$T$2,0),0),0)</f>
        <v>0</v>
      </c>
      <c r="I649" s="23">
        <f>IFERROR(VLOOKUP(B649,PlayingTime!$B$1:$T$1001,MATCH("Min",PlayingTime!$B$2:$T$2,0),0),0)</f>
        <v>0</v>
      </c>
      <c r="J649" s="23">
        <f>IFERROR(VLOOKUP(C649,PlayingTime!$B$1:$T$1001,MATCH("Min",PlayingTime!$B$2:$T$2,0),0),0)</f>
        <v>0</v>
      </c>
      <c r="K649" s="23">
        <f>IFERROR(VLOOKUP(D649,PlayingTime!$B$1:$T$1001,MATCH("Min",PlayingTime!$B$2:$T$2,0),0),0)</f>
        <v>0</v>
      </c>
      <c r="L649" s="93">
        <f>IFERROR(VLOOKUP($E649,OLD!$Q$1:$DZ$1000,MATCH("minutes",OLD!$Q$1:$DZ$1,0),0),0)</f>
        <v>8</v>
      </c>
      <c r="M649" s="22">
        <f>IFERROR(VLOOKUP(A649,#REF!,MATCH("xG",#REF!,0),0),0)</f>
        <v>0</v>
      </c>
      <c r="N649" s="22">
        <f>IFERROR(VLOOKUP(B649,#REF!,MATCH("xG",#REF!,0),0),0)</f>
        <v>0</v>
      </c>
      <c r="O649" s="22">
        <f>IFERROR(VLOOKUP(C649,#REF!,MATCH("xG",#REF!,0),0),0)</f>
        <v>0</v>
      </c>
      <c r="P649" s="22">
        <f>IFERROR(VLOOKUP(D649,#REF!,MATCH("xG",#REF!,0),0),0)</f>
        <v>0</v>
      </c>
      <c r="Q649" s="92">
        <f>IFERROR(VLOOKUP($E649,OLD!$Q$1:$DZ$1000,MATCH("expected_goals",OLD!$Q$1:$DZ$1,0),0),0)</f>
        <v>0</v>
      </c>
      <c r="R649" s="22">
        <f>IFERROR(VLOOKUP(A649,#REF!,MATCH("xAG",#REF!,0),0),0)</f>
        <v>0</v>
      </c>
      <c r="S649" s="22">
        <f>IFERROR(VLOOKUP(B649,#REF!,MATCH("xAG",#REF!,0),0),0)</f>
        <v>0</v>
      </c>
      <c r="T649" s="22">
        <f>IFERROR(VLOOKUP(C649,#REF!,MATCH("xAG",#REF!,0),0),0)</f>
        <v>0</v>
      </c>
      <c r="U649" s="22">
        <f>IFERROR(VLOOKUP(D649,#REF!,MATCH("xAG",#REF!,0),0),0)</f>
        <v>0</v>
      </c>
      <c r="V649" s="92">
        <f>IFERROR(VLOOKUP($E649,OLD!$Q$1:$DZ$1000,MATCH("expected_assists",OLD!$Q$1:$DZ$1,0),0),0)</f>
        <v>0</v>
      </c>
      <c r="W649" s="93">
        <f>IFERROR(VLOOKUP($E649,OLD!$Q$1:$DZ$1000,MATCH("total_points",OLD!$Q$1:$DZ$1,0),0),0)</f>
        <v>2</v>
      </c>
      <c r="X649" s="27">
        <f>IFERROR(VLOOKUP(E649,OLD!$Q$1:$BZ$1000,MATCH("defensive_contribution",OLD!$Q$1:$BZ$1,0),0),"")</f>
        <v>3</v>
      </c>
      <c r="Z649" s="26" t="str">
        <f>API!O649&amp;" "&amp;API!Y649</f>
        <v xml:space="preserve"> </v>
      </c>
      <c r="AA649" s="26">
        <f>API!AF649</f>
        <v>0</v>
      </c>
    </row>
    <row r="650" spans="1:27">
      <c r="A650" s="22" t="str">
        <f>IF([1]FINAL!A650=0,"",[1]FINAL!A650)</f>
        <v/>
      </c>
      <c r="B650" s="22" t="str">
        <f>IF([1]FINAL!C650=0,"",[1]FINAL!C650)</f>
        <v/>
      </c>
      <c r="C650" s="22" t="str">
        <f>IF([1]FINAL!E650=0,"",[1]FINAL!E650)</f>
        <v/>
      </c>
      <c r="D650" s="22" t="str">
        <f>IF([1]FINAL!G650=0,"",[1]FINAL!G650)</f>
        <v/>
      </c>
      <c r="E650" s="85">
        <f>[1]FINAL!$AO650</f>
        <v>0</v>
      </c>
      <c r="F650" s="26" t="str">
        <f>[1]FINAL!$V650</f>
        <v>A</v>
      </c>
      <c r="G650" s="27" t="str">
        <f>IFERROR(VLOOKUP($F650,Table2!$B$1:$C$21,MATCH("MP",Table2!$B$1:$C$1,0),0),"")</f>
        <v/>
      </c>
      <c r="H650" s="23">
        <f>IFERROR(VLOOKUP(A650,PlayingTime!$B$1:$T$1001,MATCH("Min",PlayingTime!$B$2:$T$2,0),0),0)</f>
        <v>0</v>
      </c>
      <c r="I650" s="23">
        <f>IFERROR(VLOOKUP(B650,PlayingTime!$B$1:$T$1001,MATCH("Min",PlayingTime!$B$2:$T$2,0),0),0)</f>
        <v>0</v>
      </c>
      <c r="J650" s="23">
        <f>IFERROR(VLOOKUP(C650,PlayingTime!$B$1:$T$1001,MATCH("Min",PlayingTime!$B$2:$T$2,0),0),0)</f>
        <v>0</v>
      </c>
      <c r="K650" s="23">
        <f>IFERROR(VLOOKUP(D650,PlayingTime!$B$1:$T$1001,MATCH("Min",PlayingTime!$B$2:$T$2,0),0),0)</f>
        <v>0</v>
      </c>
      <c r="L650" s="93">
        <f>IFERROR(VLOOKUP($E650,OLD!$Q$1:$DZ$1000,MATCH("minutes",OLD!$Q$1:$DZ$1,0),0),0)</f>
        <v>8</v>
      </c>
      <c r="M650" s="22">
        <f>IFERROR(VLOOKUP(A650,#REF!,MATCH("xG",#REF!,0),0),0)</f>
        <v>0</v>
      </c>
      <c r="N650" s="22">
        <f>IFERROR(VLOOKUP(B650,#REF!,MATCH("xG",#REF!,0),0),0)</f>
        <v>0</v>
      </c>
      <c r="O650" s="22">
        <f>IFERROR(VLOOKUP(C650,#REF!,MATCH("xG",#REF!,0),0),0)</f>
        <v>0</v>
      </c>
      <c r="P650" s="22">
        <f>IFERROR(VLOOKUP(D650,#REF!,MATCH("xG",#REF!,0),0),0)</f>
        <v>0</v>
      </c>
      <c r="Q650" s="92">
        <f>IFERROR(VLOOKUP($E650,OLD!$Q$1:$DZ$1000,MATCH("expected_goals",OLD!$Q$1:$DZ$1,0),0),0)</f>
        <v>0</v>
      </c>
      <c r="R650" s="22">
        <f>IFERROR(VLOOKUP(A650,#REF!,MATCH("xAG",#REF!,0),0),0)</f>
        <v>0</v>
      </c>
      <c r="S650" s="22">
        <f>IFERROR(VLOOKUP(B650,#REF!,MATCH("xAG",#REF!,0),0),0)</f>
        <v>0</v>
      </c>
      <c r="T650" s="22">
        <f>IFERROR(VLOOKUP(C650,#REF!,MATCH("xAG",#REF!,0),0),0)</f>
        <v>0</v>
      </c>
      <c r="U650" s="22">
        <f>IFERROR(VLOOKUP(D650,#REF!,MATCH("xAG",#REF!,0),0),0)</f>
        <v>0</v>
      </c>
      <c r="V650" s="92">
        <f>IFERROR(VLOOKUP($E650,OLD!$Q$1:$DZ$1000,MATCH("expected_assists",OLD!$Q$1:$DZ$1,0),0),0)</f>
        <v>0</v>
      </c>
      <c r="W650" s="93">
        <f>IFERROR(VLOOKUP($E650,OLD!$Q$1:$DZ$1000,MATCH("total_points",OLD!$Q$1:$DZ$1,0),0),0)</f>
        <v>2</v>
      </c>
      <c r="X650" s="27">
        <f>IFERROR(VLOOKUP(E650,OLD!$Q$1:$BZ$1000,MATCH("defensive_contribution",OLD!$Q$1:$BZ$1,0),0),"")</f>
        <v>3</v>
      </c>
      <c r="Z650" s="26" t="str">
        <f>API!O650&amp;" "&amp;API!Y650</f>
        <v xml:space="preserve"> </v>
      </c>
      <c r="AA650" s="26">
        <f>API!AF650</f>
        <v>0</v>
      </c>
    </row>
    <row r="651" spans="1:27">
      <c r="A651" s="22" t="str">
        <f>IF([1]FINAL!A651=0,"",[1]FINAL!A651)</f>
        <v/>
      </c>
      <c r="B651" s="22" t="str">
        <f>IF([1]FINAL!C651=0,"",[1]FINAL!C651)</f>
        <v/>
      </c>
      <c r="C651" s="22" t="str">
        <f>IF([1]FINAL!E651=0,"",[1]FINAL!E651)</f>
        <v/>
      </c>
      <c r="D651" s="22" t="str">
        <f>IF([1]FINAL!G651=0,"",[1]FINAL!G651)</f>
        <v/>
      </c>
      <c r="E651" s="85">
        <f>[1]FINAL!$AO651</f>
        <v>0</v>
      </c>
      <c r="F651" s="26" t="str">
        <f>[1]FINAL!$V651</f>
        <v>A</v>
      </c>
      <c r="G651" s="27" t="str">
        <f>IFERROR(VLOOKUP($F651,Table2!$B$1:$C$21,MATCH("MP",Table2!$B$1:$C$1,0),0),"")</f>
        <v/>
      </c>
      <c r="H651" s="23">
        <f>IFERROR(VLOOKUP(A651,PlayingTime!$B$1:$T$1001,MATCH("Min",PlayingTime!$B$2:$T$2,0),0),0)</f>
        <v>0</v>
      </c>
      <c r="I651" s="23">
        <f>IFERROR(VLOOKUP(B651,PlayingTime!$B$1:$T$1001,MATCH("Min",PlayingTime!$B$2:$T$2,0),0),0)</f>
        <v>0</v>
      </c>
      <c r="J651" s="23">
        <f>IFERROR(VLOOKUP(C651,PlayingTime!$B$1:$T$1001,MATCH("Min",PlayingTime!$B$2:$T$2,0),0),0)</f>
        <v>0</v>
      </c>
      <c r="K651" s="23">
        <f>IFERROR(VLOOKUP(D651,PlayingTime!$B$1:$T$1001,MATCH("Min",PlayingTime!$B$2:$T$2,0),0),0)</f>
        <v>0</v>
      </c>
      <c r="L651" s="93">
        <f>IFERROR(VLOOKUP($E651,OLD!$Q$1:$DZ$1000,MATCH("minutes",OLD!$Q$1:$DZ$1,0),0),0)</f>
        <v>8</v>
      </c>
      <c r="M651" s="22">
        <f>IFERROR(VLOOKUP(A651,#REF!,MATCH("xG",#REF!,0),0),0)</f>
        <v>0</v>
      </c>
      <c r="N651" s="22">
        <f>IFERROR(VLOOKUP(B651,#REF!,MATCH("xG",#REF!,0),0),0)</f>
        <v>0</v>
      </c>
      <c r="O651" s="22">
        <f>IFERROR(VLOOKUP(C651,#REF!,MATCH("xG",#REF!,0),0),0)</f>
        <v>0</v>
      </c>
      <c r="P651" s="22">
        <f>IFERROR(VLOOKUP(D651,#REF!,MATCH("xG",#REF!,0),0),0)</f>
        <v>0</v>
      </c>
      <c r="Q651" s="92">
        <f>IFERROR(VLOOKUP($E651,OLD!$Q$1:$DZ$1000,MATCH("expected_goals",OLD!$Q$1:$DZ$1,0),0),0)</f>
        <v>0</v>
      </c>
      <c r="R651" s="22">
        <f>IFERROR(VLOOKUP(A651,#REF!,MATCH("xAG",#REF!,0),0),0)</f>
        <v>0</v>
      </c>
      <c r="S651" s="22">
        <f>IFERROR(VLOOKUP(B651,#REF!,MATCH("xAG",#REF!,0),0),0)</f>
        <v>0</v>
      </c>
      <c r="T651" s="22">
        <f>IFERROR(VLOOKUP(C651,#REF!,MATCH("xAG",#REF!,0),0),0)</f>
        <v>0</v>
      </c>
      <c r="U651" s="22">
        <f>IFERROR(VLOOKUP(D651,#REF!,MATCH("xAG",#REF!,0),0),0)</f>
        <v>0</v>
      </c>
      <c r="V651" s="92">
        <f>IFERROR(VLOOKUP($E651,OLD!$Q$1:$DZ$1000,MATCH("expected_assists",OLD!$Q$1:$DZ$1,0),0),0)</f>
        <v>0</v>
      </c>
      <c r="W651" s="93">
        <f>IFERROR(VLOOKUP($E651,OLD!$Q$1:$DZ$1000,MATCH("total_points",OLD!$Q$1:$DZ$1,0),0),0)</f>
        <v>2</v>
      </c>
      <c r="X651" s="27">
        <f>IFERROR(VLOOKUP(E651,OLD!$Q$1:$BZ$1000,MATCH("defensive_contribution",OLD!$Q$1:$BZ$1,0),0),"")</f>
        <v>3</v>
      </c>
      <c r="Z651" s="26" t="str">
        <f>API!O651&amp;" "&amp;API!Y651</f>
        <v xml:space="preserve"> </v>
      </c>
      <c r="AA651" s="26">
        <f>API!AF651</f>
        <v>0</v>
      </c>
    </row>
    <row r="652" spans="1:27">
      <c r="A652" s="22" t="str">
        <f>IF([1]FINAL!A652=0,"",[1]FINAL!A652)</f>
        <v/>
      </c>
      <c r="B652" s="22" t="str">
        <f>IF([1]FINAL!C652=0,"",[1]FINAL!C652)</f>
        <v/>
      </c>
      <c r="C652" s="22" t="str">
        <f>IF([1]FINAL!E652=0,"",[1]FINAL!E652)</f>
        <v/>
      </c>
      <c r="D652" s="22" t="str">
        <f>IF([1]FINAL!G652=0,"",[1]FINAL!G652)</f>
        <v/>
      </c>
      <c r="E652" s="85">
        <f>[1]FINAL!$AO652</f>
        <v>0</v>
      </c>
      <c r="F652" s="26" t="str">
        <f>[1]FINAL!$V652</f>
        <v>A</v>
      </c>
      <c r="G652" s="27" t="str">
        <f>IFERROR(VLOOKUP($F652,Table2!$B$1:$C$21,MATCH("MP",Table2!$B$1:$C$1,0),0),"")</f>
        <v/>
      </c>
      <c r="H652" s="23">
        <f>IFERROR(VLOOKUP(A652,PlayingTime!$B$1:$T$1001,MATCH("Min",PlayingTime!$B$2:$T$2,0),0),0)</f>
        <v>0</v>
      </c>
      <c r="I652" s="23">
        <f>IFERROR(VLOOKUP(B652,PlayingTime!$B$1:$T$1001,MATCH("Min",PlayingTime!$B$2:$T$2,0),0),0)</f>
        <v>0</v>
      </c>
      <c r="J652" s="23">
        <f>IFERROR(VLOOKUP(C652,PlayingTime!$B$1:$T$1001,MATCH("Min",PlayingTime!$B$2:$T$2,0),0),0)</f>
        <v>0</v>
      </c>
      <c r="K652" s="23">
        <f>IFERROR(VLOOKUP(D652,PlayingTime!$B$1:$T$1001,MATCH("Min",PlayingTime!$B$2:$T$2,0),0),0)</f>
        <v>0</v>
      </c>
      <c r="L652" s="93">
        <f>IFERROR(VLOOKUP($E652,OLD!$Q$1:$DZ$1000,MATCH("minutes",OLD!$Q$1:$DZ$1,0),0),0)</f>
        <v>8</v>
      </c>
      <c r="M652" s="22">
        <f>IFERROR(VLOOKUP(A652,#REF!,MATCH("xG",#REF!,0),0),0)</f>
        <v>0</v>
      </c>
      <c r="N652" s="22">
        <f>IFERROR(VLOOKUP(B652,#REF!,MATCH("xG",#REF!,0),0),0)</f>
        <v>0</v>
      </c>
      <c r="O652" s="22">
        <f>IFERROR(VLOOKUP(C652,#REF!,MATCH("xG",#REF!,0),0),0)</f>
        <v>0</v>
      </c>
      <c r="P652" s="22">
        <f>IFERROR(VLOOKUP(D652,#REF!,MATCH("xG",#REF!,0),0),0)</f>
        <v>0</v>
      </c>
      <c r="Q652" s="92">
        <f>IFERROR(VLOOKUP($E652,OLD!$Q$1:$DZ$1000,MATCH("expected_goals",OLD!$Q$1:$DZ$1,0),0),0)</f>
        <v>0</v>
      </c>
      <c r="R652" s="22">
        <f>IFERROR(VLOOKUP(A652,#REF!,MATCH("xAG",#REF!,0),0),0)</f>
        <v>0</v>
      </c>
      <c r="S652" s="22">
        <f>IFERROR(VLOOKUP(B652,#REF!,MATCH("xAG",#REF!,0),0),0)</f>
        <v>0</v>
      </c>
      <c r="T652" s="22">
        <f>IFERROR(VLOOKUP(C652,#REF!,MATCH("xAG",#REF!,0),0),0)</f>
        <v>0</v>
      </c>
      <c r="U652" s="22">
        <f>IFERROR(VLOOKUP(D652,#REF!,MATCH("xAG",#REF!,0),0),0)</f>
        <v>0</v>
      </c>
      <c r="V652" s="92">
        <f>IFERROR(VLOOKUP($E652,OLD!$Q$1:$DZ$1000,MATCH("expected_assists",OLD!$Q$1:$DZ$1,0),0),0)</f>
        <v>0</v>
      </c>
      <c r="W652" s="93">
        <f>IFERROR(VLOOKUP($E652,OLD!$Q$1:$DZ$1000,MATCH("total_points",OLD!$Q$1:$DZ$1,0),0),0)</f>
        <v>2</v>
      </c>
      <c r="X652" s="27">
        <f>IFERROR(VLOOKUP(E652,OLD!$Q$1:$BZ$1000,MATCH("defensive_contribution",OLD!$Q$1:$BZ$1,0),0),"")</f>
        <v>3</v>
      </c>
      <c r="Z652" s="26" t="str">
        <f>API!O652&amp;" "&amp;API!Y652</f>
        <v xml:space="preserve"> </v>
      </c>
      <c r="AA652" s="26">
        <f>API!AF652</f>
        <v>0</v>
      </c>
    </row>
    <row r="653" spans="1:27">
      <c r="A653" s="22" t="str">
        <f>IF([1]FINAL!A653=0,"",[1]FINAL!A653)</f>
        <v/>
      </c>
      <c r="B653" s="22" t="str">
        <f>IF([1]FINAL!C653=0,"",[1]FINAL!C653)</f>
        <v/>
      </c>
      <c r="C653" s="22" t="str">
        <f>IF([1]FINAL!E653=0,"",[1]FINAL!E653)</f>
        <v/>
      </c>
      <c r="D653" s="22" t="str">
        <f>IF([1]FINAL!G653=0,"",[1]FINAL!G653)</f>
        <v/>
      </c>
      <c r="E653" s="85">
        <f>[1]FINAL!$AO653</f>
        <v>0</v>
      </c>
      <c r="F653" s="26" t="str">
        <f>[1]FINAL!$V653</f>
        <v>A</v>
      </c>
      <c r="G653" s="27" t="str">
        <f>IFERROR(VLOOKUP($F653,Table2!$B$1:$C$21,MATCH("MP",Table2!$B$1:$C$1,0),0),"")</f>
        <v/>
      </c>
      <c r="H653" s="23">
        <f>IFERROR(VLOOKUP(A653,PlayingTime!$B$1:$T$1001,MATCH("Min",PlayingTime!$B$2:$T$2,0),0),0)</f>
        <v>0</v>
      </c>
      <c r="I653" s="23">
        <f>IFERROR(VLOOKUP(B653,PlayingTime!$B$1:$T$1001,MATCH("Min",PlayingTime!$B$2:$T$2,0),0),0)</f>
        <v>0</v>
      </c>
      <c r="J653" s="23">
        <f>IFERROR(VLOOKUP(C653,PlayingTime!$B$1:$T$1001,MATCH("Min",PlayingTime!$B$2:$T$2,0),0),0)</f>
        <v>0</v>
      </c>
      <c r="K653" s="23">
        <f>IFERROR(VLOOKUP(D653,PlayingTime!$B$1:$T$1001,MATCH("Min",PlayingTime!$B$2:$T$2,0),0),0)</f>
        <v>0</v>
      </c>
      <c r="L653" s="93">
        <f>IFERROR(VLOOKUP($E653,OLD!$Q$1:$DZ$1000,MATCH("minutes",OLD!$Q$1:$DZ$1,0),0),0)</f>
        <v>8</v>
      </c>
      <c r="M653" s="22">
        <f>IFERROR(VLOOKUP(A653,#REF!,MATCH("xG",#REF!,0),0),0)</f>
        <v>0</v>
      </c>
      <c r="N653" s="22">
        <f>IFERROR(VLOOKUP(B653,#REF!,MATCH("xG",#REF!,0),0),0)</f>
        <v>0</v>
      </c>
      <c r="O653" s="22">
        <f>IFERROR(VLOOKUP(C653,#REF!,MATCH("xG",#REF!,0),0),0)</f>
        <v>0</v>
      </c>
      <c r="P653" s="22">
        <f>IFERROR(VLOOKUP(D653,#REF!,MATCH("xG",#REF!,0),0),0)</f>
        <v>0</v>
      </c>
      <c r="Q653" s="92">
        <f>IFERROR(VLOOKUP($E653,OLD!$Q$1:$DZ$1000,MATCH("expected_goals",OLD!$Q$1:$DZ$1,0),0),0)</f>
        <v>0</v>
      </c>
      <c r="R653" s="22">
        <f>IFERROR(VLOOKUP(A653,#REF!,MATCH("xAG",#REF!,0),0),0)</f>
        <v>0</v>
      </c>
      <c r="S653" s="22">
        <f>IFERROR(VLOOKUP(B653,#REF!,MATCH("xAG",#REF!,0),0),0)</f>
        <v>0</v>
      </c>
      <c r="T653" s="22">
        <f>IFERROR(VLOOKUP(C653,#REF!,MATCH("xAG",#REF!,0),0),0)</f>
        <v>0</v>
      </c>
      <c r="U653" s="22">
        <f>IFERROR(VLOOKUP(D653,#REF!,MATCH("xAG",#REF!,0),0),0)</f>
        <v>0</v>
      </c>
      <c r="V653" s="92">
        <f>IFERROR(VLOOKUP($E653,OLD!$Q$1:$DZ$1000,MATCH("expected_assists",OLD!$Q$1:$DZ$1,0),0),0)</f>
        <v>0</v>
      </c>
      <c r="W653" s="93">
        <f>IFERROR(VLOOKUP($E653,OLD!$Q$1:$DZ$1000,MATCH("total_points",OLD!$Q$1:$DZ$1,0),0),0)</f>
        <v>2</v>
      </c>
      <c r="X653" s="27">
        <f>IFERROR(VLOOKUP(E653,OLD!$Q$1:$BZ$1000,MATCH("defensive_contribution",OLD!$Q$1:$BZ$1,0),0),"")</f>
        <v>3</v>
      </c>
      <c r="Z653" s="26" t="str">
        <f>API!O653&amp;" "&amp;API!Y653</f>
        <v xml:space="preserve"> </v>
      </c>
      <c r="AA653" s="26">
        <f>API!AF653</f>
        <v>0</v>
      </c>
    </row>
    <row r="654" spans="1:27">
      <c r="A654" s="22" t="str">
        <f>IF([1]FINAL!A654=0,"",[1]FINAL!A654)</f>
        <v/>
      </c>
      <c r="B654" s="22" t="str">
        <f>IF([1]FINAL!C654=0,"",[1]FINAL!C654)</f>
        <v/>
      </c>
      <c r="C654" s="22" t="str">
        <f>IF([1]FINAL!E654=0,"",[1]FINAL!E654)</f>
        <v/>
      </c>
      <c r="D654" s="22" t="str">
        <f>IF([1]FINAL!G654=0,"",[1]FINAL!G654)</f>
        <v/>
      </c>
      <c r="E654" s="85">
        <f>[1]FINAL!$AO654</f>
        <v>0</v>
      </c>
      <c r="F654" s="26" t="str">
        <f>[1]FINAL!$V654</f>
        <v>A</v>
      </c>
      <c r="G654" s="27" t="str">
        <f>IFERROR(VLOOKUP($F654,Table2!$B$1:$C$21,MATCH("MP",Table2!$B$1:$C$1,0),0),"")</f>
        <v/>
      </c>
      <c r="H654" s="23">
        <f>IFERROR(VLOOKUP(A654,PlayingTime!$B$1:$T$1001,MATCH("Min",PlayingTime!$B$2:$T$2,0),0),0)</f>
        <v>0</v>
      </c>
      <c r="I654" s="23">
        <f>IFERROR(VLOOKUP(B654,PlayingTime!$B$1:$T$1001,MATCH("Min",PlayingTime!$B$2:$T$2,0),0),0)</f>
        <v>0</v>
      </c>
      <c r="J654" s="23">
        <f>IFERROR(VLOOKUP(C654,PlayingTime!$B$1:$T$1001,MATCH("Min",PlayingTime!$B$2:$T$2,0),0),0)</f>
        <v>0</v>
      </c>
      <c r="K654" s="23">
        <f>IFERROR(VLOOKUP(D654,PlayingTime!$B$1:$T$1001,MATCH("Min",PlayingTime!$B$2:$T$2,0),0),0)</f>
        <v>0</v>
      </c>
      <c r="L654" s="93">
        <f>IFERROR(VLOOKUP($E654,OLD!$Q$1:$DZ$1000,MATCH("minutes",OLD!$Q$1:$DZ$1,0),0),0)</f>
        <v>8</v>
      </c>
      <c r="M654" s="22">
        <f>IFERROR(VLOOKUP(A654,#REF!,MATCH("xG",#REF!,0),0),0)</f>
        <v>0</v>
      </c>
      <c r="N654" s="22">
        <f>IFERROR(VLOOKUP(B654,#REF!,MATCH("xG",#REF!,0),0),0)</f>
        <v>0</v>
      </c>
      <c r="O654" s="22">
        <f>IFERROR(VLOOKUP(C654,#REF!,MATCH("xG",#REF!,0),0),0)</f>
        <v>0</v>
      </c>
      <c r="P654" s="22">
        <f>IFERROR(VLOOKUP(D654,#REF!,MATCH("xG",#REF!,0),0),0)</f>
        <v>0</v>
      </c>
      <c r="Q654" s="92">
        <f>IFERROR(VLOOKUP($E654,OLD!$Q$1:$DZ$1000,MATCH("expected_goals",OLD!$Q$1:$DZ$1,0),0),0)</f>
        <v>0</v>
      </c>
      <c r="R654" s="22">
        <f>IFERROR(VLOOKUP(A654,#REF!,MATCH("xAG",#REF!,0),0),0)</f>
        <v>0</v>
      </c>
      <c r="S654" s="22">
        <f>IFERROR(VLOOKUP(B654,#REF!,MATCH("xAG",#REF!,0),0),0)</f>
        <v>0</v>
      </c>
      <c r="T654" s="22">
        <f>IFERROR(VLOOKUP(C654,#REF!,MATCH("xAG",#REF!,0),0),0)</f>
        <v>0</v>
      </c>
      <c r="U654" s="22">
        <f>IFERROR(VLOOKUP(D654,#REF!,MATCH("xAG",#REF!,0),0),0)</f>
        <v>0</v>
      </c>
      <c r="V654" s="92">
        <f>IFERROR(VLOOKUP($E654,OLD!$Q$1:$DZ$1000,MATCH("expected_assists",OLD!$Q$1:$DZ$1,0),0),0)</f>
        <v>0</v>
      </c>
      <c r="W654" s="93">
        <f>IFERROR(VLOOKUP($E654,OLD!$Q$1:$DZ$1000,MATCH("total_points",OLD!$Q$1:$DZ$1,0),0),0)</f>
        <v>2</v>
      </c>
      <c r="X654" s="27">
        <f>IFERROR(VLOOKUP(E654,OLD!$Q$1:$BZ$1000,MATCH("defensive_contribution",OLD!$Q$1:$BZ$1,0),0),"")</f>
        <v>3</v>
      </c>
      <c r="Z654" s="26" t="str">
        <f>API!O654&amp;" "&amp;API!Y654</f>
        <v xml:space="preserve"> </v>
      </c>
      <c r="AA654" s="26">
        <f>API!AF654</f>
        <v>0</v>
      </c>
    </row>
    <row r="655" spans="1:27">
      <c r="A655" s="22" t="str">
        <f>IF([1]FINAL!A655=0,"",[1]FINAL!A655)</f>
        <v/>
      </c>
      <c r="B655" s="22" t="str">
        <f>IF([1]FINAL!C655=0,"",[1]FINAL!C655)</f>
        <v/>
      </c>
      <c r="C655" s="22" t="str">
        <f>IF([1]FINAL!E655=0,"",[1]FINAL!E655)</f>
        <v/>
      </c>
      <c r="D655" s="22" t="str">
        <f>IF([1]FINAL!G655=0,"",[1]FINAL!G655)</f>
        <v/>
      </c>
      <c r="E655" s="85">
        <f>[1]FINAL!$AO655</f>
        <v>0</v>
      </c>
      <c r="F655" s="26" t="str">
        <f>[1]FINAL!$V655</f>
        <v>A</v>
      </c>
      <c r="G655" s="27" t="str">
        <f>IFERROR(VLOOKUP($F655,Table2!$B$1:$C$21,MATCH("MP",Table2!$B$1:$C$1,0),0),"")</f>
        <v/>
      </c>
      <c r="H655" s="23">
        <f>IFERROR(VLOOKUP(A655,PlayingTime!$B$1:$T$1001,MATCH("Min",PlayingTime!$B$2:$T$2,0),0),0)</f>
        <v>0</v>
      </c>
      <c r="I655" s="23">
        <f>IFERROR(VLOOKUP(B655,PlayingTime!$B$1:$T$1001,MATCH("Min",PlayingTime!$B$2:$T$2,0),0),0)</f>
        <v>0</v>
      </c>
      <c r="J655" s="23">
        <f>IFERROR(VLOOKUP(C655,PlayingTime!$B$1:$T$1001,MATCH("Min",PlayingTime!$B$2:$T$2,0),0),0)</f>
        <v>0</v>
      </c>
      <c r="K655" s="23">
        <f>IFERROR(VLOOKUP(D655,PlayingTime!$B$1:$T$1001,MATCH("Min",PlayingTime!$B$2:$T$2,0),0),0)</f>
        <v>0</v>
      </c>
      <c r="L655" s="93">
        <f>IFERROR(VLOOKUP($E655,OLD!$Q$1:$DZ$1000,MATCH("minutes",OLD!$Q$1:$DZ$1,0),0),0)</f>
        <v>8</v>
      </c>
      <c r="M655" s="22">
        <f>IFERROR(VLOOKUP(A655,#REF!,MATCH("xG",#REF!,0),0),0)</f>
        <v>0</v>
      </c>
      <c r="N655" s="22">
        <f>IFERROR(VLOOKUP(B655,#REF!,MATCH("xG",#REF!,0),0),0)</f>
        <v>0</v>
      </c>
      <c r="O655" s="22">
        <f>IFERROR(VLOOKUP(C655,#REF!,MATCH("xG",#REF!,0),0),0)</f>
        <v>0</v>
      </c>
      <c r="P655" s="22">
        <f>IFERROR(VLOOKUP(D655,#REF!,MATCH("xG",#REF!,0),0),0)</f>
        <v>0</v>
      </c>
      <c r="Q655" s="92">
        <f>IFERROR(VLOOKUP($E655,OLD!$Q$1:$DZ$1000,MATCH("expected_goals",OLD!$Q$1:$DZ$1,0),0),0)</f>
        <v>0</v>
      </c>
      <c r="R655" s="22">
        <f>IFERROR(VLOOKUP(A655,#REF!,MATCH("xAG",#REF!,0),0),0)</f>
        <v>0</v>
      </c>
      <c r="S655" s="22">
        <f>IFERROR(VLOOKUP(B655,#REF!,MATCH("xAG",#REF!,0),0),0)</f>
        <v>0</v>
      </c>
      <c r="T655" s="22">
        <f>IFERROR(VLOOKUP(C655,#REF!,MATCH("xAG",#REF!,0),0),0)</f>
        <v>0</v>
      </c>
      <c r="U655" s="22">
        <f>IFERROR(VLOOKUP(D655,#REF!,MATCH("xAG",#REF!,0),0),0)</f>
        <v>0</v>
      </c>
      <c r="V655" s="92">
        <f>IFERROR(VLOOKUP($E655,OLD!$Q$1:$DZ$1000,MATCH("expected_assists",OLD!$Q$1:$DZ$1,0),0),0)</f>
        <v>0</v>
      </c>
      <c r="W655" s="93">
        <f>IFERROR(VLOOKUP($E655,OLD!$Q$1:$DZ$1000,MATCH("total_points",OLD!$Q$1:$DZ$1,0),0),0)</f>
        <v>2</v>
      </c>
      <c r="X655" s="27">
        <f>IFERROR(VLOOKUP(E655,OLD!$Q$1:$BZ$1000,MATCH("defensive_contribution",OLD!$Q$1:$BZ$1,0),0),"")</f>
        <v>3</v>
      </c>
      <c r="Z655" s="26" t="str">
        <f>API!O655&amp;" "&amp;API!Y655</f>
        <v xml:space="preserve"> </v>
      </c>
      <c r="AA655" s="26">
        <f>API!AF655</f>
        <v>0</v>
      </c>
    </row>
    <row r="656" spans="1:27">
      <c r="A656" s="22" t="str">
        <f>IF([1]FINAL!A656=0,"",[1]FINAL!A656)</f>
        <v/>
      </c>
      <c r="B656" s="22" t="str">
        <f>IF([1]FINAL!C656=0,"",[1]FINAL!C656)</f>
        <v/>
      </c>
      <c r="C656" s="22" t="str">
        <f>IF([1]FINAL!E656=0,"",[1]FINAL!E656)</f>
        <v/>
      </c>
      <c r="D656" s="22" t="str">
        <f>IF([1]FINAL!G656=0,"",[1]FINAL!G656)</f>
        <v/>
      </c>
      <c r="E656" s="85">
        <f>[1]FINAL!$AO656</f>
        <v>0</v>
      </c>
      <c r="F656" s="26" t="str">
        <f>[1]FINAL!$V656</f>
        <v>A</v>
      </c>
      <c r="G656" s="27" t="str">
        <f>IFERROR(VLOOKUP($F656,Table2!$B$1:$C$21,MATCH("MP",Table2!$B$1:$C$1,0),0),"")</f>
        <v/>
      </c>
      <c r="H656" s="23">
        <f>IFERROR(VLOOKUP(A656,PlayingTime!$B$1:$T$1001,MATCH("Min",PlayingTime!$B$2:$T$2,0),0),0)</f>
        <v>0</v>
      </c>
      <c r="I656" s="23">
        <f>IFERROR(VLOOKUP(B656,PlayingTime!$B$1:$T$1001,MATCH("Min",PlayingTime!$B$2:$T$2,0),0),0)</f>
        <v>0</v>
      </c>
      <c r="J656" s="23">
        <f>IFERROR(VLOOKUP(C656,PlayingTime!$B$1:$T$1001,MATCH("Min",PlayingTime!$B$2:$T$2,0),0),0)</f>
        <v>0</v>
      </c>
      <c r="K656" s="23">
        <f>IFERROR(VLOOKUP(D656,PlayingTime!$B$1:$T$1001,MATCH("Min",PlayingTime!$B$2:$T$2,0),0),0)</f>
        <v>0</v>
      </c>
      <c r="L656" s="93">
        <f>IFERROR(VLOOKUP($E656,OLD!$Q$1:$DZ$1000,MATCH("minutes",OLD!$Q$1:$DZ$1,0),0),0)</f>
        <v>8</v>
      </c>
      <c r="M656" s="22">
        <f>IFERROR(VLOOKUP(A656,#REF!,MATCH("xG",#REF!,0),0),0)</f>
        <v>0</v>
      </c>
      <c r="N656" s="22">
        <f>IFERROR(VLOOKUP(B656,#REF!,MATCH("xG",#REF!,0),0),0)</f>
        <v>0</v>
      </c>
      <c r="O656" s="22">
        <f>IFERROR(VLOOKUP(C656,#REF!,MATCH("xG",#REF!,0),0),0)</f>
        <v>0</v>
      </c>
      <c r="P656" s="22">
        <f>IFERROR(VLOOKUP(D656,#REF!,MATCH("xG",#REF!,0),0),0)</f>
        <v>0</v>
      </c>
      <c r="Q656" s="92">
        <f>IFERROR(VLOOKUP($E656,OLD!$Q$1:$DZ$1000,MATCH("expected_goals",OLD!$Q$1:$DZ$1,0),0),0)</f>
        <v>0</v>
      </c>
      <c r="R656" s="22">
        <f>IFERROR(VLOOKUP(A656,#REF!,MATCH("xAG",#REF!,0),0),0)</f>
        <v>0</v>
      </c>
      <c r="S656" s="22">
        <f>IFERROR(VLOOKUP(B656,#REF!,MATCH("xAG",#REF!,0),0),0)</f>
        <v>0</v>
      </c>
      <c r="T656" s="22">
        <f>IFERROR(VLOOKUP(C656,#REF!,MATCH("xAG",#REF!,0),0),0)</f>
        <v>0</v>
      </c>
      <c r="U656" s="22">
        <f>IFERROR(VLOOKUP(D656,#REF!,MATCH("xAG",#REF!,0),0),0)</f>
        <v>0</v>
      </c>
      <c r="V656" s="92">
        <f>IFERROR(VLOOKUP($E656,OLD!$Q$1:$DZ$1000,MATCH("expected_assists",OLD!$Q$1:$DZ$1,0),0),0)</f>
        <v>0</v>
      </c>
      <c r="W656" s="93">
        <f>IFERROR(VLOOKUP($E656,OLD!$Q$1:$DZ$1000,MATCH("total_points",OLD!$Q$1:$DZ$1,0),0),0)</f>
        <v>2</v>
      </c>
      <c r="X656" s="27">
        <f>IFERROR(VLOOKUP(E656,OLD!$Q$1:$BZ$1000,MATCH("defensive_contribution",OLD!$Q$1:$BZ$1,0),0),"")</f>
        <v>3</v>
      </c>
      <c r="Z656" s="26" t="str">
        <f>API!O656&amp;" "&amp;API!Y656</f>
        <v xml:space="preserve"> </v>
      </c>
      <c r="AA656" s="26">
        <f>API!AF656</f>
        <v>0</v>
      </c>
    </row>
    <row r="657" spans="1:27">
      <c r="A657" s="22" t="str">
        <f>IF([1]FINAL!A657=0,"",[1]FINAL!A657)</f>
        <v/>
      </c>
      <c r="B657" s="22" t="str">
        <f>IF([1]FINAL!C657=0,"",[1]FINAL!C657)</f>
        <v/>
      </c>
      <c r="C657" s="22" t="str">
        <f>IF([1]FINAL!E657=0,"",[1]FINAL!E657)</f>
        <v/>
      </c>
      <c r="D657" s="22" t="str">
        <f>IF([1]FINAL!G657=0,"",[1]FINAL!G657)</f>
        <v/>
      </c>
      <c r="E657" s="85">
        <f>[1]FINAL!$AO657</f>
        <v>0</v>
      </c>
      <c r="F657" s="26" t="str">
        <f>[1]FINAL!$V657</f>
        <v>A</v>
      </c>
      <c r="G657" s="27" t="str">
        <f>IFERROR(VLOOKUP($F657,Table2!$B$1:$C$21,MATCH("MP",Table2!$B$1:$C$1,0),0),"")</f>
        <v/>
      </c>
      <c r="H657" s="23">
        <f>IFERROR(VLOOKUP(A657,PlayingTime!$B$1:$T$1001,MATCH("Min",PlayingTime!$B$2:$T$2,0),0),0)</f>
        <v>0</v>
      </c>
      <c r="I657" s="23">
        <f>IFERROR(VLOOKUP(B657,PlayingTime!$B$1:$T$1001,MATCH("Min",PlayingTime!$B$2:$T$2,0),0),0)</f>
        <v>0</v>
      </c>
      <c r="J657" s="23">
        <f>IFERROR(VLOOKUP(C657,PlayingTime!$B$1:$T$1001,MATCH("Min",PlayingTime!$B$2:$T$2,0),0),0)</f>
        <v>0</v>
      </c>
      <c r="K657" s="23">
        <f>IFERROR(VLOOKUP(D657,PlayingTime!$B$1:$T$1001,MATCH("Min",PlayingTime!$B$2:$T$2,0),0),0)</f>
        <v>0</v>
      </c>
      <c r="L657" s="93">
        <f>IFERROR(VLOOKUP($E657,OLD!$Q$1:$DZ$1000,MATCH("minutes",OLD!$Q$1:$DZ$1,0),0),0)</f>
        <v>8</v>
      </c>
      <c r="M657" s="22">
        <f>IFERROR(VLOOKUP(A657,#REF!,MATCH("xG",#REF!,0),0),0)</f>
        <v>0</v>
      </c>
      <c r="N657" s="22">
        <f>IFERROR(VLOOKUP(B657,#REF!,MATCH("xG",#REF!,0),0),0)</f>
        <v>0</v>
      </c>
      <c r="O657" s="22">
        <f>IFERROR(VLOOKUP(C657,#REF!,MATCH("xG",#REF!,0),0),0)</f>
        <v>0</v>
      </c>
      <c r="P657" s="22">
        <f>IFERROR(VLOOKUP(D657,#REF!,MATCH("xG",#REF!,0),0),0)</f>
        <v>0</v>
      </c>
      <c r="Q657" s="92">
        <f>IFERROR(VLOOKUP($E657,OLD!$Q$1:$DZ$1000,MATCH("expected_goals",OLD!$Q$1:$DZ$1,0),0),0)</f>
        <v>0</v>
      </c>
      <c r="R657" s="22">
        <f>IFERROR(VLOOKUP(A657,#REF!,MATCH("xAG",#REF!,0),0),0)</f>
        <v>0</v>
      </c>
      <c r="S657" s="22">
        <f>IFERROR(VLOOKUP(B657,#REF!,MATCH("xAG",#REF!,0),0),0)</f>
        <v>0</v>
      </c>
      <c r="T657" s="22">
        <f>IFERROR(VLOOKUP(C657,#REF!,MATCH("xAG",#REF!,0),0),0)</f>
        <v>0</v>
      </c>
      <c r="U657" s="22">
        <f>IFERROR(VLOOKUP(D657,#REF!,MATCH("xAG",#REF!,0),0),0)</f>
        <v>0</v>
      </c>
      <c r="V657" s="92">
        <f>IFERROR(VLOOKUP($E657,OLD!$Q$1:$DZ$1000,MATCH("expected_assists",OLD!$Q$1:$DZ$1,0),0),0)</f>
        <v>0</v>
      </c>
      <c r="W657" s="93">
        <f>IFERROR(VLOOKUP($E657,OLD!$Q$1:$DZ$1000,MATCH("total_points",OLD!$Q$1:$DZ$1,0),0),0)</f>
        <v>2</v>
      </c>
      <c r="X657" s="27">
        <f>IFERROR(VLOOKUP(E657,OLD!$Q$1:$BZ$1000,MATCH("defensive_contribution",OLD!$Q$1:$BZ$1,0),0),"")</f>
        <v>3</v>
      </c>
      <c r="Z657" s="26" t="str">
        <f>API!O657&amp;" "&amp;API!Y657</f>
        <v xml:space="preserve"> </v>
      </c>
      <c r="AA657" s="26">
        <f>API!AF657</f>
        <v>0</v>
      </c>
    </row>
    <row r="658" spans="1:27">
      <c r="A658" s="22" t="str">
        <f>IF([1]FINAL!A658=0,"",[1]FINAL!A658)</f>
        <v/>
      </c>
      <c r="B658" s="22" t="str">
        <f>IF([1]FINAL!C658=0,"",[1]FINAL!C658)</f>
        <v/>
      </c>
      <c r="C658" s="22" t="str">
        <f>IF([1]FINAL!E658=0,"",[1]FINAL!E658)</f>
        <v/>
      </c>
      <c r="D658" s="22" t="str">
        <f>IF([1]FINAL!G658=0,"",[1]FINAL!G658)</f>
        <v/>
      </c>
      <c r="E658" s="85">
        <f>[1]FINAL!$AO658</f>
        <v>0</v>
      </c>
      <c r="F658" s="26" t="str">
        <f>[1]FINAL!$V658</f>
        <v>A</v>
      </c>
      <c r="G658" s="27" t="str">
        <f>IFERROR(VLOOKUP($F658,Table2!$B$1:$C$21,MATCH("MP",Table2!$B$1:$C$1,0),0),"")</f>
        <v/>
      </c>
      <c r="H658" s="23">
        <f>IFERROR(VLOOKUP(A658,PlayingTime!$B$1:$T$1001,MATCH("Min",PlayingTime!$B$2:$T$2,0),0),0)</f>
        <v>0</v>
      </c>
      <c r="I658" s="23">
        <f>IFERROR(VLOOKUP(B658,PlayingTime!$B$1:$T$1001,MATCH("Min",PlayingTime!$B$2:$T$2,0),0),0)</f>
        <v>0</v>
      </c>
      <c r="J658" s="23">
        <f>IFERROR(VLOOKUP(C658,PlayingTime!$B$1:$T$1001,MATCH("Min",PlayingTime!$B$2:$T$2,0),0),0)</f>
        <v>0</v>
      </c>
      <c r="K658" s="23">
        <f>IFERROR(VLOOKUP(D658,PlayingTime!$B$1:$T$1001,MATCH("Min",PlayingTime!$B$2:$T$2,0),0),0)</f>
        <v>0</v>
      </c>
      <c r="L658" s="93">
        <f>IFERROR(VLOOKUP($E658,OLD!$Q$1:$DZ$1000,MATCH("minutes",OLD!$Q$1:$DZ$1,0),0),0)</f>
        <v>8</v>
      </c>
      <c r="M658" s="22">
        <f>IFERROR(VLOOKUP(A658,#REF!,MATCH("xG",#REF!,0),0),0)</f>
        <v>0</v>
      </c>
      <c r="N658" s="22">
        <f>IFERROR(VLOOKUP(B658,#REF!,MATCH("xG",#REF!,0),0),0)</f>
        <v>0</v>
      </c>
      <c r="O658" s="22">
        <f>IFERROR(VLOOKUP(C658,#REF!,MATCH("xG",#REF!,0),0),0)</f>
        <v>0</v>
      </c>
      <c r="P658" s="22">
        <f>IFERROR(VLOOKUP(D658,#REF!,MATCH("xG",#REF!,0),0),0)</f>
        <v>0</v>
      </c>
      <c r="Q658" s="92">
        <f>IFERROR(VLOOKUP($E658,OLD!$Q$1:$DZ$1000,MATCH("expected_goals",OLD!$Q$1:$DZ$1,0),0),0)</f>
        <v>0</v>
      </c>
      <c r="R658" s="22">
        <f>IFERROR(VLOOKUP(A658,#REF!,MATCH("xAG",#REF!,0),0),0)</f>
        <v>0</v>
      </c>
      <c r="S658" s="22">
        <f>IFERROR(VLOOKUP(B658,#REF!,MATCH("xAG",#REF!,0),0),0)</f>
        <v>0</v>
      </c>
      <c r="T658" s="22">
        <f>IFERROR(VLOOKUP(C658,#REF!,MATCH("xAG",#REF!,0),0),0)</f>
        <v>0</v>
      </c>
      <c r="U658" s="22">
        <f>IFERROR(VLOOKUP(D658,#REF!,MATCH("xAG",#REF!,0),0),0)</f>
        <v>0</v>
      </c>
      <c r="V658" s="92">
        <f>IFERROR(VLOOKUP($E658,OLD!$Q$1:$DZ$1000,MATCH("expected_assists",OLD!$Q$1:$DZ$1,0),0),0)</f>
        <v>0</v>
      </c>
      <c r="W658" s="93">
        <f>IFERROR(VLOOKUP($E658,OLD!$Q$1:$DZ$1000,MATCH("total_points",OLD!$Q$1:$DZ$1,0),0),0)</f>
        <v>2</v>
      </c>
      <c r="X658" s="27">
        <f>IFERROR(VLOOKUP(E658,OLD!$Q$1:$BZ$1000,MATCH("defensive_contribution",OLD!$Q$1:$BZ$1,0),0),"")</f>
        <v>3</v>
      </c>
      <c r="Z658" s="26" t="str">
        <f>API!O658&amp;" "&amp;API!Y658</f>
        <v xml:space="preserve"> </v>
      </c>
      <c r="AA658" s="26">
        <f>API!AF658</f>
        <v>0</v>
      </c>
    </row>
    <row r="659" spans="1:27">
      <c r="A659" s="22" t="str">
        <f>IF([1]FINAL!A659=0,"",[1]FINAL!A659)</f>
        <v/>
      </c>
      <c r="B659" s="22" t="str">
        <f>IF([1]FINAL!C659=0,"",[1]FINAL!C659)</f>
        <v/>
      </c>
      <c r="C659" s="22" t="str">
        <f>IF([1]FINAL!E659=0,"",[1]FINAL!E659)</f>
        <v/>
      </c>
      <c r="D659" s="22" t="str">
        <f>IF([1]FINAL!G659=0,"",[1]FINAL!G659)</f>
        <v/>
      </c>
      <c r="E659" s="85">
        <f>[1]FINAL!$AO659</f>
        <v>0</v>
      </c>
      <c r="F659" s="26" t="str">
        <f>[1]FINAL!$V659</f>
        <v>A</v>
      </c>
      <c r="G659" s="27" t="str">
        <f>IFERROR(VLOOKUP($F659,Table2!$B$1:$C$21,MATCH("MP",Table2!$B$1:$C$1,0),0),"")</f>
        <v/>
      </c>
      <c r="H659" s="23">
        <f>IFERROR(VLOOKUP(A659,PlayingTime!$B$1:$T$1001,MATCH("Min",PlayingTime!$B$2:$T$2,0),0),0)</f>
        <v>0</v>
      </c>
      <c r="I659" s="23">
        <f>IFERROR(VLOOKUP(B659,PlayingTime!$B$1:$T$1001,MATCH("Min",PlayingTime!$B$2:$T$2,0),0),0)</f>
        <v>0</v>
      </c>
      <c r="J659" s="23">
        <f>IFERROR(VLOOKUP(C659,PlayingTime!$B$1:$T$1001,MATCH("Min",PlayingTime!$B$2:$T$2,0),0),0)</f>
        <v>0</v>
      </c>
      <c r="K659" s="23">
        <f>IFERROR(VLOOKUP(D659,PlayingTime!$B$1:$T$1001,MATCH("Min",PlayingTime!$B$2:$T$2,0),0),0)</f>
        <v>0</v>
      </c>
      <c r="L659" s="93">
        <f>IFERROR(VLOOKUP($E659,OLD!$Q$1:$DZ$1000,MATCH("minutes",OLD!$Q$1:$DZ$1,0),0),0)</f>
        <v>8</v>
      </c>
      <c r="M659" s="22">
        <f>IFERROR(VLOOKUP(A659,#REF!,MATCH("xG",#REF!,0),0),0)</f>
        <v>0</v>
      </c>
      <c r="N659" s="22">
        <f>IFERROR(VLOOKUP(B659,#REF!,MATCH("xG",#REF!,0),0),0)</f>
        <v>0</v>
      </c>
      <c r="O659" s="22">
        <f>IFERROR(VLOOKUP(C659,#REF!,MATCH("xG",#REF!,0),0),0)</f>
        <v>0</v>
      </c>
      <c r="P659" s="22">
        <f>IFERROR(VLOOKUP(D659,#REF!,MATCH("xG",#REF!,0),0),0)</f>
        <v>0</v>
      </c>
      <c r="Q659" s="92">
        <f>IFERROR(VLOOKUP($E659,OLD!$Q$1:$DZ$1000,MATCH("expected_goals",OLD!$Q$1:$DZ$1,0),0),0)</f>
        <v>0</v>
      </c>
      <c r="R659" s="22">
        <f>IFERROR(VLOOKUP(A659,#REF!,MATCH("xAG",#REF!,0),0),0)</f>
        <v>0</v>
      </c>
      <c r="S659" s="22">
        <f>IFERROR(VLOOKUP(B659,#REF!,MATCH("xAG",#REF!,0),0),0)</f>
        <v>0</v>
      </c>
      <c r="T659" s="22">
        <f>IFERROR(VLOOKUP(C659,#REF!,MATCH("xAG",#REF!,0),0),0)</f>
        <v>0</v>
      </c>
      <c r="U659" s="22">
        <f>IFERROR(VLOOKUP(D659,#REF!,MATCH("xAG",#REF!,0),0),0)</f>
        <v>0</v>
      </c>
      <c r="V659" s="92">
        <f>IFERROR(VLOOKUP($E659,OLD!$Q$1:$DZ$1000,MATCH("expected_assists",OLD!$Q$1:$DZ$1,0),0),0)</f>
        <v>0</v>
      </c>
      <c r="W659" s="93">
        <f>IFERROR(VLOOKUP($E659,OLD!$Q$1:$DZ$1000,MATCH("total_points",OLD!$Q$1:$DZ$1,0),0),0)</f>
        <v>2</v>
      </c>
      <c r="X659" s="27">
        <f>IFERROR(VLOOKUP(E659,OLD!$Q$1:$BZ$1000,MATCH("defensive_contribution",OLD!$Q$1:$BZ$1,0),0),"")</f>
        <v>3</v>
      </c>
      <c r="Z659" s="26" t="str">
        <f>API!O659&amp;" "&amp;API!Y659</f>
        <v xml:space="preserve"> </v>
      </c>
      <c r="AA659" s="26">
        <f>API!AF659</f>
        <v>0</v>
      </c>
    </row>
    <row r="660" spans="1:27">
      <c r="A660" s="22" t="str">
        <f>IF([1]FINAL!A660=0,"",[1]FINAL!A660)</f>
        <v/>
      </c>
      <c r="B660" s="22" t="str">
        <f>IF([1]FINAL!C660=0,"",[1]FINAL!C660)</f>
        <v/>
      </c>
      <c r="C660" s="22" t="str">
        <f>IF([1]FINAL!E660=0,"",[1]FINAL!E660)</f>
        <v/>
      </c>
      <c r="D660" s="22" t="str">
        <f>IF([1]FINAL!G660=0,"",[1]FINAL!G660)</f>
        <v/>
      </c>
      <c r="E660" s="85">
        <f>[1]FINAL!$AO660</f>
        <v>0</v>
      </c>
      <c r="F660" s="26" t="str">
        <f>[1]FINAL!$V660</f>
        <v>A</v>
      </c>
      <c r="G660" s="27" t="str">
        <f>IFERROR(VLOOKUP($F660,Table2!$B$1:$C$21,MATCH("MP",Table2!$B$1:$C$1,0),0),"")</f>
        <v/>
      </c>
      <c r="H660" s="23">
        <f>IFERROR(VLOOKUP(A660,PlayingTime!$B$1:$T$1001,MATCH("Min",PlayingTime!$B$2:$T$2,0),0),0)</f>
        <v>0</v>
      </c>
      <c r="I660" s="23">
        <f>IFERROR(VLOOKUP(B660,PlayingTime!$B$1:$T$1001,MATCH("Min",PlayingTime!$B$2:$T$2,0),0),0)</f>
        <v>0</v>
      </c>
      <c r="J660" s="23">
        <f>IFERROR(VLOOKUP(C660,PlayingTime!$B$1:$T$1001,MATCH("Min",PlayingTime!$B$2:$T$2,0),0),0)</f>
        <v>0</v>
      </c>
      <c r="K660" s="23">
        <f>IFERROR(VLOOKUP(D660,PlayingTime!$B$1:$T$1001,MATCH("Min",PlayingTime!$B$2:$T$2,0),0),0)</f>
        <v>0</v>
      </c>
      <c r="L660" s="93">
        <f>IFERROR(VLOOKUP($E660,OLD!$Q$1:$DZ$1000,MATCH("minutes",OLD!$Q$1:$DZ$1,0),0),0)</f>
        <v>8</v>
      </c>
      <c r="M660" s="22">
        <f>IFERROR(VLOOKUP(A660,#REF!,MATCH("xG",#REF!,0),0),0)</f>
        <v>0</v>
      </c>
      <c r="N660" s="22">
        <f>IFERROR(VLOOKUP(B660,#REF!,MATCH("xG",#REF!,0),0),0)</f>
        <v>0</v>
      </c>
      <c r="O660" s="22">
        <f>IFERROR(VLOOKUP(C660,#REF!,MATCH("xG",#REF!,0),0),0)</f>
        <v>0</v>
      </c>
      <c r="P660" s="22">
        <f>IFERROR(VLOOKUP(D660,#REF!,MATCH("xG",#REF!,0),0),0)</f>
        <v>0</v>
      </c>
      <c r="Q660" s="92">
        <f>IFERROR(VLOOKUP($E660,OLD!$Q$1:$DZ$1000,MATCH("expected_goals",OLD!$Q$1:$DZ$1,0),0),0)</f>
        <v>0</v>
      </c>
      <c r="R660" s="22">
        <f>IFERROR(VLOOKUP(A660,#REF!,MATCH("xAG",#REF!,0),0),0)</f>
        <v>0</v>
      </c>
      <c r="S660" s="22">
        <f>IFERROR(VLOOKUP(B660,#REF!,MATCH("xAG",#REF!,0),0),0)</f>
        <v>0</v>
      </c>
      <c r="T660" s="22">
        <f>IFERROR(VLOOKUP(C660,#REF!,MATCH("xAG",#REF!,0),0),0)</f>
        <v>0</v>
      </c>
      <c r="U660" s="22">
        <f>IFERROR(VLOOKUP(D660,#REF!,MATCH("xAG",#REF!,0),0),0)</f>
        <v>0</v>
      </c>
      <c r="V660" s="92">
        <f>IFERROR(VLOOKUP($E660,OLD!$Q$1:$DZ$1000,MATCH("expected_assists",OLD!$Q$1:$DZ$1,0),0),0)</f>
        <v>0</v>
      </c>
      <c r="W660" s="93">
        <f>IFERROR(VLOOKUP($E660,OLD!$Q$1:$DZ$1000,MATCH("total_points",OLD!$Q$1:$DZ$1,0),0),0)</f>
        <v>2</v>
      </c>
      <c r="X660" s="27">
        <f>IFERROR(VLOOKUP(E660,OLD!$Q$1:$BZ$1000,MATCH("defensive_contribution",OLD!$Q$1:$BZ$1,0),0),"")</f>
        <v>3</v>
      </c>
      <c r="Z660" s="26" t="str">
        <f>API!O660&amp;" "&amp;API!Y660</f>
        <v xml:space="preserve"> </v>
      </c>
      <c r="AA660" s="26">
        <f>API!AF660</f>
        <v>0</v>
      </c>
    </row>
    <row r="661" spans="1:27">
      <c r="A661" s="22" t="str">
        <f>IF([1]FINAL!A661=0,"",[1]FINAL!A661)</f>
        <v/>
      </c>
      <c r="B661" s="22" t="str">
        <f>IF([1]FINAL!C661=0,"",[1]FINAL!C661)</f>
        <v/>
      </c>
      <c r="C661" s="22" t="str">
        <f>IF([1]FINAL!E661=0,"",[1]FINAL!E661)</f>
        <v/>
      </c>
      <c r="D661" s="22" t="str">
        <f>IF([1]FINAL!G661=0,"",[1]FINAL!G661)</f>
        <v/>
      </c>
      <c r="E661" s="85">
        <f>[1]FINAL!$AO661</f>
        <v>0</v>
      </c>
      <c r="F661" s="26" t="str">
        <f>[1]FINAL!$V661</f>
        <v>A</v>
      </c>
      <c r="G661" s="27" t="str">
        <f>IFERROR(VLOOKUP($F661,Table2!$B$1:$C$21,MATCH("MP",Table2!$B$1:$C$1,0),0),"")</f>
        <v/>
      </c>
      <c r="H661" s="23">
        <f>IFERROR(VLOOKUP(A661,PlayingTime!$B$1:$T$1001,MATCH("Min",PlayingTime!$B$2:$T$2,0),0),0)</f>
        <v>0</v>
      </c>
      <c r="I661" s="23">
        <f>IFERROR(VLOOKUP(B661,PlayingTime!$B$1:$T$1001,MATCH("Min",PlayingTime!$B$2:$T$2,0),0),0)</f>
        <v>0</v>
      </c>
      <c r="J661" s="23">
        <f>IFERROR(VLOOKUP(C661,PlayingTime!$B$1:$T$1001,MATCH("Min",PlayingTime!$B$2:$T$2,0),0),0)</f>
        <v>0</v>
      </c>
      <c r="K661" s="23">
        <f>IFERROR(VLOOKUP(D661,PlayingTime!$B$1:$T$1001,MATCH("Min",PlayingTime!$B$2:$T$2,0),0),0)</f>
        <v>0</v>
      </c>
      <c r="L661" s="93">
        <f>IFERROR(VLOOKUP($E661,OLD!$Q$1:$DZ$1000,MATCH("minutes",OLD!$Q$1:$DZ$1,0),0),0)</f>
        <v>8</v>
      </c>
      <c r="M661" s="22">
        <f>IFERROR(VLOOKUP(A661,#REF!,MATCH("xG",#REF!,0),0),0)</f>
        <v>0</v>
      </c>
      <c r="N661" s="22">
        <f>IFERROR(VLOOKUP(B661,#REF!,MATCH("xG",#REF!,0),0),0)</f>
        <v>0</v>
      </c>
      <c r="O661" s="22">
        <f>IFERROR(VLOOKUP(C661,#REF!,MATCH("xG",#REF!,0),0),0)</f>
        <v>0</v>
      </c>
      <c r="P661" s="22">
        <f>IFERROR(VLOOKUP(D661,#REF!,MATCH("xG",#REF!,0),0),0)</f>
        <v>0</v>
      </c>
      <c r="Q661" s="92">
        <f>IFERROR(VLOOKUP($E661,OLD!$Q$1:$DZ$1000,MATCH("expected_goals",OLD!$Q$1:$DZ$1,0),0),0)</f>
        <v>0</v>
      </c>
      <c r="R661" s="22">
        <f>IFERROR(VLOOKUP(A661,#REF!,MATCH("xAG",#REF!,0),0),0)</f>
        <v>0</v>
      </c>
      <c r="S661" s="22">
        <f>IFERROR(VLOOKUP(B661,#REF!,MATCH("xAG",#REF!,0),0),0)</f>
        <v>0</v>
      </c>
      <c r="T661" s="22">
        <f>IFERROR(VLOOKUP(C661,#REF!,MATCH("xAG",#REF!,0),0),0)</f>
        <v>0</v>
      </c>
      <c r="U661" s="22">
        <f>IFERROR(VLOOKUP(D661,#REF!,MATCH("xAG",#REF!,0),0),0)</f>
        <v>0</v>
      </c>
      <c r="V661" s="92">
        <f>IFERROR(VLOOKUP($E661,OLD!$Q$1:$DZ$1000,MATCH("expected_assists",OLD!$Q$1:$DZ$1,0),0),0)</f>
        <v>0</v>
      </c>
      <c r="W661" s="93">
        <f>IFERROR(VLOOKUP($E661,OLD!$Q$1:$DZ$1000,MATCH("total_points",OLD!$Q$1:$DZ$1,0),0),0)</f>
        <v>2</v>
      </c>
      <c r="X661" s="27">
        <f>IFERROR(VLOOKUP(E661,OLD!$Q$1:$BZ$1000,MATCH("defensive_contribution",OLD!$Q$1:$BZ$1,0),0),"")</f>
        <v>3</v>
      </c>
      <c r="Z661" s="26" t="str">
        <f>API!O661&amp;" "&amp;API!Y661</f>
        <v xml:space="preserve"> </v>
      </c>
      <c r="AA661" s="26">
        <f>API!AF661</f>
        <v>0</v>
      </c>
    </row>
    <row r="662" spans="1:27">
      <c r="A662" s="22" t="str">
        <f>IF([1]FINAL!A662=0,"",[1]FINAL!A662)</f>
        <v/>
      </c>
      <c r="B662" s="22" t="str">
        <f>IF([1]FINAL!C662=0,"",[1]FINAL!C662)</f>
        <v/>
      </c>
      <c r="C662" s="22" t="str">
        <f>IF([1]FINAL!E662=0,"",[1]FINAL!E662)</f>
        <v/>
      </c>
      <c r="D662" s="22" t="str">
        <f>IF([1]FINAL!G662=0,"",[1]FINAL!G662)</f>
        <v/>
      </c>
      <c r="E662" s="85">
        <f>[1]FINAL!$AO662</f>
        <v>0</v>
      </c>
      <c r="F662" s="26" t="str">
        <f>[1]FINAL!$V662</f>
        <v>A</v>
      </c>
      <c r="G662" s="27" t="str">
        <f>IFERROR(VLOOKUP($F662,Table2!$B$1:$C$21,MATCH("MP",Table2!$B$1:$C$1,0),0),"")</f>
        <v/>
      </c>
      <c r="H662" s="23">
        <f>IFERROR(VLOOKUP(A662,PlayingTime!$B$1:$T$1001,MATCH("Min",PlayingTime!$B$2:$T$2,0),0),0)</f>
        <v>0</v>
      </c>
      <c r="I662" s="23">
        <f>IFERROR(VLOOKUP(B662,PlayingTime!$B$1:$T$1001,MATCH("Min",PlayingTime!$B$2:$T$2,0),0),0)</f>
        <v>0</v>
      </c>
      <c r="J662" s="23">
        <f>IFERROR(VLOOKUP(C662,PlayingTime!$B$1:$T$1001,MATCH("Min",PlayingTime!$B$2:$T$2,0),0),0)</f>
        <v>0</v>
      </c>
      <c r="K662" s="23">
        <f>IFERROR(VLOOKUP(D662,PlayingTime!$B$1:$T$1001,MATCH("Min",PlayingTime!$B$2:$T$2,0),0),0)</f>
        <v>0</v>
      </c>
      <c r="L662" s="93">
        <f>IFERROR(VLOOKUP($E662,OLD!$Q$1:$DZ$1000,MATCH("minutes",OLD!$Q$1:$DZ$1,0),0),0)</f>
        <v>8</v>
      </c>
      <c r="M662" s="22">
        <f>IFERROR(VLOOKUP(A662,#REF!,MATCH("xG",#REF!,0),0),0)</f>
        <v>0</v>
      </c>
      <c r="N662" s="22">
        <f>IFERROR(VLOOKUP(B662,#REF!,MATCH("xG",#REF!,0),0),0)</f>
        <v>0</v>
      </c>
      <c r="O662" s="22">
        <f>IFERROR(VLOOKUP(C662,#REF!,MATCH("xG",#REF!,0),0),0)</f>
        <v>0</v>
      </c>
      <c r="P662" s="22">
        <f>IFERROR(VLOOKUP(D662,#REF!,MATCH("xG",#REF!,0),0),0)</f>
        <v>0</v>
      </c>
      <c r="Q662" s="92">
        <f>IFERROR(VLOOKUP($E662,OLD!$Q$1:$DZ$1000,MATCH("expected_goals",OLD!$Q$1:$DZ$1,0),0),0)</f>
        <v>0</v>
      </c>
      <c r="R662" s="22">
        <f>IFERROR(VLOOKUP(A662,#REF!,MATCH("xAG",#REF!,0),0),0)</f>
        <v>0</v>
      </c>
      <c r="S662" s="22">
        <f>IFERROR(VLOOKUP(B662,#REF!,MATCH("xAG",#REF!,0),0),0)</f>
        <v>0</v>
      </c>
      <c r="T662" s="22">
        <f>IFERROR(VLOOKUP(C662,#REF!,MATCH("xAG",#REF!,0),0),0)</f>
        <v>0</v>
      </c>
      <c r="U662" s="22">
        <f>IFERROR(VLOOKUP(D662,#REF!,MATCH("xAG",#REF!,0),0),0)</f>
        <v>0</v>
      </c>
      <c r="V662" s="92">
        <f>IFERROR(VLOOKUP($E662,OLD!$Q$1:$DZ$1000,MATCH("expected_assists",OLD!$Q$1:$DZ$1,0),0),0)</f>
        <v>0</v>
      </c>
      <c r="W662" s="93">
        <f>IFERROR(VLOOKUP($E662,OLD!$Q$1:$DZ$1000,MATCH("total_points",OLD!$Q$1:$DZ$1,0),0),0)</f>
        <v>2</v>
      </c>
      <c r="X662" s="27">
        <f>IFERROR(VLOOKUP(E662,OLD!$Q$1:$BZ$1000,MATCH("defensive_contribution",OLD!$Q$1:$BZ$1,0),0),"")</f>
        <v>3</v>
      </c>
      <c r="Z662" s="26" t="str">
        <f>API!O662&amp;" "&amp;API!Y662</f>
        <v xml:space="preserve"> </v>
      </c>
      <c r="AA662" s="26">
        <f>API!AF662</f>
        <v>0</v>
      </c>
    </row>
    <row r="663" spans="1:27">
      <c r="A663" s="22" t="str">
        <f>IF([1]FINAL!A663=0,"",[1]FINAL!A663)</f>
        <v/>
      </c>
      <c r="B663" s="22" t="str">
        <f>IF([1]FINAL!C663=0,"",[1]FINAL!C663)</f>
        <v/>
      </c>
      <c r="C663" s="22" t="str">
        <f>IF([1]FINAL!E663=0,"",[1]FINAL!E663)</f>
        <v/>
      </c>
      <c r="D663" s="22" t="str">
        <f>IF([1]FINAL!G663=0,"",[1]FINAL!G663)</f>
        <v/>
      </c>
      <c r="E663" s="85">
        <f>[1]FINAL!$AO663</f>
        <v>0</v>
      </c>
      <c r="F663" s="26" t="str">
        <f>[1]FINAL!$V663</f>
        <v>A</v>
      </c>
      <c r="G663" s="27" t="str">
        <f>IFERROR(VLOOKUP($F663,Table2!$B$1:$C$21,MATCH("MP",Table2!$B$1:$C$1,0),0),"")</f>
        <v/>
      </c>
      <c r="H663" s="23">
        <f>IFERROR(VLOOKUP(A663,PlayingTime!$B$1:$T$1001,MATCH("Min",PlayingTime!$B$2:$T$2,0),0),0)</f>
        <v>0</v>
      </c>
      <c r="I663" s="23">
        <f>IFERROR(VLOOKUP(B663,PlayingTime!$B$1:$T$1001,MATCH("Min",PlayingTime!$B$2:$T$2,0),0),0)</f>
        <v>0</v>
      </c>
      <c r="J663" s="23">
        <f>IFERROR(VLOOKUP(C663,PlayingTime!$B$1:$T$1001,MATCH("Min",PlayingTime!$B$2:$T$2,0),0),0)</f>
        <v>0</v>
      </c>
      <c r="K663" s="23">
        <f>IFERROR(VLOOKUP(D663,PlayingTime!$B$1:$T$1001,MATCH("Min",PlayingTime!$B$2:$T$2,0),0),0)</f>
        <v>0</v>
      </c>
      <c r="L663" s="93">
        <f>IFERROR(VLOOKUP($E663,OLD!$Q$1:$DZ$1000,MATCH("minutes",OLD!$Q$1:$DZ$1,0),0),0)</f>
        <v>8</v>
      </c>
      <c r="M663" s="22">
        <f>IFERROR(VLOOKUP(A663,#REF!,MATCH("xG",#REF!,0),0),0)</f>
        <v>0</v>
      </c>
      <c r="N663" s="22">
        <f>IFERROR(VLOOKUP(B663,#REF!,MATCH("xG",#REF!,0),0),0)</f>
        <v>0</v>
      </c>
      <c r="O663" s="22">
        <f>IFERROR(VLOOKUP(C663,#REF!,MATCH("xG",#REF!,0),0),0)</f>
        <v>0</v>
      </c>
      <c r="P663" s="22">
        <f>IFERROR(VLOOKUP(D663,#REF!,MATCH("xG",#REF!,0),0),0)</f>
        <v>0</v>
      </c>
      <c r="Q663" s="92">
        <f>IFERROR(VLOOKUP($E663,OLD!$Q$1:$DZ$1000,MATCH("expected_goals",OLD!$Q$1:$DZ$1,0),0),0)</f>
        <v>0</v>
      </c>
      <c r="R663" s="22">
        <f>IFERROR(VLOOKUP(A663,#REF!,MATCH("xAG",#REF!,0),0),0)</f>
        <v>0</v>
      </c>
      <c r="S663" s="22">
        <f>IFERROR(VLOOKUP(B663,#REF!,MATCH("xAG",#REF!,0),0),0)</f>
        <v>0</v>
      </c>
      <c r="T663" s="22">
        <f>IFERROR(VLOOKUP(C663,#REF!,MATCH("xAG",#REF!,0),0),0)</f>
        <v>0</v>
      </c>
      <c r="U663" s="22">
        <f>IFERROR(VLOOKUP(D663,#REF!,MATCH("xAG",#REF!,0),0),0)</f>
        <v>0</v>
      </c>
      <c r="V663" s="92">
        <f>IFERROR(VLOOKUP($E663,OLD!$Q$1:$DZ$1000,MATCH("expected_assists",OLD!$Q$1:$DZ$1,0),0),0)</f>
        <v>0</v>
      </c>
      <c r="W663" s="93">
        <f>IFERROR(VLOOKUP($E663,OLD!$Q$1:$DZ$1000,MATCH("total_points",OLD!$Q$1:$DZ$1,0),0),0)</f>
        <v>2</v>
      </c>
      <c r="X663" s="27">
        <f>IFERROR(VLOOKUP(E663,OLD!$Q$1:$BZ$1000,MATCH("defensive_contribution",OLD!$Q$1:$BZ$1,0),0),"")</f>
        <v>3</v>
      </c>
      <c r="Z663" s="26" t="str">
        <f>API!O663&amp;" "&amp;API!Y663</f>
        <v xml:space="preserve"> </v>
      </c>
      <c r="AA663" s="26">
        <f>API!AF663</f>
        <v>0</v>
      </c>
    </row>
    <row r="664" spans="1:27">
      <c r="A664" s="22" t="str">
        <f>IF([1]FINAL!A664=0,"",[1]FINAL!A664)</f>
        <v/>
      </c>
      <c r="B664" s="22" t="str">
        <f>IF([1]FINAL!C664=0,"",[1]FINAL!C664)</f>
        <v/>
      </c>
      <c r="C664" s="22" t="str">
        <f>IF([1]FINAL!E664=0,"",[1]FINAL!E664)</f>
        <v/>
      </c>
      <c r="D664" s="22" t="str">
        <f>IF([1]FINAL!G664=0,"",[1]FINAL!G664)</f>
        <v/>
      </c>
      <c r="E664" s="85">
        <f>[1]FINAL!$AO664</f>
        <v>0</v>
      </c>
      <c r="F664" s="26" t="str">
        <f>[1]FINAL!$V664</f>
        <v>A</v>
      </c>
      <c r="G664" s="27" t="str">
        <f>IFERROR(VLOOKUP($F664,Table2!$B$1:$C$21,MATCH("MP",Table2!$B$1:$C$1,0),0),"")</f>
        <v/>
      </c>
      <c r="H664" s="23">
        <f>IFERROR(VLOOKUP(A664,PlayingTime!$B$1:$T$1001,MATCH("Min",PlayingTime!$B$2:$T$2,0),0),0)</f>
        <v>0</v>
      </c>
      <c r="I664" s="23">
        <f>IFERROR(VLOOKUP(B664,PlayingTime!$B$1:$T$1001,MATCH("Min",PlayingTime!$B$2:$T$2,0),0),0)</f>
        <v>0</v>
      </c>
      <c r="J664" s="23">
        <f>IFERROR(VLOOKUP(C664,PlayingTime!$B$1:$T$1001,MATCH("Min",PlayingTime!$B$2:$T$2,0),0),0)</f>
        <v>0</v>
      </c>
      <c r="K664" s="23">
        <f>IFERROR(VLOOKUP(D664,PlayingTime!$B$1:$T$1001,MATCH("Min",PlayingTime!$B$2:$T$2,0),0),0)</f>
        <v>0</v>
      </c>
      <c r="L664" s="93">
        <f>IFERROR(VLOOKUP($E664,OLD!$Q$1:$DZ$1000,MATCH("minutes",OLD!$Q$1:$DZ$1,0),0),0)</f>
        <v>8</v>
      </c>
      <c r="M664" s="22">
        <f>IFERROR(VLOOKUP(A664,#REF!,MATCH("xG",#REF!,0),0),0)</f>
        <v>0</v>
      </c>
      <c r="N664" s="22">
        <f>IFERROR(VLOOKUP(B664,#REF!,MATCH("xG",#REF!,0),0),0)</f>
        <v>0</v>
      </c>
      <c r="O664" s="22">
        <f>IFERROR(VLOOKUP(C664,#REF!,MATCH("xG",#REF!,0),0),0)</f>
        <v>0</v>
      </c>
      <c r="P664" s="22">
        <f>IFERROR(VLOOKUP(D664,#REF!,MATCH("xG",#REF!,0),0),0)</f>
        <v>0</v>
      </c>
      <c r="Q664" s="92">
        <f>IFERROR(VLOOKUP($E664,OLD!$Q$1:$DZ$1000,MATCH("expected_goals",OLD!$Q$1:$DZ$1,0),0),0)</f>
        <v>0</v>
      </c>
      <c r="R664" s="22">
        <f>IFERROR(VLOOKUP(A664,#REF!,MATCH("xAG",#REF!,0),0),0)</f>
        <v>0</v>
      </c>
      <c r="S664" s="22">
        <f>IFERROR(VLOOKUP(B664,#REF!,MATCH("xAG",#REF!,0),0),0)</f>
        <v>0</v>
      </c>
      <c r="T664" s="22">
        <f>IFERROR(VLOOKUP(C664,#REF!,MATCH("xAG",#REF!,0),0),0)</f>
        <v>0</v>
      </c>
      <c r="U664" s="22">
        <f>IFERROR(VLOOKUP(D664,#REF!,MATCH("xAG",#REF!,0),0),0)</f>
        <v>0</v>
      </c>
      <c r="V664" s="92">
        <f>IFERROR(VLOOKUP($E664,OLD!$Q$1:$DZ$1000,MATCH("expected_assists",OLD!$Q$1:$DZ$1,0),0),0)</f>
        <v>0</v>
      </c>
      <c r="W664" s="93">
        <f>IFERROR(VLOOKUP($E664,OLD!$Q$1:$DZ$1000,MATCH("total_points",OLD!$Q$1:$DZ$1,0),0),0)</f>
        <v>2</v>
      </c>
      <c r="X664" s="27">
        <f>IFERROR(VLOOKUP(E664,OLD!$Q$1:$BZ$1000,MATCH("defensive_contribution",OLD!$Q$1:$BZ$1,0),0),"")</f>
        <v>3</v>
      </c>
      <c r="Z664" s="26" t="str">
        <f>API!O664&amp;" "&amp;API!Y664</f>
        <v xml:space="preserve"> </v>
      </c>
      <c r="AA664" s="26">
        <f>API!AF664</f>
        <v>0</v>
      </c>
    </row>
    <row r="665" spans="1:27">
      <c r="A665" s="22" t="str">
        <f>IF([1]FINAL!A665=0,"",[1]FINAL!A665)</f>
        <v/>
      </c>
      <c r="B665" s="22" t="str">
        <f>IF([1]FINAL!C665=0,"",[1]FINAL!C665)</f>
        <v/>
      </c>
      <c r="C665" s="22" t="str">
        <f>IF([1]FINAL!E665=0,"",[1]FINAL!E665)</f>
        <v/>
      </c>
      <c r="D665" s="22" t="str">
        <f>IF([1]FINAL!G665=0,"",[1]FINAL!G665)</f>
        <v/>
      </c>
      <c r="E665" s="85">
        <f>[1]FINAL!$AO665</f>
        <v>0</v>
      </c>
      <c r="F665" s="26" t="str">
        <f>[1]FINAL!$V665</f>
        <v>A</v>
      </c>
      <c r="G665" s="27" t="str">
        <f>IFERROR(VLOOKUP($F665,Table2!$B$1:$C$21,MATCH("MP",Table2!$B$1:$C$1,0),0),"")</f>
        <v/>
      </c>
      <c r="H665" s="23">
        <f>IFERROR(VLOOKUP(A665,PlayingTime!$B$1:$T$1001,MATCH("Min",PlayingTime!$B$2:$T$2,0),0),0)</f>
        <v>0</v>
      </c>
      <c r="I665" s="23">
        <f>IFERROR(VLOOKUP(B665,PlayingTime!$B$1:$T$1001,MATCH("Min",PlayingTime!$B$2:$T$2,0),0),0)</f>
        <v>0</v>
      </c>
      <c r="J665" s="23">
        <f>IFERROR(VLOOKUP(C665,PlayingTime!$B$1:$T$1001,MATCH("Min",PlayingTime!$B$2:$T$2,0),0),0)</f>
        <v>0</v>
      </c>
      <c r="K665" s="23">
        <f>IFERROR(VLOOKUP(D665,PlayingTime!$B$1:$T$1001,MATCH("Min",PlayingTime!$B$2:$T$2,0),0),0)</f>
        <v>0</v>
      </c>
      <c r="L665" s="93">
        <f>IFERROR(VLOOKUP($E665,OLD!$Q$1:$DZ$1000,MATCH("minutes",OLD!$Q$1:$DZ$1,0),0),0)</f>
        <v>8</v>
      </c>
      <c r="M665" s="22">
        <f>IFERROR(VLOOKUP(A665,#REF!,MATCH("xG",#REF!,0),0),0)</f>
        <v>0</v>
      </c>
      <c r="N665" s="22">
        <f>IFERROR(VLOOKUP(B665,#REF!,MATCH("xG",#REF!,0),0),0)</f>
        <v>0</v>
      </c>
      <c r="O665" s="22">
        <f>IFERROR(VLOOKUP(C665,#REF!,MATCH("xG",#REF!,0),0),0)</f>
        <v>0</v>
      </c>
      <c r="P665" s="22">
        <f>IFERROR(VLOOKUP(D665,#REF!,MATCH("xG",#REF!,0),0),0)</f>
        <v>0</v>
      </c>
      <c r="Q665" s="92">
        <f>IFERROR(VLOOKUP($E665,OLD!$Q$1:$DZ$1000,MATCH("expected_goals",OLD!$Q$1:$DZ$1,0),0),0)</f>
        <v>0</v>
      </c>
      <c r="R665" s="22">
        <f>IFERROR(VLOOKUP(A665,#REF!,MATCH("xAG",#REF!,0),0),0)</f>
        <v>0</v>
      </c>
      <c r="S665" s="22">
        <f>IFERROR(VLOOKUP(B665,#REF!,MATCH("xAG",#REF!,0),0),0)</f>
        <v>0</v>
      </c>
      <c r="T665" s="22">
        <f>IFERROR(VLOOKUP(C665,#REF!,MATCH("xAG",#REF!,0),0),0)</f>
        <v>0</v>
      </c>
      <c r="U665" s="22">
        <f>IFERROR(VLOOKUP(D665,#REF!,MATCH("xAG",#REF!,0),0),0)</f>
        <v>0</v>
      </c>
      <c r="V665" s="92">
        <f>IFERROR(VLOOKUP($E665,OLD!$Q$1:$DZ$1000,MATCH("expected_assists",OLD!$Q$1:$DZ$1,0),0),0)</f>
        <v>0</v>
      </c>
      <c r="W665" s="93">
        <f>IFERROR(VLOOKUP($E665,OLD!$Q$1:$DZ$1000,MATCH("total_points",OLD!$Q$1:$DZ$1,0),0),0)</f>
        <v>2</v>
      </c>
      <c r="X665" s="27">
        <f>IFERROR(VLOOKUP(E665,OLD!$Q$1:$BZ$1000,MATCH("defensive_contribution",OLD!$Q$1:$BZ$1,0),0),"")</f>
        <v>3</v>
      </c>
      <c r="Z665" s="26" t="str">
        <f>API!O665&amp;" "&amp;API!Y665</f>
        <v xml:space="preserve"> </v>
      </c>
      <c r="AA665" s="26">
        <f>API!AF665</f>
        <v>0</v>
      </c>
    </row>
    <row r="666" spans="1:27">
      <c r="A666" s="22" t="str">
        <f>IF([1]FINAL!A666=0,"",[1]FINAL!A666)</f>
        <v/>
      </c>
      <c r="B666" s="22" t="str">
        <f>IF([1]FINAL!C666=0,"",[1]FINAL!C666)</f>
        <v/>
      </c>
      <c r="C666" s="22" t="str">
        <f>IF([1]FINAL!E666=0,"",[1]FINAL!E666)</f>
        <v/>
      </c>
      <c r="D666" s="22" t="str">
        <f>IF([1]FINAL!G666=0,"",[1]FINAL!G666)</f>
        <v/>
      </c>
      <c r="E666" s="85">
        <f>[1]FINAL!$AO666</f>
        <v>0</v>
      </c>
      <c r="F666" s="26" t="str">
        <f>[1]FINAL!$V666</f>
        <v>A</v>
      </c>
      <c r="G666" s="27" t="str">
        <f>IFERROR(VLOOKUP($F666,Table2!$B$1:$C$21,MATCH("MP",Table2!$B$1:$C$1,0),0),"")</f>
        <v/>
      </c>
      <c r="H666" s="23">
        <f>IFERROR(VLOOKUP(A666,PlayingTime!$B$1:$T$1001,MATCH("Min",PlayingTime!$B$2:$T$2,0),0),0)</f>
        <v>0</v>
      </c>
      <c r="I666" s="23">
        <f>IFERROR(VLOOKUP(B666,PlayingTime!$B$1:$T$1001,MATCH("Min",PlayingTime!$B$2:$T$2,0),0),0)</f>
        <v>0</v>
      </c>
      <c r="J666" s="23">
        <f>IFERROR(VLOOKUP(C666,PlayingTime!$B$1:$T$1001,MATCH("Min",PlayingTime!$B$2:$T$2,0),0),0)</f>
        <v>0</v>
      </c>
      <c r="K666" s="23">
        <f>IFERROR(VLOOKUP(D666,PlayingTime!$B$1:$T$1001,MATCH("Min",PlayingTime!$B$2:$T$2,0),0),0)</f>
        <v>0</v>
      </c>
      <c r="L666" s="93">
        <f>IFERROR(VLOOKUP($E666,OLD!$Q$1:$DZ$1000,MATCH("minutes",OLD!$Q$1:$DZ$1,0),0),0)</f>
        <v>8</v>
      </c>
      <c r="M666" s="22">
        <f>IFERROR(VLOOKUP(A666,#REF!,MATCH("xG",#REF!,0),0),0)</f>
        <v>0</v>
      </c>
      <c r="N666" s="22">
        <f>IFERROR(VLOOKUP(B666,#REF!,MATCH("xG",#REF!,0),0),0)</f>
        <v>0</v>
      </c>
      <c r="O666" s="22">
        <f>IFERROR(VLOOKUP(C666,#REF!,MATCH("xG",#REF!,0),0),0)</f>
        <v>0</v>
      </c>
      <c r="P666" s="22">
        <f>IFERROR(VLOOKUP(D666,#REF!,MATCH("xG",#REF!,0),0),0)</f>
        <v>0</v>
      </c>
      <c r="Q666" s="92">
        <f>IFERROR(VLOOKUP($E666,OLD!$Q$1:$DZ$1000,MATCH("expected_goals",OLD!$Q$1:$DZ$1,0),0),0)</f>
        <v>0</v>
      </c>
      <c r="R666" s="22">
        <f>IFERROR(VLOOKUP(A666,#REF!,MATCH("xAG",#REF!,0),0),0)</f>
        <v>0</v>
      </c>
      <c r="S666" s="22">
        <f>IFERROR(VLOOKUP(B666,#REF!,MATCH("xAG",#REF!,0),0),0)</f>
        <v>0</v>
      </c>
      <c r="T666" s="22">
        <f>IFERROR(VLOOKUP(C666,#REF!,MATCH("xAG",#REF!,0),0),0)</f>
        <v>0</v>
      </c>
      <c r="U666" s="22">
        <f>IFERROR(VLOOKUP(D666,#REF!,MATCH("xAG",#REF!,0),0),0)</f>
        <v>0</v>
      </c>
      <c r="V666" s="92">
        <f>IFERROR(VLOOKUP($E666,OLD!$Q$1:$DZ$1000,MATCH("expected_assists",OLD!$Q$1:$DZ$1,0),0),0)</f>
        <v>0</v>
      </c>
      <c r="W666" s="93">
        <f>IFERROR(VLOOKUP($E666,OLD!$Q$1:$DZ$1000,MATCH("total_points",OLD!$Q$1:$DZ$1,0),0),0)</f>
        <v>2</v>
      </c>
      <c r="X666" s="27">
        <f>IFERROR(VLOOKUP(E666,OLD!$Q$1:$BZ$1000,MATCH("defensive_contribution",OLD!$Q$1:$BZ$1,0),0),"")</f>
        <v>3</v>
      </c>
      <c r="Z666" s="26" t="str">
        <f>API!O666&amp;" "&amp;API!Y666</f>
        <v xml:space="preserve"> </v>
      </c>
      <c r="AA666" s="26">
        <f>API!AF666</f>
        <v>0</v>
      </c>
    </row>
    <row r="667" spans="1:27">
      <c r="A667" s="22" t="str">
        <f>IF([1]FINAL!A667=0,"",[1]FINAL!A667)</f>
        <v/>
      </c>
      <c r="B667" s="22" t="str">
        <f>IF([1]FINAL!C667=0,"",[1]FINAL!C667)</f>
        <v/>
      </c>
      <c r="C667" s="22" t="str">
        <f>IF([1]FINAL!E667=0,"",[1]FINAL!E667)</f>
        <v/>
      </c>
      <c r="D667" s="22" t="str">
        <f>IF([1]FINAL!G667=0,"",[1]FINAL!G667)</f>
        <v/>
      </c>
      <c r="E667" s="85">
        <f>[1]FINAL!$AO667</f>
        <v>0</v>
      </c>
      <c r="F667" s="26" t="str">
        <f>[1]FINAL!$V667</f>
        <v>A</v>
      </c>
      <c r="G667" s="27" t="str">
        <f>IFERROR(VLOOKUP($F667,Table2!$B$1:$C$21,MATCH("MP",Table2!$B$1:$C$1,0),0),"")</f>
        <v/>
      </c>
      <c r="H667" s="23">
        <f>IFERROR(VLOOKUP(A667,PlayingTime!$B$1:$T$1001,MATCH("Min",PlayingTime!$B$2:$T$2,0),0),0)</f>
        <v>0</v>
      </c>
      <c r="I667" s="23">
        <f>IFERROR(VLOOKUP(B667,PlayingTime!$B$1:$T$1001,MATCH("Min",PlayingTime!$B$2:$T$2,0),0),0)</f>
        <v>0</v>
      </c>
      <c r="J667" s="23">
        <f>IFERROR(VLOOKUP(C667,PlayingTime!$B$1:$T$1001,MATCH("Min",PlayingTime!$B$2:$T$2,0),0),0)</f>
        <v>0</v>
      </c>
      <c r="K667" s="23">
        <f>IFERROR(VLOOKUP(D667,PlayingTime!$B$1:$T$1001,MATCH("Min",PlayingTime!$B$2:$T$2,0),0),0)</f>
        <v>0</v>
      </c>
      <c r="L667" s="93">
        <f>IFERROR(VLOOKUP($E667,OLD!$Q$1:$DZ$1000,MATCH("minutes",OLD!$Q$1:$DZ$1,0),0),0)</f>
        <v>8</v>
      </c>
      <c r="M667" s="22">
        <f>IFERROR(VLOOKUP(A667,#REF!,MATCH("xG",#REF!,0),0),0)</f>
        <v>0</v>
      </c>
      <c r="N667" s="22">
        <f>IFERROR(VLOOKUP(B667,#REF!,MATCH("xG",#REF!,0),0),0)</f>
        <v>0</v>
      </c>
      <c r="O667" s="22">
        <f>IFERROR(VLOOKUP(C667,#REF!,MATCH("xG",#REF!,0),0),0)</f>
        <v>0</v>
      </c>
      <c r="P667" s="22">
        <f>IFERROR(VLOOKUP(D667,#REF!,MATCH("xG",#REF!,0),0),0)</f>
        <v>0</v>
      </c>
      <c r="Q667" s="92">
        <f>IFERROR(VLOOKUP($E667,OLD!$Q$1:$DZ$1000,MATCH("expected_goals",OLD!$Q$1:$DZ$1,0),0),0)</f>
        <v>0</v>
      </c>
      <c r="R667" s="22">
        <f>IFERROR(VLOOKUP(A667,#REF!,MATCH("xAG",#REF!,0),0),0)</f>
        <v>0</v>
      </c>
      <c r="S667" s="22">
        <f>IFERROR(VLOOKUP(B667,#REF!,MATCH("xAG",#REF!,0),0),0)</f>
        <v>0</v>
      </c>
      <c r="T667" s="22">
        <f>IFERROR(VLOOKUP(C667,#REF!,MATCH("xAG",#REF!,0),0),0)</f>
        <v>0</v>
      </c>
      <c r="U667" s="22">
        <f>IFERROR(VLOOKUP(D667,#REF!,MATCH("xAG",#REF!,0),0),0)</f>
        <v>0</v>
      </c>
      <c r="V667" s="92">
        <f>IFERROR(VLOOKUP($E667,OLD!$Q$1:$DZ$1000,MATCH("expected_assists",OLD!$Q$1:$DZ$1,0),0),0)</f>
        <v>0</v>
      </c>
      <c r="W667" s="93">
        <f>IFERROR(VLOOKUP($E667,OLD!$Q$1:$DZ$1000,MATCH("total_points",OLD!$Q$1:$DZ$1,0),0),0)</f>
        <v>2</v>
      </c>
      <c r="X667" s="27">
        <f>IFERROR(VLOOKUP(E667,OLD!$Q$1:$BZ$1000,MATCH("defensive_contribution",OLD!$Q$1:$BZ$1,0),0),"")</f>
        <v>3</v>
      </c>
      <c r="Z667" s="26" t="str">
        <f>API!O667&amp;" "&amp;API!Y667</f>
        <v xml:space="preserve"> </v>
      </c>
      <c r="AA667" s="26">
        <f>API!AF667</f>
        <v>0</v>
      </c>
    </row>
    <row r="668" spans="1:27">
      <c r="A668" s="22" t="str">
        <f>IF([1]FINAL!A668=0,"",[1]FINAL!A668)</f>
        <v/>
      </c>
      <c r="B668" s="22" t="str">
        <f>IF([1]FINAL!C668=0,"",[1]FINAL!C668)</f>
        <v/>
      </c>
      <c r="C668" s="22" t="str">
        <f>IF([1]FINAL!E668=0,"",[1]FINAL!E668)</f>
        <v/>
      </c>
      <c r="D668" s="22" t="str">
        <f>IF([1]FINAL!G668=0,"",[1]FINAL!G668)</f>
        <v/>
      </c>
      <c r="E668" s="85">
        <f>[1]FINAL!$AO668</f>
        <v>0</v>
      </c>
      <c r="F668" s="26" t="str">
        <f>[1]FINAL!$V668</f>
        <v>A</v>
      </c>
      <c r="G668" s="27" t="str">
        <f>IFERROR(VLOOKUP($F668,Table2!$B$1:$C$21,MATCH("MP",Table2!$B$1:$C$1,0),0),"")</f>
        <v/>
      </c>
      <c r="H668" s="23">
        <f>IFERROR(VLOOKUP(A668,PlayingTime!$B$1:$T$1001,MATCH("Min",PlayingTime!$B$2:$T$2,0),0),0)</f>
        <v>0</v>
      </c>
      <c r="I668" s="23">
        <f>IFERROR(VLOOKUP(B668,PlayingTime!$B$1:$T$1001,MATCH("Min",PlayingTime!$B$2:$T$2,0),0),0)</f>
        <v>0</v>
      </c>
      <c r="J668" s="23">
        <f>IFERROR(VLOOKUP(C668,PlayingTime!$B$1:$T$1001,MATCH("Min",PlayingTime!$B$2:$T$2,0),0),0)</f>
        <v>0</v>
      </c>
      <c r="K668" s="23">
        <f>IFERROR(VLOOKUP(D668,PlayingTime!$B$1:$T$1001,MATCH("Min",PlayingTime!$B$2:$T$2,0),0),0)</f>
        <v>0</v>
      </c>
      <c r="L668" s="93">
        <f>IFERROR(VLOOKUP($E668,OLD!$Q$1:$DZ$1000,MATCH("minutes",OLD!$Q$1:$DZ$1,0),0),0)</f>
        <v>8</v>
      </c>
      <c r="M668" s="22">
        <f>IFERROR(VLOOKUP(A668,#REF!,MATCH("xG",#REF!,0),0),0)</f>
        <v>0</v>
      </c>
      <c r="N668" s="22">
        <f>IFERROR(VLOOKUP(B668,#REF!,MATCH("xG",#REF!,0),0),0)</f>
        <v>0</v>
      </c>
      <c r="O668" s="22">
        <f>IFERROR(VLOOKUP(C668,#REF!,MATCH("xG",#REF!,0),0),0)</f>
        <v>0</v>
      </c>
      <c r="P668" s="22">
        <f>IFERROR(VLOOKUP(D668,#REF!,MATCH("xG",#REF!,0),0),0)</f>
        <v>0</v>
      </c>
      <c r="Q668" s="92">
        <f>IFERROR(VLOOKUP($E668,OLD!$Q$1:$DZ$1000,MATCH("expected_goals",OLD!$Q$1:$DZ$1,0),0),0)</f>
        <v>0</v>
      </c>
      <c r="R668" s="22">
        <f>IFERROR(VLOOKUP(A668,#REF!,MATCH("xAG",#REF!,0),0),0)</f>
        <v>0</v>
      </c>
      <c r="S668" s="22">
        <f>IFERROR(VLOOKUP(B668,#REF!,MATCH("xAG",#REF!,0),0),0)</f>
        <v>0</v>
      </c>
      <c r="T668" s="22">
        <f>IFERROR(VLOOKUP(C668,#REF!,MATCH("xAG",#REF!,0),0),0)</f>
        <v>0</v>
      </c>
      <c r="U668" s="22">
        <f>IFERROR(VLOOKUP(D668,#REF!,MATCH("xAG",#REF!,0),0),0)</f>
        <v>0</v>
      </c>
      <c r="V668" s="92">
        <f>IFERROR(VLOOKUP($E668,OLD!$Q$1:$DZ$1000,MATCH("expected_assists",OLD!$Q$1:$DZ$1,0),0),0)</f>
        <v>0</v>
      </c>
      <c r="W668" s="93">
        <f>IFERROR(VLOOKUP($E668,OLD!$Q$1:$DZ$1000,MATCH("total_points",OLD!$Q$1:$DZ$1,0),0),0)</f>
        <v>2</v>
      </c>
      <c r="X668" s="27">
        <f>IFERROR(VLOOKUP(E668,OLD!$Q$1:$BZ$1000,MATCH("defensive_contribution",OLD!$Q$1:$BZ$1,0),0),"")</f>
        <v>3</v>
      </c>
      <c r="Z668" s="26" t="str">
        <f>API!O668&amp;" "&amp;API!Y668</f>
        <v xml:space="preserve"> </v>
      </c>
      <c r="AA668" s="26">
        <f>API!AF668</f>
        <v>0</v>
      </c>
    </row>
    <row r="669" spans="1:27">
      <c r="A669" s="22" t="str">
        <f>IF([1]FINAL!A669=0,"",[1]FINAL!A669)</f>
        <v/>
      </c>
      <c r="B669" s="22" t="str">
        <f>IF([1]FINAL!C669=0,"",[1]FINAL!C669)</f>
        <v/>
      </c>
      <c r="C669" s="22" t="str">
        <f>IF([1]FINAL!E669=0,"",[1]FINAL!E669)</f>
        <v/>
      </c>
      <c r="D669" s="22" t="str">
        <f>IF([1]FINAL!G669=0,"",[1]FINAL!G669)</f>
        <v/>
      </c>
      <c r="E669" s="85">
        <f>[1]FINAL!$AO669</f>
        <v>0</v>
      </c>
      <c r="F669" s="26" t="str">
        <f>[1]FINAL!$V669</f>
        <v>A</v>
      </c>
      <c r="G669" s="27" t="str">
        <f>IFERROR(VLOOKUP($F669,Table2!$B$1:$C$21,MATCH("MP",Table2!$B$1:$C$1,0),0),"")</f>
        <v/>
      </c>
      <c r="H669" s="23">
        <f>IFERROR(VLOOKUP(A669,PlayingTime!$B$1:$T$1001,MATCH("Min",PlayingTime!$B$2:$T$2,0),0),0)</f>
        <v>0</v>
      </c>
      <c r="I669" s="23">
        <f>IFERROR(VLOOKUP(B669,PlayingTime!$B$1:$T$1001,MATCH("Min",PlayingTime!$B$2:$T$2,0),0),0)</f>
        <v>0</v>
      </c>
      <c r="J669" s="23">
        <f>IFERROR(VLOOKUP(C669,PlayingTime!$B$1:$T$1001,MATCH("Min",PlayingTime!$B$2:$T$2,0),0),0)</f>
        <v>0</v>
      </c>
      <c r="K669" s="23">
        <f>IFERROR(VLOOKUP(D669,PlayingTime!$B$1:$T$1001,MATCH("Min",PlayingTime!$B$2:$T$2,0),0),0)</f>
        <v>0</v>
      </c>
      <c r="L669" s="93">
        <f>IFERROR(VLOOKUP($E669,OLD!$Q$1:$DZ$1000,MATCH("minutes",OLD!$Q$1:$DZ$1,0),0),0)</f>
        <v>8</v>
      </c>
      <c r="M669" s="22">
        <f>IFERROR(VLOOKUP(A669,#REF!,MATCH("xG",#REF!,0),0),0)</f>
        <v>0</v>
      </c>
      <c r="N669" s="22">
        <f>IFERROR(VLOOKUP(B669,#REF!,MATCH("xG",#REF!,0),0),0)</f>
        <v>0</v>
      </c>
      <c r="O669" s="22">
        <f>IFERROR(VLOOKUP(C669,#REF!,MATCH("xG",#REF!,0),0),0)</f>
        <v>0</v>
      </c>
      <c r="P669" s="22">
        <f>IFERROR(VLOOKUP(D669,#REF!,MATCH("xG",#REF!,0),0),0)</f>
        <v>0</v>
      </c>
      <c r="Q669" s="92">
        <f>IFERROR(VLOOKUP($E669,OLD!$Q$1:$DZ$1000,MATCH("expected_goals",OLD!$Q$1:$DZ$1,0),0),0)</f>
        <v>0</v>
      </c>
      <c r="R669" s="22">
        <f>IFERROR(VLOOKUP(A669,#REF!,MATCH("xAG",#REF!,0),0),0)</f>
        <v>0</v>
      </c>
      <c r="S669" s="22">
        <f>IFERROR(VLOOKUP(B669,#REF!,MATCH("xAG",#REF!,0),0),0)</f>
        <v>0</v>
      </c>
      <c r="T669" s="22">
        <f>IFERROR(VLOOKUP(C669,#REF!,MATCH("xAG",#REF!,0),0),0)</f>
        <v>0</v>
      </c>
      <c r="U669" s="22">
        <f>IFERROR(VLOOKUP(D669,#REF!,MATCH("xAG",#REF!,0),0),0)</f>
        <v>0</v>
      </c>
      <c r="V669" s="92">
        <f>IFERROR(VLOOKUP($E669,OLD!$Q$1:$DZ$1000,MATCH("expected_assists",OLD!$Q$1:$DZ$1,0),0),0)</f>
        <v>0</v>
      </c>
      <c r="W669" s="93">
        <f>IFERROR(VLOOKUP($E669,OLD!$Q$1:$DZ$1000,MATCH("total_points",OLD!$Q$1:$DZ$1,0),0),0)</f>
        <v>2</v>
      </c>
      <c r="X669" s="27">
        <f>IFERROR(VLOOKUP(E669,OLD!$Q$1:$BZ$1000,MATCH("defensive_contribution",OLD!$Q$1:$BZ$1,0),0),"")</f>
        <v>3</v>
      </c>
      <c r="Z669" s="26" t="str">
        <f>API!O669&amp;" "&amp;API!Y669</f>
        <v xml:space="preserve"> </v>
      </c>
      <c r="AA669" s="26">
        <f>API!AF669</f>
        <v>0</v>
      </c>
    </row>
    <row r="670" spans="1:27">
      <c r="A670" s="22" t="str">
        <f>IF([1]FINAL!A670=0,"",[1]FINAL!A670)</f>
        <v/>
      </c>
      <c r="B670" s="22" t="str">
        <f>IF([1]FINAL!C670=0,"",[1]FINAL!C670)</f>
        <v/>
      </c>
      <c r="C670" s="22" t="str">
        <f>IF([1]FINAL!E670=0,"",[1]FINAL!E670)</f>
        <v/>
      </c>
      <c r="D670" s="22" t="str">
        <f>IF([1]FINAL!G670=0,"",[1]FINAL!G670)</f>
        <v/>
      </c>
      <c r="E670" s="85">
        <f>[1]FINAL!$AO670</f>
        <v>0</v>
      </c>
      <c r="F670" s="26" t="str">
        <f>[1]FINAL!$V670</f>
        <v>A</v>
      </c>
      <c r="G670" s="27" t="str">
        <f>IFERROR(VLOOKUP($F670,Table2!$B$1:$C$21,MATCH("MP",Table2!$B$1:$C$1,0),0),"")</f>
        <v/>
      </c>
      <c r="H670" s="23">
        <f>IFERROR(VLOOKUP(A670,PlayingTime!$B$1:$T$1001,MATCH("Min",PlayingTime!$B$2:$T$2,0),0),0)</f>
        <v>0</v>
      </c>
      <c r="I670" s="23">
        <f>IFERROR(VLOOKUP(B670,PlayingTime!$B$1:$T$1001,MATCH("Min",PlayingTime!$B$2:$T$2,0),0),0)</f>
        <v>0</v>
      </c>
      <c r="J670" s="23">
        <f>IFERROR(VLOOKUP(C670,PlayingTime!$B$1:$T$1001,MATCH("Min",PlayingTime!$B$2:$T$2,0),0),0)</f>
        <v>0</v>
      </c>
      <c r="K670" s="23">
        <f>IFERROR(VLOOKUP(D670,PlayingTime!$B$1:$T$1001,MATCH("Min",PlayingTime!$B$2:$T$2,0),0),0)</f>
        <v>0</v>
      </c>
      <c r="L670" s="93">
        <f>IFERROR(VLOOKUP($E670,OLD!$Q$1:$DZ$1000,MATCH("minutes",OLD!$Q$1:$DZ$1,0),0),0)</f>
        <v>8</v>
      </c>
      <c r="M670" s="22">
        <f>IFERROR(VLOOKUP(A670,#REF!,MATCH("xG",#REF!,0),0),0)</f>
        <v>0</v>
      </c>
      <c r="N670" s="22">
        <f>IFERROR(VLOOKUP(B670,#REF!,MATCH("xG",#REF!,0),0),0)</f>
        <v>0</v>
      </c>
      <c r="O670" s="22">
        <f>IFERROR(VLOOKUP(C670,#REF!,MATCH("xG",#REF!,0),0),0)</f>
        <v>0</v>
      </c>
      <c r="P670" s="22">
        <f>IFERROR(VLOOKUP(D670,#REF!,MATCH("xG",#REF!,0),0),0)</f>
        <v>0</v>
      </c>
      <c r="Q670" s="92">
        <f>IFERROR(VLOOKUP($E670,OLD!$Q$1:$DZ$1000,MATCH("expected_goals",OLD!$Q$1:$DZ$1,0),0),0)</f>
        <v>0</v>
      </c>
      <c r="R670" s="22">
        <f>IFERROR(VLOOKUP(A670,#REF!,MATCH("xAG",#REF!,0),0),0)</f>
        <v>0</v>
      </c>
      <c r="S670" s="22">
        <f>IFERROR(VLOOKUP(B670,#REF!,MATCH("xAG",#REF!,0),0),0)</f>
        <v>0</v>
      </c>
      <c r="T670" s="22">
        <f>IFERROR(VLOOKUP(C670,#REF!,MATCH("xAG",#REF!,0),0),0)</f>
        <v>0</v>
      </c>
      <c r="U670" s="22">
        <f>IFERROR(VLOOKUP(D670,#REF!,MATCH("xAG",#REF!,0),0),0)</f>
        <v>0</v>
      </c>
      <c r="V670" s="92">
        <f>IFERROR(VLOOKUP($E670,OLD!$Q$1:$DZ$1000,MATCH("expected_assists",OLD!$Q$1:$DZ$1,0),0),0)</f>
        <v>0</v>
      </c>
      <c r="W670" s="93">
        <f>IFERROR(VLOOKUP($E670,OLD!$Q$1:$DZ$1000,MATCH("total_points",OLD!$Q$1:$DZ$1,0),0),0)</f>
        <v>2</v>
      </c>
      <c r="X670" s="27">
        <f>IFERROR(VLOOKUP(E670,OLD!$Q$1:$BZ$1000,MATCH("defensive_contribution",OLD!$Q$1:$BZ$1,0),0),"")</f>
        <v>3</v>
      </c>
      <c r="Z670" s="26" t="str">
        <f>API!O670&amp;" "&amp;API!Y670</f>
        <v xml:space="preserve"> </v>
      </c>
      <c r="AA670" s="26">
        <f>API!AF670</f>
        <v>0</v>
      </c>
    </row>
    <row r="671" spans="1:27">
      <c r="A671" s="22" t="str">
        <f>IF([1]FINAL!A671=0,"",[1]FINAL!A671)</f>
        <v/>
      </c>
      <c r="B671" s="22" t="str">
        <f>IF([1]FINAL!C671=0,"",[1]FINAL!C671)</f>
        <v/>
      </c>
      <c r="C671" s="22" t="str">
        <f>IF([1]FINAL!E671=0,"",[1]FINAL!E671)</f>
        <v/>
      </c>
      <c r="D671" s="22" t="str">
        <f>IF([1]FINAL!G671=0,"",[1]FINAL!G671)</f>
        <v/>
      </c>
      <c r="E671" s="85">
        <f>[1]FINAL!$AO671</f>
        <v>0</v>
      </c>
      <c r="F671" s="26" t="str">
        <f>[1]FINAL!$V671</f>
        <v>A</v>
      </c>
      <c r="G671" s="27" t="str">
        <f>IFERROR(VLOOKUP($F671,Table2!$B$1:$C$21,MATCH("MP",Table2!$B$1:$C$1,0),0),"")</f>
        <v/>
      </c>
      <c r="H671" s="23">
        <f>IFERROR(VLOOKUP(A671,PlayingTime!$B$1:$T$1001,MATCH("Min",PlayingTime!$B$2:$T$2,0),0),0)</f>
        <v>0</v>
      </c>
      <c r="I671" s="23">
        <f>IFERROR(VLOOKUP(B671,PlayingTime!$B$1:$T$1001,MATCH("Min",PlayingTime!$B$2:$T$2,0),0),0)</f>
        <v>0</v>
      </c>
      <c r="J671" s="23">
        <f>IFERROR(VLOOKUP(C671,PlayingTime!$B$1:$T$1001,MATCH("Min",PlayingTime!$B$2:$T$2,0),0),0)</f>
        <v>0</v>
      </c>
      <c r="K671" s="23">
        <f>IFERROR(VLOOKUP(D671,PlayingTime!$B$1:$T$1001,MATCH("Min",PlayingTime!$B$2:$T$2,0),0),0)</f>
        <v>0</v>
      </c>
      <c r="L671" s="93">
        <f>IFERROR(VLOOKUP($E671,OLD!$Q$1:$DZ$1000,MATCH("minutes",OLD!$Q$1:$DZ$1,0),0),0)</f>
        <v>8</v>
      </c>
      <c r="M671" s="22">
        <f>IFERROR(VLOOKUP(A671,#REF!,MATCH("xG",#REF!,0),0),0)</f>
        <v>0</v>
      </c>
      <c r="N671" s="22">
        <f>IFERROR(VLOOKUP(B671,#REF!,MATCH("xG",#REF!,0),0),0)</f>
        <v>0</v>
      </c>
      <c r="O671" s="22">
        <f>IFERROR(VLOOKUP(C671,#REF!,MATCH("xG",#REF!,0),0),0)</f>
        <v>0</v>
      </c>
      <c r="P671" s="22">
        <f>IFERROR(VLOOKUP(D671,#REF!,MATCH("xG",#REF!,0),0),0)</f>
        <v>0</v>
      </c>
      <c r="Q671" s="92">
        <f>IFERROR(VLOOKUP($E671,OLD!$Q$1:$DZ$1000,MATCH("expected_goals",OLD!$Q$1:$DZ$1,0),0),0)</f>
        <v>0</v>
      </c>
      <c r="R671" s="22">
        <f>IFERROR(VLOOKUP(A671,#REF!,MATCH("xAG",#REF!,0),0),0)</f>
        <v>0</v>
      </c>
      <c r="S671" s="22">
        <f>IFERROR(VLOOKUP(B671,#REF!,MATCH("xAG",#REF!,0),0),0)</f>
        <v>0</v>
      </c>
      <c r="T671" s="22">
        <f>IFERROR(VLOOKUP(C671,#REF!,MATCH("xAG",#REF!,0),0),0)</f>
        <v>0</v>
      </c>
      <c r="U671" s="22">
        <f>IFERROR(VLOOKUP(D671,#REF!,MATCH("xAG",#REF!,0),0),0)</f>
        <v>0</v>
      </c>
      <c r="V671" s="92">
        <f>IFERROR(VLOOKUP($E671,OLD!$Q$1:$DZ$1000,MATCH("expected_assists",OLD!$Q$1:$DZ$1,0),0),0)</f>
        <v>0</v>
      </c>
      <c r="W671" s="93">
        <f>IFERROR(VLOOKUP($E671,OLD!$Q$1:$DZ$1000,MATCH("total_points",OLD!$Q$1:$DZ$1,0),0),0)</f>
        <v>2</v>
      </c>
      <c r="X671" s="27">
        <f>IFERROR(VLOOKUP(E671,OLD!$Q$1:$BZ$1000,MATCH("defensive_contribution",OLD!$Q$1:$BZ$1,0),0),"")</f>
        <v>3</v>
      </c>
      <c r="Z671" s="26" t="str">
        <f>API!O671&amp;" "&amp;API!Y671</f>
        <v xml:space="preserve"> </v>
      </c>
      <c r="AA671" s="26">
        <f>API!AF671</f>
        <v>0</v>
      </c>
    </row>
    <row r="672" spans="1:27">
      <c r="A672" s="22" t="str">
        <f>IF([1]FINAL!A672=0,"",[1]FINAL!A672)</f>
        <v/>
      </c>
      <c r="B672" s="22" t="str">
        <f>IF([1]FINAL!C672=0,"",[1]FINAL!C672)</f>
        <v/>
      </c>
      <c r="C672" s="22" t="str">
        <f>IF([1]FINAL!E672=0,"",[1]FINAL!E672)</f>
        <v/>
      </c>
      <c r="D672" s="22" t="str">
        <f>IF([1]FINAL!G672=0,"",[1]FINAL!G672)</f>
        <v/>
      </c>
      <c r="E672" s="85">
        <f>[1]FINAL!$AO672</f>
        <v>0</v>
      </c>
      <c r="F672" s="26" t="str">
        <f>[1]FINAL!$V672</f>
        <v>A</v>
      </c>
      <c r="G672" s="27" t="str">
        <f>IFERROR(VLOOKUP($F672,Table2!$B$1:$C$21,MATCH("MP",Table2!$B$1:$C$1,0),0),"")</f>
        <v/>
      </c>
      <c r="H672" s="23">
        <f>IFERROR(VLOOKUP(A672,PlayingTime!$B$1:$T$1001,MATCH("Min",PlayingTime!$B$2:$T$2,0),0),0)</f>
        <v>0</v>
      </c>
      <c r="I672" s="23">
        <f>IFERROR(VLOOKUP(B672,PlayingTime!$B$1:$T$1001,MATCH("Min",PlayingTime!$B$2:$T$2,0),0),0)</f>
        <v>0</v>
      </c>
      <c r="J672" s="23">
        <f>IFERROR(VLOOKUP(C672,PlayingTime!$B$1:$T$1001,MATCH("Min",PlayingTime!$B$2:$T$2,0),0),0)</f>
        <v>0</v>
      </c>
      <c r="K672" s="23">
        <f>IFERROR(VLOOKUP(D672,PlayingTime!$B$1:$T$1001,MATCH("Min",PlayingTime!$B$2:$T$2,0),0),0)</f>
        <v>0</v>
      </c>
      <c r="L672" s="93">
        <f>IFERROR(VLOOKUP($E672,OLD!$Q$1:$DZ$1000,MATCH("minutes",OLD!$Q$1:$DZ$1,0),0),0)</f>
        <v>8</v>
      </c>
      <c r="M672" s="22">
        <f>IFERROR(VLOOKUP(A672,#REF!,MATCH("xG",#REF!,0),0),0)</f>
        <v>0</v>
      </c>
      <c r="N672" s="22">
        <f>IFERROR(VLOOKUP(B672,#REF!,MATCH("xG",#REF!,0),0),0)</f>
        <v>0</v>
      </c>
      <c r="O672" s="22">
        <f>IFERROR(VLOOKUP(C672,#REF!,MATCH("xG",#REF!,0),0),0)</f>
        <v>0</v>
      </c>
      <c r="P672" s="22">
        <f>IFERROR(VLOOKUP(D672,#REF!,MATCH("xG",#REF!,0),0),0)</f>
        <v>0</v>
      </c>
      <c r="Q672" s="92">
        <f>IFERROR(VLOOKUP($E672,OLD!$Q$1:$DZ$1000,MATCH("expected_goals",OLD!$Q$1:$DZ$1,0),0),0)</f>
        <v>0</v>
      </c>
      <c r="R672" s="22">
        <f>IFERROR(VLOOKUP(A672,#REF!,MATCH("xAG",#REF!,0),0),0)</f>
        <v>0</v>
      </c>
      <c r="S672" s="22">
        <f>IFERROR(VLOOKUP(B672,#REF!,MATCH("xAG",#REF!,0),0),0)</f>
        <v>0</v>
      </c>
      <c r="T672" s="22">
        <f>IFERROR(VLOOKUP(C672,#REF!,MATCH("xAG",#REF!,0),0),0)</f>
        <v>0</v>
      </c>
      <c r="U672" s="22">
        <f>IFERROR(VLOOKUP(D672,#REF!,MATCH("xAG",#REF!,0),0),0)</f>
        <v>0</v>
      </c>
      <c r="V672" s="92">
        <f>IFERROR(VLOOKUP($E672,OLD!$Q$1:$DZ$1000,MATCH("expected_assists",OLD!$Q$1:$DZ$1,0),0),0)</f>
        <v>0</v>
      </c>
      <c r="W672" s="93">
        <f>IFERROR(VLOOKUP($E672,OLD!$Q$1:$DZ$1000,MATCH("total_points",OLD!$Q$1:$DZ$1,0),0),0)</f>
        <v>2</v>
      </c>
      <c r="X672" s="27">
        <f>IFERROR(VLOOKUP(E672,OLD!$Q$1:$BZ$1000,MATCH("defensive_contribution",OLD!$Q$1:$BZ$1,0),0),"")</f>
        <v>3</v>
      </c>
      <c r="Z672" s="26" t="str">
        <f>API!O672&amp;" "&amp;API!Y672</f>
        <v xml:space="preserve"> </v>
      </c>
      <c r="AA672" s="26">
        <f>API!AF672</f>
        <v>0</v>
      </c>
    </row>
    <row r="673" spans="1:27">
      <c r="A673" s="22" t="str">
        <f>IF([1]FINAL!A673=0,"",[1]FINAL!A673)</f>
        <v/>
      </c>
      <c r="B673" s="22" t="str">
        <f>IF([1]FINAL!C673=0,"",[1]FINAL!C673)</f>
        <v/>
      </c>
      <c r="C673" s="22" t="str">
        <f>IF([1]FINAL!E673=0,"",[1]FINAL!E673)</f>
        <v/>
      </c>
      <c r="D673" s="22" t="str">
        <f>IF([1]FINAL!G673=0,"",[1]FINAL!G673)</f>
        <v/>
      </c>
      <c r="E673" s="85">
        <f>[1]FINAL!$AO673</f>
        <v>0</v>
      </c>
      <c r="F673" s="26" t="str">
        <f>[1]FINAL!$V673</f>
        <v>A</v>
      </c>
      <c r="G673" s="27" t="str">
        <f>IFERROR(VLOOKUP($F673,Table2!$B$1:$C$21,MATCH("MP",Table2!$B$1:$C$1,0),0),"")</f>
        <v/>
      </c>
      <c r="H673" s="23">
        <f>IFERROR(VLOOKUP(A673,PlayingTime!$B$1:$T$1001,MATCH("Min",PlayingTime!$B$2:$T$2,0),0),0)</f>
        <v>0</v>
      </c>
      <c r="I673" s="23">
        <f>IFERROR(VLOOKUP(B673,PlayingTime!$B$1:$T$1001,MATCH("Min",PlayingTime!$B$2:$T$2,0),0),0)</f>
        <v>0</v>
      </c>
      <c r="J673" s="23">
        <f>IFERROR(VLOOKUP(C673,PlayingTime!$B$1:$T$1001,MATCH("Min",PlayingTime!$B$2:$T$2,0),0),0)</f>
        <v>0</v>
      </c>
      <c r="K673" s="23">
        <f>IFERROR(VLOOKUP(D673,PlayingTime!$B$1:$T$1001,MATCH("Min",PlayingTime!$B$2:$T$2,0),0),0)</f>
        <v>0</v>
      </c>
      <c r="L673" s="93">
        <f>IFERROR(VLOOKUP($E673,OLD!$Q$1:$DZ$1000,MATCH("minutes",OLD!$Q$1:$DZ$1,0),0),0)</f>
        <v>8</v>
      </c>
      <c r="M673" s="22">
        <f>IFERROR(VLOOKUP(A673,#REF!,MATCH("xG",#REF!,0),0),0)</f>
        <v>0</v>
      </c>
      <c r="N673" s="22">
        <f>IFERROR(VLOOKUP(B673,#REF!,MATCH("xG",#REF!,0),0),0)</f>
        <v>0</v>
      </c>
      <c r="O673" s="22">
        <f>IFERROR(VLOOKUP(C673,#REF!,MATCH("xG",#REF!,0),0),0)</f>
        <v>0</v>
      </c>
      <c r="P673" s="22">
        <f>IFERROR(VLOOKUP(D673,#REF!,MATCH("xG",#REF!,0),0),0)</f>
        <v>0</v>
      </c>
      <c r="Q673" s="92">
        <f>IFERROR(VLOOKUP($E673,OLD!$Q$1:$DZ$1000,MATCH("expected_goals",OLD!$Q$1:$DZ$1,0),0),0)</f>
        <v>0</v>
      </c>
      <c r="R673" s="22">
        <f>IFERROR(VLOOKUP(A673,#REF!,MATCH("xAG",#REF!,0),0),0)</f>
        <v>0</v>
      </c>
      <c r="S673" s="22">
        <f>IFERROR(VLOOKUP(B673,#REF!,MATCH("xAG",#REF!,0),0),0)</f>
        <v>0</v>
      </c>
      <c r="T673" s="22">
        <f>IFERROR(VLOOKUP(C673,#REF!,MATCH("xAG",#REF!,0),0),0)</f>
        <v>0</v>
      </c>
      <c r="U673" s="22">
        <f>IFERROR(VLOOKUP(D673,#REF!,MATCH("xAG",#REF!,0),0),0)</f>
        <v>0</v>
      </c>
      <c r="V673" s="92">
        <f>IFERROR(VLOOKUP($E673,OLD!$Q$1:$DZ$1000,MATCH("expected_assists",OLD!$Q$1:$DZ$1,0),0),0)</f>
        <v>0</v>
      </c>
      <c r="W673" s="93">
        <f>IFERROR(VLOOKUP($E673,OLD!$Q$1:$DZ$1000,MATCH("total_points",OLD!$Q$1:$DZ$1,0),0),0)</f>
        <v>2</v>
      </c>
      <c r="X673" s="27">
        <f>IFERROR(VLOOKUP(E673,OLD!$Q$1:$BZ$1000,MATCH("defensive_contribution",OLD!$Q$1:$BZ$1,0),0),"")</f>
        <v>3</v>
      </c>
      <c r="Z673" s="26" t="str">
        <f>API!O673&amp;" "&amp;API!Y673</f>
        <v xml:space="preserve"> </v>
      </c>
      <c r="AA673" s="26">
        <f>API!AF673</f>
        <v>0</v>
      </c>
    </row>
    <row r="674" spans="1:27">
      <c r="A674" s="22" t="str">
        <f>IF([1]FINAL!A674=0,"",[1]FINAL!A674)</f>
        <v/>
      </c>
      <c r="B674" s="22" t="str">
        <f>IF([1]FINAL!C674=0,"",[1]FINAL!C674)</f>
        <v/>
      </c>
      <c r="C674" s="22" t="str">
        <f>IF([1]FINAL!E674=0,"",[1]FINAL!E674)</f>
        <v/>
      </c>
      <c r="D674" s="22" t="str">
        <f>IF([1]FINAL!G674=0,"",[1]FINAL!G674)</f>
        <v/>
      </c>
      <c r="E674" s="85">
        <f>[1]FINAL!$AO674</f>
        <v>0</v>
      </c>
      <c r="F674" s="26" t="str">
        <f>[1]FINAL!$V674</f>
        <v>A</v>
      </c>
      <c r="G674" s="27" t="str">
        <f>IFERROR(VLOOKUP($F674,Table2!$B$1:$C$21,MATCH("MP",Table2!$B$1:$C$1,0),0),"")</f>
        <v/>
      </c>
      <c r="H674" s="23">
        <f>IFERROR(VLOOKUP(A674,PlayingTime!$B$1:$T$1001,MATCH("Min",PlayingTime!$B$2:$T$2,0),0),0)</f>
        <v>0</v>
      </c>
      <c r="I674" s="23">
        <f>IFERROR(VLOOKUP(B674,PlayingTime!$B$1:$T$1001,MATCH("Min",PlayingTime!$B$2:$T$2,0),0),0)</f>
        <v>0</v>
      </c>
      <c r="J674" s="23">
        <f>IFERROR(VLOOKUP(C674,PlayingTime!$B$1:$T$1001,MATCH("Min",PlayingTime!$B$2:$T$2,0),0),0)</f>
        <v>0</v>
      </c>
      <c r="K674" s="23">
        <f>IFERROR(VLOOKUP(D674,PlayingTime!$B$1:$T$1001,MATCH("Min",PlayingTime!$B$2:$T$2,0),0),0)</f>
        <v>0</v>
      </c>
      <c r="L674" s="93">
        <f>IFERROR(VLOOKUP($E674,OLD!$Q$1:$DZ$1000,MATCH("minutes",OLD!$Q$1:$DZ$1,0),0),0)</f>
        <v>8</v>
      </c>
      <c r="M674" s="22">
        <f>IFERROR(VLOOKUP(A674,#REF!,MATCH("xG",#REF!,0),0),0)</f>
        <v>0</v>
      </c>
      <c r="N674" s="22">
        <f>IFERROR(VLOOKUP(B674,#REF!,MATCH("xG",#REF!,0),0),0)</f>
        <v>0</v>
      </c>
      <c r="O674" s="22">
        <f>IFERROR(VLOOKUP(C674,#REF!,MATCH("xG",#REF!,0),0),0)</f>
        <v>0</v>
      </c>
      <c r="P674" s="22">
        <f>IFERROR(VLOOKUP(D674,#REF!,MATCH("xG",#REF!,0),0),0)</f>
        <v>0</v>
      </c>
      <c r="Q674" s="92">
        <f>IFERROR(VLOOKUP($E674,OLD!$Q$1:$DZ$1000,MATCH("expected_goals",OLD!$Q$1:$DZ$1,0),0),0)</f>
        <v>0</v>
      </c>
      <c r="R674" s="22">
        <f>IFERROR(VLOOKUP(A674,#REF!,MATCH("xAG",#REF!,0),0),0)</f>
        <v>0</v>
      </c>
      <c r="S674" s="22">
        <f>IFERROR(VLOOKUP(B674,#REF!,MATCH("xAG",#REF!,0),0),0)</f>
        <v>0</v>
      </c>
      <c r="T674" s="22">
        <f>IFERROR(VLOOKUP(C674,#REF!,MATCH("xAG",#REF!,0),0),0)</f>
        <v>0</v>
      </c>
      <c r="U674" s="22">
        <f>IFERROR(VLOOKUP(D674,#REF!,MATCH("xAG",#REF!,0),0),0)</f>
        <v>0</v>
      </c>
      <c r="V674" s="92">
        <f>IFERROR(VLOOKUP($E674,OLD!$Q$1:$DZ$1000,MATCH("expected_assists",OLD!$Q$1:$DZ$1,0),0),0)</f>
        <v>0</v>
      </c>
      <c r="W674" s="93">
        <f>IFERROR(VLOOKUP($E674,OLD!$Q$1:$DZ$1000,MATCH("total_points",OLD!$Q$1:$DZ$1,0),0),0)</f>
        <v>2</v>
      </c>
      <c r="X674" s="27">
        <f>IFERROR(VLOOKUP(E674,OLD!$Q$1:$BZ$1000,MATCH("defensive_contribution",OLD!$Q$1:$BZ$1,0),0),"")</f>
        <v>3</v>
      </c>
      <c r="Z674" s="26" t="str">
        <f>API!O674&amp;" "&amp;API!Y674</f>
        <v xml:space="preserve"> </v>
      </c>
      <c r="AA674" s="26">
        <f>API!AF674</f>
        <v>0</v>
      </c>
    </row>
    <row r="675" spans="1:27">
      <c r="A675" s="22" t="str">
        <f>IF([1]FINAL!A675=0,"",[1]FINAL!A675)</f>
        <v/>
      </c>
      <c r="B675" s="22" t="str">
        <f>IF([1]FINAL!C675=0,"",[1]FINAL!C675)</f>
        <v/>
      </c>
      <c r="C675" s="22" t="str">
        <f>IF([1]FINAL!E675=0,"",[1]FINAL!E675)</f>
        <v/>
      </c>
      <c r="D675" s="22" t="str">
        <f>IF([1]FINAL!G675=0,"",[1]FINAL!G675)</f>
        <v/>
      </c>
      <c r="E675" s="85">
        <f>[1]FINAL!$AO675</f>
        <v>0</v>
      </c>
      <c r="F675" s="26" t="str">
        <f>[1]FINAL!$V675</f>
        <v>A</v>
      </c>
      <c r="G675" s="27" t="str">
        <f>IFERROR(VLOOKUP($F675,Table2!$B$1:$C$21,MATCH("MP",Table2!$B$1:$C$1,0),0),"")</f>
        <v/>
      </c>
      <c r="H675" s="23">
        <f>IFERROR(VLOOKUP(A675,PlayingTime!$B$1:$T$1001,MATCH("Min",PlayingTime!$B$2:$T$2,0),0),0)</f>
        <v>0</v>
      </c>
      <c r="I675" s="23">
        <f>IFERROR(VLOOKUP(B675,PlayingTime!$B$1:$T$1001,MATCH("Min",PlayingTime!$B$2:$T$2,0),0),0)</f>
        <v>0</v>
      </c>
      <c r="J675" s="23">
        <f>IFERROR(VLOOKUP(C675,PlayingTime!$B$1:$T$1001,MATCH("Min",PlayingTime!$B$2:$T$2,0),0),0)</f>
        <v>0</v>
      </c>
      <c r="K675" s="23">
        <f>IFERROR(VLOOKUP(D675,PlayingTime!$B$1:$T$1001,MATCH("Min",PlayingTime!$B$2:$T$2,0),0),0)</f>
        <v>0</v>
      </c>
      <c r="L675" s="93">
        <f>IFERROR(VLOOKUP($E675,OLD!$Q$1:$DZ$1000,MATCH("minutes",OLD!$Q$1:$DZ$1,0),0),0)</f>
        <v>8</v>
      </c>
      <c r="M675" s="22">
        <f>IFERROR(VLOOKUP(A675,#REF!,MATCH("xG",#REF!,0),0),0)</f>
        <v>0</v>
      </c>
      <c r="N675" s="22">
        <f>IFERROR(VLOOKUP(B675,#REF!,MATCH("xG",#REF!,0),0),0)</f>
        <v>0</v>
      </c>
      <c r="O675" s="22">
        <f>IFERROR(VLOOKUP(C675,#REF!,MATCH("xG",#REF!,0),0),0)</f>
        <v>0</v>
      </c>
      <c r="P675" s="22">
        <f>IFERROR(VLOOKUP(D675,#REF!,MATCH("xG",#REF!,0),0),0)</f>
        <v>0</v>
      </c>
      <c r="Q675" s="92">
        <f>IFERROR(VLOOKUP($E675,OLD!$Q$1:$DZ$1000,MATCH("expected_goals",OLD!$Q$1:$DZ$1,0),0),0)</f>
        <v>0</v>
      </c>
      <c r="R675" s="22">
        <f>IFERROR(VLOOKUP(A675,#REF!,MATCH("xAG",#REF!,0),0),0)</f>
        <v>0</v>
      </c>
      <c r="S675" s="22">
        <f>IFERROR(VLOOKUP(B675,#REF!,MATCH("xAG",#REF!,0),0),0)</f>
        <v>0</v>
      </c>
      <c r="T675" s="22">
        <f>IFERROR(VLOOKUP(C675,#REF!,MATCH("xAG",#REF!,0),0),0)</f>
        <v>0</v>
      </c>
      <c r="U675" s="22">
        <f>IFERROR(VLOOKUP(D675,#REF!,MATCH("xAG",#REF!,0),0),0)</f>
        <v>0</v>
      </c>
      <c r="V675" s="92">
        <f>IFERROR(VLOOKUP($E675,OLD!$Q$1:$DZ$1000,MATCH("expected_assists",OLD!$Q$1:$DZ$1,0),0),0)</f>
        <v>0</v>
      </c>
      <c r="W675" s="93">
        <f>IFERROR(VLOOKUP($E675,OLD!$Q$1:$DZ$1000,MATCH("total_points",OLD!$Q$1:$DZ$1,0),0),0)</f>
        <v>2</v>
      </c>
      <c r="X675" s="27">
        <f>IFERROR(VLOOKUP(E675,OLD!$Q$1:$BZ$1000,MATCH("defensive_contribution",OLD!$Q$1:$BZ$1,0),0),"")</f>
        <v>3</v>
      </c>
      <c r="Z675" s="26" t="str">
        <f>API!O675&amp;" "&amp;API!Y675</f>
        <v xml:space="preserve"> </v>
      </c>
      <c r="AA675" s="26">
        <f>API!AF675</f>
        <v>0</v>
      </c>
    </row>
    <row r="676" spans="1:27">
      <c r="A676" s="22" t="str">
        <f>IF([1]FINAL!A676=0,"",[1]FINAL!A676)</f>
        <v/>
      </c>
      <c r="B676" s="22" t="str">
        <f>IF([1]FINAL!C676=0,"",[1]FINAL!C676)</f>
        <v/>
      </c>
      <c r="C676" s="22" t="str">
        <f>IF([1]FINAL!E676=0,"",[1]FINAL!E676)</f>
        <v/>
      </c>
      <c r="D676" s="22" t="str">
        <f>IF([1]FINAL!G676=0,"",[1]FINAL!G676)</f>
        <v/>
      </c>
      <c r="E676" s="85">
        <f>[1]FINAL!$AO676</f>
        <v>0</v>
      </c>
      <c r="F676" s="26" t="str">
        <f>[1]FINAL!$V676</f>
        <v>A</v>
      </c>
      <c r="G676" s="27" t="str">
        <f>IFERROR(VLOOKUP($F676,Table2!$B$1:$C$21,MATCH("MP",Table2!$B$1:$C$1,0),0),"")</f>
        <v/>
      </c>
      <c r="H676" s="23">
        <f>IFERROR(VLOOKUP(A676,PlayingTime!$B$1:$T$1001,MATCH("Min",PlayingTime!$B$2:$T$2,0),0),0)</f>
        <v>0</v>
      </c>
      <c r="I676" s="23">
        <f>IFERROR(VLOOKUP(B676,PlayingTime!$B$1:$T$1001,MATCH("Min",PlayingTime!$B$2:$T$2,0),0),0)</f>
        <v>0</v>
      </c>
      <c r="J676" s="23">
        <f>IFERROR(VLOOKUP(C676,PlayingTime!$B$1:$T$1001,MATCH("Min",PlayingTime!$B$2:$T$2,0),0),0)</f>
        <v>0</v>
      </c>
      <c r="K676" s="23">
        <f>IFERROR(VLOOKUP(D676,PlayingTime!$B$1:$T$1001,MATCH("Min",PlayingTime!$B$2:$T$2,0),0),0)</f>
        <v>0</v>
      </c>
      <c r="L676" s="93">
        <f>IFERROR(VLOOKUP($E676,OLD!$Q$1:$DZ$1000,MATCH("minutes",OLD!$Q$1:$DZ$1,0),0),0)</f>
        <v>8</v>
      </c>
      <c r="M676" s="22">
        <f>IFERROR(VLOOKUP(A676,#REF!,MATCH("xG",#REF!,0),0),0)</f>
        <v>0</v>
      </c>
      <c r="N676" s="22">
        <f>IFERROR(VLOOKUP(B676,#REF!,MATCH("xG",#REF!,0),0),0)</f>
        <v>0</v>
      </c>
      <c r="O676" s="22">
        <f>IFERROR(VLOOKUP(C676,#REF!,MATCH("xG",#REF!,0),0),0)</f>
        <v>0</v>
      </c>
      <c r="P676" s="22">
        <f>IFERROR(VLOOKUP(D676,#REF!,MATCH("xG",#REF!,0),0),0)</f>
        <v>0</v>
      </c>
      <c r="Q676" s="92">
        <f>IFERROR(VLOOKUP($E676,OLD!$Q$1:$DZ$1000,MATCH("expected_goals",OLD!$Q$1:$DZ$1,0),0),0)</f>
        <v>0</v>
      </c>
      <c r="R676" s="22">
        <f>IFERROR(VLOOKUP(A676,#REF!,MATCH("xAG",#REF!,0),0),0)</f>
        <v>0</v>
      </c>
      <c r="S676" s="22">
        <f>IFERROR(VLOOKUP(B676,#REF!,MATCH("xAG",#REF!,0),0),0)</f>
        <v>0</v>
      </c>
      <c r="T676" s="22">
        <f>IFERROR(VLOOKUP(C676,#REF!,MATCH("xAG",#REF!,0),0),0)</f>
        <v>0</v>
      </c>
      <c r="U676" s="22">
        <f>IFERROR(VLOOKUP(D676,#REF!,MATCH("xAG",#REF!,0),0),0)</f>
        <v>0</v>
      </c>
      <c r="V676" s="92">
        <f>IFERROR(VLOOKUP($E676,OLD!$Q$1:$DZ$1000,MATCH("expected_assists",OLD!$Q$1:$DZ$1,0),0),0)</f>
        <v>0</v>
      </c>
      <c r="W676" s="93">
        <f>IFERROR(VLOOKUP($E676,OLD!$Q$1:$DZ$1000,MATCH("total_points",OLD!$Q$1:$DZ$1,0),0),0)</f>
        <v>2</v>
      </c>
      <c r="X676" s="27">
        <f>IFERROR(VLOOKUP(E676,OLD!$Q$1:$BZ$1000,MATCH("defensive_contribution",OLD!$Q$1:$BZ$1,0),0),"")</f>
        <v>3</v>
      </c>
      <c r="Z676" s="26" t="str">
        <f>API!O676&amp;" "&amp;API!Y676</f>
        <v xml:space="preserve"> </v>
      </c>
      <c r="AA676" s="26">
        <f>API!AF676</f>
        <v>0</v>
      </c>
    </row>
    <row r="677" spans="1:27">
      <c r="A677" s="22" t="str">
        <f>IF([1]FINAL!A677=0,"",[1]FINAL!A677)</f>
        <v/>
      </c>
      <c r="B677" s="22" t="str">
        <f>IF([1]FINAL!C677=0,"",[1]FINAL!C677)</f>
        <v/>
      </c>
      <c r="C677" s="22" t="str">
        <f>IF([1]FINAL!E677=0,"",[1]FINAL!E677)</f>
        <v/>
      </c>
      <c r="D677" s="22" t="str">
        <f>IF([1]FINAL!G677=0,"",[1]FINAL!G677)</f>
        <v/>
      </c>
      <c r="E677" s="85">
        <f>[1]FINAL!$AO677</f>
        <v>0</v>
      </c>
      <c r="F677" s="26" t="str">
        <f>[1]FINAL!$V677</f>
        <v>A</v>
      </c>
      <c r="G677" s="27" t="str">
        <f>IFERROR(VLOOKUP($F677,Table2!$B$1:$C$21,MATCH("MP",Table2!$B$1:$C$1,0),0),"")</f>
        <v/>
      </c>
      <c r="H677" s="23">
        <f>IFERROR(VLOOKUP(A677,PlayingTime!$B$1:$T$1001,MATCH("Min",PlayingTime!$B$2:$T$2,0),0),0)</f>
        <v>0</v>
      </c>
      <c r="I677" s="23">
        <f>IFERROR(VLOOKUP(B677,PlayingTime!$B$1:$T$1001,MATCH("Min",PlayingTime!$B$2:$T$2,0),0),0)</f>
        <v>0</v>
      </c>
      <c r="J677" s="23">
        <f>IFERROR(VLOOKUP(C677,PlayingTime!$B$1:$T$1001,MATCH("Min",PlayingTime!$B$2:$T$2,0),0),0)</f>
        <v>0</v>
      </c>
      <c r="K677" s="23">
        <f>IFERROR(VLOOKUP(D677,PlayingTime!$B$1:$T$1001,MATCH("Min",PlayingTime!$B$2:$T$2,0),0),0)</f>
        <v>0</v>
      </c>
      <c r="L677" s="93">
        <f>IFERROR(VLOOKUP($E677,OLD!$Q$1:$DZ$1000,MATCH("minutes",OLD!$Q$1:$DZ$1,0),0),0)</f>
        <v>8</v>
      </c>
      <c r="M677" s="22">
        <f>IFERROR(VLOOKUP(A677,#REF!,MATCH("xG",#REF!,0),0),0)</f>
        <v>0</v>
      </c>
      <c r="N677" s="22">
        <f>IFERROR(VLOOKUP(B677,#REF!,MATCH("xG",#REF!,0),0),0)</f>
        <v>0</v>
      </c>
      <c r="O677" s="22">
        <f>IFERROR(VLOOKUP(C677,#REF!,MATCH("xG",#REF!,0),0),0)</f>
        <v>0</v>
      </c>
      <c r="P677" s="22">
        <f>IFERROR(VLOOKUP(D677,#REF!,MATCH("xG",#REF!,0),0),0)</f>
        <v>0</v>
      </c>
      <c r="Q677" s="92">
        <f>IFERROR(VLOOKUP($E677,OLD!$Q$1:$DZ$1000,MATCH("expected_goals",OLD!$Q$1:$DZ$1,0),0),0)</f>
        <v>0</v>
      </c>
      <c r="R677" s="22">
        <f>IFERROR(VLOOKUP(A677,#REF!,MATCH("xAG",#REF!,0),0),0)</f>
        <v>0</v>
      </c>
      <c r="S677" s="22">
        <f>IFERROR(VLOOKUP(B677,#REF!,MATCH("xAG",#REF!,0),0),0)</f>
        <v>0</v>
      </c>
      <c r="T677" s="22">
        <f>IFERROR(VLOOKUP(C677,#REF!,MATCH("xAG",#REF!,0),0),0)</f>
        <v>0</v>
      </c>
      <c r="U677" s="22">
        <f>IFERROR(VLOOKUP(D677,#REF!,MATCH("xAG",#REF!,0),0),0)</f>
        <v>0</v>
      </c>
      <c r="V677" s="92">
        <f>IFERROR(VLOOKUP($E677,OLD!$Q$1:$DZ$1000,MATCH("expected_assists",OLD!$Q$1:$DZ$1,0),0),0)</f>
        <v>0</v>
      </c>
      <c r="W677" s="93">
        <f>IFERROR(VLOOKUP($E677,OLD!$Q$1:$DZ$1000,MATCH("total_points",OLD!$Q$1:$DZ$1,0),0),0)</f>
        <v>2</v>
      </c>
      <c r="X677" s="27">
        <f>IFERROR(VLOOKUP(E677,OLD!$Q$1:$BZ$1000,MATCH("defensive_contribution",OLD!$Q$1:$BZ$1,0),0),"")</f>
        <v>3</v>
      </c>
      <c r="Z677" s="26" t="str">
        <f>API!O677&amp;" "&amp;API!Y677</f>
        <v xml:space="preserve"> </v>
      </c>
      <c r="AA677" s="26">
        <f>API!AF677</f>
        <v>0</v>
      </c>
    </row>
    <row r="678" spans="1:27">
      <c r="A678" s="22" t="str">
        <f>IF([1]FINAL!A678=0,"",[1]FINAL!A678)</f>
        <v/>
      </c>
      <c r="B678" s="22" t="str">
        <f>IF([1]FINAL!C678=0,"",[1]FINAL!C678)</f>
        <v/>
      </c>
      <c r="C678" s="22" t="str">
        <f>IF([1]FINAL!E678=0,"",[1]FINAL!E678)</f>
        <v/>
      </c>
      <c r="D678" s="22" t="str">
        <f>IF([1]FINAL!G678=0,"",[1]FINAL!G678)</f>
        <v/>
      </c>
      <c r="E678" s="85">
        <f>[1]FINAL!$AO678</f>
        <v>0</v>
      </c>
      <c r="F678" s="26" t="str">
        <f>[1]FINAL!$V678</f>
        <v>A</v>
      </c>
      <c r="G678" s="27" t="str">
        <f>IFERROR(VLOOKUP($F678,Table2!$B$1:$C$21,MATCH("MP",Table2!$B$1:$C$1,0),0),"")</f>
        <v/>
      </c>
      <c r="H678" s="23">
        <f>IFERROR(VLOOKUP(A678,PlayingTime!$B$1:$T$1001,MATCH("Min",PlayingTime!$B$2:$T$2,0),0),0)</f>
        <v>0</v>
      </c>
      <c r="I678" s="23">
        <f>IFERROR(VLOOKUP(B678,PlayingTime!$B$1:$T$1001,MATCH("Min",PlayingTime!$B$2:$T$2,0),0),0)</f>
        <v>0</v>
      </c>
      <c r="J678" s="23">
        <f>IFERROR(VLOOKUP(C678,PlayingTime!$B$1:$T$1001,MATCH("Min",PlayingTime!$B$2:$T$2,0),0),0)</f>
        <v>0</v>
      </c>
      <c r="K678" s="23">
        <f>IFERROR(VLOOKUP(D678,PlayingTime!$B$1:$T$1001,MATCH("Min",PlayingTime!$B$2:$T$2,0),0),0)</f>
        <v>0</v>
      </c>
      <c r="L678" s="93">
        <f>IFERROR(VLOOKUP($E678,OLD!$Q$1:$DZ$1000,MATCH("minutes",OLD!$Q$1:$DZ$1,0),0),0)</f>
        <v>8</v>
      </c>
      <c r="M678" s="22">
        <f>IFERROR(VLOOKUP(A678,#REF!,MATCH("xG",#REF!,0),0),0)</f>
        <v>0</v>
      </c>
      <c r="N678" s="22">
        <f>IFERROR(VLOOKUP(B678,#REF!,MATCH("xG",#REF!,0),0),0)</f>
        <v>0</v>
      </c>
      <c r="O678" s="22">
        <f>IFERROR(VLOOKUP(C678,#REF!,MATCH("xG",#REF!,0),0),0)</f>
        <v>0</v>
      </c>
      <c r="P678" s="22">
        <f>IFERROR(VLOOKUP(D678,#REF!,MATCH("xG",#REF!,0),0),0)</f>
        <v>0</v>
      </c>
      <c r="Q678" s="92">
        <f>IFERROR(VLOOKUP($E678,OLD!$Q$1:$DZ$1000,MATCH("expected_goals",OLD!$Q$1:$DZ$1,0),0),0)</f>
        <v>0</v>
      </c>
      <c r="R678" s="22">
        <f>IFERROR(VLOOKUP(A678,#REF!,MATCH("xAG",#REF!,0),0),0)</f>
        <v>0</v>
      </c>
      <c r="S678" s="22">
        <f>IFERROR(VLOOKUP(B678,#REF!,MATCH("xAG",#REF!,0),0),0)</f>
        <v>0</v>
      </c>
      <c r="T678" s="22">
        <f>IFERROR(VLOOKUP(C678,#REF!,MATCH("xAG",#REF!,0),0),0)</f>
        <v>0</v>
      </c>
      <c r="U678" s="22">
        <f>IFERROR(VLOOKUP(D678,#REF!,MATCH("xAG",#REF!,0),0),0)</f>
        <v>0</v>
      </c>
      <c r="V678" s="92">
        <f>IFERROR(VLOOKUP($E678,OLD!$Q$1:$DZ$1000,MATCH("expected_assists",OLD!$Q$1:$DZ$1,0),0),0)</f>
        <v>0</v>
      </c>
      <c r="W678" s="93">
        <f>IFERROR(VLOOKUP($E678,OLD!$Q$1:$DZ$1000,MATCH("total_points",OLD!$Q$1:$DZ$1,0),0),0)</f>
        <v>2</v>
      </c>
      <c r="X678" s="27">
        <f>IFERROR(VLOOKUP(E678,OLD!$Q$1:$BZ$1000,MATCH("defensive_contribution",OLD!$Q$1:$BZ$1,0),0),"")</f>
        <v>3</v>
      </c>
      <c r="Z678" s="26" t="str">
        <f>API!O678&amp;" "&amp;API!Y678</f>
        <v xml:space="preserve"> </v>
      </c>
      <c r="AA678" s="26">
        <f>API!AF678</f>
        <v>0</v>
      </c>
    </row>
    <row r="679" spans="1:27">
      <c r="A679" s="22" t="str">
        <f>IF([1]FINAL!A679=0,"",[1]FINAL!A679)</f>
        <v/>
      </c>
      <c r="B679" s="22" t="str">
        <f>IF([1]FINAL!C679=0,"",[1]FINAL!C679)</f>
        <v/>
      </c>
      <c r="C679" s="22" t="str">
        <f>IF([1]FINAL!E679=0,"",[1]FINAL!E679)</f>
        <v/>
      </c>
      <c r="D679" s="22" t="str">
        <f>IF([1]FINAL!G679=0,"",[1]FINAL!G679)</f>
        <v/>
      </c>
      <c r="E679" s="85">
        <f>[1]FINAL!$AO679</f>
        <v>0</v>
      </c>
      <c r="F679" s="26" t="str">
        <f>[1]FINAL!$V679</f>
        <v>A</v>
      </c>
      <c r="G679" s="27" t="str">
        <f>IFERROR(VLOOKUP($F679,Table2!$B$1:$C$21,MATCH("MP",Table2!$B$1:$C$1,0),0),"")</f>
        <v/>
      </c>
      <c r="H679" s="23">
        <f>IFERROR(VLOOKUP(A679,PlayingTime!$B$1:$T$1001,MATCH("Min",PlayingTime!$B$2:$T$2,0),0),0)</f>
        <v>0</v>
      </c>
      <c r="I679" s="23">
        <f>IFERROR(VLOOKUP(B679,PlayingTime!$B$1:$T$1001,MATCH("Min",PlayingTime!$B$2:$T$2,0),0),0)</f>
        <v>0</v>
      </c>
      <c r="J679" s="23">
        <f>IFERROR(VLOOKUP(C679,PlayingTime!$B$1:$T$1001,MATCH("Min",PlayingTime!$B$2:$T$2,0),0),0)</f>
        <v>0</v>
      </c>
      <c r="K679" s="23">
        <f>IFERROR(VLOOKUP(D679,PlayingTime!$B$1:$T$1001,MATCH("Min",PlayingTime!$B$2:$T$2,0),0),0)</f>
        <v>0</v>
      </c>
      <c r="L679" s="93">
        <f>IFERROR(VLOOKUP($E679,OLD!$Q$1:$DZ$1000,MATCH("minutes",OLD!$Q$1:$DZ$1,0),0),0)</f>
        <v>8</v>
      </c>
      <c r="M679" s="22">
        <f>IFERROR(VLOOKUP(A679,#REF!,MATCH("xG",#REF!,0),0),0)</f>
        <v>0</v>
      </c>
      <c r="N679" s="22">
        <f>IFERROR(VLOOKUP(B679,#REF!,MATCH("xG",#REF!,0),0),0)</f>
        <v>0</v>
      </c>
      <c r="O679" s="22">
        <f>IFERROR(VLOOKUP(C679,#REF!,MATCH("xG",#REF!,0),0),0)</f>
        <v>0</v>
      </c>
      <c r="P679" s="22">
        <f>IFERROR(VLOOKUP(D679,#REF!,MATCH("xG",#REF!,0),0),0)</f>
        <v>0</v>
      </c>
      <c r="Q679" s="92">
        <f>IFERROR(VLOOKUP($E679,OLD!$Q$1:$DZ$1000,MATCH("expected_goals",OLD!$Q$1:$DZ$1,0),0),0)</f>
        <v>0</v>
      </c>
      <c r="R679" s="22">
        <f>IFERROR(VLOOKUP(A679,#REF!,MATCH("xAG",#REF!,0),0),0)</f>
        <v>0</v>
      </c>
      <c r="S679" s="22">
        <f>IFERROR(VLOOKUP(B679,#REF!,MATCH("xAG",#REF!,0),0),0)</f>
        <v>0</v>
      </c>
      <c r="T679" s="22">
        <f>IFERROR(VLOOKUP(C679,#REF!,MATCH("xAG",#REF!,0),0),0)</f>
        <v>0</v>
      </c>
      <c r="U679" s="22">
        <f>IFERROR(VLOOKUP(D679,#REF!,MATCH("xAG",#REF!,0),0),0)</f>
        <v>0</v>
      </c>
      <c r="V679" s="92">
        <f>IFERROR(VLOOKUP($E679,OLD!$Q$1:$DZ$1000,MATCH("expected_assists",OLD!$Q$1:$DZ$1,0),0),0)</f>
        <v>0</v>
      </c>
      <c r="W679" s="93">
        <f>IFERROR(VLOOKUP($E679,OLD!$Q$1:$DZ$1000,MATCH("total_points",OLD!$Q$1:$DZ$1,0),0),0)</f>
        <v>2</v>
      </c>
      <c r="X679" s="27">
        <f>IFERROR(VLOOKUP(E679,OLD!$Q$1:$BZ$1000,MATCH("defensive_contribution",OLD!$Q$1:$BZ$1,0),0),"")</f>
        <v>3</v>
      </c>
      <c r="Z679" s="26" t="str">
        <f>API!O679&amp;" "&amp;API!Y679</f>
        <v xml:space="preserve"> </v>
      </c>
      <c r="AA679" s="26">
        <f>API!AF679</f>
        <v>0</v>
      </c>
    </row>
    <row r="680" spans="1:27">
      <c r="A680" s="22" t="str">
        <f>IF([1]FINAL!A680=0,"",[1]FINAL!A680)</f>
        <v/>
      </c>
      <c r="B680" s="22" t="str">
        <f>IF([1]FINAL!C680=0,"",[1]FINAL!C680)</f>
        <v/>
      </c>
      <c r="C680" s="22" t="str">
        <f>IF([1]FINAL!E680=0,"",[1]FINAL!E680)</f>
        <v/>
      </c>
      <c r="D680" s="22" t="str">
        <f>IF([1]FINAL!G680=0,"",[1]FINAL!G680)</f>
        <v/>
      </c>
      <c r="E680" s="85">
        <f>[1]FINAL!$AO680</f>
        <v>0</v>
      </c>
      <c r="F680" s="26" t="str">
        <f>[1]FINAL!$V680</f>
        <v>A</v>
      </c>
      <c r="G680" s="27" t="str">
        <f>IFERROR(VLOOKUP($F680,Table2!$B$1:$C$21,MATCH("MP",Table2!$B$1:$C$1,0),0),"")</f>
        <v/>
      </c>
      <c r="H680" s="23">
        <f>IFERROR(VLOOKUP(A680,PlayingTime!$B$1:$T$1001,MATCH("Min",PlayingTime!$B$2:$T$2,0),0),0)</f>
        <v>0</v>
      </c>
      <c r="I680" s="23">
        <f>IFERROR(VLOOKUP(B680,PlayingTime!$B$1:$T$1001,MATCH("Min",PlayingTime!$B$2:$T$2,0),0),0)</f>
        <v>0</v>
      </c>
      <c r="J680" s="23">
        <f>IFERROR(VLOOKUP(C680,PlayingTime!$B$1:$T$1001,MATCH("Min",PlayingTime!$B$2:$T$2,0),0),0)</f>
        <v>0</v>
      </c>
      <c r="K680" s="23">
        <f>IFERROR(VLOOKUP(D680,PlayingTime!$B$1:$T$1001,MATCH("Min",PlayingTime!$B$2:$T$2,0),0),0)</f>
        <v>0</v>
      </c>
      <c r="L680" s="93">
        <f>IFERROR(VLOOKUP($E680,OLD!$Q$1:$DZ$1000,MATCH("minutes",OLD!$Q$1:$DZ$1,0),0),0)</f>
        <v>8</v>
      </c>
      <c r="M680" s="22">
        <f>IFERROR(VLOOKUP(A680,#REF!,MATCH("xG",#REF!,0),0),0)</f>
        <v>0</v>
      </c>
      <c r="N680" s="22">
        <f>IFERROR(VLOOKUP(B680,#REF!,MATCH("xG",#REF!,0),0),0)</f>
        <v>0</v>
      </c>
      <c r="O680" s="22">
        <f>IFERROR(VLOOKUP(C680,#REF!,MATCH("xG",#REF!,0),0),0)</f>
        <v>0</v>
      </c>
      <c r="P680" s="22">
        <f>IFERROR(VLOOKUP(D680,#REF!,MATCH("xG",#REF!,0),0),0)</f>
        <v>0</v>
      </c>
      <c r="Q680" s="92">
        <f>IFERROR(VLOOKUP($E680,OLD!$Q$1:$DZ$1000,MATCH("expected_goals",OLD!$Q$1:$DZ$1,0),0),0)</f>
        <v>0</v>
      </c>
      <c r="R680" s="22">
        <f>IFERROR(VLOOKUP(A680,#REF!,MATCH("xAG",#REF!,0),0),0)</f>
        <v>0</v>
      </c>
      <c r="S680" s="22">
        <f>IFERROR(VLOOKUP(B680,#REF!,MATCH("xAG",#REF!,0),0),0)</f>
        <v>0</v>
      </c>
      <c r="T680" s="22">
        <f>IFERROR(VLOOKUP(C680,#REF!,MATCH("xAG",#REF!,0),0),0)</f>
        <v>0</v>
      </c>
      <c r="U680" s="22">
        <f>IFERROR(VLOOKUP(D680,#REF!,MATCH("xAG",#REF!,0),0),0)</f>
        <v>0</v>
      </c>
      <c r="V680" s="92">
        <f>IFERROR(VLOOKUP($E680,OLD!$Q$1:$DZ$1000,MATCH("expected_assists",OLD!$Q$1:$DZ$1,0),0),0)</f>
        <v>0</v>
      </c>
      <c r="W680" s="93">
        <f>IFERROR(VLOOKUP($E680,OLD!$Q$1:$DZ$1000,MATCH("total_points",OLD!$Q$1:$DZ$1,0),0),0)</f>
        <v>2</v>
      </c>
      <c r="X680" s="27">
        <f>IFERROR(VLOOKUP(E680,OLD!$Q$1:$BZ$1000,MATCH("defensive_contribution",OLD!$Q$1:$BZ$1,0),0),"")</f>
        <v>3</v>
      </c>
      <c r="Z680" s="26" t="str">
        <f>API!O680&amp;" "&amp;API!Y680</f>
        <v xml:space="preserve"> </v>
      </c>
      <c r="AA680" s="26">
        <f>API!AF680</f>
        <v>0</v>
      </c>
    </row>
    <row r="681" spans="1:27">
      <c r="A681" s="22" t="str">
        <f>IF([1]FINAL!A681=0,"",[1]FINAL!A681)</f>
        <v/>
      </c>
      <c r="B681" s="22" t="str">
        <f>IF([1]FINAL!C681=0,"",[1]FINAL!C681)</f>
        <v/>
      </c>
      <c r="C681" s="22" t="str">
        <f>IF([1]FINAL!E681=0,"",[1]FINAL!E681)</f>
        <v/>
      </c>
      <c r="D681" s="22" t="str">
        <f>IF([1]FINAL!G681=0,"",[1]FINAL!G681)</f>
        <v/>
      </c>
      <c r="E681" s="85">
        <f>[1]FINAL!$AO681</f>
        <v>0</v>
      </c>
      <c r="F681" s="26" t="str">
        <f>[1]FINAL!$V681</f>
        <v>A</v>
      </c>
      <c r="G681" s="27" t="str">
        <f>IFERROR(VLOOKUP($F681,Table2!$B$1:$C$21,MATCH("MP",Table2!$B$1:$C$1,0),0),"")</f>
        <v/>
      </c>
      <c r="H681" s="23">
        <f>IFERROR(VLOOKUP(A681,PlayingTime!$B$1:$T$1001,MATCH("Min",PlayingTime!$B$2:$T$2,0),0),0)</f>
        <v>0</v>
      </c>
      <c r="I681" s="23">
        <f>IFERROR(VLOOKUP(B681,PlayingTime!$B$1:$T$1001,MATCH("Min",PlayingTime!$B$2:$T$2,0),0),0)</f>
        <v>0</v>
      </c>
      <c r="J681" s="23">
        <f>IFERROR(VLOOKUP(C681,PlayingTime!$B$1:$T$1001,MATCH("Min",PlayingTime!$B$2:$T$2,0),0),0)</f>
        <v>0</v>
      </c>
      <c r="K681" s="23">
        <f>IFERROR(VLOOKUP(D681,PlayingTime!$B$1:$T$1001,MATCH("Min",PlayingTime!$B$2:$T$2,0),0),0)</f>
        <v>0</v>
      </c>
      <c r="L681" s="93">
        <f>IFERROR(VLOOKUP($E681,OLD!$Q$1:$DZ$1000,MATCH("minutes",OLD!$Q$1:$DZ$1,0),0),0)</f>
        <v>8</v>
      </c>
      <c r="M681" s="22">
        <f>IFERROR(VLOOKUP(A681,#REF!,MATCH("xG",#REF!,0),0),0)</f>
        <v>0</v>
      </c>
      <c r="N681" s="22">
        <f>IFERROR(VLOOKUP(B681,#REF!,MATCH("xG",#REF!,0),0),0)</f>
        <v>0</v>
      </c>
      <c r="O681" s="22">
        <f>IFERROR(VLOOKUP(C681,#REF!,MATCH("xG",#REF!,0),0),0)</f>
        <v>0</v>
      </c>
      <c r="P681" s="22">
        <f>IFERROR(VLOOKUP(D681,#REF!,MATCH("xG",#REF!,0),0),0)</f>
        <v>0</v>
      </c>
      <c r="Q681" s="92">
        <f>IFERROR(VLOOKUP($E681,OLD!$Q$1:$DZ$1000,MATCH("expected_goals",OLD!$Q$1:$DZ$1,0),0),0)</f>
        <v>0</v>
      </c>
      <c r="R681" s="22">
        <f>IFERROR(VLOOKUP(A681,#REF!,MATCH("xAG",#REF!,0),0),0)</f>
        <v>0</v>
      </c>
      <c r="S681" s="22">
        <f>IFERROR(VLOOKUP(B681,#REF!,MATCH("xAG",#REF!,0),0),0)</f>
        <v>0</v>
      </c>
      <c r="T681" s="22">
        <f>IFERROR(VLOOKUP(C681,#REF!,MATCH("xAG",#REF!,0),0),0)</f>
        <v>0</v>
      </c>
      <c r="U681" s="22">
        <f>IFERROR(VLOOKUP(D681,#REF!,MATCH("xAG",#REF!,0),0),0)</f>
        <v>0</v>
      </c>
      <c r="V681" s="92">
        <f>IFERROR(VLOOKUP($E681,OLD!$Q$1:$DZ$1000,MATCH("expected_assists",OLD!$Q$1:$DZ$1,0),0),0)</f>
        <v>0</v>
      </c>
      <c r="W681" s="93">
        <f>IFERROR(VLOOKUP($E681,OLD!$Q$1:$DZ$1000,MATCH("total_points",OLD!$Q$1:$DZ$1,0),0),0)</f>
        <v>2</v>
      </c>
      <c r="X681" s="27">
        <f>IFERROR(VLOOKUP(E681,OLD!$Q$1:$BZ$1000,MATCH("defensive_contribution",OLD!$Q$1:$BZ$1,0),0),"")</f>
        <v>3</v>
      </c>
      <c r="Z681" s="26" t="str">
        <f>API!O681&amp;" "&amp;API!Y681</f>
        <v xml:space="preserve"> </v>
      </c>
      <c r="AA681" s="26">
        <f>API!AF681</f>
        <v>0</v>
      </c>
    </row>
    <row r="682" spans="1:27">
      <c r="A682" s="22" t="str">
        <f>IF([1]FINAL!A682=0,"",[1]FINAL!A682)</f>
        <v/>
      </c>
      <c r="B682" s="22" t="str">
        <f>IF([1]FINAL!C682=0,"",[1]FINAL!C682)</f>
        <v/>
      </c>
      <c r="C682" s="22" t="str">
        <f>IF([1]FINAL!E682=0,"",[1]FINAL!E682)</f>
        <v/>
      </c>
      <c r="D682" s="22" t="str">
        <f>IF([1]FINAL!G682=0,"",[1]FINAL!G682)</f>
        <v/>
      </c>
      <c r="E682" s="85">
        <f>[1]FINAL!$AO682</f>
        <v>0</v>
      </c>
      <c r="F682" s="26" t="str">
        <f>[1]FINAL!$V682</f>
        <v>A</v>
      </c>
      <c r="G682" s="27" t="str">
        <f>IFERROR(VLOOKUP($F682,Table2!$B$1:$C$21,MATCH("MP",Table2!$B$1:$C$1,0),0),"")</f>
        <v/>
      </c>
      <c r="H682" s="23">
        <f>IFERROR(VLOOKUP(A682,PlayingTime!$B$1:$T$1001,MATCH("Min",PlayingTime!$B$2:$T$2,0),0),0)</f>
        <v>0</v>
      </c>
      <c r="I682" s="23">
        <f>IFERROR(VLOOKUP(B682,PlayingTime!$B$1:$T$1001,MATCH("Min",PlayingTime!$B$2:$T$2,0),0),0)</f>
        <v>0</v>
      </c>
      <c r="J682" s="23">
        <f>IFERROR(VLOOKUP(C682,PlayingTime!$B$1:$T$1001,MATCH("Min",PlayingTime!$B$2:$T$2,0),0),0)</f>
        <v>0</v>
      </c>
      <c r="K682" s="23">
        <f>IFERROR(VLOOKUP(D682,PlayingTime!$B$1:$T$1001,MATCH("Min",PlayingTime!$B$2:$T$2,0),0),0)</f>
        <v>0</v>
      </c>
      <c r="L682" s="93">
        <f>IFERROR(VLOOKUP($E682,OLD!$Q$1:$DZ$1000,MATCH("minutes",OLD!$Q$1:$DZ$1,0),0),0)</f>
        <v>8</v>
      </c>
      <c r="M682" s="22">
        <f>IFERROR(VLOOKUP(A682,#REF!,MATCH("xG",#REF!,0),0),0)</f>
        <v>0</v>
      </c>
      <c r="N682" s="22">
        <f>IFERROR(VLOOKUP(B682,#REF!,MATCH("xG",#REF!,0),0),0)</f>
        <v>0</v>
      </c>
      <c r="O682" s="22">
        <f>IFERROR(VLOOKUP(C682,#REF!,MATCH("xG",#REF!,0),0),0)</f>
        <v>0</v>
      </c>
      <c r="P682" s="22">
        <f>IFERROR(VLOOKUP(D682,#REF!,MATCH("xG",#REF!,0),0),0)</f>
        <v>0</v>
      </c>
      <c r="Q682" s="92">
        <f>IFERROR(VLOOKUP($E682,OLD!$Q$1:$DZ$1000,MATCH("expected_goals",OLD!$Q$1:$DZ$1,0),0),0)</f>
        <v>0</v>
      </c>
      <c r="R682" s="22">
        <f>IFERROR(VLOOKUP(A682,#REF!,MATCH("xAG",#REF!,0),0),0)</f>
        <v>0</v>
      </c>
      <c r="S682" s="22">
        <f>IFERROR(VLOOKUP(B682,#REF!,MATCH("xAG",#REF!,0),0),0)</f>
        <v>0</v>
      </c>
      <c r="T682" s="22">
        <f>IFERROR(VLOOKUP(C682,#REF!,MATCH("xAG",#REF!,0),0),0)</f>
        <v>0</v>
      </c>
      <c r="U682" s="22">
        <f>IFERROR(VLOOKUP(D682,#REF!,MATCH("xAG",#REF!,0),0),0)</f>
        <v>0</v>
      </c>
      <c r="V682" s="92">
        <f>IFERROR(VLOOKUP($E682,OLD!$Q$1:$DZ$1000,MATCH("expected_assists",OLD!$Q$1:$DZ$1,0),0),0)</f>
        <v>0</v>
      </c>
      <c r="W682" s="93">
        <f>IFERROR(VLOOKUP($E682,OLD!$Q$1:$DZ$1000,MATCH("total_points",OLD!$Q$1:$DZ$1,0),0),0)</f>
        <v>2</v>
      </c>
      <c r="X682" s="27">
        <f>IFERROR(VLOOKUP(E682,OLD!$Q$1:$BZ$1000,MATCH("defensive_contribution",OLD!$Q$1:$BZ$1,0),0),"")</f>
        <v>3</v>
      </c>
      <c r="Z682" s="26" t="str">
        <f>API!O682&amp;" "&amp;API!Y682</f>
        <v xml:space="preserve"> </v>
      </c>
      <c r="AA682" s="26">
        <f>API!AF682</f>
        <v>0</v>
      </c>
    </row>
    <row r="683" spans="1:27">
      <c r="A683" s="22" t="str">
        <f>IF([1]FINAL!A683=0,"",[1]FINAL!A683)</f>
        <v/>
      </c>
      <c r="B683" s="22" t="str">
        <f>IF([1]FINAL!C683=0,"",[1]FINAL!C683)</f>
        <v/>
      </c>
      <c r="C683" s="22" t="str">
        <f>IF([1]FINAL!E683=0,"",[1]FINAL!E683)</f>
        <v/>
      </c>
      <c r="D683" s="22" t="str">
        <f>IF([1]FINAL!G683=0,"",[1]FINAL!G683)</f>
        <v/>
      </c>
      <c r="E683" s="85">
        <f>[1]FINAL!$AO683</f>
        <v>0</v>
      </c>
      <c r="F683" s="26" t="str">
        <f>[1]FINAL!$V683</f>
        <v>A</v>
      </c>
      <c r="G683" s="27" t="str">
        <f>IFERROR(VLOOKUP($F683,Table2!$B$1:$C$21,MATCH("MP",Table2!$B$1:$C$1,0),0),"")</f>
        <v/>
      </c>
      <c r="H683" s="23">
        <f>IFERROR(VLOOKUP(A683,PlayingTime!$B$1:$T$1001,MATCH("Min",PlayingTime!$B$2:$T$2,0),0),0)</f>
        <v>0</v>
      </c>
      <c r="I683" s="23">
        <f>IFERROR(VLOOKUP(B683,PlayingTime!$B$1:$T$1001,MATCH("Min",PlayingTime!$B$2:$T$2,0),0),0)</f>
        <v>0</v>
      </c>
      <c r="J683" s="23">
        <f>IFERROR(VLOOKUP(C683,PlayingTime!$B$1:$T$1001,MATCH("Min",PlayingTime!$B$2:$T$2,0),0),0)</f>
        <v>0</v>
      </c>
      <c r="K683" s="23">
        <f>IFERROR(VLOOKUP(D683,PlayingTime!$B$1:$T$1001,MATCH("Min",PlayingTime!$B$2:$T$2,0),0),0)</f>
        <v>0</v>
      </c>
      <c r="L683" s="93">
        <f>IFERROR(VLOOKUP($E683,OLD!$Q$1:$DZ$1000,MATCH("minutes",OLD!$Q$1:$DZ$1,0),0),0)</f>
        <v>8</v>
      </c>
      <c r="M683" s="22">
        <f>IFERROR(VLOOKUP(A683,#REF!,MATCH("xG",#REF!,0),0),0)</f>
        <v>0</v>
      </c>
      <c r="N683" s="22">
        <f>IFERROR(VLOOKUP(B683,#REF!,MATCH("xG",#REF!,0),0),0)</f>
        <v>0</v>
      </c>
      <c r="O683" s="22">
        <f>IFERROR(VLOOKUP(C683,#REF!,MATCH("xG",#REF!,0),0),0)</f>
        <v>0</v>
      </c>
      <c r="P683" s="22">
        <f>IFERROR(VLOOKUP(D683,#REF!,MATCH("xG",#REF!,0),0),0)</f>
        <v>0</v>
      </c>
      <c r="Q683" s="92">
        <f>IFERROR(VLOOKUP($E683,OLD!$Q$1:$DZ$1000,MATCH("expected_goals",OLD!$Q$1:$DZ$1,0),0),0)</f>
        <v>0</v>
      </c>
      <c r="R683" s="22">
        <f>IFERROR(VLOOKUP(A683,#REF!,MATCH("xAG",#REF!,0),0),0)</f>
        <v>0</v>
      </c>
      <c r="S683" s="22">
        <f>IFERROR(VLOOKUP(B683,#REF!,MATCH("xAG",#REF!,0),0),0)</f>
        <v>0</v>
      </c>
      <c r="T683" s="22">
        <f>IFERROR(VLOOKUP(C683,#REF!,MATCH("xAG",#REF!,0),0),0)</f>
        <v>0</v>
      </c>
      <c r="U683" s="22">
        <f>IFERROR(VLOOKUP(D683,#REF!,MATCH("xAG",#REF!,0),0),0)</f>
        <v>0</v>
      </c>
      <c r="V683" s="92">
        <f>IFERROR(VLOOKUP($E683,OLD!$Q$1:$DZ$1000,MATCH("expected_assists",OLD!$Q$1:$DZ$1,0),0),0)</f>
        <v>0</v>
      </c>
      <c r="W683" s="93">
        <f>IFERROR(VLOOKUP($E683,OLD!$Q$1:$DZ$1000,MATCH("total_points",OLD!$Q$1:$DZ$1,0),0),0)</f>
        <v>2</v>
      </c>
      <c r="X683" s="27">
        <f>IFERROR(VLOOKUP(E683,OLD!$Q$1:$BZ$1000,MATCH("defensive_contribution",OLD!$Q$1:$BZ$1,0),0),"")</f>
        <v>3</v>
      </c>
      <c r="Z683" s="26" t="str">
        <f>API!O683&amp;" "&amp;API!Y683</f>
        <v xml:space="preserve"> </v>
      </c>
      <c r="AA683" s="26">
        <f>API!AF683</f>
        <v>0</v>
      </c>
    </row>
    <row r="684" spans="1:27">
      <c r="A684" s="22" t="str">
        <f>IF([1]FINAL!A684=0,"",[1]FINAL!A684)</f>
        <v/>
      </c>
      <c r="B684" s="22" t="str">
        <f>IF([1]FINAL!C684=0,"",[1]FINAL!C684)</f>
        <v/>
      </c>
      <c r="C684" s="22" t="str">
        <f>IF([1]FINAL!E684=0,"",[1]FINAL!E684)</f>
        <v/>
      </c>
      <c r="D684" s="22" t="str">
        <f>IF([1]FINAL!G684=0,"",[1]FINAL!G684)</f>
        <v/>
      </c>
      <c r="E684" s="85">
        <f>[1]FINAL!$AO684</f>
        <v>0</v>
      </c>
      <c r="F684" s="26" t="str">
        <f>[1]FINAL!$V684</f>
        <v>A</v>
      </c>
      <c r="G684" s="27" t="str">
        <f>IFERROR(VLOOKUP($F684,Table2!$B$1:$C$21,MATCH("MP",Table2!$B$1:$C$1,0),0),"")</f>
        <v/>
      </c>
      <c r="H684" s="23">
        <f>IFERROR(VLOOKUP(A684,PlayingTime!$B$1:$T$1001,MATCH("Min",PlayingTime!$B$2:$T$2,0),0),0)</f>
        <v>0</v>
      </c>
      <c r="I684" s="23">
        <f>IFERROR(VLOOKUP(B684,PlayingTime!$B$1:$T$1001,MATCH("Min",PlayingTime!$B$2:$T$2,0),0),0)</f>
        <v>0</v>
      </c>
      <c r="J684" s="23">
        <f>IFERROR(VLOOKUP(C684,PlayingTime!$B$1:$T$1001,MATCH("Min",PlayingTime!$B$2:$T$2,0),0),0)</f>
        <v>0</v>
      </c>
      <c r="K684" s="23">
        <f>IFERROR(VLOOKUP(D684,PlayingTime!$B$1:$T$1001,MATCH("Min",PlayingTime!$B$2:$T$2,0),0),0)</f>
        <v>0</v>
      </c>
      <c r="L684" s="93">
        <f>IFERROR(VLOOKUP($E684,OLD!$Q$1:$DZ$1000,MATCH("minutes",OLD!$Q$1:$DZ$1,0),0),0)</f>
        <v>8</v>
      </c>
      <c r="M684" s="22">
        <f>IFERROR(VLOOKUP(A684,#REF!,MATCH("xG",#REF!,0),0),0)</f>
        <v>0</v>
      </c>
      <c r="N684" s="22">
        <f>IFERROR(VLOOKUP(B684,#REF!,MATCH("xG",#REF!,0),0),0)</f>
        <v>0</v>
      </c>
      <c r="O684" s="22">
        <f>IFERROR(VLOOKUP(C684,#REF!,MATCH("xG",#REF!,0),0),0)</f>
        <v>0</v>
      </c>
      <c r="P684" s="22">
        <f>IFERROR(VLOOKUP(D684,#REF!,MATCH("xG",#REF!,0),0),0)</f>
        <v>0</v>
      </c>
      <c r="Q684" s="92">
        <f>IFERROR(VLOOKUP($E684,OLD!$Q$1:$DZ$1000,MATCH("expected_goals",OLD!$Q$1:$DZ$1,0),0),0)</f>
        <v>0</v>
      </c>
      <c r="R684" s="22">
        <f>IFERROR(VLOOKUP(A684,#REF!,MATCH("xAG",#REF!,0),0),0)</f>
        <v>0</v>
      </c>
      <c r="S684" s="22">
        <f>IFERROR(VLOOKUP(B684,#REF!,MATCH("xAG",#REF!,0),0),0)</f>
        <v>0</v>
      </c>
      <c r="T684" s="22">
        <f>IFERROR(VLOOKUP(C684,#REF!,MATCH("xAG",#REF!,0),0),0)</f>
        <v>0</v>
      </c>
      <c r="U684" s="22">
        <f>IFERROR(VLOOKUP(D684,#REF!,MATCH("xAG",#REF!,0),0),0)</f>
        <v>0</v>
      </c>
      <c r="V684" s="92">
        <f>IFERROR(VLOOKUP($E684,OLD!$Q$1:$DZ$1000,MATCH("expected_assists",OLD!$Q$1:$DZ$1,0),0),0)</f>
        <v>0</v>
      </c>
      <c r="W684" s="93">
        <f>IFERROR(VLOOKUP($E684,OLD!$Q$1:$DZ$1000,MATCH("total_points",OLD!$Q$1:$DZ$1,0),0),0)</f>
        <v>2</v>
      </c>
      <c r="X684" s="27">
        <f>IFERROR(VLOOKUP(E684,OLD!$Q$1:$BZ$1000,MATCH("defensive_contribution",OLD!$Q$1:$BZ$1,0),0),"")</f>
        <v>3</v>
      </c>
      <c r="Z684" s="26" t="str">
        <f>API!O684&amp;" "&amp;API!Y684</f>
        <v xml:space="preserve"> </v>
      </c>
      <c r="AA684" s="26">
        <f>API!AF684</f>
        <v>0</v>
      </c>
    </row>
    <row r="685" spans="1:27">
      <c r="A685" s="22" t="str">
        <f>IF([1]FINAL!A685=0,"",[1]FINAL!A685)</f>
        <v/>
      </c>
      <c r="B685" s="22" t="str">
        <f>IF([1]FINAL!C685=0,"",[1]FINAL!C685)</f>
        <v/>
      </c>
      <c r="C685" s="22" t="str">
        <f>IF([1]FINAL!E685=0,"",[1]FINAL!E685)</f>
        <v/>
      </c>
      <c r="D685" s="22" t="str">
        <f>IF([1]FINAL!G685=0,"",[1]FINAL!G685)</f>
        <v/>
      </c>
      <c r="E685" s="85">
        <f>[1]FINAL!$AO685</f>
        <v>0</v>
      </c>
      <c r="F685" s="26" t="str">
        <f>[1]FINAL!$V685</f>
        <v>A</v>
      </c>
      <c r="G685" s="27" t="str">
        <f>IFERROR(VLOOKUP($F685,Table2!$B$1:$C$21,MATCH("MP",Table2!$B$1:$C$1,0),0),"")</f>
        <v/>
      </c>
      <c r="H685" s="23">
        <f>IFERROR(VLOOKUP(A685,PlayingTime!$B$1:$T$1001,MATCH("Min",PlayingTime!$B$2:$T$2,0),0),0)</f>
        <v>0</v>
      </c>
      <c r="I685" s="23">
        <f>IFERROR(VLOOKUP(B685,PlayingTime!$B$1:$T$1001,MATCH("Min",PlayingTime!$B$2:$T$2,0),0),0)</f>
        <v>0</v>
      </c>
      <c r="J685" s="23">
        <f>IFERROR(VLOOKUP(C685,PlayingTime!$B$1:$T$1001,MATCH("Min",PlayingTime!$B$2:$T$2,0),0),0)</f>
        <v>0</v>
      </c>
      <c r="K685" s="23">
        <f>IFERROR(VLOOKUP(D685,PlayingTime!$B$1:$T$1001,MATCH("Min",PlayingTime!$B$2:$T$2,0),0),0)</f>
        <v>0</v>
      </c>
      <c r="L685" s="93">
        <f>IFERROR(VLOOKUP($E685,OLD!$Q$1:$DZ$1000,MATCH("minutes",OLD!$Q$1:$DZ$1,0),0),0)</f>
        <v>8</v>
      </c>
      <c r="M685" s="22">
        <f>IFERROR(VLOOKUP(A685,#REF!,MATCH("xG",#REF!,0),0),0)</f>
        <v>0</v>
      </c>
      <c r="N685" s="22">
        <f>IFERROR(VLOOKUP(B685,#REF!,MATCH("xG",#REF!,0),0),0)</f>
        <v>0</v>
      </c>
      <c r="O685" s="22">
        <f>IFERROR(VLOOKUP(C685,#REF!,MATCH("xG",#REF!,0),0),0)</f>
        <v>0</v>
      </c>
      <c r="P685" s="22">
        <f>IFERROR(VLOOKUP(D685,#REF!,MATCH("xG",#REF!,0),0),0)</f>
        <v>0</v>
      </c>
      <c r="Q685" s="92">
        <f>IFERROR(VLOOKUP($E685,OLD!$Q$1:$DZ$1000,MATCH("expected_goals",OLD!$Q$1:$DZ$1,0),0),0)</f>
        <v>0</v>
      </c>
      <c r="R685" s="22">
        <f>IFERROR(VLOOKUP(A685,#REF!,MATCH("xAG",#REF!,0),0),0)</f>
        <v>0</v>
      </c>
      <c r="S685" s="22">
        <f>IFERROR(VLOOKUP(B685,#REF!,MATCH("xAG",#REF!,0),0),0)</f>
        <v>0</v>
      </c>
      <c r="T685" s="22">
        <f>IFERROR(VLOOKUP(C685,#REF!,MATCH("xAG",#REF!,0),0),0)</f>
        <v>0</v>
      </c>
      <c r="U685" s="22">
        <f>IFERROR(VLOOKUP(D685,#REF!,MATCH("xAG",#REF!,0),0),0)</f>
        <v>0</v>
      </c>
      <c r="V685" s="92">
        <f>IFERROR(VLOOKUP($E685,OLD!$Q$1:$DZ$1000,MATCH("expected_assists",OLD!$Q$1:$DZ$1,0),0),0)</f>
        <v>0</v>
      </c>
      <c r="W685" s="93">
        <f>IFERROR(VLOOKUP($E685,OLD!$Q$1:$DZ$1000,MATCH("total_points",OLD!$Q$1:$DZ$1,0),0),0)</f>
        <v>2</v>
      </c>
      <c r="X685" s="27">
        <f>IFERROR(VLOOKUP(E685,OLD!$Q$1:$BZ$1000,MATCH("defensive_contribution",OLD!$Q$1:$BZ$1,0),0),"")</f>
        <v>3</v>
      </c>
      <c r="Z685" s="26" t="str">
        <f>API!O685&amp;" "&amp;API!Y685</f>
        <v xml:space="preserve"> </v>
      </c>
      <c r="AA685" s="26">
        <f>API!AF685</f>
        <v>0</v>
      </c>
    </row>
    <row r="686" spans="1:27">
      <c r="A686" s="22" t="str">
        <f>IF([1]FINAL!A686=0,"",[1]FINAL!A686)</f>
        <v/>
      </c>
      <c r="B686" s="22" t="str">
        <f>IF([1]FINAL!C686=0,"",[1]FINAL!C686)</f>
        <v/>
      </c>
      <c r="C686" s="22" t="str">
        <f>IF([1]FINAL!E686=0,"",[1]FINAL!E686)</f>
        <v/>
      </c>
      <c r="D686" s="22" t="str">
        <f>IF([1]FINAL!G686=0,"",[1]FINAL!G686)</f>
        <v/>
      </c>
      <c r="E686" s="85">
        <f>[1]FINAL!$AO686</f>
        <v>0</v>
      </c>
      <c r="F686" s="26" t="str">
        <f>[1]FINAL!$V686</f>
        <v>A</v>
      </c>
      <c r="G686" s="27" t="str">
        <f>IFERROR(VLOOKUP($F686,Table2!$B$1:$C$21,MATCH("MP",Table2!$B$1:$C$1,0),0),"")</f>
        <v/>
      </c>
      <c r="H686" s="23">
        <f>IFERROR(VLOOKUP(A686,PlayingTime!$B$1:$T$1001,MATCH("Min",PlayingTime!$B$2:$T$2,0),0),0)</f>
        <v>0</v>
      </c>
      <c r="I686" s="23">
        <f>IFERROR(VLOOKUP(B686,PlayingTime!$B$1:$T$1001,MATCH("Min",PlayingTime!$B$2:$T$2,0),0),0)</f>
        <v>0</v>
      </c>
      <c r="J686" s="23">
        <f>IFERROR(VLOOKUP(C686,PlayingTime!$B$1:$T$1001,MATCH("Min",PlayingTime!$B$2:$T$2,0),0),0)</f>
        <v>0</v>
      </c>
      <c r="K686" s="23">
        <f>IFERROR(VLOOKUP(D686,PlayingTime!$B$1:$T$1001,MATCH("Min",PlayingTime!$B$2:$T$2,0),0),0)</f>
        <v>0</v>
      </c>
      <c r="L686" s="93">
        <f>IFERROR(VLOOKUP($E686,OLD!$Q$1:$DZ$1000,MATCH("minutes",OLD!$Q$1:$DZ$1,0),0),0)</f>
        <v>8</v>
      </c>
      <c r="M686" s="22">
        <f>IFERROR(VLOOKUP(A686,#REF!,MATCH("xG",#REF!,0),0),0)</f>
        <v>0</v>
      </c>
      <c r="N686" s="22">
        <f>IFERROR(VLOOKUP(B686,#REF!,MATCH("xG",#REF!,0),0),0)</f>
        <v>0</v>
      </c>
      <c r="O686" s="22">
        <f>IFERROR(VLOOKUP(C686,#REF!,MATCH("xG",#REF!,0),0),0)</f>
        <v>0</v>
      </c>
      <c r="P686" s="22">
        <f>IFERROR(VLOOKUP(D686,#REF!,MATCH("xG",#REF!,0),0),0)</f>
        <v>0</v>
      </c>
      <c r="Q686" s="92">
        <f>IFERROR(VLOOKUP($E686,OLD!$Q$1:$DZ$1000,MATCH("expected_goals",OLD!$Q$1:$DZ$1,0),0),0)</f>
        <v>0</v>
      </c>
      <c r="R686" s="22">
        <f>IFERROR(VLOOKUP(A686,#REF!,MATCH("xAG",#REF!,0),0),0)</f>
        <v>0</v>
      </c>
      <c r="S686" s="22">
        <f>IFERROR(VLOOKUP(B686,#REF!,MATCH("xAG",#REF!,0),0),0)</f>
        <v>0</v>
      </c>
      <c r="T686" s="22">
        <f>IFERROR(VLOOKUP(C686,#REF!,MATCH("xAG",#REF!,0),0),0)</f>
        <v>0</v>
      </c>
      <c r="U686" s="22">
        <f>IFERROR(VLOOKUP(D686,#REF!,MATCH("xAG",#REF!,0),0),0)</f>
        <v>0</v>
      </c>
      <c r="V686" s="92">
        <f>IFERROR(VLOOKUP($E686,OLD!$Q$1:$DZ$1000,MATCH("expected_assists",OLD!$Q$1:$DZ$1,0),0),0)</f>
        <v>0</v>
      </c>
      <c r="W686" s="93">
        <f>IFERROR(VLOOKUP($E686,OLD!$Q$1:$DZ$1000,MATCH("total_points",OLD!$Q$1:$DZ$1,0),0),0)</f>
        <v>2</v>
      </c>
      <c r="X686" s="27">
        <f>IFERROR(VLOOKUP(E686,OLD!$Q$1:$BZ$1000,MATCH("defensive_contribution",OLD!$Q$1:$BZ$1,0),0),"")</f>
        <v>3</v>
      </c>
      <c r="Z686" s="26" t="str">
        <f>API!O686&amp;" "&amp;API!Y686</f>
        <v xml:space="preserve"> </v>
      </c>
      <c r="AA686" s="26">
        <f>API!AF686</f>
        <v>0</v>
      </c>
    </row>
    <row r="687" spans="1:27">
      <c r="A687" s="22" t="str">
        <f>IF([1]FINAL!A687=0,"",[1]FINAL!A687)</f>
        <v/>
      </c>
      <c r="B687" s="22" t="str">
        <f>IF([1]FINAL!C687=0,"",[1]FINAL!C687)</f>
        <v/>
      </c>
      <c r="C687" s="22" t="str">
        <f>IF([1]FINAL!E687=0,"",[1]FINAL!E687)</f>
        <v/>
      </c>
      <c r="D687" s="22" t="str">
        <f>IF([1]FINAL!G687=0,"",[1]FINAL!G687)</f>
        <v/>
      </c>
      <c r="E687" s="85">
        <f>[1]FINAL!$AO687</f>
        <v>0</v>
      </c>
      <c r="F687" s="26" t="str">
        <f>[1]FINAL!$V687</f>
        <v>A</v>
      </c>
      <c r="G687" s="27" t="str">
        <f>IFERROR(VLOOKUP($F687,Table2!$B$1:$C$21,MATCH("MP",Table2!$B$1:$C$1,0),0),"")</f>
        <v/>
      </c>
      <c r="H687" s="23">
        <f>IFERROR(VLOOKUP(A687,PlayingTime!$B$1:$T$1001,MATCH("Min",PlayingTime!$B$2:$T$2,0),0),0)</f>
        <v>0</v>
      </c>
      <c r="I687" s="23">
        <f>IFERROR(VLOOKUP(B687,PlayingTime!$B$1:$T$1001,MATCH("Min",PlayingTime!$B$2:$T$2,0),0),0)</f>
        <v>0</v>
      </c>
      <c r="J687" s="23">
        <f>IFERROR(VLOOKUP(C687,PlayingTime!$B$1:$T$1001,MATCH("Min",PlayingTime!$B$2:$T$2,0),0),0)</f>
        <v>0</v>
      </c>
      <c r="K687" s="23">
        <f>IFERROR(VLOOKUP(D687,PlayingTime!$B$1:$T$1001,MATCH("Min",PlayingTime!$B$2:$T$2,0),0),0)</f>
        <v>0</v>
      </c>
      <c r="L687" s="93">
        <f>IFERROR(VLOOKUP($E687,OLD!$Q$1:$DZ$1000,MATCH("minutes",OLD!$Q$1:$DZ$1,0),0),0)</f>
        <v>8</v>
      </c>
      <c r="M687" s="22">
        <f>IFERROR(VLOOKUP(A687,#REF!,MATCH("xG",#REF!,0),0),0)</f>
        <v>0</v>
      </c>
      <c r="N687" s="22">
        <f>IFERROR(VLOOKUP(B687,#REF!,MATCH("xG",#REF!,0),0),0)</f>
        <v>0</v>
      </c>
      <c r="O687" s="22">
        <f>IFERROR(VLOOKUP(C687,#REF!,MATCH("xG",#REF!,0),0),0)</f>
        <v>0</v>
      </c>
      <c r="P687" s="22">
        <f>IFERROR(VLOOKUP(D687,#REF!,MATCH("xG",#REF!,0),0),0)</f>
        <v>0</v>
      </c>
      <c r="Q687" s="92">
        <f>IFERROR(VLOOKUP($E687,OLD!$Q$1:$DZ$1000,MATCH("expected_goals",OLD!$Q$1:$DZ$1,0),0),0)</f>
        <v>0</v>
      </c>
      <c r="R687" s="22">
        <f>IFERROR(VLOOKUP(A687,#REF!,MATCH("xAG",#REF!,0),0),0)</f>
        <v>0</v>
      </c>
      <c r="S687" s="22">
        <f>IFERROR(VLOOKUP(B687,#REF!,MATCH("xAG",#REF!,0),0),0)</f>
        <v>0</v>
      </c>
      <c r="T687" s="22">
        <f>IFERROR(VLOOKUP(C687,#REF!,MATCH("xAG",#REF!,0),0),0)</f>
        <v>0</v>
      </c>
      <c r="U687" s="22">
        <f>IFERROR(VLOOKUP(D687,#REF!,MATCH("xAG",#REF!,0),0),0)</f>
        <v>0</v>
      </c>
      <c r="V687" s="92">
        <f>IFERROR(VLOOKUP($E687,OLD!$Q$1:$DZ$1000,MATCH("expected_assists",OLD!$Q$1:$DZ$1,0),0),0)</f>
        <v>0</v>
      </c>
      <c r="W687" s="93">
        <f>IFERROR(VLOOKUP($E687,OLD!$Q$1:$DZ$1000,MATCH("total_points",OLD!$Q$1:$DZ$1,0),0),0)</f>
        <v>2</v>
      </c>
      <c r="X687" s="27">
        <f>IFERROR(VLOOKUP(E687,OLD!$Q$1:$BZ$1000,MATCH("defensive_contribution",OLD!$Q$1:$BZ$1,0),0),"")</f>
        <v>3</v>
      </c>
      <c r="Z687" s="26" t="str">
        <f>API!O687&amp;" "&amp;API!Y687</f>
        <v xml:space="preserve"> </v>
      </c>
      <c r="AA687" s="26">
        <f>API!AF687</f>
        <v>0</v>
      </c>
    </row>
    <row r="688" spans="1:27">
      <c r="A688" s="22" t="str">
        <f>IF([1]FINAL!A688=0,"",[1]FINAL!A688)</f>
        <v/>
      </c>
      <c r="B688" s="22" t="str">
        <f>IF([1]FINAL!C688=0,"",[1]FINAL!C688)</f>
        <v/>
      </c>
      <c r="C688" s="22" t="str">
        <f>IF([1]FINAL!E688=0,"",[1]FINAL!E688)</f>
        <v/>
      </c>
      <c r="D688" s="22" t="str">
        <f>IF([1]FINAL!G688=0,"",[1]FINAL!G688)</f>
        <v/>
      </c>
      <c r="E688" s="85">
        <f>[1]FINAL!$AO688</f>
        <v>0</v>
      </c>
      <c r="F688" s="26" t="str">
        <f>[1]FINAL!$V688</f>
        <v>A</v>
      </c>
      <c r="G688" s="27" t="str">
        <f>IFERROR(VLOOKUP($F688,Table2!$B$1:$C$21,MATCH("MP",Table2!$B$1:$C$1,0),0),"")</f>
        <v/>
      </c>
      <c r="H688" s="23">
        <f>IFERROR(VLOOKUP(A688,PlayingTime!$B$1:$T$1001,MATCH("Min",PlayingTime!$B$2:$T$2,0),0),0)</f>
        <v>0</v>
      </c>
      <c r="I688" s="23">
        <f>IFERROR(VLOOKUP(B688,PlayingTime!$B$1:$T$1001,MATCH("Min",PlayingTime!$B$2:$T$2,0),0),0)</f>
        <v>0</v>
      </c>
      <c r="J688" s="23">
        <f>IFERROR(VLOOKUP(C688,PlayingTime!$B$1:$T$1001,MATCH("Min",PlayingTime!$B$2:$T$2,0),0),0)</f>
        <v>0</v>
      </c>
      <c r="K688" s="23">
        <f>IFERROR(VLOOKUP(D688,PlayingTime!$B$1:$T$1001,MATCH("Min",PlayingTime!$B$2:$T$2,0),0),0)</f>
        <v>0</v>
      </c>
      <c r="L688" s="93">
        <f>IFERROR(VLOOKUP($E688,OLD!$Q$1:$DZ$1000,MATCH("minutes",OLD!$Q$1:$DZ$1,0),0),0)</f>
        <v>8</v>
      </c>
      <c r="M688" s="22">
        <f>IFERROR(VLOOKUP(A688,#REF!,MATCH("xG",#REF!,0),0),0)</f>
        <v>0</v>
      </c>
      <c r="N688" s="22">
        <f>IFERROR(VLOOKUP(B688,#REF!,MATCH("xG",#REF!,0),0),0)</f>
        <v>0</v>
      </c>
      <c r="O688" s="22">
        <f>IFERROR(VLOOKUP(C688,#REF!,MATCH("xG",#REF!,0),0),0)</f>
        <v>0</v>
      </c>
      <c r="P688" s="22">
        <f>IFERROR(VLOOKUP(D688,#REF!,MATCH("xG",#REF!,0),0),0)</f>
        <v>0</v>
      </c>
      <c r="Q688" s="92">
        <f>IFERROR(VLOOKUP($E688,OLD!$Q$1:$DZ$1000,MATCH("expected_goals",OLD!$Q$1:$DZ$1,0),0),0)</f>
        <v>0</v>
      </c>
      <c r="R688" s="22">
        <f>IFERROR(VLOOKUP(A688,#REF!,MATCH("xAG",#REF!,0),0),0)</f>
        <v>0</v>
      </c>
      <c r="S688" s="22">
        <f>IFERROR(VLOOKUP(B688,#REF!,MATCH("xAG",#REF!,0),0),0)</f>
        <v>0</v>
      </c>
      <c r="T688" s="22">
        <f>IFERROR(VLOOKUP(C688,#REF!,MATCH("xAG",#REF!,0),0),0)</f>
        <v>0</v>
      </c>
      <c r="U688" s="22">
        <f>IFERROR(VLOOKUP(D688,#REF!,MATCH("xAG",#REF!,0),0),0)</f>
        <v>0</v>
      </c>
      <c r="V688" s="92">
        <f>IFERROR(VLOOKUP($E688,OLD!$Q$1:$DZ$1000,MATCH("expected_assists",OLD!$Q$1:$DZ$1,0),0),0)</f>
        <v>0</v>
      </c>
      <c r="W688" s="93">
        <f>IFERROR(VLOOKUP($E688,OLD!$Q$1:$DZ$1000,MATCH("total_points",OLD!$Q$1:$DZ$1,0),0),0)</f>
        <v>2</v>
      </c>
      <c r="X688" s="27">
        <f>IFERROR(VLOOKUP(E688,OLD!$Q$1:$BZ$1000,MATCH("defensive_contribution",OLD!$Q$1:$BZ$1,0),0),"")</f>
        <v>3</v>
      </c>
      <c r="Z688" s="26" t="str">
        <f>API!O688&amp;" "&amp;API!Y688</f>
        <v xml:space="preserve"> </v>
      </c>
      <c r="AA688" s="26">
        <f>API!AF688</f>
        <v>0</v>
      </c>
    </row>
    <row r="689" spans="1:27">
      <c r="A689" s="22" t="str">
        <f>IF([1]FINAL!A689=0,"",[1]FINAL!A689)</f>
        <v/>
      </c>
      <c r="B689" s="22" t="str">
        <f>IF([1]FINAL!C689=0,"",[1]FINAL!C689)</f>
        <v/>
      </c>
      <c r="C689" s="22" t="str">
        <f>IF([1]FINAL!E689=0,"",[1]FINAL!E689)</f>
        <v/>
      </c>
      <c r="D689" s="22" t="str">
        <f>IF([1]FINAL!G689=0,"",[1]FINAL!G689)</f>
        <v/>
      </c>
      <c r="E689" s="85">
        <f>[1]FINAL!$AO689</f>
        <v>0</v>
      </c>
      <c r="F689" s="26" t="str">
        <f>[1]FINAL!$V689</f>
        <v>A</v>
      </c>
      <c r="G689" s="27" t="str">
        <f>IFERROR(VLOOKUP($F689,Table2!$B$1:$C$21,MATCH("MP",Table2!$B$1:$C$1,0),0),"")</f>
        <v/>
      </c>
      <c r="H689" s="23">
        <f>IFERROR(VLOOKUP(A689,PlayingTime!$B$1:$T$1001,MATCH("Min",PlayingTime!$B$2:$T$2,0),0),0)</f>
        <v>0</v>
      </c>
      <c r="I689" s="23">
        <f>IFERROR(VLOOKUP(B689,PlayingTime!$B$1:$T$1001,MATCH("Min",PlayingTime!$B$2:$T$2,0),0),0)</f>
        <v>0</v>
      </c>
      <c r="J689" s="23">
        <f>IFERROR(VLOOKUP(C689,PlayingTime!$B$1:$T$1001,MATCH("Min",PlayingTime!$B$2:$T$2,0),0),0)</f>
        <v>0</v>
      </c>
      <c r="K689" s="23">
        <f>IFERROR(VLOOKUP(D689,PlayingTime!$B$1:$T$1001,MATCH("Min",PlayingTime!$B$2:$T$2,0),0),0)</f>
        <v>0</v>
      </c>
      <c r="L689" s="93">
        <f>IFERROR(VLOOKUP($E689,OLD!$Q$1:$DZ$1000,MATCH("minutes",OLD!$Q$1:$DZ$1,0),0),0)</f>
        <v>8</v>
      </c>
      <c r="M689" s="22">
        <f>IFERROR(VLOOKUP(A689,#REF!,MATCH("xG",#REF!,0),0),0)</f>
        <v>0</v>
      </c>
      <c r="N689" s="22">
        <f>IFERROR(VLOOKUP(B689,#REF!,MATCH("xG",#REF!,0),0),0)</f>
        <v>0</v>
      </c>
      <c r="O689" s="22">
        <f>IFERROR(VLOOKUP(C689,#REF!,MATCH("xG",#REF!,0),0),0)</f>
        <v>0</v>
      </c>
      <c r="P689" s="22">
        <f>IFERROR(VLOOKUP(D689,#REF!,MATCH("xG",#REF!,0),0),0)</f>
        <v>0</v>
      </c>
      <c r="Q689" s="92">
        <f>IFERROR(VLOOKUP($E689,OLD!$Q$1:$DZ$1000,MATCH("expected_goals",OLD!$Q$1:$DZ$1,0),0),0)</f>
        <v>0</v>
      </c>
      <c r="R689" s="22">
        <f>IFERROR(VLOOKUP(A689,#REF!,MATCH("xAG",#REF!,0),0),0)</f>
        <v>0</v>
      </c>
      <c r="S689" s="22">
        <f>IFERROR(VLOOKUP(B689,#REF!,MATCH("xAG",#REF!,0),0),0)</f>
        <v>0</v>
      </c>
      <c r="T689" s="22">
        <f>IFERROR(VLOOKUP(C689,#REF!,MATCH("xAG",#REF!,0),0),0)</f>
        <v>0</v>
      </c>
      <c r="U689" s="22">
        <f>IFERROR(VLOOKUP(D689,#REF!,MATCH("xAG",#REF!,0),0),0)</f>
        <v>0</v>
      </c>
      <c r="V689" s="92">
        <f>IFERROR(VLOOKUP($E689,OLD!$Q$1:$DZ$1000,MATCH("expected_assists",OLD!$Q$1:$DZ$1,0),0),0)</f>
        <v>0</v>
      </c>
      <c r="W689" s="93">
        <f>IFERROR(VLOOKUP($E689,OLD!$Q$1:$DZ$1000,MATCH("total_points",OLD!$Q$1:$DZ$1,0),0),0)</f>
        <v>2</v>
      </c>
      <c r="X689" s="27">
        <f>IFERROR(VLOOKUP(E689,OLD!$Q$1:$BZ$1000,MATCH("defensive_contribution",OLD!$Q$1:$BZ$1,0),0),"")</f>
        <v>3</v>
      </c>
      <c r="Z689" s="26" t="str">
        <f>API!O689&amp;" "&amp;API!Y689</f>
        <v xml:space="preserve"> </v>
      </c>
      <c r="AA689" s="26">
        <f>API!AF689</f>
        <v>0</v>
      </c>
    </row>
    <row r="690" spans="1:27">
      <c r="A690" s="22" t="str">
        <f>IF([1]FINAL!A690=0,"",[1]FINAL!A690)</f>
        <v/>
      </c>
      <c r="B690" s="22" t="str">
        <f>IF([1]FINAL!C690=0,"",[1]FINAL!C690)</f>
        <v/>
      </c>
      <c r="C690" s="22" t="str">
        <f>IF([1]FINAL!E690=0,"",[1]FINAL!E690)</f>
        <v/>
      </c>
      <c r="D690" s="22" t="str">
        <f>IF([1]FINAL!G690=0,"",[1]FINAL!G690)</f>
        <v/>
      </c>
      <c r="E690" s="85">
        <f>[1]FINAL!$AO690</f>
        <v>0</v>
      </c>
      <c r="F690" s="26" t="str">
        <f>[1]FINAL!$V690</f>
        <v>A</v>
      </c>
      <c r="G690" s="27" t="str">
        <f>IFERROR(VLOOKUP($F690,Table2!$B$1:$C$21,MATCH("MP",Table2!$B$1:$C$1,0),0),"")</f>
        <v/>
      </c>
      <c r="H690" s="23">
        <f>IFERROR(VLOOKUP(A690,PlayingTime!$B$1:$T$1001,MATCH("Min",PlayingTime!$B$2:$T$2,0),0),0)</f>
        <v>0</v>
      </c>
      <c r="I690" s="23">
        <f>IFERROR(VLOOKUP(B690,PlayingTime!$B$1:$T$1001,MATCH("Min",PlayingTime!$B$2:$T$2,0),0),0)</f>
        <v>0</v>
      </c>
      <c r="J690" s="23">
        <f>IFERROR(VLOOKUP(C690,PlayingTime!$B$1:$T$1001,MATCH("Min",PlayingTime!$B$2:$T$2,0),0),0)</f>
        <v>0</v>
      </c>
      <c r="K690" s="23">
        <f>IFERROR(VLOOKUP(D690,PlayingTime!$B$1:$T$1001,MATCH("Min",PlayingTime!$B$2:$T$2,0),0),0)</f>
        <v>0</v>
      </c>
      <c r="L690" s="93">
        <f>IFERROR(VLOOKUP($E690,OLD!$Q$1:$DZ$1000,MATCH("minutes",OLD!$Q$1:$DZ$1,0),0),0)</f>
        <v>8</v>
      </c>
      <c r="M690" s="22">
        <f>IFERROR(VLOOKUP(A690,#REF!,MATCH("xG",#REF!,0),0),0)</f>
        <v>0</v>
      </c>
      <c r="N690" s="22">
        <f>IFERROR(VLOOKUP(B690,#REF!,MATCH("xG",#REF!,0),0),0)</f>
        <v>0</v>
      </c>
      <c r="O690" s="22">
        <f>IFERROR(VLOOKUP(C690,#REF!,MATCH("xG",#REF!,0),0),0)</f>
        <v>0</v>
      </c>
      <c r="P690" s="22">
        <f>IFERROR(VLOOKUP(D690,#REF!,MATCH("xG",#REF!,0),0),0)</f>
        <v>0</v>
      </c>
      <c r="Q690" s="92">
        <f>IFERROR(VLOOKUP($E690,OLD!$Q$1:$DZ$1000,MATCH("expected_goals",OLD!$Q$1:$DZ$1,0),0),0)</f>
        <v>0</v>
      </c>
      <c r="R690" s="22">
        <f>IFERROR(VLOOKUP(A690,#REF!,MATCH("xAG",#REF!,0),0),0)</f>
        <v>0</v>
      </c>
      <c r="S690" s="22">
        <f>IFERROR(VLOOKUP(B690,#REF!,MATCH("xAG",#REF!,0),0),0)</f>
        <v>0</v>
      </c>
      <c r="T690" s="22">
        <f>IFERROR(VLOOKUP(C690,#REF!,MATCH("xAG",#REF!,0),0),0)</f>
        <v>0</v>
      </c>
      <c r="U690" s="22">
        <f>IFERROR(VLOOKUP(D690,#REF!,MATCH("xAG",#REF!,0),0),0)</f>
        <v>0</v>
      </c>
      <c r="V690" s="92">
        <f>IFERROR(VLOOKUP($E690,OLD!$Q$1:$DZ$1000,MATCH("expected_assists",OLD!$Q$1:$DZ$1,0),0),0)</f>
        <v>0</v>
      </c>
      <c r="W690" s="93">
        <f>IFERROR(VLOOKUP($E690,OLD!$Q$1:$DZ$1000,MATCH("total_points",OLD!$Q$1:$DZ$1,0),0),0)</f>
        <v>2</v>
      </c>
      <c r="X690" s="27">
        <f>IFERROR(VLOOKUP(E690,OLD!$Q$1:$BZ$1000,MATCH("defensive_contribution",OLD!$Q$1:$BZ$1,0),0),"")</f>
        <v>3</v>
      </c>
      <c r="Z690" s="26" t="str">
        <f>API!O690&amp;" "&amp;API!Y690</f>
        <v xml:space="preserve"> </v>
      </c>
      <c r="AA690" s="26">
        <f>API!AF690</f>
        <v>0</v>
      </c>
    </row>
    <row r="691" spans="1:27">
      <c r="A691" s="22" t="str">
        <f>IF([1]FINAL!A691=0,"",[1]FINAL!A691)</f>
        <v/>
      </c>
      <c r="B691" s="22" t="str">
        <f>IF([1]FINAL!C691=0,"",[1]FINAL!C691)</f>
        <v/>
      </c>
      <c r="C691" s="22" t="str">
        <f>IF([1]FINAL!E691=0,"",[1]FINAL!E691)</f>
        <v/>
      </c>
      <c r="D691" s="22" t="str">
        <f>IF([1]FINAL!G691=0,"",[1]FINAL!G691)</f>
        <v/>
      </c>
      <c r="E691" s="85">
        <f>[1]FINAL!$AO691</f>
        <v>0</v>
      </c>
      <c r="F691" s="26" t="str">
        <f>[1]FINAL!$V691</f>
        <v>A</v>
      </c>
      <c r="G691" s="27" t="str">
        <f>IFERROR(VLOOKUP($F691,Table2!$B$1:$C$21,MATCH("MP",Table2!$B$1:$C$1,0),0),"")</f>
        <v/>
      </c>
      <c r="H691" s="23">
        <f>IFERROR(VLOOKUP(A691,PlayingTime!$B$1:$T$1001,MATCH("Min",PlayingTime!$B$2:$T$2,0),0),0)</f>
        <v>0</v>
      </c>
      <c r="I691" s="23">
        <f>IFERROR(VLOOKUP(B691,PlayingTime!$B$1:$T$1001,MATCH("Min",PlayingTime!$B$2:$T$2,0),0),0)</f>
        <v>0</v>
      </c>
      <c r="J691" s="23">
        <f>IFERROR(VLOOKUP(C691,PlayingTime!$B$1:$T$1001,MATCH("Min",PlayingTime!$B$2:$T$2,0),0),0)</f>
        <v>0</v>
      </c>
      <c r="K691" s="23">
        <f>IFERROR(VLOOKUP(D691,PlayingTime!$B$1:$T$1001,MATCH("Min",PlayingTime!$B$2:$T$2,0),0),0)</f>
        <v>0</v>
      </c>
      <c r="L691" s="93">
        <f>IFERROR(VLOOKUP($E691,OLD!$Q$1:$DZ$1000,MATCH("minutes",OLD!$Q$1:$DZ$1,0),0),0)</f>
        <v>8</v>
      </c>
      <c r="M691" s="22">
        <f>IFERROR(VLOOKUP(A691,#REF!,MATCH("xG",#REF!,0),0),0)</f>
        <v>0</v>
      </c>
      <c r="N691" s="22">
        <f>IFERROR(VLOOKUP(B691,#REF!,MATCH("xG",#REF!,0),0),0)</f>
        <v>0</v>
      </c>
      <c r="O691" s="22">
        <f>IFERROR(VLOOKUP(C691,#REF!,MATCH("xG",#REF!,0),0),0)</f>
        <v>0</v>
      </c>
      <c r="P691" s="22">
        <f>IFERROR(VLOOKUP(D691,#REF!,MATCH("xG",#REF!,0),0),0)</f>
        <v>0</v>
      </c>
      <c r="Q691" s="92">
        <f>IFERROR(VLOOKUP($E691,OLD!$Q$1:$DZ$1000,MATCH("expected_goals",OLD!$Q$1:$DZ$1,0),0),0)</f>
        <v>0</v>
      </c>
      <c r="R691" s="22">
        <f>IFERROR(VLOOKUP(A691,#REF!,MATCH("xAG",#REF!,0),0),0)</f>
        <v>0</v>
      </c>
      <c r="S691" s="22">
        <f>IFERROR(VLOOKUP(B691,#REF!,MATCH("xAG",#REF!,0),0),0)</f>
        <v>0</v>
      </c>
      <c r="T691" s="22">
        <f>IFERROR(VLOOKUP(C691,#REF!,MATCH("xAG",#REF!,0),0),0)</f>
        <v>0</v>
      </c>
      <c r="U691" s="22">
        <f>IFERROR(VLOOKUP(D691,#REF!,MATCH("xAG",#REF!,0),0),0)</f>
        <v>0</v>
      </c>
      <c r="V691" s="92">
        <f>IFERROR(VLOOKUP($E691,OLD!$Q$1:$DZ$1000,MATCH("expected_assists",OLD!$Q$1:$DZ$1,0),0),0)</f>
        <v>0</v>
      </c>
      <c r="W691" s="93">
        <f>IFERROR(VLOOKUP($E691,OLD!$Q$1:$DZ$1000,MATCH("total_points",OLD!$Q$1:$DZ$1,0),0),0)</f>
        <v>2</v>
      </c>
      <c r="X691" s="27">
        <f>IFERROR(VLOOKUP(E691,OLD!$Q$1:$BZ$1000,MATCH("defensive_contribution",OLD!$Q$1:$BZ$1,0),0),"")</f>
        <v>3</v>
      </c>
      <c r="Z691" s="26" t="str">
        <f>API!O691&amp;" "&amp;API!Y691</f>
        <v xml:space="preserve"> </v>
      </c>
      <c r="AA691" s="26">
        <f>API!AF691</f>
        <v>0</v>
      </c>
    </row>
    <row r="692" spans="1:27">
      <c r="A692" s="22" t="str">
        <f>IF([1]FINAL!A692=0,"",[1]FINAL!A692)</f>
        <v/>
      </c>
      <c r="B692" s="22" t="str">
        <f>IF([1]FINAL!C692=0,"",[1]FINAL!C692)</f>
        <v/>
      </c>
      <c r="C692" s="22" t="str">
        <f>IF([1]FINAL!E692=0,"",[1]FINAL!E692)</f>
        <v/>
      </c>
      <c r="D692" s="22" t="str">
        <f>IF([1]FINAL!G692=0,"",[1]FINAL!G692)</f>
        <v/>
      </c>
      <c r="E692" s="85">
        <f>[1]FINAL!$AO692</f>
        <v>0</v>
      </c>
      <c r="F692" s="26" t="str">
        <f>[1]FINAL!$V692</f>
        <v>A</v>
      </c>
      <c r="G692" s="27" t="str">
        <f>IFERROR(VLOOKUP($F692,Table2!$B$1:$C$21,MATCH("MP",Table2!$B$1:$C$1,0),0),"")</f>
        <v/>
      </c>
      <c r="H692" s="23">
        <f>IFERROR(VLOOKUP(A692,PlayingTime!$B$1:$T$1001,MATCH("Min",PlayingTime!$B$2:$T$2,0),0),0)</f>
        <v>0</v>
      </c>
      <c r="I692" s="23">
        <f>IFERROR(VLOOKUP(B692,PlayingTime!$B$1:$T$1001,MATCH("Min",PlayingTime!$B$2:$T$2,0),0),0)</f>
        <v>0</v>
      </c>
      <c r="J692" s="23">
        <f>IFERROR(VLOOKUP(C692,PlayingTime!$B$1:$T$1001,MATCH("Min",PlayingTime!$B$2:$T$2,0),0),0)</f>
        <v>0</v>
      </c>
      <c r="K692" s="23">
        <f>IFERROR(VLOOKUP(D692,PlayingTime!$B$1:$T$1001,MATCH("Min",PlayingTime!$B$2:$T$2,0),0),0)</f>
        <v>0</v>
      </c>
      <c r="L692" s="93">
        <f>IFERROR(VLOOKUP($E692,OLD!$Q$1:$DZ$1000,MATCH("minutes",OLD!$Q$1:$DZ$1,0),0),0)</f>
        <v>8</v>
      </c>
      <c r="M692" s="22">
        <f>IFERROR(VLOOKUP(A692,#REF!,MATCH("xG",#REF!,0),0),0)</f>
        <v>0</v>
      </c>
      <c r="N692" s="22">
        <f>IFERROR(VLOOKUP(B692,#REF!,MATCH("xG",#REF!,0),0),0)</f>
        <v>0</v>
      </c>
      <c r="O692" s="22">
        <f>IFERROR(VLOOKUP(C692,#REF!,MATCH("xG",#REF!,0),0),0)</f>
        <v>0</v>
      </c>
      <c r="P692" s="22">
        <f>IFERROR(VLOOKUP(D692,#REF!,MATCH("xG",#REF!,0),0),0)</f>
        <v>0</v>
      </c>
      <c r="Q692" s="92">
        <f>IFERROR(VLOOKUP($E692,OLD!$Q$1:$DZ$1000,MATCH("expected_goals",OLD!$Q$1:$DZ$1,0),0),0)</f>
        <v>0</v>
      </c>
      <c r="R692" s="22">
        <f>IFERROR(VLOOKUP(A692,#REF!,MATCH("xAG",#REF!,0),0),0)</f>
        <v>0</v>
      </c>
      <c r="S692" s="22">
        <f>IFERROR(VLOOKUP(B692,#REF!,MATCH("xAG",#REF!,0),0),0)</f>
        <v>0</v>
      </c>
      <c r="T692" s="22">
        <f>IFERROR(VLOOKUP(C692,#REF!,MATCH("xAG",#REF!,0),0),0)</f>
        <v>0</v>
      </c>
      <c r="U692" s="22">
        <f>IFERROR(VLOOKUP(D692,#REF!,MATCH("xAG",#REF!,0),0),0)</f>
        <v>0</v>
      </c>
      <c r="V692" s="92">
        <f>IFERROR(VLOOKUP($E692,OLD!$Q$1:$DZ$1000,MATCH("expected_assists",OLD!$Q$1:$DZ$1,0),0),0)</f>
        <v>0</v>
      </c>
      <c r="W692" s="93">
        <f>IFERROR(VLOOKUP($E692,OLD!$Q$1:$DZ$1000,MATCH("total_points",OLD!$Q$1:$DZ$1,0),0),0)</f>
        <v>2</v>
      </c>
      <c r="X692" s="27">
        <f>IFERROR(VLOOKUP(E692,OLD!$Q$1:$BZ$1000,MATCH("defensive_contribution",OLD!$Q$1:$BZ$1,0),0),"")</f>
        <v>3</v>
      </c>
      <c r="Z692" s="26" t="str">
        <f>API!O692&amp;" "&amp;API!Y692</f>
        <v xml:space="preserve"> </v>
      </c>
      <c r="AA692" s="26">
        <f>API!AF692</f>
        <v>0</v>
      </c>
    </row>
    <row r="693" spans="1:27">
      <c r="A693" s="22" t="str">
        <f>IF([1]FINAL!A693=0,"",[1]FINAL!A693)</f>
        <v/>
      </c>
      <c r="B693" s="22" t="str">
        <f>IF([1]FINAL!C693=0,"",[1]FINAL!C693)</f>
        <v/>
      </c>
      <c r="C693" s="22" t="str">
        <f>IF([1]FINAL!E693=0,"",[1]FINAL!E693)</f>
        <v/>
      </c>
      <c r="D693" s="22" t="str">
        <f>IF([1]FINAL!G693=0,"",[1]FINAL!G693)</f>
        <v/>
      </c>
      <c r="E693" s="85">
        <f>[1]FINAL!$AO693</f>
        <v>0</v>
      </c>
      <c r="F693" s="26" t="str">
        <f>[1]FINAL!$V693</f>
        <v>A</v>
      </c>
      <c r="G693" s="27" t="str">
        <f>IFERROR(VLOOKUP($F693,Table2!$B$1:$C$21,MATCH("MP",Table2!$B$1:$C$1,0),0),"")</f>
        <v/>
      </c>
      <c r="H693" s="23">
        <f>IFERROR(VLOOKUP(A693,PlayingTime!$B$1:$T$1001,MATCH("Min",PlayingTime!$B$2:$T$2,0),0),0)</f>
        <v>0</v>
      </c>
      <c r="I693" s="23">
        <f>IFERROR(VLOOKUP(B693,PlayingTime!$B$1:$T$1001,MATCH("Min",PlayingTime!$B$2:$T$2,0),0),0)</f>
        <v>0</v>
      </c>
      <c r="J693" s="23">
        <f>IFERROR(VLOOKUP(C693,PlayingTime!$B$1:$T$1001,MATCH("Min",PlayingTime!$B$2:$T$2,0),0),0)</f>
        <v>0</v>
      </c>
      <c r="K693" s="23">
        <f>IFERROR(VLOOKUP(D693,PlayingTime!$B$1:$T$1001,MATCH("Min",PlayingTime!$B$2:$T$2,0),0),0)</f>
        <v>0</v>
      </c>
      <c r="L693" s="93">
        <f>IFERROR(VLOOKUP($E693,OLD!$Q$1:$DZ$1000,MATCH("minutes",OLD!$Q$1:$DZ$1,0),0),0)</f>
        <v>8</v>
      </c>
      <c r="M693" s="22">
        <f>IFERROR(VLOOKUP(A693,#REF!,MATCH("xG",#REF!,0),0),0)</f>
        <v>0</v>
      </c>
      <c r="N693" s="22">
        <f>IFERROR(VLOOKUP(B693,#REF!,MATCH("xG",#REF!,0),0),0)</f>
        <v>0</v>
      </c>
      <c r="O693" s="22">
        <f>IFERROR(VLOOKUP(C693,#REF!,MATCH("xG",#REF!,0),0),0)</f>
        <v>0</v>
      </c>
      <c r="P693" s="22">
        <f>IFERROR(VLOOKUP(D693,#REF!,MATCH("xG",#REF!,0),0),0)</f>
        <v>0</v>
      </c>
      <c r="Q693" s="92">
        <f>IFERROR(VLOOKUP($E693,OLD!$Q$1:$DZ$1000,MATCH("expected_goals",OLD!$Q$1:$DZ$1,0),0),0)</f>
        <v>0</v>
      </c>
      <c r="R693" s="22">
        <f>IFERROR(VLOOKUP(A693,#REF!,MATCH("xAG",#REF!,0),0),0)</f>
        <v>0</v>
      </c>
      <c r="S693" s="22">
        <f>IFERROR(VLOOKUP(B693,#REF!,MATCH("xAG",#REF!,0),0),0)</f>
        <v>0</v>
      </c>
      <c r="T693" s="22">
        <f>IFERROR(VLOOKUP(C693,#REF!,MATCH("xAG",#REF!,0),0),0)</f>
        <v>0</v>
      </c>
      <c r="U693" s="22">
        <f>IFERROR(VLOOKUP(D693,#REF!,MATCH("xAG",#REF!,0),0),0)</f>
        <v>0</v>
      </c>
      <c r="V693" s="92">
        <f>IFERROR(VLOOKUP($E693,OLD!$Q$1:$DZ$1000,MATCH("expected_assists",OLD!$Q$1:$DZ$1,0),0),0)</f>
        <v>0</v>
      </c>
      <c r="W693" s="93">
        <f>IFERROR(VLOOKUP($E693,OLD!$Q$1:$DZ$1000,MATCH("total_points",OLD!$Q$1:$DZ$1,0),0),0)</f>
        <v>2</v>
      </c>
      <c r="X693" s="27">
        <f>IFERROR(VLOOKUP(E693,OLD!$Q$1:$BZ$1000,MATCH("defensive_contribution",OLD!$Q$1:$BZ$1,0),0),"")</f>
        <v>3</v>
      </c>
      <c r="Z693" s="26" t="str">
        <f>API!O693&amp;" "&amp;API!Y693</f>
        <v xml:space="preserve"> </v>
      </c>
      <c r="AA693" s="26">
        <f>API!AF693</f>
        <v>0</v>
      </c>
    </row>
    <row r="694" spans="1:27">
      <c r="A694" s="22" t="str">
        <f>IF([1]FINAL!A694=0,"",[1]FINAL!A694)</f>
        <v/>
      </c>
      <c r="B694" s="22" t="str">
        <f>IF([1]FINAL!C694=0,"",[1]FINAL!C694)</f>
        <v/>
      </c>
      <c r="C694" s="22" t="str">
        <f>IF([1]FINAL!E694=0,"",[1]FINAL!E694)</f>
        <v/>
      </c>
      <c r="D694" s="22" t="str">
        <f>IF([1]FINAL!G694=0,"",[1]FINAL!G694)</f>
        <v/>
      </c>
      <c r="E694" s="85">
        <f>[1]FINAL!$AO694</f>
        <v>0</v>
      </c>
      <c r="F694" s="26" t="str">
        <f>[1]FINAL!$V694</f>
        <v>A</v>
      </c>
      <c r="G694" s="27" t="str">
        <f>IFERROR(VLOOKUP($F694,Table2!$B$1:$C$21,MATCH("MP",Table2!$B$1:$C$1,0),0),"")</f>
        <v/>
      </c>
      <c r="H694" s="23">
        <f>IFERROR(VLOOKUP(A694,PlayingTime!$B$1:$T$1001,MATCH("Min",PlayingTime!$B$2:$T$2,0),0),0)</f>
        <v>0</v>
      </c>
      <c r="I694" s="23">
        <f>IFERROR(VLOOKUP(B694,PlayingTime!$B$1:$T$1001,MATCH("Min",PlayingTime!$B$2:$T$2,0),0),0)</f>
        <v>0</v>
      </c>
      <c r="J694" s="23">
        <f>IFERROR(VLOOKUP(C694,PlayingTime!$B$1:$T$1001,MATCH("Min",PlayingTime!$B$2:$T$2,0),0),0)</f>
        <v>0</v>
      </c>
      <c r="K694" s="23">
        <f>IFERROR(VLOOKUP(D694,PlayingTime!$B$1:$T$1001,MATCH("Min",PlayingTime!$B$2:$T$2,0),0),0)</f>
        <v>0</v>
      </c>
      <c r="L694" s="93">
        <f>IFERROR(VLOOKUP($E694,OLD!$Q$1:$DZ$1000,MATCH("minutes",OLD!$Q$1:$DZ$1,0),0),0)</f>
        <v>8</v>
      </c>
      <c r="M694" s="22">
        <f>IFERROR(VLOOKUP(A694,#REF!,MATCH("xG",#REF!,0),0),0)</f>
        <v>0</v>
      </c>
      <c r="N694" s="22">
        <f>IFERROR(VLOOKUP(B694,#REF!,MATCH("xG",#REF!,0),0),0)</f>
        <v>0</v>
      </c>
      <c r="O694" s="22">
        <f>IFERROR(VLOOKUP(C694,#REF!,MATCH("xG",#REF!,0),0),0)</f>
        <v>0</v>
      </c>
      <c r="P694" s="22">
        <f>IFERROR(VLOOKUP(D694,#REF!,MATCH("xG",#REF!,0),0),0)</f>
        <v>0</v>
      </c>
      <c r="Q694" s="92">
        <f>IFERROR(VLOOKUP($E694,OLD!$Q$1:$DZ$1000,MATCH("expected_goals",OLD!$Q$1:$DZ$1,0),0),0)</f>
        <v>0</v>
      </c>
      <c r="R694" s="22">
        <f>IFERROR(VLOOKUP(A694,#REF!,MATCH("xAG",#REF!,0),0),0)</f>
        <v>0</v>
      </c>
      <c r="S694" s="22">
        <f>IFERROR(VLOOKUP(B694,#REF!,MATCH("xAG",#REF!,0),0),0)</f>
        <v>0</v>
      </c>
      <c r="T694" s="22">
        <f>IFERROR(VLOOKUP(C694,#REF!,MATCH("xAG",#REF!,0),0),0)</f>
        <v>0</v>
      </c>
      <c r="U694" s="22">
        <f>IFERROR(VLOOKUP(D694,#REF!,MATCH("xAG",#REF!,0),0),0)</f>
        <v>0</v>
      </c>
      <c r="V694" s="92">
        <f>IFERROR(VLOOKUP($E694,OLD!$Q$1:$DZ$1000,MATCH("expected_assists",OLD!$Q$1:$DZ$1,0),0),0)</f>
        <v>0</v>
      </c>
      <c r="W694" s="93">
        <f>IFERROR(VLOOKUP($E694,OLD!$Q$1:$DZ$1000,MATCH("total_points",OLD!$Q$1:$DZ$1,0),0),0)</f>
        <v>2</v>
      </c>
      <c r="X694" s="27">
        <f>IFERROR(VLOOKUP(E694,OLD!$Q$1:$BZ$1000,MATCH("defensive_contribution",OLD!$Q$1:$BZ$1,0),0),"")</f>
        <v>3</v>
      </c>
      <c r="Z694" s="26" t="str">
        <f>API!O694&amp;" "&amp;API!Y694</f>
        <v xml:space="preserve"> </v>
      </c>
      <c r="AA694" s="26">
        <f>API!AF694</f>
        <v>0</v>
      </c>
    </row>
    <row r="695" spans="1:27">
      <c r="A695" s="22" t="str">
        <f>IF([1]FINAL!A695=0,"",[1]FINAL!A695)</f>
        <v/>
      </c>
      <c r="B695" s="22" t="str">
        <f>IF([1]FINAL!C695=0,"",[1]FINAL!C695)</f>
        <v/>
      </c>
      <c r="C695" s="22" t="str">
        <f>IF([1]FINAL!E695=0,"",[1]FINAL!E695)</f>
        <v/>
      </c>
      <c r="D695" s="22" t="str">
        <f>IF([1]FINAL!G695=0,"",[1]FINAL!G695)</f>
        <v/>
      </c>
      <c r="E695" s="85">
        <f>[1]FINAL!$AO695</f>
        <v>0</v>
      </c>
      <c r="F695" s="26" t="str">
        <f>[1]FINAL!$V695</f>
        <v>A</v>
      </c>
      <c r="G695" s="27" t="str">
        <f>IFERROR(VLOOKUP($F695,Table2!$B$1:$C$21,MATCH("MP",Table2!$B$1:$C$1,0),0),"")</f>
        <v/>
      </c>
      <c r="H695" s="23">
        <f>IFERROR(VLOOKUP(A695,PlayingTime!$B$1:$T$1001,MATCH("Min",PlayingTime!$B$2:$T$2,0),0),0)</f>
        <v>0</v>
      </c>
      <c r="I695" s="23">
        <f>IFERROR(VLOOKUP(B695,PlayingTime!$B$1:$T$1001,MATCH("Min",PlayingTime!$B$2:$T$2,0),0),0)</f>
        <v>0</v>
      </c>
      <c r="J695" s="23">
        <f>IFERROR(VLOOKUP(C695,PlayingTime!$B$1:$T$1001,MATCH("Min",PlayingTime!$B$2:$T$2,0),0),0)</f>
        <v>0</v>
      </c>
      <c r="K695" s="23">
        <f>IFERROR(VLOOKUP(D695,PlayingTime!$B$1:$T$1001,MATCH("Min",PlayingTime!$B$2:$T$2,0),0),0)</f>
        <v>0</v>
      </c>
      <c r="L695" s="93">
        <f>IFERROR(VLOOKUP($E695,OLD!$Q$1:$DZ$1000,MATCH("minutes",OLD!$Q$1:$DZ$1,0),0),0)</f>
        <v>8</v>
      </c>
      <c r="M695" s="22">
        <f>IFERROR(VLOOKUP(A695,#REF!,MATCH("xG",#REF!,0),0),0)</f>
        <v>0</v>
      </c>
      <c r="N695" s="22">
        <f>IFERROR(VLOOKUP(B695,#REF!,MATCH("xG",#REF!,0),0),0)</f>
        <v>0</v>
      </c>
      <c r="O695" s="22">
        <f>IFERROR(VLOOKUP(C695,#REF!,MATCH("xG",#REF!,0),0),0)</f>
        <v>0</v>
      </c>
      <c r="P695" s="22">
        <f>IFERROR(VLOOKUP(D695,#REF!,MATCH("xG",#REF!,0),0),0)</f>
        <v>0</v>
      </c>
      <c r="Q695" s="92">
        <f>IFERROR(VLOOKUP($E695,OLD!$Q$1:$DZ$1000,MATCH("expected_goals",OLD!$Q$1:$DZ$1,0),0),0)</f>
        <v>0</v>
      </c>
      <c r="R695" s="22">
        <f>IFERROR(VLOOKUP(A695,#REF!,MATCH("xAG",#REF!,0),0),0)</f>
        <v>0</v>
      </c>
      <c r="S695" s="22">
        <f>IFERROR(VLOOKUP(B695,#REF!,MATCH("xAG",#REF!,0),0),0)</f>
        <v>0</v>
      </c>
      <c r="T695" s="22">
        <f>IFERROR(VLOOKUP(C695,#REF!,MATCH("xAG",#REF!,0),0),0)</f>
        <v>0</v>
      </c>
      <c r="U695" s="22">
        <f>IFERROR(VLOOKUP(D695,#REF!,MATCH("xAG",#REF!,0),0),0)</f>
        <v>0</v>
      </c>
      <c r="V695" s="92">
        <f>IFERROR(VLOOKUP($E695,OLD!$Q$1:$DZ$1000,MATCH("expected_assists",OLD!$Q$1:$DZ$1,0),0),0)</f>
        <v>0</v>
      </c>
      <c r="W695" s="93">
        <f>IFERROR(VLOOKUP($E695,OLD!$Q$1:$DZ$1000,MATCH("total_points",OLD!$Q$1:$DZ$1,0),0),0)</f>
        <v>2</v>
      </c>
      <c r="X695" s="27">
        <f>IFERROR(VLOOKUP(E695,OLD!$Q$1:$BZ$1000,MATCH("defensive_contribution",OLD!$Q$1:$BZ$1,0),0),"")</f>
        <v>3</v>
      </c>
      <c r="Z695" s="26" t="str">
        <f>API!O695&amp;" "&amp;API!Y695</f>
        <v xml:space="preserve"> </v>
      </c>
      <c r="AA695" s="26">
        <f>API!AF695</f>
        <v>0</v>
      </c>
    </row>
    <row r="696" spans="1:27">
      <c r="A696" s="22" t="str">
        <f>IF([1]FINAL!A696=0,"",[1]FINAL!A696)</f>
        <v/>
      </c>
      <c r="B696" s="22" t="str">
        <f>IF([1]FINAL!C696=0,"",[1]FINAL!C696)</f>
        <v/>
      </c>
      <c r="C696" s="22" t="str">
        <f>IF([1]FINAL!E696=0,"",[1]FINAL!E696)</f>
        <v/>
      </c>
      <c r="D696" s="22" t="str">
        <f>IF([1]FINAL!G696=0,"",[1]FINAL!G696)</f>
        <v/>
      </c>
      <c r="E696" s="85">
        <f>[1]FINAL!$AO696</f>
        <v>0</v>
      </c>
      <c r="F696" s="26" t="str">
        <f>[1]FINAL!$V696</f>
        <v>A</v>
      </c>
      <c r="G696" s="27" t="str">
        <f>IFERROR(VLOOKUP($F696,Table2!$B$1:$C$21,MATCH("MP",Table2!$B$1:$C$1,0),0),"")</f>
        <v/>
      </c>
      <c r="H696" s="23">
        <f>IFERROR(VLOOKUP(A696,PlayingTime!$B$1:$T$1001,MATCH("Min",PlayingTime!$B$2:$T$2,0),0),0)</f>
        <v>0</v>
      </c>
      <c r="I696" s="23">
        <f>IFERROR(VLOOKUP(B696,PlayingTime!$B$1:$T$1001,MATCH("Min",PlayingTime!$B$2:$T$2,0),0),0)</f>
        <v>0</v>
      </c>
      <c r="J696" s="23">
        <f>IFERROR(VLOOKUP(C696,PlayingTime!$B$1:$T$1001,MATCH("Min",PlayingTime!$B$2:$T$2,0),0),0)</f>
        <v>0</v>
      </c>
      <c r="K696" s="23">
        <f>IFERROR(VLOOKUP(D696,PlayingTime!$B$1:$T$1001,MATCH("Min",PlayingTime!$B$2:$T$2,0),0),0)</f>
        <v>0</v>
      </c>
      <c r="L696" s="93">
        <f>IFERROR(VLOOKUP($E696,OLD!$Q$1:$DZ$1000,MATCH("minutes",OLD!$Q$1:$DZ$1,0),0),0)</f>
        <v>8</v>
      </c>
      <c r="M696" s="22">
        <f>IFERROR(VLOOKUP(A696,#REF!,MATCH("xG",#REF!,0),0),0)</f>
        <v>0</v>
      </c>
      <c r="N696" s="22">
        <f>IFERROR(VLOOKUP(B696,#REF!,MATCH("xG",#REF!,0),0),0)</f>
        <v>0</v>
      </c>
      <c r="O696" s="22">
        <f>IFERROR(VLOOKUP(C696,#REF!,MATCH("xG",#REF!,0),0),0)</f>
        <v>0</v>
      </c>
      <c r="P696" s="22">
        <f>IFERROR(VLOOKUP(D696,#REF!,MATCH("xG",#REF!,0),0),0)</f>
        <v>0</v>
      </c>
      <c r="Q696" s="92">
        <f>IFERROR(VLOOKUP($E696,OLD!$Q$1:$DZ$1000,MATCH("expected_goals",OLD!$Q$1:$DZ$1,0),0),0)</f>
        <v>0</v>
      </c>
      <c r="R696" s="22">
        <f>IFERROR(VLOOKUP(A696,#REF!,MATCH("xAG",#REF!,0),0),0)</f>
        <v>0</v>
      </c>
      <c r="S696" s="22">
        <f>IFERROR(VLOOKUP(B696,#REF!,MATCH("xAG",#REF!,0),0),0)</f>
        <v>0</v>
      </c>
      <c r="T696" s="22">
        <f>IFERROR(VLOOKUP(C696,#REF!,MATCH("xAG",#REF!,0),0),0)</f>
        <v>0</v>
      </c>
      <c r="U696" s="22">
        <f>IFERROR(VLOOKUP(D696,#REF!,MATCH("xAG",#REF!,0),0),0)</f>
        <v>0</v>
      </c>
      <c r="V696" s="92">
        <f>IFERROR(VLOOKUP($E696,OLD!$Q$1:$DZ$1000,MATCH("expected_assists",OLD!$Q$1:$DZ$1,0),0),0)</f>
        <v>0</v>
      </c>
      <c r="W696" s="93">
        <f>IFERROR(VLOOKUP($E696,OLD!$Q$1:$DZ$1000,MATCH("total_points",OLD!$Q$1:$DZ$1,0),0),0)</f>
        <v>2</v>
      </c>
      <c r="X696" s="27">
        <f>IFERROR(VLOOKUP(E696,OLD!$Q$1:$BZ$1000,MATCH("defensive_contribution",OLD!$Q$1:$BZ$1,0),0),"")</f>
        <v>3</v>
      </c>
      <c r="Z696" s="26" t="str">
        <f>API!O696&amp;" "&amp;API!Y696</f>
        <v xml:space="preserve"> </v>
      </c>
      <c r="AA696" s="26">
        <f>API!AF696</f>
        <v>0</v>
      </c>
    </row>
    <row r="697" spans="1:27">
      <c r="A697" s="22" t="str">
        <f>IF([1]FINAL!A697=0,"",[1]FINAL!A697)</f>
        <v/>
      </c>
      <c r="B697" s="22" t="str">
        <f>IF([1]FINAL!C697=0,"",[1]FINAL!C697)</f>
        <v/>
      </c>
      <c r="C697" s="22" t="str">
        <f>IF([1]FINAL!E697=0,"",[1]FINAL!E697)</f>
        <v/>
      </c>
      <c r="D697" s="22" t="str">
        <f>IF([1]FINAL!G697=0,"",[1]FINAL!G697)</f>
        <v/>
      </c>
      <c r="E697" s="85">
        <f>[1]FINAL!$AO697</f>
        <v>0</v>
      </c>
      <c r="F697" s="26" t="str">
        <f>[1]FINAL!$V697</f>
        <v>A</v>
      </c>
      <c r="G697" s="27" t="str">
        <f>IFERROR(VLOOKUP($F697,Table2!$B$1:$C$21,MATCH("MP",Table2!$B$1:$C$1,0),0),"")</f>
        <v/>
      </c>
      <c r="H697" s="23">
        <f>IFERROR(VLOOKUP(A697,PlayingTime!$B$1:$T$1001,MATCH("Min",PlayingTime!$B$2:$T$2,0),0),0)</f>
        <v>0</v>
      </c>
      <c r="I697" s="23">
        <f>IFERROR(VLOOKUP(B697,PlayingTime!$B$1:$T$1001,MATCH("Min",PlayingTime!$B$2:$T$2,0),0),0)</f>
        <v>0</v>
      </c>
      <c r="J697" s="23">
        <f>IFERROR(VLOOKUP(C697,PlayingTime!$B$1:$T$1001,MATCH("Min",PlayingTime!$B$2:$T$2,0),0),0)</f>
        <v>0</v>
      </c>
      <c r="K697" s="23">
        <f>IFERROR(VLOOKUP(D697,PlayingTime!$B$1:$T$1001,MATCH("Min",PlayingTime!$B$2:$T$2,0),0),0)</f>
        <v>0</v>
      </c>
      <c r="L697" s="93">
        <f>IFERROR(VLOOKUP($E697,OLD!$Q$1:$DZ$1000,MATCH("minutes",OLD!$Q$1:$DZ$1,0),0),0)</f>
        <v>8</v>
      </c>
      <c r="M697" s="22">
        <f>IFERROR(VLOOKUP(A697,#REF!,MATCH("xG",#REF!,0),0),0)</f>
        <v>0</v>
      </c>
      <c r="N697" s="22">
        <f>IFERROR(VLOOKUP(B697,#REF!,MATCH("xG",#REF!,0),0),0)</f>
        <v>0</v>
      </c>
      <c r="O697" s="22">
        <f>IFERROR(VLOOKUP(C697,#REF!,MATCH("xG",#REF!,0),0),0)</f>
        <v>0</v>
      </c>
      <c r="P697" s="22">
        <f>IFERROR(VLOOKUP(D697,#REF!,MATCH("xG",#REF!,0),0),0)</f>
        <v>0</v>
      </c>
      <c r="Q697" s="92">
        <f>IFERROR(VLOOKUP($E697,OLD!$Q$1:$DZ$1000,MATCH("expected_goals",OLD!$Q$1:$DZ$1,0),0),0)</f>
        <v>0</v>
      </c>
      <c r="R697" s="22">
        <f>IFERROR(VLOOKUP(A697,#REF!,MATCH("xAG",#REF!,0),0),0)</f>
        <v>0</v>
      </c>
      <c r="S697" s="22">
        <f>IFERROR(VLOOKUP(B697,#REF!,MATCH("xAG",#REF!,0),0),0)</f>
        <v>0</v>
      </c>
      <c r="T697" s="22">
        <f>IFERROR(VLOOKUP(C697,#REF!,MATCH("xAG",#REF!,0),0),0)</f>
        <v>0</v>
      </c>
      <c r="U697" s="22">
        <f>IFERROR(VLOOKUP(D697,#REF!,MATCH("xAG",#REF!,0),0),0)</f>
        <v>0</v>
      </c>
      <c r="V697" s="92">
        <f>IFERROR(VLOOKUP($E697,OLD!$Q$1:$DZ$1000,MATCH("expected_assists",OLD!$Q$1:$DZ$1,0),0),0)</f>
        <v>0</v>
      </c>
      <c r="W697" s="93">
        <f>IFERROR(VLOOKUP($E697,OLD!$Q$1:$DZ$1000,MATCH("total_points",OLD!$Q$1:$DZ$1,0),0),0)</f>
        <v>2</v>
      </c>
      <c r="X697" s="27">
        <f>IFERROR(VLOOKUP(E697,OLD!$Q$1:$BZ$1000,MATCH("defensive_contribution",OLD!$Q$1:$BZ$1,0),0),"")</f>
        <v>3</v>
      </c>
      <c r="Z697" s="26" t="str">
        <f>API!O697&amp;" "&amp;API!Y697</f>
        <v xml:space="preserve"> </v>
      </c>
      <c r="AA697" s="26">
        <f>API!AF697</f>
        <v>0</v>
      </c>
    </row>
    <row r="698" spans="1:27">
      <c r="A698" s="22" t="str">
        <f>IF([1]FINAL!A698=0,"",[1]FINAL!A698)</f>
        <v/>
      </c>
      <c r="B698" s="22" t="str">
        <f>IF([1]FINAL!C698=0,"",[1]FINAL!C698)</f>
        <v/>
      </c>
      <c r="C698" s="22" t="str">
        <f>IF([1]FINAL!E698=0,"",[1]FINAL!E698)</f>
        <v/>
      </c>
      <c r="D698" s="22" t="str">
        <f>IF([1]FINAL!G698=0,"",[1]FINAL!G698)</f>
        <v/>
      </c>
      <c r="E698" s="85">
        <f>[1]FINAL!$AO698</f>
        <v>0</v>
      </c>
      <c r="F698" s="26" t="str">
        <f>[1]FINAL!$V698</f>
        <v>A</v>
      </c>
      <c r="G698" s="27" t="str">
        <f>IFERROR(VLOOKUP($F698,Table2!$B$1:$C$21,MATCH("MP",Table2!$B$1:$C$1,0),0),"")</f>
        <v/>
      </c>
      <c r="H698" s="23">
        <f>IFERROR(VLOOKUP(A698,PlayingTime!$B$1:$T$1001,MATCH("Min",PlayingTime!$B$2:$T$2,0),0),0)</f>
        <v>0</v>
      </c>
      <c r="I698" s="23">
        <f>IFERROR(VLOOKUP(B698,PlayingTime!$B$1:$T$1001,MATCH("Min",PlayingTime!$B$2:$T$2,0),0),0)</f>
        <v>0</v>
      </c>
      <c r="J698" s="23">
        <f>IFERROR(VLOOKUP(C698,PlayingTime!$B$1:$T$1001,MATCH("Min",PlayingTime!$B$2:$T$2,0),0),0)</f>
        <v>0</v>
      </c>
      <c r="K698" s="23">
        <f>IFERROR(VLOOKUP(D698,PlayingTime!$B$1:$T$1001,MATCH("Min",PlayingTime!$B$2:$T$2,0),0),0)</f>
        <v>0</v>
      </c>
      <c r="L698" s="93">
        <f>IFERROR(VLOOKUP($E698,OLD!$Q$1:$DZ$1000,MATCH("minutes",OLD!$Q$1:$DZ$1,0),0),0)</f>
        <v>8</v>
      </c>
      <c r="M698" s="22">
        <f>IFERROR(VLOOKUP(A698,#REF!,MATCH("xG",#REF!,0),0),0)</f>
        <v>0</v>
      </c>
      <c r="N698" s="22">
        <f>IFERROR(VLOOKUP(B698,#REF!,MATCH("xG",#REF!,0),0),0)</f>
        <v>0</v>
      </c>
      <c r="O698" s="22">
        <f>IFERROR(VLOOKUP(C698,#REF!,MATCH("xG",#REF!,0),0),0)</f>
        <v>0</v>
      </c>
      <c r="P698" s="22">
        <f>IFERROR(VLOOKUP(D698,#REF!,MATCH("xG",#REF!,0),0),0)</f>
        <v>0</v>
      </c>
      <c r="Q698" s="92">
        <f>IFERROR(VLOOKUP($E698,OLD!$Q$1:$DZ$1000,MATCH("expected_goals",OLD!$Q$1:$DZ$1,0),0),0)</f>
        <v>0</v>
      </c>
      <c r="R698" s="22">
        <f>IFERROR(VLOOKUP(A698,#REF!,MATCH("xAG",#REF!,0),0),0)</f>
        <v>0</v>
      </c>
      <c r="S698" s="22">
        <f>IFERROR(VLOOKUP(B698,#REF!,MATCH("xAG",#REF!,0),0),0)</f>
        <v>0</v>
      </c>
      <c r="T698" s="22">
        <f>IFERROR(VLOOKUP(C698,#REF!,MATCH("xAG",#REF!,0),0),0)</f>
        <v>0</v>
      </c>
      <c r="U698" s="22">
        <f>IFERROR(VLOOKUP(D698,#REF!,MATCH("xAG",#REF!,0),0),0)</f>
        <v>0</v>
      </c>
      <c r="V698" s="92">
        <f>IFERROR(VLOOKUP($E698,OLD!$Q$1:$DZ$1000,MATCH("expected_assists",OLD!$Q$1:$DZ$1,0),0),0)</f>
        <v>0</v>
      </c>
      <c r="W698" s="93">
        <f>IFERROR(VLOOKUP($E698,OLD!$Q$1:$DZ$1000,MATCH("total_points",OLD!$Q$1:$DZ$1,0),0),0)</f>
        <v>2</v>
      </c>
      <c r="X698" s="27">
        <f>IFERROR(VLOOKUP(E698,OLD!$Q$1:$BZ$1000,MATCH("defensive_contribution",OLD!$Q$1:$BZ$1,0),0),"")</f>
        <v>3</v>
      </c>
      <c r="Z698" s="26" t="str">
        <f>API!O698&amp;" "&amp;API!Y698</f>
        <v xml:space="preserve"> </v>
      </c>
      <c r="AA698" s="26">
        <f>API!AF698</f>
        <v>0</v>
      </c>
    </row>
    <row r="699" spans="1:27">
      <c r="A699" s="22" t="str">
        <f>IF([1]FINAL!A699=0,"",[1]FINAL!A699)</f>
        <v/>
      </c>
      <c r="B699" s="22" t="str">
        <f>IF([1]FINAL!C699=0,"",[1]FINAL!C699)</f>
        <v/>
      </c>
      <c r="C699" s="22" t="str">
        <f>IF([1]FINAL!E699=0,"",[1]FINAL!E699)</f>
        <v/>
      </c>
      <c r="D699" s="22" t="str">
        <f>IF([1]FINAL!G699=0,"",[1]FINAL!G699)</f>
        <v/>
      </c>
      <c r="E699" s="85">
        <f>[1]FINAL!$AO699</f>
        <v>0</v>
      </c>
      <c r="F699" s="26" t="str">
        <f>[1]FINAL!$V699</f>
        <v>A</v>
      </c>
      <c r="G699" s="27" t="str">
        <f>IFERROR(VLOOKUP($F699,Table2!$B$1:$C$21,MATCH("MP",Table2!$B$1:$C$1,0),0),"")</f>
        <v/>
      </c>
      <c r="H699" s="23">
        <f>IFERROR(VLOOKUP(A699,PlayingTime!$B$1:$T$1001,MATCH("Min",PlayingTime!$B$2:$T$2,0),0),0)</f>
        <v>0</v>
      </c>
      <c r="I699" s="23">
        <f>IFERROR(VLOOKUP(B699,PlayingTime!$B$1:$T$1001,MATCH("Min",PlayingTime!$B$2:$T$2,0),0),0)</f>
        <v>0</v>
      </c>
      <c r="J699" s="23">
        <f>IFERROR(VLOOKUP(C699,PlayingTime!$B$1:$T$1001,MATCH("Min",PlayingTime!$B$2:$T$2,0),0),0)</f>
        <v>0</v>
      </c>
      <c r="K699" s="23">
        <f>IFERROR(VLOOKUP(D699,PlayingTime!$B$1:$T$1001,MATCH("Min",PlayingTime!$B$2:$T$2,0),0),0)</f>
        <v>0</v>
      </c>
      <c r="L699" s="93">
        <f>IFERROR(VLOOKUP($E699,OLD!$Q$1:$DZ$1000,MATCH("minutes",OLD!$Q$1:$DZ$1,0),0),0)</f>
        <v>8</v>
      </c>
      <c r="M699" s="22">
        <f>IFERROR(VLOOKUP(A699,#REF!,MATCH("xG",#REF!,0),0),0)</f>
        <v>0</v>
      </c>
      <c r="N699" s="22">
        <f>IFERROR(VLOOKUP(B699,#REF!,MATCH("xG",#REF!,0),0),0)</f>
        <v>0</v>
      </c>
      <c r="O699" s="22">
        <f>IFERROR(VLOOKUP(C699,#REF!,MATCH("xG",#REF!,0),0),0)</f>
        <v>0</v>
      </c>
      <c r="P699" s="22">
        <f>IFERROR(VLOOKUP(D699,#REF!,MATCH("xG",#REF!,0),0),0)</f>
        <v>0</v>
      </c>
      <c r="Q699" s="92">
        <f>IFERROR(VLOOKUP($E699,OLD!$Q$1:$DZ$1000,MATCH("expected_goals",OLD!$Q$1:$DZ$1,0),0),0)</f>
        <v>0</v>
      </c>
      <c r="R699" s="22">
        <f>IFERROR(VLOOKUP(A699,#REF!,MATCH("xAG",#REF!,0),0),0)</f>
        <v>0</v>
      </c>
      <c r="S699" s="22">
        <f>IFERROR(VLOOKUP(B699,#REF!,MATCH("xAG",#REF!,0),0),0)</f>
        <v>0</v>
      </c>
      <c r="T699" s="22">
        <f>IFERROR(VLOOKUP(C699,#REF!,MATCH("xAG",#REF!,0),0),0)</f>
        <v>0</v>
      </c>
      <c r="U699" s="22">
        <f>IFERROR(VLOOKUP(D699,#REF!,MATCH("xAG",#REF!,0),0),0)</f>
        <v>0</v>
      </c>
      <c r="V699" s="92">
        <f>IFERROR(VLOOKUP($E699,OLD!$Q$1:$DZ$1000,MATCH("expected_assists",OLD!$Q$1:$DZ$1,0),0),0)</f>
        <v>0</v>
      </c>
      <c r="W699" s="93">
        <f>IFERROR(VLOOKUP($E699,OLD!$Q$1:$DZ$1000,MATCH("total_points",OLD!$Q$1:$DZ$1,0),0),0)</f>
        <v>2</v>
      </c>
      <c r="X699" s="27">
        <f>IFERROR(VLOOKUP(E699,OLD!$Q$1:$BZ$1000,MATCH("defensive_contribution",OLD!$Q$1:$BZ$1,0),0),"")</f>
        <v>3</v>
      </c>
      <c r="Z699" s="26" t="str">
        <f>API!O699&amp;" "&amp;API!Y699</f>
        <v xml:space="preserve"> </v>
      </c>
      <c r="AA699" s="26">
        <f>API!AF699</f>
        <v>0</v>
      </c>
    </row>
    <row r="700" spans="1:27">
      <c r="A700" s="22" t="str">
        <f>IF([1]FINAL!A700=0,"",[1]FINAL!A700)</f>
        <v/>
      </c>
      <c r="B700" s="22" t="str">
        <f>IF([1]FINAL!C700=0,"",[1]FINAL!C700)</f>
        <v/>
      </c>
      <c r="C700" s="22" t="str">
        <f>IF([1]FINAL!E700=0,"",[1]FINAL!E700)</f>
        <v/>
      </c>
      <c r="D700" s="22" t="str">
        <f>IF([1]FINAL!G700=0,"",[1]FINAL!G700)</f>
        <v/>
      </c>
      <c r="E700" s="85">
        <f>[1]FINAL!$AO700</f>
        <v>0</v>
      </c>
      <c r="F700" s="26" t="str">
        <f>[1]FINAL!$V700</f>
        <v>A</v>
      </c>
      <c r="G700" s="27" t="str">
        <f>IFERROR(VLOOKUP($F700,Table2!$B$1:$C$21,MATCH("MP",Table2!$B$1:$C$1,0),0),"")</f>
        <v/>
      </c>
      <c r="H700" s="23">
        <f>IFERROR(VLOOKUP(A700,PlayingTime!$B$1:$T$1001,MATCH("Min",PlayingTime!$B$2:$T$2,0),0),0)</f>
        <v>0</v>
      </c>
      <c r="I700" s="23">
        <f>IFERROR(VLOOKUP(B700,PlayingTime!$B$1:$T$1001,MATCH("Min",PlayingTime!$B$2:$T$2,0),0),0)</f>
        <v>0</v>
      </c>
      <c r="J700" s="23">
        <f>IFERROR(VLOOKUP(C700,PlayingTime!$B$1:$T$1001,MATCH("Min",PlayingTime!$B$2:$T$2,0),0),0)</f>
        <v>0</v>
      </c>
      <c r="K700" s="23">
        <f>IFERROR(VLOOKUP(D700,PlayingTime!$B$1:$T$1001,MATCH("Min",PlayingTime!$B$2:$T$2,0),0),0)</f>
        <v>0</v>
      </c>
      <c r="L700" s="93">
        <f>IFERROR(VLOOKUP($E700,OLD!$Q$1:$DZ$1000,MATCH("minutes",OLD!$Q$1:$DZ$1,0),0),0)</f>
        <v>8</v>
      </c>
      <c r="M700" s="22">
        <f>IFERROR(VLOOKUP(A700,#REF!,MATCH("xG",#REF!,0),0),0)</f>
        <v>0</v>
      </c>
      <c r="N700" s="22">
        <f>IFERROR(VLOOKUP(B700,#REF!,MATCH("xG",#REF!,0),0),0)</f>
        <v>0</v>
      </c>
      <c r="O700" s="22">
        <f>IFERROR(VLOOKUP(C700,#REF!,MATCH("xG",#REF!,0),0),0)</f>
        <v>0</v>
      </c>
      <c r="P700" s="22">
        <f>IFERROR(VLOOKUP(D700,#REF!,MATCH("xG",#REF!,0),0),0)</f>
        <v>0</v>
      </c>
      <c r="Q700" s="92">
        <f>IFERROR(VLOOKUP($E700,OLD!$Q$1:$DZ$1000,MATCH("expected_goals",OLD!$Q$1:$DZ$1,0),0),0)</f>
        <v>0</v>
      </c>
      <c r="R700" s="22">
        <f>IFERROR(VLOOKUP(A700,#REF!,MATCH("xAG",#REF!,0),0),0)</f>
        <v>0</v>
      </c>
      <c r="S700" s="22">
        <f>IFERROR(VLOOKUP(B700,#REF!,MATCH("xAG",#REF!,0),0),0)</f>
        <v>0</v>
      </c>
      <c r="T700" s="22">
        <f>IFERROR(VLOOKUP(C700,#REF!,MATCH("xAG",#REF!,0),0),0)</f>
        <v>0</v>
      </c>
      <c r="U700" s="22">
        <f>IFERROR(VLOOKUP(D700,#REF!,MATCH("xAG",#REF!,0),0),0)</f>
        <v>0</v>
      </c>
      <c r="V700" s="92">
        <f>IFERROR(VLOOKUP($E700,OLD!$Q$1:$DZ$1000,MATCH("expected_assists",OLD!$Q$1:$DZ$1,0),0),0)</f>
        <v>0</v>
      </c>
      <c r="W700" s="93">
        <f>IFERROR(VLOOKUP($E700,OLD!$Q$1:$DZ$1000,MATCH("total_points",OLD!$Q$1:$DZ$1,0),0),0)</f>
        <v>2</v>
      </c>
      <c r="X700" s="27">
        <f>IFERROR(VLOOKUP(E700,OLD!$Q$1:$BZ$1000,MATCH("defensive_contribution",OLD!$Q$1:$BZ$1,0),0),"")</f>
        <v>3</v>
      </c>
      <c r="Z700" s="26" t="str">
        <f>API!O700&amp;" "&amp;API!Y700</f>
        <v xml:space="preserve"> </v>
      </c>
      <c r="AA700" s="26">
        <f>API!AF700</f>
        <v>0</v>
      </c>
    </row>
    <row r="701" spans="1:27">
      <c r="A701" s="22" t="str">
        <f>IF([1]FINAL!A701=0,"",[1]FINAL!A701)</f>
        <v/>
      </c>
      <c r="B701" s="22" t="str">
        <f>IF([1]FINAL!C701=0,"",[1]FINAL!C701)</f>
        <v/>
      </c>
      <c r="C701" s="22" t="str">
        <f>IF([1]FINAL!E701=0,"",[1]FINAL!E701)</f>
        <v/>
      </c>
      <c r="D701" s="22" t="str">
        <f>IF([1]FINAL!G701=0,"",[1]FINAL!G701)</f>
        <v/>
      </c>
      <c r="E701" s="85">
        <f>[1]FINAL!$AO701</f>
        <v>0</v>
      </c>
      <c r="F701" s="26" t="str">
        <f>[1]FINAL!$V701</f>
        <v>A</v>
      </c>
      <c r="G701" s="27" t="str">
        <f>IFERROR(VLOOKUP($F701,Table2!$B$1:$C$21,MATCH("MP",Table2!$B$1:$C$1,0),0),"")</f>
        <v/>
      </c>
      <c r="H701" s="23">
        <f>IFERROR(VLOOKUP(A701,PlayingTime!$B$1:$T$1001,MATCH("Min",PlayingTime!$B$2:$T$2,0),0),0)</f>
        <v>0</v>
      </c>
      <c r="I701" s="23">
        <f>IFERROR(VLOOKUP(B701,PlayingTime!$B$1:$T$1001,MATCH("Min",PlayingTime!$B$2:$T$2,0),0),0)</f>
        <v>0</v>
      </c>
      <c r="J701" s="23">
        <f>IFERROR(VLOOKUP(C701,PlayingTime!$B$1:$T$1001,MATCH("Min",PlayingTime!$B$2:$T$2,0),0),0)</f>
        <v>0</v>
      </c>
      <c r="K701" s="23">
        <f>IFERROR(VLOOKUP(D701,PlayingTime!$B$1:$T$1001,MATCH("Min",PlayingTime!$B$2:$T$2,0),0),0)</f>
        <v>0</v>
      </c>
      <c r="L701" s="93">
        <f>IFERROR(VLOOKUP($E701,OLD!$Q$1:$DZ$1000,MATCH("minutes",OLD!$Q$1:$DZ$1,0),0),0)</f>
        <v>8</v>
      </c>
      <c r="M701" s="22">
        <f>IFERROR(VLOOKUP(A701,#REF!,MATCH("xG",#REF!,0),0),0)</f>
        <v>0</v>
      </c>
      <c r="N701" s="22">
        <f>IFERROR(VLOOKUP(B701,#REF!,MATCH("xG",#REF!,0),0),0)</f>
        <v>0</v>
      </c>
      <c r="O701" s="22">
        <f>IFERROR(VLOOKUP(C701,#REF!,MATCH("xG",#REF!,0),0),0)</f>
        <v>0</v>
      </c>
      <c r="P701" s="22">
        <f>IFERROR(VLOOKUP(D701,#REF!,MATCH("xG",#REF!,0),0),0)</f>
        <v>0</v>
      </c>
      <c r="Q701" s="92">
        <f>IFERROR(VLOOKUP($E701,OLD!$Q$1:$DZ$1000,MATCH("expected_goals",OLD!$Q$1:$DZ$1,0),0),0)</f>
        <v>0</v>
      </c>
      <c r="R701" s="22">
        <f>IFERROR(VLOOKUP(A701,#REF!,MATCH("xAG",#REF!,0),0),0)</f>
        <v>0</v>
      </c>
      <c r="S701" s="22">
        <f>IFERROR(VLOOKUP(B701,#REF!,MATCH("xAG",#REF!,0),0),0)</f>
        <v>0</v>
      </c>
      <c r="T701" s="22">
        <f>IFERROR(VLOOKUP(C701,#REF!,MATCH("xAG",#REF!,0),0),0)</f>
        <v>0</v>
      </c>
      <c r="U701" s="22">
        <f>IFERROR(VLOOKUP(D701,#REF!,MATCH("xAG",#REF!,0),0),0)</f>
        <v>0</v>
      </c>
      <c r="V701" s="92">
        <f>IFERROR(VLOOKUP($E701,OLD!$Q$1:$DZ$1000,MATCH("expected_assists",OLD!$Q$1:$DZ$1,0),0),0)</f>
        <v>0</v>
      </c>
      <c r="W701" s="93">
        <f>IFERROR(VLOOKUP($E701,OLD!$Q$1:$DZ$1000,MATCH("total_points",OLD!$Q$1:$DZ$1,0),0),0)</f>
        <v>2</v>
      </c>
      <c r="X701" s="27">
        <f>IFERROR(VLOOKUP(E701,OLD!$Q$1:$BZ$1000,MATCH("defensive_contribution",OLD!$Q$1:$BZ$1,0),0),"")</f>
        <v>3</v>
      </c>
      <c r="Z701" s="26" t="str">
        <f>API!O701&amp;" "&amp;API!Y701</f>
        <v xml:space="preserve"> </v>
      </c>
      <c r="AA701" s="26">
        <f>API!AF701</f>
        <v>0</v>
      </c>
    </row>
    <row r="702" spans="1:27">
      <c r="A702" s="22" t="str">
        <f>IF([1]FINAL!A702=0,"",[1]FINAL!A702)</f>
        <v/>
      </c>
      <c r="B702" s="22" t="str">
        <f>IF([1]FINAL!C702=0,"",[1]FINAL!C702)</f>
        <v/>
      </c>
      <c r="C702" s="22" t="str">
        <f>IF([1]FINAL!E702=0,"",[1]FINAL!E702)</f>
        <v/>
      </c>
      <c r="D702" s="22" t="str">
        <f>IF([1]FINAL!G702=0,"",[1]FINAL!G702)</f>
        <v/>
      </c>
      <c r="E702" s="85">
        <f>[1]FINAL!$AO702</f>
        <v>0</v>
      </c>
      <c r="F702" s="26" t="str">
        <f>[1]FINAL!$V702</f>
        <v>A</v>
      </c>
      <c r="G702" s="27" t="str">
        <f>IFERROR(VLOOKUP($F702,Table2!$B$1:$C$21,MATCH("MP",Table2!$B$1:$C$1,0),0),"")</f>
        <v/>
      </c>
      <c r="H702" s="23">
        <f>IFERROR(VLOOKUP(A702,PlayingTime!$B$1:$T$1001,MATCH("Min",PlayingTime!$B$2:$T$2,0),0),0)</f>
        <v>0</v>
      </c>
      <c r="I702" s="23">
        <f>IFERROR(VLOOKUP(B702,PlayingTime!$B$1:$T$1001,MATCH("Min",PlayingTime!$B$2:$T$2,0),0),0)</f>
        <v>0</v>
      </c>
      <c r="J702" s="23">
        <f>IFERROR(VLOOKUP(C702,PlayingTime!$B$1:$T$1001,MATCH("Min",PlayingTime!$B$2:$T$2,0),0),0)</f>
        <v>0</v>
      </c>
      <c r="K702" s="23">
        <f>IFERROR(VLOOKUP(D702,PlayingTime!$B$1:$T$1001,MATCH("Min",PlayingTime!$B$2:$T$2,0),0),0)</f>
        <v>0</v>
      </c>
      <c r="L702" s="93">
        <f>IFERROR(VLOOKUP($E702,OLD!$Q$1:$DZ$1000,MATCH("minutes",OLD!$Q$1:$DZ$1,0),0),0)</f>
        <v>8</v>
      </c>
      <c r="M702" s="22">
        <f>IFERROR(VLOOKUP(A702,#REF!,MATCH("xG",#REF!,0),0),0)</f>
        <v>0</v>
      </c>
      <c r="N702" s="22">
        <f>IFERROR(VLOOKUP(B702,#REF!,MATCH("xG",#REF!,0),0),0)</f>
        <v>0</v>
      </c>
      <c r="O702" s="22">
        <f>IFERROR(VLOOKUP(C702,#REF!,MATCH("xG",#REF!,0),0),0)</f>
        <v>0</v>
      </c>
      <c r="P702" s="22">
        <f>IFERROR(VLOOKUP(D702,#REF!,MATCH("xG",#REF!,0),0),0)</f>
        <v>0</v>
      </c>
      <c r="Q702" s="92">
        <f>IFERROR(VLOOKUP($E702,OLD!$Q$1:$DZ$1000,MATCH("expected_goals",OLD!$Q$1:$DZ$1,0),0),0)</f>
        <v>0</v>
      </c>
      <c r="R702" s="22">
        <f>IFERROR(VLOOKUP(A702,#REF!,MATCH("xAG",#REF!,0),0),0)</f>
        <v>0</v>
      </c>
      <c r="S702" s="22">
        <f>IFERROR(VLOOKUP(B702,#REF!,MATCH("xAG",#REF!,0),0),0)</f>
        <v>0</v>
      </c>
      <c r="T702" s="22">
        <f>IFERROR(VLOOKUP(C702,#REF!,MATCH("xAG",#REF!,0),0),0)</f>
        <v>0</v>
      </c>
      <c r="U702" s="22">
        <f>IFERROR(VLOOKUP(D702,#REF!,MATCH("xAG",#REF!,0),0),0)</f>
        <v>0</v>
      </c>
      <c r="V702" s="92">
        <f>IFERROR(VLOOKUP($E702,OLD!$Q$1:$DZ$1000,MATCH("expected_assists",OLD!$Q$1:$DZ$1,0),0),0)</f>
        <v>0</v>
      </c>
      <c r="W702" s="93">
        <f>IFERROR(VLOOKUP($E702,OLD!$Q$1:$DZ$1000,MATCH("total_points",OLD!$Q$1:$DZ$1,0),0),0)</f>
        <v>2</v>
      </c>
      <c r="X702" s="27">
        <f>IFERROR(VLOOKUP(E702,OLD!$Q$1:$BZ$1000,MATCH("defensive_contribution",OLD!$Q$1:$BZ$1,0),0),"")</f>
        <v>3</v>
      </c>
      <c r="Z702" s="26" t="str">
        <f>API!O702&amp;" "&amp;API!Y702</f>
        <v xml:space="preserve"> </v>
      </c>
      <c r="AA702" s="26">
        <f>API!AF702</f>
        <v>0</v>
      </c>
    </row>
    <row r="703" spans="1:27">
      <c r="A703" s="22" t="str">
        <f>IF([1]FINAL!A703=0,"",[1]FINAL!A703)</f>
        <v/>
      </c>
      <c r="B703" s="22" t="str">
        <f>IF([1]FINAL!C703=0,"",[1]FINAL!C703)</f>
        <v/>
      </c>
      <c r="C703" s="22" t="str">
        <f>IF([1]FINAL!E703=0,"",[1]FINAL!E703)</f>
        <v/>
      </c>
      <c r="D703" s="22" t="str">
        <f>IF([1]FINAL!G703=0,"",[1]FINAL!G703)</f>
        <v/>
      </c>
      <c r="E703" s="85">
        <f>[1]FINAL!$AO703</f>
        <v>0</v>
      </c>
      <c r="F703" s="26" t="str">
        <f>[1]FINAL!$V703</f>
        <v>A</v>
      </c>
      <c r="G703" s="27" t="str">
        <f>IFERROR(VLOOKUP($F703,Table2!$B$1:$C$21,MATCH("MP",Table2!$B$1:$C$1,0),0),"")</f>
        <v/>
      </c>
      <c r="H703" s="23">
        <f>IFERROR(VLOOKUP(A703,PlayingTime!$B$1:$T$1001,MATCH("Min",PlayingTime!$B$2:$T$2,0),0),0)</f>
        <v>0</v>
      </c>
      <c r="I703" s="23">
        <f>IFERROR(VLOOKUP(B703,PlayingTime!$B$1:$T$1001,MATCH("Min",PlayingTime!$B$2:$T$2,0),0),0)</f>
        <v>0</v>
      </c>
      <c r="J703" s="23">
        <f>IFERROR(VLOOKUP(C703,PlayingTime!$B$1:$T$1001,MATCH("Min",PlayingTime!$B$2:$T$2,0),0),0)</f>
        <v>0</v>
      </c>
      <c r="K703" s="23">
        <f>IFERROR(VLOOKUP(D703,PlayingTime!$B$1:$T$1001,MATCH("Min",PlayingTime!$B$2:$T$2,0),0),0)</f>
        <v>0</v>
      </c>
      <c r="L703" s="93">
        <f>IFERROR(VLOOKUP($E703,OLD!$Q$1:$DZ$1000,MATCH("minutes",OLD!$Q$1:$DZ$1,0),0),0)</f>
        <v>8</v>
      </c>
      <c r="M703" s="22">
        <f>IFERROR(VLOOKUP(A703,#REF!,MATCH("xG",#REF!,0),0),0)</f>
        <v>0</v>
      </c>
      <c r="N703" s="22">
        <f>IFERROR(VLOOKUP(B703,#REF!,MATCH("xG",#REF!,0),0),0)</f>
        <v>0</v>
      </c>
      <c r="O703" s="22">
        <f>IFERROR(VLOOKUP(C703,#REF!,MATCH("xG",#REF!,0),0),0)</f>
        <v>0</v>
      </c>
      <c r="P703" s="22">
        <f>IFERROR(VLOOKUP(D703,#REF!,MATCH("xG",#REF!,0),0),0)</f>
        <v>0</v>
      </c>
      <c r="Q703" s="92">
        <f>IFERROR(VLOOKUP($E703,OLD!$Q$1:$DZ$1000,MATCH("expected_goals",OLD!$Q$1:$DZ$1,0),0),0)</f>
        <v>0</v>
      </c>
      <c r="R703" s="22">
        <f>IFERROR(VLOOKUP(A703,#REF!,MATCH("xAG",#REF!,0),0),0)</f>
        <v>0</v>
      </c>
      <c r="S703" s="22">
        <f>IFERROR(VLOOKUP(B703,#REF!,MATCH("xAG",#REF!,0),0),0)</f>
        <v>0</v>
      </c>
      <c r="T703" s="22">
        <f>IFERROR(VLOOKUP(C703,#REF!,MATCH("xAG",#REF!,0),0),0)</f>
        <v>0</v>
      </c>
      <c r="U703" s="22">
        <f>IFERROR(VLOOKUP(D703,#REF!,MATCH("xAG",#REF!,0),0),0)</f>
        <v>0</v>
      </c>
      <c r="V703" s="92">
        <f>IFERROR(VLOOKUP($E703,OLD!$Q$1:$DZ$1000,MATCH("expected_assists",OLD!$Q$1:$DZ$1,0),0),0)</f>
        <v>0</v>
      </c>
      <c r="W703" s="93">
        <f>IFERROR(VLOOKUP($E703,OLD!$Q$1:$DZ$1000,MATCH("total_points",OLD!$Q$1:$DZ$1,0),0),0)</f>
        <v>2</v>
      </c>
      <c r="X703" s="27">
        <f>IFERROR(VLOOKUP(E703,OLD!$Q$1:$BZ$1000,MATCH("defensive_contribution",OLD!$Q$1:$BZ$1,0),0),"")</f>
        <v>3</v>
      </c>
      <c r="Z703" s="26" t="str">
        <f>API!O703&amp;" "&amp;API!Y703</f>
        <v xml:space="preserve"> </v>
      </c>
      <c r="AA703" s="26">
        <f>API!AF703</f>
        <v>0</v>
      </c>
    </row>
    <row r="704" spans="1:27">
      <c r="A704" s="22" t="str">
        <f>IF([1]FINAL!A704=0,"",[1]FINAL!A704)</f>
        <v/>
      </c>
      <c r="B704" s="22" t="str">
        <f>IF([1]FINAL!C704=0,"",[1]FINAL!C704)</f>
        <v/>
      </c>
      <c r="C704" s="22" t="str">
        <f>IF([1]FINAL!E704=0,"",[1]FINAL!E704)</f>
        <v/>
      </c>
      <c r="D704" s="22" t="str">
        <f>IF([1]FINAL!G704=0,"",[1]FINAL!G704)</f>
        <v/>
      </c>
      <c r="E704" s="85">
        <f>[1]FINAL!$AO704</f>
        <v>0</v>
      </c>
      <c r="F704" s="26" t="str">
        <f>[1]FINAL!$V704</f>
        <v>A</v>
      </c>
      <c r="G704" s="27" t="str">
        <f>IFERROR(VLOOKUP($F704,Table2!$B$1:$C$21,MATCH("MP",Table2!$B$1:$C$1,0),0),"")</f>
        <v/>
      </c>
      <c r="H704" s="23">
        <f>IFERROR(VLOOKUP(A704,PlayingTime!$B$1:$T$1001,MATCH("Min",PlayingTime!$B$2:$T$2,0),0),0)</f>
        <v>0</v>
      </c>
      <c r="I704" s="23">
        <f>IFERROR(VLOOKUP(B704,PlayingTime!$B$1:$T$1001,MATCH("Min",PlayingTime!$B$2:$T$2,0),0),0)</f>
        <v>0</v>
      </c>
      <c r="J704" s="23">
        <f>IFERROR(VLOOKUP(C704,PlayingTime!$B$1:$T$1001,MATCH("Min",PlayingTime!$B$2:$T$2,0),0),0)</f>
        <v>0</v>
      </c>
      <c r="K704" s="23">
        <f>IFERROR(VLOOKUP(D704,PlayingTime!$B$1:$T$1001,MATCH("Min",PlayingTime!$B$2:$T$2,0),0),0)</f>
        <v>0</v>
      </c>
      <c r="L704" s="93">
        <f>IFERROR(VLOOKUP($E704,OLD!$Q$1:$DZ$1000,MATCH("minutes",OLD!$Q$1:$DZ$1,0),0),0)</f>
        <v>8</v>
      </c>
      <c r="M704" s="22">
        <f>IFERROR(VLOOKUP(A704,#REF!,MATCH("xG",#REF!,0),0),0)</f>
        <v>0</v>
      </c>
      <c r="N704" s="22">
        <f>IFERROR(VLOOKUP(B704,#REF!,MATCH("xG",#REF!,0),0),0)</f>
        <v>0</v>
      </c>
      <c r="O704" s="22">
        <f>IFERROR(VLOOKUP(C704,#REF!,MATCH("xG",#REF!,0),0),0)</f>
        <v>0</v>
      </c>
      <c r="P704" s="22">
        <f>IFERROR(VLOOKUP(D704,#REF!,MATCH("xG",#REF!,0),0),0)</f>
        <v>0</v>
      </c>
      <c r="Q704" s="92">
        <f>IFERROR(VLOOKUP($E704,OLD!$Q$1:$DZ$1000,MATCH("expected_goals",OLD!$Q$1:$DZ$1,0),0),0)</f>
        <v>0</v>
      </c>
      <c r="R704" s="22">
        <f>IFERROR(VLOOKUP(A704,#REF!,MATCH("xAG",#REF!,0),0),0)</f>
        <v>0</v>
      </c>
      <c r="S704" s="22">
        <f>IFERROR(VLOOKUP(B704,#REF!,MATCH("xAG",#REF!,0),0),0)</f>
        <v>0</v>
      </c>
      <c r="T704" s="22">
        <f>IFERROR(VLOOKUP(C704,#REF!,MATCH("xAG",#REF!,0),0),0)</f>
        <v>0</v>
      </c>
      <c r="U704" s="22">
        <f>IFERROR(VLOOKUP(D704,#REF!,MATCH("xAG",#REF!,0),0),0)</f>
        <v>0</v>
      </c>
      <c r="V704" s="92">
        <f>IFERROR(VLOOKUP($E704,OLD!$Q$1:$DZ$1000,MATCH("expected_assists",OLD!$Q$1:$DZ$1,0),0),0)</f>
        <v>0</v>
      </c>
      <c r="W704" s="93">
        <f>IFERROR(VLOOKUP($E704,OLD!$Q$1:$DZ$1000,MATCH("total_points",OLD!$Q$1:$DZ$1,0),0),0)</f>
        <v>2</v>
      </c>
      <c r="X704" s="27">
        <f>IFERROR(VLOOKUP(E704,OLD!$Q$1:$BZ$1000,MATCH("defensive_contribution",OLD!$Q$1:$BZ$1,0),0),"")</f>
        <v>3</v>
      </c>
      <c r="Z704" s="26" t="str">
        <f>API!O704&amp;" "&amp;API!Y704</f>
        <v xml:space="preserve"> </v>
      </c>
      <c r="AA704" s="26">
        <f>API!AF704</f>
        <v>0</v>
      </c>
    </row>
    <row r="705" spans="1:27">
      <c r="A705" s="22" t="str">
        <f>IF([1]FINAL!A705=0,"",[1]FINAL!A705)</f>
        <v/>
      </c>
      <c r="B705" s="22" t="str">
        <f>IF([1]FINAL!C705=0,"",[1]FINAL!C705)</f>
        <v/>
      </c>
      <c r="C705" s="22" t="str">
        <f>IF([1]FINAL!E705=0,"",[1]FINAL!E705)</f>
        <v/>
      </c>
      <c r="D705" s="22" t="str">
        <f>IF([1]FINAL!G705=0,"",[1]FINAL!G705)</f>
        <v/>
      </c>
      <c r="E705" s="85">
        <f>[1]FINAL!$AO705</f>
        <v>0</v>
      </c>
      <c r="F705" s="26" t="str">
        <f>[1]FINAL!$V705</f>
        <v>A</v>
      </c>
      <c r="G705" s="27" t="str">
        <f>IFERROR(VLOOKUP($F705,Table2!$B$1:$C$21,MATCH("MP",Table2!$B$1:$C$1,0),0),"")</f>
        <v/>
      </c>
      <c r="H705" s="23">
        <f>IFERROR(VLOOKUP(A705,PlayingTime!$B$1:$T$1001,MATCH("Min",PlayingTime!$B$2:$T$2,0),0),0)</f>
        <v>0</v>
      </c>
      <c r="I705" s="23">
        <f>IFERROR(VLOOKUP(B705,PlayingTime!$B$1:$T$1001,MATCH("Min",PlayingTime!$B$2:$T$2,0),0),0)</f>
        <v>0</v>
      </c>
      <c r="J705" s="23">
        <f>IFERROR(VLOOKUP(C705,PlayingTime!$B$1:$T$1001,MATCH("Min",PlayingTime!$B$2:$T$2,0),0),0)</f>
        <v>0</v>
      </c>
      <c r="K705" s="23">
        <f>IFERROR(VLOOKUP(D705,PlayingTime!$B$1:$T$1001,MATCH("Min",PlayingTime!$B$2:$T$2,0),0),0)</f>
        <v>0</v>
      </c>
      <c r="L705" s="93">
        <f>IFERROR(VLOOKUP($E705,OLD!$Q$1:$DZ$1000,MATCH("minutes",OLD!$Q$1:$DZ$1,0),0),0)</f>
        <v>8</v>
      </c>
      <c r="M705" s="22">
        <f>IFERROR(VLOOKUP(A705,#REF!,MATCH("xG",#REF!,0),0),0)</f>
        <v>0</v>
      </c>
      <c r="N705" s="22">
        <f>IFERROR(VLOOKUP(B705,#REF!,MATCH("xG",#REF!,0),0),0)</f>
        <v>0</v>
      </c>
      <c r="O705" s="22">
        <f>IFERROR(VLOOKUP(C705,#REF!,MATCH("xG",#REF!,0),0),0)</f>
        <v>0</v>
      </c>
      <c r="P705" s="22">
        <f>IFERROR(VLOOKUP(D705,#REF!,MATCH("xG",#REF!,0),0),0)</f>
        <v>0</v>
      </c>
      <c r="Q705" s="92">
        <f>IFERROR(VLOOKUP($E705,OLD!$Q$1:$DZ$1000,MATCH("expected_goals",OLD!$Q$1:$DZ$1,0),0),0)</f>
        <v>0</v>
      </c>
      <c r="R705" s="22">
        <f>IFERROR(VLOOKUP(A705,#REF!,MATCH("xAG",#REF!,0),0),0)</f>
        <v>0</v>
      </c>
      <c r="S705" s="22">
        <f>IFERROR(VLOOKUP(B705,#REF!,MATCH("xAG",#REF!,0),0),0)</f>
        <v>0</v>
      </c>
      <c r="T705" s="22">
        <f>IFERROR(VLOOKUP(C705,#REF!,MATCH("xAG",#REF!,0),0),0)</f>
        <v>0</v>
      </c>
      <c r="U705" s="22">
        <f>IFERROR(VLOOKUP(D705,#REF!,MATCH("xAG",#REF!,0),0),0)</f>
        <v>0</v>
      </c>
      <c r="V705" s="92">
        <f>IFERROR(VLOOKUP($E705,OLD!$Q$1:$DZ$1000,MATCH("expected_assists",OLD!$Q$1:$DZ$1,0),0),0)</f>
        <v>0</v>
      </c>
      <c r="W705" s="93">
        <f>IFERROR(VLOOKUP($E705,OLD!$Q$1:$DZ$1000,MATCH("total_points",OLD!$Q$1:$DZ$1,0),0),0)</f>
        <v>2</v>
      </c>
      <c r="X705" s="27">
        <f>IFERROR(VLOOKUP(E705,OLD!$Q$1:$BZ$1000,MATCH("defensive_contribution",OLD!$Q$1:$BZ$1,0),0),"")</f>
        <v>3</v>
      </c>
      <c r="Z705" s="26" t="str">
        <f>API!O705&amp;" "&amp;API!Y705</f>
        <v xml:space="preserve"> </v>
      </c>
      <c r="AA705" s="26">
        <f>API!AF705</f>
        <v>0</v>
      </c>
    </row>
    <row r="706" spans="1:27">
      <c r="A706" s="22" t="str">
        <f>IF([1]FINAL!A706=0,"",[1]FINAL!A706)</f>
        <v/>
      </c>
      <c r="B706" s="22" t="str">
        <f>IF([1]FINAL!C706=0,"",[1]FINAL!C706)</f>
        <v/>
      </c>
      <c r="C706" s="22" t="str">
        <f>IF([1]FINAL!E706=0,"",[1]FINAL!E706)</f>
        <v/>
      </c>
      <c r="D706" s="22" t="str">
        <f>IF([1]FINAL!G706=0,"",[1]FINAL!G706)</f>
        <v/>
      </c>
      <c r="E706" s="85">
        <f>[1]FINAL!$AO706</f>
        <v>0</v>
      </c>
      <c r="F706" s="26" t="str">
        <f>[1]FINAL!$V706</f>
        <v>A</v>
      </c>
      <c r="G706" s="27" t="str">
        <f>IFERROR(VLOOKUP($F706,Table2!$B$1:$C$21,MATCH("MP",Table2!$B$1:$C$1,0),0),"")</f>
        <v/>
      </c>
      <c r="H706" s="23">
        <f>IFERROR(VLOOKUP(A706,PlayingTime!$B$1:$T$1001,MATCH("Min",PlayingTime!$B$2:$T$2,0),0),0)</f>
        <v>0</v>
      </c>
      <c r="I706" s="23">
        <f>IFERROR(VLOOKUP(B706,PlayingTime!$B$1:$T$1001,MATCH("Min",PlayingTime!$B$2:$T$2,0),0),0)</f>
        <v>0</v>
      </c>
      <c r="J706" s="23">
        <f>IFERROR(VLOOKUP(C706,PlayingTime!$B$1:$T$1001,MATCH("Min",PlayingTime!$B$2:$T$2,0),0),0)</f>
        <v>0</v>
      </c>
      <c r="K706" s="23">
        <f>IFERROR(VLOOKUP(D706,PlayingTime!$B$1:$T$1001,MATCH("Min",PlayingTime!$B$2:$T$2,0),0),0)</f>
        <v>0</v>
      </c>
      <c r="L706" s="93">
        <f>IFERROR(VLOOKUP($E706,OLD!$Q$1:$DZ$1000,MATCH("minutes",OLD!$Q$1:$DZ$1,0),0),0)</f>
        <v>8</v>
      </c>
      <c r="M706" s="22">
        <f>IFERROR(VLOOKUP(A706,#REF!,MATCH("xG",#REF!,0),0),0)</f>
        <v>0</v>
      </c>
      <c r="N706" s="22">
        <f>IFERROR(VLOOKUP(B706,#REF!,MATCH("xG",#REF!,0),0),0)</f>
        <v>0</v>
      </c>
      <c r="O706" s="22">
        <f>IFERROR(VLOOKUP(C706,#REF!,MATCH("xG",#REF!,0),0),0)</f>
        <v>0</v>
      </c>
      <c r="P706" s="22">
        <f>IFERROR(VLOOKUP(D706,#REF!,MATCH("xG",#REF!,0),0),0)</f>
        <v>0</v>
      </c>
      <c r="Q706" s="92">
        <f>IFERROR(VLOOKUP($E706,OLD!$Q$1:$DZ$1000,MATCH("expected_goals",OLD!$Q$1:$DZ$1,0),0),0)</f>
        <v>0</v>
      </c>
      <c r="R706" s="22">
        <f>IFERROR(VLOOKUP(A706,#REF!,MATCH("xAG",#REF!,0),0),0)</f>
        <v>0</v>
      </c>
      <c r="S706" s="22">
        <f>IFERROR(VLOOKUP(B706,#REF!,MATCH("xAG",#REF!,0),0),0)</f>
        <v>0</v>
      </c>
      <c r="T706" s="22">
        <f>IFERROR(VLOOKUP(C706,#REF!,MATCH("xAG",#REF!,0),0),0)</f>
        <v>0</v>
      </c>
      <c r="U706" s="22">
        <f>IFERROR(VLOOKUP(D706,#REF!,MATCH("xAG",#REF!,0),0),0)</f>
        <v>0</v>
      </c>
      <c r="V706" s="92">
        <f>IFERROR(VLOOKUP($E706,OLD!$Q$1:$DZ$1000,MATCH("expected_assists",OLD!$Q$1:$DZ$1,0),0),0)</f>
        <v>0</v>
      </c>
      <c r="W706" s="93">
        <f>IFERROR(VLOOKUP($E706,OLD!$Q$1:$DZ$1000,MATCH("total_points",OLD!$Q$1:$DZ$1,0),0),0)</f>
        <v>2</v>
      </c>
      <c r="X706" s="27">
        <f>IFERROR(VLOOKUP(E706,OLD!$Q$1:$BZ$1000,MATCH("defensive_contribution",OLD!$Q$1:$BZ$1,0),0),"")</f>
        <v>3</v>
      </c>
      <c r="Z706" s="26" t="str">
        <f>API!O706&amp;" "&amp;API!Y706</f>
        <v xml:space="preserve"> </v>
      </c>
      <c r="AA706" s="26">
        <f>API!AF706</f>
        <v>0</v>
      </c>
    </row>
    <row r="707" spans="1:27">
      <c r="A707" s="22" t="str">
        <f>IF([1]FINAL!A707=0,"",[1]FINAL!A707)</f>
        <v/>
      </c>
      <c r="B707" s="22" t="str">
        <f>IF([1]FINAL!C707=0,"",[1]FINAL!C707)</f>
        <v/>
      </c>
      <c r="C707" s="22" t="str">
        <f>IF([1]FINAL!E707=0,"",[1]FINAL!E707)</f>
        <v/>
      </c>
      <c r="D707" s="22" t="str">
        <f>IF([1]FINAL!G707=0,"",[1]FINAL!G707)</f>
        <v/>
      </c>
      <c r="E707" s="85">
        <f>[1]FINAL!$AO707</f>
        <v>0</v>
      </c>
      <c r="F707" s="26" t="str">
        <f>[1]FINAL!$V707</f>
        <v>A</v>
      </c>
      <c r="G707" s="27" t="str">
        <f>IFERROR(VLOOKUP($F707,Table2!$B$1:$C$21,MATCH("MP",Table2!$B$1:$C$1,0),0),"")</f>
        <v/>
      </c>
      <c r="H707" s="23">
        <f>IFERROR(VLOOKUP(A707,PlayingTime!$B$1:$T$1001,MATCH("Min",PlayingTime!$B$2:$T$2,0),0),0)</f>
        <v>0</v>
      </c>
      <c r="I707" s="23">
        <f>IFERROR(VLOOKUP(B707,PlayingTime!$B$1:$T$1001,MATCH("Min",PlayingTime!$B$2:$T$2,0),0),0)</f>
        <v>0</v>
      </c>
      <c r="J707" s="23">
        <f>IFERROR(VLOOKUP(C707,PlayingTime!$B$1:$T$1001,MATCH("Min",PlayingTime!$B$2:$T$2,0),0),0)</f>
        <v>0</v>
      </c>
      <c r="K707" s="23">
        <f>IFERROR(VLOOKUP(D707,PlayingTime!$B$1:$T$1001,MATCH("Min",PlayingTime!$B$2:$T$2,0),0),0)</f>
        <v>0</v>
      </c>
      <c r="L707" s="93">
        <f>IFERROR(VLOOKUP($E707,OLD!$Q$1:$DZ$1000,MATCH("minutes",OLD!$Q$1:$DZ$1,0),0),0)</f>
        <v>8</v>
      </c>
      <c r="M707" s="22">
        <f>IFERROR(VLOOKUP(A707,#REF!,MATCH("xG",#REF!,0),0),0)</f>
        <v>0</v>
      </c>
      <c r="N707" s="22">
        <f>IFERROR(VLOOKUP(B707,#REF!,MATCH("xG",#REF!,0),0),0)</f>
        <v>0</v>
      </c>
      <c r="O707" s="22">
        <f>IFERROR(VLOOKUP(C707,#REF!,MATCH("xG",#REF!,0),0),0)</f>
        <v>0</v>
      </c>
      <c r="P707" s="22">
        <f>IFERROR(VLOOKUP(D707,#REF!,MATCH("xG",#REF!,0),0),0)</f>
        <v>0</v>
      </c>
      <c r="Q707" s="92">
        <f>IFERROR(VLOOKUP($E707,OLD!$Q$1:$DZ$1000,MATCH("expected_goals",OLD!$Q$1:$DZ$1,0),0),0)</f>
        <v>0</v>
      </c>
      <c r="R707" s="22">
        <f>IFERROR(VLOOKUP(A707,#REF!,MATCH("xAG",#REF!,0),0),0)</f>
        <v>0</v>
      </c>
      <c r="S707" s="22">
        <f>IFERROR(VLOOKUP(B707,#REF!,MATCH("xAG",#REF!,0),0),0)</f>
        <v>0</v>
      </c>
      <c r="T707" s="22">
        <f>IFERROR(VLOOKUP(C707,#REF!,MATCH("xAG",#REF!,0),0),0)</f>
        <v>0</v>
      </c>
      <c r="U707" s="22">
        <f>IFERROR(VLOOKUP(D707,#REF!,MATCH("xAG",#REF!,0),0),0)</f>
        <v>0</v>
      </c>
      <c r="V707" s="92">
        <f>IFERROR(VLOOKUP($E707,OLD!$Q$1:$DZ$1000,MATCH("expected_assists",OLD!$Q$1:$DZ$1,0),0),0)</f>
        <v>0</v>
      </c>
      <c r="W707" s="93">
        <f>IFERROR(VLOOKUP($E707,OLD!$Q$1:$DZ$1000,MATCH("total_points",OLD!$Q$1:$DZ$1,0),0),0)</f>
        <v>2</v>
      </c>
      <c r="X707" s="27">
        <f>IFERROR(VLOOKUP(E707,OLD!$Q$1:$BZ$1000,MATCH("defensive_contribution",OLD!$Q$1:$BZ$1,0),0),"")</f>
        <v>3</v>
      </c>
      <c r="Z707" s="26" t="str">
        <f>API!O707&amp;" "&amp;API!Y707</f>
        <v xml:space="preserve"> </v>
      </c>
      <c r="AA707" s="26">
        <f>API!AF707</f>
        <v>0</v>
      </c>
    </row>
    <row r="708" spans="1:27">
      <c r="A708" s="22" t="str">
        <f>IF([1]FINAL!A708=0,"",[1]FINAL!A708)</f>
        <v/>
      </c>
      <c r="B708" s="22" t="str">
        <f>IF([1]FINAL!C708=0,"",[1]FINAL!C708)</f>
        <v/>
      </c>
      <c r="C708" s="22" t="str">
        <f>IF([1]FINAL!E708=0,"",[1]FINAL!E708)</f>
        <v/>
      </c>
      <c r="D708" s="22" t="str">
        <f>IF([1]FINAL!G708=0,"",[1]FINAL!G708)</f>
        <v/>
      </c>
      <c r="E708" s="85">
        <f>[1]FINAL!$AO708</f>
        <v>0</v>
      </c>
      <c r="F708" s="26" t="str">
        <f>[1]FINAL!$V708</f>
        <v>A</v>
      </c>
      <c r="G708" s="27" t="str">
        <f>IFERROR(VLOOKUP($F708,Table2!$B$1:$C$21,MATCH("MP",Table2!$B$1:$C$1,0),0),"")</f>
        <v/>
      </c>
      <c r="H708" s="23">
        <f>IFERROR(VLOOKUP(A708,PlayingTime!$B$1:$T$1001,MATCH("Min",PlayingTime!$B$2:$T$2,0),0),0)</f>
        <v>0</v>
      </c>
      <c r="I708" s="23">
        <f>IFERROR(VLOOKUP(B708,PlayingTime!$B$1:$T$1001,MATCH("Min",PlayingTime!$B$2:$T$2,0),0),0)</f>
        <v>0</v>
      </c>
      <c r="J708" s="23">
        <f>IFERROR(VLOOKUP(C708,PlayingTime!$B$1:$T$1001,MATCH("Min",PlayingTime!$B$2:$T$2,0),0),0)</f>
        <v>0</v>
      </c>
      <c r="K708" s="23">
        <f>IFERROR(VLOOKUP(D708,PlayingTime!$B$1:$T$1001,MATCH("Min",PlayingTime!$B$2:$T$2,0),0),0)</f>
        <v>0</v>
      </c>
      <c r="L708" s="93">
        <f>IFERROR(VLOOKUP($E708,OLD!$Q$1:$DZ$1000,MATCH("minutes",OLD!$Q$1:$DZ$1,0),0),0)</f>
        <v>8</v>
      </c>
      <c r="M708" s="22">
        <f>IFERROR(VLOOKUP(A708,#REF!,MATCH("xG",#REF!,0),0),0)</f>
        <v>0</v>
      </c>
      <c r="N708" s="22">
        <f>IFERROR(VLOOKUP(B708,#REF!,MATCH("xG",#REF!,0),0),0)</f>
        <v>0</v>
      </c>
      <c r="O708" s="22">
        <f>IFERROR(VLOOKUP(C708,#REF!,MATCH("xG",#REF!,0),0),0)</f>
        <v>0</v>
      </c>
      <c r="P708" s="22">
        <f>IFERROR(VLOOKUP(D708,#REF!,MATCH("xG",#REF!,0),0),0)</f>
        <v>0</v>
      </c>
      <c r="Q708" s="92">
        <f>IFERROR(VLOOKUP($E708,OLD!$Q$1:$DZ$1000,MATCH("expected_goals",OLD!$Q$1:$DZ$1,0),0),0)</f>
        <v>0</v>
      </c>
      <c r="R708" s="22">
        <f>IFERROR(VLOOKUP(A708,#REF!,MATCH("xAG",#REF!,0),0),0)</f>
        <v>0</v>
      </c>
      <c r="S708" s="22">
        <f>IFERROR(VLOOKUP(B708,#REF!,MATCH("xAG",#REF!,0),0),0)</f>
        <v>0</v>
      </c>
      <c r="T708" s="22">
        <f>IFERROR(VLOOKUP(C708,#REF!,MATCH("xAG",#REF!,0),0),0)</f>
        <v>0</v>
      </c>
      <c r="U708" s="22">
        <f>IFERROR(VLOOKUP(D708,#REF!,MATCH("xAG",#REF!,0),0),0)</f>
        <v>0</v>
      </c>
      <c r="V708" s="92">
        <f>IFERROR(VLOOKUP($E708,OLD!$Q$1:$DZ$1000,MATCH("expected_assists",OLD!$Q$1:$DZ$1,0),0),0)</f>
        <v>0</v>
      </c>
      <c r="W708" s="93">
        <f>IFERROR(VLOOKUP($E708,OLD!$Q$1:$DZ$1000,MATCH("total_points",OLD!$Q$1:$DZ$1,0),0),0)</f>
        <v>2</v>
      </c>
      <c r="X708" s="27">
        <f>IFERROR(VLOOKUP(E708,OLD!$Q$1:$BZ$1000,MATCH("defensive_contribution",OLD!$Q$1:$BZ$1,0),0),"")</f>
        <v>3</v>
      </c>
      <c r="Z708" s="26" t="str">
        <f>API!O708&amp;" "&amp;API!Y708</f>
        <v xml:space="preserve"> </v>
      </c>
      <c r="AA708" s="26">
        <f>API!AF708</f>
        <v>0</v>
      </c>
    </row>
    <row r="709" spans="1:27">
      <c r="A709" s="22" t="str">
        <f>IF([1]FINAL!A709=0,"",[1]FINAL!A709)</f>
        <v/>
      </c>
      <c r="B709" s="22" t="str">
        <f>IF([1]FINAL!C709=0,"",[1]FINAL!C709)</f>
        <v/>
      </c>
      <c r="C709" s="22" t="str">
        <f>IF([1]FINAL!E709=0,"",[1]FINAL!E709)</f>
        <v/>
      </c>
      <c r="D709" s="22" t="str">
        <f>IF([1]FINAL!G709=0,"",[1]FINAL!G709)</f>
        <v/>
      </c>
      <c r="E709" s="85">
        <f>[1]FINAL!$AO709</f>
        <v>0</v>
      </c>
      <c r="F709" s="26" t="str">
        <f>[1]FINAL!$V709</f>
        <v>A</v>
      </c>
      <c r="G709" s="27" t="str">
        <f>IFERROR(VLOOKUP($F709,Table2!$B$1:$C$21,MATCH("MP",Table2!$B$1:$C$1,0),0),"")</f>
        <v/>
      </c>
      <c r="H709" s="23">
        <f>IFERROR(VLOOKUP(A709,PlayingTime!$B$1:$T$1001,MATCH("Min",PlayingTime!$B$2:$T$2,0),0),0)</f>
        <v>0</v>
      </c>
      <c r="I709" s="23">
        <f>IFERROR(VLOOKUP(B709,PlayingTime!$B$1:$T$1001,MATCH("Min",PlayingTime!$B$2:$T$2,0),0),0)</f>
        <v>0</v>
      </c>
      <c r="J709" s="23">
        <f>IFERROR(VLOOKUP(C709,PlayingTime!$B$1:$T$1001,MATCH("Min",PlayingTime!$B$2:$T$2,0),0),0)</f>
        <v>0</v>
      </c>
      <c r="K709" s="23">
        <f>IFERROR(VLOOKUP(D709,PlayingTime!$B$1:$T$1001,MATCH("Min",PlayingTime!$B$2:$T$2,0),0),0)</f>
        <v>0</v>
      </c>
      <c r="L709" s="93">
        <f>IFERROR(VLOOKUP($E709,OLD!$Q$1:$DZ$1000,MATCH("minutes",OLD!$Q$1:$DZ$1,0),0),0)</f>
        <v>8</v>
      </c>
      <c r="M709" s="22">
        <f>IFERROR(VLOOKUP(A709,#REF!,MATCH("xG",#REF!,0),0),0)</f>
        <v>0</v>
      </c>
      <c r="N709" s="22">
        <f>IFERROR(VLOOKUP(B709,#REF!,MATCH("xG",#REF!,0),0),0)</f>
        <v>0</v>
      </c>
      <c r="O709" s="22">
        <f>IFERROR(VLOOKUP(C709,#REF!,MATCH("xG",#REF!,0),0),0)</f>
        <v>0</v>
      </c>
      <c r="P709" s="22">
        <f>IFERROR(VLOOKUP(D709,#REF!,MATCH("xG",#REF!,0),0),0)</f>
        <v>0</v>
      </c>
      <c r="Q709" s="92">
        <f>IFERROR(VLOOKUP($E709,OLD!$Q$1:$DZ$1000,MATCH("expected_goals",OLD!$Q$1:$DZ$1,0),0),0)</f>
        <v>0</v>
      </c>
      <c r="R709" s="22">
        <f>IFERROR(VLOOKUP(A709,#REF!,MATCH("xAG",#REF!,0),0),0)</f>
        <v>0</v>
      </c>
      <c r="S709" s="22">
        <f>IFERROR(VLOOKUP(B709,#REF!,MATCH("xAG",#REF!,0),0),0)</f>
        <v>0</v>
      </c>
      <c r="T709" s="22">
        <f>IFERROR(VLOOKUP(C709,#REF!,MATCH("xAG",#REF!,0),0),0)</f>
        <v>0</v>
      </c>
      <c r="U709" s="22">
        <f>IFERROR(VLOOKUP(D709,#REF!,MATCH("xAG",#REF!,0),0),0)</f>
        <v>0</v>
      </c>
      <c r="V709" s="92">
        <f>IFERROR(VLOOKUP($E709,OLD!$Q$1:$DZ$1000,MATCH("expected_assists",OLD!$Q$1:$DZ$1,0),0),0)</f>
        <v>0</v>
      </c>
      <c r="W709" s="93">
        <f>IFERROR(VLOOKUP($E709,OLD!$Q$1:$DZ$1000,MATCH("total_points",OLD!$Q$1:$DZ$1,0),0),0)</f>
        <v>2</v>
      </c>
      <c r="X709" s="27">
        <f>IFERROR(VLOOKUP(E709,OLD!$Q$1:$BZ$1000,MATCH("defensive_contribution",OLD!$Q$1:$BZ$1,0),0),"")</f>
        <v>3</v>
      </c>
      <c r="Z709" s="26" t="str">
        <f>API!O709&amp;" "&amp;API!Y709</f>
        <v xml:space="preserve"> </v>
      </c>
      <c r="AA709" s="26">
        <f>API!AF709</f>
        <v>0</v>
      </c>
    </row>
    <row r="710" spans="1:27">
      <c r="A710" s="22" t="str">
        <f>IF([1]FINAL!A710=0,"",[1]FINAL!A710)</f>
        <v/>
      </c>
      <c r="B710" s="22" t="str">
        <f>IF([1]FINAL!C710=0,"",[1]FINAL!C710)</f>
        <v/>
      </c>
      <c r="C710" s="22" t="str">
        <f>IF([1]FINAL!E710=0,"",[1]FINAL!E710)</f>
        <v/>
      </c>
      <c r="D710" s="22" t="str">
        <f>IF([1]FINAL!G710=0,"",[1]FINAL!G710)</f>
        <v/>
      </c>
      <c r="E710" s="85">
        <f>[1]FINAL!$AO710</f>
        <v>0</v>
      </c>
      <c r="F710" s="26" t="str">
        <f>[1]FINAL!$V710</f>
        <v>A</v>
      </c>
      <c r="G710" s="27" t="str">
        <f>IFERROR(VLOOKUP($F710,Table2!$B$1:$C$21,MATCH("MP",Table2!$B$1:$C$1,0),0),"")</f>
        <v/>
      </c>
      <c r="H710" s="23">
        <f>IFERROR(VLOOKUP(A710,PlayingTime!$B$1:$T$1001,MATCH("Min",PlayingTime!$B$2:$T$2,0),0),0)</f>
        <v>0</v>
      </c>
      <c r="I710" s="23">
        <f>IFERROR(VLOOKUP(B710,PlayingTime!$B$1:$T$1001,MATCH("Min",PlayingTime!$B$2:$T$2,0),0),0)</f>
        <v>0</v>
      </c>
      <c r="J710" s="23">
        <f>IFERROR(VLOOKUP(C710,PlayingTime!$B$1:$T$1001,MATCH("Min",PlayingTime!$B$2:$T$2,0),0),0)</f>
        <v>0</v>
      </c>
      <c r="K710" s="23">
        <f>IFERROR(VLOOKUP(D710,PlayingTime!$B$1:$T$1001,MATCH("Min",PlayingTime!$B$2:$T$2,0),0),0)</f>
        <v>0</v>
      </c>
      <c r="L710" s="93">
        <f>IFERROR(VLOOKUP($E710,OLD!$Q$1:$DZ$1000,MATCH("minutes",OLD!$Q$1:$DZ$1,0),0),0)</f>
        <v>8</v>
      </c>
      <c r="M710" s="22">
        <f>IFERROR(VLOOKUP(A710,#REF!,MATCH("xG",#REF!,0),0),0)</f>
        <v>0</v>
      </c>
      <c r="N710" s="22">
        <f>IFERROR(VLOOKUP(B710,#REF!,MATCH("xG",#REF!,0),0),0)</f>
        <v>0</v>
      </c>
      <c r="O710" s="22">
        <f>IFERROR(VLOOKUP(C710,#REF!,MATCH("xG",#REF!,0),0),0)</f>
        <v>0</v>
      </c>
      <c r="P710" s="22">
        <f>IFERROR(VLOOKUP(D710,#REF!,MATCH("xG",#REF!,0),0),0)</f>
        <v>0</v>
      </c>
      <c r="Q710" s="92">
        <f>IFERROR(VLOOKUP($E710,OLD!$Q$1:$DZ$1000,MATCH("expected_goals",OLD!$Q$1:$DZ$1,0),0),0)</f>
        <v>0</v>
      </c>
      <c r="R710" s="22">
        <f>IFERROR(VLOOKUP(A710,#REF!,MATCH("xAG",#REF!,0),0),0)</f>
        <v>0</v>
      </c>
      <c r="S710" s="22">
        <f>IFERROR(VLOOKUP(B710,#REF!,MATCH("xAG",#REF!,0),0),0)</f>
        <v>0</v>
      </c>
      <c r="T710" s="22">
        <f>IFERROR(VLOOKUP(C710,#REF!,MATCH("xAG",#REF!,0),0),0)</f>
        <v>0</v>
      </c>
      <c r="U710" s="22">
        <f>IFERROR(VLOOKUP(D710,#REF!,MATCH("xAG",#REF!,0),0),0)</f>
        <v>0</v>
      </c>
      <c r="V710" s="92">
        <f>IFERROR(VLOOKUP($E710,OLD!$Q$1:$DZ$1000,MATCH("expected_assists",OLD!$Q$1:$DZ$1,0),0),0)</f>
        <v>0</v>
      </c>
      <c r="W710" s="93">
        <f>IFERROR(VLOOKUP($E710,OLD!$Q$1:$DZ$1000,MATCH("total_points",OLD!$Q$1:$DZ$1,0),0),0)</f>
        <v>2</v>
      </c>
      <c r="X710" s="27">
        <f>IFERROR(VLOOKUP(E710,OLD!$Q$1:$BZ$1000,MATCH("defensive_contribution",OLD!$Q$1:$BZ$1,0),0),"")</f>
        <v>3</v>
      </c>
      <c r="Z710" s="26" t="str">
        <f>API!O710&amp;" "&amp;API!Y710</f>
        <v xml:space="preserve"> </v>
      </c>
      <c r="AA710" s="26">
        <f>API!AF710</f>
        <v>0</v>
      </c>
    </row>
    <row r="711" spans="1:27">
      <c r="A711" s="22" t="str">
        <f>IF([1]FINAL!A711=0,"",[1]FINAL!A711)</f>
        <v/>
      </c>
      <c r="B711" s="22" t="str">
        <f>IF([1]FINAL!C711=0,"",[1]FINAL!C711)</f>
        <v/>
      </c>
      <c r="C711" s="22" t="str">
        <f>IF([1]FINAL!E711=0,"",[1]FINAL!E711)</f>
        <v/>
      </c>
      <c r="D711" s="22" t="str">
        <f>IF([1]FINAL!G711=0,"",[1]FINAL!G711)</f>
        <v/>
      </c>
      <c r="E711" s="85">
        <f>[1]FINAL!$AO711</f>
        <v>0</v>
      </c>
      <c r="F711" s="26" t="str">
        <f>[1]FINAL!$V711</f>
        <v>A</v>
      </c>
      <c r="G711" s="27" t="str">
        <f>IFERROR(VLOOKUP($F711,Table2!$B$1:$C$21,MATCH("MP",Table2!$B$1:$C$1,0),0),"")</f>
        <v/>
      </c>
      <c r="H711" s="23">
        <f>IFERROR(VLOOKUP(A711,PlayingTime!$B$1:$T$1001,MATCH("Min",PlayingTime!$B$2:$T$2,0),0),0)</f>
        <v>0</v>
      </c>
      <c r="I711" s="23">
        <f>IFERROR(VLOOKUP(B711,PlayingTime!$B$1:$T$1001,MATCH("Min",PlayingTime!$B$2:$T$2,0),0),0)</f>
        <v>0</v>
      </c>
      <c r="J711" s="23">
        <f>IFERROR(VLOOKUP(C711,PlayingTime!$B$1:$T$1001,MATCH("Min",PlayingTime!$B$2:$T$2,0),0),0)</f>
        <v>0</v>
      </c>
      <c r="K711" s="23">
        <f>IFERROR(VLOOKUP(D711,PlayingTime!$B$1:$T$1001,MATCH("Min",PlayingTime!$B$2:$T$2,0),0),0)</f>
        <v>0</v>
      </c>
      <c r="L711" s="93">
        <f>IFERROR(VLOOKUP($E711,OLD!$Q$1:$DZ$1000,MATCH("minutes",OLD!$Q$1:$DZ$1,0),0),0)</f>
        <v>8</v>
      </c>
      <c r="M711" s="22">
        <f>IFERROR(VLOOKUP(A711,#REF!,MATCH("xG",#REF!,0),0),0)</f>
        <v>0</v>
      </c>
      <c r="N711" s="22">
        <f>IFERROR(VLOOKUP(B711,#REF!,MATCH("xG",#REF!,0),0),0)</f>
        <v>0</v>
      </c>
      <c r="O711" s="22">
        <f>IFERROR(VLOOKUP(C711,#REF!,MATCH("xG",#REF!,0),0),0)</f>
        <v>0</v>
      </c>
      <c r="P711" s="22">
        <f>IFERROR(VLOOKUP(D711,#REF!,MATCH("xG",#REF!,0),0),0)</f>
        <v>0</v>
      </c>
      <c r="Q711" s="92">
        <f>IFERROR(VLOOKUP($E711,OLD!$Q$1:$DZ$1000,MATCH("expected_goals",OLD!$Q$1:$DZ$1,0),0),0)</f>
        <v>0</v>
      </c>
      <c r="R711" s="22">
        <f>IFERROR(VLOOKUP(A711,#REF!,MATCH("xAG",#REF!,0),0),0)</f>
        <v>0</v>
      </c>
      <c r="S711" s="22">
        <f>IFERROR(VLOOKUP(B711,#REF!,MATCH("xAG",#REF!,0),0),0)</f>
        <v>0</v>
      </c>
      <c r="T711" s="22">
        <f>IFERROR(VLOOKUP(C711,#REF!,MATCH("xAG",#REF!,0),0),0)</f>
        <v>0</v>
      </c>
      <c r="U711" s="22">
        <f>IFERROR(VLOOKUP(D711,#REF!,MATCH("xAG",#REF!,0),0),0)</f>
        <v>0</v>
      </c>
      <c r="V711" s="92">
        <f>IFERROR(VLOOKUP($E711,OLD!$Q$1:$DZ$1000,MATCH("expected_assists",OLD!$Q$1:$DZ$1,0),0),0)</f>
        <v>0</v>
      </c>
      <c r="W711" s="93">
        <f>IFERROR(VLOOKUP($E711,OLD!$Q$1:$DZ$1000,MATCH("total_points",OLD!$Q$1:$DZ$1,0),0),0)</f>
        <v>2</v>
      </c>
      <c r="X711" s="27">
        <f>IFERROR(VLOOKUP(E711,OLD!$Q$1:$BZ$1000,MATCH("defensive_contribution",OLD!$Q$1:$BZ$1,0),0),"")</f>
        <v>3</v>
      </c>
      <c r="Z711" s="26" t="str">
        <f>API!O711&amp;" "&amp;API!Y711</f>
        <v xml:space="preserve"> </v>
      </c>
      <c r="AA711" s="26">
        <f>API!AF711</f>
        <v>0</v>
      </c>
    </row>
    <row r="712" spans="1:27">
      <c r="A712" s="22" t="str">
        <f>IF([1]FINAL!A712=0,"",[1]FINAL!A712)</f>
        <v/>
      </c>
      <c r="B712" s="22" t="str">
        <f>IF([1]FINAL!C712=0,"",[1]FINAL!C712)</f>
        <v/>
      </c>
      <c r="C712" s="22" t="str">
        <f>IF([1]FINAL!E712=0,"",[1]FINAL!E712)</f>
        <v/>
      </c>
      <c r="D712" s="22" t="str">
        <f>IF([1]FINAL!G712=0,"",[1]FINAL!G712)</f>
        <v/>
      </c>
      <c r="E712" s="85">
        <f>[1]FINAL!$AO712</f>
        <v>0</v>
      </c>
      <c r="F712" s="26" t="str">
        <f>[1]FINAL!$V712</f>
        <v>A</v>
      </c>
      <c r="G712" s="27" t="str">
        <f>IFERROR(VLOOKUP($F712,Table2!$B$1:$C$21,MATCH("MP",Table2!$B$1:$C$1,0),0),"")</f>
        <v/>
      </c>
      <c r="H712" s="23">
        <f>IFERROR(VLOOKUP(A712,PlayingTime!$B$1:$T$1001,MATCH("Min",PlayingTime!$B$2:$T$2,0),0),0)</f>
        <v>0</v>
      </c>
      <c r="I712" s="23">
        <f>IFERROR(VLOOKUP(B712,PlayingTime!$B$1:$T$1001,MATCH("Min",PlayingTime!$B$2:$T$2,0),0),0)</f>
        <v>0</v>
      </c>
      <c r="J712" s="23">
        <f>IFERROR(VLOOKUP(C712,PlayingTime!$B$1:$T$1001,MATCH("Min",PlayingTime!$B$2:$T$2,0),0),0)</f>
        <v>0</v>
      </c>
      <c r="K712" s="23">
        <f>IFERROR(VLOOKUP(D712,PlayingTime!$B$1:$T$1001,MATCH("Min",PlayingTime!$B$2:$T$2,0),0),0)</f>
        <v>0</v>
      </c>
      <c r="L712" s="93">
        <f>IFERROR(VLOOKUP($E712,OLD!$Q$1:$DZ$1000,MATCH("minutes",OLD!$Q$1:$DZ$1,0),0),0)</f>
        <v>8</v>
      </c>
      <c r="M712" s="22">
        <f>IFERROR(VLOOKUP(A712,#REF!,MATCH("xG",#REF!,0),0),0)</f>
        <v>0</v>
      </c>
      <c r="N712" s="22">
        <f>IFERROR(VLOOKUP(B712,#REF!,MATCH("xG",#REF!,0),0),0)</f>
        <v>0</v>
      </c>
      <c r="O712" s="22">
        <f>IFERROR(VLOOKUP(C712,#REF!,MATCH("xG",#REF!,0),0),0)</f>
        <v>0</v>
      </c>
      <c r="P712" s="22">
        <f>IFERROR(VLOOKUP(D712,#REF!,MATCH("xG",#REF!,0),0),0)</f>
        <v>0</v>
      </c>
      <c r="Q712" s="92">
        <f>IFERROR(VLOOKUP($E712,OLD!$Q$1:$DZ$1000,MATCH("expected_goals",OLD!$Q$1:$DZ$1,0),0),0)</f>
        <v>0</v>
      </c>
      <c r="R712" s="22">
        <f>IFERROR(VLOOKUP(A712,#REF!,MATCH("xAG",#REF!,0),0),0)</f>
        <v>0</v>
      </c>
      <c r="S712" s="22">
        <f>IFERROR(VLOOKUP(B712,#REF!,MATCH("xAG",#REF!,0),0),0)</f>
        <v>0</v>
      </c>
      <c r="T712" s="22">
        <f>IFERROR(VLOOKUP(C712,#REF!,MATCH("xAG",#REF!,0),0),0)</f>
        <v>0</v>
      </c>
      <c r="U712" s="22">
        <f>IFERROR(VLOOKUP(D712,#REF!,MATCH("xAG",#REF!,0),0),0)</f>
        <v>0</v>
      </c>
      <c r="V712" s="92">
        <f>IFERROR(VLOOKUP($E712,OLD!$Q$1:$DZ$1000,MATCH("expected_assists",OLD!$Q$1:$DZ$1,0),0),0)</f>
        <v>0</v>
      </c>
      <c r="W712" s="93">
        <f>IFERROR(VLOOKUP($E712,OLD!$Q$1:$DZ$1000,MATCH("total_points",OLD!$Q$1:$DZ$1,0),0),0)</f>
        <v>2</v>
      </c>
      <c r="X712" s="27">
        <f>IFERROR(VLOOKUP(E712,OLD!$Q$1:$BZ$1000,MATCH("defensive_contribution",OLD!$Q$1:$BZ$1,0),0),"")</f>
        <v>3</v>
      </c>
      <c r="Z712" s="26" t="str">
        <f>API!O712&amp;" "&amp;API!Y712</f>
        <v xml:space="preserve"> </v>
      </c>
      <c r="AA712" s="26">
        <f>API!AF712</f>
        <v>0</v>
      </c>
    </row>
    <row r="713" spans="1:27">
      <c r="A713" s="22" t="str">
        <f>IF([1]FINAL!A713=0,"",[1]FINAL!A713)</f>
        <v/>
      </c>
      <c r="B713" s="22" t="str">
        <f>IF([1]FINAL!C713=0,"",[1]FINAL!C713)</f>
        <v/>
      </c>
      <c r="C713" s="22" t="str">
        <f>IF([1]FINAL!E713=0,"",[1]FINAL!E713)</f>
        <v/>
      </c>
      <c r="D713" s="22" t="str">
        <f>IF([1]FINAL!G713=0,"",[1]FINAL!G713)</f>
        <v/>
      </c>
      <c r="E713" s="85">
        <f>[1]FINAL!$AO713</f>
        <v>0</v>
      </c>
      <c r="F713" s="26" t="str">
        <f>[1]FINAL!$V713</f>
        <v>A</v>
      </c>
      <c r="G713" s="27" t="str">
        <f>IFERROR(VLOOKUP($F713,Table2!$B$1:$C$21,MATCH("MP",Table2!$B$1:$C$1,0),0),"")</f>
        <v/>
      </c>
      <c r="H713" s="23">
        <f>IFERROR(VLOOKUP(A713,PlayingTime!$B$1:$T$1001,MATCH("Min",PlayingTime!$B$2:$T$2,0),0),0)</f>
        <v>0</v>
      </c>
      <c r="I713" s="23">
        <f>IFERROR(VLOOKUP(B713,PlayingTime!$B$1:$T$1001,MATCH("Min",PlayingTime!$B$2:$T$2,0),0),0)</f>
        <v>0</v>
      </c>
      <c r="J713" s="23">
        <f>IFERROR(VLOOKUP(C713,PlayingTime!$B$1:$T$1001,MATCH("Min",PlayingTime!$B$2:$T$2,0),0),0)</f>
        <v>0</v>
      </c>
      <c r="K713" s="23">
        <f>IFERROR(VLOOKUP(D713,PlayingTime!$B$1:$T$1001,MATCH("Min",PlayingTime!$B$2:$T$2,0),0),0)</f>
        <v>0</v>
      </c>
      <c r="L713" s="93">
        <f>IFERROR(VLOOKUP($E713,OLD!$Q$1:$DZ$1000,MATCH("minutes",OLD!$Q$1:$DZ$1,0),0),0)</f>
        <v>8</v>
      </c>
      <c r="M713" s="22">
        <f>IFERROR(VLOOKUP(A713,#REF!,MATCH("xG",#REF!,0),0),0)</f>
        <v>0</v>
      </c>
      <c r="N713" s="22">
        <f>IFERROR(VLOOKUP(B713,#REF!,MATCH("xG",#REF!,0),0),0)</f>
        <v>0</v>
      </c>
      <c r="O713" s="22">
        <f>IFERROR(VLOOKUP(C713,#REF!,MATCH("xG",#REF!,0),0),0)</f>
        <v>0</v>
      </c>
      <c r="P713" s="22">
        <f>IFERROR(VLOOKUP(D713,#REF!,MATCH("xG",#REF!,0),0),0)</f>
        <v>0</v>
      </c>
      <c r="Q713" s="92">
        <f>IFERROR(VLOOKUP($E713,OLD!$Q$1:$DZ$1000,MATCH("expected_goals",OLD!$Q$1:$DZ$1,0),0),0)</f>
        <v>0</v>
      </c>
      <c r="R713" s="22">
        <f>IFERROR(VLOOKUP(A713,#REF!,MATCH("xAG",#REF!,0),0),0)</f>
        <v>0</v>
      </c>
      <c r="S713" s="22">
        <f>IFERROR(VLOOKUP(B713,#REF!,MATCH("xAG",#REF!,0),0),0)</f>
        <v>0</v>
      </c>
      <c r="T713" s="22">
        <f>IFERROR(VLOOKUP(C713,#REF!,MATCH("xAG",#REF!,0),0),0)</f>
        <v>0</v>
      </c>
      <c r="U713" s="22">
        <f>IFERROR(VLOOKUP(D713,#REF!,MATCH("xAG",#REF!,0),0),0)</f>
        <v>0</v>
      </c>
      <c r="V713" s="92">
        <f>IFERROR(VLOOKUP($E713,OLD!$Q$1:$DZ$1000,MATCH("expected_assists",OLD!$Q$1:$DZ$1,0),0),0)</f>
        <v>0</v>
      </c>
      <c r="W713" s="93">
        <f>IFERROR(VLOOKUP($E713,OLD!$Q$1:$DZ$1000,MATCH("total_points",OLD!$Q$1:$DZ$1,0),0),0)</f>
        <v>2</v>
      </c>
      <c r="X713" s="27">
        <f>IFERROR(VLOOKUP(E713,OLD!$Q$1:$BZ$1000,MATCH("defensive_contribution",OLD!$Q$1:$BZ$1,0),0),"")</f>
        <v>3</v>
      </c>
      <c r="Z713" s="26" t="str">
        <f>API!O713&amp;" "&amp;API!Y713</f>
        <v xml:space="preserve"> </v>
      </c>
      <c r="AA713" s="26">
        <f>API!AF713</f>
        <v>0</v>
      </c>
    </row>
    <row r="714" spans="1:27">
      <c r="A714" s="22" t="str">
        <f>IF([1]FINAL!A714=0,"",[1]FINAL!A714)</f>
        <v/>
      </c>
      <c r="B714" s="22" t="str">
        <f>IF([1]FINAL!C714=0,"",[1]FINAL!C714)</f>
        <v/>
      </c>
      <c r="C714" s="22" t="str">
        <f>IF([1]FINAL!E714=0,"",[1]FINAL!E714)</f>
        <v/>
      </c>
      <c r="D714" s="22" t="str">
        <f>IF([1]FINAL!G714=0,"",[1]FINAL!G714)</f>
        <v/>
      </c>
      <c r="E714" s="85">
        <f>[1]FINAL!$AO714</f>
        <v>0</v>
      </c>
      <c r="F714" s="26" t="str">
        <f>[1]FINAL!$V714</f>
        <v>A</v>
      </c>
      <c r="G714" s="27" t="str">
        <f>IFERROR(VLOOKUP($F714,Table2!$B$1:$C$21,MATCH("MP",Table2!$B$1:$C$1,0),0),"")</f>
        <v/>
      </c>
      <c r="H714" s="23">
        <f>IFERROR(VLOOKUP(A714,PlayingTime!$B$1:$T$1001,MATCH("Min",PlayingTime!$B$2:$T$2,0),0),0)</f>
        <v>0</v>
      </c>
      <c r="I714" s="23">
        <f>IFERROR(VLOOKUP(B714,PlayingTime!$B$1:$T$1001,MATCH("Min",PlayingTime!$B$2:$T$2,0),0),0)</f>
        <v>0</v>
      </c>
      <c r="J714" s="23">
        <f>IFERROR(VLOOKUP(C714,PlayingTime!$B$1:$T$1001,MATCH("Min",PlayingTime!$B$2:$T$2,0),0),0)</f>
        <v>0</v>
      </c>
      <c r="K714" s="23">
        <f>IFERROR(VLOOKUP(D714,PlayingTime!$B$1:$T$1001,MATCH("Min",PlayingTime!$B$2:$T$2,0),0),0)</f>
        <v>0</v>
      </c>
      <c r="L714" s="93">
        <f>IFERROR(VLOOKUP($E714,OLD!$Q$1:$DZ$1000,MATCH("minutes",OLD!$Q$1:$DZ$1,0),0),0)</f>
        <v>8</v>
      </c>
      <c r="M714" s="22">
        <f>IFERROR(VLOOKUP(A714,#REF!,MATCH("xG",#REF!,0),0),0)</f>
        <v>0</v>
      </c>
      <c r="N714" s="22">
        <f>IFERROR(VLOOKUP(B714,#REF!,MATCH("xG",#REF!,0),0),0)</f>
        <v>0</v>
      </c>
      <c r="O714" s="22">
        <f>IFERROR(VLOOKUP(C714,#REF!,MATCH("xG",#REF!,0),0),0)</f>
        <v>0</v>
      </c>
      <c r="P714" s="22">
        <f>IFERROR(VLOOKUP(D714,#REF!,MATCH("xG",#REF!,0),0),0)</f>
        <v>0</v>
      </c>
      <c r="Q714" s="92">
        <f>IFERROR(VLOOKUP($E714,OLD!$Q$1:$DZ$1000,MATCH("expected_goals",OLD!$Q$1:$DZ$1,0),0),0)</f>
        <v>0</v>
      </c>
      <c r="R714" s="22">
        <f>IFERROR(VLOOKUP(A714,#REF!,MATCH("xAG",#REF!,0),0),0)</f>
        <v>0</v>
      </c>
      <c r="S714" s="22">
        <f>IFERROR(VLOOKUP(B714,#REF!,MATCH("xAG",#REF!,0),0),0)</f>
        <v>0</v>
      </c>
      <c r="T714" s="22">
        <f>IFERROR(VLOOKUP(C714,#REF!,MATCH("xAG",#REF!,0),0),0)</f>
        <v>0</v>
      </c>
      <c r="U714" s="22">
        <f>IFERROR(VLOOKUP(D714,#REF!,MATCH("xAG",#REF!,0),0),0)</f>
        <v>0</v>
      </c>
      <c r="V714" s="92">
        <f>IFERROR(VLOOKUP($E714,OLD!$Q$1:$DZ$1000,MATCH("expected_assists",OLD!$Q$1:$DZ$1,0),0),0)</f>
        <v>0</v>
      </c>
      <c r="W714" s="93">
        <f>IFERROR(VLOOKUP($E714,OLD!$Q$1:$DZ$1000,MATCH("total_points",OLD!$Q$1:$DZ$1,0),0),0)</f>
        <v>2</v>
      </c>
      <c r="X714" s="27">
        <f>IFERROR(VLOOKUP(E714,OLD!$Q$1:$BZ$1000,MATCH("defensive_contribution",OLD!$Q$1:$BZ$1,0),0),"")</f>
        <v>3</v>
      </c>
      <c r="Z714" s="26" t="str">
        <f>API!O714&amp;" "&amp;API!Y714</f>
        <v xml:space="preserve"> </v>
      </c>
      <c r="AA714" s="26">
        <f>API!AF714</f>
        <v>0</v>
      </c>
    </row>
    <row r="715" spans="1:27">
      <c r="A715" s="22" t="str">
        <f>IF([1]FINAL!A715=0,"",[1]FINAL!A715)</f>
        <v/>
      </c>
      <c r="B715" s="22" t="str">
        <f>IF([1]FINAL!C715=0,"",[1]FINAL!C715)</f>
        <v/>
      </c>
      <c r="C715" s="22" t="str">
        <f>IF([1]FINAL!E715=0,"",[1]FINAL!E715)</f>
        <v/>
      </c>
      <c r="D715" s="22" t="str">
        <f>IF([1]FINAL!G715=0,"",[1]FINAL!G715)</f>
        <v/>
      </c>
      <c r="E715" s="85">
        <f>[1]FINAL!$AO715</f>
        <v>0</v>
      </c>
      <c r="F715" s="26" t="str">
        <f>[1]FINAL!$V715</f>
        <v>A</v>
      </c>
      <c r="G715" s="27" t="str">
        <f>IFERROR(VLOOKUP($F715,Table2!$B$1:$C$21,MATCH("MP",Table2!$B$1:$C$1,0),0),"")</f>
        <v/>
      </c>
      <c r="H715" s="23">
        <f>IFERROR(VLOOKUP(A715,PlayingTime!$B$1:$T$1001,MATCH("Min",PlayingTime!$B$2:$T$2,0),0),0)</f>
        <v>0</v>
      </c>
      <c r="I715" s="23">
        <f>IFERROR(VLOOKUP(B715,PlayingTime!$B$1:$T$1001,MATCH("Min",PlayingTime!$B$2:$T$2,0),0),0)</f>
        <v>0</v>
      </c>
      <c r="J715" s="23">
        <f>IFERROR(VLOOKUP(C715,PlayingTime!$B$1:$T$1001,MATCH("Min",PlayingTime!$B$2:$T$2,0),0),0)</f>
        <v>0</v>
      </c>
      <c r="K715" s="23">
        <f>IFERROR(VLOOKUP(D715,PlayingTime!$B$1:$T$1001,MATCH("Min",PlayingTime!$B$2:$T$2,0),0),0)</f>
        <v>0</v>
      </c>
      <c r="L715" s="93">
        <f>IFERROR(VLOOKUP($E715,OLD!$Q$1:$DZ$1000,MATCH("minutes",OLD!$Q$1:$DZ$1,0),0),0)</f>
        <v>8</v>
      </c>
      <c r="M715" s="22">
        <f>IFERROR(VLOOKUP(A715,#REF!,MATCH("xG",#REF!,0),0),0)</f>
        <v>0</v>
      </c>
      <c r="N715" s="22">
        <f>IFERROR(VLOOKUP(B715,#REF!,MATCH("xG",#REF!,0),0),0)</f>
        <v>0</v>
      </c>
      <c r="O715" s="22">
        <f>IFERROR(VLOOKUP(C715,#REF!,MATCH("xG",#REF!,0),0),0)</f>
        <v>0</v>
      </c>
      <c r="P715" s="22">
        <f>IFERROR(VLOOKUP(D715,#REF!,MATCH("xG",#REF!,0),0),0)</f>
        <v>0</v>
      </c>
      <c r="Q715" s="92">
        <f>IFERROR(VLOOKUP($E715,OLD!$Q$1:$DZ$1000,MATCH("expected_goals",OLD!$Q$1:$DZ$1,0),0),0)</f>
        <v>0</v>
      </c>
      <c r="R715" s="22">
        <f>IFERROR(VLOOKUP(A715,#REF!,MATCH("xAG",#REF!,0),0),0)</f>
        <v>0</v>
      </c>
      <c r="S715" s="22">
        <f>IFERROR(VLOOKUP(B715,#REF!,MATCH("xAG",#REF!,0),0),0)</f>
        <v>0</v>
      </c>
      <c r="T715" s="22">
        <f>IFERROR(VLOOKUP(C715,#REF!,MATCH("xAG",#REF!,0),0),0)</f>
        <v>0</v>
      </c>
      <c r="U715" s="22">
        <f>IFERROR(VLOOKUP(D715,#REF!,MATCH("xAG",#REF!,0),0),0)</f>
        <v>0</v>
      </c>
      <c r="V715" s="92">
        <f>IFERROR(VLOOKUP($E715,OLD!$Q$1:$DZ$1000,MATCH("expected_assists",OLD!$Q$1:$DZ$1,0),0),0)</f>
        <v>0</v>
      </c>
      <c r="W715" s="93">
        <f>IFERROR(VLOOKUP($E715,OLD!$Q$1:$DZ$1000,MATCH("total_points",OLD!$Q$1:$DZ$1,0),0),0)</f>
        <v>2</v>
      </c>
      <c r="X715" s="27">
        <f>IFERROR(VLOOKUP(E715,OLD!$Q$1:$BZ$1000,MATCH("defensive_contribution",OLD!$Q$1:$BZ$1,0),0),"")</f>
        <v>3</v>
      </c>
      <c r="Z715" s="26" t="str">
        <f>API!O715&amp;" "&amp;API!Y715</f>
        <v xml:space="preserve"> </v>
      </c>
      <c r="AA715" s="26">
        <f>API!AF715</f>
        <v>0</v>
      </c>
    </row>
    <row r="716" spans="1:27">
      <c r="A716" s="22" t="str">
        <f>IF([1]FINAL!A716=0,"",[1]FINAL!A716)</f>
        <v/>
      </c>
      <c r="B716" s="22" t="str">
        <f>IF([1]FINAL!C716=0,"",[1]FINAL!C716)</f>
        <v/>
      </c>
      <c r="C716" s="22" t="str">
        <f>IF([1]FINAL!E716=0,"",[1]FINAL!E716)</f>
        <v/>
      </c>
      <c r="D716" s="22" t="str">
        <f>IF([1]FINAL!G716=0,"",[1]FINAL!G716)</f>
        <v/>
      </c>
      <c r="E716" s="85">
        <f>[1]FINAL!$AO716</f>
        <v>0</v>
      </c>
      <c r="F716" s="26" t="str">
        <f>[1]FINAL!$V716</f>
        <v>A</v>
      </c>
      <c r="G716" s="27" t="str">
        <f>IFERROR(VLOOKUP($F716,Table2!$B$1:$C$21,MATCH("MP",Table2!$B$1:$C$1,0),0),"")</f>
        <v/>
      </c>
      <c r="H716" s="23">
        <f>IFERROR(VLOOKUP(A716,PlayingTime!$B$1:$T$1001,MATCH("Min",PlayingTime!$B$2:$T$2,0),0),0)</f>
        <v>0</v>
      </c>
      <c r="I716" s="23">
        <f>IFERROR(VLOOKUP(B716,PlayingTime!$B$1:$T$1001,MATCH("Min",PlayingTime!$B$2:$T$2,0),0),0)</f>
        <v>0</v>
      </c>
      <c r="J716" s="23">
        <f>IFERROR(VLOOKUP(C716,PlayingTime!$B$1:$T$1001,MATCH("Min",PlayingTime!$B$2:$T$2,0),0),0)</f>
        <v>0</v>
      </c>
      <c r="K716" s="23">
        <f>IFERROR(VLOOKUP(D716,PlayingTime!$B$1:$T$1001,MATCH("Min",PlayingTime!$B$2:$T$2,0),0),0)</f>
        <v>0</v>
      </c>
      <c r="L716" s="93">
        <f>IFERROR(VLOOKUP($E716,OLD!$Q$1:$DZ$1000,MATCH("minutes",OLD!$Q$1:$DZ$1,0),0),0)</f>
        <v>8</v>
      </c>
      <c r="M716" s="22">
        <f>IFERROR(VLOOKUP(A716,#REF!,MATCH("xG",#REF!,0),0),0)</f>
        <v>0</v>
      </c>
      <c r="N716" s="22">
        <f>IFERROR(VLOOKUP(B716,#REF!,MATCH("xG",#REF!,0),0),0)</f>
        <v>0</v>
      </c>
      <c r="O716" s="22">
        <f>IFERROR(VLOOKUP(C716,#REF!,MATCH("xG",#REF!,0),0),0)</f>
        <v>0</v>
      </c>
      <c r="P716" s="22">
        <f>IFERROR(VLOOKUP(D716,#REF!,MATCH("xG",#REF!,0),0),0)</f>
        <v>0</v>
      </c>
      <c r="Q716" s="92">
        <f>IFERROR(VLOOKUP($E716,OLD!$Q$1:$DZ$1000,MATCH("expected_goals",OLD!$Q$1:$DZ$1,0),0),0)</f>
        <v>0</v>
      </c>
      <c r="R716" s="22">
        <f>IFERROR(VLOOKUP(A716,#REF!,MATCH("xAG",#REF!,0),0),0)</f>
        <v>0</v>
      </c>
      <c r="S716" s="22">
        <f>IFERROR(VLOOKUP(B716,#REF!,MATCH("xAG",#REF!,0),0),0)</f>
        <v>0</v>
      </c>
      <c r="T716" s="22">
        <f>IFERROR(VLOOKUP(C716,#REF!,MATCH("xAG",#REF!,0),0),0)</f>
        <v>0</v>
      </c>
      <c r="U716" s="22">
        <f>IFERROR(VLOOKUP(D716,#REF!,MATCH("xAG",#REF!,0),0),0)</f>
        <v>0</v>
      </c>
      <c r="V716" s="92">
        <f>IFERROR(VLOOKUP($E716,OLD!$Q$1:$DZ$1000,MATCH("expected_assists",OLD!$Q$1:$DZ$1,0),0),0)</f>
        <v>0</v>
      </c>
      <c r="W716" s="93">
        <f>IFERROR(VLOOKUP($E716,OLD!$Q$1:$DZ$1000,MATCH("total_points",OLD!$Q$1:$DZ$1,0),0),0)</f>
        <v>2</v>
      </c>
      <c r="X716" s="27">
        <f>IFERROR(VLOOKUP(E716,OLD!$Q$1:$BZ$1000,MATCH("defensive_contribution",OLD!$Q$1:$BZ$1,0),0),"")</f>
        <v>3</v>
      </c>
      <c r="Z716" s="26" t="str">
        <f>API!O716&amp;" "&amp;API!Y716</f>
        <v xml:space="preserve"> </v>
      </c>
      <c r="AA716" s="26">
        <f>API!AF716</f>
        <v>0</v>
      </c>
    </row>
    <row r="717" spans="1:27">
      <c r="A717" s="22" t="str">
        <f>IF([1]FINAL!A717=0,"",[1]FINAL!A717)</f>
        <v/>
      </c>
      <c r="B717" s="22" t="str">
        <f>IF([1]FINAL!C717=0,"",[1]FINAL!C717)</f>
        <v/>
      </c>
      <c r="C717" s="22" t="str">
        <f>IF([1]FINAL!E717=0,"",[1]FINAL!E717)</f>
        <v/>
      </c>
      <c r="D717" s="22" t="str">
        <f>IF([1]FINAL!G717=0,"",[1]FINAL!G717)</f>
        <v/>
      </c>
      <c r="E717" s="85">
        <f>[1]FINAL!$AO717</f>
        <v>0</v>
      </c>
      <c r="F717" s="26" t="str">
        <f>[1]FINAL!$V717</f>
        <v>A</v>
      </c>
      <c r="G717" s="27" t="str">
        <f>IFERROR(VLOOKUP($F717,Table2!$B$1:$C$21,MATCH("MP",Table2!$B$1:$C$1,0),0),"")</f>
        <v/>
      </c>
      <c r="H717" s="23">
        <f>IFERROR(VLOOKUP(A717,PlayingTime!$B$1:$T$1001,MATCH("Min",PlayingTime!$B$2:$T$2,0),0),0)</f>
        <v>0</v>
      </c>
      <c r="I717" s="23">
        <f>IFERROR(VLOOKUP(B717,PlayingTime!$B$1:$T$1001,MATCH("Min",PlayingTime!$B$2:$T$2,0),0),0)</f>
        <v>0</v>
      </c>
      <c r="J717" s="23">
        <f>IFERROR(VLOOKUP(C717,PlayingTime!$B$1:$T$1001,MATCH("Min",PlayingTime!$B$2:$T$2,0),0),0)</f>
        <v>0</v>
      </c>
      <c r="K717" s="23">
        <f>IFERROR(VLOOKUP(D717,PlayingTime!$B$1:$T$1001,MATCH("Min",PlayingTime!$B$2:$T$2,0),0),0)</f>
        <v>0</v>
      </c>
      <c r="L717" s="93">
        <f>IFERROR(VLOOKUP($E717,OLD!$Q$1:$DZ$1000,MATCH("minutes",OLD!$Q$1:$DZ$1,0),0),0)</f>
        <v>8</v>
      </c>
      <c r="M717" s="22">
        <f>IFERROR(VLOOKUP(A717,#REF!,MATCH("xG",#REF!,0),0),0)</f>
        <v>0</v>
      </c>
      <c r="N717" s="22">
        <f>IFERROR(VLOOKUP(B717,#REF!,MATCH("xG",#REF!,0),0),0)</f>
        <v>0</v>
      </c>
      <c r="O717" s="22">
        <f>IFERROR(VLOOKUP(C717,#REF!,MATCH("xG",#REF!,0),0),0)</f>
        <v>0</v>
      </c>
      <c r="P717" s="22">
        <f>IFERROR(VLOOKUP(D717,#REF!,MATCH("xG",#REF!,0),0),0)</f>
        <v>0</v>
      </c>
      <c r="Q717" s="92">
        <f>IFERROR(VLOOKUP($E717,OLD!$Q$1:$DZ$1000,MATCH("expected_goals",OLD!$Q$1:$DZ$1,0),0),0)</f>
        <v>0</v>
      </c>
      <c r="R717" s="22">
        <f>IFERROR(VLOOKUP(A717,#REF!,MATCH("xAG",#REF!,0),0),0)</f>
        <v>0</v>
      </c>
      <c r="S717" s="22">
        <f>IFERROR(VLOOKUP(B717,#REF!,MATCH("xAG",#REF!,0),0),0)</f>
        <v>0</v>
      </c>
      <c r="T717" s="22">
        <f>IFERROR(VLOOKUP(C717,#REF!,MATCH("xAG",#REF!,0),0),0)</f>
        <v>0</v>
      </c>
      <c r="U717" s="22">
        <f>IFERROR(VLOOKUP(D717,#REF!,MATCH("xAG",#REF!,0),0),0)</f>
        <v>0</v>
      </c>
      <c r="V717" s="92">
        <f>IFERROR(VLOOKUP($E717,OLD!$Q$1:$DZ$1000,MATCH("expected_assists",OLD!$Q$1:$DZ$1,0),0),0)</f>
        <v>0</v>
      </c>
      <c r="W717" s="93">
        <f>IFERROR(VLOOKUP($E717,OLD!$Q$1:$DZ$1000,MATCH("total_points",OLD!$Q$1:$DZ$1,0),0),0)</f>
        <v>2</v>
      </c>
      <c r="X717" s="27">
        <f>IFERROR(VLOOKUP(E717,OLD!$Q$1:$BZ$1000,MATCH("defensive_contribution",OLD!$Q$1:$BZ$1,0),0),"")</f>
        <v>3</v>
      </c>
      <c r="Z717" s="26" t="str">
        <f>API!O717&amp;" "&amp;API!Y717</f>
        <v xml:space="preserve"> </v>
      </c>
      <c r="AA717" s="26">
        <f>API!AF717</f>
        <v>0</v>
      </c>
    </row>
    <row r="718" spans="1:27">
      <c r="A718" s="22" t="str">
        <f>IF([1]FINAL!A718=0,"",[1]FINAL!A718)</f>
        <v/>
      </c>
      <c r="B718" s="22" t="str">
        <f>IF([1]FINAL!C718=0,"",[1]FINAL!C718)</f>
        <v/>
      </c>
      <c r="C718" s="22" t="str">
        <f>IF([1]FINAL!E718=0,"",[1]FINAL!E718)</f>
        <v/>
      </c>
      <c r="D718" s="22" t="str">
        <f>IF([1]FINAL!G718=0,"",[1]FINAL!G718)</f>
        <v/>
      </c>
      <c r="E718" s="85">
        <f>[1]FINAL!$AO718</f>
        <v>0</v>
      </c>
      <c r="F718" s="26" t="str">
        <f>[1]FINAL!$V718</f>
        <v>A</v>
      </c>
      <c r="G718" s="27" t="str">
        <f>IFERROR(VLOOKUP($F718,Table2!$B$1:$C$21,MATCH("MP",Table2!$B$1:$C$1,0),0),"")</f>
        <v/>
      </c>
      <c r="H718" s="23">
        <f>IFERROR(VLOOKUP(A718,PlayingTime!$B$1:$T$1001,MATCH("Min",PlayingTime!$B$2:$T$2,0),0),0)</f>
        <v>0</v>
      </c>
      <c r="I718" s="23">
        <f>IFERROR(VLOOKUP(B718,PlayingTime!$B$1:$T$1001,MATCH("Min",PlayingTime!$B$2:$T$2,0),0),0)</f>
        <v>0</v>
      </c>
      <c r="J718" s="23">
        <f>IFERROR(VLOOKUP(C718,PlayingTime!$B$1:$T$1001,MATCH("Min",PlayingTime!$B$2:$T$2,0),0),0)</f>
        <v>0</v>
      </c>
      <c r="K718" s="23">
        <f>IFERROR(VLOOKUP(D718,PlayingTime!$B$1:$T$1001,MATCH("Min",PlayingTime!$B$2:$T$2,0),0),0)</f>
        <v>0</v>
      </c>
      <c r="L718" s="93">
        <f>IFERROR(VLOOKUP($E718,OLD!$Q$1:$DZ$1000,MATCH("minutes",OLD!$Q$1:$DZ$1,0),0),0)</f>
        <v>8</v>
      </c>
      <c r="M718" s="22">
        <f>IFERROR(VLOOKUP(A718,#REF!,MATCH("xG",#REF!,0),0),0)</f>
        <v>0</v>
      </c>
      <c r="N718" s="22">
        <f>IFERROR(VLOOKUP(B718,#REF!,MATCH("xG",#REF!,0),0),0)</f>
        <v>0</v>
      </c>
      <c r="O718" s="22">
        <f>IFERROR(VLOOKUP(C718,#REF!,MATCH("xG",#REF!,0),0),0)</f>
        <v>0</v>
      </c>
      <c r="P718" s="22">
        <f>IFERROR(VLOOKUP(D718,#REF!,MATCH("xG",#REF!,0),0),0)</f>
        <v>0</v>
      </c>
      <c r="Q718" s="92">
        <f>IFERROR(VLOOKUP($E718,OLD!$Q$1:$DZ$1000,MATCH("expected_goals",OLD!$Q$1:$DZ$1,0),0),0)</f>
        <v>0</v>
      </c>
      <c r="R718" s="22">
        <f>IFERROR(VLOOKUP(A718,#REF!,MATCH("xAG",#REF!,0),0),0)</f>
        <v>0</v>
      </c>
      <c r="S718" s="22">
        <f>IFERROR(VLOOKUP(B718,#REF!,MATCH("xAG",#REF!,0),0),0)</f>
        <v>0</v>
      </c>
      <c r="T718" s="22">
        <f>IFERROR(VLOOKUP(C718,#REF!,MATCH("xAG",#REF!,0),0),0)</f>
        <v>0</v>
      </c>
      <c r="U718" s="22">
        <f>IFERROR(VLOOKUP(D718,#REF!,MATCH("xAG",#REF!,0),0),0)</f>
        <v>0</v>
      </c>
      <c r="V718" s="92">
        <f>IFERROR(VLOOKUP($E718,OLD!$Q$1:$DZ$1000,MATCH("expected_assists",OLD!$Q$1:$DZ$1,0),0),0)</f>
        <v>0</v>
      </c>
      <c r="W718" s="93">
        <f>IFERROR(VLOOKUP($E718,OLD!$Q$1:$DZ$1000,MATCH("total_points",OLD!$Q$1:$DZ$1,0),0),0)</f>
        <v>2</v>
      </c>
      <c r="X718" s="27">
        <f>IFERROR(VLOOKUP(E718,OLD!$Q$1:$BZ$1000,MATCH("defensive_contribution",OLD!$Q$1:$BZ$1,0),0),"")</f>
        <v>3</v>
      </c>
      <c r="Z718" s="26" t="str">
        <f>API!O718&amp;" "&amp;API!Y718</f>
        <v xml:space="preserve"> </v>
      </c>
      <c r="AA718" s="26">
        <f>API!AF718</f>
        <v>0</v>
      </c>
    </row>
    <row r="719" spans="1:27">
      <c r="A719" s="22" t="str">
        <f>IF([1]FINAL!A719=0,"",[1]FINAL!A719)</f>
        <v/>
      </c>
      <c r="B719" s="22" t="str">
        <f>IF([1]FINAL!C719=0,"",[1]FINAL!C719)</f>
        <v/>
      </c>
      <c r="C719" s="22" t="str">
        <f>IF([1]FINAL!E719=0,"",[1]FINAL!E719)</f>
        <v/>
      </c>
      <c r="D719" s="22" t="str">
        <f>IF([1]FINAL!G719=0,"",[1]FINAL!G719)</f>
        <v/>
      </c>
      <c r="E719" s="85">
        <f>[1]FINAL!$AO719</f>
        <v>0</v>
      </c>
      <c r="F719" s="26" t="str">
        <f>[1]FINAL!$V719</f>
        <v>A</v>
      </c>
      <c r="G719" s="27" t="str">
        <f>IFERROR(VLOOKUP($F719,Table2!$B$1:$C$21,MATCH("MP",Table2!$B$1:$C$1,0),0),"")</f>
        <v/>
      </c>
      <c r="H719" s="23">
        <f>IFERROR(VLOOKUP(A719,PlayingTime!$B$1:$T$1001,MATCH("Min",PlayingTime!$B$2:$T$2,0),0),0)</f>
        <v>0</v>
      </c>
      <c r="I719" s="23">
        <f>IFERROR(VLOOKUP(B719,PlayingTime!$B$1:$T$1001,MATCH("Min",PlayingTime!$B$2:$T$2,0),0),0)</f>
        <v>0</v>
      </c>
      <c r="J719" s="23">
        <f>IFERROR(VLOOKUP(C719,PlayingTime!$B$1:$T$1001,MATCH("Min",PlayingTime!$B$2:$T$2,0),0),0)</f>
        <v>0</v>
      </c>
      <c r="K719" s="23">
        <f>IFERROR(VLOOKUP(D719,PlayingTime!$B$1:$T$1001,MATCH("Min",PlayingTime!$B$2:$T$2,0),0),0)</f>
        <v>0</v>
      </c>
      <c r="L719" s="93">
        <f>IFERROR(VLOOKUP($E719,OLD!$Q$1:$DZ$1000,MATCH("minutes",OLD!$Q$1:$DZ$1,0),0),0)</f>
        <v>8</v>
      </c>
      <c r="M719" s="22">
        <f>IFERROR(VLOOKUP(A719,#REF!,MATCH("xG",#REF!,0),0),0)</f>
        <v>0</v>
      </c>
      <c r="N719" s="22">
        <f>IFERROR(VLOOKUP(B719,#REF!,MATCH("xG",#REF!,0),0),0)</f>
        <v>0</v>
      </c>
      <c r="O719" s="22">
        <f>IFERROR(VLOOKUP(C719,#REF!,MATCH("xG",#REF!,0),0),0)</f>
        <v>0</v>
      </c>
      <c r="P719" s="22">
        <f>IFERROR(VLOOKUP(D719,#REF!,MATCH("xG",#REF!,0),0),0)</f>
        <v>0</v>
      </c>
      <c r="Q719" s="92">
        <f>IFERROR(VLOOKUP($E719,OLD!$Q$1:$DZ$1000,MATCH("expected_goals",OLD!$Q$1:$DZ$1,0),0),0)</f>
        <v>0</v>
      </c>
      <c r="R719" s="22">
        <f>IFERROR(VLOOKUP(A719,#REF!,MATCH("xAG",#REF!,0),0),0)</f>
        <v>0</v>
      </c>
      <c r="S719" s="22">
        <f>IFERROR(VLOOKUP(B719,#REF!,MATCH("xAG",#REF!,0),0),0)</f>
        <v>0</v>
      </c>
      <c r="T719" s="22">
        <f>IFERROR(VLOOKUP(C719,#REF!,MATCH("xAG",#REF!,0),0),0)</f>
        <v>0</v>
      </c>
      <c r="U719" s="22">
        <f>IFERROR(VLOOKUP(D719,#REF!,MATCH("xAG",#REF!,0),0),0)</f>
        <v>0</v>
      </c>
      <c r="V719" s="92">
        <f>IFERROR(VLOOKUP($E719,OLD!$Q$1:$DZ$1000,MATCH("expected_assists",OLD!$Q$1:$DZ$1,0),0),0)</f>
        <v>0</v>
      </c>
      <c r="W719" s="93">
        <f>IFERROR(VLOOKUP($E719,OLD!$Q$1:$DZ$1000,MATCH("total_points",OLD!$Q$1:$DZ$1,0),0),0)</f>
        <v>2</v>
      </c>
      <c r="X719" s="27">
        <f>IFERROR(VLOOKUP(E719,OLD!$Q$1:$BZ$1000,MATCH("defensive_contribution",OLD!$Q$1:$BZ$1,0),0),"")</f>
        <v>3</v>
      </c>
      <c r="Z719" s="26" t="str">
        <f>API!O719&amp;" "&amp;API!Y719</f>
        <v xml:space="preserve"> </v>
      </c>
      <c r="AA719" s="26">
        <f>API!AF719</f>
        <v>0</v>
      </c>
    </row>
    <row r="720" spans="1:27">
      <c r="A720" s="22" t="str">
        <f>IF([1]FINAL!A720=0,"",[1]FINAL!A720)</f>
        <v/>
      </c>
      <c r="B720" s="22" t="str">
        <f>IF([1]FINAL!C720=0,"",[1]FINAL!C720)</f>
        <v/>
      </c>
      <c r="C720" s="22" t="str">
        <f>IF([1]FINAL!E720=0,"",[1]FINAL!E720)</f>
        <v/>
      </c>
      <c r="D720" s="22" t="str">
        <f>IF([1]FINAL!G720=0,"",[1]FINAL!G720)</f>
        <v/>
      </c>
      <c r="E720" s="85">
        <f>[1]FINAL!$AO720</f>
        <v>0</v>
      </c>
      <c r="F720" s="26" t="str">
        <f>[1]FINAL!$V720</f>
        <v>A</v>
      </c>
      <c r="G720" s="27" t="str">
        <f>IFERROR(VLOOKUP($F720,Table2!$B$1:$C$21,MATCH("MP",Table2!$B$1:$C$1,0),0),"")</f>
        <v/>
      </c>
      <c r="H720" s="23">
        <f>IFERROR(VLOOKUP(A720,PlayingTime!$B$1:$T$1001,MATCH("Min",PlayingTime!$B$2:$T$2,0),0),0)</f>
        <v>0</v>
      </c>
      <c r="I720" s="23">
        <f>IFERROR(VLOOKUP(B720,PlayingTime!$B$1:$T$1001,MATCH("Min",PlayingTime!$B$2:$T$2,0),0),0)</f>
        <v>0</v>
      </c>
      <c r="J720" s="23">
        <f>IFERROR(VLOOKUP(C720,PlayingTime!$B$1:$T$1001,MATCH("Min",PlayingTime!$B$2:$T$2,0),0),0)</f>
        <v>0</v>
      </c>
      <c r="K720" s="23">
        <f>IFERROR(VLOOKUP(D720,PlayingTime!$B$1:$T$1001,MATCH("Min",PlayingTime!$B$2:$T$2,0),0),0)</f>
        <v>0</v>
      </c>
      <c r="L720" s="93">
        <f>IFERROR(VLOOKUP($E720,OLD!$Q$1:$DZ$1000,MATCH("minutes",OLD!$Q$1:$DZ$1,0),0),0)</f>
        <v>8</v>
      </c>
      <c r="M720" s="22">
        <f>IFERROR(VLOOKUP(A720,#REF!,MATCH("xG",#REF!,0),0),0)</f>
        <v>0</v>
      </c>
      <c r="N720" s="22">
        <f>IFERROR(VLOOKUP(B720,#REF!,MATCH("xG",#REF!,0),0),0)</f>
        <v>0</v>
      </c>
      <c r="O720" s="22">
        <f>IFERROR(VLOOKUP(C720,#REF!,MATCH("xG",#REF!,0),0),0)</f>
        <v>0</v>
      </c>
      <c r="P720" s="22">
        <f>IFERROR(VLOOKUP(D720,#REF!,MATCH("xG",#REF!,0),0),0)</f>
        <v>0</v>
      </c>
      <c r="Q720" s="92">
        <f>IFERROR(VLOOKUP($E720,OLD!$Q$1:$DZ$1000,MATCH("expected_goals",OLD!$Q$1:$DZ$1,0),0),0)</f>
        <v>0</v>
      </c>
      <c r="R720" s="22">
        <f>IFERROR(VLOOKUP(A720,#REF!,MATCH("xAG",#REF!,0),0),0)</f>
        <v>0</v>
      </c>
      <c r="S720" s="22">
        <f>IFERROR(VLOOKUP(B720,#REF!,MATCH("xAG",#REF!,0),0),0)</f>
        <v>0</v>
      </c>
      <c r="T720" s="22">
        <f>IFERROR(VLOOKUP(C720,#REF!,MATCH("xAG",#REF!,0),0),0)</f>
        <v>0</v>
      </c>
      <c r="U720" s="22">
        <f>IFERROR(VLOOKUP(D720,#REF!,MATCH("xAG",#REF!,0),0),0)</f>
        <v>0</v>
      </c>
      <c r="V720" s="92">
        <f>IFERROR(VLOOKUP($E720,OLD!$Q$1:$DZ$1000,MATCH("expected_assists",OLD!$Q$1:$DZ$1,0),0),0)</f>
        <v>0</v>
      </c>
      <c r="W720" s="93">
        <f>IFERROR(VLOOKUP($E720,OLD!$Q$1:$DZ$1000,MATCH("total_points",OLD!$Q$1:$DZ$1,0),0),0)</f>
        <v>2</v>
      </c>
      <c r="X720" s="27">
        <f>IFERROR(VLOOKUP(E720,OLD!$Q$1:$BZ$1000,MATCH("defensive_contribution",OLD!$Q$1:$BZ$1,0),0),"")</f>
        <v>3</v>
      </c>
      <c r="Z720" s="26" t="str">
        <f>API!O720&amp;" "&amp;API!Y720</f>
        <v xml:space="preserve"> </v>
      </c>
      <c r="AA720" s="26">
        <f>API!AF720</f>
        <v>0</v>
      </c>
    </row>
    <row r="721" spans="1:27">
      <c r="A721" s="22" t="str">
        <f>IF([1]FINAL!A721=0,"",[1]FINAL!A721)</f>
        <v/>
      </c>
      <c r="B721" s="22" t="str">
        <f>IF([1]FINAL!C721=0,"",[1]FINAL!C721)</f>
        <v/>
      </c>
      <c r="C721" s="22" t="str">
        <f>IF([1]FINAL!E721=0,"",[1]FINAL!E721)</f>
        <v/>
      </c>
      <c r="D721" s="22" t="str">
        <f>IF([1]FINAL!G721=0,"",[1]FINAL!G721)</f>
        <v/>
      </c>
      <c r="E721" s="85">
        <f>[1]FINAL!$AO721</f>
        <v>0</v>
      </c>
      <c r="F721" s="26" t="str">
        <f>[1]FINAL!$V721</f>
        <v>A</v>
      </c>
      <c r="G721" s="27" t="str">
        <f>IFERROR(VLOOKUP($F721,Table2!$B$1:$C$21,MATCH("MP",Table2!$B$1:$C$1,0),0),"")</f>
        <v/>
      </c>
      <c r="H721" s="23">
        <f>IFERROR(VLOOKUP(A721,PlayingTime!$B$1:$T$1001,MATCH("Min",PlayingTime!$B$2:$T$2,0),0),0)</f>
        <v>0</v>
      </c>
      <c r="I721" s="23">
        <f>IFERROR(VLOOKUP(B721,PlayingTime!$B$1:$T$1001,MATCH("Min",PlayingTime!$B$2:$T$2,0),0),0)</f>
        <v>0</v>
      </c>
      <c r="J721" s="23">
        <f>IFERROR(VLOOKUP(C721,PlayingTime!$B$1:$T$1001,MATCH("Min",PlayingTime!$B$2:$T$2,0),0),0)</f>
        <v>0</v>
      </c>
      <c r="K721" s="23">
        <f>IFERROR(VLOOKUP(D721,PlayingTime!$B$1:$T$1001,MATCH("Min",PlayingTime!$B$2:$T$2,0),0),0)</f>
        <v>0</v>
      </c>
      <c r="L721" s="93">
        <f>IFERROR(VLOOKUP($E721,OLD!$Q$1:$DZ$1000,MATCH("minutes",OLD!$Q$1:$DZ$1,0),0),0)</f>
        <v>8</v>
      </c>
      <c r="M721" s="22">
        <f>IFERROR(VLOOKUP(A721,#REF!,MATCH("xG",#REF!,0),0),0)</f>
        <v>0</v>
      </c>
      <c r="N721" s="22">
        <f>IFERROR(VLOOKUP(B721,#REF!,MATCH("xG",#REF!,0),0),0)</f>
        <v>0</v>
      </c>
      <c r="O721" s="22">
        <f>IFERROR(VLOOKUP(C721,#REF!,MATCH("xG",#REF!,0),0),0)</f>
        <v>0</v>
      </c>
      <c r="P721" s="22">
        <f>IFERROR(VLOOKUP(D721,#REF!,MATCH("xG",#REF!,0),0),0)</f>
        <v>0</v>
      </c>
      <c r="Q721" s="92">
        <f>IFERROR(VLOOKUP($E721,OLD!$Q$1:$DZ$1000,MATCH("expected_goals",OLD!$Q$1:$DZ$1,0),0),0)</f>
        <v>0</v>
      </c>
      <c r="R721" s="22">
        <f>IFERROR(VLOOKUP(A721,#REF!,MATCH("xAG",#REF!,0),0),0)</f>
        <v>0</v>
      </c>
      <c r="S721" s="22">
        <f>IFERROR(VLOOKUP(B721,#REF!,MATCH("xAG",#REF!,0),0),0)</f>
        <v>0</v>
      </c>
      <c r="T721" s="22">
        <f>IFERROR(VLOOKUP(C721,#REF!,MATCH("xAG",#REF!,0),0),0)</f>
        <v>0</v>
      </c>
      <c r="U721" s="22">
        <f>IFERROR(VLOOKUP(D721,#REF!,MATCH("xAG",#REF!,0),0),0)</f>
        <v>0</v>
      </c>
      <c r="V721" s="92">
        <f>IFERROR(VLOOKUP($E721,OLD!$Q$1:$DZ$1000,MATCH("expected_assists",OLD!$Q$1:$DZ$1,0),0),0)</f>
        <v>0</v>
      </c>
      <c r="W721" s="93">
        <f>IFERROR(VLOOKUP($E721,OLD!$Q$1:$DZ$1000,MATCH("total_points",OLD!$Q$1:$DZ$1,0),0),0)</f>
        <v>2</v>
      </c>
      <c r="X721" s="27">
        <f>IFERROR(VLOOKUP(E721,OLD!$Q$1:$BZ$1000,MATCH("defensive_contribution",OLD!$Q$1:$BZ$1,0),0),"")</f>
        <v>3</v>
      </c>
      <c r="Z721" s="26" t="str">
        <f>API!O721&amp;" "&amp;API!Y721</f>
        <v xml:space="preserve"> </v>
      </c>
      <c r="AA721" s="26">
        <f>API!AF721</f>
        <v>0</v>
      </c>
    </row>
    <row r="722" spans="1:27">
      <c r="A722" s="22" t="str">
        <f>IF([1]FINAL!A722=0,"",[1]FINAL!A722)</f>
        <v/>
      </c>
      <c r="B722" s="22" t="str">
        <f>IF([1]FINAL!C722=0,"",[1]FINAL!C722)</f>
        <v/>
      </c>
      <c r="C722" s="22" t="str">
        <f>IF([1]FINAL!E722=0,"",[1]FINAL!E722)</f>
        <v/>
      </c>
      <c r="D722" s="22" t="str">
        <f>IF([1]FINAL!G722=0,"",[1]FINAL!G722)</f>
        <v/>
      </c>
      <c r="E722" s="85">
        <f>[1]FINAL!$AO722</f>
        <v>0</v>
      </c>
      <c r="F722" s="26" t="str">
        <f>[1]FINAL!$V722</f>
        <v>A</v>
      </c>
      <c r="G722" s="27" t="str">
        <f>IFERROR(VLOOKUP($F722,Table2!$B$1:$C$21,MATCH("MP",Table2!$B$1:$C$1,0),0),"")</f>
        <v/>
      </c>
      <c r="H722" s="23">
        <f>IFERROR(VLOOKUP(A722,PlayingTime!$B$1:$T$1001,MATCH("Min",PlayingTime!$B$2:$T$2,0),0),0)</f>
        <v>0</v>
      </c>
      <c r="I722" s="23">
        <f>IFERROR(VLOOKUP(B722,PlayingTime!$B$1:$T$1001,MATCH("Min",PlayingTime!$B$2:$T$2,0),0),0)</f>
        <v>0</v>
      </c>
      <c r="J722" s="23">
        <f>IFERROR(VLOOKUP(C722,PlayingTime!$B$1:$T$1001,MATCH("Min",PlayingTime!$B$2:$T$2,0),0),0)</f>
        <v>0</v>
      </c>
      <c r="K722" s="23">
        <f>IFERROR(VLOOKUP(D722,PlayingTime!$B$1:$T$1001,MATCH("Min",PlayingTime!$B$2:$T$2,0),0),0)</f>
        <v>0</v>
      </c>
      <c r="L722" s="93">
        <f>IFERROR(VLOOKUP($E722,OLD!$Q$1:$DZ$1000,MATCH("minutes",OLD!$Q$1:$DZ$1,0),0),0)</f>
        <v>8</v>
      </c>
      <c r="M722" s="22">
        <f>IFERROR(VLOOKUP(A722,#REF!,MATCH("xG",#REF!,0),0),0)</f>
        <v>0</v>
      </c>
      <c r="N722" s="22">
        <f>IFERROR(VLOOKUP(B722,#REF!,MATCH("xG",#REF!,0),0),0)</f>
        <v>0</v>
      </c>
      <c r="O722" s="22">
        <f>IFERROR(VLOOKUP(C722,#REF!,MATCH("xG",#REF!,0),0),0)</f>
        <v>0</v>
      </c>
      <c r="P722" s="22">
        <f>IFERROR(VLOOKUP(D722,#REF!,MATCH("xG",#REF!,0),0),0)</f>
        <v>0</v>
      </c>
      <c r="Q722" s="92">
        <f>IFERROR(VLOOKUP($E722,OLD!$Q$1:$DZ$1000,MATCH("expected_goals",OLD!$Q$1:$DZ$1,0),0),0)</f>
        <v>0</v>
      </c>
      <c r="R722" s="22">
        <f>IFERROR(VLOOKUP(A722,#REF!,MATCH("xAG",#REF!,0),0),0)</f>
        <v>0</v>
      </c>
      <c r="S722" s="22">
        <f>IFERROR(VLOOKUP(B722,#REF!,MATCH("xAG",#REF!,0),0),0)</f>
        <v>0</v>
      </c>
      <c r="T722" s="22">
        <f>IFERROR(VLOOKUP(C722,#REF!,MATCH("xAG",#REF!,0),0),0)</f>
        <v>0</v>
      </c>
      <c r="U722" s="22">
        <f>IFERROR(VLOOKUP(D722,#REF!,MATCH("xAG",#REF!,0),0),0)</f>
        <v>0</v>
      </c>
      <c r="V722" s="92">
        <f>IFERROR(VLOOKUP($E722,OLD!$Q$1:$DZ$1000,MATCH("expected_assists",OLD!$Q$1:$DZ$1,0),0),0)</f>
        <v>0</v>
      </c>
      <c r="W722" s="93">
        <f>IFERROR(VLOOKUP($E722,OLD!$Q$1:$DZ$1000,MATCH("total_points",OLD!$Q$1:$DZ$1,0),0),0)</f>
        <v>2</v>
      </c>
      <c r="X722" s="27">
        <f>IFERROR(VLOOKUP(E722,OLD!$Q$1:$BZ$1000,MATCH("defensive_contribution",OLD!$Q$1:$BZ$1,0),0),"")</f>
        <v>3</v>
      </c>
      <c r="Z722" s="26" t="str">
        <f>API!O722&amp;" "&amp;API!Y722</f>
        <v xml:space="preserve"> </v>
      </c>
      <c r="AA722" s="26">
        <f>API!AF722</f>
        <v>0</v>
      </c>
    </row>
    <row r="723" spans="1:27">
      <c r="A723" s="22" t="str">
        <f>IF([1]FINAL!A723=0,"",[1]FINAL!A723)</f>
        <v/>
      </c>
      <c r="B723" s="22" t="str">
        <f>IF([1]FINAL!C723=0,"",[1]FINAL!C723)</f>
        <v/>
      </c>
      <c r="C723" s="22" t="str">
        <f>IF([1]FINAL!E723=0,"",[1]FINAL!E723)</f>
        <v/>
      </c>
      <c r="D723" s="22" t="str">
        <f>IF([1]FINAL!G723=0,"",[1]FINAL!G723)</f>
        <v/>
      </c>
      <c r="E723" s="85">
        <f>[1]FINAL!$AO723</f>
        <v>0</v>
      </c>
      <c r="F723" s="26" t="str">
        <f>[1]FINAL!$V723</f>
        <v>A</v>
      </c>
      <c r="G723" s="27" t="str">
        <f>IFERROR(VLOOKUP($F723,Table2!$B$1:$C$21,MATCH("MP",Table2!$B$1:$C$1,0),0),"")</f>
        <v/>
      </c>
      <c r="H723" s="23">
        <f>IFERROR(VLOOKUP(A723,PlayingTime!$B$1:$T$1001,MATCH("Min",PlayingTime!$B$2:$T$2,0),0),0)</f>
        <v>0</v>
      </c>
      <c r="I723" s="23">
        <f>IFERROR(VLOOKUP(B723,PlayingTime!$B$1:$T$1001,MATCH("Min",PlayingTime!$B$2:$T$2,0),0),0)</f>
        <v>0</v>
      </c>
      <c r="J723" s="23">
        <f>IFERROR(VLOOKUP(C723,PlayingTime!$B$1:$T$1001,MATCH("Min",PlayingTime!$B$2:$T$2,0),0),0)</f>
        <v>0</v>
      </c>
      <c r="K723" s="23">
        <f>IFERROR(VLOOKUP(D723,PlayingTime!$B$1:$T$1001,MATCH("Min",PlayingTime!$B$2:$T$2,0),0),0)</f>
        <v>0</v>
      </c>
      <c r="L723" s="93">
        <f>IFERROR(VLOOKUP($E723,OLD!$Q$1:$DZ$1000,MATCH("minutes",OLD!$Q$1:$DZ$1,0),0),0)</f>
        <v>8</v>
      </c>
      <c r="M723" s="22">
        <f>IFERROR(VLOOKUP(A723,#REF!,MATCH("xG",#REF!,0),0),0)</f>
        <v>0</v>
      </c>
      <c r="N723" s="22">
        <f>IFERROR(VLOOKUP(B723,#REF!,MATCH("xG",#REF!,0),0),0)</f>
        <v>0</v>
      </c>
      <c r="O723" s="22">
        <f>IFERROR(VLOOKUP(C723,#REF!,MATCH("xG",#REF!,0),0),0)</f>
        <v>0</v>
      </c>
      <c r="P723" s="22">
        <f>IFERROR(VLOOKUP(D723,#REF!,MATCH("xG",#REF!,0),0),0)</f>
        <v>0</v>
      </c>
      <c r="Q723" s="92">
        <f>IFERROR(VLOOKUP($E723,OLD!$Q$1:$DZ$1000,MATCH("expected_goals",OLD!$Q$1:$DZ$1,0),0),0)</f>
        <v>0</v>
      </c>
      <c r="R723" s="22">
        <f>IFERROR(VLOOKUP(A723,#REF!,MATCH("xAG",#REF!,0),0),0)</f>
        <v>0</v>
      </c>
      <c r="S723" s="22">
        <f>IFERROR(VLOOKUP(B723,#REF!,MATCH("xAG",#REF!,0),0),0)</f>
        <v>0</v>
      </c>
      <c r="T723" s="22">
        <f>IFERROR(VLOOKUP(C723,#REF!,MATCH("xAG",#REF!,0),0),0)</f>
        <v>0</v>
      </c>
      <c r="U723" s="22">
        <f>IFERROR(VLOOKUP(D723,#REF!,MATCH("xAG",#REF!,0),0),0)</f>
        <v>0</v>
      </c>
      <c r="V723" s="92">
        <f>IFERROR(VLOOKUP($E723,OLD!$Q$1:$DZ$1000,MATCH("expected_assists",OLD!$Q$1:$DZ$1,0),0),0)</f>
        <v>0</v>
      </c>
      <c r="W723" s="93">
        <f>IFERROR(VLOOKUP($E723,OLD!$Q$1:$DZ$1000,MATCH("total_points",OLD!$Q$1:$DZ$1,0),0),0)</f>
        <v>2</v>
      </c>
      <c r="X723" s="27">
        <f>IFERROR(VLOOKUP(E723,OLD!$Q$1:$BZ$1000,MATCH("defensive_contribution",OLD!$Q$1:$BZ$1,0),0),"")</f>
        <v>3</v>
      </c>
      <c r="Z723" s="26" t="str">
        <f>API!O723&amp;" "&amp;API!Y723</f>
        <v xml:space="preserve"> </v>
      </c>
      <c r="AA723" s="26">
        <f>API!AF723</f>
        <v>0</v>
      </c>
    </row>
    <row r="724" spans="1:27">
      <c r="A724" s="22" t="str">
        <f>IF([1]FINAL!A724=0,"",[1]FINAL!A724)</f>
        <v/>
      </c>
      <c r="B724" s="22" t="str">
        <f>IF([1]FINAL!C724=0,"",[1]FINAL!C724)</f>
        <v/>
      </c>
      <c r="C724" s="22" t="str">
        <f>IF([1]FINAL!E724=0,"",[1]FINAL!E724)</f>
        <v/>
      </c>
      <c r="D724" s="22" t="str">
        <f>IF([1]FINAL!G724=0,"",[1]FINAL!G724)</f>
        <v/>
      </c>
      <c r="E724" s="85">
        <f>[1]FINAL!$AO724</f>
        <v>0</v>
      </c>
      <c r="F724" s="26" t="str">
        <f>[1]FINAL!$V724</f>
        <v>A</v>
      </c>
      <c r="G724" s="27" t="str">
        <f>IFERROR(VLOOKUP($F724,Table2!$B$1:$C$21,MATCH("MP",Table2!$B$1:$C$1,0),0),"")</f>
        <v/>
      </c>
      <c r="H724" s="23">
        <f>IFERROR(VLOOKUP(A724,PlayingTime!$B$1:$T$1001,MATCH("Min",PlayingTime!$B$2:$T$2,0),0),0)</f>
        <v>0</v>
      </c>
      <c r="I724" s="23">
        <f>IFERROR(VLOOKUP(B724,PlayingTime!$B$1:$T$1001,MATCH("Min",PlayingTime!$B$2:$T$2,0),0),0)</f>
        <v>0</v>
      </c>
      <c r="J724" s="23">
        <f>IFERROR(VLOOKUP(C724,PlayingTime!$B$1:$T$1001,MATCH("Min",PlayingTime!$B$2:$T$2,0),0),0)</f>
        <v>0</v>
      </c>
      <c r="K724" s="23">
        <f>IFERROR(VLOOKUP(D724,PlayingTime!$B$1:$T$1001,MATCH("Min",PlayingTime!$B$2:$T$2,0),0),0)</f>
        <v>0</v>
      </c>
      <c r="L724" s="93">
        <f>IFERROR(VLOOKUP($E724,OLD!$Q$1:$DZ$1000,MATCH("minutes",OLD!$Q$1:$DZ$1,0),0),0)</f>
        <v>8</v>
      </c>
      <c r="M724" s="22">
        <f>IFERROR(VLOOKUP(A724,#REF!,MATCH("xG",#REF!,0),0),0)</f>
        <v>0</v>
      </c>
      <c r="N724" s="22">
        <f>IFERROR(VLOOKUP(B724,#REF!,MATCH("xG",#REF!,0),0),0)</f>
        <v>0</v>
      </c>
      <c r="O724" s="22">
        <f>IFERROR(VLOOKUP(C724,#REF!,MATCH("xG",#REF!,0),0),0)</f>
        <v>0</v>
      </c>
      <c r="P724" s="22">
        <f>IFERROR(VLOOKUP(D724,#REF!,MATCH("xG",#REF!,0),0),0)</f>
        <v>0</v>
      </c>
      <c r="Q724" s="92">
        <f>IFERROR(VLOOKUP($E724,OLD!$Q$1:$DZ$1000,MATCH("expected_goals",OLD!$Q$1:$DZ$1,0),0),0)</f>
        <v>0</v>
      </c>
      <c r="R724" s="22">
        <f>IFERROR(VLOOKUP(A724,#REF!,MATCH("xAG",#REF!,0),0),0)</f>
        <v>0</v>
      </c>
      <c r="S724" s="22">
        <f>IFERROR(VLOOKUP(B724,#REF!,MATCH("xAG",#REF!,0),0),0)</f>
        <v>0</v>
      </c>
      <c r="T724" s="22">
        <f>IFERROR(VLOOKUP(C724,#REF!,MATCH("xAG",#REF!,0),0),0)</f>
        <v>0</v>
      </c>
      <c r="U724" s="22">
        <f>IFERROR(VLOOKUP(D724,#REF!,MATCH("xAG",#REF!,0),0),0)</f>
        <v>0</v>
      </c>
      <c r="V724" s="92">
        <f>IFERROR(VLOOKUP($E724,OLD!$Q$1:$DZ$1000,MATCH("expected_assists",OLD!$Q$1:$DZ$1,0),0),0)</f>
        <v>0</v>
      </c>
      <c r="W724" s="93">
        <f>IFERROR(VLOOKUP($E724,OLD!$Q$1:$DZ$1000,MATCH("total_points",OLD!$Q$1:$DZ$1,0),0),0)</f>
        <v>2</v>
      </c>
      <c r="X724" s="27">
        <f>IFERROR(VLOOKUP(E724,OLD!$Q$1:$BZ$1000,MATCH("defensive_contribution",OLD!$Q$1:$BZ$1,0),0),"")</f>
        <v>3</v>
      </c>
      <c r="Z724" s="26" t="str">
        <f>API!O724&amp;" "&amp;API!Y724</f>
        <v xml:space="preserve"> </v>
      </c>
      <c r="AA724" s="26">
        <f>API!AF724</f>
        <v>0</v>
      </c>
    </row>
    <row r="725" spans="1:27">
      <c r="A725" s="22" t="str">
        <f>IF([1]FINAL!A725=0,"",[1]FINAL!A725)</f>
        <v/>
      </c>
      <c r="B725" s="22" t="str">
        <f>IF([1]FINAL!C725=0,"",[1]FINAL!C725)</f>
        <v/>
      </c>
      <c r="C725" s="22" t="str">
        <f>IF([1]FINAL!E725=0,"",[1]FINAL!E725)</f>
        <v/>
      </c>
      <c r="D725" s="22" t="str">
        <f>IF([1]FINAL!G725=0,"",[1]FINAL!G725)</f>
        <v/>
      </c>
      <c r="E725" s="85">
        <f>[1]FINAL!$AO725</f>
        <v>0</v>
      </c>
      <c r="F725" s="26" t="str">
        <f>[1]FINAL!$V725</f>
        <v>A</v>
      </c>
      <c r="G725" s="27" t="str">
        <f>IFERROR(VLOOKUP($F725,Table2!$B$1:$C$21,MATCH("MP",Table2!$B$1:$C$1,0),0),"")</f>
        <v/>
      </c>
      <c r="H725" s="23">
        <f>IFERROR(VLOOKUP(A725,PlayingTime!$B$1:$T$1001,MATCH("Min",PlayingTime!$B$2:$T$2,0),0),0)</f>
        <v>0</v>
      </c>
      <c r="I725" s="23">
        <f>IFERROR(VLOOKUP(B725,PlayingTime!$B$1:$T$1001,MATCH("Min",PlayingTime!$B$2:$T$2,0),0),0)</f>
        <v>0</v>
      </c>
      <c r="J725" s="23">
        <f>IFERROR(VLOOKUP(C725,PlayingTime!$B$1:$T$1001,MATCH("Min",PlayingTime!$B$2:$T$2,0),0),0)</f>
        <v>0</v>
      </c>
      <c r="K725" s="23">
        <f>IFERROR(VLOOKUP(D725,PlayingTime!$B$1:$T$1001,MATCH("Min",PlayingTime!$B$2:$T$2,0),0),0)</f>
        <v>0</v>
      </c>
      <c r="L725" s="93">
        <f>IFERROR(VLOOKUP($E725,OLD!$Q$1:$DZ$1000,MATCH("minutes",OLD!$Q$1:$DZ$1,0),0),0)</f>
        <v>8</v>
      </c>
      <c r="M725" s="22">
        <f>IFERROR(VLOOKUP(A725,#REF!,MATCH("xG",#REF!,0),0),0)</f>
        <v>0</v>
      </c>
      <c r="N725" s="22">
        <f>IFERROR(VLOOKUP(B725,#REF!,MATCH("xG",#REF!,0),0),0)</f>
        <v>0</v>
      </c>
      <c r="O725" s="22">
        <f>IFERROR(VLOOKUP(C725,#REF!,MATCH("xG",#REF!,0),0),0)</f>
        <v>0</v>
      </c>
      <c r="P725" s="22">
        <f>IFERROR(VLOOKUP(D725,#REF!,MATCH("xG",#REF!,0),0),0)</f>
        <v>0</v>
      </c>
      <c r="Q725" s="92">
        <f>IFERROR(VLOOKUP($E725,OLD!$Q$1:$DZ$1000,MATCH("expected_goals",OLD!$Q$1:$DZ$1,0),0),0)</f>
        <v>0</v>
      </c>
      <c r="R725" s="22">
        <f>IFERROR(VLOOKUP(A725,#REF!,MATCH("xAG",#REF!,0),0),0)</f>
        <v>0</v>
      </c>
      <c r="S725" s="22">
        <f>IFERROR(VLOOKUP(B725,#REF!,MATCH("xAG",#REF!,0),0),0)</f>
        <v>0</v>
      </c>
      <c r="T725" s="22">
        <f>IFERROR(VLOOKUP(C725,#REF!,MATCH("xAG",#REF!,0),0),0)</f>
        <v>0</v>
      </c>
      <c r="U725" s="22">
        <f>IFERROR(VLOOKUP(D725,#REF!,MATCH("xAG",#REF!,0),0),0)</f>
        <v>0</v>
      </c>
      <c r="V725" s="92">
        <f>IFERROR(VLOOKUP($E725,OLD!$Q$1:$DZ$1000,MATCH("expected_assists",OLD!$Q$1:$DZ$1,0),0),0)</f>
        <v>0</v>
      </c>
      <c r="W725" s="93">
        <f>IFERROR(VLOOKUP($E725,OLD!$Q$1:$DZ$1000,MATCH("total_points",OLD!$Q$1:$DZ$1,0),0),0)</f>
        <v>2</v>
      </c>
      <c r="X725" s="27">
        <f>IFERROR(VLOOKUP(E725,OLD!$Q$1:$BZ$1000,MATCH("defensive_contribution",OLD!$Q$1:$BZ$1,0),0),"")</f>
        <v>3</v>
      </c>
      <c r="Z725" s="26" t="str">
        <f>API!O725&amp;" "&amp;API!Y725</f>
        <v xml:space="preserve"> </v>
      </c>
      <c r="AA725" s="26">
        <f>API!AF725</f>
        <v>0</v>
      </c>
    </row>
    <row r="726" spans="1:27">
      <c r="A726" s="22" t="str">
        <f>IF([1]FINAL!A726=0,"",[1]FINAL!A726)</f>
        <v/>
      </c>
      <c r="B726" s="22" t="str">
        <f>IF([1]FINAL!C726=0,"",[1]FINAL!C726)</f>
        <v/>
      </c>
      <c r="C726" s="22" t="str">
        <f>IF([1]FINAL!E726=0,"",[1]FINAL!E726)</f>
        <v/>
      </c>
      <c r="D726" s="22" t="str">
        <f>IF([1]FINAL!G726=0,"",[1]FINAL!G726)</f>
        <v/>
      </c>
      <c r="E726" s="85">
        <f>[1]FINAL!$AO726</f>
        <v>0</v>
      </c>
      <c r="F726" s="26" t="str">
        <f>[1]FINAL!$V726</f>
        <v>A</v>
      </c>
      <c r="G726" s="27" t="str">
        <f>IFERROR(VLOOKUP($F726,Table2!$B$1:$C$21,MATCH("MP",Table2!$B$1:$C$1,0),0),"")</f>
        <v/>
      </c>
      <c r="H726" s="23">
        <f>IFERROR(VLOOKUP(A726,PlayingTime!$B$1:$T$1001,MATCH("Min",PlayingTime!$B$2:$T$2,0),0),0)</f>
        <v>0</v>
      </c>
      <c r="I726" s="23">
        <f>IFERROR(VLOOKUP(B726,PlayingTime!$B$1:$T$1001,MATCH("Min",PlayingTime!$B$2:$T$2,0),0),0)</f>
        <v>0</v>
      </c>
      <c r="J726" s="23">
        <f>IFERROR(VLOOKUP(C726,PlayingTime!$B$1:$T$1001,MATCH("Min",PlayingTime!$B$2:$T$2,0),0),0)</f>
        <v>0</v>
      </c>
      <c r="K726" s="23">
        <f>IFERROR(VLOOKUP(D726,PlayingTime!$B$1:$T$1001,MATCH("Min",PlayingTime!$B$2:$T$2,0),0),0)</f>
        <v>0</v>
      </c>
      <c r="L726" s="93">
        <f>IFERROR(VLOOKUP($E726,OLD!$Q$1:$DZ$1000,MATCH("minutes",OLD!$Q$1:$DZ$1,0),0),0)</f>
        <v>8</v>
      </c>
      <c r="M726" s="22">
        <f>IFERROR(VLOOKUP(A726,#REF!,MATCH("xG",#REF!,0),0),0)</f>
        <v>0</v>
      </c>
      <c r="N726" s="22">
        <f>IFERROR(VLOOKUP(B726,#REF!,MATCH("xG",#REF!,0),0),0)</f>
        <v>0</v>
      </c>
      <c r="O726" s="22">
        <f>IFERROR(VLOOKUP(C726,#REF!,MATCH("xG",#REF!,0),0),0)</f>
        <v>0</v>
      </c>
      <c r="P726" s="22">
        <f>IFERROR(VLOOKUP(D726,#REF!,MATCH("xG",#REF!,0),0),0)</f>
        <v>0</v>
      </c>
      <c r="Q726" s="92">
        <f>IFERROR(VLOOKUP($E726,OLD!$Q$1:$DZ$1000,MATCH("expected_goals",OLD!$Q$1:$DZ$1,0),0),0)</f>
        <v>0</v>
      </c>
      <c r="R726" s="22">
        <f>IFERROR(VLOOKUP(A726,#REF!,MATCH("xAG",#REF!,0),0),0)</f>
        <v>0</v>
      </c>
      <c r="S726" s="22">
        <f>IFERROR(VLOOKUP(B726,#REF!,MATCH("xAG",#REF!,0),0),0)</f>
        <v>0</v>
      </c>
      <c r="T726" s="22">
        <f>IFERROR(VLOOKUP(C726,#REF!,MATCH("xAG",#REF!,0),0),0)</f>
        <v>0</v>
      </c>
      <c r="U726" s="22">
        <f>IFERROR(VLOOKUP(D726,#REF!,MATCH("xAG",#REF!,0),0),0)</f>
        <v>0</v>
      </c>
      <c r="V726" s="92">
        <f>IFERROR(VLOOKUP($E726,OLD!$Q$1:$DZ$1000,MATCH("expected_assists",OLD!$Q$1:$DZ$1,0),0),0)</f>
        <v>0</v>
      </c>
      <c r="W726" s="93">
        <f>IFERROR(VLOOKUP($E726,OLD!$Q$1:$DZ$1000,MATCH("total_points",OLD!$Q$1:$DZ$1,0),0),0)</f>
        <v>2</v>
      </c>
      <c r="X726" s="27">
        <f>IFERROR(VLOOKUP(E726,OLD!$Q$1:$BZ$1000,MATCH("defensive_contribution",OLD!$Q$1:$BZ$1,0),0),"")</f>
        <v>3</v>
      </c>
      <c r="Z726" s="26" t="str">
        <f>API!O726&amp;" "&amp;API!Y726</f>
        <v xml:space="preserve"> </v>
      </c>
      <c r="AA726" s="26">
        <f>API!AF726</f>
        <v>0</v>
      </c>
    </row>
    <row r="727" spans="1:27">
      <c r="A727" s="22" t="str">
        <f>IF([1]FINAL!A727=0,"",[1]FINAL!A727)</f>
        <v/>
      </c>
      <c r="B727" s="22" t="str">
        <f>IF([1]FINAL!C727=0,"",[1]FINAL!C727)</f>
        <v/>
      </c>
      <c r="C727" s="22" t="str">
        <f>IF([1]FINAL!E727=0,"",[1]FINAL!E727)</f>
        <v/>
      </c>
      <c r="D727" s="22" t="str">
        <f>IF([1]FINAL!G727=0,"",[1]FINAL!G727)</f>
        <v/>
      </c>
      <c r="E727" s="85">
        <f>[1]FINAL!$AO727</f>
        <v>0</v>
      </c>
      <c r="F727" s="26" t="str">
        <f>[1]FINAL!$V727</f>
        <v>A</v>
      </c>
      <c r="G727" s="27" t="str">
        <f>IFERROR(VLOOKUP($F727,Table2!$B$1:$C$21,MATCH("MP",Table2!$B$1:$C$1,0),0),"")</f>
        <v/>
      </c>
      <c r="H727" s="23">
        <f>IFERROR(VLOOKUP(A727,PlayingTime!$B$1:$T$1001,MATCH("Min",PlayingTime!$B$2:$T$2,0),0),0)</f>
        <v>0</v>
      </c>
      <c r="I727" s="23">
        <f>IFERROR(VLOOKUP(B727,PlayingTime!$B$1:$T$1001,MATCH("Min",PlayingTime!$B$2:$T$2,0),0),0)</f>
        <v>0</v>
      </c>
      <c r="J727" s="23">
        <f>IFERROR(VLOOKUP(C727,PlayingTime!$B$1:$T$1001,MATCH("Min",PlayingTime!$B$2:$T$2,0),0),0)</f>
        <v>0</v>
      </c>
      <c r="K727" s="23">
        <f>IFERROR(VLOOKUP(D727,PlayingTime!$B$1:$T$1001,MATCH("Min",PlayingTime!$B$2:$T$2,0),0),0)</f>
        <v>0</v>
      </c>
      <c r="L727" s="93">
        <f>IFERROR(VLOOKUP($E727,OLD!$Q$1:$DZ$1000,MATCH("minutes",OLD!$Q$1:$DZ$1,0),0),0)</f>
        <v>8</v>
      </c>
      <c r="M727" s="22">
        <f>IFERROR(VLOOKUP(A727,#REF!,MATCH("xG",#REF!,0),0),0)</f>
        <v>0</v>
      </c>
      <c r="N727" s="22">
        <f>IFERROR(VLOOKUP(B727,#REF!,MATCH("xG",#REF!,0),0),0)</f>
        <v>0</v>
      </c>
      <c r="O727" s="22">
        <f>IFERROR(VLOOKUP(C727,#REF!,MATCH("xG",#REF!,0),0),0)</f>
        <v>0</v>
      </c>
      <c r="P727" s="22">
        <f>IFERROR(VLOOKUP(D727,#REF!,MATCH("xG",#REF!,0),0),0)</f>
        <v>0</v>
      </c>
      <c r="Q727" s="92">
        <f>IFERROR(VLOOKUP($E727,OLD!$Q$1:$DZ$1000,MATCH("expected_goals",OLD!$Q$1:$DZ$1,0),0),0)</f>
        <v>0</v>
      </c>
      <c r="R727" s="22">
        <f>IFERROR(VLOOKUP(A727,#REF!,MATCH("xAG",#REF!,0),0),0)</f>
        <v>0</v>
      </c>
      <c r="S727" s="22">
        <f>IFERROR(VLOOKUP(B727,#REF!,MATCH("xAG",#REF!,0),0),0)</f>
        <v>0</v>
      </c>
      <c r="T727" s="22">
        <f>IFERROR(VLOOKUP(C727,#REF!,MATCH("xAG",#REF!,0),0),0)</f>
        <v>0</v>
      </c>
      <c r="U727" s="22">
        <f>IFERROR(VLOOKUP(D727,#REF!,MATCH("xAG",#REF!,0),0),0)</f>
        <v>0</v>
      </c>
      <c r="V727" s="92">
        <f>IFERROR(VLOOKUP($E727,OLD!$Q$1:$DZ$1000,MATCH("expected_assists",OLD!$Q$1:$DZ$1,0),0),0)</f>
        <v>0</v>
      </c>
      <c r="W727" s="93">
        <f>IFERROR(VLOOKUP($E727,OLD!$Q$1:$DZ$1000,MATCH("total_points",OLD!$Q$1:$DZ$1,0),0),0)</f>
        <v>2</v>
      </c>
      <c r="X727" s="27">
        <f>IFERROR(VLOOKUP(E727,OLD!$Q$1:$BZ$1000,MATCH("defensive_contribution",OLD!$Q$1:$BZ$1,0),0),"")</f>
        <v>3</v>
      </c>
      <c r="Z727" s="26" t="str">
        <f>API!O727&amp;" "&amp;API!Y727</f>
        <v xml:space="preserve"> </v>
      </c>
      <c r="AA727" s="26">
        <f>API!AF727</f>
        <v>0</v>
      </c>
    </row>
    <row r="728" spans="1:27">
      <c r="A728" s="22" t="str">
        <f>IF([1]FINAL!A728=0,"",[1]FINAL!A728)</f>
        <v/>
      </c>
      <c r="B728" s="22" t="str">
        <f>IF([1]FINAL!C728=0,"",[1]FINAL!C728)</f>
        <v/>
      </c>
      <c r="C728" s="22" t="str">
        <f>IF([1]FINAL!E728=0,"",[1]FINAL!E728)</f>
        <v/>
      </c>
      <c r="D728" s="22" t="str">
        <f>IF([1]FINAL!G728=0,"",[1]FINAL!G728)</f>
        <v/>
      </c>
      <c r="E728" s="85">
        <f>[1]FINAL!$AO728</f>
        <v>0</v>
      </c>
      <c r="F728" s="26" t="str">
        <f>[1]FINAL!$V728</f>
        <v>A</v>
      </c>
      <c r="G728" s="27" t="str">
        <f>IFERROR(VLOOKUP($F728,Table2!$B$1:$C$21,MATCH("MP",Table2!$B$1:$C$1,0),0),"")</f>
        <v/>
      </c>
      <c r="H728" s="23">
        <f>IFERROR(VLOOKUP(A728,PlayingTime!$B$1:$T$1001,MATCH("Min",PlayingTime!$B$2:$T$2,0),0),0)</f>
        <v>0</v>
      </c>
      <c r="I728" s="23">
        <f>IFERROR(VLOOKUP(B728,PlayingTime!$B$1:$T$1001,MATCH("Min",PlayingTime!$B$2:$T$2,0),0),0)</f>
        <v>0</v>
      </c>
      <c r="J728" s="23">
        <f>IFERROR(VLOOKUP(C728,PlayingTime!$B$1:$T$1001,MATCH("Min",PlayingTime!$B$2:$T$2,0),0),0)</f>
        <v>0</v>
      </c>
      <c r="K728" s="23">
        <f>IFERROR(VLOOKUP(D728,PlayingTime!$B$1:$T$1001,MATCH("Min",PlayingTime!$B$2:$T$2,0),0),0)</f>
        <v>0</v>
      </c>
      <c r="L728" s="93">
        <f>IFERROR(VLOOKUP($E728,OLD!$Q$1:$DZ$1000,MATCH("minutes",OLD!$Q$1:$DZ$1,0),0),0)</f>
        <v>8</v>
      </c>
      <c r="M728" s="22">
        <f>IFERROR(VLOOKUP(A728,#REF!,MATCH("xG",#REF!,0),0),0)</f>
        <v>0</v>
      </c>
      <c r="N728" s="22">
        <f>IFERROR(VLOOKUP(B728,#REF!,MATCH("xG",#REF!,0),0),0)</f>
        <v>0</v>
      </c>
      <c r="O728" s="22">
        <f>IFERROR(VLOOKUP(C728,#REF!,MATCH("xG",#REF!,0),0),0)</f>
        <v>0</v>
      </c>
      <c r="P728" s="22">
        <f>IFERROR(VLOOKUP(D728,#REF!,MATCH("xG",#REF!,0),0),0)</f>
        <v>0</v>
      </c>
      <c r="Q728" s="92">
        <f>IFERROR(VLOOKUP($E728,OLD!$Q$1:$DZ$1000,MATCH("expected_goals",OLD!$Q$1:$DZ$1,0),0),0)</f>
        <v>0</v>
      </c>
      <c r="R728" s="22">
        <f>IFERROR(VLOOKUP(A728,#REF!,MATCH("xAG",#REF!,0),0),0)</f>
        <v>0</v>
      </c>
      <c r="S728" s="22">
        <f>IFERROR(VLOOKUP(B728,#REF!,MATCH("xAG",#REF!,0),0),0)</f>
        <v>0</v>
      </c>
      <c r="T728" s="22">
        <f>IFERROR(VLOOKUP(C728,#REF!,MATCH("xAG",#REF!,0),0),0)</f>
        <v>0</v>
      </c>
      <c r="U728" s="22">
        <f>IFERROR(VLOOKUP(D728,#REF!,MATCH("xAG",#REF!,0),0),0)</f>
        <v>0</v>
      </c>
      <c r="V728" s="92">
        <f>IFERROR(VLOOKUP($E728,OLD!$Q$1:$DZ$1000,MATCH("expected_assists",OLD!$Q$1:$DZ$1,0),0),0)</f>
        <v>0</v>
      </c>
      <c r="W728" s="93">
        <f>IFERROR(VLOOKUP($E728,OLD!$Q$1:$DZ$1000,MATCH("total_points",OLD!$Q$1:$DZ$1,0),0),0)</f>
        <v>2</v>
      </c>
      <c r="X728" s="27">
        <f>IFERROR(VLOOKUP(E728,OLD!$Q$1:$BZ$1000,MATCH("defensive_contribution",OLD!$Q$1:$BZ$1,0),0),"")</f>
        <v>3</v>
      </c>
      <c r="Z728" s="26" t="str">
        <f>API!O728&amp;" "&amp;API!Y728</f>
        <v xml:space="preserve"> </v>
      </c>
      <c r="AA728" s="26">
        <f>API!AF728</f>
        <v>0</v>
      </c>
    </row>
    <row r="729" spans="1:27">
      <c r="A729" s="22" t="str">
        <f>IF([1]FINAL!A729=0,"",[1]FINAL!A729)</f>
        <v/>
      </c>
      <c r="B729" s="22" t="str">
        <f>IF([1]FINAL!C729=0,"",[1]FINAL!C729)</f>
        <v/>
      </c>
      <c r="C729" s="22" t="str">
        <f>IF([1]FINAL!E729=0,"",[1]FINAL!E729)</f>
        <v/>
      </c>
      <c r="D729" s="22" t="str">
        <f>IF([1]FINAL!G729=0,"",[1]FINAL!G729)</f>
        <v/>
      </c>
      <c r="E729" s="85">
        <f>[1]FINAL!$AO729</f>
        <v>0</v>
      </c>
      <c r="F729" s="26" t="str">
        <f>[1]FINAL!$V729</f>
        <v>A</v>
      </c>
      <c r="G729" s="27" t="str">
        <f>IFERROR(VLOOKUP($F729,Table2!$B$1:$C$21,MATCH("MP",Table2!$B$1:$C$1,0),0),"")</f>
        <v/>
      </c>
      <c r="H729" s="23">
        <f>IFERROR(VLOOKUP(A729,PlayingTime!$B$1:$T$1001,MATCH("Min",PlayingTime!$B$2:$T$2,0),0),0)</f>
        <v>0</v>
      </c>
      <c r="I729" s="23">
        <f>IFERROR(VLOOKUP(B729,PlayingTime!$B$1:$T$1001,MATCH("Min",PlayingTime!$B$2:$T$2,0),0),0)</f>
        <v>0</v>
      </c>
      <c r="J729" s="23">
        <f>IFERROR(VLOOKUP(C729,PlayingTime!$B$1:$T$1001,MATCH("Min",PlayingTime!$B$2:$T$2,0),0),0)</f>
        <v>0</v>
      </c>
      <c r="K729" s="23">
        <f>IFERROR(VLOOKUP(D729,PlayingTime!$B$1:$T$1001,MATCH("Min",PlayingTime!$B$2:$T$2,0),0),0)</f>
        <v>0</v>
      </c>
      <c r="L729" s="93">
        <f>IFERROR(VLOOKUP($E729,OLD!$Q$1:$DZ$1000,MATCH("minutes",OLD!$Q$1:$DZ$1,0),0),0)</f>
        <v>8</v>
      </c>
      <c r="M729" s="22">
        <f>IFERROR(VLOOKUP(A729,#REF!,MATCH("xG",#REF!,0),0),0)</f>
        <v>0</v>
      </c>
      <c r="N729" s="22">
        <f>IFERROR(VLOOKUP(B729,#REF!,MATCH("xG",#REF!,0),0),0)</f>
        <v>0</v>
      </c>
      <c r="O729" s="22">
        <f>IFERROR(VLOOKUP(C729,#REF!,MATCH("xG",#REF!,0),0),0)</f>
        <v>0</v>
      </c>
      <c r="P729" s="22">
        <f>IFERROR(VLOOKUP(D729,#REF!,MATCH("xG",#REF!,0),0),0)</f>
        <v>0</v>
      </c>
      <c r="Q729" s="92">
        <f>IFERROR(VLOOKUP($E729,OLD!$Q$1:$DZ$1000,MATCH("expected_goals",OLD!$Q$1:$DZ$1,0),0),0)</f>
        <v>0</v>
      </c>
      <c r="R729" s="22">
        <f>IFERROR(VLOOKUP(A729,#REF!,MATCH("xAG",#REF!,0),0),0)</f>
        <v>0</v>
      </c>
      <c r="S729" s="22">
        <f>IFERROR(VLOOKUP(B729,#REF!,MATCH("xAG",#REF!,0),0),0)</f>
        <v>0</v>
      </c>
      <c r="T729" s="22">
        <f>IFERROR(VLOOKUP(C729,#REF!,MATCH("xAG",#REF!,0),0),0)</f>
        <v>0</v>
      </c>
      <c r="U729" s="22">
        <f>IFERROR(VLOOKUP(D729,#REF!,MATCH("xAG",#REF!,0),0),0)</f>
        <v>0</v>
      </c>
      <c r="V729" s="92">
        <f>IFERROR(VLOOKUP($E729,OLD!$Q$1:$DZ$1000,MATCH("expected_assists",OLD!$Q$1:$DZ$1,0),0),0)</f>
        <v>0</v>
      </c>
      <c r="W729" s="93">
        <f>IFERROR(VLOOKUP($E729,OLD!$Q$1:$DZ$1000,MATCH("total_points",OLD!$Q$1:$DZ$1,0),0),0)</f>
        <v>2</v>
      </c>
      <c r="X729" s="27">
        <f>IFERROR(VLOOKUP(E729,OLD!$Q$1:$BZ$1000,MATCH("defensive_contribution",OLD!$Q$1:$BZ$1,0),0),"")</f>
        <v>3</v>
      </c>
      <c r="Z729" s="26" t="str">
        <f>API!O729&amp;" "&amp;API!Y729</f>
        <v xml:space="preserve"> </v>
      </c>
      <c r="AA729" s="26">
        <f>API!AF729</f>
        <v>0</v>
      </c>
    </row>
    <row r="730" spans="1:27">
      <c r="A730" s="22" t="str">
        <f>IF([1]FINAL!A730=0,"",[1]FINAL!A730)</f>
        <v/>
      </c>
      <c r="B730" s="22" t="str">
        <f>IF([1]FINAL!C730=0,"",[1]FINAL!C730)</f>
        <v/>
      </c>
      <c r="C730" s="22" t="str">
        <f>IF([1]FINAL!E730=0,"",[1]FINAL!E730)</f>
        <v/>
      </c>
      <c r="D730" s="22" t="str">
        <f>IF([1]FINAL!G730=0,"",[1]FINAL!G730)</f>
        <v/>
      </c>
      <c r="E730" s="85">
        <f>[1]FINAL!$AO730</f>
        <v>0</v>
      </c>
      <c r="F730" s="26" t="str">
        <f>[1]FINAL!$V730</f>
        <v>A</v>
      </c>
      <c r="G730" s="27" t="str">
        <f>IFERROR(VLOOKUP($F730,Table2!$B$1:$C$21,MATCH("MP",Table2!$B$1:$C$1,0),0),"")</f>
        <v/>
      </c>
      <c r="H730" s="23">
        <f>IFERROR(VLOOKUP(A730,PlayingTime!$B$1:$T$1001,MATCH("Min",PlayingTime!$B$2:$T$2,0),0),0)</f>
        <v>0</v>
      </c>
      <c r="I730" s="23">
        <f>IFERROR(VLOOKUP(B730,PlayingTime!$B$1:$T$1001,MATCH("Min",PlayingTime!$B$2:$T$2,0),0),0)</f>
        <v>0</v>
      </c>
      <c r="J730" s="23">
        <f>IFERROR(VLOOKUP(C730,PlayingTime!$B$1:$T$1001,MATCH("Min",PlayingTime!$B$2:$T$2,0),0),0)</f>
        <v>0</v>
      </c>
      <c r="K730" s="23">
        <f>IFERROR(VLOOKUP(D730,PlayingTime!$B$1:$T$1001,MATCH("Min",PlayingTime!$B$2:$T$2,0),0),0)</f>
        <v>0</v>
      </c>
      <c r="L730" s="93">
        <f>IFERROR(VLOOKUP($E730,OLD!$Q$1:$DZ$1000,MATCH("minutes",OLD!$Q$1:$DZ$1,0),0),0)</f>
        <v>8</v>
      </c>
      <c r="M730" s="22">
        <f>IFERROR(VLOOKUP(A730,#REF!,MATCH("xG",#REF!,0),0),0)</f>
        <v>0</v>
      </c>
      <c r="N730" s="22">
        <f>IFERROR(VLOOKUP(B730,#REF!,MATCH("xG",#REF!,0),0),0)</f>
        <v>0</v>
      </c>
      <c r="O730" s="22">
        <f>IFERROR(VLOOKUP(C730,#REF!,MATCH("xG",#REF!,0),0),0)</f>
        <v>0</v>
      </c>
      <c r="P730" s="22">
        <f>IFERROR(VLOOKUP(D730,#REF!,MATCH("xG",#REF!,0),0),0)</f>
        <v>0</v>
      </c>
      <c r="Q730" s="92">
        <f>IFERROR(VLOOKUP($E730,OLD!$Q$1:$DZ$1000,MATCH("expected_goals",OLD!$Q$1:$DZ$1,0),0),0)</f>
        <v>0</v>
      </c>
      <c r="R730" s="22">
        <f>IFERROR(VLOOKUP(A730,#REF!,MATCH("xAG",#REF!,0),0),0)</f>
        <v>0</v>
      </c>
      <c r="S730" s="22">
        <f>IFERROR(VLOOKUP(B730,#REF!,MATCH("xAG",#REF!,0),0),0)</f>
        <v>0</v>
      </c>
      <c r="T730" s="22">
        <f>IFERROR(VLOOKUP(C730,#REF!,MATCH("xAG",#REF!,0),0),0)</f>
        <v>0</v>
      </c>
      <c r="U730" s="22">
        <f>IFERROR(VLOOKUP(D730,#REF!,MATCH("xAG",#REF!,0),0),0)</f>
        <v>0</v>
      </c>
      <c r="V730" s="92">
        <f>IFERROR(VLOOKUP($E730,OLD!$Q$1:$DZ$1000,MATCH("expected_assists",OLD!$Q$1:$DZ$1,0),0),0)</f>
        <v>0</v>
      </c>
      <c r="W730" s="93">
        <f>IFERROR(VLOOKUP($E730,OLD!$Q$1:$DZ$1000,MATCH("total_points",OLD!$Q$1:$DZ$1,0),0),0)</f>
        <v>2</v>
      </c>
      <c r="X730" s="27">
        <f>IFERROR(VLOOKUP(E730,OLD!$Q$1:$BZ$1000,MATCH("defensive_contribution",OLD!$Q$1:$BZ$1,0),0),"")</f>
        <v>3</v>
      </c>
      <c r="Z730" s="26" t="str">
        <f>API!O730&amp;" "&amp;API!Y730</f>
        <v xml:space="preserve"> </v>
      </c>
      <c r="AA730" s="26">
        <f>API!AF730</f>
        <v>0</v>
      </c>
    </row>
    <row r="731" spans="1:27">
      <c r="A731" s="22" t="str">
        <f>IF([1]FINAL!A731=0,"",[1]FINAL!A731)</f>
        <v/>
      </c>
      <c r="B731" s="22" t="str">
        <f>IF([1]FINAL!C731=0,"",[1]FINAL!C731)</f>
        <v/>
      </c>
      <c r="C731" s="22" t="str">
        <f>IF([1]FINAL!E731=0,"",[1]FINAL!E731)</f>
        <v/>
      </c>
      <c r="D731" s="22" t="str">
        <f>IF([1]FINAL!G731=0,"",[1]FINAL!G731)</f>
        <v/>
      </c>
      <c r="E731" s="85">
        <f>[1]FINAL!$AO731</f>
        <v>0</v>
      </c>
      <c r="F731" s="26" t="str">
        <f>[1]FINAL!$V731</f>
        <v>A</v>
      </c>
      <c r="G731" s="27" t="str">
        <f>IFERROR(VLOOKUP($F731,Table2!$B$1:$C$21,MATCH("MP",Table2!$B$1:$C$1,0),0),"")</f>
        <v/>
      </c>
      <c r="H731" s="23">
        <f>IFERROR(VLOOKUP(A731,PlayingTime!$B$1:$T$1001,MATCH("Min",PlayingTime!$B$2:$T$2,0),0),0)</f>
        <v>0</v>
      </c>
      <c r="I731" s="23">
        <f>IFERROR(VLOOKUP(B731,PlayingTime!$B$1:$T$1001,MATCH("Min",PlayingTime!$B$2:$T$2,0),0),0)</f>
        <v>0</v>
      </c>
      <c r="J731" s="23">
        <f>IFERROR(VLOOKUP(C731,PlayingTime!$B$1:$T$1001,MATCH("Min",PlayingTime!$B$2:$T$2,0),0),0)</f>
        <v>0</v>
      </c>
      <c r="K731" s="23">
        <f>IFERROR(VLOOKUP(D731,PlayingTime!$B$1:$T$1001,MATCH("Min",PlayingTime!$B$2:$T$2,0),0),0)</f>
        <v>0</v>
      </c>
      <c r="L731" s="93">
        <f>IFERROR(VLOOKUP($E731,OLD!$Q$1:$DZ$1000,MATCH("minutes",OLD!$Q$1:$DZ$1,0),0),0)</f>
        <v>8</v>
      </c>
      <c r="M731" s="22">
        <f>IFERROR(VLOOKUP(A731,#REF!,MATCH("xG",#REF!,0),0),0)</f>
        <v>0</v>
      </c>
      <c r="N731" s="22">
        <f>IFERROR(VLOOKUP(B731,#REF!,MATCH("xG",#REF!,0),0),0)</f>
        <v>0</v>
      </c>
      <c r="O731" s="22">
        <f>IFERROR(VLOOKUP(C731,#REF!,MATCH("xG",#REF!,0),0),0)</f>
        <v>0</v>
      </c>
      <c r="P731" s="22">
        <f>IFERROR(VLOOKUP(D731,#REF!,MATCH("xG",#REF!,0),0),0)</f>
        <v>0</v>
      </c>
      <c r="Q731" s="92">
        <f>IFERROR(VLOOKUP($E731,OLD!$Q$1:$DZ$1000,MATCH("expected_goals",OLD!$Q$1:$DZ$1,0),0),0)</f>
        <v>0</v>
      </c>
      <c r="R731" s="22">
        <f>IFERROR(VLOOKUP(A731,#REF!,MATCH("xAG",#REF!,0),0),0)</f>
        <v>0</v>
      </c>
      <c r="S731" s="22">
        <f>IFERROR(VLOOKUP(B731,#REF!,MATCH("xAG",#REF!,0),0),0)</f>
        <v>0</v>
      </c>
      <c r="T731" s="22">
        <f>IFERROR(VLOOKUP(C731,#REF!,MATCH("xAG",#REF!,0),0),0)</f>
        <v>0</v>
      </c>
      <c r="U731" s="22">
        <f>IFERROR(VLOOKUP(D731,#REF!,MATCH("xAG",#REF!,0),0),0)</f>
        <v>0</v>
      </c>
      <c r="V731" s="92">
        <f>IFERROR(VLOOKUP($E731,OLD!$Q$1:$DZ$1000,MATCH("expected_assists",OLD!$Q$1:$DZ$1,0),0),0)</f>
        <v>0</v>
      </c>
      <c r="W731" s="93">
        <f>IFERROR(VLOOKUP($E731,OLD!$Q$1:$DZ$1000,MATCH("total_points",OLD!$Q$1:$DZ$1,0),0),0)</f>
        <v>2</v>
      </c>
      <c r="X731" s="27">
        <f>IFERROR(VLOOKUP(E731,OLD!$Q$1:$BZ$1000,MATCH("defensive_contribution",OLD!$Q$1:$BZ$1,0),0),"")</f>
        <v>3</v>
      </c>
      <c r="Z731" s="26" t="str">
        <f>API!O731&amp;" "&amp;API!Y731</f>
        <v xml:space="preserve"> </v>
      </c>
      <c r="AA731" s="26">
        <f>API!AF731</f>
        <v>0</v>
      </c>
    </row>
    <row r="732" spans="1:27">
      <c r="A732" s="22" t="str">
        <f>IF([1]FINAL!A732=0,"",[1]FINAL!A732)</f>
        <v/>
      </c>
      <c r="B732" s="22" t="str">
        <f>IF([1]FINAL!C732=0,"",[1]FINAL!C732)</f>
        <v/>
      </c>
      <c r="C732" s="22" t="str">
        <f>IF([1]FINAL!E732=0,"",[1]FINAL!E732)</f>
        <v/>
      </c>
      <c r="D732" s="22" t="str">
        <f>IF([1]FINAL!G732=0,"",[1]FINAL!G732)</f>
        <v/>
      </c>
      <c r="E732" s="85">
        <f>[1]FINAL!$AO732</f>
        <v>0</v>
      </c>
      <c r="F732" s="26" t="str">
        <f>[1]FINAL!$V732</f>
        <v>A</v>
      </c>
      <c r="G732" s="27" t="str">
        <f>IFERROR(VLOOKUP($F732,Table2!$B$1:$C$21,MATCH("MP",Table2!$B$1:$C$1,0),0),"")</f>
        <v/>
      </c>
      <c r="H732" s="23">
        <f>IFERROR(VLOOKUP(A732,PlayingTime!$B$1:$T$1001,MATCH("Min",PlayingTime!$B$2:$T$2,0),0),0)</f>
        <v>0</v>
      </c>
      <c r="I732" s="23">
        <f>IFERROR(VLOOKUP(B732,PlayingTime!$B$1:$T$1001,MATCH("Min",PlayingTime!$B$2:$T$2,0),0),0)</f>
        <v>0</v>
      </c>
      <c r="J732" s="23">
        <f>IFERROR(VLOOKUP(C732,PlayingTime!$B$1:$T$1001,MATCH("Min",PlayingTime!$B$2:$T$2,0),0),0)</f>
        <v>0</v>
      </c>
      <c r="K732" s="23">
        <f>IFERROR(VLOOKUP(D732,PlayingTime!$B$1:$T$1001,MATCH("Min",PlayingTime!$B$2:$T$2,0),0),0)</f>
        <v>0</v>
      </c>
      <c r="L732" s="93">
        <f>IFERROR(VLOOKUP($E732,OLD!$Q$1:$DZ$1000,MATCH("minutes",OLD!$Q$1:$DZ$1,0),0),0)</f>
        <v>8</v>
      </c>
      <c r="M732" s="22">
        <f>IFERROR(VLOOKUP(A732,#REF!,MATCH("xG",#REF!,0),0),0)</f>
        <v>0</v>
      </c>
      <c r="N732" s="22">
        <f>IFERROR(VLOOKUP(B732,#REF!,MATCH("xG",#REF!,0),0),0)</f>
        <v>0</v>
      </c>
      <c r="O732" s="22">
        <f>IFERROR(VLOOKUP(C732,#REF!,MATCH("xG",#REF!,0),0),0)</f>
        <v>0</v>
      </c>
      <c r="P732" s="22">
        <f>IFERROR(VLOOKUP(D732,#REF!,MATCH("xG",#REF!,0),0),0)</f>
        <v>0</v>
      </c>
      <c r="Q732" s="92">
        <f>IFERROR(VLOOKUP($E732,OLD!$Q$1:$DZ$1000,MATCH("expected_goals",OLD!$Q$1:$DZ$1,0),0),0)</f>
        <v>0</v>
      </c>
      <c r="R732" s="22">
        <f>IFERROR(VLOOKUP(A732,#REF!,MATCH("xAG",#REF!,0),0),0)</f>
        <v>0</v>
      </c>
      <c r="S732" s="22">
        <f>IFERROR(VLOOKUP(B732,#REF!,MATCH("xAG",#REF!,0),0),0)</f>
        <v>0</v>
      </c>
      <c r="T732" s="22">
        <f>IFERROR(VLOOKUP(C732,#REF!,MATCH("xAG",#REF!,0),0),0)</f>
        <v>0</v>
      </c>
      <c r="U732" s="22">
        <f>IFERROR(VLOOKUP(D732,#REF!,MATCH("xAG",#REF!,0),0),0)</f>
        <v>0</v>
      </c>
      <c r="V732" s="92">
        <f>IFERROR(VLOOKUP($E732,OLD!$Q$1:$DZ$1000,MATCH("expected_assists",OLD!$Q$1:$DZ$1,0),0),0)</f>
        <v>0</v>
      </c>
      <c r="W732" s="93">
        <f>IFERROR(VLOOKUP($E732,OLD!$Q$1:$DZ$1000,MATCH("total_points",OLD!$Q$1:$DZ$1,0),0),0)</f>
        <v>2</v>
      </c>
      <c r="X732" s="27">
        <f>IFERROR(VLOOKUP(E732,OLD!$Q$1:$BZ$1000,MATCH("defensive_contribution",OLD!$Q$1:$BZ$1,0),0),"")</f>
        <v>3</v>
      </c>
      <c r="Z732" s="26" t="str">
        <f>API!O732&amp;" "&amp;API!Y732</f>
        <v xml:space="preserve"> </v>
      </c>
      <c r="AA732" s="26">
        <f>API!AF732</f>
        <v>0</v>
      </c>
    </row>
    <row r="733" spans="1:27">
      <c r="A733" s="22" t="str">
        <f>IF([1]FINAL!A733=0,"",[1]FINAL!A733)</f>
        <v/>
      </c>
      <c r="B733" s="22" t="str">
        <f>IF([1]FINAL!C733=0,"",[1]FINAL!C733)</f>
        <v/>
      </c>
      <c r="C733" s="22" t="str">
        <f>IF([1]FINAL!E733=0,"",[1]FINAL!E733)</f>
        <v/>
      </c>
      <c r="D733" s="22" t="str">
        <f>IF([1]FINAL!G733=0,"",[1]FINAL!G733)</f>
        <v/>
      </c>
      <c r="E733" s="85">
        <f>[1]FINAL!$AO733</f>
        <v>0</v>
      </c>
      <c r="F733" s="26" t="str">
        <f>[1]FINAL!$V733</f>
        <v>A</v>
      </c>
      <c r="G733" s="27" t="str">
        <f>IFERROR(VLOOKUP($F733,Table2!$B$1:$C$21,MATCH("MP",Table2!$B$1:$C$1,0),0),"")</f>
        <v/>
      </c>
      <c r="H733" s="23">
        <f>IFERROR(VLOOKUP(A733,PlayingTime!$B$1:$T$1001,MATCH("Min",PlayingTime!$B$2:$T$2,0),0),0)</f>
        <v>0</v>
      </c>
      <c r="I733" s="23">
        <f>IFERROR(VLOOKUP(B733,PlayingTime!$B$1:$T$1001,MATCH("Min",PlayingTime!$B$2:$T$2,0),0),0)</f>
        <v>0</v>
      </c>
      <c r="J733" s="23">
        <f>IFERROR(VLOOKUP(C733,PlayingTime!$B$1:$T$1001,MATCH("Min",PlayingTime!$B$2:$T$2,0),0),0)</f>
        <v>0</v>
      </c>
      <c r="K733" s="23">
        <f>IFERROR(VLOOKUP(D733,PlayingTime!$B$1:$T$1001,MATCH("Min",PlayingTime!$B$2:$T$2,0),0),0)</f>
        <v>0</v>
      </c>
      <c r="L733" s="93">
        <f>IFERROR(VLOOKUP($E733,OLD!$Q$1:$DZ$1000,MATCH("minutes",OLD!$Q$1:$DZ$1,0),0),0)</f>
        <v>8</v>
      </c>
      <c r="M733" s="22">
        <f>IFERROR(VLOOKUP(A733,#REF!,MATCH("xG",#REF!,0),0),0)</f>
        <v>0</v>
      </c>
      <c r="N733" s="22">
        <f>IFERROR(VLOOKUP(B733,#REF!,MATCH("xG",#REF!,0),0),0)</f>
        <v>0</v>
      </c>
      <c r="O733" s="22">
        <f>IFERROR(VLOOKUP(C733,#REF!,MATCH("xG",#REF!,0),0),0)</f>
        <v>0</v>
      </c>
      <c r="P733" s="22">
        <f>IFERROR(VLOOKUP(D733,#REF!,MATCH("xG",#REF!,0),0),0)</f>
        <v>0</v>
      </c>
      <c r="Q733" s="92">
        <f>IFERROR(VLOOKUP($E733,OLD!$Q$1:$DZ$1000,MATCH("expected_goals",OLD!$Q$1:$DZ$1,0),0),0)</f>
        <v>0</v>
      </c>
      <c r="R733" s="22">
        <f>IFERROR(VLOOKUP(A733,#REF!,MATCH("xAG",#REF!,0),0),0)</f>
        <v>0</v>
      </c>
      <c r="S733" s="22">
        <f>IFERROR(VLOOKUP(B733,#REF!,MATCH("xAG",#REF!,0),0),0)</f>
        <v>0</v>
      </c>
      <c r="T733" s="22">
        <f>IFERROR(VLOOKUP(C733,#REF!,MATCH("xAG",#REF!,0),0),0)</f>
        <v>0</v>
      </c>
      <c r="U733" s="22">
        <f>IFERROR(VLOOKUP(D733,#REF!,MATCH("xAG",#REF!,0),0),0)</f>
        <v>0</v>
      </c>
      <c r="V733" s="92">
        <f>IFERROR(VLOOKUP($E733,OLD!$Q$1:$DZ$1000,MATCH("expected_assists",OLD!$Q$1:$DZ$1,0),0),0)</f>
        <v>0</v>
      </c>
      <c r="W733" s="93">
        <f>IFERROR(VLOOKUP($E733,OLD!$Q$1:$DZ$1000,MATCH("total_points",OLD!$Q$1:$DZ$1,0),0),0)</f>
        <v>2</v>
      </c>
      <c r="X733" s="27">
        <f>IFERROR(VLOOKUP(E733,OLD!$Q$1:$BZ$1000,MATCH("defensive_contribution",OLD!$Q$1:$BZ$1,0),0),"")</f>
        <v>3</v>
      </c>
      <c r="Z733" s="26" t="str">
        <f>API!O733&amp;" "&amp;API!Y733</f>
        <v xml:space="preserve"> </v>
      </c>
      <c r="AA733" s="26">
        <f>API!AF733</f>
        <v>0</v>
      </c>
    </row>
    <row r="734" spans="1:27">
      <c r="A734" s="22" t="str">
        <f>IF([1]FINAL!A734=0,"",[1]FINAL!A734)</f>
        <v/>
      </c>
      <c r="B734" s="22" t="str">
        <f>IF([1]FINAL!C734=0,"",[1]FINAL!C734)</f>
        <v/>
      </c>
      <c r="C734" s="22" t="str">
        <f>IF([1]FINAL!E734=0,"",[1]FINAL!E734)</f>
        <v/>
      </c>
      <c r="D734" s="22" t="str">
        <f>IF([1]FINAL!G734=0,"",[1]FINAL!G734)</f>
        <v/>
      </c>
      <c r="E734" s="85">
        <f>[1]FINAL!$AO734</f>
        <v>0</v>
      </c>
      <c r="F734" s="26" t="str">
        <f>[1]FINAL!$V734</f>
        <v>A</v>
      </c>
      <c r="G734" s="27" t="str">
        <f>IFERROR(VLOOKUP($F734,Table2!$B$1:$C$21,MATCH("MP",Table2!$B$1:$C$1,0),0),"")</f>
        <v/>
      </c>
      <c r="H734" s="23">
        <f>IFERROR(VLOOKUP(A734,PlayingTime!$B$1:$T$1001,MATCH("Min",PlayingTime!$B$2:$T$2,0),0),0)</f>
        <v>0</v>
      </c>
      <c r="I734" s="23">
        <f>IFERROR(VLOOKUP(B734,PlayingTime!$B$1:$T$1001,MATCH("Min",PlayingTime!$B$2:$T$2,0),0),0)</f>
        <v>0</v>
      </c>
      <c r="J734" s="23">
        <f>IFERROR(VLOOKUP(C734,PlayingTime!$B$1:$T$1001,MATCH("Min",PlayingTime!$B$2:$T$2,0),0),0)</f>
        <v>0</v>
      </c>
      <c r="K734" s="23">
        <f>IFERROR(VLOOKUP(D734,PlayingTime!$B$1:$T$1001,MATCH("Min",PlayingTime!$B$2:$T$2,0),0),0)</f>
        <v>0</v>
      </c>
      <c r="L734" s="93">
        <f>IFERROR(VLOOKUP($E734,OLD!$Q$1:$DZ$1000,MATCH("minutes",OLD!$Q$1:$DZ$1,0),0),0)</f>
        <v>8</v>
      </c>
      <c r="M734" s="22">
        <f>IFERROR(VLOOKUP(A734,#REF!,MATCH("xG",#REF!,0),0),0)</f>
        <v>0</v>
      </c>
      <c r="N734" s="22">
        <f>IFERROR(VLOOKUP(B734,#REF!,MATCH("xG",#REF!,0),0),0)</f>
        <v>0</v>
      </c>
      <c r="O734" s="22">
        <f>IFERROR(VLOOKUP(C734,#REF!,MATCH("xG",#REF!,0),0),0)</f>
        <v>0</v>
      </c>
      <c r="P734" s="22">
        <f>IFERROR(VLOOKUP(D734,#REF!,MATCH("xG",#REF!,0),0),0)</f>
        <v>0</v>
      </c>
      <c r="Q734" s="92">
        <f>IFERROR(VLOOKUP($E734,OLD!$Q$1:$DZ$1000,MATCH("expected_goals",OLD!$Q$1:$DZ$1,0),0),0)</f>
        <v>0</v>
      </c>
      <c r="R734" s="22">
        <f>IFERROR(VLOOKUP(A734,#REF!,MATCH("xAG",#REF!,0),0),0)</f>
        <v>0</v>
      </c>
      <c r="S734" s="22">
        <f>IFERROR(VLOOKUP(B734,#REF!,MATCH("xAG",#REF!,0),0),0)</f>
        <v>0</v>
      </c>
      <c r="T734" s="22">
        <f>IFERROR(VLOOKUP(C734,#REF!,MATCH("xAG",#REF!,0),0),0)</f>
        <v>0</v>
      </c>
      <c r="U734" s="22">
        <f>IFERROR(VLOOKUP(D734,#REF!,MATCH("xAG",#REF!,0),0),0)</f>
        <v>0</v>
      </c>
      <c r="V734" s="92">
        <f>IFERROR(VLOOKUP($E734,OLD!$Q$1:$DZ$1000,MATCH("expected_assists",OLD!$Q$1:$DZ$1,0),0),0)</f>
        <v>0</v>
      </c>
      <c r="W734" s="93">
        <f>IFERROR(VLOOKUP($E734,OLD!$Q$1:$DZ$1000,MATCH("total_points",OLD!$Q$1:$DZ$1,0),0),0)</f>
        <v>2</v>
      </c>
      <c r="X734" s="27">
        <f>IFERROR(VLOOKUP(E734,OLD!$Q$1:$BZ$1000,MATCH("defensive_contribution",OLD!$Q$1:$BZ$1,0),0),"")</f>
        <v>3</v>
      </c>
      <c r="Z734" s="26" t="str">
        <f>API!O734&amp;" "&amp;API!Y734</f>
        <v xml:space="preserve"> </v>
      </c>
      <c r="AA734" s="26">
        <f>API!AF734</f>
        <v>0</v>
      </c>
    </row>
    <row r="735" spans="1:27">
      <c r="A735" s="22" t="str">
        <f>IF([1]FINAL!A735=0,"",[1]FINAL!A735)</f>
        <v/>
      </c>
      <c r="B735" s="22" t="str">
        <f>IF([1]FINAL!C735=0,"",[1]FINAL!C735)</f>
        <v/>
      </c>
      <c r="C735" s="22" t="str">
        <f>IF([1]FINAL!E735=0,"",[1]FINAL!E735)</f>
        <v/>
      </c>
      <c r="D735" s="22" t="str">
        <f>IF([1]FINAL!G735=0,"",[1]FINAL!G735)</f>
        <v/>
      </c>
      <c r="E735" s="85">
        <f>[1]FINAL!$AO735</f>
        <v>0</v>
      </c>
      <c r="F735" s="26" t="str">
        <f>[1]FINAL!$V735</f>
        <v>A</v>
      </c>
      <c r="G735" s="27" t="str">
        <f>IFERROR(VLOOKUP($F735,Table2!$B$1:$C$21,MATCH("MP",Table2!$B$1:$C$1,0),0),"")</f>
        <v/>
      </c>
      <c r="H735" s="23">
        <f>IFERROR(VLOOKUP(A735,PlayingTime!$B$1:$T$1001,MATCH("Min",PlayingTime!$B$2:$T$2,0),0),0)</f>
        <v>0</v>
      </c>
      <c r="I735" s="23">
        <f>IFERROR(VLOOKUP(B735,PlayingTime!$B$1:$T$1001,MATCH("Min",PlayingTime!$B$2:$T$2,0),0),0)</f>
        <v>0</v>
      </c>
      <c r="J735" s="23">
        <f>IFERROR(VLOOKUP(C735,PlayingTime!$B$1:$T$1001,MATCH("Min",PlayingTime!$B$2:$T$2,0),0),0)</f>
        <v>0</v>
      </c>
      <c r="K735" s="23">
        <f>IFERROR(VLOOKUP(D735,PlayingTime!$B$1:$T$1001,MATCH("Min",PlayingTime!$B$2:$T$2,0),0),0)</f>
        <v>0</v>
      </c>
      <c r="L735" s="93">
        <f>IFERROR(VLOOKUP($E735,OLD!$Q$1:$DZ$1000,MATCH("minutes",OLD!$Q$1:$DZ$1,0),0),0)</f>
        <v>8</v>
      </c>
      <c r="M735" s="22">
        <f>IFERROR(VLOOKUP(A735,#REF!,MATCH("xG",#REF!,0),0),0)</f>
        <v>0</v>
      </c>
      <c r="N735" s="22">
        <f>IFERROR(VLOOKUP(B735,#REF!,MATCH("xG",#REF!,0),0),0)</f>
        <v>0</v>
      </c>
      <c r="O735" s="22">
        <f>IFERROR(VLOOKUP(C735,#REF!,MATCH("xG",#REF!,0),0),0)</f>
        <v>0</v>
      </c>
      <c r="P735" s="22">
        <f>IFERROR(VLOOKUP(D735,#REF!,MATCH("xG",#REF!,0),0),0)</f>
        <v>0</v>
      </c>
      <c r="Q735" s="92">
        <f>IFERROR(VLOOKUP($E735,OLD!$Q$1:$DZ$1000,MATCH("expected_goals",OLD!$Q$1:$DZ$1,0),0),0)</f>
        <v>0</v>
      </c>
      <c r="R735" s="22">
        <f>IFERROR(VLOOKUP(A735,#REF!,MATCH("xAG",#REF!,0),0),0)</f>
        <v>0</v>
      </c>
      <c r="S735" s="22">
        <f>IFERROR(VLOOKUP(B735,#REF!,MATCH("xAG",#REF!,0),0),0)</f>
        <v>0</v>
      </c>
      <c r="T735" s="22">
        <f>IFERROR(VLOOKUP(C735,#REF!,MATCH("xAG",#REF!,0),0),0)</f>
        <v>0</v>
      </c>
      <c r="U735" s="22">
        <f>IFERROR(VLOOKUP(D735,#REF!,MATCH("xAG",#REF!,0),0),0)</f>
        <v>0</v>
      </c>
      <c r="V735" s="92">
        <f>IFERROR(VLOOKUP($E735,OLD!$Q$1:$DZ$1000,MATCH("expected_assists",OLD!$Q$1:$DZ$1,0),0),0)</f>
        <v>0</v>
      </c>
      <c r="W735" s="93">
        <f>IFERROR(VLOOKUP($E735,OLD!$Q$1:$DZ$1000,MATCH("total_points",OLD!$Q$1:$DZ$1,0),0),0)</f>
        <v>2</v>
      </c>
      <c r="X735" s="27">
        <f>IFERROR(VLOOKUP(E735,OLD!$Q$1:$BZ$1000,MATCH("defensive_contribution",OLD!$Q$1:$BZ$1,0),0),"")</f>
        <v>3</v>
      </c>
      <c r="Z735" s="26" t="str">
        <f>API!O735&amp;" "&amp;API!Y735</f>
        <v xml:space="preserve"> </v>
      </c>
      <c r="AA735" s="26">
        <f>API!AF735</f>
        <v>0</v>
      </c>
    </row>
    <row r="736" spans="1:27">
      <c r="A736" s="22" t="str">
        <f>IF([1]FINAL!A736=0,"",[1]FINAL!A736)</f>
        <v/>
      </c>
      <c r="B736" s="22" t="str">
        <f>IF([1]FINAL!C736=0,"",[1]FINAL!C736)</f>
        <v/>
      </c>
      <c r="C736" s="22" t="str">
        <f>IF([1]FINAL!E736=0,"",[1]FINAL!E736)</f>
        <v/>
      </c>
      <c r="D736" s="22" t="str">
        <f>IF([1]FINAL!G736=0,"",[1]FINAL!G736)</f>
        <v/>
      </c>
      <c r="E736" s="85">
        <f>[1]FINAL!$AO736</f>
        <v>0</v>
      </c>
      <c r="F736" s="26" t="str">
        <f>[1]FINAL!$V736</f>
        <v>A</v>
      </c>
      <c r="G736" s="27" t="str">
        <f>IFERROR(VLOOKUP($F736,Table2!$B$1:$C$21,MATCH("MP",Table2!$B$1:$C$1,0),0),"")</f>
        <v/>
      </c>
      <c r="H736" s="23">
        <f>IFERROR(VLOOKUP(A736,PlayingTime!$B$1:$T$1001,MATCH("Min",PlayingTime!$B$2:$T$2,0),0),0)</f>
        <v>0</v>
      </c>
      <c r="I736" s="23">
        <f>IFERROR(VLOOKUP(B736,PlayingTime!$B$1:$T$1001,MATCH("Min",PlayingTime!$B$2:$T$2,0),0),0)</f>
        <v>0</v>
      </c>
      <c r="J736" s="23">
        <f>IFERROR(VLOOKUP(C736,PlayingTime!$B$1:$T$1001,MATCH("Min",PlayingTime!$B$2:$T$2,0),0),0)</f>
        <v>0</v>
      </c>
      <c r="K736" s="23">
        <f>IFERROR(VLOOKUP(D736,PlayingTime!$B$1:$T$1001,MATCH("Min",PlayingTime!$B$2:$T$2,0),0),0)</f>
        <v>0</v>
      </c>
      <c r="L736" s="93">
        <f>IFERROR(VLOOKUP($E736,OLD!$Q$1:$DZ$1000,MATCH("minutes",OLD!$Q$1:$DZ$1,0),0),0)</f>
        <v>8</v>
      </c>
      <c r="M736" s="22">
        <f>IFERROR(VLOOKUP(A736,#REF!,MATCH("xG",#REF!,0),0),0)</f>
        <v>0</v>
      </c>
      <c r="N736" s="22">
        <f>IFERROR(VLOOKUP(B736,#REF!,MATCH("xG",#REF!,0),0),0)</f>
        <v>0</v>
      </c>
      <c r="O736" s="22">
        <f>IFERROR(VLOOKUP(C736,#REF!,MATCH("xG",#REF!,0),0),0)</f>
        <v>0</v>
      </c>
      <c r="P736" s="22">
        <f>IFERROR(VLOOKUP(D736,#REF!,MATCH("xG",#REF!,0),0),0)</f>
        <v>0</v>
      </c>
      <c r="Q736" s="92">
        <f>IFERROR(VLOOKUP($E736,OLD!$Q$1:$DZ$1000,MATCH("expected_goals",OLD!$Q$1:$DZ$1,0),0),0)</f>
        <v>0</v>
      </c>
      <c r="R736" s="22">
        <f>IFERROR(VLOOKUP(A736,#REF!,MATCH("xAG",#REF!,0),0),0)</f>
        <v>0</v>
      </c>
      <c r="S736" s="22">
        <f>IFERROR(VLOOKUP(B736,#REF!,MATCH("xAG",#REF!,0),0),0)</f>
        <v>0</v>
      </c>
      <c r="T736" s="22">
        <f>IFERROR(VLOOKUP(C736,#REF!,MATCH("xAG",#REF!,0),0),0)</f>
        <v>0</v>
      </c>
      <c r="U736" s="22">
        <f>IFERROR(VLOOKUP(D736,#REF!,MATCH("xAG",#REF!,0),0),0)</f>
        <v>0</v>
      </c>
      <c r="V736" s="92">
        <f>IFERROR(VLOOKUP($E736,OLD!$Q$1:$DZ$1000,MATCH("expected_assists",OLD!$Q$1:$DZ$1,0),0),0)</f>
        <v>0</v>
      </c>
      <c r="W736" s="93">
        <f>IFERROR(VLOOKUP($E736,OLD!$Q$1:$DZ$1000,MATCH("total_points",OLD!$Q$1:$DZ$1,0),0),0)</f>
        <v>2</v>
      </c>
      <c r="X736" s="27">
        <f>IFERROR(VLOOKUP(E736,OLD!$Q$1:$BZ$1000,MATCH("defensive_contribution",OLD!$Q$1:$BZ$1,0),0),"")</f>
        <v>3</v>
      </c>
      <c r="Z736" s="26" t="str">
        <f>API!O736&amp;" "&amp;API!Y736</f>
        <v xml:space="preserve"> </v>
      </c>
      <c r="AA736" s="26">
        <f>API!AF736</f>
        <v>0</v>
      </c>
    </row>
    <row r="737" spans="1:27">
      <c r="A737" s="22" t="str">
        <f>IF([1]FINAL!A737=0,"",[1]FINAL!A737)</f>
        <v/>
      </c>
      <c r="B737" s="22" t="str">
        <f>IF([1]FINAL!C737=0,"",[1]FINAL!C737)</f>
        <v/>
      </c>
      <c r="C737" s="22" t="str">
        <f>IF([1]FINAL!E737=0,"",[1]FINAL!E737)</f>
        <v/>
      </c>
      <c r="D737" s="22" t="str">
        <f>IF([1]FINAL!G737=0,"",[1]FINAL!G737)</f>
        <v/>
      </c>
      <c r="E737" s="85">
        <f>[1]FINAL!$AO737</f>
        <v>0</v>
      </c>
      <c r="F737" s="26" t="str">
        <f>[1]FINAL!$V737</f>
        <v>A</v>
      </c>
      <c r="G737" s="27" t="str">
        <f>IFERROR(VLOOKUP($F737,Table2!$B$1:$C$21,MATCH("MP",Table2!$B$1:$C$1,0),0),"")</f>
        <v/>
      </c>
      <c r="H737" s="23">
        <f>IFERROR(VLOOKUP(A737,PlayingTime!$B$1:$T$1001,MATCH("Min",PlayingTime!$B$2:$T$2,0),0),0)</f>
        <v>0</v>
      </c>
      <c r="I737" s="23">
        <f>IFERROR(VLOOKUP(B737,PlayingTime!$B$1:$T$1001,MATCH("Min",PlayingTime!$B$2:$T$2,0),0),0)</f>
        <v>0</v>
      </c>
      <c r="J737" s="23">
        <f>IFERROR(VLOOKUP(C737,PlayingTime!$B$1:$T$1001,MATCH("Min",PlayingTime!$B$2:$T$2,0),0),0)</f>
        <v>0</v>
      </c>
      <c r="K737" s="23">
        <f>IFERROR(VLOOKUP(D737,PlayingTime!$B$1:$T$1001,MATCH("Min",PlayingTime!$B$2:$T$2,0),0),0)</f>
        <v>0</v>
      </c>
      <c r="L737" s="93">
        <f>IFERROR(VLOOKUP($E737,OLD!$Q$1:$DZ$1000,MATCH("minutes",OLD!$Q$1:$DZ$1,0),0),0)</f>
        <v>8</v>
      </c>
      <c r="M737" s="22">
        <f>IFERROR(VLOOKUP(A737,#REF!,MATCH("xG",#REF!,0),0),0)</f>
        <v>0</v>
      </c>
      <c r="N737" s="22">
        <f>IFERROR(VLOOKUP(B737,#REF!,MATCH("xG",#REF!,0),0),0)</f>
        <v>0</v>
      </c>
      <c r="O737" s="22">
        <f>IFERROR(VLOOKUP(C737,#REF!,MATCH("xG",#REF!,0),0),0)</f>
        <v>0</v>
      </c>
      <c r="P737" s="22">
        <f>IFERROR(VLOOKUP(D737,#REF!,MATCH("xG",#REF!,0),0),0)</f>
        <v>0</v>
      </c>
      <c r="Q737" s="92">
        <f>IFERROR(VLOOKUP($E737,OLD!$Q$1:$DZ$1000,MATCH("expected_goals",OLD!$Q$1:$DZ$1,0),0),0)</f>
        <v>0</v>
      </c>
      <c r="R737" s="22">
        <f>IFERROR(VLOOKUP(A737,#REF!,MATCH("xAG",#REF!,0),0),0)</f>
        <v>0</v>
      </c>
      <c r="S737" s="22">
        <f>IFERROR(VLOOKUP(B737,#REF!,MATCH("xAG",#REF!,0),0),0)</f>
        <v>0</v>
      </c>
      <c r="T737" s="22">
        <f>IFERROR(VLOOKUP(C737,#REF!,MATCH("xAG",#REF!,0),0),0)</f>
        <v>0</v>
      </c>
      <c r="U737" s="22">
        <f>IFERROR(VLOOKUP(D737,#REF!,MATCH("xAG",#REF!,0),0),0)</f>
        <v>0</v>
      </c>
      <c r="V737" s="92">
        <f>IFERROR(VLOOKUP($E737,OLD!$Q$1:$DZ$1000,MATCH("expected_assists",OLD!$Q$1:$DZ$1,0),0),0)</f>
        <v>0</v>
      </c>
      <c r="W737" s="93">
        <f>IFERROR(VLOOKUP($E737,OLD!$Q$1:$DZ$1000,MATCH("total_points",OLD!$Q$1:$DZ$1,0),0),0)</f>
        <v>2</v>
      </c>
      <c r="X737" s="27">
        <f>IFERROR(VLOOKUP(E737,OLD!$Q$1:$BZ$1000,MATCH("defensive_contribution",OLD!$Q$1:$BZ$1,0),0),"")</f>
        <v>3</v>
      </c>
      <c r="Z737" s="26" t="str">
        <f>API!O737&amp;" "&amp;API!Y737</f>
        <v xml:space="preserve"> </v>
      </c>
      <c r="AA737" s="26">
        <f>API!AF737</f>
        <v>0</v>
      </c>
    </row>
    <row r="738" spans="1:27">
      <c r="A738" s="22" t="str">
        <f>IF([1]FINAL!A738=0,"",[1]FINAL!A738)</f>
        <v/>
      </c>
      <c r="B738" s="22" t="str">
        <f>IF([1]FINAL!C738=0,"",[1]FINAL!C738)</f>
        <v/>
      </c>
      <c r="C738" s="22" t="str">
        <f>IF([1]FINAL!E738=0,"",[1]FINAL!E738)</f>
        <v/>
      </c>
      <c r="D738" s="22" t="str">
        <f>IF([1]FINAL!G738=0,"",[1]FINAL!G738)</f>
        <v/>
      </c>
      <c r="E738" s="85">
        <f>[1]FINAL!$AO738</f>
        <v>0</v>
      </c>
      <c r="F738" s="26" t="str">
        <f>[1]FINAL!$V738</f>
        <v>A</v>
      </c>
      <c r="G738" s="27" t="str">
        <f>IFERROR(VLOOKUP($F738,Table2!$B$1:$C$21,MATCH("MP",Table2!$B$1:$C$1,0),0),"")</f>
        <v/>
      </c>
      <c r="H738" s="23">
        <f>IFERROR(VLOOKUP(A738,PlayingTime!$B$1:$T$1001,MATCH("Min",PlayingTime!$B$2:$T$2,0),0),0)</f>
        <v>0</v>
      </c>
      <c r="I738" s="23">
        <f>IFERROR(VLOOKUP(B738,PlayingTime!$B$1:$T$1001,MATCH("Min",PlayingTime!$B$2:$T$2,0),0),0)</f>
        <v>0</v>
      </c>
      <c r="J738" s="23">
        <f>IFERROR(VLOOKUP(C738,PlayingTime!$B$1:$T$1001,MATCH("Min",PlayingTime!$B$2:$T$2,0),0),0)</f>
        <v>0</v>
      </c>
      <c r="K738" s="23">
        <f>IFERROR(VLOOKUP(D738,PlayingTime!$B$1:$T$1001,MATCH("Min",PlayingTime!$B$2:$T$2,0),0),0)</f>
        <v>0</v>
      </c>
      <c r="L738" s="93">
        <f>IFERROR(VLOOKUP($E738,OLD!$Q$1:$DZ$1000,MATCH("minutes",OLD!$Q$1:$DZ$1,0),0),0)</f>
        <v>8</v>
      </c>
      <c r="M738" s="22">
        <f>IFERROR(VLOOKUP(A738,#REF!,MATCH("xG",#REF!,0),0),0)</f>
        <v>0</v>
      </c>
      <c r="N738" s="22">
        <f>IFERROR(VLOOKUP(B738,#REF!,MATCH("xG",#REF!,0),0),0)</f>
        <v>0</v>
      </c>
      <c r="O738" s="22">
        <f>IFERROR(VLOOKUP(C738,#REF!,MATCH("xG",#REF!,0),0),0)</f>
        <v>0</v>
      </c>
      <c r="P738" s="22">
        <f>IFERROR(VLOOKUP(D738,#REF!,MATCH("xG",#REF!,0),0),0)</f>
        <v>0</v>
      </c>
      <c r="Q738" s="92">
        <f>IFERROR(VLOOKUP($E738,OLD!$Q$1:$DZ$1000,MATCH("expected_goals",OLD!$Q$1:$DZ$1,0),0),0)</f>
        <v>0</v>
      </c>
      <c r="R738" s="22">
        <f>IFERROR(VLOOKUP(A738,#REF!,MATCH("xAG",#REF!,0),0),0)</f>
        <v>0</v>
      </c>
      <c r="S738" s="22">
        <f>IFERROR(VLOOKUP(B738,#REF!,MATCH("xAG",#REF!,0),0),0)</f>
        <v>0</v>
      </c>
      <c r="T738" s="22">
        <f>IFERROR(VLOOKUP(C738,#REF!,MATCH("xAG",#REF!,0),0),0)</f>
        <v>0</v>
      </c>
      <c r="U738" s="22">
        <f>IFERROR(VLOOKUP(D738,#REF!,MATCH("xAG",#REF!,0),0),0)</f>
        <v>0</v>
      </c>
      <c r="V738" s="92">
        <f>IFERROR(VLOOKUP($E738,OLD!$Q$1:$DZ$1000,MATCH("expected_assists",OLD!$Q$1:$DZ$1,0),0),0)</f>
        <v>0</v>
      </c>
      <c r="W738" s="93">
        <f>IFERROR(VLOOKUP($E738,OLD!$Q$1:$DZ$1000,MATCH("total_points",OLD!$Q$1:$DZ$1,0),0),0)</f>
        <v>2</v>
      </c>
      <c r="X738" s="27">
        <f>IFERROR(VLOOKUP(E738,OLD!$Q$1:$BZ$1000,MATCH("defensive_contribution",OLD!$Q$1:$BZ$1,0),0),"")</f>
        <v>3</v>
      </c>
      <c r="Z738" s="26" t="str">
        <f>API!O738&amp;" "&amp;API!Y738</f>
        <v xml:space="preserve"> </v>
      </c>
      <c r="AA738" s="26">
        <f>API!AF738</f>
        <v>0</v>
      </c>
    </row>
    <row r="739" spans="1:27">
      <c r="A739" s="22" t="str">
        <f>IF([1]FINAL!A739=0,"",[1]FINAL!A739)</f>
        <v/>
      </c>
      <c r="B739" s="22" t="str">
        <f>IF([1]FINAL!C739=0,"",[1]FINAL!C739)</f>
        <v/>
      </c>
      <c r="C739" s="22" t="str">
        <f>IF([1]FINAL!E739=0,"",[1]FINAL!E739)</f>
        <v/>
      </c>
      <c r="D739" s="22" t="str">
        <f>IF([1]FINAL!G739=0,"",[1]FINAL!G739)</f>
        <v/>
      </c>
      <c r="E739" s="85">
        <f>[1]FINAL!$AO739</f>
        <v>0</v>
      </c>
      <c r="F739" s="26" t="str">
        <f>[1]FINAL!$V739</f>
        <v>A</v>
      </c>
      <c r="G739" s="27" t="str">
        <f>IFERROR(VLOOKUP($F739,Table2!$B$1:$C$21,MATCH("MP",Table2!$B$1:$C$1,0),0),"")</f>
        <v/>
      </c>
      <c r="H739" s="23">
        <f>IFERROR(VLOOKUP(A739,PlayingTime!$B$1:$T$1001,MATCH("Min",PlayingTime!$B$2:$T$2,0),0),0)</f>
        <v>0</v>
      </c>
      <c r="I739" s="23">
        <f>IFERROR(VLOOKUP(B739,PlayingTime!$B$1:$T$1001,MATCH("Min",PlayingTime!$B$2:$T$2,0),0),0)</f>
        <v>0</v>
      </c>
      <c r="J739" s="23">
        <f>IFERROR(VLOOKUP(C739,PlayingTime!$B$1:$T$1001,MATCH("Min",PlayingTime!$B$2:$T$2,0),0),0)</f>
        <v>0</v>
      </c>
      <c r="K739" s="23">
        <f>IFERROR(VLOOKUP(D739,PlayingTime!$B$1:$T$1001,MATCH("Min",PlayingTime!$B$2:$T$2,0),0),0)</f>
        <v>0</v>
      </c>
      <c r="L739" s="93">
        <f>IFERROR(VLOOKUP($E739,OLD!$Q$1:$DZ$1000,MATCH("minutes",OLD!$Q$1:$DZ$1,0),0),0)</f>
        <v>8</v>
      </c>
      <c r="M739" s="22">
        <f>IFERROR(VLOOKUP(A739,#REF!,MATCH("xG",#REF!,0),0),0)</f>
        <v>0</v>
      </c>
      <c r="N739" s="22">
        <f>IFERROR(VLOOKUP(B739,#REF!,MATCH("xG",#REF!,0),0),0)</f>
        <v>0</v>
      </c>
      <c r="O739" s="22">
        <f>IFERROR(VLOOKUP(C739,#REF!,MATCH("xG",#REF!,0),0),0)</f>
        <v>0</v>
      </c>
      <c r="P739" s="22">
        <f>IFERROR(VLOOKUP(D739,#REF!,MATCH("xG",#REF!,0),0),0)</f>
        <v>0</v>
      </c>
      <c r="Q739" s="92">
        <f>IFERROR(VLOOKUP($E739,OLD!$Q$1:$DZ$1000,MATCH("expected_goals",OLD!$Q$1:$DZ$1,0),0),0)</f>
        <v>0</v>
      </c>
      <c r="R739" s="22">
        <f>IFERROR(VLOOKUP(A739,#REF!,MATCH("xAG",#REF!,0),0),0)</f>
        <v>0</v>
      </c>
      <c r="S739" s="22">
        <f>IFERROR(VLOOKUP(B739,#REF!,MATCH("xAG",#REF!,0),0),0)</f>
        <v>0</v>
      </c>
      <c r="T739" s="22">
        <f>IFERROR(VLOOKUP(C739,#REF!,MATCH("xAG",#REF!,0),0),0)</f>
        <v>0</v>
      </c>
      <c r="U739" s="22">
        <f>IFERROR(VLOOKUP(D739,#REF!,MATCH("xAG",#REF!,0),0),0)</f>
        <v>0</v>
      </c>
      <c r="V739" s="92">
        <f>IFERROR(VLOOKUP($E739,OLD!$Q$1:$DZ$1000,MATCH("expected_assists",OLD!$Q$1:$DZ$1,0),0),0)</f>
        <v>0</v>
      </c>
      <c r="W739" s="93">
        <f>IFERROR(VLOOKUP($E739,OLD!$Q$1:$DZ$1000,MATCH("total_points",OLD!$Q$1:$DZ$1,0),0),0)</f>
        <v>2</v>
      </c>
      <c r="X739" s="27">
        <f>IFERROR(VLOOKUP(E739,OLD!$Q$1:$BZ$1000,MATCH("defensive_contribution",OLD!$Q$1:$BZ$1,0),0),"")</f>
        <v>3</v>
      </c>
      <c r="Z739" s="26" t="str">
        <f>API!O739&amp;" "&amp;API!Y739</f>
        <v xml:space="preserve"> </v>
      </c>
      <c r="AA739" s="26">
        <f>API!AF739</f>
        <v>0</v>
      </c>
    </row>
    <row r="740" spans="1:27">
      <c r="A740" s="22" t="str">
        <f>IF([1]FINAL!A740=0,"",[1]FINAL!A740)</f>
        <v/>
      </c>
      <c r="B740" s="22" t="str">
        <f>IF([1]FINAL!C740=0,"",[1]FINAL!C740)</f>
        <v/>
      </c>
      <c r="C740" s="22" t="str">
        <f>IF([1]FINAL!E740=0,"",[1]FINAL!E740)</f>
        <v/>
      </c>
      <c r="D740" s="22" t="str">
        <f>IF([1]FINAL!G740=0,"",[1]FINAL!G740)</f>
        <v/>
      </c>
      <c r="E740" s="85">
        <f>[1]FINAL!$AO740</f>
        <v>0</v>
      </c>
      <c r="F740" s="26" t="str">
        <f>[1]FINAL!$V740</f>
        <v>A</v>
      </c>
      <c r="G740" s="27" t="str">
        <f>IFERROR(VLOOKUP($F740,Table2!$B$1:$C$21,MATCH("MP",Table2!$B$1:$C$1,0),0),"")</f>
        <v/>
      </c>
      <c r="H740" s="23">
        <f>IFERROR(VLOOKUP(A740,PlayingTime!$B$1:$T$1001,MATCH("Min",PlayingTime!$B$2:$T$2,0),0),0)</f>
        <v>0</v>
      </c>
      <c r="I740" s="23">
        <f>IFERROR(VLOOKUP(B740,PlayingTime!$B$1:$T$1001,MATCH("Min",PlayingTime!$B$2:$T$2,0),0),0)</f>
        <v>0</v>
      </c>
      <c r="J740" s="23">
        <f>IFERROR(VLOOKUP(C740,PlayingTime!$B$1:$T$1001,MATCH("Min",PlayingTime!$B$2:$T$2,0),0),0)</f>
        <v>0</v>
      </c>
      <c r="K740" s="23">
        <f>IFERROR(VLOOKUP(D740,PlayingTime!$B$1:$T$1001,MATCH("Min",PlayingTime!$B$2:$T$2,0),0),0)</f>
        <v>0</v>
      </c>
      <c r="L740" s="93">
        <f>IFERROR(VLOOKUP($E740,OLD!$Q$1:$DZ$1000,MATCH("minutes",OLD!$Q$1:$DZ$1,0),0),0)</f>
        <v>8</v>
      </c>
      <c r="M740" s="22">
        <f>IFERROR(VLOOKUP(A740,#REF!,MATCH("xG",#REF!,0),0),0)</f>
        <v>0</v>
      </c>
      <c r="N740" s="22">
        <f>IFERROR(VLOOKUP(B740,#REF!,MATCH("xG",#REF!,0),0),0)</f>
        <v>0</v>
      </c>
      <c r="O740" s="22">
        <f>IFERROR(VLOOKUP(C740,#REF!,MATCH("xG",#REF!,0),0),0)</f>
        <v>0</v>
      </c>
      <c r="P740" s="22">
        <f>IFERROR(VLOOKUP(D740,#REF!,MATCH("xG",#REF!,0),0),0)</f>
        <v>0</v>
      </c>
      <c r="Q740" s="92">
        <f>IFERROR(VLOOKUP($E740,OLD!$Q$1:$DZ$1000,MATCH("expected_goals",OLD!$Q$1:$DZ$1,0),0),0)</f>
        <v>0</v>
      </c>
      <c r="R740" s="22">
        <f>IFERROR(VLOOKUP(A740,#REF!,MATCH("xAG",#REF!,0),0),0)</f>
        <v>0</v>
      </c>
      <c r="S740" s="22">
        <f>IFERROR(VLOOKUP(B740,#REF!,MATCH("xAG",#REF!,0),0),0)</f>
        <v>0</v>
      </c>
      <c r="T740" s="22">
        <f>IFERROR(VLOOKUP(C740,#REF!,MATCH("xAG",#REF!,0),0),0)</f>
        <v>0</v>
      </c>
      <c r="U740" s="22">
        <f>IFERROR(VLOOKUP(D740,#REF!,MATCH("xAG",#REF!,0),0),0)</f>
        <v>0</v>
      </c>
      <c r="V740" s="92">
        <f>IFERROR(VLOOKUP($E740,OLD!$Q$1:$DZ$1000,MATCH("expected_assists",OLD!$Q$1:$DZ$1,0),0),0)</f>
        <v>0</v>
      </c>
      <c r="W740" s="93">
        <f>IFERROR(VLOOKUP($E740,OLD!$Q$1:$DZ$1000,MATCH("total_points",OLD!$Q$1:$DZ$1,0),0),0)</f>
        <v>2</v>
      </c>
      <c r="X740" s="27">
        <f>IFERROR(VLOOKUP(E740,OLD!$Q$1:$BZ$1000,MATCH("defensive_contribution",OLD!$Q$1:$BZ$1,0),0),"")</f>
        <v>3</v>
      </c>
      <c r="Z740" s="26" t="str">
        <f>API!O740&amp;" "&amp;API!Y740</f>
        <v xml:space="preserve"> </v>
      </c>
      <c r="AA740" s="26">
        <f>API!AF740</f>
        <v>0</v>
      </c>
    </row>
    <row r="741" spans="1:27">
      <c r="A741" s="22" t="str">
        <f>IF([1]FINAL!A741=0,"",[1]FINAL!A741)</f>
        <v/>
      </c>
      <c r="B741" s="22" t="str">
        <f>IF([1]FINAL!C741=0,"",[1]FINAL!C741)</f>
        <v/>
      </c>
      <c r="C741" s="22" t="str">
        <f>IF([1]FINAL!E741=0,"",[1]FINAL!E741)</f>
        <v/>
      </c>
      <c r="D741" s="22" t="str">
        <f>IF([1]FINAL!G741=0,"",[1]FINAL!G741)</f>
        <v/>
      </c>
      <c r="E741" s="85">
        <f>[1]FINAL!$AO741</f>
        <v>0</v>
      </c>
      <c r="F741" s="26" t="str">
        <f>[1]FINAL!$V741</f>
        <v>A</v>
      </c>
      <c r="G741" s="27" t="str">
        <f>IFERROR(VLOOKUP($F741,Table2!$B$1:$C$21,MATCH("MP",Table2!$B$1:$C$1,0),0),"")</f>
        <v/>
      </c>
      <c r="H741" s="23">
        <f>IFERROR(VLOOKUP(A741,PlayingTime!$B$1:$T$1001,MATCH("Min",PlayingTime!$B$2:$T$2,0),0),0)</f>
        <v>0</v>
      </c>
      <c r="I741" s="23">
        <f>IFERROR(VLOOKUP(B741,PlayingTime!$B$1:$T$1001,MATCH("Min",PlayingTime!$B$2:$T$2,0),0),0)</f>
        <v>0</v>
      </c>
      <c r="J741" s="23">
        <f>IFERROR(VLOOKUP(C741,PlayingTime!$B$1:$T$1001,MATCH("Min",PlayingTime!$B$2:$T$2,0),0),0)</f>
        <v>0</v>
      </c>
      <c r="K741" s="23">
        <f>IFERROR(VLOOKUP(D741,PlayingTime!$B$1:$T$1001,MATCH("Min",PlayingTime!$B$2:$T$2,0),0),0)</f>
        <v>0</v>
      </c>
      <c r="L741" s="93">
        <f>IFERROR(VLOOKUP($E741,OLD!$Q$1:$DZ$1000,MATCH("minutes",OLD!$Q$1:$DZ$1,0),0),0)</f>
        <v>8</v>
      </c>
      <c r="M741" s="22">
        <f>IFERROR(VLOOKUP(A741,#REF!,MATCH("xG",#REF!,0),0),0)</f>
        <v>0</v>
      </c>
      <c r="N741" s="22">
        <f>IFERROR(VLOOKUP(B741,#REF!,MATCH("xG",#REF!,0),0),0)</f>
        <v>0</v>
      </c>
      <c r="O741" s="22">
        <f>IFERROR(VLOOKUP(C741,#REF!,MATCH("xG",#REF!,0),0),0)</f>
        <v>0</v>
      </c>
      <c r="P741" s="22">
        <f>IFERROR(VLOOKUP(D741,#REF!,MATCH("xG",#REF!,0),0),0)</f>
        <v>0</v>
      </c>
      <c r="Q741" s="92">
        <f>IFERROR(VLOOKUP($E741,OLD!$Q$1:$DZ$1000,MATCH("expected_goals",OLD!$Q$1:$DZ$1,0),0),0)</f>
        <v>0</v>
      </c>
      <c r="R741" s="22">
        <f>IFERROR(VLOOKUP(A741,#REF!,MATCH("xAG",#REF!,0),0),0)</f>
        <v>0</v>
      </c>
      <c r="S741" s="22">
        <f>IFERROR(VLOOKUP(B741,#REF!,MATCH("xAG",#REF!,0),0),0)</f>
        <v>0</v>
      </c>
      <c r="T741" s="22">
        <f>IFERROR(VLOOKUP(C741,#REF!,MATCH("xAG",#REF!,0),0),0)</f>
        <v>0</v>
      </c>
      <c r="U741" s="22">
        <f>IFERROR(VLOOKUP(D741,#REF!,MATCH("xAG",#REF!,0),0),0)</f>
        <v>0</v>
      </c>
      <c r="V741" s="92">
        <f>IFERROR(VLOOKUP($E741,OLD!$Q$1:$DZ$1000,MATCH("expected_assists",OLD!$Q$1:$DZ$1,0),0),0)</f>
        <v>0</v>
      </c>
      <c r="W741" s="93">
        <f>IFERROR(VLOOKUP($E741,OLD!$Q$1:$DZ$1000,MATCH("total_points",OLD!$Q$1:$DZ$1,0),0),0)</f>
        <v>2</v>
      </c>
      <c r="X741" s="27">
        <f>IFERROR(VLOOKUP(E741,OLD!$Q$1:$BZ$1000,MATCH("defensive_contribution",OLD!$Q$1:$BZ$1,0),0),"")</f>
        <v>3</v>
      </c>
      <c r="Z741" s="26" t="str">
        <f>API!O741&amp;" "&amp;API!Y741</f>
        <v xml:space="preserve"> </v>
      </c>
      <c r="AA741" s="26">
        <f>API!AF741</f>
        <v>0</v>
      </c>
    </row>
    <row r="742" spans="1:27">
      <c r="A742" s="22" t="str">
        <f>IF([1]FINAL!A742=0,"",[1]FINAL!A742)</f>
        <v/>
      </c>
      <c r="B742" s="22" t="str">
        <f>IF([1]FINAL!C742=0,"",[1]FINAL!C742)</f>
        <v/>
      </c>
      <c r="C742" s="22" t="str">
        <f>IF([1]FINAL!E742=0,"",[1]FINAL!E742)</f>
        <v/>
      </c>
      <c r="D742" s="22" t="str">
        <f>IF([1]FINAL!G742=0,"",[1]FINAL!G742)</f>
        <v/>
      </c>
      <c r="E742" s="85">
        <f>[1]FINAL!$AO742</f>
        <v>0</v>
      </c>
      <c r="F742" s="26" t="str">
        <f>[1]FINAL!$V742</f>
        <v>A</v>
      </c>
      <c r="G742" s="27" t="str">
        <f>IFERROR(VLOOKUP($F742,Table2!$B$1:$C$21,MATCH("MP",Table2!$B$1:$C$1,0),0),"")</f>
        <v/>
      </c>
      <c r="H742" s="23">
        <f>IFERROR(VLOOKUP(A742,PlayingTime!$B$1:$T$1001,MATCH("Min",PlayingTime!$B$2:$T$2,0),0),0)</f>
        <v>0</v>
      </c>
      <c r="I742" s="23">
        <f>IFERROR(VLOOKUP(B742,PlayingTime!$B$1:$T$1001,MATCH("Min",PlayingTime!$B$2:$T$2,0),0),0)</f>
        <v>0</v>
      </c>
      <c r="J742" s="23">
        <f>IFERROR(VLOOKUP(C742,PlayingTime!$B$1:$T$1001,MATCH("Min",PlayingTime!$B$2:$T$2,0),0),0)</f>
        <v>0</v>
      </c>
      <c r="K742" s="23">
        <f>IFERROR(VLOOKUP(D742,PlayingTime!$B$1:$T$1001,MATCH("Min",PlayingTime!$B$2:$T$2,0),0),0)</f>
        <v>0</v>
      </c>
      <c r="L742" s="93">
        <f>IFERROR(VLOOKUP($E742,OLD!$Q$1:$DZ$1000,MATCH("minutes",OLD!$Q$1:$DZ$1,0),0),0)</f>
        <v>8</v>
      </c>
      <c r="M742" s="22">
        <f>IFERROR(VLOOKUP(A742,#REF!,MATCH("xG",#REF!,0),0),0)</f>
        <v>0</v>
      </c>
      <c r="N742" s="22">
        <f>IFERROR(VLOOKUP(B742,#REF!,MATCH("xG",#REF!,0),0),0)</f>
        <v>0</v>
      </c>
      <c r="O742" s="22">
        <f>IFERROR(VLOOKUP(C742,#REF!,MATCH("xG",#REF!,0),0),0)</f>
        <v>0</v>
      </c>
      <c r="P742" s="22">
        <f>IFERROR(VLOOKUP(D742,#REF!,MATCH("xG",#REF!,0),0),0)</f>
        <v>0</v>
      </c>
      <c r="Q742" s="92">
        <f>IFERROR(VLOOKUP($E742,OLD!$Q$1:$DZ$1000,MATCH("expected_goals",OLD!$Q$1:$DZ$1,0),0),0)</f>
        <v>0</v>
      </c>
      <c r="R742" s="22">
        <f>IFERROR(VLOOKUP(A742,#REF!,MATCH("xAG",#REF!,0),0),0)</f>
        <v>0</v>
      </c>
      <c r="S742" s="22">
        <f>IFERROR(VLOOKUP(B742,#REF!,MATCH("xAG",#REF!,0),0),0)</f>
        <v>0</v>
      </c>
      <c r="T742" s="22">
        <f>IFERROR(VLOOKUP(C742,#REF!,MATCH("xAG",#REF!,0),0),0)</f>
        <v>0</v>
      </c>
      <c r="U742" s="22">
        <f>IFERROR(VLOOKUP(D742,#REF!,MATCH("xAG",#REF!,0),0),0)</f>
        <v>0</v>
      </c>
      <c r="V742" s="92">
        <f>IFERROR(VLOOKUP($E742,OLD!$Q$1:$DZ$1000,MATCH("expected_assists",OLD!$Q$1:$DZ$1,0),0),0)</f>
        <v>0</v>
      </c>
      <c r="W742" s="93">
        <f>IFERROR(VLOOKUP($E742,OLD!$Q$1:$DZ$1000,MATCH("total_points",OLD!$Q$1:$DZ$1,0),0),0)</f>
        <v>2</v>
      </c>
      <c r="X742" s="27">
        <f>IFERROR(VLOOKUP(E742,OLD!$Q$1:$BZ$1000,MATCH("defensive_contribution",OLD!$Q$1:$BZ$1,0),0),"")</f>
        <v>3</v>
      </c>
      <c r="Z742" s="26" t="str">
        <f>API!O742&amp;" "&amp;API!Y742</f>
        <v xml:space="preserve"> </v>
      </c>
      <c r="AA742" s="26">
        <f>API!AF742</f>
        <v>0</v>
      </c>
    </row>
    <row r="743" spans="1:27">
      <c r="A743" s="22" t="str">
        <f>IF([1]FINAL!A743=0,"",[1]FINAL!A743)</f>
        <v/>
      </c>
      <c r="B743" s="22" t="str">
        <f>IF([1]FINAL!C743=0,"",[1]FINAL!C743)</f>
        <v/>
      </c>
      <c r="C743" s="22" t="str">
        <f>IF([1]FINAL!E743=0,"",[1]FINAL!E743)</f>
        <v/>
      </c>
      <c r="D743" s="22" t="str">
        <f>IF([1]FINAL!G743=0,"",[1]FINAL!G743)</f>
        <v/>
      </c>
      <c r="E743" s="85">
        <f>[1]FINAL!$AO743</f>
        <v>0</v>
      </c>
      <c r="F743" s="26" t="str">
        <f>[1]FINAL!$V743</f>
        <v>A</v>
      </c>
      <c r="G743" s="27" t="str">
        <f>IFERROR(VLOOKUP($F743,Table2!$B$1:$C$21,MATCH("MP",Table2!$B$1:$C$1,0),0),"")</f>
        <v/>
      </c>
      <c r="H743" s="23">
        <f>IFERROR(VLOOKUP(A743,PlayingTime!$B$1:$T$1001,MATCH("Min",PlayingTime!$B$2:$T$2,0),0),0)</f>
        <v>0</v>
      </c>
      <c r="I743" s="23">
        <f>IFERROR(VLOOKUP(B743,PlayingTime!$B$1:$T$1001,MATCH("Min",PlayingTime!$B$2:$T$2,0),0),0)</f>
        <v>0</v>
      </c>
      <c r="J743" s="23">
        <f>IFERROR(VLOOKUP(C743,PlayingTime!$B$1:$T$1001,MATCH("Min",PlayingTime!$B$2:$T$2,0),0),0)</f>
        <v>0</v>
      </c>
      <c r="K743" s="23">
        <f>IFERROR(VLOOKUP(D743,PlayingTime!$B$1:$T$1001,MATCH("Min",PlayingTime!$B$2:$T$2,0),0),0)</f>
        <v>0</v>
      </c>
      <c r="L743" s="93">
        <f>IFERROR(VLOOKUP($E743,OLD!$Q$1:$DZ$1000,MATCH("minutes",OLD!$Q$1:$DZ$1,0),0),0)</f>
        <v>8</v>
      </c>
      <c r="M743" s="22">
        <f>IFERROR(VLOOKUP(A743,#REF!,MATCH("xG",#REF!,0),0),0)</f>
        <v>0</v>
      </c>
      <c r="N743" s="22">
        <f>IFERROR(VLOOKUP(B743,#REF!,MATCH("xG",#REF!,0),0),0)</f>
        <v>0</v>
      </c>
      <c r="O743" s="22">
        <f>IFERROR(VLOOKUP(C743,#REF!,MATCH("xG",#REF!,0),0),0)</f>
        <v>0</v>
      </c>
      <c r="P743" s="22">
        <f>IFERROR(VLOOKUP(D743,#REF!,MATCH("xG",#REF!,0),0),0)</f>
        <v>0</v>
      </c>
      <c r="Q743" s="92">
        <f>IFERROR(VLOOKUP($E743,OLD!$Q$1:$DZ$1000,MATCH("expected_goals",OLD!$Q$1:$DZ$1,0),0),0)</f>
        <v>0</v>
      </c>
      <c r="R743" s="22">
        <f>IFERROR(VLOOKUP(A743,#REF!,MATCH("xAG",#REF!,0),0),0)</f>
        <v>0</v>
      </c>
      <c r="S743" s="22">
        <f>IFERROR(VLOOKUP(B743,#REF!,MATCH("xAG",#REF!,0),0),0)</f>
        <v>0</v>
      </c>
      <c r="T743" s="22">
        <f>IFERROR(VLOOKUP(C743,#REF!,MATCH("xAG",#REF!,0),0),0)</f>
        <v>0</v>
      </c>
      <c r="U743" s="22">
        <f>IFERROR(VLOOKUP(D743,#REF!,MATCH("xAG",#REF!,0),0),0)</f>
        <v>0</v>
      </c>
      <c r="V743" s="92">
        <f>IFERROR(VLOOKUP($E743,OLD!$Q$1:$DZ$1000,MATCH("expected_assists",OLD!$Q$1:$DZ$1,0),0),0)</f>
        <v>0</v>
      </c>
      <c r="W743" s="93">
        <f>IFERROR(VLOOKUP($E743,OLD!$Q$1:$DZ$1000,MATCH("total_points",OLD!$Q$1:$DZ$1,0),0),0)</f>
        <v>2</v>
      </c>
      <c r="X743" s="27">
        <f>IFERROR(VLOOKUP(E743,OLD!$Q$1:$BZ$1000,MATCH("defensive_contribution",OLD!$Q$1:$BZ$1,0),0),"")</f>
        <v>3</v>
      </c>
      <c r="Z743" s="26" t="str">
        <f>API!O743&amp;" "&amp;API!Y743</f>
        <v xml:space="preserve"> </v>
      </c>
      <c r="AA743" s="26">
        <f>API!AF743</f>
        <v>0</v>
      </c>
    </row>
    <row r="744" spans="1:27">
      <c r="A744" s="22" t="str">
        <f>IF([1]FINAL!A744=0,"",[1]FINAL!A744)</f>
        <v/>
      </c>
      <c r="B744" s="22" t="str">
        <f>IF([1]FINAL!C744=0,"",[1]FINAL!C744)</f>
        <v/>
      </c>
      <c r="C744" s="22" t="str">
        <f>IF([1]FINAL!E744=0,"",[1]FINAL!E744)</f>
        <v/>
      </c>
      <c r="D744" s="22" t="str">
        <f>IF([1]FINAL!G744=0,"",[1]FINAL!G744)</f>
        <v/>
      </c>
      <c r="E744" s="85">
        <f>[1]FINAL!$AO744</f>
        <v>0</v>
      </c>
      <c r="F744" s="26" t="str">
        <f>[1]FINAL!$V744</f>
        <v>A</v>
      </c>
      <c r="G744" s="27" t="str">
        <f>IFERROR(VLOOKUP($F744,Table2!$B$1:$C$21,MATCH("MP",Table2!$B$1:$C$1,0),0),"")</f>
        <v/>
      </c>
      <c r="H744" s="23">
        <f>IFERROR(VLOOKUP(A744,PlayingTime!$B$1:$T$1001,MATCH("Min",PlayingTime!$B$2:$T$2,0),0),0)</f>
        <v>0</v>
      </c>
      <c r="I744" s="23">
        <f>IFERROR(VLOOKUP(B744,PlayingTime!$B$1:$T$1001,MATCH("Min",PlayingTime!$B$2:$T$2,0),0),0)</f>
        <v>0</v>
      </c>
      <c r="J744" s="23">
        <f>IFERROR(VLOOKUP(C744,PlayingTime!$B$1:$T$1001,MATCH("Min",PlayingTime!$B$2:$T$2,0),0),0)</f>
        <v>0</v>
      </c>
      <c r="K744" s="23">
        <f>IFERROR(VLOOKUP(D744,PlayingTime!$B$1:$T$1001,MATCH("Min",PlayingTime!$B$2:$T$2,0),0),0)</f>
        <v>0</v>
      </c>
      <c r="L744" s="93">
        <f>IFERROR(VLOOKUP($E744,OLD!$Q$1:$DZ$1000,MATCH("minutes",OLD!$Q$1:$DZ$1,0),0),0)</f>
        <v>8</v>
      </c>
      <c r="M744" s="22">
        <f>IFERROR(VLOOKUP(A744,#REF!,MATCH("xG",#REF!,0),0),0)</f>
        <v>0</v>
      </c>
      <c r="N744" s="22">
        <f>IFERROR(VLOOKUP(B744,#REF!,MATCH("xG",#REF!,0),0),0)</f>
        <v>0</v>
      </c>
      <c r="O744" s="22">
        <f>IFERROR(VLOOKUP(C744,#REF!,MATCH("xG",#REF!,0),0),0)</f>
        <v>0</v>
      </c>
      <c r="P744" s="22">
        <f>IFERROR(VLOOKUP(D744,#REF!,MATCH("xG",#REF!,0),0),0)</f>
        <v>0</v>
      </c>
      <c r="Q744" s="92">
        <f>IFERROR(VLOOKUP($E744,OLD!$Q$1:$DZ$1000,MATCH("expected_goals",OLD!$Q$1:$DZ$1,0),0),0)</f>
        <v>0</v>
      </c>
      <c r="R744" s="22">
        <f>IFERROR(VLOOKUP(A744,#REF!,MATCH("xAG",#REF!,0),0),0)</f>
        <v>0</v>
      </c>
      <c r="S744" s="22">
        <f>IFERROR(VLOOKUP(B744,#REF!,MATCH("xAG",#REF!,0),0),0)</f>
        <v>0</v>
      </c>
      <c r="T744" s="22">
        <f>IFERROR(VLOOKUP(C744,#REF!,MATCH("xAG",#REF!,0),0),0)</f>
        <v>0</v>
      </c>
      <c r="U744" s="22">
        <f>IFERROR(VLOOKUP(D744,#REF!,MATCH("xAG",#REF!,0),0),0)</f>
        <v>0</v>
      </c>
      <c r="V744" s="92">
        <f>IFERROR(VLOOKUP($E744,OLD!$Q$1:$DZ$1000,MATCH("expected_assists",OLD!$Q$1:$DZ$1,0),0),0)</f>
        <v>0</v>
      </c>
      <c r="W744" s="93">
        <f>IFERROR(VLOOKUP($E744,OLD!$Q$1:$DZ$1000,MATCH("total_points",OLD!$Q$1:$DZ$1,0),0),0)</f>
        <v>2</v>
      </c>
      <c r="X744" s="27">
        <f>IFERROR(VLOOKUP(E744,OLD!$Q$1:$BZ$1000,MATCH("defensive_contribution",OLD!$Q$1:$BZ$1,0),0),"")</f>
        <v>3</v>
      </c>
      <c r="Z744" s="26" t="str">
        <f>API!O744&amp;" "&amp;API!Y744</f>
        <v xml:space="preserve"> </v>
      </c>
      <c r="AA744" s="26">
        <f>API!AF744</f>
        <v>0</v>
      </c>
    </row>
    <row r="745" spans="1:27">
      <c r="A745" s="22" t="str">
        <f>IF([1]FINAL!A745=0,"",[1]FINAL!A745)</f>
        <v/>
      </c>
      <c r="B745" s="22" t="str">
        <f>IF([1]FINAL!C745=0,"",[1]FINAL!C745)</f>
        <v/>
      </c>
      <c r="C745" s="22" t="str">
        <f>IF([1]FINAL!E745=0,"",[1]FINAL!E745)</f>
        <v/>
      </c>
      <c r="D745" s="22" t="str">
        <f>IF([1]FINAL!G745=0,"",[1]FINAL!G745)</f>
        <v/>
      </c>
      <c r="E745" s="85">
        <f>[1]FINAL!$AO745</f>
        <v>0</v>
      </c>
      <c r="F745" s="26" t="str">
        <f>[1]FINAL!$V745</f>
        <v>A</v>
      </c>
      <c r="G745" s="27" t="str">
        <f>IFERROR(VLOOKUP($F745,Table2!$B$1:$C$21,MATCH("MP",Table2!$B$1:$C$1,0),0),"")</f>
        <v/>
      </c>
      <c r="H745" s="23">
        <f>IFERROR(VLOOKUP(A745,PlayingTime!$B$1:$T$1001,MATCH("Min",PlayingTime!$B$2:$T$2,0),0),0)</f>
        <v>0</v>
      </c>
      <c r="I745" s="23">
        <f>IFERROR(VLOOKUP(B745,PlayingTime!$B$1:$T$1001,MATCH("Min",PlayingTime!$B$2:$T$2,0),0),0)</f>
        <v>0</v>
      </c>
      <c r="J745" s="23">
        <f>IFERROR(VLOOKUP(C745,PlayingTime!$B$1:$T$1001,MATCH("Min",PlayingTime!$B$2:$T$2,0),0),0)</f>
        <v>0</v>
      </c>
      <c r="K745" s="23">
        <f>IFERROR(VLOOKUP(D745,PlayingTime!$B$1:$T$1001,MATCH("Min",PlayingTime!$B$2:$T$2,0),0),0)</f>
        <v>0</v>
      </c>
      <c r="L745" s="93">
        <f>IFERROR(VLOOKUP($E745,OLD!$Q$1:$DZ$1000,MATCH("minutes",OLD!$Q$1:$DZ$1,0),0),0)</f>
        <v>8</v>
      </c>
      <c r="M745" s="22">
        <f>IFERROR(VLOOKUP(A745,#REF!,MATCH("xG",#REF!,0),0),0)</f>
        <v>0</v>
      </c>
      <c r="N745" s="22">
        <f>IFERROR(VLOOKUP(B745,#REF!,MATCH("xG",#REF!,0),0),0)</f>
        <v>0</v>
      </c>
      <c r="O745" s="22">
        <f>IFERROR(VLOOKUP(C745,#REF!,MATCH("xG",#REF!,0),0),0)</f>
        <v>0</v>
      </c>
      <c r="P745" s="22">
        <f>IFERROR(VLOOKUP(D745,#REF!,MATCH("xG",#REF!,0),0),0)</f>
        <v>0</v>
      </c>
      <c r="Q745" s="92">
        <f>IFERROR(VLOOKUP($E745,OLD!$Q$1:$DZ$1000,MATCH("expected_goals",OLD!$Q$1:$DZ$1,0),0),0)</f>
        <v>0</v>
      </c>
      <c r="R745" s="22">
        <f>IFERROR(VLOOKUP(A745,#REF!,MATCH("xAG",#REF!,0),0),0)</f>
        <v>0</v>
      </c>
      <c r="S745" s="22">
        <f>IFERROR(VLOOKUP(B745,#REF!,MATCH("xAG",#REF!,0),0),0)</f>
        <v>0</v>
      </c>
      <c r="T745" s="22">
        <f>IFERROR(VLOOKUP(C745,#REF!,MATCH("xAG",#REF!,0),0),0)</f>
        <v>0</v>
      </c>
      <c r="U745" s="22">
        <f>IFERROR(VLOOKUP(D745,#REF!,MATCH("xAG",#REF!,0),0),0)</f>
        <v>0</v>
      </c>
      <c r="V745" s="92">
        <f>IFERROR(VLOOKUP($E745,OLD!$Q$1:$DZ$1000,MATCH("expected_assists",OLD!$Q$1:$DZ$1,0),0),0)</f>
        <v>0</v>
      </c>
      <c r="W745" s="93">
        <f>IFERROR(VLOOKUP($E745,OLD!$Q$1:$DZ$1000,MATCH("total_points",OLD!$Q$1:$DZ$1,0),0),0)</f>
        <v>2</v>
      </c>
      <c r="X745" s="27">
        <f>IFERROR(VLOOKUP(E745,OLD!$Q$1:$BZ$1000,MATCH("defensive_contribution",OLD!$Q$1:$BZ$1,0),0),"")</f>
        <v>3</v>
      </c>
      <c r="Z745" s="26" t="str">
        <f>API!O745&amp;" "&amp;API!Y745</f>
        <v xml:space="preserve"> </v>
      </c>
      <c r="AA745" s="26">
        <f>API!AF745</f>
        <v>0</v>
      </c>
    </row>
    <row r="746" spans="1:27">
      <c r="A746" s="22" t="str">
        <f>IF([1]FINAL!A746=0,"",[1]FINAL!A746)</f>
        <v/>
      </c>
      <c r="B746" s="22" t="str">
        <f>IF([1]FINAL!C746=0,"",[1]FINAL!C746)</f>
        <v/>
      </c>
      <c r="C746" s="22" t="str">
        <f>IF([1]FINAL!E746=0,"",[1]FINAL!E746)</f>
        <v/>
      </c>
      <c r="D746" s="22" t="str">
        <f>IF([1]FINAL!G746=0,"",[1]FINAL!G746)</f>
        <v/>
      </c>
      <c r="E746" s="85">
        <f>[1]FINAL!$AO746</f>
        <v>0</v>
      </c>
      <c r="F746" s="26" t="str">
        <f>[1]FINAL!$V746</f>
        <v>A</v>
      </c>
      <c r="G746" s="27" t="str">
        <f>IFERROR(VLOOKUP($F746,Table2!$B$1:$C$21,MATCH("MP",Table2!$B$1:$C$1,0),0),"")</f>
        <v/>
      </c>
      <c r="H746" s="23">
        <f>IFERROR(VLOOKUP(A746,PlayingTime!$B$1:$T$1001,MATCH("Min",PlayingTime!$B$2:$T$2,0),0),0)</f>
        <v>0</v>
      </c>
      <c r="I746" s="23">
        <f>IFERROR(VLOOKUP(B746,PlayingTime!$B$1:$T$1001,MATCH("Min",PlayingTime!$B$2:$T$2,0),0),0)</f>
        <v>0</v>
      </c>
      <c r="J746" s="23">
        <f>IFERROR(VLOOKUP(C746,PlayingTime!$B$1:$T$1001,MATCH("Min",PlayingTime!$B$2:$T$2,0),0),0)</f>
        <v>0</v>
      </c>
      <c r="K746" s="23">
        <f>IFERROR(VLOOKUP(D746,PlayingTime!$B$1:$T$1001,MATCH("Min",PlayingTime!$B$2:$T$2,0),0),0)</f>
        <v>0</v>
      </c>
      <c r="L746" s="93">
        <f>IFERROR(VLOOKUP($E746,OLD!$Q$1:$DZ$1000,MATCH("minutes",OLD!$Q$1:$DZ$1,0),0),0)</f>
        <v>8</v>
      </c>
      <c r="M746" s="22">
        <f>IFERROR(VLOOKUP(A746,#REF!,MATCH("xG",#REF!,0),0),0)</f>
        <v>0</v>
      </c>
      <c r="N746" s="22">
        <f>IFERROR(VLOOKUP(B746,#REF!,MATCH("xG",#REF!,0),0),0)</f>
        <v>0</v>
      </c>
      <c r="O746" s="22">
        <f>IFERROR(VLOOKUP(C746,#REF!,MATCH("xG",#REF!,0),0),0)</f>
        <v>0</v>
      </c>
      <c r="P746" s="22">
        <f>IFERROR(VLOOKUP(D746,#REF!,MATCH("xG",#REF!,0),0),0)</f>
        <v>0</v>
      </c>
      <c r="Q746" s="92">
        <f>IFERROR(VLOOKUP($E746,OLD!$Q$1:$DZ$1000,MATCH("expected_goals",OLD!$Q$1:$DZ$1,0),0),0)</f>
        <v>0</v>
      </c>
      <c r="R746" s="22">
        <f>IFERROR(VLOOKUP(A746,#REF!,MATCH("xAG",#REF!,0),0),0)</f>
        <v>0</v>
      </c>
      <c r="S746" s="22">
        <f>IFERROR(VLOOKUP(B746,#REF!,MATCH("xAG",#REF!,0),0),0)</f>
        <v>0</v>
      </c>
      <c r="T746" s="22">
        <f>IFERROR(VLOOKUP(C746,#REF!,MATCH("xAG",#REF!,0),0),0)</f>
        <v>0</v>
      </c>
      <c r="U746" s="22">
        <f>IFERROR(VLOOKUP(D746,#REF!,MATCH("xAG",#REF!,0),0),0)</f>
        <v>0</v>
      </c>
      <c r="V746" s="92">
        <f>IFERROR(VLOOKUP($E746,OLD!$Q$1:$DZ$1000,MATCH("expected_assists",OLD!$Q$1:$DZ$1,0),0),0)</f>
        <v>0</v>
      </c>
      <c r="W746" s="93">
        <f>IFERROR(VLOOKUP($E746,OLD!$Q$1:$DZ$1000,MATCH("total_points",OLD!$Q$1:$DZ$1,0),0),0)</f>
        <v>2</v>
      </c>
      <c r="X746" s="27">
        <f>IFERROR(VLOOKUP(E746,OLD!$Q$1:$BZ$1000,MATCH("defensive_contribution",OLD!$Q$1:$BZ$1,0),0),"")</f>
        <v>3</v>
      </c>
      <c r="Z746" s="26" t="str">
        <f>API!O746&amp;" "&amp;API!Y746</f>
        <v xml:space="preserve"> </v>
      </c>
      <c r="AA746" s="26">
        <f>API!AF746</f>
        <v>0</v>
      </c>
    </row>
    <row r="747" spans="1:27">
      <c r="A747" s="22" t="str">
        <f>IF([1]FINAL!A747=0,"",[1]FINAL!A747)</f>
        <v/>
      </c>
      <c r="B747" s="22" t="str">
        <f>IF([1]FINAL!C747=0,"",[1]FINAL!C747)</f>
        <v/>
      </c>
      <c r="C747" s="22" t="str">
        <f>IF([1]FINAL!E747=0,"",[1]FINAL!E747)</f>
        <v/>
      </c>
      <c r="D747" s="22" t="str">
        <f>IF([1]FINAL!G747=0,"",[1]FINAL!G747)</f>
        <v/>
      </c>
      <c r="E747" s="85">
        <f>[1]FINAL!$AO747</f>
        <v>0</v>
      </c>
      <c r="F747" s="26" t="str">
        <f>[1]FINAL!$V747</f>
        <v>A</v>
      </c>
      <c r="G747" s="27" t="str">
        <f>IFERROR(VLOOKUP($F747,Table2!$B$1:$C$21,MATCH("MP",Table2!$B$1:$C$1,0),0),"")</f>
        <v/>
      </c>
      <c r="H747" s="23">
        <f>IFERROR(VLOOKUP(A747,PlayingTime!$B$1:$T$1001,MATCH("Min",PlayingTime!$B$2:$T$2,0),0),0)</f>
        <v>0</v>
      </c>
      <c r="I747" s="23">
        <f>IFERROR(VLOOKUP(B747,PlayingTime!$B$1:$T$1001,MATCH("Min",PlayingTime!$B$2:$T$2,0),0),0)</f>
        <v>0</v>
      </c>
      <c r="J747" s="23">
        <f>IFERROR(VLOOKUP(C747,PlayingTime!$B$1:$T$1001,MATCH("Min",PlayingTime!$B$2:$T$2,0),0),0)</f>
        <v>0</v>
      </c>
      <c r="K747" s="23">
        <f>IFERROR(VLOOKUP(D747,PlayingTime!$B$1:$T$1001,MATCH("Min",PlayingTime!$B$2:$T$2,0),0),0)</f>
        <v>0</v>
      </c>
      <c r="L747" s="93">
        <f>IFERROR(VLOOKUP($E747,OLD!$Q$1:$DZ$1000,MATCH("minutes",OLD!$Q$1:$DZ$1,0),0),0)</f>
        <v>8</v>
      </c>
      <c r="M747" s="22">
        <f>IFERROR(VLOOKUP(A747,#REF!,MATCH("xG",#REF!,0),0),0)</f>
        <v>0</v>
      </c>
      <c r="N747" s="22">
        <f>IFERROR(VLOOKUP(B747,#REF!,MATCH("xG",#REF!,0),0),0)</f>
        <v>0</v>
      </c>
      <c r="O747" s="22">
        <f>IFERROR(VLOOKUP(C747,#REF!,MATCH("xG",#REF!,0),0),0)</f>
        <v>0</v>
      </c>
      <c r="P747" s="22">
        <f>IFERROR(VLOOKUP(D747,#REF!,MATCH("xG",#REF!,0),0),0)</f>
        <v>0</v>
      </c>
      <c r="Q747" s="92">
        <f>IFERROR(VLOOKUP($E747,OLD!$Q$1:$DZ$1000,MATCH("expected_goals",OLD!$Q$1:$DZ$1,0),0),0)</f>
        <v>0</v>
      </c>
      <c r="R747" s="22">
        <f>IFERROR(VLOOKUP(A747,#REF!,MATCH("xAG",#REF!,0),0),0)</f>
        <v>0</v>
      </c>
      <c r="S747" s="22">
        <f>IFERROR(VLOOKUP(B747,#REF!,MATCH("xAG",#REF!,0),0),0)</f>
        <v>0</v>
      </c>
      <c r="T747" s="22">
        <f>IFERROR(VLOOKUP(C747,#REF!,MATCH("xAG",#REF!,0),0),0)</f>
        <v>0</v>
      </c>
      <c r="U747" s="22">
        <f>IFERROR(VLOOKUP(D747,#REF!,MATCH("xAG",#REF!,0),0),0)</f>
        <v>0</v>
      </c>
      <c r="V747" s="92">
        <f>IFERROR(VLOOKUP($E747,OLD!$Q$1:$DZ$1000,MATCH("expected_assists",OLD!$Q$1:$DZ$1,0),0),0)</f>
        <v>0</v>
      </c>
      <c r="W747" s="93">
        <f>IFERROR(VLOOKUP($E747,OLD!$Q$1:$DZ$1000,MATCH("total_points",OLD!$Q$1:$DZ$1,0),0),0)</f>
        <v>2</v>
      </c>
      <c r="X747" s="27">
        <f>IFERROR(VLOOKUP(E747,OLD!$Q$1:$BZ$1000,MATCH("defensive_contribution",OLD!$Q$1:$BZ$1,0),0),"")</f>
        <v>3</v>
      </c>
      <c r="Z747" s="26" t="str">
        <f>API!O747&amp;" "&amp;API!Y747</f>
        <v xml:space="preserve"> </v>
      </c>
      <c r="AA747" s="26">
        <f>API!AF747</f>
        <v>0</v>
      </c>
    </row>
    <row r="748" spans="1:27">
      <c r="A748" s="22" t="str">
        <f>IF([1]FINAL!A748=0,"",[1]FINAL!A748)</f>
        <v/>
      </c>
      <c r="B748" s="22" t="str">
        <f>IF([1]FINAL!C748=0,"",[1]FINAL!C748)</f>
        <v/>
      </c>
      <c r="C748" s="22" t="str">
        <f>IF([1]FINAL!E748=0,"",[1]FINAL!E748)</f>
        <v/>
      </c>
      <c r="D748" s="22" t="str">
        <f>IF([1]FINAL!G748=0,"",[1]FINAL!G748)</f>
        <v/>
      </c>
      <c r="E748" s="85">
        <f>[1]FINAL!$AO748</f>
        <v>0</v>
      </c>
      <c r="F748" s="26" t="str">
        <f>[1]FINAL!$V748</f>
        <v>A</v>
      </c>
      <c r="G748" s="27" t="str">
        <f>IFERROR(VLOOKUP($F748,Table2!$B$1:$C$21,MATCH("MP",Table2!$B$1:$C$1,0),0),"")</f>
        <v/>
      </c>
      <c r="H748" s="23">
        <f>IFERROR(VLOOKUP(A748,PlayingTime!$B$1:$T$1001,MATCH("Min",PlayingTime!$B$2:$T$2,0),0),0)</f>
        <v>0</v>
      </c>
      <c r="I748" s="23">
        <f>IFERROR(VLOOKUP(B748,PlayingTime!$B$1:$T$1001,MATCH("Min",PlayingTime!$B$2:$T$2,0),0),0)</f>
        <v>0</v>
      </c>
      <c r="J748" s="23">
        <f>IFERROR(VLOOKUP(C748,PlayingTime!$B$1:$T$1001,MATCH("Min",PlayingTime!$B$2:$T$2,0),0),0)</f>
        <v>0</v>
      </c>
      <c r="K748" s="23">
        <f>IFERROR(VLOOKUP(D748,PlayingTime!$B$1:$T$1001,MATCH("Min",PlayingTime!$B$2:$T$2,0),0),0)</f>
        <v>0</v>
      </c>
      <c r="L748" s="93">
        <f>IFERROR(VLOOKUP($E748,OLD!$Q$1:$DZ$1000,MATCH("minutes",OLD!$Q$1:$DZ$1,0),0),0)</f>
        <v>8</v>
      </c>
      <c r="M748" s="22">
        <f>IFERROR(VLOOKUP(A748,#REF!,MATCH("xG",#REF!,0),0),0)</f>
        <v>0</v>
      </c>
      <c r="N748" s="22">
        <f>IFERROR(VLOOKUP(B748,#REF!,MATCH("xG",#REF!,0),0),0)</f>
        <v>0</v>
      </c>
      <c r="O748" s="22">
        <f>IFERROR(VLOOKUP(C748,#REF!,MATCH("xG",#REF!,0),0),0)</f>
        <v>0</v>
      </c>
      <c r="P748" s="22">
        <f>IFERROR(VLOOKUP(D748,#REF!,MATCH("xG",#REF!,0),0),0)</f>
        <v>0</v>
      </c>
      <c r="Q748" s="92">
        <f>IFERROR(VLOOKUP($E748,OLD!$Q$1:$DZ$1000,MATCH("expected_goals",OLD!$Q$1:$DZ$1,0),0),0)</f>
        <v>0</v>
      </c>
      <c r="R748" s="22">
        <f>IFERROR(VLOOKUP(A748,#REF!,MATCH("xAG",#REF!,0),0),0)</f>
        <v>0</v>
      </c>
      <c r="S748" s="22">
        <f>IFERROR(VLOOKUP(B748,#REF!,MATCH("xAG",#REF!,0),0),0)</f>
        <v>0</v>
      </c>
      <c r="T748" s="22">
        <f>IFERROR(VLOOKUP(C748,#REF!,MATCH("xAG",#REF!,0),0),0)</f>
        <v>0</v>
      </c>
      <c r="U748" s="22">
        <f>IFERROR(VLOOKUP(D748,#REF!,MATCH("xAG",#REF!,0),0),0)</f>
        <v>0</v>
      </c>
      <c r="V748" s="92">
        <f>IFERROR(VLOOKUP($E748,OLD!$Q$1:$DZ$1000,MATCH("expected_assists",OLD!$Q$1:$DZ$1,0),0),0)</f>
        <v>0</v>
      </c>
      <c r="W748" s="93">
        <f>IFERROR(VLOOKUP($E748,OLD!$Q$1:$DZ$1000,MATCH("total_points",OLD!$Q$1:$DZ$1,0),0),0)</f>
        <v>2</v>
      </c>
      <c r="X748" s="27">
        <f>IFERROR(VLOOKUP(E748,OLD!$Q$1:$BZ$1000,MATCH("defensive_contribution",OLD!$Q$1:$BZ$1,0),0),"")</f>
        <v>3</v>
      </c>
      <c r="Z748" s="26" t="str">
        <f>API!O748&amp;" "&amp;API!Y748</f>
        <v xml:space="preserve"> </v>
      </c>
      <c r="AA748" s="26">
        <f>API!AF748</f>
        <v>0</v>
      </c>
    </row>
    <row r="749" spans="1:27">
      <c r="A749" s="22" t="str">
        <f>IF([1]FINAL!A749=0,"",[1]FINAL!A749)</f>
        <v/>
      </c>
      <c r="B749" s="22" t="str">
        <f>IF([1]FINAL!C749=0,"",[1]FINAL!C749)</f>
        <v/>
      </c>
      <c r="C749" s="22" t="str">
        <f>IF([1]FINAL!E749=0,"",[1]FINAL!E749)</f>
        <v/>
      </c>
      <c r="D749" s="22" t="str">
        <f>IF([1]FINAL!G749=0,"",[1]FINAL!G749)</f>
        <v/>
      </c>
      <c r="E749" s="85">
        <f>[1]FINAL!$AO749</f>
        <v>0</v>
      </c>
      <c r="F749" s="26" t="str">
        <f>[1]FINAL!$V749</f>
        <v>A</v>
      </c>
      <c r="G749" s="27" t="str">
        <f>IFERROR(VLOOKUP($F749,Table2!$B$1:$C$21,MATCH("MP",Table2!$B$1:$C$1,0),0),"")</f>
        <v/>
      </c>
      <c r="H749" s="23">
        <f>IFERROR(VLOOKUP(A749,PlayingTime!$B$1:$T$1001,MATCH("Min",PlayingTime!$B$2:$T$2,0),0),0)</f>
        <v>0</v>
      </c>
      <c r="I749" s="23">
        <f>IFERROR(VLOOKUP(B749,PlayingTime!$B$1:$T$1001,MATCH("Min",PlayingTime!$B$2:$T$2,0),0),0)</f>
        <v>0</v>
      </c>
      <c r="J749" s="23">
        <f>IFERROR(VLOOKUP(C749,PlayingTime!$B$1:$T$1001,MATCH("Min",PlayingTime!$B$2:$T$2,0),0),0)</f>
        <v>0</v>
      </c>
      <c r="K749" s="23">
        <f>IFERROR(VLOOKUP(D749,PlayingTime!$B$1:$T$1001,MATCH("Min",PlayingTime!$B$2:$T$2,0),0),0)</f>
        <v>0</v>
      </c>
      <c r="L749" s="93">
        <f>IFERROR(VLOOKUP($E749,OLD!$Q$1:$DZ$1000,MATCH("minutes",OLD!$Q$1:$DZ$1,0),0),0)</f>
        <v>8</v>
      </c>
      <c r="M749" s="22">
        <f>IFERROR(VLOOKUP(A749,#REF!,MATCH("xG",#REF!,0),0),0)</f>
        <v>0</v>
      </c>
      <c r="N749" s="22">
        <f>IFERROR(VLOOKUP(B749,#REF!,MATCH("xG",#REF!,0),0),0)</f>
        <v>0</v>
      </c>
      <c r="O749" s="22">
        <f>IFERROR(VLOOKUP(C749,#REF!,MATCH("xG",#REF!,0),0),0)</f>
        <v>0</v>
      </c>
      <c r="P749" s="22">
        <f>IFERROR(VLOOKUP(D749,#REF!,MATCH("xG",#REF!,0),0),0)</f>
        <v>0</v>
      </c>
      <c r="Q749" s="92">
        <f>IFERROR(VLOOKUP($E749,OLD!$Q$1:$DZ$1000,MATCH("expected_goals",OLD!$Q$1:$DZ$1,0),0),0)</f>
        <v>0</v>
      </c>
      <c r="R749" s="22">
        <f>IFERROR(VLOOKUP(A749,#REF!,MATCH("xAG",#REF!,0),0),0)</f>
        <v>0</v>
      </c>
      <c r="S749" s="22">
        <f>IFERROR(VLOOKUP(B749,#REF!,MATCH("xAG",#REF!,0),0),0)</f>
        <v>0</v>
      </c>
      <c r="T749" s="22">
        <f>IFERROR(VLOOKUP(C749,#REF!,MATCH("xAG",#REF!,0),0),0)</f>
        <v>0</v>
      </c>
      <c r="U749" s="22">
        <f>IFERROR(VLOOKUP(D749,#REF!,MATCH("xAG",#REF!,0),0),0)</f>
        <v>0</v>
      </c>
      <c r="V749" s="92">
        <f>IFERROR(VLOOKUP($E749,OLD!$Q$1:$DZ$1000,MATCH("expected_assists",OLD!$Q$1:$DZ$1,0),0),0)</f>
        <v>0</v>
      </c>
      <c r="W749" s="93">
        <f>IFERROR(VLOOKUP($E749,OLD!$Q$1:$DZ$1000,MATCH("total_points",OLD!$Q$1:$DZ$1,0),0),0)</f>
        <v>2</v>
      </c>
      <c r="X749" s="27">
        <f>IFERROR(VLOOKUP(E749,OLD!$Q$1:$BZ$1000,MATCH("defensive_contribution",OLD!$Q$1:$BZ$1,0),0),"")</f>
        <v>3</v>
      </c>
      <c r="Z749" s="26" t="str">
        <f>API!O749&amp;" "&amp;API!Y749</f>
        <v xml:space="preserve"> </v>
      </c>
      <c r="AA749" s="26">
        <f>API!AF749</f>
        <v>0</v>
      </c>
    </row>
    <row r="750" spans="1:27">
      <c r="A750" s="22" t="str">
        <f>IF([1]FINAL!A750=0,"",[1]FINAL!A750)</f>
        <v/>
      </c>
      <c r="B750" s="22" t="str">
        <f>IF([1]FINAL!C750=0,"",[1]FINAL!C750)</f>
        <v/>
      </c>
      <c r="C750" s="22" t="str">
        <f>IF([1]FINAL!E750=0,"",[1]FINAL!E750)</f>
        <v/>
      </c>
      <c r="D750" s="22" t="str">
        <f>IF([1]FINAL!G750=0,"",[1]FINAL!G750)</f>
        <v/>
      </c>
      <c r="E750" s="85">
        <f>[1]FINAL!$AO750</f>
        <v>0</v>
      </c>
      <c r="F750" s="26" t="str">
        <f>[1]FINAL!$V750</f>
        <v>A</v>
      </c>
      <c r="G750" s="27" t="str">
        <f>IFERROR(VLOOKUP($F750,Table2!$B$1:$C$21,MATCH("MP",Table2!$B$1:$C$1,0),0),"")</f>
        <v/>
      </c>
      <c r="H750" s="23">
        <f>IFERROR(VLOOKUP(A750,PlayingTime!$B$1:$T$1001,MATCH("Min",PlayingTime!$B$2:$T$2,0),0),0)</f>
        <v>0</v>
      </c>
      <c r="I750" s="23">
        <f>IFERROR(VLOOKUP(B750,PlayingTime!$B$1:$T$1001,MATCH("Min",PlayingTime!$B$2:$T$2,0),0),0)</f>
        <v>0</v>
      </c>
      <c r="J750" s="23">
        <f>IFERROR(VLOOKUP(C750,PlayingTime!$B$1:$T$1001,MATCH("Min",PlayingTime!$B$2:$T$2,0),0),0)</f>
        <v>0</v>
      </c>
      <c r="K750" s="23">
        <f>IFERROR(VLOOKUP(D750,PlayingTime!$B$1:$T$1001,MATCH("Min",PlayingTime!$B$2:$T$2,0),0),0)</f>
        <v>0</v>
      </c>
      <c r="L750" s="93">
        <f>IFERROR(VLOOKUP($E750,OLD!$Q$1:$DZ$1000,MATCH("minutes",OLD!$Q$1:$DZ$1,0),0),0)</f>
        <v>8</v>
      </c>
      <c r="M750" s="22">
        <f>IFERROR(VLOOKUP(A750,#REF!,MATCH("xG",#REF!,0),0),0)</f>
        <v>0</v>
      </c>
      <c r="N750" s="22">
        <f>IFERROR(VLOOKUP(B750,#REF!,MATCH("xG",#REF!,0),0),0)</f>
        <v>0</v>
      </c>
      <c r="O750" s="22">
        <f>IFERROR(VLOOKUP(C750,#REF!,MATCH("xG",#REF!,0),0),0)</f>
        <v>0</v>
      </c>
      <c r="P750" s="22">
        <f>IFERROR(VLOOKUP(D750,#REF!,MATCH("xG",#REF!,0),0),0)</f>
        <v>0</v>
      </c>
      <c r="Q750" s="92">
        <f>IFERROR(VLOOKUP($E750,OLD!$Q$1:$DZ$1000,MATCH("expected_goals",OLD!$Q$1:$DZ$1,0),0),0)</f>
        <v>0</v>
      </c>
      <c r="R750" s="22">
        <f>IFERROR(VLOOKUP(A750,#REF!,MATCH("xAG",#REF!,0),0),0)</f>
        <v>0</v>
      </c>
      <c r="S750" s="22">
        <f>IFERROR(VLOOKUP(B750,#REF!,MATCH("xAG",#REF!,0),0),0)</f>
        <v>0</v>
      </c>
      <c r="T750" s="22">
        <f>IFERROR(VLOOKUP(C750,#REF!,MATCH("xAG",#REF!,0),0),0)</f>
        <v>0</v>
      </c>
      <c r="U750" s="22">
        <f>IFERROR(VLOOKUP(D750,#REF!,MATCH("xAG",#REF!,0),0),0)</f>
        <v>0</v>
      </c>
      <c r="V750" s="92">
        <f>IFERROR(VLOOKUP($E750,OLD!$Q$1:$DZ$1000,MATCH("expected_assists",OLD!$Q$1:$DZ$1,0),0),0)</f>
        <v>0</v>
      </c>
      <c r="W750" s="93">
        <f>IFERROR(VLOOKUP($E750,OLD!$Q$1:$DZ$1000,MATCH("total_points",OLD!$Q$1:$DZ$1,0),0),0)</f>
        <v>2</v>
      </c>
      <c r="X750" s="27">
        <f>IFERROR(VLOOKUP(E750,OLD!$Q$1:$BZ$1000,MATCH("defensive_contribution",OLD!$Q$1:$BZ$1,0),0),"")</f>
        <v>3</v>
      </c>
      <c r="Z750" s="26" t="str">
        <f>API!O750&amp;" "&amp;API!Y750</f>
        <v xml:space="preserve"> </v>
      </c>
      <c r="AA750" s="26">
        <f>API!AF750</f>
        <v>0</v>
      </c>
    </row>
    <row r="751" spans="1:27">
      <c r="A751" s="22" t="str">
        <f>IF([1]FINAL!A751=0,"",[1]FINAL!A751)</f>
        <v/>
      </c>
      <c r="B751" s="22" t="str">
        <f>IF([1]FINAL!C751=0,"",[1]FINAL!C751)</f>
        <v/>
      </c>
      <c r="C751" s="22" t="str">
        <f>IF([1]FINAL!E751=0,"",[1]FINAL!E751)</f>
        <v/>
      </c>
      <c r="D751" s="22" t="str">
        <f>IF([1]FINAL!G751=0,"",[1]FINAL!G751)</f>
        <v/>
      </c>
      <c r="E751" s="85">
        <f>[1]FINAL!$AO751</f>
        <v>0</v>
      </c>
      <c r="F751" s="26" t="str">
        <f>[1]FINAL!$V751</f>
        <v>A</v>
      </c>
      <c r="G751" s="27" t="str">
        <f>IFERROR(VLOOKUP($F751,Table2!$B$1:$C$21,MATCH("MP",Table2!$B$1:$C$1,0),0),"")</f>
        <v/>
      </c>
      <c r="H751" s="23">
        <f>IFERROR(VLOOKUP(A751,PlayingTime!$B$1:$T$1001,MATCH("Min",PlayingTime!$B$2:$T$2,0),0),0)</f>
        <v>0</v>
      </c>
      <c r="I751" s="23">
        <f>IFERROR(VLOOKUP(B751,PlayingTime!$B$1:$T$1001,MATCH("Min",PlayingTime!$B$2:$T$2,0),0),0)</f>
        <v>0</v>
      </c>
      <c r="J751" s="23">
        <f>IFERROR(VLOOKUP(C751,PlayingTime!$B$1:$T$1001,MATCH("Min",PlayingTime!$B$2:$T$2,0),0),0)</f>
        <v>0</v>
      </c>
      <c r="K751" s="23">
        <f>IFERROR(VLOOKUP(D751,PlayingTime!$B$1:$T$1001,MATCH("Min",PlayingTime!$B$2:$T$2,0),0),0)</f>
        <v>0</v>
      </c>
      <c r="L751" s="93">
        <f>IFERROR(VLOOKUP($E751,OLD!$Q$1:$DZ$1000,MATCH("minutes",OLD!$Q$1:$DZ$1,0),0),0)</f>
        <v>8</v>
      </c>
      <c r="M751" s="22">
        <f>IFERROR(VLOOKUP(A751,#REF!,MATCH("xG",#REF!,0),0),0)</f>
        <v>0</v>
      </c>
      <c r="N751" s="22">
        <f>IFERROR(VLOOKUP(B751,#REF!,MATCH("xG",#REF!,0),0),0)</f>
        <v>0</v>
      </c>
      <c r="O751" s="22">
        <f>IFERROR(VLOOKUP(C751,#REF!,MATCH("xG",#REF!,0),0),0)</f>
        <v>0</v>
      </c>
      <c r="P751" s="22">
        <f>IFERROR(VLOOKUP(D751,#REF!,MATCH("xG",#REF!,0),0),0)</f>
        <v>0</v>
      </c>
      <c r="Q751" s="92">
        <f>IFERROR(VLOOKUP($E751,OLD!$Q$1:$DZ$1000,MATCH("expected_goals",OLD!$Q$1:$DZ$1,0),0),0)</f>
        <v>0</v>
      </c>
      <c r="R751" s="22">
        <f>IFERROR(VLOOKUP(A751,#REF!,MATCH("xAG",#REF!,0),0),0)</f>
        <v>0</v>
      </c>
      <c r="S751" s="22">
        <f>IFERROR(VLOOKUP(B751,#REF!,MATCH("xAG",#REF!,0),0),0)</f>
        <v>0</v>
      </c>
      <c r="T751" s="22">
        <f>IFERROR(VLOOKUP(C751,#REF!,MATCH("xAG",#REF!,0),0),0)</f>
        <v>0</v>
      </c>
      <c r="U751" s="22">
        <f>IFERROR(VLOOKUP(D751,#REF!,MATCH("xAG",#REF!,0),0),0)</f>
        <v>0</v>
      </c>
      <c r="V751" s="92">
        <f>IFERROR(VLOOKUP($E751,OLD!$Q$1:$DZ$1000,MATCH("expected_assists",OLD!$Q$1:$DZ$1,0),0),0)</f>
        <v>0</v>
      </c>
      <c r="W751" s="93">
        <f>IFERROR(VLOOKUP($E751,OLD!$Q$1:$DZ$1000,MATCH("total_points",OLD!$Q$1:$DZ$1,0),0),0)</f>
        <v>2</v>
      </c>
      <c r="X751" s="27">
        <f>IFERROR(VLOOKUP(E751,OLD!$Q$1:$BZ$1000,MATCH("defensive_contribution",OLD!$Q$1:$BZ$1,0),0),"")</f>
        <v>3</v>
      </c>
      <c r="Z751" s="26" t="str">
        <f>API!O751&amp;" "&amp;API!Y751</f>
        <v xml:space="preserve"> </v>
      </c>
      <c r="AA751" s="26">
        <f>API!AF751</f>
        <v>0</v>
      </c>
    </row>
    <row r="752" spans="1:27">
      <c r="A752" s="22" t="str">
        <f>IF([1]FINAL!A752=0,"",[1]FINAL!A752)</f>
        <v/>
      </c>
      <c r="B752" s="22" t="str">
        <f>IF([1]FINAL!C752=0,"",[1]FINAL!C752)</f>
        <v/>
      </c>
      <c r="C752" s="22" t="str">
        <f>IF([1]FINAL!E752=0,"",[1]FINAL!E752)</f>
        <v/>
      </c>
      <c r="D752" s="22" t="str">
        <f>IF([1]FINAL!G752=0,"",[1]FINAL!G752)</f>
        <v/>
      </c>
      <c r="E752" s="85">
        <f>[1]FINAL!$AO752</f>
        <v>0</v>
      </c>
      <c r="F752" s="26" t="str">
        <f>[1]FINAL!$V752</f>
        <v>A</v>
      </c>
      <c r="G752" s="27" t="str">
        <f>IFERROR(VLOOKUP($F752,Table2!$B$1:$C$21,MATCH("MP",Table2!$B$1:$C$1,0),0),"")</f>
        <v/>
      </c>
      <c r="H752" s="23">
        <f>IFERROR(VLOOKUP(A752,PlayingTime!$B$1:$T$1001,MATCH("Min",PlayingTime!$B$2:$T$2,0),0),0)</f>
        <v>0</v>
      </c>
      <c r="I752" s="23">
        <f>IFERROR(VLOOKUP(B752,PlayingTime!$B$1:$T$1001,MATCH("Min",PlayingTime!$B$2:$T$2,0),0),0)</f>
        <v>0</v>
      </c>
      <c r="J752" s="23">
        <f>IFERROR(VLOOKUP(C752,PlayingTime!$B$1:$T$1001,MATCH("Min",PlayingTime!$B$2:$T$2,0),0),0)</f>
        <v>0</v>
      </c>
      <c r="K752" s="23">
        <f>IFERROR(VLOOKUP(D752,PlayingTime!$B$1:$T$1001,MATCH("Min",PlayingTime!$B$2:$T$2,0),0),0)</f>
        <v>0</v>
      </c>
      <c r="L752" s="93">
        <f>IFERROR(VLOOKUP($E752,OLD!$Q$1:$DZ$1000,MATCH("minutes",OLD!$Q$1:$DZ$1,0),0),0)</f>
        <v>8</v>
      </c>
      <c r="M752" s="22">
        <f>IFERROR(VLOOKUP(A752,#REF!,MATCH("xG",#REF!,0),0),0)</f>
        <v>0</v>
      </c>
      <c r="N752" s="22">
        <f>IFERROR(VLOOKUP(B752,#REF!,MATCH("xG",#REF!,0),0),0)</f>
        <v>0</v>
      </c>
      <c r="O752" s="22">
        <f>IFERROR(VLOOKUP(C752,#REF!,MATCH("xG",#REF!,0),0),0)</f>
        <v>0</v>
      </c>
      <c r="P752" s="22">
        <f>IFERROR(VLOOKUP(D752,#REF!,MATCH("xG",#REF!,0),0),0)</f>
        <v>0</v>
      </c>
      <c r="Q752" s="92">
        <f>IFERROR(VLOOKUP($E752,OLD!$Q$1:$DZ$1000,MATCH("expected_goals",OLD!$Q$1:$DZ$1,0),0),0)</f>
        <v>0</v>
      </c>
      <c r="R752" s="22">
        <f>IFERROR(VLOOKUP(A752,#REF!,MATCH("xAG",#REF!,0),0),0)</f>
        <v>0</v>
      </c>
      <c r="S752" s="22">
        <f>IFERROR(VLOOKUP(B752,#REF!,MATCH("xAG",#REF!,0),0),0)</f>
        <v>0</v>
      </c>
      <c r="T752" s="22">
        <f>IFERROR(VLOOKUP(C752,#REF!,MATCH("xAG",#REF!,0),0),0)</f>
        <v>0</v>
      </c>
      <c r="U752" s="22">
        <f>IFERROR(VLOOKUP(D752,#REF!,MATCH("xAG",#REF!,0),0),0)</f>
        <v>0</v>
      </c>
      <c r="V752" s="92">
        <f>IFERROR(VLOOKUP($E752,OLD!$Q$1:$DZ$1000,MATCH("expected_assists",OLD!$Q$1:$DZ$1,0),0),0)</f>
        <v>0</v>
      </c>
      <c r="W752" s="93">
        <f>IFERROR(VLOOKUP($E752,OLD!$Q$1:$DZ$1000,MATCH("total_points",OLD!$Q$1:$DZ$1,0),0),0)</f>
        <v>2</v>
      </c>
      <c r="X752" s="27">
        <f>IFERROR(VLOOKUP(E752,OLD!$Q$1:$BZ$1000,MATCH("defensive_contribution",OLD!$Q$1:$BZ$1,0),0),"")</f>
        <v>3</v>
      </c>
      <c r="Z752" s="26" t="str">
        <f>API!O752&amp;" "&amp;API!Y752</f>
        <v xml:space="preserve"> </v>
      </c>
      <c r="AA752" s="26">
        <f>API!AF752</f>
        <v>0</v>
      </c>
    </row>
    <row r="753" spans="1:27">
      <c r="A753" s="22" t="str">
        <f>IF([1]FINAL!A753=0,"",[1]FINAL!A753)</f>
        <v/>
      </c>
      <c r="B753" s="22" t="str">
        <f>IF([1]FINAL!C753=0,"",[1]FINAL!C753)</f>
        <v/>
      </c>
      <c r="C753" s="22" t="str">
        <f>IF([1]FINAL!E753=0,"",[1]FINAL!E753)</f>
        <v/>
      </c>
      <c r="D753" s="22" t="str">
        <f>IF([1]FINAL!G753=0,"",[1]FINAL!G753)</f>
        <v/>
      </c>
      <c r="E753" s="85">
        <f>[1]FINAL!$AO753</f>
        <v>0</v>
      </c>
      <c r="F753" s="26" t="str">
        <f>[1]FINAL!$V753</f>
        <v>A</v>
      </c>
      <c r="G753" s="27" t="str">
        <f>IFERROR(VLOOKUP($F753,Table2!$B$1:$C$21,MATCH("MP",Table2!$B$1:$C$1,0),0),"")</f>
        <v/>
      </c>
      <c r="H753" s="23">
        <f>IFERROR(VLOOKUP(A753,PlayingTime!$B$1:$T$1001,MATCH("Min",PlayingTime!$B$2:$T$2,0),0),0)</f>
        <v>0</v>
      </c>
      <c r="I753" s="23">
        <f>IFERROR(VLOOKUP(B753,PlayingTime!$B$1:$T$1001,MATCH("Min",PlayingTime!$B$2:$T$2,0),0),0)</f>
        <v>0</v>
      </c>
      <c r="J753" s="23">
        <f>IFERROR(VLOOKUP(C753,PlayingTime!$B$1:$T$1001,MATCH("Min",PlayingTime!$B$2:$T$2,0),0),0)</f>
        <v>0</v>
      </c>
      <c r="K753" s="23">
        <f>IFERROR(VLOOKUP(D753,PlayingTime!$B$1:$T$1001,MATCH("Min",PlayingTime!$B$2:$T$2,0),0),0)</f>
        <v>0</v>
      </c>
      <c r="L753" s="93">
        <f>IFERROR(VLOOKUP($E753,OLD!$Q$1:$DZ$1000,MATCH("minutes",OLD!$Q$1:$DZ$1,0),0),0)</f>
        <v>8</v>
      </c>
      <c r="M753" s="22">
        <f>IFERROR(VLOOKUP(A753,#REF!,MATCH("xG",#REF!,0),0),0)</f>
        <v>0</v>
      </c>
      <c r="N753" s="22">
        <f>IFERROR(VLOOKUP(B753,#REF!,MATCH("xG",#REF!,0),0),0)</f>
        <v>0</v>
      </c>
      <c r="O753" s="22">
        <f>IFERROR(VLOOKUP(C753,#REF!,MATCH("xG",#REF!,0),0),0)</f>
        <v>0</v>
      </c>
      <c r="P753" s="22">
        <f>IFERROR(VLOOKUP(D753,#REF!,MATCH("xG",#REF!,0),0),0)</f>
        <v>0</v>
      </c>
      <c r="Q753" s="92">
        <f>IFERROR(VLOOKUP($E753,OLD!$Q$1:$DZ$1000,MATCH("expected_goals",OLD!$Q$1:$DZ$1,0),0),0)</f>
        <v>0</v>
      </c>
      <c r="R753" s="22">
        <f>IFERROR(VLOOKUP(A753,#REF!,MATCH("xAG",#REF!,0),0),0)</f>
        <v>0</v>
      </c>
      <c r="S753" s="22">
        <f>IFERROR(VLOOKUP(B753,#REF!,MATCH("xAG",#REF!,0),0),0)</f>
        <v>0</v>
      </c>
      <c r="T753" s="22">
        <f>IFERROR(VLOOKUP(C753,#REF!,MATCH("xAG",#REF!,0),0),0)</f>
        <v>0</v>
      </c>
      <c r="U753" s="22">
        <f>IFERROR(VLOOKUP(D753,#REF!,MATCH("xAG",#REF!,0),0),0)</f>
        <v>0</v>
      </c>
      <c r="V753" s="92">
        <f>IFERROR(VLOOKUP($E753,OLD!$Q$1:$DZ$1000,MATCH("expected_assists",OLD!$Q$1:$DZ$1,0),0),0)</f>
        <v>0</v>
      </c>
      <c r="W753" s="93">
        <f>IFERROR(VLOOKUP($E753,OLD!$Q$1:$DZ$1000,MATCH("total_points",OLD!$Q$1:$DZ$1,0),0),0)</f>
        <v>2</v>
      </c>
      <c r="X753" s="27">
        <f>IFERROR(VLOOKUP(E753,OLD!$Q$1:$BZ$1000,MATCH("defensive_contribution",OLD!$Q$1:$BZ$1,0),0),"")</f>
        <v>3</v>
      </c>
      <c r="Z753" s="26" t="str">
        <f>API!O753&amp;" "&amp;API!Y753</f>
        <v xml:space="preserve"> </v>
      </c>
      <c r="AA753" s="26">
        <f>API!AF753</f>
        <v>0</v>
      </c>
    </row>
    <row r="754" spans="1:27">
      <c r="A754" s="22" t="str">
        <f>IF([1]FINAL!A754=0,"",[1]FINAL!A754)</f>
        <v/>
      </c>
      <c r="B754" s="22" t="str">
        <f>IF([1]FINAL!C754=0,"",[1]FINAL!C754)</f>
        <v/>
      </c>
      <c r="C754" s="22" t="str">
        <f>IF([1]FINAL!E754=0,"",[1]FINAL!E754)</f>
        <v/>
      </c>
      <c r="D754" s="22" t="str">
        <f>IF([1]FINAL!G754=0,"",[1]FINAL!G754)</f>
        <v/>
      </c>
      <c r="E754" s="85">
        <f>[1]FINAL!$AO754</f>
        <v>0</v>
      </c>
      <c r="F754" s="26" t="str">
        <f>[1]FINAL!$V754</f>
        <v>A</v>
      </c>
      <c r="G754" s="27" t="str">
        <f>IFERROR(VLOOKUP($F754,Table2!$B$1:$C$21,MATCH("MP",Table2!$B$1:$C$1,0),0),"")</f>
        <v/>
      </c>
      <c r="H754" s="23">
        <f>IFERROR(VLOOKUP(A754,PlayingTime!$B$1:$T$1001,MATCH("Min",PlayingTime!$B$2:$T$2,0),0),0)</f>
        <v>0</v>
      </c>
      <c r="I754" s="23">
        <f>IFERROR(VLOOKUP(B754,PlayingTime!$B$1:$T$1001,MATCH("Min",PlayingTime!$B$2:$T$2,0),0),0)</f>
        <v>0</v>
      </c>
      <c r="J754" s="23">
        <f>IFERROR(VLOOKUP(C754,PlayingTime!$B$1:$T$1001,MATCH("Min",PlayingTime!$B$2:$T$2,0),0),0)</f>
        <v>0</v>
      </c>
      <c r="K754" s="23">
        <f>IFERROR(VLOOKUP(D754,PlayingTime!$B$1:$T$1001,MATCH("Min",PlayingTime!$B$2:$T$2,0),0),0)</f>
        <v>0</v>
      </c>
      <c r="L754" s="93">
        <f>IFERROR(VLOOKUP($E754,OLD!$Q$1:$DZ$1000,MATCH("minutes",OLD!$Q$1:$DZ$1,0),0),0)</f>
        <v>8</v>
      </c>
      <c r="M754" s="22">
        <f>IFERROR(VLOOKUP(A754,#REF!,MATCH("xG",#REF!,0),0),0)</f>
        <v>0</v>
      </c>
      <c r="N754" s="22">
        <f>IFERROR(VLOOKUP(B754,#REF!,MATCH("xG",#REF!,0),0),0)</f>
        <v>0</v>
      </c>
      <c r="O754" s="22">
        <f>IFERROR(VLOOKUP(C754,#REF!,MATCH("xG",#REF!,0),0),0)</f>
        <v>0</v>
      </c>
      <c r="P754" s="22">
        <f>IFERROR(VLOOKUP(D754,#REF!,MATCH("xG",#REF!,0),0),0)</f>
        <v>0</v>
      </c>
      <c r="Q754" s="92">
        <f>IFERROR(VLOOKUP($E754,OLD!$Q$1:$DZ$1000,MATCH("expected_goals",OLD!$Q$1:$DZ$1,0),0),0)</f>
        <v>0</v>
      </c>
      <c r="R754" s="22">
        <f>IFERROR(VLOOKUP(A754,#REF!,MATCH("xAG",#REF!,0),0),0)</f>
        <v>0</v>
      </c>
      <c r="S754" s="22">
        <f>IFERROR(VLOOKUP(B754,#REF!,MATCH("xAG",#REF!,0),0),0)</f>
        <v>0</v>
      </c>
      <c r="T754" s="22">
        <f>IFERROR(VLOOKUP(C754,#REF!,MATCH("xAG",#REF!,0),0),0)</f>
        <v>0</v>
      </c>
      <c r="U754" s="22">
        <f>IFERROR(VLOOKUP(D754,#REF!,MATCH("xAG",#REF!,0),0),0)</f>
        <v>0</v>
      </c>
      <c r="V754" s="92">
        <f>IFERROR(VLOOKUP($E754,OLD!$Q$1:$DZ$1000,MATCH("expected_assists",OLD!$Q$1:$DZ$1,0),0),0)</f>
        <v>0</v>
      </c>
      <c r="W754" s="93">
        <f>IFERROR(VLOOKUP($E754,OLD!$Q$1:$DZ$1000,MATCH("total_points",OLD!$Q$1:$DZ$1,0),0),0)</f>
        <v>2</v>
      </c>
      <c r="X754" s="27">
        <f>IFERROR(VLOOKUP(E754,OLD!$Q$1:$BZ$1000,MATCH("defensive_contribution",OLD!$Q$1:$BZ$1,0),0),"")</f>
        <v>3</v>
      </c>
      <c r="Z754" s="26" t="str">
        <f>API!O754&amp;" "&amp;API!Y754</f>
        <v xml:space="preserve"> </v>
      </c>
      <c r="AA754" s="26">
        <f>API!AF754</f>
        <v>0</v>
      </c>
    </row>
    <row r="755" spans="1:27">
      <c r="A755" s="22" t="str">
        <f>IF([1]FINAL!A755=0,"",[1]FINAL!A755)</f>
        <v/>
      </c>
      <c r="B755" s="22" t="str">
        <f>IF([1]FINAL!C755=0,"",[1]FINAL!C755)</f>
        <v/>
      </c>
      <c r="C755" s="22" t="str">
        <f>IF([1]FINAL!E755=0,"",[1]FINAL!E755)</f>
        <v/>
      </c>
      <c r="D755" s="22" t="str">
        <f>IF([1]FINAL!G755=0,"",[1]FINAL!G755)</f>
        <v/>
      </c>
      <c r="E755" s="85">
        <f>[1]FINAL!$AO755</f>
        <v>0</v>
      </c>
      <c r="F755" s="26" t="str">
        <f>[1]FINAL!$V755</f>
        <v>A</v>
      </c>
      <c r="G755" s="27" t="str">
        <f>IFERROR(VLOOKUP($F755,Table2!$B$1:$C$21,MATCH("MP",Table2!$B$1:$C$1,0),0),"")</f>
        <v/>
      </c>
      <c r="H755" s="23">
        <f>IFERROR(VLOOKUP(A755,PlayingTime!$B$1:$T$1001,MATCH("Min",PlayingTime!$B$2:$T$2,0),0),0)</f>
        <v>0</v>
      </c>
      <c r="I755" s="23">
        <f>IFERROR(VLOOKUP(B755,PlayingTime!$B$1:$T$1001,MATCH("Min",PlayingTime!$B$2:$T$2,0),0),0)</f>
        <v>0</v>
      </c>
      <c r="J755" s="23">
        <f>IFERROR(VLOOKUP(C755,PlayingTime!$B$1:$T$1001,MATCH("Min",PlayingTime!$B$2:$T$2,0),0),0)</f>
        <v>0</v>
      </c>
      <c r="K755" s="23">
        <f>IFERROR(VLOOKUP(D755,PlayingTime!$B$1:$T$1001,MATCH("Min",PlayingTime!$B$2:$T$2,0),0),0)</f>
        <v>0</v>
      </c>
      <c r="L755" s="93">
        <f>IFERROR(VLOOKUP($E755,OLD!$Q$1:$DZ$1000,MATCH("minutes",OLD!$Q$1:$DZ$1,0),0),0)</f>
        <v>8</v>
      </c>
      <c r="M755" s="22">
        <f>IFERROR(VLOOKUP(A755,#REF!,MATCH("xG",#REF!,0),0),0)</f>
        <v>0</v>
      </c>
      <c r="N755" s="22">
        <f>IFERROR(VLOOKUP(B755,#REF!,MATCH("xG",#REF!,0),0),0)</f>
        <v>0</v>
      </c>
      <c r="O755" s="22">
        <f>IFERROR(VLOOKUP(C755,#REF!,MATCH("xG",#REF!,0),0),0)</f>
        <v>0</v>
      </c>
      <c r="P755" s="22">
        <f>IFERROR(VLOOKUP(D755,#REF!,MATCH("xG",#REF!,0),0),0)</f>
        <v>0</v>
      </c>
      <c r="Q755" s="92">
        <f>IFERROR(VLOOKUP($E755,OLD!$Q$1:$DZ$1000,MATCH("expected_goals",OLD!$Q$1:$DZ$1,0),0),0)</f>
        <v>0</v>
      </c>
      <c r="R755" s="22">
        <f>IFERROR(VLOOKUP(A755,#REF!,MATCH("xAG",#REF!,0),0),0)</f>
        <v>0</v>
      </c>
      <c r="S755" s="22">
        <f>IFERROR(VLOOKUP(B755,#REF!,MATCH("xAG",#REF!,0),0),0)</f>
        <v>0</v>
      </c>
      <c r="T755" s="22">
        <f>IFERROR(VLOOKUP(C755,#REF!,MATCH("xAG",#REF!,0),0),0)</f>
        <v>0</v>
      </c>
      <c r="U755" s="22">
        <f>IFERROR(VLOOKUP(D755,#REF!,MATCH("xAG",#REF!,0),0),0)</f>
        <v>0</v>
      </c>
      <c r="V755" s="92">
        <f>IFERROR(VLOOKUP($E755,OLD!$Q$1:$DZ$1000,MATCH("expected_assists",OLD!$Q$1:$DZ$1,0),0),0)</f>
        <v>0</v>
      </c>
      <c r="W755" s="93">
        <f>IFERROR(VLOOKUP($E755,OLD!$Q$1:$DZ$1000,MATCH("total_points",OLD!$Q$1:$DZ$1,0),0),0)</f>
        <v>2</v>
      </c>
      <c r="X755" s="27">
        <f>IFERROR(VLOOKUP(E755,OLD!$Q$1:$BZ$1000,MATCH("defensive_contribution",OLD!$Q$1:$BZ$1,0),0),"")</f>
        <v>3</v>
      </c>
      <c r="Z755" s="26" t="str">
        <f>API!O755&amp;" "&amp;API!Y755</f>
        <v xml:space="preserve"> </v>
      </c>
      <c r="AA755" s="26">
        <f>API!AF755</f>
        <v>0</v>
      </c>
    </row>
    <row r="756" spans="1:27">
      <c r="A756" s="22" t="str">
        <f>IF([1]FINAL!A756=0,"",[1]FINAL!A756)</f>
        <v/>
      </c>
      <c r="B756" s="22" t="str">
        <f>IF([1]FINAL!C756=0,"",[1]FINAL!C756)</f>
        <v/>
      </c>
      <c r="C756" s="22" t="str">
        <f>IF([1]FINAL!E756=0,"",[1]FINAL!E756)</f>
        <v/>
      </c>
      <c r="D756" s="22" t="str">
        <f>IF([1]FINAL!G756=0,"",[1]FINAL!G756)</f>
        <v/>
      </c>
      <c r="E756" s="85">
        <f>[1]FINAL!$AO756</f>
        <v>0</v>
      </c>
      <c r="F756" s="26" t="str">
        <f>[1]FINAL!$V756</f>
        <v>A</v>
      </c>
      <c r="G756" s="27" t="str">
        <f>IFERROR(VLOOKUP($F756,Table2!$B$1:$C$21,MATCH("MP",Table2!$B$1:$C$1,0),0),"")</f>
        <v/>
      </c>
      <c r="H756" s="23">
        <f>IFERROR(VLOOKUP(A756,PlayingTime!$B$1:$T$1001,MATCH("Min",PlayingTime!$B$2:$T$2,0),0),0)</f>
        <v>0</v>
      </c>
      <c r="I756" s="23">
        <f>IFERROR(VLOOKUP(B756,PlayingTime!$B$1:$T$1001,MATCH("Min",PlayingTime!$B$2:$T$2,0),0),0)</f>
        <v>0</v>
      </c>
      <c r="J756" s="23">
        <f>IFERROR(VLOOKUP(C756,PlayingTime!$B$1:$T$1001,MATCH("Min",PlayingTime!$B$2:$T$2,0),0),0)</f>
        <v>0</v>
      </c>
      <c r="K756" s="23">
        <f>IFERROR(VLOOKUP(D756,PlayingTime!$B$1:$T$1001,MATCH("Min",PlayingTime!$B$2:$T$2,0),0),0)</f>
        <v>0</v>
      </c>
      <c r="L756" s="93">
        <f>IFERROR(VLOOKUP($E756,OLD!$Q$1:$DZ$1000,MATCH("minutes",OLD!$Q$1:$DZ$1,0),0),0)</f>
        <v>8</v>
      </c>
      <c r="M756" s="22">
        <f>IFERROR(VLOOKUP(A756,#REF!,MATCH("xG",#REF!,0),0),0)</f>
        <v>0</v>
      </c>
      <c r="N756" s="22">
        <f>IFERROR(VLOOKUP(B756,#REF!,MATCH("xG",#REF!,0),0),0)</f>
        <v>0</v>
      </c>
      <c r="O756" s="22">
        <f>IFERROR(VLOOKUP(C756,#REF!,MATCH("xG",#REF!,0),0),0)</f>
        <v>0</v>
      </c>
      <c r="P756" s="22">
        <f>IFERROR(VLOOKUP(D756,#REF!,MATCH("xG",#REF!,0),0),0)</f>
        <v>0</v>
      </c>
      <c r="Q756" s="92">
        <f>IFERROR(VLOOKUP($E756,OLD!$Q$1:$DZ$1000,MATCH("expected_goals",OLD!$Q$1:$DZ$1,0),0),0)</f>
        <v>0</v>
      </c>
      <c r="R756" s="22">
        <f>IFERROR(VLOOKUP(A756,#REF!,MATCH("xAG",#REF!,0),0),0)</f>
        <v>0</v>
      </c>
      <c r="S756" s="22">
        <f>IFERROR(VLOOKUP(B756,#REF!,MATCH("xAG",#REF!,0),0),0)</f>
        <v>0</v>
      </c>
      <c r="T756" s="22">
        <f>IFERROR(VLOOKUP(C756,#REF!,MATCH("xAG",#REF!,0),0),0)</f>
        <v>0</v>
      </c>
      <c r="U756" s="22">
        <f>IFERROR(VLOOKUP(D756,#REF!,MATCH("xAG",#REF!,0),0),0)</f>
        <v>0</v>
      </c>
      <c r="V756" s="92">
        <f>IFERROR(VLOOKUP($E756,OLD!$Q$1:$DZ$1000,MATCH("expected_assists",OLD!$Q$1:$DZ$1,0),0),0)</f>
        <v>0</v>
      </c>
      <c r="W756" s="93">
        <f>IFERROR(VLOOKUP($E756,OLD!$Q$1:$DZ$1000,MATCH("total_points",OLD!$Q$1:$DZ$1,0),0),0)</f>
        <v>2</v>
      </c>
      <c r="X756" s="27">
        <f>IFERROR(VLOOKUP(E756,OLD!$Q$1:$BZ$1000,MATCH("defensive_contribution",OLD!$Q$1:$BZ$1,0),0),"")</f>
        <v>3</v>
      </c>
      <c r="Z756" s="26" t="str">
        <f>API!O756&amp;" "&amp;API!Y756</f>
        <v xml:space="preserve"> </v>
      </c>
      <c r="AA756" s="26">
        <f>API!AF756</f>
        <v>0</v>
      </c>
    </row>
    <row r="757" spans="1:27">
      <c r="A757" s="22" t="str">
        <f>IF([1]FINAL!A757=0,"",[1]FINAL!A757)</f>
        <v/>
      </c>
      <c r="B757" s="22" t="str">
        <f>IF([1]FINAL!C757=0,"",[1]FINAL!C757)</f>
        <v/>
      </c>
      <c r="C757" s="22" t="str">
        <f>IF([1]FINAL!E757=0,"",[1]FINAL!E757)</f>
        <v/>
      </c>
      <c r="D757" s="22" t="str">
        <f>IF([1]FINAL!G757=0,"",[1]FINAL!G757)</f>
        <v/>
      </c>
      <c r="E757" s="85">
        <f>[1]FINAL!$AO757</f>
        <v>0</v>
      </c>
      <c r="F757" s="26" t="str">
        <f>[1]FINAL!$V757</f>
        <v>A</v>
      </c>
      <c r="G757" s="27" t="str">
        <f>IFERROR(VLOOKUP($F757,Table2!$B$1:$C$21,MATCH("MP",Table2!$B$1:$C$1,0),0),"")</f>
        <v/>
      </c>
      <c r="H757" s="23">
        <f>IFERROR(VLOOKUP(A757,PlayingTime!$B$1:$T$1001,MATCH("Min",PlayingTime!$B$2:$T$2,0),0),0)</f>
        <v>0</v>
      </c>
      <c r="I757" s="23">
        <f>IFERROR(VLOOKUP(B757,PlayingTime!$B$1:$T$1001,MATCH("Min",PlayingTime!$B$2:$T$2,0),0),0)</f>
        <v>0</v>
      </c>
      <c r="J757" s="23">
        <f>IFERROR(VLOOKUP(C757,PlayingTime!$B$1:$T$1001,MATCH("Min",PlayingTime!$B$2:$T$2,0),0),0)</f>
        <v>0</v>
      </c>
      <c r="K757" s="23">
        <f>IFERROR(VLOOKUP(D757,PlayingTime!$B$1:$T$1001,MATCH("Min",PlayingTime!$B$2:$T$2,0),0),0)</f>
        <v>0</v>
      </c>
      <c r="L757" s="93">
        <f>IFERROR(VLOOKUP($E757,OLD!$Q$1:$DZ$1000,MATCH("minutes",OLD!$Q$1:$DZ$1,0),0),0)</f>
        <v>8</v>
      </c>
      <c r="M757" s="22">
        <f>IFERROR(VLOOKUP(A757,#REF!,MATCH("xG",#REF!,0),0),0)</f>
        <v>0</v>
      </c>
      <c r="N757" s="22">
        <f>IFERROR(VLOOKUP(B757,#REF!,MATCH("xG",#REF!,0),0),0)</f>
        <v>0</v>
      </c>
      <c r="O757" s="22">
        <f>IFERROR(VLOOKUP(C757,#REF!,MATCH("xG",#REF!,0),0),0)</f>
        <v>0</v>
      </c>
      <c r="P757" s="22">
        <f>IFERROR(VLOOKUP(D757,#REF!,MATCH("xG",#REF!,0),0),0)</f>
        <v>0</v>
      </c>
      <c r="Q757" s="92">
        <f>IFERROR(VLOOKUP($E757,OLD!$Q$1:$DZ$1000,MATCH("expected_goals",OLD!$Q$1:$DZ$1,0),0),0)</f>
        <v>0</v>
      </c>
      <c r="R757" s="22">
        <f>IFERROR(VLOOKUP(A757,#REF!,MATCH("xAG",#REF!,0),0),0)</f>
        <v>0</v>
      </c>
      <c r="S757" s="22">
        <f>IFERROR(VLOOKUP(B757,#REF!,MATCH("xAG",#REF!,0),0),0)</f>
        <v>0</v>
      </c>
      <c r="T757" s="22">
        <f>IFERROR(VLOOKUP(C757,#REF!,MATCH("xAG",#REF!,0),0),0)</f>
        <v>0</v>
      </c>
      <c r="U757" s="22">
        <f>IFERROR(VLOOKUP(D757,#REF!,MATCH("xAG",#REF!,0),0),0)</f>
        <v>0</v>
      </c>
      <c r="V757" s="92">
        <f>IFERROR(VLOOKUP($E757,OLD!$Q$1:$DZ$1000,MATCH("expected_assists",OLD!$Q$1:$DZ$1,0),0),0)</f>
        <v>0</v>
      </c>
      <c r="W757" s="93">
        <f>IFERROR(VLOOKUP($E757,OLD!$Q$1:$DZ$1000,MATCH("total_points",OLD!$Q$1:$DZ$1,0),0),0)</f>
        <v>2</v>
      </c>
      <c r="X757" s="27">
        <f>IFERROR(VLOOKUP(E757,OLD!$Q$1:$BZ$1000,MATCH("defensive_contribution",OLD!$Q$1:$BZ$1,0),0),"")</f>
        <v>3</v>
      </c>
      <c r="Z757" s="26" t="str">
        <f>API!O757&amp;" "&amp;API!Y757</f>
        <v xml:space="preserve"> </v>
      </c>
      <c r="AA757" s="26">
        <f>API!AF757</f>
        <v>0</v>
      </c>
    </row>
    <row r="758" spans="1:27">
      <c r="A758" s="22" t="str">
        <f>IF([1]FINAL!A758=0,"",[1]FINAL!A758)</f>
        <v/>
      </c>
      <c r="B758" s="22" t="str">
        <f>IF([1]FINAL!C758=0,"",[1]FINAL!C758)</f>
        <v/>
      </c>
      <c r="C758" s="22" t="str">
        <f>IF([1]FINAL!E758=0,"",[1]FINAL!E758)</f>
        <v/>
      </c>
      <c r="D758" s="22" t="str">
        <f>IF([1]FINAL!G758=0,"",[1]FINAL!G758)</f>
        <v/>
      </c>
      <c r="E758" s="85">
        <f>[1]FINAL!$AO758</f>
        <v>0</v>
      </c>
      <c r="F758" s="26" t="str">
        <f>[1]FINAL!$V758</f>
        <v>A</v>
      </c>
      <c r="G758" s="27" t="str">
        <f>IFERROR(VLOOKUP($F758,Table2!$B$1:$C$21,MATCH("MP",Table2!$B$1:$C$1,0),0),"")</f>
        <v/>
      </c>
      <c r="H758" s="23">
        <f>IFERROR(VLOOKUP(A758,PlayingTime!$B$1:$T$1001,MATCH("Min",PlayingTime!$B$2:$T$2,0),0),0)</f>
        <v>0</v>
      </c>
      <c r="I758" s="23">
        <f>IFERROR(VLOOKUP(B758,PlayingTime!$B$1:$T$1001,MATCH("Min",PlayingTime!$B$2:$T$2,0),0),0)</f>
        <v>0</v>
      </c>
      <c r="J758" s="23">
        <f>IFERROR(VLOOKUP(C758,PlayingTime!$B$1:$T$1001,MATCH("Min",PlayingTime!$B$2:$T$2,0),0),0)</f>
        <v>0</v>
      </c>
      <c r="K758" s="23">
        <f>IFERROR(VLOOKUP(D758,PlayingTime!$B$1:$T$1001,MATCH("Min",PlayingTime!$B$2:$T$2,0),0),0)</f>
        <v>0</v>
      </c>
      <c r="L758" s="93">
        <f>IFERROR(VLOOKUP($E758,OLD!$Q$1:$DZ$1000,MATCH("minutes",OLD!$Q$1:$DZ$1,0),0),0)</f>
        <v>8</v>
      </c>
      <c r="M758" s="22">
        <f>IFERROR(VLOOKUP(A758,#REF!,MATCH("xG",#REF!,0),0),0)</f>
        <v>0</v>
      </c>
      <c r="N758" s="22">
        <f>IFERROR(VLOOKUP(B758,#REF!,MATCH("xG",#REF!,0),0),0)</f>
        <v>0</v>
      </c>
      <c r="O758" s="22">
        <f>IFERROR(VLOOKUP(C758,#REF!,MATCH("xG",#REF!,0),0),0)</f>
        <v>0</v>
      </c>
      <c r="P758" s="22">
        <f>IFERROR(VLOOKUP(D758,#REF!,MATCH("xG",#REF!,0),0),0)</f>
        <v>0</v>
      </c>
      <c r="Q758" s="92">
        <f>IFERROR(VLOOKUP($E758,OLD!$Q$1:$DZ$1000,MATCH("expected_goals",OLD!$Q$1:$DZ$1,0),0),0)</f>
        <v>0</v>
      </c>
      <c r="R758" s="22">
        <f>IFERROR(VLOOKUP(A758,#REF!,MATCH("xAG",#REF!,0),0),0)</f>
        <v>0</v>
      </c>
      <c r="S758" s="22">
        <f>IFERROR(VLOOKUP(B758,#REF!,MATCH("xAG",#REF!,0),0),0)</f>
        <v>0</v>
      </c>
      <c r="T758" s="22">
        <f>IFERROR(VLOOKUP(C758,#REF!,MATCH("xAG",#REF!,0),0),0)</f>
        <v>0</v>
      </c>
      <c r="U758" s="22">
        <f>IFERROR(VLOOKUP(D758,#REF!,MATCH("xAG",#REF!,0),0),0)</f>
        <v>0</v>
      </c>
      <c r="V758" s="92">
        <f>IFERROR(VLOOKUP($E758,OLD!$Q$1:$DZ$1000,MATCH("expected_assists",OLD!$Q$1:$DZ$1,0),0),0)</f>
        <v>0</v>
      </c>
      <c r="W758" s="93">
        <f>IFERROR(VLOOKUP($E758,OLD!$Q$1:$DZ$1000,MATCH("total_points",OLD!$Q$1:$DZ$1,0),0),0)</f>
        <v>2</v>
      </c>
      <c r="X758" s="27">
        <f>IFERROR(VLOOKUP(E758,OLD!$Q$1:$BZ$1000,MATCH("defensive_contribution",OLD!$Q$1:$BZ$1,0),0),"")</f>
        <v>3</v>
      </c>
      <c r="Z758" s="26" t="str">
        <f>API!O758&amp;" "&amp;API!Y758</f>
        <v xml:space="preserve"> </v>
      </c>
      <c r="AA758" s="26">
        <f>API!AF758</f>
        <v>0</v>
      </c>
    </row>
    <row r="759" spans="1:27">
      <c r="A759" s="22" t="str">
        <f>IF([1]FINAL!A759=0,"",[1]FINAL!A759)</f>
        <v/>
      </c>
      <c r="B759" s="22" t="str">
        <f>IF([1]FINAL!C759=0,"",[1]FINAL!C759)</f>
        <v/>
      </c>
      <c r="C759" s="22" t="str">
        <f>IF([1]FINAL!E759=0,"",[1]FINAL!E759)</f>
        <v/>
      </c>
      <c r="D759" s="22" t="str">
        <f>IF([1]FINAL!G759=0,"",[1]FINAL!G759)</f>
        <v/>
      </c>
      <c r="E759" s="85">
        <f>[1]FINAL!$AO759</f>
        <v>0</v>
      </c>
      <c r="F759" s="26" t="str">
        <f>[1]FINAL!$V759</f>
        <v>A</v>
      </c>
      <c r="G759" s="27" t="str">
        <f>IFERROR(VLOOKUP($F759,Table2!$B$1:$C$21,MATCH("MP",Table2!$B$1:$C$1,0),0),"")</f>
        <v/>
      </c>
      <c r="H759" s="23">
        <f>IFERROR(VLOOKUP(A759,PlayingTime!$B$1:$T$1001,MATCH("Min",PlayingTime!$B$2:$T$2,0),0),0)</f>
        <v>0</v>
      </c>
      <c r="I759" s="23">
        <f>IFERROR(VLOOKUP(B759,PlayingTime!$B$1:$T$1001,MATCH("Min",PlayingTime!$B$2:$T$2,0),0),0)</f>
        <v>0</v>
      </c>
      <c r="J759" s="23">
        <f>IFERROR(VLOOKUP(C759,PlayingTime!$B$1:$T$1001,MATCH("Min",PlayingTime!$B$2:$T$2,0),0),0)</f>
        <v>0</v>
      </c>
      <c r="K759" s="23">
        <f>IFERROR(VLOOKUP(D759,PlayingTime!$B$1:$T$1001,MATCH("Min",PlayingTime!$B$2:$T$2,0),0),0)</f>
        <v>0</v>
      </c>
      <c r="L759" s="93">
        <f>IFERROR(VLOOKUP($E759,OLD!$Q$1:$DZ$1000,MATCH("minutes",OLD!$Q$1:$DZ$1,0),0),0)</f>
        <v>8</v>
      </c>
      <c r="M759" s="22">
        <f>IFERROR(VLOOKUP(A759,#REF!,MATCH("xG",#REF!,0),0),0)</f>
        <v>0</v>
      </c>
      <c r="N759" s="22">
        <f>IFERROR(VLOOKUP(B759,#REF!,MATCH("xG",#REF!,0),0),0)</f>
        <v>0</v>
      </c>
      <c r="O759" s="22">
        <f>IFERROR(VLOOKUP(C759,#REF!,MATCH("xG",#REF!,0),0),0)</f>
        <v>0</v>
      </c>
      <c r="P759" s="22">
        <f>IFERROR(VLOOKUP(D759,#REF!,MATCH("xG",#REF!,0),0),0)</f>
        <v>0</v>
      </c>
      <c r="Q759" s="92">
        <f>IFERROR(VLOOKUP($E759,OLD!$Q$1:$DZ$1000,MATCH("expected_goals",OLD!$Q$1:$DZ$1,0),0),0)</f>
        <v>0</v>
      </c>
      <c r="R759" s="22">
        <f>IFERROR(VLOOKUP(A759,#REF!,MATCH("xAG",#REF!,0),0),0)</f>
        <v>0</v>
      </c>
      <c r="S759" s="22">
        <f>IFERROR(VLOOKUP(B759,#REF!,MATCH("xAG",#REF!,0),0),0)</f>
        <v>0</v>
      </c>
      <c r="T759" s="22">
        <f>IFERROR(VLOOKUP(C759,#REF!,MATCH("xAG",#REF!,0),0),0)</f>
        <v>0</v>
      </c>
      <c r="U759" s="22">
        <f>IFERROR(VLOOKUP(D759,#REF!,MATCH("xAG",#REF!,0),0),0)</f>
        <v>0</v>
      </c>
      <c r="V759" s="92">
        <f>IFERROR(VLOOKUP($E759,OLD!$Q$1:$DZ$1000,MATCH("expected_assists",OLD!$Q$1:$DZ$1,0),0),0)</f>
        <v>0</v>
      </c>
      <c r="W759" s="93">
        <f>IFERROR(VLOOKUP($E759,OLD!$Q$1:$DZ$1000,MATCH("total_points",OLD!$Q$1:$DZ$1,0),0),0)</f>
        <v>2</v>
      </c>
      <c r="X759" s="27">
        <f>IFERROR(VLOOKUP(E759,OLD!$Q$1:$BZ$1000,MATCH("defensive_contribution",OLD!$Q$1:$BZ$1,0),0),"")</f>
        <v>3</v>
      </c>
      <c r="Z759" s="26" t="str">
        <f>API!O759&amp;" "&amp;API!Y759</f>
        <v xml:space="preserve"> </v>
      </c>
      <c r="AA759" s="26">
        <f>API!AF759</f>
        <v>0</v>
      </c>
    </row>
    <row r="760" spans="1:27">
      <c r="A760" s="22" t="str">
        <f>IF([1]FINAL!A760=0,"",[1]FINAL!A760)</f>
        <v/>
      </c>
      <c r="B760" s="22" t="str">
        <f>IF([1]FINAL!C760=0,"",[1]FINAL!C760)</f>
        <v/>
      </c>
      <c r="C760" s="22" t="str">
        <f>IF([1]FINAL!E760=0,"",[1]FINAL!E760)</f>
        <v/>
      </c>
      <c r="D760" s="22" t="str">
        <f>IF([1]FINAL!G760=0,"",[1]FINAL!G760)</f>
        <v/>
      </c>
      <c r="E760" s="85">
        <f>[1]FINAL!$AO760</f>
        <v>0</v>
      </c>
      <c r="F760" s="26" t="str">
        <f>[1]FINAL!$V760</f>
        <v>A</v>
      </c>
      <c r="G760" s="27" t="str">
        <f>IFERROR(VLOOKUP($F760,Table2!$B$1:$C$21,MATCH("MP",Table2!$B$1:$C$1,0),0),"")</f>
        <v/>
      </c>
      <c r="H760" s="23">
        <f>IFERROR(VLOOKUP(A760,PlayingTime!$B$1:$T$1001,MATCH("Min",PlayingTime!$B$2:$T$2,0),0),0)</f>
        <v>0</v>
      </c>
      <c r="I760" s="23">
        <f>IFERROR(VLOOKUP(B760,PlayingTime!$B$1:$T$1001,MATCH("Min",PlayingTime!$B$2:$T$2,0),0),0)</f>
        <v>0</v>
      </c>
      <c r="J760" s="23">
        <f>IFERROR(VLOOKUP(C760,PlayingTime!$B$1:$T$1001,MATCH("Min",PlayingTime!$B$2:$T$2,0),0),0)</f>
        <v>0</v>
      </c>
      <c r="K760" s="23">
        <f>IFERROR(VLOOKUP(D760,PlayingTime!$B$1:$T$1001,MATCH("Min",PlayingTime!$B$2:$T$2,0),0),0)</f>
        <v>0</v>
      </c>
      <c r="L760" s="93">
        <f>IFERROR(VLOOKUP($E760,OLD!$Q$1:$DZ$1000,MATCH("minutes",OLD!$Q$1:$DZ$1,0),0),0)</f>
        <v>8</v>
      </c>
      <c r="M760" s="22">
        <f>IFERROR(VLOOKUP(A760,#REF!,MATCH("xG",#REF!,0),0),0)</f>
        <v>0</v>
      </c>
      <c r="N760" s="22">
        <f>IFERROR(VLOOKUP(B760,#REF!,MATCH("xG",#REF!,0),0),0)</f>
        <v>0</v>
      </c>
      <c r="O760" s="22">
        <f>IFERROR(VLOOKUP(C760,#REF!,MATCH("xG",#REF!,0),0),0)</f>
        <v>0</v>
      </c>
      <c r="P760" s="22">
        <f>IFERROR(VLOOKUP(D760,#REF!,MATCH("xG",#REF!,0),0),0)</f>
        <v>0</v>
      </c>
      <c r="Q760" s="92">
        <f>IFERROR(VLOOKUP($E760,OLD!$Q$1:$DZ$1000,MATCH("expected_goals",OLD!$Q$1:$DZ$1,0),0),0)</f>
        <v>0</v>
      </c>
      <c r="R760" s="22">
        <f>IFERROR(VLOOKUP(A760,#REF!,MATCH("xAG",#REF!,0),0),0)</f>
        <v>0</v>
      </c>
      <c r="S760" s="22">
        <f>IFERROR(VLOOKUP(B760,#REF!,MATCH("xAG",#REF!,0),0),0)</f>
        <v>0</v>
      </c>
      <c r="T760" s="22">
        <f>IFERROR(VLOOKUP(C760,#REF!,MATCH("xAG",#REF!,0),0),0)</f>
        <v>0</v>
      </c>
      <c r="U760" s="22">
        <f>IFERROR(VLOOKUP(D760,#REF!,MATCH("xAG",#REF!,0),0),0)</f>
        <v>0</v>
      </c>
      <c r="V760" s="92">
        <f>IFERROR(VLOOKUP($E760,OLD!$Q$1:$DZ$1000,MATCH("expected_assists",OLD!$Q$1:$DZ$1,0),0),0)</f>
        <v>0</v>
      </c>
      <c r="W760" s="93">
        <f>IFERROR(VLOOKUP($E760,OLD!$Q$1:$DZ$1000,MATCH("total_points",OLD!$Q$1:$DZ$1,0),0),0)</f>
        <v>2</v>
      </c>
      <c r="X760" s="27">
        <f>IFERROR(VLOOKUP(E760,OLD!$Q$1:$BZ$1000,MATCH("defensive_contribution",OLD!$Q$1:$BZ$1,0),0),"")</f>
        <v>3</v>
      </c>
      <c r="Z760" s="26" t="str">
        <f>API!O760&amp;" "&amp;API!Y760</f>
        <v xml:space="preserve"> </v>
      </c>
      <c r="AA760" s="26">
        <f>API!AF760</f>
        <v>0</v>
      </c>
    </row>
    <row r="761" spans="1:27">
      <c r="A761" s="22" t="str">
        <f>IF([1]FINAL!A761=0,"",[1]FINAL!A761)</f>
        <v/>
      </c>
      <c r="B761" s="22" t="str">
        <f>IF([1]FINAL!C761=0,"",[1]FINAL!C761)</f>
        <v/>
      </c>
      <c r="C761" s="22" t="str">
        <f>IF([1]FINAL!E761=0,"",[1]FINAL!E761)</f>
        <v/>
      </c>
      <c r="D761" s="22" t="str">
        <f>IF([1]FINAL!G761=0,"",[1]FINAL!G761)</f>
        <v/>
      </c>
      <c r="E761" s="85">
        <f>[1]FINAL!$AO761</f>
        <v>0</v>
      </c>
      <c r="F761" s="26" t="str">
        <f>[1]FINAL!$V761</f>
        <v>A</v>
      </c>
      <c r="G761" s="27" t="str">
        <f>IFERROR(VLOOKUP($F761,Table2!$B$1:$C$21,MATCH("MP",Table2!$B$1:$C$1,0),0),"")</f>
        <v/>
      </c>
      <c r="H761" s="23">
        <f>IFERROR(VLOOKUP(A761,PlayingTime!$B$1:$T$1001,MATCH("Min",PlayingTime!$B$2:$T$2,0),0),0)</f>
        <v>0</v>
      </c>
      <c r="I761" s="23">
        <f>IFERROR(VLOOKUP(B761,PlayingTime!$B$1:$T$1001,MATCH("Min",PlayingTime!$B$2:$T$2,0),0),0)</f>
        <v>0</v>
      </c>
      <c r="J761" s="23">
        <f>IFERROR(VLOOKUP(C761,PlayingTime!$B$1:$T$1001,MATCH("Min",PlayingTime!$B$2:$T$2,0),0),0)</f>
        <v>0</v>
      </c>
      <c r="K761" s="23">
        <f>IFERROR(VLOOKUP(D761,PlayingTime!$B$1:$T$1001,MATCH("Min",PlayingTime!$B$2:$T$2,0),0),0)</f>
        <v>0</v>
      </c>
      <c r="L761" s="93">
        <f>IFERROR(VLOOKUP($E761,OLD!$Q$1:$DZ$1000,MATCH("minutes",OLD!$Q$1:$DZ$1,0),0),0)</f>
        <v>8</v>
      </c>
      <c r="M761" s="22">
        <f>IFERROR(VLOOKUP(A761,#REF!,MATCH("xG",#REF!,0),0),0)</f>
        <v>0</v>
      </c>
      <c r="N761" s="22">
        <f>IFERROR(VLOOKUP(B761,#REF!,MATCH("xG",#REF!,0),0),0)</f>
        <v>0</v>
      </c>
      <c r="O761" s="22">
        <f>IFERROR(VLOOKUP(C761,#REF!,MATCH("xG",#REF!,0),0),0)</f>
        <v>0</v>
      </c>
      <c r="P761" s="22">
        <f>IFERROR(VLOOKUP(D761,#REF!,MATCH("xG",#REF!,0),0),0)</f>
        <v>0</v>
      </c>
      <c r="Q761" s="92">
        <f>IFERROR(VLOOKUP($E761,OLD!$Q$1:$DZ$1000,MATCH("expected_goals",OLD!$Q$1:$DZ$1,0),0),0)</f>
        <v>0</v>
      </c>
      <c r="R761" s="22">
        <f>IFERROR(VLOOKUP(A761,#REF!,MATCH("xAG",#REF!,0),0),0)</f>
        <v>0</v>
      </c>
      <c r="S761" s="22">
        <f>IFERROR(VLOOKUP(B761,#REF!,MATCH("xAG",#REF!,0),0),0)</f>
        <v>0</v>
      </c>
      <c r="T761" s="22">
        <f>IFERROR(VLOOKUP(C761,#REF!,MATCH("xAG",#REF!,0),0),0)</f>
        <v>0</v>
      </c>
      <c r="U761" s="22">
        <f>IFERROR(VLOOKUP(D761,#REF!,MATCH("xAG",#REF!,0),0),0)</f>
        <v>0</v>
      </c>
      <c r="V761" s="92">
        <f>IFERROR(VLOOKUP($E761,OLD!$Q$1:$DZ$1000,MATCH("expected_assists",OLD!$Q$1:$DZ$1,0),0),0)</f>
        <v>0</v>
      </c>
      <c r="W761" s="93">
        <f>IFERROR(VLOOKUP($E761,OLD!$Q$1:$DZ$1000,MATCH("total_points",OLD!$Q$1:$DZ$1,0),0),0)</f>
        <v>2</v>
      </c>
      <c r="X761" s="27">
        <f>IFERROR(VLOOKUP(E761,OLD!$Q$1:$BZ$1000,MATCH("defensive_contribution",OLD!$Q$1:$BZ$1,0),0),"")</f>
        <v>3</v>
      </c>
      <c r="Z761" s="26" t="str">
        <f>API!O761&amp;" "&amp;API!Y761</f>
        <v xml:space="preserve"> </v>
      </c>
      <c r="AA761" s="26">
        <f>API!AF761</f>
        <v>0</v>
      </c>
    </row>
    <row r="762" spans="1:27">
      <c r="A762" s="22" t="str">
        <f>IF([1]FINAL!A762=0,"",[1]FINAL!A762)</f>
        <v/>
      </c>
      <c r="B762" s="22" t="str">
        <f>IF([1]FINAL!C762=0,"",[1]FINAL!C762)</f>
        <v/>
      </c>
      <c r="C762" s="22" t="str">
        <f>IF([1]FINAL!E762=0,"",[1]FINAL!E762)</f>
        <v/>
      </c>
      <c r="D762" s="22" t="str">
        <f>IF([1]FINAL!G762=0,"",[1]FINAL!G762)</f>
        <v/>
      </c>
      <c r="E762" s="85">
        <f>[1]FINAL!$AO762</f>
        <v>0</v>
      </c>
      <c r="F762" s="26" t="str">
        <f>[1]FINAL!$V762</f>
        <v>A</v>
      </c>
      <c r="G762" s="27" t="str">
        <f>IFERROR(VLOOKUP($F762,Table2!$B$1:$C$21,MATCH("MP",Table2!$B$1:$C$1,0),0),"")</f>
        <v/>
      </c>
      <c r="H762" s="23">
        <f>IFERROR(VLOOKUP(A762,PlayingTime!$B$1:$T$1001,MATCH("Min",PlayingTime!$B$2:$T$2,0),0),0)</f>
        <v>0</v>
      </c>
      <c r="I762" s="23">
        <f>IFERROR(VLOOKUP(B762,PlayingTime!$B$1:$T$1001,MATCH("Min",PlayingTime!$B$2:$T$2,0),0),0)</f>
        <v>0</v>
      </c>
      <c r="J762" s="23">
        <f>IFERROR(VLOOKUP(C762,PlayingTime!$B$1:$T$1001,MATCH("Min",PlayingTime!$B$2:$T$2,0),0),0)</f>
        <v>0</v>
      </c>
      <c r="K762" s="23">
        <f>IFERROR(VLOOKUP(D762,PlayingTime!$B$1:$T$1001,MATCH("Min",PlayingTime!$B$2:$T$2,0),0),0)</f>
        <v>0</v>
      </c>
      <c r="L762" s="93">
        <f>IFERROR(VLOOKUP($E762,OLD!$Q$1:$DZ$1000,MATCH("minutes",OLD!$Q$1:$DZ$1,0),0),0)</f>
        <v>8</v>
      </c>
      <c r="M762" s="22">
        <f>IFERROR(VLOOKUP(A762,#REF!,MATCH("xG",#REF!,0),0),0)</f>
        <v>0</v>
      </c>
      <c r="N762" s="22">
        <f>IFERROR(VLOOKUP(B762,#REF!,MATCH("xG",#REF!,0),0),0)</f>
        <v>0</v>
      </c>
      <c r="O762" s="22">
        <f>IFERROR(VLOOKUP(C762,#REF!,MATCH("xG",#REF!,0),0),0)</f>
        <v>0</v>
      </c>
      <c r="P762" s="22">
        <f>IFERROR(VLOOKUP(D762,#REF!,MATCH("xG",#REF!,0),0),0)</f>
        <v>0</v>
      </c>
      <c r="Q762" s="92">
        <f>IFERROR(VLOOKUP($E762,OLD!$Q$1:$DZ$1000,MATCH("expected_goals",OLD!$Q$1:$DZ$1,0),0),0)</f>
        <v>0</v>
      </c>
      <c r="R762" s="22">
        <f>IFERROR(VLOOKUP(A762,#REF!,MATCH("xAG",#REF!,0),0),0)</f>
        <v>0</v>
      </c>
      <c r="S762" s="22">
        <f>IFERROR(VLOOKUP(B762,#REF!,MATCH("xAG",#REF!,0),0),0)</f>
        <v>0</v>
      </c>
      <c r="T762" s="22">
        <f>IFERROR(VLOOKUP(C762,#REF!,MATCH("xAG",#REF!,0),0),0)</f>
        <v>0</v>
      </c>
      <c r="U762" s="22">
        <f>IFERROR(VLOOKUP(D762,#REF!,MATCH("xAG",#REF!,0),0),0)</f>
        <v>0</v>
      </c>
      <c r="V762" s="92">
        <f>IFERROR(VLOOKUP($E762,OLD!$Q$1:$DZ$1000,MATCH("expected_assists",OLD!$Q$1:$DZ$1,0),0),0)</f>
        <v>0</v>
      </c>
      <c r="W762" s="93">
        <f>IFERROR(VLOOKUP($E762,OLD!$Q$1:$DZ$1000,MATCH("total_points",OLD!$Q$1:$DZ$1,0),0),0)</f>
        <v>2</v>
      </c>
      <c r="X762" s="27">
        <f>IFERROR(VLOOKUP(E762,OLD!$Q$1:$BZ$1000,MATCH("defensive_contribution",OLD!$Q$1:$BZ$1,0),0),"")</f>
        <v>3</v>
      </c>
      <c r="Z762" s="26" t="str">
        <f>API!O762&amp;" "&amp;API!Y762</f>
        <v xml:space="preserve"> </v>
      </c>
      <c r="AA762" s="26">
        <f>API!AF762</f>
        <v>0</v>
      </c>
    </row>
    <row r="763" spans="1:27">
      <c r="A763" s="22" t="str">
        <f>IF([1]FINAL!A763=0,"",[1]FINAL!A763)</f>
        <v/>
      </c>
      <c r="B763" s="22" t="str">
        <f>IF([1]FINAL!C763=0,"",[1]FINAL!C763)</f>
        <v/>
      </c>
      <c r="C763" s="22" t="str">
        <f>IF([1]FINAL!E763=0,"",[1]FINAL!E763)</f>
        <v/>
      </c>
      <c r="D763" s="22" t="str">
        <f>IF([1]FINAL!G763=0,"",[1]FINAL!G763)</f>
        <v/>
      </c>
      <c r="E763" s="85">
        <f>[1]FINAL!$AO763</f>
        <v>0</v>
      </c>
      <c r="F763" s="26" t="str">
        <f>[1]FINAL!$V763</f>
        <v>A</v>
      </c>
      <c r="G763" s="27" t="str">
        <f>IFERROR(VLOOKUP($F763,Table2!$B$1:$C$21,MATCH("MP",Table2!$B$1:$C$1,0),0),"")</f>
        <v/>
      </c>
      <c r="H763" s="23">
        <f>IFERROR(VLOOKUP(A763,PlayingTime!$B$1:$T$1001,MATCH("Min",PlayingTime!$B$2:$T$2,0),0),0)</f>
        <v>0</v>
      </c>
      <c r="I763" s="23">
        <f>IFERROR(VLOOKUP(B763,PlayingTime!$B$1:$T$1001,MATCH("Min",PlayingTime!$B$2:$T$2,0),0),0)</f>
        <v>0</v>
      </c>
      <c r="J763" s="23">
        <f>IFERROR(VLOOKUP(C763,PlayingTime!$B$1:$T$1001,MATCH("Min",PlayingTime!$B$2:$T$2,0),0),0)</f>
        <v>0</v>
      </c>
      <c r="K763" s="23">
        <f>IFERROR(VLOOKUP(D763,PlayingTime!$B$1:$T$1001,MATCH("Min",PlayingTime!$B$2:$T$2,0),0),0)</f>
        <v>0</v>
      </c>
      <c r="L763" s="93">
        <f>IFERROR(VLOOKUP($E763,OLD!$Q$1:$DZ$1000,MATCH("minutes",OLD!$Q$1:$DZ$1,0),0),0)</f>
        <v>8</v>
      </c>
      <c r="M763" s="22">
        <f>IFERROR(VLOOKUP(A763,#REF!,MATCH("xG",#REF!,0),0),0)</f>
        <v>0</v>
      </c>
      <c r="N763" s="22">
        <f>IFERROR(VLOOKUP(B763,#REF!,MATCH("xG",#REF!,0),0),0)</f>
        <v>0</v>
      </c>
      <c r="O763" s="22">
        <f>IFERROR(VLOOKUP(C763,#REF!,MATCH("xG",#REF!,0),0),0)</f>
        <v>0</v>
      </c>
      <c r="P763" s="22">
        <f>IFERROR(VLOOKUP(D763,#REF!,MATCH("xG",#REF!,0),0),0)</f>
        <v>0</v>
      </c>
      <c r="Q763" s="92">
        <f>IFERROR(VLOOKUP($E763,OLD!$Q$1:$DZ$1000,MATCH("expected_goals",OLD!$Q$1:$DZ$1,0),0),0)</f>
        <v>0</v>
      </c>
      <c r="R763" s="22">
        <f>IFERROR(VLOOKUP(A763,#REF!,MATCH("xAG",#REF!,0),0),0)</f>
        <v>0</v>
      </c>
      <c r="S763" s="22">
        <f>IFERROR(VLOOKUP(B763,#REF!,MATCH("xAG",#REF!,0),0),0)</f>
        <v>0</v>
      </c>
      <c r="T763" s="22">
        <f>IFERROR(VLOOKUP(C763,#REF!,MATCH("xAG",#REF!,0),0),0)</f>
        <v>0</v>
      </c>
      <c r="U763" s="22">
        <f>IFERROR(VLOOKUP(D763,#REF!,MATCH("xAG",#REF!,0),0),0)</f>
        <v>0</v>
      </c>
      <c r="V763" s="92">
        <f>IFERROR(VLOOKUP($E763,OLD!$Q$1:$DZ$1000,MATCH("expected_assists",OLD!$Q$1:$DZ$1,0),0),0)</f>
        <v>0</v>
      </c>
      <c r="W763" s="93">
        <f>IFERROR(VLOOKUP($E763,OLD!$Q$1:$DZ$1000,MATCH("total_points",OLD!$Q$1:$DZ$1,0),0),0)</f>
        <v>2</v>
      </c>
      <c r="X763" s="27">
        <f>IFERROR(VLOOKUP(E763,OLD!$Q$1:$BZ$1000,MATCH("defensive_contribution",OLD!$Q$1:$BZ$1,0),0),"")</f>
        <v>3</v>
      </c>
      <c r="Z763" s="26" t="str">
        <f>API!O763&amp;" "&amp;API!Y763</f>
        <v xml:space="preserve"> </v>
      </c>
      <c r="AA763" s="26">
        <f>API!AF763</f>
        <v>0</v>
      </c>
    </row>
    <row r="764" spans="1:27">
      <c r="A764" s="22" t="str">
        <f>IF([1]FINAL!A764=0,"",[1]FINAL!A764)</f>
        <v/>
      </c>
      <c r="B764" s="22" t="str">
        <f>IF([1]FINAL!C764=0,"",[1]FINAL!C764)</f>
        <v/>
      </c>
      <c r="C764" s="22" t="str">
        <f>IF([1]FINAL!E764=0,"",[1]FINAL!E764)</f>
        <v/>
      </c>
      <c r="D764" s="22" t="str">
        <f>IF([1]FINAL!G764=0,"",[1]FINAL!G764)</f>
        <v/>
      </c>
      <c r="E764" s="85">
        <f>[1]FINAL!$AO764</f>
        <v>0</v>
      </c>
      <c r="F764" s="26" t="str">
        <f>[1]FINAL!$V764</f>
        <v>A</v>
      </c>
      <c r="G764" s="27" t="str">
        <f>IFERROR(VLOOKUP($F764,Table2!$B$1:$C$21,MATCH("MP",Table2!$B$1:$C$1,0),0),"")</f>
        <v/>
      </c>
      <c r="H764" s="23">
        <f>IFERROR(VLOOKUP(A764,PlayingTime!$B$1:$T$1001,MATCH("Min",PlayingTime!$B$2:$T$2,0),0),0)</f>
        <v>0</v>
      </c>
      <c r="I764" s="23">
        <f>IFERROR(VLOOKUP(B764,PlayingTime!$B$1:$T$1001,MATCH("Min",PlayingTime!$B$2:$T$2,0),0),0)</f>
        <v>0</v>
      </c>
      <c r="J764" s="23">
        <f>IFERROR(VLOOKUP(C764,PlayingTime!$B$1:$T$1001,MATCH("Min",PlayingTime!$B$2:$T$2,0),0),0)</f>
        <v>0</v>
      </c>
      <c r="K764" s="23">
        <f>IFERROR(VLOOKUP(D764,PlayingTime!$B$1:$T$1001,MATCH("Min",PlayingTime!$B$2:$T$2,0),0),0)</f>
        <v>0</v>
      </c>
      <c r="L764" s="93">
        <f>IFERROR(VLOOKUP($E764,OLD!$Q$1:$DZ$1000,MATCH("minutes",OLD!$Q$1:$DZ$1,0),0),0)</f>
        <v>8</v>
      </c>
      <c r="M764" s="22">
        <f>IFERROR(VLOOKUP(A764,#REF!,MATCH("xG",#REF!,0),0),0)</f>
        <v>0</v>
      </c>
      <c r="N764" s="22">
        <f>IFERROR(VLOOKUP(B764,#REF!,MATCH("xG",#REF!,0),0),0)</f>
        <v>0</v>
      </c>
      <c r="O764" s="22">
        <f>IFERROR(VLOOKUP(C764,#REF!,MATCH("xG",#REF!,0),0),0)</f>
        <v>0</v>
      </c>
      <c r="P764" s="22">
        <f>IFERROR(VLOOKUP(D764,#REF!,MATCH("xG",#REF!,0),0),0)</f>
        <v>0</v>
      </c>
      <c r="Q764" s="92">
        <f>IFERROR(VLOOKUP($E764,OLD!$Q$1:$DZ$1000,MATCH("expected_goals",OLD!$Q$1:$DZ$1,0),0),0)</f>
        <v>0</v>
      </c>
      <c r="R764" s="22">
        <f>IFERROR(VLOOKUP(A764,#REF!,MATCH("xAG",#REF!,0),0),0)</f>
        <v>0</v>
      </c>
      <c r="S764" s="22">
        <f>IFERROR(VLOOKUP(B764,#REF!,MATCH("xAG",#REF!,0),0),0)</f>
        <v>0</v>
      </c>
      <c r="T764" s="22">
        <f>IFERROR(VLOOKUP(C764,#REF!,MATCH("xAG",#REF!,0),0),0)</f>
        <v>0</v>
      </c>
      <c r="U764" s="22">
        <f>IFERROR(VLOOKUP(D764,#REF!,MATCH("xAG",#REF!,0),0),0)</f>
        <v>0</v>
      </c>
      <c r="V764" s="92">
        <f>IFERROR(VLOOKUP($E764,OLD!$Q$1:$DZ$1000,MATCH("expected_assists",OLD!$Q$1:$DZ$1,0),0),0)</f>
        <v>0</v>
      </c>
      <c r="W764" s="93">
        <f>IFERROR(VLOOKUP($E764,OLD!$Q$1:$DZ$1000,MATCH("total_points",OLD!$Q$1:$DZ$1,0),0),0)</f>
        <v>2</v>
      </c>
      <c r="X764" s="27">
        <f>IFERROR(VLOOKUP(E764,OLD!$Q$1:$BZ$1000,MATCH("defensive_contribution",OLD!$Q$1:$BZ$1,0),0),"")</f>
        <v>3</v>
      </c>
      <c r="Z764" s="26" t="str">
        <f>API!O764&amp;" "&amp;API!Y764</f>
        <v xml:space="preserve"> </v>
      </c>
      <c r="AA764" s="26">
        <f>API!AF764</f>
        <v>0</v>
      </c>
    </row>
    <row r="765" spans="1:27">
      <c r="A765" s="22" t="str">
        <f>IF([1]FINAL!A765=0,"",[1]FINAL!A765)</f>
        <v/>
      </c>
      <c r="B765" s="22" t="str">
        <f>IF([1]FINAL!C765=0,"",[1]FINAL!C765)</f>
        <v/>
      </c>
      <c r="C765" s="22" t="str">
        <f>IF([1]FINAL!E765=0,"",[1]FINAL!E765)</f>
        <v/>
      </c>
      <c r="D765" s="22" t="str">
        <f>IF([1]FINAL!G765=0,"",[1]FINAL!G765)</f>
        <v/>
      </c>
      <c r="E765" s="85">
        <f>[1]FINAL!$AO765</f>
        <v>0</v>
      </c>
      <c r="F765" s="26" t="str">
        <f>[1]FINAL!$V765</f>
        <v>A</v>
      </c>
      <c r="G765" s="27" t="str">
        <f>IFERROR(VLOOKUP($F765,Table2!$B$1:$C$21,MATCH("MP",Table2!$B$1:$C$1,0),0),"")</f>
        <v/>
      </c>
      <c r="H765" s="23">
        <f>IFERROR(VLOOKUP(A765,PlayingTime!$B$1:$T$1001,MATCH("Min",PlayingTime!$B$2:$T$2,0),0),0)</f>
        <v>0</v>
      </c>
      <c r="I765" s="23">
        <f>IFERROR(VLOOKUP(B765,PlayingTime!$B$1:$T$1001,MATCH("Min",PlayingTime!$B$2:$T$2,0),0),0)</f>
        <v>0</v>
      </c>
      <c r="J765" s="23">
        <f>IFERROR(VLOOKUP(C765,PlayingTime!$B$1:$T$1001,MATCH("Min",PlayingTime!$B$2:$T$2,0),0),0)</f>
        <v>0</v>
      </c>
      <c r="K765" s="23">
        <f>IFERROR(VLOOKUP(D765,PlayingTime!$B$1:$T$1001,MATCH("Min",PlayingTime!$B$2:$T$2,0),0),0)</f>
        <v>0</v>
      </c>
      <c r="L765" s="93">
        <f>IFERROR(VLOOKUP($E765,OLD!$Q$1:$DZ$1000,MATCH("minutes",OLD!$Q$1:$DZ$1,0),0),0)</f>
        <v>8</v>
      </c>
      <c r="M765" s="22">
        <f>IFERROR(VLOOKUP(A765,#REF!,MATCH("xG",#REF!,0),0),0)</f>
        <v>0</v>
      </c>
      <c r="N765" s="22">
        <f>IFERROR(VLOOKUP(B765,#REF!,MATCH("xG",#REF!,0),0),0)</f>
        <v>0</v>
      </c>
      <c r="O765" s="22">
        <f>IFERROR(VLOOKUP(C765,#REF!,MATCH("xG",#REF!,0),0),0)</f>
        <v>0</v>
      </c>
      <c r="P765" s="22">
        <f>IFERROR(VLOOKUP(D765,#REF!,MATCH("xG",#REF!,0),0),0)</f>
        <v>0</v>
      </c>
      <c r="Q765" s="92">
        <f>IFERROR(VLOOKUP($E765,OLD!$Q$1:$DZ$1000,MATCH("expected_goals",OLD!$Q$1:$DZ$1,0),0),0)</f>
        <v>0</v>
      </c>
      <c r="R765" s="22">
        <f>IFERROR(VLOOKUP(A765,#REF!,MATCH("xAG",#REF!,0),0),0)</f>
        <v>0</v>
      </c>
      <c r="S765" s="22">
        <f>IFERROR(VLOOKUP(B765,#REF!,MATCH("xAG",#REF!,0),0),0)</f>
        <v>0</v>
      </c>
      <c r="T765" s="22">
        <f>IFERROR(VLOOKUP(C765,#REF!,MATCH("xAG",#REF!,0),0),0)</f>
        <v>0</v>
      </c>
      <c r="U765" s="22">
        <f>IFERROR(VLOOKUP(D765,#REF!,MATCH("xAG",#REF!,0),0),0)</f>
        <v>0</v>
      </c>
      <c r="V765" s="92">
        <f>IFERROR(VLOOKUP($E765,OLD!$Q$1:$DZ$1000,MATCH("expected_assists",OLD!$Q$1:$DZ$1,0),0),0)</f>
        <v>0</v>
      </c>
      <c r="W765" s="93">
        <f>IFERROR(VLOOKUP($E765,OLD!$Q$1:$DZ$1000,MATCH("total_points",OLD!$Q$1:$DZ$1,0),0),0)</f>
        <v>2</v>
      </c>
      <c r="X765" s="27">
        <f>IFERROR(VLOOKUP(E765,OLD!$Q$1:$BZ$1000,MATCH("defensive_contribution",OLD!$Q$1:$BZ$1,0),0),"")</f>
        <v>3</v>
      </c>
      <c r="Z765" s="26" t="str">
        <f>API!O765&amp;" "&amp;API!Y765</f>
        <v xml:space="preserve"> </v>
      </c>
      <c r="AA765" s="26">
        <f>API!AF765</f>
        <v>0</v>
      </c>
    </row>
    <row r="766" spans="1:27">
      <c r="A766" s="22" t="str">
        <f>IF([1]FINAL!A766=0,"",[1]FINAL!A766)</f>
        <v/>
      </c>
      <c r="B766" s="22" t="str">
        <f>IF([1]FINAL!C766=0,"",[1]FINAL!C766)</f>
        <v/>
      </c>
      <c r="C766" s="22" t="str">
        <f>IF([1]FINAL!E766=0,"",[1]FINAL!E766)</f>
        <v/>
      </c>
      <c r="D766" s="22" t="str">
        <f>IF([1]FINAL!G766=0,"",[1]FINAL!G766)</f>
        <v/>
      </c>
      <c r="E766" s="85">
        <f>[1]FINAL!$AO766</f>
        <v>0</v>
      </c>
      <c r="F766" s="26" t="str">
        <f>[1]FINAL!$V766</f>
        <v>A</v>
      </c>
      <c r="G766" s="27" t="str">
        <f>IFERROR(VLOOKUP($F766,Table2!$B$1:$C$21,MATCH("MP",Table2!$B$1:$C$1,0),0),"")</f>
        <v/>
      </c>
      <c r="H766" s="23">
        <f>IFERROR(VLOOKUP(A766,PlayingTime!$B$1:$T$1001,MATCH("Min",PlayingTime!$B$2:$T$2,0),0),0)</f>
        <v>0</v>
      </c>
      <c r="I766" s="23">
        <f>IFERROR(VLOOKUP(B766,PlayingTime!$B$1:$T$1001,MATCH("Min",PlayingTime!$B$2:$T$2,0),0),0)</f>
        <v>0</v>
      </c>
      <c r="J766" s="23">
        <f>IFERROR(VLOOKUP(C766,PlayingTime!$B$1:$T$1001,MATCH("Min",PlayingTime!$B$2:$T$2,0),0),0)</f>
        <v>0</v>
      </c>
      <c r="K766" s="23">
        <f>IFERROR(VLOOKUP(D766,PlayingTime!$B$1:$T$1001,MATCH("Min",PlayingTime!$B$2:$T$2,0),0),0)</f>
        <v>0</v>
      </c>
      <c r="L766" s="93">
        <f>IFERROR(VLOOKUP($E766,OLD!$Q$1:$DZ$1000,MATCH("minutes",OLD!$Q$1:$DZ$1,0),0),0)</f>
        <v>8</v>
      </c>
      <c r="M766" s="22">
        <f>IFERROR(VLOOKUP(A766,#REF!,MATCH("xG",#REF!,0),0),0)</f>
        <v>0</v>
      </c>
      <c r="N766" s="22">
        <f>IFERROR(VLOOKUP(B766,#REF!,MATCH("xG",#REF!,0),0),0)</f>
        <v>0</v>
      </c>
      <c r="O766" s="22">
        <f>IFERROR(VLOOKUP(C766,#REF!,MATCH("xG",#REF!,0),0),0)</f>
        <v>0</v>
      </c>
      <c r="P766" s="22">
        <f>IFERROR(VLOOKUP(D766,#REF!,MATCH("xG",#REF!,0),0),0)</f>
        <v>0</v>
      </c>
      <c r="Q766" s="92">
        <f>IFERROR(VLOOKUP($E766,OLD!$Q$1:$DZ$1000,MATCH("expected_goals",OLD!$Q$1:$DZ$1,0),0),0)</f>
        <v>0</v>
      </c>
      <c r="R766" s="22">
        <f>IFERROR(VLOOKUP(A766,#REF!,MATCH("xAG",#REF!,0),0),0)</f>
        <v>0</v>
      </c>
      <c r="S766" s="22">
        <f>IFERROR(VLOOKUP(B766,#REF!,MATCH("xAG",#REF!,0),0),0)</f>
        <v>0</v>
      </c>
      <c r="T766" s="22">
        <f>IFERROR(VLOOKUP(C766,#REF!,MATCH("xAG",#REF!,0),0),0)</f>
        <v>0</v>
      </c>
      <c r="U766" s="22">
        <f>IFERROR(VLOOKUP(D766,#REF!,MATCH("xAG",#REF!,0),0),0)</f>
        <v>0</v>
      </c>
      <c r="V766" s="92">
        <f>IFERROR(VLOOKUP($E766,OLD!$Q$1:$DZ$1000,MATCH("expected_assists",OLD!$Q$1:$DZ$1,0),0),0)</f>
        <v>0</v>
      </c>
      <c r="W766" s="93">
        <f>IFERROR(VLOOKUP($E766,OLD!$Q$1:$DZ$1000,MATCH("total_points",OLD!$Q$1:$DZ$1,0),0),0)</f>
        <v>2</v>
      </c>
      <c r="X766" s="27">
        <f>IFERROR(VLOOKUP(E766,OLD!$Q$1:$BZ$1000,MATCH("defensive_contribution",OLD!$Q$1:$BZ$1,0),0),"")</f>
        <v>3</v>
      </c>
      <c r="Z766" s="26" t="str">
        <f>API!O766&amp;" "&amp;API!Y766</f>
        <v xml:space="preserve"> </v>
      </c>
      <c r="AA766" s="26">
        <f>API!AF766</f>
        <v>0</v>
      </c>
    </row>
    <row r="767" spans="1:27">
      <c r="A767" s="22" t="str">
        <f>IF([1]FINAL!A767=0,"",[1]FINAL!A767)</f>
        <v/>
      </c>
      <c r="B767" s="22" t="str">
        <f>IF([1]FINAL!C767=0,"",[1]FINAL!C767)</f>
        <v/>
      </c>
      <c r="C767" s="22" t="str">
        <f>IF([1]FINAL!E767=0,"",[1]FINAL!E767)</f>
        <v/>
      </c>
      <c r="D767" s="22" t="str">
        <f>IF([1]FINAL!G767=0,"",[1]FINAL!G767)</f>
        <v/>
      </c>
      <c r="E767" s="85">
        <f>[1]FINAL!$AO767</f>
        <v>0</v>
      </c>
      <c r="F767" s="26" t="str">
        <f>[1]FINAL!$V767</f>
        <v>A</v>
      </c>
      <c r="G767" s="27" t="str">
        <f>IFERROR(VLOOKUP($F767,Table2!$B$1:$C$21,MATCH("MP",Table2!$B$1:$C$1,0),0),"")</f>
        <v/>
      </c>
      <c r="H767" s="23">
        <f>IFERROR(VLOOKUP(A767,PlayingTime!$B$1:$T$1001,MATCH("Min",PlayingTime!$B$2:$T$2,0),0),0)</f>
        <v>0</v>
      </c>
      <c r="I767" s="23">
        <f>IFERROR(VLOOKUP(B767,PlayingTime!$B$1:$T$1001,MATCH("Min",PlayingTime!$B$2:$T$2,0),0),0)</f>
        <v>0</v>
      </c>
      <c r="J767" s="23">
        <f>IFERROR(VLOOKUP(C767,PlayingTime!$B$1:$T$1001,MATCH("Min",PlayingTime!$B$2:$T$2,0),0),0)</f>
        <v>0</v>
      </c>
      <c r="K767" s="23">
        <f>IFERROR(VLOOKUP(D767,PlayingTime!$B$1:$T$1001,MATCH("Min",PlayingTime!$B$2:$T$2,0),0),0)</f>
        <v>0</v>
      </c>
      <c r="L767" s="93">
        <f>IFERROR(VLOOKUP($E767,OLD!$Q$1:$DZ$1000,MATCH("minutes",OLD!$Q$1:$DZ$1,0),0),0)</f>
        <v>8</v>
      </c>
      <c r="M767" s="22">
        <f>IFERROR(VLOOKUP(A767,#REF!,MATCH("xG",#REF!,0),0),0)</f>
        <v>0</v>
      </c>
      <c r="N767" s="22">
        <f>IFERROR(VLOOKUP(B767,#REF!,MATCH("xG",#REF!,0),0),0)</f>
        <v>0</v>
      </c>
      <c r="O767" s="22">
        <f>IFERROR(VLOOKUP(C767,#REF!,MATCH("xG",#REF!,0),0),0)</f>
        <v>0</v>
      </c>
      <c r="P767" s="22">
        <f>IFERROR(VLOOKUP(D767,#REF!,MATCH("xG",#REF!,0),0),0)</f>
        <v>0</v>
      </c>
      <c r="Q767" s="92">
        <f>IFERROR(VLOOKUP($E767,OLD!$Q$1:$DZ$1000,MATCH("expected_goals",OLD!$Q$1:$DZ$1,0),0),0)</f>
        <v>0</v>
      </c>
      <c r="R767" s="22">
        <f>IFERROR(VLOOKUP(A767,#REF!,MATCH("xAG",#REF!,0),0),0)</f>
        <v>0</v>
      </c>
      <c r="S767" s="22">
        <f>IFERROR(VLOOKUP(B767,#REF!,MATCH("xAG",#REF!,0),0),0)</f>
        <v>0</v>
      </c>
      <c r="T767" s="22">
        <f>IFERROR(VLOOKUP(C767,#REF!,MATCH("xAG",#REF!,0),0),0)</f>
        <v>0</v>
      </c>
      <c r="U767" s="22">
        <f>IFERROR(VLOOKUP(D767,#REF!,MATCH("xAG",#REF!,0),0),0)</f>
        <v>0</v>
      </c>
      <c r="V767" s="92">
        <f>IFERROR(VLOOKUP($E767,OLD!$Q$1:$DZ$1000,MATCH("expected_assists",OLD!$Q$1:$DZ$1,0),0),0)</f>
        <v>0</v>
      </c>
      <c r="W767" s="93">
        <f>IFERROR(VLOOKUP($E767,OLD!$Q$1:$DZ$1000,MATCH("total_points",OLD!$Q$1:$DZ$1,0),0),0)</f>
        <v>2</v>
      </c>
      <c r="X767" s="27">
        <f>IFERROR(VLOOKUP(E767,OLD!$Q$1:$BZ$1000,MATCH("defensive_contribution",OLD!$Q$1:$BZ$1,0),0),"")</f>
        <v>3</v>
      </c>
      <c r="Z767" s="26" t="str">
        <f>API!O767&amp;" "&amp;API!Y767</f>
        <v xml:space="preserve"> </v>
      </c>
      <c r="AA767" s="26">
        <f>API!AF767</f>
        <v>0</v>
      </c>
    </row>
    <row r="768" spans="1:27">
      <c r="A768" s="22" t="str">
        <f>IF([1]FINAL!A768=0,"",[1]FINAL!A768)</f>
        <v/>
      </c>
      <c r="B768" s="22" t="str">
        <f>IF([1]FINAL!C768=0,"",[1]FINAL!C768)</f>
        <v/>
      </c>
      <c r="C768" s="22" t="str">
        <f>IF([1]FINAL!E768=0,"",[1]FINAL!E768)</f>
        <v/>
      </c>
      <c r="D768" s="22" t="str">
        <f>IF([1]FINAL!G768=0,"",[1]FINAL!G768)</f>
        <v/>
      </c>
      <c r="E768" s="85">
        <f>[1]FINAL!$AO768</f>
        <v>0</v>
      </c>
      <c r="F768" s="26" t="str">
        <f>[1]FINAL!$V768</f>
        <v>A</v>
      </c>
      <c r="G768" s="27" t="str">
        <f>IFERROR(VLOOKUP($F768,Table2!$B$1:$C$21,MATCH("MP",Table2!$B$1:$C$1,0),0),"")</f>
        <v/>
      </c>
      <c r="H768" s="23">
        <f>IFERROR(VLOOKUP(A768,PlayingTime!$B$1:$T$1001,MATCH("Min",PlayingTime!$B$2:$T$2,0),0),0)</f>
        <v>0</v>
      </c>
      <c r="I768" s="23">
        <f>IFERROR(VLOOKUP(B768,PlayingTime!$B$1:$T$1001,MATCH("Min",PlayingTime!$B$2:$T$2,0),0),0)</f>
        <v>0</v>
      </c>
      <c r="J768" s="23">
        <f>IFERROR(VLOOKUP(C768,PlayingTime!$B$1:$T$1001,MATCH("Min",PlayingTime!$B$2:$T$2,0),0),0)</f>
        <v>0</v>
      </c>
      <c r="K768" s="23">
        <f>IFERROR(VLOOKUP(D768,PlayingTime!$B$1:$T$1001,MATCH("Min",PlayingTime!$B$2:$T$2,0),0),0)</f>
        <v>0</v>
      </c>
      <c r="L768" s="93">
        <f>IFERROR(VLOOKUP($E768,OLD!$Q$1:$DZ$1000,MATCH("minutes",OLD!$Q$1:$DZ$1,0),0),0)</f>
        <v>8</v>
      </c>
      <c r="M768" s="22">
        <f>IFERROR(VLOOKUP(A768,#REF!,MATCH("xG",#REF!,0),0),0)</f>
        <v>0</v>
      </c>
      <c r="N768" s="22">
        <f>IFERROR(VLOOKUP(B768,#REF!,MATCH("xG",#REF!,0),0),0)</f>
        <v>0</v>
      </c>
      <c r="O768" s="22">
        <f>IFERROR(VLOOKUP(C768,#REF!,MATCH("xG",#REF!,0),0),0)</f>
        <v>0</v>
      </c>
      <c r="P768" s="22">
        <f>IFERROR(VLOOKUP(D768,#REF!,MATCH("xG",#REF!,0),0),0)</f>
        <v>0</v>
      </c>
      <c r="Q768" s="92">
        <f>IFERROR(VLOOKUP($E768,OLD!$Q$1:$DZ$1000,MATCH("expected_goals",OLD!$Q$1:$DZ$1,0),0),0)</f>
        <v>0</v>
      </c>
      <c r="R768" s="22">
        <f>IFERROR(VLOOKUP(A768,#REF!,MATCH("xAG",#REF!,0),0),0)</f>
        <v>0</v>
      </c>
      <c r="S768" s="22">
        <f>IFERROR(VLOOKUP(B768,#REF!,MATCH("xAG",#REF!,0),0),0)</f>
        <v>0</v>
      </c>
      <c r="T768" s="22">
        <f>IFERROR(VLOOKUP(C768,#REF!,MATCH("xAG",#REF!,0),0),0)</f>
        <v>0</v>
      </c>
      <c r="U768" s="22">
        <f>IFERROR(VLOOKUP(D768,#REF!,MATCH("xAG",#REF!,0),0),0)</f>
        <v>0</v>
      </c>
      <c r="V768" s="92">
        <f>IFERROR(VLOOKUP($E768,OLD!$Q$1:$DZ$1000,MATCH("expected_assists",OLD!$Q$1:$DZ$1,0),0),0)</f>
        <v>0</v>
      </c>
      <c r="W768" s="93">
        <f>IFERROR(VLOOKUP($E768,OLD!$Q$1:$DZ$1000,MATCH("total_points",OLD!$Q$1:$DZ$1,0),0),0)</f>
        <v>2</v>
      </c>
      <c r="X768" s="27">
        <f>IFERROR(VLOOKUP(E768,OLD!$Q$1:$BZ$1000,MATCH("defensive_contribution",OLD!$Q$1:$BZ$1,0),0),"")</f>
        <v>3</v>
      </c>
      <c r="Z768" s="26" t="str">
        <f>API!O768&amp;" "&amp;API!Y768</f>
        <v xml:space="preserve"> </v>
      </c>
      <c r="AA768" s="26">
        <f>API!AF768</f>
        <v>0</v>
      </c>
    </row>
    <row r="769" spans="1:27">
      <c r="A769" s="22" t="str">
        <f>IF([1]FINAL!A769=0,"",[1]FINAL!A769)</f>
        <v/>
      </c>
      <c r="B769" s="22" t="str">
        <f>IF([1]FINAL!C769=0,"",[1]FINAL!C769)</f>
        <v/>
      </c>
      <c r="C769" s="22" t="str">
        <f>IF([1]FINAL!E769=0,"",[1]FINAL!E769)</f>
        <v/>
      </c>
      <c r="D769" s="22" t="str">
        <f>IF([1]FINAL!G769=0,"",[1]FINAL!G769)</f>
        <v/>
      </c>
      <c r="E769" s="85">
        <f>[1]FINAL!$AO769</f>
        <v>0</v>
      </c>
      <c r="F769" s="26" t="str">
        <f>[1]FINAL!$V769</f>
        <v>A</v>
      </c>
      <c r="G769" s="27" t="str">
        <f>IFERROR(VLOOKUP($F769,Table2!$B$1:$C$21,MATCH("MP",Table2!$B$1:$C$1,0),0),"")</f>
        <v/>
      </c>
      <c r="H769" s="23">
        <f>IFERROR(VLOOKUP(A769,PlayingTime!$B$1:$T$1001,MATCH("Min",PlayingTime!$B$2:$T$2,0),0),0)</f>
        <v>0</v>
      </c>
      <c r="I769" s="23">
        <f>IFERROR(VLOOKUP(B769,PlayingTime!$B$1:$T$1001,MATCH("Min",PlayingTime!$B$2:$T$2,0),0),0)</f>
        <v>0</v>
      </c>
      <c r="J769" s="23">
        <f>IFERROR(VLOOKUP(C769,PlayingTime!$B$1:$T$1001,MATCH("Min",PlayingTime!$B$2:$T$2,0),0),0)</f>
        <v>0</v>
      </c>
      <c r="K769" s="23">
        <f>IFERROR(VLOOKUP(D769,PlayingTime!$B$1:$T$1001,MATCH("Min",PlayingTime!$B$2:$T$2,0),0),0)</f>
        <v>0</v>
      </c>
      <c r="L769" s="93">
        <f>IFERROR(VLOOKUP($E769,OLD!$Q$1:$DZ$1000,MATCH("minutes",OLD!$Q$1:$DZ$1,0),0),0)</f>
        <v>8</v>
      </c>
      <c r="M769" s="22">
        <f>IFERROR(VLOOKUP(A769,#REF!,MATCH("xG",#REF!,0),0),0)</f>
        <v>0</v>
      </c>
      <c r="N769" s="22">
        <f>IFERROR(VLOOKUP(B769,#REF!,MATCH("xG",#REF!,0),0),0)</f>
        <v>0</v>
      </c>
      <c r="O769" s="22">
        <f>IFERROR(VLOOKUP(C769,#REF!,MATCH("xG",#REF!,0),0),0)</f>
        <v>0</v>
      </c>
      <c r="P769" s="22">
        <f>IFERROR(VLOOKUP(D769,#REF!,MATCH("xG",#REF!,0),0),0)</f>
        <v>0</v>
      </c>
      <c r="Q769" s="92">
        <f>IFERROR(VLOOKUP($E769,OLD!$Q$1:$DZ$1000,MATCH("expected_goals",OLD!$Q$1:$DZ$1,0),0),0)</f>
        <v>0</v>
      </c>
      <c r="R769" s="22">
        <f>IFERROR(VLOOKUP(A769,#REF!,MATCH("xAG",#REF!,0),0),0)</f>
        <v>0</v>
      </c>
      <c r="S769" s="22">
        <f>IFERROR(VLOOKUP(B769,#REF!,MATCH("xAG",#REF!,0),0),0)</f>
        <v>0</v>
      </c>
      <c r="T769" s="22">
        <f>IFERROR(VLOOKUP(C769,#REF!,MATCH("xAG",#REF!,0),0),0)</f>
        <v>0</v>
      </c>
      <c r="U769" s="22">
        <f>IFERROR(VLOOKUP(D769,#REF!,MATCH("xAG",#REF!,0),0),0)</f>
        <v>0</v>
      </c>
      <c r="V769" s="92">
        <f>IFERROR(VLOOKUP($E769,OLD!$Q$1:$DZ$1000,MATCH("expected_assists",OLD!$Q$1:$DZ$1,0),0),0)</f>
        <v>0</v>
      </c>
      <c r="W769" s="93">
        <f>IFERROR(VLOOKUP($E769,OLD!$Q$1:$DZ$1000,MATCH("total_points",OLD!$Q$1:$DZ$1,0),0),0)</f>
        <v>2</v>
      </c>
      <c r="X769" s="27">
        <f>IFERROR(VLOOKUP(E769,OLD!$Q$1:$BZ$1000,MATCH("defensive_contribution",OLD!$Q$1:$BZ$1,0),0),"")</f>
        <v>3</v>
      </c>
      <c r="Z769" s="26" t="str">
        <f>API!O769&amp;" "&amp;API!Y769</f>
        <v xml:space="preserve"> </v>
      </c>
      <c r="AA769" s="26">
        <f>API!AF769</f>
        <v>0</v>
      </c>
    </row>
    <row r="770" spans="1:27">
      <c r="A770" s="22" t="str">
        <f>IF([1]FINAL!A770=0,"",[1]FINAL!A770)</f>
        <v/>
      </c>
      <c r="B770" s="22" t="str">
        <f>IF([1]FINAL!C770=0,"",[1]FINAL!C770)</f>
        <v/>
      </c>
      <c r="C770" s="22" t="str">
        <f>IF([1]FINAL!E770=0,"",[1]FINAL!E770)</f>
        <v/>
      </c>
      <c r="D770" s="22" t="str">
        <f>IF([1]FINAL!G770=0,"",[1]FINAL!G770)</f>
        <v/>
      </c>
      <c r="E770" s="85">
        <f>[1]FINAL!$AO770</f>
        <v>0</v>
      </c>
      <c r="F770" s="26" t="str">
        <f>[1]FINAL!$V770</f>
        <v>A</v>
      </c>
      <c r="G770" s="27" t="str">
        <f>IFERROR(VLOOKUP($F770,Table2!$B$1:$C$21,MATCH("MP",Table2!$B$1:$C$1,0),0),"")</f>
        <v/>
      </c>
      <c r="H770" s="23">
        <f>IFERROR(VLOOKUP(A770,PlayingTime!$B$1:$T$1001,MATCH("Min",PlayingTime!$B$2:$T$2,0),0),0)</f>
        <v>0</v>
      </c>
      <c r="I770" s="23">
        <f>IFERROR(VLOOKUP(B770,PlayingTime!$B$1:$T$1001,MATCH("Min",PlayingTime!$B$2:$T$2,0),0),0)</f>
        <v>0</v>
      </c>
      <c r="J770" s="23">
        <f>IFERROR(VLOOKUP(C770,PlayingTime!$B$1:$T$1001,MATCH("Min",PlayingTime!$B$2:$T$2,0),0),0)</f>
        <v>0</v>
      </c>
      <c r="K770" s="23">
        <f>IFERROR(VLOOKUP(D770,PlayingTime!$B$1:$T$1001,MATCH("Min",PlayingTime!$B$2:$T$2,0),0),0)</f>
        <v>0</v>
      </c>
      <c r="L770" s="93">
        <f>IFERROR(VLOOKUP($E770,OLD!$Q$1:$DZ$1000,MATCH("minutes",OLD!$Q$1:$DZ$1,0),0),0)</f>
        <v>8</v>
      </c>
      <c r="M770" s="22">
        <f>IFERROR(VLOOKUP(A770,#REF!,MATCH("xG",#REF!,0),0),0)</f>
        <v>0</v>
      </c>
      <c r="N770" s="22">
        <f>IFERROR(VLOOKUP(B770,#REF!,MATCH("xG",#REF!,0),0),0)</f>
        <v>0</v>
      </c>
      <c r="O770" s="22">
        <f>IFERROR(VLOOKUP(C770,#REF!,MATCH("xG",#REF!,0),0),0)</f>
        <v>0</v>
      </c>
      <c r="P770" s="22">
        <f>IFERROR(VLOOKUP(D770,#REF!,MATCH("xG",#REF!,0),0),0)</f>
        <v>0</v>
      </c>
      <c r="Q770" s="92">
        <f>IFERROR(VLOOKUP($E770,OLD!$Q$1:$DZ$1000,MATCH("expected_goals",OLD!$Q$1:$DZ$1,0),0),0)</f>
        <v>0</v>
      </c>
      <c r="R770" s="22">
        <f>IFERROR(VLOOKUP(A770,#REF!,MATCH("xAG",#REF!,0),0),0)</f>
        <v>0</v>
      </c>
      <c r="S770" s="22">
        <f>IFERROR(VLOOKUP(B770,#REF!,MATCH("xAG",#REF!,0),0),0)</f>
        <v>0</v>
      </c>
      <c r="T770" s="22">
        <f>IFERROR(VLOOKUP(C770,#REF!,MATCH("xAG",#REF!,0),0),0)</f>
        <v>0</v>
      </c>
      <c r="U770" s="22">
        <f>IFERROR(VLOOKUP(D770,#REF!,MATCH("xAG",#REF!,0),0),0)</f>
        <v>0</v>
      </c>
      <c r="V770" s="92">
        <f>IFERROR(VLOOKUP($E770,OLD!$Q$1:$DZ$1000,MATCH("expected_assists",OLD!$Q$1:$DZ$1,0),0),0)</f>
        <v>0</v>
      </c>
      <c r="W770" s="93">
        <f>IFERROR(VLOOKUP($E770,OLD!$Q$1:$DZ$1000,MATCH("total_points",OLD!$Q$1:$DZ$1,0),0),0)</f>
        <v>2</v>
      </c>
      <c r="X770" s="27">
        <f>IFERROR(VLOOKUP(E770,OLD!$Q$1:$BZ$1000,MATCH("defensive_contribution",OLD!$Q$1:$BZ$1,0),0),"")</f>
        <v>3</v>
      </c>
      <c r="Z770" s="26" t="str">
        <f>API!O770&amp;" "&amp;API!Y770</f>
        <v xml:space="preserve"> </v>
      </c>
      <c r="AA770" s="26">
        <f>API!AF770</f>
        <v>0</v>
      </c>
    </row>
    <row r="771" spans="1:27">
      <c r="A771" s="22" t="str">
        <f>IF([1]FINAL!A771=0,"",[1]FINAL!A771)</f>
        <v/>
      </c>
      <c r="B771" s="22" t="str">
        <f>IF([1]FINAL!C771=0,"",[1]FINAL!C771)</f>
        <v/>
      </c>
      <c r="C771" s="22" t="str">
        <f>IF([1]FINAL!E771=0,"",[1]FINAL!E771)</f>
        <v/>
      </c>
      <c r="D771" s="22" t="str">
        <f>IF([1]FINAL!G771=0,"",[1]FINAL!G771)</f>
        <v/>
      </c>
      <c r="E771" s="85">
        <f>[1]FINAL!$AO771</f>
        <v>0</v>
      </c>
      <c r="F771" s="26" t="str">
        <f>[1]FINAL!$V771</f>
        <v>A</v>
      </c>
      <c r="G771" s="27" t="str">
        <f>IFERROR(VLOOKUP($F771,Table2!$B$1:$C$21,MATCH("MP",Table2!$B$1:$C$1,0),0),"")</f>
        <v/>
      </c>
      <c r="H771" s="23">
        <f>IFERROR(VLOOKUP(A771,PlayingTime!$B$1:$T$1001,MATCH("Min",PlayingTime!$B$2:$T$2,0),0),0)</f>
        <v>0</v>
      </c>
      <c r="I771" s="23">
        <f>IFERROR(VLOOKUP(B771,PlayingTime!$B$1:$T$1001,MATCH("Min",PlayingTime!$B$2:$T$2,0),0),0)</f>
        <v>0</v>
      </c>
      <c r="J771" s="23">
        <f>IFERROR(VLOOKUP(C771,PlayingTime!$B$1:$T$1001,MATCH("Min",PlayingTime!$B$2:$T$2,0),0),0)</f>
        <v>0</v>
      </c>
      <c r="K771" s="23">
        <f>IFERROR(VLOOKUP(D771,PlayingTime!$B$1:$T$1001,MATCH("Min",PlayingTime!$B$2:$T$2,0),0),0)</f>
        <v>0</v>
      </c>
      <c r="L771" s="93">
        <f>IFERROR(VLOOKUP($E771,OLD!$Q$1:$DZ$1000,MATCH("minutes",OLD!$Q$1:$DZ$1,0),0),0)</f>
        <v>8</v>
      </c>
      <c r="M771" s="22">
        <f>IFERROR(VLOOKUP(A771,#REF!,MATCH("xG",#REF!,0),0),0)</f>
        <v>0</v>
      </c>
      <c r="N771" s="22">
        <f>IFERROR(VLOOKUP(B771,#REF!,MATCH("xG",#REF!,0),0),0)</f>
        <v>0</v>
      </c>
      <c r="O771" s="22">
        <f>IFERROR(VLOOKUP(C771,#REF!,MATCH("xG",#REF!,0),0),0)</f>
        <v>0</v>
      </c>
      <c r="P771" s="22">
        <f>IFERROR(VLOOKUP(D771,#REF!,MATCH("xG",#REF!,0),0),0)</f>
        <v>0</v>
      </c>
      <c r="Q771" s="92">
        <f>IFERROR(VLOOKUP($E771,OLD!$Q$1:$DZ$1000,MATCH("expected_goals",OLD!$Q$1:$DZ$1,0),0),0)</f>
        <v>0</v>
      </c>
      <c r="R771" s="22">
        <f>IFERROR(VLOOKUP(A771,#REF!,MATCH("xAG",#REF!,0),0),0)</f>
        <v>0</v>
      </c>
      <c r="S771" s="22">
        <f>IFERROR(VLOOKUP(B771,#REF!,MATCH("xAG",#REF!,0),0),0)</f>
        <v>0</v>
      </c>
      <c r="T771" s="22">
        <f>IFERROR(VLOOKUP(C771,#REF!,MATCH("xAG",#REF!,0),0),0)</f>
        <v>0</v>
      </c>
      <c r="U771" s="22">
        <f>IFERROR(VLOOKUP(D771,#REF!,MATCH("xAG",#REF!,0),0),0)</f>
        <v>0</v>
      </c>
      <c r="V771" s="92">
        <f>IFERROR(VLOOKUP($E771,OLD!$Q$1:$DZ$1000,MATCH("expected_assists",OLD!$Q$1:$DZ$1,0),0),0)</f>
        <v>0</v>
      </c>
      <c r="W771" s="93">
        <f>IFERROR(VLOOKUP($E771,OLD!$Q$1:$DZ$1000,MATCH("total_points",OLD!$Q$1:$DZ$1,0),0),0)</f>
        <v>2</v>
      </c>
      <c r="X771" s="27">
        <f>IFERROR(VLOOKUP(E771,OLD!$Q$1:$BZ$1000,MATCH("defensive_contribution",OLD!$Q$1:$BZ$1,0),0),"")</f>
        <v>3</v>
      </c>
      <c r="Z771" s="26" t="str">
        <f>API!O771&amp;" "&amp;API!Y771</f>
        <v xml:space="preserve"> </v>
      </c>
      <c r="AA771" s="26">
        <f>API!AF771</f>
        <v>0</v>
      </c>
    </row>
    <row r="772" spans="1:27">
      <c r="A772" s="22" t="str">
        <f>IF([1]FINAL!A772=0,"",[1]FINAL!A772)</f>
        <v/>
      </c>
      <c r="B772" s="22" t="str">
        <f>IF([1]FINAL!C772=0,"",[1]FINAL!C772)</f>
        <v/>
      </c>
      <c r="C772" s="22" t="str">
        <f>IF([1]FINAL!E772=0,"",[1]FINAL!E772)</f>
        <v/>
      </c>
      <c r="D772" s="22" t="str">
        <f>IF([1]FINAL!G772=0,"",[1]FINAL!G772)</f>
        <v/>
      </c>
      <c r="E772" s="85">
        <f>[1]FINAL!$AO772</f>
        <v>0</v>
      </c>
      <c r="F772" s="26" t="str">
        <f>[1]FINAL!$V772</f>
        <v>A</v>
      </c>
      <c r="G772" s="27" t="str">
        <f>IFERROR(VLOOKUP($F772,Table2!$B$1:$C$21,MATCH("MP",Table2!$B$1:$C$1,0),0),"")</f>
        <v/>
      </c>
      <c r="H772" s="23">
        <f>IFERROR(VLOOKUP(A772,PlayingTime!$B$1:$T$1001,MATCH("Min",PlayingTime!$B$2:$T$2,0),0),0)</f>
        <v>0</v>
      </c>
      <c r="I772" s="23">
        <f>IFERROR(VLOOKUP(B772,PlayingTime!$B$1:$T$1001,MATCH("Min",PlayingTime!$B$2:$T$2,0),0),0)</f>
        <v>0</v>
      </c>
      <c r="J772" s="23">
        <f>IFERROR(VLOOKUP(C772,PlayingTime!$B$1:$T$1001,MATCH("Min",PlayingTime!$B$2:$T$2,0),0),0)</f>
        <v>0</v>
      </c>
      <c r="K772" s="23">
        <f>IFERROR(VLOOKUP(D772,PlayingTime!$B$1:$T$1001,MATCH("Min",PlayingTime!$B$2:$T$2,0),0),0)</f>
        <v>0</v>
      </c>
      <c r="L772" s="93">
        <f>IFERROR(VLOOKUP($E772,OLD!$Q$1:$DZ$1000,MATCH("minutes",OLD!$Q$1:$DZ$1,0),0),0)</f>
        <v>8</v>
      </c>
      <c r="M772" s="22">
        <f>IFERROR(VLOOKUP(A772,#REF!,MATCH("xG",#REF!,0),0),0)</f>
        <v>0</v>
      </c>
      <c r="N772" s="22">
        <f>IFERROR(VLOOKUP(B772,#REF!,MATCH("xG",#REF!,0),0),0)</f>
        <v>0</v>
      </c>
      <c r="O772" s="22">
        <f>IFERROR(VLOOKUP(C772,#REF!,MATCH("xG",#REF!,0),0),0)</f>
        <v>0</v>
      </c>
      <c r="P772" s="22">
        <f>IFERROR(VLOOKUP(D772,#REF!,MATCH("xG",#REF!,0),0),0)</f>
        <v>0</v>
      </c>
      <c r="Q772" s="92">
        <f>IFERROR(VLOOKUP($E772,OLD!$Q$1:$DZ$1000,MATCH("expected_goals",OLD!$Q$1:$DZ$1,0),0),0)</f>
        <v>0</v>
      </c>
      <c r="R772" s="22">
        <f>IFERROR(VLOOKUP(A772,#REF!,MATCH("xAG",#REF!,0),0),0)</f>
        <v>0</v>
      </c>
      <c r="S772" s="22">
        <f>IFERROR(VLOOKUP(B772,#REF!,MATCH("xAG",#REF!,0),0),0)</f>
        <v>0</v>
      </c>
      <c r="T772" s="22">
        <f>IFERROR(VLOOKUP(C772,#REF!,MATCH("xAG",#REF!,0),0),0)</f>
        <v>0</v>
      </c>
      <c r="U772" s="22">
        <f>IFERROR(VLOOKUP(D772,#REF!,MATCH("xAG",#REF!,0),0),0)</f>
        <v>0</v>
      </c>
      <c r="V772" s="92">
        <f>IFERROR(VLOOKUP($E772,OLD!$Q$1:$DZ$1000,MATCH("expected_assists",OLD!$Q$1:$DZ$1,0),0),0)</f>
        <v>0</v>
      </c>
      <c r="W772" s="93">
        <f>IFERROR(VLOOKUP($E772,OLD!$Q$1:$DZ$1000,MATCH("total_points",OLD!$Q$1:$DZ$1,0),0),0)</f>
        <v>2</v>
      </c>
      <c r="X772" s="27">
        <f>IFERROR(VLOOKUP(E772,OLD!$Q$1:$BZ$1000,MATCH("defensive_contribution",OLD!$Q$1:$BZ$1,0),0),"")</f>
        <v>3</v>
      </c>
      <c r="Z772" s="26" t="str">
        <f>API!O772&amp;" "&amp;API!Y772</f>
        <v xml:space="preserve"> </v>
      </c>
      <c r="AA772" s="26">
        <f>API!AF772</f>
        <v>0</v>
      </c>
    </row>
    <row r="773" spans="1:27">
      <c r="A773" s="22" t="str">
        <f>IF([1]FINAL!A773=0,"",[1]FINAL!A773)</f>
        <v/>
      </c>
      <c r="B773" s="22" t="str">
        <f>IF([1]FINAL!C773=0,"",[1]FINAL!C773)</f>
        <v/>
      </c>
      <c r="C773" s="22" t="str">
        <f>IF([1]FINAL!E773=0,"",[1]FINAL!E773)</f>
        <v/>
      </c>
      <c r="D773" s="22" t="str">
        <f>IF([1]FINAL!G773=0,"",[1]FINAL!G773)</f>
        <v/>
      </c>
      <c r="E773" s="85">
        <f>[1]FINAL!$AO773</f>
        <v>0</v>
      </c>
      <c r="F773" s="26" t="str">
        <f>[1]FINAL!$V773</f>
        <v>A</v>
      </c>
      <c r="G773" s="27" t="str">
        <f>IFERROR(VLOOKUP($F773,Table2!$B$1:$C$21,MATCH("MP",Table2!$B$1:$C$1,0),0),"")</f>
        <v/>
      </c>
      <c r="H773" s="23">
        <f>IFERROR(VLOOKUP(A773,PlayingTime!$B$1:$T$1001,MATCH("Min",PlayingTime!$B$2:$T$2,0),0),0)</f>
        <v>0</v>
      </c>
      <c r="I773" s="23">
        <f>IFERROR(VLOOKUP(B773,PlayingTime!$B$1:$T$1001,MATCH("Min",PlayingTime!$B$2:$T$2,0),0),0)</f>
        <v>0</v>
      </c>
      <c r="J773" s="23">
        <f>IFERROR(VLOOKUP(C773,PlayingTime!$B$1:$T$1001,MATCH("Min",PlayingTime!$B$2:$T$2,0),0),0)</f>
        <v>0</v>
      </c>
      <c r="K773" s="23">
        <f>IFERROR(VLOOKUP(D773,PlayingTime!$B$1:$T$1001,MATCH("Min",PlayingTime!$B$2:$T$2,0),0),0)</f>
        <v>0</v>
      </c>
      <c r="L773" s="93">
        <f>IFERROR(VLOOKUP($E773,OLD!$Q$1:$DZ$1000,MATCH("minutes",OLD!$Q$1:$DZ$1,0),0),0)</f>
        <v>8</v>
      </c>
      <c r="M773" s="22">
        <f>IFERROR(VLOOKUP(A773,#REF!,MATCH("xG",#REF!,0),0),0)</f>
        <v>0</v>
      </c>
      <c r="N773" s="22">
        <f>IFERROR(VLOOKUP(B773,#REF!,MATCH("xG",#REF!,0),0),0)</f>
        <v>0</v>
      </c>
      <c r="O773" s="22">
        <f>IFERROR(VLOOKUP(C773,#REF!,MATCH("xG",#REF!,0),0),0)</f>
        <v>0</v>
      </c>
      <c r="P773" s="22">
        <f>IFERROR(VLOOKUP(D773,#REF!,MATCH("xG",#REF!,0),0),0)</f>
        <v>0</v>
      </c>
      <c r="Q773" s="92">
        <f>IFERROR(VLOOKUP($E773,OLD!$Q$1:$DZ$1000,MATCH("expected_goals",OLD!$Q$1:$DZ$1,0),0),0)</f>
        <v>0</v>
      </c>
      <c r="R773" s="22">
        <f>IFERROR(VLOOKUP(A773,#REF!,MATCH("xAG",#REF!,0),0),0)</f>
        <v>0</v>
      </c>
      <c r="S773" s="22">
        <f>IFERROR(VLOOKUP(B773,#REF!,MATCH("xAG",#REF!,0),0),0)</f>
        <v>0</v>
      </c>
      <c r="T773" s="22">
        <f>IFERROR(VLOOKUP(C773,#REF!,MATCH("xAG",#REF!,0),0),0)</f>
        <v>0</v>
      </c>
      <c r="U773" s="22">
        <f>IFERROR(VLOOKUP(D773,#REF!,MATCH("xAG",#REF!,0),0),0)</f>
        <v>0</v>
      </c>
      <c r="V773" s="92">
        <f>IFERROR(VLOOKUP($E773,OLD!$Q$1:$DZ$1000,MATCH("expected_assists",OLD!$Q$1:$DZ$1,0),0),0)</f>
        <v>0</v>
      </c>
      <c r="W773" s="93">
        <f>IFERROR(VLOOKUP($E773,OLD!$Q$1:$DZ$1000,MATCH("total_points",OLD!$Q$1:$DZ$1,0),0),0)</f>
        <v>2</v>
      </c>
      <c r="X773" s="27">
        <f>IFERROR(VLOOKUP(E773,OLD!$Q$1:$BZ$1000,MATCH("defensive_contribution",OLD!$Q$1:$BZ$1,0),0),"")</f>
        <v>3</v>
      </c>
      <c r="Z773" s="26" t="str">
        <f>API!O773&amp;" "&amp;API!Y773</f>
        <v xml:space="preserve"> </v>
      </c>
      <c r="AA773" s="26">
        <f>API!AF773</f>
        <v>0</v>
      </c>
    </row>
    <row r="774" spans="1:27">
      <c r="A774" s="22" t="str">
        <f>IF([1]FINAL!A774=0,"",[1]FINAL!A774)</f>
        <v/>
      </c>
      <c r="B774" s="22" t="str">
        <f>IF([1]FINAL!C774=0,"",[1]FINAL!C774)</f>
        <v/>
      </c>
      <c r="C774" s="22" t="str">
        <f>IF([1]FINAL!E774=0,"",[1]FINAL!E774)</f>
        <v/>
      </c>
      <c r="D774" s="22" t="str">
        <f>IF([1]FINAL!G774=0,"",[1]FINAL!G774)</f>
        <v/>
      </c>
      <c r="E774" s="85">
        <f>[1]FINAL!$AO774</f>
        <v>0</v>
      </c>
      <c r="F774" s="26" t="str">
        <f>[1]FINAL!$V774</f>
        <v>A</v>
      </c>
      <c r="G774" s="27" t="str">
        <f>IFERROR(VLOOKUP($F774,Table2!$B$1:$C$21,MATCH("MP",Table2!$B$1:$C$1,0),0),"")</f>
        <v/>
      </c>
      <c r="H774" s="23">
        <f>IFERROR(VLOOKUP(A774,PlayingTime!$B$1:$T$1001,MATCH("Min",PlayingTime!$B$2:$T$2,0),0),0)</f>
        <v>0</v>
      </c>
      <c r="I774" s="23">
        <f>IFERROR(VLOOKUP(B774,PlayingTime!$B$1:$T$1001,MATCH("Min",PlayingTime!$B$2:$T$2,0),0),0)</f>
        <v>0</v>
      </c>
      <c r="J774" s="23">
        <f>IFERROR(VLOOKUP(C774,PlayingTime!$B$1:$T$1001,MATCH("Min",PlayingTime!$B$2:$T$2,0),0),0)</f>
        <v>0</v>
      </c>
      <c r="K774" s="23">
        <f>IFERROR(VLOOKUP(D774,PlayingTime!$B$1:$T$1001,MATCH("Min",PlayingTime!$B$2:$T$2,0),0),0)</f>
        <v>0</v>
      </c>
      <c r="L774" s="93">
        <f>IFERROR(VLOOKUP($E774,OLD!$Q$1:$DZ$1000,MATCH("minutes",OLD!$Q$1:$DZ$1,0),0),0)</f>
        <v>8</v>
      </c>
      <c r="M774" s="22">
        <f>IFERROR(VLOOKUP(A774,#REF!,MATCH("xG",#REF!,0),0),0)</f>
        <v>0</v>
      </c>
      <c r="N774" s="22">
        <f>IFERROR(VLOOKUP(B774,#REF!,MATCH("xG",#REF!,0),0),0)</f>
        <v>0</v>
      </c>
      <c r="O774" s="22">
        <f>IFERROR(VLOOKUP(C774,#REF!,MATCH("xG",#REF!,0),0),0)</f>
        <v>0</v>
      </c>
      <c r="P774" s="22">
        <f>IFERROR(VLOOKUP(D774,#REF!,MATCH("xG",#REF!,0),0),0)</f>
        <v>0</v>
      </c>
      <c r="Q774" s="92">
        <f>IFERROR(VLOOKUP($E774,OLD!$Q$1:$DZ$1000,MATCH("expected_goals",OLD!$Q$1:$DZ$1,0),0),0)</f>
        <v>0</v>
      </c>
      <c r="R774" s="22">
        <f>IFERROR(VLOOKUP(A774,#REF!,MATCH("xAG",#REF!,0),0),0)</f>
        <v>0</v>
      </c>
      <c r="S774" s="22">
        <f>IFERROR(VLOOKUP(B774,#REF!,MATCH("xAG",#REF!,0),0),0)</f>
        <v>0</v>
      </c>
      <c r="T774" s="22">
        <f>IFERROR(VLOOKUP(C774,#REF!,MATCH("xAG",#REF!,0),0),0)</f>
        <v>0</v>
      </c>
      <c r="U774" s="22">
        <f>IFERROR(VLOOKUP(D774,#REF!,MATCH("xAG",#REF!,0),0),0)</f>
        <v>0</v>
      </c>
      <c r="V774" s="92">
        <f>IFERROR(VLOOKUP($E774,OLD!$Q$1:$DZ$1000,MATCH("expected_assists",OLD!$Q$1:$DZ$1,0),0),0)</f>
        <v>0</v>
      </c>
      <c r="W774" s="93">
        <f>IFERROR(VLOOKUP($E774,OLD!$Q$1:$DZ$1000,MATCH("total_points",OLD!$Q$1:$DZ$1,0),0),0)</f>
        <v>2</v>
      </c>
      <c r="X774" s="27">
        <f>IFERROR(VLOOKUP(E774,OLD!$Q$1:$BZ$1000,MATCH("defensive_contribution",OLD!$Q$1:$BZ$1,0),0),"")</f>
        <v>3</v>
      </c>
      <c r="Z774" s="26" t="str">
        <f>API!O774&amp;" "&amp;API!Y774</f>
        <v xml:space="preserve"> </v>
      </c>
      <c r="AA774" s="26">
        <f>API!AF774</f>
        <v>0</v>
      </c>
    </row>
    <row r="775" spans="1:27">
      <c r="A775" s="22" t="str">
        <f>IF([1]FINAL!A775=0,"",[1]FINAL!A775)</f>
        <v/>
      </c>
      <c r="B775" s="22" t="str">
        <f>IF([1]FINAL!C775=0,"",[1]FINAL!C775)</f>
        <v/>
      </c>
      <c r="C775" s="22" t="str">
        <f>IF([1]FINAL!E775=0,"",[1]FINAL!E775)</f>
        <v/>
      </c>
      <c r="D775" s="22" t="str">
        <f>IF([1]FINAL!G775=0,"",[1]FINAL!G775)</f>
        <v/>
      </c>
      <c r="E775" s="85">
        <f>[1]FINAL!$AO775</f>
        <v>0</v>
      </c>
      <c r="F775" s="26" t="str">
        <f>[1]FINAL!$V775</f>
        <v>A</v>
      </c>
      <c r="G775" s="27" t="str">
        <f>IFERROR(VLOOKUP($F775,Table2!$B$1:$C$21,MATCH("MP",Table2!$B$1:$C$1,0),0),"")</f>
        <v/>
      </c>
      <c r="H775" s="23">
        <f>IFERROR(VLOOKUP(A775,PlayingTime!$B$1:$T$1001,MATCH("Min",PlayingTime!$B$2:$T$2,0),0),0)</f>
        <v>0</v>
      </c>
      <c r="I775" s="23">
        <f>IFERROR(VLOOKUP(B775,PlayingTime!$B$1:$T$1001,MATCH("Min",PlayingTime!$B$2:$T$2,0),0),0)</f>
        <v>0</v>
      </c>
      <c r="J775" s="23">
        <f>IFERROR(VLOOKUP(C775,PlayingTime!$B$1:$T$1001,MATCH("Min",PlayingTime!$B$2:$T$2,0),0),0)</f>
        <v>0</v>
      </c>
      <c r="K775" s="23">
        <f>IFERROR(VLOOKUP(D775,PlayingTime!$B$1:$T$1001,MATCH("Min",PlayingTime!$B$2:$T$2,0),0),0)</f>
        <v>0</v>
      </c>
      <c r="L775" s="93">
        <f>IFERROR(VLOOKUP($E775,OLD!$Q$1:$DZ$1000,MATCH("minutes",OLD!$Q$1:$DZ$1,0),0),0)</f>
        <v>8</v>
      </c>
      <c r="M775" s="22">
        <f>IFERROR(VLOOKUP(A775,#REF!,MATCH("xG",#REF!,0),0),0)</f>
        <v>0</v>
      </c>
      <c r="N775" s="22">
        <f>IFERROR(VLOOKUP(B775,#REF!,MATCH("xG",#REF!,0),0),0)</f>
        <v>0</v>
      </c>
      <c r="O775" s="22">
        <f>IFERROR(VLOOKUP(C775,#REF!,MATCH("xG",#REF!,0),0),0)</f>
        <v>0</v>
      </c>
      <c r="P775" s="22">
        <f>IFERROR(VLOOKUP(D775,#REF!,MATCH("xG",#REF!,0),0),0)</f>
        <v>0</v>
      </c>
      <c r="Q775" s="92">
        <f>IFERROR(VLOOKUP($E775,OLD!$Q$1:$DZ$1000,MATCH("expected_goals",OLD!$Q$1:$DZ$1,0),0),0)</f>
        <v>0</v>
      </c>
      <c r="R775" s="22">
        <f>IFERROR(VLOOKUP(A775,#REF!,MATCH("xAG",#REF!,0),0),0)</f>
        <v>0</v>
      </c>
      <c r="S775" s="22">
        <f>IFERROR(VLOOKUP(B775,#REF!,MATCH("xAG",#REF!,0),0),0)</f>
        <v>0</v>
      </c>
      <c r="T775" s="22">
        <f>IFERROR(VLOOKUP(C775,#REF!,MATCH("xAG",#REF!,0),0),0)</f>
        <v>0</v>
      </c>
      <c r="U775" s="22">
        <f>IFERROR(VLOOKUP(D775,#REF!,MATCH("xAG",#REF!,0),0),0)</f>
        <v>0</v>
      </c>
      <c r="V775" s="92">
        <f>IFERROR(VLOOKUP($E775,OLD!$Q$1:$DZ$1000,MATCH("expected_assists",OLD!$Q$1:$DZ$1,0),0),0)</f>
        <v>0</v>
      </c>
      <c r="W775" s="93">
        <f>IFERROR(VLOOKUP($E775,OLD!$Q$1:$DZ$1000,MATCH("total_points",OLD!$Q$1:$DZ$1,0),0),0)</f>
        <v>2</v>
      </c>
      <c r="X775" s="27">
        <f>IFERROR(VLOOKUP(E775,OLD!$Q$1:$BZ$1000,MATCH("defensive_contribution",OLD!$Q$1:$BZ$1,0),0),"")</f>
        <v>3</v>
      </c>
      <c r="Z775" s="26" t="str">
        <f>API!O775&amp;" "&amp;API!Y775</f>
        <v xml:space="preserve"> </v>
      </c>
      <c r="AA775" s="26">
        <f>API!AF775</f>
        <v>0</v>
      </c>
    </row>
    <row r="776" spans="1:27">
      <c r="A776" s="22" t="str">
        <f>IF([1]FINAL!A776=0,"",[1]FINAL!A776)</f>
        <v/>
      </c>
      <c r="B776" s="22" t="str">
        <f>IF([1]FINAL!C776=0,"",[1]FINAL!C776)</f>
        <v/>
      </c>
      <c r="C776" s="22" t="str">
        <f>IF([1]FINAL!E776=0,"",[1]FINAL!E776)</f>
        <v/>
      </c>
      <c r="D776" s="22" t="str">
        <f>IF([1]FINAL!G776=0,"",[1]FINAL!G776)</f>
        <v/>
      </c>
      <c r="E776" s="85">
        <f>[1]FINAL!$AO776</f>
        <v>0</v>
      </c>
      <c r="F776" s="26" t="str">
        <f>[1]FINAL!$V776</f>
        <v>A</v>
      </c>
      <c r="G776" s="27" t="str">
        <f>IFERROR(VLOOKUP($F776,Table2!$B$1:$C$21,MATCH("MP",Table2!$B$1:$C$1,0),0),"")</f>
        <v/>
      </c>
      <c r="H776" s="23">
        <f>IFERROR(VLOOKUP(A776,PlayingTime!$B$1:$T$1001,MATCH("Min",PlayingTime!$B$2:$T$2,0),0),0)</f>
        <v>0</v>
      </c>
      <c r="I776" s="23">
        <f>IFERROR(VLOOKUP(B776,PlayingTime!$B$1:$T$1001,MATCH("Min",PlayingTime!$B$2:$T$2,0),0),0)</f>
        <v>0</v>
      </c>
      <c r="J776" s="23">
        <f>IFERROR(VLOOKUP(C776,PlayingTime!$B$1:$T$1001,MATCH("Min",PlayingTime!$B$2:$T$2,0),0),0)</f>
        <v>0</v>
      </c>
      <c r="K776" s="23">
        <f>IFERROR(VLOOKUP(D776,PlayingTime!$B$1:$T$1001,MATCH("Min",PlayingTime!$B$2:$T$2,0),0),0)</f>
        <v>0</v>
      </c>
      <c r="L776" s="93">
        <f>IFERROR(VLOOKUP($E776,OLD!$Q$1:$DZ$1000,MATCH("minutes",OLD!$Q$1:$DZ$1,0),0),0)</f>
        <v>8</v>
      </c>
      <c r="M776" s="22">
        <f>IFERROR(VLOOKUP(A776,#REF!,MATCH("xG",#REF!,0),0),0)</f>
        <v>0</v>
      </c>
      <c r="N776" s="22">
        <f>IFERROR(VLOOKUP(B776,#REF!,MATCH("xG",#REF!,0),0),0)</f>
        <v>0</v>
      </c>
      <c r="O776" s="22">
        <f>IFERROR(VLOOKUP(C776,#REF!,MATCH("xG",#REF!,0),0),0)</f>
        <v>0</v>
      </c>
      <c r="P776" s="22">
        <f>IFERROR(VLOOKUP(D776,#REF!,MATCH("xG",#REF!,0),0),0)</f>
        <v>0</v>
      </c>
      <c r="Q776" s="92">
        <f>IFERROR(VLOOKUP($E776,OLD!$Q$1:$DZ$1000,MATCH("expected_goals",OLD!$Q$1:$DZ$1,0),0),0)</f>
        <v>0</v>
      </c>
      <c r="R776" s="22">
        <f>IFERROR(VLOOKUP(A776,#REF!,MATCH("xAG",#REF!,0),0),0)</f>
        <v>0</v>
      </c>
      <c r="S776" s="22">
        <f>IFERROR(VLOOKUP(B776,#REF!,MATCH("xAG",#REF!,0),0),0)</f>
        <v>0</v>
      </c>
      <c r="T776" s="22">
        <f>IFERROR(VLOOKUP(C776,#REF!,MATCH("xAG",#REF!,0),0),0)</f>
        <v>0</v>
      </c>
      <c r="U776" s="22">
        <f>IFERROR(VLOOKUP(D776,#REF!,MATCH("xAG",#REF!,0),0),0)</f>
        <v>0</v>
      </c>
      <c r="V776" s="92">
        <f>IFERROR(VLOOKUP($E776,OLD!$Q$1:$DZ$1000,MATCH("expected_assists",OLD!$Q$1:$DZ$1,0),0),0)</f>
        <v>0</v>
      </c>
      <c r="W776" s="93">
        <f>IFERROR(VLOOKUP($E776,OLD!$Q$1:$DZ$1000,MATCH("total_points",OLD!$Q$1:$DZ$1,0),0),0)</f>
        <v>2</v>
      </c>
      <c r="X776" s="27">
        <f>IFERROR(VLOOKUP(E776,OLD!$Q$1:$BZ$1000,MATCH("defensive_contribution",OLD!$Q$1:$BZ$1,0),0),"")</f>
        <v>3</v>
      </c>
      <c r="Z776" s="26" t="str">
        <f>API!O776&amp;" "&amp;API!Y776</f>
        <v xml:space="preserve"> </v>
      </c>
      <c r="AA776" s="26">
        <f>API!AF776</f>
        <v>0</v>
      </c>
    </row>
    <row r="777" spans="1:27">
      <c r="A777" s="22" t="str">
        <f>IF([1]FINAL!A777=0,"",[1]FINAL!A777)</f>
        <v/>
      </c>
      <c r="B777" s="22" t="str">
        <f>IF([1]FINAL!C777=0,"",[1]FINAL!C777)</f>
        <v/>
      </c>
      <c r="C777" s="22" t="str">
        <f>IF([1]FINAL!E777=0,"",[1]FINAL!E777)</f>
        <v/>
      </c>
      <c r="D777" s="22" t="str">
        <f>IF([1]FINAL!G777=0,"",[1]FINAL!G777)</f>
        <v/>
      </c>
      <c r="E777" s="85">
        <f>[1]FINAL!$AO777</f>
        <v>0</v>
      </c>
      <c r="F777" s="26" t="str">
        <f>[1]FINAL!$V777</f>
        <v>A</v>
      </c>
      <c r="G777" s="27" t="str">
        <f>IFERROR(VLOOKUP($F777,Table2!$B$1:$C$21,MATCH("MP",Table2!$B$1:$C$1,0),0),"")</f>
        <v/>
      </c>
      <c r="H777" s="23">
        <f>IFERROR(VLOOKUP(A777,PlayingTime!$B$1:$T$1001,MATCH("Min",PlayingTime!$B$2:$T$2,0),0),0)</f>
        <v>0</v>
      </c>
      <c r="I777" s="23">
        <f>IFERROR(VLOOKUP(B777,PlayingTime!$B$1:$T$1001,MATCH("Min",PlayingTime!$B$2:$T$2,0),0),0)</f>
        <v>0</v>
      </c>
      <c r="J777" s="23">
        <f>IFERROR(VLOOKUP(C777,PlayingTime!$B$1:$T$1001,MATCH("Min",PlayingTime!$B$2:$T$2,0),0),0)</f>
        <v>0</v>
      </c>
      <c r="K777" s="23">
        <f>IFERROR(VLOOKUP(D777,PlayingTime!$B$1:$T$1001,MATCH("Min",PlayingTime!$B$2:$T$2,0),0),0)</f>
        <v>0</v>
      </c>
      <c r="L777" s="93">
        <f>IFERROR(VLOOKUP($E777,OLD!$Q$1:$DZ$1000,MATCH("minutes",OLD!$Q$1:$DZ$1,0),0),0)</f>
        <v>8</v>
      </c>
      <c r="M777" s="22">
        <f>IFERROR(VLOOKUP(A777,#REF!,MATCH("xG",#REF!,0),0),0)</f>
        <v>0</v>
      </c>
      <c r="N777" s="22">
        <f>IFERROR(VLOOKUP(B777,#REF!,MATCH("xG",#REF!,0),0),0)</f>
        <v>0</v>
      </c>
      <c r="O777" s="22">
        <f>IFERROR(VLOOKUP(C777,#REF!,MATCH("xG",#REF!,0),0),0)</f>
        <v>0</v>
      </c>
      <c r="P777" s="22">
        <f>IFERROR(VLOOKUP(D777,#REF!,MATCH("xG",#REF!,0),0),0)</f>
        <v>0</v>
      </c>
      <c r="Q777" s="92">
        <f>IFERROR(VLOOKUP($E777,OLD!$Q$1:$DZ$1000,MATCH("expected_goals",OLD!$Q$1:$DZ$1,0),0),0)</f>
        <v>0</v>
      </c>
      <c r="R777" s="22">
        <f>IFERROR(VLOOKUP(A777,#REF!,MATCH("xAG",#REF!,0),0),0)</f>
        <v>0</v>
      </c>
      <c r="S777" s="22">
        <f>IFERROR(VLOOKUP(B777,#REF!,MATCH("xAG",#REF!,0),0),0)</f>
        <v>0</v>
      </c>
      <c r="T777" s="22">
        <f>IFERROR(VLOOKUP(C777,#REF!,MATCH("xAG",#REF!,0),0),0)</f>
        <v>0</v>
      </c>
      <c r="U777" s="22">
        <f>IFERROR(VLOOKUP(D777,#REF!,MATCH("xAG",#REF!,0),0),0)</f>
        <v>0</v>
      </c>
      <c r="V777" s="92">
        <f>IFERROR(VLOOKUP($E777,OLD!$Q$1:$DZ$1000,MATCH("expected_assists",OLD!$Q$1:$DZ$1,0),0),0)</f>
        <v>0</v>
      </c>
      <c r="W777" s="93">
        <f>IFERROR(VLOOKUP($E777,OLD!$Q$1:$DZ$1000,MATCH("total_points",OLD!$Q$1:$DZ$1,0),0),0)</f>
        <v>2</v>
      </c>
      <c r="X777" s="27">
        <f>IFERROR(VLOOKUP(E777,OLD!$Q$1:$BZ$1000,MATCH("defensive_contribution",OLD!$Q$1:$BZ$1,0),0),"")</f>
        <v>3</v>
      </c>
      <c r="Z777" s="26" t="str">
        <f>API!O777&amp;" "&amp;API!Y777</f>
        <v xml:space="preserve"> </v>
      </c>
      <c r="AA777" s="26">
        <f>API!AF777</f>
        <v>0</v>
      </c>
    </row>
    <row r="778" spans="1:27">
      <c r="A778" s="22" t="str">
        <f>IF([1]FINAL!A778=0,"",[1]FINAL!A778)</f>
        <v/>
      </c>
      <c r="B778" s="22" t="str">
        <f>IF([1]FINAL!C778=0,"",[1]FINAL!C778)</f>
        <v/>
      </c>
      <c r="C778" s="22" t="str">
        <f>IF([1]FINAL!E778=0,"",[1]FINAL!E778)</f>
        <v/>
      </c>
      <c r="D778" s="22" t="str">
        <f>IF([1]FINAL!G778=0,"",[1]FINAL!G778)</f>
        <v/>
      </c>
      <c r="E778" s="85">
        <f>[1]FINAL!$AO778</f>
        <v>0</v>
      </c>
      <c r="F778" s="26" t="str">
        <f>[1]FINAL!$V778</f>
        <v>A</v>
      </c>
      <c r="G778" s="27" t="str">
        <f>IFERROR(VLOOKUP($F778,Table2!$B$1:$C$21,MATCH("MP",Table2!$B$1:$C$1,0),0),"")</f>
        <v/>
      </c>
      <c r="H778" s="23">
        <f>IFERROR(VLOOKUP(A778,PlayingTime!$B$1:$T$1001,MATCH("Min",PlayingTime!$B$2:$T$2,0),0),0)</f>
        <v>0</v>
      </c>
      <c r="I778" s="23">
        <f>IFERROR(VLOOKUP(B778,PlayingTime!$B$1:$T$1001,MATCH("Min",PlayingTime!$B$2:$T$2,0),0),0)</f>
        <v>0</v>
      </c>
      <c r="J778" s="23">
        <f>IFERROR(VLOOKUP(C778,PlayingTime!$B$1:$T$1001,MATCH("Min",PlayingTime!$B$2:$T$2,0),0),0)</f>
        <v>0</v>
      </c>
      <c r="K778" s="23">
        <f>IFERROR(VLOOKUP(D778,PlayingTime!$B$1:$T$1001,MATCH("Min",PlayingTime!$B$2:$T$2,0),0),0)</f>
        <v>0</v>
      </c>
      <c r="L778" s="93">
        <f>IFERROR(VLOOKUP($E778,OLD!$Q$1:$DZ$1000,MATCH("minutes",OLD!$Q$1:$DZ$1,0),0),0)</f>
        <v>8</v>
      </c>
      <c r="M778" s="22">
        <f>IFERROR(VLOOKUP(A778,#REF!,MATCH("xG",#REF!,0),0),0)</f>
        <v>0</v>
      </c>
      <c r="N778" s="22">
        <f>IFERROR(VLOOKUP(B778,#REF!,MATCH("xG",#REF!,0),0),0)</f>
        <v>0</v>
      </c>
      <c r="O778" s="22">
        <f>IFERROR(VLOOKUP(C778,#REF!,MATCH("xG",#REF!,0),0),0)</f>
        <v>0</v>
      </c>
      <c r="P778" s="22">
        <f>IFERROR(VLOOKUP(D778,#REF!,MATCH("xG",#REF!,0),0),0)</f>
        <v>0</v>
      </c>
      <c r="Q778" s="92">
        <f>IFERROR(VLOOKUP($E778,OLD!$Q$1:$DZ$1000,MATCH("expected_goals",OLD!$Q$1:$DZ$1,0),0),0)</f>
        <v>0</v>
      </c>
      <c r="R778" s="22">
        <f>IFERROR(VLOOKUP(A778,#REF!,MATCH("xAG",#REF!,0),0),0)</f>
        <v>0</v>
      </c>
      <c r="S778" s="22">
        <f>IFERROR(VLOOKUP(B778,#REF!,MATCH("xAG",#REF!,0),0),0)</f>
        <v>0</v>
      </c>
      <c r="T778" s="22">
        <f>IFERROR(VLOOKUP(C778,#REF!,MATCH("xAG",#REF!,0),0),0)</f>
        <v>0</v>
      </c>
      <c r="U778" s="22">
        <f>IFERROR(VLOOKUP(D778,#REF!,MATCH("xAG",#REF!,0),0),0)</f>
        <v>0</v>
      </c>
      <c r="V778" s="92">
        <f>IFERROR(VLOOKUP($E778,OLD!$Q$1:$DZ$1000,MATCH("expected_assists",OLD!$Q$1:$DZ$1,0),0),0)</f>
        <v>0</v>
      </c>
      <c r="W778" s="93">
        <f>IFERROR(VLOOKUP($E778,OLD!$Q$1:$DZ$1000,MATCH("total_points",OLD!$Q$1:$DZ$1,0),0),0)</f>
        <v>2</v>
      </c>
      <c r="X778" s="27">
        <f>IFERROR(VLOOKUP(E778,OLD!$Q$1:$BZ$1000,MATCH("defensive_contribution",OLD!$Q$1:$BZ$1,0),0),"")</f>
        <v>3</v>
      </c>
      <c r="Z778" s="26" t="str">
        <f>API!O778&amp;" "&amp;API!Y778</f>
        <v xml:space="preserve"> </v>
      </c>
      <c r="AA778" s="26">
        <f>API!AF778</f>
        <v>0</v>
      </c>
    </row>
    <row r="779" spans="1:27">
      <c r="A779" s="22" t="str">
        <f>IF([1]FINAL!A779=0,"",[1]FINAL!A779)</f>
        <v/>
      </c>
      <c r="B779" s="22" t="str">
        <f>IF([1]FINAL!C779=0,"",[1]FINAL!C779)</f>
        <v/>
      </c>
      <c r="C779" s="22" t="str">
        <f>IF([1]FINAL!E779=0,"",[1]FINAL!E779)</f>
        <v/>
      </c>
      <c r="D779" s="22" t="str">
        <f>IF([1]FINAL!G779=0,"",[1]FINAL!G779)</f>
        <v/>
      </c>
      <c r="E779" s="85">
        <f>[1]FINAL!$AO779</f>
        <v>0</v>
      </c>
      <c r="F779" s="26" t="str">
        <f>[1]FINAL!$V779</f>
        <v>A</v>
      </c>
      <c r="G779" s="27" t="str">
        <f>IFERROR(VLOOKUP($F779,Table2!$B$1:$C$21,MATCH("MP",Table2!$B$1:$C$1,0),0),"")</f>
        <v/>
      </c>
      <c r="H779" s="23">
        <f>IFERROR(VLOOKUP(A779,PlayingTime!$B$1:$T$1001,MATCH("Min",PlayingTime!$B$2:$T$2,0),0),0)</f>
        <v>0</v>
      </c>
      <c r="I779" s="23">
        <f>IFERROR(VLOOKUP(B779,PlayingTime!$B$1:$T$1001,MATCH("Min",PlayingTime!$B$2:$T$2,0),0),0)</f>
        <v>0</v>
      </c>
      <c r="J779" s="23">
        <f>IFERROR(VLOOKUP(C779,PlayingTime!$B$1:$T$1001,MATCH("Min",PlayingTime!$B$2:$T$2,0),0),0)</f>
        <v>0</v>
      </c>
      <c r="K779" s="23">
        <f>IFERROR(VLOOKUP(D779,PlayingTime!$B$1:$T$1001,MATCH("Min",PlayingTime!$B$2:$T$2,0),0),0)</f>
        <v>0</v>
      </c>
      <c r="L779" s="93">
        <f>IFERROR(VLOOKUP($E779,OLD!$Q$1:$DZ$1000,MATCH("minutes",OLD!$Q$1:$DZ$1,0),0),0)</f>
        <v>8</v>
      </c>
      <c r="M779" s="22">
        <f>IFERROR(VLOOKUP(A779,#REF!,MATCH("xG",#REF!,0),0),0)</f>
        <v>0</v>
      </c>
      <c r="N779" s="22">
        <f>IFERROR(VLOOKUP(B779,#REF!,MATCH("xG",#REF!,0),0),0)</f>
        <v>0</v>
      </c>
      <c r="O779" s="22">
        <f>IFERROR(VLOOKUP(C779,#REF!,MATCH("xG",#REF!,0),0),0)</f>
        <v>0</v>
      </c>
      <c r="P779" s="22">
        <f>IFERROR(VLOOKUP(D779,#REF!,MATCH("xG",#REF!,0),0),0)</f>
        <v>0</v>
      </c>
      <c r="Q779" s="92">
        <f>IFERROR(VLOOKUP($E779,OLD!$Q$1:$DZ$1000,MATCH("expected_goals",OLD!$Q$1:$DZ$1,0),0),0)</f>
        <v>0</v>
      </c>
      <c r="R779" s="22">
        <f>IFERROR(VLOOKUP(A779,#REF!,MATCH("xAG",#REF!,0),0),0)</f>
        <v>0</v>
      </c>
      <c r="S779" s="22">
        <f>IFERROR(VLOOKUP(B779,#REF!,MATCH("xAG",#REF!,0),0),0)</f>
        <v>0</v>
      </c>
      <c r="T779" s="22">
        <f>IFERROR(VLOOKUP(C779,#REF!,MATCH("xAG",#REF!,0),0),0)</f>
        <v>0</v>
      </c>
      <c r="U779" s="22">
        <f>IFERROR(VLOOKUP(D779,#REF!,MATCH("xAG",#REF!,0),0),0)</f>
        <v>0</v>
      </c>
      <c r="V779" s="92">
        <f>IFERROR(VLOOKUP($E779,OLD!$Q$1:$DZ$1000,MATCH("expected_assists",OLD!$Q$1:$DZ$1,0),0),0)</f>
        <v>0</v>
      </c>
      <c r="W779" s="93">
        <f>IFERROR(VLOOKUP($E779,OLD!$Q$1:$DZ$1000,MATCH("total_points",OLD!$Q$1:$DZ$1,0),0),0)</f>
        <v>2</v>
      </c>
      <c r="X779" s="27">
        <f>IFERROR(VLOOKUP(E779,OLD!$Q$1:$BZ$1000,MATCH("defensive_contribution",OLD!$Q$1:$BZ$1,0),0),"")</f>
        <v>3</v>
      </c>
      <c r="Z779" s="26" t="str">
        <f>API!O779&amp;" "&amp;API!Y779</f>
        <v xml:space="preserve"> </v>
      </c>
      <c r="AA779" s="26">
        <f>API!AF779</f>
        <v>0</v>
      </c>
    </row>
    <row r="780" spans="1:27">
      <c r="A780" s="22" t="str">
        <f>IF([1]FINAL!A780=0,"",[1]FINAL!A780)</f>
        <v/>
      </c>
      <c r="B780" s="22" t="str">
        <f>IF([1]FINAL!C780=0,"",[1]FINAL!C780)</f>
        <v/>
      </c>
      <c r="C780" s="22" t="str">
        <f>IF([1]FINAL!E780=0,"",[1]FINAL!E780)</f>
        <v/>
      </c>
      <c r="D780" s="22" t="str">
        <f>IF([1]FINAL!G780=0,"",[1]FINAL!G780)</f>
        <v/>
      </c>
      <c r="E780" s="85">
        <f>[1]FINAL!$AO780</f>
        <v>0</v>
      </c>
      <c r="F780" s="26" t="str">
        <f>[1]FINAL!$V780</f>
        <v>A</v>
      </c>
      <c r="G780" s="27" t="str">
        <f>IFERROR(VLOOKUP($F780,Table2!$B$1:$C$21,MATCH("MP",Table2!$B$1:$C$1,0),0),"")</f>
        <v/>
      </c>
      <c r="H780" s="23">
        <f>IFERROR(VLOOKUP(A780,PlayingTime!$B$1:$T$1001,MATCH("Min",PlayingTime!$B$2:$T$2,0),0),0)</f>
        <v>0</v>
      </c>
      <c r="I780" s="23">
        <f>IFERROR(VLOOKUP(B780,PlayingTime!$B$1:$T$1001,MATCH("Min",PlayingTime!$B$2:$T$2,0),0),0)</f>
        <v>0</v>
      </c>
      <c r="J780" s="23">
        <f>IFERROR(VLOOKUP(C780,PlayingTime!$B$1:$T$1001,MATCH("Min",PlayingTime!$B$2:$T$2,0),0),0)</f>
        <v>0</v>
      </c>
      <c r="K780" s="23">
        <f>IFERROR(VLOOKUP(D780,PlayingTime!$B$1:$T$1001,MATCH("Min",PlayingTime!$B$2:$T$2,0),0),0)</f>
        <v>0</v>
      </c>
      <c r="L780" s="93">
        <f>IFERROR(VLOOKUP($E780,OLD!$Q$1:$DZ$1000,MATCH("minutes",OLD!$Q$1:$DZ$1,0),0),0)</f>
        <v>8</v>
      </c>
      <c r="M780" s="22">
        <f>IFERROR(VLOOKUP(A780,#REF!,MATCH("xG",#REF!,0),0),0)</f>
        <v>0</v>
      </c>
      <c r="N780" s="22">
        <f>IFERROR(VLOOKUP(B780,#REF!,MATCH("xG",#REF!,0),0),0)</f>
        <v>0</v>
      </c>
      <c r="O780" s="22">
        <f>IFERROR(VLOOKUP(C780,#REF!,MATCH("xG",#REF!,0),0),0)</f>
        <v>0</v>
      </c>
      <c r="P780" s="22">
        <f>IFERROR(VLOOKUP(D780,#REF!,MATCH("xG",#REF!,0),0),0)</f>
        <v>0</v>
      </c>
      <c r="Q780" s="92">
        <f>IFERROR(VLOOKUP($E780,OLD!$Q$1:$DZ$1000,MATCH("expected_goals",OLD!$Q$1:$DZ$1,0),0),0)</f>
        <v>0</v>
      </c>
      <c r="R780" s="22">
        <f>IFERROR(VLOOKUP(A780,#REF!,MATCH("xAG",#REF!,0),0),0)</f>
        <v>0</v>
      </c>
      <c r="S780" s="22">
        <f>IFERROR(VLOOKUP(B780,#REF!,MATCH("xAG",#REF!,0),0),0)</f>
        <v>0</v>
      </c>
      <c r="T780" s="22">
        <f>IFERROR(VLOOKUP(C780,#REF!,MATCH("xAG",#REF!,0),0),0)</f>
        <v>0</v>
      </c>
      <c r="U780" s="22">
        <f>IFERROR(VLOOKUP(D780,#REF!,MATCH("xAG",#REF!,0),0),0)</f>
        <v>0</v>
      </c>
      <c r="V780" s="92">
        <f>IFERROR(VLOOKUP($E780,OLD!$Q$1:$DZ$1000,MATCH("expected_assists",OLD!$Q$1:$DZ$1,0),0),0)</f>
        <v>0</v>
      </c>
      <c r="W780" s="93">
        <f>IFERROR(VLOOKUP($E780,OLD!$Q$1:$DZ$1000,MATCH("total_points",OLD!$Q$1:$DZ$1,0),0),0)</f>
        <v>2</v>
      </c>
      <c r="X780" s="27">
        <f>IFERROR(VLOOKUP(E780,OLD!$Q$1:$BZ$1000,MATCH("defensive_contribution",OLD!$Q$1:$BZ$1,0),0),"")</f>
        <v>3</v>
      </c>
      <c r="Z780" s="26" t="str">
        <f>API!O780&amp;" "&amp;API!Y780</f>
        <v xml:space="preserve"> </v>
      </c>
      <c r="AA780" s="26">
        <f>API!AF780</f>
        <v>0</v>
      </c>
    </row>
    <row r="781" spans="1:27">
      <c r="A781" s="22" t="str">
        <f>IF([1]FINAL!A781=0,"",[1]FINAL!A781)</f>
        <v/>
      </c>
      <c r="B781" s="22" t="str">
        <f>IF([1]FINAL!C781=0,"",[1]FINAL!C781)</f>
        <v/>
      </c>
      <c r="C781" s="22" t="str">
        <f>IF([1]FINAL!E781=0,"",[1]FINAL!E781)</f>
        <v/>
      </c>
      <c r="D781" s="22" t="str">
        <f>IF([1]FINAL!G781=0,"",[1]FINAL!G781)</f>
        <v/>
      </c>
      <c r="E781" s="85">
        <f>[1]FINAL!$AO781</f>
        <v>0</v>
      </c>
      <c r="F781" s="26" t="str">
        <f>[1]FINAL!$V781</f>
        <v>A</v>
      </c>
      <c r="G781" s="27" t="str">
        <f>IFERROR(VLOOKUP($F781,Table2!$B$1:$C$21,MATCH("MP",Table2!$B$1:$C$1,0),0),"")</f>
        <v/>
      </c>
      <c r="H781" s="23">
        <f>IFERROR(VLOOKUP(A781,PlayingTime!$B$1:$T$1001,MATCH("Min",PlayingTime!$B$2:$T$2,0),0),0)</f>
        <v>0</v>
      </c>
      <c r="I781" s="23">
        <f>IFERROR(VLOOKUP(B781,PlayingTime!$B$1:$T$1001,MATCH("Min",PlayingTime!$B$2:$T$2,0),0),0)</f>
        <v>0</v>
      </c>
      <c r="J781" s="23">
        <f>IFERROR(VLOOKUP(C781,PlayingTime!$B$1:$T$1001,MATCH("Min",PlayingTime!$B$2:$T$2,0),0),0)</f>
        <v>0</v>
      </c>
      <c r="K781" s="23">
        <f>IFERROR(VLOOKUP(D781,PlayingTime!$B$1:$T$1001,MATCH("Min",PlayingTime!$B$2:$T$2,0),0),0)</f>
        <v>0</v>
      </c>
      <c r="L781" s="93">
        <f>IFERROR(VLOOKUP($E781,OLD!$Q$1:$DZ$1000,MATCH("minutes",OLD!$Q$1:$DZ$1,0),0),0)</f>
        <v>8</v>
      </c>
      <c r="M781" s="22">
        <f>IFERROR(VLOOKUP(A781,#REF!,MATCH("xG",#REF!,0),0),0)</f>
        <v>0</v>
      </c>
      <c r="N781" s="22">
        <f>IFERROR(VLOOKUP(B781,#REF!,MATCH("xG",#REF!,0),0),0)</f>
        <v>0</v>
      </c>
      <c r="O781" s="22">
        <f>IFERROR(VLOOKUP(C781,#REF!,MATCH("xG",#REF!,0),0),0)</f>
        <v>0</v>
      </c>
      <c r="P781" s="22">
        <f>IFERROR(VLOOKUP(D781,#REF!,MATCH("xG",#REF!,0),0),0)</f>
        <v>0</v>
      </c>
      <c r="Q781" s="92">
        <f>IFERROR(VLOOKUP($E781,OLD!$Q$1:$DZ$1000,MATCH("expected_goals",OLD!$Q$1:$DZ$1,0),0),0)</f>
        <v>0</v>
      </c>
      <c r="R781" s="22">
        <f>IFERROR(VLOOKUP(A781,#REF!,MATCH("xAG",#REF!,0),0),0)</f>
        <v>0</v>
      </c>
      <c r="S781" s="22">
        <f>IFERROR(VLOOKUP(B781,#REF!,MATCH("xAG",#REF!,0),0),0)</f>
        <v>0</v>
      </c>
      <c r="T781" s="22">
        <f>IFERROR(VLOOKUP(C781,#REF!,MATCH("xAG",#REF!,0),0),0)</f>
        <v>0</v>
      </c>
      <c r="U781" s="22">
        <f>IFERROR(VLOOKUP(D781,#REF!,MATCH("xAG",#REF!,0),0),0)</f>
        <v>0</v>
      </c>
      <c r="V781" s="92">
        <f>IFERROR(VLOOKUP($E781,OLD!$Q$1:$DZ$1000,MATCH("expected_assists",OLD!$Q$1:$DZ$1,0),0),0)</f>
        <v>0</v>
      </c>
      <c r="W781" s="93">
        <f>IFERROR(VLOOKUP($E781,OLD!$Q$1:$DZ$1000,MATCH("total_points",OLD!$Q$1:$DZ$1,0),0),0)</f>
        <v>2</v>
      </c>
      <c r="X781" s="27">
        <f>IFERROR(VLOOKUP(E781,OLD!$Q$1:$BZ$1000,MATCH("defensive_contribution",OLD!$Q$1:$BZ$1,0),0),"")</f>
        <v>3</v>
      </c>
      <c r="Z781" s="26" t="str">
        <f>API!O781&amp;" "&amp;API!Y781</f>
        <v xml:space="preserve"> </v>
      </c>
      <c r="AA781" s="26">
        <f>API!AF781</f>
        <v>0</v>
      </c>
    </row>
    <row r="782" spans="1:27">
      <c r="A782" s="22" t="str">
        <f>IF([1]FINAL!A782=0,"",[1]FINAL!A782)</f>
        <v/>
      </c>
      <c r="B782" s="22" t="str">
        <f>IF([1]FINAL!C782=0,"",[1]FINAL!C782)</f>
        <v/>
      </c>
      <c r="C782" s="22" t="str">
        <f>IF([1]FINAL!E782=0,"",[1]FINAL!E782)</f>
        <v/>
      </c>
      <c r="D782" s="22" t="str">
        <f>IF([1]FINAL!G782=0,"",[1]FINAL!G782)</f>
        <v/>
      </c>
      <c r="E782" s="85">
        <f>[1]FINAL!$AO782</f>
        <v>0</v>
      </c>
      <c r="F782" s="26" t="str">
        <f>[1]FINAL!$V782</f>
        <v>A</v>
      </c>
      <c r="G782" s="27" t="str">
        <f>IFERROR(VLOOKUP($F782,Table2!$B$1:$C$21,MATCH("MP",Table2!$B$1:$C$1,0),0),"")</f>
        <v/>
      </c>
      <c r="H782" s="23">
        <f>IFERROR(VLOOKUP(A782,PlayingTime!$B$1:$T$1001,MATCH("Min",PlayingTime!$B$2:$T$2,0),0),0)</f>
        <v>0</v>
      </c>
      <c r="I782" s="23">
        <f>IFERROR(VLOOKUP(B782,PlayingTime!$B$1:$T$1001,MATCH("Min",PlayingTime!$B$2:$T$2,0),0),0)</f>
        <v>0</v>
      </c>
      <c r="J782" s="23">
        <f>IFERROR(VLOOKUP(C782,PlayingTime!$B$1:$T$1001,MATCH("Min",PlayingTime!$B$2:$T$2,0),0),0)</f>
        <v>0</v>
      </c>
      <c r="K782" s="23">
        <f>IFERROR(VLOOKUP(D782,PlayingTime!$B$1:$T$1001,MATCH("Min",PlayingTime!$B$2:$T$2,0),0),0)</f>
        <v>0</v>
      </c>
      <c r="L782" s="93">
        <f>IFERROR(VLOOKUP($E782,OLD!$Q$1:$DZ$1000,MATCH("minutes",OLD!$Q$1:$DZ$1,0),0),0)</f>
        <v>8</v>
      </c>
      <c r="M782" s="22">
        <f>IFERROR(VLOOKUP(A782,#REF!,MATCH("xG",#REF!,0),0),0)</f>
        <v>0</v>
      </c>
      <c r="N782" s="22">
        <f>IFERROR(VLOOKUP(B782,#REF!,MATCH("xG",#REF!,0),0),0)</f>
        <v>0</v>
      </c>
      <c r="O782" s="22">
        <f>IFERROR(VLOOKUP(C782,#REF!,MATCH("xG",#REF!,0),0),0)</f>
        <v>0</v>
      </c>
      <c r="P782" s="22">
        <f>IFERROR(VLOOKUP(D782,#REF!,MATCH("xG",#REF!,0),0),0)</f>
        <v>0</v>
      </c>
      <c r="Q782" s="92">
        <f>IFERROR(VLOOKUP($E782,OLD!$Q$1:$DZ$1000,MATCH("expected_goals",OLD!$Q$1:$DZ$1,0),0),0)</f>
        <v>0</v>
      </c>
      <c r="R782" s="22">
        <f>IFERROR(VLOOKUP(A782,#REF!,MATCH("xAG",#REF!,0),0),0)</f>
        <v>0</v>
      </c>
      <c r="S782" s="22">
        <f>IFERROR(VLOOKUP(B782,#REF!,MATCH("xAG",#REF!,0),0),0)</f>
        <v>0</v>
      </c>
      <c r="T782" s="22">
        <f>IFERROR(VLOOKUP(C782,#REF!,MATCH("xAG",#REF!,0),0),0)</f>
        <v>0</v>
      </c>
      <c r="U782" s="22">
        <f>IFERROR(VLOOKUP(D782,#REF!,MATCH("xAG",#REF!,0),0),0)</f>
        <v>0</v>
      </c>
      <c r="V782" s="92">
        <f>IFERROR(VLOOKUP($E782,OLD!$Q$1:$DZ$1000,MATCH("expected_assists",OLD!$Q$1:$DZ$1,0),0),0)</f>
        <v>0</v>
      </c>
      <c r="W782" s="93">
        <f>IFERROR(VLOOKUP($E782,OLD!$Q$1:$DZ$1000,MATCH("total_points",OLD!$Q$1:$DZ$1,0),0),0)</f>
        <v>2</v>
      </c>
      <c r="X782" s="27">
        <f>IFERROR(VLOOKUP(E782,OLD!$Q$1:$BZ$1000,MATCH("defensive_contribution",OLD!$Q$1:$BZ$1,0),0),"")</f>
        <v>3</v>
      </c>
      <c r="Z782" s="26" t="str">
        <f>API!O782&amp;" "&amp;API!Y782</f>
        <v xml:space="preserve"> </v>
      </c>
      <c r="AA782" s="26">
        <f>API!AF782</f>
        <v>0</v>
      </c>
    </row>
    <row r="783" spans="1:27">
      <c r="A783" s="22" t="str">
        <f>IF([1]FINAL!A783=0,"",[1]FINAL!A783)</f>
        <v/>
      </c>
      <c r="B783" s="22" t="str">
        <f>IF([1]FINAL!C783=0,"",[1]FINAL!C783)</f>
        <v/>
      </c>
      <c r="C783" s="22" t="str">
        <f>IF([1]FINAL!E783=0,"",[1]FINAL!E783)</f>
        <v/>
      </c>
      <c r="D783" s="22" t="str">
        <f>IF([1]FINAL!G783=0,"",[1]FINAL!G783)</f>
        <v/>
      </c>
      <c r="E783" s="85">
        <f>[1]FINAL!$AO783</f>
        <v>0</v>
      </c>
      <c r="F783" s="26" t="str">
        <f>[1]FINAL!$V783</f>
        <v>A</v>
      </c>
      <c r="G783" s="27" t="str">
        <f>IFERROR(VLOOKUP($F783,Table2!$B$1:$C$21,MATCH("MP",Table2!$B$1:$C$1,0),0),"")</f>
        <v/>
      </c>
      <c r="H783" s="23">
        <f>IFERROR(VLOOKUP(A783,PlayingTime!$B$1:$T$1001,MATCH("Min",PlayingTime!$B$2:$T$2,0),0),0)</f>
        <v>0</v>
      </c>
      <c r="I783" s="23">
        <f>IFERROR(VLOOKUP(B783,PlayingTime!$B$1:$T$1001,MATCH("Min",PlayingTime!$B$2:$T$2,0),0),0)</f>
        <v>0</v>
      </c>
      <c r="J783" s="23">
        <f>IFERROR(VLOOKUP(C783,PlayingTime!$B$1:$T$1001,MATCH("Min",PlayingTime!$B$2:$T$2,0),0),0)</f>
        <v>0</v>
      </c>
      <c r="K783" s="23">
        <f>IFERROR(VLOOKUP(D783,PlayingTime!$B$1:$T$1001,MATCH("Min",PlayingTime!$B$2:$T$2,0),0),0)</f>
        <v>0</v>
      </c>
      <c r="L783" s="93">
        <f>IFERROR(VLOOKUP($E783,OLD!$Q$1:$DZ$1000,MATCH("minutes",OLD!$Q$1:$DZ$1,0),0),0)</f>
        <v>8</v>
      </c>
      <c r="M783" s="22">
        <f>IFERROR(VLOOKUP(A783,#REF!,MATCH("xG",#REF!,0),0),0)</f>
        <v>0</v>
      </c>
      <c r="N783" s="22">
        <f>IFERROR(VLOOKUP(B783,#REF!,MATCH("xG",#REF!,0),0),0)</f>
        <v>0</v>
      </c>
      <c r="O783" s="22">
        <f>IFERROR(VLOOKUP(C783,#REF!,MATCH("xG",#REF!,0),0),0)</f>
        <v>0</v>
      </c>
      <c r="P783" s="22">
        <f>IFERROR(VLOOKUP(D783,#REF!,MATCH("xG",#REF!,0),0),0)</f>
        <v>0</v>
      </c>
      <c r="Q783" s="92">
        <f>IFERROR(VLOOKUP($E783,OLD!$Q$1:$DZ$1000,MATCH("expected_goals",OLD!$Q$1:$DZ$1,0),0),0)</f>
        <v>0</v>
      </c>
      <c r="R783" s="22">
        <f>IFERROR(VLOOKUP(A783,#REF!,MATCH("xAG",#REF!,0),0),0)</f>
        <v>0</v>
      </c>
      <c r="S783" s="22">
        <f>IFERROR(VLOOKUP(B783,#REF!,MATCH("xAG",#REF!,0),0),0)</f>
        <v>0</v>
      </c>
      <c r="T783" s="22">
        <f>IFERROR(VLOOKUP(C783,#REF!,MATCH("xAG",#REF!,0),0),0)</f>
        <v>0</v>
      </c>
      <c r="U783" s="22">
        <f>IFERROR(VLOOKUP(D783,#REF!,MATCH("xAG",#REF!,0),0),0)</f>
        <v>0</v>
      </c>
      <c r="V783" s="92">
        <f>IFERROR(VLOOKUP($E783,OLD!$Q$1:$DZ$1000,MATCH("expected_assists",OLD!$Q$1:$DZ$1,0),0),0)</f>
        <v>0</v>
      </c>
      <c r="W783" s="93">
        <f>IFERROR(VLOOKUP($E783,OLD!$Q$1:$DZ$1000,MATCH("total_points",OLD!$Q$1:$DZ$1,0),0),0)</f>
        <v>2</v>
      </c>
      <c r="X783" s="27">
        <f>IFERROR(VLOOKUP(E783,OLD!$Q$1:$BZ$1000,MATCH("defensive_contribution",OLD!$Q$1:$BZ$1,0),0),"")</f>
        <v>3</v>
      </c>
      <c r="Z783" s="26" t="str">
        <f>API!O783&amp;" "&amp;API!Y783</f>
        <v xml:space="preserve"> </v>
      </c>
      <c r="AA783" s="26">
        <f>API!AF783</f>
        <v>0</v>
      </c>
    </row>
    <row r="784" spans="1:27">
      <c r="A784" s="22" t="str">
        <f>IF([1]FINAL!A784=0,"",[1]FINAL!A784)</f>
        <v/>
      </c>
      <c r="B784" s="22" t="str">
        <f>IF([1]FINAL!C784=0,"",[1]FINAL!C784)</f>
        <v/>
      </c>
      <c r="C784" s="22" t="str">
        <f>IF([1]FINAL!E784=0,"",[1]FINAL!E784)</f>
        <v/>
      </c>
      <c r="D784" s="22" t="str">
        <f>IF([1]FINAL!G784=0,"",[1]FINAL!G784)</f>
        <v/>
      </c>
      <c r="E784" s="85">
        <f>[1]FINAL!$AO784</f>
        <v>0</v>
      </c>
      <c r="F784" s="26" t="str">
        <f>[1]FINAL!$V784</f>
        <v>A</v>
      </c>
      <c r="G784" s="27" t="str">
        <f>IFERROR(VLOOKUP($F784,Table2!$B$1:$C$21,MATCH("MP",Table2!$B$1:$C$1,0),0),"")</f>
        <v/>
      </c>
      <c r="H784" s="23">
        <f>IFERROR(VLOOKUP(A784,PlayingTime!$B$1:$T$1001,MATCH("Min",PlayingTime!$B$2:$T$2,0),0),0)</f>
        <v>0</v>
      </c>
      <c r="I784" s="23">
        <f>IFERROR(VLOOKUP(B784,PlayingTime!$B$1:$T$1001,MATCH("Min",PlayingTime!$B$2:$T$2,0),0),0)</f>
        <v>0</v>
      </c>
      <c r="J784" s="23">
        <f>IFERROR(VLOOKUP(C784,PlayingTime!$B$1:$T$1001,MATCH("Min",PlayingTime!$B$2:$T$2,0),0),0)</f>
        <v>0</v>
      </c>
      <c r="K784" s="23">
        <f>IFERROR(VLOOKUP(D784,PlayingTime!$B$1:$T$1001,MATCH("Min",PlayingTime!$B$2:$T$2,0),0),0)</f>
        <v>0</v>
      </c>
      <c r="L784" s="93">
        <f>IFERROR(VLOOKUP($E784,OLD!$Q$1:$DZ$1000,MATCH("minutes",OLD!$Q$1:$DZ$1,0),0),0)</f>
        <v>8</v>
      </c>
      <c r="M784" s="22">
        <f>IFERROR(VLOOKUP(A784,#REF!,MATCH("xG",#REF!,0),0),0)</f>
        <v>0</v>
      </c>
      <c r="N784" s="22">
        <f>IFERROR(VLOOKUP(B784,#REF!,MATCH("xG",#REF!,0),0),0)</f>
        <v>0</v>
      </c>
      <c r="O784" s="22">
        <f>IFERROR(VLOOKUP(C784,#REF!,MATCH("xG",#REF!,0),0),0)</f>
        <v>0</v>
      </c>
      <c r="P784" s="22">
        <f>IFERROR(VLOOKUP(D784,#REF!,MATCH("xG",#REF!,0),0),0)</f>
        <v>0</v>
      </c>
      <c r="Q784" s="92">
        <f>IFERROR(VLOOKUP($E784,OLD!$Q$1:$DZ$1000,MATCH("expected_goals",OLD!$Q$1:$DZ$1,0),0),0)</f>
        <v>0</v>
      </c>
      <c r="R784" s="22">
        <f>IFERROR(VLOOKUP(A784,#REF!,MATCH("xAG",#REF!,0),0),0)</f>
        <v>0</v>
      </c>
      <c r="S784" s="22">
        <f>IFERROR(VLOOKUP(B784,#REF!,MATCH("xAG",#REF!,0),0),0)</f>
        <v>0</v>
      </c>
      <c r="T784" s="22">
        <f>IFERROR(VLOOKUP(C784,#REF!,MATCH("xAG",#REF!,0),0),0)</f>
        <v>0</v>
      </c>
      <c r="U784" s="22">
        <f>IFERROR(VLOOKUP(D784,#REF!,MATCH("xAG",#REF!,0),0),0)</f>
        <v>0</v>
      </c>
      <c r="V784" s="92">
        <f>IFERROR(VLOOKUP($E784,OLD!$Q$1:$DZ$1000,MATCH("expected_assists",OLD!$Q$1:$DZ$1,0),0),0)</f>
        <v>0</v>
      </c>
      <c r="W784" s="93">
        <f>IFERROR(VLOOKUP($E784,OLD!$Q$1:$DZ$1000,MATCH("total_points",OLD!$Q$1:$DZ$1,0),0),0)</f>
        <v>2</v>
      </c>
      <c r="X784" s="27">
        <f>IFERROR(VLOOKUP(E784,OLD!$Q$1:$BZ$1000,MATCH("defensive_contribution",OLD!$Q$1:$BZ$1,0),0),"")</f>
        <v>3</v>
      </c>
      <c r="Z784" s="26" t="str">
        <f>API!O784&amp;" "&amp;API!Y784</f>
        <v xml:space="preserve"> </v>
      </c>
      <c r="AA784" s="26">
        <f>API!AF784</f>
        <v>0</v>
      </c>
    </row>
    <row r="785" spans="1:27">
      <c r="A785" s="22" t="str">
        <f>IF([1]FINAL!A785=0,"",[1]FINAL!A785)</f>
        <v/>
      </c>
      <c r="B785" s="22" t="str">
        <f>IF([1]FINAL!C785=0,"",[1]FINAL!C785)</f>
        <v/>
      </c>
      <c r="C785" s="22" t="str">
        <f>IF([1]FINAL!E785=0,"",[1]FINAL!E785)</f>
        <v/>
      </c>
      <c r="D785" s="22" t="str">
        <f>IF([1]FINAL!G785=0,"",[1]FINAL!G785)</f>
        <v/>
      </c>
      <c r="E785" s="85">
        <f>[1]FINAL!$AO785</f>
        <v>0</v>
      </c>
      <c r="F785" s="26" t="str">
        <f>[1]FINAL!$V785</f>
        <v>A</v>
      </c>
      <c r="G785" s="27" t="str">
        <f>IFERROR(VLOOKUP($F785,Table2!$B$1:$C$21,MATCH("MP",Table2!$B$1:$C$1,0),0),"")</f>
        <v/>
      </c>
      <c r="H785" s="23">
        <f>IFERROR(VLOOKUP(A785,PlayingTime!$B$1:$T$1001,MATCH("Min",PlayingTime!$B$2:$T$2,0),0),0)</f>
        <v>0</v>
      </c>
      <c r="I785" s="23">
        <f>IFERROR(VLOOKUP(B785,PlayingTime!$B$1:$T$1001,MATCH("Min",PlayingTime!$B$2:$T$2,0),0),0)</f>
        <v>0</v>
      </c>
      <c r="J785" s="23">
        <f>IFERROR(VLOOKUP(C785,PlayingTime!$B$1:$T$1001,MATCH("Min",PlayingTime!$B$2:$T$2,0),0),0)</f>
        <v>0</v>
      </c>
      <c r="K785" s="23">
        <f>IFERROR(VLOOKUP(D785,PlayingTime!$B$1:$T$1001,MATCH("Min",PlayingTime!$B$2:$T$2,0),0),0)</f>
        <v>0</v>
      </c>
      <c r="L785" s="93">
        <f>IFERROR(VLOOKUP($E785,OLD!$Q$1:$DZ$1000,MATCH("minutes",OLD!$Q$1:$DZ$1,0),0),0)</f>
        <v>8</v>
      </c>
      <c r="M785" s="22">
        <f>IFERROR(VLOOKUP(A785,#REF!,MATCH("xG",#REF!,0),0),0)</f>
        <v>0</v>
      </c>
      <c r="N785" s="22">
        <f>IFERROR(VLOOKUP(B785,#REF!,MATCH("xG",#REF!,0),0),0)</f>
        <v>0</v>
      </c>
      <c r="O785" s="22">
        <f>IFERROR(VLOOKUP(C785,#REF!,MATCH("xG",#REF!,0),0),0)</f>
        <v>0</v>
      </c>
      <c r="P785" s="22">
        <f>IFERROR(VLOOKUP(D785,#REF!,MATCH("xG",#REF!,0),0),0)</f>
        <v>0</v>
      </c>
      <c r="Q785" s="92">
        <f>IFERROR(VLOOKUP($E785,OLD!$Q$1:$DZ$1000,MATCH("expected_goals",OLD!$Q$1:$DZ$1,0),0),0)</f>
        <v>0</v>
      </c>
      <c r="R785" s="22">
        <f>IFERROR(VLOOKUP(A785,#REF!,MATCH("xAG",#REF!,0),0),0)</f>
        <v>0</v>
      </c>
      <c r="S785" s="22">
        <f>IFERROR(VLOOKUP(B785,#REF!,MATCH("xAG",#REF!,0),0),0)</f>
        <v>0</v>
      </c>
      <c r="T785" s="22">
        <f>IFERROR(VLOOKUP(C785,#REF!,MATCH("xAG",#REF!,0),0),0)</f>
        <v>0</v>
      </c>
      <c r="U785" s="22">
        <f>IFERROR(VLOOKUP(D785,#REF!,MATCH("xAG",#REF!,0),0),0)</f>
        <v>0</v>
      </c>
      <c r="V785" s="92">
        <f>IFERROR(VLOOKUP($E785,OLD!$Q$1:$DZ$1000,MATCH("expected_assists",OLD!$Q$1:$DZ$1,0),0),0)</f>
        <v>0</v>
      </c>
      <c r="W785" s="93">
        <f>IFERROR(VLOOKUP($E785,OLD!$Q$1:$DZ$1000,MATCH("total_points",OLD!$Q$1:$DZ$1,0),0),0)</f>
        <v>2</v>
      </c>
      <c r="X785" s="27">
        <f>IFERROR(VLOOKUP(E785,OLD!$Q$1:$BZ$1000,MATCH("defensive_contribution",OLD!$Q$1:$BZ$1,0),0),"")</f>
        <v>3</v>
      </c>
      <c r="Z785" s="26" t="str">
        <f>API!O785&amp;" "&amp;API!Y785</f>
        <v xml:space="preserve"> </v>
      </c>
      <c r="AA785" s="26">
        <f>API!AF785</f>
        <v>0</v>
      </c>
    </row>
    <row r="786" spans="1:27">
      <c r="A786" s="22" t="str">
        <f>IF([1]FINAL!A786=0,"",[1]FINAL!A786)</f>
        <v/>
      </c>
      <c r="B786" s="22" t="str">
        <f>IF([1]FINAL!C786=0,"",[1]FINAL!C786)</f>
        <v/>
      </c>
      <c r="C786" s="22" t="str">
        <f>IF([1]FINAL!E786=0,"",[1]FINAL!E786)</f>
        <v/>
      </c>
      <c r="D786" s="22" t="str">
        <f>IF([1]FINAL!G786=0,"",[1]FINAL!G786)</f>
        <v/>
      </c>
      <c r="E786" s="85">
        <f>[1]FINAL!$AO786</f>
        <v>0</v>
      </c>
      <c r="F786" s="26" t="str">
        <f>[1]FINAL!$V786</f>
        <v>A</v>
      </c>
      <c r="G786" s="27" t="str">
        <f>IFERROR(VLOOKUP($F786,Table2!$B$1:$C$21,MATCH("MP",Table2!$B$1:$C$1,0),0),"")</f>
        <v/>
      </c>
      <c r="H786" s="23">
        <f>IFERROR(VLOOKUP(A786,PlayingTime!$B$1:$T$1001,MATCH("Min",PlayingTime!$B$2:$T$2,0),0),0)</f>
        <v>0</v>
      </c>
      <c r="I786" s="23">
        <f>IFERROR(VLOOKUP(B786,PlayingTime!$B$1:$T$1001,MATCH("Min",PlayingTime!$B$2:$T$2,0),0),0)</f>
        <v>0</v>
      </c>
      <c r="J786" s="23">
        <f>IFERROR(VLOOKUP(C786,PlayingTime!$B$1:$T$1001,MATCH("Min",PlayingTime!$B$2:$T$2,0),0),0)</f>
        <v>0</v>
      </c>
      <c r="K786" s="23">
        <f>IFERROR(VLOOKUP(D786,PlayingTime!$B$1:$T$1001,MATCH("Min",PlayingTime!$B$2:$T$2,0),0),0)</f>
        <v>0</v>
      </c>
      <c r="L786" s="93">
        <f>IFERROR(VLOOKUP($E786,OLD!$Q$1:$DZ$1000,MATCH("minutes",OLD!$Q$1:$DZ$1,0),0),0)</f>
        <v>8</v>
      </c>
      <c r="M786" s="22">
        <f>IFERROR(VLOOKUP(A786,#REF!,MATCH("xG",#REF!,0),0),0)</f>
        <v>0</v>
      </c>
      <c r="N786" s="22">
        <f>IFERROR(VLOOKUP(B786,#REF!,MATCH("xG",#REF!,0),0),0)</f>
        <v>0</v>
      </c>
      <c r="O786" s="22">
        <f>IFERROR(VLOOKUP(C786,#REF!,MATCH("xG",#REF!,0),0),0)</f>
        <v>0</v>
      </c>
      <c r="P786" s="22">
        <f>IFERROR(VLOOKUP(D786,#REF!,MATCH("xG",#REF!,0),0),0)</f>
        <v>0</v>
      </c>
      <c r="Q786" s="92">
        <f>IFERROR(VLOOKUP($E786,OLD!$Q$1:$DZ$1000,MATCH("expected_goals",OLD!$Q$1:$DZ$1,0),0),0)</f>
        <v>0</v>
      </c>
      <c r="R786" s="22">
        <f>IFERROR(VLOOKUP(A786,#REF!,MATCH("xAG",#REF!,0),0),0)</f>
        <v>0</v>
      </c>
      <c r="S786" s="22">
        <f>IFERROR(VLOOKUP(B786,#REF!,MATCH("xAG",#REF!,0),0),0)</f>
        <v>0</v>
      </c>
      <c r="T786" s="22">
        <f>IFERROR(VLOOKUP(C786,#REF!,MATCH("xAG",#REF!,0),0),0)</f>
        <v>0</v>
      </c>
      <c r="U786" s="22">
        <f>IFERROR(VLOOKUP(D786,#REF!,MATCH("xAG",#REF!,0),0),0)</f>
        <v>0</v>
      </c>
      <c r="V786" s="92">
        <f>IFERROR(VLOOKUP($E786,OLD!$Q$1:$DZ$1000,MATCH("expected_assists",OLD!$Q$1:$DZ$1,0),0),0)</f>
        <v>0</v>
      </c>
      <c r="W786" s="93">
        <f>IFERROR(VLOOKUP($E786,OLD!$Q$1:$DZ$1000,MATCH("total_points",OLD!$Q$1:$DZ$1,0),0),0)</f>
        <v>2</v>
      </c>
      <c r="X786" s="27">
        <f>IFERROR(VLOOKUP(E786,OLD!$Q$1:$BZ$1000,MATCH("defensive_contribution",OLD!$Q$1:$BZ$1,0),0),"")</f>
        <v>3</v>
      </c>
      <c r="Z786" s="26" t="str">
        <f>API!O786&amp;" "&amp;API!Y786</f>
        <v xml:space="preserve"> </v>
      </c>
      <c r="AA786" s="26">
        <f>API!AF786</f>
        <v>0</v>
      </c>
    </row>
    <row r="787" spans="1:27">
      <c r="A787" s="22" t="str">
        <f>IF([1]FINAL!A787=0,"",[1]FINAL!A787)</f>
        <v/>
      </c>
      <c r="B787" s="22" t="str">
        <f>IF([1]FINAL!C787=0,"",[1]FINAL!C787)</f>
        <v/>
      </c>
      <c r="C787" s="22" t="str">
        <f>IF([1]FINAL!E787=0,"",[1]FINAL!E787)</f>
        <v/>
      </c>
      <c r="D787" s="22" t="str">
        <f>IF([1]FINAL!G787=0,"",[1]FINAL!G787)</f>
        <v/>
      </c>
      <c r="E787" s="85">
        <f>[1]FINAL!$AO787</f>
        <v>0</v>
      </c>
      <c r="F787" s="26" t="str">
        <f>[1]FINAL!$V787</f>
        <v>A</v>
      </c>
      <c r="G787" s="27" t="str">
        <f>IFERROR(VLOOKUP($F787,Table2!$B$1:$C$21,MATCH("MP",Table2!$B$1:$C$1,0),0),"")</f>
        <v/>
      </c>
      <c r="H787" s="23">
        <f>IFERROR(VLOOKUP(A787,PlayingTime!$B$1:$T$1001,MATCH("Min",PlayingTime!$B$2:$T$2,0),0),0)</f>
        <v>0</v>
      </c>
      <c r="I787" s="23">
        <f>IFERROR(VLOOKUP(B787,PlayingTime!$B$1:$T$1001,MATCH("Min",PlayingTime!$B$2:$T$2,0),0),0)</f>
        <v>0</v>
      </c>
      <c r="J787" s="23">
        <f>IFERROR(VLOOKUP(C787,PlayingTime!$B$1:$T$1001,MATCH("Min",PlayingTime!$B$2:$T$2,0),0),0)</f>
        <v>0</v>
      </c>
      <c r="K787" s="23">
        <f>IFERROR(VLOOKUP(D787,PlayingTime!$B$1:$T$1001,MATCH("Min",PlayingTime!$B$2:$T$2,0),0),0)</f>
        <v>0</v>
      </c>
      <c r="L787" s="93">
        <f>IFERROR(VLOOKUP($E787,OLD!$Q$1:$DZ$1000,MATCH("minutes",OLD!$Q$1:$DZ$1,0),0),0)</f>
        <v>8</v>
      </c>
      <c r="M787" s="22">
        <f>IFERROR(VLOOKUP(A787,#REF!,MATCH("xG",#REF!,0),0),0)</f>
        <v>0</v>
      </c>
      <c r="N787" s="22">
        <f>IFERROR(VLOOKUP(B787,#REF!,MATCH("xG",#REF!,0),0),0)</f>
        <v>0</v>
      </c>
      <c r="O787" s="22">
        <f>IFERROR(VLOOKUP(C787,#REF!,MATCH("xG",#REF!,0),0),0)</f>
        <v>0</v>
      </c>
      <c r="P787" s="22">
        <f>IFERROR(VLOOKUP(D787,#REF!,MATCH("xG",#REF!,0),0),0)</f>
        <v>0</v>
      </c>
      <c r="Q787" s="92">
        <f>IFERROR(VLOOKUP($E787,OLD!$Q$1:$DZ$1000,MATCH("expected_goals",OLD!$Q$1:$DZ$1,0),0),0)</f>
        <v>0</v>
      </c>
      <c r="R787" s="22">
        <f>IFERROR(VLOOKUP(A787,#REF!,MATCH("xAG",#REF!,0),0),0)</f>
        <v>0</v>
      </c>
      <c r="S787" s="22">
        <f>IFERROR(VLOOKUP(B787,#REF!,MATCH("xAG",#REF!,0),0),0)</f>
        <v>0</v>
      </c>
      <c r="T787" s="22">
        <f>IFERROR(VLOOKUP(C787,#REF!,MATCH("xAG",#REF!,0),0),0)</f>
        <v>0</v>
      </c>
      <c r="U787" s="22">
        <f>IFERROR(VLOOKUP(D787,#REF!,MATCH("xAG",#REF!,0),0),0)</f>
        <v>0</v>
      </c>
      <c r="V787" s="92">
        <f>IFERROR(VLOOKUP($E787,OLD!$Q$1:$DZ$1000,MATCH("expected_assists",OLD!$Q$1:$DZ$1,0),0),0)</f>
        <v>0</v>
      </c>
      <c r="W787" s="93">
        <f>IFERROR(VLOOKUP($E787,OLD!$Q$1:$DZ$1000,MATCH("total_points",OLD!$Q$1:$DZ$1,0),0),0)</f>
        <v>2</v>
      </c>
      <c r="X787" s="27">
        <f>IFERROR(VLOOKUP(E787,OLD!$Q$1:$BZ$1000,MATCH("defensive_contribution",OLD!$Q$1:$BZ$1,0),0),"")</f>
        <v>3</v>
      </c>
      <c r="Z787" s="26" t="str">
        <f>API!O787&amp;" "&amp;API!Y787</f>
        <v xml:space="preserve"> </v>
      </c>
      <c r="AA787" s="26">
        <f>API!AF787</f>
        <v>0</v>
      </c>
    </row>
    <row r="788" spans="1:27">
      <c r="A788" s="22" t="str">
        <f>IF([1]FINAL!A788=0,"",[1]FINAL!A788)</f>
        <v/>
      </c>
      <c r="B788" s="22" t="str">
        <f>IF([1]FINAL!C788=0,"",[1]FINAL!C788)</f>
        <v/>
      </c>
      <c r="C788" s="22" t="str">
        <f>IF([1]FINAL!E788=0,"",[1]FINAL!E788)</f>
        <v/>
      </c>
      <c r="D788" s="22" t="str">
        <f>IF([1]FINAL!G788=0,"",[1]FINAL!G788)</f>
        <v/>
      </c>
      <c r="E788" s="85">
        <f>[1]FINAL!$AO788</f>
        <v>0</v>
      </c>
      <c r="F788" s="26" t="str">
        <f>[1]FINAL!$V788</f>
        <v>A</v>
      </c>
      <c r="G788" s="27" t="str">
        <f>IFERROR(VLOOKUP($F788,Table2!$B$1:$C$21,MATCH("MP",Table2!$B$1:$C$1,0),0),"")</f>
        <v/>
      </c>
      <c r="H788" s="23">
        <f>IFERROR(VLOOKUP(A788,PlayingTime!$B$1:$T$1001,MATCH("Min",PlayingTime!$B$2:$T$2,0),0),0)</f>
        <v>0</v>
      </c>
      <c r="I788" s="23">
        <f>IFERROR(VLOOKUP(B788,PlayingTime!$B$1:$T$1001,MATCH("Min",PlayingTime!$B$2:$T$2,0),0),0)</f>
        <v>0</v>
      </c>
      <c r="J788" s="23">
        <f>IFERROR(VLOOKUP(C788,PlayingTime!$B$1:$T$1001,MATCH("Min",PlayingTime!$B$2:$T$2,0),0),0)</f>
        <v>0</v>
      </c>
      <c r="K788" s="23">
        <f>IFERROR(VLOOKUP(D788,PlayingTime!$B$1:$T$1001,MATCH("Min",PlayingTime!$B$2:$T$2,0),0),0)</f>
        <v>0</v>
      </c>
      <c r="L788" s="93">
        <f>IFERROR(VLOOKUP($E788,OLD!$Q$1:$DZ$1000,MATCH("minutes",OLD!$Q$1:$DZ$1,0),0),0)</f>
        <v>8</v>
      </c>
      <c r="M788" s="22">
        <f>IFERROR(VLOOKUP(A788,#REF!,MATCH("xG",#REF!,0),0),0)</f>
        <v>0</v>
      </c>
      <c r="N788" s="22">
        <f>IFERROR(VLOOKUP(B788,#REF!,MATCH("xG",#REF!,0),0),0)</f>
        <v>0</v>
      </c>
      <c r="O788" s="22">
        <f>IFERROR(VLOOKUP(C788,#REF!,MATCH("xG",#REF!,0),0),0)</f>
        <v>0</v>
      </c>
      <c r="P788" s="22">
        <f>IFERROR(VLOOKUP(D788,#REF!,MATCH("xG",#REF!,0),0),0)</f>
        <v>0</v>
      </c>
      <c r="Q788" s="92">
        <f>IFERROR(VLOOKUP($E788,OLD!$Q$1:$DZ$1000,MATCH("expected_goals",OLD!$Q$1:$DZ$1,0),0),0)</f>
        <v>0</v>
      </c>
      <c r="R788" s="22">
        <f>IFERROR(VLOOKUP(A788,#REF!,MATCH("xAG",#REF!,0),0),0)</f>
        <v>0</v>
      </c>
      <c r="S788" s="22">
        <f>IFERROR(VLOOKUP(B788,#REF!,MATCH("xAG",#REF!,0),0),0)</f>
        <v>0</v>
      </c>
      <c r="T788" s="22">
        <f>IFERROR(VLOOKUP(C788,#REF!,MATCH("xAG",#REF!,0),0),0)</f>
        <v>0</v>
      </c>
      <c r="U788" s="22">
        <f>IFERROR(VLOOKUP(D788,#REF!,MATCH("xAG",#REF!,0),0),0)</f>
        <v>0</v>
      </c>
      <c r="V788" s="92">
        <f>IFERROR(VLOOKUP($E788,OLD!$Q$1:$DZ$1000,MATCH("expected_assists",OLD!$Q$1:$DZ$1,0),0),0)</f>
        <v>0</v>
      </c>
      <c r="W788" s="93">
        <f>IFERROR(VLOOKUP($E788,OLD!$Q$1:$DZ$1000,MATCH("total_points",OLD!$Q$1:$DZ$1,0),0),0)</f>
        <v>2</v>
      </c>
      <c r="X788" s="27">
        <f>IFERROR(VLOOKUP(E788,OLD!$Q$1:$BZ$1000,MATCH("defensive_contribution",OLD!$Q$1:$BZ$1,0),0),"")</f>
        <v>3</v>
      </c>
      <c r="Z788" s="26" t="str">
        <f>API!O788&amp;" "&amp;API!Y788</f>
        <v xml:space="preserve"> </v>
      </c>
      <c r="AA788" s="26">
        <f>API!AF788</f>
        <v>0</v>
      </c>
    </row>
    <row r="789" spans="1:27">
      <c r="A789" s="22" t="str">
        <f>IF([1]FINAL!A789=0,"",[1]FINAL!A789)</f>
        <v/>
      </c>
      <c r="B789" s="22" t="str">
        <f>IF([1]FINAL!C789=0,"",[1]FINAL!C789)</f>
        <v/>
      </c>
      <c r="C789" s="22" t="str">
        <f>IF([1]FINAL!E789=0,"",[1]FINAL!E789)</f>
        <v/>
      </c>
      <c r="D789" s="22" t="str">
        <f>IF([1]FINAL!G789=0,"",[1]FINAL!G789)</f>
        <v/>
      </c>
      <c r="E789" s="85">
        <f>[1]FINAL!$AO789</f>
        <v>0</v>
      </c>
      <c r="F789" s="26" t="str">
        <f>[1]FINAL!$V789</f>
        <v>A</v>
      </c>
      <c r="G789" s="27" t="str">
        <f>IFERROR(VLOOKUP($F789,Table2!$B$1:$C$21,MATCH("MP",Table2!$B$1:$C$1,0),0),"")</f>
        <v/>
      </c>
      <c r="H789" s="23">
        <f>IFERROR(VLOOKUP(A789,PlayingTime!$B$1:$T$1001,MATCH("Min",PlayingTime!$B$2:$T$2,0),0),0)</f>
        <v>0</v>
      </c>
      <c r="I789" s="23">
        <f>IFERROR(VLOOKUP(B789,PlayingTime!$B$1:$T$1001,MATCH("Min",PlayingTime!$B$2:$T$2,0),0),0)</f>
        <v>0</v>
      </c>
      <c r="J789" s="23">
        <f>IFERROR(VLOOKUP(C789,PlayingTime!$B$1:$T$1001,MATCH("Min",PlayingTime!$B$2:$T$2,0),0),0)</f>
        <v>0</v>
      </c>
      <c r="K789" s="23">
        <f>IFERROR(VLOOKUP(D789,PlayingTime!$B$1:$T$1001,MATCH("Min",PlayingTime!$B$2:$T$2,0),0),0)</f>
        <v>0</v>
      </c>
      <c r="L789" s="93">
        <f>IFERROR(VLOOKUP($E789,OLD!$Q$1:$DZ$1000,MATCH("minutes",OLD!$Q$1:$DZ$1,0),0),0)</f>
        <v>8</v>
      </c>
      <c r="M789" s="22">
        <f>IFERROR(VLOOKUP(A789,#REF!,MATCH("xG",#REF!,0),0),0)</f>
        <v>0</v>
      </c>
      <c r="N789" s="22">
        <f>IFERROR(VLOOKUP(B789,#REF!,MATCH("xG",#REF!,0),0),0)</f>
        <v>0</v>
      </c>
      <c r="O789" s="22">
        <f>IFERROR(VLOOKUP(C789,#REF!,MATCH("xG",#REF!,0),0),0)</f>
        <v>0</v>
      </c>
      <c r="P789" s="22">
        <f>IFERROR(VLOOKUP(D789,#REF!,MATCH("xG",#REF!,0),0),0)</f>
        <v>0</v>
      </c>
      <c r="Q789" s="92">
        <f>IFERROR(VLOOKUP($E789,OLD!$Q$1:$DZ$1000,MATCH("expected_goals",OLD!$Q$1:$DZ$1,0),0),0)</f>
        <v>0</v>
      </c>
      <c r="R789" s="22">
        <f>IFERROR(VLOOKUP(A789,#REF!,MATCH("xAG",#REF!,0),0),0)</f>
        <v>0</v>
      </c>
      <c r="S789" s="22">
        <f>IFERROR(VLOOKUP(B789,#REF!,MATCH("xAG",#REF!,0),0),0)</f>
        <v>0</v>
      </c>
      <c r="T789" s="22">
        <f>IFERROR(VLOOKUP(C789,#REF!,MATCH("xAG",#REF!,0),0),0)</f>
        <v>0</v>
      </c>
      <c r="U789" s="22">
        <f>IFERROR(VLOOKUP(D789,#REF!,MATCH("xAG",#REF!,0),0),0)</f>
        <v>0</v>
      </c>
      <c r="V789" s="92">
        <f>IFERROR(VLOOKUP($E789,OLD!$Q$1:$DZ$1000,MATCH("expected_assists",OLD!$Q$1:$DZ$1,0),0),0)</f>
        <v>0</v>
      </c>
      <c r="W789" s="93">
        <f>IFERROR(VLOOKUP($E789,OLD!$Q$1:$DZ$1000,MATCH("total_points",OLD!$Q$1:$DZ$1,0),0),0)</f>
        <v>2</v>
      </c>
      <c r="X789" s="27">
        <f>IFERROR(VLOOKUP(E789,OLD!$Q$1:$BZ$1000,MATCH("defensive_contribution",OLD!$Q$1:$BZ$1,0),0),"")</f>
        <v>3</v>
      </c>
      <c r="Z789" s="26" t="str">
        <f>API!O789&amp;" "&amp;API!Y789</f>
        <v xml:space="preserve"> </v>
      </c>
      <c r="AA789" s="26">
        <f>API!AF789</f>
        <v>0</v>
      </c>
    </row>
    <row r="790" spans="1:27">
      <c r="A790" s="22" t="str">
        <f>IF([1]FINAL!A790=0,"",[1]FINAL!A790)</f>
        <v/>
      </c>
      <c r="B790" s="22" t="str">
        <f>IF([1]FINAL!C790=0,"",[1]FINAL!C790)</f>
        <v/>
      </c>
      <c r="C790" s="22" t="str">
        <f>IF([1]FINAL!E790=0,"",[1]FINAL!E790)</f>
        <v/>
      </c>
      <c r="D790" s="22" t="str">
        <f>IF([1]FINAL!G790=0,"",[1]FINAL!G790)</f>
        <v/>
      </c>
      <c r="E790" s="85">
        <f>[1]FINAL!$AO790</f>
        <v>0</v>
      </c>
      <c r="F790" s="26" t="str">
        <f>[1]FINAL!$V790</f>
        <v>A</v>
      </c>
      <c r="G790" s="27" t="str">
        <f>IFERROR(VLOOKUP($F790,Table2!$B$1:$C$21,MATCH("MP",Table2!$B$1:$C$1,0),0),"")</f>
        <v/>
      </c>
      <c r="H790" s="23">
        <f>IFERROR(VLOOKUP(A790,PlayingTime!$B$1:$T$1001,MATCH("Min",PlayingTime!$B$2:$T$2,0),0),0)</f>
        <v>0</v>
      </c>
      <c r="I790" s="23">
        <f>IFERROR(VLOOKUP(B790,PlayingTime!$B$1:$T$1001,MATCH("Min",PlayingTime!$B$2:$T$2,0),0),0)</f>
        <v>0</v>
      </c>
      <c r="J790" s="23">
        <f>IFERROR(VLOOKUP(C790,PlayingTime!$B$1:$T$1001,MATCH("Min",PlayingTime!$B$2:$T$2,0),0),0)</f>
        <v>0</v>
      </c>
      <c r="K790" s="23">
        <f>IFERROR(VLOOKUP(D790,PlayingTime!$B$1:$T$1001,MATCH("Min",PlayingTime!$B$2:$T$2,0),0),0)</f>
        <v>0</v>
      </c>
      <c r="L790" s="93">
        <f>IFERROR(VLOOKUP($E790,OLD!$Q$1:$DZ$1000,MATCH("minutes",OLD!$Q$1:$DZ$1,0),0),0)</f>
        <v>8</v>
      </c>
      <c r="M790" s="22">
        <f>IFERROR(VLOOKUP(A790,#REF!,MATCH("xG",#REF!,0),0),0)</f>
        <v>0</v>
      </c>
      <c r="N790" s="22">
        <f>IFERROR(VLOOKUP(B790,#REF!,MATCH("xG",#REF!,0),0),0)</f>
        <v>0</v>
      </c>
      <c r="O790" s="22">
        <f>IFERROR(VLOOKUP(C790,#REF!,MATCH("xG",#REF!,0),0),0)</f>
        <v>0</v>
      </c>
      <c r="P790" s="22">
        <f>IFERROR(VLOOKUP(D790,#REF!,MATCH("xG",#REF!,0),0),0)</f>
        <v>0</v>
      </c>
      <c r="Q790" s="92">
        <f>IFERROR(VLOOKUP($E790,OLD!$Q$1:$DZ$1000,MATCH("expected_goals",OLD!$Q$1:$DZ$1,0),0),0)</f>
        <v>0</v>
      </c>
      <c r="R790" s="22">
        <f>IFERROR(VLOOKUP(A790,#REF!,MATCH("xAG",#REF!,0),0),0)</f>
        <v>0</v>
      </c>
      <c r="S790" s="22">
        <f>IFERROR(VLOOKUP(B790,#REF!,MATCH("xAG",#REF!,0),0),0)</f>
        <v>0</v>
      </c>
      <c r="T790" s="22">
        <f>IFERROR(VLOOKUP(C790,#REF!,MATCH("xAG",#REF!,0),0),0)</f>
        <v>0</v>
      </c>
      <c r="U790" s="22">
        <f>IFERROR(VLOOKUP(D790,#REF!,MATCH("xAG",#REF!,0),0),0)</f>
        <v>0</v>
      </c>
      <c r="V790" s="92">
        <f>IFERROR(VLOOKUP($E790,OLD!$Q$1:$DZ$1000,MATCH("expected_assists",OLD!$Q$1:$DZ$1,0),0),0)</f>
        <v>0</v>
      </c>
      <c r="W790" s="93">
        <f>IFERROR(VLOOKUP($E790,OLD!$Q$1:$DZ$1000,MATCH("total_points",OLD!$Q$1:$DZ$1,0),0),0)</f>
        <v>2</v>
      </c>
      <c r="X790" s="27">
        <f>IFERROR(VLOOKUP(E790,OLD!$Q$1:$BZ$1000,MATCH("defensive_contribution",OLD!$Q$1:$BZ$1,0),0),"")</f>
        <v>3</v>
      </c>
      <c r="Z790" s="26" t="str">
        <f>API!O790&amp;" "&amp;API!Y790</f>
        <v xml:space="preserve"> </v>
      </c>
      <c r="AA790" s="26">
        <f>API!AF790</f>
        <v>0</v>
      </c>
    </row>
    <row r="791" spans="1:27">
      <c r="A791" s="22" t="str">
        <f>IF([1]FINAL!A791=0,"",[1]FINAL!A791)</f>
        <v/>
      </c>
      <c r="B791" s="22" t="str">
        <f>IF([1]FINAL!C791=0,"",[1]FINAL!C791)</f>
        <v/>
      </c>
      <c r="C791" s="22" t="str">
        <f>IF([1]FINAL!E791=0,"",[1]FINAL!E791)</f>
        <v/>
      </c>
      <c r="D791" s="22" t="str">
        <f>IF([1]FINAL!G791=0,"",[1]FINAL!G791)</f>
        <v/>
      </c>
      <c r="E791" s="85">
        <f>[1]FINAL!$AO791</f>
        <v>0</v>
      </c>
      <c r="F791" s="26" t="str">
        <f>[1]FINAL!$V791</f>
        <v>A</v>
      </c>
      <c r="G791" s="27" t="str">
        <f>IFERROR(VLOOKUP($F791,Table2!$B$1:$C$21,MATCH("MP",Table2!$B$1:$C$1,0),0),"")</f>
        <v/>
      </c>
      <c r="H791" s="23">
        <f>IFERROR(VLOOKUP(A791,PlayingTime!$B$1:$T$1001,MATCH("Min",PlayingTime!$B$2:$T$2,0),0),0)</f>
        <v>0</v>
      </c>
      <c r="I791" s="23">
        <f>IFERROR(VLOOKUP(B791,PlayingTime!$B$1:$T$1001,MATCH("Min",PlayingTime!$B$2:$T$2,0),0),0)</f>
        <v>0</v>
      </c>
      <c r="J791" s="23">
        <f>IFERROR(VLOOKUP(C791,PlayingTime!$B$1:$T$1001,MATCH("Min",PlayingTime!$B$2:$T$2,0),0),0)</f>
        <v>0</v>
      </c>
      <c r="K791" s="23">
        <f>IFERROR(VLOOKUP(D791,PlayingTime!$B$1:$T$1001,MATCH("Min",PlayingTime!$B$2:$T$2,0),0),0)</f>
        <v>0</v>
      </c>
      <c r="L791" s="93">
        <f>IFERROR(VLOOKUP($E791,OLD!$Q$1:$DZ$1000,MATCH("minutes",OLD!$Q$1:$DZ$1,0),0),0)</f>
        <v>8</v>
      </c>
      <c r="M791" s="22">
        <f>IFERROR(VLOOKUP(A791,#REF!,MATCH("xG",#REF!,0),0),0)</f>
        <v>0</v>
      </c>
      <c r="N791" s="22">
        <f>IFERROR(VLOOKUP(B791,#REF!,MATCH("xG",#REF!,0),0),0)</f>
        <v>0</v>
      </c>
      <c r="O791" s="22">
        <f>IFERROR(VLOOKUP(C791,#REF!,MATCH("xG",#REF!,0),0),0)</f>
        <v>0</v>
      </c>
      <c r="P791" s="22">
        <f>IFERROR(VLOOKUP(D791,#REF!,MATCH("xG",#REF!,0),0),0)</f>
        <v>0</v>
      </c>
      <c r="Q791" s="92">
        <f>IFERROR(VLOOKUP($E791,OLD!$Q$1:$DZ$1000,MATCH("expected_goals",OLD!$Q$1:$DZ$1,0),0),0)</f>
        <v>0</v>
      </c>
      <c r="R791" s="22">
        <f>IFERROR(VLOOKUP(A791,#REF!,MATCH("xAG",#REF!,0),0),0)</f>
        <v>0</v>
      </c>
      <c r="S791" s="22">
        <f>IFERROR(VLOOKUP(B791,#REF!,MATCH("xAG",#REF!,0),0),0)</f>
        <v>0</v>
      </c>
      <c r="T791" s="22">
        <f>IFERROR(VLOOKUP(C791,#REF!,MATCH("xAG",#REF!,0),0),0)</f>
        <v>0</v>
      </c>
      <c r="U791" s="22">
        <f>IFERROR(VLOOKUP(D791,#REF!,MATCH("xAG",#REF!,0),0),0)</f>
        <v>0</v>
      </c>
      <c r="V791" s="92">
        <f>IFERROR(VLOOKUP($E791,OLD!$Q$1:$DZ$1000,MATCH("expected_assists",OLD!$Q$1:$DZ$1,0),0),0)</f>
        <v>0</v>
      </c>
      <c r="W791" s="93">
        <f>IFERROR(VLOOKUP($E791,OLD!$Q$1:$DZ$1000,MATCH("total_points",OLD!$Q$1:$DZ$1,0),0),0)</f>
        <v>2</v>
      </c>
      <c r="X791" s="27">
        <f>IFERROR(VLOOKUP(E791,OLD!$Q$1:$BZ$1000,MATCH("defensive_contribution",OLD!$Q$1:$BZ$1,0),0),"")</f>
        <v>3</v>
      </c>
      <c r="Z791" s="26" t="str">
        <f>API!O791&amp;" "&amp;API!Y791</f>
        <v xml:space="preserve"> </v>
      </c>
      <c r="AA791" s="26">
        <f>API!AF791</f>
        <v>0</v>
      </c>
    </row>
    <row r="792" spans="1:27">
      <c r="A792" s="22" t="str">
        <f>IF([1]FINAL!A792=0,"",[1]FINAL!A792)</f>
        <v/>
      </c>
      <c r="B792" s="22" t="str">
        <f>IF([1]FINAL!C792=0,"",[1]FINAL!C792)</f>
        <v/>
      </c>
      <c r="C792" s="22" t="str">
        <f>IF([1]FINAL!E792=0,"",[1]FINAL!E792)</f>
        <v/>
      </c>
      <c r="D792" s="22" t="str">
        <f>IF([1]FINAL!G792=0,"",[1]FINAL!G792)</f>
        <v/>
      </c>
      <c r="E792" s="85">
        <f>[1]FINAL!$AO792</f>
        <v>0</v>
      </c>
      <c r="F792" s="26" t="str">
        <f>[1]FINAL!$V792</f>
        <v>A</v>
      </c>
      <c r="G792" s="27" t="str">
        <f>IFERROR(VLOOKUP($F792,Table2!$B$1:$C$21,MATCH("MP",Table2!$B$1:$C$1,0),0),"")</f>
        <v/>
      </c>
      <c r="H792" s="23">
        <f>IFERROR(VLOOKUP(A792,PlayingTime!$B$1:$T$1001,MATCH("Min",PlayingTime!$B$2:$T$2,0),0),0)</f>
        <v>0</v>
      </c>
      <c r="I792" s="23">
        <f>IFERROR(VLOOKUP(B792,PlayingTime!$B$1:$T$1001,MATCH("Min",PlayingTime!$B$2:$T$2,0),0),0)</f>
        <v>0</v>
      </c>
      <c r="J792" s="23">
        <f>IFERROR(VLOOKUP(C792,PlayingTime!$B$1:$T$1001,MATCH("Min",PlayingTime!$B$2:$T$2,0),0),0)</f>
        <v>0</v>
      </c>
      <c r="K792" s="23">
        <f>IFERROR(VLOOKUP(D792,PlayingTime!$B$1:$T$1001,MATCH("Min",PlayingTime!$B$2:$T$2,0),0),0)</f>
        <v>0</v>
      </c>
      <c r="L792" s="93">
        <f>IFERROR(VLOOKUP($E792,OLD!$Q$1:$DZ$1000,MATCH("minutes",OLD!$Q$1:$DZ$1,0),0),0)</f>
        <v>8</v>
      </c>
      <c r="M792" s="22">
        <f>IFERROR(VLOOKUP(A792,#REF!,MATCH("xG",#REF!,0),0),0)</f>
        <v>0</v>
      </c>
      <c r="N792" s="22">
        <f>IFERROR(VLOOKUP(B792,#REF!,MATCH("xG",#REF!,0),0),0)</f>
        <v>0</v>
      </c>
      <c r="O792" s="22">
        <f>IFERROR(VLOOKUP(C792,#REF!,MATCH("xG",#REF!,0),0),0)</f>
        <v>0</v>
      </c>
      <c r="P792" s="22">
        <f>IFERROR(VLOOKUP(D792,#REF!,MATCH("xG",#REF!,0),0),0)</f>
        <v>0</v>
      </c>
      <c r="Q792" s="92">
        <f>IFERROR(VLOOKUP($E792,OLD!$Q$1:$DZ$1000,MATCH("expected_goals",OLD!$Q$1:$DZ$1,0),0),0)</f>
        <v>0</v>
      </c>
      <c r="R792" s="22">
        <f>IFERROR(VLOOKUP(A792,#REF!,MATCH("xAG",#REF!,0),0),0)</f>
        <v>0</v>
      </c>
      <c r="S792" s="22">
        <f>IFERROR(VLOOKUP(B792,#REF!,MATCH("xAG",#REF!,0),0),0)</f>
        <v>0</v>
      </c>
      <c r="T792" s="22">
        <f>IFERROR(VLOOKUP(C792,#REF!,MATCH("xAG",#REF!,0),0),0)</f>
        <v>0</v>
      </c>
      <c r="U792" s="22">
        <f>IFERROR(VLOOKUP(D792,#REF!,MATCH("xAG",#REF!,0),0),0)</f>
        <v>0</v>
      </c>
      <c r="V792" s="92">
        <f>IFERROR(VLOOKUP($E792,OLD!$Q$1:$DZ$1000,MATCH("expected_assists",OLD!$Q$1:$DZ$1,0),0),0)</f>
        <v>0</v>
      </c>
      <c r="W792" s="93">
        <f>IFERROR(VLOOKUP($E792,OLD!$Q$1:$DZ$1000,MATCH("total_points",OLD!$Q$1:$DZ$1,0),0),0)</f>
        <v>2</v>
      </c>
      <c r="X792" s="27">
        <f>IFERROR(VLOOKUP(E792,OLD!$Q$1:$BZ$1000,MATCH("defensive_contribution",OLD!$Q$1:$BZ$1,0),0),"")</f>
        <v>3</v>
      </c>
      <c r="Z792" s="26" t="str">
        <f>API!O792&amp;" "&amp;API!Y792</f>
        <v xml:space="preserve"> </v>
      </c>
      <c r="AA792" s="26">
        <f>API!AF792</f>
        <v>0</v>
      </c>
    </row>
    <row r="793" spans="1:27">
      <c r="A793" s="22" t="str">
        <f>IF([1]FINAL!A793=0,"",[1]FINAL!A793)</f>
        <v/>
      </c>
      <c r="B793" s="22" t="str">
        <f>IF([1]FINAL!C793=0,"",[1]FINAL!C793)</f>
        <v/>
      </c>
      <c r="C793" s="22" t="str">
        <f>IF([1]FINAL!E793=0,"",[1]FINAL!E793)</f>
        <v/>
      </c>
      <c r="D793" s="22" t="str">
        <f>IF([1]FINAL!G793=0,"",[1]FINAL!G793)</f>
        <v/>
      </c>
      <c r="E793" s="85">
        <f>[1]FINAL!$AO793</f>
        <v>0</v>
      </c>
      <c r="F793" s="26" t="str">
        <f>[1]FINAL!$V793</f>
        <v>A</v>
      </c>
      <c r="G793" s="27" t="str">
        <f>IFERROR(VLOOKUP($F793,Table2!$B$1:$C$21,MATCH("MP",Table2!$B$1:$C$1,0),0),"")</f>
        <v/>
      </c>
      <c r="H793" s="23">
        <f>IFERROR(VLOOKUP(A793,PlayingTime!$B$1:$T$1001,MATCH("Min",PlayingTime!$B$2:$T$2,0),0),0)</f>
        <v>0</v>
      </c>
      <c r="I793" s="23">
        <f>IFERROR(VLOOKUP(B793,PlayingTime!$B$1:$T$1001,MATCH("Min",PlayingTime!$B$2:$T$2,0),0),0)</f>
        <v>0</v>
      </c>
      <c r="J793" s="23">
        <f>IFERROR(VLOOKUP(C793,PlayingTime!$B$1:$T$1001,MATCH("Min",PlayingTime!$B$2:$T$2,0),0),0)</f>
        <v>0</v>
      </c>
      <c r="K793" s="23">
        <f>IFERROR(VLOOKUP(D793,PlayingTime!$B$1:$T$1001,MATCH("Min",PlayingTime!$B$2:$T$2,0),0),0)</f>
        <v>0</v>
      </c>
      <c r="L793" s="93">
        <f>IFERROR(VLOOKUP($E793,OLD!$Q$1:$DZ$1000,MATCH("minutes",OLD!$Q$1:$DZ$1,0),0),0)</f>
        <v>8</v>
      </c>
      <c r="M793" s="22">
        <f>IFERROR(VLOOKUP(A793,#REF!,MATCH("xG",#REF!,0),0),0)</f>
        <v>0</v>
      </c>
      <c r="N793" s="22">
        <f>IFERROR(VLOOKUP(B793,#REF!,MATCH("xG",#REF!,0),0),0)</f>
        <v>0</v>
      </c>
      <c r="O793" s="22">
        <f>IFERROR(VLOOKUP(C793,#REF!,MATCH("xG",#REF!,0),0),0)</f>
        <v>0</v>
      </c>
      <c r="P793" s="22">
        <f>IFERROR(VLOOKUP(D793,#REF!,MATCH("xG",#REF!,0),0),0)</f>
        <v>0</v>
      </c>
      <c r="Q793" s="92">
        <f>IFERROR(VLOOKUP($E793,OLD!$Q$1:$DZ$1000,MATCH("expected_goals",OLD!$Q$1:$DZ$1,0),0),0)</f>
        <v>0</v>
      </c>
      <c r="R793" s="22">
        <f>IFERROR(VLOOKUP(A793,#REF!,MATCH("xAG",#REF!,0),0),0)</f>
        <v>0</v>
      </c>
      <c r="S793" s="22">
        <f>IFERROR(VLOOKUP(B793,#REF!,MATCH("xAG",#REF!,0),0),0)</f>
        <v>0</v>
      </c>
      <c r="T793" s="22">
        <f>IFERROR(VLOOKUP(C793,#REF!,MATCH("xAG",#REF!,0),0),0)</f>
        <v>0</v>
      </c>
      <c r="U793" s="22">
        <f>IFERROR(VLOOKUP(D793,#REF!,MATCH("xAG",#REF!,0),0),0)</f>
        <v>0</v>
      </c>
      <c r="V793" s="92">
        <f>IFERROR(VLOOKUP($E793,OLD!$Q$1:$DZ$1000,MATCH("expected_assists",OLD!$Q$1:$DZ$1,0),0),0)</f>
        <v>0</v>
      </c>
      <c r="W793" s="93">
        <f>IFERROR(VLOOKUP($E793,OLD!$Q$1:$DZ$1000,MATCH("total_points",OLD!$Q$1:$DZ$1,0),0),0)</f>
        <v>2</v>
      </c>
      <c r="X793" s="27">
        <f>IFERROR(VLOOKUP(E793,OLD!$Q$1:$BZ$1000,MATCH("defensive_contribution",OLD!$Q$1:$BZ$1,0),0),"")</f>
        <v>3</v>
      </c>
      <c r="Z793" s="26" t="str">
        <f>API!O793&amp;" "&amp;API!Y793</f>
        <v xml:space="preserve"> </v>
      </c>
      <c r="AA793" s="26">
        <f>API!AF793</f>
        <v>0</v>
      </c>
    </row>
    <row r="794" spans="1:27">
      <c r="A794" s="22" t="str">
        <f>IF([1]FINAL!A794=0,"",[1]FINAL!A794)</f>
        <v/>
      </c>
      <c r="B794" s="22" t="str">
        <f>IF([1]FINAL!C794=0,"",[1]FINAL!C794)</f>
        <v/>
      </c>
      <c r="C794" s="22" t="str">
        <f>IF([1]FINAL!E794=0,"",[1]FINAL!E794)</f>
        <v/>
      </c>
      <c r="D794" s="22" t="str">
        <f>IF([1]FINAL!G794=0,"",[1]FINAL!G794)</f>
        <v/>
      </c>
      <c r="E794" s="85">
        <f>[1]FINAL!$AO794</f>
        <v>0</v>
      </c>
      <c r="F794" s="26" t="str">
        <f>[1]FINAL!$V794</f>
        <v>A</v>
      </c>
      <c r="G794" s="27" t="str">
        <f>IFERROR(VLOOKUP($F794,Table2!$B$1:$C$21,MATCH("MP",Table2!$B$1:$C$1,0),0),"")</f>
        <v/>
      </c>
      <c r="H794" s="23">
        <f>IFERROR(VLOOKUP(A794,PlayingTime!$B$1:$T$1001,MATCH("Min",PlayingTime!$B$2:$T$2,0),0),0)</f>
        <v>0</v>
      </c>
      <c r="I794" s="23">
        <f>IFERROR(VLOOKUP(B794,PlayingTime!$B$1:$T$1001,MATCH("Min",PlayingTime!$B$2:$T$2,0),0),0)</f>
        <v>0</v>
      </c>
      <c r="J794" s="23">
        <f>IFERROR(VLOOKUP(C794,PlayingTime!$B$1:$T$1001,MATCH("Min",PlayingTime!$B$2:$T$2,0),0),0)</f>
        <v>0</v>
      </c>
      <c r="K794" s="23">
        <f>IFERROR(VLOOKUP(D794,PlayingTime!$B$1:$T$1001,MATCH("Min",PlayingTime!$B$2:$T$2,0),0),0)</f>
        <v>0</v>
      </c>
      <c r="L794" s="93">
        <f>IFERROR(VLOOKUP($E794,OLD!$Q$1:$DZ$1000,MATCH("minutes",OLD!$Q$1:$DZ$1,0),0),0)</f>
        <v>8</v>
      </c>
      <c r="M794" s="22">
        <f>IFERROR(VLOOKUP(A794,#REF!,MATCH("xG",#REF!,0),0),0)</f>
        <v>0</v>
      </c>
      <c r="N794" s="22">
        <f>IFERROR(VLOOKUP(B794,#REF!,MATCH("xG",#REF!,0),0),0)</f>
        <v>0</v>
      </c>
      <c r="O794" s="22">
        <f>IFERROR(VLOOKUP(C794,#REF!,MATCH("xG",#REF!,0),0),0)</f>
        <v>0</v>
      </c>
      <c r="P794" s="22">
        <f>IFERROR(VLOOKUP(D794,#REF!,MATCH("xG",#REF!,0),0),0)</f>
        <v>0</v>
      </c>
      <c r="Q794" s="92">
        <f>IFERROR(VLOOKUP($E794,OLD!$Q$1:$DZ$1000,MATCH("expected_goals",OLD!$Q$1:$DZ$1,0),0),0)</f>
        <v>0</v>
      </c>
      <c r="R794" s="22">
        <f>IFERROR(VLOOKUP(A794,#REF!,MATCH("xAG",#REF!,0),0),0)</f>
        <v>0</v>
      </c>
      <c r="S794" s="22">
        <f>IFERROR(VLOOKUP(B794,#REF!,MATCH("xAG",#REF!,0),0),0)</f>
        <v>0</v>
      </c>
      <c r="T794" s="22">
        <f>IFERROR(VLOOKUP(C794,#REF!,MATCH("xAG",#REF!,0),0),0)</f>
        <v>0</v>
      </c>
      <c r="U794" s="22">
        <f>IFERROR(VLOOKUP(D794,#REF!,MATCH("xAG",#REF!,0),0),0)</f>
        <v>0</v>
      </c>
      <c r="V794" s="92">
        <f>IFERROR(VLOOKUP($E794,OLD!$Q$1:$DZ$1000,MATCH("expected_assists",OLD!$Q$1:$DZ$1,0),0),0)</f>
        <v>0</v>
      </c>
      <c r="W794" s="93">
        <f>IFERROR(VLOOKUP($E794,OLD!$Q$1:$DZ$1000,MATCH("total_points",OLD!$Q$1:$DZ$1,0),0),0)</f>
        <v>2</v>
      </c>
      <c r="X794" s="27">
        <f>IFERROR(VLOOKUP(E794,OLD!$Q$1:$BZ$1000,MATCH("defensive_contribution",OLD!$Q$1:$BZ$1,0),0),"")</f>
        <v>3</v>
      </c>
      <c r="Z794" s="26" t="str">
        <f>API!O794&amp;" "&amp;API!Y794</f>
        <v xml:space="preserve"> </v>
      </c>
      <c r="AA794" s="26">
        <f>API!AF794</f>
        <v>0</v>
      </c>
    </row>
    <row r="795" spans="1:27">
      <c r="A795" s="22" t="str">
        <f>IF([1]FINAL!A795=0,"",[1]FINAL!A795)</f>
        <v/>
      </c>
      <c r="B795" s="22" t="str">
        <f>IF([1]FINAL!C795=0,"",[1]FINAL!C795)</f>
        <v/>
      </c>
      <c r="C795" s="22" t="str">
        <f>IF([1]FINAL!E795=0,"",[1]FINAL!E795)</f>
        <v/>
      </c>
      <c r="D795" s="22" t="str">
        <f>IF([1]FINAL!G795=0,"",[1]FINAL!G795)</f>
        <v/>
      </c>
      <c r="E795" s="85">
        <f>[1]FINAL!$AO795</f>
        <v>0</v>
      </c>
      <c r="F795" s="26" t="str">
        <f>[1]FINAL!$V795</f>
        <v>A</v>
      </c>
      <c r="G795" s="27" t="str">
        <f>IFERROR(VLOOKUP($F795,Table2!$B$1:$C$21,MATCH("MP",Table2!$B$1:$C$1,0),0),"")</f>
        <v/>
      </c>
      <c r="H795" s="23">
        <f>IFERROR(VLOOKUP(A795,PlayingTime!$B$1:$T$1001,MATCH("Min",PlayingTime!$B$2:$T$2,0),0),0)</f>
        <v>0</v>
      </c>
      <c r="I795" s="23">
        <f>IFERROR(VLOOKUP(B795,PlayingTime!$B$1:$T$1001,MATCH("Min",PlayingTime!$B$2:$T$2,0),0),0)</f>
        <v>0</v>
      </c>
      <c r="J795" s="23">
        <f>IFERROR(VLOOKUP(C795,PlayingTime!$B$1:$T$1001,MATCH("Min",PlayingTime!$B$2:$T$2,0),0),0)</f>
        <v>0</v>
      </c>
      <c r="K795" s="23">
        <f>IFERROR(VLOOKUP(D795,PlayingTime!$B$1:$T$1001,MATCH("Min",PlayingTime!$B$2:$T$2,0),0),0)</f>
        <v>0</v>
      </c>
      <c r="L795" s="93">
        <f>IFERROR(VLOOKUP($E795,OLD!$Q$1:$DZ$1000,MATCH("minutes",OLD!$Q$1:$DZ$1,0),0),0)</f>
        <v>8</v>
      </c>
      <c r="M795" s="22">
        <f>IFERROR(VLOOKUP(A795,#REF!,MATCH("xG",#REF!,0),0),0)</f>
        <v>0</v>
      </c>
      <c r="N795" s="22">
        <f>IFERROR(VLOOKUP(B795,#REF!,MATCH("xG",#REF!,0),0),0)</f>
        <v>0</v>
      </c>
      <c r="O795" s="22">
        <f>IFERROR(VLOOKUP(C795,#REF!,MATCH("xG",#REF!,0),0),0)</f>
        <v>0</v>
      </c>
      <c r="P795" s="22">
        <f>IFERROR(VLOOKUP(D795,#REF!,MATCH("xG",#REF!,0),0),0)</f>
        <v>0</v>
      </c>
      <c r="Q795" s="92">
        <f>IFERROR(VLOOKUP($E795,OLD!$Q$1:$DZ$1000,MATCH("expected_goals",OLD!$Q$1:$DZ$1,0),0),0)</f>
        <v>0</v>
      </c>
      <c r="R795" s="22">
        <f>IFERROR(VLOOKUP(A795,#REF!,MATCH("xAG",#REF!,0),0),0)</f>
        <v>0</v>
      </c>
      <c r="S795" s="22">
        <f>IFERROR(VLOOKUP(B795,#REF!,MATCH("xAG",#REF!,0),0),0)</f>
        <v>0</v>
      </c>
      <c r="T795" s="22">
        <f>IFERROR(VLOOKUP(C795,#REF!,MATCH("xAG",#REF!,0),0),0)</f>
        <v>0</v>
      </c>
      <c r="U795" s="22">
        <f>IFERROR(VLOOKUP(D795,#REF!,MATCH("xAG",#REF!,0),0),0)</f>
        <v>0</v>
      </c>
      <c r="V795" s="92">
        <f>IFERROR(VLOOKUP($E795,OLD!$Q$1:$DZ$1000,MATCH("expected_assists",OLD!$Q$1:$DZ$1,0),0),0)</f>
        <v>0</v>
      </c>
      <c r="W795" s="93">
        <f>IFERROR(VLOOKUP($E795,OLD!$Q$1:$DZ$1000,MATCH("total_points",OLD!$Q$1:$DZ$1,0),0),0)</f>
        <v>2</v>
      </c>
      <c r="X795" s="27">
        <f>IFERROR(VLOOKUP(E795,OLD!$Q$1:$BZ$1000,MATCH("defensive_contribution",OLD!$Q$1:$BZ$1,0),0),"")</f>
        <v>3</v>
      </c>
      <c r="Z795" s="26" t="str">
        <f>API!O795&amp;" "&amp;API!Y795</f>
        <v xml:space="preserve"> </v>
      </c>
      <c r="AA795" s="26">
        <f>API!AF795</f>
        <v>0</v>
      </c>
    </row>
    <row r="796" spans="1:27">
      <c r="A796" s="22" t="str">
        <f>IF([1]FINAL!A796=0,"",[1]FINAL!A796)</f>
        <v/>
      </c>
      <c r="B796" s="22" t="str">
        <f>IF([1]FINAL!C796=0,"",[1]FINAL!C796)</f>
        <v/>
      </c>
      <c r="C796" s="22" t="str">
        <f>IF([1]FINAL!E796=0,"",[1]FINAL!E796)</f>
        <v/>
      </c>
      <c r="D796" s="22" t="str">
        <f>IF([1]FINAL!G796=0,"",[1]FINAL!G796)</f>
        <v/>
      </c>
      <c r="E796" s="85">
        <f>[1]FINAL!$AO796</f>
        <v>0</v>
      </c>
      <c r="F796" s="26" t="str">
        <f>[1]FINAL!$V796</f>
        <v>A</v>
      </c>
      <c r="G796" s="27" t="str">
        <f>IFERROR(VLOOKUP($F796,Table2!$B$1:$C$21,MATCH("MP",Table2!$B$1:$C$1,0),0),"")</f>
        <v/>
      </c>
      <c r="H796" s="23">
        <f>IFERROR(VLOOKUP(A796,PlayingTime!$B$1:$T$1001,MATCH("Min",PlayingTime!$B$2:$T$2,0),0),0)</f>
        <v>0</v>
      </c>
      <c r="I796" s="23">
        <f>IFERROR(VLOOKUP(B796,PlayingTime!$B$1:$T$1001,MATCH("Min",PlayingTime!$B$2:$T$2,0),0),0)</f>
        <v>0</v>
      </c>
      <c r="J796" s="23">
        <f>IFERROR(VLOOKUP(C796,PlayingTime!$B$1:$T$1001,MATCH("Min",PlayingTime!$B$2:$T$2,0),0),0)</f>
        <v>0</v>
      </c>
      <c r="K796" s="23">
        <f>IFERROR(VLOOKUP(D796,PlayingTime!$B$1:$T$1001,MATCH("Min",PlayingTime!$B$2:$T$2,0),0),0)</f>
        <v>0</v>
      </c>
      <c r="L796" s="93">
        <f>IFERROR(VLOOKUP($E796,OLD!$Q$1:$DZ$1000,MATCH("minutes",OLD!$Q$1:$DZ$1,0),0),0)</f>
        <v>8</v>
      </c>
      <c r="M796" s="22">
        <f>IFERROR(VLOOKUP(A796,#REF!,MATCH("xG",#REF!,0),0),0)</f>
        <v>0</v>
      </c>
      <c r="N796" s="22">
        <f>IFERROR(VLOOKUP(B796,#REF!,MATCH("xG",#REF!,0),0),0)</f>
        <v>0</v>
      </c>
      <c r="O796" s="22">
        <f>IFERROR(VLOOKUP(C796,#REF!,MATCH("xG",#REF!,0),0),0)</f>
        <v>0</v>
      </c>
      <c r="P796" s="22">
        <f>IFERROR(VLOOKUP(D796,#REF!,MATCH("xG",#REF!,0),0),0)</f>
        <v>0</v>
      </c>
      <c r="Q796" s="92">
        <f>IFERROR(VLOOKUP($E796,OLD!$Q$1:$DZ$1000,MATCH("expected_goals",OLD!$Q$1:$DZ$1,0),0),0)</f>
        <v>0</v>
      </c>
      <c r="R796" s="22">
        <f>IFERROR(VLOOKUP(A796,#REF!,MATCH("xAG",#REF!,0),0),0)</f>
        <v>0</v>
      </c>
      <c r="S796" s="22">
        <f>IFERROR(VLOOKUP(B796,#REF!,MATCH("xAG",#REF!,0),0),0)</f>
        <v>0</v>
      </c>
      <c r="T796" s="22">
        <f>IFERROR(VLOOKUP(C796,#REF!,MATCH("xAG",#REF!,0),0),0)</f>
        <v>0</v>
      </c>
      <c r="U796" s="22">
        <f>IFERROR(VLOOKUP(D796,#REF!,MATCH("xAG",#REF!,0),0),0)</f>
        <v>0</v>
      </c>
      <c r="V796" s="92">
        <f>IFERROR(VLOOKUP($E796,OLD!$Q$1:$DZ$1000,MATCH("expected_assists",OLD!$Q$1:$DZ$1,0),0),0)</f>
        <v>0</v>
      </c>
      <c r="W796" s="93">
        <f>IFERROR(VLOOKUP($E796,OLD!$Q$1:$DZ$1000,MATCH("total_points",OLD!$Q$1:$DZ$1,0),0),0)</f>
        <v>2</v>
      </c>
      <c r="X796" s="27">
        <f>IFERROR(VLOOKUP(E796,OLD!$Q$1:$BZ$1000,MATCH("defensive_contribution",OLD!$Q$1:$BZ$1,0),0),"")</f>
        <v>3</v>
      </c>
      <c r="Z796" s="26" t="str">
        <f>API!O796&amp;" "&amp;API!Y796</f>
        <v xml:space="preserve"> </v>
      </c>
      <c r="AA796" s="26">
        <f>API!AF796</f>
        <v>0</v>
      </c>
    </row>
    <row r="797" spans="1:27">
      <c r="A797" s="22" t="str">
        <f>IF([1]FINAL!A797=0,"",[1]FINAL!A797)</f>
        <v/>
      </c>
      <c r="B797" s="22" t="str">
        <f>IF([1]FINAL!C797=0,"",[1]FINAL!C797)</f>
        <v/>
      </c>
      <c r="C797" s="22" t="str">
        <f>IF([1]FINAL!E797=0,"",[1]FINAL!E797)</f>
        <v/>
      </c>
      <c r="D797" s="22" t="str">
        <f>IF([1]FINAL!G797=0,"",[1]FINAL!G797)</f>
        <v/>
      </c>
      <c r="E797" s="85">
        <f>[1]FINAL!$AO797</f>
        <v>0</v>
      </c>
      <c r="F797" s="26" t="str">
        <f>[1]FINAL!$V797</f>
        <v>A</v>
      </c>
      <c r="G797" s="27" t="str">
        <f>IFERROR(VLOOKUP($F797,Table2!$B$1:$C$21,MATCH("MP",Table2!$B$1:$C$1,0),0),"")</f>
        <v/>
      </c>
      <c r="H797" s="23">
        <f>IFERROR(VLOOKUP(A797,PlayingTime!$B$1:$T$1001,MATCH("Min",PlayingTime!$B$2:$T$2,0),0),0)</f>
        <v>0</v>
      </c>
      <c r="I797" s="23">
        <f>IFERROR(VLOOKUP(B797,PlayingTime!$B$1:$T$1001,MATCH("Min",PlayingTime!$B$2:$T$2,0),0),0)</f>
        <v>0</v>
      </c>
      <c r="J797" s="23">
        <f>IFERROR(VLOOKUP(C797,PlayingTime!$B$1:$T$1001,MATCH("Min",PlayingTime!$B$2:$T$2,0),0),0)</f>
        <v>0</v>
      </c>
      <c r="K797" s="23">
        <f>IFERROR(VLOOKUP(D797,PlayingTime!$B$1:$T$1001,MATCH("Min",PlayingTime!$B$2:$T$2,0),0),0)</f>
        <v>0</v>
      </c>
      <c r="L797" s="93">
        <f>IFERROR(VLOOKUP($E797,OLD!$Q$1:$DZ$1000,MATCH("minutes",OLD!$Q$1:$DZ$1,0),0),0)</f>
        <v>8</v>
      </c>
      <c r="M797" s="22">
        <f>IFERROR(VLOOKUP(A797,#REF!,MATCH("xG",#REF!,0),0),0)</f>
        <v>0</v>
      </c>
      <c r="N797" s="22">
        <f>IFERROR(VLOOKUP(B797,#REF!,MATCH("xG",#REF!,0),0),0)</f>
        <v>0</v>
      </c>
      <c r="O797" s="22">
        <f>IFERROR(VLOOKUP(C797,#REF!,MATCH("xG",#REF!,0),0),0)</f>
        <v>0</v>
      </c>
      <c r="P797" s="22">
        <f>IFERROR(VLOOKUP(D797,#REF!,MATCH("xG",#REF!,0),0),0)</f>
        <v>0</v>
      </c>
      <c r="Q797" s="92">
        <f>IFERROR(VLOOKUP($E797,OLD!$Q$1:$DZ$1000,MATCH("expected_goals",OLD!$Q$1:$DZ$1,0),0),0)</f>
        <v>0</v>
      </c>
      <c r="R797" s="22">
        <f>IFERROR(VLOOKUP(A797,#REF!,MATCH("xAG",#REF!,0),0),0)</f>
        <v>0</v>
      </c>
      <c r="S797" s="22">
        <f>IFERROR(VLOOKUP(B797,#REF!,MATCH("xAG",#REF!,0),0),0)</f>
        <v>0</v>
      </c>
      <c r="T797" s="22">
        <f>IFERROR(VLOOKUP(C797,#REF!,MATCH("xAG",#REF!,0),0),0)</f>
        <v>0</v>
      </c>
      <c r="U797" s="22">
        <f>IFERROR(VLOOKUP(D797,#REF!,MATCH("xAG",#REF!,0),0),0)</f>
        <v>0</v>
      </c>
      <c r="V797" s="92">
        <f>IFERROR(VLOOKUP($E797,OLD!$Q$1:$DZ$1000,MATCH("expected_assists",OLD!$Q$1:$DZ$1,0),0),0)</f>
        <v>0</v>
      </c>
      <c r="W797" s="93">
        <f>IFERROR(VLOOKUP($E797,OLD!$Q$1:$DZ$1000,MATCH("total_points",OLD!$Q$1:$DZ$1,0),0),0)</f>
        <v>2</v>
      </c>
      <c r="X797" s="27">
        <f>IFERROR(VLOOKUP(E797,OLD!$Q$1:$BZ$1000,MATCH("defensive_contribution",OLD!$Q$1:$BZ$1,0),0),"")</f>
        <v>3</v>
      </c>
      <c r="Z797" s="26" t="str">
        <f>API!O797&amp;" "&amp;API!Y797</f>
        <v xml:space="preserve"> </v>
      </c>
      <c r="AA797" s="26">
        <f>API!AF797</f>
        <v>0</v>
      </c>
    </row>
    <row r="798" spans="1:27">
      <c r="A798" s="22" t="str">
        <f>IF([1]FINAL!A798=0,"",[1]FINAL!A798)</f>
        <v/>
      </c>
      <c r="B798" s="22" t="str">
        <f>IF([1]FINAL!C798=0,"",[1]FINAL!C798)</f>
        <v/>
      </c>
      <c r="C798" s="22" t="str">
        <f>IF([1]FINAL!E798=0,"",[1]FINAL!E798)</f>
        <v/>
      </c>
      <c r="D798" s="22" t="str">
        <f>IF([1]FINAL!G798=0,"",[1]FINAL!G798)</f>
        <v/>
      </c>
      <c r="E798" s="85">
        <f>[1]FINAL!$AO798</f>
        <v>0</v>
      </c>
      <c r="F798" s="26" t="str">
        <f>[1]FINAL!$V798</f>
        <v>A</v>
      </c>
      <c r="G798" s="27" t="str">
        <f>IFERROR(VLOOKUP($F798,Table2!$B$1:$C$21,MATCH("MP",Table2!$B$1:$C$1,0),0),"")</f>
        <v/>
      </c>
      <c r="H798" s="23">
        <f>IFERROR(VLOOKUP(A798,PlayingTime!$B$1:$T$1001,MATCH("Min",PlayingTime!$B$2:$T$2,0),0),0)</f>
        <v>0</v>
      </c>
      <c r="I798" s="23">
        <f>IFERROR(VLOOKUP(B798,PlayingTime!$B$1:$T$1001,MATCH("Min",PlayingTime!$B$2:$T$2,0),0),0)</f>
        <v>0</v>
      </c>
      <c r="J798" s="23">
        <f>IFERROR(VLOOKUP(C798,PlayingTime!$B$1:$T$1001,MATCH("Min",PlayingTime!$B$2:$T$2,0),0),0)</f>
        <v>0</v>
      </c>
      <c r="K798" s="23">
        <f>IFERROR(VLOOKUP(D798,PlayingTime!$B$1:$T$1001,MATCH("Min",PlayingTime!$B$2:$T$2,0),0),0)</f>
        <v>0</v>
      </c>
      <c r="L798" s="93">
        <f>IFERROR(VLOOKUP($E798,OLD!$Q$1:$DZ$1000,MATCH("minutes",OLD!$Q$1:$DZ$1,0),0),0)</f>
        <v>8</v>
      </c>
      <c r="M798" s="22">
        <f>IFERROR(VLOOKUP(A798,#REF!,MATCH("xG",#REF!,0),0),0)</f>
        <v>0</v>
      </c>
      <c r="N798" s="22">
        <f>IFERROR(VLOOKUP(B798,#REF!,MATCH("xG",#REF!,0),0),0)</f>
        <v>0</v>
      </c>
      <c r="O798" s="22">
        <f>IFERROR(VLOOKUP(C798,#REF!,MATCH("xG",#REF!,0),0),0)</f>
        <v>0</v>
      </c>
      <c r="P798" s="22">
        <f>IFERROR(VLOOKUP(D798,#REF!,MATCH("xG",#REF!,0),0),0)</f>
        <v>0</v>
      </c>
      <c r="Q798" s="92">
        <f>IFERROR(VLOOKUP($E798,OLD!$Q$1:$DZ$1000,MATCH("expected_goals",OLD!$Q$1:$DZ$1,0),0),0)</f>
        <v>0</v>
      </c>
      <c r="R798" s="22">
        <f>IFERROR(VLOOKUP(A798,#REF!,MATCH("xAG",#REF!,0),0),0)</f>
        <v>0</v>
      </c>
      <c r="S798" s="22">
        <f>IFERROR(VLOOKUP(B798,#REF!,MATCH("xAG",#REF!,0),0),0)</f>
        <v>0</v>
      </c>
      <c r="T798" s="22">
        <f>IFERROR(VLOOKUP(C798,#REF!,MATCH("xAG",#REF!,0),0),0)</f>
        <v>0</v>
      </c>
      <c r="U798" s="22">
        <f>IFERROR(VLOOKUP(D798,#REF!,MATCH("xAG",#REF!,0),0),0)</f>
        <v>0</v>
      </c>
      <c r="V798" s="92">
        <f>IFERROR(VLOOKUP($E798,OLD!$Q$1:$DZ$1000,MATCH("expected_assists",OLD!$Q$1:$DZ$1,0),0),0)</f>
        <v>0</v>
      </c>
      <c r="W798" s="93">
        <f>IFERROR(VLOOKUP($E798,OLD!$Q$1:$DZ$1000,MATCH("total_points",OLD!$Q$1:$DZ$1,0),0),0)</f>
        <v>2</v>
      </c>
      <c r="X798" s="27">
        <f>IFERROR(VLOOKUP(E798,OLD!$Q$1:$BZ$1000,MATCH("defensive_contribution",OLD!$Q$1:$BZ$1,0),0),"")</f>
        <v>3</v>
      </c>
      <c r="Z798" s="26" t="str">
        <f>API!O798&amp;" "&amp;API!Y798</f>
        <v xml:space="preserve"> </v>
      </c>
      <c r="AA798" s="26">
        <f>API!AF798</f>
        <v>0</v>
      </c>
    </row>
    <row r="799" spans="1:27">
      <c r="A799" s="22" t="str">
        <f>IF([1]FINAL!A799=0,"",[1]FINAL!A799)</f>
        <v/>
      </c>
      <c r="B799" s="22" t="str">
        <f>IF([1]FINAL!C799=0,"",[1]FINAL!C799)</f>
        <v/>
      </c>
      <c r="C799" s="22" t="str">
        <f>IF([1]FINAL!E799=0,"",[1]FINAL!E799)</f>
        <v/>
      </c>
      <c r="D799" s="22" t="str">
        <f>IF([1]FINAL!G799=0,"",[1]FINAL!G799)</f>
        <v/>
      </c>
      <c r="E799" s="85">
        <f>[1]FINAL!$AO799</f>
        <v>0</v>
      </c>
      <c r="F799" s="26" t="str">
        <f>[1]FINAL!$V799</f>
        <v>A</v>
      </c>
      <c r="G799" s="27" t="str">
        <f>IFERROR(VLOOKUP($F799,Table2!$B$1:$C$21,MATCH("MP",Table2!$B$1:$C$1,0),0),"")</f>
        <v/>
      </c>
      <c r="H799" s="23">
        <f>IFERROR(VLOOKUP(A799,PlayingTime!$B$1:$T$1001,MATCH("Min",PlayingTime!$B$2:$T$2,0),0),0)</f>
        <v>0</v>
      </c>
      <c r="I799" s="23">
        <f>IFERROR(VLOOKUP(B799,PlayingTime!$B$1:$T$1001,MATCH("Min",PlayingTime!$B$2:$T$2,0),0),0)</f>
        <v>0</v>
      </c>
      <c r="J799" s="23">
        <f>IFERROR(VLOOKUP(C799,PlayingTime!$B$1:$T$1001,MATCH("Min",PlayingTime!$B$2:$T$2,0),0),0)</f>
        <v>0</v>
      </c>
      <c r="K799" s="23">
        <f>IFERROR(VLOOKUP(D799,PlayingTime!$B$1:$T$1001,MATCH("Min",PlayingTime!$B$2:$T$2,0),0),0)</f>
        <v>0</v>
      </c>
      <c r="L799" s="93">
        <f>IFERROR(VLOOKUP($E799,OLD!$Q$1:$DZ$1000,MATCH("minutes",OLD!$Q$1:$DZ$1,0),0),0)</f>
        <v>8</v>
      </c>
      <c r="M799" s="22">
        <f>IFERROR(VLOOKUP(A799,#REF!,MATCH("xG",#REF!,0),0),0)</f>
        <v>0</v>
      </c>
      <c r="N799" s="22">
        <f>IFERROR(VLOOKUP(B799,#REF!,MATCH("xG",#REF!,0),0),0)</f>
        <v>0</v>
      </c>
      <c r="O799" s="22">
        <f>IFERROR(VLOOKUP(C799,#REF!,MATCH("xG",#REF!,0),0),0)</f>
        <v>0</v>
      </c>
      <c r="P799" s="22">
        <f>IFERROR(VLOOKUP(D799,#REF!,MATCH("xG",#REF!,0),0),0)</f>
        <v>0</v>
      </c>
      <c r="Q799" s="92">
        <f>IFERROR(VLOOKUP($E799,OLD!$Q$1:$DZ$1000,MATCH("expected_goals",OLD!$Q$1:$DZ$1,0),0),0)</f>
        <v>0</v>
      </c>
      <c r="R799" s="22">
        <f>IFERROR(VLOOKUP(A799,#REF!,MATCH("xAG",#REF!,0),0),0)</f>
        <v>0</v>
      </c>
      <c r="S799" s="22">
        <f>IFERROR(VLOOKUP(B799,#REF!,MATCH("xAG",#REF!,0),0),0)</f>
        <v>0</v>
      </c>
      <c r="T799" s="22">
        <f>IFERROR(VLOOKUP(C799,#REF!,MATCH("xAG",#REF!,0),0),0)</f>
        <v>0</v>
      </c>
      <c r="U799" s="22">
        <f>IFERROR(VLOOKUP(D799,#REF!,MATCH("xAG",#REF!,0),0),0)</f>
        <v>0</v>
      </c>
      <c r="V799" s="92">
        <f>IFERROR(VLOOKUP($E799,OLD!$Q$1:$DZ$1000,MATCH("expected_assists",OLD!$Q$1:$DZ$1,0),0),0)</f>
        <v>0</v>
      </c>
      <c r="W799" s="93">
        <f>IFERROR(VLOOKUP($E799,OLD!$Q$1:$DZ$1000,MATCH("total_points",OLD!$Q$1:$DZ$1,0),0),0)</f>
        <v>2</v>
      </c>
      <c r="X799" s="27">
        <f>IFERROR(VLOOKUP(E799,OLD!$Q$1:$BZ$1000,MATCH("defensive_contribution",OLD!$Q$1:$BZ$1,0),0),"")</f>
        <v>3</v>
      </c>
      <c r="Z799" s="26" t="str">
        <f>API!O799&amp;" "&amp;API!Y799</f>
        <v xml:space="preserve"> </v>
      </c>
      <c r="AA799" s="26">
        <f>API!AF799</f>
        <v>0</v>
      </c>
    </row>
    <row r="800" spans="1:27">
      <c r="A800" s="22" t="str">
        <f>IF([1]FINAL!A800=0,"",[1]FINAL!A800)</f>
        <v/>
      </c>
      <c r="B800" s="22" t="str">
        <f>IF([1]FINAL!C800=0,"",[1]FINAL!C800)</f>
        <v/>
      </c>
      <c r="C800" s="22" t="str">
        <f>IF([1]FINAL!E800=0,"",[1]FINAL!E800)</f>
        <v/>
      </c>
      <c r="D800" s="22" t="str">
        <f>IF([1]FINAL!G800=0,"",[1]FINAL!G800)</f>
        <v/>
      </c>
      <c r="E800" s="85">
        <f>[1]FINAL!$AO800</f>
        <v>0</v>
      </c>
      <c r="F800" s="26" t="str">
        <f>[1]FINAL!$V800</f>
        <v>A</v>
      </c>
      <c r="G800" s="27" t="str">
        <f>IFERROR(VLOOKUP($F800,Table2!$B$1:$C$21,MATCH("MP",Table2!$B$1:$C$1,0),0),"")</f>
        <v/>
      </c>
      <c r="H800" s="23">
        <f>IFERROR(VLOOKUP(A800,PlayingTime!$B$1:$T$1001,MATCH("Min",PlayingTime!$B$2:$T$2,0),0),0)</f>
        <v>0</v>
      </c>
      <c r="I800" s="23">
        <f>IFERROR(VLOOKUP(B800,PlayingTime!$B$1:$T$1001,MATCH("Min",PlayingTime!$B$2:$T$2,0),0),0)</f>
        <v>0</v>
      </c>
      <c r="J800" s="23">
        <f>IFERROR(VLOOKUP(C800,PlayingTime!$B$1:$T$1001,MATCH("Min",PlayingTime!$B$2:$T$2,0),0),0)</f>
        <v>0</v>
      </c>
      <c r="K800" s="23">
        <f>IFERROR(VLOOKUP(D800,PlayingTime!$B$1:$T$1001,MATCH("Min",PlayingTime!$B$2:$T$2,0),0),0)</f>
        <v>0</v>
      </c>
      <c r="L800" s="93">
        <f>IFERROR(VLOOKUP($E800,OLD!$Q$1:$DZ$1000,MATCH("minutes",OLD!$Q$1:$DZ$1,0),0),0)</f>
        <v>8</v>
      </c>
      <c r="M800" s="22">
        <f>IFERROR(VLOOKUP(A800,#REF!,MATCH("xG",#REF!,0),0),0)</f>
        <v>0</v>
      </c>
      <c r="N800" s="22">
        <f>IFERROR(VLOOKUP(B800,#REF!,MATCH("xG",#REF!,0),0),0)</f>
        <v>0</v>
      </c>
      <c r="O800" s="22">
        <f>IFERROR(VLOOKUP(C800,#REF!,MATCH("xG",#REF!,0),0),0)</f>
        <v>0</v>
      </c>
      <c r="P800" s="22">
        <f>IFERROR(VLOOKUP(D800,#REF!,MATCH("xG",#REF!,0),0),0)</f>
        <v>0</v>
      </c>
      <c r="Q800" s="92">
        <f>IFERROR(VLOOKUP($E800,OLD!$Q$1:$DZ$1000,MATCH("expected_goals",OLD!$Q$1:$DZ$1,0),0),0)</f>
        <v>0</v>
      </c>
      <c r="R800" s="22">
        <f>IFERROR(VLOOKUP(A800,#REF!,MATCH("xAG",#REF!,0),0),0)</f>
        <v>0</v>
      </c>
      <c r="S800" s="22">
        <f>IFERROR(VLOOKUP(B800,#REF!,MATCH("xAG",#REF!,0),0),0)</f>
        <v>0</v>
      </c>
      <c r="T800" s="22">
        <f>IFERROR(VLOOKUP(C800,#REF!,MATCH("xAG",#REF!,0),0),0)</f>
        <v>0</v>
      </c>
      <c r="U800" s="22">
        <f>IFERROR(VLOOKUP(D800,#REF!,MATCH("xAG",#REF!,0),0),0)</f>
        <v>0</v>
      </c>
      <c r="V800" s="92">
        <f>IFERROR(VLOOKUP($E800,OLD!$Q$1:$DZ$1000,MATCH("expected_assists",OLD!$Q$1:$DZ$1,0),0),0)</f>
        <v>0</v>
      </c>
      <c r="W800" s="93">
        <f>IFERROR(VLOOKUP($E800,OLD!$Q$1:$DZ$1000,MATCH("total_points",OLD!$Q$1:$DZ$1,0),0),0)</f>
        <v>2</v>
      </c>
      <c r="X800" s="27">
        <f>IFERROR(VLOOKUP(E800,OLD!$Q$1:$BZ$1000,MATCH("defensive_contribution",OLD!$Q$1:$BZ$1,0),0),"")</f>
        <v>3</v>
      </c>
      <c r="Z800" s="26" t="str">
        <f>API!O800&amp;" "&amp;API!Y800</f>
        <v xml:space="preserve"> </v>
      </c>
      <c r="AA800" s="26">
        <f>API!AF800</f>
        <v>0</v>
      </c>
    </row>
    <row r="801" spans="1:27">
      <c r="A801" s="22" t="str">
        <f>IF([1]FINAL!A801=0,"",[1]FINAL!A801)</f>
        <v/>
      </c>
      <c r="B801" s="22" t="str">
        <f>IF([1]FINAL!C801=0,"",[1]FINAL!C801)</f>
        <v/>
      </c>
      <c r="C801" s="22" t="str">
        <f>IF([1]FINAL!E801=0,"",[1]FINAL!E801)</f>
        <v/>
      </c>
      <c r="D801" s="22" t="str">
        <f>IF([1]FINAL!G801=0,"",[1]FINAL!G801)</f>
        <v/>
      </c>
      <c r="E801" s="85">
        <f>[1]FINAL!$AO801</f>
        <v>0</v>
      </c>
      <c r="F801" s="26" t="str">
        <f>[1]FINAL!$V801</f>
        <v>A</v>
      </c>
      <c r="G801" s="27" t="str">
        <f>IFERROR(VLOOKUP($F801,Table2!$B$1:$C$21,MATCH("MP",Table2!$B$1:$C$1,0),0),"")</f>
        <v/>
      </c>
      <c r="H801" s="23">
        <f>IFERROR(VLOOKUP(A801,PlayingTime!$B$1:$T$1001,MATCH("Min",PlayingTime!$B$2:$T$2,0),0),0)</f>
        <v>0</v>
      </c>
      <c r="I801" s="23">
        <f>IFERROR(VLOOKUP(B801,PlayingTime!$B$1:$T$1001,MATCH("Min",PlayingTime!$B$2:$T$2,0),0),0)</f>
        <v>0</v>
      </c>
      <c r="J801" s="23">
        <f>IFERROR(VLOOKUP(C801,PlayingTime!$B$1:$T$1001,MATCH("Min",PlayingTime!$B$2:$T$2,0),0),0)</f>
        <v>0</v>
      </c>
      <c r="K801" s="23">
        <f>IFERROR(VLOOKUP(D801,PlayingTime!$B$1:$T$1001,MATCH("Min",PlayingTime!$B$2:$T$2,0),0),0)</f>
        <v>0</v>
      </c>
      <c r="L801" s="93">
        <f>IFERROR(VLOOKUP($E801,OLD!$Q$1:$DZ$1000,MATCH("minutes",OLD!$Q$1:$DZ$1,0),0),0)</f>
        <v>8</v>
      </c>
      <c r="M801" s="22">
        <f>IFERROR(VLOOKUP(A801,#REF!,MATCH("xG",#REF!,0),0),0)</f>
        <v>0</v>
      </c>
      <c r="N801" s="22">
        <f>IFERROR(VLOOKUP(B801,#REF!,MATCH("xG",#REF!,0),0),0)</f>
        <v>0</v>
      </c>
      <c r="O801" s="22">
        <f>IFERROR(VLOOKUP(C801,#REF!,MATCH("xG",#REF!,0),0),0)</f>
        <v>0</v>
      </c>
      <c r="P801" s="22">
        <f>IFERROR(VLOOKUP(D801,#REF!,MATCH("xG",#REF!,0),0),0)</f>
        <v>0</v>
      </c>
      <c r="Q801" s="92">
        <f>IFERROR(VLOOKUP($E801,OLD!$Q$1:$DZ$1000,MATCH("expected_goals",OLD!$Q$1:$DZ$1,0),0),0)</f>
        <v>0</v>
      </c>
      <c r="R801" s="22">
        <f>IFERROR(VLOOKUP(A801,#REF!,MATCH("xAG",#REF!,0),0),0)</f>
        <v>0</v>
      </c>
      <c r="S801" s="22">
        <f>IFERROR(VLOOKUP(B801,#REF!,MATCH("xAG",#REF!,0),0),0)</f>
        <v>0</v>
      </c>
      <c r="T801" s="22">
        <f>IFERROR(VLOOKUP(C801,#REF!,MATCH("xAG",#REF!,0),0),0)</f>
        <v>0</v>
      </c>
      <c r="U801" s="22">
        <f>IFERROR(VLOOKUP(D801,#REF!,MATCH("xAG",#REF!,0),0),0)</f>
        <v>0</v>
      </c>
      <c r="V801" s="92">
        <f>IFERROR(VLOOKUP($E801,OLD!$Q$1:$DZ$1000,MATCH("expected_assists",OLD!$Q$1:$DZ$1,0),0),0)</f>
        <v>0</v>
      </c>
      <c r="W801" s="93">
        <f>IFERROR(VLOOKUP($E801,OLD!$Q$1:$DZ$1000,MATCH("total_points",OLD!$Q$1:$DZ$1,0),0),0)</f>
        <v>2</v>
      </c>
      <c r="X801" s="27">
        <f>IFERROR(VLOOKUP(E801,OLD!$Q$1:$BZ$1000,MATCH("defensive_contribution",OLD!$Q$1:$BZ$1,0),0),"")</f>
        <v>3</v>
      </c>
      <c r="Z801" s="26" t="str">
        <f>API!O801&amp;" "&amp;API!Y801</f>
        <v xml:space="preserve"> </v>
      </c>
      <c r="AA801" s="26">
        <f>API!AF801</f>
        <v>0</v>
      </c>
    </row>
    <row r="802" spans="1:27">
      <c r="A802" s="22" t="str">
        <f>IF([1]FINAL!A802=0,"",[1]FINAL!A802)</f>
        <v/>
      </c>
      <c r="B802" s="22" t="str">
        <f>IF([1]FINAL!C802=0,"",[1]FINAL!C802)</f>
        <v/>
      </c>
      <c r="C802" s="22" t="str">
        <f>IF([1]FINAL!E802=0,"",[1]FINAL!E802)</f>
        <v/>
      </c>
      <c r="D802" s="22" t="str">
        <f>IF([1]FINAL!G802=0,"",[1]FINAL!G802)</f>
        <v/>
      </c>
      <c r="E802" s="85">
        <f>[1]FINAL!$AO802</f>
        <v>0</v>
      </c>
      <c r="F802" s="26" t="str">
        <f>[1]FINAL!$V802</f>
        <v>A</v>
      </c>
      <c r="G802" s="27" t="str">
        <f>IFERROR(VLOOKUP($F802,Table2!$B$1:$C$21,MATCH("MP",Table2!$B$1:$C$1,0),0),"")</f>
        <v/>
      </c>
      <c r="H802" s="23">
        <f>IFERROR(VLOOKUP(A802,PlayingTime!$B$1:$T$1001,MATCH("Min",PlayingTime!$B$2:$T$2,0),0),0)</f>
        <v>0</v>
      </c>
      <c r="I802" s="23">
        <f>IFERROR(VLOOKUP(B802,PlayingTime!$B$1:$T$1001,MATCH("Min",PlayingTime!$B$2:$T$2,0),0),0)</f>
        <v>0</v>
      </c>
      <c r="J802" s="23">
        <f>IFERROR(VLOOKUP(C802,PlayingTime!$B$1:$T$1001,MATCH("Min",PlayingTime!$B$2:$T$2,0),0),0)</f>
        <v>0</v>
      </c>
      <c r="K802" s="23">
        <f>IFERROR(VLOOKUP(D802,PlayingTime!$B$1:$T$1001,MATCH("Min",PlayingTime!$B$2:$T$2,0),0),0)</f>
        <v>0</v>
      </c>
      <c r="L802" s="93">
        <f>IFERROR(VLOOKUP($E802,OLD!$Q$1:$DZ$1000,MATCH("minutes",OLD!$Q$1:$DZ$1,0),0),0)</f>
        <v>8</v>
      </c>
      <c r="M802" s="22">
        <f>IFERROR(VLOOKUP(A802,#REF!,MATCH("xG",#REF!,0),0),0)</f>
        <v>0</v>
      </c>
      <c r="N802" s="22">
        <f>IFERROR(VLOOKUP(B802,#REF!,MATCH("xG",#REF!,0),0),0)</f>
        <v>0</v>
      </c>
      <c r="O802" s="22">
        <f>IFERROR(VLOOKUP(C802,#REF!,MATCH("xG",#REF!,0),0),0)</f>
        <v>0</v>
      </c>
      <c r="P802" s="22">
        <f>IFERROR(VLOOKUP(D802,#REF!,MATCH("xG",#REF!,0),0),0)</f>
        <v>0</v>
      </c>
      <c r="Q802" s="92">
        <f>IFERROR(VLOOKUP($E802,OLD!$Q$1:$DZ$1000,MATCH("expected_goals",OLD!$Q$1:$DZ$1,0),0),0)</f>
        <v>0</v>
      </c>
      <c r="R802" s="22">
        <f>IFERROR(VLOOKUP(A802,#REF!,MATCH("xAG",#REF!,0),0),0)</f>
        <v>0</v>
      </c>
      <c r="S802" s="22">
        <f>IFERROR(VLOOKUP(B802,#REF!,MATCH("xAG",#REF!,0),0),0)</f>
        <v>0</v>
      </c>
      <c r="T802" s="22">
        <f>IFERROR(VLOOKUP(C802,#REF!,MATCH("xAG",#REF!,0),0),0)</f>
        <v>0</v>
      </c>
      <c r="U802" s="22">
        <f>IFERROR(VLOOKUP(D802,#REF!,MATCH("xAG",#REF!,0),0),0)</f>
        <v>0</v>
      </c>
      <c r="V802" s="92">
        <f>IFERROR(VLOOKUP($E802,OLD!$Q$1:$DZ$1000,MATCH("expected_assists",OLD!$Q$1:$DZ$1,0),0),0)</f>
        <v>0</v>
      </c>
      <c r="W802" s="93">
        <f>IFERROR(VLOOKUP($E802,OLD!$Q$1:$DZ$1000,MATCH("total_points",OLD!$Q$1:$DZ$1,0),0),0)</f>
        <v>2</v>
      </c>
      <c r="X802" s="27">
        <f>IFERROR(VLOOKUP(E802,OLD!$Q$1:$BZ$1000,MATCH("defensive_contribution",OLD!$Q$1:$BZ$1,0),0),"")</f>
        <v>3</v>
      </c>
      <c r="Z802" s="26" t="str">
        <f>API!O802&amp;" "&amp;API!Y802</f>
        <v xml:space="preserve"> </v>
      </c>
      <c r="AA802" s="26">
        <f>API!AF802</f>
        <v>0</v>
      </c>
    </row>
    <row r="803" spans="1:27">
      <c r="A803" s="22" t="str">
        <f>IF([1]FINAL!A803=0,"",[1]FINAL!A803)</f>
        <v/>
      </c>
      <c r="B803" s="22" t="str">
        <f>IF([1]FINAL!C803=0,"",[1]FINAL!C803)</f>
        <v/>
      </c>
      <c r="C803" s="22" t="str">
        <f>IF([1]FINAL!E803=0,"",[1]FINAL!E803)</f>
        <v/>
      </c>
      <c r="D803" s="22" t="str">
        <f>IF([1]FINAL!G803=0,"",[1]FINAL!G803)</f>
        <v/>
      </c>
      <c r="E803" s="85">
        <f>[1]FINAL!$AO803</f>
        <v>0</v>
      </c>
      <c r="F803" s="26" t="str">
        <f>[1]FINAL!$V803</f>
        <v>A</v>
      </c>
      <c r="G803" s="27" t="str">
        <f>IFERROR(VLOOKUP($F803,Table2!$B$1:$C$21,MATCH("MP",Table2!$B$1:$C$1,0),0),"")</f>
        <v/>
      </c>
      <c r="H803" s="23">
        <f>IFERROR(VLOOKUP(A803,PlayingTime!$B$1:$T$1001,MATCH("Min",PlayingTime!$B$2:$T$2,0),0),0)</f>
        <v>0</v>
      </c>
      <c r="I803" s="23">
        <f>IFERROR(VLOOKUP(B803,PlayingTime!$B$1:$T$1001,MATCH("Min",PlayingTime!$B$2:$T$2,0),0),0)</f>
        <v>0</v>
      </c>
      <c r="J803" s="23">
        <f>IFERROR(VLOOKUP(C803,PlayingTime!$B$1:$T$1001,MATCH("Min",PlayingTime!$B$2:$T$2,0),0),0)</f>
        <v>0</v>
      </c>
      <c r="K803" s="23">
        <f>IFERROR(VLOOKUP(D803,PlayingTime!$B$1:$T$1001,MATCH("Min",PlayingTime!$B$2:$T$2,0),0),0)</f>
        <v>0</v>
      </c>
      <c r="L803" s="93">
        <f>IFERROR(VLOOKUP($E803,OLD!$Q$1:$DZ$1000,MATCH("minutes",OLD!$Q$1:$DZ$1,0),0),0)</f>
        <v>8</v>
      </c>
      <c r="M803" s="22">
        <f>IFERROR(VLOOKUP(A803,#REF!,MATCH("xG",#REF!,0),0),0)</f>
        <v>0</v>
      </c>
      <c r="N803" s="22">
        <f>IFERROR(VLOOKUP(B803,#REF!,MATCH("xG",#REF!,0),0),0)</f>
        <v>0</v>
      </c>
      <c r="O803" s="22">
        <f>IFERROR(VLOOKUP(C803,#REF!,MATCH("xG",#REF!,0),0),0)</f>
        <v>0</v>
      </c>
      <c r="P803" s="22">
        <f>IFERROR(VLOOKUP(D803,#REF!,MATCH("xG",#REF!,0),0),0)</f>
        <v>0</v>
      </c>
      <c r="Q803" s="92">
        <f>IFERROR(VLOOKUP($E803,OLD!$Q$1:$DZ$1000,MATCH("expected_goals",OLD!$Q$1:$DZ$1,0),0),0)</f>
        <v>0</v>
      </c>
      <c r="R803" s="22">
        <f>IFERROR(VLOOKUP(A803,#REF!,MATCH("xAG",#REF!,0),0),0)</f>
        <v>0</v>
      </c>
      <c r="S803" s="22">
        <f>IFERROR(VLOOKUP(B803,#REF!,MATCH("xAG",#REF!,0),0),0)</f>
        <v>0</v>
      </c>
      <c r="T803" s="22">
        <f>IFERROR(VLOOKUP(C803,#REF!,MATCH("xAG",#REF!,0),0),0)</f>
        <v>0</v>
      </c>
      <c r="U803" s="22">
        <f>IFERROR(VLOOKUP(D803,#REF!,MATCH("xAG",#REF!,0),0),0)</f>
        <v>0</v>
      </c>
      <c r="V803" s="92">
        <f>IFERROR(VLOOKUP($E803,OLD!$Q$1:$DZ$1000,MATCH("expected_assists",OLD!$Q$1:$DZ$1,0),0),0)</f>
        <v>0</v>
      </c>
      <c r="W803" s="93">
        <f>IFERROR(VLOOKUP($E803,OLD!$Q$1:$DZ$1000,MATCH("total_points",OLD!$Q$1:$DZ$1,0),0),0)</f>
        <v>2</v>
      </c>
      <c r="X803" s="27">
        <f>IFERROR(VLOOKUP(E803,OLD!$Q$1:$BZ$1000,MATCH("defensive_contribution",OLD!$Q$1:$BZ$1,0),0),"")</f>
        <v>3</v>
      </c>
      <c r="Z803" s="26" t="str">
        <f>API!O803&amp;" "&amp;API!Y803</f>
        <v xml:space="preserve"> </v>
      </c>
      <c r="AA803" s="26">
        <f>API!AF803</f>
        <v>0</v>
      </c>
    </row>
    <row r="804" spans="1:27">
      <c r="A804" s="22" t="str">
        <f>IF([1]FINAL!A804=0,"",[1]FINAL!A804)</f>
        <v/>
      </c>
      <c r="B804" s="22" t="str">
        <f>IF([1]FINAL!C804=0,"",[1]FINAL!C804)</f>
        <v/>
      </c>
      <c r="C804" s="22" t="str">
        <f>IF([1]FINAL!E804=0,"",[1]FINAL!E804)</f>
        <v/>
      </c>
      <c r="D804" s="22" t="str">
        <f>IF([1]FINAL!G804=0,"",[1]FINAL!G804)</f>
        <v/>
      </c>
      <c r="E804" s="85">
        <f>[1]FINAL!$AO804</f>
        <v>0</v>
      </c>
      <c r="F804" s="26" t="str">
        <f>[1]FINAL!$V804</f>
        <v>A</v>
      </c>
      <c r="G804" s="27" t="str">
        <f>IFERROR(VLOOKUP($F804,Table2!$B$1:$C$21,MATCH("MP",Table2!$B$1:$C$1,0),0),"")</f>
        <v/>
      </c>
      <c r="H804" s="23">
        <f>IFERROR(VLOOKUP(A804,PlayingTime!$B$1:$T$1001,MATCH("Min",PlayingTime!$B$2:$T$2,0),0),0)</f>
        <v>0</v>
      </c>
      <c r="I804" s="23">
        <f>IFERROR(VLOOKUP(B804,PlayingTime!$B$1:$T$1001,MATCH("Min",PlayingTime!$B$2:$T$2,0),0),0)</f>
        <v>0</v>
      </c>
      <c r="J804" s="23">
        <f>IFERROR(VLOOKUP(C804,PlayingTime!$B$1:$T$1001,MATCH("Min",PlayingTime!$B$2:$T$2,0),0),0)</f>
        <v>0</v>
      </c>
      <c r="K804" s="23">
        <f>IFERROR(VLOOKUP(D804,PlayingTime!$B$1:$T$1001,MATCH("Min",PlayingTime!$B$2:$T$2,0),0),0)</f>
        <v>0</v>
      </c>
      <c r="L804" s="93">
        <f>IFERROR(VLOOKUP($E804,OLD!$Q$1:$DZ$1000,MATCH("minutes",OLD!$Q$1:$DZ$1,0),0),0)</f>
        <v>8</v>
      </c>
      <c r="M804" s="22">
        <f>IFERROR(VLOOKUP(A804,#REF!,MATCH("xG",#REF!,0),0),0)</f>
        <v>0</v>
      </c>
      <c r="N804" s="22">
        <f>IFERROR(VLOOKUP(B804,#REF!,MATCH("xG",#REF!,0),0),0)</f>
        <v>0</v>
      </c>
      <c r="O804" s="22">
        <f>IFERROR(VLOOKUP(C804,#REF!,MATCH("xG",#REF!,0),0),0)</f>
        <v>0</v>
      </c>
      <c r="P804" s="22">
        <f>IFERROR(VLOOKUP(D804,#REF!,MATCH("xG",#REF!,0),0),0)</f>
        <v>0</v>
      </c>
      <c r="Q804" s="92">
        <f>IFERROR(VLOOKUP($E804,OLD!$Q$1:$DZ$1000,MATCH("expected_goals",OLD!$Q$1:$DZ$1,0),0),0)</f>
        <v>0</v>
      </c>
      <c r="R804" s="22">
        <f>IFERROR(VLOOKUP(A804,#REF!,MATCH("xAG",#REF!,0),0),0)</f>
        <v>0</v>
      </c>
      <c r="S804" s="22">
        <f>IFERROR(VLOOKUP(B804,#REF!,MATCH("xAG",#REF!,0),0),0)</f>
        <v>0</v>
      </c>
      <c r="T804" s="22">
        <f>IFERROR(VLOOKUP(C804,#REF!,MATCH("xAG",#REF!,0),0),0)</f>
        <v>0</v>
      </c>
      <c r="U804" s="22">
        <f>IFERROR(VLOOKUP(D804,#REF!,MATCH("xAG",#REF!,0),0),0)</f>
        <v>0</v>
      </c>
      <c r="V804" s="92">
        <f>IFERROR(VLOOKUP($E804,OLD!$Q$1:$DZ$1000,MATCH("expected_assists",OLD!$Q$1:$DZ$1,0),0),0)</f>
        <v>0</v>
      </c>
      <c r="W804" s="93">
        <f>IFERROR(VLOOKUP($E804,OLD!$Q$1:$DZ$1000,MATCH("total_points",OLD!$Q$1:$DZ$1,0),0),0)</f>
        <v>2</v>
      </c>
      <c r="X804" s="27">
        <f>IFERROR(VLOOKUP(E804,OLD!$Q$1:$BZ$1000,MATCH("defensive_contribution",OLD!$Q$1:$BZ$1,0),0),"")</f>
        <v>3</v>
      </c>
      <c r="Z804" s="26" t="str">
        <f>API!O804&amp;" "&amp;API!Y804</f>
        <v xml:space="preserve"> </v>
      </c>
      <c r="AA804" s="26">
        <f>API!AF804</f>
        <v>0</v>
      </c>
    </row>
    <row r="805" spans="1:27">
      <c r="A805" s="22" t="str">
        <f>IF([1]FINAL!A805=0,"",[1]FINAL!A805)</f>
        <v/>
      </c>
      <c r="B805" s="22" t="str">
        <f>IF([1]FINAL!C805=0,"",[1]FINAL!C805)</f>
        <v/>
      </c>
      <c r="C805" s="22" t="str">
        <f>IF([1]FINAL!E805=0,"",[1]FINAL!E805)</f>
        <v/>
      </c>
      <c r="D805" s="22" t="str">
        <f>IF([1]FINAL!G805=0,"",[1]FINAL!G805)</f>
        <v/>
      </c>
      <c r="E805" s="85">
        <f>[1]FINAL!$AO805</f>
        <v>0</v>
      </c>
      <c r="F805" s="26" t="str">
        <f>[1]FINAL!$V805</f>
        <v>A</v>
      </c>
      <c r="G805" s="27" t="str">
        <f>IFERROR(VLOOKUP($F805,Table2!$B$1:$C$21,MATCH("MP",Table2!$B$1:$C$1,0),0),"")</f>
        <v/>
      </c>
      <c r="H805" s="23">
        <f>IFERROR(VLOOKUP(A805,PlayingTime!$B$1:$T$1001,MATCH("Min",PlayingTime!$B$2:$T$2,0),0),0)</f>
        <v>0</v>
      </c>
      <c r="I805" s="23">
        <f>IFERROR(VLOOKUP(B805,PlayingTime!$B$1:$T$1001,MATCH("Min",PlayingTime!$B$2:$T$2,0),0),0)</f>
        <v>0</v>
      </c>
      <c r="J805" s="23">
        <f>IFERROR(VLOOKUP(C805,PlayingTime!$B$1:$T$1001,MATCH("Min",PlayingTime!$B$2:$T$2,0),0),0)</f>
        <v>0</v>
      </c>
      <c r="K805" s="23">
        <f>IFERROR(VLOOKUP(D805,PlayingTime!$B$1:$T$1001,MATCH("Min",PlayingTime!$B$2:$T$2,0),0),0)</f>
        <v>0</v>
      </c>
      <c r="L805" s="93">
        <f>IFERROR(VLOOKUP($E805,OLD!$Q$1:$DZ$1000,MATCH("minutes",OLD!$Q$1:$DZ$1,0),0),0)</f>
        <v>8</v>
      </c>
      <c r="M805" s="22">
        <f>IFERROR(VLOOKUP(A805,#REF!,MATCH("xG",#REF!,0),0),0)</f>
        <v>0</v>
      </c>
      <c r="N805" s="22">
        <f>IFERROR(VLOOKUP(B805,#REF!,MATCH("xG",#REF!,0),0),0)</f>
        <v>0</v>
      </c>
      <c r="O805" s="22">
        <f>IFERROR(VLOOKUP(C805,#REF!,MATCH("xG",#REF!,0),0),0)</f>
        <v>0</v>
      </c>
      <c r="P805" s="22">
        <f>IFERROR(VLOOKUP(D805,#REF!,MATCH("xG",#REF!,0),0),0)</f>
        <v>0</v>
      </c>
      <c r="Q805" s="92">
        <f>IFERROR(VLOOKUP($E805,OLD!$Q$1:$DZ$1000,MATCH("expected_goals",OLD!$Q$1:$DZ$1,0),0),0)</f>
        <v>0</v>
      </c>
      <c r="R805" s="22">
        <f>IFERROR(VLOOKUP(A805,#REF!,MATCH("xAG",#REF!,0),0),0)</f>
        <v>0</v>
      </c>
      <c r="S805" s="22">
        <f>IFERROR(VLOOKUP(B805,#REF!,MATCH("xAG",#REF!,0),0),0)</f>
        <v>0</v>
      </c>
      <c r="T805" s="22">
        <f>IFERROR(VLOOKUP(C805,#REF!,MATCH("xAG",#REF!,0),0),0)</f>
        <v>0</v>
      </c>
      <c r="U805" s="22">
        <f>IFERROR(VLOOKUP(D805,#REF!,MATCH("xAG",#REF!,0),0),0)</f>
        <v>0</v>
      </c>
      <c r="V805" s="92">
        <f>IFERROR(VLOOKUP($E805,OLD!$Q$1:$DZ$1000,MATCH("expected_assists",OLD!$Q$1:$DZ$1,0),0),0)</f>
        <v>0</v>
      </c>
      <c r="W805" s="93">
        <f>IFERROR(VLOOKUP($E805,OLD!$Q$1:$DZ$1000,MATCH("total_points",OLD!$Q$1:$DZ$1,0),0),0)</f>
        <v>2</v>
      </c>
      <c r="X805" s="27">
        <f>IFERROR(VLOOKUP(E805,OLD!$Q$1:$BZ$1000,MATCH("defensive_contribution",OLD!$Q$1:$BZ$1,0),0),"")</f>
        <v>3</v>
      </c>
      <c r="Z805" s="26" t="str">
        <f>API!O805&amp;" "&amp;API!Y805</f>
        <v xml:space="preserve"> </v>
      </c>
      <c r="AA805" s="26">
        <f>API!AF805</f>
        <v>0</v>
      </c>
    </row>
    <row r="806" spans="1:27">
      <c r="A806" s="22" t="str">
        <f>IF([1]FINAL!A806=0,"",[1]FINAL!A806)</f>
        <v/>
      </c>
      <c r="B806" s="22" t="str">
        <f>IF([1]FINAL!C806=0,"",[1]FINAL!C806)</f>
        <v/>
      </c>
      <c r="C806" s="22" t="str">
        <f>IF([1]FINAL!E806=0,"",[1]FINAL!E806)</f>
        <v/>
      </c>
      <c r="D806" s="22" t="str">
        <f>IF([1]FINAL!G806=0,"",[1]FINAL!G806)</f>
        <v/>
      </c>
      <c r="E806" s="85">
        <f>[1]FINAL!$AO806</f>
        <v>0</v>
      </c>
      <c r="F806" s="26" t="str">
        <f>[1]FINAL!$V806</f>
        <v>A</v>
      </c>
      <c r="G806" s="27" t="str">
        <f>IFERROR(VLOOKUP($F806,Table2!$B$1:$C$21,MATCH("MP",Table2!$B$1:$C$1,0),0),"")</f>
        <v/>
      </c>
      <c r="H806" s="23">
        <f>IFERROR(VLOOKUP(A806,PlayingTime!$B$1:$T$1001,MATCH("Min",PlayingTime!$B$2:$T$2,0),0),0)</f>
        <v>0</v>
      </c>
      <c r="I806" s="23">
        <f>IFERROR(VLOOKUP(B806,PlayingTime!$B$1:$T$1001,MATCH("Min",PlayingTime!$B$2:$T$2,0),0),0)</f>
        <v>0</v>
      </c>
      <c r="J806" s="23">
        <f>IFERROR(VLOOKUP(C806,PlayingTime!$B$1:$T$1001,MATCH("Min",PlayingTime!$B$2:$T$2,0),0),0)</f>
        <v>0</v>
      </c>
      <c r="K806" s="23">
        <f>IFERROR(VLOOKUP(D806,PlayingTime!$B$1:$T$1001,MATCH("Min",PlayingTime!$B$2:$T$2,0),0),0)</f>
        <v>0</v>
      </c>
      <c r="L806" s="93">
        <f>IFERROR(VLOOKUP($E806,OLD!$Q$1:$DZ$1000,MATCH("minutes",OLD!$Q$1:$DZ$1,0),0),0)</f>
        <v>8</v>
      </c>
      <c r="M806" s="22">
        <f>IFERROR(VLOOKUP(A806,#REF!,MATCH("xG",#REF!,0),0),0)</f>
        <v>0</v>
      </c>
      <c r="N806" s="22">
        <f>IFERROR(VLOOKUP(B806,#REF!,MATCH("xG",#REF!,0),0),0)</f>
        <v>0</v>
      </c>
      <c r="O806" s="22">
        <f>IFERROR(VLOOKUP(C806,#REF!,MATCH("xG",#REF!,0),0),0)</f>
        <v>0</v>
      </c>
      <c r="P806" s="22">
        <f>IFERROR(VLOOKUP(D806,#REF!,MATCH("xG",#REF!,0),0),0)</f>
        <v>0</v>
      </c>
      <c r="Q806" s="92">
        <f>IFERROR(VLOOKUP($E806,OLD!$Q$1:$DZ$1000,MATCH("expected_goals",OLD!$Q$1:$DZ$1,0),0),0)</f>
        <v>0</v>
      </c>
      <c r="R806" s="22">
        <f>IFERROR(VLOOKUP(A806,#REF!,MATCH("xAG",#REF!,0),0),0)</f>
        <v>0</v>
      </c>
      <c r="S806" s="22">
        <f>IFERROR(VLOOKUP(B806,#REF!,MATCH("xAG",#REF!,0),0),0)</f>
        <v>0</v>
      </c>
      <c r="T806" s="22">
        <f>IFERROR(VLOOKUP(C806,#REF!,MATCH("xAG",#REF!,0),0),0)</f>
        <v>0</v>
      </c>
      <c r="U806" s="22">
        <f>IFERROR(VLOOKUP(D806,#REF!,MATCH("xAG",#REF!,0),0),0)</f>
        <v>0</v>
      </c>
      <c r="V806" s="92">
        <f>IFERROR(VLOOKUP($E806,OLD!$Q$1:$DZ$1000,MATCH("expected_assists",OLD!$Q$1:$DZ$1,0),0),0)</f>
        <v>0</v>
      </c>
      <c r="W806" s="93">
        <f>IFERROR(VLOOKUP($E806,OLD!$Q$1:$DZ$1000,MATCH("total_points",OLD!$Q$1:$DZ$1,0),0),0)</f>
        <v>2</v>
      </c>
      <c r="X806" s="27">
        <f>IFERROR(VLOOKUP(E806,OLD!$Q$1:$BZ$1000,MATCH("defensive_contribution",OLD!$Q$1:$BZ$1,0),0),"")</f>
        <v>3</v>
      </c>
      <c r="Z806" s="26" t="str">
        <f>API!O806&amp;" "&amp;API!Y806</f>
        <v xml:space="preserve"> </v>
      </c>
      <c r="AA806" s="26">
        <f>API!AF806</f>
        <v>0</v>
      </c>
    </row>
    <row r="807" spans="1:27">
      <c r="A807" s="22" t="str">
        <f>IF([1]FINAL!A807=0,"",[1]FINAL!A807)</f>
        <v/>
      </c>
      <c r="B807" s="22" t="str">
        <f>IF([1]FINAL!C807=0,"",[1]FINAL!C807)</f>
        <v/>
      </c>
      <c r="C807" s="22" t="str">
        <f>IF([1]FINAL!E807=0,"",[1]FINAL!E807)</f>
        <v/>
      </c>
      <c r="D807" s="22" t="str">
        <f>IF([1]FINAL!G807=0,"",[1]FINAL!G807)</f>
        <v/>
      </c>
      <c r="E807" s="85">
        <f>[1]FINAL!$AO807</f>
        <v>0</v>
      </c>
      <c r="F807" s="26" t="str">
        <f>[1]FINAL!$V807</f>
        <v>A</v>
      </c>
      <c r="G807" s="27" t="str">
        <f>IFERROR(VLOOKUP($F807,Table2!$B$1:$C$21,MATCH("MP",Table2!$B$1:$C$1,0),0),"")</f>
        <v/>
      </c>
      <c r="H807" s="23">
        <f>IFERROR(VLOOKUP(A807,PlayingTime!$B$1:$T$1001,MATCH("Min",PlayingTime!$B$2:$T$2,0),0),0)</f>
        <v>0</v>
      </c>
      <c r="I807" s="23">
        <f>IFERROR(VLOOKUP(B807,PlayingTime!$B$1:$T$1001,MATCH("Min",PlayingTime!$B$2:$T$2,0),0),0)</f>
        <v>0</v>
      </c>
      <c r="J807" s="23">
        <f>IFERROR(VLOOKUP(C807,PlayingTime!$B$1:$T$1001,MATCH("Min",PlayingTime!$B$2:$T$2,0),0),0)</f>
        <v>0</v>
      </c>
      <c r="K807" s="23">
        <f>IFERROR(VLOOKUP(D807,PlayingTime!$B$1:$T$1001,MATCH("Min",PlayingTime!$B$2:$T$2,0),0),0)</f>
        <v>0</v>
      </c>
      <c r="L807" s="93">
        <f>IFERROR(VLOOKUP($E807,OLD!$Q$1:$DZ$1000,MATCH("minutes",OLD!$Q$1:$DZ$1,0),0),0)</f>
        <v>8</v>
      </c>
      <c r="M807" s="22">
        <f>IFERROR(VLOOKUP(A807,#REF!,MATCH("xG",#REF!,0),0),0)</f>
        <v>0</v>
      </c>
      <c r="N807" s="22">
        <f>IFERROR(VLOOKUP(B807,#REF!,MATCH("xG",#REF!,0),0),0)</f>
        <v>0</v>
      </c>
      <c r="O807" s="22">
        <f>IFERROR(VLOOKUP(C807,#REF!,MATCH("xG",#REF!,0),0),0)</f>
        <v>0</v>
      </c>
      <c r="P807" s="22">
        <f>IFERROR(VLOOKUP(D807,#REF!,MATCH("xG",#REF!,0),0),0)</f>
        <v>0</v>
      </c>
      <c r="Q807" s="92">
        <f>IFERROR(VLOOKUP($E807,OLD!$Q$1:$DZ$1000,MATCH("expected_goals",OLD!$Q$1:$DZ$1,0),0),0)</f>
        <v>0</v>
      </c>
      <c r="R807" s="22">
        <f>IFERROR(VLOOKUP(A807,#REF!,MATCH("xAG",#REF!,0),0),0)</f>
        <v>0</v>
      </c>
      <c r="S807" s="22">
        <f>IFERROR(VLOOKUP(B807,#REF!,MATCH("xAG",#REF!,0),0),0)</f>
        <v>0</v>
      </c>
      <c r="T807" s="22">
        <f>IFERROR(VLOOKUP(C807,#REF!,MATCH("xAG",#REF!,0),0),0)</f>
        <v>0</v>
      </c>
      <c r="U807" s="22">
        <f>IFERROR(VLOOKUP(D807,#REF!,MATCH("xAG",#REF!,0),0),0)</f>
        <v>0</v>
      </c>
      <c r="V807" s="92">
        <f>IFERROR(VLOOKUP($E807,OLD!$Q$1:$DZ$1000,MATCH("expected_assists",OLD!$Q$1:$DZ$1,0),0),0)</f>
        <v>0</v>
      </c>
      <c r="W807" s="93">
        <f>IFERROR(VLOOKUP($E807,OLD!$Q$1:$DZ$1000,MATCH("total_points",OLD!$Q$1:$DZ$1,0),0),0)</f>
        <v>2</v>
      </c>
      <c r="X807" s="27">
        <f>IFERROR(VLOOKUP(E807,OLD!$Q$1:$BZ$1000,MATCH("defensive_contribution",OLD!$Q$1:$BZ$1,0),0),"")</f>
        <v>3</v>
      </c>
      <c r="Z807" s="26" t="str">
        <f>API!O807&amp;" "&amp;API!Y807</f>
        <v xml:space="preserve"> </v>
      </c>
      <c r="AA807" s="26">
        <f>API!AF807</f>
        <v>0</v>
      </c>
    </row>
    <row r="808" spans="1:27">
      <c r="A808" s="22" t="str">
        <f>IF([1]FINAL!A808=0,"",[1]FINAL!A808)</f>
        <v/>
      </c>
      <c r="B808" s="22" t="str">
        <f>IF([1]FINAL!C808=0,"",[1]FINAL!C808)</f>
        <v/>
      </c>
      <c r="C808" s="22" t="str">
        <f>IF([1]FINAL!E808=0,"",[1]FINAL!E808)</f>
        <v/>
      </c>
      <c r="D808" s="22" t="str">
        <f>IF([1]FINAL!G808=0,"",[1]FINAL!G808)</f>
        <v/>
      </c>
      <c r="E808" s="85">
        <f>[1]FINAL!$AO808</f>
        <v>0</v>
      </c>
      <c r="F808" s="26" t="str">
        <f>[1]FINAL!$V808</f>
        <v>A</v>
      </c>
      <c r="G808" s="27" t="str">
        <f>IFERROR(VLOOKUP($F808,Table2!$B$1:$C$21,MATCH("MP",Table2!$B$1:$C$1,0),0),"")</f>
        <v/>
      </c>
      <c r="H808" s="23">
        <f>IFERROR(VLOOKUP(A808,PlayingTime!$B$1:$T$1001,MATCH("Min",PlayingTime!$B$2:$T$2,0),0),0)</f>
        <v>0</v>
      </c>
      <c r="I808" s="23">
        <f>IFERROR(VLOOKUP(B808,PlayingTime!$B$1:$T$1001,MATCH("Min",PlayingTime!$B$2:$T$2,0),0),0)</f>
        <v>0</v>
      </c>
      <c r="J808" s="23">
        <f>IFERROR(VLOOKUP(C808,PlayingTime!$B$1:$T$1001,MATCH("Min",PlayingTime!$B$2:$T$2,0),0),0)</f>
        <v>0</v>
      </c>
      <c r="K808" s="23">
        <f>IFERROR(VLOOKUP(D808,PlayingTime!$B$1:$T$1001,MATCH("Min",PlayingTime!$B$2:$T$2,0),0),0)</f>
        <v>0</v>
      </c>
      <c r="L808" s="93">
        <f>IFERROR(VLOOKUP($E808,OLD!$Q$1:$DZ$1000,MATCH("minutes",OLD!$Q$1:$DZ$1,0),0),0)</f>
        <v>8</v>
      </c>
      <c r="M808" s="22">
        <f>IFERROR(VLOOKUP(A808,#REF!,MATCH("xG",#REF!,0),0),0)</f>
        <v>0</v>
      </c>
      <c r="N808" s="22">
        <f>IFERROR(VLOOKUP(B808,#REF!,MATCH("xG",#REF!,0),0),0)</f>
        <v>0</v>
      </c>
      <c r="O808" s="22">
        <f>IFERROR(VLOOKUP(C808,#REF!,MATCH("xG",#REF!,0),0),0)</f>
        <v>0</v>
      </c>
      <c r="P808" s="22">
        <f>IFERROR(VLOOKUP(D808,#REF!,MATCH("xG",#REF!,0),0),0)</f>
        <v>0</v>
      </c>
      <c r="Q808" s="92">
        <f>IFERROR(VLOOKUP($E808,OLD!$Q$1:$DZ$1000,MATCH("expected_goals",OLD!$Q$1:$DZ$1,0),0),0)</f>
        <v>0</v>
      </c>
      <c r="R808" s="22">
        <f>IFERROR(VLOOKUP(A808,#REF!,MATCH("xAG",#REF!,0),0),0)</f>
        <v>0</v>
      </c>
      <c r="S808" s="22">
        <f>IFERROR(VLOOKUP(B808,#REF!,MATCH("xAG",#REF!,0),0),0)</f>
        <v>0</v>
      </c>
      <c r="T808" s="22">
        <f>IFERROR(VLOOKUP(C808,#REF!,MATCH("xAG",#REF!,0),0),0)</f>
        <v>0</v>
      </c>
      <c r="U808" s="22">
        <f>IFERROR(VLOOKUP(D808,#REF!,MATCH("xAG",#REF!,0),0),0)</f>
        <v>0</v>
      </c>
      <c r="V808" s="92">
        <f>IFERROR(VLOOKUP($E808,OLD!$Q$1:$DZ$1000,MATCH("expected_assists",OLD!$Q$1:$DZ$1,0),0),0)</f>
        <v>0</v>
      </c>
      <c r="W808" s="93">
        <f>IFERROR(VLOOKUP($E808,OLD!$Q$1:$DZ$1000,MATCH("total_points",OLD!$Q$1:$DZ$1,0),0),0)</f>
        <v>2</v>
      </c>
      <c r="X808" s="27">
        <f>IFERROR(VLOOKUP(E808,OLD!$Q$1:$BZ$1000,MATCH("defensive_contribution",OLD!$Q$1:$BZ$1,0),0),"")</f>
        <v>3</v>
      </c>
      <c r="Z808" s="26" t="str">
        <f>API!O808&amp;" "&amp;API!Y808</f>
        <v xml:space="preserve"> </v>
      </c>
      <c r="AA808" s="26">
        <f>API!AF808</f>
        <v>0</v>
      </c>
    </row>
    <row r="809" spans="1:27">
      <c r="A809" s="22" t="str">
        <f>IF([1]FINAL!A809=0,"",[1]FINAL!A809)</f>
        <v/>
      </c>
      <c r="B809" s="22" t="str">
        <f>IF([1]FINAL!C809=0,"",[1]FINAL!C809)</f>
        <v/>
      </c>
      <c r="C809" s="22" t="str">
        <f>IF([1]FINAL!E809=0,"",[1]FINAL!E809)</f>
        <v/>
      </c>
      <c r="D809" s="22" t="str">
        <f>IF([1]FINAL!G809=0,"",[1]FINAL!G809)</f>
        <v/>
      </c>
      <c r="E809" s="85">
        <f>[1]FINAL!$AO809</f>
        <v>0</v>
      </c>
      <c r="F809" s="26" t="str">
        <f>[1]FINAL!$V809</f>
        <v>A</v>
      </c>
      <c r="G809" s="27" t="str">
        <f>IFERROR(VLOOKUP($F809,Table2!$B$1:$C$21,MATCH("MP",Table2!$B$1:$C$1,0),0),"")</f>
        <v/>
      </c>
      <c r="H809" s="23">
        <f>IFERROR(VLOOKUP(A809,PlayingTime!$B$1:$T$1001,MATCH("Min",PlayingTime!$B$2:$T$2,0),0),0)</f>
        <v>0</v>
      </c>
      <c r="I809" s="23">
        <f>IFERROR(VLOOKUP(B809,PlayingTime!$B$1:$T$1001,MATCH("Min",PlayingTime!$B$2:$T$2,0),0),0)</f>
        <v>0</v>
      </c>
      <c r="J809" s="23">
        <f>IFERROR(VLOOKUP(C809,PlayingTime!$B$1:$T$1001,MATCH("Min",PlayingTime!$B$2:$T$2,0),0),0)</f>
        <v>0</v>
      </c>
      <c r="K809" s="23">
        <f>IFERROR(VLOOKUP(D809,PlayingTime!$B$1:$T$1001,MATCH("Min",PlayingTime!$B$2:$T$2,0),0),0)</f>
        <v>0</v>
      </c>
      <c r="L809" s="93">
        <f>IFERROR(VLOOKUP($E809,OLD!$Q$1:$DZ$1000,MATCH("minutes",OLD!$Q$1:$DZ$1,0),0),0)</f>
        <v>8</v>
      </c>
      <c r="M809" s="22">
        <f>IFERROR(VLOOKUP(A809,#REF!,MATCH("xG",#REF!,0),0),0)</f>
        <v>0</v>
      </c>
      <c r="N809" s="22">
        <f>IFERROR(VLOOKUP(B809,#REF!,MATCH("xG",#REF!,0),0),0)</f>
        <v>0</v>
      </c>
      <c r="O809" s="22">
        <f>IFERROR(VLOOKUP(C809,#REF!,MATCH("xG",#REF!,0),0),0)</f>
        <v>0</v>
      </c>
      <c r="P809" s="22">
        <f>IFERROR(VLOOKUP(D809,#REF!,MATCH("xG",#REF!,0),0),0)</f>
        <v>0</v>
      </c>
      <c r="Q809" s="92">
        <f>IFERROR(VLOOKUP($E809,OLD!$Q$1:$DZ$1000,MATCH("expected_goals",OLD!$Q$1:$DZ$1,0),0),0)</f>
        <v>0</v>
      </c>
      <c r="R809" s="22">
        <f>IFERROR(VLOOKUP(A809,#REF!,MATCH("xAG",#REF!,0),0),0)</f>
        <v>0</v>
      </c>
      <c r="S809" s="22">
        <f>IFERROR(VLOOKUP(B809,#REF!,MATCH("xAG",#REF!,0),0),0)</f>
        <v>0</v>
      </c>
      <c r="T809" s="22">
        <f>IFERROR(VLOOKUP(C809,#REF!,MATCH("xAG",#REF!,0),0),0)</f>
        <v>0</v>
      </c>
      <c r="U809" s="22">
        <f>IFERROR(VLOOKUP(D809,#REF!,MATCH("xAG",#REF!,0),0),0)</f>
        <v>0</v>
      </c>
      <c r="V809" s="92">
        <f>IFERROR(VLOOKUP($E809,OLD!$Q$1:$DZ$1000,MATCH("expected_assists",OLD!$Q$1:$DZ$1,0),0),0)</f>
        <v>0</v>
      </c>
      <c r="W809" s="93">
        <f>IFERROR(VLOOKUP($E809,OLD!$Q$1:$DZ$1000,MATCH("total_points",OLD!$Q$1:$DZ$1,0),0),0)</f>
        <v>2</v>
      </c>
      <c r="X809" s="27">
        <f>IFERROR(VLOOKUP(E809,OLD!$Q$1:$BZ$1000,MATCH("defensive_contribution",OLD!$Q$1:$BZ$1,0),0),"")</f>
        <v>3</v>
      </c>
      <c r="Z809" s="26" t="str">
        <f>API!O809&amp;" "&amp;API!Y809</f>
        <v xml:space="preserve"> </v>
      </c>
      <c r="AA809" s="26">
        <f>API!AF809</f>
        <v>0</v>
      </c>
    </row>
    <row r="810" spans="1:27">
      <c r="A810" s="22" t="str">
        <f>IF([1]FINAL!A810=0,"",[1]FINAL!A810)</f>
        <v/>
      </c>
      <c r="B810" s="22" t="str">
        <f>IF([1]FINAL!C810=0,"",[1]FINAL!C810)</f>
        <v/>
      </c>
      <c r="C810" s="22" t="str">
        <f>IF([1]FINAL!E810=0,"",[1]FINAL!E810)</f>
        <v/>
      </c>
      <c r="D810" s="22" t="str">
        <f>IF([1]FINAL!G810=0,"",[1]FINAL!G810)</f>
        <v/>
      </c>
      <c r="E810" s="85">
        <f>[1]FINAL!$AO810</f>
        <v>0</v>
      </c>
      <c r="F810" s="26" t="str">
        <f>[1]FINAL!$V810</f>
        <v>A</v>
      </c>
      <c r="G810" s="27" t="str">
        <f>IFERROR(VLOOKUP($F810,Table2!$B$1:$C$21,MATCH("MP",Table2!$B$1:$C$1,0),0),"")</f>
        <v/>
      </c>
      <c r="H810" s="23">
        <f>IFERROR(VLOOKUP(A810,PlayingTime!$B$1:$T$1001,MATCH("Min",PlayingTime!$B$2:$T$2,0),0),0)</f>
        <v>0</v>
      </c>
      <c r="I810" s="23">
        <f>IFERROR(VLOOKUP(B810,PlayingTime!$B$1:$T$1001,MATCH("Min",PlayingTime!$B$2:$T$2,0),0),0)</f>
        <v>0</v>
      </c>
      <c r="J810" s="23">
        <f>IFERROR(VLOOKUP(C810,PlayingTime!$B$1:$T$1001,MATCH("Min",PlayingTime!$B$2:$T$2,0),0),0)</f>
        <v>0</v>
      </c>
      <c r="K810" s="23">
        <f>IFERROR(VLOOKUP(D810,PlayingTime!$B$1:$T$1001,MATCH("Min",PlayingTime!$B$2:$T$2,0),0),0)</f>
        <v>0</v>
      </c>
      <c r="L810" s="93">
        <f>IFERROR(VLOOKUP($E810,OLD!$Q$1:$DZ$1000,MATCH("minutes",OLD!$Q$1:$DZ$1,0),0),0)</f>
        <v>8</v>
      </c>
      <c r="M810" s="22">
        <f>IFERROR(VLOOKUP(A810,#REF!,MATCH("xG",#REF!,0),0),0)</f>
        <v>0</v>
      </c>
      <c r="N810" s="22">
        <f>IFERROR(VLOOKUP(B810,#REF!,MATCH("xG",#REF!,0),0),0)</f>
        <v>0</v>
      </c>
      <c r="O810" s="22">
        <f>IFERROR(VLOOKUP(C810,#REF!,MATCH("xG",#REF!,0),0),0)</f>
        <v>0</v>
      </c>
      <c r="P810" s="22">
        <f>IFERROR(VLOOKUP(D810,#REF!,MATCH("xG",#REF!,0),0),0)</f>
        <v>0</v>
      </c>
      <c r="Q810" s="92">
        <f>IFERROR(VLOOKUP($E810,OLD!$Q$1:$DZ$1000,MATCH("expected_goals",OLD!$Q$1:$DZ$1,0),0),0)</f>
        <v>0</v>
      </c>
      <c r="R810" s="22">
        <f>IFERROR(VLOOKUP(A810,#REF!,MATCH("xAG",#REF!,0),0),0)</f>
        <v>0</v>
      </c>
      <c r="S810" s="22">
        <f>IFERROR(VLOOKUP(B810,#REF!,MATCH("xAG",#REF!,0),0),0)</f>
        <v>0</v>
      </c>
      <c r="T810" s="22">
        <f>IFERROR(VLOOKUP(C810,#REF!,MATCH("xAG",#REF!,0),0),0)</f>
        <v>0</v>
      </c>
      <c r="U810" s="22">
        <f>IFERROR(VLOOKUP(D810,#REF!,MATCH("xAG",#REF!,0),0),0)</f>
        <v>0</v>
      </c>
      <c r="V810" s="92">
        <f>IFERROR(VLOOKUP($E810,OLD!$Q$1:$DZ$1000,MATCH("expected_assists",OLD!$Q$1:$DZ$1,0),0),0)</f>
        <v>0</v>
      </c>
      <c r="W810" s="93">
        <f>IFERROR(VLOOKUP($E810,OLD!$Q$1:$DZ$1000,MATCH("total_points",OLD!$Q$1:$DZ$1,0),0),0)</f>
        <v>2</v>
      </c>
      <c r="X810" s="27">
        <f>IFERROR(VLOOKUP(E810,OLD!$Q$1:$BZ$1000,MATCH("defensive_contribution",OLD!$Q$1:$BZ$1,0),0),"")</f>
        <v>3</v>
      </c>
      <c r="Z810" s="26" t="str">
        <f>API!O810&amp;" "&amp;API!Y810</f>
        <v xml:space="preserve"> </v>
      </c>
      <c r="AA810" s="26">
        <f>API!AF810</f>
        <v>0</v>
      </c>
    </row>
    <row r="811" spans="1:27">
      <c r="A811" s="22" t="str">
        <f>IF([1]FINAL!A811=0,"",[1]FINAL!A811)</f>
        <v/>
      </c>
      <c r="B811" s="22" t="str">
        <f>IF([1]FINAL!C811=0,"",[1]FINAL!C811)</f>
        <v/>
      </c>
      <c r="C811" s="22" t="str">
        <f>IF([1]FINAL!E811=0,"",[1]FINAL!E811)</f>
        <v/>
      </c>
      <c r="D811" s="22" t="str">
        <f>IF([1]FINAL!G811=0,"",[1]FINAL!G811)</f>
        <v/>
      </c>
      <c r="E811" s="85">
        <f>[1]FINAL!$AO811</f>
        <v>0</v>
      </c>
      <c r="F811" s="26" t="str">
        <f>[1]FINAL!$V811</f>
        <v>A</v>
      </c>
      <c r="G811" s="27" t="str">
        <f>IFERROR(VLOOKUP($F811,Table2!$B$1:$C$21,MATCH("MP",Table2!$B$1:$C$1,0),0),"")</f>
        <v/>
      </c>
      <c r="H811" s="23">
        <f>IFERROR(VLOOKUP(A811,PlayingTime!$B$1:$T$1001,MATCH("Min",PlayingTime!$B$2:$T$2,0),0),0)</f>
        <v>0</v>
      </c>
      <c r="I811" s="23">
        <f>IFERROR(VLOOKUP(B811,PlayingTime!$B$1:$T$1001,MATCH("Min",PlayingTime!$B$2:$T$2,0),0),0)</f>
        <v>0</v>
      </c>
      <c r="J811" s="23">
        <f>IFERROR(VLOOKUP(C811,PlayingTime!$B$1:$T$1001,MATCH("Min",PlayingTime!$B$2:$T$2,0),0),0)</f>
        <v>0</v>
      </c>
      <c r="K811" s="23">
        <f>IFERROR(VLOOKUP(D811,PlayingTime!$B$1:$T$1001,MATCH("Min",PlayingTime!$B$2:$T$2,0),0),0)</f>
        <v>0</v>
      </c>
      <c r="L811" s="93">
        <f>IFERROR(VLOOKUP($E811,OLD!$Q$1:$DZ$1000,MATCH("minutes",OLD!$Q$1:$DZ$1,0),0),0)</f>
        <v>8</v>
      </c>
      <c r="M811" s="22">
        <f>IFERROR(VLOOKUP(A811,#REF!,MATCH("xG",#REF!,0),0),0)</f>
        <v>0</v>
      </c>
      <c r="N811" s="22">
        <f>IFERROR(VLOOKUP(B811,#REF!,MATCH("xG",#REF!,0),0),0)</f>
        <v>0</v>
      </c>
      <c r="O811" s="22">
        <f>IFERROR(VLOOKUP(C811,#REF!,MATCH("xG",#REF!,0),0),0)</f>
        <v>0</v>
      </c>
      <c r="P811" s="22">
        <f>IFERROR(VLOOKUP(D811,#REF!,MATCH("xG",#REF!,0),0),0)</f>
        <v>0</v>
      </c>
      <c r="Q811" s="92">
        <f>IFERROR(VLOOKUP($E811,OLD!$Q$1:$DZ$1000,MATCH("expected_goals",OLD!$Q$1:$DZ$1,0),0),0)</f>
        <v>0</v>
      </c>
      <c r="R811" s="22">
        <f>IFERROR(VLOOKUP(A811,#REF!,MATCH("xAG",#REF!,0),0),0)</f>
        <v>0</v>
      </c>
      <c r="S811" s="22">
        <f>IFERROR(VLOOKUP(B811,#REF!,MATCH("xAG",#REF!,0),0),0)</f>
        <v>0</v>
      </c>
      <c r="T811" s="22">
        <f>IFERROR(VLOOKUP(C811,#REF!,MATCH("xAG",#REF!,0),0),0)</f>
        <v>0</v>
      </c>
      <c r="U811" s="22">
        <f>IFERROR(VLOOKUP(D811,#REF!,MATCH("xAG",#REF!,0),0),0)</f>
        <v>0</v>
      </c>
      <c r="V811" s="92">
        <f>IFERROR(VLOOKUP($E811,OLD!$Q$1:$DZ$1000,MATCH("expected_assists",OLD!$Q$1:$DZ$1,0),0),0)</f>
        <v>0</v>
      </c>
      <c r="W811" s="93">
        <f>IFERROR(VLOOKUP($E811,OLD!$Q$1:$DZ$1000,MATCH("total_points",OLD!$Q$1:$DZ$1,0),0),0)</f>
        <v>2</v>
      </c>
      <c r="X811" s="27">
        <f>IFERROR(VLOOKUP(E811,OLD!$Q$1:$BZ$1000,MATCH("defensive_contribution",OLD!$Q$1:$BZ$1,0),0),"")</f>
        <v>3</v>
      </c>
      <c r="Z811" s="26" t="str">
        <f>API!O811&amp;" "&amp;API!Y811</f>
        <v xml:space="preserve"> </v>
      </c>
      <c r="AA811" s="26">
        <f>API!AF811</f>
        <v>0</v>
      </c>
    </row>
    <row r="812" spans="1:27">
      <c r="A812" s="22" t="str">
        <f>IF([1]FINAL!A812=0,"",[1]FINAL!A812)</f>
        <v/>
      </c>
      <c r="B812" s="22" t="str">
        <f>IF([1]FINAL!C812=0,"",[1]FINAL!C812)</f>
        <v/>
      </c>
      <c r="C812" s="22" t="str">
        <f>IF([1]FINAL!E812=0,"",[1]FINAL!E812)</f>
        <v/>
      </c>
      <c r="D812" s="22" t="str">
        <f>IF([1]FINAL!G812=0,"",[1]FINAL!G812)</f>
        <v/>
      </c>
      <c r="E812" s="85">
        <f>[1]FINAL!$AO812</f>
        <v>0</v>
      </c>
      <c r="F812" s="26" t="str">
        <f>[1]FINAL!$V812</f>
        <v>A</v>
      </c>
      <c r="G812" s="27" t="str">
        <f>IFERROR(VLOOKUP($F812,Table2!$B$1:$C$21,MATCH("MP",Table2!$B$1:$C$1,0),0),"")</f>
        <v/>
      </c>
      <c r="H812" s="23">
        <f>IFERROR(VLOOKUP(A812,PlayingTime!$B$1:$T$1001,MATCH("Min",PlayingTime!$B$2:$T$2,0),0),0)</f>
        <v>0</v>
      </c>
      <c r="I812" s="23">
        <f>IFERROR(VLOOKUP(B812,PlayingTime!$B$1:$T$1001,MATCH("Min",PlayingTime!$B$2:$T$2,0),0),0)</f>
        <v>0</v>
      </c>
      <c r="J812" s="23">
        <f>IFERROR(VLOOKUP(C812,PlayingTime!$B$1:$T$1001,MATCH("Min",PlayingTime!$B$2:$T$2,0),0),0)</f>
        <v>0</v>
      </c>
      <c r="K812" s="23">
        <f>IFERROR(VLOOKUP(D812,PlayingTime!$B$1:$T$1001,MATCH("Min",PlayingTime!$B$2:$T$2,0),0),0)</f>
        <v>0</v>
      </c>
      <c r="L812" s="93">
        <f>IFERROR(VLOOKUP($E812,OLD!$Q$1:$DZ$1000,MATCH("minutes",OLD!$Q$1:$DZ$1,0),0),0)</f>
        <v>8</v>
      </c>
      <c r="M812" s="22">
        <f>IFERROR(VLOOKUP(A812,#REF!,MATCH("xG",#REF!,0),0),0)</f>
        <v>0</v>
      </c>
      <c r="N812" s="22">
        <f>IFERROR(VLOOKUP(B812,#REF!,MATCH("xG",#REF!,0),0),0)</f>
        <v>0</v>
      </c>
      <c r="O812" s="22">
        <f>IFERROR(VLOOKUP(C812,#REF!,MATCH("xG",#REF!,0),0),0)</f>
        <v>0</v>
      </c>
      <c r="P812" s="22">
        <f>IFERROR(VLOOKUP(D812,#REF!,MATCH("xG",#REF!,0),0),0)</f>
        <v>0</v>
      </c>
      <c r="Q812" s="92">
        <f>IFERROR(VLOOKUP($E812,OLD!$Q$1:$DZ$1000,MATCH("expected_goals",OLD!$Q$1:$DZ$1,0),0),0)</f>
        <v>0</v>
      </c>
      <c r="R812" s="22">
        <f>IFERROR(VLOOKUP(A812,#REF!,MATCH("xAG",#REF!,0),0),0)</f>
        <v>0</v>
      </c>
      <c r="S812" s="22">
        <f>IFERROR(VLOOKUP(B812,#REF!,MATCH("xAG",#REF!,0),0),0)</f>
        <v>0</v>
      </c>
      <c r="T812" s="22">
        <f>IFERROR(VLOOKUP(C812,#REF!,MATCH("xAG",#REF!,0),0),0)</f>
        <v>0</v>
      </c>
      <c r="U812" s="22">
        <f>IFERROR(VLOOKUP(D812,#REF!,MATCH("xAG",#REF!,0),0),0)</f>
        <v>0</v>
      </c>
      <c r="V812" s="92">
        <f>IFERROR(VLOOKUP($E812,OLD!$Q$1:$DZ$1000,MATCH("expected_assists",OLD!$Q$1:$DZ$1,0),0),0)</f>
        <v>0</v>
      </c>
      <c r="W812" s="93">
        <f>IFERROR(VLOOKUP($E812,OLD!$Q$1:$DZ$1000,MATCH("total_points",OLD!$Q$1:$DZ$1,0),0),0)</f>
        <v>2</v>
      </c>
      <c r="X812" s="27">
        <f>IFERROR(VLOOKUP(E812,OLD!$Q$1:$BZ$1000,MATCH("defensive_contribution",OLD!$Q$1:$BZ$1,0),0),"")</f>
        <v>3</v>
      </c>
      <c r="Z812" s="26" t="str">
        <f>API!O812&amp;" "&amp;API!Y812</f>
        <v xml:space="preserve"> </v>
      </c>
      <c r="AA812" s="26">
        <f>API!AF812</f>
        <v>0</v>
      </c>
    </row>
    <row r="813" spans="1:27">
      <c r="A813" s="22" t="str">
        <f>IF([1]FINAL!A813=0,"",[1]FINAL!A813)</f>
        <v/>
      </c>
      <c r="B813" s="22" t="str">
        <f>IF([1]FINAL!C813=0,"",[1]FINAL!C813)</f>
        <v/>
      </c>
      <c r="C813" s="22" t="str">
        <f>IF([1]FINAL!E813=0,"",[1]FINAL!E813)</f>
        <v/>
      </c>
      <c r="D813" s="22" t="str">
        <f>IF([1]FINAL!G813=0,"",[1]FINAL!G813)</f>
        <v/>
      </c>
      <c r="E813" s="85">
        <f>[1]FINAL!$AO813</f>
        <v>0</v>
      </c>
      <c r="F813" s="26" t="str">
        <f>[1]FINAL!$V813</f>
        <v>A</v>
      </c>
      <c r="G813" s="27" t="str">
        <f>IFERROR(VLOOKUP($F813,Table2!$B$1:$C$21,MATCH("MP",Table2!$B$1:$C$1,0),0),"")</f>
        <v/>
      </c>
      <c r="H813" s="23">
        <f>IFERROR(VLOOKUP(A813,PlayingTime!$B$1:$T$1001,MATCH("Min",PlayingTime!$B$2:$T$2,0),0),0)</f>
        <v>0</v>
      </c>
      <c r="I813" s="23">
        <f>IFERROR(VLOOKUP(B813,PlayingTime!$B$1:$T$1001,MATCH("Min",PlayingTime!$B$2:$T$2,0),0),0)</f>
        <v>0</v>
      </c>
      <c r="J813" s="23">
        <f>IFERROR(VLOOKUP(C813,PlayingTime!$B$1:$T$1001,MATCH("Min",PlayingTime!$B$2:$T$2,0),0),0)</f>
        <v>0</v>
      </c>
      <c r="K813" s="23">
        <f>IFERROR(VLOOKUP(D813,PlayingTime!$B$1:$T$1001,MATCH("Min",PlayingTime!$B$2:$T$2,0),0),0)</f>
        <v>0</v>
      </c>
      <c r="L813" s="93">
        <f>IFERROR(VLOOKUP($E813,OLD!$Q$1:$DZ$1000,MATCH("minutes",OLD!$Q$1:$DZ$1,0),0),0)</f>
        <v>8</v>
      </c>
      <c r="M813" s="22">
        <f>IFERROR(VLOOKUP(A813,#REF!,MATCH("xG",#REF!,0),0),0)</f>
        <v>0</v>
      </c>
      <c r="N813" s="22">
        <f>IFERROR(VLOOKUP(B813,#REF!,MATCH("xG",#REF!,0),0),0)</f>
        <v>0</v>
      </c>
      <c r="O813" s="22">
        <f>IFERROR(VLOOKUP(C813,#REF!,MATCH("xG",#REF!,0),0),0)</f>
        <v>0</v>
      </c>
      <c r="P813" s="22">
        <f>IFERROR(VLOOKUP(D813,#REF!,MATCH("xG",#REF!,0),0),0)</f>
        <v>0</v>
      </c>
      <c r="Q813" s="92">
        <f>IFERROR(VLOOKUP($E813,OLD!$Q$1:$DZ$1000,MATCH("expected_goals",OLD!$Q$1:$DZ$1,0),0),0)</f>
        <v>0</v>
      </c>
      <c r="R813" s="22">
        <f>IFERROR(VLOOKUP(A813,#REF!,MATCH("xAG",#REF!,0),0),0)</f>
        <v>0</v>
      </c>
      <c r="S813" s="22">
        <f>IFERROR(VLOOKUP(B813,#REF!,MATCH("xAG",#REF!,0),0),0)</f>
        <v>0</v>
      </c>
      <c r="T813" s="22">
        <f>IFERROR(VLOOKUP(C813,#REF!,MATCH("xAG",#REF!,0),0),0)</f>
        <v>0</v>
      </c>
      <c r="U813" s="22">
        <f>IFERROR(VLOOKUP(D813,#REF!,MATCH("xAG",#REF!,0),0),0)</f>
        <v>0</v>
      </c>
      <c r="V813" s="92">
        <f>IFERROR(VLOOKUP($E813,OLD!$Q$1:$DZ$1000,MATCH("expected_assists",OLD!$Q$1:$DZ$1,0),0),0)</f>
        <v>0</v>
      </c>
      <c r="W813" s="93">
        <f>IFERROR(VLOOKUP($E813,OLD!$Q$1:$DZ$1000,MATCH("total_points",OLD!$Q$1:$DZ$1,0),0),0)</f>
        <v>2</v>
      </c>
      <c r="X813" s="27">
        <f>IFERROR(VLOOKUP(E813,OLD!$Q$1:$BZ$1000,MATCH("defensive_contribution",OLD!$Q$1:$BZ$1,0),0),"")</f>
        <v>3</v>
      </c>
      <c r="Z813" s="26" t="str">
        <f>API!O813&amp;" "&amp;API!Y813</f>
        <v xml:space="preserve"> </v>
      </c>
      <c r="AA813" s="26">
        <f>API!AF813</f>
        <v>0</v>
      </c>
    </row>
    <row r="814" spans="1:27">
      <c r="A814" s="22" t="str">
        <f>IF([1]FINAL!A814=0,"",[1]FINAL!A814)</f>
        <v/>
      </c>
      <c r="B814" s="22" t="str">
        <f>IF([1]FINAL!C814=0,"",[1]FINAL!C814)</f>
        <v/>
      </c>
      <c r="C814" s="22" t="str">
        <f>IF([1]FINAL!E814=0,"",[1]FINAL!E814)</f>
        <v/>
      </c>
      <c r="D814" s="22" t="str">
        <f>IF([1]FINAL!G814=0,"",[1]FINAL!G814)</f>
        <v/>
      </c>
      <c r="E814" s="85">
        <f>[1]FINAL!$AO814</f>
        <v>0</v>
      </c>
      <c r="F814" s="26" t="str">
        <f>[1]FINAL!$V814</f>
        <v>A</v>
      </c>
      <c r="G814" s="27" t="str">
        <f>IFERROR(VLOOKUP($F814,Table2!$B$1:$C$21,MATCH("MP",Table2!$B$1:$C$1,0),0),"")</f>
        <v/>
      </c>
      <c r="H814" s="23">
        <f>IFERROR(VLOOKUP(A814,PlayingTime!$B$1:$T$1001,MATCH("Min",PlayingTime!$B$2:$T$2,0),0),0)</f>
        <v>0</v>
      </c>
      <c r="I814" s="23">
        <f>IFERROR(VLOOKUP(B814,PlayingTime!$B$1:$T$1001,MATCH("Min",PlayingTime!$B$2:$T$2,0),0),0)</f>
        <v>0</v>
      </c>
      <c r="J814" s="23">
        <f>IFERROR(VLOOKUP(C814,PlayingTime!$B$1:$T$1001,MATCH("Min",PlayingTime!$B$2:$T$2,0),0),0)</f>
        <v>0</v>
      </c>
      <c r="K814" s="23">
        <f>IFERROR(VLOOKUP(D814,PlayingTime!$B$1:$T$1001,MATCH("Min",PlayingTime!$B$2:$T$2,0),0),0)</f>
        <v>0</v>
      </c>
      <c r="L814" s="93">
        <f>IFERROR(VLOOKUP($E814,OLD!$Q$1:$DZ$1000,MATCH("minutes",OLD!$Q$1:$DZ$1,0),0),0)</f>
        <v>8</v>
      </c>
      <c r="M814" s="22">
        <f>IFERROR(VLOOKUP(A814,#REF!,MATCH("xG",#REF!,0),0),0)</f>
        <v>0</v>
      </c>
      <c r="N814" s="22">
        <f>IFERROR(VLOOKUP(B814,#REF!,MATCH("xG",#REF!,0),0),0)</f>
        <v>0</v>
      </c>
      <c r="O814" s="22">
        <f>IFERROR(VLOOKUP(C814,#REF!,MATCH("xG",#REF!,0),0),0)</f>
        <v>0</v>
      </c>
      <c r="P814" s="22">
        <f>IFERROR(VLOOKUP(D814,#REF!,MATCH("xG",#REF!,0),0),0)</f>
        <v>0</v>
      </c>
      <c r="Q814" s="92">
        <f>IFERROR(VLOOKUP($E814,OLD!$Q$1:$DZ$1000,MATCH("expected_goals",OLD!$Q$1:$DZ$1,0),0),0)</f>
        <v>0</v>
      </c>
      <c r="R814" s="22">
        <f>IFERROR(VLOOKUP(A814,#REF!,MATCH("xAG",#REF!,0),0),0)</f>
        <v>0</v>
      </c>
      <c r="S814" s="22">
        <f>IFERROR(VLOOKUP(B814,#REF!,MATCH("xAG",#REF!,0),0),0)</f>
        <v>0</v>
      </c>
      <c r="T814" s="22">
        <f>IFERROR(VLOOKUP(C814,#REF!,MATCH("xAG",#REF!,0),0),0)</f>
        <v>0</v>
      </c>
      <c r="U814" s="22">
        <f>IFERROR(VLOOKUP(D814,#REF!,MATCH("xAG",#REF!,0),0),0)</f>
        <v>0</v>
      </c>
      <c r="V814" s="92">
        <f>IFERROR(VLOOKUP($E814,OLD!$Q$1:$DZ$1000,MATCH("expected_assists",OLD!$Q$1:$DZ$1,0),0),0)</f>
        <v>0</v>
      </c>
      <c r="W814" s="93">
        <f>IFERROR(VLOOKUP($E814,OLD!$Q$1:$DZ$1000,MATCH("total_points",OLD!$Q$1:$DZ$1,0),0),0)</f>
        <v>2</v>
      </c>
      <c r="X814" s="27">
        <f>IFERROR(VLOOKUP(E814,OLD!$Q$1:$BZ$1000,MATCH("defensive_contribution",OLD!$Q$1:$BZ$1,0),0),"")</f>
        <v>3</v>
      </c>
      <c r="Z814" s="26" t="str">
        <f>API!O814&amp;" "&amp;API!Y814</f>
        <v xml:space="preserve"> </v>
      </c>
      <c r="AA814" s="26">
        <f>API!AF814</f>
        <v>0</v>
      </c>
    </row>
    <row r="815" spans="1:27">
      <c r="A815" s="22" t="str">
        <f>IF([1]FINAL!A815=0,"",[1]FINAL!A815)</f>
        <v/>
      </c>
      <c r="B815" s="22" t="str">
        <f>IF([1]FINAL!C815=0,"",[1]FINAL!C815)</f>
        <v/>
      </c>
      <c r="C815" s="22" t="str">
        <f>IF([1]FINAL!E815=0,"",[1]FINAL!E815)</f>
        <v/>
      </c>
      <c r="D815" s="22" t="str">
        <f>IF([1]FINAL!G815=0,"",[1]FINAL!G815)</f>
        <v/>
      </c>
      <c r="E815" s="85">
        <f>[1]FINAL!$AO815</f>
        <v>0</v>
      </c>
      <c r="F815" s="26" t="str">
        <f>[1]FINAL!$V815</f>
        <v>A</v>
      </c>
      <c r="G815" s="27" t="str">
        <f>IFERROR(VLOOKUP($F815,Table2!$B$1:$C$21,MATCH("MP",Table2!$B$1:$C$1,0),0),"")</f>
        <v/>
      </c>
      <c r="H815" s="23">
        <f>IFERROR(VLOOKUP(A815,PlayingTime!$B$1:$T$1001,MATCH("Min",PlayingTime!$B$2:$T$2,0),0),0)</f>
        <v>0</v>
      </c>
      <c r="I815" s="23">
        <f>IFERROR(VLOOKUP(B815,PlayingTime!$B$1:$T$1001,MATCH("Min",PlayingTime!$B$2:$T$2,0),0),0)</f>
        <v>0</v>
      </c>
      <c r="J815" s="23">
        <f>IFERROR(VLOOKUP(C815,PlayingTime!$B$1:$T$1001,MATCH("Min",PlayingTime!$B$2:$T$2,0),0),0)</f>
        <v>0</v>
      </c>
      <c r="K815" s="23">
        <f>IFERROR(VLOOKUP(D815,PlayingTime!$B$1:$T$1001,MATCH("Min",PlayingTime!$B$2:$T$2,0),0),0)</f>
        <v>0</v>
      </c>
      <c r="L815" s="93">
        <f>IFERROR(VLOOKUP($E815,OLD!$Q$1:$DZ$1000,MATCH("minutes",OLD!$Q$1:$DZ$1,0),0),0)</f>
        <v>8</v>
      </c>
      <c r="M815" s="22">
        <f>IFERROR(VLOOKUP(A815,#REF!,MATCH("xG",#REF!,0),0),0)</f>
        <v>0</v>
      </c>
      <c r="N815" s="22">
        <f>IFERROR(VLOOKUP(B815,#REF!,MATCH("xG",#REF!,0),0),0)</f>
        <v>0</v>
      </c>
      <c r="O815" s="22">
        <f>IFERROR(VLOOKUP(C815,#REF!,MATCH("xG",#REF!,0),0),0)</f>
        <v>0</v>
      </c>
      <c r="P815" s="22">
        <f>IFERROR(VLOOKUP(D815,#REF!,MATCH("xG",#REF!,0),0),0)</f>
        <v>0</v>
      </c>
      <c r="Q815" s="92">
        <f>IFERROR(VLOOKUP($E815,OLD!$Q$1:$DZ$1000,MATCH("expected_goals",OLD!$Q$1:$DZ$1,0),0),0)</f>
        <v>0</v>
      </c>
      <c r="R815" s="22">
        <f>IFERROR(VLOOKUP(A815,#REF!,MATCH("xAG",#REF!,0),0),0)</f>
        <v>0</v>
      </c>
      <c r="S815" s="22">
        <f>IFERROR(VLOOKUP(B815,#REF!,MATCH("xAG",#REF!,0),0),0)</f>
        <v>0</v>
      </c>
      <c r="T815" s="22">
        <f>IFERROR(VLOOKUP(C815,#REF!,MATCH("xAG",#REF!,0),0),0)</f>
        <v>0</v>
      </c>
      <c r="U815" s="22">
        <f>IFERROR(VLOOKUP(D815,#REF!,MATCH("xAG",#REF!,0),0),0)</f>
        <v>0</v>
      </c>
      <c r="V815" s="92">
        <f>IFERROR(VLOOKUP($E815,OLD!$Q$1:$DZ$1000,MATCH("expected_assists",OLD!$Q$1:$DZ$1,0),0),0)</f>
        <v>0</v>
      </c>
      <c r="W815" s="93">
        <f>IFERROR(VLOOKUP($E815,OLD!$Q$1:$DZ$1000,MATCH("total_points",OLD!$Q$1:$DZ$1,0),0),0)</f>
        <v>2</v>
      </c>
      <c r="X815" s="27">
        <f>IFERROR(VLOOKUP(E815,OLD!$Q$1:$BZ$1000,MATCH("defensive_contribution",OLD!$Q$1:$BZ$1,0),0),"")</f>
        <v>3</v>
      </c>
      <c r="Z815" s="26" t="str">
        <f>API!O815&amp;" "&amp;API!Y815</f>
        <v xml:space="preserve"> </v>
      </c>
      <c r="AA815" s="26">
        <f>API!AF815</f>
        <v>0</v>
      </c>
    </row>
    <row r="816" spans="1:27">
      <c r="A816" s="22" t="str">
        <f>IF([1]FINAL!A816=0,"",[1]FINAL!A816)</f>
        <v/>
      </c>
      <c r="B816" s="22" t="str">
        <f>IF([1]FINAL!C816=0,"",[1]FINAL!C816)</f>
        <v/>
      </c>
      <c r="C816" s="22" t="str">
        <f>IF([1]FINAL!E816=0,"",[1]FINAL!E816)</f>
        <v/>
      </c>
      <c r="D816" s="22" t="str">
        <f>IF([1]FINAL!G816=0,"",[1]FINAL!G816)</f>
        <v/>
      </c>
      <c r="E816" s="85">
        <f>[1]FINAL!$AO816</f>
        <v>0</v>
      </c>
      <c r="F816" s="26" t="str">
        <f>[1]FINAL!$V816</f>
        <v>A</v>
      </c>
      <c r="G816" s="27" t="str">
        <f>IFERROR(VLOOKUP($F816,Table2!$B$1:$C$21,MATCH("MP",Table2!$B$1:$C$1,0),0),"")</f>
        <v/>
      </c>
      <c r="H816" s="23">
        <f>IFERROR(VLOOKUP(A816,PlayingTime!$B$1:$T$1001,MATCH("Min",PlayingTime!$B$2:$T$2,0),0),0)</f>
        <v>0</v>
      </c>
      <c r="I816" s="23">
        <f>IFERROR(VLOOKUP(B816,PlayingTime!$B$1:$T$1001,MATCH("Min",PlayingTime!$B$2:$T$2,0),0),0)</f>
        <v>0</v>
      </c>
      <c r="J816" s="23">
        <f>IFERROR(VLOOKUP(C816,PlayingTime!$B$1:$T$1001,MATCH("Min",PlayingTime!$B$2:$T$2,0),0),0)</f>
        <v>0</v>
      </c>
      <c r="K816" s="23">
        <f>IFERROR(VLOOKUP(D816,PlayingTime!$B$1:$T$1001,MATCH("Min",PlayingTime!$B$2:$T$2,0),0),0)</f>
        <v>0</v>
      </c>
      <c r="L816" s="93">
        <f>IFERROR(VLOOKUP($E816,OLD!$Q$1:$DZ$1000,MATCH("minutes",OLD!$Q$1:$DZ$1,0),0),0)</f>
        <v>8</v>
      </c>
      <c r="M816" s="22">
        <f>IFERROR(VLOOKUP(A816,#REF!,MATCH("xG",#REF!,0),0),0)</f>
        <v>0</v>
      </c>
      <c r="N816" s="22">
        <f>IFERROR(VLOOKUP(B816,#REF!,MATCH("xG",#REF!,0),0),0)</f>
        <v>0</v>
      </c>
      <c r="O816" s="22">
        <f>IFERROR(VLOOKUP(C816,#REF!,MATCH("xG",#REF!,0),0),0)</f>
        <v>0</v>
      </c>
      <c r="P816" s="22">
        <f>IFERROR(VLOOKUP(D816,#REF!,MATCH("xG",#REF!,0),0),0)</f>
        <v>0</v>
      </c>
      <c r="Q816" s="92">
        <f>IFERROR(VLOOKUP($E816,OLD!$Q$1:$DZ$1000,MATCH("expected_goals",OLD!$Q$1:$DZ$1,0),0),0)</f>
        <v>0</v>
      </c>
      <c r="R816" s="22">
        <f>IFERROR(VLOOKUP(A816,#REF!,MATCH("xAG",#REF!,0),0),0)</f>
        <v>0</v>
      </c>
      <c r="S816" s="22">
        <f>IFERROR(VLOOKUP(B816,#REF!,MATCH("xAG",#REF!,0),0),0)</f>
        <v>0</v>
      </c>
      <c r="T816" s="22">
        <f>IFERROR(VLOOKUP(C816,#REF!,MATCH("xAG",#REF!,0),0),0)</f>
        <v>0</v>
      </c>
      <c r="U816" s="22">
        <f>IFERROR(VLOOKUP(D816,#REF!,MATCH("xAG",#REF!,0),0),0)</f>
        <v>0</v>
      </c>
      <c r="V816" s="92">
        <f>IFERROR(VLOOKUP($E816,OLD!$Q$1:$DZ$1000,MATCH("expected_assists",OLD!$Q$1:$DZ$1,0),0),0)</f>
        <v>0</v>
      </c>
      <c r="W816" s="93">
        <f>IFERROR(VLOOKUP($E816,OLD!$Q$1:$DZ$1000,MATCH("total_points",OLD!$Q$1:$DZ$1,0),0),0)</f>
        <v>2</v>
      </c>
      <c r="X816" s="27">
        <f>IFERROR(VLOOKUP(E816,OLD!$Q$1:$BZ$1000,MATCH("defensive_contribution",OLD!$Q$1:$BZ$1,0),0),"")</f>
        <v>3</v>
      </c>
      <c r="Z816" s="26" t="str">
        <f>API!O816&amp;" "&amp;API!Y816</f>
        <v xml:space="preserve"> </v>
      </c>
      <c r="AA816" s="26">
        <f>API!AF816</f>
        <v>0</v>
      </c>
    </row>
    <row r="817" spans="1:27">
      <c r="A817" s="22" t="str">
        <f>IF([1]FINAL!A817=0,"",[1]FINAL!A817)</f>
        <v/>
      </c>
      <c r="B817" s="22" t="str">
        <f>IF([1]FINAL!C817=0,"",[1]FINAL!C817)</f>
        <v/>
      </c>
      <c r="C817" s="22" t="str">
        <f>IF([1]FINAL!E817=0,"",[1]FINAL!E817)</f>
        <v/>
      </c>
      <c r="D817" s="22" t="str">
        <f>IF([1]FINAL!G817=0,"",[1]FINAL!G817)</f>
        <v/>
      </c>
      <c r="E817" s="85">
        <f>[1]FINAL!$AO817</f>
        <v>0</v>
      </c>
      <c r="F817" s="26" t="str">
        <f>[1]FINAL!$V817</f>
        <v>A</v>
      </c>
      <c r="G817" s="27" t="str">
        <f>IFERROR(VLOOKUP($F817,Table2!$B$1:$C$21,MATCH("MP",Table2!$B$1:$C$1,0),0),"")</f>
        <v/>
      </c>
      <c r="H817" s="23">
        <f>IFERROR(VLOOKUP(A817,PlayingTime!$B$1:$T$1001,MATCH("Min",PlayingTime!$B$2:$T$2,0),0),0)</f>
        <v>0</v>
      </c>
      <c r="I817" s="23">
        <f>IFERROR(VLOOKUP(B817,PlayingTime!$B$1:$T$1001,MATCH("Min",PlayingTime!$B$2:$T$2,0),0),0)</f>
        <v>0</v>
      </c>
      <c r="J817" s="23">
        <f>IFERROR(VLOOKUP(C817,PlayingTime!$B$1:$T$1001,MATCH("Min",PlayingTime!$B$2:$T$2,0),0),0)</f>
        <v>0</v>
      </c>
      <c r="K817" s="23">
        <f>IFERROR(VLOOKUP(D817,PlayingTime!$B$1:$T$1001,MATCH("Min",PlayingTime!$B$2:$T$2,0),0),0)</f>
        <v>0</v>
      </c>
      <c r="L817" s="93">
        <f>IFERROR(VLOOKUP($E817,OLD!$Q$1:$DZ$1000,MATCH("minutes",OLD!$Q$1:$DZ$1,0),0),0)</f>
        <v>8</v>
      </c>
      <c r="M817" s="22">
        <f>IFERROR(VLOOKUP(A817,#REF!,MATCH("xG",#REF!,0),0),0)</f>
        <v>0</v>
      </c>
      <c r="N817" s="22">
        <f>IFERROR(VLOOKUP(B817,#REF!,MATCH("xG",#REF!,0),0),0)</f>
        <v>0</v>
      </c>
      <c r="O817" s="22">
        <f>IFERROR(VLOOKUP(C817,#REF!,MATCH("xG",#REF!,0),0),0)</f>
        <v>0</v>
      </c>
      <c r="P817" s="22">
        <f>IFERROR(VLOOKUP(D817,#REF!,MATCH("xG",#REF!,0),0),0)</f>
        <v>0</v>
      </c>
      <c r="Q817" s="92">
        <f>IFERROR(VLOOKUP($E817,OLD!$Q$1:$DZ$1000,MATCH("expected_goals",OLD!$Q$1:$DZ$1,0),0),0)</f>
        <v>0</v>
      </c>
      <c r="R817" s="22">
        <f>IFERROR(VLOOKUP(A817,#REF!,MATCH("xAG",#REF!,0),0),0)</f>
        <v>0</v>
      </c>
      <c r="S817" s="22">
        <f>IFERROR(VLOOKUP(B817,#REF!,MATCH("xAG",#REF!,0),0),0)</f>
        <v>0</v>
      </c>
      <c r="T817" s="22">
        <f>IFERROR(VLOOKUP(C817,#REF!,MATCH("xAG",#REF!,0),0),0)</f>
        <v>0</v>
      </c>
      <c r="U817" s="22">
        <f>IFERROR(VLOOKUP(D817,#REF!,MATCH("xAG",#REF!,0),0),0)</f>
        <v>0</v>
      </c>
      <c r="V817" s="92">
        <f>IFERROR(VLOOKUP($E817,OLD!$Q$1:$DZ$1000,MATCH("expected_assists",OLD!$Q$1:$DZ$1,0),0),0)</f>
        <v>0</v>
      </c>
      <c r="W817" s="93">
        <f>IFERROR(VLOOKUP($E817,OLD!$Q$1:$DZ$1000,MATCH("total_points",OLD!$Q$1:$DZ$1,0),0),0)</f>
        <v>2</v>
      </c>
      <c r="X817" s="27">
        <f>IFERROR(VLOOKUP(E817,OLD!$Q$1:$BZ$1000,MATCH("defensive_contribution",OLD!$Q$1:$BZ$1,0),0),"")</f>
        <v>3</v>
      </c>
      <c r="Z817" s="26" t="str">
        <f>API!O817&amp;" "&amp;API!Y817</f>
        <v xml:space="preserve"> </v>
      </c>
      <c r="AA817" s="26">
        <f>API!AF817</f>
        <v>0</v>
      </c>
    </row>
    <row r="818" spans="1:27">
      <c r="A818" s="22" t="str">
        <f>IF([1]FINAL!A818=0,"",[1]FINAL!A818)</f>
        <v/>
      </c>
      <c r="B818" s="22" t="str">
        <f>IF([1]FINAL!C818=0,"",[1]FINAL!C818)</f>
        <v/>
      </c>
      <c r="C818" s="22" t="str">
        <f>IF([1]FINAL!E818=0,"",[1]FINAL!E818)</f>
        <v/>
      </c>
      <c r="D818" s="22" t="str">
        <f>IF([1]FINAL!G818=0,"",[1]FINAL!G818)</f>
        <v/>
      </c>
      <c r="E818" s="85">
        <f>[1]FINAL!$AO818</f>
        <v>0</v>
      </c>
      <c r="F818" s="26" t="str">
        <f>[1]FINAL!$V818</f>
        <v>A</v>
      </c>
      <c r="G818" s="27" t="str">
        <f>IFERROR(VLOOKUP($F818,Table2!$B$1:$C$21,MATCH("MP",Table2!$B$1:$C$1,0),0),"")</f>
        <v/>
      </c>
      <c r="H818" s="23">
        <f>IFERROR(VLOOKUP(A818,PlayingTime!$B$1:$T$1001,MATCH("Min",PlayingTime!$B$2:$T$2,0),0),0)</f>
        <v>0</v>
      </c>
      <c r="I818" s="23">
        <f>IFERROR(VLOOKUP(B818,PlayingTime!$B$1:$T$1001,MATCH("Min",PlayingTime!$B$2:$T$2,0),0),0)</f>
        <v>0</v>
      </c>
      <c r="J818" s="23">
        <f>IFERROR(VLOOKUP(C818,PlayingTime!$B$1:$T$1001,MATCH("Min",PlayingTime!$B$2:$T$2,0),0),0)</f>
        <v>0</v>
      </c>
      <c r="K818" s="23">
        <f>IFERROR(VLOOKUP(D818,PlayingTime!$B$1:$T$1001,MATCH("Min",PlayingTime!$B$2:$T$2,0),0),0)</f>
        <v>0</v>
      </c>
      <c r="L818" s="93">
        <f>IFERROR(VLOOKUP($E818,OLD!$Q$1:$DZ$1000,MATCH("minutes",OLD!$Q$1:$DZ$1,0),0),0)</f>
        <v>8</v>
      </c>
      <c r="M818" s="22">
        <f>IFERROR(VLOOKUP(A818,#REF!,MATCH("xG",#REF!,0),0),0)</f>
        <v>0</v>
      </c>
      <c r="N818" s="22">
        <f>IFERROR(VLOOKUP(B818,#REF!,MATCH("xG",#REF!,0),0),0)</f>
        <v>0</v>
      </c>
      <c r="O818" s="22">
        <f>IFERROR(VLOOKUP(C818,#REF!,MATCH("xG",#REF!,0),0),0)</f>
        <v>0</v>
      </c>
      <c r="P818" s="22">
        <f>IFERROR(VLOOKUP(D818,#REF!,MATCH("xG",#REF!,0),0),0)</f>
        <v>0</v>
      </c>
      <c r="Q818" s="92">
        <f>IFERROR(VLOOKUP($E818,OLD!$Q$1:$DZ$1000,MATCH("expected_goals",OLD!$Q$1:$DZ$1,0),0),0)</f>
        <v>0</v>
      </c>
      <c r="R818" s="22">
        <f>IFERROR(VLOOKUP(A818,#REF!,MATCH("xAG",#REF!,0),0),0)</f>
        <v>0</v>
      </c>
      <c r="S818" s="22">
        <f>IFERROR(VLOOKUP(B818,#REF!,MATCH("xAG",#REF!,0),0),0)</f>
        <v>0</v>
      </c>
      <c r="T818" s="22">
        <f>IFERROR(VLOOKUP(C818,#REF!,MATCH("xAG",#REF!,0),0),0)</f>
        <v>0</v>
      </c>
      <c r="U818" s="22">
        <f>IFERROR(VLOOKUP(D818,#REF!,MATCH("xAG",#REF!,0),0),0)</f>
        <v>0</v>
      </c>
      <c r="V818" s="92">
        <f>IFERROR(VLOOKUP($E818,OLD!$Q$1:$DZ$1000,MATCH("expected_assists",OLD!$Q$1:$DZ$1,0),0),0)</f>
        <v>0</v>
      </c>
      <c r="W818" s="93">
        <f>IFERROR(VLOOKUP($E818,OLD!$Q$1:$DZ$1000,MATCH("total_points",OLD!$Q$1:$DZ$1,0),0),0)</f>
        <v>2</v>
      </c>
      <c r="X818" s="27">
        <f>IFERROR(VLOOKUP(E818,OLD!$Q$1:$BZ$1000,MATCH("defensive_contribution",OLD!$Q$1:$BZ$1,0),0),"")</f>
        <v>3</v>
      </c>
      <c r="Z818" s="26" t="str">
        <f>API!O818&amp;" "&amp;API!Y818</f>
        <v xml:space="preserve"> </v>
      </c>
      <c r="AA818" s="26">
        <f>API!AF818</f>
        <v>0</v>
      </c>
    </row>
    <row r="819" spans="1:27">
      <c r="A819" s="22" t="str">
        <f>IF([1]FINAL!A819=0,"",[1]FINAL!A819)</f>
        <v/>
      </c>
      <c r="B819" s="22" t="str">
        <f>IF([1]FINAL!C819=0,"",[1]FINAL!C819)</f>
        <v/>
      </c>
      <c r="C819" s="22" t="str">
        <f>IF([1]FINAL!E819=0,"",[1]FINAL!E819)</f>
        <v/>
      </c>
      <c r="D819" s="22" t="str">
        <f>IF([1]FINAL!G819=0,"",[1]FINAL!G819)</f>
        <v/>
      </c>
      <c r="E819" s="85">
        <f>[1]FINAL!$AO819</f>
        <v>0</v>
      </c>
      <c r="F819" s="26" t="str">
        <f>[1]FINAL!$V819</f>
        <v>A</v>
      </c>
      <c r="G819" s="27" t="str">
        <f>IFERROR(VLOOKUP($F819,Table2!$B$1:$C$21,MATCH("MP",Table2!$B$1:$C$1,0),0),"")</f>
        <v/>
      </c>
      <c r="H819" s="23">
        <f>IFERROR(VLOOKUP(A819,PlayingTime!$B$1:$T$1001,MATCH("Min",PlayingTime!$B$2:$T$2,0),0),0)</f>
        <v>0</v>
      </c>
      <c r="I819" s="23">
        <f>IFERROR(VLOOKUP(B819,PlayingTime!$B$1:$T$1001,MATCH("Min",PlayingTime!$B$2:$T$2,0),0),0)</f>
        <v>0</v>
      </c>
      <c r="J819" s="23">
        <f>IFERROR(VLOOKUP(C819,PlayingTime!$B$1:$T$1001,MATCH("Min",PlayingTime!$B$2:$T$2,0),0),0)</f>
        <v>0</v>
      </c>
      <c r="K819" s="23">
        <f>IFERROR(VLOOKUP(D819,PlayingTime!$B$1:$T$1001,MATCH("Min",PlayingTime!$B$2:$T$2,0),0),0)</f>
        <v>0</v>
      </c>
      <c r="L819" s="93">
        <f>IFERROR(VLOOKUP($E819,OLD!$Q$1:$DZ$1000,MATCH("minutes",OLD!$Q$1:$DZ$1,0),0),0)</f>
        <v>8</v>
      </c>
      <c r="M819" s="22">
        <f>IFERROR(VLOOKUP(A819,#REF!,MATCH("xG",#REF!,0),0),0)</f>
        <v>0</v>
      </c>
      <c r="N819" s="22">
        <f>IFERROR(VLOOKUP(B819,#REF!,MATCH("xG",#REF!,0),0),0)</f>
        <v>0</v>
      </c>
      <c r="O819" s="22">
        <f>IFERROR(VLOOKUP(C819,#REF!,MATCH("xG",#REF!,0),0),0)</f>
        <v>0</v>
      </c>
      <c r="P819" s="22">
        <f>IFERROR(VLOOKUP(D819,#REF!,MATCH("xG",#REF!,0),0),0)</f>
        <v>0</v>
      </c>
      <c r="Q819" s="92">
        <f>IFERROR(VLOOKUP($E819,OLD!$Q$1:$DZ$1000,MATCH("expected_goals",OLD!$Q$1:$DZ$1,0),0),0)</f>
        <v>0</v>
      </c>
      <c r="R819" s="22">
        <f>IFERROR(VLOOKUP(A819,#REF!,MATCH("xAG",#REF!,0),0),0)</f>
        <v>0</v>
      </c>
      <c r="S819" s="22">
        <f>IFERROR(VLOOKUP(B819,#REF!,MATCH("xAG",#REF!,0),0),0)</f>
        <v>0</v>
      </c>
      <c r="T819" s="22">
        <f>IFERROR(VLOOKUP(C819,#REF!,MATCH("xAG",#REF!,0),0),0)</f>
        <v>0</v>
      </c>
      <c r="U819" s="22">
        <f>IFERROR(VLOOKUP(D819,#REF!,MATCH("xAG",#REF!,0),0),0)</f>
        <v>0</v>
      </c>
      <c r="V819" s="92">
        <f>IFERROR(VLOOKUP($E819,OLD!$Q$1:$DZ$1000,MATCH("expected_assists",OLD!$Q$1:$DZ$1,0),0),0)</f>
        <v>0</v>
      </c>
      <c r="W819" s="93">
        <f>IFERROR(VLOOKUP($E819,OLD!$Q$1:$DZ$1000,MATCH("total_points",OLD!$Q$1:$DZ$1,0),0),0)</f>
        <v>2</v>
      </c>
      <c r="X819" s="27">
        <f>IFERROR(VLOOKUP(E819,OLD!$Q$1:$BZ$1000,MATCH("defensive_contribution",OLD!$Q$1:$BZ$1,0),0),"")</f>
        <v>3</v>
      </c>
      <c r="Z819" s="26" t="str">
        <f>API!O819&amp;" "&amp;API!Y819</f>
        <v xml:space="preserve"> </v>
      </c>
      <c r="AA819" s="26">
        <f>API!AF819</f>
        <v>0</v>
      </c>
    </row>
    <row r="820" spans="1:27">
      <c r="A820" s="22" t="str">
        <f>IF([1]FINAL!A820=0,"",[1]FINAL!A820)</f>
        <v/>
      </c>
      <c r="B820" s="22" t="str">
        <f>IF([1]FINAL!C820=0,"",[1]FINAL!C820)</f>
        <v/>
      </c>
      <c r="C820" s="22" t="str">
        <f>IF([1]FINAL!E820=0,"",[1]FINAL!E820)</f>
        <v/>
      </c>
      <c r="D820" s="22" t="str">
        <f>IF([1]FINAL!G820=0,"",[1]FINAL!G820)</f>
        <v/>
      </c>
      <c r="E820" s="85">
        <f>[1]FINAL!$AO820</f>
        <v>0</v>
      </c>
      <c r="F820" s="26" t="str">
        <f>[1]FINAL!$V820</f>
        <v>A</v>
      </c>
      <c r="G820" s="27" t="str">
        <f>IFERROR(VLOOKUP($F820,Table2!$B$1:$C$21,MATCH("MP",Table2!$B$1:$C$1,0),0),"")</f>
        <v/>
      </c>
      <c r="H820" s="23">
        <f>IFERROR(VLOOKUP(A820,PlayingTime!$B$1:$T$1001,MATCH("Min",PlayingTime!$B$2:$T$2,0),0),0)</f>
        <v>0</v>
      </c>
      <c r="I820" s="23">
        <f>IFERROR(VLOOKUP(B820,PlayingTime!$B$1:$T$1001,MATCH("Min",PlayingTime!$B$2:$T$2,0),0),0)</f>
        <v>0</v>
      </c>
      <c r="J820" s="23">
        <f>IFERROR(VLOOKUP(C820,PlayingTime!$B$1:$T$1001,MATCH("Min",PlayingTime!$B$2:$T$2,0),0),0)</f>
        <v>0</v>
      </c>
      <c r="K820" s="23">
        <f>IFERROR(VLOOKUP(D820,PlayingTime!$B$1:$T$1001,MATCH("Min",PlayingTime!$B$2:$T$2,0),0),0)</f>
        <v>0</v>
      </c>
      <c r="L820" s="93">
        <f>IFERROR(VLOOKUP($E820,OLD!$Q$1:$DZ$1000,MATCH("minutes",OLD!$Q$1:$DZ$1,0),0),0)</f>
        <v>8</v>
      </c>
      <c r="M820" s="22">
        <f>IFERROR(VLOOKUP(A820,#REF!,MATCH("xG",#REF!,0),0),0)</f>
        <v>0</v>
      </c>
      <c r="N820" s="22">
        <f>IFERROR(VLOOKUP(B820,#REF!,MATCH("xG",#REF!,0),0),0)</f>
        <v>0</v>
      </c>
      <c r="O820" s="22">
        <f>IFERROR(VLOOKUP(C820,#REF!,MATCH("xG",#REF!,0),0),0)</f>
        <v>0</v>
      </c>
      <c r="P820" s="22">
        <f>IFERROR(VLOOKUP(D820,#REF!,MATCH("xG",#REF!,0),0),0)</f>
        <v>0</v>
      </c>
      <c r="Q820" s="92">
        <f>IFERROR(VLOOKUP($E820,OLD!$Q$1:$DZ$1000,MATCH("expected_goals",OLD!$Q$1:$DZ$1,0),0),0)</f>
        <v>0</v>
      </c>
      <c r="R820" s="22">
        <f>IFERROR(VLOOKUP(A820,#REF!,MATCH("xAG",#REF!,0),0),0)</f>
        <v>0</v>
      </c>
      <c r="S820" s="22">
        <f>IFERROR(VLOOKUP(B820,#REF!,MATCH("xAG",#REF!,0),0),0)</f>
        <v>0</v>
      </c>
      <c r="T820" s="22">
        <f>IFERROR(VLOOKUP(C820,#REF!,MATCH("xAG",#REF!,0),0),0)</f>
        <v>0</v>
      </c>
      <c r="U820" s="22">
        <f>IFERROR(VLOOKUP(D820,#REF!,MATCH("xAG",#REF!,0),0),0)</f>
        <v>0</v>
      </c>
      <c r="V820" s="92">
        <f>IFERROR(VLOOKUP($E820,OLD!$Q$1:$DZ$1000,MATCH("expected_assists",OLD!$Q$1:$DZ$1,0),0),0)</f>
        <v>0</v>
      </c>
      <c r="W820" s="93">
        <f>IFERROR(VLOOKUP($E820,OLD!$Q$1:$DZ$1000,MATCH("total_points",OLD!$Q$1:$DZ$1,0),0),0)</f>
        <v>2</v>
      </c>
      <c r="X820" s="27">
        <f>IFERROR(VLOOKUP(E820,OLD!$Q$1:$BZ$1000,MATCH("defensive_contribution",OLD!$Q$1:$BZ$1,0),0),"")</f>
        <v>3</v>
      </c>
      <c r="Z820" s="26" t="str">
        <f>API!O820&amp;" "&amp;API!Y820</f>
        <v xml:space="preserve"> </v>
      </c>
      <c r="AA820" s="26">
        <f>API!AF820</f>
        <v>0</v>
      </c>
    </row>
    <row r="821" spans="1:27">
      <c r="A821" s="22" t="str">
        <f>IF([1]FINAL!A821=0,"",[1]FINAL!A821)</f>
        <v/>
      </c>
      <c r="B821" s="22" t="str">
        <f>IF([1]FINAL!C821=0,"",[1]FINAL!C821)</f>
        <v/>
      </c>
      <c r="C821" s="22" t="str">
        <f>IF([1]FINAL!E821=0,"",[1]FINAL!E821)</f>
        <v/>
      </c>
      <c r="D821" s="22" t="str">
        <f>IF([1]FINAL!G821=0,"",[1]FINAL!G821)</f>
        <v/>
      </c>
      <c r="E821" s="85">
        <f>[1]FINAL!$AO821</f>
        <v>0</v>
      </c>
      <c r="F821" s="26" t="str">
        <f>[1]FINAL!$V821</f>
        <v>A</v>
      </c>
      <c r="G821" s="27" t="str">
        <f>IFERROR(VLOOKUP($F821,Table2!$B$1:$C$21,MATCH("MP",Table2!$B$1:$C$1,0),0),"")</f>
        <v/>
      </c>
      <c r="H821" s="23">
        <f>IFERROR(VLOOKUP(A821,PlayingTime!$B$1:$T$1001,MATCH("Min",PlayingTime!$B$2:$T$2,0),0),0)</f>
        <v>0</v>
      </c>
      <c r="I821" s="23">
        <f>IFERROR(VLOOKUP(B821,PlayingTime!$B$1:$T$1001,MATCH("Min",PlayingTime!$B$2:$T$2,0),0),0)</f>
        <v>0</v>
      </c>
      <c r="J821" s="23">
        <f>IFERROR(VLOOKUP(C821,PlayingTime!$B$1:$T$1001,MATCH("Min",PlayingTime!$B$2:$T$2,0),0),0)</f>
        <v>0</v>
      </c>
      <c r="K821" s="23">
        <f>IFERROR(VLOOKUP(D821,PlayingTime!$B$1:$T$1001,MATCH("Min",PlayingTime!$B$2:$T$2,0),0),0)</f>
        <v>0</v>
      </c>
      <c r="L821" s="93">
        <f>IFERROR(VLOOKUP($E821,OLD!$Q$1:$DZ$1000,MATCH("minutes",OLD!$Q$1:$DZ$1,0),0),0)</f>
        <v>8</v>
      </c>
      <c r="M821" s="22">
        <f>IFERROR(VLOOKUP(A821,#REF!,MATCH("xG",#REF!,0),0),0)</f>
        <v>0</v>
      </c>
      <c r="N821" s="22">
        <f>IFERROR(VLOOKUP(B821,#REF!,MATCH("xG",#REF!,0),0),0)</f>
        <v>0</v>
      </c>
      <c r="O821" s="22">
        <f>IFERROR(VLOOKUP(C821,#REF!,MATCH("xG",#REF!,0),0),0)</f>
        <v>0</v>
      </c>
      <c r="P821" s="22">
        <f>IFERROR(VLOOKUP(D821,#REF!,MATCH("xG",#REF!,0),0),0)</f>
        <v>0</v>
      </c>
      <c r="Q821" s="92">
        <f>IFERROR(VLOOKUP($E821,OLD!$Q$1:$DZ$1000,MATCH("expected_goals",OLD!$Q$1:$DZ$1,0),0),0)</f>
        <v>0</v>
      </c>
      <c r="R821" s="22">
        <f>IFERROR(VLOOKUP(A821,#REF!,MATCH("xAG",#REF!,0),0),0)</f>
        <v>0</v>
      </c>
      <c r="S821" s="22">
        <f>IFERROR(VLOOKUP(B821,#REF!,MATCH("xAG",#REF!,0),0),0)</f>
        <v>0</v>
      </c>
      <c r="T821" s="22">
        <f>IFERROR(VLOOKUP(C821,#REF!,MATCH("xAG",#REF!,0),0),0)</f>
        <v>0</v>
      </c>
      <c r="U821" s="22">
        <f>IFERROR(VLOOKUP(D821,#REF!,MATCH("xAG",#REF!,0),0),0)</f>
        <v>0</v>
      </c>
      <c r="V821" s="92">
        <f>IFERROR(VLOOKUP($E821,OLD!$Q$1:$DZ$1000,MATCH("expected_assists",OLD!$Q$1:$DZ$1,0),0),0)</f>
        <v>0</v>
      </c>
      <c r="W821" s="93">
        <f>IFERROR(VLOOKUP($E821,OLD!$Q$1:$DZ$1000,MATCH("total_points",OLD!$Q$1:$DZ$1,0),0),0)</f>
        <v>2</v>
      </c>
      <c r="X821" s="27">
        <f>IFERROR(VLOOKUP(E821,OLD!$Q$1:$BZ$1000,MATCH("defensive_contribution",OLD!$Q$1:$BZ$1,0),0),"")</f>
        <v>3</v>
      </c>
      <c r="Z821" s="26" t="str">
        <f>API!O821&amp;" "&amp;API!Y821</f>
        <v xml:space="preserve"> </v>
      </c>
      <c r="AA821" s="26">
        <f>API!AF821</f>
        <v>0</v>
      </c>
    </row>
    <row r="822" spans="1:27">
      <c r="A822" s="22" t="str">
        <f>IF([1]FINAL!A822=0,"",[1]FINAL!A822)</f>
        <v/>
      </c>
      <c r="B822" s="22" t="str">
        <f>IF([1]FINAL!C822=0,"",[1]FINAL!C822)</f>
        <v/>
      </c>
      <c r="C822" s="22" t="str">
        <f>IF([1]FINAL!E822=0,"",[1]FINAL!E822)</f>
        <v/>
      </c>
      <c r="D822" s="22" t="str">
        <f>IF([1]FINAL!G822=0,"",[1]FINAL!G822)</f>
        <v/>
      </c>
      <c r="E822" s="85">
        <f>[1]FINAL!$AO822</f>
        <v>0</v>
      </c>
      <c r="F822" s="26" t="str">
        <f>[1]FINAL!$V822</f>
        <v>A</v>
      </c>
      <c r="G822" s="27" t="str">
        <f>IFERROR(VLOOKUP($F822,Table2!$B$1:$C$21,MATCH("MP",Table2!$B$1:$C$1,0),0),"")</f>
        <v/>
      </c>
      <c r="H822" s="23">
        <f>IFERROR(VLOOKUP(A822,PlayingTime!$B$1:$T$1001,MATCH("Min",PlayingTime!$B$2:$T$2,0),0),0)</f>
        <v>0</v>
      </c>
      <c r="I822" s="23">
        <f>IFERROR(VLOOKUP(B822,PlayingTime!$B$1:$T$1001,MATCH("Min",PlayingTime!$B$2:$T$2,0),0),0)</f>
        <v>0</v>
      </c>
      <c r="J822" s="23">
        <f>IFERROR(VLOOKUP(C822,PlayingTime!$B$1:$T$1001,MATCH("Min",PlayingTime!$B$2:$T$2,0),0),0)</f>
        <v>0</v>
      </c>
      <c r="K822" s="23">
        <f>IFERROR(VLOOKUP(D822,PlayingTime!$B$1:$T$1001,MATCH("Min",PlayingTime!$B$2:$T$2,0),0),0)</f>
        <v>0</v>
      </c>
      <c r="L822" s="93">
        <f>IFERROR(VLOOKUP($E822,OLD!$Q$1:$DZ$1000,MATCH("minutes",OLD!$Q$1:$DZ$1,0),0),0)</f>
        <v>8</v>
      </c>
      <c r="M822" s="22">
        <f>IFERROR(VLOOKUP(A822,#REF!,MATCH("xG",#REF!,0),0),0)</f>
        <v>0</v>
      </c>
      <c r="N822" s="22">
        <f>IFERROR(VLOOKUP(B822,#REF!,MATCH("xG",#REF!,0),0),0)</f>
        <v>0</v>
      </c>
      <c r="O822" s="22">
        <f>IFERROR(VLOOKUP(C822,#REF!,MATCH("xG",#REF!,0),0),0)</f>
        <v>0</v>
      </c>
      <c r="P822" s="22">
        <f>IFERROR(VLOOKUP(D822,#REF!,MATCH("xG",#REF!,0),0),0)</f>
        <v>0</v>
      </c>
      <c r="Q822" s="92">
        <f>IFERROR(VLOOKUP($E822,OLD!$Q$1:$DZ$1000,MATCH("expected_goals",OLD!$Q$1:$DZ$1,0),0),0)</f>
        <v>0</v>
      </c>
      <c r="R822" s="22">
        <f>IFERROR(VLOOKUP(A822,#REF!,MATCH("xAG",#REF!,0),0),0)</f>
        <v>0</v>
      </c>
      <c r="S822" s="22">
        <f>IFERROR(VLOOKUP(B822,#REF!,MATCH("xAG",#REF!,0),0),0)</f>
        <v>0</v>
      </c>
      <c r="T822" s="22">
        <f>IFERROR(VLOOKUP(C822,#REF!,MATCH("xAG",#REF!,0),0),0)</f>
        <v>0</v>
      </c>
      <c r="U822" s="22">
        <f>IFERROR(VLOOKUP(D822,#REF!,MATCH("xAG",#REF!,0),0),0)</f>
        <v>0</v>
      </c>
      <c r="V822" s="92">
        <f>IFERROR(VLOOKUP($E822,OLD!$Q$1:$DZ$1000,MATCH("expected_assists",OLD!$Q$1:$DZ$1,0),0),0)</f>
        <v>0</v>
      </c>
      <c r="W822" s="93">
        <f>IFERROR(VLOOKUP($E822,OLD!$Q$1:$DZ$1000,MATCH("total_points",OLD!$Q$1:$DZ$1,0),0),0)</f>
        <v>2</v>
      </c>
      <c r="X822" s="27">
        <f>IFERROR(VLOOKUP(E822,OLD!$Q$1:$BZ$1000,MATCH("defensive_contribution",OLD!$Q$1:$BZ$1,0),0),"")</f>
        <v>3</v>
      </c>
      <c r="Z822" s="26" t="str">
        <f>API!O822&amp;" "&amp;API!Y822</f>
        <v xml:space="preserve"> </v>
      </c>
      <c r="AA822" s="26">
        <f>API!AF822</f>
        <v>0</v>
      </c>
    </row>
    <row r="823" spans="1:27">
      <c r="A823" s="22" t="str">
        <f>IF([1]FINAL!A823=0,"",[1]FINAL!A823)</f>
        <v/>
      </c>
      <c r="B823" s="22" t="str">
        <f>IF([1]FINAL!C823=0,"",[1]FINAL!C823)</f>
        <v/>
      </c>
      <c r="C823" s="22" t="str">
        <f>IF([1]FINAL!E823=0,"",[1]FINAL!E823)</f>
        <v/>
      </c>
      <c r="D823" s="22" t="str">
        <f>IF([1]FINAL!G823=0,"",[1]FINAL!G823)</f>
        <v/>
      </c>
      <c r="E823" s="85">
        <f>[1]FINAL!$AO823</f>
        <v>0</v>
      </c>
      <c r="F823" s="26" t="str">
        <f>[1]FINAL!$V823</f>
        <v>A</v>
      </c>
      <c r="G823" s="27" t="str">
        <f>IFERROR(VLOOKUP($F823,Table2!$B$1:$C$21,MATCH("MP",Table2!$B$1:$C$1,0),0),"")</f>
        <v/>
      </c>
      <c r="H823" s="23">
        <f>IFERROR(VLOOKUP(A823,PlayingTime!$B$1:$T$1001,MATCH("Min",PlayingTime!$B$2:$T$2,0),0),0)</f>
        <v>0</v>
      </c>
      <c r="I823" s="23">
        <f>IFERROR(VLOOKUP(B823,PlayingTime!$B$1:$T$1001,MATCH("Min",PlayingTime!$B$2:$T$2,0),0),0)</f>
        <v>0</v>
      </c>
      <c r="J823" s="23">
        <f>IFERROR(VLOOKUP(C823,PlayingTime!$B$1:$T$1001,MATCH("Min",PlayingTime!$B$2:$T$2,0),0),0)</f>
        <v>0</v>
      </c>
      <c r="K823" s="23">
        <f>IFERROR(VLOOKUP(D823,PlayingTime!$B$1:$T$1001,MATCH("Min",PlayingTime!$B$2:$T$2,0),0),0)</f>
        <v>0</v>
      </c>
      <c r="L823" s="93">
        <f>IFERROR(VLOOKUP($E823,OLD!$Q$1:$DZ$1000,MATCH("minutes",OLD!$Q$1:$DZ$1,0),0),0)</f>
        <v>8</v>
      </c>
      <c r="M823" s="22">
        <f>IFERROR(VLOOKUP(A823,#REF!,MATCH("xG",#REF!,0),0),0)</f>
        <v>0</v>
      </c>
      <c r="N823" s="22">
        <f>IFERROR(VLOOKUP(B823,#REF!,MATCH("xG",#REF!,0),0),0)</f>
        <v>0</v>
      </c>
      <c r="O823" s="22">
        <f>IFERROR(VLOOKUP(C823,#REF!,MATCH("xG",#REF!,0),0),0)</f>
        <v>0</v>
      </c>
      <c r="P823" s="22">
        <f>IFERROR(VLOOKUP(D823,#REF!,MATCH("xG",#REF!,0),0),0)</f>
        <v>0</v>
      </c>
      <c r="Q823" s="92">
        <f>IFERROR(VLOOKUP($E823,OLD!$Q$1:$DZ$1000,MATCH("expected_goals",OLD!$Q$1:$DZ$1,0),0),0)</f>
        <v>0</v>
      </c>
      <c r="R823" s="22">
        <f>IFERROR(VLOOKUP(A823,#REF!,MATCH("xAG",#REF!,0),0),0)</f>
        <v>0</v>
      </c>
      <c r="S823" s="22">
        <f>IFERROR(VLOOKUP(B823,#REF!,MATCH("xAG",#REF!,0),0),0)</f>
        <v>0</v>
      </c>
      <c r="T823" s="22">
        <f>IFERROR(VLOOKUP(C823,#REF!,MATCH("xAG",#REF!,0),0),0)</f>
        <v>0</v>
      </c>
      <c r="U823" s="22">
        <f>IFERROR(VLOOKUP(D823,#REF!,MATCH("xAG",#REF!,0),0),0)</f>
        <v>0</v>
      </c>
      <c r="V823" s="92">
        <f>IFERROR(VLOOKUP($E823,OLD!$Q$1:$DZ$1000,MATCH("expected_assists",OLD!$Q$1:$DZ$1,0),0),0)</f>
        <v>0</v>
      </c>
      <c r="W823" s="93">
        <f>IFERROR(VLOOKUP($E823,OLD!$Q$1:$DZ$1000,MATCH("total_points",OLD!$Q$1:$DZ$1,0),0),0)</f>
        <v>2</v>
      </c>
      <c r="X823" s="27">
        <f>IFERROR(VLOOKUP(E823,OLD!$Q$1:$BZ$1000,MATCH("defensive_contribution",OLD!$Q$1:$BZ$1,0),0),"")</f>
        <v>3</v>
      </c>
      <c r="Z823" s="26" t="str">
        <f>API!O823&amp;" "&amp;API!Y823</f>
        <v xml:space="preserve"> </v>
      </c>
      <c r="AA823" s="26">
        <f>API!AF823</f>
        <v>0</v>
      </c>
    </row>
    <row r="824" spans="1:27">
      <c r="A824" s="22" t="str">
        <f>IF([1]FINAL!A824=0,"",[1]FINAL!A824)</f>
        <v/>
      </c>
      <c r="B824" s="22" t="str">
        <f>IF([1]FINAL!C824=0,"",[1]FINAL!C824)</f>
        <v/>
      </c>
      <c r="C824" s="22" t="str">
        <f>IF([1]FINAL!E824=0,"",[1]FINAL!E824)</f>
        <v/>
      </c>
      <c r="D824" s="22" t="str">
        <f>IF([1]FINAL!G824=0,"",[1]FINAL!G824)</f>
        <v/>
      </c>
      <c r="E824" s="85">
        <f>[1]FINAL!$AO824</f>
        <v>0</v>
      </c>
      <c r="F824" s="26" t="str">
        <f>[1]FINAL!$V824</f>
        <v>A</v>
      </c>
      <c r="G824" s="27" t="str">
        <f>IFERROR(VLOOKUP($F824,Table2!$B$1:$C$21,MATCH("MP",Table2!$B$1:$C$1,0),0),"")</f>
        <v/>
      </c>
      <c r="H824" s="23">
        <f>IFERROR(VLOOKUP(A824,PlayingTime!$B$1:$T$1001,MATCH("Min",PlayingTime!$B$2:$T$2,0),0),0)</f>
        <v>0</v>
      </c>
      <c r="I824" s="23">
        <f>IFERROR(VLOOKUP(B824,PlayingTime!$B$1:$T$1001,MATCH("Min",PlayingTime!$B$2:$T$2,0),0),0)</f>
        <v>0</v>
      </c>
      <c r="J824" s="23">
        <f>IFERROR(VLOOKUP(C824,PlayingTime!$B$1:$T$1001,MATCH("Min",PlayingTime!$B$2:$T$2,0),0),0)</f>
        <v>0</v>
      </c>
      <c r="K824" s="23">
        <f>IFERROR(VLOOKUP(D824,PlayingTime!$B$1:$T$1001,MATCH("Min",PlayingTime!$B$2:$T$2,0),0),0)</f>
        <v>0</v>
      </c>
      <c r="L824" s="93">
        <f>IFERROR(VLOOKUP($E824,OLD!$Q$1:$DZ$1000,MATCH("minutes",OLD!$Q$1:$DZ$1,0),0),0)</f>
        <v>8</v>
      </c>
      <c r="M824" s="22">
        <f>IFERROR(VLOOKUP(A824,#REF!,MATCH("xG",#REF!,0),0),0)</f>
        <v>0</v>
      </c>
      <c r="N824" s="22">
        <f>IFERROR(VLOOKUP(B824,#REF!,MATCH("xG",#REF!,0),0),0)</f>
        <v>0</v>
      </c>
      <c r="O824" s="22">
        <f>IFERROR(VLOOKUP(C824,#REF!,MATCH("xG",#REF!,0),0),0)</f>
        <v>0</v>
      </c>
      <c r="P824" s="22">
        <f>IFERROR(VLOOKUP(D824,#REF!,MATCH("xG",#REF!,0),0),0)</f>
        <v>0</v>
      </c>
      <c r="Q824" s="92">
        <f>IFERROR(VLOOKUP($E824,OLD!$Q$1:$DZ$1000,MATCH("expected_goals",OLD!$Q$1:$DZ$1,0),0),0)</f>
        <v>0</v>
      </c>
      <c r="R824" s="22">
        <f>IFERROR(VLOOKUP(A824,#REF!,MATCH("xAG",#REF!,0),0),0)</f>
        <v>0</v>
      </c>
      <c r="S824" s="22">
        <f>IFERROR(VLOOKUP(B824,#REF!,MATCH("xAG",#REF!,0),0),0)</f>
        <v>0</v>
      </c>
      <c r="T824" s="22">
        <f>IFERROR(VLOOKUP(C824,#REF!,MATCH("xAG",#REF!,0),0),0)</f>
        <v>0</v>
      </c>
      <c r="U824" s="22">
        <f>IFERROR(VLOOKUP(D824,#REF!,MATCH("xAG",#REF!,0),0),0)</f>
        <v>0</v>
      </c>
      <c r="V824" s="92">
        <f>IFERROR(VLOOKUP($E824,OLD!$Q$1:$DZ$1000,MATCH("expected_assists",OLD!$Q$1:$DZ$1,0),0),0)</f>
        <v>0</v>
      </c>
      <c r="W824" s="93">
        <f>IFERROR(VLOOKUP($E824,OLD!$Q$1:$DZ$1000,MATCH("total_points",OLD!$Q$1:$DZ$1,0),0),0)</f>
        <v>2</v>
      </c>
      <c r="X824" s="27">
        <f>IFERROR(VLOOKUP(E824,OLD!$Q$1:$BZ$1000,MATCH("defensive_contribution",OLD!$Q$1:$BZ$1,0),0),"")</f>
        <v>3</v>
      </c>
      <c r="Z824" s="26" t="str">
        <f>API!O824&amp;" "&amp;API!Y824</f>
        <v xml:space="preserve"> </v>
      </c>
      <c r="AA824" s="26">
        <f>API!AF824</f>
        <v>0</v>
      </c>
    </row>
    <row r="825" spans="1:27">
      <c r="A825" s="22" t="str">
        <f>IF([1]FINAL!A825=0,"",[1]FINAL!A825)</f>
        <v/>
      </c>
      <c r="B825" s="22" t="str">
        <f>IF([1]FINAL!C825=0,"",[1]FINAL!C825)</f>
        <v/>
      </c>
      <c r="C825" s="22" t="str">
        <f>IF([1]FINAL!E825=0,"",[1]FINAL!E825)</f>
        <v/>
      </c>
      <c r="D825" s="22" t="str">
        <f>IF([1]FINAL!G825=0,"",[1]FINAL!G825)</f>
        <v/>
      </c>
      <c r="E825" s="85">
        <f>[1]FINAL!$AO825</f>
        <v>0</v>
      </c>
      <c r="F825" s="26" t="str">
        <f>[1]FINAL!$V825</f>
        <v>A</v>
      </c>
      <c r="G825" s="27" t="str">
        <f>IFERROR(VLOOKUP($F825,Table2!$B$1:$C$21,MATCH("MP",Table2!$B$1:$C$1,0),0),"")</f>
        <v/>
      </c>
      <c r="H825" s="23">
        <f>IFERROR(VLOOKUP(A825,PlayingTime!$B$1:$T$1001,MATCH("Min",PlayingTime!$B$2:$T$2,0),0),0)</f>
        <v>0</v>
      </c>
      <c r="I825" s="23">
        <f>IFERROR(VLOOKUP(B825,PlayingTime!$B$1:$T$1001,MATCH("Min",PlayingTime!$B$2:$T$2,0),0),0)</f>
        <v>0</v>
      </c>
      <c r="J825" s="23">
        <f>IFERROR(VLOOKUP(C825,PlayingTime!$B$1:$T$1001,MATCH("Min",PlayingTime!$B$2:$T$2,0),0),0)</f>
        <v>0</v>
      </c>
      <c r="K825" s="23">
        <f>IFERROR(VLOOKUP(D825,PlayingTime!$B$1:$T$1001,MATCH("Min",PlayingTime!$B$2:$T$2,0),0),0)</f>
        <v>0</v>
      </c>
      <c r="L825" s="93">
        <f>IFERROR(VLOOKUP($E825,OLD!$Q$1:$DZ$1000,MATCH("minutes",OLD!$Q$1:$DZ$1,0),0),0)</f>
        <v>8</v>
      </c>
      <c r="M825" s="22">
        <f>IFERROR(VLOOKUP(A825,#REF!,MATCH("xG",#REF!,0),0),0)</f>
        <v>0</v>
      </c>
      <c r="N825" s="22">
        <f>IFERROR(VLOOKUP(B825,#REF!,MATCH("xG",#REF!,0),0),0)</f>
        <v>0</v>
      </c>
      <c r="O825" s="22">
        <f>IFERROR(VLOOKUP(C825,#REF!,MATCH("xG",#REF!,0),0),0)</f>
        <v>0</v>
      </c>
      <c r="P825" s="22">
        <f>IFERROR(VLOOKUP(D825,#REF!,MATCH("xG",#REF!,0),0),0)</f>
        <v>0</v>
      </c>
      <c r="Q825" s="92">
        <f>IFERROR(VLOOKUP($E825,OLD!$Q$1:$DZ$1000,MATCH("expected_goals",OLD!$Q$1:$DZ$1,0),0),0)</f>
        <v>0</v>
      </c>
      <c r="R825" s="22">
        <f>IFERROR(VLOOKUP(A825,#REF!,MATCH("xAG",#REF!,0),0),0)</f>
        <v>0</v>
      </c>
      <c r="S825" s="22">
        <f>IFERROR(VLOOKUP(B825,#REF!,MATCH("xAG",#REF!,0),0),0)</f>
        <v>0</v>
      </c>
      <c r="T825" s="22">
        <f>IFERROR(VLOOKUP(C825,#REF!,MATCH("xAG",#REF!,0),0),0)</f>
        <v>0</v>
      </c>
      <c r="U825" s="22">
        <f>IFERROR(VLOOKUP(D825,#REF!,MATCH("xAG",#REF!,0),0),0)</f>
        <v>0</v>
      </c>
      <c r="V825" s="92">
        <f>IFERROR(VLOOKUP($E825,OLD!$Q$1:$DZ$1000,MATCH("expected_assists",OLD!$Q$1:$DZ$1,0),0),0)</f>
        <v>0</v>
      </c>
      <c r="W825" s="93">
        <f>IFERROR(VLOOKUP($E825,OLD!$Q$1:$DZ$1000,MATCH("total_points",OLD!$Q$1:$DZ$1,0),0),0)</f>
        <v>2</v>
      </c>
      <c r="X825" s="27">
        <f>IFERROR(VLOOKUP(E825,OLD!$Q$1:$BZ$1000,MATCH("defensive_contribution",OLD!$Q$1:$BZ$1,0),0),"")</f>
        <v>3</v>
      </c>
      <c r="Z825" s="26" t="str">
        <f>API!O825&amp;" "&amp;API!Y825</f>
        <v xml:space="preserve"> </v>
      </c>
      <c r="AA825" s="26">
        <f>API!AF825</f>
        <v>0</v>
      </c>
    </row>
    <row r="826" spans="1:27">
      <c r="A826" s="22" t="str">
        <f>IF([1]FINAL!A826=0,"",[1]FINAL!A826)</f>
        <v/>
      </c>
      <c r="B826" s="22" t="str">
        <f>IF([1]FINAL!C826=0,"",[1]FINAL!C826)</f>
        <v/>
      </c>
      <c r="C826" s="22" t="str">
        <f>IF([1]FINAL!E826=0,"",[1]FINAL!E826)</f>
        <v/>
      </c>
      <c r="D826" s="22" t="str">
        <f>IF([1]FINAL!G826=0,"",[1]FINAL!G826)</f>
        <v/>
      </c>
      <c r="E826" s="85">
        <f>[1]FINAL!$AO826</f>
        <v>0</v>
      </c>
      <c r="F826" s="26" t="str">
        <f>[1]FINAL!$V826</f>
        <v>A</v>
      </c>
      <c r="G826" s="27" t="str">
        <f>IFERROR(VLOOKUP($F826,Table2!$B$1:$C$21,MATCH("MP",Table2!$B$1:$C$1,0),0),"")</f>
        <v/>
      </c>
      <c r="H826" s="23">
        <f>IFERROR(VLOOKUP(A826,PlayingTime!$B$1:$T$1001,MATCH("Min",PlayingTime!$B$2:$T$2,0),0),0)</f>
        <v>0</v>
      </c>
      <c r="I826" s="23">
        <f>IFERROR(VLOOKUP(B826,PlayingTime!$B$1:$T$1001,MATCH("Min",PlayingTime!$B$2:$T$2,0),0),0)</f>
        <v>0</v>
      </c>
      <c r="J826" s="23">
        <f>IFERROR(VLOOKUP(C826,PlayingTime!$B$1:$T$1001,MATCH("Min",PlayingTime!$B$2:$T$2,0),0),0)</f>
        <v>0</v>
      </c>
      <c r="K826" s="23">
        <f>IFERROR(VLOOKUP(D826,PlayingTime!$B$1:$T$1001,MATCH("Min",PlayingTime!$B$2:$T$2,0),0),0)</f>
        <v>0</v>
      </c>
      <c r="L826" s="93">
        <f>IFERROR(VLOOKUP($E826,OLD!$Q$1:$DZ$1000,MATCH("minutes",OLD!$Q$1:$DZ$1,0),0),0)</f>
        <v>8</v>
      </c>
      <c r="M826" s="22">
        <f>IFERROR(VLOOKUP(A826,#REF!,MATCH("xG",#REF!,0),0),0)</f>
        <v>0</v>
      </c>
      <c r="N826" s="22">
        <f>IFERROR(VLOOKUP(B826,#REF!,MATCH("xG",#REF!,0),0),0)</f>
        <v>0</v>
      </c>
      <c r="O826" s="22">
        <f>IFERROR(VLOOKUP(C826,#REF!,MATCH("xG",#REF!,0),0),0)</f>
        <v>0</v>
      </c>
      <c r="P826" s="22">
        <f>IFERROR(VLOOKUP(D826,#REF!,MATCH("xG",#REF!,0),0),0)</f>
        <v>0</v>
      </c>
      <c r="Q826" s="92">
        <f>IFERROR(VLOOKUP($E826,OLD!$Q$1:$DZ$1000,MATCH("expected_goals",OLD!$Q$1:$DZ$1,0),0),0)</f>
        <v>0</v>
      </c>
      <c r="R826" s="22">
        <f>IFERROR(VLOOKUP(A826,#REF!,MATCH("xAG",#REF!,0),0),0)</f>
        <v>0</v>
      </c>
      <c r="S826" s="22">
        <f>IFERROR(VLOOKUP(B826,#REF!,MATCH("xAG",#REF!,0),0),0)</f>
        <v>0</v>
      </c>
      <c r="T826" s="22">
        <f>IFERROR(VLOOKUP(C826,#REF!,MATCH("xAG",#REF!,0),0),0)</f>
        <v>0</v>
      </c>
      <c r="U826" s="22">
        <f>IFERROR(VLOOKUP(D826,#REF!,MATCH("xAG",#REF!,0),0),0)</f>
        <v>0</v>
      </c>
      <c r="V826" s="92">
        <f>IFERROR(VLOOKUP($E826,OLD!$Q$1:$DZ$1000,MATCH("expected_assists",OLD!$Q$1:$DZ$1,0),0),0)</f>
        <v>0</v>
      </c>
      <c r="W826" s="93">
        <f>IFERROR(VLOOKUP($E826,OLD!$Q$1:$DZ$1000,MATCH("total_points",OLD!$Q$1:$DZ$1,0),0),0)</f>
        <v>2</v>
      </c>
      <c r="X826" s="27">
        <f>IFERROR(VLOOKUP(E826,OLD!$Q$1:$BZ$1000,MATCH("defensive_contribution",OLD!$Q$1:$BZ$1,0),0),"")</f>
        <v>3</v>
      </c>
      <c r="Z826" s="26" t="str">
        <f>API!O826&amp;" "&amp;API!Y826</f>
        <v xml:space="preserve"> </v>
      </c>
      <c r="AA826" s="26">
        <f>API!AF826</f>
        <v>0</v>
      </c>
    </row>
    <row r="827" spans="1:27">
      <c r="A827" s="22" t="str">
        <f>IF([1]FINAL!A827=0,"",[1]FINAL!A827)</f>
        <v/>
      </c>
      <c r="B827" s="22" t="str">
        <f>IF([1]FINAL!C827=0,"",[1]FINAL!C827)</f>
        <v/>
      </c>
      <c r="C827" s="22" t="str">
        <f>IF([1]FINAL!E827=0,"",[1]FINAL!E827)</f>
        <v/>
      </c>
      <c r="D827" s="22" t="str">
        <f>IF([1]FINAL!G827=0,"",[1]FINAL!G827)</f>
        <v/>
      </c>
      <c r="E827" s="85">
        <f>[1]FINAL!$AO827</f>
        <v>0</v>
      </c>
      <c r="F827" s="26" t="str">
        <f>[1]FINAL!$V827</f>
        <v>A</v>
      </c>
      <c r="G827" s="27" t="str">
        <f>IFERROR(VLOOKUP($F827,Table2!$B$1:$C$21,MATCH("MP",Table2!$B$1:$C$1,0),0),"")</f>
        <v/>
      </c>
      <c r="H827" s="23">
        <f>IFERROR(VLOOKUP(A827,PlayingTime!$B$1:$T$1001,MATCH("Min",PlayingTime!$B$2:$T$2,0),0),0)</f>
        <v>0</v>
      </c>
      <c r="I827" s="23">
        <f>IFERROR(VLOOKUP(B827,PlayingTime!$B$1:$T$1001,MATCH("Min",PlayingTime!$B$2:$T$2,0),0),0)</f>
        <v>0</v>
      </c>
      <c r="J827" s="23">
        <f>IFERROR(VLOOKUP(C827,PlayingTime!$B$1:$T$1001,MATCH("Min",PlayingTime!$B$2:$T$2,0),0),0)</f>
        <v>0</v>
      </c>
      <c r="K827" s="23">
        <f>IFERROR(VLOOKUP(D827,PlayingTime!$B$1:$T$1001,MATCH("Min",PlayingTime!$B$2:$T$2,0),0),0)</f>
        <v>0</v>
      </c>
      <c r="L827" s="93">
        <f>IFERROR(VLOOKUP($E827,OLD!$Q$1:$DZ$1000,MATCH("minutes",OLD!$Q$1:$DZ$1,0),0),0)</f>
        <v>8</v>
      </c>
      <c r="M827" s="22">
        <f>IFERROR(VLOOKUP(A827,#REF!,MATCH("xG",#REF!,0),0),0)</f>
        <v>0</v>
      </c>
      <c r="N827" s="22">
        <f>IFERROR(VLOOKUP(B827,#REF!,MATCH("xG",#REF!,0),0),0)</f>
        <v>0</v>
      </c>
      <c r="O827" s="22">
        <f>IFERROR(VLOOKUP(C827,#REF!,MATCH("xG",#REF!,0),0),0)</f>
        <v>0</v>
      </c>
      <c r="P827" s="22">
        <f>IFERROR(VLOOKUP(D827,#REF!,MATCH("xG",#REF!,0),0),0)</f>
        <v>0</v>
      </c>
      <c r="Q827" s="92">
        <f>IFERROR(VLOOKUP($E827,OLD!$Q$1:$DZ$1000,MATCH("expected_goals",OLD!$Q$1:$DZ$1,0),0),0)</f>
        <v>0</v>
      </c>
      <c r="R827" s="22">
        <f>IFERROR(VLOOKUP(A827,#REF!,MATCH("xAG",#REF!,0),0),0)</f>
        <v>0</v>
      </c>
      <c r="S827" s="22">
        <f>IFERROR(VLOOKUP(B827,#REF!,MATCH("xAG",#REF!,0),0),0)</f>
        <v>0</v>
      </c>
      <c r="T827" s="22">
        <f>IFERROR(VLOOKUP(C827,#REF!,MATCH("xAG",#REF!,0),0),0)</f>
        <v>0</v>
      </c>
      <c r="U827" s="22">
        <f>IFERROR(VLOOKUP(D827,#REF!,MATCH("xAG",#REF!,0),0),0)</f>
        <v>0</v>
      </c>
      <c r="V827" s="92">
        <f>IFERROR(VLOOKUP($E827,OLD!$Q$1:$DZ$1000,MATCH("expected_assists",OLD!$Q$1:$DZ$1,0),0),0)</f>
        <v>0</v>
      </c>
      <c r="W827" s="93">
        <f>IFERROR(VLOOKUP($E827,OLD!$Q$1:$DZ$1000,MATCH("total_points",OLD!$Q$1:$DZ$1,0),0),0)</f>
        <v>2</v>
      </c>
      <c r="X827" s="27">
        <f>IFERROR(VLOOKUP(E827,OLD!$Q$1:$BZ$1000,MATCH("defensive_contribution",OLD!$Q$1:$BZ$1,0),0),"")</f>
        <v>3</v>
      </c>
      <c r="Z827" s="26" t="str">
        <f>API!O827&amp;" "&amp;API!Y827</f>
        <v xml:space="preserve"> </v>
      </c>
      <c r="AA827" s="26">
        <f>API!AF827</f>
        <v>0</v>
      </c>
    </row>
    <row r="828" spans="1:27">
      <c r="A828" s="22" t="str">
        <f>IF([1]FINAL!A828=0,"",[1]FINAL!A828)</f>
        <v/>
      </c>
      <c r="B828" s="22" t="str">
        <f>IF([1]FINAL!C828=0,"",[1]FINAL!C828)</f>
        <v/>
      </c>
      <c r="C828" s="22" t="str">
        <f>IF([1]FINAL!E828=0,"",[1]FINAL!E828)</f>
        <v/>
      </c>
      <c r="D828" s="22" t="str">
        <f>IF([1]FINAL!G828=0,"",[1]FINAL!G828)</f>
        <v/>
      </c>
      <c r="E828" s="85">
        <f>[1]FINAL!$AO828</f>
        <v>0</v>
      </c>
      <c r="F828" s="26" t="str">
        <f>[1]FINAL!$V828</f>
        <v>A</v>
      </c>
      <c r="G828" s="27" t="str">
        <f>IFERROR(VLOOKUP($F828,Table2!$B$1:$C$21,MATCH("MP",Table2!$B$1:$C$1,0),0),"")</f>
        <v/>
      </c>
      <c r="H828" s="23">
        <f>IFERROR(VLOOKUP(A828,PlayingTime!$B$1:$T$1001,MATCH("Min",PlayingTime!$B$2:$T$2,0),0),0)</f>
        <v>0</v>
      </c>
      <c r="I828" s="23">
        <f>IFERROR(VLOOKUP(B828,PlayingTime!$B$1:$T$1001,MATCH("Min",PlayingTime!$B$2:$T$2,0),0),0)</f>
        <v>0</v>
      </c>
      <c r="J828" s="23">
        <f>IFERROR(VLOOKUP(C828,PlayingTime!$B$1:$T$1001,MATCH("Min",PlayingTime!$B$2:$T$2,0),0),0)</f>
        <v>0</v>
      </c>
      <c r="K828" s="23">
        <f>IFERROR(VLOOKUP(D828,PlayingTime!$B$1:$T$1001,MATCH("Min",PlayingTime!$B$2:$T$2,0),0),0)</f>
        <v>0</v>
      </c>
      <c r="L828" s="93">
        <f>IFERROR(VLOOKUP($E828,OLD!$Q$1:$DZ$1000,MATCH("minutes",OLD!$Q$1:$DZ$1,0),0),0)</f>
        <v>8</v>
      </c>
      <c r="M828" s="22">
        <f>IFERROR(VLOOKUP(A828,#REF!,MATCH("xG",#REF!,0),0),0)</f>
        <v>0</v>
      </c>
      <c r="N828" s="22">
        <f>IFERROR(VLOOKUP(B828,#REF!,MATCH("xG",#REF!,0),0),0)</f>
        <v>0</v>
      </c>
      <c r="O828" s="22">
        <f>IFERROR(VLOOKUP(C828,#REF!,MATCH("xG",#REF!,0),0),0)</f>
        <v>0</v>
      </c>
      <c r="P828" s="22">
        <f>IFERROR(VLOOKUP(D828,#REF!,MATCH("xG",#REF!,0),0),0)</f>
        <v>0</v>
      </c>
      <c r="Q828" s="92">
        <f>IFERROR(VLOOKUP($E828,OLD!$Q$1:$DZ$1000,MATCH("expected_goals",OLD!$Q$1:$DZ$1,0),0),0)</f>
        <v>0</v>
      </c>
      <c r="R828" s="22">
        <f>IFERROR(VLOOKUP(A828,#REF!,MATCH("xAG",#REF!,0),0),0)</f>
        <v>0</v>
      </c>
      <c r="S828" s="22">
        <f>IFERROR(VLOOKUP(B828,#REF!,MATCH("xAG",#REF!,0),0),0)</f>
        <v>0</v>
      </c>
      <c r="T828" s="22">
        <f>IFERROR(VLOOKUP(C828,#REF!,MATCH("xAG",#REF!,0),0),0)</f>
        <v>0</v>
      </c>
      <c r="U828" s="22">
        <f>IFERROR(VLOOKUP(D828,#REF!,MATCH("xAG",#REF!,0),0),0)</f>
        <v>0</v>
      </c>
      <c r="V828" s="92">
        <f>IFERROR(VLOOKUP($E828,OLD!$Q$1:$DZ$1000,MATCH("expected_assists",OLD!$Q$1:$DZ$1,0),0),0)</f>
        <v>0</v>
      </c>
      <c r="W828" s="93">
        <f>IFERROR(VLOOKUP($E828,OLD!$Q$1:$DZ$1000,MATCH("total_points",OLD!$Q$1:$DZ$1,0),0),0)</f>
        <v>2</v>
      </c>
      <c r="X828" s="27">
        <f>IFERROR(VLOOKUP(E828,OLD!$Q$1:$BZ$1000,MATCH("defensive_contribution",OLD!$Q$1:$BZ$1,0),0),"")</f>
        <v>3</v>
      </c>
      <c r="Z828" s="26" t="str">
        <f>API!O828&amp;" "&amp;API!Y828</f>
        <v xml:space="preserve"> </v>
      </c>
      <c r="AA828" s="26">
        <f>API!AF828</f>
        <v>0</v>
      </c>
    </row>
    <row r="829" spans="1:27">
      <c r="A829" s="22" t="str">
        <f>IF([1]FINAL!A829=0,"",[1]FINAL!A829)</f>
        <v/>
      </c>
      <c r="B829" s="22" t="str">
        <f>IF([1]FINAL!C829=0,"",[1]FINAL!C829)</f>
        <v/>
      </c>
      <c r="C829" s="22" t="str">
        <f>IF([1]FINAL!E829=0,"",[1]FINAL!E829)</f>
        <v/>
      </c>
      <c r="D829" s="22" t="str">
        <f>IF([1]FINAL!G829=0,"",[1]FINAL!G829)</f>
        <v/>
      </c>
      <c r="E829" s="85">
        <f>[1]FINAL!$AO829</f>
        <v>0</v>
      </c>
      <c r="F829" s="26" t="str">
        <f>[1]FINAL!$V829</f>
        <v>A</v>
      </c>
      <c r="G829" s="27" t="str">
        <f>IFERROR(VLOOKUP($F829,Table2!$B$1:$C$21,MATCH("MP",Table2!$B$1:$C$1,0),0),"")</f>
        <v/>
      </c>
      <c r="H829" s="23">
        <f>IFERROR(VLOOKUP(A829,PlayingTime!$B$1:$T$1001,MATCH("Min",PlayingTime!$B$2:$T$2,0),0),0)</f>
        <v>0</v>
      </c>
      <c r="I829" s="23">
        <f>IFERROR(VLOOKUP(B829,PlayingTime!$B$1:$T$1001,MATCH("Min",PlayingTime!$B$2:$T$2,0),0),0)</f>
        <v>0</v>
      </c>
      <c r="J829" s="23">
        <f>IFERROR(VLOOKUP(C829,PlayingTime!$B$1:$T$1001,MATCH("Min",PlayingTime!$B$2:$T$2,0),0),0)</f>
        <v>0</v>
      </c>
      <c r="K829" s="23">
        <f>IFERROR(VLOOKUP(D829,PlayingTime!$B$1:$T$1001,MATCH("Min",PlayingTime!$B$2:$T$2,0),0),0)</f>
        <v>0</v>
      </c>
      <c r="L829" s="93">
        <f>IFERROR(VLOOKUP($E829,OLD!$Q$1:$DZ$1000,MATCH("minutes",OLD!$Q$1:$DZ$1,0),0),0)</f>
        <v>8</v>
      </c>
      <c r="M829" s="22">
        <f>IFERROR(VLOOKUP(A829,#REF!,MATCH("xG",#REF!,0),0),0)</f>
        <v>0</v>
      </c>
      <c r="N829" s="22">
        <f>IFERROR(VLOOKUP(B829,#REF!,MATCH("xG",#REF!,0),0),0)</f>
        <v>0</v>
      </c>
      <c r="O829" s="22">
        <f>IFERROR(VLOOKUP(C829,#REF!,MATCH("xG",#REF!,0),0),0)</f>
        <v>0</v>
      </c>
      <c r="P829" s="22">
        <f>IFERROR(VLOOKUP(D829,#REF!,MATCH("xG",#REF!,0),0),0)</f>
        <v>0</v>
      </c>
      <c r="Q829" s="92">
        <f>IFERROR(VLOOKUP($E829,OLD!$Q$1:$DZ$1000,MATCH("expected_goals",OLD!$Q$1:$DZ$1,0),0),0)</f>
        <v>0</v>
      </c>
      <c r="R829" s="22">
        <f>IFERROR(VLOOKUP(A829,#REF!,MATCH("xAG",#REF!,0),0),0)</f>
        <v>0</v>
      </c>
      <c r="S829" s="22">
        <f>IFERROR(VLOOKUP(B829,#REF!,MATCH("xAG",#REF!,0),0),0)</f>
        <v>0</v>
      </c>
      <c r="T829" s="22">
        <f>IFERROR(VLOOKUP(C829,#REF!,MATCH("xAG",#REF!,0),0),0)</f>
        <v>0</v>
      </c>
      <c r="U829" s="22">
        <f>IFERROR(VLOOKUP(D829,#REF!,MATCH("xAG",#REF!,0),0),0)</f>
        <v>0</v>
      </c>
      <c r="V829" s="92">
        <f>IFERROR(VLOOKUP($E829,OLD!$Q$1:$DZ$1000,MATCH("expected_assists",OLD!$Q$1:$DZ$1,0),0),0)</f>
        <v>0</v>
      </c>
      <c r="W829" s="93">
        <f>IFERROR(VLOOKUP($E829,OLD!$Q$1:$DZ$1000,MATCH("total_points",OLD!$Q$1:$DZ$1,0),0),0)</f>
        <v>2</v>
      </c>
      <c r="X829" s="27">
        <f>IFERROR(VLOOKUP(E829,OLD!$Q$1:$BZ$1000,MATCH("defensive_contribution",OLD!$Q$1:$BZ$1,0),0),"")</f>
        <v>3</v>
      </c>
      <c r="Z829" s="26" t="str">
        <f>API!O829&amp;" "&amp;API!Y829</f>
        <v xml:space="preserve"> </v>
      </c>
      <c r="AA829" s="26">
        <f>API!AF829</f>
        <v>0</v>
      </c>
    </row>
    <row r="830" spans="1:27">
      <c r="A830" s="22" t="str">
        <f>IF([1]FINAL!A830=0,"",[1]FINAL!A830)</f>
        <v/>
      </c>
      <c r="B830" s="22" t="str">
        <f>IF([1]FINAL!C830=0,"",[1]FINAL!C830)</f>
        <v/>
      </c>
      <c r="C830" s="22" t="str">
        <f>IF([1]FINAL!E830=0,"",[1]FINAL!E830)</f>
        <v/>
      </c>
      <c r="D830" s="22" t="str">
        <f>IF([1]FINAL!G830=0,"",[1]FINAL!G830)</f>
        <v/>
      </c>
      <c r="E830" s="85">
        <f>[1]FINAL!$AO830</f>
        <v>0</v>
      </c>
      <c r="F830" s="26" t="str">
        <f>[1]FINAL!$V830</f>
        <v>A</v>
      </c>
      <c r="G830" s="27" t="str">
        <f>IFERROR(VLOOKUP($F830,Table2!$B$1:$C$21,MATCH("MP",Table2!$B$1:$C$1,0),0),"")</f>
        <v/>
      </c>
      <c r="H830" s="23">
        <f>IFERROR(VLOOKUP(A830,PlayingTime!$B$1:$T$1001,MATCH("Min",PlayingTime!$B$2:$T$2,0),0),0)</f>
        <v>0</v>
      </c>
      <c r="I830" s="23">
        <f>IFERROR(VLOOKUP(B830,PlayingTime!$B$1:$T$1001,MATCH("Min",PlayingTime!$B$2:$T$2,0),0),0)</f>
        <v>0</v>
      </c>
      <c r="J830" s="23">
        <f>IFERROR(VLOOKUP(C830,PlayingTime!$B$1:$T$1001,MATCH("Min",PlayingTime!$B$2:$T$2,0),0),0)</f>
        <v>0</v>
      </c>
      <c r="K830" s="23">
        <f>IFERROR(VLOOKUP(D830,PlayingTime!$B$1:$T$1001,MATCH("Min",PlayingTime!$B$2:$T$2,0),0),0)</f>
        <v>0</v>
      </c>
      <c r="L830" s="93">
        <f>IFERROR(VLOOKUP($E830,OLD!$Q$1:$DZ$1000,MATCH("minutes",OLD!$Q$1:$DZ$1,0),0),0)</f>
        <v>8</v>
      </c>
      <c r="M830" s="22">
        <f>IFERROR(VLOOKUP(A830,#REF!,MATCH("xG",#REF!,0),0),0)</f>
        <v>0</v>
      </c>
      <c r="N830" s="22">
        <f>IFERROR(VLOOKUP(B830,#REF!,MATCH("xG",#REF!,0),0),0)</f>
        <v>0</v>
      </c>
      <c r="O830" s="22">
        <f>IFERROR(VLOOKUP(C830,#REF!,MATCH("xG",#REF!,0),0),0)</f>
        <v>0</v>
      </c>
      <c r="P830" s="22">
        <f>IFERROR(VLOOKUP(D830,#REF!,MATCH("xG",#REF!,0),0),0)</f>
        <v>0</v>
      </c>
      <c r="Q830" s="92">
        <f>IFERROR(VLOOKUP($E830,OLD!$Q$1:$DZ$1000,MATCH("expected_goals",OLD!$Q$1:$DZ$1,0),0),0)</f>
        <v>0</v>
      </c>
      <c r="R830" s="22">
        <f>IFERROR(VLOOKUP(A830,#REF!,MATCH("xAG",#REF!,0),0),0)</f>
        <v>0</v>
      </c>
      <c r="S830" s="22">
        <f>IFERROR(VLOOKUP(B830,#REF!,MATCH("xAG",#REF!,0),0),0)</f>
        <v>0</v>
      </c>
      <c r="T830" s="22">
        <f>IFERROR(VLOOKUP(C830,#REF!,MATCH("xAG",#REF!,0),0),0)</f>
        <v>0</v>
      </c>
      <c r="U830" s="22">
        <f>IFERROR(VLOOKUP(D830,#REF!,MATCH("xAG",#REF!,0),0),0)</f>
        <v>0</v>
      </c>
      <c r="V830" s="92">
        <f>IFERROR(VLOOKUP($E830,OLD!$Q$1:$DZ$1000,MATCH("expected_assists",OLD!$Q$1:$DZ$1,0),0),0)</f>
        <v>0</v>
      </c>
      <c r="W830" s="93">
        <f>IFERROR(VLOOKUP($E830,OLD!$Q$1:$DZ$1000,MATCH("total_points",OLD!$Q$1:$DZ$1,0),0),0)</f>
        <v>2</v>
      </c>
      <c r="X830" s="27">
        <f>IFERROR(VLOOKUP(E830,OLD!$Q$1:$BZ$1000,MATCH("defensive_contribution",OLD!$Q$1:$BZ$1,0),0),"")</f>
        <v>3</v>
      </c>
      <c r="Z830" s="26" t="str">
        <f>API!O830&amp;" "&amp;API!Y830</f>
        <v xml:space="preserve"> </v>
      </c>
      <c r="AA830" s="26">
        <f>API!AF830</f>
        <v>0</v>
      </c>
    </row>
    <row r="831" spans="1:27">
      <c r="A831" s="22" t="str">
        <f>IF([1]FINAL!A831=0,"",[1]FINAL!A831)</f>
        <v/>
      </c>
      <c r="B831" s="22" t="str">
        <f>IF([1]FINAL!C831=0,"",[1]FINAL!C831)</f>
        <v/>
      </c>
      <c r="C831" s="22" t="str">
        <f>IF([1]FINAL!E831=0,"",[1]FINAL!E831)</f>
        <v/>
      </c>
      <c r="D831" s="22" t="str">
        <f>IF([1]FINAL!G831=0,"",[1]FINAL!G831)</f>
        <v/>
      </c>
      <c r="E831" s="85">
        <f>[1]FINAL!$AO831</f>
        <v>0</v>
      </c>
      <c r="F831" s="26" t="str">
        <f>[1]FINAL!$V831</f>
        <v>A</v>
      </c>
      <c r="G831" s="27" t="str">
        <f>IFERROR(VLOOKUP($F831,Table2!$B$1:$C$21,MATCH("MP",Table2!$B$1:$C$1,0),0),"")</f>
        <v/>
      </c>
      <c r="H831" s="23">
        <f>IFERROR(VLOOKUP(A831,PlayingTime!$B$1:$T$1001,MATCH("Min",PlayingTime!$B$2:$T$2,0),0),0)</f>
        <v>0</v>
      </c>
      <c r="I831" s="23">
        <f>IFERROR(VLOOKUP(B831,PlayingTime!$B$1:$T$1001,MATCH("Min",PlayingTime!$B$2:$T$2,0),0),0)</f>
        <v>0</v>
      </c>
      <c r="J831" s="23">
        <f>IFERROR(VLOOKUP(C831,PlayingTime!$B$1:$T$1001,MATCH("Min",PlayingTime!$B$2:$T$2,0),0),0)</f>
        <v>0</v>
      </c>
      <c r="K831" s="23">
        <f>IFERROR(VLOOKUP(D831,PlayingTime!$B$1:$T$1001,MATCH("Min",PlayingTime!$B$2:$T$2,0),0),0)</f>
        <v>0</v>
      </c>
      <c r="L831" s="93">
        <f>IFERROR(VLOOKUP($E831,OLD!$Q$1:$DZ$1000,MATCH("minutes",OLD!$Q$1:$DZ$1,0),0),0)</f>
        <v>8</v>
      </c>
      <c r="M831" s="22">
        <f>IFERROR(VLOOKUP(A831,#REF!,MATCH("xG",#REF!,0),0),0)</f>
        <v>0</v>
      </c>
      <c r="N831" s="22">
        <f>IFERROR(VLOOKUP(B831,#REF!,MATCH("xG",#REF!,0),0),0)</f>
        <v>0</v>
      </c>
      <c r="O831" s="22">
        <f>IFERROR(VLOOKUP(C831,#REF!,MATCH("xG",#REF!,0),0),0)</f>
        <v>0</v>
      </c>
      <c r="P831" s="22">
        <f>IFERROR(VLOOKUP(D831,#REF!,MATCH("xG",#REF!,0),0),0)</f>
        <v>0</v>
      </c>
      <c r="Q831" s="92">
        <f>IFERROR(VLOOKUP($E831,OLD!$Q$1:$DZ$1000,MATCH("expected_goals",OLD!$Q$1:$DZ$1,0),0),0)</f>
        <v>0</v>
      </c>
      <c r="R831" s="22">
        <f>IFERROR(VLOOKUP(A831,#REF!,MATCH("xAG",#REF!,0),0),0)</f>
        <v>0</v>
      </c>
      <c r="S831" s="22">
        <f>IFERROR(VLOOKUP(B831,#REF!,MATCH("xAG",#REF!,0),0),0)</f>
        <v>0</v>
      </c>
      <c r="T831" s="22">
        <f>IFERROR(VLOOKUP(C831,#REF!,MATCH("xAG",#REF!,0),0),0)</f>
        <v>0</v>
      </c>
      <c r="U831" s="22">
        <f>IFERROR(VLOOKUP(D831,#REF!,MATCH("xAG",#REF!,0),0),0)</f>
        <v>0</v>
      </c>
      <c r="V831" s="92">
        <f>IFERROR(VLOOKUP($E831,OLD!$Q$1:$DZ$1000,MATCH("expected_assists",OLD!$Q$1:$DZ$1,0),0),0)</f>
        <v>0</v>
      </c>
      <c r="W831" s="93">
        <f>IFERROR(VLOOKUP($E831,OLD!$Q$1:$DZ$1000,MATCH("total_points",OLD!$Q$1:$DZ$1,0),0),0)</f>
        <v>2</v>
      </c>
      <c r="X831" s="27">
        <f>IFERROR(VLOOKUP(E831,OLD!$Q$1:$BZ$1000,MATCH("defensive_contribution",OLD!$Q$1:$BZ$1,0),0),"")</f>
        <v>3</v>
      </c>
      <c r="Z831" s="26" t="str">
        <f>API!O831&amp;" "&amp;API!Y831</f>
        <v xml:space="preserve"> </v>
      </c>
      <c r="AA831" s="26">
        <f>API!AF831</f>
        <v>0</v>
      </c>
    </row>
    <row r="832" spans="1:27">
      <c r="A832" s="22" t="str">
        <f>IF([1]FINAL!A832=0,"",[1]FINAL!A832)</f>
        <v/>
      </c>
      <c r="B832" s="22" t="str">
        <f>IF([1]FINAL!C832=0,"",[1]FINAL!C832)</f>
        <v/>
      </c>
      <c r="C832" s="22" t="str">
        <f>IF([1]FINAL!E832=0,"",[1]FINAL!E832)</f>
        <v/>
      </c>
      <c r="D832" s="22" t="str">
        <f>IF([1]FINAL!G832=0,"",[1]FINAL!G832)</f>
        <v/>
      </c>
      <c r="E832" s="85">
        <f>[1]FINAL!$AO832</f>
        <v>0</v>
      </c>
      <c r="F832" s="26" t="str">
        <f>[1]FINAL!$V832</f>
        <v>A</v>
      </c>
      <c r="G832" s="27" t="str">
        <f>IFERROR(VLOOKUP($F832,Table2!$B$1:$C$21,MATCH("MP",Table2!$B$1:$C$1,0),0),"")</f>
        <v/>
      </c>
      <c r="H832" s="23">
        <f>IFERROR(VLOOKUP(A832,PlayingTime!$B$1:$T$1001,MATCH("Min",PlayingTime!$B$2:$T$2,0),0),0)</f>
        <v>0</v>
      </c>
      <c r="I832" s="23">
        <f>IFERROR(VLOOKUP(B832,PlayingTime!$B$1:$T$1001,MATCH("Min",PlayingTime!$B$2:$T$2,0),0),0)</f>
        <v>0</v>
      </c>
      <c r="J832" s="23">
        <f>IFERROR(VLOOKUP(C832,PlayingTime!$B$1:$T$1001,MATCH("Min",PlayingTime!$B$2:$T$2,0),0),0)</f>
        <v>0</v>
      </c>
      <c r="K832" s="23">
        <f>IFERROR(VLOOKUP(D832,PlayingTime!$B$1:$T$1001,MATCH("Min",PlayingTime!$B$2:$T$2,0),0),0)</f>
        <v>0</v>
      </c>
      <c r="L832" s="93">
        <f>IFERROR(VLOOKUP($E832,OLD!$Q$1:$DZ$1000,MATCH("minutes",OLD!$Q$1:$DZ$1,0),0),0)</f>
        <v>8</v>
      </c>
      <c r="M832" s="22">
        <f>IFERROR(VLOOKUP(A832,#REF!,MATCH("xG",#REF!,0),0),0)</f>
        <v>0</v>
      </c>
      <c r="N832" s="22">
        <f>IFERROR(VLOOKUP(B832,#REF!,MATCH("xG",#REF!,0),0),0)</f>
        <v>0</v>
      </c>
      <c r="O832" s="22">
        <f>IFERROR(VLOOKUP(C832,#REF!,MATCH("xG",#REF!,0),0),0)</f>
        <v>0</v>
      </c>
      <c r="P832" s="22">
        <f>IFERROR(VLOOKUP(D832,#REF!,MATCH("xG",#REF!,0),0),0)</f>
        <v>0</v>
      </c>
      <c r="Q832" s="92">
        <f>IFERROR(VLOOKUP($E832,OLD!$Q$1:$DZ$1000,MATCH("expected_goals",OLD!$Q$1:$DZ$1,0),0),0)</f>
        <v>0</v>
      </c>
      <c r="R832" s="22">
        <f>IFERROR(VLOOKUP(A832,#REF!,MATCH("xAG",#REF!,0),0),0)</f>
        <v>0</v>
      </c>
      <c r="S832" s="22">
        <f>IFERROR(VLOOKUP(B832,#REF!,MATCH("xAG",#REF!,0),0),0)</f>
        <v>0</v>
      </c>
      <c r="T832" s="22">
        <f>IFERROR(VLOOKUP(C832,#REF!,MATCH("xAG",#REF!,0),0),0)</f>
        <v>0</v>
      </c>
      <c r="U832" s="22">
        <f>IFERROR(VLOOKUP(D832,#REF!,MATCH("xAG",#REF!,0),0),0)</f>
        <v>0</v>
      </c>
      <c r="V832" s="92">
        <f>IFERROR(VLOOKUP($E832,OLD!$Q$1:$DZ$1000,MATCH("expected_assists",OLD!$Q$1:$DZ$1,0),0),0)</f>
        <v>0</v>
      </c>
      <c r="W832" s="93">
        <f>IFERROR(VLOOKUP($E832,OLD!$Q$1:$DZ$1000,MATCH("total_points",OLD!$Q$1:$DZ$1,0),0),0)</f>
        <v>2</v>
      </c>
      <c r="X832" s="27">
        <f>IFERROR(VLOOKUP(E832,OLD!$Q$1:$BZ$1000,MATCH("defensive_contribution",OLD!$Q$1:$BZ$1,0),0),"")</f>
        <v>3</v>
      </c>
      <c r="Z832" s="26" t="str">
        <f>API!O832&amp;" "&amp;API!Y832</f>
        <v xml:space="preserve"> </v>
      </c>
      <c r="AA832" s="26">
        <f>API!AF832</f>
        <v>0</v>
      </c>
    </row>
    <row r="833" spans="1:27">
      <c r="A833" s="22" t="str">
        <f>IF([1]FINAL!A833=0,"",[1]FINAL!A833)</f>
        <v/>
      </c>
      <c r="B833" s="22" t="str">
        <f>IF([1]FINAL!C833=0,"",[1]FINAL!C833)</f>
        <v/>
      </c>
      <c r="C833" s="22" t="str">
        <f>IF([1]FINAL!E833=0,"",[1]FINAL!E833)</f>
        <v/>
      </c>
      <c r="D833" s="22" t="str">
        <f>IF([1]FINAL!G833=0,"",[1]FINAL!G833)</f>
        <v/>
      </c>
      <c r="E833" s="85">
        <f>[1]FINAL!$AO833</f>
        <v>0</v>
      </c>
      <c r="F833" s="26" t="str">
        <f>[1]FINAL!$V833</f>
        <v>A</v>
      </c>
      <c r="G833" s="27" t="str">
        <f>IFERROR(VLOOKUP($F833,Table2!$B$1:$C$21,MATCH("MP",Table2!$B$1:$C$1,0),0),"")</f>
        <v/>
      </c>
      <c r="H833" s="23">
        <f>IFERROR(VLOOKUP(A833,PlayingTime!$B$1:$T$1001,MATCH("Min",PlayingTime!$B$2:$T$2,0),0),0)</f>
        <v>0</v>
      </c>
      <c r="I833" s="23">
        <f>IFERROR(VLOOKUP(B833,PlayingTime!$B$1:$T$1001,MATCH("Min",PlayingTime!$B$2:$T$2,0),0),0)</f>
        <v>0</v>
      </c>
      <c r="J833" s="23">
        <f>IFERROR(VLOOKUP(C833,PlayingTime!$B$1:$T$1001,MATCH("Min",PlayingTime!$B$2:$T$2,0),0),0)</f>
        <v>0</v>
      </c>
      <c r="K833" s="23">
        <f>IFERROR(VLOOKUP(D833,PlayingTime!$B$1:$T$1001,MATCH("Min",PlayingTime!$B$2:$T$2,0),0),0)</f>
        <v>0</v>
      </c>
      <c r="L833" s="93">
        <f>IFERROR(VLOOKUP($E833,OLD!$Q$1:$DZ$1000,MATCH("minutes",OLD!$Q$1:$DZ$1,0),0),0)</f>
        <v>8</v>
      </c>
      <c r="M833" s="22">
        <f>IFERROR(VLOOKUP(A833,#REF!,MATCH("xG",#REF!,0),0),0)</f>
        <v>0</v>
      </c>
      <c r="N833" s="22">
        <f>IFERROR(VLOOKUP(B833,#REF!,MATCH("xG",#REF!,0),0),0)</f>
        <v>0</v>
      </c>
      <c r="O833" s="22">
        <f>IFERROR(VLOOKUP(C833,#REF!,MATCH("xG",#REF!,0),0),0)</f>
        <v>0</v>
      </c>
      <c r="P833" s="22">
        <f>IFERROR(VLOOKUP(D833,#REF!,MATCH("xG",#REF!,0),0),0)</f>
        <v>0</v>
      </c>
      <c r="Q833" s="92">
        <f>IFERROR(VLOOKUP($E833,OLD!$Q$1:$DZ$1000,MATCH("expected_goals",OLD!$Q$1:$DZ$1,0),0),0)</f>
        <v>0</v>
      </c>
      <c r="R833" s="22">
        <f>IFERROR(VLOOKUP(A833,#REF!,MATCH("xAG",#REF!,0),0),0)</f>
        <v>0</v>
      </c>
      <c r="S833" s="22">
        <f>IFERROR(VLOOKUP(B833,#REF!,MATCH("xAG",#REF!,0),0),0)</f>
        <v>0</v>
      </c>
      <c r="T833" s="22">
        <f>IFERROR(VLOOKUP(C833,#REF!,MATCH("xAG",#REF!,0),0),0)</f>
        <v>0</v>
      </c>
      <c r="U833" s="22">
        <f>IFERROR(VLOOKUP(D833,#REF!,MATCH("xAG",#REF!,0),0),0)</f>
        <v>0</v>
      </c>
      <c r="V833" s="92">
        <f>IFERROR(VLOOKUP($E833,OLD!$Q$1:$DZ$1000,MATCH("expected_assists",OLD!$Q$1:$DZ$1,0),0),0)</f>
        <v>0</v>
      </c>
      <c r="W833" s="93">
        <f>IFERROR(VLOOKUP($E833,OLD!$Q$1:$DZ$1000,MATCH("total_points",OLD!$Q$1:$DZ$1,0),0),0)</f>
        <v>2</v>
      </c>
      <c r="X833" s="27">
        <f>IFERROR(VLOOKUP(E833,OLD!$Q$1:$BZ$1000,MATCH("defensive_contribution",OLD!$Q$1:$BZ$1,0),0),"")</f>
        <v>3</v>
      </c>
      <c r="Z833" s="26" t="str">
        <f>API!O833&amp;" "&amp;API!Y833</f>
        <v xml:space="preserve"> </v>
      </c>
      <c r="AA833" s="26">
        <f>API!AF833</f>
        <v>0</v>
      </c>
    </row>
    <row r="834" spans="1:27">
      <c r="A834" s="22" t="str">
        <f>IF([1]FINAL!A834=0,"",[1]FINAL!A834)</f>
        <v/>
      </c>
      <c r="B834" s="22" t="str">
        <f>IF([1]FINAL!C834=0,"",[1]FINAL!C834)</f>
        <v/>
      </c>
      <c r="C834" s="22" t="str">
        <f>IF([1]FINAL!E834=0,"",[1]FINAL!E834)</f>
        <v/>
      </c>
      <c r="D834" s="22" t="str">
        <f>IF([1]FINAL!G834=0,"",[1]FINAL!G834)</f>
        <v/>
      </c>
      <c r="E834" s="85">
        <f>[1]FINAL!$AO834</f>
        <v>0</v>
      </c>
      <c r="F834" s="26" t="str">
        <f>[1]FINAL!$V834</f>
        <v>A</v>
      </c>
      <c r="G834" s="27" t="str">
        <f>IFERROR(VLOOKUP($F834,Table2!$B$1:$C$21,MATCH("MP",Table2!$B$1:$C$1,0),0),"")</f>
        <v/>
      </c>
      <c r="H834" s="23">
        <f>IFERROR(VLOOKUP(A834,PlayingTime!$B$1:$T$1001,MATCH("Min",PlayingTime!$B$2:$T$2,0),0),0)</f>
        <v>0</v>
      </c>
      <c r="I834" s="23">
        <f>IFERROR(VLOOKUP(B834,PlayingTime!$B$1:$T$1001,MATCH("Min",PlayingTime!$B$2:$T$2,0),0),0)</f>
        <v>0</v>
      </c>
      <c r="J834" s="23">
        <f>IFERROR(VLOOKUP(C834,PlayingTime!$B$1:$T$1001,MATCH("Min",PlayingTime!$B$2:$T$2,0),0),0)</f>
        <v>0</v>
      </c>
      <c r="K834" s="23">
        <f>IFERROR(VLOOKUP(D834,PlayingTime!$B$1:$T$1001,MATCH("Min",PlayingTime!$B$2:$T$2,0),0),0)</f>
        <v>0</v>
      </c>
      <c r="L834" s="93">
        <f>IFERROR(VLOOKUP($E834,OLD!$Q$1:$DZ$1000,MATCH("minutes",OLD!$Q$1:$DZ$1,0),0),0)</f>
        <v>8</v>
      </c>
      <c r="M834" s="22">
        <f>IFERROR(VLOOKUP(A834,#REF!,MATCH("xG",#REF!,0),0),0)</f>
        <v>0</v>
      </c>
      <c r="N834" s="22">
        <f>IFERROR(VLOOKUP(B834,#REF!,MATCH("xG",#REF!,0),0),0)</f>
        <v>0</v>
      </c>
      <c r="O834" s="22">
        <f>IFERROR(VLOOKUP(C834,#REF!,MATCH("xG",#REF!,0),0),0)</f>
        <v>0</v>
      </c>
      <c r="P834" s="22">
        <f>IFERROR(VLOOKUP(D834,#REF!,MATCH("xG",#REF!,0),0),0)</f>
        <v>0</v>
      </c>
      <c r="Q834" s="92">
        <f>IFERROR(VLOOKUP($E834,OLD!$Q$1:$DZ$1000,MATCH("expected_goals",OLD!$Q$1:$DZ$1,0),0),0)</f>
        <v>0</v>
      </c>
      <c r="R834" s="22">
        <f>IFERROR(VLOOKUP(A834,#REF!,MATCH("xAG",#REF!,0),0),0)</f>
        <v>0</v>
      </c>
      <c r="S834" s="22">
        <f>IFERROR(VLOOKUP(B834,#REF!,MATCH("xAG",#REF!,0),0),0)</f>
        <v>0</v>
      </c>
      <c r="T834" s="22">
        <f>IFERROR(VLOOKUP(C834,#REF!,MATCH("xAG",#REF!,0),0),0)</f>
        <v>0</v>
      </c>
      <c r="U834" s="22">
        <f>IFERROR(VLOOKUP(D834,#REF!,MATCH("xAG",#REF!,0),0),0)</f>
        <v>0</v>
      </c>
      <c r="V834" s="92">
        <f>IFERROR(VLOOKUP($E834,OLD!$Q$1:$DZ$1000,MATCH("expected_assists",OLD!$Q$1:$DZ$1,0),0),0)</f>
        <v>0</v>
      </c>
      <c r="W834" s="93">
        <f>IFERROR(VLOOKUP($E834,OLD!$Q$1:$DZ$1000,MATCH("total_points",OLD!$Q$1:$DZ$1,0),0),0)</f>
        <v>2</v>
      </c>
      <c r="X834" s="27">
        <f>IFERROR(VLOOKUP(E834,OLD!$Q$1:$BZ$1000,MATCH("defensive_contribution",OLD!$Q$1:$BZ$1,0),0),"")</f>
        <v>3</v>
      </c>
      <c r="Z834" s="26" t="str">
        <f>API!O834&amp;" "&amp;API!Y834</f>
        <v xml:space="preserve"> </v>
      </c>
      <c r="AA834" s="26">
        <f>API!AF834</f>
        <v>0</v>
      </c>
    </row>
    <row r="835" spans="1:27">
      <c r="A835" s="22" t="str">
        <f>IF([1]FINAL!A835=0,"",[1]FINAL!A835)</f>
        <v/>
      </c>
      <c r="B835" s="22" t="str">
        <f>IF([1]FINAL!C835=0,"",[1]FINAL!C835)</f>
        <v/>
      </c>
      <c r="C835" s="22" t="str">
        <f>IF([1]FINAL!E835=0,"",[1]FINAL!E835)</f>
        <v/>
      </c>
      <c r="D835" s="22" t="str">
        <f>IF([1]FINAL!G835=0,"",[1]FINAL!G835)</f>
        <v/>
      </c>
      <c r="E835" s="85">
        <f>[1]FINAL!$AO835</f>
        <v>0</v>
      </c>
      <c r="F835" s="26" t="str">
        <f>[1]FINAL!$V835</f>
        <v>A</v>
      </c>
      <c r="G835" s="27" t="str">
        <f>IFERROR(VLOOKUP($F835,Table2!$B$1:$C$21,MATCH("MP",Table2!$B$1:$C$1,0),0),"")</f>
        <v/>
      </c>
      <c r="H835" s="23">
        <f>IFERROR(VLOOKUP(A835,PlayingTime!$B$1:$T$1001,MATCH("Min",PlayingTime!$B$2:$T$2,0),0),0)</f>
        <v>0</v>
      </c>
      <c r="I835" s="23">
        <f>IFERROR(VLOOKUP(B835,PlayingTime!$B$1:$T$1001,MATCH("Min",PlayingTime!$B$2:$T$2,0),0),0)</f>
        <v>0</v>
      </c>
      <c r="J835" s="23">
        <f>IFERROR(VLOOKUP(C835,PlayingTime!$B$1:$T$1001,MATCH("Min",PlayingTime!$B$2:$T$2,0),0),0)</f>
        <v>0</v>
      </c>
      <c r="K835" s="23">
        <f>IFERROR(VLOOKUP(D835,PlayingTime!$B$1:$T$1001,MATCH("Min",PlayingTime!$B$2:$T$2,0),0),0)</f>
        <v>0</v>
      </c>
      <c r="L835" s="93">
        <f>IFERROR(VLOOKUP($E835,OLD!$Q$1:$DZ$1000,MATCH("minutes",OLD!$Q$1:$DZ$1,0),0),0)</f>
        <v>8</v>
      </c>
      <c r="M835" s="22">
        <f>IFERROR(VLOOKUP(A835,#REF!,MATCH("xG",#REF!,0),0),0)</f>
        <v>0</v>
      </c>
      <c r="N835" s="22">
        <f>IFERROR(VLOOKUP(B835,#REF!,MATCH("xG",#REF!,0),0),0)</f>
        <v>0</v>
      </c>
      <c r="O835" s="22">
        <f>IFERROR(VLOOKUP(C835,#REF!,MATCH("xG",#REF!,0),0),0)</f>
        <v>0</v>
      </c>
      <c r="P835" s="22">
        <f>IFERROR(VLOOKUP(D835,#REF!,MATCH("xG",#REF!,0),0),0)</f>
        <v>0</v>
      </c>
      <c r="Q835" s="92">
        <f>IFERROR(VLOOKUP($E835,OLD!$Q$1:$DZ$1000,MATCH("expected_goals",OLD!$Q$1:$DZ$1,0),0),0)</f>
        <v>0</v>
      </c>
      <c r="R835" s="22">
        <f>IFERROR(VLOOKUP(A835,#REF!,MATCH("xAG",#REF!,0),0),0)</f>
        <v>0</v>
      </c>
      <c r="S835" s="22">
        <f>IFERROR(VLOOKUP(B835,#REF!,MATCH("xAG",#REF!,0),0),0)</f>
        <v>0</v>
      </c>
      <c r="T835" s="22">
        <f>IFERROR(VLOOKUP(C835,#REF!,MATCH("xAG",#REF!,0),0),0)</f>
        <v>0</v>
      </c>
      <c r="U835" s="22">
        <f>IFERROR(VLOOKUP(D835,#REF!,MATCH("xAG",#REF!,0),0),0)</f>
        <v>0</v>
      </c>
      <c r="V835" s="92">
        <f>IFERROR(VLOOKUP($E835,OLD!$Q$1:$DZ$1000,MATCH("expected_assists",OLD!$Q$1:$DZ$1,0),0),0)</f>
        <v>0</v>
      </c>
      <c r="W835" s="93">
        <f>IFERROR(VLOOKUP($E835,OLD!$Q$1:$DZ$1000,MATCH("total_points",OLD!$Q$1:$DZ$1,0),0),0)</f>
        <v>2</v>
      </c>
      <c r="X835" s="27">
        <f>IFERROR(VLOOKUP(E835,OLD!$Q$1:$BZ$1000,MATCH("defensive_contribution",OLD!$Q$1:$BZ$1,0),0),"")</f>
        <v>3</v>
      </c>
      <c r="Z835" s="26" t="str">
        <f>API!O835&amp;" "&amp;API!Y835</f>
        <v xml:space="preserve"> </v>
      </c>
      <c r="AA835" s="26">
        <f>API!AF835</f>
        <v>0</v>
      </c>
    </row>
    <row r="836" spans="1:27">
      <c r="A836" s="22" t="str">
        <f>IF([1]FINAL!A836=0,"",[1]FINAL!A836)</f>
        <v/>
      </c>
      <c r="B836" s="22" t="str">
        <f>IF([1]FINAL!C836=0,"",[1]FINAL!C836)</f>
        <v/>
      </c>
      <c r="C836" s="22" t="str">
        <f>IF([1]FINAL!E836=0,"",[1]FINAL!E836)</f>
        <v/>
      </c>
      <c r="D836" s="22" t="str">
        <f>IF([1]FINAL!G836=0,"",[1]FINAL!G836)</f>
        <v/>
      </c>
      <c r="E836" s="85">
        <f>[1]FINAL!$AO836</f>
        <v>0</v>
      </c>
      <c r="F836" s="26" t="str">
        <f>[1]FINAL!$V836</f>
        <v>A</v>
      </c>
      <c r="G836" s="27" t="str">
        <f>IFERROR(VLOOKUP($F836,Table2!$B$1:$C$21,MATCH("MP",Table2!$B$1:$C$1,0),0),"")</f>
        <v/>
      </c>
      <c r="H836" s="23">
        <f>IFERROR(VLOOKUP(A836,PlayingTime!$B$1:$T$1001,MATCH("Min",PlayingTime!$B$2:$T$2,0),0),0)</f>
        <v>0</v>
      </c>
      <c r="I836" s="23">
        <f>IFERROR(VLOOKUP(B836,PlayingTime!$B$1:$T$1001,MATCH("Min",PlayingTime!$B$2:$T$2,0),0),0)</f>
        <v>0</v>
      </c>
      <c r="J836" s="23">
        <f>IFERROR(VLOOKUP(C836,PlayingTime!$B$1:$T$1001,MATCH("Min",PlayingTime!$B$2:$T$2,0),0),0)</f>
        <v>0</v>
      </c>
      <c r="K836" s="23">
        <f>IFERROR(VLOOKUP(D836,PlayingTime!$B$1:$T$1001,MATCH("Min",PlayingTime!$B$2:$T$2,0),0),0)</f>
        <v>0</v>
      </c>
      <c r="L836" s="93">
        <f>IFERROR(VLOOKUP($E836,OLD!$Q$1:$DZ$1000,MATCH("minutes",OLD!$Q$1:$DZ$1,0),0),0)</f>
        <v>8</v>
      </c>
      <c r="M836" s="22">
        <f>IFERROR(VLOOKUP(A836,#REF!,MATCH("xG",#REF!,0),0),0)</f>
        <v>0</v>
      </c>
      <c r="N836" s="22">
        <f>IFERROR(VLOOKUP(B836,#REF!,MATCH("xG",#REF!,0),0),0)</f>
        <v>0</v>
      </c>
      <c r="O836" s="22">
        <f>IFERROR(VLOOKUP(C836,#REF!,MATCH("xG",#REF!,0),0),0)</f>
        <v>0</v>
      </c>
      <c r="P836" s="22">
        <f>IFERROR(VLOOKUP(D836,#REF!,MATCH("xG",#REF!,0),0),0)</f>
        <v>0</v>
      </c>
      <c r="Q836" s="92">
        <f>IFERROR(VLOOKUP($E836,OLD!$Q$1:$DZ$1000,MATCH("expected_goals",OLD!$Q$1:$DZ$1,0),0),0)</f>
        <v>0</v>
      </c>
      <c r="R836" s="22">
        <f>IFERROR(VLOOKUP(A836,#REF!,MATCH("xAG",#REF!,0),0),0)</f>
        <v>0</v>
      </c>
      <c r="S836" s="22">
        <f>IFERROR(VLOOKUP(B836,#REF!,MATCH("xAG",#REF!,0),0),0)</f>
        <v>0</v>
      </c>
      <c r="T836" s="22">
        <f>IFERROR(VLOOKUP(C836,#REF!,MATCH("xAG",#REF!,0),0),0)</f>
        <v>0</v>
      </c>
      <c r="U836" s="22">
        <f>IFERROR(VLOOKUP(D836,#REF!,MATCH("xAG",#REF!,0),0),0)</f>
        <v>0</v>
      </c>
      <c r="V836" s="92">
        <f>IFERROR(VLOOKUP($E836,OLD!$Q$1:$DZ$1000,MATCH("expected_assists",OLD!$Q$1:$DZ$1,0),0),0)</f>
        <v>0</v>
      </c>
      <c r="W836" s="93">
        <f>IFERROR(VLOOKUP($E836,OLD!$Q$1:$DZ$1000,MATCH("total_points",OLD!$Q$1:$DZ$1,0),0),0)</f>
        <v>2</v>
      </c>
      <c r="X836" s="27">
        <f>IFERROR(VLOOKUP(E836,OLD!$Q$1:$BZ$1000,MATCH("defensive_contribution",OLD!$Q$1:$BZ$1,0),0),"")</f>
        <v>3</v>
      </c>
      <c r="Z836" s="26" t="str">
        <f>API!O836&amp;" "&amp;API!Y836</f>
        <v xml:space="preserve"> </v>
      </c>
      <c r="AA836" s="26">
        <f>API!AF836</f>
        <v>0</v>
      </c>
    </row>
    <row r="837" spans="1:27">
      <c r="A837" s="22" t="str">
        <f>IF([1]FINAL!A837=0,"",[1]FINAL!A837)</f>
        <v/>
      </c>
      <c r="B837" s="22" t="str">
        <f>IF([1]FINAL!C837=0,"",[1]FINAL!C837)</f>
        <v/>
      </c>
      <c r="C837" s="22" t="str">
        <f>IF([1]FINAL!E837=0,"",[1]FINAL!E837)</f>
        <v/>
      </c>
      <c r="D837" s="22" t="str">
        <f>IF([1]FINAL!G837=0,"",[1]FINAL!G837)</f>
        <v/>
      </c>
      <c r="E837" s="85">
        <f>[1]FINAL!$AO837</f>
        <v>0</v>
      </c>
      <c r="F837" s="26" t="str">
        <f>[1]FINAL!$V837</f>
        <v>A</v>
      </c>
      <c r="G837" s="27" t="str">
        <f>IFERROR(VLOOKUP($F837,Table2!$B$1:$C$21,MATCH("MP",Table2!$B$1:$C$1,0),0),"")</f>
        <v/>
      </c>
      <c r="H837" s="23">
        <f>IFERROR(VLOOKUP(A837,PlayingTime!$B$1:$T$1001,MATCH("Min",PlayingTime!$B$2:$T$2,0),0),0)</f>
        <v>0</v>
      </c>
      <c r="I837" s="23">
        <f>IFERROR(VLOOKUP(B837,PlayingTime!$B$1:$T$1001,MATCH("Min",PlayingTime!$B$2:$T$2,0),0),0)</f>
        <v>0</v>
      </c>
      <c r="J837" s="23">
        <f>IFERROR(VLOOKUP(C837,PlayingTime!$B$1:$T$1001,MATCH("Min",PlayingTime!$B$2:$T$2,0),0),0)</f>
        <v>0</v>
      </c>
      <c r="K837" s="23">
        <f>IFERROR(VLOOKUP(D837,PlayingTime!$B$1:$T$1001,MATCH("Min",PlayingTime!$B$2:$T$2,0),0),0)</f>
        <v>0</v>
      </c>
      <c r="L837" s="93">
        <f>IFERROR(VLOOKUP($E837,OLD!$Q$1:$DZ$1000,MATCH("minutes",OLD!$Q$1:$DZ$1,0),0),0)</f>
        <v>8</v>
      </c>
      <c r="M837" s="22">
        <f>IFERROR(VLOOKUP(A837,#REF!,MATCH("xG",#REF!,0),0),0)</f>
        <v>0</v>
      </c>
      <c r="N837" s="22">
        <f>IFERROR(VLOOKUP(B837,#REF!,MATCH("xG",#REF!,0),0),0)</f>
        <v>0</v>
      </c>
      <c r="O837" s="22">
        <f>IFERROR(VLOOKUP(C837,#REF!,MATCH("xG",#REF!,0),0),0)</f>
        <v>0</v>
      </c>
      <c r="P837" s="22">
        <f>IFERROR(VLOOKUP(D837,#REF!,MATCH("xG",#REF!,0),0),0)</f>
        <v>0</v>
      </c>
      <c r="Q837" s="92">
        <f>IFERROR(VLOOKUP($E837,OLD!$Q$1:$DZ$1000,MATCH("expected_goals",OLD!$Q$1:$DZ$1,0),0),0)</f>
        <v>0</v>
      </c>
      <c r="R837" s="22">
        <f>IFERROR(VLOOKUP(A837,#REF!,MATCH("xAG",#REF!,0),0),0)</f>
        <v>0</v>
      </c>
      <c r="S837" s="22">
        <f>IFERROR(VLOOKUP(B837,#REF!,MATCH("xAG",#REF!,0),0),0)</f>
        <v>0</v>
      </c>
      <c r="T837" s="22">
        <f>IFERROR(VLOOKUP(C837,#REF!,MATCH("xAG",#REF!,0),0),0)</f>
        <v>0</v>
      </c>
      <c r="U837" s="22">
        <f>IFERROR(VLOOKUP(D837,#REF!,MATCH("xAG",#REF!,0),0),0)</f>
        <v>0</v>
      </c>
      <c r="V837" s="92">
        <f>IFERROR(VLOOKUP($E837,OLD!$Q$1:$DZ$1000,MATCH("expected_assists",OLD!$Q$1:$DZ$1,0),0),0)</f>
        <v>0</v>
      </c>
      <c r="W837" s="93">
        <f>IFERROR(VLOOKUP($E837,OLD!$Q$1:$DZ$1000,MATCH("total_points",OLD!$Q$1:$DZ$1,0),0),0)</f>
        <v>2</v>
      </c>
      <c r="X837" s="27">
        <f>IFERROR(VLOOKUP(E837,OLD!$Q$1:$BZ$1000,MATCH("defensive_contribution",OLD!$Q$1:$BZ$1,0),0),"")</f>
        <v>3</v>
      </c>
      <c r="Z837" s="26" t="str">
        <f>API!O837&amp;" "&amp;API!Y837</f>
        <v xml:space="preserve"> </v>
      </c>
      <c r="AA837" s="26">
        <f>API!AF837</f>
        <v>0</v>
      </c>
    </row>
    <row r="838" spans="1:27">
      <c r="A838" s="22" t="str">
        <f>IF([1]FINAL!A838=0,"",[1]FINAL!A838)</f>
        <v/>
      </c>
      <c r="B838" s="22" t="str">
        <f>IF([1]FINAL!C838=0,"",[1]FINAL!C838)</f>
        <v/>
      </c>
      <c r="C838" s="22" t="str">
        <f>IF([1]FINAL!E838=0,"",[1]FINAL!E838)</f>
        <v/>
      </c>
      <c r="D838" s="22" t="str">
        <f>IF([1]FINAL!G838=0,"",[1]FINAL!G838)</f>
        <v/>
      </c>
      <c r="E838" s="85">
        <f>[1]FINAL!$AO838</f>
        <v>0</v>
      </c>
      <c r="F838" s="26" t="str">
        <f>[1]FINAL!$V838</f>
        <v>A</v>
      </c>
      <c r="G838" s="27" t="str">
        <f>IFERROR(VLOOKUP($F838,Table2!$B$1:$C$21,MATCH("MP",Table2!$B$1:$C$1,0),0),"")</f>
        <v/>
      </c>
      <c r="H838" s="23">
        <f>IFERROR(VLOOKUP(A838,PlayingTime!$B$1:$T$1001,MATCH("Min",PlayingTime!$B$2:$T$2,0),0),0)</f>
        <v>0</v>
      </c>
      <c r="I838" s="23">
        <f>IFERROR(VLOOKUP(B838,PlayingTime!$B$1:$T$1001,MATCH("Min",PlayingTime!$B$2:$T$2,0),0),0)</f>
        <v>0</v>
      </c>
      <c r="J838" s="23">
        <f>IFERROR(VLOOKUP(C838,PlayingTime!$B$1:$T$1001,MATCH("Min",PlayingTime!$B$2:$T$2,0),0),0)</f>
        <v>0</v>
      </c>
      <c r="K838" s="23">
        <f>IFERROR(VLOOKUP(D838,PlayingTime!$B$1:$T$1001,MATCH("Min",PlayingTime!$B$2:$T$2,0),0),0)</f>
        <v>0</v>
      </c>
      <c r="L838" s="93">
        <f>IFERROR(VLOOKUP($E838,OLD!$Q$1:$DZ$1000,MATCH("minutes",OLD!$Q$1:$DZ$1,0),0),0)</f>
        <v>8</v>
      </c>
      <c r="M838" s="22">
        <f>IFERROR(VLOOKUP(A838,#REF!,MATCH("xG",#REF!,0),0),0)</f>
        <v>0</v>
      </c>
      <c r="N838" s="22">
        <f>IFERROR(VLOOKUP(B838,#REF!,MATCH("xG",#REF!,0),0),0)</f>
        <v>0</v>
      </c>
      <c r="O838" s="22">
        <f>IFERROR(VLOOKUP(C838,#REF!,MATCH("xG",#REF!,0),0),0)</f>
        <v>0</v>
      </c>
      <c r="P838" s="22">
        <f>IFERROR(VLOOKUP(D838,#REF!,MATCH("xG",#REF!,0),0),0)</f>
        <v>0</v>
      </c>
      <c r="Q838" s="92">
        <f>IFERROR(VLOOKUP($E838,OLD!$Q$1:$DZ$1000,MATCH("expected_goals",OLD!$Q$1:$DZ$1,0),0),0)</f>
        <v>0</v>
      </c>
      <c r="R838" s="22">
        <f>IFERROR(VLOOKUP(A838,#REF!,MATCH("xAG",#REF!,0),0),0)</f>
        <v>0</v>
      </c>
      <c r="S838" s="22">
        <f>IFERROR(VLOOKUP(B838,#REF!,MATCH("xAG",#REF!,0),0),0)</f>
        <v>0</v>
      </c>
      <c r="T838" s="22">
        <f>IFERROR(VLOOKUP(C838,#REF!,MATCH("xAG",#REF!,0),0),0)</f>
        <v>0</v>
      </c>
      <c r="U838" s="22">
        <f>IFERROR(VLOOKUP(D838,#REF!,MATCH("xAG",#REF!,0),0),0)</f>
        <v>0</v>
      </c>
      <c r="V838" s="92">
        <f>IFERROR(VLOOKUP($E838,OLD!$Q$1:$DZ$1000,MATCH("expected_assists",OLD!$Q$1:$DZ$1,0),0),0)</f>
        <v>0</v>
      </c>
      <c r="W838" s="93">
        <f>IFERROR(VLOOKUP($E838,OLD!$Q$1:$DZ$1000,MATCH("total_points",OLD!$Q$1:$DZ$1,0),0),0)</f>
        <v>2</v>
      </c>
      <c r="X838" s="27">
        <f>IFERROR(VLOOKUP(E838,OLD!$Q$1:$BZ$1000,MATCH("defensive_contribution",OLD!$Q$1:$BZ$1,0),0),"")</f>
        <v>3</v>
      </c>
      <c r="Z838" s="26" t="str">
        <f>API!O838&amp;" "&amp;API!Y838</f>
        <v xml:space="preserve"> </v>
      </c>
      <c r="AA838" s="26">
        <f>API!AF838</f>
        <v>0</v>
      </c>
    </row>
    <row r="839" spans="1:27">
      <c r="A839" s="22" t="str">
        <f>IF([1]FINAL!A839=0,"",[1]FINAL!A839)</f>
        <v/>
      </c>
      <c r="B839" s="22" t="str">
        <f>IF([1]FINAL!C839=0,"",[1]FINAL!C839)</f>
        <v/>
      </c>
      <c r="C839" s="22" t="str">
        <f>IF([1]FINAL!E839=0,"",[1]FINAL!E839)</f>
        <v/>
      </c>
      <c r="D839" s="22" t="str">
        <f>IF([1]FINAL!G839=0,"",[1]FINAL!G839)</f>
        <v/>
      </c>
      <c r="E839" s="85">
        <f>[1]FINAL!$AO839</f>
        <v>0</v>
      </c>
      <c r="F839" s="26" t="str">
        <f>[1]FINAL!$V839</f>
        <v>A</v>
      </c>
      <c r="G839" s="27" t="str">
        <f>IFERROR(VLOOKUP($F839,Table2!$B$1:$C$21,MATCH("MP",Table2!$B$1:$C$1,0),0),"")</f>
        <v/>
      </c>
      <c r="H839" s="23">
        <f>IFERROR(VLOOKUP(A839,PlayingTime!$B$1:$T$1001,MATCH("Min",PlayingTime!$B$2:$T$2,0),0),0)</f>
        <v>0</v>
      </c>
      <c r="I839" s="23">
        <f>IFERROR(VLOOKUP(B839,PlayingTime!$B$1:$T$1001,MATCH("Min",PlayingTime!$B$2:$T$2,0),0),0)</f>
        <v>0</v>
      </c>
      <c r="J839" s="23">
        <f>IFERROR(VLOOKUP(C839,PlayingTime!$B$1:$T$1001,MATCH("Min",PlayingTime!$B$2:$T$2,0),0),0)</f>
        <v>0</v>
      </c>
      <c r="K839" s="23">
        <f>IFERROR(VLOOKUP(D839,PlayingTime!$B$1:$T$1001,MATCH("Min",PlayingTime!$B$2:$T$2,0),0),0)</f>
        <v>0</v>
      </c>
      <c r="L839" s="93">
        <f>IFERROR(VLOOKUP($E839,OLD!$Q$1:$DZ$1000,MATCH("minutes",OLD!$Q$1:$DZ$1,0),0),0)</f>
        <v>8</v>
      </c>
      <c r="M839" s="22">
        <f>IFERROR(VLOOKUP(A839,#REF!,MATCH("xG",#REF!,0),0),0)</f>
        <v>0</v>
      </c>
      <c r="N839" s="22">
        <f>IFERROR(VLOOKUP(B839,#REF!,MATCH("xG",#REF!,0),0),0)</f>
        <v>0</v>
      </c>
      <c r="O839" s="22">
        <f>IFERROR(VLOOKUP(C839,#REF!,MATCH("xG",#REF!,0),0),0)</f>
        <v>0</v>
      </c>
      <c r="P839" s="22">
        <f>IFERROR(VLOOKUP(D839,#REF!,MATCH("xG",#REF!,0),0),0)</f>
        <v>0</v>
      </c>
      <c r="Q839" s="92">
        <f>IFERROR(VLOOKUP($E839,OLD!$Q$1:$DZ$1000,MATCH("expected_goals",OLD!$Q$1:$DZ$1,0),0),0)</f>
        <v>0</v>
      </c>
      <c r="R839" s="22">
        <f>IFERROR(VLOOKUP(A839,#REF!,MATCH("xAG",#REF!,0),0),0)</f>
        <v>0</v>
      </c>
      <c r="S839" s="22">
        <f>IFERROR(VLOOKUP(B839,#REF!,MATCH("xAG",#REF!,0),0),0)</f>
        <v>0</v>
      </c>
      <c r="T839" s="22">
        <f>IFERROR(VLOOKUP(C839,#REF!,MATCH("xAG",#REF!,0),0),0)</f>
        <v>0</v>
      </c>
      <c r="U839" s="22">
        <f>IFERROR(VLOOKUP(D839,#REF!,MATCH("xAG",#REF!,0),0),0)</f>
        <v>0</v>
      </c>
      <c r="V839" s="92">
        <f>IFERROR(VLOOKUP($E839,OLD!$Q$1:$DZ$1000,MATCH("expected_assists",OLD!$Q$1:$DZ$1,0),0),0)</f>
        <v>0</v>
      </c>
      <c r="W839" s="93">
        <f>IFERROR(VLOOKUP($E839,OLD!$Q$1:$DZ$1000,MATCH("total_points",OLD!$Q$1:$DZ$1,0),0),0)</f>
        <v>2</v>
      </c>
      <c r="X839" s="27">
        <f>IFERROR(VLOOKUP(E839,OLD!$Q$1:$BZ$1000,MATCH("defensive_contribution",OLD!$Q$1:$BZ$1,0),0),"")</f>
        <v>3</v>
      </c>
      <c r="Z839" s="26" t="str">
        <f>API!O839&amp;" "&amp;API!Y839</f>
        <v xml:space="preserve"> </v>
      </c>
      <c r="AA839" s="26">
        <f>API!AF839</f>
        <v>0</v>
      </c>
    </row>
    <row r="840" spans="1:27">
      <c r="A840" s="22" t="str">
        <f>IF([1]FINAL!A840=0,"",[1]FINAL!A840)</f>
        <v/>
      </c>
      <c r="B840" s="22" t="str">
        <f>IF([1]FINAL!C840=0,"",[1]FINAL!C840)</f>
        <v/>
      </c>
      <c r="C840" s="22" t="str">
        <f>IF([1]FINAL!E840=0,"",[1]FINAL!E840)</f>
        <v/>
      </c>
      <c r="D840" s="22" t="str">
        <f>IF([1]FINAL!G840=0,"",[1]FINAL!G840)</f>
        <v/>
      </c>
      <c r="E840" s="85">
        <f>[1]FINAL!$AO840</f>
        <v>0</v>
      </c>
      <c r="F840" s="26" t="str">
        <f>[1]FINAL!$V840</f>
        <v>A</v>
      </c>
      <c r="G840" s="27" t="str">
        <f>IFERROR(VLOOKUP($F840,Table2!$B$1:$C$21,MATCH("MP",Table2!$B$1:$C$1,0),0),"")</f>
        <v/>
      </c>
      <c r="H840" s="23">
        <f>IFERROR(VLOOKUP(A840,PlayingTime!$B$1:$T$1001,MATCH("Min",PlayingTime!$B$2:$T$2,0),0),0)</f>
        <v>0</v>
      </c>
      <c r="I840" s="23">
        <f>IFERROR(VLOOKUP(B840,PlayingTime!$B$1:$T$1001,MATCH("Min",PlayingTime!$B$2:$T$2,0),0),0)</f>
        <v>0</v>
      </c>
      <c r="J840" s="23">
        <f>IFERROR(VLOOKUP(C840,PlayingTime!$B$1:$T$1001,MATCH("Min",PlayingTime!$B$2:$T$2,0),0),0)</f>
        <v>0</v>
      </c>
      <c r="K840" s="23">
        <f>IFERROR(VLOOKUP(D840,PlayingTime!$B$1:$T$1001,MATCH("Min",PlayingTime!$B$2:$T$2,0),0),0)</f>
        <v>0</v>
      </c>
      <c r="L840" s="93">
        <f>IFERROR(VLOOKUP($E840,OLD!$Q$1:$DZ$1000,MATCH("minutes",OLD!$Q$1:$DZ$1,0),0),0)</f>
        <v>8</v>
      </c>
      <c r="M840" s="22">
        <f>IFERROR(VLOOKUP(A840,#REF!,MATCH("xG",#REF!,0),0),0)</f>
        <v>0</v>
      </c>
      <c r="N840" s="22">
        <f>IFERROR(VLOOKUP(B840,#REF!,MATCH("xG",#REF!,0),0),0)</f>
        <v>0</v>
      </c>
      <c r="O840" s="22">
        <f>IFERROR(VLOOKUP(C840,#REF!,MATCH("xG",#REF!,0),0),0)</f>
        <v>0</v>
      </c>
      <c r="P840" s="22">
        <f>IFERROR(VLOOKUP(D840,#REF!,MATCH("xG",#REF!,0),0),0)</f>
        <v>0</v>
      </c>
      <c r="Q840" s="92">
        <f>IFERROR(VLOOKUP($E840,OLD!$Q$1:$DZ$1000,MATCH("expected_goals",OLD!$Q$1:$DZ$1,0),0),0)</f>
        <v>0</v>
      </c>
      <c r="R840" s="22">
        <f>IFERROR(VLOOKUP(A840,#REF!,MATCH("xAG",#REF!,0),0),0)</f>
        <v>0</v>
      </c>
      <c r="S840" s="22">
        <f>IFERROR(VLOOKUP(B840,#REF!,MATCH("xAG",#REF!,0),0),0)</f>
        <v>0</v>
      </c>
      <c r="T840" s="22">
        <f>IFERROR(VLOOKUP(C840,#REF!,MATCH("xAG",#REF!,0),0),0)</f>
        <v>0</v>
      </c>
      <c r="U840" s="22">
        <f>IFERROR(VLOOKUP(D840,#REF!,MATCH("xAG",#REF!,0),0),0)</f>
        <v>0</v>
      </c>
      <c r="V840" s="92">
        <f>IFERROR(VLOOKUP($E840,OLD!$Q$1:$DZ$1000,MATCH("expected_assists",OLD!$Q$1:$DZ$1,0),0),0)</f>
        <v>0</v>
      </c>
      <c r="W840" s="93">
        <f>IFERROR(VLOOKUP($E840,OLD!$Q$1:$DZ$1000,MATCH("total_points",OLD!$Q$1:$DZ$1,0),0),0)</f>
        <v>2</v>
      </c>
      <c r="X840" s="27">
        <f>IFERROR(VLOOKUP(E840,OLD!$Q$1:$BZ$1000,MATCH("defensive_contribution",OLD!$Q$1:$BZ$1,0),0),"")</f>
        <v>3</v>
      </c>
      <c r="Z840" s="26" t="str">
        <f>API!O840&amp;" "&amp;API!Y840</f>
        <v xml:space="preserve"> </v>
      </c>
      <c r="AA840" s="26">
        <f>API!AF840</f>
        <v>0</v>
      </c>
    </row>
    <row r="841" spans="1:27">
      <c r="A841" s="22" t="str">
        <f>IF([1]FINAL!A841=0,"",[1]FINAL!A841)</f>
        <v/>
      </c>
      <c r="B841" s="22" t="str">
        <f>IF([1]FINAL!C841=0,"",[1]FINAL!C841)</f>
        <v/>
      </c>
      <c r="C841" s="22" t="str">
        <f>IF([1]FINAL!E841=0,"",[1]FINAL!E841)</f>
        <v/>
      </c>
      <c r="D841" s="22" t="str">
        <f>IF([1]FINAL!G841=0,"",[1]FINAL!G841)</f>
        <v/>
      </c>
      <c r="E841" s="85">
        <f>[1]FINAL!$AO841</f>
        <v>0</v>
      </c>
      <c r="F841" s="26" t="str">
        <f>[1]FINAL!$V841</f>
        <v>A</v>
      </c>
      <c r="G841" s="27" t="str">
        <f>IFERROR(VLOOKUP($F841,Table2!$B$1:$C$21,MATCH("MP",Table2!$B$1:$C$1,0),0),"")</f>
        <v/>
      </c>
      <c r="H841" s="23">
        <f>IFERROR(VLOOKUP(A841,PlayingTime!$B$1:$T$1001,MATCH("Min",PlayingTime!$B$2:$T$2,0),0),0)</f>
        <v>0</v>
      </c>
      <c r="I841" s="23">
        <f>IFERROR(VLOOKUP(B841,PlayingTime!$B$1:$T$1001,MATCH("Min",PlayingTime!$B$2:$T$2,0),0),0)</f>
        <v>0</v>
      </c>
      <c r="J841" s="23">
        <f>IFERROR(VLOOKUP(C841,PlayingTime!$B$1:$T$1001,MATCH("Min",PlayingTime!$B$2:$T$2,0),0),0)</f>
        <v>0</v>
      </c>
      <c r="K841" s="23">
        <f>IFERROR(VLOOKUP(D841,PlayingTime!$B$1:$T$1001,MATCH("Min",PlayingTime!$B$2:$T$2,0),0),0)</f>
        <v>0</v>
      </c>
      <c r="L841" s="93">
        <f>IFERROR(VLOOKUP($E841,OLD!$Q$1:$DZ$1000,MATCH("minutes",OLD!$Q$1:$DZ$1,0),0),0)</f>
        <v>8</v>
      </c>
      <c r="M841" s="22">
        <f>IFERROR(VLOOKUP(A841,#REF!,MATCH("xG",#REF!,0),0),0)</f>
        <v>0</v>
      </c>
      <c r="N841" s="22">
        <f>IFERROR(VLOOKUP(B841,#REF!,MATCH("xG",#REF!,0),0),0)</f>
        <v>0</v>
      </c>
      <c r="O841" s="22">
        <f>IFERROR(VLOOKUP(C841,#REF!,MATCH("xG",#REF!,0),0),0)</f>
        <v>0</v>
      </c>
      <c r="P841" s="22">
        <f>IFERROR(VLOOKUP(D841,#REF!,MATCH("xG",#REF!,0),0),0)</f>
        <v>0</v>
      </c>
      <c r="Q841" s="92">
        <f>IFERROR(VLOOKUP($E841,OLD!$Q$1:$DZ$1000,MATCH("expected_goals",OLD!$Q$1:$DZ$1,0),0),0)</f>
        <v>0</v>
      </c>
      <c r="R841" s="22">
        <f>IFERROR(VLOOKUP(A841,#REF!,MATCH("xAG",#REF!,0),0),0)</f>
        <v>0</v>
      </c>
      <c r="S841" s="22">
        <f>IFERROR(VLOOKUP(B841,#REF!,MATCH("xAG",#REF!,0),0),0)</f>
        <v>0</v>
      </c>
      <c r="T841" s="22">
        <f>IFERROR(VLOOKUP(C841,#REF!,MATCH("xAG",#REF!,0),0),0)</f>
        <v>0</v>
      </c>
      <c r="U841" s="22">
        <f>IFERROR(VLOOKUP(D841,#REF!,MATCH("xAG",#REF!,0),0),0)</f>
        <v>0</v>
      </c>
      <c r="V841" s="92">
        <f>IFERROR(VLOOKUP($E841,OLD!$Q$1:$DZ$1000,MATCH("expected_assists",OLD!$Q$1:$DZ$1,0),0),0)</f>
        <v>0</v>
      </c>
      <c r="W841" s="93">
        <f>IFERROR(VLOOKUP($E841,OLD!$Q$1:$DZ$1000,MATCH("total_points",OLD!$Q$1:$DZ$1,0),0),0)</f>
        <v>2</v>
      </c>
      <c r="X841" s="27">
        <f>IFERROR(VLOOKUP(E841,OLD!$Q$1:$BZ$1000,MATCH("defensive_contribution",OLD!$Q$1:$BZ$1,0),0),"")</f>
        <v>3</v>
      </c>
      <c r="Z841" s="26" t="str">
        <f>API!O841&amp;" "&amp;API!Y841</f>
        <v xml:space="preserve"> </v>
      </c>
      <c r="AA841" s="26">
        <f>API!AF841</f>
        <v>0</v>
      </c>
    </row>
    <row r="842" spans="1:27">
      <c r="A842" s="22" t="str">
        <f>IF([1]FINAL!A842=0,"",[1]FINAL!A842)</f>
        <v/>
      </c>
      <c r="B842" s="22" t="str">
        <f>IF([1]FINAL!C842=0,"",[1]FINAL!C842)</f>
        <v/>
      </c>
      <c r="C842" s="22" t="str">
        <f>IF([1]FINAL!E842=0,"",[1]FINAL!E842)</f>
        <v/>
      </c>
      <c r="D842" s="22" t="str">
        <f>IF([1]FINAL!G842=0,"",[1]FINAL!G842)</f>
        <v/>
      </c>
      <c r="E842" s="85">
        <f>[1]FINAL!$AO842</f>
        <v>0</v>
      </c>
      <c r="F842" s="26" t="str">
        <f>[1]FINAL!$V842</f>
        <v>A</v>
      </c>
      <c r="G842" s="27" t="str">
        <f>IFERROR(VLOOKUP($F842,Table2!$B$1:$C$21,MATCH("MP",Table2!$B$1:$C$1,0),0),"")</f>
        <v/>
      </c>
      <c r="H842" s="23">
        <f>IFERROR(VLOOKUP(A842,PlayingTime!$B$1:$T$1001,MATCH("Min",PlayingTime!$B$2:$T$2,0),0),0)</f>
        <v>0</v>
      </c>
      <c r="I842" s="23">
        <f>IFERROR(VLOOKUP(B842,PlayingTime!$B$1:$T$1001,MATCH("Min",PlayingTime!$B$2:$T$2,0),0),0)</f>
        <v>0</v>
      </c>
      <c r="J842" s="23">
        <f>IFERROR(VLOOKUP(C842,PlayingTime!$B$1:$T$1001,MATCH("Min",PlayingTime!$B$2:$T$2,0),0),0)</f>
        <v>0</v>
      </c>
      <c r="K842" s="23">
        <f>IFERROR(VLOOKUP(D842,PlayingTime!$B$1:$T$1001,MATCH("Min",PlayingTime!$B$2:$T$2,0),0),0)</f>
        <v>0</v>
      </c>
      <c r="L842" s="93">
        <f>IFERROR(VLOOKUP($E842,OLD!$Q$1:$DZ$1000,MATCH("minutes",OLD!$Q$1:$DZ$1,0),0),0)</f>
        <v>8</v>
      </c>
      <c r="M842" s="22">
        <f>IFERROR(VLOOKUP(A842,#REF!,MATCH("xG",#REF!,0),0),0)</f>
        <v>0</v>
      </c>
      <c r="N842" s="22">
        <f>IFERROR(VLOOKUP(B842,#REF!,MATCH("xG",#REF!,0),0),0)</f>
        <v>0</v>
      </c>
      <c r="O842" s="22">
        <f>IFERROR(VLOOKUP(C842,#REF!,MATCH("xG",#REF!,0),0),0)</f>
        <v>0</v>
      </c>
      <c r="P842" s="22">
        <f>IFERROR(VLOOKUP(D842,#REF!,MATCH("xG",#REF!,0),0),0)</f>
        <v>0</v>
      </c>
      <c r="Q842" s="92">
        <f>IFERROR(VLOOKUP($E842,OLD!$Q$1:$DZ$1000,MATCH("expected_goals",OLD!$Q$1:$DZ$1,0),0),0)</f>
        <v>0</v>
      </c>
      <c r="R842" s="22">
        <f>IFERROR(VLOOKUP(A842,#REF!,MATCH("xAG",#REF!,0),0),0)</f>
        <v>0</v>
      </c>
      <c r="S842" s="22">
        <f>IFERROR(VLOOKUP(B842,#REF!,MATCH("xAG",#REF!,0),0),0)</f>
        <v>0</v>
      </c>
      <c r="T842" s="22">
        <f>IFERROR(VLOOKUP(C842,#REF!,MATCH("xAG",#REF!,0),0),0)</f>
        <v>0</v>
      </c>
      <c r="U842" s="22">
        <f>IFERROR(VLOOKUP(D842,#REF!,MATCH("xAG",#REF!,0),0),0)</f>
        <v>0</v>
      </c>
      <c r="V842" s="92">
        <f>IFERROR(VLOOKUP($E842,OLD!$Q$1:$DZ$1000,MATCH("expected_assists",OLD!$Q$1:$DZ$1,0),0),0)</f>
        <v>0</v>
      </c>
      <c r="W842" s="93">
        <f>IFERROR(VLOOKUP($E842,OLD!$Q$1:$DZ$1000,MATCH("total_points",OLD!$Q$1:$DZ$1,0),0),0)</f>
        <v>2</v>
      </c>
      <c r="X842" s="27">
        <f>IFERROR(VLOOKUP(E842,OLD!$Q$1:$BZ$1000,MATCH("defensive_contribution",OLD!$Q$1:$BZ$1,0),0),"")</f>
        <v>3</v>
      </c>
      <c r="Z842" s="26" t="str">
        <f>API!O842&amp;" "&amp;API!Y842</f>
        <v xml:space="preserve"> </v>
      </c>
      <c r="AA842" s="26">
        <f>API!AF842</f>
        <v>0</v>
      </c>
    </row>
    <row r="843" spans="1:27">
      <c r="A843" s="22" t="str">
        <f>IF([1]FINAL!A843=0,"",[1]FINAL!A843)</f>
        <v/>
      </c>
      <c r="B843" s="22" t="str">
        <f>IF([1]FINAL!C843=0,"",[1]FINAL!C843)</f>
        <v/>
      </c>
      <c r="C843" s="22" t="str">
        <f>IF([1]FINAL!E843=0,"",[1]FINAL!E843)</f>
        <v/>
      </c>
      <c r="D843" s="22" t="str">
        <f>IF([1]FINAL!G843=0,"",[1]FINAL!G843)</f>
        <v/>
      </c>
      <c r="E843" s="85">
        <f>[1]FINAL!$AO843</f>
        <v>0</v>
      </c>
      <c r="F843" s="26" t="str">
        <f>[1]FINAL!$V843</f>
        <v>A</v>
      </c>
      <c r="G843" s="27" t="str">
        <f>IFERROR(VLOOKUP($F843,Table2!$B$1:$C$21,MATCH("MP",Table2!$B$1:$C$1,0),0),"")</f>
        <v/>
      </c>
      <c r="H843" s="23">
        <f>IFERROR(VLOOKUP(A843,PlayingTime!$B$1:$T$1001,MATCH("Min",PlayingTime!$B$2:$T$2,0),0),0)</f>
        <v>0</v>
      </c>
      <c r="I843" s="23">
        <f>IFERROR(VLOOKUP(B843,PlayingTime!$B$1:$T$1001,MATCH("Min",PlayingTime!$B$2:$T$2,0),0),0)</f>
        <v>0</v>
      </c>
      <c r="J843" s="23">
        <f>IFERROR(VLOOKUP(C843,PlayingTime!$B$1:$T$1001,MATCH("Min",PlayingTime!$B$2:$T$2,0),0),0)</f>
        <v>0</v>
      </c>
      <c r="K843" s="23">
        <f>IFERROR(VLOOKUP(D843,PlayingTime!$B$1:$T$1001,MATCH("Min",PlayingTime!$B$2:$T$2,0),0),0)</f>
        <v>0</v>
      </c>
      <c r="L843" s="93">
        <f>IFERROR(VLOOKUP($E843,OLD!$Q$1:$DZ$1000,MATCH("minutes",OLD!$Q$1:$DZ$1,0),0),0)</f>
        <v>8</v>
      </c>
      <c r="M843" s="22">
        <f>IFERROR(VLOOKUP(A843,#REF!,MATCH("xG",#REF!,0),0),0)</f>
        <v>0</v>
      </c>
      <c r="N843" s="22">
        <f>IFERROR(VLOOKUP(B843,#REF!,MATCH("xG",#REF!,0),0),0)</f>
        <v>0</v>
      </c>
      <c r="O843" s="22">
        <f>IFERROR(VLOOKUP(C843,#REF!,MATCH("xG",#REF!,0),0),0)</f>
        <v>0</v>
      </c>
      <c r="P843" s="22">
        <f>IFERROR(VLOOKUP(D843,#REF!,MATCH("xG",#REF!,0),0),0)</f>
        <v>0</v>
      </c>
      <c r="Q843" s="92">
        <f>IFERROR(VLOOKUP($E843,OLD!$Q$1:$DZ$1000,MATCH("expected_goals",OLD!$Q$1:$DZ$1,0),0),0)</f>
        <v>0</v>
      </c>
      <c r="R843" s="22">
        <f>IFERROR(VLOOKUP(A843,#REF!,MATCH("xAG",#REF!,0),0),0)</f>
        <v>0</v>
      </c>
      <c r="S843" s="22">
        <f>IFERROR(VLOOKUP(B843,#REF!,MATCH("xAG",#REF!,0),0),0)</f>
        <v>0</v>
      </c>
      <c r="T843" s="22">
        <f>IFERROR(VLOOKUP(C843,#REF!,MATCH("xAG",#REF!,0),0),0)</f>
        <v>0</v>
      </c>
      <c r="U843" s="22">
        <f>IFERROR(VLOOKUP(D843,#REF!,MATCH("xAG",#REF!,0),0),0)</f>
        <v>0</v>
      </c>
      <c r="V843" s="92">
        <f>IFERROR(VLOOKUP($E843,OLD!$Q$1:$DZ$1000,MATCH("expected_assists",OLD!$Q$1:$DZ$1,0),0),0)</f>
        <v>0</v>
      </c>
      <c r="W843" s="93">
        <f>IFERROR(VLOOKUP($E843,OLD!$Q$1:$DZ$1000,MATCH("total_points",OLD!$Q$1:$DZ$1,0),0),0)</f>
        <v>2</v>
      </c>
      <c r="X843" s="27">
        <f>IFERROR(VLOOKUP(E843,OLD!$Q$1:$BZ$1000,MATCH("defensive_contribution",OLD!$Q$1:$BZ$1,0),0),"")</f>
        <v>3</v>
      </c>
      <c r="Z843" s="26" t="str">
        <f>API!O843&amp;" "&amp;API!Y843</f>
        <v xml:space="preserve"> </v>
      </c>
      <c r="AA843" s="26">
        <f>API!AF843</f>
        <v>0</v>
      </c>
    </row>
    <row r="844" spans="1:27">
      <c r="A844" s="22" t="str">
        <f>IF([1]FINAL!A844=0,"",[1]FINAL!A844)</f>
        <v/>
      </c>
      <c r="B844" s="22" t="str">
        <f>IF([1]FINAL!C844=0,"",[1]FINAL!C844)</f>
        <v/>
      </c>
      <c r="C844" s="22" t="str">
        <f>IF([1]FINAL!E844=0,"",[1]FINAL!E844)</f>
        <v/>
      </c>
      <c r="D844" s="22" t="str">
        <f>IF([1]FINAL!G844=0,"",[1]FINAL!G844)</f>
        <v/>
      </c>
      <c r="E844" s="85">
        <f>[1]FINAL!$AO844</f>
        <v>0</v>
      </c>
      <c r="F844" s="26" t="str">
        <f>[1]FINAL!$V844</f>
        <v>A</v>
      </c>
      <c r="G844" s="27" t="str">
        <f>IFERROR(VLOOKUP($F844,Table2!$B$1:$C$21,MATCH("MP",Table2!$B$1:$C$1,0),0),"")</f>
        <v/>
      </c>
      <c r="H844" s="23">
        <f>IFERROR(VLOOKUP(A844,PlayingTime!$B$1:$T$1001,MATCH("Min",PlayingTime!$B$2:$T$2,0),0),0)</f>
        <v>0</v>
      </c>
      <c r="I844" s="23">
        <f>IFERROR(VLOOKUP(B844,PlayingTime!$B$1:$T$1001,MATCH("Min",PlayingTime!$B$2:$T$2,0),0),0)</f>
        <v>0</v>
      </c>
      <c r="J844" s="23">
        <f>IFERROR(VLOOKUP(C844,PlayingTime!$B$1:$T$1001,MATCH("Min",PlayingTime!$B$2:$T$2,0),0),0)</f>
        <v>0</v>
      </c>
      <c r="K844" s="23">
        <f>IFERROR(VLOOKUP(D844,PlayingTime!$B$1:$T$1001,MATCH("Min",PlayingTime!$B$2:$T$2,0),0),0)</f>
        <v>0</v>
      </c>
      <c r="L844" s="93">
        <f>IFERROR(VLOOKUP($E844,OLD!$Q$1:$DZ$1000,MATCH("minutes",OLD!$Q$1:$DZ$1,0),0),0)</f>
        <v>8</v>
      </c>
      <c r="M844" s="22">
        <f>IFERROR(VLOOKUP(A844,#REF!,MATCH("xG",#REF!,0),0),0)</f>
        <v>0</v>
      </c>
      <c r="N844" s="22">
        <f>IFERROR(VLOOKUP(B844,#REF!,MATCH("xG",#REF!,0),0),0)</f>
        <v>0</v>
      </c>
      <c r="O844" s="22">
        <f>IFERROR(VLOOKUP(C844,#REF!,MATCH("xG",#REF!,0),0),0)</f>
        <v>0</v>
      </c>
      <c r="P844" s="22">
        <f>IFERROR(VLOOKUP(D844,#REF!,MATCH("xG",#REF!,0),0),0)</f>
        <v>0</v>
      </c>
      <c r="Q844" s="92">
        <f>IFERROR(VLOOKUP($E844,OLD!$Q$1:$DZ$1000,MATCH("expected_goals",OLD!$Q$1:$DZ$1,0),0),0)</f>
        <v>0</v>
      </c>
      <c r="R844" s="22">
        <f>IFERROR(VLOOKUP(A844,#REF!,MATCH("xAG",#REF!,0),0),0)</f>
        <v>0</v>
      </c>
      <c r="S844" s="22">
        <f>IFERROR(VLOOKUP(B844,#REF!,MATCH("xAG",#REF!,0),0),0)</f>
        <v>0</v>
      </c>
      <c r="T844" s="22">
        <f>IFERROR(VLOOKUP(C844,#REF!,MATCH("xAG",#REF!,0),0),0)</f>
        <v>0</v>
      </c>
      <c r="U844" s="22">
        <f>IFERROR(VLOOKUP(D844,#REF!,MATCH("xAG",#REF!,0),0),0)</f>
        <v>0</v>
      </c>
      <c r="V844" s="92">
        <f>IFERROR(VLOOKUP($E844,OLD!$Q$1:$DZ$1000,MATCH("expected_assists",OLD!$Q$1:$DZ$1,0),0),0)</f>
        <v>0</v>
      </c>
      <c r="W844" s="93">
        <f>IFERROR(VLOOKUP($E844,OLD!$Q$1:$DZ$1000,MATCH("total_points",OLD!$Q$1:$DZ$1,0),0),0)</f>
        <v>2</v>
      </c>
      <c r="X844" s="27">
        <f>IFERROR(VLOOKUP(E844,OLD!$Q$1:$BZ$1000,MATCH("defensive_contribution",OLD!$Q$1:$BZ$1,0),0),"")</f>
        <v>3</v>
      </c>
      <c r="Z844" s="26" t="str">
        <f>API!O844&amp;" "&amp;API!Y844</f>
        <v xml:space="preserve"> </v>
      </c>
      <c r="AA844" s="26">
        <f>API!AF844</f>
        <v>0</v>
      </c>
    </row>
    <row r="845" spans="1:27">
      <c r="A845" s="22" t="str">
        <f>IF([1]FINAL!A845=0,"",[1]FINAL!A845)</f>
        <v/>
      </c>
      <c r="B845" s="22" t="str">
        <f>IF([1]FINAL!C845=0,"",[1]FINAL!C845)</f>
        <v/>
      </c>
      <c r="C845" s="22" t="str">
        <f>IF([1]FINAL!E845=0,"",[1]FINAL!E845)</f>
        <v/>
      </c>
      <c r="D845" s="22" t="str">
        <f>IF([1]FINAL!G845=0,"",[1]FINAL!G845)</f>
        <v/>
      </c>
      <c r="E845" s="85">
        <f>[1]FINAL!$AO845</f>
        <v>0</v>
      </c>
      <c r="F845" s="26" t="str">
        <f>[1]FINAL!$V845</f>
        <v>A</v>
      </c>
      <c r="G845" s="27" t="str">
        <f>IFERROR(VLOOKUP($F845,Table2!$B$1:$C$21,MATCH("MP",Table2!$B$1:$C$1,0),0),"")</f>
        <v/>
      </c>
      <c r="H845" s="23">
        <f>IFERROR(VLOOKUP(A845,PlayingTime!$B$1:$T$1001,MATCH("Min",PlayingTime!$B$2:$T$2,0),0),0)</f>
        <v>0</v>
      </c>
      <c r="I845" s="23">
        <f>IFERROR(VLOOKUP(B845,PlayingTime!$B$1:$T$1001,MATCH("Min",PlayingTime!$B$2:$T$2,0),0),0)</f>
        <v>0</v>
      </c>
      <c r="J845" s="23">
        <f>IFERROR(VLOOKUP(C845,PlayingTime!$B$1:$T$1001,MATCH("Min",PlayingTime!$B$2:$T$2,0),0),0)</f>
        <v>0</v>
      </c>
      <c r="K845" s="23">
        <f>IFERROR(VLOOKUP(D845,PlayingTime!$B$1:$T$1001,MATCH("Min",PlayingTime!$B$2:$T$2,0),0),0)</f>
        <v>0</v>
      </c>
      <c r="L845" s="93">
        <f>IFERROR(VLOOKUP($E845,OLD!$Q$1:$DZ$1000,MATCH("minutes",OLD!$Q$1:$DZ$1,0),0),0)</f>
        <v>8</v>
      </c>
      <c r="M845" s="22">
        <f>IFERROR(VLOOKUP(A845,#REF!,MATCH("xG",#REF!,0),0),0)</f>
        <v>0</v>
      </c>
      <c r="N845" s="22">
        <f>IFERROR(VLOOKUP(B845,#REF!,MATCH("xG",#REF!,0),0),0)</f>
        <v>0</v>
      </c>
      <c r="O845" s="22">
        <f>IFERROR(VLOOKUP(C845,#REF!,MATCH("xG",#REF!,0),0),0)</f>
        <v>0</v>
      </c>
      <c r="P845" s="22">
        <f>IFERROR(VLOOKUP(D845,#REF!,MATCH("xG",#REF!,0),0),0)</f>
        <v>0</v>
      </c>
      <c r="Q845" s="92">
        <f>IFERROR(VLOOKUP($E845,OLD!$Q$1:$DZ$1000,MATCH("expected_goals",OLD!$Q$1:$DZ$1,0),0),0)</f>
        <v>0</v>
      </c>
      <c r="R845" s="22">
        <f>IFERROR(VLOOKUP(A845,#REF!,MATCH("xAG",#REF!,0),0),0)</f>
        <v>0</v>
      </c>
      <c r="S845" s="22">
        <f>IFERROR(VLOOKUP(B845,#REF!,MATCH("xAG",#REF!,0),0),0)</f>
        <v>0</v>
      </c>
      <c r="T845" s="22">
        <f>IFERROR(VLOOKUP(C845,#REF!,MATCH("xAG",#REF!,0),0),0)</f>
        <v>0</v>
      </c>
      <c r="U845" s="22">
        <f>IFERROR(VLOOKUP(D845,#REF!,MATCH("xAG",#REF!,0),0),0)</f>
        <v>0</v>
      </c>
      <c r="V845" s="92">
        <f>IFERROR(VLOOKUP($E845,OLD!$Q$1:$DZ$1000,MATCH("expected_assists",OLD!$Q$1:$DZ$1,0),0),0)</f>
        <v>0</v>
      </c>
      <c r="W845" s="93">
        <f>IFERROR(VLOOKUP($E845,OLD!$Q$1:$DZ$1000,MATCH("total_points",OLD!$Q$1:$DZ$1,0),0),0)</f>
        <v>2</v>
      </c>
      <c r="X845" s="27">
        <f>IFERROR(VLOOKUP(E845,OLD!$Q$1:$BZ$1000,MATCH("defensive_contribution",OLD!$Q$1:$BZ$1,0),0),"")</f>
        <v>3</v>
      </c>
      <c r="Z845" s="26" t="str">
        <f>API!O845&amp;" "&amp;API!Y845</f>
        <v xml:space="preserve"> </v>
      </c>
      <c r="AA845" s="26">
        <f>API!AF845</f>
        <v>0</v>
      </c>
    </row>
    <row r="846" spans="1:27">
      <c r="A846" s="22" t="str">
        <f>IF([1]FINAL!A846=0,"",[1]FINAL!A846)</f>
        <v/>
      </c>
      <c r="B846" s="22" t="str">
        <f>IF([1]FINAL!C846=0,"",[1]FINAL!C846)</f>
        <v/>
      </c>
      <c r="C846" s="22" t="str">
        <f>IF([1]FINAL!E846=0,"",[1]FINAL!E846)</f>
        <v/>
      </c>
      <c r="D846" s="22" t="str">
        <f>IF([1]FINAL!G846=0,"",[1]FINAL!G846)</f>
        <v/>
      </c>
      <c r="E846" s="85">
        <f>[1]FINAL!$AO846</f>
        <v>0</v>
      </c>
      <c r="F846" s="26" t="str">
        <f>[1]FINAL!$V846</f>
        <v>A</v>
      </c>
      <c r="G846" s="27" t="str">
        <f>IFERROR(VLOOKUP($F846,Table2!$B$1:$C$21,MATCH("MP",Table2!$B$1:$C$1,0),0),"")</f>
        <v/>
      </c>
      <c r="H846" s="23">
        <f>IFERROR(VLOOKUP(A846,PlayingTime!$B$1:$T$1001,MATCH("Min",PlayingTime!$B$2:$T$2,0),0),0)</f>
        <v>0</v>
      </c>
      <c r="I846" s="23">
        <f>IFERROR(VLOOKUP(B846,PlayingTime!$B$1:$T$1001,MATCH("Min",PlayingTime!$B$2:$T$2,0),0),0)</f>
        <v>0</v>
      </c>
      <c r="J846" s="23">
        <f>IFERROR(VLOOKUP(C846,PlayingTime!$B$1:$T$1001,MATCH("Min",PlayingTime!$B$2:$T$2,0),0),0)</f>
        <v>0</v>
      </c>
      <c r="K846" s="23">
        <f>IFERROR(VLOOKUP(D846,PlayingTime!$B$1:$T$1001,MATCH("Min",PlayingTime!$B$2:$T$2,0),0),0)</f>
        <v>0</v>
      </c>
      <c r="L846" s="93">
        <f>IFERROR(VLOOKUP($E846,OLD!$Q$1:$DZ$1000,MATCH("minutes",OLD!$Q$1:$DZ$1,0),0),0)</f>
        <v>8</v>
      </c>
      <c r="M846" s="22">
        <f>IFERROR(VLOOKUP(A846,#REF!,MATCH("xG",#REF!,0),0),0)</f>
        <v>0</v>
      </c>
      <c r="N846" s="22">
        <f>IFERROR(VLOOKUP(B846,#REF!,MATCH("xG",#REF!,0),0),0)</f>
        <v>0</v>
      </c>
      <c r="O846" s="22">
        <f>IFERROR(VLOOKUP(C846,#REF!,MATCH("xG",#REF!,0),0),0)</f>
        <v>0</v>
      </c>
      <c r="P846" s="22">
        <f>IFERROR(VLOOKUP(D846,#REF!,MATCH("xG",#REF!,0),0),0)</f>
        <v>0</v>
      </c>
      <c r="Q846" s="92">
        <f>IFERROR(VLOOKUP($E846,OLD!$Q$1:$DZ$1000,MATCH("expected_goals",OLD!$Q$1:$DZ$1,0),0),0)</f>
        <v>0</v>
      </c>
      <c r="R846" s="22">
        <f>IFERROR(VLOOKUP(A846,#REF!,MATCH("xAG",#REF!,0),0),0)</f>
        <v>0</v>
      </c>
      <c r="S846" s="22">
        <f>IFERROR(VLOOKUP(B846,#REF!,MATCH("xAG",#REF!,0),0),0)</f>
        <v>0</v>
      </c>
      <c r="T846" s="22">
        <f>IFERROR(VLOOKUP(C846,#REF!,MATCH("xAG",#REF!,0),0),0)</f>
        <v>0</v>
      </c>
      <c r="U846" s="22">
        <f>IFERROR(VLOOKUP(D846,#REF!,MATCH("xAG",#REF!,0),0),0)</f>
        <v>0</v>
      </c>
      <c r="V846" s="92">
        <f>IFERROR(VLOOKUP($E846,OLD!$Q$1:$DZ$1000,MATCH("expected_assists",OLD!$Q$1:$DZ$1,0),0),0)</f>
        <v>0</v>
      </c>
      <c r="W846" s="93">
        <f>IFERROR(VLOOKUP($E846,OLD!$Q$1:$DZ$1000,MATCH("total_points",OLD!$Q$1:$DZ$1,0),0),0)</f>
        <v>2</v>
      </c>
      <c r="X846" s="27">
        <f>IFERROR(VLOOKUP(E846,OLD!$Q$1:$BZ$1000,MATCH("defensive_contribution",OLD!$Q$1:$BZ$1,0),0),"")</f>
        <v>3</v>
      </c>
      <c r="Z846" s="26" t="str">
        <f>API!O846&amp;" "&amp;API!Y846</f>
        <v xml:space="preserve"> </v>
      </c>
      <c r="AA846" s="26">
        <f>API!AF846</f>
        <v>0</v>
      </c>
    </row>
    <row r="847" spans="1:27">
      <c r="A847" s="22" t="str">
        <f>IF([1]FINAL!A847=0,"",[1]FINAL!A847)</f>
        <v/>
      </c>
      <c r="B847" s="22" t="str">
        <f>IF([1]FINAL!C847=0,"",[1]FINAL!C847)</f>
        <v/>
      </c>
      <c r="C847" s="22" t="str">
        <f>IF([1]FINAL!E847=0,"",[1]FINAL!E847)</f>
        <v/>
      </c>
      <c r="D847" s="22" t="str">
        <f>IF([1]FINAL!G847=0,"",[1]FINAL!G847)</f>
        <v/>
      </c>
      <c r="E847" s="85">
        <f>[1]FINAL!$AO847</f>
        <v>0</v>
      </c>
      <c r="F847" s="26" t="str">
        <f>[1]FINAL!$V847</f>
        <v>A</v>
      </c>
      <c r="G847" s="27" t="str">
        <f>IFERROR(VLOOKUP($F847,Table2!$B$1:$C$21,MATCH("MP",Table2!$B$1:$C$1,0),0),"")</f>
        <v/>
      </c>
      <c r="H847" s="23">
        <f>IFERROR(VLOOKUP(A847,PlayingTime!$B$1:$T$1001,MATCH("Min",PlayingTime!$B$2:$T$2,0),0),0)</f>
        <v>0</v>
      </c>
      <c r="I847" s="23">
        <f>IFERROR(VLOOKUP(B847,PlayingTime!$B$1:$T$1001,MATCH("Min",PlayingTime!$B$2:$T$2,0),0),0)</f>
        <v>0</v>
      </c>
      <c r="J847" s="23">
        <f>IFERROR(VLOOKUP(C847,PlayingTime!$B$1:$T$1001,MATCH("Min",PlayingTime!$B$2:$T$2,0),0),0)</f>
        <v>0</v>
      </c>
      <c r="K847" s="23">
        <f>IFERROR(VLOOKUP(D847,PlayingTime!$B$1:$T$1001,MATCH("Min",PlayingTime!$B$2:$T$2,0),0),0)</f>
        <v>0</v>
      </c>
      <c r="L847" s="93">
        <f>IFERROR(VLOOKUP($E847,OLD!$Q$1:$DZ$1000,MATCH("minutes",OLD!$Q$1:$DZ$1,0),0),0)</f>
        <v>8</v>
      </c>
      <c r="M847" s="22">
        <f>IFERROR(VLOOKUP(A847,#REF!,MATCH("xG",#REF!,0),0),0)</f>
        <v>0</v>
      </c>
      <c r="N847" s="22">
        <f>IFERROR(VLOOKUP(B847,#REF!,MATCH("xG",#REF!,0),0),0)</f>
        <v>0</v>
      </c>
      <c r="O847" s="22">
        <f>IFERROR(VLOOKUP(C847,#REF!,MATCH("xG",#REF!,0),0),0)</f>
        <v>0</v>
      </c>
      <c r="P847" s="22">
        <f>IFERROR(VLOOKUP(D847,#REF!,MATCH("xG",#REF!,0),0),0)</f>
        <v>0</v>
      </c>
      <c r="Q847" s="92">
        <f>IFERROR(VLOOKUP($E847,OLD!$Q$1:$DZ$1000,MATCH("expected_goals",OLD!$Q$1:$DZ$1,0),0),0)</f>
        <v>0</v>
      </c>
      <c r="R847" s="22">
        <f>IFERROR(VLOOKUP(A847,#REF!,MATCH("xAG",#REF!,0),0),0)</f>
        <v>0</v>
      </c>
      <c r="S847" s="22">
        <f>IFERROR(VLOOKUP(B847,#REF!,MATCH("xAG",#REF!,0),0),0)</f>
        <v>0</v>
      </c>
      <c r="T847" s="22">
        <f>IFERROR(VLOOKUP(C847,#REF!,MATCH("xAG",#REF!,0),0),0)</f>
        <v>0</v>
      </c>
      <c r="U847" s="22">
        <f>IFERROR(VLOOKUP(D847,#REF!,MATCH("xAG",#REF!,0),0),0)</f>
        <v>0</v>
      </c>
      <c r="V847" s="92">
        <f>IFERROR(VLOOKUP($E847,OLD!$Q$1:$DZ$1000,MATCH("expected_assists",OLD!$Q$1:$DZ$1,0),0),0)</f>
        <v>0</v>
      </c>
      <c r="W847" s="93">
        <f>IFERROR(VLOOKUP($E847,OLD!$Q$1:$DZ$1000,MATCH("total_points",OLD!$Q$1:$DZ$1,0),0),0)</f>
        <v>2</v>
      </c>
      <c r="X847" s="27">
        <f>IFERROR(VLOOKUP(E847,OLD!$Q$1:$BZ$1000,MATCH("defensive_contribution",OLD!$Q$1:$BZ$1,0),0),"")</f>
        <v>3</v>
      </c>
      <c r="Z847" s="26" t="str">
        <f>API!O847&amp;" "&amp;API!Y847</f>
        <v xml:space="preserve"> </v>
      </c>
      <c r="AA847" s="26">
        <f>API!AF847</f>
        <v>0</v>
      </c>
    </row>
    <row r="848" spans="1:27">
      <c r="A848" s="22" t="str">
        <f>IF([1]FINAL!A848=0,"",[1]FINAL!A848)</f>
        <v/>
      </c>
      <c r="B848" s="22" t="str">
        <f>IF([1]FINAL!C848=0,"",[1]FINAL!C848)</f>
        <v/>
      </c>
      <c r="C848" s="22" t="str">
        <f>IF([1]FINAL!E848=0,"",[1]FINAL!E848)</f>
        <v/>
      </c>
      <c r="D848" s="22" t="str">
        <f>IF([1]FINAL!G848=0,"",[1]FINAL!G848)</f>
        <v/>
      </c>
      <c r="E848" s="85">
        <f>[1]FINAL!$AO848</f>
        <v>0</v>
      </c>
      <c r="F848" s="26" t="str">
        <f>[1]FINAL!$V848</f>
        <v>A</v>
      </c>
      <c r="G848" s="27" t="str">
        <f>IFERROR(VLOOKUP($F848,Table2!$B$1:$C$21,MATCH("MP",Table2!$B$1:$C$1,0),0),"")</f>
        <v/>
      </c>
      <c r="H848" s="23">
        <f>IFERROR(VLOOKUP(A848,PlayingTime!$B$1:$T$1001,MATCH("Min",PlayingTime!$B$2:$T$2,0),0),0)</f>
        <v>0</v>
      </c>
      <c r="I848" s="23">
        <f>IFERROR(VLOOKUP(B848,PlayingTime!$B$1:$T$1001,MATCH("Min",PlayingTime!$B$2:$T$2,0),0),0)</f>
        <v>0</v>
      </c>
      <c r="J848" s="23">
        <f>IFERROR(VLOOKUP(C848,PlayingTime!$B$1:$T$1001,MATCH("Min",PlayingTime!$B$2:$T$2,0),0),0)</f>
        <v>0</v>
      </c>
      <c r="K848" s="23">
        <f>IFERROR(VLOOKUP(D848,PlayingTime!$B$1:$T$1001,MATCH("Min",PlayingTime!$B$2:$T$2,0),0),0)</f>
        <v>0</v>
      </c>
      <c r="L848" s="93">
        <f>IFERROR(VLOOKUP($E848,OLD!$Q$1:$DZ$1000,MATCH("minutes",OLD!$Q$1:$DZ$1,0),0),0)</f>
        <v>8</v>
      </c>
      <c r="M848" s="22">
        <f>IFERROR(VLOOKUP(A848,#REF!,MATCH("xG",#REF!,0),0),0)</f>
        <v>0</v>
      </c>
      <c r="N848" s="22">
        <f>IFERROR(VLOOKUP(B848,#REF!,MATCH("xG",#REF!,0),0),0)</f>
        <v>0</v>
      </c>
      <c r="O848" s="22">
        <f>IFERROR(VLOOKUP(C848,#REF!,MATCH("xG",#REF!,0),0),0)</f>
        <v>0</v>
      </c>
      <c r="P848" s="22">
        <f>IFERROR(VLOOKUP(D848,#REF!,MATCH("xG",#REF!,0),0),0)</f>
        <v>0</v>
      </c>
      <c r="Q848" s="92">
        <f>IFERROR(VLOOKUP($E848,OLD!$Q$1:$DZ$1000,MATCH("expected_goals",OLD!$Q$1:$DZ$1,0),0),0)</f>
        <v>0</v>
      </c>
      <c r="R848" s="22">
        <f>IFERROR(VLOOKUP(A848,#REF!,MATCH("xAG",#REF!,0),0),0)</f>
        <v>0</v>
      </c>
      <c r="S848" s="22">
        <f>IFERROR(VLOOKUP(B848,#REF!,MATCH("xAG",#REF!,0),0),0)</f>
        <v>0</v>
      </c>
      <c r="T848" s="22">
        <f>IFERROR(VLOOKUP(C848,#REF!,MATCH("xAG",#REF!,0),0),0)</f>
        <v>0</v>
      </c>
      <c r="U848" s="22">
        <f>IFERROR(VLOOKUP(D848,#REF!,MATCH("xAG",#REF!,0),0),0)</f>
        <v>0</v>
      </c>
      <c r="V848" s="92">
        <f>IFERROR(VLOOKUP($E848,OLD!$Q$1:$DZ$1000,MATCH("expected_assists",OLD!$Q$1:$DZ$1,0),0),0)</f>
        <v>0</v>
      </c>
      <c r="W848" s="93">
        <f>IFERROR(VLOOKUP($E848,OLD!$Q$1:$DZ$1000,MATCH("total_points",OLD!$Q$1:$DZ$1,0),0),0)</f>
        <v>2</v>
      </c>
      <c r="X848" s="27">
        <f>IFERROR(VLOOKUP(E848,OLD!$Q$1:$BZ$1000,MATCH("defensive_contribution",OLD!$Q$1:$BZ$1,0),0),"")</f>
        <v>3</v>
      </c>
      <c r="Z848" s="26" t="str">
        <f>API!O848&amp;" "&amp;API!Y848</f>
        <v xml:space="preserve"> </v>
      </c>
      <c r="AA848" s="26">
        <f>API!AF848</f>
        <v>0</v>
      </c>
    </row>
    <row r="849" spans="1:27">
      <c r="A849" s="22" t="str">
        <f>IF([1]FINAL!A849=0,"",[1]FINAL!A849)</f>
        <v/>
      </c>
      <c r="B849" s="22" t="str">
        <f>IF([1]FINAL!C849=0,"",[1]FINAL!C849)</f>
        <v/>
      </c>
      <c r="C849" s="22" t="str">
        <f>IF([1]FINAL!E849=0,"",[1]FINAL!E849)</f>
        <v/>
      </c>
      <c r="D849" s="22" t="str">
        <f>IF([1]FINAL!G849=0,"",[1]FINAL!G849)</f>
        <v/>
      </c>
      <c r="E849" s="85">
        <f>[1]FINAL!$AO849</f>
        <v>0</v>
      </c>
      <c r="F849" s="26" t="str">
        <f>[1]FINAL!$V849</f>
        <v>A</v>
      </c>
      <c r="G849" s="27" t="str">
        <f>IFERROR(VLOOKUP($F849,Table2!$B$1:$C$21,MATCH("MP",Table2!$B$1:$C$1,0),0),"")</f>
        <v/>
      </c>
      <c r="H849" s="23">
        <f>IFERROR(VLOOKUP(A849,PlayingTime!$B$1:$T$1001,MATCH("Min",PlayingTime!$B$2:$T$2,0),0),0)</f>
        <v>0</v>
      </c>
      <c r="I849" s="23">
        <f>IFERROR(VLOOKUP(B849,PlayingTime!$B$1:$T$1001,MATCH("Min",PlayingTime!$B$2:$T$2,0),0),0)</f>
        <v>0</v>
      </c>
      <c r="J849" s="23">
        <f>IFERROR(VLOOKUP(C849,PlayingTime!$B$1:$T$1001,MATCH("Min",PlayingTime!$B$2:$T$2,0),0),0)</f>
        <v>0</v>
      </c>
      <c r="K849" s="23">
        <f>IFERROR(VLOOKUP(D849,PlayingTime!$B$1:$T$1001,MATCH("Min",PlayingTime!$B$2:$T$2,0),0),0)</f>
        <v>0</v>
      </c>
      <c r="L849" s="93">
        <f>IFERROR(VLOOKUP($E849,OLD!$Q$1:$DZ$1000,MATCH("minutes",OLD!$Q$1:$DZ$1,0),0),0)</f>
        <v>8</v>
      </c>
      <c r="M849" s="22">
        <f>IFERROR(VLOOKUP(A849,#REF!,MATCH("xG",#REF!,0),0),0)</f>
        <v>0</v>
      </c>
      <c r="N849" s="22">
        <f>IFERROR(VLOOKUP(B849,#REF!,MATCH("xG",#REF!,0),0),0)</f>
        <v>0</v>
      </c>
      <c r="O849" s="22">
        <f>IFERROR(VLOOKUP(C849,#REF!,MATCH("xG",#REF!,0),0),0)</f>
        <v>0</v>
      </c>
      <c r="P849" s="22">
        <f>IFERROR(VLOOKUP(D849,#REF!,MATCH("xG",#REF!,0),0),0)</f>
        <v>0</v>
      </c>
      <c r="Q849" s="92">
        <f>IFERROR(VLOOKUP($E849,OLD!$Q$1:$DZ$1000,MATCH("expected_goals",OLD!$Q$1:$DZ$1,0),0),0)</f>
        <v>0</v>
      </c>
      <c r="R849" s="22">
        <f>IFERROR(VLOOKUP(A849,#REF!,MATCH("xAG",#REF!,0),0),0)</f>
        <v>0</v>
      </c>
      <c r="S849" s="22">
        <f>IFERROR(VLOOKUP(B849,#REF!,MATCH("xAG",#REF!,0),0),0)</f>
        <v>0</v>
      </c>
      <c r="T849" s="22">
        <f>IFERROR(VLOOKUP(C849,#REF!,MATCH("xAG",#REF!,0),0),0)</f>
        <v>0</v>
      </c>
      <c r="U849" s="22">
        <f>IFERROR(VLOOKUP(D849,#REF!,MATCH("xAG",#REF!,0),0),0)</f>
        <v>0</v>
      </c>
      <c r="V849" s="92">
        <f>IFERROR(VLOOKUP($E849,OLD!$Q$1:$DZ$1000,MATCH("expected_assists",OLD!$Q$1:$DZ$1,0),0),0)</f>
        <v>0</v>
      </c>
      <c r="W849" s="93">
        <f>IFERROR(VLOOKUP($E849,OLD!$Q$1:$DZ$1000,MATCH("total_points",OLD!$Q$1:$DZ$1,0),0),0)</f>
        <v>2</v>
      </c>
      <c r="X849" s="27">
        <f>IFERROR(VLOOKUP(E849,OLD!$Q$1:$BZ$1000,MATCH("defensive_contribution",OLD!$Q$1:$BZ$1,0),0),"")</f>
        <v>3</v>
      </c>
      <c r="Z849" s="26" t="str">
        <f>API!O849&amp;" "&amp;API!Y849</f>
        <v xml:space="preserve"> </v>
      </c>
      <c r="AA849" s="26">
        <f>API!AF849</f>
        <v>0</v>
      </c>
    </row>
    <row r="850" spans="1:27">
      <c r="A850" s="22" t="str">
        <f>IF([1]FINAL!A850=0,"",[1]FINAL!A850)</f>
        <v/>
      </c>
      <c r="B850" s="22" t="str">
        <f>IF([1]FINAL!C850=0,"",[1]FINAL!C850)</f>
        <v/>
      </c>
      <c r="C850" s="22" t="str">
        <f>IF([1]FINAL!E850=0,"",[1]FINAL!E850)</f>
        <v/>
      </c>
      <c r="D850" s="22" t="str">
        <f>IF([1]FINAL!G850=0,"",[1]FINAL!G850)</f>
        <v/>
      </c>
      <c r="E850" s="85">
        <f>[1]FINAL!$AO850</f>
        <v>0</v>
      </c>
      <c r="F850" s="26" t="str">
        <f>[1]FINAL!$V850</f>
        <v>A</v>
      </c>
      <c r="G850" s="27" t="str">
        <f>IFERROR(VLOOKUP($F850,Table2!$B$1:$C$21,MATCH("MP",Table2!$B$1:$C$1,0),0),"")</f>
        <v/>
      </c>
      <c r="H850" s="23">
        <f>IFERROR(VLOOKUP(A850,PlayingTime!$B$1:$T$1001,MATCH("Min",PlayingTime!$B$2:$T$2,0),0),0)</f>
        <v>0</v>
      </c>
      <c r="I850" s="23">
        <f>IFERROR(VLOOKUP(B850,PlayingTime!$B$1:$T$1001,MATCH("Min",PlayingTime!$B$2:$T$2,0),0),0)</f>
        <v>0</v>
      </c>
      <c r="J850" s="23">
        <f>IFERROR(VLOOKUP(C850,PlayingTime!$B$1:$T$1001,MATCH("Min",PlayingTime!$B$2:$T$2,0),0),0)</f>
        <v>0</v>
      </c>
      <c r="K850" s="23">
        <f>IFERROR(VLOOKUP(D850,PlayingTime!$B$1:$T$1001,MATCH("Min",PlayingTime!$B$2:$T$2,0),0),0)</f>
        <v>0</v>
      </c>
      <c r="L850" s="93">
        <f>IFERROR(VLOOKUP($E850,OLD!$Q$1:$DZ$1000,MATCH("minutes",OLD!$Q$1:$DZ$1,0),0),0)</f>
        <v>8</v>
      </c>
      <c r="M850" s="22">
        <f>IFERROR(VLOOKUP(A850,#REF!,MATCH("xG",#REF!,0),0),0)</f>
        <v>0</v>
      </c>
      <c r="N850" s="22">
        <f>IFERROR(VLOOKUP(B850,#REF!,MATCH("xG",#REF!,0),0),0)</f>
        <v>0</v>
      </c>
      <c r="O850" s="22">
        <f>IFERROR(VLOOKUP(C850,#REF!,MATCH("xG",#REF!,0),0),0)</f>
        <v>0</v>
      </c>
      <c r="P850" s="22">
        <f>IFERROR(VLOOKUP(D850,#REF!,MATCH("xG",#REF!,0),0),0)</f>
        <v>0</v>
      </c>
      <c r="Q850" s="92">
        <f>IFERROR(VLOOKUP($E850,OLD!$Q$1:$DZ$1000,MATCH("expected_goals",OLD!$Q$1:$DZ$1,0),0),0)</f>
        <v>0</v>
      </c>
      <c r="R850" s="22">
        <f>IFERROR(VLOOKUP(A850,#REF!,MATCH("xAG",#REF!,0),0),0)</f>
        <v>0</v>
      </c>
      <c r="S850" s="22">
        <f>IFERROR(VLOOKUP(B850,#REF!,MATCH("xAG",#REF!,0),0),0)</f>
        <v>0</v>
      </c>
      <c r="T850" s="22">
        <f>IFERROR(VLOOKUP(C850,#REF!,MATCH("xAG",#REF!,0),0),0)</f>
        <v>0</v>
      </c>
      <c r="U850" s="22">
        <f>IFERROR(VLOOKUP(D850,#REF!,MATCH("xAG",#REF!,0),0),0)</f>
        <v>0</v>
      </c>
      <c r="V850" s="92">
        <f>IFERROR(VLOOKUP($E850,OLD!$Q$1:$DZ$1000,MATCH("expected_assists",OLD!$Q$1:$DZ$1,0),0),0)</f>
        <v>0</v>
      </c>
      <c r="W850" s="93">
        <f>IFERROR(VLOOKUP($E850,OLD!$Q$1:$DZ$1000,MATCH("total_points",OLD!$Q$1:$DZ$1,0),0),0)</f>
        <v>2</v>
      </c>
      <c r="X850" s="27">
        <f>IFERROR(VLOOKUP(E850,OLD!$Q$1:$BZ$1000,MATCH("defensive_contribution",OLD!$Q$1:$BZ$1,0),0),"")</f>
        <v>3</v>
      </c>
      <c r="Z850" s="26" t="str">
        <f>API!O850&amp;" "&amp;API!Y850</f>
        <v xml:space="preserve"> </v>
      </c>
      <c r="AA850" s="26">
        <f>API!AF850</f>
        <v>0</v>
      </c>
    </row>
    <row r="851" spans="1:27">
      <c r="A851" s="22" t="str">
        <f>IF([1]FINAL!A851=0,"",[1]FINAL!A851)</f>
        <v/>
      </c>
      <c r="B851" s="22" t="str">
        <f>IF([1]FINAL!C851=0,"",[1]FINAL!C851)</f>
        <v/>
      </c>
      <c r="C851" s="22" t="str">
        <f>IF([1]FINAL!E851=0,"",[1]FINAL!E851)</f>
        <v/>
      </c>
      <c r="D851" s="22" t="str">
        <f>IF([1]FINAL!G851=0,"",[1]FINAL!G851)</f>
        <v/>
      </c>
      <c r="E851" s="85">
        <f>[1]FINAL!$AO851</f>
        <v>0</v>
      </c>
      <c r="F851" s="26" t="str">
        <f>[1]FINAL!$V851</f>
        <v>A</v>
      </c>
      <c r="G851" s="27" t="str">
        <f>IFERROR(VLOOKUP($F851,Table2!$B$1:$C$21,MATCH("MP",Table2!$B$1:$C$1,0),0),"")</f>
        <v/>
      </c>
      <c r="H851" s="23">
        <f>IFERROR(VLOOKUP(A851,PlayingTime!$B$1:$T$1001,MATCH("Min",PlayingTime!$B$2:$T$2,0),0),0)</f>
        <v>0</v>
      </c>
      <c r="I851" s="23">
        <f>IFERROR(VLOOKUP(B851,PlayingTime!$B$1:$T$1001,MATCH("Min",PlayingTime!$B$2:$T$2,0),0),0)</f>
        <v>0</v>
      </c>
      <c r="J851" s="23">
        <f>IFERROR(VLOOKUP(C851,PlayingTime!$B$1:$T$1001,MATCH("Min",PlayingTime!$B$2:$T$2,0),0),0)</f>
        <v>0</v>
      </c>
      <c r="K851" s="23">
        <f>IFERROR(VLOOKUP(D851,PlayingTime!$B$1:$T$1001,MATCH("Min",PlayingTime!$B$2:$T$2,0),0),0)</f>
        <v>0</v>
      </c>
      <c r="L851" s="93">
        <f>IFERROR(VLOOKUP($E851,OLD!$Q$1:$DZ$1000,MATCH("minutes",OLD!$Q$1:$DZ$1,0),0),0)</f>
        <v>8</v>
      </c>
      <c r="M851" s="22">
        <f>IFERROR(VLOOKUP(A851,#REF!,MATCH("xG",#REF!,0),0),0)</f>
        <v>0</v>
      </c>
      <c r="N851" s="22">
        <f>IFERROR(VLOOKUP(B851,#REF!,MATCH("xG",#REF!,0),0),0)</f>
        <v>0</v>
      </c>
      <c r="O851" s="22">
        <f>IFERROR(VLOOKUP(C851,#REF!,MATCH("xG",#REF!,0),0),0)</f>
        <v>0</v>
      </c>
      <c r="P851" s="22">
        <f>IFERROR(VLOOKUP(D851,#REF!,MATCH("xG",#REF!,0),0),0)</f>
        <v>0</v>
      </c>
      <c r="Q851" s="92">
        <f>IFERROR(VLOOKUP($E851,OLD!$Q$1:$DZ$1000,MATCH("expected_goals",OLD!$Q$1:$DZ$1,0),0),0)</f>
        <v>0</v>
      </c>
      <c r="R851" s="22">
        <f>IFERROR(VLOOKUP(A851,#REF!,MATCH("xAG",#REF!,0),0),0)</f>
        <v>0</v>
      </c>
      <c r="S851" s="22">
        <f>IFERROR(VLOOKUP(B851,#REF!,MATCH("xAG",#REF!,0),0),0)</f>
        <v>0</v>
      </c>
      <c r="T851" s="22">
        <f>IFERROR(VLOOKUP(C851,#REF!,MATCH("xAG",#REF!,0),0),0)</f>
        <v>0</v>
      </c>
      <c r="U851" s="22">
        <f>IFERROR(VLOOKUP(D851,#REF!,MATCH("xAG",#REF!,0),0),0)</f>
        <v>0</v>
      </c>
      <c r="V851" s="92">
        <f>IFERROR(VLOOKUP($E851,OLD!$Q$1:$DZ$1000,MATCH("expected_assists",OLD!$Q$1:$DZ$1,0),0),0)</f>
        <v>0</v>
      </c>
      <c r="W851" s="93">
        <f>IFERROR(VLOOKUP($E851,OLD!$Q$1:$DZ$1000,MATCH("total_points",OLD!$Q$1:$DZ$1,0),0),0)</f>
        <v>2</v>
      </c>
      <c r="X851" s="27">
        <f>IFERROR(VLOOKUP(E851,OLD!$Q$1:$BZ$1000,MATCH("defensive_contribution",OLD!$Q$1:$BZ$1,0),0),"")</f>
        <v>3</v>
      </c>
      <c r="Z851" s="26" t="str">
        <f>API!O851&amp;" "&amp;API!Y851</f>
        <v xml:space="preserve"> </v>
      </c>
      <c r="AA851" s="26">
        <f>API!AF851</f>
        <v>0</v>
      </c>
    </row>
    <row r="852" spans="1:27">
      <c r="A852" s="22" t="str">
        <f>IF([1]FINAL!A852=0,"",[1]FINAL!A852)</f>
        <v/>
      </c>
      <c r="B852" s="22" t="str">
        <f>IF([1]FINAL!C852=0,"",[1]FINAL!C852)</f>
        <v/>
      </c>
      <c r="C852" s="22" t="str">
        <f>IF([1]FINAL!E852=0,"",[1]FINAL!E852)</f>
        <v/>
      </c>
      <c r="D852" s="22" t="str">
        <f>IF([1]FINAL!G852=0,"",[1]FINAL!G852)</f>
        <v/>
      </c>
      <c r="E852" s="85">
        <f>[1]FINAL!$AO852</f>
        <v>0</v>
      </c>
      <c r="F852" s="26" t="str">
        <f>[1]FINAL!$V852</f>
        <v>A</v>
      </c>
      <c r="G852" s="27" t="str">
        <f>IFERROR(VLOOKUP($F852,Table2!$B$1:$C$21,MATCH("MP",Table2!$B$1:$C$1,0),0),"")</f>
        <v/>
      </c>
      <c r="H852" s="23">
        <f>IFERROR(VLOOKUP(A852,PlayingTime!$B$1:$T$1001,MATCH("Min",PlayingTime!$B$2:$T$2,0),0),0)</f>
        <v>0</v>
      </c>
      <c r="I852" s="23">
        <f>IFERROR(VLOOKUP(B852,PlayingTime!$B$1:$T$1001,MATCH("Min",PlayingTime!$B$2:$T$2,0),0),0)</f>
        <v>0</v>
      </c>
      <c r="J852" s="23">
        <f>IFERROR(VLOOKUP(C852,PlayingTime!$B$1:$T$1001,MATCH("Min",PlayingTime!$B$2:$T$2,0),0),0)</f>
        <v>0</v>
      </c>
      <c r="K852" s="23">
        <f>IFERROR(VLOOKUP(D852,PlayingTime!$B$1:$T$1001,MATCH("Min",PlayingTime!$B$2:$T$2,0),0),0)</f>
        <v>0</v>
      </c>
      <c r="L852" s="93">
        <f>IFERROR(VLOOKUP($E852,OLD!$Q$1:$DZ$1000,MATCH("minutes",OLD!$Q$1:$DZ$1,0),0),0)</f>
        <v>8</v>
      </c>
      <c r="M852" s="22">
        <f>IFERROR(VLOOKUP(A852,#REF!,MATCH("xG",#REF!,0),0),0)</f>
        <v>0</v>
      </c>
      <c r="N852" s="22">
        <f>IFERROR(VLOOKUP(B852,#REF!,MATCH("xG",#REF!,0),0),0)</f>
        <v>0</v>
      </c>
      <c r="O852" s="22">
        <f>IFERROR(VLOOKUP(C852,#REF!,MATCH("xG",#REF!,0),0),0)</f>
        <v>0</v>
      </c>
      <c r="P852" s="22">
        <f>IFERROR(VLOOKUP(D852,#REF!,MATCH("xG",#REF!,0),0),0)</f>
        <v>0</v>
      </c>
      <c r="Q852" s="92">
        <f>IFERROR(VLOOKUP($E852,OLD!$Q$1:$DZ$1000,MATCH("expected_goals",OLD!$Q$1:$DZ$1,0),0),0)</f>
        <v>0</v>
      </c>
      <c r="R852" s="22">
        <f>IFERROR(VLOOKUP(A852,#REF!,MATCH("xAG",#REF!,0),0),0)</f>
        <v>0</v>
      </c>
      <c r="S852" s="22">
        <f>IFERROR(VLOOKUP(B852,#REF!,MATCH("xAG",#REF!,0),0),0)</f>
        <v>0</v>
      </c>
      <c r="T852" s="22">
        <f>IFERROR(VLOOKUP(C852,#REF!,MATCH("xAG",#REF!,0),0),0)</f>
        <v>0</v>
      </c>
      <c r="U852" s="22">
        <f>IFERROR(VLOOKUP(D852,#REF!,MATCH("xAG",#REF!,0),0),0)</f>
        <v>0</v>
      </c>
      <c r="V852" s="92">
        <f>IFERROR(VLOOKUP($E852,OLD!$Q$1:$DZ$1000,MATCH("expected_assists",OLD!$Q$1:$DZ$1,0),0),0)</f>
        <v>0</v>
      </c>
      <c r="W852" s="93">
        <f>IFERROR(VLOOKUP($E852,OLD!$Q$1:$DZ$1000,MATCH("total_points",OLD!$Q$1:$DZ$1,0),0),0)</f>
        <v>2</v>
      </c>
      <c r="X852" s="27">
        <f>IFERROR(VLOOKUP(E852,OLD!$Q$1:$BZ$1000,MATCH("defensive_contribution",OLD!$Q$1:$BZ$1,0),0),"")</f>
        <v>3</v>
      </c>
      <c r="Z852" s="26" t="str">
        <f>API!O852&amp;" "&amp;API!Y852</f>
        <v xml:space="preserve"> </v>
      </c>
      <c r="AA852" s="26">
        <f>API!AF852</f>
        <v>0</v>
      </c>
    </row>
    <row r="853" spans="1:27">
      <c r="A853" s="22" t="str">
        <f>IF([1]FINAL!A853=0,"",[1]FINAL!A853)</f>
        <v/>
      </c>
      <c r="B853" s="22" t="str">
        <f>IF([1]FINAL!C853=0,"",[1]FINAL!C853)</f>
        <v/>
      </c>
      <c r="C853" s="22" t="str">
        <f>IF([1]FINAL!E853=0,"",[1]FINAL!E853)</f>
        <v/>
      </c>
      <c r="D853" s="22" t="str">
        <f>IF([1]FINAL!G853=0,"",[1]FINAL!G853)</f>
        <v/>
      </c>
      <c r="E853" s="85">
        <f>[1]FINAL!$AO853</f>
        <v>0</v>
      </c>
      <c r="F853" s="26" t="str">
        <f>[1]FINAL!$V853</f>
        <v>A</v>
      </c>
      <c r="G853" s="27" t="str">
        <f>IFERROR(VLOOKUP($F853,Table2!$B$1:$C$21,MATCH("MP",Table2!$B$1:$C$1,0),0),"")</f>
        <v/>
      </c>
      <c r="H853" s="23">
        <f>IFERROR(VLOOKUP(A853,PlayingTime!$B$1:$T$1001,MATCH("Min",PlayingTime!$B$2:$T$2,0),0),0)</f>
        <v>0</v>
      </c>
      <c r="I853" s="23">
        <f>IFERROR(VLOOKUP(B853,PlayingTime!$B$1:$T$1001,MATCH("Min",PlayingTime!$B$2:$T$2,0),0),0)</f>
        <v>0</v>
      </c>
      <c r="J853" s="23">
        <f>IFERROR(VLOOKUP(C853,PlayingTime!$B$1:$T$1001,MATCH("Min",PlayingTime!$B$2:$T$2,0),0),0)</f>
        <v>0</v>
      </c>
      <c r="K853" s="23">
        <f>IFERROR(VLOOKUP(D853,PlayingTime!$B$1:$T$1001,MATCH("Min",PlayingTime!$B$2:$T$2,0),0),0)</f>
        <v>0</v>
      </c>
      <c r="L853" s="93">
        <f>IFERROR(VLOOKUP($E853,OLD!$Q$1:$DZ$1000,MATCH("minutes",OLD!$Q$1:$DZ$1,0),0),0)</f>
        <v>8</v>
      </c>
      <c r="M853" s="22">
        <f>IFERROR(VLOOKUP(A853,#REF!,MATCH("xG",#REF!,0),0),0)</f>
        <v>0</v>
      </c>
      <c r="N853" s="22">
        <f>IFERROR(VLOOKUP(B853,#REF!,MATCH("xG",#REF!,0),0),0)</f>
        <v>0</v>
      </c>
      <c r="O853" s="22">
        <f>IFERROR(VLOOKUP(C853,#REF!,MATCH("xG",#REF!,0),0),0)</f>
        <v>0</v>
      </c>
      <c r="P853" s="22">
        <f>IFERROR(VLOOKUP(D853,#REF!,MATCH("xG",#REF!,0),0),0)</f>
        <v>0</v>
      </c>
      <c r="Q853" s="92">
        <f>IFERROR(VLOOKUP($E853,OLD!$Q$1:$DZ$1000,MATCH("expected_goals",OLD!$Q$1:$DZ$1,0),0),0)</f>
        <v>0</v>
      </c>
      <c r="R853" s="22">
        <f>IFERROR(VLOOKUP(A853,#REF!,MATCH("xAG",#REF!,0),0),0)</f>
        <v>0</v>
      </c>
      <c r="S853" s="22">
        <f>IFERROR(VLOOKUP(B853,#REF!,MATCH("xAG",#REF!,0),0),0)</f>
        <v>0</v>
      </c>
      <c r="T853" s="22">
        <f>IFERROR(VLOOKUP(C853,#REF!,MATCH("xAG",#REF!,0),0),0)</f>
        <v>0</v>
      </c>
      <c r="U853" s="22">
        <f>IFERROR(VLOOKUP(D853,#REF!,MATCH("xAG",#REF!,0),0),0)</f>
        <v>0</v>
      </c>
      <c r="V853" s="92">
        <f>IFERROR(VLOOKUP($E853,OLD!$Q$1:$DZ$1000,MATCH("expected_assists",OLD!$Q$1:$DZ$1,0),0),0)</f>
        <v>0</v>
      </c>
      <c r="W853" s="93">
        <f>IFERROR(VLOOKUP($E853,OLD!$Q$1:$DZ$1000,MATCH("total_points",OLD!$Q$1:$DZ$1,0),0),0)</f>
        <v>2</v>
      </c>
      <c r="X853" s="27">
        <f>IFERROR(VLOOKUP(E853,OLD!$Q$1:$BZ$1000,MATCH("defensive_contribution",OLD!$Q$1:$BZ$1,0),0),"")</f>
        <v>3</v>
      </c>
      <c r="Z853" s="26" t="str">
        <f>API!O853&amp;" "&amp;API!Y853</f>
        <v xml:space="preserve"> </v>
      </c>
      <c r="AA853" s="26">
        <f>API!AF853</f>
        <v>0</v>
      </c>
    </row>
    <row r="854" spans="1:27">
      <c r="A854" s="22" t="str">
        <f>IF([1]FINAL!A854=0,"",[1]FINAL!A854)</f>
        <v/>
      </c>
      <c r="B854" s="22" t="str">
        <f>IF([1]FINAL!C854=0,"",[1]FINAL!C854)</f>
        <v/>
      </c>
      <c r="C854" s="22" t="str">
        <f>IF([1]FINAL!E854=0,"",[1]FINAL!E854)</f>
        <v/>
      </c>
      <c r="D854" s="22" t="str">
        <f>IF([1]FINAL!G854=0,"",[1]FINAL!G854)</f>
        <v/>
      </c>
      <c r="E854" s="85">
        <f>[1]FINAL!$AO854</f>
        <v>0</v>
      </c>
      <c r="F854" s="26" t="str">
        <f>[1]FINAL!$V854</f>
        <v>A</v>
      </c>
      <c r="G854" s="27" t="str">
        <f>IFERROR(VLOOKUP($F854,Table2!$B$1:$C$21,MATCH("MP",Table2!$B$1:$C$1,0),0),"")</f>
        <v/>
      </c>
      <c r="H854" s="23">
        <f>IFERROR(VLOOKUP(A854,PlayingTime!$B$1:$T$1001,MATCH("Min",PlayingTime!$B$2:$T$2,0),0),0)</f>
        <v>0</v>
      </c>
      <c r="I854" s="23">
        <f>IFERROR(VLOOKUP(B854,PlayingTime!$B$1:$T$1001,MATCH("Min",PlayingTime!$B$2:$T$2,0),0),0)</f>
        <v>0</v>
      </c>
      <c r="J854" s="23">
        <f>IFERROR(VLOOKUP(C854,PlayingTime!$B$1:$T$1001,MATCH("Min",PlayingTime!$B$2:$T$2,0),0),0)</f>
        <v>0</v>
      </c>
      <c r="K854" s="23">
        <f>IFERROR(VLOOKUP(D854,PlayingTime!$B$1:$T$1001,MATCH("Min",PlayingTime!$B$2:$T$2,0),0),0)</f>
        <v>0</v>
      </c>
      <c r="L854" s="93">
        <f>IFERROR(VLOOKUP($E854,OLD!$Q$1:$DZ$1000,MATCH("minutes",OLD!$Q$1:$DZ$1,0),0),0)</f>
        <v>8</v>
      </c>
      <c r="M854" s="22">
        <f>IFERROR(VLOOKUP(A854,#REF!,MATCH("xG",#REF!,0),0),0)</f>
        <v>0</v>
      </c>
      <c r="N854" s="22">
        <f>IFERROR(VLOOKUP(B854,#REF!,MATCH("xG",#REF!,0),0),0)</f>
        <v>0</v>
      </c>
      <c r="O854" s="22">
        <f>IFERROR(VLOOKUP(C854,#REF!,MATCH("xG",#REF!,0),0),0)</f>
        <v>0</v>
      </c>
      <c r="P854" s="22">
        <f>IFERROR(VLOOKUP(D854,#REF!,MATCH("xG",#REF!,0),0),0)</f>
        <v>0</v>
      </c>
      <c r="Q854" s="92">
        <f>IFERROR(VLOOKUP($E854,OLD!$Q$1:$DZ$1000,MATCH("expected_goals",OLD!$Q$1:$DZ$1,0),0),0)</f>
        <v>0</v>
      </c>
      <c r="R854" s="22">
        <f>IFERROR(VLOOKUP(A854,#REF!,MATCH("xAG",#REF!,0),0),0)</f>
        <v>0</v>
      </c>
      <c r="S854" s="22">
        <f>IFERROR(VLOOKUP(B854,#REF!,MATCH("xAG",#REF!,0),0),0)</f>
        <v>0</v>
      </c>
      <c r="T854" s="22">
        <f>IFERROR(VLOOKUP(C854,#REF!,MATCH("xAG",#REF!,0),0),0)</f>
        <v>0</v>
      </c>
      <c r="U854" s="22">
        <f>IFERROR(VLOOKUP(D854,#REF!,MATCH("xAG",#REF!,0),0),0)</f>
        <v>0</v>
      </c>
      <c r="V854" s="92">
        <f>IFERROR(VLOOKUP($E854,OLD!$Q$1:$DZ$1000,MATCH("expected_assists",OLD!$Q$1:$DZ$1,0),0),0)</f>
        <v>0</v>
      </c>
      <c r="W854" s="93">
        <f>IFERROR(VLOOKUP($E854,OLD!$Q$1:$DZ$1000,MATCH("total_points",OLD!$Q$1:$DZ$1,0),0),0)</f>
        <v>2</v>
      </c>
      <c r="X854" s="27">
        <f>IFERROR(VLOOKUP(E854,OLD!$Q$1:$BZ$1000,MATCH("defensive_contribution",OLD!$Q$1:$BZ$1,0),0),"")</f>
        <v>3</v>
      </c>
      <c r="Z854" s="26" t="str">
        <f>API!O854&amp;" "&amp;API!Y854</f>
        <v xml:space="preserve"> </v>
      </c>
      <c r="AA854" s="26">
        <f>API!AF854</f>
        <v>0</v>
      </c>
    </row>
    <row r="855" spans="1:27">
      <c r="A855" s="22" t="str">
        <f>IF([1]FINAL!A855=0,"",[1]FINAL!A855)</f>
        <v/>
      </c>
      <c r="B855" s="22" t="str">
        <f>IF([1]FINAL!C855=0,"",[1]FINAL!C855)</f>
        <v/>
      </c>
      <c r="C855" s="22" t="str">
        <f>IF([1]FINAL!E855=0,"",[1]FINAL!E855)</f>
        <v/>
      </c>
      <c r="D855" s="22" t="str">
        <f>IF([1]FINAL!G855=0,"",[1]FINAL!G855)</f>
        <v/>
      </c>
      <c r="E855" s="85">
        <f>[1]FINAL!$AO855</f>
        <v>0</v>
      </c>
      <c r="F855" s="26" t="str">
        <f>[1]FINAL!$V855</f>
        <v>A</v>
      </c>
      <c r="G855" s="27" t="str">
        <f>IFERROR(VLOOKUP($F855,Table2!$B$1:$C$21,MATCH("MP",Table2!$B$1:$C$1,0),0),"")</f>
        <v/>
      </c>
      <c r="H855" s="23">
        <f>IFERROR(VLOOKUP(A855,PlayingTime!$B$1:$T$1001,MATCH("Min",PlayingTime!$B$2:$T$2,0),0),0)</f>
        <v>0</v>
      </c>
      <c r="I855" s="23">
        <f>IFERROR(VLOOKUP(B855,PlayingTime!$B$1:$T$1001,MATCH("Min",PlayingTime!$B$2:$T$2,0),0),0)</f>
        <v>0</v>
      </c>
      <c r="J855" s="23">
        <f>IFERROR(VLOOKUP(C855,PlayingTime!$B$1:$T$1001,MATCH("Min",PlayingTime!$B$2:$T$2,0),0),0)</f>
        <v>0</v>
      </c>
      <c r="K855" s="23">
        <f>IFERROR(VLOOKUP(D855,PlayingTime!$B$1:$T$1001,MATCH("Min",PlayingTime!$B$2:$T$2,0),0),0)</f>
        <v>0</v>
      </c>
      <c r="L855" s="93">
        <f>IFERROR(VLOOKUP($E855,OLD!$Q$1:$DZ$1000,MATCH("minutes",OLD!$Q$1:$DZ$1,0),0),0)</f>
        <v>8</v>
      </c>
      <c r="M855" s="22">
        <f>IFERROR(VLOOKUP(A855,#REF!,MATCH("xG",#REF!,0),0),0)</f>
        <v>0</v>
      </c>
      <c r="N855" s="22">
        <f>IFERROR(VLOOKUP(B855,#REF!,MATCH("xG",#REF!,0),0),0)</f>
        <v>0</v>
      </c>
      <c r="O855" s="22">
        <f>IFERROR(VLOOKUP(C855,#REF!,MATCH("xG",#REF!,0),0),0)</f>
        <v>0</v>
      </c>
      <c r="P855" s="22">
        <f>IFERROR(VLOOKUP(D855,#REF!,MATCH("xG",#REF!,0),0),0)</f>
        <v>0</v>
      </c>
      <c r="Q855" s="92">
        <f>IFERROR(VLOOKUP($E855,OLD!$Q$1:$DZ$1000,MATCH("expected_goals",OLD!$Q$1:$DZ$1,0),0),0)</f>
        <v>0</v>
      </c>
      <c r="R855" s="22">
        <f>IFERROR(VLOOKUP(A855,#REF!,MATCH("xAG",#REF!,0),0),0)</f>
        <v>0</v>
      </c>
      <c r="S855" s="22">
        <f>IFERROR(VLOOKUP(B855,#REF!,MATCH("xAG",#REF!,0),0),0)</f>
        <v>0</v>
      </c>
      <c r="T855" s="22">
        <f>IFERROR(VLOOKUP(C855,#REF!,MATCH("xAG",#REF!,0),0),0)</f>
        <v>0</v>
      </c>
      <c r="U855" s="22">
        <f>IFERROR(VLOOKUP(D855,#REF!,MATCH("xAG",#REF!,0),0),0)</f>
        <v>0</v>
      </c>
      <c r="V855" s="92">
        <f>IFERROR(VLOOKUP($E855,OLD!$Q$1:$DZ$1000,MATCH("expected_assists",OLD!$Q$1:$DZ$1,0),0),0)</f>
        <v>0</v>
      </c>
      <c r="W855" s="93">
        <f>IFERROR(VLOOKUP($E855,OLD!$Q$1:$DZ$1000,MATCH("total_points",OLD!$Q$1:$DZ$1,0),0),0)</f>
        <v>2</v>
      </c>
      <c r="X855" s="27">
        <f>IFERROR(VLOOKUP(E855,OLD!$Q$1:$BZ$1000,MATCH("defensive_contribution",OLD!$Q$1:$BZ$1,0),0),"")</f>
        <v>3</v>
      </c>
      <c r="Z855" s="26" t="str">
        <f>API!O855&amp;" "&amp;API!Y855</f>
        <v xml:space="preserve"> </v>
      </c>
      <c r="AA855" s="26">
        <f>API!AF855</f>
        <v>0</v>
      </c>
    </row>
    <row r="856" spans="1:27">
      <c r="A856" s="22" t="str">
        <f>IF([1]FINAL!A856=0,"",[1]FINAL!A856)</f>
        <v/>
      </c>
      <c r="B856" s="22" t="str">
        <f>IF([1]FINAL!C856=0,"",[1]FINAL!C856)</f>
        <v/>
      </c>
      <c r="C856" s="22" t="str">
        <f>IF([1]FINAL!E856=0,"",[1]FINAL!E856)</f>
        <v/>
      </c>
      <c r="D856" s="22" t="str">
        <f>IF([1]FINAL!G856=0,"",[1]FINAL!G856)</f>
        <v/>
      </c>
      <c r="E856" s="85">
        <f>[1]FINAL!$AO856</f>
        <v>0</v>
      </c>
      <c r="F856" s="26" t="str">
        <f>[1]FINAL!$V856</f>
        <v>A</v>
      </c>
      <c r="G856" s="27" t="str">
        <f>IFERROR(VLOOKUP($F856,Table2!$B$1:$C$21,MATCH("MP",Table2!$B$1:$C$1,0),0),"")</f>
        <v/>
      </c>
      <c r="H856" s="23">
        <f>IFERROR(VLOOKUP(A856,PlayingTime!$B$1:$T$1001,MATCH("Min",PlayingTime!$B$2:$T$2,0),0),0)</f>
        <v>0</v>
      </c>
      <c r="I856" s="23">
        <f>IFERROR(VLOOKUP(B856,PlayingTime!$B$1:$T$1001,MATCH("Min",PlayingTime!$B$2:$T$2,0),0),0)</f>
        <v>0</v>
      </c>
      <c r="J856" s="23">
        <f>IFERROR(VLOOKUP(C856,PlayingTime!$B$1:$T$1001,MATCH("Min",PlayingTime!$B$2:$T$2,0),0),0)</f>
        <v>0</v>
      </c>
      <c r="K856" s="23">
        <f>IFERROR(VLOOKUP(D856,PlayingTime!$B$1:$T$1001,MATCH("Min",PlayingTime!$B$2:$T$2,0),0),0)</f>
        <v>0</v>
      </c>
      <c r="L856" s="93">
        <f>IFERROR(VLOOKUP($E856,OLD!$Q$1:$DZ$1000,MATCH("minutes",OLD!$Q$1:$DZ$1,0),0),0)</f>
        <v>8</v>
      </c>
      <c r="M856" s="22">
        <f>IFERROR(VLOOKUP(A856,#REF!,MATCH("xG",#REF!,0),0),0)</f>
        <v>0</v>
      </c>
      <c r="N856" s="22">
        <f>IFERROR(VLOOKUP(B856,#REF!,MATCH("xG",#REF!,0),0),0)</f>
        <v>0</v>
      </c>
      <c r="O856" s="22">
        <f>IFERROR(VLOOKUP(C856,#REF!,MATCH("xG",#REF!,0),0),0)</f>
        <v>0</v>
      </c>
      <c r="P856" s="22">
        <f>IFERROR(VLOOKUP(D856,#REF!,MATCH("xG",#REF!,0),0),0)</f>
        <v>0</v>
      </c>
      <c r="Q856" s="92">
        <f>IFERROR(VLOOKUP($E856,OLD!$Q$1:$DZ$1000,MATCH("expected_goals",OLD!$Q$1:$DZ$1,0),0),0)</f>
        <v>0</v>
      </c>
      <c r="R856" s="22">
        <f>IFERROR(VLOOKUP(A856,#REF!,MATCH("xAG",#REF!,0),0),0)</f>
        <v>0</v>
      </c>
      <c r="S856" s="22">
        <f>IFERROR(VLOOKUP(B856,#REF!,MATCH("xAG",#REF!,0),0),0)</f>
        <v>0</v>
      </c>
      <c r="T856" s="22">
        <f>IFERROR(VLOOKUP(C856,#REF!,MATCH("xAG",#REF!,0),0),0)</f>
        <v>0</v>
      </c>
      <c r="U856" s="22">
        <f>IFERROR(VLOOKUP(D856,#REF!,MATCH("xAG",#REF!,0),0),0)</f>
        <v>0</v>
      </c>
      <c r="V856" s="92">
        <f>IFERROR(VLOOKUP($E856,OLD!$Q$1:$DZ$1000,MATCH("expected_assists",OLD!$Q$1:$DZ$1,0),0),0)</f>
        <v>0</v>
      </c>
      <c r="W856" s="93">
        <f>IFERROR(VLOOKUP($E856,OLD!$Q$1:$DZ$1000,MATCH("total_points",OLD!$Q$1:$DZ$1,0),0),0)</f>
        <v>2</v>
      </c>
      <c r="X856" s="27">
        <f>IFERROR(VLOOKUP(E856,OLD!$Q$1:$BZ$1000,MATCH("defensive_contribution",OLD!$Q$1:$BZ$1,0),0),"")</f>
        <v>3</v>
      </c>
      <c r="Z856" s="26" t="str">
        <f>API!O856&amp;" "&amp;API!Y856</f>
        <v xml:space="preserve"> </v>
      </c>
      <c r="AA856" s="26">
        <f>API!AF856</f>
        <v>0</v>
      </c>
    </row>
    <row r="857" spans="1:27">
      <c r="A857" s="22" t="str">
        <f>IF([1]FINAL!A857=0,"",[1]FINAL!A857)</f>
        <v/>
      </c>
      <c r="B857" s="22" t="str">
        <f>IF([1]FINAL!C857=0,"",[1]FINAL!C857)</f>
        <v/>
      </c>
      <c r="C857" s="22" t="str">
        <f>IF([1]FINAL!E857=0,"",[1]FINAL!E857)</f>
        <v/>
      </c>
      <c r="D857" s="22" t="str">
        <f>IF([1]FINAL!G857=0,"",[1]FINAL!G857)</f>
        <v/>
      </c>
      <c r="E857" s="85">
        <f>[1]FINAL!$AO857</f>
        <v>0</v>
      </c>
      <c r="F857" s="26" t="str">
        <f>[1]FINAL!$V857</f>
        <v>A</v>
      </c>
      <c r="G857" s="27" t="str">
        <f>IFERROR(VLOOKUP($F857,Table2!$B$1:$C$21,MATCH("MP",Table2!$B$1:$C$1,0),0),"")</f>
        <v/>
      </c>
      <c r="H857" s="23">
        <f>IFERROR(VLOOKUP(A857,PlayingTime!$B$1:$T$1001,MATCH("Min",PlayingTime!$B$2:$T$2,0),0),0)</f>
        <v>0</v>
      </c>
      <c r="I857" s="23">
        <f>IFERROR(VLOOKUP(B857,PlayingTime!$B$1:$T$1001,MATCH("Min",PlayingTime!$B$2:$T$2,0),0),0)</f>
        <v>0</v>
      </c>
      <c r="J857" s="23">
        <f>IFERROR(VLOOKUP(C857,PlayingTime!$B$1:$T$1001,MATCH("Min",PlayingTime!$B$2:$T$2,0),0),0)</f>
        <v>0</v>
      </c>
      <c r="K857" s="23">
        <f>IFERROR(VLOOKUP(D857,PlayingTime!$B$1:$T$1001,MATCH("Min",PlayingTime!$B$2:$T$2,0),0),0)</f>
        <v>0</v>
      </c>
      <c r="L857" s="93">
        <f>IFERROR(VLOOKUP($E857,OLD!$Q$1:$DZ$1000,MATCH("minutes",OLD!$Q$1:$DZ$1,0),0),0)</f>
        <v>8</v>
      </c>
      <c r="M857" s="22">
        <f>IFERROR(VLOOKUP(A857,#REF!,MATCH("xG",#REF!,0),0),0)</f>
        <v>0</v>
      </c>
      <c r="N857" s="22">
        <f>IFERROR(VLOOKUP(B857,#REF!,MATCH("xG",#REF!,0),0),0)</f>
        <v>0</v>
      </c>
      <c r="O857" s="22">
        <f>IFERROR(VLOOKUP(C857,#REF!,MATCH("xG",#REF!,0),0),0)</f>
        <v>0</v>
      </c>
      <c r="P857" s="22">
        <f>IFERROR(VLOOKUP(D857,#REF!,MATCH("xG",#REF!,0),0),0)</f>
        <v>0</v>
      </c>
      <c r="Q857" s="92">
        <f>IFERROR(VLOOKUP($E857,OLD!$Q$1:$DZ$1000,MATCH("expected_goals",OLD!$Q$1:$DZ$1,0),0),0)</f>
        <v>0</v>
      </c>
      <c r="R857" s="22">
        <f>IFERROR(VLOOKUP(A857,#REF!,MATCH("xAG",#REF!,0),0),0)</f>
        <v>0</v>
      </c>
      <c r="S857" s="22">
        <f>IFERROR(VLOOKUP(B857,#REF!,MATCH("xAG",#REF!,0),0),0)</f>
        <v>0</v>
      </c>
      <c r="T857" s="22">
        <f>IFERROR(VLOOKUP(C857,#REF!,MATCH("xAG",#REF!,0),0),0)</f>
        <v>0</v>
      </c>
      <c r="U857" s="22">
        <f>IFERROR(VLOOKUP(D857,#REF!,MATCH("xAG",#REF!,0),0),0)</f>
        <v>0</v>
      </c>
      <c r="V857" s="92">
        <f>IFERROR(VLOOKUP($E857,OLD!$Q$1:$DZ$1000,MATCH("expected_assists",OLD!$Q$1:$DZ$1,0),0),0)</f>
        <v>0</v>
      </c>
      <c r="W857" s="93">
        <f>IFERROR(VLOOKUP($E857,OLD!$Q$1:$DZ$1000,MATCH("total_points",OLD!$Q$1:$DZ$1,0),0),0)</f>
        <v>2</v>
      </c>
      <c r="X857" s="27">
        <f>IFERROR(VLOOKUP(E857,OLD!$Q$1:$BZ$1000,MATCH("defensive_contribution",OLD!$Q$1:$BZ$1,0),0),"")</f>
        <v>3</v>
      </c>
      <c r="Z857" s="26" t="str">
        <f>API!O857&amp;" "&amp;API!Y857</f>
        <v xml:space="preserve"> </v>
      </c>
      <c r="AA857" s="26">
        <f>API!AF857</f>
        <v>0</v>
      </c>
    </row>
    <row r="858" spans="1:27">
      <c r="A858" s="22" t="str">
        <f>IF([1]FINAL!A858=0,"",[1]FINAL!A858)</f>
        <v/>
      </c>
      <c r="B858" s="22" t="str">
        <f>IF([1]FINAL!C858=0,"",[1]FINAL!C858)</f>
        <v/>
      </c>
      <c r="C858" s="22" t="str">
        <f>IF([1]FINAL!E858=0,"",[1]FINAL!E858)</f>
        <v/>
      </c>
      <c r="D858" s="22" t="str">
        <f>IF([1]FINAL!G858=0,"",[1]FINAL!G858)</f>
        <v/>
      </c>
      <c r="E858" s="85">
        <f>[1]FINAL!$AO858</f>
        <v>0</v>
      </c>
      <c r="F858" s="26" t="str">
        <f>[1]FINAL!$V858</f>
        <v>A</v>
      </c>
      <c r="G858" s="27" t="str">
        <f>IFERROR(VLOOKUP($F858,Table2!$B$1:$C$21,MATCH("MP",Table2!$B$1:$C$1,0),0),"")</f>
        <v/>
      </c>
      <c r="H858" s="23">
        <f>IFERROR(VLOOKUP(A858,PlayingTime!$B$1:$T$1001,MATCH("Min",PlayingTime!$B$2:$T$2,0),0),0)</f>
        <v>0</v>
      </c>
      <c r="I858" s="23">
        <f>IFERROR(VLOOKUP(B858,PlayingTime!$B$1:$T$1001,MATCH("Min",PlayingTime!$B$2:$T$2,0),0),0)</f>
        <v>0</v>
      </c>
      <c r="J858" s="23">
        <f>IFERROR(VLOOKUP(C858,PlayingTime!$B$1:$T$1001,MATCH("Min",PlayingTime!$B$2:$T$2,0),0),0)</f>
        <v>0</v>
      </c>
      <c r="K858" s="23">
        <f>IFERROR(VLOOKUP(D858,PlayingTime!$B$1:$T$1001,MATCH("Min",PlayingTime!$B$2:$T$2,0),0),0)</f>
        <v>0</v>
      </c>
      <c r="L858" s="93">
        <f>IFERROR(VLOOKUP($E858,OLD!$Q$1:$DZ$1000,MATCH("minutes",OLD!$Q$1:$DZ$1,0),0),0)</f>
        <v>8</v>
      </c>
      <c r="M858" s="22">
        <f>IFERROR(VLOOKUP(A858,#REF!,MATCH("xG",#REF!,0),0),0)</f>
        <v>0</v>
      </c>
      <c r="N858" s="22">
        <f>IFERROR(VLOOKUP(B858,#REF!,MATCH("xG",#REF!,0),0),0)</f>
        <v>0</v>
      </c>
      <c r="O858" s="22">
        <f>IFERROR(VLOOKUP(C858,#REF!,MATCH("xG",#REF!,0),0),0)</f>
        <v>0</v>
      </c>
      <c r="P858" s="22">
        <f>IFERROR(VLOOKUP(D858,#REF!,MATCH("xG",#REF!,0),0),0)</f>
        <v>0</v>
      </c>
      <c r="Q858" s="92">
        <f>IFERROR(VLOOKUP($E858,OLD!$Q$1:$DZ$1000,MATCH("expected_goals",OLD!$Q$1:$DZ$1,0),0),0)</f>
        <v>0</v>
      </c>
      <c r="R858" s="22">
        <f>IFERROR(VLOOKUP(A858,#REF!,MATCH("xAG",#REF!,0),0),0)</f>
        <v>0</v>
      </c>
      <c r="S858" s="22">
        <f>IFERROR(VLOOKUP(B858,#REF!,MATCH("xAG",#REF!,0),0),0)</f>
        <v>0</v>
      </c>
      <c r="T858" s="22">
        <f>IFERROR(VLOOKUP(C858,#REF!,MATCH("xAG",#REF!,0),0),0)</f>
        <v>0</v>
      </c>
      <c r="U858" s="22">
        <f>IFERROR(VLOOKUP(D858,#REF!,MATCH("xAG",#REF!,0),0),0)</f>
        <v>0</v>
      </c>
      <c r="V858" s="92">
        <f>IFERROR(VLOOKUP($E858,OLD!$Q$1:$DZ$1000,MATCH("expected_assists",OLD!$Q$1:$DZ$1,0),0),0)</f>
        <v>0</v>
      </c>
      <c r="W858" s="93">
        <f>IFERROR(VLOOKUP($E858,OLD!$Q$1:$DZ$1000,MATCH("total_points",OLD!$Q$1:$DZ$1,0),0),0)</f>
        <v>2</v>
      </c>
      <c r="X858" s="27">
        <f>IFERROR(VLOOKUP(E858,OLD!$Q$1:$BZ$1000,MATCH("defensive_contribution",OLD!$Q$1:$BZ$1,0),0),"")</f>
        <v>3</v>
      </c>
      <c r="Z858" s="26" t="str">
        <f>API!O858&amp;" "&amp;API!Y858</f>
        <v xml:space="preserve"> </v>
      </c>
      <c r="AA858" s="26">
        <f>API!AF858</f>
        <v>0</v>
      </c>
    </row>
    <row r="859" spans="1:27">
      <c r="A859" s="22" t="str">
        <f>IF([1]FINAL!A859=0,"",[1]FINAL!A859)</f>
        <v/>
      </c>
      <c r="B859" s="22" t="str">
        <f>IF([1]FINAL!C859=0,"",[1]FINAL!C859)</f>
        <v/>
      </c>
      <c r="C859" s="22" t="str">
        <f>IF([1]FINAL!E859=0,"",[1]FINAL!E859)</f>
        <v/>
      </c>
      <c r="D859" s="22" t="str">
        <f>IF([1]FINAL!G859=0,"",[1]FINAL!G859)</f>
        <v/>
      </c>
      <c r="E859" s="85">
        <f>[1]FINAL!$AO859</f>
        <v>0</v>
      </c>
      <c r="F859" s="26" t="str">
        <f>[1]FINAL!$V859</f>
        <v>A</v>
      </c>
      <c r="G859" s="27" t="str">
        <f>IFERROR(VLOOKUP($F859,Table2!$B$1:$C$21,MATCH("MP",Table2!$B$1:$C$1,0),0),"")</f>
        <v/>
      </c>
      <c r="H859" s="23">
        <f>IFERROR(VLOOKUP(A859,PlayingTime!$B$1:$T$1001,MATCH("Min",PlayingTime!$B$2:$T$2,0),0),0)</f>
        <v>0</v>
      </c>
      <c r="I859" s="23">
        <f>IFERROR(VLOOKUP(B859,PlayingTime!$B$1:$T$1001,MATCH("Min",PlayingTime!$B$2:$T$2,0),0),0)</f>
        <v>0</v>
      </c>
      <c r="J859" s="23">
        <f>IFERROR(VLOOKUP(C859,PlayingTime!$B$1:$T$1001,MATCH("Min",PlayingTime!$B$2:$T$2,0),0),0)</f>
        <v>0</v>
      </c>
      <c r="K859" s="23">
        <f>IFERROR(VLOOKUP(D859,PlayingTime!$B$1:$T$1001,MATCH("Min",PlayingTime!$B$2:$T$2,0),0),0)</f>
        <v>0</v>
      </c>
      <c r="L859" s="93">
        <f>IFERROR(VLOOKUP($E859,OLD!$Q$1:$DZ$1000,MATCH("minutes",OLD!$Q$1:$DZ$1,0),0),0)</f>
        <v>8</v>
      </c>
      <c r="M859" s="22">
        <f>IFERROR(VLOOKUP(A859,#REF!,MATCH("xG",#REF!,0),0),0)</f>
        <v>0</v>
      </c>
      <c r="N859" s="22">
        <f>IFERROR(VLOOKUP(B859,#REF!,MATCH("xG",#REF!,0),0),0)</f>
        <v>0</v>
      </c>
      <c r="O859" s="22">
        <f>IFERROR(VLOOKUP(C859,#REF!,MATCH("xG",#REF!,0),0),0)</f>
        <v>0</v>
      </c>
      <c r="P859" s="22">
        <f>IFERROR(VLOOKUP(D859,#REF!,MATCH("xG",#REF!,0),0),0)</f>
        <v>0</v>
      </c>
      <c r="Q859" s="92">
        <f>IFERROR(VLOOKUP($E859,OLD!$Q$1:$DZ$1000,MATCH("expected_goals",OLD!$Q$1:$DZ$1,0),0),0)</f>
        <v>0</v>
      </c>
      <c r="R859" s="22">
        <f>IFERROR(VLOOKUP(A859,#REF!,MATCH("xAG",#REF!,0),0),0)</f>
        <v>0</v>
      </c>
      <c r="S859" s="22">
        <f>IFERROR(VLOOKUP(B859,#REF!,MATCH("xAG",#REF!,0),0),0)</f>
        <v>0</v>
      </c>
      <c r="T859" s="22">
        <f>IFERROR(VLOOKUP(C859,#REF!,MATCH("xAG",#REF!,0),0),0)</f>
        <v>0</v>
      </c>
      <c r="U859" s="22">
        <f>IFERROR(VLOOKUP(D859,#REF!,MATCH("xAG",#REF!,0),0),0)</f>
        <v>0</v>
      </c>
      <c r="V859" s="92">
        <f>IFERROR(VLOOKUP($E859,OLD!$Q$1:$DZ$1000,MATCH("expected_assists",OLD!$Q$1:$DZ$1,0),0),0)</f>
        <v>0</v>
      </c>
      <c r="W859" s="93">
        <f>IFERROR(VLOOKUP($E859,OLD!$Q$1:$DZ$1000,MATCH("total_points",OLD!$Q$1:$DZ$1,0),0),0)</f>
        <v>2</v>
      </c>
      <c r="X859" s="27">
        <f>IFERROR(VLOOKUP(E859,OLD!$Q$1:$BZ$1000,MATCH("defensive_contribution",OLD!$Q$1:$BZ$1,0),0),"")</f>
        <v>3</v>
      </c>
      <c r="Z859" s="26" t="str">
        <f>API!O859&amp;" "&amp;API!Y859</f>
        <v xml:space="preserve"> </v>
      </c>
      <c r="AA859" s="26">
        <f>API!AF859</f>
        <v>0</v>
      </c>
    </row>
    <row r="860" spans="1:27">
      <c r="A860" s="22" t="str">
        <f>IF([1]FINAL!A860=0,"",[1]FINAL!A860)</f>
        <v/>
      </c>
      <c r="B860" s="22" t="str">
        <f>IF([1]FINAL!C860=0,"",[1]FINAL!C860)</f>
        <v/>
      </c>
      <c r="C860" s="22" t="str">
        <f>IF([1]FINAL!E860=0,"",[1]FINAL!E860)</f>
        <v/>
      </c>
      <c r="D860" s="22" t="str">
        <f>IF([1]FINAL!G860=0,"",[1]FINAL!G860)</f>
        <v/>
      </c>
      <c r="E860" s="85">
        <f>[1]FINAL!$AO860</f>
        <v>0</v>
      </c>
      <c r="F860" s="26" t="str">
        <f>[1]FINAL!$V860</f>
        <v>A</v>
      </c>
      <c r="G860" s="27" t="str">
        <f>IFERROR(VLOOKUP($F860,Table2!$B$1:$C$21,MATCH("MP",Table2!$B$1:$C$1,0),0),"")</f>
        <v/>
      </c>
      <c r="H860" s="23">
        <f>IFERROR(VLOOKUP(A860,PlayingTime!$B$1:$T$1001,MATCH("Min",PlayingTime!$B$2:$T$2,0),0),0)</f>
        <v>0</v>
      </c>
      <c r="I860" s="23">
        <f>IFERROR(VLOOKUP(B860,PlayingTime!$B$1:$T$1001,MATCH("Min",PlayingTime!$B$2:$T$2,0),0),0)</f>
        <v>0</v>
      </c>
      <c r="J860" s="23">
        <f>IFERROR(VLOOKUP(C860,PlayingTime!$B$1:$T$1001,MATCH("Min",PlayingTime!$B$2:$T$2,0),0),0)</f>
        <v>0</v>
      </c>
      <c r="K860" s="23">
        <f>IFERROR(VLOOKUP(D860,PlayingTime!$B$1:$T$1001,MATCH("Min",PlayingTime!$B$2:$T$2,0),0),0)</f>
        <v>0</v>
      </c>
      <c r="L860" s="93">
        <f>IFERROR(VLOOKUP($E860,OLD!$Q$1:$DZ$1000,MATCH("minutes",OLD!$Q$1:$DZ$1,0),0),0)</f>
        <v>8</v>
      </c>
      <c r="M860" s="22">
        <f>IFERROR(VLOOKUP(A860,#REF!,MATCH("xG",#REF!,0),0),0)</f>
        <v>0</v>
      </c>
      <c r="N860" s="22">
        <f>IFERROR(VLOOKUP(B860,#REF!,MATCH("xG",#REF!,0),0),0)</f>
        <v>0</v>
      </c>
      <c r="O860" s="22">
        <f>IFERROR(VLOOKUP(C860,#REF!,MATCH("xG",#REF!,0),0),0)</f>
        <v>0</v>
      </c>
      <c r="P860" s="22">
        <f>IFERROR(VLOOKUP(D860,#REF!,MATCH("xG",#REF!,0),0),0)</f>
        <v>0</v>
      </c>
      <c r="Q860" s="92">
        <f>IFERROR(VLOOKUP($E860,OLD!$Q$1:$DZ$1000,MATCH("expected_goals",OLD!$Q$1:$DZ$1,0),0),0)</f>
        <v>0</v>
      </c>
      <c r="R860" s="22">
        <f>IFERROR(VLOOKUP(A860,#REF!,MATCH("xAG",#REF!,0),0),0)</f>
        <v>0</v>
      </c>
      <c r="S860" s="22">
        <f>IFERROR(VLOOKUP(B860,#REF!,MATCH("xAG",#REF!,0),0),0)</f>
        <v>0</v>
      </c>
      <c r="T860" s="22">
        <f>IFERROR(VLOOKUP(C860,#REF!,MATCH("xAG",#REF!,0),0),0)</f>
        <v>0</v>
      </c>
      <c r="U860" s="22">
        <f>IFERROR(VLOOKUP(D860,#REF!,MATCH("xAG",#REF!,0),0),0)</f>
        <v>0</v>
      </c>
      <c r="V860" s="92">
        <f>IFERROR(VLOOKUP($E860,OLD!$Q$1:$DZ$1000,MATCH("expected_assists",OLD!$Q$1:$DZ$1,0),0),0)</f>
        <v>0</v>
      </c>
      <c r="W860" s="93">
        <f>IFERROR(VLOOKUP($E860,OLD!$Q$1:$DZ$1000,MATCH("total_points",OLD!$Q$1:$DZ$1,0),0),0)</f>
        <v>2</v>
      </c>
      <c r="X860" s="27">
        <f>IFERROR(VLOOKUP(E860,OLD!$Q$1:$BZ$1000,MATCH("defensive_contribution",OLD!$Q$1:$BZ$1,0),0),"")</f>
        <v>3</v>
      </c>
      <c r="Z860" s="26" t="str">
        <f>API!O860&amp;" "&amp;API!Y860</f>
        <v xml:space="preserve"> </v>
      </c>
      <c r="AA860" s="26">
        <f>API!AF860</f>
        <v>0</v>
      </c>
    </row>
    <row r="861" spans="1:27">
      <c r="A861" s="22" t="str">
        <f>IF([1]FINAL!A861=0,"",[1]FINAL!A861)</f>
        <v/>
      </c>
      <c r="B861" s="22" t="str">
        <f>IF([1]FINAL!C861=0,"",[1]FINAL!C861)</f>
        <v/>
      </c>
      <c r="C861" s="22" t="str">
        <f>IF([1]FINAL!E861=0,"",[1]FINAL!E861)</f>
        <v/>
      </c>
      <c r="D861" s="22" t="str">
        <f>IF([1]FINAL!G861=0,"",[1]FINAL!G861)</f>
        <v/>
      </c>
      <c r="E861" s="85">
        <f>[1]FINAL!$AO861</f>
        <v>0</v>
      </c>
      <c r="F861" s="26" t="str">
        <f>[1]FINAL!$V861</f>
        <v>A</v>
      </c>
      <c r="G861" s="27" t="str">
        <f>IFERROR(VLOOKUP($F861,Table2!$B$1:$C$21,MATCH("MP",Table2!$B$1:$C$1,0),0),"")</f>
        <v/>
      </c>
      <c r="H861" s="23">
        <f>IFERROR(VLOOKUP(A861,PlayingTime!$B$1:$T$1001,MATCH("Min",PlayingTime!$B$2:$T$2,0),0),0)</f>
        <v>0</v>
      </c>
      <c r="I861" s="23">
        <f>IFERROR(VLOOKUP(B861,PlayingTime!$B$1:$T$1001,MATCH("Min",PlayingTime!$B$2:$T$2,0),0),0)</f>
        <v>0</v>
      </c>
      <c r="J861" s="23">
        <f>IFERROR(VLOOKUP(C861,PlayingTime!$B$1:$T$1001,MATCH("Min",PlayingTime!$B$2:$T$2,0),0),0)</f>
        <v>0</v>
      </c>
      <c r="K861" s="23">
        <f>IFERROR(VLOOKUP(D861,PlayingTime!$B$1:$T$1001,MATCH("Min",PlayingTime!$B$2:$T$2,0),0),0)</f>
        <v>0</v>
      </c>
      <c r="L861" s="93">
        <f>IFERROR(VLOOKUP($E861,OLD!$Q$1:$DZ$1000,MATCH("minutes",OLD!$Q$1:$DZ$1,0),0),0)</f>
        <v>8</v>
      </c>
      <c r="M861" s="22">
        <f>IFERROR(VLOOKUP(A861,#REF!,MATCH("xG",#REF!,0),0),0)</f>
        <v>0</v>
      </c>
      <c r="N861" s="22">
        <f>IFERROR(VLOOKUP(B861,#REF!,MATCH("xG",#REF!,0),0),0)</f>
        <v>0</v>
      </c>
      <c r="O861" s="22">
        <f>IFERROR(VLOOKUP(C861,#REF!,MATCH("xG",#REF!,0),0),0)</f>
        <v>0</v>
      </c>
      <c r="P861" s="22">
        <f>IFERROR(VLOOKUP(D861,#REF!,MATCH("xG",#REF!,0),0),0)</f>
        <v>0</v>
      </c>
      <c r="Q861" s="92">
        <f>IFERROR(VLOOKUP($E861,OLD!$Q$1:$DZ$1000,MATCH("expected_goals",OLD!$Q$1:$DZ$1,0),0),0)</f>
        <v>0</v>
      </c>
      <c r="R861" s="22">
        <f>IFERROR(VLOOKUP(A861,#REF!,MATCH("xAG",#REF!,0),0),0)</f>
        <v>0</v>
      </c>
      <c r="S861" s="22">
        <f>IFERROR(VLOOKUP(B861,#REF!,MATCH("xAG",#REF!,0),0),0)</f>
        <v>0</v>
      </c>
      <c r="T861" s="22">
        <f>IFERROR(VLOOKUP(C861,#REF!,MATCH("xAG",#REF!,0),0),0)</f>
        <v>0</v>
      </c>
      <c r="U861" s="22">
        <f>IFERROR(VLOOKUP(D861,#REF!,MATCH("xAG",#REF!,0),0),0)</f>
        <v>0</v>
      </c>
      <c r="V861" s="92">
        <f>IFERROR(VLOOKUP($E861,OLD!$Q$1:$DZ$1000,MATCH("expected_assists",OLD!$Q$1:$DZ$1,0),0),0)</f>
        <v>0</v>
      </c>
      <c r="W861" s="93">
        <f>IFERROR(VLOOKUP($E861,OLD!$Q$1:$DZ$1000,MATCH("total_points",OLD!$Q$1:$DZ$1,0),0),0)</f>
        <v>2</v>
      </c>
      <c r="X861" s="27">
        <f>IFERROR(VLOOKUP(E861,OLD!$Q$1:$BZ$1000,MATCH("defensive_contribution",OLD!$Q$1:$BZ$1,0),0),"")</f>
        <v>3</v>
      </c>
      <c r="Z861" s="26" t="str">
        <f>API!O861&amp;" "&amp;API!Y861</f>
        <v xml:space="preserve"> </v>
      </c>
      <c r="AA861" s="26">
        <f>API!AF861</f>
        <v>0</v>
      </c>
    </row>
    <row r="862" spans="1:27">
      <c r="A862" s="22" t="str">
        <f>IF([1]FINAL!A862=0,"",[1]FINAL!A862)</f>
        <v/>
      </c>
      <c r="B862" s="22" t="str">
        <f>IF([1]FINAL!C862=0,"",[1]FINAL!C862)</f>
        <v/>
      </c>
      <c r="C862" s="22" t="str">
        <f>IF([1]FINAL!E862=0,"",[1]FINAL!E862)</f>
        <v/>
      </c>
      <c r="D862" s="22" t="str">
        <f>IF([1]FINAL!G862=0,"",[1]FINAL!G862)</f>
        <v/>
      </c>
      <c r="E862" s="85">
        <f>[1]FINAL!$AO862</f>
        <v>0</v>
      </c>
      <c r="F862" s="26" t="str">
        <f>[1]FINAL!$V862</f>
        <v>A</v>
      </c>
      <c r="G862" s="27" t="str">
        <f>IFERROR(VLOOKUP($F862,Table2!$B$1:$C$21,MATCH("MP",Table2!$B$1:$C$1,0),0),"")</f>
        <v/>
      </c>
      <c r="H862" s="23">
        <f>IFERROR(VLOOKUP(A862,PlayingTime!$B$1:$T$1001,MATCH("Min",PlayingTime!$B$2:$T$2,0),0),0)</f>
        <v>0</v>
      </c>
      <c r="I862" s="23">
        <f>IFERROR(VLOOKUP(B862,PlayingTime!$B$1:$T$1001,MATCH("Min",PlayingTime!$B$2:$T$2,0),0),0)</f>
        <v>0</v>
      </c>
      <c r="J862" s="23">
        <f>IFERROR(VLOOKUP(C862,PlayingTime!$B$1:$T$1001,MATCH("Min",PlayingTime!$B$2:$T$2,0),0),0)</f>
        <v>0</v>
      </c>
      <c r="K862" s="23">
        <f>IFERROR(VLOOKUP(D862,PlayingTime!$B$1:$T$1001,MATCH("Min",PlayingTime!$B$2:$T$2,0),0),0)</f>
        <v>0</v>
      </c>
      <c r="L862" s="93">
        <f>IFERROR(VLOOKUP($E862,OLD!$Q$1:$DZ$1000,MATCH("minutes",OLD!$Q$1:$DZ$1,0),0),0)</f>
        <v>8</v>
      </c>
      <c r="M862" s="22">
        <f>IFERROR(VLOOKUP(A862,#REF!,MATCH("xG",#REF!,0),0),0)</f>
        <v>0</v>
      </c>
      <c r="N862" s="22">
        <f>IFERROR(VLOOKUP(B862,#REF!,MATCH("xG",#REF!,0),0),0)</f>
        <v>0</v>
      </c>
      <c r="O862" s="22">
        <f>IFERROR(VLOOKUP(C862,#REF!,MATCH("xG",#REF!,0),0),0)</f>
        <v>0</v>
      </c>
      <c r="P862" s="22">
        <f>IFERROR(VLOOKUP(D862,#REF!,MATCH("xG",#REF!,0),0),0)</f>
        <v>0</v>
      </c>
      <c r="Q862" s="92">
        <f>IFERROR(VLOOKUP($E862,OLD!$Q$1:$DZ$1000,MATCH("expected_goals",OLD!$Q$1:$DZ$1,0),0),0)</f>
        <v>0</v>
      </c>
      <c r="R862" s="22">
        <f>IFERROR(VLOOKUP(A862,#REF!,MATCH("xAG",#REF!,0),0),0)</f>
        <v>0</v>
      </c>
      <c r="S862" s="22">
        <f>IFERROR(VLOOKUP(B862,#REF!,MATCH("xAG",#REF!,0),0),0)</f>
        <v>0</v>
      </c>
      <c r="T862" s="22">
        <f>IFERROR(VLOOKUP(C862,#REF!,MATCH("xAG",#REF!,0),0),0)</f>
        <v>0</v>
      </c>
      <c r="U862" s="22">
        <f>IFERROR(VLOOKUP(D862,#REF!,MATCH("xAG",#REF!,0),0),0)</f>
        <v>0</v>
      </c>
      <c r="V862" s="92">
        <f>IFERROR(VLOOKUP($E862,OLD!$Q$1:$DZ$1000,MATCH("expected_assists",OLD!$Q$1:$DZ$1,0),0),0)</f>
        <v>0</v>
      </c>
      <c r="W862" s="93">
        <f>IFERROR(VLOOKUP($E862,OLD!$Q$1:$DZ$1000,MATCH("total_points",OLD!$Q$1:$DZ$1,0),0),0)</f>
        <v>2</v>
      </c>
      <c r="X862" s="27">
        <f>IFERROR(VLOOKUP(E862,OLD!$Q$1:$BZ$1000,MATCH("defensive_contribution",OLD!$Q$1:$BZ$1,0),0),"")</f>
        <v>3</v>
      </c>
      <c r="Z862" s="26" t="str">
        <f>API!O862&amp;" "&amp;API!Y862</f>
        <v xml:space="preserve"> </v>
      </c>
      <c r="AA862" s="26">
        <f>API!AF862</f>
        <v>0</v>
      </c>
    </row>
    <row r="863" spans="1:27">
      <c r="A863" s="22" t="str">
        <f>IF([1]FINAL!A863=0,"",[1]FINAL!A863)</f>
        <v/>
      </c>
      <c r="B863" s="22" t="str">
        <f>IF([1]FINAL!C863=0,"",[1]FINAL!C863)</f>
        <v/>
      </c>
      <c r="C863" s="22" t="str">
        <f>IF([1]FINAL!E863=0,"",[1]FINAL!E863)</f>
        <v/>
      </c>
      <c r="D863" s="22" t="str">
        <f>IF([1]FINAL!G863=0,"",[1]FINAL!G863)</f>
        <v/>
      </c>
      <c r="E863" s="85">
        <f>[1]FINAL!$AO863</f>
        <v>0</v>
      </c>
      <c r="F863" s="26" t="str">
        <f>[1]FINAL!$V863</f>
        <v>A</v>
      </c>
      <c r="G863" s="27" t="str">
        <f>IFERROR(VLOOKUP($F863,Table2!$B$1:$C$21,MATCH("MP",Table2!$B$1:$C$1,0),0),"")</f>
        <v/>
      </c>
      <c r="H863" s="23">
        <f>IFERROR(VLOOKUP(A863,PlayingTime!$B$1:$T$1001,MATCH("Min",PlayingTime!$B$2:$T$2,0),0),0)</f>
        <v>0</v>
      </c>
      <c r="I863" s="23">
        <f>IFERROR(VLOOKUP(B863,PlayingTime!$B$1:$T$1001,MATCH("Min",PlayingTime!$B$2:$T$2,0),0),0)</f>
        <v>0</v>
      </c>
      <c r="J863" s="23">
        <f>IFERROR(VLOOKUP(C863,PlayingTime!$B$1:$T$1001,MATCH("Min",PlayingTime!$B$2:$T$2,0),0),0)</f>
        <v>0</v>
      </c>
      <c r="K863" s="23">
        <f>IFERROR(VLOOKUP(D863,PlayingTime!$B$1:$T$1001,MATCH("Min",PlayingTime!$B$2:$T$2,0),0),0)</f>
        <v>0</v>
      </c>
      <c r="L863" s="93">
        <f>IFERROR(VLOOKUP($E863,OLD!$Q$1:$DZ$1000,MATCH("minutes",OLD!$Q$1:$DZ$1,0),0),0)</f>
        <v>8</v>
      </c>
      <c r="M863" s="22">
        <f>IFERROR(VLOOKUP(A863,#REF!,MATCH("xG",#REF!,0),0),0)</f>
        <v>0</v>
      </c>
      <c r="N863" s="22">
        <f>IFERROR(VLOOKUP(B863,#REF!,MATCH("xG",#REF!,0),0),0)</f>
        <v>0</v>
      </c>
      <c r="O863" s="22">
        <f>IFERROR(VLOOKUP(C863,#REF!,MATCH("xG",#REF!,0),0),0)</f>
        <v>0</v>
      </c>
      <c r="P863" s="22">
        <f>IFERROR(VLOOKUP(D863,#REF!,MATCH("xG",#REF!,0),0),0)</f>
        <v>0</v>
      </c>
      <c r="Q863" s="92">
        <f>IFERROR(VLOOKUP($E863,OLD!$Q$1:$DZ$1000,MATCH("expected_goals",OLD!$Q$1:$DZ$1,0),0),0)</f>
        <v>0</v>
      </c>
      <c r="R863" s="22">
        <f>IFERROR(VLOOKUP(A863,#REF!,MATCH("xAG",#REF!,0),0),0)</f>
        <v>0</v>
      </c>
      <c r="S863" s="22">
        <f>IFERROR(VLOOKUP(B863,#REF!,MATCH("xAG",#REF!,0),0),0)</f>
        <v>0</v>
      </c>
      <c r="T863" s="22">
        <f>IFERROR(VLOOKUP(C863,#REF!,MATCH("xAG",#REF!,0),0),0)</f>
        <v>0</v>
      </c>
      <c r="U863" s="22">
        <f>IFERROR(VLOOKUP(D863,#REF!,MATCH("xAG",#REF!,0),0),0)</f>
        <v>0</v>
      </c>
      <c r="V863" s="92">
        <f>IFERROR(VLOOKUP($E863,OLD!$Q$1:$DZ$1000,MATCH("expected_assists",OLD!$Q$1:$DZ$1,0),0),0)</f>
        <v>0</v>
      </c>
      <c r="W863" s="93">
        <f>IFERROR(VLOOKUP($E863,OLD!$Q$1:$DZ$1000,MATCH("total_points",OLD!$Q$1:$DZ$1,0),0),0)</f>
        <v>2</v>
      </c>
      <c r="X863" s="27">
        <f>IFERROR(VLOOKUP(E863,OLD!$Q$1:$BZ$1000,MATCH("defensive_contribution",OLD!$Q$1:$BZ$1,0),0),"")</f>
        <v>3</v>
      </c>
      <c r="Z863" s="26" t="str">
        <f>API!O863&amp;" "&amp;API!Y863</f>
        <v xml:space="preserve"> </v>
      </c>
      <c r="AA863" s="26">
        <f>API!AF863</f>
        <v>0</v>
      </c>
    </row>
    <row r="864" spans="1:27">
      <c r="A864" s="22" t="str">
        <f>IF([1]FINAL!A864=0,"",[1]FINAL!A864)</f>
        <v/>
      </c>
      <c r="B864" s="22" t="str">
        <f>IF([1]FINAL!C864=0,"",[1]FINAL!C864)</f>
        <v/>
      </c>
      <c r="C864" s="22" t="str">
        <f>IF([1]FINAL!E864=0,"",[1]FINAL!E864)</f>
        <v/>
      </c>
      <c r="D864" s="22" t="str">
        <f>IF([1]FINAL!G864=0,"",[1]FINAL!G864)</f>
        <v/>
      </c>
      <c r="E864" s="85">
        <f>[1]FINAL!$AO864</f>
        <v>0</v>
      </c>
      <c r="F864" s="26" t="str">
        <f>[1]FINAL!$V864</f>
        <v>A</v>
      </c>
      <c r="G864" s="27" t="str">
        <f>IFERROR(VLOOKUP($F864,Table2!$B$1:$C$21,MATCH("MP",Table2!$B$1:$C$1,0),0),"")</f>
        <v/>
      </c>
      <c r="H864" s="23">
        <f>IFERROR(VLOOKUP(A864,PlayingTime!$B$1:$T$1001,MATCH("Min",PlayingTime!$B$2:$T$2,0),0),0)</f>
        <v>0</v>
      </c>
      <c r="I864" s="23">
        <f>IFERROR(VLOOKUP(B864,PlayingTime!$B$1:$T$1001,MATCH("Min",PlayingTime!$B$2:$T$2,0),0),0)</f>
        <v>0</v>
      </c>
      <c r="J864" s="23">
        <f>IFERROR(VLOOKUP(C864,PlayingTime!$B$1:$T$1001,MATCH("Min",PlayingTime!$B$2:$T$2,0),0),0)</f>
        <v>0</v>
      </c>
      <c r="K864" s="23">
        <f>IFERROR(VLOOKUP(D864,PlayingTime!$B$1:$T$1001,MATCH("Min",PlayingTime!$B$2:$T$2,0),0),0)</f>
        <v>0</v>
      </c>
      <c r="L864" s="93">
        <f>IFERROR(VLOOKUP($E864,OLD!$Q$1:$DZ$1000,MATCH("minutes",OLD!$Q$1:$DZ$1,0),0),0)</f>
        <v>8</v>
      </c>
      <c r="M864" s="22">
        <f>IFERROR(VLOOKUP(A864,#REF!,MATCH("xG",#REF!,0),0),0)</f>
        <v>0</v>
      </c>
      <c r="N864" s="22">
        <f>IFERROR(VLOOKUP(B864,#REF!,MATCH("xG",#REF!,0),0),0)</f>
        <v>0</v>
      </c>
      <c r="O864" s="22">
        <f>IFERROR(VLOOKUP(C864,#REF!,MATCH("xG",#REF!,0),0),0)</f>
        <v>0</v>
      </c>
      <c r="P864" s="22">
        <f>IFERROR(VLOOKUP(D864,#REF!,MATCH("xG",#REF!,0),0),0)</f>
        <v>0</v>
      </c>
      <c r="Q864" s="92">
        <f>IFERROR(VLOOKUP($E864,OLD!$Q$1:$DZ$1000,MATCH("expected_goals",OLD!$Q$1:$DZ$1,0),0),0)</f>
        <v>0</v>
      </c>
      <c r="R864" s="22">
        <f>IFERROR(VLOOKUP(A864,#REF!,MATCH("xAG",#REF!,0),0),0)</f>
        <v>0</v>
      </c>
      <c r="S864" s="22">
        <f>IFERROR(VLOOKUP(B864,#REF!,MATCH("xAG",#REF!,0),0),0)</f>
        <v>0</v>
      </c>
      <c r="T864" s="22">
        <f>IFERROR(VLOOKUP(C864,#REF!,MATCH("xAG",#REF!,0),0),0)</f>
        <v>0</v>
      </c>
      <c r="U864" s="22">
        <f>IFERROR(VLOOKUP(D864,#REF!,MATCH("xAG",#REF!,0),0),0)</f>
        <v>0</v>
      </c>
      <c r="V864" s="92">
        <f>IFERROR(VLOOKUP($E864,OLD!$Q$1:$DZ$1000,MATCH("expected_assists",OLD!$Q$1:$DZ$1,0),0),0)</f>
        <v>0</v>
      </c>
      <c r="W864" s="93">
        <f>IFERROR(VLOOKUP($E864,OLD!$Q$1:$DZ$1000,MATCH("total_points",OLD!$Q$1:$DZ$1,0),0),0)</f>
        <v>2</v>
      </c>
      <c r="X864" s="27">
        <f>IFERROR(VLOOKUP(E864,OLD!$Q$1:$BZ$1000,MATCH("defensive_contribution",OLD!$Q$1:$BZ$1,0),0),"")</f>
        <v>3</v>
      </c>
      <c r="Z864" s="26" t="str">
        <f>API!O864&amp;" "&amp;API!Y864</f>
        <v xml:space="preserve"> </v>
      </c>
      <c r="AA864" s="26">
        <f>API!AF864</f>
        <v>0</v>
      </c>
    </row>
    <row r="865" spans="1:27">
      <c r="A865" s="22" t="str">
        <f>IF([1]FINAL!A865=0,"",[1]FINAL!A865)</f>
        <v/>
      </c>
      <c r="B865" s="22" t="str">
        <f>IF([1]FINAL!C865=0,"",[1]FINAL!C865)</f>
        <v/>
      </c>
      <c r="C865" s="22" t="str">
        <f>IF([1]FINAL!E865=0,"",[1]FINAL!E865)</f>
        <v/>
      </c>
      <c r="D865" s="22" t="str">
        <f>IF([1]FINAL!G865=0,"",[1]FINAL!G865)</f>
        <v/>
      </c>
      <c r="E865" s="85">
        <f>[1]FINAL!$AO865</f>
        <v>0</v>
      </c>
      <c r="F865" s="26" t="str">
        <f>[1]FINAL!$V865</f>
        <v>A</v>
      </c>
      <c r="G865" s="27" t="str">
        <f>IFERROR(VLOOKUP($F865,Table2!$B$1:$C$21,MATCH("MP",Table2!$B$1:$C$1,0),0),"")</f>
        <v/>
      </c>
      <c r="H865" s="23">
        <f>IFERROR(VLOOKUP(A865,PlayingTime!$B$1:$T$1001,MATCH("Min",PlayingTime!$B$2:$T$2,0),0),0)</f>
        <v>0</v>
      </c>
      <c r="I865" s="23">
        <f>IFERROR(VLOOKUP(B865,PlayingTime!$B$1:$T$1001,MATCH("Min",PlayingTime!$B$2:$T$2,0),0),0)</f>
        <v>0</v>
      </c>
      <c r="J865" s="23">
        <f>IFERROR(VLOOKUP(C865,PlayingTime!$B$1:$T$1001,MATCH("Min",PlayingTime!$B$2:$T$2,0),0),0)</f>
        <v>0</v>
      </c>
      <c r="K865" s="23">
        <f>IFERROR(VLOOKUP(D865,PlayingTime!$B$1:$T$1001,MATCH("Min",PlayingTime!$B$2:$T$2,0),0),0)</f>
        <v>0</v>
      </c>
      <c r="L865" s="93">
        <f>IFERROR(VLOOKUP($E865,OLD!$Q$1:$DZ$1000,MATCH("minutes",OLD!$Q$1:$DZ$1,0),0),0)</f>
        <v>8</v>
      </c>
      <c r="M865" s="22">
        <f>IFERROR(VLOOKUP(A865,#REF!,MATCH("xG",#REF!,0),0),0)</f>
        <v>0</v>
      </c>
      <c r="N865" s="22">
        <f>IFERROR(VLOOKUP(B865,#REF!,MATCH("xG",#REF!,0),0),0)</f>
        <v>0</v>
      </c>
      <c r="O865" s="22">
        <f>IFERROR(VLOOKUP(C865,#REF!,MATCH("xG",#REF!,0),0),0)</f>
        <v>0</v>
      </c>
      <c r="P865" s="22">
        <f>IFERROR(VLOOKUP(D865,#REF!,MATCH("xG",#REF!,0),0),0)</f>
        <v>0</v>
      </c>
      <c r="Q865" s="92">
        <f>IFERROR(VLOOKUP($E865,OLD!$Q$1:$DZ$1000,MATCH("expected_goals",OLD!$Q$1:$DZ$1,0),0),0)</f>
        <v>0</v>
      </c>
      <c r="R865" s="22">
        <f>IFERROR(VLOOKUP(A865,#REF!,MATCH("xAG",#REF!,0),0),0)</f>
        <v>0</v>
      </c>
      <c r="S865" s="22">
        <f>IFERROR(VLOOKUP(B865,#REF!,MATCH("xAG",#REF!,0),0),0)</f>
        <v>0</v>
      </c>
      <c r="T865" s="22">
        <f>IFERROR(VLOOKUP(C865,#REF!,MATCH("xAG",#REF!,0),0),0)</f>
        <v>0</v>
      </c>
      <c r="U865" s="22">
        <f>IFERROR(VLOOKUP(D865,#REF!,MATCH("xAG",#REF!,0),0),0)</f>
        <v>0</v>
      </c>
      <c r="V865" s="92">
        <f>IFERROR(VLOOKUP($E865,OLD!$Q$1:$DZ$1000,MATCH("expected_assists",OLD!$Q$1:$DZ$1,0),0),0)</f>
        <v>0</v>
      </c>
      <c r="W865" s="93">
        <f>IFERROR(VLOOKUP($E865,OLD!$Q$1:$DZ$1000,MATCH("total_points",OLD!$Q$1:$DZ$1,0),0),0)</f>
        <v>2</v>
      </c>
      <c r="X865" s="27">
        <f>IFERROR(VLOOKUP(E865,OLD!$Q$1:$BZ$1000,MATCH("defensive_contribution",OLD!$Q$1:$BZ$1,0),0),"")</f>
        <v>3</v>
      </c>
      <c r="Z865" s="26" t="str">
        <f>API!O865&amp;" "&amp;API!Y865</f>
        <v xml:space="preserve"> </v>
      </c>
      <c r="AA865" s="26">
        <f>API!AF865</f>
        <v>0</v>
      </c>
    </row>
    <row r="866" spans="1:27">
      <c r="A866" s="22" t="str">
        <f>IF([1]FINAL!A866=0,"",[1]FINAL!A866)</f>
        <v/>
      </c>
      <c r="B866" s="22" t="str">
        <f>IF([1]FINAL!C866=0,"",[1]FINAL!C866)</f>
        <v/>
      </c>
      <c r="C866" s="22" t="str">
        <f>IF([1]FINAL!E866=0,"",[1]FINAL!E866)</f>
        <v/>
      </c>
      <c r="D866" s="22" t="str">
        <f>IF([1]FINAL!G866=0,"",[1]FINAL!G866)</f>
        <v/>
      </c>
      <c r="E866" s="85">
        <f>[1]FINAL!$AO866</f>
        <v>0</v>
      </c>
      <c r="F866" s="26" t="str">
        <f>[1]FINAL!$V866</f>
        <v>A</v>
      </c>
      <c r="G866" s="27" t="str">
        <f>IFERROR(VLOOKUP($F866,Table2!$B$1:$C$21,MATCH("MP",Table2!$B$1:$C$1,0),0),"")</f>
        <v/>
      </c>
      <c r="H866" s="23">
        <f>IFERROR(VLOOKUP(A866,PlayingTime!$B$1:$T$1001,MATCH("Min",PlayingTime!$B$2:$T$2,0),0),0)</f>
        <v>0</v>
      </c>
      <c r="I866" s="23">
        <f>IFERROR(VLOOKUP(B866,PlayingTime!$B$1:$T$1001,MATCH("Min",PlayingTime!$B$2:$T$2,0),0),0)</f>
        <v>0</v>
      </c>
      <c r="J866" s="23">
        <f>IFERROR(VLOOKUP(C866,PlayingTime!$B$1:$T$1001,MATCH("Min",PlayingTime!$B$2:$T$2,0),0),0)</f>
        <v>0</v>
      </c>
      <c r="K866" s="23">
        <f>IFERROR(VLOOKUP(D866,PlayingTime!$B$1:$T$1001,MATCH("Min",PlayingTime!$B$2:$T$2,0),0),0)</f>
        <v>0</v>
      </c>
      <c r="L866" s="93">
        <f>IFERROR(VLOOKUP($E866,OLD!$Q$1:$DZ$1000,MATCH("minutes",OLD!$Q$1:$DZ$1,0),0),0)</f>
        <v>8</v>
      </c>
      <c r="M866" s="22">
        <f>IFERROR(VLOOKUP(A866,#REF!,MATCH("xG",#REF!,0),0),0)</f>
        <v>0</v>
      </c>
      <c r="N866" s="22">
        <f>IFERROR(VLOOKUP(B866,#REF!,MATCH("xG",#REF!,0),0),0)</f>
        <v>0</v>
      </c>
      <c r="O866" s="22">
        <f>IFERROR(VLOOKUP(C866,#REF!,MATCH("xG",#REF!,0),0),0)</f>
        <v>0</v>
      </c>
      <c r="P866" s="22">
        <f>IFERROR(VLOOKUP(D866,#REF!,MATCH("xG",#REF!,0),0),0)</f>
        <v>0</v>
      </c>
      <c r="Q866" s="92">
        <f>IFERROR(VLOOKUP($E866,OLD!$Q$1:$DZ$1000,MATCH("expected_goals",OLD!$Q$1:$DZ$1,0),0),0)</f>
        <v>0</v>
      </c>
      <c r="R866" s="22">
        <f>IFERROR(VLOOKUP(A866,#REF!,MATCH("xAG",#REF!,0),0),0)</f>
        <v>0</v>
      </c>
      <c r="S866" s="22">
        <f>IFERROR(VLOOKUP(B866,#REF!,MATCH("xAG",#REF!,0),0),0)</f>
        <v>0</v>
      </c>
      <c r="T866" s="22">
        <f>IFERROR(VLOOKUP(C866,#REF!,MATCH("xAG",#REF!,0),0),0)</f>
        <v>0</v>
      </c>
      <c r="U866" s="22">
        <f>IFERROR(VLOOKUP(D866,#REF!,MATCH("xAG",#REF!,0),0),0)</f>
        <v>0</v>
      </c>
      <c r="V866" s="92">
        <f>IFERROR(VLOOKUP($E866,OLD!$Q$1:$DZ$1000,MATCH("expected_assists",OLD!$Q$1:$DZ$1,0),0),0)</f>
        <v>0</v>
      </c>
      <c r="W866" s="93">
        <f>IFERROR(VLOOKUP($E866,OLD!$Q$1:$DZ$1000,MATCH("total_points",OLD!$Q$1:$DZ$1,0),0),0)</f>
        <v>2</v>
      </c>
      <c r="X866" s="27">
        <f>IFERROR(VLOOKUP(E866,OLD!$Q$1:$BZ$1000,MATCH("defensive_contribution",OLD!$Q$1:$BZ$1,0),0),"")</f>
        <v>3</v>
      </c>
      <c r="Z866" s="26" t="str">
        <f>API!O866&amp;" "&amp;API!Y866</f>
        <v xml:space="preserve"> </v>
      </c>
      <c r="AA866" s="26">
        <f>API!AF866</f>
        <v>0</v>
      </c>
    </row>
    <row r="867" spans="1:27">
      <c r="A867" s="22" t="str">
        <f>IF([1]FINAL!A867=0,"",[1]FINAL!A867)</f>
        <v/>
      </c>
      <c r="B867" s="22" t="str">
        <f>IF([1]FINAL!C867=0,"",[1]FINAL!C867)</f>
        <v/>
      </c>
      <c r="C867" s="22" t="str">
        <f>IF([1]FINAL!E867=0,"",[1]FINAL!E867)</f>
        <v/>
      </c>
      <c r="D867" s="22" t="str">
        <f>IF([1]FINAL!G867=0,"",[1]FINAL!G867)</f>
        <v/>
      </c>
      <c r="E867" s="85">
        <f>[1]FINAL!$AO867</f>
        <v>0</v>
      </c>
      <c r="F867" s="26" t="str">
        <f>[1]FINAL!$V867</f>
        <v>A</v>
      </c>
      <c r="G867" s="27" t="str">
        <f>IFERROR(VLOOKUP($F867,Table2!$B$1:$C$21,MATCH("MP",Table2!$B$1:$C$1,0),0),"")</f>
        <v/>
      </c>
      <c r="H867" s="23">
        <f>IFERROR(VLOOKUP(A867,PlayingTime!$B$1:$T$1001,MATCH("Min",PlayingTime!$B$2:$T$2,0),0),0)</f>
        <v>0</v>
      </c>
      <c r="I867" s="23">
        <f>IFERROR(VLOOKUP(B867,PlayingTime!$B$1:$T$1001,MATCH("Min",PlayingTime!$B$2:$T$2,0),0),0)</f>
        <v>0</v>
      </c>
      <c r="J867" s="23">
        <f>IFERROR(VLOOKUP(C867,PlayingTime!$B$1:$T$1001,MATCH("Min",PlayingTime!$B$2:$T$2,0),0),0)</f>
        <v>0</v>
      </c>
      <c r="K867" s="23">
        <f>IFERROR(VLOOKUP(D867,PlayingTime!$B$1:$T$1001,MATCH("Min",PlayingTime!$B$2:$T$2,0),0),0)</f>
        <v>0</v>
      </c>
      <c r="L867" s="93">
        <f>IFERROR(VLOOKUP($E867,OLD!$Q$1:$DZ$1000,MATCH("minutes",OLD!$Q$1:$DZ$1,0),0),0)</f>
        <v>8</v>
      </c>
      <c r="M867" s="22">
        <f>IFERROR(VLOOKUP(A867,#REF!,MATCH("xG",#REF!,0),0),0)</f>
        <v>0</v>
      </c>
      <c r="N867" s="22">
        <f>IFERROR(VLOOKUP(B867,#REF!,MATCH("xG",#REF!,0),0),0)</f>
        <v>0</v>
      </c>
      <c r="O867" s="22">
        <f>IFERROR(VLOOKUP(C867,#REF!,MATCH("xG",#REF!,0),0),0)</f>
        <v>0</v>
      </c>
      <c r="P867" s="22">
        <f>IFERROR(VLOOKUP(D867,#REF!,MATCH("xG",#REF!,0),0),0)</f>
        <v>0</v>
      </c>
      <c r="Q867" s="92">
        <f>IFERROR(VLOOKUP($E867,OLD!$Q$1:$DZ$1000,MATCH("expected_goals",OLD!$Q$1:$DZ$1,0),0),0)</f>
        <v>0</v>
      </c>
      <c r="R867" s="22">
        <f>IFERROR(VLOOKUP(A867,#REF!,MATCH("xAG",#REF!,0),0),0)</f>
        <v>0</v>
      </c>
      <c r="S867" s="22">
        <f>IFERROR(VLOOKUP(B867,#REF!,MATCH("xAG",#REF!,0),0),0)</f>
        <v>0</v>
      </c>
      <c r="T867" s="22">
        <f>IFERROR(VLOOKUP(C867,#REF!,MATCH("xAG",#REF!,0),0),0)</f>
        <v>0</v>
      </c>
      <c r="U867" s="22">
        <f>IFERROR(VLOOKUP(D867,#REF!,MATCH("xAG",#REF!,0),0),0)</f>
        <v>0</v>
      </c>
      <c r="V867" s="92">
        <f>IFERROR(VLOOKUP($E867,OLD!$Q$1:$DZ$1000,MATCH("expected_assists",OLD!$Q$1:$DZ$1,0),0),0)</f>
        <v>0</v>
      </c>
      <c r="W867" s="93">
        <f>IFERROR(VLOOKUP($E867,OLD!$Q$1:$DZ$1000,MATCH("total_points",OLD!$Q$1:$DZ$1,0),0),0)</f>
        <v>2</v>
      </c>
      <c r="X867" s="27">
        <f>IFERROR(VLOOKUP(E867,OLD!$Q$1:$BZ$1000,MATCH("defensive_contribution",OLD!$Q$1:$BZ$1,0),0),"")</f>
        <v>3</v>
      </c>
      <c r="Z867" s="26" t="str">
        <f>API!O867&amp;" "&amp;API!Y867</f>
        <v xml:space="preserve"> </v>
      </c>
      <c r="AA867" s="26">
        <f>API!AF867</f>
        <v>0</v>
      </c>
    </row>
    <row r="868" spans="1:27">
      <c r="A868" s="22" t="str">
        <f>IF([1]FINAL!A868=0,"",[1]FINAL!A868)</f>
        <v/>
      </c>
      <c r="B868" s="22" t="str">
        <f>IF([1]FINAL!C868=0,"",[1]FINAL!C868)</f>
        <v/>
      </c>
      <c r="C868" s="22" t="str">
        <f>IF([1]FINAL!E868=0,"",[1]FINAL!E868)</f>
        <v/>
      </c>
      <c r="D868" s="22" t="str">
        <f>IF([1]FINAL!G868=0,"",[1]FINAL!G868)</f>
        <v/>
      </c>
      <c r="E868" s="85">
        <f>[1]FINAL!$AO868</f>
        <v>0</v>
      </c>
      <c r="F868" s="26" t="str">
        <f>[1]FINAL!$V868</f>
        <v>A</v>
      </c>
      <c r="G868" s="27" t="str">
        <f>IFERROR(VLOOKUP($F868,Table2!$B$1:$C$21,MATCH("MP",Table2!$B$1:$C$1,0),0),"")</f>
        <v/>
      </c>
      <c r="H868" s="23">
        <f>IFERROR(VLOOKUP(A868,PlayingTime!$B$1:$T$1001,MATCH("Min",PlayingTime!$B$2:$T$2,0),0),0)</f>
        <v>0</v>
      </c>
      <c r="I868" s="23">
        <f>IFERROR(VLOOKUP(B868,PlayingTime!$B$1:$T$1001,MATCH("Min",PlayingTime!$B$2:$T$2,0),0),0)</f>
        <v>0</v>
      </c>
      <c r="J868" s="23">
        <f>IFERROR(VLOOKUP(C868,PlayingTime!$B$1:$T$1001,MATCH("Min",PlayingTime!$B$2:$T$2,0),0),0)</f>
        <v>0</v>
      </c>
      <c r="K868" s="23">
        <f>IFERROR(VLOOKUP(D868,PlayingTime!$B$1:$T$1001,MATCH("Min",PlayingTime!$B$2:$T$2,0),0),0)</f>
        <v>0</v>
      </c>
      <c r="L868" s="93">
        <f>IFERROR(VLOOKUP($E868,OLD!$Q$1:$DZ$1000,MATCH("minutes",OLD!$Q$1:$DZ$1,0),0),0)</f>
        <v>8</v>
      </c>
      <c r="M868" s="22">
        <f>IFERROR(VLOOKUP(A868,#REF!,MATCH("xG",#REF!,0),0),0)</f>
        <v>0</v>
      </c>
      <c r="N868" s="22">
        <f>IFERROR(VLOOKUP(B868,#REF!,MATCH("xG",#REF!,0),0),0)</f>
        <v>0</v>
      </c>
      <c r="O868" s="22">
        <f>IFERROR(VLOOKUP(C868,#REF!,MATCH("xG",#REF!,0),0),0)</f>
        <v>0</v>
      </c>
      <c r="P868" s="22">
        <f>IFERROR(VLOOKUP(D868,#REF!,MATCH("xG",#REF!,0),0),0)</f>
        <v>0</v>
      </c>
      <c r="Q868" s="92">
        <f>IFERROR(VLOOKUP($E868,OLD!$Q$1:$DZ$1000,MATCH("expected_goals",OLD!$Q$1:$DZ$1,0),0),0)</f>
        <v>0</v>
      </c>
      <c r="R868" s="22">
        <f>IFERROR(VLOOKUP(A868,#REF!,MATCH("xAG",#REF!,0),0),0)</f>
        <v>0</v>
      </c>
      <c r="S868" s="22">
        <f>IFERROR(VLOOKUP(B868,#REF!,MATCH("xAG",#REF!,0),0),0)</f>
        <v>0</v>
      </c>
      <c r="T868" s="22">
        <f>IFERROR(VLOOKUP(C868,#REF!,MATCH("xAG",#REF!,0),0),0)</f>
        <v>0</v>
      </c>
      <c r="U868" s="22">
        <f>IFERROR(VLOOKUP(D868,#REF!,MATCH("xAG",#REF!,0),0),0)</f>
        <v>0</v>
      </c>
      <c r="V868" s="92">
        <f>IFERROR(VLOOKUP($E868,OLD!$Q$1:$DZ$1000,MATCH("expected_assists",OLD!$Q$1:$DZ$1,0),0),0)</f>
        <v>0</v>
      </c>
      <c r="W868" s="93">
        <f>IFERROR(VLOOKUP($E868,OLD!$Q$1:$DZ$1000,MATCH("total_points",OLD!$Q$1:$DZ$1,0),0),0)</f>
        <v>2</v>
      </c>
      <c r="X868" s="27">
        <f>IFERROR(VLOOKUP(E868,OLD!$Q$1:$BZ$1000,MATCH("defensive_contribution",OLD!$Q$1:$BZ$1,0),0),"")</f>
        <v>3</v>
      </c>
      <c r="Z868" s="26" t="str">
        <f>API!O868&amp;" "&amp;API!Y868</f>
        <v xml:space="preserve"> </v>
      </c>
      <c r="AA868" s="26">
        <f>API!AF868</f>
        <v>0</v>
      </c>
    </row>
    <row r="869" spans="1:27">
      <c r="A869" s="22" t="str">
        <f>IF([1]FINAL!A869=0,"",[1]FINAL!A869)</f>
        <v/>
      </c>
      <c r="B869" s="22" t="str">
        <f>IF([1]FINAL!C869=0,"",[1]FINAL!C869)</f>
        <v/>
      </c>
      <c r="C869" s="22" t="str">
        <f>IF([1]FINAL!E869=0,"",[1]FINAL!E869)</f>
        <v/>
      </c>
      <c r="D869" s="22" t="str">
        <f>IF([1]FINAL!G869=0,"",[1]FINAL!G869)</f>
        <v/>
      </c>
      <c r="E869" s="85">
        <f>[1]FINAL!$AO869</f>
        <v>0</v>
      </c>
      <c r="F869" s="26" t="str">
        <f>[1]FINAL!$V869</f>
        <v>A</v>
      </c>
      <c r="G869" s="27" t="str">
        <f>IFERROR(VLOOKUP($F869,Table2!$B$1:$C$21,MATCH("MP",Table2!$B$1:$C$1,0),0),"")</f>
        <v/>
      </c>
      <c r="H869" s="23">
        <f>IFERROR(VLOOKUP(A869,PlayingTime!$B$1:$T$1001,MATCH("Min",PlayingTime!$B$2:$T$2,0),0),0)</f>
        <v>0</v>
      </c>
      <c r="I869" s="23">
        <f>IFERROR(VLOOKUP(B869,PlayingTime!$B$1:$T$1001,MATCH("Min",PlayingTime!$B$2:$T$2,0),0),0)</f>
        <v>0</v>
      </c>
      <c r="J869" s="23">
        <f>IFERROR(VLOOKUP(C869,PlayingTime!$B$1:$T$1001,MATCH("Min",PlayingTime!$B$2:$T$2,0),0),0)</f>
        <v>0</v>
      </c>
      <c r="K869" s="23">
        <f>IFERROR(VLOOKUP(D869,PlayingTime!$B$1:$T$1001,MATCH("Min",PlayingTime!$B$2:$T$2,0),0),0)</f>
        <v>0</v>
      </c>
      <c r="L869" s="93">
        <f>IFERROR(VLOOKUP($E869,OLD!$Q$1:$DZ$1000,MATCH("minutes",OLD!$Q$1:$DZ$1,0),0),0)</f>
        <v>8</v>
      </c>
      <c r="M869" s="22">
        <f>IFERROR(VLOOKUP(A869,#REF!,MATCH("xG",#REF!,0),0),0)</f>
        <v>0</v>
      </c>
      <c r="N869" s="22">
        <f>IFERROR(VLOOKUP(B869,#REF!,MATCH("xG",#REF!,0),0),0)</f>
        <v>0</v>
      </c>
      <c r="O869" s="22">
        <f>IFERROR(VLOOKUP(C869,#REF!,MATCH("xG",#REF!,0),0),0)</f>
        <v>0</v>
      </c>
      <c r="P869" s="22">
        <f>IFERROR(VLOOKUP(D869,#REF!,MATCH("xG",#REF!,0),0),0)</f>
        <v>0</v>
      </c>
      <c r="Q869" s="92">
        <f>IFERROR(VLOOKUP($E869,OLD!$Q$1:$DZ$1000,MATCH("expected_goals",OLD!$Q$1:$DZ$1,0),0),0)</f>
        <v>0</v>
      </c>
      <c r="R869" s="22">
        <f>IFERROR(VLOOKUP(A869,#REF!,MATCH("xAG",#REF!,0),0),0)</f>
        <v>0</v>
      </c>
      <c r="S869" s="22">
        <f>IFERROR(VLOOKUP(B869,#REF!,MATCH("xAG",#REF!,0),0),0)</f>
        <v>0</v>
      </c>
      <c r="T869" s="22">
        <f>IFERROR(VLOOKUP(C869,#REF!,MATCH("xAG",#REF!,0),0),0)</f>
        <v>0</v>
      </c>
      <c r="U869" s="22">
        <f>IFERROR(VLOOKUP(D869,#REF!,MATCH("xAG",#REF!,0),0),0)</f>
        <v>0</v>
      </c>
      <c r="V869" s="92">
        <f>IFERROR(VLOOKUP($E869,OLD!$Q$1:$DZ$1000,MATCH("expected_assists",OLD!$Q$1:$DZ$1,0),0),0)</f>
        <v>0</v>
      </c>
      <c r="W869" s="93">
        <f>IFERROR(VLOOKUP($E869,OLD!$Q$1:$DZ$1000,MATCH("total_points",OLD!$Q$1:$DZ$1,0),0),0)</f>
        <v>2</v>
      </c>
      <c r="X869" s="27">
        <f>IFERROR(VLOOKUP(E869,OLD!$Q$1:$BZ$1000,MATCH("defensive_contribution",OLD!$Q$1:$BZ$1,0),0),"")</f>
        <v>3</v>
      </c>
      <c r="Z869" s="26" t="str">
        <f>API!O869&amp;" "&amp;API!Y869</f>
        <v xml:space="preserve"> </v>
      </c>
      <c r="AA869" s="26">
        <f>API!AF869</f>
        <v>0</v>
      </c>
    </row>
    <row r="870" spans="1:27">
      <c r="A870" s="22" t="str">
        <f>IF([1]FINAL!A870=0,"",[1]FINAL!A870)</f>
        <v/>
      </c>
      <c r="B870" s="22" t="str">
        <f>IF([1]FINAL!C870=0,"",[1]FINAL!C870)</f>
        <v/>
      </c>
      <c r="C870" s="22" t="str">
        <f>IF([1]FINAL!E870=0,"",[1]FINAL!E870)</f>
        <v/>
      </c>
      <c r="D870" s="22" t="str">
        <f>IF([1]FINAL!G870=0,"",[1]FINAL!G870)</f>
        <v/>
      </c>
      <c r="E870" s="85">
        <f>[1]FINAL!$AO870</f>
        <v>0</v>
      </c>
      <c r="F870" s="26" t="str">
        <f>[1]FINAL!$V870</f>
        <v>A</v>
      </c>
      <c r="G870" s="27" t="str">
        <f>IFERROR(VLOOKUP($F870,Table2!$B$1:$C$21,MATCH("MP",Table2!$B$1:$C$1,0),0),"")</f>
        <v/>
      </c>
      <c r="H870" s="23">
        <f>IFERROR(VLOOKUP(A870,PlayingTime!$B$1:$T$1001,MATCH("Min",PlayingTime!$B$2:$T$2,0),0),0)</f>
        <v>0</v>
      </c>
      <c r="I870" s="23">
        <f>IFERROR(VLOOKUP(B870,PlayingTime!$B$1:$T$1001,MATCH("Min",PlayingTime!$B$2:$T$2,0),0),0)</f>
        <v>0</v>
      </c>
      <c r="J870" s="23">
        <f>IFERROR(VLOOKUP(C870,PlayingTime!$B$1:$T$1001,MATCH("Min",PlayingTime!$B$2:$T$2,0),0),0)</f>
        <v>0</v>
      </c>
      <c r="K870" s="23">
        <f>IFERROR(VLOOKUP(D870,PlayingTime!$B$1:$T$1001,MATCH("Min",PlayingTime!$B$2:$T$2,0),0),0)</f>
        <v>0</v>
      </c>
      <c r="L870" s="93">
        <f>IFERROR(VLOOKUP($E870,OLD!$Q$1:$DZ$1000,MATCH("minutes",OLD!$Q$1:$DZ$1,0),0),0)</f>
        <v>8</v>
      </c>
      <c r="M870" s="22">
        <f>IFERROR(VLOOKUP(A870,#REF!,MATCH("xG",#REF!,0),0),0)</f>
        <v>0</v>
      </c>
      <c r="N870" s="22">
        <f>IFERROR(VLOOKUP(B870,#REF!,MATCH("xG",#REF!,0),0),0)</f>
        <v>0</v>
      </c>
      <c r="O870" s="22">
        <f>IFERROR(VLOOKUP(C870,#REF!,MATCH("xG",#REF!,0),0),0)</f>
        <v>0</v>
      </c>
      <c r="P870" s="22">
        <f>IFERROR(VLOOKUP(D870,#REF!,MATCH("xG",#REF!,0),0),0)</f>
        <v>0</v>
      </c>
      <c r="Q870" s="92">
        <f>IFERROR(VLOOKUP($E870,OLD!$Q$1:$DZ$1000,MATCH("expected_goals",OLD!$Q$1:$DZ$1,0),0),0)</f>
        <v>0</v>
      </c>
      <c r="R870" s="22">
        <f>IFERROR(VLOOKUP(A870,#REF!,MATCH("xAG",#REF!,0),0),0)</f>
        <v>0</v>
      </c>
      <c r="S870" s="22">
        <f>IFERROR(VLOOKUP(B870,#REF!,MATCH("xAG",#REF!,0),0),0)</f>
        <v>0</v>
      </c>
      <c r="T870" s="22">
        <f>IFERROR(VLOOKUP(C870,#REF!,MATCH("xAG",#REF!,0),0),0)</f>
        <v>0</v>
      </c>
      <c r="U870" s="22">
        <f>IFERROR(VLOOKUP(D870,#REF!,MATCH("xAG",#REF!,0),0),0)</f>
        <v>0</v>
      </c>
      <c r="V870" s="92">
        <f>IFERROR(VLOOKUP($E870,OLD!$Q$1:$DZ$1000,MATCH("expected_assists",OLD!$Q$1:$DZ$1,0),0),0)</f>
        <v>0</v>
      </c>
      <c r="W870" s="93">
        <f>IFERROR(VLOOKUP($E870,OLD!$Q$1:$DZ$1000,MATCH("total_points",OLD!$Q$1:$DZ$1,0),0),0)</f>
        <v>2</v>
      </c>
      <c r="X870" s="27">
        <f>IFERROR(VLOOKUP(E870,OLD!$Q$1:$BZ$1000,MATCH("defensive_contribution",OLD!$Q$1:$BZ$1,0),0),"")</f>
        <v>3</v>
      </c>
      <c r="Z870" s="26" t="str">
        <f>API!O870&amp;" "&amp;API!Y870</f>
        <v xml:space="preserve"> </v>
      </c>
      <c r="AA870" s="26">
        <f>API!AF870</f>
        <v>0</v>
      </c>
    </row>
    <row r="871" spans="1:27">
      <c r="A871" s="22" t="str">
        <f>IF([1]FINAL!A871=0,"",[1]FINAL!A871)</f>
        <v/>
      </c>
      <c r="B871" s="22" t="str">
        <f>IF([1]FINAL!C871=0,"",[1]FINAL!C871)</f>
        <v/>
      </c>
      <c r="C871" s="22" t="str">
        <f>IF([1]FINAL!E871=0,"",[1]FINAL!E871)</f>
        <v/>
      </c>
      <c r="D871" s="22" t="str">
        <f>IF([1]FINAL!G871=0,"",[1]FINAL!G871)</f>
        <v/>
      </c>
      <c r="E871" s="85">
        <f>[1]FINAL!$AO871</f>
        <v>0</v>
      </c>
      <c r="F871" s="26" t="str">
        <f>[1]FINAL!$V871</f>
        <v>A</v>
      </c>
      <c r="G871" s="27" t="str">
        <f>IFERROR(VLOOKUP($F871,Table2!$B$1:$C$21,MATCH("MP",Table2!$B$1:$C$1,0),0),"")</f>
        <v/>
      </c>
      <c r="H871" s="23">
        <f>IFERROR(VLOOKUP(A871,PlayingTime!$B$1:$T$1001,MATCH("Min",PlayingTime!$B$2:$T$2,0),0),0)</f>
        <v>0</v>
      </c>
      <c r="I871" s="23">
        <f>IFERROR(VLOOKUP(B871,PlayingTime!$B$1:$T$1001,MATCH("Min",PlayingTime!$B$2:$T$2,0),0),0)</f>
        <v>0</v>
      </c>
      <c r="J871" s="23">
        <f>IFERROR(VLOOKUP(C871,PlayingTime!$B$1:$T$1001,MATCH("Min",PlayingTime!$B$2:$T$2,0),0),0)</f>
        <v>0</v>
      </c>
      <c r="K871" s="23">
        <f>IFERROR(VLOOKUP(D871,PlayingTime!$B$1:$T$1001,MATCH("Min",PlayingTime!$B$2:$T$2,0),0),0)</f>
        <v>0</v>
      </c>
      <c r="L871" s="93">
        <f>IFERROR(VLOOKUP($E871,OLD!$Q$1:$DZ$1000,MATCH("minutes",OLD!$Q$1:$DZ$1,0),0),0)</f>
        <v>8</v>
      </c>
      <c r="M871" s="22">
        <f>IFERROR(VLOOKUP(A871,#REF!,MATCH("xG",#REF!,0),0),0)</f>
        <v>0</v>
      </c>
      <c r="N871" s="22">
        <f>IFERROR(VLOOKUP(B871,#REF!,MATCH("xG",#REF!,0),0),0)</f>
        <v>0</v>
      </c>
      <c r="O871" s="22">
        <f>IFERROR(VLOOKUP(C871,#REF!,MATCH("xG",#REF!,0),0),0)</f>
        <v>0</v>
      </c>
      <c r="P871" s="22">
        <f>IFERROR(VLOOKUP(D871,#REF!,MATCH("xG",#REF!,0),0),0)</f>
        <v>0</v>
      </c>
      <c r="Q871" s="92">
        <f>IFERROR(VLOOKUP($E871,OLD!$Q$1:$DZ$1000,MATCH("expected_goals",OLD!$Q$1:$DZ$1,0),0),0)</f>
        <v>0</v>
      </c>
      <c r="R871" s="22">
        <f>IFERROR(VLOOKUP(A871,#REF!,MATCH("xAG",#REF!,0),0),0)</f>
        <v>0</v>
      </c>
      <c r="S871" s="22">
        <f>IFERROR(VLOOKUP(B871,#REF!,MATCH("xAG",#REF!,0),0),0)</f>
        <v>0</v>
      </c>
      <c r="T871" s="22">
        <f>IFERROR(VLOOKUP(C871,#REF!,MATCH("xAG",#REF!,0),0),0)</f>
        <v>0</v>
      </c>
      <c r="U871" s="22">
        <f>IFERROR(VLOOKUP(D871,#REF!,MATCH("xAG",#REF!,0),0),0)</f>
        <v>0</v>
      </c>
      <c r="V871" s="92">
        <f>IFERROR(VLOOKUP($E871,OLD!$Q$1:$DZ$1000,MATCH("expected_assists",OLD!$Q$1:$DZ$1,0),0),0)</f>
        <v>0</v>
      </c>
      <c r="W871" s="93">
        <f>IFERROR(VLOOKUP($E871,OLD!$Q$1:$DZ$1000,MATCH("total_points",OLD!$Q$1:$DZ$1,0),0),0)</f>
        <v>2</v>
      </c>
      <c r="X871" s="27">
        <f>IFERROR(VLOOKUP(E871,OLD!$Q$1:$BZ$1000,MATCH("defensive_contribution",OLD!$Q$1:$BZ$1,0),0),"")</f>
        <v>3</v>
      </c>
      <c r="Z871" s="26" t="str">
        <f>API!O871&amp;" "&amp;API!Y871</f>
        <v xml:space="preserve"> </v>
      </c>
      <c r="AA871" s="26">
        <f>API!AF871</f>
        <v>0</v>
      </c>
    </row>
    <row r="872" spans="1:27">
      <c r="A872" s="22" t="str">
        <f>IF([1]FINAL!A872=0,"",[1]FINAL!A872)</f>
        <v/>
      </c>
      <c r="B872" s="22" t="str">
        <f>IF([1]FINAL!C872=0,"",[1]FINAL!C872)</f>
        <v/>
      </c>
      <c r="C872" s="22" t="str">
        <f>IF([1]FINAL!E872=0,"",[1]FINAL!E872)</f>
        <v/>
      </c>
      <c r="D872" s="22" t="str">
        <f>IF([1]FINAL!G872=0,"",[1]FINAL!G872)</f>
        <v/>
      </c>
      <c r="E872" s="85">
        <f>[1]FINAL!$AO872</f>
        <v>0</v>
      </c>
      <c r="F872" s="26" t="str">
        <f>[1]FINAL!$V872</f>
        <v>A</v>
      </c>
      <c r="G872" s="27" t="str">
        <f>IFERROR(VLOOKUP($F872,Table2!$B$1:$C$21,MATCH("MP",Table2!$B$1:$C$1,0),0),"")</f>
        <v/>
      </c>
      <c r="H872" s="23">
        <f>IFERROR(VLOOKUP(A872,PlayingTime!$B$1:$T$1001,MATCH("Min",PlayingTime!$B$2:$T$2,0),0),0)</f>
        <v>0</v>
      </c>
      <c r="I872" s="23">
        <f>IFERROR(VLOOKUP(B872,PlayingTime!$B$1:$T$1001,MATCH("Min",PlayingTime!$B$2:$T$2,0),0),0)</f>
        <v>0</v>
      </c>
      <c r="J872" s="23">
        <f>IFERROR(VLOOKUP(C872,PlayingTime!$B$1:$T$1001,MATCH("Min",PlayingTime!$B$2:$T$2,0),0),0)</f>
        <v>0</v>
      </c>
      <c r="K872" s="23">
        <f>IFERROR(VLOOKUP(D872,PlayingTime!$B$1:$T$1001,MATCH("Min",PlayingTime!$B$2:$T$2,0),0),0)</f>
        <v>0</v>
      </c>
      <c r="L872" s="93">
        <f>IFERROR(VLOOKUP($E872,OLD!$Q$1:$DZ$1000,MATCH("minutes",OLD!$Q$1:$DZ$1,0),0),0)</f>
        <v>8</v>
      </c>
      <c r="M872" s="22">
        <f>IFERROR(VLOOKUP(A872,#REF!,MATCH("xG",#REF!,0),0),0)</f>
        <v>0</v>
      </c>
      <c r="N872" s="22">
        <f>IFERROR(VLOOKUP(B872,#REF!,MATCH("xG",#REF!,0),0),0)</f>
        <v>0</v>
      </c>
      <c r="O872" s="22">
        <f>IFERROR(VLOOKUP(C872,#REF!,MATCH("xG",#REF!,0),0),0)</f>
        <v>0</v>
      </c>
      <c r="P872" s="22">
        <f>IFERROR(VLOOKUP(D872,#REF!,MATCH("xG",#REF!,0),0),0)</f>
        <v>0</v>
      </c>
      <c r="Q872" s="92">
        <f>IFERROR(VLOOKUP($E872,OLD!$Q$1:$DZ$1000,MATCH("expected_goals",OLD!$Q$1:$DZ$1,0),0),0)</f>
        <v>0</v>
      </c>
      <c r="R872" s="22">
        <f>IFERROR(VLOOKUP(A872,#REF!,MATCH("xAG",#REF!,0),0),0)</f>
        <v>0</v>
      </c>
      <c r="S872" s="22">
        <f>IFERROR(VLOOKUP(B872,#REF!,MATCH("xAG",#REF!,0),0),0)</f>
        <v>0</v>
      </c>
      <c r="T872" s="22">
        <f>IFERROR(VLOOKUP(C872,#REF!,MATCH("xAG",#REF!,0),0),0)</f>
        <v>0</v>
      </c>
      <c r="U872" s="22">
        <f>IFERROR(VLOOKUP(D872,#REF!,MATCH("xAG",#REF!,0),0),0)</f>
        <v>0</v>
      </c>
      <c r="V872" s="92">
        <f>IFERROR(VLOOKUP($E872,OLD!$Q$1:$DZ$1000,MATCH("expected_assists",OLD!$Q$1:$DZ$1,0),0),0)</f>
        <v>0</v>
      </c>
      <c r="W872" s="93">
        <f>IFERROR(VLOOKUP($E872,OLD!$Q$1:$DZ$1000,MATCH("total_points",OLD!$Q$1:$DZ$1,0),0),0)</f>
        <v>2</v>
      </c>
      <c r="X872" s="27">
        <f>IFERROR(VLOOKUP(E872,OLD!$Q$1:$BZ$1000,MATCH("defensive_contribution",OLD!$Q$1:$BZ$1,0),0),"")</f>
        <v>3</v>
      </c>
      <c r="Z872" s="26" t="str">
        <f>API!O872&amp;" "&amp;API!Y872</f>
        <v xml:space="preserve"> </v>
      </c>
      <c r="AA872" s="26">
        <f>API!AF872</f>
        <v>0</v>
      </c>
    </row>
    <row r="873" spans="1:27">
      <c r="A873" s="22" t="str">
        <f>IF([1]FINAL!A873=0,"",[1]FINAL!A873)</f>
        <v/>
      </c>
      <c r="B873" s="22" t="str">
        <f>IF([1]FINAL!C873=0,"",[1]FINAL!C873)</f>
        <v/>
      </c>
      <c r="C873" s="22" t="str">
        <f>IF([1]FINAL!E873=0,"",[1]FINAL!E873)</f>
        <v/>
      </c>
      <c r="D873" s="22" t="str">
        <f>IF([1]FINAL!G873=0,"",[1]FINAL!G873)</f>
        <v/>
      </c>
      <c r="E873" s="85">
        <f>[1]FINAL!$AO873</f>
        <v>0</v>
      </c>
      <c r="F873" s="26" t="str">
        <f>[1]FINAL!$V873</f>
        <v>A</v>
      </c>
      <c r="G873" s="27" t="str">
        <f>IFERROR(VLOOKUP($F873,Table2!$B$1:$C$21,MATCH("MP",Table2!$B$1:$C$1,0),0),"")</f>
        <v/>
      </c>
      <c r="H873" s="23">
        <f>IFERROR(VLOOKUP(A873,PlayingTime!$B$1:$T$1001,MATCH("Min",PlayingTime!$B$2:$T$2,0),0),0)</f>
        <v>0</v>
      </c>
      <c r="I873" s="23">
        <f>IFERROR(VLOOKUP(B873,PlayingTime!$B$1:$T$1001,MATCH("Min",PlayingTime!$B$2:$T$2,0),0),0)</f>
        <v>0</v>
      </c>
      <c r="J873" s="23">
        <f>IFERROR(VLOOKUP(C873,PlayingTime!$B$1:$T$1001,MATCH("Min",PlayingTime!$B$2:$T$2,0),0),0)</f>
        <v>0</v>
      </c>
      <c r="K873" s="23">
        <f>IFERROR(VLOOKUP(D873,PlayingTime!$B$1:$T$1001,MATCH("Min",PlayingTime!$B$2:$T$2,0),0),0)</f>
        <v>0</v>
      </c>
      <c r="L873" s="93">
        <f>IFERROR(VLOOKUP($E873,OLD!$Q$1:$DZ$1000,MATCH("minutes",OLD!$Q$1:$DZ$1,0),0),0)</f>
        <v>8</v>
      </c>
      <c r="M873" s="22">
        <f>IFERROR(VLOOKUP(A873,#REF!,MATCH("xG",#REF!,0),0),0)</f>
        <v>0</v>
      </c>
      <c r="N873" s="22">
        <f>IFERROR(VLOOKUP(B873,#REF!,MATCH("xG",#REF!,0),0),0)</f>
        <v>0</v>
      </c>
      <c r="O873" s="22">
        <f>IFERROR(VLOOKUP(C873,#REF!,MATCH("xG",#REF!,0),0),0)</f>
        <v>0</v>
      </c>
      <c r="P873" s="22">
        <f>IFERROR(VLOOKUP(D873,#REF!,MATCH("xG",#REF!,0),0),0)</f>
        <v>0</v>
      </c>
      <c r="Q873" s="92">
        <f>IFERROR(VLOOKUP($E873,OLD!$Q$1:$DZ$1000,MATCH("expected_goals",OLD!$Q$1:$DZ$1,0),0),0)</f>
        <v>0</v>
      </c>
      <c r="R873" s="22">
        <f>IFERROR(VLOOKUP(A873,#REF!,MATCH("xAG",#REF!,0),0),0)</f>
        <v>0</v>
      </c>
      <c r="S873" s="22">
        <f>IFERROR(VLOOKUP(B873,#REF!,MATCH("xAG",#REF!,0),0),0)</f>
        <v>0</v>
      </c>
      <c r="T873" s="22">
        <f>IFERROR(VLOOKUP(C873,#REF!,MATCH("xAG",#REF!,0),0),0)</f>
        <v>0</v>
      </c>
      <c r="U873" s="22">
        <f>IFERROR(VLOOKUP(D873,#REF!,MATCH("xAG",#REF!,0),0),0)</f>
        <v>0</v>
      </c>
      <c r="V873" s="92">
        <f>IFERROR(VLOOKUP($E873,OLD!$Q$1:$DZ$1000,MATCH("expected_assists",OLD!$Q$1:$DZ$1,0),0),0)</f>
        <v>0</v>
      </c>
      <c r="W873" s="93">
        <f>IFERROR(VLOOKUP($E873,OLD!$Q$1:$DZ$1000,MATCH("total_points",OLD!$Q$1:$DZ$1,0),0),0)</f>
        <v>2</v>
      </c>
      <c r="X873" s="27">
        <f>IFERROR(VLOOKUP(E873,OLD!$Q$1:$BZ$1000,MATCH("defensive_contribution",OLD!$Q$1:$BZ$1,0),0),"")</f>
        <v>3</v>
      </c>
      <c r="Z873" s="26" t="str">
        <f>API!O873&amp;" "&amp;API!Y873</f>
        <v xml:space="preserve"> </v>
      </c>
      <c r="AA873" s="26">
        <f>API!AF873</f>
        <v>0</v>
      </c>
    </row>
    <row r="874" spans="1:27">
      <c r="A874" s="22" t="str">
        <f>IF([1]FINAL!A874=0,"",[1]FINAL!A874)</f>
        <v/>
      </c>
      <c r="B874" s="22" t="str">
        <f>IF([1]FINAL!C874=0,"",[1]FINAL!C874)</f>
        <v/>
      </c>
      <c r="C874" s="22" t="str">
        <f>IF([1]FINAL!E874=0,"",[1]FINAL!E874)</f>
        <v/>
      </c>
      <c r="D874" s="22" t="str">
        <f>IF([1]FINAL!G874=0,"",[1]FINAL!G874)</f>
        <v/>
      </c>
      <c r="E874" s="85">
        <f>[1]FINAL!$AO874</f>
        <v>0</v>
      </c>
      <c r="F874" s="26" t="str">
        <f>[1]FINAL!$V874</f>
        <v>A</v>
      </c>
      <c r="G874" s="27" t="str">
        <f>IFERROR(VLOOKUP($F874,Table2!$B$1:$C$21,MATCH("MP",Table2!$B$1:$C$1,0),0),"")</f>
        <v/>
      </c>
      <c r="H874" s="23">
        <f>IFERROR(VLOOKUP(A874,PlayingTime!$B$1:$T$1001,MATCH("Min",PlayingTime!$B$2:$T$2,0),0),0)</f>
        <v>0</v>
      </c>
      <c r="I874" s="23">
        <f>IFERROR(VLOOKUP(B874,PlayingTime!$B$1:$T$1001,MATCH("Min",PlayingTime!$B$2:$T$2,0),0),0)</f>
        <v>0</v>
      </c>
      <c r="J874" s="23">
        <f>IFERROR(VLOOKUP(C874,PlayingTime!$B$1:$T$1001,MATCH("Min",PlayingTime!$B$2:$T$2,0),0),0)</f>
        <v>0</v>
      </c>
      <c r="K874" s="23">
        <f>IFERROR(VLOOKUP(D874,PlayingTime!$B$1:$T$1001,MATCH("Min",PlayingTime!$B$2:$T$2,0),0),0)</f>
        <v>0</v>
      </c>
      <c r="L874" s="93">
        <f>IFERROR(VLOOKUP($E874,OLD!$Q$1:$DZ$1000,MATCH("minutes",OLD!$Q$1:$DZ$1,0),0),0)</f>
        <v>8</v>
      </c>
      <c r="M874" s="22">
        <f>IFERROR(VLOOKUP(A874,#REF!,MATCH("xG",#REF!,0),0),0)</f>
        <v>0</v>
      </c>
      <c r="N874" s="22">
        <f>IFERROR(VLOOKUP(B874,#REF!,MATCH("xG",#REF!,0),0),0)</f>
        <v>0</v>
      </c>
      <c r="O874" s="22">
        <f>IFERROR(VLOOKUP(C874,#REF!,MATCH("xG",#REF!,0),0),0)</f>
        <v>0</v>
      </c>
      <c r="P874" s="22">
        <f>IFERROR(VLOOKUP(D874,#REF!,MATCH("xG",#REF!,0),0),0)</f>
        <v>0</v>
      </c>
      <c r="Q874" s="92">
        <f>IFERROR(VLOOKUP($E874,OLD!$Q$1:$DZ$1000,MATCH("expected_goals",OLD!$Q$1:$DZ$1,0),0),0)</f>
        <v>0</v>
      </c>
      <c r="R874" s="22">
        <f>IFERROR(VLOOKUP(A874,#REF!,MATCH("xAG",#REF!,0),0),0)</f>
        <v>0</v>
      </c>
      <c r="S874" s="22">
        <f>IFERROR(VLOOKUP(B874,#REF!,MATCH("xAG",#REF!,0),0),0)</f>
        <v>0</v>
      </c>
      <c r="T874" s="22">
        <f>IFERROR(VLOOKUP(C874,#REF!,MATCH("xAG",#REF!,0),0),0)</f>
        <v>0</v>
      </c>
      <c r="U874" s="22">
        <f>IFERROR(VLOOKUP(D874,#REF!,MATCH("xAG",#REF!,0),0),0)</f>
        <v>0</v>
      </c>
      <c r="V874" s="92">
        <f>IFERROR(VLOOKUP($E874,OLD!$Q$1:$DZ$1000,MATCH("expected_assists",OLD!$Q$1:$DZ$1,0),0),0)</f>
        <v>0</v>
      </c>
      <c r="W874" s="93">
        <f>IFERROR(VLOOKUP($E874,OLD!$Q$1:$DZ$1000,MATCH("total_points",OLD!$Q$1:$DZ$1,0),0),0)</f>
        <v>2</v>
      </c>
      <c r="X874" s="27">
        <f>IFERROR(VLOOKUP(E874,OLD!$Q$1:$BZ$1000,MATCH("defensive_contribution",OLD!$Q$1:$BZ$1,0),0),"")</f>
        <v>3</v>
      </c>
      <c r="Z874" s="26" t="str">
        <f>API!O874&amp;" "&amp;API!Y874</f>
        <v xml:space="preserve"> </v>
      </c>
      <c r="AA874" s="26">
        <f>API!AF874</f>
        <v>0</v>
      </c>
    </row>
    <row r="875" spans="1:27">
      <c r="A875" s="22" t="str">
        <f>IF([1]FINAL!A875=0,"",[1]FINAL!A875)</f>
        <v/>
      </c>
      <c r="B875" s="22" t="str">
        <f>IF([1]FINAL!C875=0,"",[1]FINAL!C875)</f>
        <v/>
      </c>
      <c r="C875" s="22" t="str">
        <f>IF([1]FINAL!E875=0,"",[1]FINAL!E875)</f>
        <v/>
      </c>
      <c r="D875" s="22" t="str">
        <f>IF([1]FINAL!G875=0,"",[1]FINAL!G875)</f>
        <v/>
      </c>
      <c r="E875" s="85">
        <f>[1]FINAL!$AO875</f>
        <v>0</v>
      </c>
      <c r="F875" s="26" t="str">
        <f>[1]FINAL!$V875</f>
        <v>A</v>
      </c>
      <c r="G875" s="27" t="str">
        <f>IFERROR(VLOOKUP($F875,Table2!$B$1:$C$21,MATCH("MP",Table2!$B$1:$C$1,0),0),"")</f>
        <v/>
      </c>
      <c r="H875" s="23">
        <f>IFERROR(VLOOKUP(A875,PlayingTime!$B$1:$T$1001,MATCH("Min",PlayingTime!$B$2:$T$2,0),0),0)</f>
        <v>0</v>
      </c>
      <c r="I875" s="23">
        <f>IFERROR(VLOOKUP(B875,PlayingTime!$B$1:$T$1001,MATCH("Min",PlayingTime!$B$2:$T$2,0),0),0)</f>
        <v>0</v>
      </c>
      <c r="J875" s="23">
        <f>IFERROR(VLOOKUP(C875,PlayingTime!$B$1:$T$1001,MATCH("Min",PlayingTime!$B$2:$T$2,0),0),0)</f>
        <v>0</v>
      </c>
      <c r="K875" s="23">
        <f>IFERROR(VLOOKUP(D875,PlayingTime!$B$1:$T$1001,MATCH("Min",PlayingTime!$B$2:$T$2,0),0),0)</f>
        <v>0</v>
      </c>
      <c r="L875" s="93">
        <f>IFERROR(VLOOKUP($E875,OLD!$Q$1:$DZ$1000,MATCH("minutes",OLD!$Q$1:$DZ$1,0),0),0)</f>
        <v>8</v>
      </c>
      <c r="M875" s="22">
        <f>IFERROR(VLOOKUP(A875,#REF!,MATCH("xG",#REF!,0),0),0)</f>
        <v>0</v>
      </c>
      <c r="N875" s="22">
        <f>IFERROR(VLOOKUP(B875,#REF!,MATCH("xG",#REF!,0),0),0)</f>
        <v>0</v>
      </c>
      <c r="O875" s="22">
        <f>IFERROR(VLOOKUP(C875,#REF!,MATCH("xG",#REF!,0),0),0)</f>
        <v>0</v>
      </c>
      <c r="P875" s="22">
        <f>IFERROR(VLOOKUP(D875,#REF!,MATCH("xG",#REF!,0),0),0)</f>
        <v>0</v>
      </c>
      <c r="Q875" s="92">
        <f>IFERROR(VLOOKUP($E875,OLD!$Q$1:$DZ$1000,MATCH("expected_goals",OLD!$Q$1:$DZ$1,0),0),0)</f>
        <v>0</v>
      </c>
      <c r="R875" s="22">
        <f>IFERROR(VLOOKUP(A875,#REF!,MATCH("xAG",#REF!,0),0),0)</f>
        <v>0</v>
      </c>
      <c r="S875" s="22">
        <f>IFERROR(VLOOKUP(B875,#REF!,MATCH("xAG",#REF!,0),0),0)</f>
        <v>0</v>
      </c>
      <c r="T875" s="22">
        <f>IFERROR(VLOOKUP(C875,#REF!,MATCH("xAG",#REF!,0),0),0)</f>
        <v>0</v>
      </c>
      <c r="U875" s="22">
        <f>IFERROR(VLOOKUP(D875,#REF!,MATCH("xAG",#REF!,0),0),0)</f>
        <v>0</v>
      </c>
      <c r="V875" s="92">
        <f>IFERROR(VLOOKUP($E875,OLD!$Q$1:$DZ$1000,MATCH("expected_assists",OLD!$Q$1:$DZ$1,0),0),0)</f>
        <v>0</v>
      </c>
      <c r="W875" s="93">
        <f>IFERROR(VLOOKUP($E875,OLD!$Q$1:$DZ$1000,MATCH("total_points",OLD!$Q$1:$DZ$1,0),0),0)</f>
        <v>2</v>
      </c>
      <c r="X875" s="27">
        <f>IFERROR(VLOOKUP(E875,OLD!$Q$1:$BZ$1000,MATCH("defensive_contribution",OLD!$Q$1:$BZ$1,0),0),"")</f>
        <v>3</v>
      </c>
      <c r="Z875" s="26" t="str">
        <f>API!O875&amp;" "&amp;API!Y875</f>
        <v xml:space="preserve"> </v>
      </c>
      <c r="AA875" s="26">
        <f>API!AF875</f>
        <v>0</v>
      </c>
    </row>
    <row r="876" spans="1:27">
      <c r="A876" s="22" t="str">
        <f>IF([1]FINAL!A876=0,"",[1]FINAL!A876)</f>
        <v/>
      </c>
      <c r="B876" s="22" t="str">
        <f>IF([1]FINAL!C876=0,"",[1]FINAL!C876)</f>
        <v/>
      </c>
      <c r="C876" s="22" t="str">
        <f>IF([1]FINAL!E876=0,"",[1]FINAL!E876)</f>
        <v/>
      </c>
      <c r="D876" s="22" t="str">
        <f>IF([1]FINAL!G876=0,"",[1]FINAL!G876)</f>
        <v/>
      </c>
      <c r="E876" s="85">
        <f>[1]FINAL!$AO876</f>
        <v>0</v>
      </c>
      <c r="F876" s="26" t="str">
        <f>[1]FINAL!$V876</f>
        <v>A</v>
      </c>
      <c r="G876" s="27" t="str">
        <f>IFERROR(VLOOKUP($F876,Table2!$B$1:$C$21,MATCH("MP",Table2!$B$1:$C$1,0),0),"")</f>
        <v/>
      </c>
      <c r="H876" s="23">
        <f>IFERROR(VLOOKUP(A876,PlayingTime!$B$1:$T$1001,MATCH("Min",PlayingTime!$B$2:$T$2,0),0),0)</f>
        <v>0</v>
      </c>
      <c r="I876" s="23">
        <f>IFERROR(VLOOKUP(B876,PlayingTime!$B$1:$T$1001,MATCH("Min",PlayingTime!$B$2:$T$2,0),0),0)</f>
        <v>0</v>
      </c>
      <c r="J876" s="23">
        <f>IFERROR(VLOOKUP(C876,PlayingTime!$B$1:$T$1001,MATCH("Min",PlayingTime!$B$2:$T$2,0),0),0)</f>
        <v>0</v>
      </c>
      <c r="K876" s="23">
        <f>IFERROR(VLOOKUP(D876,PlayingTime!$B$1:$T$1001,MATCH("Min",PlayingTime!$B$2:$T$2,0),0),0)</f>
        <v>0</v>
      </c>
      <c r="L876" s="93">
        <f>IFERROR(VLOOKUP($E876,OLD!$Q$1:$DZ$1000,MATCH("minutes",OLD!$Q$1:$DZ$1,0),0),0)</f>
        <v>8</v>
      </c>
      <c r="M876" s="22">
        <f>IFERROR(VLOOKUP(A876,#REF!,MATCH("xG",#REF!,0),0),0)</f>
        <v>0</v>
      </c>
      <c r="N876" s="22">
        <f>IFERROR(VLOOKUP(B876,#REF!,MATCH("xG",#REF!,0),0),0)</f>
        <v>0</v>
      </c>
      <c r="O876" s="22">
        <f>IFERROR(VLOOKUP(C876,#REF!,MATCH("xG",#REF!,0),0),0)</f>
        <v>0</v>
      </c>
      <c r="P876" s="22">
        <f>IFERROR(VLOOKUP(D876,#REF!,MATCH("xG",#REF!,0),0),0)</f>
        <v>0</v>
      </c>
      <c r="Q876" s="92">
        <f>IFERROR(VLOOKUP($E876,OLD!$Q$1:$DZ$1000,MATCH("expected_goals",OLD!$Q$1:$DZ$1,0),0),0)</f>
        <v>0</v>
      </c>
      <c r="R876" s="22">
        <f>IFERROR(VLOOKUP(A876,#REF!,MATCH("xAG",#REF!,0),0),0)</f>
        <v>0</v>
      </c>
      <c r="S876" s="22">
        <f>IFERROR(VLOOKUP(B876,#REF!,MATCH("xAG",#REF!,0),0),0)</f>
        <v>0</v>
      </c>
      <c r="T876" s="22">
        <f>IFERROR(VLOOKUP(C876,#REF!,MATCH("xAG",#REF!,0),0),0)</f>
        <v>0</v>
      </c>
      <c r="U876" s="22">
        <f>IFERROR(VLOOKUP(D876,#REF!,MATCH("xAG",#REF!,0),0),0)</f>
        <v>0</v>
      </c>
      <c r="V876" s="92">
        <f>IFERROR(VLOOKUP($E876,OLD!$Q$1:$DZ$1000,MATCH("expected_assists",OLD!$Q$1:$DZ$1,0),0),0)</f>
        <v>0</v>
      </c>
      <c r="W876" s="93">
        <f>IFERROR(VLOOKUP($E876,OLD!$Q$1:$DZ$1000,MATCH("total_points",OLD!$Q$1:$DZ$1,0),0),0)</f>
        <v>2</v>
      </c>
      <c r="X876" s="27">
        <f>IFERROR(VLOOKUP(E876,OLD!$Q$1:$BZ$1000,MATCH("defensive_contribution",OLD!$Q$1:$BZ$1,0),0),"")</f>
        <v>3</v>
      </c>
      <c r="Z876" s="26" t="str">
        <f>API!O876&amp;" "&amp;API!Y876</f>
        <v xml:space="preserve"> </v>
      </c>
      <c r="AA876" s="26">
        <f>API!AF876</f>
        <v>0</v>
      </c>
    </row>
    <row r="877" spans="1:27">
      <c r="A877" s="22" t="str">
        <f>IF([1]FINAL!A877=0,"",[1]FINAL!A877)</f>
        <v/>
      </c>
      <c r="B877" s="22" t="str">
        <f>IF([1]FINAL!C877=0,"",[1]FINAL!C877)</f>
        <v/>
      </c>
      <c r="C877" s="22" t="str">
        <f>IF([1]FINAL!E877=0,"",[1]FINAL!E877)</f>
        <v/>
      </c>
      <c r="D877" s="22" t="str">
        <f>IF([1]FINAL!G877=0,"",[1]FINAL!G877)</f>
        <v/>
      </c>
      <c r="E877" s="85">
        <f>[1]FINAL!$AO877</f>
        <v>0</v>
      </c>
      <c r="F877" s="26" t="str">
        <f>[1]FINAL!$V877</f>
        <v>A</v>
      </c>
      <c r="G877" s="27" t="str">
        <f>IFERROR(VLOOKUP($F877,Table2!$B$1:$C$21,MATCH("MP",Table2!$B$1:$C$1,0),0),"")</f>
        <v/>
      </c>
      <c r="H877" s="23">
        <f>IFERROR(VLOOKUP(A877,PlayingTime!$B$1:$T$1001,MATCH("Min",PlayingTime!$B$2:$T$2,0),0),0)</f>
        <v>0</v>
      </c>
      <c r="I877" s="23">
        <f>IFERROR(VLOOKUP(B877,PlayingTime!$B$1:$T$1001,MATCH("Min",PlayingTime!$B$2:$T$2,0),0),0)</f>
        <v>0</v>
      </c>
      <c r="J877" s="23">
        <f>IFERROR(VLOOKUP(C877,PlayingTime!$B$1:$T$1001,MATCH("Min",PlayingTime!$B$2:$T$2,0),0),0)</f>
        <v>0</v>
      </c>
      <c r="K877" s="23">
        <f>IFERROR(VLOOKUP(D877,PlayingTime!$B$1:$T$1001,MATCH("Min",PlayingTime!$B$2:$T$2,0),0),0)</f>
        <v>0</v>
      </c>
      <c r="L877" s="93">
        <f>IFERROR(VLOOKUP($E877,OLD!$Q$1:$DZ$1000,MATCH("minutes",OLD!$Q$1:$DZ$1,0),0),0)</f>
        <v>8</v>
      </c>
      <c r="M877" s="22">
        <f>IFERROR(VLOOKUP(A877,#REF!,MATCH("xG",#REF!,0),0),0)</f>
        <v>0</v>
      </c>
      <c r="N877" s="22">
        <f>IFERROR(VLOOKUP(B877,#REF!,MATCH("xG",#REF!,0),0),0)</f>
        <v>0</v>
      </c>
      <c r="O877" s="22">
        <f>IFERROR(VLOOKUP(C877,#REF!,MATCH("xG",#REF!,0),0),0)</f>
        <v>0</v>
      </c>
      <c r="P877" s="22">
        <f>IFERROR(VLOOKUP(D877,#REF!,MATCH("xG",#REF!,0),0),0)</f>
        <v>0</v>
      </c>
      <c r="Q877" s="92">
        <f>IFERROR(VLOOKUP($E877,OLD!$Q$1:$DZ$1000,MATCH("expected_goals",OLD!$Q$1:$DZ$1,0),0),0)</f>
        <v>0</v>
      </c>
      <c r="R877" s="22">
        <f>IFERROR(VLOOKUP(A877,#REF!,MATCH("xAG",#REF!,0),0),0)</f>
        <v>0</v>
      </c>
      <c r="S877" s="22">
        <f>IFERROR(VLOOKUP(B877,#REF!,MATCH("xAG",#REF!,0),0),0)</f>
        <v>0</v>
      </c>
      <c r="T877" s="22">
        <f>IFERROR(VLOOKUP(C877,#REF!,MATCH("xAG",#REF!,0),0),0)</f>
        <v>0</v>
      </c>
      <c r="U877" s="22">
        <f>IFERROR(VLOOKUP(D877,#REF!,MATCH("xAG",#REF!,0),0),0)</f>
        <v>0</v>
      </c>
      <c r="V877" s="92">
        <f>IFERROR(VLOOKUP($E877,OLD!$Q$1:$DZ$1000,MATCH("expected_assists",OLD!$Q$1:$DZ$1,0),0),0)</f>
        <v>0</v>
      </c>
      <c r="W877" s="93">
        <f>IFERROR(VLOOKUP($E877,OLD!$Q$1:$DZ$1000,MATCH("total_points",OLD!$Q$1:$DZ$1,0),0),0)</f>
        <v>2</v>
      </c>
      <c r="X877" s="27">
        <f>IFERROR(VLOOKUP(E877,OLD!$Q$1:$BZ$1000,MATCH("defensive_contribution",OLD!$Q$1:$BZ$1,0),0),"")</f>
        <v>3</v>
      </c>
      <c r="Z877" s="26" t="str">
        <f>API!O877&amp;" "&amp;API!Y877</f>
        <v xml:space="preserve"> </v>
      </c>
      <c r="AA877" s="26">
        <f>API!AF877</f>
        <v>0</v>
      </c>
    </row>
    <row r="878" spans="1:27">
      <c r="A878" s="22" t="str">
        <f>IF([1]FINAL!A878=0,"",[1]FINAL!A878)</f>
        <v/>
      </c>
      <c r="B878" s="22" t="str">
        <f>IF([1]FINAL!C878=0,"",[1]FINAL!C878)</f>
        <v/>
      </c>
      <c r="C878" s="22" t="str">
        <f>IF([1]FINAL!E878=0,"",[1]FINAL!E878)</f>
        <v/>
      </c>
      <c r="D878" s="22" t="str">
        <f>IF([1]FINAL!G878=0,"",[1]FINAL!G878)</f>
        <v/>
      </c>
      <c r="E878" s="85">
        <f>[1]FINAL!$AO878</f>
        <v>0</v>
      </c>
      <c r="F878" s="26" t="str">
        <f>[1]FINAL!$V878</f>
        <v>A</v>
      </c>
      <c r="G878" s="27" t="str">
        <f>IFERROR(VLOOKUP($F878,Table2!$B$1:$C$21,MATCH("MP",Table2!$B$1:$C$1,0),0),"")</f>
        <v/>
      </c>
      <c r="H878" s="23">
        <f>IFERROR(VLOOKUP(A878,PlayingTime!$B$1:$T$1001,MATCH("Min",PlayingTime!$B$2:$T$2,0),0),0)</f>
        <v>0</v>
      </c>
      <c r="I878" s="23">
        <f>IFERROR(VLOOKUP(B878,PlayingTime!$B$1:$T$1001,MATCH("Min",PlayingTime!$B$2:$T$2,0),0),0)</f>
        <v>0</v>
      </c>
      <c r="J878" s="23">
        <f>IFERROR(VLOOKUP(C878,PlayingTime!$B$1:$T$1001,MATCH("Min",PlayingTime!$B$2:$T$2,0),0),0)</f>
        <v>0</v>
      </c>
      <c r="K878" s="23">
        <f>IFERROR(VLOOKUP(D878,PlayingTime!$B$1:$T$1001,MATCH("Min",PlayingTime!$B$2:$T$2,0),0),0)</f>
        <v>0</v>
      </c>
      <c r="L878" s="93">
        <f>IFERROR(VLOOKUP($E878,OLD!$Q$1:$DZ$1000,MATCH("minutes",OLD!$Q$1:$DZ$1,0),0),0)</f>
        <v>8</v>
      </c>
      <c r="M878" s="22">
        <f>IFERROR(VLOOKUP(A878,#REF!,MATCH("xG",#REF!,0),0),0)</f>
        <v>0</v>
      </c>
      <c r="N878" s="22">
        <f>IFERROR(VLOOKUP(B878,#REF!,MATCH("xG",#REF!,0),0),0)</f>
        <v>0</v>
      </c>
      <c r="O878" s="22">
        <f>IFERROR(VLOOKUP(C878,#REF!,MATCH("xG",#REF!,0),0),0)</f>
        <v>0</v>
      </c>
      <c r="P878" s="22">
        <f>IFERROR(VLOOKUP(D878,#REF!,MATCH("xG",#REF!,0),0),0)</f>
        <v>0</v>
      </c>
      <c r="Q878" s="92">
        <f>IFERROR(VLOOKUP($E878,OLD!$Q$1:$DZ$1000,MATCH("expected_goals",OLD!$Q$1:$DZ$1,0),0),0)</f>
        <v>0</v>
      </c>
      <c r="R878" s="22">
        <f>IFERROR(VLOOKUP(A878,#REF!,MATCH("xAG",#REF!,0),0),0)</f>
        <v>0</v>
      </c>
      <c r="S878" s="22">
        <f>IFERROR(VLOOKUP(B878,#REF!,MATCH("xAG",#REF!,0),0),0)</f>
        <v>0</v>
      </c>
      <c r="T878" s="22">
        <f>IFERROR(VLOOKUP(C878,#REF!,MATCH("xAG",#REF!,0),0),0)</f>
        <v>0</v>
      </c>
      <c r="U878" s="22">
        <f>IFERROR(VLOOKUP(D878,#REF!,MATCH("xAG",#REF!,0),0),0)</f>
        <v>0</v>
      </c>
      <c r="V878" s="92">
        <f>IFERROR(VLOOKUP($E878,OLD!$Q$1:$DZ$1000,MATCH("expected_assists",OLD!$Q$1:$DZ$1,0),0),0)</f>
        <v>0</v>
      </c>
      <c r="W878" s="93">
        <f>IFERROR(VLOOKUP($E878,OLD!$Q$1:$DZ$1000,MATCH("total_points",OLD!$Q$1:$DZ$1,0),0),0)</f>
        <v>2</v>
      </c>
      <c r="X878" s="27">
        <f>IFERROR(VLOOKUP(E878,OLD!$Q$1:$BZ$1000,MATCH("defensive_contribution",OLD!$Q$1:$BZ$1,0),0),"")</f>
        <v>3</v>
      </c>
      <c r="Z878" s="26" t="str">
        <f>API!O878&amp;" "&amp;API!Y878</f>
        <v xml:space="preserve"> </v>
      </c>
      <c r="AA878" s="26">
        <f>API!AF878</f>
        <v>0</v>
      </c>
    </row>
    <row r="879" spans="1:27">
      <c r="A879" s="22" t="str">
        <f>IF([1]FINAL!A879=0,"",[1]FINAL!A879)</f>
        <v/>
      </c>
      <c r="B879" s="22" t="str">
        <f>IF([1]FINAL!C879=0,"",[1]FINAL!C879)</f>
        <v/>
      </c>
      <c r="C879" s="22" t="str">
        <f>IF([1]FINAL!E879=0,"",[1]FINAL!E879)</f>
        <v/>
      </c>
      <c r="D879" s="22" t="str">
        <f>IF([1]FINAL!G879=0,"",[1]FINAL!G879)</f>
        <v/>
      </c>
      <c r="E879" s="85">
        <f>[1]FINAL!$AO879</f>
        <v>0</v>
      </c>
      <c r="F879" s="26" t="str">
        <f>[1]FINAL!$V879</f>
        <v>A</v>
      </c>
      <c r="G879" s="27" t="str">
        <f>IFERROR(VLOOKUP($F879,Table2!$B$1:$C$21,MATCH("MP",Table2!$B$1:$C$1,0),0),"")</f>
        <v/>
      </c>
      <c r="H879" s="23">
        <f>IFERROR(VLOOKUP(A879,PlayingTime!$B$1:$T$1001,MATCH("Min",PlayingTime!$B$2:$T$2,0),0),0)</f>
        <v>0</v>
      </c>
      <c r="I879" s="23">
        <f>IFERROR(VLOOKUP(B879,PlayingTime!$B$1:$T$1001,MATCH("Min",PlayingTime!$B$2:$T$2,0),0),0)</f>
        <v>0</v>
      </c>
      <c r="J879" s="23">
        <f>IFERROR(VLOOKUP(C879,PlayingTime!$B$1:$T$1001,MATCH("Min",PlayingTime!$B$2:$T$2,0),0),0)</f>
        <v>0</v>
      </c>
      <c r="K879" s="23">
        <f>IFERROR(VLOOKUP(D879,PlayingTime!$B$1:$T$1001,MATCH("Min",PlayingTime!$B$2:$T$2,0),0),0)</f>
        <v>0</v>
      </c>
      <c r="L879" s="93">
        <f>IFERROR(VLOOKUP($E879,OLD!$Q$1:$DZ$1000,MATCH("minutes",OLD!$Q$1:$DZ$1,0),0),0)</f>
        <v>8</v>
      </c>
      <c r="M879" s="22">
        <f>IFERROR(VLOOKUP(A879,#REF!,MATCH("xG",#REF!,0),0),0)</f>
        <v>0</v>
      </c>
      <c r="N879" s="22">
        <f>IFERROR(VLOOKUP(B879,#REF!,MATCH("xG",#REF!,0),0),0)</f>
        <v>0</v>
      </c>
      <c r="O879" s="22">
        <f>IFERROR(VLOOKUP(C879,#REF!,MATCH("xG",#REF!,0),0),0)</f>
        <v>0</v>
      </c>
      <c r="P879" s="22">
        <f>IFERROR(VLOOKUP(D879,#REF!,MATCH("xG",#REF!,0),0),0)</f>
        <v>0</v>
      </c>
      <c r="Q879" s="92">
        <f>IFERROR(VLOOKUP($E879,OLD!$Q$1:$DZ$1000,MATCH("expected_goals",OLD!$Q$1:$DZ$1,0),0),0)</f>
        <v>0</v>
      </c>
      <c r="R879" s="22">
        <f>IFERROR(VLOOKUP(A879,#REF!,MATCH("xAG",#REF!,0),0),0)</f>
        <v>0</v>
      </c>
      <c r="S879" s="22">
        <f>IFERROR(VLOOKUP(B879,#REF!,MATCH("xAG",#REF!,0),0),0)</f>
        <v>0</v>
      </c>
      <c r="T879" s="22">
        <f>IFERROR(VLOOKUP(C879,#REF!,MATCH("xAG",#REF!,0),0),0)</f>
        <v>0</v>
      </c>
      <c r="U879" s="22">
        <f>IFERROR(VLOOKUP(D879,#REF!,MATCH("xAG",#REF!,0),0),0)</f>
        <v>0</v>
      </c>
      <c r="V879" s="92">
        <f>IFERROR(VLOOKUP($E879,OLD!$Q$1:$DZ$1000,MATCH("expected_assists",OLD!$Q$1:$DZ$1,0),0),0)</f>
        <v>0</v>
      </c>
      <c r="W879" s="93">
        <f>IFERROR(VLOOKUP($E879,OLD!$Q$1:$DZ$1000,MATCH("total_points",OLD!$Q$1:$DZ$1,0),0),0)</f>
        <v>2</v>
      </c>
      <c r="X879" s="27">
        <f>IFERROR(VLOOKUP(E879,OLD!$Q$1:$BZ$1000,MATCH("defensive_contribution",OLD!$Q$1:$BZ$1,0),0),"")</f>
        <v>3</v>
      </c>
      <c r="Z879" s="26" t="str">
        <f>API!O879&amp;" "&amp;API!Y879</f>
        <v xml:space="preserve"> </v>
      </c>
      <c r="AA879" s="26">
        <f>API!AF879</f>
        <v>0</v>
      </c>
    </row>
    <row r="880" spans="1:27">
      <c r="A880" s="22" t="str">
        <f>IF([1]FINAL!A880=0,"",[1]FINAL!A880)</f>
        <v/>
      </c>
      <c r="B880" s="22" t="str">
        <f>IF([1]FINAL!C880=0,"",[1]FINAL!C880)</f>
        <v/>
      </c>
      <c r="C880" s="22" t="str">
        <f>IF([1]FINAL!E880=0,"",[1]FINAL!E880)</f>
        <v/>
      </c>
      <c r="D880" s="22" t="str">
        <f>IF([1]FINAL!G880=0,"",[1]FINAL!G880)</f>
        <v/>
      </c>
      <c r="E880" s="85">
        <f>[1]FINAL!$AO880</f>
        <v>0</v>
      </c>
      <c r="F880" s="26" t="str">
        <f>[1]FINAL!$V880</f>
        <v>A</v>
      </c>
      <c r="G880" s="27" t="str">
        <f>IFERROR(VLOOKUP($F880,Table2!$B$1:$C$21,MATCH("MP",Table2!$B$1:$C$1,0),0),"")</f>
        <v/>
      </c>
      <c r="H880" s="23">
        <f>IFERROR(VLOOKUP(A880,PlayingTime!$B$1:$T$1001,MATCH("Min",PlayingTime!$B$2:$T$2,0),0),0)</f>
        <v>0</v>
      </c>
      <c r="I880" s="23">
        <f>IFERROR(VLOOKUP(B880,PlayingTime!$B$1:$T$1001,MATCH("Min",PlayingTime!$B$2:$T$2,0),0),0)</f>
        <v>0</v>
      </c>
      <c r="J880" s="23">
        <f>IFERROR(VLOOKUP(C880,PlayingTime!$B$1:$T$1001,MATCH("Min",PlayingTime!$B$2:$T$2,0),0),0)</f>
        <v>0</v>
      </c>
      <c r="K880" s="23">
        <f>IFERROR(VLOOKUP(D880,PlayingTime!$B$1:$T$1001,MATCH("Min",PlayingTime!$B$2:$T$2,0),0),0)</f>
        <v>0</v>
      </c>
      <c r="L880" s="93">
        <f>IFERROR(VLOOKUP($E880,OLD!$Q$1:$DZ$1000,MATCH("minutes",OLD!$Q$1:$DZ$1,0),0),0)</f>
        <v>8</v>
      </c>
      <c r="M880" s="22">
        <f>IFERROR(VLOOKUP(A880,#REF!,MATCH("xG",#REF!,0),0),0)</f>
        <v>0</v>
      </c>
      <c r="N880" s="22">
        <f>IFERROR(VLOOKUP(B880,#REF!,MATCH("xG",#REF!,0),0),0)</f>
        <v>0</v>
      </c>
      <c r="O880" s="22">
        <f>IFERROR(VLOOKUP(C880,#REF!,MATCH("xG",#REF!,0),0),0)</f>
        <v>0</v>
      </c>
      <c r="P880" s="22">
        <f>IFERROR(VLOOKUP(D880,#REF!,MATCH("xG",#REF!,0),0),0)</f>
        <v>0</v>
      </c>
      <c r="Q880" s="92">
        <f>IFERROR(VLOOKUP($E880,OLD!$Q$1:$DZ$1000,MATCH("expected_goals",OLD!$Q$1:$DZ$1,0),0),0)</f>
        <v>0</v>
      </c>
      <c r="R880" s="22">
        <f>IFERROR(VLOOKUP(A880,#REF!,MATCH("xAG",#REF!,0),0),0)</f>
        <v>0</v>
      </c>
      <c r="S880" s="22">
        <f>IFERROR(VLOOKUP(B880,#REF!,MATCH("xAG",#REF!,0),0),0)</f>
        <v>0</v>
      </c>
      <c r="T880" s="22">
        <f>IFERROR(VLOOKUP(C880,#REF!,MATCH("xAG",#REF!,0),0),0)</f>
        <v>0</v>
      </c>
      <c r="U880" s="22">
        <f>IFERROR(VLOOKUP(D880,#REF!,MATCH("xAG",#REF!,0),0),0)</f>
        <v>0</v>
      </c>
      <c r="V880" s="92">
        <f>IFERROR(VLOOKUP($E880,OLD!$Q$1:$DZ$1000,MATCH("expected_assists",OLD!$Q$1:$DZ$1,0),0),0)</f>
        <v>0</v>
      </c>
      <c r="W880" s="93">
        <f>IFERROR(VLOOKUP($E880,OLD!$Q$1:$DZ$1000,MATCH("total_points",OLD!$Q$1:$DZ$1,0),0),0)</f>
        <v>2</v>
      </c>
      <c r="X880" s="27">
        <f>IFERROR(VLOOKUP(E880,OLD!$Q$1:$BZ$1000,MATCH("defensive_contribution",OLD!$Q$1:$BZ$1,0),0),"")</f>
        <v>3</v>
      </c>
      <c r="Z880" s="26" t="str">
        <f>API!O880&amp;" "&amp;API!Y880</f>
        <v xml:space="preserve"> </v>
      </c>
      <c r="AA880" s="26">
        <f>API!AF880</f>
        <v>0</v>
      </c>
    </row>
    <row r="881" spans="1:27">
      <c r="A881" s="22" t="str">
        <f>IF([1]FINAL!A881=0,"",[1]FINAL!A881)</f>
        <v/>
      </c>
      <c r="B881" s="22" t="str">
        <f>IF([1]FINAL!C881=0,"",[1]FINAL!C881)</f>
        <v/>
      </c>
      <c r="C881" s="22" t="str">
        <f>IF([1]FINAL!E881=0,"",[1]FINAL!E881)</f>
        <v/>
      </c>
      <c r="D881" s="22" t="str">
        <f>IF([1]FINAL!G881=0,"",[1]FINAL!G881)</f>
        <v/>
      </c>
      <c r="E881" s="85">
        <f>[1]FINAL!$AO881</f>
        <v>0</v>
      </c>
      <c r="F881" s="26" t="str">
        <f>[1]FINAL!$V881</f>
        <v>A</v>
      </c>
      <c r="G881" s="27" t="str">
        <f>IFERROR(VLOOKUP($F881,Table2!$B$1:$C$21,MATCH("MP",Table2!$B$1:$C$1,0),0),"")</f>
        <v/>
      </c>
      <c r="H881" s="23">
        <f>IFERROR(VLOOKUP(A881,PlayingTime!$B$1:$T$1001,MATCH("Min",PlayingTime!$B$2:$T$2,0),0),0)</f>
        <v>0</v>
      </c>
      <c r="I881" s="23">
        <f>IFERROR(VLOOKUP(B881,PlayingTime!$B$1:$T$1001,MATCH("Min",PlayingTime!$B$2:$T$2,0),0),0)</f>
        <v>0</v>
      </c>
      <c r="J881" s="23">
        <f>IFERROR(VLOOKUP(C881,PlayingTime!$B$1:$T$1001,MATCH("Min",PlayingTime!$B$2:$T$2,0),0),0)</f>
        <v>0</v>
      </c>
      <c r="K881" s="23">
        <f>IFERROR(VLOOKUP(D881,PlayingTime!$B$1:$T$1001,MATCH("Min",PlayingTime!$B$2:$T$2,0),0),0)</f>
        <v>0</v>
      </c>
      <c r="L881" s="93">
        <f>IFERROR(VLOOKUP($E881,OLD!$Q$1:$DZ$1000,MATCH("minutes",OLD!$Q$1:$DZ$1,0),0),0)</f>
        <v>8</v>
      </c>
      <c r="M881" s="22">
        <f>IFERROR(VLOOKUP(A881,#REF!,MATCH("xG",#REF!,0),0),0)</f>
        <v>0</v>
      </c>
      <c r="N881" s="22">
        <f>IFERROR(VLOOKUP(B881,#REF!,MATCH("xG",#REF!,0),0),0)</f>
        <v>0</v>
      </c>
      <c r="O881" s="22">
        <f>IFERROR(VLOOKUP(C881,#REF!,MATCH("xG",#REF!,0),0),0)</f>
        <v>0</v>
      </c>
      <c r="P881" s="22">
        <f>IFERROR(VLOOKUP(D881,#REF!,MATCH("xG",#REF!,0),0),0)</f>
        <v>0</v>
      </c>
      <c r="Q881" s="92">
        <f>IFERROR(VLOOKUP($E881,OLD!$Q$1:$DZ$1000,MATCH("expected_goals",OLD!$Q$1:$DZ$1,0),0),0)</f>
        <v>0</v>
      </c>
      <c r="R881" s="22">
        <f>IFERROR(VLOOKUP(A881,#REF!,MATCH("xAG",#REF!,0),0),0)</f>
        <v>0</v>
      </c>
      <c r="S881" s="22">
        <f>IFERROR(VLOOKUP(B881,#REF!,MATCH("xAG",#REF!,0),0),0)</f>
        <v>0</v>
      </c>
      <c r="T881" s="22">
        <f>IFERROR(VLOOKUP(C881,#REF!,MATCH("xAG",#REF!,0),0),0)</f>
        <v>0</v>
      </c>
      <c r="U881" s="22">
        <f>IFERROR(VLOOKUP(D881,#REF!,MATCH("xAG",#REF!,0),0),0)</f>
        <v>0</v>
      </c>
      <c r="V881" s="92">
        <f>IFERROR(VLOOKUP($E881,OLD!$Q$1:$DZ$1000,MATCH("expected_assists",OLD!$Q$1:$DZ$1,0),0),0)</f>
        <v>0</v>
      </c>
      <c r="W881" s="93">
        <f>IFERROR(VLOOKUP($E881,OLD!$Q$1:$DZ$1000,MATCH("total_points",OLD!$Q$1:$DZ$1,0),0),0)</f>
        <v>2</v>
      </c>
      <c r="X881" s="27">
        <f>IFERROR(VLOOKUP(E881,OLD!$Q$1:$BZ$1000,MATCH("defensive_contribution",OLD!$Q$1:$BZ$1,0),0),"")</f>
        <v>3</v>
      </c>
      <c r="Z881" s="26" t="str">
        <f>API!O881&amp;" "&amp;API!Y881</f>
        <v xml:space="preserve"> </v>
      </c>
      <c r="AA881" s="26">
        <f>API!AF881</f>
        <v>0</v>
      </c>
    </row>
    <row r="882" spans="1:27">
      <c r="A882" s="22" t="str">
        <f>IF([1]FINAL!A882=0,"",[1]FINAL!A882)</f>
        <v/>
      </c>
      <c r="B882" s="22" t="str">
        <f>IF([1]FINAL!C882=0,"",[1]FINAL!C882)</f>
        <v/>
      </c>
      <c r="C882" s="22" t="str">
        <f>IF([1]FINAL!E882=0,"",[1]FINAL!E882)</f>
        <v/>
      </c>
      <c r="D882" s="22" t="str">
        <f>IF([1]FINAL!G882=0,"",[1]FINAL!G882)</f>
        <v/>
      </c>
      <c r="E882" s="85">
        <f>[1]FINAL!$AO882</f>
        <v>0</v>
      </c>
      <c r="F882" s="26" t="str">
        <f>[1]FINAL!$V882</f>
        <v>A</v>
      </c>
      <c r="G882" s="27" t="str">
        <f>IFERROR(VLOOKUP($F882,Table2!$B$1:$C$21,MATCH("MP",Table2!$B$1:$C$1,0),0),"")</f>
        <v/>
      </c>
      <c r="H882" s="23">
        <f>IFERROR(VLOOKUP(A882,PlayingTime!$B$1:$T$1001,MATCH("Min",PlayingTime!$B$2:$T$2,0),0),0)</f>
        <v>0</v>
      </c>
      <c r="I882" s="23">
        <f>IFERROR(VLOOKUP(B882,PlayingTime!$B$1:$T$1001,MATCH("Min",PlayingTime!$B$2:$T$2,0),0),0)</f>
        <v>0</v>
      </c>
      <c r="J882" s="23">
        <f>IFERROR(VLOOKUP(C882,PlayingTime!$B$1:$T$1001,MATCH("Min",PlayingTime!$B$2:$T$2,0),0),0)</f>
        <v>0</v>
      </c>
      <c r="K882" s="23">
        <f>IFERROR(VLOOKUP(D882,PlayingTime!$B$1:$T$1001,MATCH("Min",PlayingTime!$B$2:$T$2,0),0),0)</f>
        <v>0</v>
      </c>
      <c r="L882" s="93">
        <f>IFERROR(VLOOKUP($E882,OLD!$Q$1:$DZ$1000,MATCH("minutes",OLD!$Q$1:$DZ$1,0),0),0)</f>
        <v>8</v>
      </c>
      <c r="M882" s="22">
        <f>IFERROR(VLOOKUP(A882,#REF!,MATCH("xG",#REF!,0),0),0)</f>
        <v>0</v>
      </c>
      <c r="N882" s="22">
        <f>IFERROR(VLOOKUP(B882,#REF!,MATCH("xG",#REF!,0),0),0)</f>
        <v>0</v>
      </c>
      <c r="O882" s="22">
        <f>IFERROR(VLOOKUP(C882,#REF!,MATCH("xG",#REF!,0),0),0)</f>
        <v>0</v>
      </c>
      <c r="P882" s="22">
        <f>IFERROR(VLOOKUP(D882,#REF!,MATCH("xG",#REF!,0),0),0)</f>
        <v>0</v>
      </c>
      <c r="Q882" s="92">
        <f>IFERROR(VLOOKUP($E882,OLD!$Q$1:$DZ$1000,MATCH("expected_goals",OLD!$Q$1:$DZ$1,0),0),0)</f>
        <v>0</v>
      </c>
      <c r="R882" s="22">
        <f>IFERROR(VLOOKUP(A882,#REF!,MATCH("xAG",#REF!,0),0),0)</f>
        <v>0</v>
      </c>
      <c r="S882" s="22">
        <f>IFERROR(VLOOKUP(B882,#REF!,MATCH("xAG",#REF!,0),0),0)</f>
        <v>0</v>
      </c>
      <c r="T882" s="22">
        <f>IFERROR(VLOOKUP(C882,#REF!,MATCH("xAG",#REF!,0),0),0)</f>
        <v>0</v>
      </c>
      <c r="U882" s="22">
        <f>IFERROR(VLOOKUP(D882,#REF!,MATCH("xAG",#REF!,0),0),0)</f>
        <v>0</v>
      </c>
      <c r="V882" s="92">
        <f>IFERROR(VLOOKUP($E882,OLD!$Q$1:$DZ$1000,MATCH("expected_assists",OLD!$Q$1:$DZ$1,0),0),0)</f>
        <v>0</v>
      </c>
      <c r="W882" s="93">
        <f>IFERROR(VLOOKUP($E882,OLD!$Q$1:$DZ$1000,MATCH("total_points",OLD!$Q$1:$DZ$1,0),0),0)</f>
        <v>2</v>
      </c>
      <c r="X882" s="27">
        <f>IFERROR(VLOOKUP(E882,OLD!$Q$1:$BZ$1000,MATCH("defensive_contribution",OLD!$Q$1:$BZ$1,0),0),"")</f>
        <v>3</v>
      </c>
      <c r="Z882" s="26" t="str">
        <f>API!O882&amp;" "&amp;API!Y882</f>
        <v xml:space="preserve"> </v>
      </c>
      <c r="AA882" s="26">
        <f>API!AF882</f>
        <v>0</v>
      </c>
    </row>
    <row r="883" spans="1:27">
      <c r="A883" s="22" t="str">
        <f>IF([1]FINAL!A883=0,"",[1]FINAL!A883)</f>
        <v/>
      </c>
      <c r="B883" s="22" t="str">
        <f>IF([1]FINAL!C883=0,"",[1]FINAL!C883)</f>
        <v/>
      </c>
      <c r="C883" s="22" t="str">
        <f>IF([1]FINAL!E883=0,"",[1]FINAL!E883)</f>
        <v/>
      </c>
      <c r="D883" s="22" t="str">
        <f>IF([1]FINAL!G883=0,"",[1]FINAL!G883)</f>
        <v/>
      </c>
      <c r="E883" s="85">
        <f>[1]FINAL!$AO883</f>
        <v>0</v>
      </c>
      <c r="F883" s="26" t="str">
        <f>[1]FINAL!$V883</f>
        <v>A</v>
      </c>
      <c r="G883" s="27" t="str">
        <f>IFERROR(VLOOKUP($F883,Table2!$B$1:$C$21,MATCH("MP",Table2!$B$1:$C$1,0),0),"")</f>
        <v/>
      </c>
      <c r="H883" s="23">
        <f>IFERROR(VLOOKUP(A883,PlayingTime!$B$1:$T$1001,MATCH("Min",PlayingTime!$B$2:$T$2,0),0),0)</f>
        <v>0</v>
      </c>
      <c r="I883" s="23">
        <f>IFERROR(VLOOKUP(B883,PlayingTime!$B$1:$T$1001,MATCH("Min",PlayingTime!$B$2:$T$2,0),0),0)</f>
        <v>0</v>
      </c>
      <c r="J883" s="23">
        <f>IFERROR(VLOOKUP(C883,PlayingTime!$B$1:$T$1001,MATCH("Min",PlayingTime!$B$2:$T$2,0),0),0)</f>
        <v>0</v>
      </c>
      <c r="K883" s="23">
        <f>IFERROR(VLOOKUP(D883,PlayingTime!$B$1:$T$1001,MATCH("Min",PlayingTime!$B$2:$T$2,0),0),0)</f>
        <v>0</v>
      </c>
      <c r="L883" s="93">
        <f>IFERROR(VLOOKUP($E883,OLD!$Q$1:$DZ$1000,MATCH("minutes",OLD!$Q$1:$DZ$1,0),0),0)</f>
        <v>8</v>
      </c>
      <c r="M883" s="22">
        <f>IFERROR(VLOOKUP(A883,#REF!,MATCH("xG",#REF!,0),0),0)</f>
        <v>0</v>
      </c>
      <c r="N883" s="22">
        <f>IFERROR(VLOOKUP(B883,#REF!,MATCH("xG",#REF!,0),0),0)</f>
        <v>0</v>
      </c>
      <c r="O883" s="22">
        <f>IFERROR(VLOOKUP(C883,#REF!,MATCH("xG",#REF!,0),0),0)</f>
        <v>0</v>
      </c>
      <c r="P883" s="22">
        <f>IFERROR(VLOOKUP(D883,#REF!,MATCH("xG",#REF!,0),0),0)</f>
        <v>0</v>
      </c>
      <c r="Q883" s="92">
        <f>IFERROR(VLOOKUP($E883,OLD!$Q$1:$DZ$1000,MATCH("expected_goals",OLD!$Q$1:$DZ$1,0),0),0)</f>
        <v>0</v>
      </c>
      <c r="R883" s="22">
        <f>IFERROR(VLOOKUP(A883,#REF!,MATCH("xAG",#REF!,0),0),0)</f>
        <v>0</v>
      </c>
      <c r="S883" s="22">
        <f>IFERROR(VLOOKUP(B883,#REF!,MATCH("xAG",#REF!,0),0),0)</f>
        <v>0</v>
      </c>
      <c r="T883" s="22">
        <f>IFERROR(VLOOKUP(C883,#REF!,MATCH("xAG",#REF!,0),0),0)</f>
        <v>0</v>
      </c>
      <c r="U883" s="22">
        <f>IFERROR(VLOOKUP(D883,#REF!,MATCH("xAG",#REF!,0),0),0)</f>
        <v>0</v>
      </c>
      <c r="V883" s="92">
        <f>IFERROR(VLOOKUP($E883,OLD!$Q$1:$DZ$1000,MATCH("expected_assists",OLD!$Q$1:$DZ$1,0),0),0)</f>
        <v>0</v>
      </c>
      <c r="W883" s="93">
        <f>IFERROR(VLOOKUP($E883,OLD!$Q$1:$DZ$1000,MATCH("total_points",OLD!$Q$1:$DZ$1,0),0),0)</f>
        <v>2</v>
      </c>
      <c r="X883" s="27">
        <f>IFERROR(VLOOKUP(E883,OLD!$Q$1:$BZ$1000,MATCH("defensive_contribution",OLD!$Q$1:$BZ$1,0),0),"")</f>
        <v>3</v>
      </c>
      <c r="Z883" s="26" t="str">
        <f>API!O883&amp;" "&amp;API!Y883</f>
        <v xml:space="preserve"> </v>
      </c>
      <c r="AA883" s="26">
        <f>API!AF883</f>
        <v>0</v>
      </c>
    </row>
    <row r="884" spans="1:27">
      <c r="A884" s="22" t="str">
        <f>IF([1]FINAL!A884=0,"",[1]FINAL!A884)</f>
        <v/>
      </c>
      <c r="B884" s="22" t="str">
        <f>IF([1]FINAL!C884=0,"",[1]FINAL!C884)</f>
        <v/>
      </c>
      <c r="C884" s="22" t="str">
        <f>IF([1]FINAL!E884=0,"",[1]FINAL!E884)</f>
        <v/>
      </c>
      <c r="D884" s="22" t="str">
        <f>IF([1]FINAL!G884=0,"",[1]FINAL!G884)</f>
        <v/>
      </c>
      <c r="E884" s="85">
        <f>[1]FINAL!$AO884</f>
        <v>0</v>
      </c>
      <c r="F884" s="26" t="str">
        <f>[1]FINAL!$V884</f>
        <v>A</v>
      </c>
      <c r="G884" s="27" t="str">
        <f>IFERROR(VLOOKUP($F884,Table2!$B$1:$C$21,MATCH("MP",Table2!$B$1:$C$1,0),0),"")</f>
        <v/>
      </c>
      <c r="H884" s="23">
        <f>IFERROR(VLOOKUP(A884,PlayingTime!$B$1:$T$1001,MATCH("Min",PlayingTime!$B$2:$T$2,0),0),0)</f>
        <v>0</v>
      </c>
      <c r="I884" s="23">
        <f>IFERROR(VLOOKUP(B884,PlayingTime!$B$1:$T$1001,MATCH("Min",PlayingTime!$B$2:$T$2,0),0),0)</f>
        <v>0</v>
      </c>
      <c r="J884" s="23">
        <f>IFERROR(VLOOKUP(C884,PlayingTime!$B$1:$T$1001,MATCH("Min",PlayingTime!$B$2:$T$2,0),0),0)</f>
        <v>0</v>
      </c>
      <c r="K884" s="23">
        <f>IFERROR(VLOOKUP(D884,PlayingTime!$B$1:$T$1001,MATCH("Min",PlayingTime!$B$2:$T$2,0),0),0)</f>
        <v>0</v>
      </c>
      <c r="L884" s="93">
        <f>IFERROR(VLOOKUP($E884,OLD!$Q$1:$DZ$1000,MATCH("minutes",OLD!$Q$1:$DZ$1,0),0),0)</f>
        <v>8</v>
      </c>
      <c r="M884" s="22">
        <f>IFERROR(VLOOKUP(A884,#REF!,MATCH("xG",#REF!,0),0),0)</f>
        <v>0</v>
      </c>
      <c r="N884" s="22">
        <f>IFERROR(VLOOKUP(B884,#REF!,MATCH("xG",#REF!,0),0),0)</f>
        <v>0</v>
      </c>
      <c r="O884" s="22">
        <f>IFERROR(VLOOKUP(C884,#REF!,MATCH("xG",#REF!,0),0),0)</f>
        <v>0</v>
      </c>
      <c r="P884" s="22">
        <f>IFERROR(VLOOKUP(D884,#REF!,MATCH("xG",#REF!,0),0),0)</f>
        <v>0</v>
      </c>
      <c r="Q884" s="92">
        <f>IFERROR(VLOOKUP($E884,OLD!$Q$1:$DZ$1000,MATCH("expected_goals",OLD!$Q$1:$DZ$1,0),0),0)</f>
        <v>0</v>
      </c>
      <c r="R884" s="22">
        <f>IFERROR(VLOOKUP(A884,#REF!,MATCH("xAG",#REF!,0),0),0)</f>
        <v>0</v>
      </c>
      <c r="S884" s="22">
        <f>IFERROR(VLOOKUP(B884,#REF!,MATCH("xAG",#REF!,0),0),0)</f>
        <v>0</v>
      </c>
      <c r="T884" s="22">
        <f>IFERROR(VLOOKUP(C884,#REF!,MATCH("xAG",#REF!,0),0),0)</f>
        <v>0</v>
      </c>
      <c r="U884" s="22">
        <f>IFERROR(VLOOKUP(D884,#REF!,MATCH("xAG",#REF!,0),0),0)</f>
        <v>0</v>
      </c>
      <c r="V884" s="92">
        <f>IFERROR(VLOOKUP($E884,OLD!$Q$1:$DZ$1000,MATCH("expected_assists",OLD!$Q$1:$DZ$1,0),0),0)</f>
        <v>0</v>
      </c>
      <c r="W884" s="93">
        <f>IFERROR(VLOOKUP($E884,OLD!$Q$1:$DZ$1000,MATCH("total_points",OLD!$Q$1:$DZ$1,0),0),0)</f>
        <v>2</v>
      </c>
      <c r="X884" s="27">
        <f>IFERROR(VLOOKUP(E884,OLD!$Q$1:$BZ$1000,MATCH("defensive_contribution",OLD!$Q$1:$BZ$1,0),0),"")</f>
        <v>3</v>
      </c>
      <c r="Z884" s="26" t="str">
        <f>API!O884&amp;" "&amp;API!Y884</f>
        <v xml:space="preserve"> </v>
      </c>
      <c r="AA884" s="26">
        <f>API!AF884</f>
        <v>0</v>
      </c>
    </row>
    <row r="885" spans="1:27">
      <c r="A885" s="22" t="str">
        <f>IF([1]FINAL!A885=0,"",[1]FINAL!A885)</f>
        <v/>
      </c>
      <c r="B885" s="22" t="str">
        <f>IF([1]FINAL!C885=0,"",[1]FINAL!C885)</f>
        <v/>
      </c>
      <c r="C885" s="22" t="str">
        <f>IF([1]FINAL!E885=0,"",[1]FINAL!E885)</f>
        <v/>
      </c>
      <c r="D885" s="22" t="str">
        <f>IF([1]FINAL!G885=0,"",[1]FINAL!G885)</f>
        <v/>
      </c>
      <c r="E885" s="85">
        <f>[1]FINAL!$AO885</f>
        <v>0</v>
      </c>
      <c r="F885" s="26" t="str">
        <f>[1]FINAL!$V885</f>
        <v>A</v>
      </c>
      <c r="G885" s="27" t="str">
        <f>IFERROR(VLOOKUP($F885,Table2!$B$1:$C$21,MATCH("MP",Table2!$B$1:$C$1,0),0),"")</f>
        <v/>
      </c>
      <c r="H885" s="23">
        <f>IFERROR(VLOOKUP(A885,PlayingTime!$B$1:$T$1001,MATCH("Min",PlayingTime!$B$2:$T$2,0),0),0)</f>
        <v>0</v>
      </c>
      <c r="I885" s="23">
        <f>IFERROR(VLOOKUP(B885,PlayingTime!$B$1:$T$1001,MATCH("Min",PlayingTime!$B$2:$T$2,0),0),0)</f>
        <v>0</v>
      </c>
      <c r="J885" s="23">
        <f>IFERROR(VLOOKUP(C885,PlayingTime!$B$1:$T$1001,MATCH("Min",PlayingTime!$B$2:$T$2,0),0),0)</f>
        <v>0</v>
      </c>
      <c r="K885" s="23">
        <f>IFERROR(VLOOKUP(D885,PlayingTime!$B$1:$T$1001,MATCH("Min",PlayingTime!$B$2:$T$2,0),0),0)</f>
        <v>0</v>
      </c>
      <c r="L885" s="93">
        <f>IFERROR(VLOOKUP($E885,OLD!$Q$1:$DZ$1000,MATCH("minutes",OLD!$Q$1:$DZ$1,0),0),0)</f>
        <v>8</v>
      </c>
      <c r="M885" s="22">
        <f>IFERROR(VLOOKUP(A885,#REF!,MATCH("xG",#REF!,0),0),0)</f>
        <v>0</v>
      </c>
      <c r="N885" s="22">
        <f>IFERROR(VLOOKUP(B885,#REF!,MATCH("xG",#REF!,0),0),0)</f>
        <v>0</v>
      </c>
      <c r="O885" s="22">
        <f>IFERROR(VLOOKUP(C885,#REF!,MATCH("xG",#REF!,0),0),0)</f>
        <v>0</v>
      </c>
      <c r="P885" s="22">
        <f>IFERROR(VLOOKUP(D885,#REF!,MATCH("xG",#REF!,0),0),0)</f>
        <v>0</v>
      </c>
      <c r="Q885" s="92">
        <f>IFERROR(VLOOKUP($E885,OLD!$Q$1:$DZ$1000,MATCH("expected_goals",OLD!$Q$1:$DZ$1,0),0),0)</f>
        <v>0</v>
      </c>
      <c r="R885" s="22">
        <f>IFERROR(VLOOKUP(A885,#REF!,MATCH("xAG",#REF!,0),0),0)</f>
        <v>0</v>
      </c>
      <c r="S885" s="22">
        <f>IFERROR(VLOOKUP(B885,#REF!,MATCH("xAG",#REF!,0),0),0)</f>
        <v>0</v>
      </c>
      <c r="T885" s="22">
        <f>IFERROR(VLOOKUP(C885,#REF!,MATCH("xAG",#REF!,0),0),0)</f>
        <v>0</v>
      </c>
      <c r="U885" s="22">
        <f>IFERROR(VLOOKUP(D885,#REF!,MATCH("xAG",#REF!,0),0),0)</f>
        <v>0</v>
      </c>
      <c r="V885" s="92">
        <f>IFERROR(VLOOKUP($E885,OLD!$Q$1:$DZ$1000,MATCH("expected_assists",OLD!$Q$1:$DZ$1,0),0),0)</f>
        <v>0</v>
      </c>
      <c r="W885" s="93">
        <f>IFERROR(VLOOKUP($E885,OLD!$Q$1:$DZ$1000,MATCH("total_points",OLD!$Q$1:$DZ$1,0),0),0)</f>
        <v>2</v>
      </c>
      <c r="X885" s="27">
        <f>IFERROR(VLOOKUP(E885,OLD!$Q$1:$BZ$1000,MATCH("defensive_contribution",OLD!$Q$1:$BZ$1,0),0),"")</f>
        <v>3</v>
      </c>
      <c r="Z885" s="26" t="str">
        <f>API!O885&amp;" "&amp;API!Y885</f>
        <v xml:space="preserve"> </v>
      </c>
      <c r="AA885" s="26">
        <f>API!AF885</f>
        <v>0</v>
      </c>
    </row>
    <row r="886" spans="1:27">
      <c r="A886" s="22" t="str">
        <f>IF([1]FINAL!A886=0,"",[1]FINAL!A886)</f>
        <v/>
      </c>
      <c r="B886" s="22" t="str">
        <f>IF([1]FINAL!C886=0,"",[1]FINAL!C886)</f>
        <v/>
      </c>
      <c r="C886" s="22" t="str">
        <f>IF([1]FINAL!E886=0,"",[1]FINAL!E886)</f>
        <v/>
      </c>
      <c r="D886" s="22" t="str">
        <f>IF([1]FINAL!G886=0,"",[1]FINAL!G886)</f>
        <v/>
      </c>
      <c r="E886" s="85">
        <f>[1]FINAL!$AO886</f>
        <v>0</v>
      </c>
      <c r="F886" s="26" t="str">
        <f>[1]FINAL!$V886</f>
        <v>A</v>
      </c>
      <c r="G886" s="27" t="str">
        <f>IFERROR(VLOOKUP($F886,Table2!$B$1:$C$21,MATCH("MP",Table2!$B$1:$C$1,0),0),"")</f>
        <v/>
      </c>
      <c r="H886" s="23">
        <f>IFERROR(VLOOKUP(A886,PlayingTime!$B$1:$T$1001,MATCH("Min",PlayingTime!$B$2:$T$2,0),0),0)</f>
        <v>0</v>
      </c>
      <c r="I886" s="23">
        <f>IFERROR(VLOOKUP(B886,PlayingTime!$B$1:$T$1001,MATCH("Min",PlayingTime!$B$2:$T$2,0),0),0)</f>
        <v>0</v>
      </c>
      <c r="J886" s="23">
        <f>IFERROR(VLOOKUP(C886,PlayingTime!$B$1:$T$1001,MATCH("Min",PlayingTime!$B$2:$T$2,0),0),0)</f>
        <v>0</v>
      </c>
      <c r="K886" s="23">
        <f>IFERROR(VLOOKUP(D886,PlayingTime!$B$1:$T$1001,MATCH("Min",PlayingTime!$B$2:$T$2,0),0),0)</f>
        <v>0</v>
      </c>
      <c r="L886" s="93">
        <f>IFERROR(VLOOKUP($E886,OLD!$Q$1:$DZ$1000,MATCH("minutes",OLD!$Q$1:$DZ$1,0),0),0)</f>
        <v>8</v>
      </c>
      <c r="M886" s="22">
        <f>IFERROR(VLOOKUP(A886,#REF!,MATCH("xG",#REF!,0),0),0)</f>
        <v>0</v>
      </c>
      <c r="N886" s="22">
        <f>IFERROR(VLOOKUP(B886,#REF!,MATCH("xG",#REF!,0),0),0)</f>
        <v>0</v>
      </c>
      <c r="O886" s="22">
        <f>IFERROR(VLOOKUP(C886,#REF!,MATCH("xG",#REF!,0),0),0)</f>
        <v>0</v>
      </c>
      <c r="P886" s="22">
        <f>IFERROR(VLOOKUP(D886,#REF!,MATCH("xG",#REF!,0),0),0)</f>
        <v>0</v>
      </c>
      <c r="Q886" s="92">
        <f>IFERROR(VLOOKUP($E886,OLD!$Q$1:$DZ$1000,MATCH("expected_goals",OLD!$Q$1:$DZ$1,0),0),0)</f>
        <v>0</v>
      </c>
      <c r="R886" s="22">
        <f>IFERROR(VLOOKUP(A886,#REF!,MATCH("xAG",#REF!,0),0),0)</f>
        <v>0</v>
      </c>
      <c r="S886" s="22">
        <f>IFERROR(VLOOKUP(B886,#REF!,MATCH("xAG",#REF!,0),0),0)</f>
        <v>0</v>
      </c>
      <c r="T886" s="22">
        <f>IFERROR(VLOOKUP(C886,#REF!,MATCH("xAG",#REF!,0),0),0)</f>
        <v>0</v>
      </c>
      <c r="U886" s="22">
        <f>IFERROR(VLOOKUP(D886,#REF!,MATCH("xAG",#REF!,0),0),0)</f>
        <v>0</v>
      </c>
      <c r="V886" s="92">
        <f>IFERROR(VLOOKUP($E886,OLD!$Q$1:$DZ$1000,MATCH("expected_assists",OLD!$Q$1:$DZ$1,0),0),0)</f>
        <v>0</v>
      </c>
      <c r="W886" s="93">
        <f>IFERROR(VLOOKUP($E886,OLD!$Q$1:$DZ$1000,MATCH("total_points",OLD!$Q$1:$DZ$1,0),0),0)</f>
        <v>2</v>
      </c>
      <c r="X886" s="27">
        <f>IFERROR(VLOOKUP(E886,OLD!$Q$1:$BZ$1000,MATCH("defensive_contribution",OLD!$Q$1:$BZ$1,0),0),"")</f>
        <v>3</v>
      </c>
      <c r="Z886" s="26" t="str">
        <f>API!O886&amp;" "&amp;API!Y886</f>
        <v xml:space="preserve"> </v>
      </c>
      <c r="AA886" s="26">
        <f>API!AF886</f>
        <v>0</v>
      </c>
    </row>
    <row r="887" spans="1:27">
      <c r="A887" s="22" t="str">
        <f>IF([1]FINAL!A887=0,"",[1]FINAL!A887)</f>
        <v/>
      </c>
      <c r="B887" s="22" t="str">
        <f>IF([1]FINAL!C887=0,"",[1]FINAL!C887)</f>
        <v/>
      </c>
      <c r="C887" s="22" t="str">
        <f>IF([1]FINAL!E887=0,"",[1]FINAL!E887)</f>
        <v/>
      </c>
      <c r="D887" s="22" t="str">
        <f>IF([1]FINAL!G887=0,"",[1]FINAL!G887)</f>
        <v/>
      </c>
      <c r="E887" s="85">
        <f>[1]FINAL!$AO887</f>
        <v>0</v>
      </c>
      <c r="F887" s="26" t="str">
        <f>[1]FINAL!$V887</f>
        <v>A</v>
      </c>
      <c r="G887" s="27" t="str">
        <f>IFERROR(VLOOKUP($F887,Table2!$B$1:$C$21,MATCH("MP",Table2!$B$1:$C$1,0),0),"")</f>
        <v/>
      </c>
      <c r="H887" s="23">
        <f>IFERROR(VLOOKUP(A887,PlayingTime!$B$1:$T$1001,MATCH("Min",PlayingTime!$B$2:$T$2,0),0),0)</f>
        <v>0</v>
      </c>
      <c r="I887" s="23">
        <f>IFERROR(VLOOKUP(B887,PlayingTime!$B$1:$T$1001,MATCH("Min",PlayingTime!$B$2:$T$2,0),0),0)</f>
        <v>0</v>
      </c>
      <c r="J887" s="23">
        <f>IFERROR(VLOOKUP(C887,PlayingTime!$B$1:$T$1001,MATCH("Min",PlayingTime!$B$2:$T$2,0),0),0)</f>
        <v>0</v>
      </c>
      <c r="K887" s="23">
        <f>IFERROR(VLOOKUP(D887,PlayingTime!$B$1:$T$1001,MATCH("Min",PlayingTime!$B$2:$T$2,0),0),0)</f>
        <v>0</v>
      </c>
      <c r="L887" s="93">
        <f>IFERROR(VLOOKUP($E887,OLD!$Q$1:$DZ$1000,MATCH("minutes",OLD!$Q$1:$DZ$1,0),0),0)</f>
        <v>8</v>
      </c>
      <c r="M887" s="22">
        <f>IFERROR(VLOOKUP(A887,#REF!,MATCH("xG",#REF!,0),0),0)</f>
        <v>0</v>
      </c>
      <c r="N887" s="22">
        <f>IFERROR(VLOOKUP(B887,#REF!,MATCH("xG",#REF!,0),0),0)</f>
        <v>0</v>
      </c>
      <c r="O887" s="22">
        <f>IFERROR(VLOOKUP(C887,#REF!,MATCH("xG",#REF!,0),0),0)</f>
        <v>0</v>
      </c>
      <c r="P887" s="22">
        <f>IFERROR(VLOOKUP(D887,#REF!,MATCH("xG",#REF!,0),0),0)</f>
        <v>0</v>
      </c>
      <c r="Q887" s="92">
        <f>IFERROR(VLOOKUP($E887,OLD!$Q$1:$DZ$1000,MATCH("expected_goals",OLD!$Q$1:$DZ$1,0),0),0)</f>
        <v>0</v>
      </c>
      <c r="R887" s="22">
        <f>IFERROR(VLOOKUP(A887,#REF!,MATCH("xAG",#REF!,0),0),0)</f>
        <v>0</v>
      </c>
      <c r="S887" s="22">
        <f>IFERROR(VLOOKUP(B887,#REF!,MATCH("xAG",#REF!,0),0),0)</f>
        <v>0</v>
      </c>
      <c r="T887" s="22">
        <f>IFERROR(VLOOKUP(C887,#REF!,MATCH("xAG",#REF!,0),0),0)</f>
        <v>0</v>
      </c>
      <c r="U887" s="22">
        <f>IFERROR(VLOOKUP(D887,#REF!,MATCH("xAG",#REF!,0),0),0)</f>
        <v>0</v>
      </c>
      <c r="V887" s="92">
        <f>IFERROR(VLOOKUP($E887,OLD!$Q$1:$DZ$1000,MATCH("expected_assists",OLD!$Q$1:$DZ$1,0),0),0)</f>
        <v>0</v>
      </c>
      <c r="W887" s="93">
        <f>IFERROR(VLOOKUP($E887,OLD!$Q$1:$DZ$1000,MATCH("total_points",OLD!$Q$1:$DZ$1,0),0),0)</f>
        <v>2</v>
      </c>
      <c r="X887" s="27">
        <f>IFERROR(VLOOKUP(E887,OLD!$Q$1:$BZ$1000,MATCH("defensive_contribution",OLD!$Q$1:$BZ$1,0),0),"")</f>
        <v>3</v>
      </c>
      <c r="Z887" s="26" t="str">
        <f>API!O887&amp;" "&amp;API!Y887</f>
        <v xml:space="preserve"> </v>
      </c>
      <c r="AA887" s="26">
        <f>API!AF887</f>
        <v>0</v>
      </c>
    </row>
    <row r="888" spans="1:27">
      <c r="A888" s="22" t="str">
        <f>IF([1]FINAL!A888=0,"",[1]FINAL!A888)</f>
        <v/>
      </c>
      <c r="B888" s="22" t="str">
        <f>IF([1]FINAL!C888=0,"",[1]FINAL!C888)</f>
        <v/>
      </c>
      <c r="C888" s="22" t="str">
        <f>IF([1]FINAL!E888=0,"",[1]FINAL!E888)</f>
        <v/>
      </c>
      <c r="D888" s="22" t="str">
        <f>IF([1]FINAL!G888=0,"",[1]FINAL!G888)</f>
        <v/>
      </c>
      <c r="E888" s="85">
        <f>[1]FINAL!$AO888</f>
        <v>0</v>
      </c>
      <c r="F888" s="26" t="str">
        <f>[1]FINAL!$V888</f>
        <v>A</v>
      </c>
      <c r="G888" s="27" t="str">
        <f>IFERROR(VLOOKUP($F888,Table2!$B$1:$C$21,MATCH("MP",Table2!$B$1:$C$1,0),0),"")</f>
        <v/>
      </c>
      <c r="H888" s="23">
        <f>IFERROR(VLOOKUP(A888,PlayingTime!$B$1:$T$1001,MATCH("Min",PlayingTime!$B$2:$T$2,0),0),0)</f>
        <v>0</v>
      </c>
      <c r="I888" s="23">
        <f>IFERROR(VLOOKUP(B888,PlayingTime!$B$1:$T$1001,MATCH("Min",PlayingTime!$B$2:$T$2,0),0),0)</f>
        <v>0</v>
      </c>
      <c r="J888" s="23">
        <f>IFERROR(VLOOKUP(C888,PlayingTime!$B$1:$T$1001,MATCH("Min",PlayingTime!$B$2:$T$2,0),0),0)</f>
        <v>0</v>
      </c>
      <c r="K888" s="23">
        <f>IFERROR(VLOOKUP(D888,PlayingTime!$B$1:$T$1001,MATCH("Min",PlayingTime!$B$2:$T$2,0),0),0)</f>
        <v>0</v>
      </c>
      <c r="L888" s="93">
        <f>IFERROR(VLOOKUP($E888,OLD!$Q$1:$DZ$1000,MATCH("minutes",OLD!$Q$1:$DZ$1,0),0),0)</f>
        <v>8</v>
      </c>
      <c r="M888" s="22">
        <f>IFERROR(VLOOKUP(A888,#REF!,MATCH("xG",#REF!,0),0),0)</f>
        <v>0</v>
      </c>
      <c r="N888" s="22">
        <f>IFERROR(VLOOKUP(B888,#REF!,MATCH("xG",#REF!,0),0),0)</f>
        <v>0</v>
      </c>
      <c r="O888" s="22">
        <f>IFERROR(VLOOKUP(C888,#REF!,MATCH("xG",#REF!,0),0),0)</f>
        <v>0</v>
      </c>
      <c r="P888" s="22">
        <f>IFERROR(VLOOKUP(D888,#REF!,MATCH("xG",#REF!,0),0),0)</f>
        <v>0</v>
      </c>
      <c r="Q888" s="92">
        <f>IFERROR(VLOOKUP($E888,OLD!$Q$1:$DZ$1000,MATCH("expected_goals",OLD!$Q$1:$DZ$1,0),0),0)</f>
        <v>0</v>
      </c>
      <c r="R888" s="22">
        <f>IFERROR(VLOOKUP(A888,#REF!,MATCH("xAG",#REF!,0),0),0)</f>
        <v>0</v>
      </c>
      <c r="S888" s="22">
        <f>IFERROR(VLOOKUP(B888,#REF!,MATCH("xAG",#REF!,0),0),0)</f>
        <v>0</v>
      </c>
      <c r="T888" s="22">
        <f>IFERROR(VLOOKUP(C888,#REF!,MATCH("xAG",#REF!,0),0),0)</f>
        <v>0</v>
      </c>
      <c r="U888" s="22">
        <f>IFERROR(VLOOKUP(D888,#REF!,MATCH("xAG",#REF!,0),0),0)</f>
        <v>0</v>
      </c>
      <c r="V888" s="92">
        <f>IFERROR(VLOOKUP($E888,OLD!$Q$1:$DZ$1000,MATCH("expected_assists",OLD!$Q$1:$DZ$1,0),0),0)</f>
        <v>0</v>
      </c>
      <c r="W888" s="93">
        <f>IFERROR(VLOOKUP($E888,OLD!$Q$1:$DZ$1000,MATCH("total_points",OLD!$Q$1:$DZ$1,0),0),0)</f>
        <v>2</v>
      </c>
      <c r="X888" s="27">
        <f>IFERROR(VLOOKUP(E888,OLD!$Q$1:$BZ$1000,MATCH("defensive_contribution",OLD!$Q$1:$BZ$1,0),0),"")</f>
        <v>3</v>
      </c>
      <c r="Z888" s="26" t="str">
        <f>API!O888&amp;" "&amp;API!Y888</f>
        <v xml:space="preserve"> </v>
      </c>
      <c r="AA888" s="26">
        <f>API!AF888</f>
        <v>0</v>
      </c>
    </row>
    <row r="889" spans="1:27">
      <c r="A889" s="22" t="str">
        <f>IF([1]FINAL!A889=0,"",[1]FINAL!A889)</f>
        <v/>
      </c>
      <c r="B889" s="22" t="str">
        <f>IF([1]FINAL!C889=0,"",[1]FINAL!C889)</f>
        <v/>
      </c>
      <c r="C889" s="22" t="str">
        <f>IF([1]FINAL!E889=0,"",[1]FINAL!E889)</f>
        <v/>
      </c>
      <c r="D889" s="22" t="str">
        <f>IF([1]FINAL!G889=0,"",[1]FINAL!G889)</f>
        <v/>
      </c>
      <c r="E889" s="85">
        <f>[1]FINAL!$AO889</f>
        <v>0</v>
      </c>
      <c r="F889" s="26" t="str">
        <f>[1]FINAL!$V889</f>
        <v>A</v>
      </c>
      <c r="G889" s="27" t="str">
        <f>IFERROR(VLOOKUP($F889,Table2!$B$1:$C$21,MATCH("MP",Table2!$B$1:$C$1,0),0),"")</f>
        <v/>
      </c>
      <c r="H889" s="23">
        <f>IFERROR(VLOOKUP(A889,PlayingTime!$B$1:$T$1001,MATCH("Min",PlayingTime!$B$2:$T$2,0),0),0)</f>
        <v>0</v>
      </c>
      <c r="I889" s="23">
        <f>IFERROR(VLOOKUP(B889,PlayingTime!$B$1:$T$1001,MATCH("Min",PlayingTime!$B$2:$T$2,0),0),0)</f>
        <v>0</v>
      </c>
      <c r="J889" s="23">
        <f>IFERROR(VLOOKUP(C889,PlayingTime!$B$1:$T$1001,MATCH("Min",PlayingTime!$B$2:$T$2,0),0),0)</f>
        <v>0</v>
      </c>
      <c r="K889" s="23">
        <f>IFERROR(VLOOKUP(D889,PlayingTime!$B$1:$T$1001,MATCH("Min",PlayingTime!$B$2:$T$2,0),0),0)</f>
        <v>0</v>
      </c>
      <c r="L889" s="93">
        <f>IFERROR(VLOOKUP($E889,OLD!$Q$1:$DZ$1000,MATCH("minutes",OLD!$Q$1:$DZ$1,0),0),0)</f>
        <v>8</v>
      </c>
      <c r="M889" s="22">
        <f>IFERROR(VLOOKUP(A889,#REF!,MATCH("xG",#REF!,0),0),0)</f>
        <v>0</v>
      </c>
      <c r="N889" s="22">
        <f>IFERROR(VLOOKUP(B889,#REF!,MATCH("xG",#REF!,0),0),0)</f>
        <v>0</v>
      </c>
      <c r="O889" s="22">
        <f>IFERROR(VLOOKUP(C889,#REF!,MATCH("xG",#REF!,0),0),0)</f>
        <v>0</v>
      </c>
      <c r="P889" s="22">
        <f>IFERROR(VLOOKUP(D889,#REF!,MATCH("xG",#REF!,0),0),0)</f>
        <v>0</v>
      </c>
      <c r="Q889" s="92">
        <f>IFERROR(VLOOKUP($E889,OLD!$Q$1:$DZ$1000,MATCH("expected_goals",OLD!$Q$1:$DZ$1,0),0),0)</f>
        <v>0</v>
      </c>
      <c r="R889" s="22">
        <f>IFERROR(VLOOKUP(A889,#REF!,MATCH("xAG",#REF!,0),0),0)</f>
        <v>0</v>
      </c>
      <c r="S889" s="22">
        <f>IFERROR(VLOOKUP(B889,#REF!,MATCH("xAG",#REF!,0),0),0)</f>
        <v>0</v>
      </c>
      <c r="T889" s="22">
        <f>IFERROR(VLOOKUP(C889,#REF!,MATCH("xAG",#REF!,0),0),0)</f>
        <v>0</v>
      </c>
      <c r="U889" s="22">
        <f>IFERROR(VLOOKUP(D889,#REF!,MATCH("xAG",#REF!,0),0),0)</f>
        <v>0</v>
      </c>
      <c r="V889" s="92">
        <f>IFERROR(VLOOKUP($E889,OLD!$Q$1:$DZ$1000,MATCH("expected_assists",OLD!$Q$1:$DZ$1,0),0),0)</f>
        <v>0</v>
      </c>
      <c r="W889" s="93">
        <f>IFERROR(VLOOKUP($E889,OLD!$Q$1:$DZ$1000,MATCH("total_points",OLD!$Q$1:$DZ$1,0),0),0)</f>
        <v>2</v>
      </c>
      <c r="X889" s="27">
        <f>IFERROR(VLOOKUP(E889,OLD!$Q$1:$BZ$1000,MATCH("defensive_contribution",OLD!$Q$1:$BZ$1,0),0),"")</f>
        <v>3</v>
      </c>
      <c r="Z889" s="26" t="str">
        <f>API!O889&amp;" "&amp;API!Y889</f>
        <v xml:space="preserve"> </v>
      </c>
      <c r="AA889" s="26">
        <f>API!AF889</f>
        <v>0</v>
      </c>
    </row>
    <row r="890" spans="1:27">
      <c r="A890" s="22" t="str">
        <f>IF([1]FINAL!A890=0,"",[1]FINAL!A890)</f>
        <v/>
      </c>
      <c r="B890" s="22" t="str">
        <f>IF([1]FINAL!C890=0,"",[1]FINAL!C890)</f>
        <v/>
      </c>
      <c r="C890" s="22" t="str">
        <f>IF([1]FINAL!E890=0,"",[1]FINAL!E890)</f>
        <v/>
      </c>
      <c r="D890" s="22" t="str">
        <f>IF([1]FINAL!G890=0,"",[1]FINAL!G890)</f>
        <v/>
      </c>
      <c r="E890" s="85">
        <f>[1]FINAL!$AO890</f>
        <v>0</v>
      </c>
      <c r="F890" s="26" t="str">
        <f>[1]FINAL!$V890</f>
        <v>A</v>
      </c>
      <c r="G890" s="27" t="str">
        <f>IFERROR(VLOOKUP($F890,Table2!$B$1:$C$21,MATCH("MP",Table2!$B$1:$C$1,0),0),"")</f>
        <v/>
      </c>
      <c r="H890" s="23">
        <f>IFERROR(VLOOKUP(A890,PlayingTime!$B$1:$T$1001,MATCH("Min",PlayingTime!$B$2:$T$2,0),0),0)</f>
        <v>0</v>
      </c>
      <c r="I890" s="23">
        <f>IFERROR(VLOOKUP(B890,PlayingTime!$B$1:$T$1001,MATCH("Min",PlayingTime!$B$2:$T$2,0),0),0)</f>
        <v>0</v>
      </c>
      <c r="J890" s="23">
        <f>IFERROR(VLOOKUP(C890,PlayingTime!$B$1:$T$1001,MATCH("Min",PlayingTime!$B$2:$T$2,0),0),0)</f>
        <v>0</v>
      </c>
      <c r="K890" s="23">
        <f>IFERROR(VLOOKUP(D890,PlayingTime!$B$1:$T$1001,MATCH("Min",PlayingTime!$B$2:$T$2,0),0),0)</f>
        <v>0</v>
      </c>
      <c r="L890" s="93">
        <f>IFERROR(VLOOKUP($E890,OLD!$Q$1:$DZ$1000,MATCH("minutes",OLD!$Q$1:$DZ$1,0),0),0)</f>
        <v>8</v>
      </c>
      <c r="M890" s="22">
        <f>IFERROR(VLOOKUP(A890,#REF!,MATCH("xG",#REF!,0),0),0)</f>
        <v>0</v>
      </c>
      <c r="N890" s="22">
        <f>IFERROR(VLOOKUP(B890,#REF!,MATCH("xG",#REF!,0),0),0)</f>
        <v>0</v>
      </c>
      <c r="O890" s="22">
        <f>IFERROR(VLOOKUP(C890,#REF!,MATCH("xG",#REF!,0),0),0)</f>
        <v>0</v>
      </c>
      <c r="P890" s="22">
        <f>IFERROR(VLOOKUP(D890,#REF!,MATCH("xG",#REF!,0),0),0)</f>
        <v>0</v>
      </c>
      <c r="Q890" s="92">
        <f>IFERROR(VLOOKUP($E890,OLD!$Q$1:$DZ$1000,MATCH("expected_goals",OLD!$Q$1:$DZ$1,0),0),0)</f>
        <v>0</v>
      </c>
      <c r="R890" s="22">
        <f>IFERROR(VLOOKUP(A890,#REF!,MATCH("xAG",#REF!,0),0),0)</f>
        <v>0</v>
      </c>
      <c r="S890" s="22">
        <f>IFERROR(VLOOKUP(B890,#REF!,MATCH("xAG",#REF!,0),0),0)</f>
        <v>0</v>
      </c>
      <c r="T890" s="22">
        <f>IFERROR(VLOOKUP(C890,#REF!,MATCH("xAG",#REF!,0),0),0)</f>
        <v>0</v>
      </c>
      <c r="U890" s="22">
        <f>IFERROR(VLOOKUP(D890,#REF!,MATCH("xAG",#REF!,0),0),0)</f>
        <v>0</v>
      </c>
      <c r="V890" s="92">
        <f>IFERROR(VLOOKUP($E890,OLD!$Q$1:$DZ$1000,MATCH("expected_assists",OLD!$Q$1:$DZ$1,0),0),0)</f>
        <v>0</v>
      </c>
      <c r="W890" s="93">
        <f>IFERROR(VLOOKUP($E890,OLD!$Q$1:$DZ$1000,MATCH("total_points",OLD!$Q$1:$DZ$1,0),0),0)</f>
        <v>2</v>
      </c>
      <c r="X890" s="27">
        <f>IFERROR(VLOOKUP(E890,OLD!$Q$1:$BZ$1000,MATCH("defensive_contribution",OLD!$Q$1:$BZ$1,0),0),"")</f>
        <v>3</v>
      </c>
      <c r="Z890" s="26" t="str">
        <f>API!O890&amp;" "&amp;API!Y890</f>
        <v xml:space="preserve"> </v>
      </c>
      <c r="AA890" s="26">
        <f>API!AF890</f>
        <v>0</v>
      </c>
    </row>
    <row r="891" spans="1:27">
      <c r="A891" s="22" t="str">
        <f>IF([1]FINAL!A891=0,"",[1]FINAL!A891)</f>
        <v/>
      </c>
      <c r="B891" s="22" t="str">
        <f>IF([1]FINAL!C891=0,"",[1]FINAL!C891)</f>
        <v/>
      </c>
      <c r="C891" s="22" t="str">
        <f>IF([1]FINAL!E891=0,"",[1]FINAL!E891)</f>
        <v/>
      </c>
      <c r="D891" s="22" t="str">
        <f>IF([1]FINAL!G891=0,"",[1]FINAL!G891)</f>
        <v/>
      </c>
      <c r="E891" s="85">
        <f>[1]FINAL!$AO891</f>
        <v>0</v>
      </c>
      <c r="F891" s="26" t="str">
        <f>[1]FINAL!$V891</f>
        <v>A</v>
      </c>
      <c r="G891" s="27" t="str">
        <f>IFERROR(VLOOKUP($F891,Table2!$B$1:$C$21,MATCH("MP",Table2!$B$1:$C$1,0),0),"")</f>
        <v/>
      </c>
      <c r="H891" s="23">
        <f>IFERROR(VLOOKUP(A891,PlayingTime!$B$1:$T$1001,MATCH("Min",PlayingTime!$B$2:$T$2,0),0),0)</f>
        <v>0</v>
      </c>
      <c r="I891" s="23">
        <f>IFERROR(VLOOKUP(B891,PlayingTime!$B$1:$T$1001,MATCH("Min",PlayingTime!$B$2:$T$2,0),0),0)</f>
        <v>0</v>
      </c>
      <c r="J891" s="23">
        <f>IFERROR(VLOOKUP(C891,PlayingTime!$B$1:$T$1001,MATCH("Min",PlayingTime!$B$2:$T$2,0),0),0)</f>
        <v>0</v>
      </c>
      <c r="K891" s="23">
        <f>IFERROR(VLOOKUP(D891,PlayingTime!$B$1:$T$1001,MATCH("Min",PlayingTime!$B$2:$T$2,0),0),0)</f>
        <v>0</v>
      </c>
      <c r="L891" s="93">
        <f>IFERROR(VLOOKUP($E891,OLD!$Q$1:$DZ$1000,MATCH("minutes",OLD!$Q$1:$DZ$1,0),0),0)</f>
        <v>8</v>
      </c>
      <c r="M891" s="22">
        <f>IFERROR(VLOOKUP(A891,#REF!,MATCH("xG",#REF!,0),0),0)</f>
        <v>0</v>
      </c>
      <c r="N891" s="22">
        <f>IFERROR(VLOOKUP(B891,#REF!,MATCH("xG",#REF!,0),0),0)</f>
        <v>0</v>
      </c>
      <c r="O891" s="22">
        <f>IFERROR(VLOOKUP(C891,#REF!,MATCH("xG",#REF!,0),0),0)</f>
        <v>0</v>
      </c>
      <c r="P891" s="22">
        <f>IFERROR(VLOOKUP(D891,#REF!,MATCH("xG",#REF!,0),0),0)</f>
        <v>0</v>
      </c>
      <c r="Q891" s="92">
        <f>IFERROR(VLOOKUP($E891,OLD!$Q$1:$DZ$1000,MATCH("expected_goals",OLD!$Q$1:$DZ$1,0),0),0)</f>
        <v>0</v>
      </c>
      <c r="R891" s="22">
        <f>IFERROR(VLOOKUP(A891,#REF!,MATCH("xAG",#REF!,0),0),0)</f>
        <v>0</v>
      </c>
      <c r="S891" s="22">
        <f>IFERROR(VLOOKUP(B891,#REF!,MATCH("xAG",#REF!,0),0),0)</f>
        <v>0</v>
      </c>
      <c r="T891" s="22">
        <f>IFERROR(VLOOKUP(C891,#REF!,MATCH("xAG",#REF!,0),0),0)</f>
        <v>0</v>
      </c>
      <c r="U891" s="22">
        <f>IFERROR(VLOOKUP(D891,#REF!,MATCH("xAG",#REF!,0),0),0)</f>
        <v>0</v>
      </c>
      <c r="V891" s="92">
        <f>IFERROR(VLOOKUP($E891,OLD!$Q$1:$DZ$1000,MATCH("expected_assists",OLD!$Q$1:$DZ$1,0),0),0)</f>
        <v>0</v>
      </c>
      <c r="W891" s="93">
        <f>IFERROR(VLOOKUP($E891,OLD!$Q$1:$DZ$1000,MATCH("total_points",OLD!$Q$1:$DZ$1,0),0),0)</f>
        <v>2</v>
      </c>
      <c r="X891" s="27">
        <f>IFERROR(VLOOKUP(E891,OLD!$Q$1:$BZ$1000,MATCH("defensive_contribution",OLD!$Q$1:$BZ$1,0),0),"")</f>
        <v>3</v>
      </c>
      <c r="Z891" s="26" t="str">
        <f>API!O891&amp;" "&amp;API!Y891</f>
        <v xml:space="preserve"> </v>
      </c>
      <c r="AA891" s="26">
        <f>API!AF891</f>
        <v>0</v>
      </c>
    </row>
    <row r="892" spans="1:27">
      <c r="A892" s="22" t="str">
        <f>IF([1]FINAL!A892=0,"",[1]FINAL!A892)</f>
        <v/>
      </c>
      <c r="B892" s="22" t="str">
        <f>IF([1]FINAL!C892=0,"",[1]FINAL!C892)</f>
        <v/>
      </c>
      <c r="C892" s="22" t="str">
        <f>IF([1]FINAL!E892=0,"",[1]FINAL!E892)</f>
        <v/>
      </c>
      <c r="D892" s="22" t="str">
        <f>IF([1]FINAL!G892=0,"",[1]FINAL!G892)</f>
        <v/>
      </c>
      <c r="E892" s="85">
        <f>[1]FINAL!$AO892</f>
        <v>0</v>
      </c>
      <c r="F892" s="26" t="str">
        <f>[1]FINAL!$V892</f>
        <v>A</v>
      </c>
      <c r="G892" s="27" t="str">
        <f>IFERROR(VLOOKUP($F892,Table2!$B$1:$C$21,MATCH("MP",Table2!$B$1:$C$1,0),0),"")</f>
        <v/>
      </c>
      <c r="H892" s="23">
        <f>IFERROR(VLOOKUP(A892,PlayingTime!$B$1:$T$1001,MATCH("Min",PlayingTime!$B$2:$T$2,0),0),0)</f>
        <v>0</v>
      </c>
      <c r="I892" s="23">
        <f>IFERROR(VLOOKUP(B892,PlayingTime!$B$1:$T$1001,MATCH("Min",PlayingTime!$B$2:$T$2,0),0),0)</f>
        <v>0</v>
      </c>
      <c r="J892" s="23">
        <f>IFERROR(VLOOKUP(C892,PlayingTime!$B$1:$T$1001,MATCH("Min",PlayingTime!$B$2:$T$2,0),0),0)</f>
        <v>0</v>
      </c>
      <c r="K892" s="23">
        <f>IFERROR(VLOOKUP(D892,PlayingTime!$B$1:$T$1001,MATCH("Min",PlayingTime!$B$2:$T$2,0),0),0)</f>
        <v>0</v>
      </c>
      <c r="L892" s="93">
        <f>IFERROR(VLOOKUP($E892,OLD!$Q$1:$DZ$1000,MATCH("minutes",OLD!$Q$1:$DZ$1,0),0),0)</f>
        <v>8</v>
      </c>
      <c r="M892" s="22">
        <f>IFERROR(VLOOKUP(A892,#REF!,MATCH("xG",#REF!,0),0),0)</f>
        <v>0</v>
      </c>
      <c r="N892" s="22">
        <f>IFERROR(VLOOKUP(B892,#REF!,MATCH("xG",#REF!,0),0),0)</f>
        <v>0</v>
      </c>
      <c r="O892" s="22">
        <f>IFERROR(VLOOKUP(C892,#REF!,MATCH("xG",#REF!,0),0),0)</f>
        <v>0</v>
      </c>
      <c r="P892" s="22">
        <f>IFERROR(VLOOKUP(D892,#REF!,MATCH("xG",#REF!,0),0),0)</f>
        <v>0</v>
      </c>
      <c r="Q892" s="92">
        <f>IFERROR(VLOOKUP($E892,OLD!$Q$1:$DZ$1000,MATCH("expected_goals",OLD!$Q$1:$DZ$1,0),0),0)</f>
        <v>0</v>
      </c>
      <c r="R892" s="22">
        <f>IFERROR(VLOOKUP(A892,#REF!,MATCH("xAG",#REF!,0),0),0)</f>
        <v>0</v>
      </c>
      <c r="S892" s="22">
        <f>IFERROR(VLOOKUP(B892,#REF!,MATCH("xAG",#REF!,0),0),0)</f>
        <v>0</v>
      </c>
      <c r="T892" s="22">
        <f>IFERROR(VLOOKUP(C892,#REF!,MATCH("xAG",#REF!,0),0),0)</f>
        <v>0</v>
      </c>
      <c r="U892" s="22">
        <f>IFERROR(VLOOKUP(D892,#REF!,MATCH("xAG",#REF!,0),0),0)</f>
        <v>0</v>
      </c>
      <c r="V892" s="92">
        <f>IFERROR(VLOOKUP($E892,OLD!$Q$1:$DZ$1000,MATCH("expected_assists",OLD!$Q$1:$DZ$1,0),0),0)</f>
        <v>0</v>
      </c>
      <c r="W892" s="93">
        <f>IFERROR(VLOOKUP($E892,OLD!$Q$1:$DZ$1000,MATCH("total_points",OLD!$Q$1:$DZ$1,0),0),0)</f>
        <v>2</v>
      </c>
      <c r="X892" s="27">
        <f>IFERROR(VLOOKUP(E892,OLD!$Q$1:$BZ$1000,MATCH("defensive_contribution",OLD!$Q$1:$BZ$1,0),0),"")</f>
        <v>3</v>
      </c>
      <c r="Z892" s="26" t="str">
        <f>API!O892&amp;" "&amp;API!Y892</f>
        <v xml:space="preserve"> </v>
      </c>
      <c r="AA892" s="26">
        <f>API!AF892</f>
        <v>0</v>
      </c>
    </row>
    <row r="893" spans="1:27">
      <c r="A893" s="22" t="str">
        <f>IF([1]FINAL!A893=0,"",[1]FINAL!A893)</f>
        <v/>
      </c>
      <c r="B893" s="22" t="str">
        <f>IF([1]FINAL!C893=0,"",[1]FINAL!C893)</f>
        <v/>
      </c>
      <c r="C893" s="22" t="str">
        <f>IF([1]FINAL!E893=0,"",[1]FINAL!E893)</f>
        <v/>
      </c>
      <c r="D893" s="22" t="str">
        <f>IF([1]FINAL!G893=0,"",[1]FINAL!G893)</f>
        <v/>
      </c>
      <c r="E893" s="85">
        <f>[1]FINAL!$AO893</f>
        <v>0</v>
      </c>
      <c r="F893" s="26" t="str">
        <f>[1]FINAL!$V893</f>
        <v>A</v>
      </c>
      <c r="G893" s="27" t="str">
        <f>IFERROR(VLOOKUP($F893,Table2!$B$1:$C$21,MATCH("MP",Table2!$B$1:$C$1,0),0),"")</f>
        <v/>
      </c>
      <c r="H893" s="23">
        <f>IFERROR(VLOOKUP(A893,PlayingTime!$B$1:$T$1001,MATCH("Min",PlayingTime!$B$2:$T$2,0),0),0)</f>
        <v>0</v>
      </c>
      <c r="I893" s="23">
        <f>IFERROR(VLOOKUP(B893,PlayingTime!$B$1:$T$1001,MATCH("Min",PlayingTime!$B$2:$T$2,0),0),0)</f>
        <v>0</v>
      </c>
      <c r="J893" s="23">
        <f>IFERROR(VLOOKUP(C893,PlayingTime!$B$1:$T$1001,MATCH("Min",PlayingTime!$B$2:$T$2,0),0),0)</f>
        <v>0</v>
      </c>
      <c r="K893" s="23">
        <f>IFERROR(VLOOKUP(D893,PlayingTime!$B$1:$T$1001,MATCH("Min",PlayingTime!$B$2:$T$2,0),0),0)</f>
        <v>0</v>
      </c>
      <c r="L893" s="93">
        <f>IFERROR(VLOOKUP($E893,OLD!$Q$1:$DZ$1000,MATCH("minutes",OLD!$Q$1:$DZ$1,0),0),0)</f>
        <v>8</v>
      </c>
      <c r="M893" s="22">
        <f>IFERROR(VLOOKUP(A893,#REF!,MATCH("xG",#REF!,0),0),0)</f>
        <v>0</v>
      </c>
      <c r="N893" s="22">
        <f>IFERROR(VLOOKUP(B893,#REF!,MATCH("xG",#REF!,0),0),0)</f>
        <v>0</v>
      </c>
      <c r="O893" s="22">
        <f>IFERROR(VLOOKUP(C893,#REF!,MATCH("xG",#REF!,0),0),0)</f>
        <v>0</v>
      </c>
      <c r="P893" s="22">
        <f>IFERROR(VLOOKUP(D893,#REF!,MATCH("xG",#REF!,0),0),0)</f>
        <v>0</v>
      </c>
      <c r="Q893" s="92">
        <f>IFERROR(VLOOKUP($E893,OLD!$Q$1:$DZ$1000,MATCH("expected_goals",OLD!$Q$1:$DZ$1,0),0),0)</f>
        <v>0</v>
      </c>
      <c r="R893" s="22">
        <f>IFERROR(VLOOKUP(A893,#REF!,MATCH("xAG",#REF!,0),0),0)</f>
        <v>0</v>
      </c>
      <c r="S893" s="22">
        <f>IFERROR(VLOOKUP(B893,#REF!,MATCH("xAG",#REF!,0),0),0)</f>
        <v>0</v>
      </c>
      <c r="T893" s="22">
        <f>IFERROR(VLOOKUP(C893,#REF!,MATCH("xAG",#REF!,0),0),0)</f>
        <v>0</v>
      </c>
      <c r="U893" s="22">
        <f>IFERROR(VLOOKUP(D893,#REF!,MATCH("xAG",#REF!,0),0),0)</f>
        <v>0</v>
      </c>
      <c r="V893" s="92">
        <f>IFERROR(VLOOKUP($E893,OLD!$Q$1:$DZ$1000,MATCH("expected_assists",OLD!$Q$1:$DZ$1,0),0),0)</f>
        <v>0</v>
      </c>
      <c r="W893" s="93">
        <f>IFERROR(VLOOKUP($E893,OLD!$Q$1:$DZ$1000,MATCH("total_points",OLD!$Q$1:$DZ$1,0),0),0)</f>
        <v>2</v>
      </c>
      <c r="X893" s="27">
        <f>IFERROR(VLOOKUP(E893,OLD!$Q$1:$BZ$1000,MATCH("defensive_contribution",OLD!$Q$1:$BZ$1,0),0),"")</f>
        <v>3</v>
      </c>
      <c r="Z893" s="26" t="str">
        <f>API!O893&amp;" "&amp;API!Y893</f>
        <v xml:space="preserve"> </v>
      </c>
      <c r="AA893" s="26">
        <f>API!AF893</f>
        <v>0</v>
      </c>
    </row>
    <row r="894" spans="1:27">
      <c r="A894" s="22" t="str">
        <f>IF([1]FINAL!A894=0,"",[1]FINAL!A894)</f>
        <v/>
      </c>
      <c r="B894" s="22" t="str">
        <f>IF([1]FINAL!C894=0,"",[1]FINAL!C894)</f>
        <v/>
      </c>
      <c r="C894" s="22" t="str">
        <f>IF([1]FINAL!E894=0,"",[1]FINAL!E894)</f>
        <v/>
      </c>
      <c r="D894" s="22" t="str">
        <f>IF([1]FINAL!G894=0,"",[1]FINAL!G894)</f>
        <v/>
      </c>
      <c r="E894" s="85">
        <f>[1]FINAL!$AO894</f>
        <v>0</v>
      </c>
      <c r="F894" s="26" t="str">
        <f>[1]FINAL!$V894</f>
        <v>A</v>
      </c>
      <c r="G894" s="27" t="str">
        <f>IFERROR(VLOOKUP($F894,Table2!$B$1:$C$21,MATCH("MP",Table2!$B$1:$C$1,0),0),"")</f>
        <v/>
      </c>
      <c r="H894" s="23">
        <f>IFERROR(VLOOKUP(A894,PlayingTime!$B$1:$T$1001,MATCH("Min",PlayingTime!$B$2:$T$2,0),0),0)</f>
        <v>0</v>
      </c>
      <c r="I894" s="23">
        <f>IFERROR(VLOOKUP(B894,PlayingTime!$B$1:$T$1001,MATCH("Min",PlayingTime!$B$2:$T$2,0),0),0)</f>
        <v>0</v>
      </c>
      <c r="J894" s="23">
        <f>IFERROR(VLOOKUP(C894,PlayingTime!$B$1:$T$1001,MATCH("Min",PlayingTime!$B$2:$T$2,0),0),0)</f>
        <v>0</v>
      </c>
      <c r="K894" s="23">
        <f>IFERROR(VLOOKUP(D894,PlayingTime!$B$1:$T$1001,MATCH("Min",PlayingTime!$B$2:$T$2,0),0),0)</f>
        <v>0</v>
      </c>
      <c r="L894" s="93">
        <f>IFERROR(VLOOKUP($E894,OLD!$Q$1:$DZ$1000,MATCH("minutes",OLD!$Q$1:$DZ$1,0),0),0)</f>
        <v>8</v>
      </c>
      <c r="M894" s="22">
        <f>IFERROR(VLOOKUP(A894,#REF!,MATCH("xG",#REF!,0),0),0)</f>
        <v>0</v>
      </c>
      <c r="N894" s="22">
        <f>IFERROR(VLOOKUP(B894,#REF!,MATCH("xG",#REF!,0),0),0)</f>
        <v>0</v>
      </c>
      <c r="O894" s="22">
        <f>IFERROR(VLOOKUP(C894,#REF!,MATCH("xG",#REF!,0),0),0)</f>
        <v>0</v>
      </c>
      <c r="P894" s="22">
        <f>IFERROR(VLOOKUP(D894,#REF!,MATCH("xG",#REF!,0),0),0)</f>
        <v>0</v>
      </c>
      <c r="Q894" s="92">
        <f>IFERROR(VLOOKUP($E894,OLD!$Q$1:$DZ$1000,MATCH("expected_goals",OLD!$Q$1:$DZ$1,0),0),0)</f>
        <v>0</v>
      </c>
      <c r="R894" s="22">
        <f>IFERROR(VLOOKUP(A894,#REF!,MATCH("xAG",#REF!,0),0),0)</f>
        <v>0</v>
      </c>
      <c r="S894" s="22">
        <f>IFERROR(VLOOKUP(B894,#REF!,MATCH("xAG",#REF!,0),0),0)</f>
        <v>0</v>
      </c>
      <c r="T894" s="22">
        <f>IFERROR(VLOOKUP(C894,#REF!,MATCH("xAG",#REF!,0),0),0)</f>
        <v>0</v>
      </c>
      <c r="U894" s="22">
        <f>IFERROR(VLOOKUP(D894,#REF!,MATCH("xAG",#REF!,0),0),0)</f>
        <v>0</v>
      </c>
      <c r="V894" s="92">
        <f>IFERROR(VLOOKUP($E894,OLD!$Q$1:$DZ$1000,MATCH("expected_assists",OLD!$Q$1:$DZ$1,0),0),0)</f>
        <v>0</v>
      </c>
      <c r="W894" s="93">
        <f>IFERROR(VLOOKUP($E894,OLD!$Q$1:$DZ$1000,MATCH("total_points",OLD!$Q$1:$DZ$1,0),0),0)</f>
        <v>2</v>
      </c>
      <c r="X894" s="27">
        <f>IFERROR(VLOOKUP(E894,OLD!$Q$1:$BZ$1000,MATCH("defensive_contribution",OLD!$Q$1:$BZ$1,0),0),"")</f>
        <v>3</v>
      </c>
      <c r="Z894" s="26" t="str">
        <f>API!O894&amp;" "&amp;API!Y894</f>
        <v xml:space="preserve"> </v>
      </c>
      <c r="AA894" s="26">
        <f>API!AF894</f>
        <v>0</v>
      </c>
    </row>
    <row r="895" spans="1:27">
      <c r="A895" s="22" t="str">
        <f>IF([1]FINAL!A895=0,"",[1]FINAL!A895)</f>
        <v/>
      </c>
      <c r="B895" s="22" t="str">
        <f>IF([1]FINAL!C895=0,"",[1]FINAL!C895)</f>
        <v/>
      </c>
      <c r="C895" s="22" t="str">
        <f>IF([1]FINAL!E895=0,"",[1]FINAL!E895)</f>
        <v/>
      </c>
      <c r="D895" s="22" t="str">
        <f>IF([1]FINAL!G895=0,"",[1]FINAL!G895)</f>
        <v/>
      </c>
      <c r="E895" s="85">
        <f>[1]FINAL!$AO895</f>
        <v>0</v>
      </c>
      <c r="F895" s="26" t="str">
        <f>[1]FINAL!$V895</f>
        <v>A</v>
      </c>
      <c r="G895" s="27" t="str">
        <f>IFERROR(VLOOKUP($F895,Table2!$B$1:$C$21,MATCH("MP",Table2!$B$1:$C$1,0),0),"")</f>
        <v/>
      </c>
      <c r="H895" s="23">
        <f>IFERROR(VLOOKUP(A895,PlayingTime!$B$1:$T$1001,MATCH("Min",PlayingTime!$B$2:$T$2,0),0),0)</f>
        <v>0</v>
      </c>
      <c r="I895" s="23">
        <f>IFERROR(VLOOKUP(B895,PlayingTime!$B$1:$T$1001,MATCH("Min",PlayingTime!$B$2:$T$2,0),0),0)</f>
        <v>0</v>
      </c>
      <c r="J895" s="23">
        <f>IFERROR(VLOOKUP(C895,PlayingTime!$B$1:$T$1001,MATCH("Min",PlayingTime!$B$2:$T$2,0),0),0)</f>
        <v>0</v>
      </c>
      <c r="K895" s="23">
        <f>IFERROR(VLOOKUP(D895,PlayingTime!$B$1:$T$1001,MATCH("Min",PlayingTime!$B$2:$T$2,0),0),0)</f>
        <v>0</v>
      </c>
      <c r="L895" s="93">
        <f>IFERROR(VLOOKUP($E895,OLD!$Q$1:$DZ$1000,MATCH("minutes",OLD!$Q$1:$DZ$1,0),0),0)</f>
        <v>8</v>
      </c>
      <c r="M895" s="22">
        <f>IFERROR(VLOOKUP(A895,#REF!,MATCH("xG",#REF!,0),0),0)</f>
        <v>0</v>
      </c>
      <c r="N895" s="22">
        <f>IFERROR(VLOOKUP(B895,#REF!,MATCH("xG",#REF!,0),0),0)</f>
        <v>0</v>
      </c>
      <c r="O895" s="22">
        <f>IFERROR(VLOOKUP(C895,#REF!,MATCH("xG",#REF!,0),0),0)</f>
        <v>0</v>
      </c>
      <c r="P895" s="22">
        <f>IFERROR(VLOOKUP(D895,#REF!,MATCH("xG",#REF!,0),0),0)</f>
        <v>0</v>
      </c>
      <c r="Q895" s="92">
        <f>IFERROR(VLOOKUP($E895,OLD!$Q$1:$DZ$1000,MATCH("expected_goals",OLD!$Q$1:$DZ$1,0),0),0)</f>
        <v>0</v>
      </c>
      <c r="R895" s="22">
        <f>IFERROR(VLOOKUP(A895,#REF!,MATCH("xAG",#REF!,0),0),0)</f>
        <v>0</v>
      </c>
      <c r="S895" s="22">
        <f>IFERROR(VLOOKUP(B895,#REF!,MATCH("xAG",#REF!,0),0),0)</f>
        <v>0</v>
      </c>
      <c r="T895" s="22">
        <f>IFERROR(VLOOKUP(C895,#REF!,MATCH("xAG",#REF!,0),0),0)</f>
        <v>0</v>
      </c>
      <c r="U895" s="22">
        <f>IFERROR(VLOOKUP(D895,#REF!,MATCH("xAG",#REF!,0),0),0)</f>
        <v>0</v>
      </c>
      <c r="V895" s="92">
        <f>IFERROR(VLOOKUP($E895,OLD!$Q$1:$DZ$1000,MATCH("expected_assists",OLD!$Q$1:$DZ$1,0),0),0)</f>
        <v>0</v>
      </c>
      <c r="W895" s="93">
        <f>IFERROR(VLOOKUP($E895,OLD!$Q$1:$DZ$1000,MATCH("total_points",OLD!$Q$1:$DZ$1,0),0),0)</f>
        <v>2</v>
      </c>
      <c r="X895" s="27">
        <f>IFERROR(VLOOKUP(E895,OLD!$Q$1:$BZ$1000,MATCH("defensive_contribution",OLD!$Q$1:$BZ$1,0),0),"")</f>
        <v>3</v>
      </c>
      <c r="Z895" s="26" t="str">
        <f>API!O895&amp;" "&amp;API!Y895</f>
        <v xml:space="preserve"> </v>
      </c>
      <c r="AA895" s="26">
        <f>API!AF895</f>
        <v>0</v>
      </c>
    </row>
    <row r="896" spans="1:27">
      <c r="A896" s="22" t="str">
        <f>IF([1]FINAL!A896=0,"",[1]FINAL!A896)</f>
        <v/>
      </c>
      <c r="B896" s="22" t="str">
        <f>IF([1]FINAL!C896=0,"",[1]FINAL!C896)</f>
        <v/>
      </c>
      <c r="C896" s="22" t="str">
        <f>IF([1]FINAL!E896=0,"",[1]FINAL!E896)</f>
        <v/>
      </c>
      <c r="D896" s="22" t="str">
        <f>IF([1]FINAL!G896=0,"",[1]FINAL!G896)</f>
        <v/>
      </c>
      <c r="E896" s="85">
        <f>[1]FINAL!$AO896</f>
        <v>0</v>
      </c>
      <c r="F896" s="26" t="str">
        <f>[1]FINAL!$V896</f>
        <v>A</v>
      </c>
      <c r="G896" s="27" t="str">
        <f>IFERROR(VLOOKUP($F896,Table2!$B$1:$C$21,MATCH("MP",Table2!$B$1:$C$1,0),0),"")</f>
        <v/>
      </c>
      <c r="H896" s="23">
        <f>IFERROR(VLOOKUP(A896,PlayingTime!$B$1:$T$1001,MATCH("Min",PlayingTime!$B$2:$T$2,0),0),0)</f>
        <v>0</v>
      </c>
      <c r="I896" s="23">
        <f>IFERROR(VLOOKUP(B896,PlayingTime!$B$1:$T$1001,MATCH("Min",PlayingTime!$B$2:$T$2,0),0),0)</f>
        <v>0</v>
      </c>
      <c r="J896" s="23">
        <f>IFERROR(VLOOKUP(C896,PlayingTime!$B$1:$T$1001,MATCH("Min",PlayingTime!$B$2:$T$2,0),0),0)</f>
        <v>0</v>
      </c>
      <c r="K896" s="23">
        <f>IFERROR(VLOOKUP(D896,PlayingTime!$B$1:$T$1001,MATCH("Min",PlayingTime!$B$2:$T$2,0),0),0)</f>
        <v>0</v>
      </c>
      <c r="L896" s="93">
        <f>IFERROR(VLOOKUP($E896,OLD!$Q$1:$DZ$1000,MATCH("minutes",OLD!$Q$1:$DZ$1,0),0),0)</f>
        <v>8</v>
      </c>
      <c r="M896" s="22">
        <f>IFERROR(VLOOKUP(A896,#REF!,MATCH("xG",#REF!,0),0),0)</f>
        <v>0</v>
      </c>
      <c r="N896" s="22">
        <f>IFERROR(VLOOKUP(B896,#REF!,MATCH("xG",#REF!,0),0),0)</f>
        <v>0</v>
      </c>
      <c r="O896" s="22">
        <f>IFERROR(VLOOKUP(C896,#REF!,MATCH("xG",#REF!,0),0),0)</f>
        <v>0</v>
      </c>
      <c r="P896" s="22">
        <f>IFERROR(VLOOKUP(D896,#REF!,MATCH("xG",#REF!,0),0),0)</f>
        <v>0</v>
      </c>
      <c r="Q896" s="92">
        <f>IFERROR(VLOOKUP($E896,OLD!$Q$1:$DZ$1000,MATCH("expected_goals",OLD!$Q$1:$DZ$1,0),0),0)</f>
        <v>0</v>
      </c>
      <c r="R896" s="22">
        <f>IFERROR(VLOOKUP(A896,#REF!,MATCH("xAG",#REF!,0),0),0)</f>
        <v>0</v>
      </c>
      <c r="S896" s="22">
        <f>IFERROR(VLOOKUP(B896,#REF!,MATCH("xAG",#REF!,0),0),0)</f>
        <v>0</v>
      </c>
      <c r="T896" s="22">
        <f>IFERROR(VLOOKUP(C896,#REF!,MATCH("xAG",#REF!,0),0),0)</f>
        <v>0</v>
      </c>
      <c r="U896" s="22">
        <f>IFERROR(VLOOKUP(D896,#REF!,MATCH("xAG",#REF!,0),0),0)</f>
        <v>0</v>
      </c>
      <c r="V896" s="92">
        <f>IFERROR(VLOOKUP($E896,OLD!$Q$1:$DZ$1000,MATCH("expected_assists",OLD!$Q$1:$DZ$1,0),0),0)</f>
        <v>0</v>
      </c>
      <c r="W896" s="93">
        <f>IFERROR(VLOOKUP($E896,OLD!$Q$1:$DZ$1000,MATCH("total_points",OLD!$Q$1:$DZ$1,0),0),0)</f>
        <v>2</v>
      </c>
      <c r="X896" s="27">
        <f>IFERROR(VLOOKUP(E896,OLD!$Q$1:$BZ$1000,MATCH("defensive_contribution",OLD!$Q$1:$BZ$1,0),0),"")</f>
        <v>3</v>
      </c>
      <c r="Z896" s="26" t="str">
        <f>API!O896&amp;" "&amp;API!Y896</f>
        <v xml:space="preserve"> </v>
      </c>
      <c r="AA896" s="26">
        <f>API!AF896</f>
        <v>0</v>
      </c>
    </row>
    <row r="897" spans="1:27">
      <c r="A897" s="22" t="str">
        <f>IF([1]FINAL!A897=0,"",[1]FINAL!A897)</f>
        <v/>
      </c>
      <c r="B897" s="22" t="str">
        <f>IF([1]FINAL!C897=0,"",[1]FINAL!C897)</f>
        <v/>
      </c>
      <c r="C897" s="22" t="str">
        <f>IF([1]FINAL!E897=0,"",[1]FINAL!E897)</f>
        <v/>
      </c>
      <c r="D897" s="22" t="str">
        <f>IF([1]FINAL!G897=0,"",[1]FINAL!G897)</f>
        <v/>
      </c>
      <c r="E897" s="85">
        <f>[1]FINAL!$AO897</f>
        <v>0</v>
      </c>
      <c r="F897" s="26" t="str">
        <f>[1]FINAL!$V897</f>
        <v>A</v>
      </c>
      <c r="G897" s="27" t="str">
        <f>IFERROR(VLOOKUP($F897,Table2!$B$1:$C$21,MATCH("MP",Table2!$B$1:$C$1,0),0),"")</f>
        <v/>
      </c>
      <c r="H897" s="23">
        <f>IFERROR(VLOOKUP(A897,PlayingTime!$B$1:$T$1001,MATCH("Min",PlayingTime!$B$2:$T$2,0),0),0)</f>
        <v>0</v>
      </c>
      <c r="I897" s="23">
        <f>IFERROR(VLOOKUP(B897,PlayingTime!$B$1:$T$1001,MATCH("Min",PlayingTime!$B$2:$T$2,0),0),0)</f>
        <v>0</v>
      </c>
      <c r="J897" s="23">
        <f>IFERROR(VLOOKUP(C897,PlayingTime!$B$1:$T$1001,MATCH("Min",PlayingTime!$B$2:$T$2,0),0),0)</f>
        <v>0</v>
      </c>
      <c r="K897" s="23">
        <f>IFERROR(VLOOKUP(D897,PlayingTime!$B$1:$T$1001,MATCH("Min",PlayingTime!$B$2:$T$2,0),0),0)</f>
        <v>0</v>
      </c>
      <c r="L897" s="93">
        <f>IFERROR(VLOOKUP($E897,OLD!$Q$1:$DZ$1000,MATCH("minutes",OLD!$Q$1:$DZ$1,0),0),0)</f>
        <v>8</v>
      </c>
      <c r="M897" s="22">
        <f>IFERROR(VLOOKUP(A897,#REF!,MATCH("xG",#REF!,0),0),0)</f>
        <v>0</v>
      </c>
      <c r="N897" s="22">
        <f>IFERROR(VLOOKUP(B897,#REF!,MATCH("xG",#REF!,0),0),0)</f>
        <v>0</v>
      </c>
      <c r="O897" s="22">
        <f>IFERROR(VLOOKUP(C897,#REF!,MATCH("xG",#REF!,0),0),0)</f>
        <v>0</v>
      </c>
      <c r="P897" s="22">
        <f>IFERROR(VLOOKUP(D897,#REF!,MATCH("xG",#REF!,0),0),0)</f>
        <v>0</v>
      </c>
      <c r="Q897" s="92">
        <f>IFERROR(VLOOKUP($E897,OLD!$Q$1:$DZ$1000,MATCH("expected_goals",OLD!$Q$1:$DZ$1,0),0),0)</f>
        <v>0</v>
      </c>
      <c r="R897" s="22">
        <f>IFERROR(VLOOKUP(A897,#REF!,MATCH("xAG",#REF!,0),0),0)</f>
        <v>0</v>
      </c>
      <c r="S897" s="22">
        <f>IFERROR(VLOOKUP(B897,#REF!,MATCH("xAG",#REF!,0),0),0)</f>
        <v>0</v>
      </c>
      <c r="T897" s="22">
        <f>IFERROR(VLOOKUP(C897,#REF!,MATCH("xAG",#REF!,0),0),0)</f>
        <v>0</v>
      </c>
      <c r="U897" s="22">
        <f>IFERROR(VLOOKUP(D897,#REF!,MATCH("xAG",#REF!,0),0),0)</f>
        <v>0</v>
      </c>
      <c r="V897" s="92">
        <f>IFERROR(VLOOKUP($E897,OLD!$Q$1:$DZ$1000,MATCH("expected_assists",OLD!$Q$1:$DZ$1,0),0),0)</f>
        <v>0</v>
      </c>
      <c r="W897" s="93">
        <f>IFERROR(VLOOKUP($E897,OLD!$Q$1:$DZ$1000,MATCH("total_points",OLD!$Q$1:$DZ$1,0),0),0)</f>
        <v>2</v>
      </c>
      <c r="X897" s="27">
        <f>IFERROR(VLOOKUP(E897,OLD!$Q$1:$BZ$1000,MATCH("defensive_contribution",OLD!$Q$1:$BZ$1,0),0),"")</f>
        <v>3</v>
      </c>
      <c r="Z897" s="26" t="str">
        <f>API!O897&amp;" "&amp;API!Y897</f>
        <v xml:space="preserve"> </v>
      </c>
      <c r="AA897" s="26">
        <f>API!AF897</f>
        <v>0</v>
      </c>
    </row>
    <row r="898" spans="1:27">
      <c r="A898" s="22" t="str">
        <f>IF([1]FINAL!A898=0,"",[1]FINAL!A898)</f>
        <v/>
      </c>
      <c r="B898" s="22" t="str">
        <f>IF([1]FINAL!C898=0,"",[1]FINAL!C898)</f>
        <v/>
      </c>
      <c r="C898" s="22" t="str">
        <f>IF([1]FINAL!E898=0,"",[1]FINAL!E898)</f>
        <v/>
      </c>
      <c r="D898" s="22" t="str">
        <f>IF([1]FINAL!G898=0,"",[1]FINAL!G898)</f>
        <v/>
      </c>
      <c r="E898" s="85">
        <f>[1]FINAL!$AO898</f>
        <v>0</v>
      </c>
      <c r="F898" s="26" t="str">
        <f>[1]FINAL!$V898</f>
        <v>A</v>
      </c>
      <c r="G898" s="27" t="str">
        <f>IFERROR(VLOOKUP($F898,Table2!$B$1:$C$21,MATCH("MP",Table2!$B$1:$C$1,0),0),"")</f>
        <v/>
      </c>
      <c r="H898" s="23">
        <f>IFERROR(VLOOKUP(A898,PlayingTime!$B$1:$T$1001,MATCH("Min",PlayingTime!$B$2:$T$2,0),0),0)</f>
        <v>0</v>
      </c>
      <c r="I898" s="23">
        <f>IFERROR(VLOOKUP(B898,PlayingTime!$B$1:$T$1001,MATCH("Min",PlayingTime!$B$2:$T$2,0),0),0)</f>
        <v>0</v>
      </c>
      <c r="J898" s="23">
        <f>IFERROR(VLOOKUP(C898,PlayingTime!$B$1:$T$1001,MATCH("Min",PlayingTime!$B$2:$T$2,0),0),0)</f>
        <v>0</v>
      </c>
      <c r="K898" s="23">
        <f>IFERROR(VLOOKUP(D898,PlayingTime!$B$1:$T$1001,MATCH("Min",PlayingTime!$B$2:$T$2,0),0),0)</f>
        <v>0</v>
      </c>
      <c r="L898" s="93">
        <f>IFERROR(VLOOKUP($E898,OLD!$Q$1:$DZ$1000,MATCH("minutes",OLD!$Q$1:$DZ$1,0),0),0)</f>
        <v>8</v>
      </c>
      <c r="M898" s="22">
        <f>IFERROR(VLOOKUP(A898,#REF!,MATCH("xG",#REF!,0),0),0)</f>
        <v>0</v>
      </c>
      <c r="N898" s="22">
        <f>IFERROR(VLOOKUP(B898,#REF!,MATCH("xG",#REF!,0),0),0)</f>
        <v>0</v>
      </c>
      <c r="O898" s="22">
        <f>IFERROR(VLOOKUP(C898,#REF!,MATCH("xG",#REF!,0),0),0)</f>
        <v>0</v>
      </c>
      <c r="P898" s="22">
        <f>IFERROR(VLOOKUP(D898,#REF!,MATCH("xG",#REF!,0),0),0)</f>
        <v>0</v>
      </c>
      <c r="Q898" s="92">
        <f>IFERROR(VLOOKUP($E898,OLD!$Q$1:$DZ$1000,MATCH("expected_goals",OLD!$Q$1:$DZ$1,0),0),0)</f>
        <v>0</v>
      </c>
      <c r="R898" s="22">
        <f>IFERROR(VLOOKUP(A898,#REF!,MATCH("xAG",#REF!,0),0),0)</f>
        <v>0</v>
      </c>
      <c r="S898" s="22">
        <f>IFERROR(VLOOKUP(B898,#REF!,MATCH("xAG",#REF!,0),0),0)</f>
        <v>0</v>
      </c>
      <c r="T898" s="22">
        <f>IFERROR(VLOOKUP(C898,#REF!,MATCH("xAG",#REF!,0),0),0)</f>
        <v>0</v>
      </c>
      <c r="U898" s="22">
        <f>IFERROR(VLOOKUP(D898,#REF!,MATCH("xAG",#REF!,0),0),0)</f>
        <v>0</v>
      </c>
      <c r="V898" s="92">
        <f>IFERROR(VLOOKUP($E898,OLD!$Q$1:$DZ$1000,MATCH("expected_assists",OLD!$Q$1:$DZ$1,0),0),0)</f>
        <v>0</v>
      </c>
      <c r="W898" s="93">
        <f>IFERROR(VLOOKUP($E898,OLD!$Q$1:$DZ$1000,MATCH("total_points",OLD!$Q$1:$DZ$1,0),0),0)</f>
        <v>2</v>
      </c>
      <c r="X898" s="27">
        <f>IFERROR(VLOOKUP(E898,OLD!$Q$1:$BZ$1000,MATCH("defensive_contribution",OLD!$Q$1:$BZ$1,0),0),"")</f>
        <v>3</v>
      </c>
      <c r="Z898" s="26" t="str">
        <f>API!O898&amp;" "&amp;API!Y898</f>
        <v xml:space="preserve"> </v>
      </c>
      <c r="AA898" s="26">
        <f>API!AF898</f>
        <v>0</v>
      </c>
    </row>
    <row r="899" spans="1:27">
      <c r="A899" s="22" t="str">
        <f>IF([1]FINAL!A899=0,"",[1]FINAL!A899)</f>
        <v/>
      </c>
      <c r="B899" s="22" t="str">
        <f>IF([1]FINAL!C899=0,"",[1]FINAL!C899)</f>
        <v/>
      </c>
      <c r="C899" s="22" t="str">
        <f>IF([1]FINAL!E899=0,"",[1]FINAL!E899)</f>
        <v/>
      </c>
      <c r="D899" s="22" t="str">
        <f>IF([1]FINAL!G899=0,"",[1]FINAL!G899)</f>
        <v/>
      </c>
      <c r="E899" s="85">
        <f>[1]FINAL!$AO899</f>
        <v>0</v>
      </c>
      <c r="F899" s="26" t="str">
        <f>[1]FINAL!$V899</f>
        <v>A</v>
      </c>
      <c r="G899" s="27" t="str">
        <f>IFERROR(VLOOKUP($F899,Table2!$B$1:$C$21,MATCH("MP",Table2!$B$1:$C$1,0),0),"")</f>
        <v/>
      </c>
      <c r="H899" s="23">
        <f>IFERROR(VLOOKUP(A899,PlayingTime!$B$1:$T$1001,MATCH("Min",PlayingTime!$B$2:$T$2,0),0),0)</f>
        <v>0</v>
      </c>
      <c r="I899" s="23">
        <f>IFERROR(VLOOKUP(B899,PlayingTime!$B$1:$T$1001,MATCH("Min",PlayingTime!$B$2:$T$2,0),0),0)</f>
        <v>0</v>
      </c>
      <c r="J899" s="23">
        <f>IFERROR(VLOOKUP(C899,PlayingTime!$B$1:$T$1001,MATCH("Min",PlayingTime!$B$2:$T$2,0),0),0)</f>
        <v>0</v>
      </c>
      <c r="K899" s="23">
        <f>IFERROR(VLOOKUP(D899,PlayingTime!$B$1:$T$1001,MATCH("Min",PlayingTime!$B$2:$T$2,0),0),0)</f>
        <v>0</v>
      </c>
      <c r="L899" s="93">
        <f>IFERROR(VLOOKUP($E899,OLD!$Q$1:$DZ$1000,MATCH("minutes",OLD!$Q$1:$DZ$1,0),0),0)</f>
        <v>8</v>
      </c>
      <c r="M899" s="22">
        <f>IFERROR(VLOOKUP(A899,#REF!,MATCH("xG",#REF!,0),0),0)</f>
        <v>0</v>
      </c>
      <c r="N899" s="22">
        <f>IFERROR(VLOOKUP(B899,#REF!,MATCH("xG",#REF!,0),0),0)</f>
        <v>0</v>
      </c>
      <c r="O899" s="22">
        <f>IFERROR(VLOOKUP(C899,#REF!,MATCH("xG",#REF!,0),0),0)</f>
        <v>0</v>
      </c>
      <c r="P899" s="22">
        <f>IFERROR(VLOOKUP(D899,#REF!,MATCH("xG",#REF!,0),0),0)</f>
        <v>0</v>
      </c>
      <c r="Q899" s="92">
        <f>IFERROR(VLOOKUP($E899,OLD!$Q$1:$DZ$1000,MATCH("expected_goals",OLD!$Q$1:$DZ$1,0),0),0)</f>
        <v>0</v>
      </c>
      <c r="R899" s="22">
        <f>IFERROR(VLOOKUP(A899,#REF!,MATCH("xAG",#REF!,0),0),0)</f>
        <v>0</v>
      </c>
      <c r="S899" s="22">
        <f>IFERROR(VLOOKUP(B899,#REF!,MATCH("xAG",#REF!,0),0),0)</f>
        <v>0</v>
      </c>
      <c r="T899" s="22">
        <f>IFERROR(VLOOKUP(C899,#REF!,MATCH("xAG",#REF!,0),0),0)</f>
        <v>0</v>
      </c>
      <c r="U899" s="22">
        <f>IFERROR(VLOOKUP(D899,#REF!,MATCH("xAG",#REF!,0),0),0)</f>
        <v>0</v>
      </c>
      <c r="V899" s="92">
        <f>IFERROR(VLOOKUP($E899,OLD!$Q$1:$DZ$1000,MATCH("expected_assists",OLD!$Q$1:$DZ$1,0),0),0)</f>
        <v>0</v>
      </c>
      <c r="W899" s="93">
        <f>IFERROR(VLOOKUP($E899,OLD!$Q$1:$DZ$1000,MATCH("total_points",OLD!$Q$1:$DZ$1,0),0),0)</f>
        <v>2</v>
      </c>
      <c r="X899" s="27">
        <f>IFERROR(VLOOKUP(E899,OLD!$Q$1:$BZ$1000,MATCH("defensive_contribution",OLD!$Q$1:$BZ$1,0),0),"")</f>
        <v>3</v>
      </c>
      <c r="Z899" s="26" t="str">
        <f>API!O899&amp;" "&amp;API!Y899</f>
        <v xml:space="preserve"> </v>
      </c>
      <c r="AA899" s="26">
        <f>API!AF899</f>
        <v>0</v>
      </c>
    </row>
    <row r="900" spans="1:27">
      <c r="A900" s="22" t="str">
        <f>IF([1]FINAL!A900=0,"",[1]FINAL!A900)</f>
        <v/>
      </c>
      <c r="B900" s="22" t="str">
        <f>IF([1]FINAL!C900=0,"",[1]FINAL!C900)</f>
        <v/>
      </c>
      <c r="C900" s="22" t="str">
        <f>IF([1]FINAL!E900=0,"",[1]FINAL!E900)</f>
        <v/>
      </c>
      <c r="D900" s="22" t="str">
        <f>IF([1]FINAL!G900=0,"",[1]FINAL!G900)</f>
        <v/>
      </c>
      <c r="E900" s="85">
        <f>[1]FINAL!$AO900</f>
        <v>0</v>
      </c>
      <c r="F900" s="26" t="str">
        <f>[1]FINAL!$V900</f>
        <v>A</v>
      </c>
      <c r="G900" s="27" t="str">
        <f>IFERROR(VLOOKUP($F900,Table2!$B$1:$C$21,MATCH("MP",Table2!$B$1:$C$1,0),0),"")</f>
        <v/>
      </c>
      <c r="H900" s="23">
        <f>IFERROR(VLOOKUP(A900,PlayingTime!$B$1:$T$1001,MATCH("Min",PlayingTime!$B$2:$T$2,0),0),0)</f>
        <v>0</v>
      </c>
      <c r="I900" s="23">
        <f>IFERROR(VLOOKUP(B900,PlayingTime!$B$1:$T$1001,MATCH("Min",PlayingTime!$B$2:$T$2,0),0),0)</f>
        <v>0</v>
      </c>
      <c r="J900" s="23">
        <f>IFERROR(VLOOKUP(C900,PlayingTime!$B$1:$T$1001,MATCH("Min",PlayingTime!$B$2:$T$2,0),0),0)</f>
        <v>0</v>
      </c>
      <c r="K900" s="23">
        <f>IFERROR(VLOOKUP(D900,PlayingTime!$B$1:$T$1001,MATCH("Min",PlayingTime!$B$2:$T$2,0),0),0)</f>
        <v>0</v>
      </c>
      <c r="L900" s="93">
        <f>IFERROR(VLOOKUP($E900,OLD!$Q$1:$DZ$1000,MATCH("minutes",OLD!$Q$1:$DZ$1,0),0),0)</f>
        <v>8</v>
      </c>
      <c r="M900" s="22">
        <f>IFERROR(VLOOKUP(A900,#REF!,MATCH("xG",#REF!,0),0),0)</f>
        <v>0</v>
      </c>
      <c r="N900" s="22">
        <f>IFERROR(VLOOKUP(B900,#REF!,MATCH("xG",#REF!,0),0),0)</f>
        <v>0</v>
      </c>
      <c r="O900" s="22">
        <f>IFERROR(VLOOKUP(C900,#REF!,MATCH("xG",#REF!,0),0),0)</f>
        <v>0</v>
      </c>
      <c r="P900" s="22">
        <f>IFERROR(VLOOKUP(D900,#REF!,MATCH("xG",#REF!,0),0),0)</f>
        <v>0</v>
      </c>
      <c r="Q900" s="92">
        <f>IFERROR(VLOOKUP($E900,OLD!$Q$1:$DZ$1000,MATCH("expected_goals",OLD!$Q$1:$DZ$1,0),0),0)</f>
        <v>0</v>
      </c>
      <c r="R900" s="22">
        <f>IFERROR(VLOOKUP(A900,#REF!,MATCH("xAG",#REF!,0),0),0)</f>
        <v>0</v>
      </c>
      <c r="S900" s="22">
        <f>IFERROR(VLOOKUP(B900,#REF!,MATCH("xAG",#REF!,0),0),0)</f>
        <v>0</v>
      </c>
      <c r="T900" s="22">
        <f>IFERROR(VLOOKUP(C900,#REF!,MATCH("xAG",#REF!,0),0),0)</f>
        <v>0</v>
      </c>
      <c r="U900" s="22">
        <f>IFERROR(VLOOKUP(D900,#REF!,MATCH("xAG",#REF!,0),0),0)</f>
        <v>0</v>
      </c>
      <c r="V900" s="92">
        <f>IFERROR(VLOOKUP($E900,OLD!$Q$1:$DZ$1000,MATCH("expected_assists",OLD!$Q$1:$DZ$1,0),0),0)</f>
        <v>0</v>
      </c>
      <c r="W900" s="93">
        <f>IFERROR(VLOOKUP($E900,OLD!$Q$1:$DZ$1000,MATCH("total_points",OLD!$Q$1:$DZ$1,0),0),0)</f>
        <v>2</v>
      </c>
      <c r="X900" s="27">
        <f>IFERROR(VLOOKUP(E900,OLD!$Q$1:$BZ$1000,MATCH("defensive_contribution",OLD!$Q$1:$BZ$1,0),0),"")</f>
        <v>3</v>
      </c>
      <c r="Z900" s="26" t="str">
        <f>API!O900&amp;" "&amp;API!Y900</f>
        <v xml:space="preserve"> </v>
      </c>
      <c r="AA900" s="26">
        <f>API!AF900</f>
        <v>0</v>
      </c>
    </row>
    <row r="901" spans="1:27">
      <c r="A901" s="22" t="str">
        <f>IF([1]FINAL!A901=0,"",[1]FINAL!A901)</f>
        <v/>
      </c>
      <c r="B901" s="22" t="str">
        <f>IF([1]FINAL!C901=0,"",[1]FINAL!C901)</f>
        <v/>
      </c>
      <c r="C901" s="22" t="str">
        <f>IF([1]FINAL!E901=0,"",[1]FINAL!E901)</f>
        <v/>
      </c>
      <c r="D901" s="22" t="str">
        <f>IF([1]FINAL!G901=0,"",[1]FINAL!G901)</f>
        <v/>
      </c>
      <c r="E901" s="85">
        <f>[1]FINAL!$AO901</f>
        <v>0</v>
      </c>
      <c r="F901" s="26" t="str">
        <f>[1]FINAL!$V901</f>
        <v>A</v>
      </c>
      <c r="G901" s="27" t="str">
        <f>IFERROR(VLOOKUP($F901,Table2!$B$1:$C$21,MATCH("MP",Table2!$B$1:$C$1,0),0),"")</f>
        <v/>
      </c>
      <c r="H901" s="23">
        <f>IFERROR(VLOOKUP(A901,PlayingTime!$B$1:$T$1001,MATCH("Min",PlayingTime!$B$2:$T$2,0),0),0)</f>
        <v>0</v>
      </c>
      <c r="I901" s="23">
        <f>IFERROR(VLOOKUP(B901,PlayingTime!$B$1:$T$1001,MATCH("Min",PlayingTime!$B$2:$T$2,0),0),0)</f>
        <v>0</v>
      </c>
      <c r="J901" s="23">
        <f>IFERROR(VLOOKUP(C901,PlayingTime!$B$1:$T$1001,MATCH("Min",PlayingTime!$B$2:$T$2,0),0),0)</f>
        <v>0</v>
      </c>
      <c r="K901" s="23">
        <f>IFERROR(VLOOKUP(D901,PlayingTime!$B$1:$T$1001,MATCH("Min",PlayingTime!$B$2:$T$2,0),0),0)</f>
        <v>0</v>
      </c>
      <c r="L901" s="93">
        <f>IFERROR(VLOOKUP($E901,OLD!$Q$1:$DZ$1000,MATCH("minutes",OLD!$Q$1:$DZ$1,0),0),0)</f>
        <v>8</v>
      </c>
      <c r="M901" s="22">
        <f>IFERROR(VLOOKUP(A901,#REF!,MATCH("xG",#REF!,0),0),0)</f>
        <v>0</v>
      </c>
      <c r="N901" s="22">
        <f>IFERROR(VLOOKUP(B901,#REF!,MATCH("xG",#REF!,0),0),0)</f>
        <v>0</v>
      </c>
      <c r="O901" s="22">
        <f>IFERROR(VLOOKUP(C901,#REF!,MATCH("xG",#REF!,0),0),0)</f>
        <v>0</v>
      </c>
      <c r="P901" s="22">
        <f>IFERROR(VLOOKUP(D901,#REF!,MATCH("xG",#REF!,0),0),0)</f>
        <v>0</v>
      </c>
      <c r="Q901" s="92">
        <f>IFERROR(VLOOKUP($E901,OLD!$Q$1:$DZ$1000,MATCH("expected_goals",OLD!$Q$1:$DZ$1,0),0),0)</f>
        <v>0</v>
      </c>
      <c r="R901" s="22">
        <f>IFERROR(VLOOKUP(A901,#REF!,MATCH("xAG",#REF!,0),0),0)</f>
        <v>0</v>
      </c>
      <c r="S901" s="22">
        <f>IFERROR(VLOOKUP(B901,#REF!,MATCH("xAG",#REF!,0),0),0)</f>
        <v>0</v>
      </c>
      <c r="T901" s="22">
        <f>IFERROR(VLOOKUP(C901,#REF!,MATCH("xAG",#REF!,0),0),0)</f>
        <v>0</v>
      </c>
      <c r="U901" s="22">
        <f>IFERROR(VLOOKUP(D901,#REF!,MATCH("xAG",#REF!,0),0),0)</f>
        <v>0</v>
      </c>
      <c r="V901" s="92">
        <f>IFERROR(VLOOKUP($E901,OLD!$Q$1:$DZ$1000,MATCH("expected_assists",OLD!$Q$1:$DZ$1,0),0),0)</f>
        <v>0</v>
      </c>
      <c r="W901" s="93">
        <f>IFERROR(VLOOKUP($E901,OLD!$Q$1:$DZ$1000,MATCH("total_points",OLD!$Q$1:$DZ$1,0),0),0)</f>
        <v>2</v>
      </c>
      <c r="X901" s="27">
        <f>IFERROR(VLOOKUP(E901,OLD!$Q$1:$BZ$1000,MATCH("defensive_contribution",OLD!$Q$1:$BZ$1,0),0),"")</f>
        <v>3</v>
      </c>
      <c r="Z901" s="26" t="str">
        <f>API!O901&amp;" "&amp;API!Y901</f>
        <v xml:space="preserve"> </v>
      </c>
      <c r="AA901" s="26">
        <f>API!AF901</f>
        <v>0</v>
      </c>
    </row>
    <row r="902" spans="1:27">
      <c r="A902" s="22" t="str">
        <f>IF([1]FINAL!A902=0,"",[1]FINAL!A902)</f>
        <v/>
      </c>
      <c r="B902" s="22" t="str">
        <f>IF([1]FINAL!C902=0,"",[1]FINAL!C902)</f>
        <v/>
      </c>
      <c r="C902" s="22" t="str">
        <f>IF([1]FINAL!E902=0,"",[1]FINAL!E902)</f>
        <v/>
      </c>
      <c r="D902" s="22" t="str">
        <f>IF([1]FINAL!G902=0,"",[1]FINAL!G902)</f>
        <v/>
      </c>
      <c r="E902" s="85">
        <f>[1]FINAL!$AO902</f>
        <v>0</v>
      </c>
      <c r="F902" s="26" t="str">
        <f>[1]FINAL!$V902</f>
        <v>A</v>
      </c>
      <c r="G902" s="27" t="str">
        <f>IFERROR(VLOOKUP($F902,Table2!$B$1:$C$21,MATCH("MP",Table2!$B$1:$C$1,0),0),"")</f>
        <v/>
      </c>
      <c r="H902" s="23">
        <f>IFERROR(VLOOKUP(A902,PlayingTime!$B$1:$T$1001,MATCH("Min",PlayingTime!$B$2:$T$2,0),0),0)</f>
        <v>0</v>
      </c>
      <c r="I902" s="23">
        <f>IFERROR(VLOOKUP(B902,PlayingTime!$B$1:$T$1001,MATCH("Min",PlayingTime!$B$2:$T$2,0),0),0)</f>
        <v>0</v>
      </c>
      <c r="J902" s="23">
        <f>IFERROR(VLOOKUP(C902,PlayingTime!$B$1:$T$1001,MATCH("Min",PlayingTime!$B$2:$T$2,0),0),0)</f>
        <v>0</v>
      </c>
      <c r="K902" s="23">
        <f>IFERROR(VLOOKUP(D902,PlayingTime!$B$1:$T$1001,MATCH("Min",PlayingTime!$B$2:$T$2,0),0),0)</f>
        <v>0</v>
      </c>
      <c r="L902" s="93">
        <f>IFERROR(VLOOKUP($E902,OLD!$Q$1:$DZ$1000,MATCH("minutes",OLD!$Q$1:$DZ$1,0),0),0)</f>
        <v>8</v>
      </c>
      <c r="M902" s="22">
        <f>IFERROR(VLOOKUP(A902,#REF!,MATCH("xG",#REF!,0),0),0)</f>
        <v>0</v>
      </c>
      <c r="N902" s="22">
        <f>IFERROR(VLOOKUP(B902,#REF!,MATCH("xG",#REF!,0),0),0)</f>
        <v>0</v>
      </c>
      <c r="O902" s="22">
        <f>IFERROR(VLOOKUP(C902,#REF!,MATCH("xG",#REF!,0),0),0)</f>
        <v>0</v>
      </c>
      <c r="P902" s="22">
        <f>IFERROR(VLOOKUP(D902,#REF!,MATCH("xG",#REF!,0),0),0)</f>
        <v>0</v>
      </c>
      <c r="Q902" s="92">
        <f>IFERROR(VLOOKUP($E902,OLD!$Q$1:$DZ$1000,MATCH("expected_goals",OLD!$Q$1:$DZ$1,0),0),0)</f>
        <v>0</v>
      </c>
      <c r="R902" s="22">
        <f>IFERROR(VLOOKUP(A902,#REF!,MATCH("xAG",#REF!,0),0),0)</f>
        <v>0</v>
      </c>
      <c r="S902" s="22">
        <f>IFERROR(VLOOKUP(B902,#REF!,MATCH("xAG",#REF!,0),0),0)</f>
        <v>0</v>
      </c>
      <c r="T902" s="22">
        <f>IFERROR(VLOOKUP(C902,#REF!,MATCH("xAG",#REF!,0),0),0)</f>
        <v>0</v>
      </c>
      <c r="U902" s="22">
        <f>IFERROR(VLOOKUP(D902,#REF!,MATCH("xAG",#REF!,0),0),0)</f>
        <v>0</v>
      </c>
      <c r="V902" s="92">
        <f>IFERROR(VLOOKUP($E902,OLD!$Q$1:$DZ$1000,MATCH("expected_assists",OLD!$Q$1:$DZ$1,0),0),0)</f>
        <v>0</v>
      </c>
      <c r="W902" s="93">
        <f>IFERROR(VLOOKUP($E902,OLD!$Q$1:$DZ$1000,MATCH("total_points",OLD!$Q$1:$DZ$1,0),0),0)</f>
        <v>2</v>
      </c>
      <c r="X902" s="27">
        <f>IFERROR(VLOOKUP(E902,OLD!$Q$1:$BZ$1000,MATCH("defensive_contribution",OLD!$Q$1:$BZ$1,0),0),"")</f>
        <v>3</v>
      </c>
      <c r="Z902" s="26" t="str">
        <f>API!O902&amp;" "&amp;API!Y902</f>
        <v xml:space="preserve"> </v>
      </c>
      <c r="AA902" s="26">
        <f>API!AF902</f>
        <v>0</v>
      </c>
    </row>
    <row r="903" spans="1:27">
      <c r="A903" s="22" t="str">
        <f>IF([1]FINAL!A903=0,"",[1]FINAL!A903)</f>
        <v/>
      </c>
      <c r="B903" s="22" t="str">
        <f>IF([1]FINAL!C903=0,"",[1]FINAL!C903)</f>
        <v/>
      </c>
      <c r="C903" s="22" t="str">
        <f>IF([1]FINAL!E903=0,"",[1]FINAL!E903)</f>
        <v/>
      </c>
      <c r="D903" s="22" t="str">
        <f>IF([1]FINAL!G903=0,"",[1]FINAL!G903)</f>
        <v/>
      </c>
      <c r="E903" s="85">
        <f>[1]FINAL!$AO903</f>
        <v>0</v>
      </c>
      <c r="F903" s="26" t="str">
        <f>[1]FINAL!$V903</f>
        <v>A</v>
      </c>
      <c r="G903" s="27" t="str">
        <f>IFERROR(VLOOKUP($F903,Table2!$B$1:$C$21,MATCH("MP",Table2!$B$1:$C$1,0),0),"")</f>
        <v/>
      </c>
      <c r="H903" s="23">
        <f>IFERROR(VLOOKUP(A903,PlayingTime!$B$1:$T$1001,MATCH("Min",PlayingTime!$B$2:$T$2,0),0),0)</f>
        <v>0</v>
      </c>
      <c r="I903" s="23">
        <f>IFERROR(VLOOKUP(B903,PlayingTime!$B$1:$T$1001,MATCH("Min",PlayingTime!$B$2:$T$2,0),0),0)</f>
        <v>0</v>
      </c>
      <c r="J903" s="23">
        <f>IFERROR(VLOOKUP(C903,PlayingTime!$B$1:$T$1001,MATCH("Min",PlayingTime!$B$2:$T$2,0),0),0)</f>
        <v>0</v>
      </c>
      <c r="K903" s="23">
        <f>IFERROR(VLOOKUP(D903,PlayingTime!$B$1:$T$1001,MATCH("Min",PlayingTime!$B$2:$T$2,0),0),0)</f>
        <v>0</v>
      </c>
      <c r="L903" s="93">
        <f>IFERROR(VLOOKUP($E903,OLD!$Q$1:$DZ$1000,MATCH("minutes",OLD!$Q$1:$DZ$1,0),0),0)</f>
        <v>8</v>
      </c>
      <c r="M903" s="22">
        <f>IFERROR(VLOOKUP(A903,#REF!,MATCH("xG",#REF!,0),0),0)</f>
        <v>0</v>
      </c>
      <c r="N903" s="22">
        <f>IFERROR(VLOOKUP(B903,#REF!,MATCH("xG",#REF!,0),0),0)</f>
        <v>0</v>
      </c>
      <c r="O903" s="22">
        <f>IFERROR(VLOOKUP(C903,#REF!,MATCH("xG",#REF!,0),0),0)</f>
        <v>0</v>
      </c>
      <c r="P903" s="22">
        <f>IFERROR(VLOOKUP(D903,#REF!,MATCH("xG",#REF!,0),0),0)</f>
        <v>0</v>
      </c>
      <c r="Q903" s="92">
        <f>IFERROR(VLOOKUP($E903,OLD!$Q$1:$DZ$1000,MATCH("expected_goals",OLD!$Q$1:$DZ$1,0),0),0)</f>
        <v>0</v>
      </c>
      <c r="R903" s="22">
        <f>IFERROR(VLOOKUP(A903,#REF!,MATCH("xAG",#REF!,0),0),0)</f>
        <v>0</v>
      </c>
      <c r="S903" s="22">
        <f>IFERROR(VLOOKUP(B903,#REF!,MATCH("xAG",#REF!,0),0),0)</f>
        <v>0</v>
      </c>
      <c r="T903" s="22">
        <f>IFERROR(VLOOKUP(C903,#REF!,MATCH("xAG",#REF!,0),0),0)</f>
        <v>0</v>
      </c>
      <c r="U903" s="22">
        <f>IFERROR(VLOOKUP(D903,#REF!,MATCH("xAG",#REF!,0),0),0)</f>
        <v>0</v>
      </c>
      <c r="V903" s="92">
        <f>IFERROR(VLOOKUP($E903,OLD!$Q$1:$DZ$1000,MATCH("expected_assists",OLD!$Q$1:$DZ$1,0),0),0)</f>
        <v>0</v>
      </c>
      <c r="W903" s="93">
        <f>IFERROR(VLOOKUP($E903,OLD!$Q$1:$DZ$1000,MATCH("total_points",OLD!$Q$1:$DZ$1,0),0),0)</f>
        <v>2</v>
      </c>
      <c r="X903" s="27">
        <f>IFERROR(VLOOKUP(E903,OLD!$Q$1:$BZ$1000,MATCH("defensive_contribution",OLD!$Q$1:$BZ$1,0),0),"")</f>
        <v>3</v>
      </c>
      <c r="Z903" s="26" t="str">
        <f>API!O903&amp;" "&amp;API!Y903</f>
        <v xml:space="preserve"> </v>
      </c>
      <c r="AA903" s="26">
        <f>API!AF903</f>
        <v>0</v>
      </c>
    </row>
    <row r="904" spans="1:27">
      <c r="A904" s="22" t="str">
        <f>IF([1]FINAL!A904=0,"",[1]FINAL!A904)</f>
        <v/>
      </c>
      <c r="B904" s="22" t="str">
        <f>IF([1]FINAL!C904=0,"",[1]FINAL!C904)</f>
        <v/>
      </c>
      <c r="C904" s="22" t="str">
        <f>IF([1]FINAL!E904=0,"",[1]FINAL!E904)</f>
        <v/>
      </c>
      <c r="D904" s="22" t="str">
        <f>IF([1]FINAL!G904=0,"",[1]FINAL!G904)</f>
        <v/>
      </c>
      <c r="E904" s="85">
        <f>[1]FINAL!$AO904</f>
        <v>0</v>
      </c>
      <c r="F904" s="26" t="str">
        <f>[1]FINAL!$V904</f>
        <v>A</v>
      </c>
      <c r="G904" s="27" t="str">
        <f>IFERROR(VLOOKUP($F904,Table2!$B$1:$C$21,MATCH("MP",Table2!$B$1:$C$1,0),0),"")</f>
        <v/>
      </c>
      <c r="H904" s="23">
        <f>IFERROR(VLOOKUP(A904,PlayingTime!$B$1:$T$1001,MATCH("Min",PlayingTime!$B$2:$T$2,0),0),0)</f>
        <v>0</v>
      </c>
      <c r="I904" s="23">
        <f>IFERROR(VLOOKUP(B904,PlayingTime!$B$1:$T$1001,MATCH("Min",PlayingTime!$B$2:$T$2,0),0),0)</f>
        <v>0</v>
      </c>
      <c r="J904" s="23">
        <f>IFERROR(VLOOKUP(C904,PlayingTime!$B$1:$T$1001,MATCH("Min",PlayingTime!$B$2:$T$2,0),0),0)</f>
        <v>0</v>
      </c>
      <c r="K904" s="23">
        <f>IFERROR(VLOOKUP(D904,PlayingTime!$B$1:$T$1001,MATCH("Min",PlayingTime!$B$2:$T$2,0),0),0)</f>
        <v>0</v>
      </c>
      <c r="L904" s="93">
        <f>IFERROR(VLOOKUP($E904,OLD!$Q$1:$DZ$1000,MATCH("minutes",OLD!$Q$1:$DZ$1,0),0),0)</f>
        <v>8</v>
      </c>
      <c r="M904" s="22">
        <f>IFERROR(VLOOKUP(A904,#REF!,MATCH("xG",#REF!,0),0),0)</f>
        <v>0</v>
      </c>
      <c r="N904" s="22">
        <f>IFERROR(VLOOKUP(B904,#REF!,MATCH("xG",#REF!,0),0),0)</f>
        <v>0</v>
      </c>
      <c r="O904" s="22">
        <f>IFERROR(VLOOKUP(C904,#REF!,MATCH("xG",#REF!,0),0),0)</f>
        <v>0</v>
      </c>
      <c r="P904" s="22">
        <f>IFERROR(VLOOKUP(D904,#REF!,MATCH("xG",#REF!,0),0),0)</f>
        <v>0</v>
      </c>
      <c r="Q904" s="92">
        <f>IFERROR(VLOOKUP($E904,OLD!$Q$1:$DZ$1000,MATCH("expected_goals",OLD!$Q$1:$DZ$1,0),0),0)</f>
        <v>0</v>
      </c>
      <c r="R904" s="22">
        <f>IFERROR(VLOOKUP(A904,#REF!,MATCH("xAG",#REF!,0),0),0)</f>
        <v>0</v>
      </c>
      <c r="S904" s="22">
        <f>IFERROR(VLOOKUP(B904,#REF!,MATCH("xAG",#REF!,0),0),0)</f>
        <v>0</v>
      </c>
      <c r="T904" s="22">
        <f>IFERROR(VLOOKUP(C904,#REF!,MATCH("xAG",#REF!,0),0),0)</f>
        <v>0</v>
      </c>
      <c r="U904" s="22">
        <f>IFERROR(VLOOKUP(D904,#REF!,MATCH("xAG",#REF!,0),0),0)</f>
        <v>0</v>
      </c>
      <c r="V904" s="92">
        <f>IFERROR(VLOOKUP($E904,OLD!$Q$1:$DZ$1000,MATCH("expected_assists",OLD!$Q$1:$DZ$1,0),0),0)</f>
        <v>0</v>
      </c>
      <c r="W904" s="93">
        <f>IFERROR(VLOOKUP($E904,OLD!$Q$1:$DZ$1000,MATCH("total_points",OLD!$Q$1:$DZ$1,0),0),0)</f>
        <v>2</v>
      </c>
      <c r="X904" s="27">
        <f>IFERROR(VLOOKUP(E904,OLD!$Q$1:$BZ$1000,MATCH("defensive_contribution",OLD!$Q$1:$BZ$1,0),0),"")</f>
        <v>3</v>
      </c>
      <c r="Z904" s="26" t="str">
        <f>API!O904&amp;" "&amp;API!Y904</f>
        <v xml:space="preserve"> </v>
      </c>
      <c r="AA904" s="26">
        <f>API!AF904</f>
        <v>0</v>
      </c>
    </row>
    <row r="905" spans="1:27">
      <c r="A905" s="22" t="str">
        <f>IF([1]FINAL!A905=0,"",[1]FINAL!A905)</f>
        <v/>
      </c>
      <c r="B905" s="22" t="str">
        <f>IF([1]FINAL!C905=0,"",[1]FINAL!C905)</f>
        <v/>
      </c>
      <c r="C905" s="22" t="str">
        <f>IF([1]FINAL!E905=0,"",[1]FINAL!E905)</f>
        <v/>
      </c>
      <c r="D905" s="22" t="str">
        <f>IF([1]FINAL!G905=0,"",[1]FINAL!G905)</f>
        <v/>
      </c>
      <c r="E905" s="85">
        <f>[1]FINAL!$AO905</f>
        <v>0</v>
      </c>
      <c r="F905" s="26" t="str">
        <f>[1]FINAL!$V905</f>
        <v>A</v>
      </c>
      <c r="G905" s="27" t="str">
        <f>IFERROR(VLOOKUP($F905,Table2!$B$1:$C$21,MATCH("MP",Table2!$B$1:$C$1,0),0),"")</f>
        <v/>
      </c>
      <c r="H905" s="23">
        <f>IFERROR(VLOOKUP(A905,PlayingTime!$B$1:$T$1001,MATCH("Min",PlayingTime!$B$2:$T$2,0),0),0)</f>
        <v>0</v>
      </c>
      <c r="I905" s="23">
        <f>IFERROR(VLOOKUP(B905,PlayingTime!$B$1:$T$1001,MATCH("Min",PlayingTime!$B$2:$T$2,0),0),0)</f>
        <v>0</v>
      </c>
      <c r="J905" s="23">
        <f>IFERROR(VLOOKUP(C905,PlayingTime!$B$1:$T$1001,MATCH("Min",PlayingTime!$B$2:$T$2,0),0),0)</f>
        <v>0</v>
      </c>
      <c r="K905" s="23">
        <f>IFERROR(VLOOKUP(D905,PlayingTime!$B$1:$T$1001,MATCH("Min",PlayingTime!$B$2:$T$2,0),0),0)</f>
        <v>0</v>
      </c>
      <c r="L905" s="93">
        <f>IFERROR(VLOOKUP($E905,OLD!$Q$1:$DZ$1000,MATCH("minutes",OLD!$Q$1:$DZ$1,0),0),0)</f>
        <v>8</v>
      </c>
      <c r="M905" s="22">
        <f>IFERROR(VLOOKUP(A905,#REF!,MATCH("xG",#REF!,0),0),0)</f>
        <v>0</v>
      </c>
      <c r="N905" s="22">
        <f>IFERROR(VLOOKUP(B905,#REF!,MATCH("xG",#REF!,0),0),0)</f>
        <v>0</v>
      </c>
      <c r="O905" s="22">
        <f>IFERROR(VLOOKUP(C905,#REF!,MATCH("xG",#REF!,0),0),0)</f>
        <v>0</v>
      </c>
      <c r="P905" s="22">
        <f>IFERROR(VLOOKUP(D905,#REF!,MATCH("xG",#REF!,0),0),0)</f>
        <v>0</v>
      </c>
      <c r="Q905" s="92">
        <f>IFERROR(VLOOKUP($E905,OLD!$Q$1:$DZ$1000,MATCH("expected_goals",OLD!$Q$1:$DZ$1,0),0),0)</f>
        <v>0</v>
      </c>
      <c r="R905" s="22">
        <f>IFERROR(VLOOKUP(A905,#REF!,MATCH("xAG",#REF!,0),0),0)</f>
        <v>0</v>
      </c>
      <c r="S905" s="22">
        <f>IFERROR(VLOOKUP(B905,#REF!,MATCH("xAG",#REF!,0),0),0)</f>
        <v>0</v>
      </c>
      <c r="T905" s="22">
        <f>IFERROR(VLOOKUP(C905,#REF!,MATCH("xAG",#REF!,0),0),0)</f>
        <v>0</v>
      </c>
      <c r="U905" s="22">
        <f>IFERROR(VLOOKUP(D905,#REF!,MATCH("xAG",#REF!,0),0),0)</f>
        <v>0</v>
      </c>
      <c r="V905" s="92">
        <f>IFERROR(VLOOKUP($E905,OLD!$Q$1:$DZ$1000,MATCH("expected_assists",OLD!$Q$1:$DZ$1,0),0),0)</f>
        <v>0</v>
      </c>
      <c r="W905" s="93">
        <f>IFERROR(VLOOKUP($E905,OLD!$Q$1:$DZ$1000,MATCH("total_points",OLD!$Q$1:$DZ$1,0),0),0)</f>
        <v>2</v>
      </c>
      <c r="X905" s="27">
        <f>IFERROR(VLOOKUP(E905,OLD!$Q$1:$BZ$1000,MATCH("defensive_contribution",OLD!$Q$1:$BZ$1,0),0),"")</f>
        <v>3</v>
      </c>
      <c r="Z905" s="26" t="str">
        <f>API!O905&amp;" "&amp;API!Y905</f>
        <v xml:space="preserve"> </v>
      </c>
      <c r="AA905" s="26">
        <f>API!AF905</f>
        <v>0</v>
      </c>
    </row>
    <row r="906" spans="1:27">
      <c r="A906" s="22" t="str">
        <f>IF([1]FINAL!A906=0,"",[1]FINAL!A906)</f>
        <v/>
      </c>
      <c r="B906" s="22" t="str">
        <f>IF([1]FINAL!C906=0,"",[1]FINAL!C906)</f>
        <v/>
      </c>
      <c r="C906" s="22" t="str">
        <f>IF([1]FINAL!E906=0,"",[1]FINAL!E906)</f>
        <v/>
      </c>
      <c r="D906" s="22" t="str">
        <f>IF([1]FINAL!G906=0,"",[1]FINAL!G906)</f>
        <v/>
      </c>
      <c r="E906" s="85">
        <f>[1]FINAL!$AO906</f>
        <v>0</v>
      </c>
      <c r="F906" s="26" t="str">
        <f>[1]FINAL!$V906</f>
        <v>A</v>
      </c>
      <c r="G906" s="27" t="str">
        <f>IFERROR(VLOOKUP($F906,Table2!$B$1:$C$21,MATCH("MP",Table2!$B$1:$C$1,0),0),"")</f>
        <v/>
      </c>
      <c r="H906" s="23">
        <f>IFERROR(VLOOKUP(A906,PlayingTime!$B$1:$T$1001,MATCH("Min",PlayingTime!$B$2:$T$2,0),0),0)</f>
        <v>0</v>
      </c>
      <c r="I906" s="23">
        <f>IFERROR(VLOOKUP(B906,PlayingTime!$B$1:$T$1001,MATCH("Min",PlayingTime!$B$2:$T$2,0),0),0)</f>
        <v>0</v>
      </c>
      <c r="J906" s="23">
        <f>IFERROR(VLOOKUP(C906,PlayingTime!$B$1:$T$1001,MATCH("Min",PlayingTime!$B$2:$T$2,0),0),0)</f>
        <v>0</v>
      </c>
      <c r="K906" s="23">
        <f>IFERROR(VLOOKUP(D906,PlayingTime!$B$1:$T$1001,MATCH("Min",PlayingTime!$B$2:$T$2,0),0),0)</f>
        <v>0</v>
      </c>
      <c r="L906" s="93">
        <f>IFERROR(VLOOKUP($E906,OLD!$Q$1:$DZ$1000,MATCH("minutes",OLD!$Q$1:$DZ$1,0),0),0)</f>
        <v>8</v>
      </c>
      <c r="M906" s="22">
        <f>IFERROR(VLOOKUP(A906,#REF!,MATCH("xG",#REF!,0),0),0)</f>
        <v>0</v>
      </c>
      <c r="N906" s="22">
        <f>IFERROR(VLOOKUP(B906,#REF!,MATCH("xG",#REF!,0),0),0)</f>
        <v>0</v>
      </c>
      <c r="O906" s="22">
        <f>IFERROR(VLOOKUP(C906,#REF!,MATCH("xG",#REF!,0),0),0)</f>
        <v>0</v>
      </c>
      <c r="P906" s="22">
        <f>IFERROR(VLOOKUP(D906,#REF!,MATCH("xG",#REF!,0),0),0)</f>
        <v>0</v>
      </c>
      <c r="Q906" s="92">
        <f>IFERROR(VLOOKUP($E906,OLD!$Q$1:$DZ$1000,MATCH("expected_goals",OLD!$Q$1:$DZ$1,0),0),0)</f>
        <v>0</v>
      </c>
      <c r="R906" s="22">
        <f>IFERROR(VLOOKUP(A906,#REF!,MATCH("xAG",#REF!,0),0),0)</f>
        <v>0</v>
      </c>
      <c r="S906" s="22">
        <f>IFERROR(VLOOKUP(B906,#REF!,MATCH("xAG",#REF!,0),0),0)</f>
        <v>0</v>
      </c>
      <c r="T906" s="22">
        <f>IFERROR(VLOOKUP(C906,#REF!,MATCH("xAG",#REF!,0),0),0)</f>
        <v>0</v>
      </c>
      <c r="U906" s="22">
        <f>IFERROR(VLOOKUP(D906,#REF!,MATCH("xAG",#REF!,0),0),0)</f>
        <v>0</v>
      </c>
      <c r="V906" s="92">
        <f>IFERROR(VLOOKUP($E906,OLD!$Q$1:$DZ$1000,MATCH("expected_assists",OLD!$Q$1:$DZ$1,0),0),0)</f>
        <v>0</v>
      </c>
      <c r="W906" s="93">
        <f>IFERROR(VLOOKUP($E906,OLD!$Q$1:$DZ$1000,MATCH("total_points",OLD!$Q$1:$DZ$1,0),0),0)</f>
        <v>2</v>
      </c>
      <c r="X906" s="27">
        <f>IFERROR(VLOOKUP(E906,OLD!$Q$1:$BZ$1000,MATCH("defensive_contribution",OLD!$Q$1:$BZ$1,0),0),"")</f>
        <v>3</v>
      </c>
      <c r="Z906" s="26" t="str">
        <f>API!O906&amp;" "&amp;API!Y906</f>
        <v xml:space="preserve"> </v>
      </c>
      <c r="AA906" s="26">
        <f>API!AF906</f>
        <v>0</v>
      </c>
    </row>
    <row r="907" spans="1:27">
      <c r="A907" s="22" t="str">
        <f>IF([1]FINAL!A907=0,"",[1]FINAL!A907)</f>
        <v/>
      </c>
      <c r="B907" s="22" t="str">
        <f>IF([1]FINAL!C907=0,"",[1]FINAL!C907)</f>
        <v/>
      </c>
      <c r="C907" s="22" t="str">
        <f>IF([1]FINAL!E907=0,"",[1]FINAL!E907)</f>
        <v/>
      </c>
      <c r="D907" s="22" t="str">
        <f>IF([1]FINAL!G907=0,"",[1]FINAL!G907)</f>
        <v/>
      </c>
      <c r="E907" s="85">
        <f>[1]FINAL!$AO907</f>
        <v>0</v>
      </c>
      <c r="F907" s="26" t="str">
        <f>[1]FINAL!$V907</f>
        <v>A</v>
      </c>
      <c r="G907" s="27" t="str">
        <f>IFERROR(VLOOKUP($F907,Table2!$B$1:$C$21,MATCH("MP",Table2!$B$1:$C$1,0),0),"")</f>
        <v/>
      </c>
      <c r="H907" s="23">
        <f>IFERROR(VLOOKUP(A907,PlayingTime!$B$1:$T$1001,MATCH("Min",PlayingTime!$B$2:$T$2,0),0),0)</f>
        <v>0</v>
      </c>
      <c r="I907" s="23">
        <f>IFERROR(VLOOKUP(B907,PlayingTime!$B$1:$T$1001,MATCH("Min",PlayingTime!$B$2:$T$2,0),0),0)</f>
        <v>0</v>
      </c>
      <c r="J907" s="23">
        <f>IFERROR(VLOOKUP(C907,PlayingTime!$B$1:$T$1001,MATCH("Min",PlayingTime!$B$2:$T$2,0),0),0)</f>
        <v>0</v>
      </c>
      <c r="K907" s="23">
        <f>IFERROR(VLOOKUP(D907,PlayingTime!$B$1:$T$1001,MATCH("Min",PlayingTime!$B$2:$T$2,0),0),0)</f>
        <v>0</v>
      </c>
      <c r="L907" s="93">
        <f>IFERROR(VLOOKUP($E907,OLD!$Q$1:$DZ$1000,MATCH("minutes",OLD!$Q$1:$DZ$1,0),0),0)</f>
        <v>8</v>
      </c>
      <c r="M907" s="22">
        <f>IFERROR(VLOOKUP(A907,#REF!,MATCH("xG",#REF!,0),0),0)</f>
        <v>0</v>
      </c>
      <c r="N907" s="22">
        <f>IFERROR(VLOOKUP(B907,#REF!,MATCH("xG",#REF!,0),0),0)</f>
        <v>0</v>
      </c>
      <c r="O907" s="22">
        <f>IFERROR(VLOOKUP(C907,#REF!,MATCH("xG",#REF!,0),0),0)</f>
        <v>0</v>
      </c>
      <c r="P907" s="22">
        <f>IFERROR(VLOOKUP(D907,#REF!,MATCH("xG",#REF!,0),0),0)</f>
        <v>0</v>
      </c>
      <c r="Q907" s="92">
        <f>IFERROR(VLOOKUP($E907,OLD!$Q$1:$DZ$1000,MATCH("expected_goals",OLD!$Q$1:$DZ$1,0),0),0)</f>
        <v>0</v>
      </c>
      <c r="R907" s="22">
        <f>IFERROR(VLOOKUP(A907,#REF!,MATCH("xAG",#REF!,0),0),0)</f>
        <v>0</v>
      </c>
      <c r="S907" s="22">
        <f>IFERROR(VLOOKUP(B907,#REF!,MATCH("xAG",#REF!,0),0),0)</f>
        <v>0</v>
      </c>
      <c r="T907" s="22">
        <f>IFERROR(VLOOKUP(C907,#REF!,MATCH("xAG",#REF!,0),0),0)</f>
        <v>0</v>
      </c>
      <c r="U907" s="22">
        <f>IFERROR(VLOOKUP(D907,#REF!,MATCH("xAG",#REF!,0),0),0)</f>
        <v>0</v>
      </c>
      <c r="V907" s="92">
        <f>IFERROR(VLOOKUP($E907,OLD!$Q$1:$DZ$1000,MATCH("expected_assists",OLD!$Q$1:$DZ$1,0),0),0)</f>
        <v>0</v>
      </c>
      <c r="W907" s="93">
        <f>IFERROR(VLOOKUP($E907,OLD!$Q$1:$DZ$1000,MATCH("total_points",OLD!$Q$1:$DZ$1,0),0),0)</f>
        <v>2</v>
      </c>
      <c r="X907" s="27">
        <f>IFERROR(VLOOKUP(E907,OLD!$Q$1:$BZ$1000,MATCH("defensive_contribution",OLD!$Q$1:$BZ$1,0),0),"")</f>
        <v>3</v>
      </c>
      <c r="Z907" s="26" t="str">
        <f>API!O907&amp;" "&amp;API!Y907</f>
        <v xml:space="preserve"> </v>
      </c>
      <c r="AA907" s="26">
        <f>API!AF907</f>
        <v>0</v>
      </c>
    </row>
    <row r="908" spans="1:27">
      <c r="A908" s="22" t="str">
        <f>IF([1]FINAL!A908=0,"",[1]FINAL!A908)</f>
        <v/>
      </c>
      <c r="B908" s="22" t="str">
        <f>IF([1]FINAL!C908=0,"",[1]FINAL!C908)</f>
        <v/>
      </c>
      <c r="C908" s="22" t="str">
        <f>IF([1]FINAL!E908=0,"",[1]FINAL!E908)</f>
        <v/>
      </c>
      <c r="D908" s="22" t="str">
        <f>IF([1]FINAL!G908=0,"",[1]FINAL!G908)</f>
        <v/>
      </c>
      <c r="E908" s="85">
        <f>[1]FINAL!$AO908</f>
        <v>0</v>
      </c>
      <c r="F908" s="26" t="str">
        <f>[1]FINAL!$V908</f>
        <v>A</v>
      </c>
      <c r="G908" s="27" t="str">
        <f>IFERROR(VLOOKUP($F908,Table2!$B$1:$C$21,MATCH("MP",Table2!$B$1:$C$1,0),0),"")</f>
        <v/>
      </c>
      <c r="H908" s="23">
        <f>IFERROR(VLOOKUP(A908,PlayingTime!$B$1:$T$1001,MATCH("Min",PlayingTime!$B$2:$T$2,0),0),0)</f>
        <v>0</v>
      </c>
      <c r="I908" s="23">
        <f>IFERROR(VLOOKUP(B908,PlayingTime!$B$1:$T$1001,MATCH("Min",PlayingTime!$B$2:$T$2,0),0),0)</f>
        <v>0</v>
      </c>
      <c r="J908" s="23">
        <f>IFERROR(VLOOKUP(C908,PlayingTime!$B$1:$T$1001,MATCH("Min",PlayingTime!$B$2:$T$2,0),0),0)</f>
        <v>0</v>
      </c>
      <c r="K908" s="23">
        <f>IFERROR(VLOOKUP(D908,PlayingTime!$B$1:$T$1001,MATCH("Min",PlayingTime!$B$2:$T$2,0),0),0)</f>
        <v>0</v>
      </c>
      <c r="L908" s="93">
        <f>IFERROR(VLOOKUP($E908,OLD!$Q$1:$DZ$1000,MATCH("minutes",OLD!$Q$1:$DZ$1,0),0),0)</f>
        <v>8</v>
      </c>
      <c r="M908" s="22">
        <f>IFERROR(VLOOKUP(A908,#REF!,MATCH("xG",#REF!,0),0),0)</f>
        <v>0</v>
      </c>
      <c r="N908" s="22">
        <f>IFERROR(VLOOKUP(B908,#REF!,MATCH("xG",#REF!,0),0),0)</f>
        <v>0</v>
      </c>
      <c r="O908" s="22">
        <f>IFERROR(VLOOKUP(C908,#REF!,MATCH("xG",#REF!,0),0),0)</f>
        <v>0</v>
      </c>
      <c r="P908" s="22">
        <f>IFERROR(VLOOKUP(D908,#REF!,MATCH("xG",#REF!,0),0),0)</f>
        <v>0</v>
      </c>
      <c r="Q908" s="92">
        <f>IFERROR(VLOOKUP($E908,OLD!$Q$1:$DZ$1000,MATCH("expected_goals",OLD!$Q$1:$DZ$1,0),0),0)</f>
        <v>0</v>
      </c>
      <c r="R908" s="22">
        <f>IFERROR(VLOOKUP(A908,#REF!,MATCH("xAG",#REF!,0),0),0)</f>
        <v>0</v>
      </c>
      <c r="S908" s="22">
        <f>IFERROR(VLOOKUP(B908,#REF!,MATCH("xAG",#REF!,0),0),0)</f>
        <v>0</v>
      </c>
      <c r="T908" s="22">
        <f>IFERROR(VLOOKUP(C908,#REF!,MATCH("xAG",#REF!,0),0),0)</f>
        <v>0</v>
      </c>
      <c r="U908" s="22">
        <f>IFERROR(VLOOKUP(D908,#REF!,MATCH("xAG",#REF!,0),0),0)</f>
        <v>0</v>
      </c>
      <c r="V908" s="92">
        <f>IFERROR(VLOOKUP($E908,OLD!$Q$1:$DZ$1000,MATCH("expected_assists",OLD!$Q$1:$DZ$1,0),0),0)</f>
        <v>0</v>
      </c>
      <c r="W908" s="93">
        <f>IFERROR(VLOOKUP($E908,OLD!$Q$1:$DZ$1000,MATCH("total_points",OLD!$Q$1:$DZ$1,0),0),0)</f>
        <v>2</v>
      </c>
      <c r="X908" s="27">
        <f>IFERROR(VLOOKUP(E908,OLD!$Q$1:$BZ$1000,MATCH("defensive_contribution",OLD!$Q$1:$BZ$1,0),0),"")</f>
        <v>3</v>
      </c>
      <c r="Z908" s="26" t="str">
        <f>API!O908&amp;" "&amp;API!Y908</f>
        <v xml:space="preserve"> </v>
      </c>
      <c r="AA908" s="26">
        <f>API!AF908</f>
        <v>0</v>
      </c>
    </row>
    <row r="909" spans="1:27">
      <c r="A909" s="22" t="str">
        <f>IF([1]FINAL!A909=0,"",[1]FINAL!A909)</f>
        <v/>
      </c>
      <c r="B909" s="22" t="str">
        <f>IF([1]FINAL!C909=0,"",[1]FINAL!C909)</f>
        <v/>
      </c>
      <c r="C909" s="22" t="str">
        <f>IF([1]FINAL!E909=0,"",[1]FINAL!E909)</f>
        <v/>
      </c>
      <c r="D909" s="22" t="str">
        <f>IF([1]FINAL!G909=0,"",[1]FINAL!G909)</f>
        <v/>
      </c>
      <c r="E909" s="85">
        <f>[1]FINAL!$AO909</f>
        <v>0</v>
      </c>
      <c r="F909" s="26" t="str">
        <f>[1]FINAL!$V909</f>
        <v>A</v>
      </c>
      <c r="G909" s="27" t="str">
        <f>IFERROR(VLOOKUP($F909,Table2!$B$1:$C$21,MATCH("MP",Table2!$B$1:$C$1,0),0),"")</f>
        <v/>
      </c>
      <c r="H909" s="23">
        <f>IFERROR(VLOOKUP(A909,PlayingTime!$B$1:$T$1001,MATCH("Min",PlayingTime!$B$2:$T$2,0),0),0)</f>
        <v>0</v>
      </c>
      <c r="I909" s="23">
        <f>IFERROR(VLOOKUP(B909,PlayingTime!$B$1:$T$1001,MATCH("Min",PlayingTime!$B$2:$T$2,0),0),0)</f>
        <v>0</v>
      </c>
      <c r="J909" s="23">
        <f>IFERROR(VLOOKUP(C909,PlayingTime!$B$1:$T$1001,MATCH("Min",PlayingTime!$B$2:$T$2,0),0),0)</f>
        <v>0</v>
      </c>
      <c r="K909" s="23">
        <f>IFERROR(VLOOKUP(D909,PlayingTime!$B$1:$T$1001,MATCH("Min",PlayingTime!$B$2:$T$2,0),0),0)</f>
        <v>0</v>
      </c>
      <c r="L909" s="93">
        <f>IFERROR(VLOOKUP($E909,OLD!$Q$1:$DZ$1000,MATCH("minutes",OLD!$Q$1:$DZ$1,0),0),0)</f>
        <v>8</v>
      </c>
      <c r="M909" s="22">
        <f>IFERROR(VLOOKUP(A909,#REF!,MATCH("xG",#REF!,0),0),0)</f>
        <v>0</v>
      </c>
      <c r="N909" s="22">
        <f>IFERROR(VLOOKUP(B909,#REF!,MATCH("xG",#REF!,0),0),0)</f>
        <v>0</v>
      </c>
      <c r="O909" s="22">
        <f>IFERROR(VLOOKUP(C909,#REF!,MATCH("xG",#REF!,0),0),0)</f>
        <v>0</v>
      </c>
      <c r="P909" s="22">
        <f>IFERROR(VLOOKUP(D909,#REF!,MATCH("xG",#REF!,0),0),0)</f>
        <v>0</v>
      </c>
      <c r="Q909" s="92">
        <f>IFERROR(VLOOKUP($E909,OLD!$Q$1:$DZ$1000,MATCH("expected_goals",OLD!$Q$1:$DZ$1,0),0),0)</f>
        <v>0</v>
      </c>
      <c r="R909" s="22">
        <f>IFERROR(VLOOKUP(A909,#REF!,MATCH("xAG",#REF!,0),0),0)</f>
        <v>0</v>
      </c>
      <c r="S909" s="22">
        <f>IFERROR(VLOOKUP(B909,#REF!,MATCH("xAG",#REF!,0),0),0)</f>
        <v>0</v>
      </c>
      <c r="T909" s="22">
        <f>IFERROR(VLOOKUP(C909,#REF!,MATCH("xAG",#REF!,0),0),0)</f>
        <v>0</v>
      </c>
      <c r="U909" s="22">
        <f>IFERROR(VLOOKUP(D909,#REF!,MATCH("xAG",#REF!,0),0),0)</f>
        <v>0</v>
      </c>
      <c r="V909" s="92">
        <f>IFERROR(VLOOKUP($E909,OLD!$Q$1:$DZ$1000,MATCH("expected_assists",OLD!$Q$1:$DZ$1,0),0),0)</f>
        <v>0</v>
      </c>
      <c r="W909" s="93">
        <f>IFERROR(VLOOKUP($E909,OLD!$Q$1:$DZ$1000,MATCH("total_points",OLD!$Q$1:$DZ$1,0),0),0)</f>
        <v>2</v>
      </c>
      <c r="X909" s="27">
        <f>IFERROR(VLOOKUP(E909,OLD!$Q$1:$BZ$1000,MATCH("defensive_contribution",OLD!$Q$1:$BZ$1,0),0),"")</f>
        <v>3</v>
      </c>
      <c r="Z909" s="26" t="str">
        <f>API!O909&amp;" "&amp;API!Y909</f>
        <v xml:space="preserve"> </v>
      </c>
      <c r="AA909" s="26">
        <f>API!AF909</f>
        <v>0</v>
      </c>
    </row>
    <row r="910" spans="1:27">
      <c r="A910" s="22" t="str">
        <f>IF([1]FINAL!A910=0,"",[1]FINAL!A910)</f>
        <v/>
      </c>
      <c r="B910" s="22" t="str">
        <f>IF([1]FINAL!C910=0,"",[1]FINAL!C910)</f>
        <v/>
      </c>
      <c r="C910" s="22" t="str">
        <f>IF([1]FINAL!E910=0,"",[1]FINAL!E910)</f>
        <v/>
      </c>
      <c r="D910" s="22" t="str">
        <f>IF([1]FINAL!G910=0,"",[1]FINAL!G910)</f>
        <v/>
      </c>
      <c r="E910" s="85">
        <f>[1]FINAL!$AO910</f>
        <v>0</v>
      </c>
      <c r="F910" s="26" t="str">
        <f>[1]FINAL!$V910</f>
        <v>A</v>
      </c>
      <c r="G910" s="27" t="str">
        <f>IFERROR(VLOOKUP($F910,Table2!$B$1:$C$21,MATCH("MP",Table2!$B$1:$C$1,0),0),"")</f>
        <v/>
      </c>
      <c r="H910" s="23">
        <f>IFERROR(VLOOKUP(A910,PlayingTime!$B$1:$T$1001,MATCH("Min",PlayingTime!$B$2:$T$2,0),0),0)</f>
        <v>0</v>
      </c>
      <c r="I910" s="23">
        <f>IFERROR(VLOOKUP(B910,PlayingTime!$B$1:$T$1001,MATCH("Min",PlayingTime!$B$2:$T$2,0),0),0)</f>
        <v>0</v>
      </c>
      <c r="J910" s="23">
        <f>IFERROR(VLOOKUP(C910,PlayingTime!$B$1:$T$1001,MATCH("Min",PlayingTime!$B$2:$T$2,0),0),0)</f>
        <v>0</v>
      </c>
      <c r="K910" s="23">
        <f>IFERROR(VLOOKUP(D910,PlayingTime!$B$1:$T$1001,MATCH("Min",PlayingTime!$B$2:$T$2,0),0),0)</f>
        <v>0</v>
      </c>
      <c r="L910" s="93">
        <f>IFERROR(VLOOKUP($E910,OLD!$Q$1:$DZ$1000,MATCH("minutes",OLD!$Q$1:$DZ$1,0),0),0)</f>
        <v>8</v>
      </c>
      <c r="M910" s="22">
        <f>IFERROR(VLOOKUP(A910,#REF!,MATCH("xG",#REF!,0),0),0)</f>
        <v>0</v>
      </c>
      <c r="N910" s="22">
        <f>IFERROR(VLOOKUP(B910,#REF!,MATCH("xG",#REF!,0),0),0)</f>
        <v>0</v>
      </c>
      <c r="O910" s="22">
        <f>IFERROR(VLOOKUP(C910,#REF!,MATCH("xG",#REF!,0),0),0)</f>
        <v>0</v>
      </c>
      <c r="P910" s="22">
        <f>IFERROR(VLOOKUP(D910,#REF!,MATCH("xG",#REF!,0),0),0)</f>
        <v>0</v>
      </c>
      <c r="Q910" s="92">
        <f>IFERROR(VLOOKUP($E910,OLD!$Q$1:$DZ$1000,MATCH("expected_goals",OLD!$Q$1:$DZ$1,0),0),0)</f>
        <v>0</v>
      </c>
      <c r="R910" s="22">
        <f>IFERROR(VLOOKUP(A910,#REF!,MATCH("xAG",#REF!,0),0),0)</f>
        <v>0</v>
      </c>
      <c r="S910" s="22">
        <f>IFERROR(VLOOKUP(B910,#REF!,MATCH("xAG",#REF!,0),0),0)</f>
        <v>0</v>
      </c>
      <c r="T910" s="22">
        <f>IFERROR(VLOOKUP(C910,#REF!,MATCH("xAG",#REF!,0),0),0)</f>
        <v>0</v>
      </c>
      <c r="U910" s="22">
        <f>IFERROR(VLOOKUP(D910,#REF!,MATCH("xAG",#REF!,0),0),0)</f>
        <v>0</v>
      </c>
      <c r="V910" s="92">
        <f>IFERROR(VLOOKUP($E910,OLD!$Q$1:$DZ$1000,MATCH("expected_assists",OLD!$Q$1:$DZ$1,0),0),0)</f>
        <v>0</v>
      </c>
      <c r="W910" s="93">
        <f>IFERROR(VLOOKUP($E910,OLD!$Q$1:$DZ$1000,MATCH("total_points",OLD!$Q$1:$DZ$1,0),0),0)</f>
        <v>2</v>
      </c>
      <c r="X910" s="27">
        <f>IFERROR(VLOOKUP(E910,OLD!$Q$1:$BZ$1000,MATCH("defensive_contribution",OLD!$Q$1:$BZ$1,0),0),"")</f>
        <v>3</v>
      </c>
      <c r="Z910" s="26" t="str">
        <f>API!O910&amp;" "&amp;API!Y910</f>
        <v xml:space="preserve"> </v>
      </c>
      <c r="AA910" s="26">
        <f>API!AF910</f>
        <v>0</v>
      </c>
    </row>
    <row r="911" spans="1:27">
      <c r="A911" s="22" t="str">
        <f>IF([1]FINAL!A911=0,"",[1]FINAL!A911)</f>
        <v/>
      </c>
      <c r="B911" s="22" t="str">
        <f>IF([1]FINAL!C911=0,"",[1]FINAL!C911)</f>
        <v/>
      </c>
      <c r="C911" s="22" t="str">
        <f>IF([1]FINAL!E911=0,"",[1]FINAL!E911)</f>
        <v/>
      </c>
      <c r="D911" s="22" t="str">
        <f>IF([1]FINAL!G911=0,"",[1]FINAL!G911)</f>
        <v/>
      </c>
      <c r="E911" s="85">
        <f>[1]FINAL!$AO911</f>
        <v>0</v>
      </c>
      <c r="F911" s="26" t="str">
        <f>[1]FINAL!$V911</f>
        <v>A</v>
      </c>
      <c r="G911" s="27" t="str">
        <f>IFERROR(VLOOKUP($F911,Table2!$B$1:$C$21,MATCH("MP",Table2!$B$1:$C$1,0),0),"")</f>
        <v/>
      </c>
      <c r="H911" s="23">
        <f>IFERROR(VLOOKUP(A911,PlayingTime!$B$1:$T$1001,MATCH("Min",PlayingTime!$B$2:$T$2,0),0),0)</f>
        <v>0</v>
      </c>
      <c r="I911" s="23">
        <f>IFERROR(VLOOKUP(B911,PlayingTime!$B$1:$T$1001,MATCH("Min",PlayingTime!$B$2:$T$2,0),0),0)</f>
        <v>0</v>
      </c>
      <c r="J911" s="23">
        <f>IFERROR(VLOOKUP(C911,PlayingTime!$B$1:$T$1001,MATCH("Min",PlayingTime!$B$2:$T$2,0),0),0)</f>
        <v>0</v>
      </c>
      <c r="K911" s="23">
        <f>IFERROR(VLOOKUP(D911,PlayingTime!$B$1:$T$1001,MATCH("Min",PlayingTime!$B$2:$T$2,0),0),0)</f>
        <v>0</v>
      </c>
      <c r="L911" s="93">
        <f>IFERROR(VLOOKUP($E911,OLD!$Q$1:$DZ$1000,MATCH("minutes",OLD!$Q$1:$DZ$1,0),0),0)</f>
        <v>8</v>
      </c>
      <c r="M911" s="22">
        <f>IFERROR(VLOOKUP(A911,#REF!,MATCH("xG",#REF!,0),0),0)</f>
        <v>0</v>
      </c>
      <c r="N911" s="22">
        <f>IFERROR(VLOOKUP(B911,#REF!,MATCH("xG",#REF!,0),0),0)</f>
        <v>0</v>
      </c>
      <c r="O911" s="22">
        <f>IFERROR(VLOOKUP(C911,#REF!,MATCH("xG",#REF!,0),0),0)</f>
        <v>0</v>
      </c>
      <c r="P911" s="22">
        <f>IFERROR(VLOOKUP(D911,#REF!,MATCH("xG",#REF!,0),0),0)</f>
        <v>0</v>
      </c>
      <c r="Q911" s="92">
        <f>IFERROR(VLOOKUP($E911,OLD!$Q$1:$DZ$1000,MATCH("expected_goals",OLD!$Q$1:$DZ$1,0),0),0)</f>
        <v>0</v>
      </c>
      <c r="R911" s="22">
        <f>IFERROR(VLOOKUP(A911,#REF!,MATCH("xAG",#REF!,0),0),0)</f>
        <v>0</v>
      </c>
      <c r="S911" s="22">
        <f>IFERROR(VLOOKUP(B911,#REF!,MATCH("xAG",#REF!,0),0),0)</f>
        <v>0</v>
      </c>
      <c r="T911" s="22">
        <f>IFERROR(VLOOKUP(C911,#REF!,MATCH("xAG",#REF!,0),0),0)</f>
        <v>0</v>
      </c>
      <c r="U911" s="22">
        <f>IFERROR(VLOOKUP(D911,#REF!,MATCH("xAG",#REF!,0),0),0)</f>
        <v>0</v>
      </c>
      <c r="V911" s="92">
        <f>IFERROR(VLOOKUP($E911,OLD!$Q$1:$DZ$1000,MATCH("expected_assists",OLD!$Q$1:$DZ$1,0),0),0)</f>
        <v>0</v>
      </c>
      <c r="W911" s="93">
        <f>IFERROR(VLOOKUP($E911,OLD!$Q$1:$DZ$1000,MATCH("total_points",OLD!$Q$1:$DZ$1,0),0),0)</f>
        <v>2</v>
      </c>
      <c r="X911" s="27">
        <f>IFERROR(VLOOKUP(E911,OLD!$Q$1:$BZ$1000,MATCH("defensive_contribution",OLD!$Q$1:$BZ$1,0),0),"")</f>
        <v>3</v>
      </c>
      <c r="Z911" s="26" t="str">
        <f>API!O911&amp;" "&amp;API!Y911</f>
        <v xml:space="preserve"> </v>
      </c>
      <c r="AA911" s="26">
        <f>API!AF911</f>
        <v>0</v>
      </c>
    </row>
    <row r="912" spans="1:27">
      <c r="A912" s="22" t="str">
        <f>IF([1]FINAL!A912=0,"",[1]FINAL!A912)</f>
        <v/>
      </c>
      <c r="B912" s="22" t="str">
        <f>IF([1]FINAL!C912=0,"",[1]FINAL!C912)</f>
        <v/>
      </c>
      <c r="C912" s="22" t="str">
        <f>IF([1]FINAL!E912=0,"",[1]FINAL!E912)</f>
        <v/>
      </c>
      <c r="D912" s="22" t="str">
        <f>IF([1]FINAL!G912=0,"",[1]FINAL!G912)</f>
        <v/>
      </c>
      <c r="E912" s="85">
        <f>[1]FINAL!$AO912</f>
        <v>0</v>
      </c>
      <c r="F912" s="26" t="str">
        <f>[1]FINAL!$V912</f>
        <v>A</v>
      </c>
      <c r="G912" s="27" t="str">
        <f>IFERROR(VLOOKUP($F912,Table2!$B$1:$C$21,MATCH("MP",Table2!$B$1:$C$1,0),0),"")</f>
        <v/>
      </c>
      <c r="H912" s="23">
        <f>IFERROR(VLOOKUP(A912,PlayingTime!$B$1:$T$1001,MATCH("Min",PlayingTime!$B$2:$T$2,0),0),0)</f>
        <v>0</v>
      </c>
      <c r="I912" s="23">
        <f>IFERROR(VLOOKUP(B912,PlayingTime!$B$1:$T$1001,MATCH("Min",PlayingTime!$B$2:$T$2,0),0),0)</f>
        <v>0</v>
      </c>
      <c r="J912" s="23">
        <f>IFERROR(VLOOKUP(C912,PlayingTime!$B$1:$T$1001,MATCH("Min",PlayingTime!$B$2:$T$2,0),0),0)</f>
        <v>0</v>
      </c>
      <c r="K912" s="23">
        <f>IFERROR(VLOOKUP(D912,PlayingTime!$B$1:$T$1001,MATCH("Min",PlayingTime!$B$2:$T$2,0),0),0)</f>
        <v>0</v>
      </c>
      <c r="L912" s="93">
        <f>IFERROR(VLOOKUP($E912,OLD!$Q$1:$DZ$1000,MATCH("minutes",OLD!$Q$1:$DZ$1,0),0),0)</f>
        <v>8</v>
      </c>
      <c r="M912" s="22">
        <f>IFERROR(VLOOKUP(A912,#REF!,MATCH("xG",#REF!,0),0),0)</f>
        <v>0</v>
      </c>
      <c r="N912" s="22">
        <f>IFERROR(VLOOKUP(B912,#REF!,MATCH("xG",#REF!,0),0),0)</f>
        <v>0</v>
      </c>
      <c r="O912" s="22">
        <f>IFERROR(VLOOKUP(C912,#REF!,MATCH("xG",#REF!,0),0),0)</f>
        <v>0</v>
      </c>
      <c r="P912" s="22">
        <f>IFERROR(VLOOKUP(D912,#REF!,MATCH("xG",#REF!,0),0),0)</f>
        <v>0</v>
      </c>
      <c r="Q912" s="92">
        <f>IFERROR(VLOOKUP($E912,OLD!$Q$1:$DZ$1000,MATCH("expected_goals",OLD!$Q$1:$DZ$1,0),0),0)</f>
        <v>0</v>
      </c>
      <c r="R912" s="22">
        <f>IFERROR(VLOOKUP(A912,#REF!,MATCH("xAG",#REF!,0),0),0)</f>
        <v>0</v>
      </c>
      <c r="S912" s="22">
        <f>IFERROR(VLOOKUP(B912,#REF!,MATCH("xAG",#REF!,0),0),0)</f>
        <v>0</v>
      </c>
      <c r="T912" s="22">
        <f>IFERROR(VLOOKUP(C912,#REF!,MATCH("xAG",#REF!,0),0),0)</f>
        <v>0</v>
      </c>
      <c r="U912" s="22">
        <f>IFERROR(VLOOKUP(D912,#REF!,MATCH("xAG",#REF!,0),0),0)</f>
        <v>0</v>
      </c>
      <c r="V912" s="92">
        <f>IFERROR(VLOOKUP($E912,OLD!$Q$1:$DZ$1000,MATCH("expected_assists",OLD!$Q$1:$DZ$1,0),0),0)</f>
        <v>0</v>
      </c>
      <c r="W912" s="93">
        <f>IFERROR(VLOOKUP($E912,OLD!$Q$1:$DZ$1000,MATCH("total_points",OLD!$Q$1:$DZ$1,0),0),0)</f>
        <v>2</v>
      </c>
      <c r="X912" s="27">
        <f>IFERROR(VLOOKUP(E912,OLD!$Q$1:$BZ$1000,MATCH("defensive_contribution",OLD!$Q$1:$BZ$1,0),0),"")</f>
        <v>3</v>
      </c>
      <c r="Z912" s="26" t="str">
        <f>API!O912&amp;" "&amp;API!Y912</f>
        <v xml:space="preserve"> </v>
      </c>
      <c r="AA912" s="26">
        <f>API!AF912</f>
        <v>0</v>
      </c>
    </row>
    <row r="913" spans="1:27">
      <c r="A913" s="22" t="str">
        <f>IF([1]FINAL!A913=0,"",[1]FINAL!A913)</f>
        <v/>
      </c>
      <c r="B913" s="22" t="str">
        <f>IF([1]FINAL!C913=0,"",[1]FINAL!C913)</f>
        <v/>
      </c>
      <c r="C913" s="22" t="str">
        <f>IF([1]FINAL!E913=0,"",[1]FINAL!E913)</f>
        <v/>
      </c>
      <c r="D913" s="22" t="str">
        <f>IF([1]FINAL!G913=0,"",[1]FINAL!G913)</f>
        <v/>
      </c>
      <c r="E913" s="85">
        <f>[1]FINAL!$AO913</f>
        <v>0</v>
      </c>
      <c r="F913" s="26" t="str">
        <f>[1]FINAL!$V913</f>
        <v>A</v>
      </c>
      <c r="G913" s="27" t="str">
        <f>IFERROR(VLOOKUP($F913,Table2!$B$1:$C$21,MATCH("MP",Table2!$B$1:$C$1,0),0),"")</f>
        <v/>
      </c>
      <c r="H913" s="23">
        <f>IFERROR(VLOOKUP(A913,PlayingTime!$B$1:$T$1001,MATCH("Min",PlayingTime!$B$2:$T$2,0),0),0)</f>
        <v>0</v>
      </c>
      <c r="I913" s="23">
        <f>IFERROR(VLOOKUP(B913,PlayingTime!$B$1:$T$1001,MATCH("Min",PlayingTime!$B$2:$T$2,0),0),0)</f>
        <v>0</v>
      </c>
      <c r="J913" s="23">
        <f>IFERROR(VLOOKUP(C913,PlayingTime!$B$1:$T$1001,MATCH("Min",PlayingTime!$B$2:$T$2,0),0),0)</f>
        <v>0</v>
      </c>
      <c r="K913" s="23">
        <f>IFERROR(VLOOKUP(D913,PlayingTime!$B$1:$T$1001,MATCH("Min",PlayingTime!$B$2:$T$2,0),0),0)</f>
        <v>0</v>
      </c>
      <c r="L913" s="93">
        <f>IFERROR(VLOOKUP($E913,OLD!$Q$1:$DZ$1000,MATCH("minutes",OLD!$Q$1:$DZ$1,0),0),0)</f>
        <v>8</v>
      </c>
      <c r="M913" s="22">
        <f>IFERROR(VLOOKUP(A913,#REF!,MATCH("xG",#REF!,0),0),0)</f>
        <v>0</v>
      </c>
      <c r="N913" s="22">
        <f>IFERROR(VLOOKUP(B913,#REF!,MATCH("xG",#REF!,0),0),0)</f>
        <v>0</v>
      </c>
      <c r="O913" s="22">
        <f>IFERROR(VLOOKUP(C913,#REF!,MATCH("xG",#REF!,0),0),0)</f>
        <v>0</v>
      </c>
      <c r="P913" s="22">
        <f>IFERROR(VLOOKUP(D913,#REF!,MATCH("xG",#REF!,0),0),0)</f>
        <v>0</v>
      </c>
      <c r="Q913" s="92">
        <f>IFERROR(VLOOKUP($E913,OLD!$Q$1:$DZ$1000,MATCH("expected_goals",OLD!$Q$1:$DZ$1,0),0),0)</f>
        <v>0</v>
      </c>
      <c r="R913" s="22">
        <f>IFERROR(VLOOKUP(A913,#REF!,MATCH("xAG",#REF!,0),0),0)</f>
        <v>0</v>
      </c>
      <c r="S913" s="22">
        <f>IFERROR(VLOOKUP(B913,#REF!,MATCH("xAG",#REF!,0),0),0)</f>
        <v>0</v>
      </c>
      <c r="T913" s="22">
        <f>IFERROR(VLOOKUP(C913,#REF!,MATCH("xAG",#REF!,0),0),0)</f>
        <v>0</v>
      </c>
      <c r="U913" s="22">
        <f>IFERROR(VLOOKUP(D913,#REF!,MATCH("xAG",#REF!,0),0),0)</f>
        <v>0</v>
      </c>
      <c r="V913" s="92">
        <f>IFERROR(VLOOKUP($E913,OLD!$Q$1:$DZ$1000,MATCH("expected_assists",OLD!$Q$1:$DZ$1,0),0),0)</f>
        <v>0</v>
      </c>
      <c r="W913" s="93">
        <f>IFERROR(VLOOKUP($E913,OLD!$Q$1:$DZ$1000,MATCH("total_points",OLD!$Q$1:$DZ$1,0),0),0)</f>
        <v>2</v>
      </c>
      <c r="X913" s="27">
        <f>IFERROR(VLOOKUP(E913,OLD!$Q$1:$BZ$1000,MATCH("defensive_contribution",OLD!$Q$1:$BZ$1,0),0),"")</f>
        <v>3</v>
      </c>
      <c r="Z913" s="26" t="str">
        <f>API!O913&amp;" "&amp;API!Y913</f>
        <v xml:space="preserve"> </v>
      </c>
      <c r="AA913" s="26">
        <f>API!AF913</f>
        <v>0</v>
      </c>
    </row>
    <row r="914" spans="1:27">
      <c r="A914" s="22" t="str">
        <f>IF([1]FINAL!A914=0,"",[1]FINAL!A914)</f>
        <v/>
      </c>
      <c r="B914" s="22" t="str">
        <f>IF([1]FINAL!C914=0,"",[1]FINAL!C914)</f>
        <v/>
      </c>
      <c r="C914" s="22" t="str">
        <f>IF([1]FINAL!E914=0,"",[1]FINAL!E914)</f>
        <v/>
      </c>
      <c r="D914" s="22" t="str">
        <f>IF([1]FINAL!G914=0,"",[1]FINAL!G914)</f>
        <v/>
      </c>
      <c r="E914" s="85">
        <f>[1]FINAL!$AO914</f>
        <v>0</v>
      </c>
      <c r="F914" s="26" t="str">
        <f>[1]FINAL!$V914</f>
        <v>A</v>
      </c>
      <c r="G914" s="27" t="str">
        <f>IFERROR(VLOOKUP($F914,Table2!$B$1:$C$21,MATCH("MP",Table2!$B$1:$C$1,0),0),"")</f>
        <v/>
      </c>
      <c r="H914" s="23">
        <f>IFERROR(VLOOKUP(A914,PlayingTime!$B$1:$T$1001,MATCH("Min",PlayingTime!$B$2:$T$2,0),0),0)</f>
        <v>0</v>
      </c>
      <c r="I914" s="23">
        <f>IFERROR(VLOOKUP(B914,PlayingTime!$B$1:$T$1001,MATCH("Min",PlayingTime!$B$2:$T$2,0),0),0)</f>
        <v>0</v>
      </c>
      <c r="J914" s="23">
        <f>IFERROR(VLOOKUP(C914,PlayingTime!$B$1:$T$1001,MATCH("Min",PlayingTime!$B$2:$T$2,0),0),0)</f>
        <v>0</v>
      </c>
      <c r="K914" s="23">
        <f>IFERROR(VLOOKUP(D914,PlayingTime!$B$1:$T$1001,MATCH("Min",PlayingTime!$B$2:$T$2,0),0),0)</f>
        <v>0</v>
      </c>
      <c r="L914" s="93">
        <f>IFERROR(VLOOKUP($E914,OLD!$Q$1:$DZ$1000,MATCH("minutes",OLD!$Q$1:$DZ$1,0),0),0)</f>
        <v>8</v>
      </c>
      <c r="M914" s="22">
        <f>IFERROR(VLOOKUP(A914,#REF!,MATCH("xG",#REF!,0),0),0)</f>
        <v>0</v>
      </c>
      <c r="N914" s="22">
        <f>IFERROR(VLOOKUP(B914,#REF!,MATCH("xG",#REF!,0),0),0)</f>
        <v>0</v>
      </c>
      <c r="O914" s="22">
        <f>IFERROR(VLOOKUP(C914,#REF!,MATCH("xG",#REF!,0),0),0)</f>
        <v>0</v>
      </c>
      <c r="P914" s="22">
        <f>IFERROR(VLOOKUP(D914,#REF!,MATCH("xG",#REF!,0),0),0)</f>
        <v>0</v>
      </c>
      <c r="Q914" s="92">
        <f>IFERROR(VLOOKUP($E914,OLD!$Q$1:$DZ$1000,MATCH("expected_goals",OLD!$Q$1:$DZ$1,0),0),0)</f>
        <v>0</v>
      </c>
      <c r="R914" s="22">
        <f>IFERROR(VLOOKUP(A914,#REF!,MATCH("xAG",#REF!,0),0),0)</f>
        <v>0</v>
      </c>
      <c r="S914" s="22">
        <f>IFERROR(VLOOKUP(B914,#REF!,MATCH("xAG",#REF!,0),0),0)</f>
        <v>0</v>
      </c>
      <c r="T914" s="22">
        <f>IFERROR(VLOOKUP(C914,#REF!,MATCH("xAG",#REF!,0),0),0)</f>
        <v>0</v>
      </c>
      <c r="U914" s="22">
        <f>IFERROR(VLOOKUP(D914,#REF!,MATCH("xAG",#REF!,0),0),0)</f>
        <v>0</v>
      </c>
      <c r="V914" s="92">
        <f>IFERROR(VLOOKUP($E914,OLD!$Q$1:$DZ$1000,MATCH("expected_assists",OLD!$Q$1:$DZ$1,0),0),0)</f>
        <v>0</v>
      </c>
      <c r="W914" s="93">
        <f>IFERROR(VLOOKUP($E914,OLD!$Q$1:$DZ$1000,MATCH("total_points",OLD!$Q$1:$DZ$1,0),0),0)</f>
        <v>2</v>
      </c>
      <c r="X914" s="27">
        <f>IFERROR(VLOOKUP(E914,OLD!$Q$1:$BZ$1000,MATCH("defensive_contribution",OLD!$Q$1:$BZ$1,0),0),"")</f>
        <v>3</v>
      </c>
      <c r="Z914" s="26" t="str">
        <f>API!O914&amp;" "&amp;API!Y914</f>
        <v xml:space="preserve"> </v>
      </c>
      <c r="AA914" s="26">
        <f>API!AF914</f>
        <v>0</v>
      </c>
    </row>
    <row r="915" spans="1:27">
      <c r="A915" s="22" t="str">
        <f>IF([1]FINAL!A915=0,"",[1]FINAL!A915)</f>
        <v/>
      </c>
      <c r="B915" s="22" t="str">
        <f>IF([1]FINAL!C915=0,"",[1]FINAL!C915)</f>
        <v/>
      </c>
      <c r="C915" s="22" t="str">
        <f>IF([1]FINAL!E915=0,"",[1]FINAL!E915)</f>
        <v/>
      </c>
      <c r="D915" s="22" t="str">
        <f>IF([1]FINAL!G915=0,"",[1]FINAL!G915)</f>
        <v/>
      </c>
      <c r="E915" s="85">
        <f>[1]FINAL!$AO915</f>
        <v>0</v>
      </c>
      <c r="F915" s="26" t="str">
        <f>[1]FINAL!$V915</f>
        <v>A</v>
      </c>
      <c r="G915" s="27" t="str">
        <f>IFERROR(VLOOKUP($F915,Table2!$B$1:$C$21,MATCH("MP",Table2!$B$1:$C$1,0),0),"")</f>
        <v/>
      </c>
      <c r="H915" s="23">
        <f>IFERROR(VLOOKUP(A915,PlayingTime!$B$1:$T$1001,MATCH("Min",PlayingTime!$B$2:$T$2,0),0),0)</f>
        <v>0</v>
      </c>
      <c r="I915" s="23">
        <f>IFERROR(VLOOKUP(B915,PlayingTime!$B$1:$T$1001,MATCH("Min",PlayingTime!$B$2:$T$2,0),0),0)</f>
        <v>0</v>
      </c>
      <c r="J915" s="23">
        <f>IFERROR(VLOOKUP(C915,PlayingTime!$B$1:$T$1001,MATCH("Min",PlayingTime!$B$2:$T$2,0),0),0)</f>
        <v>0</v>
      </c>
      <c r="K915" s="23">
        <f>IFERROR(VLOOKUP(D915,PlayingTime!$B$1:$T$1001,MATCH("Min",PlayingTime!$B$2:$T$2,0),0),0)</f>
        <v>0</v>
      </c>
      <c r="L915" s="93">
        <f>IFERROR(VLOOKUP($E915,OLD!$Q$1:$DZ$1000,MATCH("minutes",OLD!$Q$1:$DZ$1,0),0),0)</f>
        <v>8</v>
      </c>
      <c r="M915" s="22">
        <f>IFERROR(VLOOKUP(A915,#REF!,MATCH("xG",#REF!,0),0),0)</f>
        <v>0</v>
      </c>
      <c r="N915" s="22">
        <f>IFERROR(VLOOKUP(B915,#REF!,MATCH("xG",#REF!,0),0),0)</f>
        <v>0</v>
      </c>
      <c r="O915" s="22">
        <f>IFERROR(VLOOKUP(C915,#REF!,MATCH("xG",#REF!,0),0),0)</f>
        <v>0</v>
      </c>
      <c r="P915" s="22">
        <f>IFERROR(VLOOKUP(D915,#REF!,MATCH("xG",#REF!,0),0),0)</f>
        <v>0</v>
      </c>
      <c r="Q915" s="92">
        <f>IFERROR(VLOOKUP($E915,OLD!$Q$1:$DZ$1000,MATCH("expected_goals",OLD!$Q$1:$DZ$1,0),0),0)</f>
        <v>0</v>
      </c>
      <c r="R915" s="22">
        <f>IFERROR(VLOOKUP(A915,#REF!,MATCH("xAG",#REF!,0),0),0)</f>
        <v>0</v>
      </c>
      <c r="S915" s="22">
        <f>IFERROR(VLOOKUP(B915,#REF!,MATCH("xAG",#REF!,0),0),0)</f>
        <v>0</v>
      </c>
      <c r="T915" s="22">
        <f>IFERROR(VLOOKUP(C915,#REF!,MATCH("xAG",#REF!,0),0),0)</f>
        <v>0</v>
      </c>
      <c r="U915" s="22">
        <f>IFERROR(VLOOKUP(D915,#REF!,MATCH("xAG",#REF!,0),0),0)</f>
        <v>0</v>
      </c>
      <c r="V915" s="92">
        <f>IFERROR(VLOOKUP($E915,OLD!$Q$1:$DZ$1000,MATCH("expected_assists",OLD!$Q$1:$DZ$1,0),0),0)</f>
        <v>0</v>
      </c>
      <c r="W915" s="93">
        <f>IFERROR(VLOOKUP($E915,OLD!$Q$1:$DZ$1000,MATCH("total_points",OLD!$Q$1:$DZ$1,0),0),0)</f>
        <v>2</v>
      </c>
      <c r="X915" s="27">
        <f>IFERROR(VLOOKUP(E915,OLD!$Q$1:$BZ$1000,MATCH("defensive_contribution",OLD!$Q$1:$BZ$1,0),0),"")</f>
        <v>3</v>
      </c>
      <c r="Z915" s="26" t="str">
        <f>API!O915&amp;" "&amp;API!Y915</f>
        <v xml:space="preserve"> </v>
      </c>
      <c r="AA915" s="26">
        <f>API!AF915</f>
        <v>0</v>
      </c>
    </row>
    <row r="916" spans="1:27">
      <c r="A916" s="22" t="str">
        <f>IF([1]FINAL!A916=0,"",[1]FINAL!A916)</f>
        <v/>
      </c>
      <c r="B916" s="22" t="str">
        <f>IF([1]FINAL!C916=0,"",[1]FINAL!C916)</f>
        <v/>
      </c>
      <c r="C916" s="22" t="str">
        <f>IF([1]FINAL!E916=0,"",[1]FINAL!E916)</f>
        <v/>
      </c>
      <c r="D916" s="22" t="str">
        <f>IF([1]FINAL!G916=0,"",[1]FINAL!G916)</f>
        <v/>
      </c>
      <c r="E916" s="85">
        <f>[1]FINAL!$AO916</f>
        <v>0</v>
      </c>
      <c r="F916" s="26" t="str">
        <f>[1]FINAL!$V916</f>
        <v>A</v>
      </c>
      <c r="G916" s="27" t="str">
        <f>IFERROR(VLOOKUP($F916,Table2!$B$1:$C$21,MATCH("MP",Table2!$B$1:$C$1,0),0),"")</f>
        <v/>
      </c>
      <c r="H916" s="23">
        <f>IFERROR(VLOOKUP(A916,PlayingTime!$B$1:$T$1001,MATCH("Min",PlayingTime!$B$2:$T$2,0),0),0)</f>
        <v>0</v>
      </c>
      <c r="I916" s="23">
        <f>IFERROR(VLOOKUP(B916,PlayingTime!$B$1:$T$1001,MATCH("Min",PlayingTime!$B$2:$T$2,0),0),0)</f>
        <v>0</v>
      </c>
      <c r="J916" s="23">
        <f>IFERROR(VLOOKUP(C916,PlayingTime!$B$1:$T$1001,MATCH("Min",PlayingTime!$B$2:$T$2,0),0),0)</f>
        <v>0</v>
      </c>
      <c r="K916" s="23">
        <f>IFERROR(VLOOKUP(D916,PlayingTime!$B$1:$T$1001,MATCH("Min",PlayingTime!$B$2:$T$2,0),0),0)</f>
        <v>0</v>
      </c>
      <c r="L916" s="93">
        <f>IFERROR(VLOOKUP($E916,OLD!$Q$1:$DZ$1000,MATCH("minutes",OLD!$Q$1:$DZ$1,0),0),0)</f>
        <v>8</v>
      </c>
      <c r="M916" s="22">
        <f>IFERROR(VLOOKUP(A916,#REF!,MATCH("xG",#REF!,0),0),0)</f>
        <v>0</v>
      </c>
      <c r="N916" s="22">
        <f>IFERROR(VLOOKUP(B916,#REF!,MATCH("xG",#REF!,0),0),0)</f>
        <v>0</v>
      </c>
      <c r="O916" s="22">
        <f>IFERROR(VLOOKUP(C916,#REF!,MATCH("xG",#REF!,0),0),0)</f>
        <v>0</v>
      </c>
      <c r="P916" s="22">
        <f>IFERROR(VLOOKUP(D916,#REF!,MATCH("xG",#REF!,0),0),0)</f>
        <v>0</v>
      </c>
      <c r="Q916" s="92">
        <f>IFERROR(VLOOKUP($E916,OLD!$Q$1:$DZ$1000,MATCH("expected_goals",OLD!$Q$1:$DZ$1,0),0),0)</f>
        <v>0</v>
      </c>
      <c r="R916" s="22">
        <f>IFERROR(VLOOKUP(A916,#REF!,MATCH("xAG",#REF!,0),0),0)</f>
        <v>0</v>
      </c>
      <c r="S916" s="22">
        <f>IFERROR(VLOOKUP(B916,#REF!,MATCH("xAG",#REF!,0),0),0)</f>
        <v>0</v>
      </c>
      <c r="T916" s="22">
        <f>IFERROR(VLOOKUP(C916,#REF!,MATCH("xAG",#REF!,0),0),0)</f>
        <v>0</v>
      </c>
      <c r="U916" s="22">
        <f>IFERROR(VLOOKUP(D916,#REF!,MATCH("xAG",#REF!,0),0),0)</f>
        <v>0</v>
      </c>
      <c r="V916" s="92">
        <f>IFERROR(VLOOKUP($E916,OLD!$Q$1:$DZ$1000,MATCH("expected_assists",OLD!$Q$1:$DZ$1,0),0),0)</f>
        <v>0</v>
      </c>
      <c r="W916" s="93">
        <f>IFERROR(VLOOKUP($E916,OLD!$Q$1:$DZ$1000,MATCH("total_points",OLD!$Q$1:$DZ$1,0),0),0)</f>
        <v>2</v>
      </c>
      <c r="X916" s="27">
        <f>IFERROR(VLOOKUP(E916,OLD!$Q$1:$BZ$1000,MATCH("defensive_contribution",OLD!$Q$1:$BZ$1,0),0),"")</f>
        <v>3</v>
      </c>
      <c r="Z916" s="26" t="str">
        <f>API!O916&amp;" "&amp;API!Y916</f>
        <v xml:space="preserve"> </v>
      </c>
      <c r="AA916" s="26">
        <f>API!AF916</f>
        <v>0</v>
      </c>
    </row>
    <row r="917" spans="1:27">
      <c r="A917" s="22" t="str">
        <f>IF([1]FINAL!A917=0,"",[1]FINAL!A917)</f>
        <v/>
      </c>
      <c r="B917" s="22" t="str">
        <f>IF([1]FINAL!C917=0,"",[1]FINAL!C917)</f>
        <v/>
      </c>
      <c r="C917" s="22" t="str">
        <f>IF([1]FINAL!E917=0,"",[1]FINAL!E917)</f>
        <v/>
      </c>
      <c r="D917" s="22" t="str">
        <f>IF([1]FINAL!G917=0,"",[1]FINAL!G917)</f>
        <v/>
      </c>
      <c r="E917" s="85">
        <f>[1]FINAL!$AO917</f>
        <v>0</v>
      </c>
      <c r="F917" s="26" t="str">
        <f>[1]FINAL!$V917</f>
        <v>A</v>
      </c>
      <c r="G917" s="27" t="str">
        <f>IFERROR(VLOOKUP($F917,Table2!$B$1:$C$21,MATCH("MP",Table2!$B$1:$C$1,0),0),"")</f>
        <v/>
      </c>
      <c r="H917" s="23">
        <f>IFERROR(VLOOKUP(A917,PlayingTime!$B$1:$T$1001,MATCH("Min",PlayingTime!$B$2:$T$2,0),0),0)</f>
        <v>0</v>
      </c>
      <c r="I917" s="23">
        <f>IFERROR(VLOOKUP(B917,PlayingTime!$B$1:$T$1001,MATCH("Min",PlayingTime!$B$2:$T$2,0),0),0)</f>
        <v>0</v>
      </c>
      <c r="J917" s="23">
        <f>IFERROR(VLOOKUP(C917,PlayingTime!$B$1:$T$1001,MATCH("Min",PlayingTime!$B$2:$T$2,0),0),0)</f>
        <v>0</v>
      </c>
      <c r="K917" s="23">
        <f>IFERROR(VLOOKUP(D917,PlayingTime!$B$1:$T$1001,MATCH("Min",PlayingTime!$B$2:$T$2,0),0),0)</f>
        <v>0</v>
      </c>
      <c r="L917" s="93">
        <f>IFERROR(VLOOKUP($E917,OLD!$Q$1:$DZ$1000,MATCH("minutes",OLD!$Q$1:$DZ$1,0),0),0)</f>
        <v>8</v>
      </c>
      <c r="M917" s="22">
        <f>IFERROR(VLOOKUP(A917,#REF!,MATCH("xG",#REF!,0),0),0)</f>
        <v>0</v>
      </c>
      <c r="N917" s="22">
        <f>IFERROR(VLOOKUP(B917,#REF!,MATCH("xG",#REF!,0),0),0)</f>
        <v>0</v>
      </c>
      <c r="O917" s="22">
        <f>IFERROR(VLOOKUP(C917,#REF!,MATCH("xG",#REF!,0),0),0)</f>
        <v>0</v>
      </c>
      <c r="P917" s="22">
        <f>IFERROR(VLOOKUP(D917,#REF!,MATCH("xG",#REF!,0),0),0)</f>
        <v>0</v>
      </c>
      <c r="Q917" s="92">
        <f>IFERROR(VLOOKUP($E917,OLD!$Q$1:$DZ$1000,MATCH("expected_goals",OLD!$Q$1:$DZ$1,0),0),0)</f>
        <v>0</v>
      </c>
      <c r="R917" s="22">
        <f>IFERROR(VLOOKUP(A917,#REF!,MATCH("xAG",#REF!,0),0),0)</f>
        <v>0</v>
      </c>
      <c r="S917" s="22">
        <f>IFERROR(VLOOKUP(B917,#REF!,MATCH("xAG",#REF!,0),0),0)</f>
        <v>0</v>
      </c>
      <c r="T917" s="22">
        <f>IFERROR(VLOOKUP(C917,#REF!,MATCH("xAG",#REF!,0),0),0)</f>
        <v>0</v>
      </c>
      <c r="U917" s="22">
        <f>IFERROR(VLOOKUP(D917,#REF!,MATCH("xAG",#REF!,0),0),0)</f>
        <v>0</v>
      </c>
      <c r="V917" s="92">
        <f>IFERROR(VLOOKUP($E917,OLD!$Q$1:$DZ$1000,MATCH("expected_assists",OLD!$Q$1:$DZ$1,0),0),0)</f>
        <v>0</v>
      </c>
      <c r="W917" s="93">
        <f>IFERROR(VLOOKUP($E917,OLD!$Q$1:$DZ$1000,MATCH("total_points",OLD!$Q$1:$DZ$1,0),0),0)</f>
        <v>2</v>
      </c>
      <c r="X917" s="27">
        <f>IFERROR(VLOOKUP(E917,OLD!$Q$1:$BZ$1000,MATCH("defensive_contribution",OLD!$Q$1:$BZ$1,0),0),"")</f>
        <v>3</v>
      </c>
      <c r="Z917" s="26" t="str">
        <f>API!O917&amp;" "&amp;API!Y917</f>
        <v xml:space="preserve"> </v>
      </c>
      <c r="AA917" s="26">
        <f>API!AF917</f>
        <v>0</v>
      </c>
    </row>
    <row r="918" spans="1:27">
      <c r="A918" s="22" t="str">
        <f>IF([1]FINAL!A918=0,"",[1]FINAL!A918)</f>
        <v/>
      </c>
      <c r="B918" s="22" t="str">
        <f>IF([1]FINAL!C918=0,"",[1]FINAL!C918)</f>
        <v/>
      </c>
      <c r="C918" s="22" t="str">
        <f>IF([1]FINAL!E918=0,"",[1]FINAL!E918)</f>
        <v/>
      </c>
      <c r="D918" s="22" t="str">
        <f>IF([1]FINAL!G918=0,"",[1]FINAL!G918)</f>
        <v/>
      </c>
      <c r="E918" s="85">
        <f>[1]FINAL!$AO918</f>
        <v>0</v>
      </c>
      <c r="F918" s="26" t="str">
        <f>[1]FINAL!$V918</f>
        <v>A</v>
      </c>
      <c r="G918" s="27" t="str">
        <f>IFERROR(VLOOKUP($F918,Table2!$B$1:$C$21,MATCH("MP",Table2!$B$1:$C$1,0),0),"")</f>
        <v/>
      </c>
      <c r="H918" s="23">
        <f>IFERROR(VLOOKUP(A918,PlayingTime!$B$1:$T$1001,MATCH("Min",PlayingTime!$B$2:$T$2,0),0),0)</f>
        <v>0</v>
      </c>
      <c r="I918" s="23">
        <f>IFERROR(VLOOKUP(B918,PlayingTime!$B$1:$T$1001,MATCH("Min",PlayingTime!$B$2:$T$2,0),0),0)</f>
        <v>0</v>
      </c>
      <c r="J918" s="23">
        <f>IFERROR(VLOOKUP(C918,PlayingTime!$B$1:$T$1001,MATCH("Min",PlayingTime!$B$2:$T$2,0),0),0)</f>
        <v>0</v>
      </c>
      <c r="K918" s="23">
        <f>IFERROR(VLOOKUP(D918,PlayingTime!$B$1:$T$1001,MATCH("Min",PlayingTime!$B$2:$T$2,0),0),0)</f>
        <v>0</v>
      </c>
      <c r="L918" s="93">
        <f>IFERROR(VLOOKUP($E918,OLD!$Q$1:$DZ$1000,MATCH("minutes",OLD!$Q$1:$DZ$1,0),0),0)</f>
        <v>8</v>
      </c>
      <c r="M918" s="22">
        <f>IFERROR(VLOOKUP(A918,#REF!,MATCH("xG",#REF!,0),0),0)</f>
        <v>0</v>
      </c>
      <c r="N918" s="22">
        <f>IFERROR(VLOOKUP(B918,#REF!,MATCH("xG",#REF!,0),0),0)</f>
        <v>0</v>
      </c>
      <c r="O918" s="22">
        <f>IFERROR(VLOOKUP(C918,#REF!,MATCH("xG",#REF!,0),0),0)</f>
        <v>0</v>
      </c>
      <c r="P918" s="22">
        <f>IFERROR(VLOOKUP(D918,#REF!,MATCH("xG",#REF!,0),0),0)</f>
        <v>0</v>
      </c>
      <c r="Q918" s="92">
        <f>IFERROR(VLOOKUP($E918,OLD!$Q$1:$DZ$1000,MATCH("expected_goals",OLD!$Q$1:$DZ$1,0),0),0)</f>
        <v>0</v>
      </c>
      <c r="R918" s="22">
        <f>IFERROR(VLOOKUP(A918,#REF!,MATCH("xAG",#REF!,0),0),0)</f>
        <v>0</v>
      </c>
      <c r="S918" s="22">
        <f>IFERROR(VLOOKUP(B918,#REF!,MATCH("xAG",#REF!,0),0),0)</f>
        <v>0</v>
      </c>
      <c r="T918" s="22">
        <f>IFERROR(VLOOKUP(C918,#REF!,MATCH("xAG",#REF!,0),0),0)</f>
        <v>0</v>
      </c>
      <c r="U918" s="22">
        <f>IFERROR(VLOOKUP(D918,#REF!,MATCH("xAG",#REF!,0),0),0)</f>
        <v>0</v>
      </c>
      <c r="V918" s="92">
        <f>IFERROR(VLOOKUP($E918,OLD!$Q$1:$DZ$1000,MATCH("expected_assists",OLD!$Q$1:$DZ$1,0),0),0)</f>
        <v>0</v>
      </c>
      <c r="W918" s="93">
        <f>IFERROR(VLOOKUP($E918,OLD!$Q$1:$DZ$1000,MATCH("total_points",OLD!$Q$1:$DZ$1,0),0),0)</f>
        <v>2</v>
      </c>
      <c r="X918" s="27">
        <f>IFERROR(VLOOKUP(E918,OLD!$Q$1:$BZ$1000,MATCH("defensive_contribution",OLD!$Q$1:$BZ$1,0),0),"")</f>
        <v>3</v>
      </c>
      <c r="Z918" s="26" t="str">
        <f>API!O918&amp;" "&amp;API!Y918</f>
        <v xml:space="preserve"> </v>
      </c>
      <c r="AA918" s="26">
        <f>API!AF918</f>
        <v>0</v>
      </c>
    </row>
    <row r="919" spans="1:27">
      <c r="A919" s="22" t="str">
        <f>IF([1]FINAL!A919=0,"",[1]FINAL!A919)</f>
        <v/>
      </c>
      <c r="B919" s="22" t="str">
        <f>IF([1]FINAL!C919=0,"",[1]FINAL!C919)</f>
        <v/>
      </c>
      <c r="C919" s="22" t="str">
        <f>IF([1]FINAL!E919=0,"",[1]FINAL!E919)</f>
        <v/>
      </c>
      <c r="D919" s="22" t="str">
        <f>IF([1]FINAL!G919=0,"",[1]FINAL!G919)</f>
        <v/>
      </c>
      <c r="E919" s="85">
        <f>[1]FINAL!$AO919</f>
        <v>0</v>
      </c>
      <c r="F919" s="26" t="str">
        <f>[1]FINAL!$V919</f>
        <v>A</v>
      </c>
      <c r="G919" s="27" t="str">
        <f>IFERROR(VLOOKUP($F919,Table2!$B$1:$C$21,MATCH("MP",Table2!$B$1:$C$1,0),0),"")</f>
        <v/>
      </c>
      <c r="H919" s="23">
        <f>IFERROR(VLOOKUP(A919,PlayingTime!$B$1:$T$1001,MATCH("Min",PlayingTime!$B$2:$T$2,0),0),0)</f>
        <v>0</v>
      </c>
      <c r="I919" s="23">
        <f>IFERROR(VLOOKUP(B919,PlayingTime!$B$1:$T$1001,MATCH("Min",PlayingTime!$B$2:$T$2,0),0),0)</f>
        <v>0</v>
      </c>
      <c r="J919" s="23">
        <f>IFERROR(VLOOKUP(C919,PlayingTime!$B$1:$T$1001,MATCH("Min",PlayingTime!$B$2:$T$2,0),0),0)</f>
        <v>0</v>
      </c>
      <c r="K919" s="23">
        <f>IFERROR(VLOOKUP(D919,PlayingTime!$B$1:$T$1001,MATCH("Min",PlayingTime!$B$2:$T$2,0),0),0)</f>
        <v>0</v>
      </c>
      <c r="L919" s="93">
        <f>IFERROR(VLOOKUP($E919,OLD!$Q$1:$DZ$1000,MATCH("minutes",OLD!$Q$1:$DZ$1,0),0),0)</f>
        <v>8</v>
      </c>
      <c r="M919" s="22">
        <f>IFERROR(VLOOKUP(A919,#REF!,MATCH("xG",#REF!,0),0),0)</f>
        <v>0</v>
      </c>
      <c r="N919" s="22">
        <f>IFERROR(VLOOKUP(B919,#REF!,MATCH("xG",#REF!,0),0),0)</f>
        <v>0</v>
      </c>
      <c r="O919" s="22">
        <f>IFERROR(VLOOKUP(C919,#REF!,MATCH("xG",#REF!,0),0),0)</f>
        <v>0</v>
      </c>
      <c r="P919" s="22">
        <f>IFERROR(VLOOKUP(D919,#REF!,MATCH("xG",#REF!,0),0),0)</f>
        <v>0</v>
      </c>
      <c r="Q919" s="92">
        <f>IFERROR(VLOOKUP($E919,OLD!$Q$1:$DZ$1000,MATCH("expected_goals",OLD!$Q$1:$DZ$1,0),0),0)</f>
        <v>0</v>
      </c>
      <c r="R919" s="22">
        <f>IFERROR(VLOOKUP(A919,#REF!,MATCH("xAG",#REF!,0),0),0)</f>
        <v>0</v>
      </c>
      <c r="S919" s="22">
        <f>IFERROR(VLOOKUP(B919,#REF!,MATCH("xAG",#REF!,0),0),0)</f>
        <v>0</v>
      </c>
      <c r="T919" s="22">
        <f>IFERROR(VLOOKUP(C919,#REF!,MATCH("xAG",#REF!,0),0),0)</f>
        <v>0</v>
      </c>
      <c r="U919" s="22">
        <f>IFERROR(VLOOKUP(D919,#REF!,MATCH("xAG",#REF!,0),0),0)</f>
        <v>0</v>
      </c>
      <c r="V919" s="92">
        <f>IFERROR(VLOOKUP($E919,OLD!$Q$1:$DZ$1000,MATCH("expected_assists",OLD!$Q$1:$DZ$1,0),0),0)</f>
        <v>0</v>
      </c>
      <c r="W919" s="93">
        <f>IFERROR(VLOOKUP($E919,OLD!$Q$1:$DZ$1000,MATCH("total_points",OLD!$Q$1:$DZ$1,0),0),0)</f>
        <v>2</v>
      </c>
      <c r="X919" s="27">
        <f>IFERROR(VLOOKUP(E919,OLD!$Q$1:$BZ$1000,MATCH("defensive_contribution",OLD!$Q$1:$BZ$1,0),0),"")</f>
        <v>3</v>
      </c>
      <c r="Z919" s="26" t="str">
        <f>API!O919&amp;" "&amp;API!Y919</f>
        <v xml:space="preserve"> </v>
      </c>
      <c r="AA919" s="26">
        <f>API!AF919</f>
        <v>0</v>
      </c>
    </row>
    <row r="920" spans="1:27">
      <c r="A920" s="22" t="str">
        <f>IF([1]FINAL!A920=0,"",[1]FINAL!A920)</f>
        <v/>
      </c>
      <c r="B920" s="22" t="str">
        <f>IF([1]FINAL!C920=0,"",[1]FINAL!C920)</f>
        <v/>
      </c>
      <c r="C920" s="22" t="str">
        <f>IF([1]FINAL!E920=0,"",[1]FINAL!E920)</f>
        <v/>
      </c>
      <c r="D920" s="22" t="str">
        <f>IF([1]FINAL!G920=0,"",[1]FINAL!G920)</f>
        <v/>
      </c>
      <c r="E920" s="85">
        <f>[1]FINAL!$AO920</f>
        <v>0</v>
      </c>
      <c r="F920" s="26" t="str">
        <f>[1]FINAL!$V920</f>
        <v>A</v>
      </c>
      <c r="G920" s="27" t="str">
        <f>IFERROR(VLOOKUP($F920,Table2!$B$1:$C$21,MATCH("MP",Table2!$B$1:$C$1,0),0),"")</f>
        <v/>
      </c>
      <c r="H920" s="23">
        <f>IFERROR(VLOOKUP(A920,PlayingTime!$B$1:$T$1001,MATCH("Min",PlayingTime!$B$2:$T$2,0),0),0)</f>
        <v>0</v>
      </c>
      <c r="I920" s="23">
        <f>IFERROR(VLOOKUP(B920,PlayingTime!$B$1:$T$1001,MATCH("Min",PlayingTime!$B$2:$T$2,0),0),0)</f>
        <v>0</v>
      </c>
      <c r="J920" s="23">
        <f>IFERROR(VLOOKUP(C920,PlayingTime!$B$1:$T$1001,MATCH("Min",PlayingTime!$B$2:$T$2,0),0),0)</f>
        <v>0</v>
      </c>
      <c r="K920" s="23">
        <f>IFERROR(VLOOKUP(D920,PlayingTime!$B$1:$T$1001,MATCH("Min",PlayingTime!$B$2:$T$2,0),0),0)</f>
        <v>0</v>
      </c>
      <c r="L920" s="93">
        <f>IFERROR(VLOOKUP($E920,OLD!$Q$1:$DZ$1000,MATCH("minutes",OLD!$Q$1:$DZ$1,0),0),0)</f>
        <v>8</v>
      </c>
      <c r="M920" s="22">
        <f>IFERROR(VLOOKUP(A920,#REF!,MATCH("xG",#REF!,0),0),0)</f>
        <v>0</v>
      </c>
      <c r="N920" s="22">
        <f>IFERROR(VLOOKUP(B920,#REF!,MATCH("xG",#REF!,0),0),0)</f>
        <v>0</v>
      </c>
      <c r="O920" s="22">
        <f>IFERROR(VLOOKUP(C920,#REF!,MATCH("xG",#REF!,0),0),0)</f>
        <v>0</v>
      </c>
      <c r="P920" s="22">
        <f>IFERROR(VLOOKUP(D920,#REF!,MATCH("xG",#REF!,0),0),0)</f>
        <v>0</v>
      </c>
      <c r="Q920" s="92">
        <f>IFERROR(VLOOKUP($E920,OLD!$Q$1:$DZ$1000,MATCH("expected_goals",OLD!$Q$1:$DZ$1,0),0),0)</f>
        <v>0</v>
      </c>
      <c r="R920" s="22">
        <f>IFERROR(VLOOKUP(A920,#REF!,MATCH("xAG",#REF!,0),0),0)</f>
        <v>0</v>
      </c>
      <c r="S920" s="22">
        <f>IFERROR(VLOOKUP(B920,#REF!,MATCH("xAG",#REF!,0),0),0)</f>
        <v>0</v>
      </c>
      <c r="T920" s="22">
        <f>IFERROR(VLOOKUP(C920,#REF!,MATCH("xAG",#REF!,0),0),0)</f>
        <v>0</v>
      </c>
      <c r="U920" s="22">
        <f>IFERROR(VLOOKUP(D920,#REF!,MATCH("xAG",#REF!,0),0),0)</f>
        <v>0</v>
      </c>
      <c r="V920" s="92">
        <f>IFERROR(VLOOKUP($E920,OLD!$Q$1:$DZ$1000,MATCH("expected_assists",OLD!$Q$1:$DZ$1,0),0),0)</f>
        <v>0</v>
      </c>
      <c r="W920" s="93">
        <f>IFERROR(VLOOKUP($E920,OLD!$Q$1:$DZ$1000,MATCH("total_points",OLD!$Q$1:$DZ$1,0),0),0)</f>
        <v>2</v>
      </c>
      <c r="X920" s="27">
        <f>IFERROR(VLOOKUP(E920,OLD!$Q$1:$BZ$1000,MATCH("defensive_contribution",OLD!$Q$1:$BZ$1,0),0),"")</f>
        <v>3</v>
      </c>
      <c r="Z920" s="26" t="str">
        <f>API!O920&amp;" "&amp;API!Y920</f>
        <v xml:space="preserve"> </v>
      </c>
      <c r="AA920" s="26">
        <f>API!AF920</f>
        <v>0</v>
      </c>
    </row>
    <row r="921" spans="1:27">
      <c r="A921" s="22" t="str">
        <f>IF([1]FINAL!A921=0,"",[1]FINAL!A921)</f>
        <v/>
      </c>
      <c r="B921" s="22" t="str">
        <f>IF([1]FINAL!C921=0,"",[1]FINAL!C921)</f>
        <v/>
      </c>
      <c r="C921" s="22" t="str">
        <f>IF([1]FINAL!E921=0,"",[1]FINAL!E921)</f>
        <v/>
      </c>
      <c r="D921" s="22" t="str">
        <f>IF([1]FINAL!G921=0,"",[1]FINAL!G921)</f>
        <v/>
      </c>
      <c r="E921" s="85">
        <f>[1]FINAL!$AO921</f>
        <v>0</v>
      </c>
      <c r="F921" s="26" t="str">
        <f>[1]FINAL!$V921</f>
        <v>A</v>
      </c>
      <c r="G921" s="27" t="str">
        <f>IFERROR(VLOOKUP($F921,Table2!$B$1:$C$21,MATCH("MP",Table2!$B$1:$C$1,0),0),"")</f>
        <v/>
      </c>
      <c r="H921" s="23">
        <f>IFERROR(VLOOKUP(A921,PlayingTime!$B$1:$T$1001,MATCH("Min",PlayingTime!$B$2:$T$2,0),0),0)</f>
        <v>0</v>
      </c>
      <c r="I921" s="23">
        <f>IFERROR(VLOOKUP(B921,PlayingTime!$B$1:$T$1001,MATCH("Min",PlayingTime!$B$2:$T$2,0),0),0)</f>
        <v>0</v>
      </c>
      <c r="J921" s="23">
        <f>IFERROR(VLOOKUP(C921,PlayingTime!$B$1:$T$1001,MATCH("Min",PlayingTime!$B$2:$T$2,0),0),0)</f>
        <v>0</v>
      </c>
      <c r="K921" s="23">
        <f>IFERROR(VLOOKUP(D921,PlayingTime!$B$1:$T$1001,MATCH("Min",PlayingTime!$B$2:$T$2,0),0),0)</f>
        <v>0</v>
      </c>
      <c r="L921" s="93">
        <f>IFERROR(VLOOKUP($E921,OLD!$Q$1:$DZ$1000,MATCH("minutes",OLD!$Q$1:$DZ$1,0),0),0)</f>
        <v>8</v>
      </c>
      <c r="M921" s="22">
        <f>IFERROR(VLOOKUP(A921,#REF!,MATCH("xG",#REF!,0),0),0)</f>
        <v>0</v>
      </c>
      <c r="N921" s="22">
        <f>IFERROR(VLOOKUP(B921,#REF!,MATCH("xG",#REF!,0),0),0)</f>
        <v>0</v>
      </c>
      <c r="O921" s="22">
        <f>IFERROR(VLOOKUP(C921,#REF!,MATCH("xG",#REF!,0),0),0)</f>
        <v>0</v>
      </c>
      <c r="P921" s="22">
        <f>IFERROR(VLOOKUP(D921,#REF!,MATCH("xG",#REF!,0),0),0)</f>
        <v>0</v>
      </c>
      <c r="Q921" s="92">
        <f>IFERROR(VLOOKUP($E921,OLD!$Q$1:$DZ$1000,MATCH("expected_goals",OLD!$Q$1:$DZ$1,0),0),0)</f>
        <v>0</v>
      </c>
      <c r="R921" s="22">
        <f>IFERROR(VLOOKUP(A921,#REF!,MATCH("xAG",#REF!,0),0),0)</f>
        <v>0</v>
      </c>
      <c r="S921" s="22">
        <f>IFERROR(VLOOKUP(B921,#REF!,MATCH("xAG",#REF!,0),0),0)</f>
        <v>0</v>
      </c>
      <c r="T921" s="22">
        <f>IFERROR(VLOOKUP(C921,#REF!,MATCH("xAG",#REF!,0),0),0)</f>
        <v>0</v>
      </c>
      <c r="U921" s="22">
        <f>IFERROR(VLOOKUP(D921,#REF!,MATCH("xAG",#REF!,0),0),0)</f>
        <v>0</v>
      </c>
      <c r="V921" s="92">
        <f>IFERROR(VLOOKUP($E921,OLD!$Q$1:$DZ$1000,MATCH("expected_assists",OLD!$Q$1:$DZ$1,0),0),0)</f>
        <v>0</v>
      </c>
      <c r="W921" s="93">
        <f>IFERROR(VLOOKUP($E921,OLD!$Q$1:$DZ$1000,MATCH("total_points",OLD!$Q$1:$DZ$1,0),0),0)</f>
        <v>2</v>
      </c>
      <c r="X921" s="27">
        <f>IFERROR(VLOOKUP(E921,OLD!$Q$1:$BZ$1000,MATCH("defensive_contribution",OLD!$Q$1:$BZ$1,0),0),"")</f>
        <v>3</v>
      </c>
      <c r="Z921" s="26" t="str">
        <f>API!O921&amp;" "&amp;API!Y921</f>
        <v xml:space="preserve"> </v>
      </c>
      <c r="AA921" s="26">
        <f>API!AF921</f>
        <v>0</v>
      </c>
    </row>
    <row r="922" spans="1:27">
      <c r="A922" s="22" t="str">
        <f>IF([1]FINAL!A922=0,"",[1]FINAL!A922)</f>
        <v/>
      </c>
      <c r="B922" s="22" t="str">
        <f>IF([1]FINAL!C922=0,"",[1]FINAL!C922)</f>
        <v/>
      </c>
      <c r="C922" s="22" t="str">
        <f>IF([1]FINAL!E922=0,"",[1]FINAL!E922)</f>
        <v/>
      </c>
      <c r="D922" s="22" t="str">
        <f>IF([1]FINAL!G922=0,"",[1]FINAL!G922)</f>
        <v/>
      </c>
      <c r="E922" s="85">
        <f>[1]FINAL!$AO922</f>
        <v>0</v>
      </c>
      <c r="F922" s="26" t="str">
        <f>[1]FINAL!$V922</f>
        <v>A</v>
      </c>
      <c r="G922" s="27" t="str">
        <f>IFERROR(VLOOKUP($F922,Table2!$B$1:$C$21,MATCH("MP",Table2!$B$1:$C$1,0),0),"")</f>
        <v/>
      </c>
      <c r="H922" s="23">
        <f>IFERROR(VLOOKUP(A922,PlayingTime!$B$1:$T$1001,MATCH("Min",PlayingTime!$B$2:$T$2,0),0),0)</f>
        <v>0</v>
      </c>
      <c r="I922" s="23">
        <f>IFERROR(VLOOKUP(B922,PlayingTime!$B$1:$T$1001,MATCH("Min",PlayingTime!$B$2:$T$2,0),0),0)</f>
        <v>0</v>
      </c>
      <c r="J922" s="23">
        <f>IFERROR(VLOOKUP(C922,PlayingTime!$B$1:$T$1001,MATCH("Min",PlayingTime!$B$2:$T$2,0),0),0)</f>
        <v>0</v>
      </c>
      <c r="K922" s="23">
        <f>IFERROR(VLOOKUP(D922,PlayingTime!$B$1:$T$1001,MATCH("Min",PlayingTime!$B$2:$T$2,0),0),0)</f>
        <v>0</v>
      </c>
      <c r="L922" s="93">
        <f>IFERROR(VLOOKUP($E922,OLD!$Q$1:$DZ$1000,MATCH("minutes",OLD!$Q$1:$DZ$1,0),0),0)</f>
        <v>8</v>
      </c>
      <c r="M922" s="22">
        <f>IFERROR(VLOOKUP(A922,#REF!,MATCH("xG",#REF!,0),0),0)</f>
        <v>0</v>
      </c>
      <c r="N922" s="22">
        <f>IFERROR(VLOOKUP(B922,#REF!,MATCH("xG",#REF!,0),0),0)</f>
        <v>0</v>
      </c>
      <c r="O922" s="22">
        <f>IFERROR(VLOOKUP(C922,#REF!,MATCH("xG",#REF!,0),0),0)</f>
        <v>0</v>
      </c>
      <c r="P922" s="22">
        <f>IFERROR(VLOOKUP(D922,#REF!,MATCH("xG",#REF!,0),0),0)</f>
        <v>0</v>
      </c>
      <c r="Q922" s="92">
        <f>IFERROR(VLOOKUP($E922,OLD!$Q$1:$DZ$1000,MATCH("expected_goals",OLD!$Q$1:$DZ$1,0),0),0)</f>
        <v>0</v>
      </c>
      <c r="R922" s="22">
        <f>IFERROR(VLOOKUP(A922,#REF!,MATCH("xAG",#REF!,0),0),0)</f>
        <v>0</v>
      </c>
      <c r="S922" s="22">
        <f>IFERROR(VLOOKUP(B922,#REF!,MATCH("xAG",#REF!,0),0),0)</f>
        <v>0</v>
      </c>
      <c r="T922" s="22">
        <f>IFERROR(VLOOKUP(C922,#REF!,MATCH("xAG",#REF!,0),0),0)</f>
        <v>0</v>
      </c>
      <c r="U922" s="22">
        <f>IFERROR(VLOOKUP(D922,#REF!,MATCH("xAG",#REF!,0),0),0)</f>
        <v>0</v>
      </c>
      <c r="V922" s="92">
        <f>IFERROR(VLOOKUP($E922,OLD!$Q$1:$DZ$1000,MATCH("expected_assists",OLD!$Q$1:$DZ$1,0),0),0)</f>
        <v>0</v>
      </c>
      <c r="W922" s="93">
        <f>IFERROR(VLOOKUP($E922,OLD!$Q$1:$DZ$1000,MATCH("total_points",OLD!$Q$1:$DZ$1,0),0),0)</f>
        <v>2</v>
      </c>
      <c r="X922" s="27">
        <f>IFERROR(VLOOKUP(E922,OLD!$Q$1:$BZ$1000,MATCH("defensive_contribution",OLD!$Q$1:$BZ$1,0),0),"")</f>
        <v>3</v>
      </c>
      <c r="Z922" s="26" t="str">
        <f>API!O922&amp;" "&amp;API!Y922</f>
        <v xml:space="preserve"> </v>
      </c>
      <c r="AA922" s="26">
        <f>API!AF922</f>
        <v>0</v>
      </c>
    </row>
    <row r="923" spans="1:27">
      <c r="A923" s="22" t="str">
        <f>IF([1]FINAL!A923=0,"",[1]FINAL!A923)</f>
        <v/>
      </c>
      <c r="B923" s="22" t="str">
        <f>IF([1]FINAL!C923=0,"",[1]FINAL!C923)</f>
        <v/>
      </c>
      <c r="C923" s="22" t="str">
        <f>IF([1]FINAL!E923=0,"",[1]FINAL!E923)</f>
        <v/>
      </c>
      <c r="D923" s="22" t="str">
        <f>IF([1]FINAL!G923=0,"",[1]FINAL!G923)</f>
        <v/>
      </c>
      <c r="E923" s="85">
        <f>[1]FINAL!$AO923</f>
        <v>0</v>
      </c>
      <c r="F923" s="26" t="str">
        <f>[1]FINAL!$V923</f>
        <v>A</v>
      </c>
      <c r="G923" s="27" t="str">
        <f>IFERROR(VLOOKUP($F923,Table2!$B$1:$C$21,MATCH("MP",Table2!$B$1:$C$1,0),0),"")</f>
        <v/>
      </c>
      <c r="H923" s="23">
        <f>IFERROR(VLOOKUP(A923,PlayingTime!$B$1:$T$1001,MATCH("Min",PlayingTime!$B$2:$T$2,0),0),0)</f>
        <v>0</v>
      </c>
      <c r="I923" s="23">
        <f>IFERROR(VLOOKUP(B923,PlayingTime!$B$1:$T$1001,MATCH("Min",PlayingTime!$B$2:$T$2,0),0),0)</f>
        <v>0</v>
      </c>
      <c r="J923" s="23">
        <f>IFERROR(VLOOKUP(C923,PlayingTime!$B$1:$T$1001,MATCH("Min",PlayingTime!$B$2:$T$2,0),0),0)</f>
        <v>0</v>
      </c>
      <c r="K923" s="23">
        <f>IFERROR(VLOOKUP(D923,PlayingTime!$B$1:$T$1001,MATCH("Min",PlayingTime!$B$2:$T$2,0),0),0)</f>
        <v>0</v>
      </c>
      <c r="L923" s="93">
        <f>IFERROR(VLOOKUP($E923,OLD!$Q$1:$DZ$1000,MATCH("minutes",OLD!$Q$1:$DZ$1,0),0),0)</f>
        <v>8</v>
      </c>
      <c r="M923" s="22">
        <f>IFERROR(VLOOKUP(A923,#REF!,MATCH("xG",#REF!,0),0),0)</f>
        <v>0</v>
      </c>
      <c r="N923" s="22">
        <f>IFERROR(VLOOKUP(B923,#REF!,MATCH("xG",#REF!,0),0),0)</f>
        <v>0</v>
      </c>
      <c r="O923" s="22">
        <f>IFERROR(VLOOKUP(C923,#REF!,MATCH("xG",#REF!,0),0),0)</f>
        <v>0</v>
      </c>
      <c r="P923" s="22">
        <f>IFERROR(VLOOKUP(D923,#REF!,MATCH("xG",#REF!,0),0),0)</f>
        <v>0</v>
      </c>
      <c r="Q923" s="92">
        <f>IFERROR(VLOOKUP($E923,OLD!$Q$1:$DZ$1000,MATCH("expected_goals",OLD!$Q$1:$DZ$1,0),0),0)</f>
        <v>0</v>
      </c>
      <c r="R923" s="22">
        <f>IFERROR(VLOOKUP(A923,#REF!,MATCH("xAG",#REF!,0),0),0)</f>
        <v>0</v>
      </c>
      <c r="S923" s="22">
        <f>IFERROR(VLOOKUP(B923,#REF!,MATCH("xAG",#REF!,0),0),0)</f>
        <v>0</v>
      </c>
      <c r="T923" s="22">
        <f>IFERROR(VLOOKUP(C923,#REF!,MATCH("xAG",#REF!,0),0),0)</f>
        <v>0</v>
      </c>
      <c r="U923" s="22">
        <f>IFERROR(VLOOKUP(D923,#REF!,MATCH("xAG",#REF!,0),0),0)</f>
        <v>0</v>
      </c>
      <c r="V923" s="92">
        <f>IFERROR(VLOOKUP($E923,OLD!$Q$1:$DZ$1000,MATCH("expected_assists",OLD!$Q$1:$DZ$1,0),0),0)</f>
        <v>0</v>
      </c>
      <c r="W923" s="93">
        <f>IFERROR(VLOOKUP($E923,OLD!$Q$1:$DZ$1000,MATCH("total_points",OLD!$Q$1:$DZ$1,0),0),0)</f>
        <v>2</v>
      </c>
      <c r="X923" s="27">
        <f>IFERROR(VLOOKUP(E923,OLD!$Q$1:$BZ$1000,MATCH("defensive_contribution",OLD!$Q$1:$BZ$1,0),0),"")</f>
        <v>3</v>
      </c>
      <c r="Z923" s="26" t="str">
        <f>API!O923&amp;" "&amp;API!Y923</f>
        <v xml:space="preserve"> </v>
      </c>
      <c r="AA923" s="26">
        <f>API!AF923</f>
        <v>0</v>
      </c>
    </row>
    <row r="924" spans="1:27">
      <c r="A924" s="22" t="str">
        <f>IF([1]FINAL!A924=0,"",[1]FINAL!A924)</f>
        <v/>
      </c>
      <c r="B924" s="22" t="str">
        <f>IF([1]FINAL!C924=0,"",[1]FINAL!C924)</f>
        <v/>
      </c>
      <c r="C924" s="22" t="str">
        <f>IF([1]FINAL!E924=0,"",[1]FINAL!E924)</f>
        <v/>
      </c>
      <c r="D924" s="22" t="str">
        <f>IF([1]FINAL!G924=0,"",[1]FINAL!G924)</f>
        <v/>
      </c>
      <c r="E924" s="85">
        <f>[1]FINAL!$AO924</f>
        <v>0</v>
      </c>
      <c r="F924" s="26" t="str">
        <f>[1]FINAL!$V924</f>
        <v>A</v>
      </c>
      <c r="G924" s="27" t="str">
        <f>IFERROR(VLOOKUP($F924,Table2!$B$1:$C$21,MATCH("MP",Table2!$B$1:$C$1,0),0),"")</f>
        <v/>
      </c>
      <c r="H924" s="23">
        <f>IFERROR(VLOOKUP(A924,PlayingTime!$B$1:$T$1001,MATCH("Min",PlayingTime!$B$2:$T$2,0),0),0)</f>
        <v>0</v>
      </c>
      <c r="I924" s="23">
        <f>IFERROR(VLOOKUP(B924,PlayingTime!$B$1:$T$1001,MATCH("Min",PlayingTime!$B$2:$T$2,0),0),0)</f>
        <v>0</v>
      </c>
      <c r="J924" s="23">
        <f>IFERROR(VLOOKUP(C924,PlayingTime!$B$1:$T$1001,MATCH("Min",PlayingTime!$B$2:$T$2,0),0),0)</f>
        <v>0</v>
      </c>
      <c r="K924" s="23">
        <f>IFERROR(VLOOKUP(D924,PlayingTime!$B$1:$T$1001,MATCH("Min",PlayingTime!$B$2:$T$2,0),0),0)</f>
        <v>0</v>
      </c>
      <c r="L924" s="93">
        <f>IFERROR(VLOOKUP($E924,OLD!$Q$1:$DZ$1000,MATCH("minutes",OLD!$Q$1:$DZ$1,0),0),0)</f>
        <v>8</v>
      </c>
      <c r="M924" s="22">
        <f>IFERROR(VLOOKUP(A924,#REF!,MATCH("xG",#REF!,0),0),0)</f>
        <v>0</v>
      </c>
      <c r="N924" s="22">
        <f>IFERROR(VLOOKUP(B924,#REF!,MATCH("xG",#REF!,0),0),0)</f>
        <v>0</v>
      </c>
      <c r="O924" s="22">
        <f>IFERROR(VLOOKUP(C924,#REF!,MATCH("xG",#REF!,0),0),0)</f>
        <v>0</v>
      </c>
      <c r="P924" s="22">
        <f>IFERROR(VLOOKUP(D924,#REF!,MATCH("xG",#REF!,0),0),0)</f>
        <v>0</v>
      </c>
      <c r="Q924" s="92">
        <f>IFERROR(VLOOKUP($E924,OLD!$Q$1:$DZ$1000,MATCH("expected_goals",OLD!$Q$1:$DZ$1,0),0),0)</f>
        <v>0</v>
      </c>
      <c r="R924" s="22">
        <f>IFERROR(VLOOKUP(A924,#REF!,MATCH("xAG",#REF!,0),0),0)</f>
        <v>0</v>
      </c>
      <c r="S924" s="22">
        <f>IFERROR(VLOOKUP(B924,#REF!,MATCH("xAG",#REF!,0),0),0)</f>
        <v>0</v>
      </c>
      <c r="T924" s="22">
        <f>IFERROR(VLOOKUP(C924,#REF!,MATCH("xAG",#REF!,0),0),0)</f>
        <v>0</v>
      </c>
      <c r="U924" s="22">
        <f>IFERROR(VLOOKUP(D924,#REF!,MATCH("xAG",#REF!,0),0),0)</f>
        <v>0</v>
      </c>
      <c r="V924" s="92">
        <f>IFERROR(VLOOKUP($E924,OLD!$Q$1:$DZ$1000,MATCH("expected_assists",OLD!$Q$1:$DZ$1,0),0),0)</f>
        <v>0</v>
      </c>
      <c r="W924" s="93">
        <f>IFERROR(VLOOKUP($E924,OLD!$Q$1:$DZ$1000,MATCH("total_points",OLD!$Q$1:$DZ$1,0),0),0)</f>
        <v>2</v>
      </c>
      <c r="X924" s="27">
        <f>IFERROR(VLOOKUP(E924,OLD!$Q$1:$BZ$1000,MATCH("defensive_contribution",OLD!$Q$1:$BZ$1,0),0),"")</f>
        <v>3</v>
      </c>
      <c r="Z924" s="26" t="str">
        <f>API!O924&amp;" "&amp;API!Y924</f>
        <v xml:space="preserve"> </v>
      </c>
      <c r="AA924" s="26">
        <f>API!AF924</f>
        <v>0</v>
      </c>
    </row>
    <row r="925" spans="1:27">
      <c r="A925" s="22" t="str">
        <f>IF([1]FINAL!A925=0,"",[1]FINAL!A925)</f>
        <v/>
      </c>
      <c r="B925" s="22" t="str">
        <f>IF([1]FINAL!C925=0,"",[1]FINAL!C925)</f>
        <v/>
      </c>
      <c r="C925" s="22" t="str">
        <f>IF([1]FINAL!E925=0,"",[1]FINAL!E925)</f>
        <v/>
      </c>
      <c r="D925" s="22" t="str">
        <f>IF([1]FINAL!G925=0,"",[1]FINAL!G925)</f>
        <v/>
      </c>
      <c r="E925" s="85">
        <f>[1]FINAL!$AO925</f>
        <v>0</v>
      </c>
      <c r="F925" s="26" t="str">
        <f>[1]FINAL!$V925</f>
        <v>A</v>
      </c>
      <c r="G925" s="27" t="str">
        <f>IFERROR(VLOOKUP($F925,Table2!$B$1:$C$21,MATCH("MP",Table2!$B$1:$C$1,0),0),"")</f>
        <v/>
      </c>
      <c r="H925" s="23">
        <f>IFERROR(VLOOKUP(A925,PlayingTime!$B$1:$T$1001,MATCH("Min",PlayingTime!$B$2:$T$2,0),0),0)</f>
        <v>0</v>
      </c>
      <c r="I925" s="23">
        <f>IFERROR(VLOOKUP(B925,PlayingTime!$B$1:$T$1001,MATCH("Min",PlayingTime!$B$2:$T$2,0),0),0)</f>
        <v>0</v>
      </c>
      <c r="J925" s="23">
        <f>IFERROR(VLOOKUP(C925,PlayingTime!$B$1:$T$1001,MATCH("Min",PlayingTime!$B$2:$T$2,0),0),0)</f>
        <v>0</v>
      </c>
      <c r="K925" s="23">
        <f>IFERROR(VLOOKUP(D925,PlayingTime!$B$1:$T$1001,MATCH("Min",PlayingTime!$B$2:$T$2,0),0),0)</f>
        <v>0</v>
      </c>
      <c r="L925" s="93">
        <f>IFERROR(VLOOKUP($E925,OLD!$Q$1:$DZ$1000,MATCH("minutes",OLD!$Q$1:$DZ$1,0),0),0)</f>
        <v>8</v>
      </c>
      <c r="M925" s="22">
        <f>IFERROR(VLOOKUP(A925,#REF!,MATCH("xG",#REF!,0),0),0)</f>
        <v>0</v>
      </c>
      <c r="N925" s="22">
        <f>IFERROR(VLOOKUP(B925,#REF!,MATCH("xG",#REF!,0),0),0)</f>
        <v>0</v>
      </c>
      <c r="O925" s="22">
        <f>IFERROR(VLOOKUP(C925,#REF!,MATCH("xG",#REF!,0),0),0)</f>
        <v>0</v>
      </c>
      <c r="P925" s="22">
        <f>IFERROR(VLOOKUP(D925,#REF!,MATCH("xG",#REF!,0),0),0)</f>
        <v>0</v>
      </c>
      <c r="Q925" s="92">
        <f>IFERROR(VLOOKUP($E925,OLD!$Q$1:$DZ$1000,MATCH("expected_goals",OLD!$Q$1:$DZ$1,0),0),0)</f>
        <v>0</v>
      </c>
      <c r="R925" s="22">
        <f>IFERROR(VLOOKUP(A925,#REF!,MATCH("xAG",#REF!,0),0),0)</f>
        <v>0</v>
      </c>
      <c r="S925" s="22">
        <f>IFERROR(VLOOKUP(B925,#REF!,MATCH("xAG",#REF!,0),0),0)</f>
        <v>0</v>
      </c>
      <c r="T925" s="22">
        <f>IFERROR(VLOOKUP(C925,#REF!,MATCH("xAG",#REF!,0),0),0)</f>
        <v>0</v>
      </c>
      <c r="U925" s="22">
        <f>IFERROR(VLOOKUP(D925,#REF!,MATCH("xAG",#REF!,0),0),0)</f>
        <v>0</v>
      </c>
      <c r="V925" s="92">
        <f>IFERROR(VLOOKUP($E925,OLD!$Q$1:$DZ$1000,MATCH("expected_assists",OLD!$Q$1:$DZ$1,0),0),0)</f>
        <v>0</v>
      </c>
      <c r="W925" s="93">
        <f>IFERROR(VLOOKUP($E925,OLD!$Q$1:$DZ$1000,MATCH("total_points",OLD!$Q$1:$DZ$1,0),0),0)</f>
        <v>2</v>
      </c>
      <c r="X925" s="27">
        <f>IFERROR(VLOOKUP(E925,OLD!$Q$1:$BZ$1000,MATCH("defensive_contribution",OLD!$Q$1:$BZ$1,0),0),"")</f>
        <v>3</v>
      </c>
      <c r="Z925" s="26" t="str">
        <f>API!O925&amp;" "&amp;API!Y925</f>
        <v xml:space="preserve"> </v>
      </c>
      <c r="AA925" s="26">
        <f>API!AF925</f>
        <v>0</v>
      </c>
    </row>
    <row r="926" spans="1:27">
      <c r="A926" s="22" t="str">
        <f>IF([1]FINAL!A926=0,"",[1]FINAL!A926)</f>
        <v/>
      </c>
      <c r="B926" s="22" t="str">
        <f>IF([1]FINAL!C926=0,"",[1]FINAL!C926)</f>
        <v/>
      </c>
      <c r="C926" s="22" t="str">
        <f>IF([1]FINAL!E926=0,"",[1]FINAL!E926)</f>
        <v/>
      </c>
      <c r="D926" s="22" t="str">
        <f>IF([1]FINAL!G926=0,"",[1]FINAL!G926)</f>
        <v/>
      </c>
      <c r="E926" s="85">
        <f>[1]FINAL!$AO926</f>
        <v>0</v>
      </c>
      <c r="F926" s="26" t="str">
        <f>[1]FINAL!$V926</f>
        <v>A</v>
      </c>
      <c r="G926" s="27" t="str">
        <f>IFERROR(VLOOKUP($F926,Table2!$B$1:$C$21,MATCH("MP",Table2!$B$1:$C$1,0),0),"")</f>
        <v/>
      </c>
      <c r="H926" s="23">
        <f>IFERROR(VLOOKUP(A926,PlayingTime!$B$1:$T$1001,MATCH("Min",PlayingTime!$B$2:$T$2,0),0),0)</f>
        <v>0</v>
      </c>
      <c r="I926" s="23">
        <f>IFERROR(VLOOKUP(B926,PlayingTime!$B$1:$T$1001,MATCH("Min",PlayingTime!$B$2:$T$2,0),0),0)</f>
        <v>0</v>
      </c>
      <c r="J926" s="23">
        <f>IFERROR(VLOOKUP(C926,PlayingTime!$B$1:$T$1001,MATCH("Min",PlayingTime!$B$2:$T$2,0),0),0)</f>
        <v>0</v>
      </c>
      <c r="K926" s="23">
        <f>IFERROR(VLOOKUP(D926,PlayingTime!$B$1:$T$1001,MATCH("Min",PlayingTime!$B$2:$T$2,0),0),0)</f>
        <v>0</v>
      </c>
      <c r="L926" s="93">
        <f>IFERROR(VLOOKUP($E926,OLD!$Q$1:$DZ$1000,MATCH("minutes",OLD!$Q$1:$DZ$1,0),0),0)</f>
        <v>8</v>
      </c>
      <c r="M926" s="22">
        <f>IFERROR(VLOOKUP(A926,#REF!,MATCH("xG",#REF!,0),0),0)</f>
        <v>0</v>
      </c>
      <c r="N926" s="22">
        <f>IFERROR(VLOOKUP(B926,#REF!,MATCH("xG",#REF!,0),0),0)</f>
        <v>0</v>
      </c>
      <c r="O926" s="22">
        <f>IFERROR(VLOOKUP(C926,#REF!,MATCH("xG",#REF!,0),0),0)</f>
        <v>0</v>
      </c>
      <c r="P926" s="22">
        <f>IFERROR(VLOOKUP(D926,#REF!,MATCH("xG",#REF!,0),0),0)</f>
        <v>0</v>
      </c>
      <c r="Q926" s="92">
        <f>IFERROR(VLOOKUP($E926,OLD!$Q$1:$DZ$1000,MATCH("expected_goals",OLD!$Q$1:$DZ$1,0),0),0)</f>
        <v>0</v>
      </c>
      <c r="R926" s="22">
        <f>IFERROR(VLOOKUP(A926,#REF!,MATCH("xAG",#REF!,0),0),0)</f>
        <v>0</v>
      </c>
      <c r="S926" s="22">
        <f>IFERROR(VLOOKUP(B926,#REF!,MATCH("xAG",#REF!,0),0),0)</f>
        <v>0</v>
      </c>
      <c r="T926" s="22">
        <f>IFERROR(VLOOKUP(C926,#REF!,MATCH("xAG",#REF!,0),0),0)</f>
        <v>0</v>
      </c>
      <c r="U926" s="22">
        <f>IFERROR(VLOOKUP(D926,#REF!,MATCH("xAG",#REF!,0),0),0)</f>
        <v>0</v>
      </c>
      <c r="V926" s="92">
        <f>IFERROR(VLOOKUP($E926,OLD!$Q$1:$DZ$1000,MATCH("expected_assists",OLD!$Q$1:$DZ$1,0),0),0)</f>
        <v>0</v>
      </c>
      <c r="W926" s="93">
        <f>IFERROR(VLOOKUP($E926,OLD!$Q$1:$DZ$1000,MATCH("total_points",OLD!$Q$1:$DZ$1,0),0),0)</f>
        <v>2</v>
      </c>
      <c r="X926" s="27">
        <f>IFERROR(VLOOKUP(E926,OLD!$Q$1:$BZ$1000,MATCH("defensive_contribution",OLD!$Q$1:$BZ$1,0),0),"")</f>
        <v>3</v>
      </c>
      <c r="Z926" s="26" t="str">
        <f>API!O926&amp;" "&amp;API!Y926</f>
        <v xml:space="preserve"> </v>
      </c>
      <c r="AA926" s="26">
        <f>API!AF926</f>
        <v>0</v>
      </c>
    </row>
    <row r="927" spans="1:27">
      <c r="A927" s="22" t="str">
        <f>IF([1]FINAL!A927=0,"",[1]FINAL!A927)</f>
        <v/>
      </c>
      <c r="B927" s="22" t="str">
        <f>IF([1]FINAL!C927=0,"",[1]FINAL!C927)</f>
        <v/>
      </c>
      <c r="C927" s="22" t="str">
        <f>IF([1]FINAL!E927=0,"",[1]FINAL!E927)</f>
        <v/>
      </c>
      <c r="D927" s="22" t="str">
        <f>IF([1]FINAL!G927=0,"",[1]FINAL!G927)</f>
        <v/>
      </c>
      <c r="E927" s="85">
        <f>[1]FINAL!$AO927</f>
        <v>0</v>
      </c>
      <c r="F927" s="26" t="str">
        <f>[1]FINAL!$V927</f>
        <v>A</v>
      </c>
      <c r="G927" s="27" t="str">
        <f>IFERROR(VLOOKUP($F927,Table2!$B$1:$C$21,MATCH("MP",Table2!$B$1:$C$1,0),0),"")</f>
        <v/>
      </c>
      <c r="H927" s="23">
        <f>IFERROR(VLOOKUP(A927,PlayingTime!$B$1:$T$1001,MATCH("Min",PlayingTime!$B$2:$T$2,0),0),0)</f>
        <v>0</v>
      </c>
      <c r="I927" s="23">
        <f>IFERROR(VLOOKUP(B927,PlayingTime!$B$1:$T$1001,MATCH("Min",PlayingTime!$B$2:$T$2,0),0),0)</f>
        <v>0</v>
      </c>
      <c r="J927" s="23">
        <f>IFERROR(VLOOKUP(C927,PlayingTime!$B$1:$T$1001,MATCH("Min",PlayingTime!$B$2:$T$2,0),0),0)</f>
        <v>0</v>
      </c>
      <c r="K927" s="23">
        <f>IFERROR(VLOOKUP(D927,PlayingTime!$B$1:$T$1001,MATCH("Min",PlayingTime!$B$2:$T$2,0),0),0)</f>
        <v>0</v>
      </c>
      <c r="L927" s="93">
        <f>IFERROR(VLOOKUP($E927,OLD!$Q$1:$DZ$1000,MATCH("minutes",OLD!$Q$1:$DZ$1,0),0),0)</f>
        <v>8</v>
      </c>
      <c r="M927" s="22">
        <f>IFERROR(VLOOKUP(A927,#REF!,MATCH("xG",#REF!,0),0),0)</f>
        <v>0</v>
      </c>
      <c r="N927" s="22">
        <f>IFERROR(VLOOKUP(B927,#REF!,MATCH("xG",#REF!,0),0),0)</f>
        <v>0</v>
      </c>
      <c r="O927" s="22">
        <f>IFERROR(VLOOKUP(C927,#REF!,MATCH("xG",#REF!,0),0),0)</f>
        <v>0</v>
      </c>
      <c r="P927" s="22">
        <f>IFERROR(VLOOKUP(D927,#REF!,MATCH("xG",#REF!,0),0),0)</f>
        <v>0</v>
      </c>
      <c r="Q927" s="92">
        <f>IFERROR(VLOOKUP($E927,OLD!$Q$1:$DZ$1000,MATCH("expected_goals",OLD!$Q$1:$DZ$1,0),0),0)</f>
        <v>0</v>
      </c>
      <c r="R927" s="22">
        <f>IFERROR(VLOOKUP(A927,#REF!,MATCH("xAG",#REF!,0),0),0)</f>
        <v>0</v>
      </c>
      <c r="S927" s="22">
        <f>IFERROR(VLOOKUP(B927,#REF!,MATCH("xAG",#REF!,0),0),0)</f>
        <v>0</v>
      </c>
      <c r="T927" s="22">
        <f>IFERROR(VLOOKUP(C927,#REF!,MATCH("xAG",#REF!,0),0),0)</f>
        <v>0</v>
      </c>
      <c r="U927" s="22">
        <f>IFERROR(VLOOKUP(D927,#REF!,MATCH("xAG",#REF!,0),0),0)</f>
        <v>0</v>
      </c>
      <c r="V927" s="92">
        <f>IFERROR(VLOOKUP($E927,OLD!$Q$1:$DZ$1000,MATCH("expected_assists",OLD!$Q$1:$DZ$1,0),0),0)</f>
        <v>0</v>
      </c>
      <c r="W927" s="93">
        <f>IFERROR(VLOOKUP($E927,OLD!$Q$1:$DZ$1000,MATCH("total_points",OLD!$Q$1:$DZ$1,0),0),0)</f>
        <v>2</v>
      </c>
      <c r="X927" s="27">
        <f>IFERROR(VLOOKUP(E927,OLD!$Q$1:$BZ$1000,MATCH("defensive_contribution",OLD!$Q$1:$BZ$1,0),0),"")</f>
        <v>3</v>
      </c>
      <c r="Z927" s="26" t="str">
        <f>API!O927&amp;" "&amp;API!Y927</f>
        <v xml:space="preserve"> </v>
      </c>
      <c r="AA927" s="26">
        <f>API!AF927</f>
        <v>0</v>
      </c>
    </row>
    <row r="928" spans="1:27">
      <c r="A928" s="22" t="str">
        <f>IF([1]FINAL!A928=0,"",[1]FINAL!A928)</f>
        <v/>
      </c>
      <c r="B928" s="22" t="str">
        <f>IF([1]FINAL!C928=0,"",[1]FINAL!C928)</f>
        <v/>
      </c>
      <c r="C928" s="22" t="str">
        <f>IF([1]FINAL!E928=0,"",[1]FINAL!E928)</f>
        <v/>
      </c>
      <c r="D928" s="22" t="str">
        <f>IF([1]FINAL!G928=0,"",[1]FINAL!G928)</f>
        <v/>
      </c>
      <c r="E928" s="85">
        <f>[1]FINAL!$AO928</f>
        <v>0</v>
      </c>
      <c r="F928" s="26" t="str">
        <f>[1]FINAL!$V928</f>
        <v>A</v>
      </c>
      <c r="G928" s="27" t="str">
        <f>IFERROR(VLOOKUP($F928,Table2!$B$1:$C$21,MATCH("MP",Table2!$B$1:$C$1,0),0),"")</f>
        <v/>
      </c>
      <c r="H928" s="23">
        <f>IFERROR(VLOOKUP(A928,PlayingTime!$B$1:$T$1001,MATCH("Min",PlayingTime!$B$2:$T$2,0),0),0)</f>
        <v>0</v>
      </c>
      <c r="I928" s="23">
        <f>IFERROR(VLOOKUP(B928,PlayingTime!$B$1:$T$1001,MATCH("Min",PlayingTime!$B$2:$T$2,0),0),0)</f>
        <v>0</v>
      </c>
      <c r="J928" s="23">
        <f>IFERROR(VLOOKUP(C928,PlayingTime!$B$1:$T$1001,MATCH("Min",PlayingTime!$B$2:$T$2,0),0),0)</f>
        <v>0</v>
      </c>
      <c r="K928" s="23">
        <f>IFERROR(VLOOKUP(D928,PlayingTime!$B$1:$T$1001,MATCH("Min",PlayingTime!$B$2:$T$2,0),0),0)</f>
        <v>0</v>
      </c>
      <c r="L928" s="93">
        <f>IFERROR(VLOOKUP($E928,OLD!$Q$1:$DZ$1000,MATCH("minutes",OLD!$Q$1:$DZ$1,0),0),0)</f>
        <v>8</v>
      </c>
      <c r="M928" s="22">
        <f>IFERROR(VLOOKUP(A928,#REF!,MATCH("xG",#REF!,0),0),0)</f>
        <v>0</v>
      </c>
      <c r="N928" s="22">
        <f>IFERROR(VLOOKUP(B928,#REF!,MATCH("xG",#REF!,0),0),0)</f>
        <v>0</v>
      </c>
      <c r="O928" s="22">
        <f>IFERROR(VLOOKUP(C928,#REF!,MATCH("xG",#REF!,0),0),0)</f>
        <v>0</v>
      </c>
      <c r="P928" s="22">
        <f>IFERROR(VLOOKUP(D928,#REF!,MATCH("xG",#REF!,0),0),0)</f>
        <v>0</v>
      </c>
      <c r="Q928" s="92">
        <f>IFERROR(VLOOKUP($E928,OLD!$Q$1:$DZ$1000,MATCH("expected_goals",OLD!$Q$1:$DZ$1,0),0),0)</f>
        <v>0</v>
      </c>
      <c r="R928" s="22">
        <f>IFERROR(VLOOKUP(A928,#REF!,MATCH("xAG",#REF!,0),0),0)</f>
        <v>0</v>
      </c>
      <c r="S928" s="22">
        <f>IFERROR(VLOOKUP(B928,#REF!,MATCH("xAG",#REF!,0),0),0)</f>
        <v>0</v>
      </c>
      <c r="T928" s="22">
        <f>IFERROR(VLOOKUP(C928,#REF!,MATCH("xAG",#REF!,0),0),0)</f>
        <v>0</v>
      </c>
      <c r="U928" s="22">
        <f>IFERROR(VLOOKUP(D928,#REF!,MATCH("xAG",#REF!,0),0),0)</f>
        <v>0</v>
      </c>
      <c r="V928" s="92">
        <f>IFERROR(VLOOKUP($E928,OLD!$Q$1:$DZ$1000,MATCH("expected_assists",OLD!$Q$1:$DZ$1,0),0),0)</f>
        <v>0</v>
      </c>
      <c r="W928" s="93">
        <f>IFERROR(VLOOKUP($E928,OLD!$Q$1:$DZ$1000,MATCH("total_points",OLD!$Q$1:$DZ$1,0),0),0)</f>
        <v>2</v>
      </c>
      <c r="X928" s="27">
        <f>IFERROR(VLOOKUP(E928,OLD!$Q$1:$BZ$1000,MATCH("defensive_contribution",OLD!$Q$1:$BZ$1,0),0),"")</f>
        <v>3</v>
      </c>
      <c r="Z928" s="26" t="str">
        <f>API!O928&amp;" "&amp;API!Y928</f>
        <v xml:space="preserve"> </v>
      </c>
      <c r="AA928" s="26">
        <f>API!AF928</f>
        <v>0</v>
      </c>
    </row>
    <row r="929" spans="1:27">
      <c r="A929" s="22" t="str">
        <f>IF([1]FINAL!A929=0,"",[1]FINAL!A929)</f>
        <v/>
      </c>
      <c r="B929" s="22" t="str">
        <f>IF([1]FINAL!C929=0,"",[1]FINAL!C929)</f>
        <v/>
      </c>
      <c r="C929" s="22" t="str">
        <f>IF([1]FINAL!E929=0,"",[1]FINAL!E929)</f>
        <v/>
      </c>
      <c r="D929" s="22" t="str">
        <f>IF([1]FINAL!G929=0,"",[1]FINAL!G929)</f>
        <v/>
      </c>
      <c r="E929" s="85">
        <f>[1]FINAL!$AO929</f>
        <v>0</v>
      </c>
      <c r="F929" s="26" t="str">
        <f>[1]FINAL!$V929</f>
        <v>A</v>
      </c>
      <c r="G929" s="27" t="str">
        <f>IFERROR(VLOOKUP($F929,Table2!$B$1:$C$21,MATCH("MP",Table2!$B$1:$C$1,0),0),"")</f>
        <v/>
      </c>
      <c r="H929" s="23">
        <f>IFERROR(VLOOKUP(A929,PlayingTime!$B$1:$T$1001,MATCH("Min",PlayingTime!$B$2:$T$2,0),0),0)</f>
        <v>0</v>
      </c>
      <c r="I929" s="23">
        <f>IFERROR(VLOOKUP(B929,PlayingTime!$B$1:$T$1001,MATCH("Min",PlayingTime!$B$2:$T$2,0),0),0)</f>
        <v>0</v>
      </c>
      <c r="J929" s="23">
        <f>IFERROR(VLOOKUP(C929,PlayingTime!$B$1:$T$1001,MATCH("Min",PlayingTime!$B$2:$T$2,0),0),0)</f>
        <v>0</v>
      </c>
      <c r="K929" s="23">
        <f>IFERROR(VLOOKUP(D929,PlayingTime!$B$1:$T$1001,MATCH("Min",PlayingTime!$B$2:$T$2,0),0),0)</f>
        <v>0</v>
      </c>
      <c r="L929" s="93">
        <f>IFERROR(VLOOKUP($E929,OLD!$Q$1:$DZ$1000,MATCH("minutes",OLD!$Q$1:$DZ$1,0),0),0)</f>
        <v>8</v>
      </c>
      <c r="M929" s="22">
        <f>IFERROR(VLOOKUP(A929,#REF!,MATCH("xG",#REF!,0),0),0)</f>
        <v>0</v>
      </c>
      <c r="N929" s="22">
        <f>IFERROR(VLOOKUP(B929,#REF!,MATCH("xG",#REF!,0),0),0)</f>
        <v>0</v>
      </c>
      <c r="O929" s="22">
        <f>IFERROR(VLOOKUP(C929,#REF!,MATCH("xG",#REF!,0),0),0)</f>
        <v>0</v>
      </c>
      <c r="P929" s="22">
        <f>IFERROR(VLOOKUP(D929,#REF!,MATCH("xG",#REF!,0),0),0)</f>
        <v>0</v>
      </c>
      <c r="Q929" s="92">
        <f>IFERROR(VLOOKUP($E929,OLD!$Q$1:$DZ$1000,MATCH("expected_goals",OLD!$Q$1:$DZ$1,0),0),0)</f>
        <v>0</v>
      </c>
      <c r="R929" s="22">
        <f>IFERROR(VLOOKUP(A929,#REF!,MATCH("xAG",#REF!,0),0),0)</f>
        <v>0</v>
      </c>
      <c r="S929" s="22">
        <f>IFERROR(VLOOKUP(B929,#REF!,MATCH("xAG",#REF!,0),0),0)</f>
        <v>0</v>
      </c>
      <c r="T929" s="22">
        <f>IFERROR(VLOOKUP(C929,#REF!,MATCH("xAG",#REF!,0),0),0)</f>
        <v>0</v>
      </c>
      <c r="U929" s="22">
        <f>IFERROR(VLOOKUP(D929,#REF!,MATCH("xAG",#REF!,0),0),0)</f>
        <v>0</v>
      </c>
      <c r="V929" s="92">
        <f>IFERROR(VLOOKUP($E929,OLD!$Q$1:$DZ$1000,MATCH("expected_assists",OLD!$Q$1:$DZ$1,0),0),0)</f>
        <v>0</v>
      </c>
      <c r="W929" s="93">
        <f>IFERROR(VLOOKUP($E929,OLD!$Q$1:$DZ$1000,MATCH("total_points",OLD!$Q$1:$DZ$1,0),0),0)</f>
        <v>2</v>
      </c>
      <c r="X929" s="27">
        <f>IFERROR(VLOOKUP(E929,OLD!$Q$1:$BZ$1000,MATCH("defensive_contribution",OLD!$Q$1:$BZ$1,0),0),"")</f>
        <v>3</v>
      </c>
      <c r="Z929" s="26" t="str">
        <f>API!O929&amp;" "&amp;API!Y929</f>
        <v xml:space="preserve"> </v>
      </c>
      <c r="AA929" s="26">
        <f>API!AF929</f>
        <v>0</v>
      </c>
    </row>
    <row r="930" spans="1:27">
      <c r="A930" s="22" t="str">
        <f>IF([1]FINAL!A930=0,"",[1]FINAL!A930)</f>
        <v/>
      </c>
      <c r="B930" s="22" t="str">
        <f>IF([1]FINAL!C930=0,"",[1]FINAL!C930)</f>
        <v/>
      </c>
      <c r="C930" s="22" t="str">
        <f>IF([1]FINAL!E930=0,"",[1]FINAL!E930)</f>
        <v/>
      </c>
      <c r="D930" s="22" t="str">
        <f>IF([1]FINAL!G930=0,"",[1]FINAL!G930)</f>
        <v/>
      </c>
      <c r="E930" s="85">
        <f>[1]FINAL!$AO930</f>
        <v>0</v>
      </c>
      <c r="F930" s="26" t="str">
        <f>[1]FINAL!$V930</f>
        <v>A</v>
      </c>
      <c r="G930" s="27" t="str">
        <f>IFERROR(VLOOKUP($F930,Table2!$B$1:$C$21,MATCH("MP",Table2!$B$1:$C$1,0),0),"")</f>
        <v/>
      </c>
      <c r="H930" s="23">
        <f>IFERROR(VLOOKUP(A930,PlayingTime!$B$1:$T$1001,MATCH("Min",PlayingTime!$B$2:$T$2,0),0),0)</f>
        <v>0</v>
      </c>
      <c r="I930" s="23">
        <f>IFERROR(VLOOKUP(B930,PlayingTime!$B$1:$T$1001,MATCH("Min",PlayingTime!$B$2:$T$2,0),0),0)</f>
        <v>0</v>
      </c>
      <c r="J930" s="23">
        <f>IFERROR(VLOOKUP(C930,PlayingTime!$B$1:$T$1001,MATCH("Min",PlayingTime!$B$2:$T$2,0),0),0)</f>
        <v>0</v>
      </c>
      <c r="K930" s="23">
        <f>IFERROR(VLOOKUP(D930,PlayingTime!$B$1:$T$1001,MATCH("Min",PlayingTime!$B$2:$T$2,0),0),0)</f>
        <v>0</v>
      </c>
      <c r="L930" s="93">
        <f>IFERROR(VLOOKUP($E930,OLD!$Q$1:$DZ$1000,MATCH("minutes",OLD!$Q$1:$DZ$1,0),0),0)</f>
        <v>8</v>
      </c>
      <c r="M930" s="22">
        <f>IFERROR(VLOOKUP(A930,#REF!,MATCH("xG",#REF!,0),0),0)</f>
        <v>0</v>
      </c>
      <c r="N930" s="22">
        <f>IFERROR(VLOOKUP(B930,#REF!,MATCH("xG",#REF!,0),0),0)</f>
        <v>0</v>
      </c>
      <c r="O930" s="22">
        <f>IFERROR(VLOOKUP(C930,#REF!,MATCH("xG",#REF!,0),0),0)</f>
        <v>0</v>
      </c>
      <c r="P930" s="22">
        <f>IFERROR(VLOOKUP(D930,#REF!,MATCH("xG",#REF!,0),0),0)</f>
        <v>0</v>
      </c>
      <c r="Q930" s="92">
        <f>IFERROR(VLOOKUP($E930,OLD!$Q$1:$DZ$1000,MATCH("expected_goals",OLD!$Q$1:$DZ$1,0),0),0)</f>
        <v>0</v>
      </c>
      <c r="R930" s="22">
        <f>IFERROR(VLOOKUP(A930,#REF!,MATCH("xAG",#REF!,0),0),0)</f>
        <v>0</v>
      </c>
      <c r="S930" s="22">
        <f>IFERROR(VLOOKUP(B930,#REF!,MATCH("xAG",#REF!,0),0),0)</f>
        <v>0</v>
      </c>
      <c r="T930" s="22">
        <f>IFERROR(VLOOKUP(C930,#REF!,MATCH("xAG",#REF!,0),0),0)</f>
        <v>0</v>
      </c>
      <c r="U930" s="22">
        <f>IFERROR(VLOOKUP(D930,#REF!,MATCH("xAG",#REF!,0),0),0)</f>
        <v>0</v>
      </c>
      <c r="V930" s="92">
        <f>IFERROR(VLOOKUP($E930,OLD!$Q$1:$DZ$1000,MATCH("expected_assists",OLD!$Q$1:$DZ$1,0),0),0)</f>
        <v>0</v>
      </c>
      <c r="W930" s="93">
        <f>IFERROR(VLOOKUP($E930,OLD!$Q$1:$DZ$1000,MATCH("total_points",OLD!$Q$1:$DZ$1,0),0),0)</f>
        <v>2</v>
      </c>
      <c r="X930" s="27">
        <f>IFERROR(VLOOKUP(E930,OLD!$Q$1:$BZ$1000,MATCH("defensive_contribution",OLD!$Q$1:$BZ$1,0),0),"")</f>
        <v>3</v>
      </c>
      <c r="Z930" s="26" t="str">
        <f>API!O930&amp;" "&amp;API!Y930</f>
        <v xml:space="preserve"> </v>
      </c>
      <c r="AA930" s="26">
        <f>API!AF930</f>
        <v>0</v>
      </c>
    </row>
    <row r="931" spans="1:27">
      <c r="A931" s="22" t="str">
        <f>IF([1]FINAL!A931=0,"",[1]FINAL!A931)</f>
        <v/>
      </c>
      <c r="B931" s="22" t="str">
        <f>IF([1]FINAL!C931=0,"",[1]FINAL!C931)</f>
        <v/>
      </c>
      <c r="C931" s="22" t="str">
        <f>IF([1]FINAL!E931=0,"",[1]FINAL!E931)</f>
        <v/>
      </c>
      <c r="D931" s="22" t="str">
        <f>IF([1]FINAL!G931=0,"",[1]FINAL!G931)</f>
        <v/>
      </c>
      <c r="E931" s="85">
        <f>[1]FINAL!$AO931</f>
        <v>0</v>
      </c>
      <c r="F931" s="26" t="str">
        <f>[1]FINAL!$V931</f>
        <v>A</v>
      </c>
      <c r="G931" s="27" t="str">
        <f>IFERROR(VLOOKUP($F931,Table2!$B$1:$C$21,MATCH("MP",Table2!$B$1:$C$1,0),0),"")</f>
        <v/>
      </c>
      <c r="H931" s="23">
        <f>IFERROR(VLOOKUP(A931,PlayingTime!$B$1:$T$1001,MATCH("Min",PlayingTime!$B$2:$T$2,0),0),0)</f>
        <v>0</v>
      </c>
      <c r="I931" s="23">
        <f>IFERROR(VLOOKUP(B931,PlayingTime!$B$1:$T$1001,MATCH("Min",PlayingTime!$B$2:$T$2,0),0),0)</f>
        <v>0</v>
      </c>
      <c r="J931" s="23">
        <f>IFERROR(VLOOKUP(C931,PlayingTime!$B$1:$T$1001,MATCH("Min",PlayingTime!$B$2:$T$2,0),0),0)</f>
        <v>0</v>
      </c>
      <c r="K931" s="23">
        <f>IFERROR(VLOOKUP(D931,PlayingTime!$B$1:$T$1001,MATCH("Min",PlayingTime!$B$2:$T$2,0),0),0)</f>
        <v>0</v>
      </c>
      <c r="L931" s="93">
        <f>IFERROR(VLOOKUP($E931,OLD!$Q$1:$DZ$1000,MATCH("minutes",OLD!$Q$1:$DZ$1,0),0),0)</f>
        <v>8</v>
      </c>
      <c r="M931" s="22">
        <f>IFERROR(VLOOKUP(A931,#REF!,MATCH("xG",#REF!,0),0),0)</f>
        <v>0</v>
      </c>
      <c r="N931" s="22">
        <f>IFERROR(VLOOKUP(B931,#REF!,MATCH("xG",#REF!,0),0),0)</f>
        <v>0</v>
      </c>
      <c r="O931" s="22">
        <f>IFERROR(VLOOKUP(C931,#REF!,MATCH("xG",#REF!,0),0),0)</f>
        <v>0</v>
      </c>
      <c r="P931" s="22">
        <f>IFERROR(VLOOKUP(D931,#REF!,MATCH("xG",#REF!,0),0),0)</f>
        <v>0</v>
      </c>
      <c r="Q931" s="92">
        <f>IFERROR(VLOOKUP($E931,OLD!$Q$1:$DZ$1000,MATCH("expected_goals",OLD!$Q$1:$DZ$1,0),0),0)</f>
        <v>0</v>
      </c>
      <c r="R931" s="22">
        <f>IFERROR(VLOOKUP(A931,#REF!,MATCH("xAG",#REF!,0),0),0)</f>
        <v>0</v>
      </c>
      <c r="S931" s="22">
        <f>IFERROR(VLOOKUP(B931,#REF!,MATCH("xAG",#REF!,0),0),0)</f>
        <v>0</v>
      </c>
      <c r="T931" s="22">
        <f>IFERROR(VLOOKUP(C931,#REF!,MATCH("xAG",#REF!,0),0),0)</f>
        <v>0</v>
      </c>
      <c r="U931" s="22">
        <f>IFERROR(VLOOKUP(D931,#REF!,MATCH("xAG",#REF!,0),0),0)</f>
        <v>0</v>
      </c>
      <c r="V931" s="92">
        <f>IFERROR(VLOOKUP($E931,OLD!$Q$1:$DZ$1000,MATCH("expected_assists",OLD!$Q$1:$DZ$1,0),0),0)</f>
        <v>0</v>
      </c>
      <c r="W931" s="93">
        <f>IFERROR(VLOOKUP($E931,OLD!$Q$1:$DZ$1000,MATCH("total_points",OLD!$Q$1:$DZ$1,0),0),0)</f>
        <v>2</v>
      </c>
      <c r="X931" s="27">
        <f>IFERROR(VLOOKUP(E931,OLD!$Q$1:$BZ$1000,MATCH("defensive_contribution",OLD!$Q$1:$BZ$1,0),0),"")</f>
        <v>3</v>
      </c>
      <c r="Z931" s="26" t="str">
        <f>API!O931&amp;" "&amp;API!Y931</f>
        <v xml:space="preserve"> </v>
      </c>
      <c r="AA931" s="26">
        <f>API!AF931</f>
        <v>0</v>
      </c>
    </row>
    <row r="932" spans="1:27">
      <c r="A932" s="22" t="str">
        <f>IF([1]FINAL!A932=0,"",[1]FINAL!A932)</f>
        <v/>
      </c>
      <c r="B932" s="22" t="str">
        <f>IF([1]FINAL!C932=0,"",[1]FINAL!C932)</f>
        <v/>
      </c>
      <c r="C932" s="22" t="str">
        <f>IF([1]FINAL!E932=0,"",[1]FINAL!E932)</f>
        <v/>
      </c>
      <c r="D932" s="22" t="str">
        <f>IF([1]FINAL!G932=0,"",[1]FINAL!G932)</f>
        <v/>
      </c>
      <c r="E932" s="85">
        <f>[1]FINAL!$AO932</f>
        <v>0</v>
      </c>
      <c r="F932" s="26" t="str">
        <f>[1]FINAL!$V932</f>
        <v>A</v>
      </c>
      <c r="G932" s="27" t="str">
        <f>IFERROR(VLOOKUP($F932,Table2!$B$1:$C$21,MATCH("MP",Table2!$B$1:$C$1,0),0),"")</f>
        <v/>
      </c>
      <c r="H932" s="23">
        <f>IFERROR(VLOOKUP(A932,PlayingTime!$B$1:$T$1001,MATCH("Min",PlayingTime!$B$2:$T$2,0),0),0)</f>
        <v>0</v>
      </c>
      <c r="I932" s="23">
        <f>IFERROR(VLOOKUP(B932,PlayingTime!$B$1:$T$1001,MATCH("Min",PlayingTime!$B$2:$T$2,0),0),0)</f>
        <v>0</v>
      </c>
      <c r="J932" s="23">
        <f>IFERROR(VLOOKUP(C932,PlayingTime!$B$1:$T$1001,MATCH("Min",PlayingTime!$B$2:$T$2,0),0),0)</f>
        <v>0</v>
      </c>
      <c r="K932" s="23">
        <f>IFERROR(VLOOKUP(D932,PlayingTime!$B$1:$T$1001,MATCH("Min",PlayingTime!$B$2:$T$2,0),0),0)</f>
        <v>0</v>
      </c>
      <c r="L932" s="93">
        <f>IFERROR(VLOOKUP($E932,OLD!$Q$1:$DZ$1000,MATCH("minutes",OLD!$Q$1:$DZ$1,0),0),0)</f>
        <v>8</v>
      </c>
      <c r="M932" s="22">
        <f>IFERROR(VLOOKUP(A932,#REF!,MATCH("xG",#REF!,0),0),0)</f>
        <v>0</v>
      </c>
      <c r="N932" s="22">
        <f>IFERROR(VLOOKUP(B932,#REF!,MATCH("xG",#REF!,0),0),0)</f>
        <v>0</v>
      </c>
      <c r="O932" s="22">
        <f>IFERROR(VLOOKUP(C932,#REF!,MATCH("xG",#REF!,0),0),0)</f>
        <v>0</v>
      </c>
      <c r="P932" s="22">
        <f>IFERROR(VLOOKUP(D932,#REF!,MATCH("xG",#REF!,0),0),0)</f>
        <v>0</v>
      </c>
      <c r="Q932" s="92">
        <f>IFERROR(VLOOKUP($E932,OLD!$Q$1:$DZ$1000,MATCH("expected_goals",OLD!$Q$1:$DZ$1,0),0),0)</f>
        <v>0</v>
      </c>
      <c r="R932" s="22">
        <f>IFERROR(VLOOKUP(A932,#REF!,MATCH("xAG",#REF!,0),0),0)</f>
        <v>0</v>
      </c>
      <c r="S932" s="22">
        <f>IFERROR(VLOOKUP(B932,#REF!,MATCH("xAG",#REF!,0),0),0)</f>
        <v>0</v>
      </c>
      <c r="T932" s="22">
        <f>IFERROR(VLOOKUP(C932,#REF!,MATCH("xAG",#REF!,0),0),0)</f>
        <v>0</v>
      </c>
      <c r="U932" s="22">
        <f>IFERROR(VLOOKUP(D932,#REF!,MATCH("xAG",#REF!,0),0),0)</f>
        <v>0</v>
      </c>
      <c r="V932" s="92">
        <f>IFERROR(VLOOKUP($E932,OLD!$Q$1:$DZ$1000,MATCH("expected_assists",OLD!$Q$1:$DZ$1,0),0),0)</f>
        <v>0</v>
      </c>
      <c r="W932" s="93">
        <f>IFERROR(VLOOKUP($E932,OLD!$Q$1:$DZ$1000,MATCH("total_points",OLD!$Q$1:$DZ$1,0),0),0)</f>
        <v>2</v>
      </c>
      <c r="X932" s="27">
        <f>IFERROR(VLOOKUP(E932,OLD!$Q$1:$BZ$1000,MATCH("defensive_contribution",OLD!$Q$1:$BZ$1,0),0),"")</f>
        <v>3</v>
      </c>
      <c r="Z932" s="26" t="str">
        <f>API!O932&amp;" "&amp;API!Y932</f>
        <v xml:space="preserve"> </v>
      </c>
      <c r="AA932" s="26">
        <f>API!AF932</f>
        <v>0</v>
      </c>
    </row>
    <row r="933" spans="1:27">
      <c r="A933" s="22" t="str">
        <f>IF([1]FINAL!A933=0,"",[1]FINAL!A933)</f>
        <v/>
      </c>
      <c r="B933" s="22" t="str">
        <f>IF([1]FINAL!C933=0,"",[1]FINAL!C933)</f>
        <v/>
      </c>
      <c r="C933" s="22" t="str">
        <f>IF([1]FINAL!E933=0,"",[1]FINAL!E933)</f>
        <v/>
      </c>
      <c r="D933" s="22" t="str">
        <f>IF([1]FINAL!G933=0,"",[1]FINAL!G933)</f>
        <v/>
      </c>
      <c r="E933" s="85">
        <f>[1]FINAL!$AO933</f>
        <v>0</v>
      </c>
      <c r="F933" s="26" t="str">
        <f>[1]FINAL!$V933</f>
        <v>A</v>
      </c>
      <c r="G933" s="27" t="str">
        <f>IFERROR(VLOOKUP($F933,Table2!$B$1:$C$21,MATCH("MP",Table2!$B$1:$C$1,0),0),"")</f>
        <v/>
      </c>
      <c r="H933" s="23">
        <f>IFERROR(VLOOKUP(A933,PlayingTime!$B$1:$T$1001,MATCH("Min",PlayingTime!$B$2:$T$2,0),0),0)</f>
        <v>0</v>
      </c>
      <c r="I933" s="23">
        <f>IFERROR(VLOOKUP(B933,PlayingTime!$B$1:$T$1001,MATCH("Min",PlayingTime!$B$2:$T$2,0),0),0)</f>
        <v>0</v>
      </c>
      <c r="J933" s="23">
        <f>IFERROR(VLOOKUP(C933,PlayingTime!$B$1:$T$1001,MATCH("Min",PlayingTime!$B$2:$T$2,0),0),0)</f>
        <v>0</v>
      </c>
      <c r="K933" s="23">
        <f>IFERROR(VLOOKUP(D933,PlayingTime!$B$1:$T$1001,MATCH("Min",PlayingTime!$B$2:$T$2,0),0),0)</f>
        <v>0</v>
      </c>
      <c r="L933" s="93">
        <f>IFERROR(VLOOKUP($E933,OLD!$Q$1:$DZ$1000,MATCH("minutes",OLD!$Q$1:$DZ$1,0),0),0)</f>
        <v>8</v>
      </c>
      <c r="M933" s="22">
        <f>IFERROR(VLOOKUP(A933,#REF!,MATCH("xG",#REF!,0),0),0)</f>
        <v>0</v>
      </c>
      <c r="N933" s="22">
        <f>IFERROR(VLOOKUP(B933,#REF!,MATCH("xG",#REF!,0),0),0)</f>
        <v>0</v>
      </c>
      <c r="O933" s="22">
        <f>IFERROR(VLOOKUP(C933,#REF!,MATCH("xG",#REF!,0),0),0)</f>
        <v>0</v>
      </c>
      <c r="P933" s="22">
        <f>IFERROR(VLOOKUP(D933,#REF!,MATCH("xG",#REF!,0),0),0)</f>
        <v>0</v>
      </c>
      <c r="Q933" s="92">
        <f>IFERROR(VLOOKUP($E933,OLD!$Q$1:$DZ$1000,MATCH("expected_goals",OLD!$Q$1:$DZ$1,0),0),0)</f>
        <v>0</v>
      </c>
      <c r="R933" s="22">
        <f>IFERROR(VLOOKUP(A933,#REF!,MATCH("xAG",#REF!,0),0),0)</f>
        <v>0</v>
      </c>
      <c r="S933" s="22">
        <f>IFERROR(VLOOKUP(B933,#REF!,MATCH("xAG",#REF!,0),0),0)</f>
        <v>0</v>
      </c>
      <c r="T933" s="22">
        <f>IFERROR(VLOOKUP(C933,#REF!,MATCH("xAG",#REF!,0),0),0)</f>
        <v>0</v>
      </c>
      <c r="U933" s="22">
        <f>IFERROR(VLOOKUP(D933,#REF!,MATCH("xAG",#REF!,0),0),0)</f>
        <v>0</v>
      </c>
      <c r="V933" s="92">
        <f>IFERROR(VLOOKUP($E933,OLD!$Q$1:$DZ$1000,MATCH("expected_assists",OLD!$Q$1:$DZ$1,0),0),0)</f>
        <v>0</v>
      </c>
      <c r="W933" s="93">
        <f>IFERROR(VLOOKUP($E933,OLD!$Q$1:$DZ$1000,MATCH("total_points",OLD!$Q$1:$DZ$1,0),0),0)</f>
        <v>2</v>
      </c>
      <c r="X933" s="27">
        <f>IFERROR(VLOOKUP(E933,OLD!$Q$1:$BZ$1000,MATCH("defensive_contribution",OLD!$Q$1:$BZ$1,0),0),"")</f>
        <v>3</v>
      </c>
      <c r="Z933" s="26" t="str">
        <f>API!O933&amp;" "&amp;API!Y933</f>
        <v xml:space="preserve"> </v>
      </c>
      <c r="AA933" s="26">
        <f>API!AF933</f>
        <v>0</v>
      </c>
    </row>
    <row r="934" spans="1:27">
      <c r="A934" s="22" t="str">
        <f>IF([1]FINAL!A934=0,"",[1]FINAL!A934)</f>
        <v/>
      </c>
      <c r="B934" s="22" t="str">
        <f>IF([1]FINAL!C934=0,"",[1]FINAL!C934)</f>
        <v/>
      </c>
      <c r="C934" s="22" t="str">
        <f>IF([1]FINAL!E934=0,"",[1]FINAL!E934)</f>
        <v/>
      </c>
      <c r="D934" s="22" t="str">
        <f>IF([1]FINAL!G934=0,"",[1]FINAL!G934)</f>
        <v/>
      </c>
      <c r="E934" s="85">
        <f>[1]FINAL!$AO934</f>
        <v>0</v>
      </c>
      <c r="F934" s="26" t="str">
        <f>[1]FINAL!$V934</f>
        <v>A</v>
      </c>
      <c r="G934" s="27" t="str">
        <f>IFERROR(VLOOKUP($F934,Table2!$B$1:$C$21,MATCH("MP",Table2!$B$1:$C$1,0),0),"")</f>
        <v/>
      </c>
      <c r="H934" s="23">
        <f>IFERROR(VLOOKUP(A934,PlayingTime!$B$1:$T$1001,MATCH("Min",PlayingTime!$B$2:$T$2,0),0),0)</f>
        <v>0</v>
      </c>
      <c r="I934" s="23">
        <f>IFERROR(VLOOKUP(B934,PlayingTime!$B$1:$T$1001,MATCH("Min",PlayingTime!$B$2:$T$2,0),0),0)</f>
        <v>0</v>
      </c>
      <c r="J934" s="23">
        <f>IFERROR(VLOOKUP(C934,PlayingTime!$B$1:$T$1001,MATCH("Min",PlayingTime!$B$2:$T$2,0),0),0)</f>
        <v>0</v>
      </c>
      <c r="K934" s="23">
        <f>IFERROR(VLOOKUP(D934,PlayingTime!$B$1:$T$1001,MATCH("Min",PlayingTime!$B$2:$T$2,0),0),0)</f>
        <v>0</v>
      </c>
      <c r="L934" s="93">
        <f>IFERROR(VLOOKUP($E934,OLD!$Q$1:$DZ$1000,MATCH("minutes",OLD!$Q$1:$DZ$1,0),0),0)</f>
        <v>8</v>
      </c>
      <c r="M934" s="22">
        <f>IFERROR(VLOOKUP(A934,#REF!,MATCH("xG",#REF!,0),0),0)</f>
        <v>0</v>
      </c>
      <c r="N934" s="22">
        <f>IFERROR(VLOOKUP(B934,#REF!,MATCH("xG",#REF!,0),0),0)</f>
        <v>0</v>
      </c>
      <c r="O934" s="22">
        <f>IFERROR(VLOOKUP(C934,#REF!,MATCH("xG",#REF!,0),0),0)</f>
        <v>0</v>
      </c>
      <c r="P934" s="22">
        <f>IFERROR(VLOOKUP(D934,#REF!,MATCH("xG",#REF!,0),0),0)</f>
        <v>0</v>
      </c>
      <c r="Q934" s="92">
        <f>IFERROR(VLOOKUP($E934,OLD!$Q$1:$DZ$1000,MATCH("expected_goals",OLD!$Q$1:$DZ$1,0),0),0)</f>
        <v>0</v>
      </c>
      <c r="R934" s="22">
        <f>IFERROR(VLOOKUP(A934,#REF!,MATCH("xAG",#REF!,0),0),0)</f>
        <v>0</v>
      </c>
      <c r="S934" s="22">
        <f>IFERROR(VLOOKUP(B934,#REF!,MATCH("xAG",#REF!,0),0),0)</f>
        <v>0</v>
      </c>
      <c r="T934" s="22">
        <f>IFERROR(VLOOKUP(C934,#REF!,MATCH("xAG",#REF!,0),0),0)</f>
        <v>0</v>
      </c>
      <c r="U934" s="22">
        <f>IFERROR(VLOOKUP(D934,#REF!,MATCH("xAG",#REF!,0),0),0)</f>
        <v>0</v>
      </c>
      <c r="V934" s="92">
        <f>IFERROR(VLOOKUP($E934,OLD!$Q$1:$DZ$1000,MATCH("expected_assists",OLD!$Q$1:$DZ$1,0),0),0)</f>
        <v>0</v>
      </c>
      <c r="W934" s="93">
        <f>IFERROR(VLOOKUP($E934,OLD!$Q$1:$DZ$1000,MATCH("total_points",OLD!$Q$1:$DZ$1,0),0),0)</f>
        <v>2</v>
      </c>
      <c r="X934" s="27">
        <f>IFERROR(VLOOKUP(E934,OLD!$Q$1:$BZ$1000,MATCH("defensive_contribution",OLD!$Q$1:$BZ$1,0),0),"")</f>
        <v>3</v>
      </c>
      <c r="Z934" s="26" t="str">
        <f>API!O934&amp;" "&amp;API!Y934</f>
        <v xml:space="preserve"> </v>
      </c>
      <c r="AA934" s="26">
        <f>API!AF934</f>
        <v>0</v>
      </c>
    </row>
    <row r="935" spans="1:27">
      <c r="A935" s="22" t="str">
        <f>IF([1]FINAL!A935=0,"",[1]FINAL!A935)</f>
        <v/>
      </c>
      <c r="B935" s="22" t="str">
        <f>IF([1]FINAL!C935=0,"",[1]FINAL!C935)</f>
        <v/>
      </c>
      <c r="C935" s="22" t="str">
        <f>IF([1]FINAL!E935=0,"",[1]FINAL!E935)</f>
        <v/>
      </c>
      <c r="D935" s="22" t="str">
        <f>IF([1]FINAL!G935=0,"",[1]FINAL!G935)</f>
        <v/>
      </c>
      <c r="E935" s="85">
        <f>[1]FINAL!$AO935</f>
        <v>0</v>
      </c>
      <c r="F935" s="26" t="str">
        <f>[1]FINAL!$V935</f>
        <v>A</v>
      </c>
      <c r="G935" s="27" t="str">
        <f>IFERROR(VLOOKUP($F935,Table2!$B$1:$C$21,MATCH("MP",Table2!$B$1:$C$1,0),0),"")</f>
        <v/>
      </c>
      <c r="H935" s="23">
        <f>IFERROR(VLOOKUP(A935,PlayingTime!$B$1:$T$1001,MATCH("Min",PlayingTime!$B$2:$T$2,0),0),0)</f>
        <v>0</v>
      </c>
      <c r="I935" s="23">
        <f>IFERROR(VLOOKUP(B935,PlayingTime!$B$1:$T$1001,MATCH("Min",PlayingTime!$B$2:$T$2,0),0),0)</f>
        <v>0</v>
      </c>
      <c r="J935" s="23">
        <f>IFERROR(VLOOKUP(C935,PlayingTime!$B$1:$T$1001,MATCH("Min",PlayingTime!$B$2:$T$2,0),0),0)</f>
        <v>0</v>
      </c>
      <c r="K935" s="23">
        <f>IFERROR(VLOOKUP(D935,PlayingTime!$B$1:$T$1001,MATCH("Min",PlayingTime!$B$2:$T$2,0),0),0)</f>
        <v>0</v>
      </c>
      <c r="L935" s="93">
        <f>IFERROR(VLOOKUP($E935,OLD!$Q$1:$DZ$1000,MATCH("minutes",OLD!$Q$1:$DZ$1,0),0),0)</f>
        <v>8</v>
      </c>
      <c r="M935" s="22">
        <f>IFERROR(VLOOKUP(A935,#REF!,MATCH("xG",#REF!,0),0),0)</f>
        <v>0</v>
      </c>
      <c r="N935" s="22">
        <f>IFERROR(VLOOKUP(B935,#REF!,MATCH("xG",#REF!,0),0),0)</f>
        <v>0</v>
      </c>
      <c r="O935" s="22">
        <f>IFERROR(VLOOKUP(C935,#REF!,MATCH("xG",#REF!,0),0),0)</f>
        <v>0</v>
      </c>
      <c r="P935" s="22">
        <f>IFERROR(VLOOKUP(D935,#REF!,MATCH("xG",#REF!,0),0),0)</f>
        <v>0</v>
      </c>
      <c r="Q935" s="92">
        <f>IFERROR(VLOOKUP($E935,OLD!$Q$1:$DZ$1000,MATCH("expected_goals",OLD!$Q$1:$DZ$1,0),0),0)</f>
        <v>0</v>
      </c>
      <c r="R935" s="22">
        <f>IFERROR(VLOOKUP(A935,#REF!,MATCH("xAG",#REF!,0),0),0)</f>
        <v>0</v>
      </c>
      <c r="S935" s="22">
        <f>IFERROR(VLOOKUP(B935,#REF!,MATCH("xAG",#REF!,0),0),0)</f>
        <v>0</v>
      </c>
      <c r="T935" s="22">
        <f>IFERROR(VLOOKUP(C935,#REF!,MATCH("xAG",#REF!,0),0),0)</f>
        <v>0</v>
      </c>
      <c r="U935" s="22">
        <f>IFERROR(VLOOKUP(D935,#REF!,MATCH("xAG",#REF!,0),0),0)</f>
        <v>0</v>
      </c>
      <c r="V935" s="92">
        <f>IFERROR(VLOOKUP($E935,OLD!$Q$1:$DZ$1000,MATCH("expected_assists",OLD!$Q$1:$DZ$1,0),0),0)</f>
        <v>0</v>
      </c>
      <c r="W935" s="93">
        <f>IFERROR(VLOOKUP($E935,OLD!$Q$1:$DZ$1000,MATCH("total_points",OLD!$Q$1:$DZ$1,0),0),0)</f>
        <v>2</v>
      </c>
      <c r="X935" s="27">
        <f>IFERROR(VLOOKUP(E935,OLD!$Q$1:$BZ$1000,MATCH("defensive_contribution",OLD!$Q$1:$BZ$1,0),0),"")</f>
        <v>3</v>
      </c>
      <c r="Z935" s="26" t="str">
        <f>API!O935&amp;" "&amp;API!Y935</f>
        <v xml:space="preserve"> </v>
      </c>
      <c r="AA935" s="26">
        <f>API!AF935</f>
        <v>0</v>
      </c>
    </row>
    <row r="936" spans="1:27">
      <c r="A936" s="22" t="str">
        <f>IF([1]FINAL!A936=0,"",[1]FINAL!A936)</f>
        <v/>
      </c>
      <c r="B936" s="22" t="str">
        <f>IF([1]FINAL!C936=0,"",[1]FINAL!C936)</f>
        <v/>
      </c>
      <c r="C936" s="22" t="str">
        <f>IF([1]FINAL!E936=0,"",[1]FINAL!E936)</f>
        <v/>
      </c>
      <c r="D936" s="22" t="str">
        <f>IF([1]FINAL!G936=0,"",[1]FINAL!G936)</f>
        <v/>
      </c>
      <c r="E936" s="85">
        <f>[1]FINAL!$AO936</f>
        <v>0</v>
      </c>
      <c r="F936" s="26" t="str">
        <f>[1]FINAL!$V936</f>
        <v>A</v>
      </c>
      <c r="G936" s="27" t="str">
        <f>IFERROR(VLOOKUP($F936,Table2!$B$1:$C$21,MATCH("MP",Table2!$B$1:$C$1,0),0),"")</f>
        <v/>
      </c>
      <c r="H936" s="23">
        <f>IFERROR(VLOOKUP(A936,PlayingTime!$B$1:$T$1001,MATCH("Min",PlayingTime!$B$2:$T$2,0),0),0)</f>
        <v>0</v>
      </c>
      <c r="I936" s="23">
        <f>IFERROR(VLOOKUP(B936,PlayingTime!$B$1:$T$1001,MATCH("Min",PlayingTime!$B$2:$T$2,0),0),0)</f>
        <v>0</v>
      </c>
      <c r="J936" s="23">
        <f>IFERROR(VLOOKUP(C936,PlayingTime!$B$1:$T$1001,MATCH("Min",PlayingTime!$B$2:$T$2,0),0),0)</f>
        <v>0</v>
      </c>
      <c r="K936" s="23">
        <f>IFERROR(VLOOKUP(D936,PlayingTime!$B$1:$T$1001,MATCH("Min",PlayingTime!$B$2:$T$2,0),0),0)</f>
        <v>0</v>
      </c>
      <c r="L936" s="93">
        <f>IFERROR(VLOOKUP($E936,OLD!$Q$1:$DZ$1000,MATCH("minutes",OLD!$Q$1:$DZ$1,0),0),0)</f>
        <v>8</v>
      </c>
      <c r="M936" s="22">
        <f>IFERROR(VLOOKUP(A936,#REF!,MATCH("xG",#REF!,0),0),0)</f>
        <v>0</v>
      </c>
      <c r="N936" s="22">
        <f>IFERROR(VLOOKUP(B936,#REF!,MATCH("xG",#REF!,0),0),0)</f>
        <v>0</v>
      </c>
      <c r="O936" s="22">
        <f>IFERROR(VLOOKUP(C936,#REF!,MATCH("xG",#REF!,0),0),0)</f>
        <v>0</v>
      </c>
      <c r="P936" s="22">
        <f>IFERROR(VLOOKUP(D936,#REF!,MATCH("xG",#REF!,0),0),0)</f>
        <v>0</v>
      </c>
      <c r="Q936" s="92">
        <f>IFERROR(VLOOKUP($E936,OLD!$Q$1:$DZ$1000,MATCH("expected_goals",OLD!$Q$1:$DZ$1,0),0),0)</f>
        <v>0</v>
      </c>
      <c r="R936" s="22">
        <f>IFERROR(VLOOKUP(A936,#REF!,MATCH("xAG",#REF!,0),0),0)</f>
        <v>0</v>
      </c>
      <c r="S936" s="22">
        <f>IFERROR(VLOOKUP(B936,#REF!,MATCH("xAG",#REF!,0),0),0)</f>
        <v>0</v>
      </c>
      <c r="T936" s="22">
        <f>IFERROR(VLOOKUP(C936,#REF!,MATCH("xAG",#REF!,0),0),0)</f>
        <v>0</v>
      </c>
      <c r="U936" s="22">
        <f>IFERROR(VLOOKUP(D936,#REF!,MATCH("xAG",#REF!,0),0),0)</f>
        <v>0</v>
      </c>
      <c r="V936" s="92">
        <f>IFERROR(VLOOKUP($E936,OLD!$Q$1:$DZ$1000,MATCH("expected_assists",OLD!$Q$1:$DZ$1,0),0),0)</f>
        <v>0</v>
      </c>
      <c r="W936" s="93">
        <f>IFERROR(VLOOKUP($E936,OLD!$Q$1:$DZ$1000,MATCH("total_points",OLD!$Q$1:$DZ$1,0),0),0)</f>
        <v>2</v>
      </c>
      <c r="X936" s="27">
        <f>IFERROR(VLOOKUP(E936,OLD!$Q$1:$BZ$1000,MATCH("defensive_contribution",OLD!$Q$1:$BZ$1,0),0),"")</f>
        <v>3</v>
      </c>
      <c r="Z936" s="26" t="str">
        <f>API!O936&amp;" "&amp;API!Y936</f>
        <v xml:space="preserve"> </v>
      </c>
      <c r="AA936" s="26">
        <f>API!AF936</f>
        <v>0</v>
      </c>
    </row>
    <row r="937" spans="1:27">
      <c r="A937" s="22" t="str">
        <f>IF([1]FINAL!A937=0,"",[1]FINAL!A937)</f>
        <v/>
      </c>
      <c r="B937" s="22" t="str">
        <f>IF([1]FINAL!C937=0,"",[1]FINAL!C937)</f>
        <v/>
      </c>
      <c r="C937" s="22" t="str">
        <f>IF([1]FINAL!E937=0,"",[1]FINAL!E937)</f>
        <v/>
      </c>
      <c r="D937" s="22" t="str">
        <f>IF([1]FINAL!G937=0,"",[1]FINAL!G937)</f>
        <v/>
      </c>
      <c r="E937" s="85">
        <f>[1]FINAL!$AO937</f>
        <v>0</v>
      </c>
      <c r="F937" s="26" t="str">
        <f>[1]FINAL!$V937</f>
        <v>A</v>
      </c>
      <c r="G937" s="27" t="str">
        <f>IFERROR(VLOOKUP($F937,Table2!$B$1:$C$21,MATCH("MP",Table2!$B$1:$C$1,0),0),"")</f>
        <v/>
      </c>
      <c r="H937" s="23">
        <f>IFERROR(VLOOKUP(A937,PlayingTime!$B$1:$T$1001,MATCH("Min",PlayingTime!$B$2:$T$2,0),0),0)</f>
        <v>0</v>
      </c>
      <c r="I937" s="23">
        <f>IFERROR(VLOOKUP(B937,PlayingTime!$B$1:$T$1001,MATCH("Min",PlayingTime!$B$2:$T$2,0),0),0)</f>
        <v>0</v>
      </c>
      <c r="J937" s="23">
        <f>IFERROR(VLOOKUP(C937,PlayingTime!$B$1:$T$1001,MATCH("Min",PlayingTime!$B$2:$T$2,0),0),0)</f>
        <v>0</v>
      </c>
      <c r="K937" s="23">
        <f>IFERROR(VLOOKUP(D937,PlayingTime!$B$1:$T$1001,MATCH("Min",PlayingTime!$B$2:$T$2,0),0),0)</f>
        <v>0</v>
      </c>
      <c r="L937" s="93">
        <f>IFERROR(VLOOKUP($E937,OLD!$Q$1:$DZ$1000,MATCH("minutes",OLD!$Q$1:$DZ$1,0),0),0)</f>
        <v>8</v>
      </c>
      <c r="M937" s="22">
        <f>IFERROR(VLOOKUP(A937,#REF!,MATCH("xG",#REF!,0),0),0)</f>
        <v>0</v>
      </c>
      <c r="N937" s="22">
        <f>IFERROR(VLOOKUP(B937,#REF!,MATCH("xG",#REF!,0),0),0)</f>
        <v>0</v>
      </c>
      <c r="O937" s="22">
        <f>IFERROR(VLOOKUP(C937,#REF!,MATCH("xG",#REF!,0),0),0)</f>
        <v>0</v>
      </c>
      <c r="P937" s="22">
        <f>IFERROR(VLOOKUP(D937,#REF!,MATCH("xG",#REF!,0),0),0)</f>
        <v>0</v>
      </c>
      <c r="Q937" s="92">
        <f>IFERROR(VLOOKUP($E937,OLD!$Q$1:$DZ$1000,MATCH("expected_goals",OLD!$Q$1:$DZ$1,0),0),0)</f>
        <v>0</v>
      </c>
      <c r="R937" s="22">
        <f>IFERROR(VLOOKUP(A937,#REF!,MATCH("xAG",#REF!,0),0),0)</f>
        <v>0</v>
      </c>
      <c r="S937" s="22">
        <f>IFERROR(VLOOKUP(B937,#REF!,MATCH("xAG",#REF!,0),0),0)</f>
        <v>0</v>
      </c>
      <c r="T937" s="22">
        <f>IFERROR(VLOOKUP(C937,#REF!,MATCH("xAG",#REF!,0),0),0)</f>
        <v>0</v>
      </c>
      <c r="U937" s="22">
        <f>IFERROR(VLOOKUP(D937,#REF!,MATCH("xAG",#REF!,0),0),0)</f>
        <v>0</v>
      </c>
      <c r="V937" s="92">
        <f>IFERROR(VLOOKUP($E937,OLD!$Q$1:$DZ$1000,MATCH("expected_assists",OLD!$Q$1:$DZ$1,0),0),0)</f>
        <v>0</v>
      </c>
      <c r="W937" s="93">
        <f>IFERROR(VLOOKUP($E937,OLD!$Q$1:$DZ$1000,MATCH("total_points",OLD!$Q$1:$DZ$1,0),0),0)</f>
        <v>2</v>
      </c>
      <c r="X937" s="27">
        <f>IFERROR(VLOOKUP(E937,OLD!$Q$1:$BZ$1000,MATCH("defensive_contribution",OLD!$Q$1:$BZ$1,0),0),"")</f>
        <v>3</v>
      </c>
      <c r="Z937" s="26" t="str">
        <f>API!O937&amp;" "&amp;API!Y937</f>
        <v xml:space="preserve"> </v>
      </c>
      <c r="AA937" s="26">
        <f>API!AF937</f>
        <v>0</v>
      </c>
    </row>
    <row r="938" spans="1:27">
      <c r="A938" s="22" t="str">
        <f>IF([1]FINAL!A938=0,"",[1]FINAL!A938)</f>
        <v/>
      </c>
      <c r="B938" s="22" t="str">
        <f>IF([1]FINAL!C938=0,"",[1]FINAL!C938)</f>
        <v/>
      </c>
      <c r="C938" s="22" t="str">
        <f>IF([1]FINAL!E938=0,"",[1]FINAL!E938)</f>
        <v/>
      </c>
      <c r="D938" s="22" t="str">
        <f>IF([1]FINAL!G938=0,"",[1]FINAL!G938)</f>
        <v/>
      </c>
      <c r="E938" s="85">
        <f>[1]FINAL!$AO938</f>
        <v>0</v>
      </c>
      <c r="F938" s="26" t="str">
        <f>[1]FINAL!$V938</f>
        <v>A</v>
      </c>
      <c r="G938" s="27" t="str">
        <f>IFERROR(VLOOKUP($F938,Table2!$B$1:$C$21,MATCH("MP",Table2!$B$1:$C$1,0),0),"")</f>
        <v/>
      </c>
      <c r="H938" s="23">
        <f>IFERROR(VLOOKUP(A938,PlayingTime!$B$1:$T$1001,MATCH("Min",PlayingTime!$B$2:$T$2,0),0),0)</f>
        <v>0</v>
      </c>
      <c r="I938" s="23">
        <f>IFERROR(VLOOKUP(B938,PlayingTime!$B$1:$T$1001,MATCH("Min",PlayingTime!$B$2:$T$2,0),0),0)</f>
        <v>0</v>
      </c>
      <c r="J938" s="23">
        <f>IFERROR(VLOOKUP(C938,PlayingTime!$B$1:$T$1001,MATCH("Min",PlayingTime!$B$2:$T$2,0),0),0)</f>
        <v>0</v>
      </c>
      <c r="K938" s="23">
        <f>IFERROR(VLOOKUP(D938,PlayingTime!$B$1:$T$1001,MATCH("Min",PlayingTime!$B$2:$T$2,0),0),0)</f>
        <v>0</v>
      </c>
      <c r="L938" s="93">
        <f>IFERROR(VLOOKUP($E938,OLD!$Q$1:$DZ$1000,MATCH("minutes",OLD!$Q$1:$DZ$1,0),0),0)</f>
        <v>8</v>
      </c>
      <c r="M938" s="22">
        <f>IFERROR(VLOOKUP(A938,#REF!,MATCH("xG",#REF!,0),0),0)</f>
        <v>0</v>
      </c>
      <c r="N938" s="22">
        <f>IFERROR(VLOOKUP(B938,#REF!,MATCH("xG",#REF!,0),0),0)</f>
        <v>0</v>
      </c>
      <c r="O938" s="22">
        <f>IFERROR(VLOOKUP(C938,#REF!,MATCH("xG",#REF!,0),0),0)</f>
        <v>0</v>
      </c>
      <c r="P938" s="22">
        <f>IFERROR(VLOOKUP(D938,#REF!,MATCH("xG",#REF!,0),0),0)</f>
        <v>0</v>
      </c>
      <c r="Q938" s="92">
        <f>IFERROR(VLOOKUP($E938,OLD!$Q$1:$DZ$1000,MATCH("expected_goals",OLD!$Q$1:$DZ$1,0),0),0)</f>
        <v>0</v>
      </c>
      <c r="R938" s="22">
        <f>IFERROR(VLOOKUP(A938,#REF!,MATCH("xAG",#REF!,0),0),0)</f>
        <v>0</v>
      </c>
      <c r="S938" s="22">
        <f>IFERROR(VLOOKUP(B938,#REF!,MATCH("xAG",#REF!,0),0),0)</f>
        <v>0</v>
      </c>
      <c r="T938" s="22">
        <f>IFERROR(VLOOKUP(C938,#REF!,MATCH("xAG",#REF!,0),0),0)</f>
        <v>0</v>
      </c>
      <c r="U938" s="22">
        <f>IFERROR(VLOOKUP(D938,#REF!,MATCH("xAG",#REF!,0),0),0)</f>
        <v>0</v>
      </c>
      <c r="V938" s="92">
        <f>IFERROR(VLOOKUP($E938,OLD!$Q$1:$DZ$1000,MATCH("expected_assists",OLD!$Q$1:$DZ$1,0),0),0)</f>
        <v>0</v>
      </c>
      <c r="W938" s="93">
        <f>IFERROR(VLOOKUP($E938,OLD!$Q$1:$DZ$1000,MATCH("total_points",OLD!$Q$1:$DZ$1,0),0),0)</f>
        <v>2</v>
      </c>
      <c r="X938" s="27">
        <f>IFERROR(VLOOKUP(E938,OLD!$Q$1:$BZ$1000,MATCH("defensive_contribution",OLD!$Q$1:$BZ$1,0),0),"")</f>
        <v>3</v>
      </c>
      <c r="Z938" s="26" t="str">
        <f>API!O938&amp;" "&amp;API!Y938</f>
        <v xml:space="preserve"> </v>
      </c>
      <c r="AA938" s="26">
        <f>API!AF938</f>
        <v>0</v>
      </c>
    </row>
    <row r="939" spans="1:27">
      <c r="A939" s="22" t="str">
        <f>IF([1]FINAL!A939=0,"",[1]FINAL!A939)</f>
        <v/>
      </c>
      <c r="B939" s="22" t="str">
        <f>IF([1]FINAL!C939=0,"",[1]FINAL!C939)</f>
        <v/>
      </c>
      <c r="C939" s="22" t="str">
        <f>IF([1]FINAL!E939=0,"",[1]FINAL!E939)</f>
        <v/>
      </c>
      <c r="D939" s="22" t="str">
        <f>IF([1]FINAL!G939=0,"",[1]FINAL!G939)</f>
        <v/>
      </c>
      <c r="E939" s="85">
        <f>[1]FINAL!$AO939</f>
        <v>0</v>
      </c>
      <c r="F939" s="26" t="str">
        <f>[1]FINAL!$V939</f>
        <v>A</v>
      </c>
      <c r="G939" s="27" t="str">
        <f>IFERROR(VLOOKUP($F939,Table2!$B$1:$C$21,MATCH("MP",Table2!$B$1:$C$1,0),0),"")</f>
        <v/>
      </c>
      <c r="H939" s="23">
        <f>IFERROR(VLOOKUP(A939,PlayingTime!$B$1:$T$1001,MATCH("Min",PlayingTime!$B$2:$T$2,0),0),0)</f>
        <v>0</v>
      </c>
      <c r="I939" s="23">
        <f>IFERROR(VLOOKUP(B939,PlayingTime!$B$1:$T$1001,MATCH("Min",PlayingTime!$B$2:$T$2,0),0),0)</f>
        <v>0</v>
      </c>
      <c r="J939" s="23">
        <f>IFERROR(VLOOKUP(C939,PlayingTime!$B$1:$T$1001,MATCH("Min",PlayingTime!$B$2:$T$2,0),0),0)</f>
        <v>0</v>
      </c>
      <c r="K939" s="23">
        <f>IFERROR(VLOOKUP(D939,PlayingTime!$B$1:$T$1001,MATCH("Min",PlayingTime!$B$2:$T$2,0),0),0)</f>
        <v>0</v>
      </c>
      <c r="L939" s="93">
        <f>IFERROR(VLOOKUP($E939,OLD!$Q$1:$DZ$1000,MATCH("minutes",OLD!$Q$1:$DZ$1,0),0),0)</f>
        <v>8</v>
      </c>
      <c r="M939" s="22">
        <f>IFERROR(VLOOKUP(A939,#REF!,MATCH("xG",#REF!,0),0),0)</f>
        <v>0</v>
      </c>
      <c r="N939" s="22">
        <f>IFERROR(VLOOKUP(B939,#REF!,MATCH("xG",#REF!,0),0),0)</f>
        <v>0</v>
      </c>
      <c r="O939" s="22">
        <f>IFERROR(VLOOKUP(C939,#REF!,MATCH("xG",#REF!,0),0),0)</f>
        <v>0</v>
      </c>
      <c r="P939" s="22">
        <f>IFERROR(VLOOKUP(D939,#REF!,MATCH("xG",#REF!,0),0),0)</f>
        <v>0</v>
      </c>
      <c r="Q939" s="92">
        <f>IFERROR(VLOOKUP($E939,OLD!$Q$1:$DZ$1000,MATCH("expected_goals",OLD!$Q$1:$DZ$1,0),0),0)</f>
        <v>0</v>
      </c>
      <c r="R939" s="22">
        <f>IFERROR(VLOOKUP(A939,#REF!,MATCH("xAG",#REF!,0),0),0)</f>
        <v>0</v>
      </c>
      <c r="S939" s="22">
        <f>IFERROR(VLOOKUP(B939,#REF!,MATCH("xAG",#REF!,0),0),0)</f>
        <v>0</v>
      </c>
      <c r="T939" s="22">
        <f>IFERROR(VLOOKUP(C939,#REF!,MATCH("xAG",#REF!,0),0),0)</f>
        <v>0</v>
      </c>
      <c r="U939" s="22">
        <f>IFERROR(VLOOKUP(D939,#REF!,MATCH("xAG",#REF!,0),0),0)</f>
        <v>0</v>
      </c>
      <c r="V939" s="92">
        <f>IFERROR(VLOOKUP($E939,OLD!$Q$1:$DZ$1000,MATCH("expected_assists",OLD!$Q$1:$DZ$1,0),0),0)</f>
        <v>0</v>
      </c>
      <c r="W939" s="93">
        <f>IFERROR(VLOOKUP($E939,OLD!$Q$1:$DZ$1000,MATCH("total_points",OLD!$Q$1:$DZ$1,0),0),0)</f>
        <v>2</v>
      </c>
      <c r="X939" s="27">
        <f>IFERROR(VLOOKUP(E939,OLD!$Q$1:$BZ$1000,MATCH("defensive_contribution",OLD!$Q$1:$BZ$1,0),0),"")</f>
        <v>3</v>
      </c>
      <c r="Z939" s="26" t="str">
        <f>API!O939&amp;" "&amp;API!Y939</f>
        <v xml:space="preserve"> </v>
      </c>
      <c r="AA939" s="26">
        <f>API!AF939</f>
        <v>0</v>
      </c>
    </row>
    <row r="940" spans="1:27">
      <c r="A940" s="22" t="str">
        <f>IF([1]FINAL!A940=0,"",[1]FINAL!A940)</f>
        <v/>
      </c>
      <c r="B940" s="22" t="str">
        <f>IF([1]FINAL!C940=0,"",[1]FINAL!C940)</f>
        <v/>
      </c>
      <c r="C940" s="22" t="str">
        <f>IF([1]FINAL!E940=0,"",[1]FINAL!E940)</f>
        <v/>
      </c>
      <c r="D940" s="22" t="str">
        <f>IF([1]FINAL!G940=0,"",[1]FINAL!G940)</f>
        <v/>
      </c>
      <c r="E940" s="85">
        <f>[1]FINAL!$AO940</f>
        <v>0</v>
      </c>
      <c r="F940" s="26" t="str">
        <f>[1]FINAL!$V940</f>
        <v>A</v>
      </c>
      <c r="G940" s="27" t="str">
        <f>IFERROR(VLOOKUP($F940,Table2!$B$1:$C$21,MATCH("MP",Table2!$B$1:$C$1,0),0),"")</f>
        <v/>
      </c>
      <c r="H940" s="23">
        <f>IFERROR(VLOOKUP(A940,PlayingTime!$B$1:$T$1001,MATCH("Min",PlayingTime!$B$2:$T$2,0),0),0)</f>
        <v>0</v>
      </c>
      <c r="I940" s="23">
        <f>IFERROR(VLOOKUP(B940,PlayingTime!$B$1:$T$1001,MATCH("Min",PlayingTime!$B$2:$T$2,0),0),0)</f>
        <v>0</v>
      </c>
      <c r="J940" s="23">
        <f>IFERROR(VLOOKUP(C940,PlayingTime!$B$1:$T$1001,MATCH("Min",PlayingTime!$B$2:$T$2,0),0),0)</f>
        <v>0</v>
      </c>
      <c r="K940" s="23">
        <f>IFERROR(VLOOKUP(D940,PlayingTime!$B$1:$T$1001,MATCH("Min",PlayingTime!$B$2:$T$2,0),0),0)</f>
        <v>0</v>
      </c>
      <c r="L940" s="93">
        <f>IFERROR(VLOOKUP($E940,OLD!$Q$1:$DZ$1000,MATCH("minutes",OLD!$Q$1:$DZ$1,0),0),0)</f>
        <v>8</v>
      </c>
      <c r="M940" s="22">
        <f>IFERROR(VLOOKUP(A940,#REF!,MATCH("xG",#REF!,0),0),0)</f>
        <v>0</v>
      </c>
      <c r="N940" s="22">
        <f>IFERROR(VLOOKUP(B940,#REF!,MATCH("xG",#REF!,0),0),0)</f>
        <v>0</v>
      </c>
      <c r="O940" s="22">
        <f>IFERROR(VLOOKUP(C940,#REF!,MATCH("xG",#REF!,0),0),0)</f>
        <v>0</v>
      </c>
      <c r="P940" s="22">
        <f>IFERROR(VLOOKUP(D940,#REF!,MATCH("xG",#REF!,0),0),0)</f>
        <v>0</v>
      </c>
      <c r="Q940" s="92">
        <f>IFERROR(VLOOKUP($E940,OLD!$Q$1:$DZ$1000,MATCH("expected_goals",OLD!$Q$1:$DZ$1,0),0),0)</f>
        <v>0</v>
      </c>
      <c r="R940" s="22">
        <f>IFERROR(VLOOKUP(A940,#REF!,MATCH("xAG",#REF!,0),0),0)</f>
        <v>0</v>
      </c>
      <c r="S940" s="22">
        <f>IFERROR(VLOOKUP(B940,#REF!,MATCH("xAG",#REF!,0),0),0)</f>
        <v>0</v>
      </c>
      <c r="T940" s="22">
        <f>IFERROR(VLOOKUP(C940,#REF!,MATCH("xAG",#REF!,0),0),0)</f>
        <v>0</v>
      </c>
      <c r="U940" s="22">
        <f>IFERROR(VLOOKUP(D940,#REF!,MATCH("xAG",#REF!,0),0),0)</f>
        <v>0</v>
      </c>
      <c r="V940" s="92">
        <f>IFERROR(VLOOKUP($E940,OLD!$Q$1:$DZ$1000,MATCH("expected_assists",OLD!$Q$1:$DZ$1,0),0),0)</f>
        <v>0</v>
      </c>
      <c r="W940" s="93">
        <f>IFERROR(VLOOKUP($E940,OLD!$Q$1:$DZ$1000,MATCH("total_points",OLD!$Q$1:$DZ$1,0),0),0)</f>
        <v>2</v>
      </c>
      <c r="X940" s="27">
        <f>IFERROR(VLOOKUP(E940,OLD!$Q$1:$BZ$1000,MATCH("defensive_contribution",OLD!$Q$1:$BZ$1,0),0),"")</f>
        <v>3</v>
      </c>
      <c r="Z940" s="26" t="str">
        <f>API!O940&amp;" "&amp;API!Y940</f>
        <v xml:space="preserve"> </v>
      </c>
      <c r="AA940" s="26">
        <f>API!AF940</f>
        <v>0</v>
      </c>
    </row>
    <row r="941" spans="1:27">
      <c r="A941" s="22" t="str">
        <f>IF([1]FINAL!A941=0,"",[1]FINAL!A941)</f>
        <v/>
      </c>
      <c r="B941" s="22" t="str">
        <f>IF([1]FINAL!C941=0,"",[1]FINAL!C941)</f>
        <v/>
      </c>
      <c r="C941" s="22" t="str">
        <f>IF([1]FINAL!E941=0,"",[1]FINAL!E941)</f>
        <v/>
      </c>
      <c r="D941" s="22" t="str">
        <f>IF([1]FINAL!G941=0,"",[1]FINAL!G941)</f>
        <v/>
      </c>
      <c r="E941" s="85">
        <f>[1]FINAL!$AO941</f>
        <v>0</v>
      </c>
      <c r="F941" s="26" t="str">
        <f>[1]FINAL!$V941</f>
        <v>A</v>
      </c>
      <c r="G941" s="27" t="str">
        <f>IFERROR(VLOOKUP($F941,Table2!$B$1:$C$21,MATCH("MP",Table2!$B$1:$C$1,0),0),"")</f>
        <v/>
      </c>
      <c r="H941" s="23">
        <f>IFERROR(VLOOKUP(A941,PlayingTime!$B$1:$T$1001,MATCH("Min",PlayingTime!$B$2:$T$2,0),0),0)</f>
        <v>0</v>
      </c>
      <c r="I941" s="23">
        <f>IFERROR(VLOOKUP(B941,PlayingTime!$B$1:$T$1001,MATCH("Min",PlayingTime!$B$2:$T$2,0),0),0)</f>
        <v>0</v>
      </c>
      <c r="J941" s="23">
        <f>IFERROR(VLOOKUP(C941,PlayingTime!$B$1:$T$1001,MATCH("Min",PlayingTime!$B$2:$T$2,0),0),0)</f>
        <v>0</v>
      </c>
      <c r="K941" s="23">
        <f>IFERROR(VLOOKUP(D941,PlayingTime!$B$1:$T$1001,MATCH("Min",PlayingTime!$B$2:$T$2,0),0),0)</f>
        <v>0</v>
      </c>
      <c r="L941" s="93">
        <f>IFERROR(VLOOKUP($E941,OLD!$Q$1:$DZ$1000,MATCH("minutes",OLD!$Q$1:$DZ$1,0),0),0)</f>
        <v>8</v>
      </c>
      <c r="M941" s="22">
        <f>IFERROR(VLOOKUP(A941,#REF!,MATCH("xG",#REF!,0),0),0)</f>
        <v>0</v>
      </c>
      <c r="N941" s="22">
        <f>IFERROR(VLOOKUP(B941,#REF!,MATCH("xG",#REF!,0),0),0)</f>
        <v>0</v>
      </c>
      <c r="O941" s="22">
        <f>IFERROR(VLOOKUP(C941,#REF!,MATCH("xG",#REF!,0),0),0)</f>
        <v>0</v>
      </c>
      <c r="P941" s="22">
        <f>IFERROR(VLOOKUP(D941,#REF!,MATCH("xG",#REF!,0),0),0)</f>
        <v>0</v>
      </c>
      <c r="Q941" s="92">
        <f>IFERROR(VLOOKUP($E941,OLD!$Q$1:$DZ$1000,MATCH("expected_goals",OLD!$Q$1:$DZ$1,0),0),0)</f>
        <v>0</v>
      </c>
      <c r="R941" s="22">
        <f>IFERROR(VLOOKUP(A941,#REF!,MATCH("xAG",#REF!,0),0),0)</f>
        <v>0</v>
      </c>
      <c r="S941" s="22">
        <f>IFERROR(VLOOKUP(B941,#REF!,MATCH("xAG",#REF!,0),0),0)</f>
        <v>0</v>
      </c>
      <c r="T941" s="22">
        <f>IFERROR(VLOOKUP(C941,#REF!,MATCH("xAG",#REF!,0),0),0)</f>
        <v>0</v>
      </c>
      <c r="U941" s="22">
        <f>IFERROR(VLOOKUP(D941,#REF!,MATCH("xAG",#REF!,0),0),0)</f>
        <v>0</v>
      </c>
      <c r="V941" s="92">
        <f>IFERROR(VLOOKUP($E941,OLD!$Q$1:$DZ$1000,MATCH("expected_assists",OLD!$Q$1:$DZ$1,0),0),0)</f>
        <v>0</v>
      </c>
      <c r="W941" s="93">
        <f>IFERROR(VLOOKUP($E941,OLD!$Q$1:$DZ$1000,MATCH("total_points",OLD!$Q$1:$DZ$1,0),0),0)</f>
        <v>2</v>
      </c>
      <c r="X941" s="27">
        <f>IFERROR(VLOOKUP(E941,OLD!$Q$1:$BZ$1000,MATCH("defensive_contribution",OLD!$Q$1:$BZ$1,0),0),"")</f>
        <v>3</v>
      </c>
      <c r="Z941" s="26" t="str">
        <f>API!O941&amp;" "&amp;API!Y941</f>
        <v xml:space="preserve"> </v>
      </c>
      <c r="AA941" s="26">
        <f>API!AF941</f>
        <v>0</v>
      </c>
    </row>
    <row r="942" spans="1:27">
      <c r="A942" s="22" t="str">
        <f>IF([1]FINAL!A942=0,"",[1]FINAL!A942)</f>
        <v/>
      </c>
      <c r="B942" s="22" t="str">
        <f>IF([1]FINAL!C942=0,"",[1]FINAL!C942)</f>
        <v/>
      </c>
      <c r="C942" s="22" t="str">
        <f>IF([1]FINAL!E942=0,"",[1]FINAL!E942)</f>
        <v/>
      </c>
      <c r="D942" s="22" t="str">
        <f>IF([1]FINAL!G942=0,"",[1]FINAL!G942)</f>
        <v/>
      </c>
      <c r="E942" s="85">
        <f>[1]FINAL!$AO942</f>
        <v>0</v>
      </c>
      <c r="F942" s="26" t="str">
        <f>[1]FINAL!$V942</f>
        <v>A</v>
      </c>
      <c r="G942" s="27" t="str">
        <f>IFERROR(VLOOKUP($F942,Table2!$B$1:$C$21,MATCH("MP",Table2!$B$1:$C$1,0),0),"")</f>
        <v/>
      </c>
      <c r="H942" s="23">
        <f>IFERROR(VLOOKUP(A942,PlayingTime!$B$1:$T$1001,MATCH("Min",PlayingTime!$B$2:$T$2,0),0),0)</f>
        <v>0</v>
      </c>
      <c r="I942" s="23">
        <f>IFERROR(VLOOKUP(B942,PlayingTime!$B$1:$T$1001,MATCH("Min",PlayingTime!$B$2:$T$2,0),0),0)</f>
        <v>0</v>
      </c>
      <c r="J942" s="23">
        <f>IFERROR(VLOOKUP(C942,PlayingTime!$B$1:$T$1001,MATCH("Min",PlayingTime!$B$2:$T$2,0),0),0)</f>
        <v>0</v>
      </c>
      <c r="K942" s="23">
        <f>IFERROR(VLOOKUP(D942,PlayingTime!$B$1:$T$1001,MATCH("Min",PlayingTime!$B$2:$T$2,0),0),0)</f>
        <v>0</v>
      </c>
      <c r="L942" s="93">
        <f>IFERROR(VLOOKUP($E942,OLD!$Q$1:$DZ$1000,MATCH("minutes",OLD!$Q$1:$DZ$1,0),0),0)</f>
        <v>8</v>
      </c>
      <c r="M942" s="22">
        <f>IFERROR(VLOOKUP(A942,#REF!,MATCH("xG",#REF!,0),0),0)</f>
        <v>0</v>
      </c>
      <c r="N942" s="22">
        <f>IFERROR(VLOOKUP(B942,#REF!,MATCH("xG",#REF!,0),0),0)</f>
        <v>0</v>
      </c>
      <c r="O942" s="22">
        <f>IFERROR(VLOOKUP(C942,#REF!,MATCH("xG",#REF!,0),0),0)</f>
        <v>0</v>
      </c>
      <c r="P942" s="22">
        <f>IFERROR(VLOOKUP(D942,#REF!,MATCH("xG",#REF!,0),0),0)</f>
        <v>0</v>
      </c>
      <c r="Q942" s="92">
        <f>IFERROR(VLOOKUP($E942,OLD!$Q$1:$DZ$1000,MATCH("expected_goals",OLD!$Q$1:$DZ$1,0),0),0)</f>
        <v>0</v>
      </c>
      <c r="R942" s="22">
        <f>IFERROR(VLOOKUP(A942,#REF!,MATCH("xAG",#REF!,0),0),0)</f>
        <v>0</v>
      </c>
      <c r="S942" s="22">
        <f>IFERROR(VLOOKUP(B942,#REF!,MATCH("xAG",#REF!,0),0),0)</f>
        <v>0</v>
      </c>
      <c r="T942" s="22">
        <f>IFERROR(VLOOKUP(C942,#REF!,MATCH("xAG",#REF!,0),0),0)</f>
        <v>0</v>
      </c>
      <c r="U942" s="22">
        <f>IFERROR(VLOOKUP(D942,#REF!,MATCH("xAG",#REF!,0),0),0)</f>
        <v>0</v>
      </c>
      <c r="V942" s="92">
        <f>IFERROR(VLOOKUP($E942,OLD!$Q$1:$DZ$1000,MATCH("expected_assists",OLD!$Q$1:$DZ$1,0),0),0)</f>
        <v>0</v>
      </c>
      <c r="W942" s="93">
        <f>IFERROR(VLOOKUP($E942,OLD!$Q$1:$DZ$1000,MATCH("total_points",OLD!$Q$1:$DZ$1,0),0),0)</f>
        <v>2</v>
      </c>
      <c r="X942" s="27">
        <f>IFERROR(VLOOKUP(E942,OLD!$Q$1:$BZ$1000,MATCH("defensive_contribution",OLD!$Q$1:$BZ$1,0),0),"")</f>
        <v>3</v>
      </c>
      <c r="Z942" s="26" t="str">
        <f>API!O942&amp;" "&amp;API!Y942</f>
        <v xml:space="preserve"> </v>
      </c>
      <c r="AA942" s="26">
        <f>API!AF942</f>
        <v>0</v>
      </c>
    </row>
    <row r="943" spans="1:27">
      <c r="A943" s="22" t="str">
        <f>IF([1]FINAL!A943=0,"",[1]FINAL!A943)</f>
        <v/>
      </c>
      <c r="B943" s="22" t="str">
        <f>IF([1]FINAL!C943=0,"",[1]FINAL!C943)</f>
        <v/>
      </c>
      <c r="C943" s="22" t="str">
        <f>IF([1]FINAL!E943=0,"",[1]FINAL!E943)</f>
        <v/>
      </c>
      <c r="D943" s="22" t="str">
        <f>IF([1]FINAL!G943=0,"",[1]FINAL!G943)</f>
        <v/>
      </c>
      <c r="E943" s="85">
        <f>[1]FINAL!$AO943</f>
        <v>0</v>
      </c>
      <c r="F943" s="26" t="str">
        <f>[1]FINAL!$V943</f>
        <v>A</v>
      </c>
      <c r="G943" s="27" t="str">
        <f>IFERROR(VLOOKUP($F943,Table2!$B$1:$C$21,MATCH("MP",Table2!$B$1:$C$1,0),0),"")</f>
        <v/>
      </c>
      <c r="H943" s="23">
        <f>IFERROR(VLOOKUP(A943,PlayingTime!$B$1:$T$1001,MATCH("Min",PlayingTime!$B$2:$T$2,0),0),0)</f>
        <v>0</v>
      </c>
      <c r="I943" s="23">
        <f>IFERROR(VLOOKUP(B943,PlayingTime!$B$1:$T$1001,MATCH("Min",PlayingTime!$B$2:$T$2,0),0),0)</f>
        <v>0</v>
      </c>
      <c r="J943" s="23">
        <f>IFERROR(VLOOKUP(C943,PlayingTime!$B$1:$T$1001,MATCH("Min",PlayingTime!$B$2:$T$2,0),0),0)</f>
        <v>0</v>
      </c>
      <c r="K943" s="23">
        <f>IFERROR(VLOOKUP(D943,PlayingTime!$B$1:$T$1001,MATCH("Min",PlayingTime!$B$2:$T$2,0),0),0)</f>
        <v>0</v>
      </c>
      <c r="L943" s="93">
        <f>IFERROR(VLOOKUP($E943,OLD!$Q$1:$DZ$1000,MATCH("minutes",OLD!$Q$1:$DZ$1,0),0),0)</f>
        <v>8</v>
      </c>
      <c r="M943" s="22">
        <f>IFERROR(VLOOKUP(A943,#REF!,MATCH("xG",#REF!,0),0),0)</f>
        <v>0</v>
      </c>
      <c r="N943" s="22">
        <f>IFERROR(VLOOKUP(B943,#REF!,MATCH("xG",#REF!,0),0),0)</f>
        <v>0</v>
      </c>
      <c r="O943" s="22">
        <f>IFERROR(VLOOKUP(C943,#REF!,MATCH("xG",#REF!,0),0),0)</f>
        <v>0</v>
      </c>
      <c r="P943" s="22">
        <f>IFERROR(VLOOKUP(D943,#REF!,MATCH("xG",#REF!,0),0),0)</f>
        <v>0</v>
      </c>
      <c r="Q943" s="92">
        <f>IFERROR(VLOOKUP($E943,OLD!$Q$1:$DZ$1000,MATCH("expected_goals",OLD!$Q$1:$DZ$1,0),0),0)</f>
        <v>0</v>
      </c>
      <c r="R943" s="22">
        <f>IFERROR(VLOOKUP(A943,#REF!,MATCH("xAG",#REF!,0),0),0)</f>
        <v>0</v>
      </c>
      <c r="S943" s="22">
        <f>IFERROR(VLOOKUP(B943,#REF!,MATCH("xAG",#REF!,0),0),0)</f>
        <v>0</v>
      </c>
      <c r="T943" s="22">
        <f>IFERROR(VLOOKUP(C943,#REF!,MATCH("xAG",#REF!,0),0),0)</f>
        <v>0</v>
      </c>
      <c r="U943" s="22">
        <f>IFERROR(VLOOKUP(D943,#REF!,MATCH("xAG",#REF!,0),0),0)</f>
        <v>0</v>
      </c>
      <c r="V943" s="92">
        <f>IFERROR(VLOOKUP($E943,OLD!$Q$1:$DZ$1000,MATCH("expected_assists",OLD!$Q$1:$DZ$1,0),0),0)</f>
        <v>0</v>
      </c>
      <c r="W943" s="93">
        <f>IFERROR(VLOOKUP($E943,OLD!$Q$1:$DZ$1000,MATCH("total_points",OLD!$Q$1:$DZ$1,0),0),0)</f>
        <v>2</v>
      </c>
      <c r="X943" s="27">
        <f>IFERROR(VLOOKUP(E943,OLD!$Q$1:$BZ$1000,MATCH("defensive_contribution",OLD!$Q$1:$BZ$1,0),0),"")</f>
        <v>3</v>
      </c>
      <c r="Z943" s="26" t="str">
        <f>API!O943&amp;" "&amp;API!Y943</f>
        <v xml:space="preserve"> </v>
      </c>
      <c r="AA943" s="26">
        <f>API!AF943</f>
        <v>0</v>
      </c>
    </row>
    <row r="944" spans="1:27">
      <c r="A944" s="22" t="str">
        <f>IF([1]FINAL!A944=0,"",[1]FINAL!A944)</f>
        <v/>
      </c>
      <c r="B944" s="22" t="str">
        <f>IF([1]FINAL!C944=0,"",[1]FINAL!C944)</f>
        <v/>
      </c>
      <c r="C944" s="22" t="str">
        <f>IF([1]FINAL!E944=0,"",[1]FINAL!E944)</f>
        <v/>
      </c>
      <c r="D944" s="22" t="str">
        <f>IF([1]FINAL!G944=0,"",[1]FINAL!G944)</f>
        <v/>
      </c>
      <c r="E944" s="85">
        <f>[1]FINAL!$AO944</f>
        <v>0</v>
      </c>
      <c r="F944" s="26" t="str">
        <f>[1]FINAL!$V944</f>
        <v>A</v>
      </c>
      <c r="G944" s="27" t="str">
        <f>IFERROR(VLOOKUP($F944,Table2!$B$1:$C$21,MATCH("MP",Table2!$B$1:$C$1,0),0),"")</f>
        <v/>
      </c>
      <c r="H944" s="23">
        <f>IFERROR(VLOOKUP(A944,PlayingTime!$B$1:$T$1001,MATCH("Min",PlayingTime!$B$2:$T$2,0),0),0)</f>
        <v>0</v>
      </c>
      <c r="I944" s="23">
        <f>IFERROR(VLOOKUP(B944,PlayingTime!$B$1:$T$1001,MATCH("Min",PlayingTime!$B$2:$T$2,0),0),0)</f>
        <v>0</v>
      </c>
      <c r="J944" s="23">
        <f>IFERROR(VLOOKUP(C944,PlayingTime!$B$1:$T$1001,MATCH("Min",PlayingTime!$B$2:$T$2,0),0),0)</f>
        <v>0</v>
      </c>
      <c r="K944" s="23">
        <f>IFERROR(VLOOKUP(D944,PlayingTime!$B$1:$T$1001,MATCH("Min",PlayingTime!$B$2:$T$2,0),0),0)</f>
        <v>0</v>
      </c>
      <c r="L944" s="93">
        <f>IFERROR(VLOOKUP($E944,OLD!$Q$1:$DZ$1000,MATCH("minutes",OLD!$Q$1:$DZ$1,0),0),0)</f>
        <v>8</v>
      </c>
      <c r="M944" s="22">
        <f>IFERROR(VLOOKUP(A944,#REF!,MATCH("xG",#REF!,0),0),0)</f>
        <v>0</v>
      </c>
      <c r="N944" s="22">
        <f>IFERROR(VLOOKUP(B944,#REF!,MATCH("xG",#REF!,0),0),0)</f>
        <v>0</v>
      </c>
      <c r="O944" s="22">
        <f>IFERROR(VLOOKUP(C944,#REF!,MATCH("xG",#REF!,0),0),0)</f>
        <v>0</v>
      </c>
      <c r="P944" s="22">
        <f>IFERROR(VLOOKUP(D944,#REF!,MATCH("xG",#REF!,0),0),0)</f>
        <v>0</v>
      </c>
      <c r="Q944" s="92">
        <f>IFERROR(VLOOKUP($E944,OLD!$Q$1:$DZ$1000,MATCH("expected_goals",OLD!$Q$1:$DZ$1,0),0),0)</f>
        <v>0</v>
      </c>
      <c r="R944" s="22">
        <f>IFERROR(VLOOKUP(A944,#REF!,MATCH("xAG",#REF!,0),0),0)</f>
        <v>0</v>
      </c>
      <c r="S944" s="22">
        <f>IFERROR(VLOOKUP(B944,#REF!,MATCH("xAG",#REF!,0),0),0)</f>
        <v>0</v>
      </c>
      <c r="T944" s="22">
        <f>IFERROR(VLOOKUP(C944,#REF!,MATCH("xAG",#REF!,0),0),0)</f>
        <v>0</v>
      </c>
      <c r="U944" s="22">
        <f>IFERROR(VLOOKUP(D944,#REF!,MATCH("xAG",#REF!,0),0),0)</f>
        <v>0</v>
      </c>
      <c r="V944" s="92">
        <f>IFERROR(VLOOKUP($E944,OLD!$Q$1:$DZ$1000,MATCH("expected_assists",OLD!$Q$1:$DZ$1,0),0),0)</f>
        <v>0</v>
      </c>
      <c r="W944" s="93">
        <f>IFERROR(VLOOKUP($E944,OLD!$Q$1:$DZ$1000,MATCH("total_points",OLD!$Q$1:$DZ$1,0),0),0)</f>
        <v>2</v>
      </c>
      <c r="X944" s="27">
        <f>IFERROR(VLOOKUP(E944,OLD!$Q$1:$BZ$1000,MATCH("defensive_contribution",OLD!$Q$1:$BZ$1,0),0),"")</f>
        <v>3</v>
      </c>
      <c r="Z944" s="26" t="str">
        <f>API!O944&amp;" "&amp;API!Y944</f>
        <v xml:space="preserve"> </v>
      </c>
      <c r="AA944" s="26">
        <f>API!AF944</f>
        <v>0</v>
      </c>
    </row>
    <row r="945" spans="1:27">
      <c r="A945" s="22" t="str">
        <f>IF([1]FINAL!A945=0,"",[1]FINAL!A945)</f>
        <v/>
      </c>
      <c r="B945" s="22" t="str">
        <f>IF([1]FINAL!C945=0,"",[1]FINAL!C945)</f>
        <v/>
      </c>
      <c r="C945" s="22" t="str">
        <f>IF([1]FINAL!E945=0,"",[1]FINAL!E945)</f>
        <v/>
      </c>
      <c r="D945" s="22" t="str">
        <f>IF([1]FINAL!G945=0,"",[1]FINAL!G945)</f>
        <v/>
      </c>
      <c r="E945" s="85">
        <f>[1]FINAL!$AO945</f>
        <v>0</v>
      </c>
      <c r="F945" s="26" t="str">
        <f>[1]FINAL!$V945</f>
        <v>A</v>
      </c>
      <c r="G945" s="27" t="str">
        <f>IFERROR(VLOOKUP($F945,Table2!$B$1:$C$21,MATCH("MP",Table2!$B$1:$C$1,0),0),"")</f>
        <v/>
      </c>
      <c r="H945" s="23">
        <f>IFERROR(VLOOKUP(A945,PlayingTime!$B$1:$T$1001,MATCH("Min",PlayingTime!$B$2:$T$2,0),0),0)</f>
        <v>0</v>
      </c>
      <c r="I945" s="23">
        <f>IFERROR(VLOOKUP(B945,PlayingTime!$B$1:$T$1001,MATCH("Min",PlayingTime!$B$2:$T$2,0),0),0)</f>
        <v>0</v>
      </c>
      <c r="J945" s="23">
        <f>IFERROR(VLOOKUP(C945,PlayingTime!$B$1:$T$1001,MATCH("Min",PlayingTime!$B$2:$T$2,0),0),0)</f>
        <v>0</v>
      </c>
      <c r="K945" s="23">
        <f>IFERROR(VLOOKUP(D945,PlayingTime!$B$1:$T$1001,MATCH("Min",PlayingTime!$B$2:$T$2,0),0),0)</f>
        <v>0</v>
      </c>
      <c r="L945" s="93">
        <f>IFERROR(VLOOKUP($E945,OLD!$Q$1:$DZ$1000,MATCH("minutes",OLD!$Q$1:$DZ$1,0),0),0)</f>
        <v>8</v>
      </c>
      <c r="M945" s="22">
        <f>IFERROR(VLOOKUP(A945,#REF!,MATCH("xG",#REF!,0),0),0)</f>
        <v>0</v>
      </c>
      <c r="N945" s="22">
        <f>IFERROR(VLOOKUP(B945,#REF!,MATCH("xG",#REF!,0),0),0)</f>
        <v>0</v>
      </c>
      <c r="O945" s="22">
        <f>IFERROR(VLOOKUP(C945,#REF!,MATCH("xG",#REF!,0),0),0)</f>
        <v>0</v>
      </c>
      <c r="P945" s="22">
        <f>IFERROR(VLOOKUP(D945,#REF!,MATCH("xG",#REF!,0),0),0)</f>
        <v>0</v>
      </c>
      <c r="Q945" s="92">
        <f>IFERROR(VLOOKUP($E945,OLD!$Q$1:$DZ$1000,MATCH("expected_goals",OLD!$Q$1:$DZ$1,0),0),0)</f>
        <v>0</v>
      </c>
      <c r="R945" s="22">
        <f>IFERROR(VLOOKUP(A945,#REF!,MATCH("xAG",#REF!,0),0),0)</f>
        <v>0</v>
      </c>
      <c r="S945" s="22">
        <f>IFERROR(VLOOKUP(B945,#REF!,MATCH("xAG",#REF!,0),0),0)</f>
        <v>0</v>
      </c>
      <c r="T945" s="22">
        <f>IFERROR(VLOOKUP(C945,#REF!,MATCH("xAG",#REF!,0),0),0)</f>
        <v>0</v>
      </c>
      <c r="U945" s="22">
        <f>IFERROR(VLOOKUP(D945,#REF!,MATCH("xAG",#REF!,0),0),0)</f>
        <v>0</v>
      </c>
      <c r="V945" s="92">
        <f>IFERROR(VLOOKUP($E945,OLD!$Q$1:$DZ$1000,MATCH("expected_assists",OLD!$Q$1:$DZ$1,0),0),0)</f>
        <v>0</v>
      </c>
      <c r="W945" s="93">
        <f>IFERROR(VLOOKUP($E945,OLD!$Q$1:$DZ$1000,MATCH("total_points",OLD!$Q$1:$DZ$1,0),0),0)</f>
        <v>2</v>
      </c>
      <c r="X945" s="27">
        <f>IFERROR(VLOOKUP(E945,OLD!$Q$1:$BZ$1000,MATCH("defensive_contribution",OLD!$Q$1:$BZ$1,0),0),"")</f>
        <v>3</v>
      </c>
      <c r="Z945" s="26" t="str">
        <f>API!O945&amp;" "&amp;API!Y945</f>
        <v xml:space="preserve"> </v>
      </c>
      <c r="AA945" s="26">
        <f>API!AF945</f>
        <v>0</v>
      </c>
    </row>
    <row r="946" spans="1:27">
      <c r="A946" s="22" t="str">
        <f>IF([1]FINAL!A946=0,"",[1]FINAL!A946)</f>
        <v/>
      </c>
      <c r="B946" s="22" t="str">
        <f>IF([1]FINAL!C946=0,"",[1]FINAL!C946)</f>
        <v/>
      </c>
      <c r="C946" s="22" t="str">
        <f>IF([1]FINAL!E946=0,"",[1]FINAL!E946)</f>
        <v/>
      </c>
      <c r="D946" s="22" t="str">
        <f>IF([1]FINAL!G946=0,"",[1]FINAL!G946)</f>
        <v/>
      </c>
      <c r="E946" s="85">
        <f>[1]FINAL!$AO946</f>
        <v>0</v>
      </c>
      <c r="F946" s="26" t="str">
        <f>[1]FINAL!$V946</f>
        <v>A</v>
      </c>
      <c r="G946" s="27" t="str">
        <f>IFERROR(VLOOKUP($F946,Table2!$B$1:$C$21,MATCH("MP",Table2!$B$1:$C$1,0),0),"")</f>
        <v/>
      </c>
      <c r="H946" s="23">
        <f>IFERROR(VLOOKUP(A946,PlayingTime!$B$1:$T$1001,MATCH("Min",PlayingTime!$B$2:$T$2,0),0),0)</f>
        <v>0</v>
      </c>
      <c r="I946" s="23">
        <f>IFERROR(VLOOKUP(B946,PlayingTime!$B$1:$T$1001,MATCH("Min",PlayingTime!$B$2:$T$2,0),0),0)</f>
        <v>0</v>
      </c>
      <c r="J946" s="23">
        <f>IFERROR(VLOOKUP(C946,PlayingTime!$B$1:$T$1001,MATCH("Min",PlayingTime!$B$2:$T$2,0),0),0)</f>
        <v>0</v>
      </c>
      <c r="K946" s="23">
        <f>IFERROR(VLOOKUP(D946,PlayingTime!$B$1:$T$1001,MATCH("Min",PlayingTime!$B$2:$T$2,0),0),0)</f>
        <v>0</v>
      </c>
      <c r="L946" s="93">
        <f>IFERROR(VLOOKUP($E946,OLD!$Q$1:$DZ$1000,MATCH("minutes",OLD!$Q$1:$DZ$1,0),0),0)</f>
        <v>8</v>
      </c>
      <c r="M946" s="22">
        <f>IFERROR(VLOOKUP(A946,#REF!,MATCH("xG",#REF!,0),0),0)</f>
        <v>0</v>
      </c>
      <c r="N946" s="22">
        <f>IFERROR(VLOOKUP(B946,#REF!,MATCH("xG",#REF!,0),0),0)</f>
        <v>0</v>
      </c>
      <c r="O946" s="22">
        <f>IFERROR(VLOOKUP(C946,#REF!,MATCH("xG",#REF!,0),0),0)</f>
        <v>0</v>
      </c>
      <c r="P946" s="22">
        <f>IFERROR(VLOOKUP(D946,#REF!,MATCH("xG",#REF!,0),0),0)</f>
        <v>0</v>
      </c>
      <c r="Q946" s="92">
        <f>IFERROR(VLOOKUP($E946,OLD!$Q$1:$DZ$1000,MATCH("expected_goals",OLD!$Q$1:$DZ$1,0),0),0)</f>
        <v>0</v>
      </c>
      <c r="R946" s="22">
        <f>IFERROR(VLOOKUP(A946,#REF!,MATCH("xAG",#REF!,0),0),0)</f>
        <v>0</v>
      </c>
      <c r="S946" s="22">
        <f>IFERROR(VLOOKUP(B946,#REF!,MATCH("xAG",#REF!,0),0),0)</f>
        <v>0</v>
      </c>
      <c r="T946" s="22">
        <f>IFERROR(VLOOKUP(C946,#REF!,MATCH("xAG",#REF!,0),0),0)</f>
        <v>0</v>
      </c>
      <c r="U946" s="22">
        <f>IFERROR(VLOOKUP(D946,#REF!,MATCH("xAG",#REF!,0),0),0)</f>
        <v>0</v>
      </c>
      <c r="V946" s="92">
        <f>IFERROR(VLOOKUP($E946,OLD!$Q$1:$DZ$1000,MATCH("expected_assists",OLD!$Q$1:$DZ$1,0),0),0)</f>
        <v>0</v>
      </c>
      <c r="W946" s="93">
        <f>IFERROR(VLOOKUP($E946,OLD!$Q$1:$DZ$1000,MATCH("total_points",OLD!$Q$1:$DZ$1,0),0),0)</f>
        <v>2</v>
      </c>
      <c r="X946" s="27">
        <f>IFERROR(VLOOKUP(E946,OLD!$Q$1:$BZ$1000,MATCH("defensive_contribution",OLD!$Q$1:$BZ$1,0),0),"")</f>
        <v>3</v>
      </c>
      <c r="Z946" s="26" t="str">
        <f>API!O946&amp;" "&amp;API!Y946</f>
        <v xml:space="preserve"> </v>
      </c>
      <c r="AA946" s="26">
        <f>API!AF946</f>
        <v>0</v>
      </c>
    </row>
    <row r="947" spans="1:27">
      <c r="A947" s="22" t="str">
        <f>IF([1]FINAL!A947=0,"",[1]FINAL!A947)</f>
        <v/>
      </c>
      <c r="B947" s="22" t="str">
        <f>IF([1]FINAL!C947=0,"",[1]FINAL!C947)</f>
        <v/>
      </c>
      <c r="C947" s="22" t="str">
        <f>IF([1]FINAL!E947=0,"",[1]FINAL!E947)</f>
        <v/>
      </c>
      <c r="D947" s="22" t="str">
        <f>IF([1]FINAL!G947=0,"",[1]FINAL!G947)</f>
        <v/>
      </c>
      <c r="E947" s="85">
        <f>[1]FINAL!$AO947</f>
        <v>0</v>
      </c>
      <c r="F947" s="26" t="str">
        <f>[1]FINAL!$V947</f>
        <v>A</v>
      </c>
      <c r="G947" s="27" t="str">
        <f>IFERROR(VLOOKUP($F947,Table2!$B$1:$C$21,MATCH("MP",Table2!$B$1:$C$1,0),0),"")</f>
        <v/>
      </c>
      <c r="H947" s="23">
        <f>IFERROR(VLOOKUP(A947,PlayingTime!$B$1:$T$1001,MATCH("Min",PlayingTime!$B$2:$T$2,0),0),0)</f>
        <v>0</v>
      </c>
      <c r="I947" s="23">
        <f>IFERROR(VLOOKUP(B947,PlayingTime!$B$1:$T$1001,MATCH("Min",PlayingTime!$B$2:$T$2,0),0),0)</f>
        <v>0</v>
      </c>
      <c r="J947" s="23">
        <f>IFERROR(VLOOKUP(C947,PlayingTime!$B$1:$T$1001,MATCH("Min",PlayingTime!$B$2:$T$2,0),0),0)</f>
        <v>0</v>
      </c>
      <c r="K947" s="23">
        <f>IFERROR(VLOOKUP(D947,PlayingTime!$B$1:$T$1001,MATCH("Min",PlayingTime!$B$2:$T$2,0),0),0)</f>
        <v>0</v>
      </c>
      <c r="L947" s="93">
        <f>IFERROR(VLOOKUP($E947,OLD!$Q$1:$DZ$1000,MATCH("minutes",OLD!$Q$1:$DZ$1,0),0),0)</f>
        <v>8</v>
      </c>
      <c r="M947" s="22">
        <f>IFERROR(VLOOKUP(A947,#REF!,MATCH("xG",#REF!,0),0),0)</f>
        <v>0</v>
      </c>
      <c r="N947" s="22">
        <f>IFERROR(VLOOKUP(B947,#REF!,MATCH("xG",#REF!,0),0),0)</f>
        <v>0</v>
      </c>
      <c r="O947" s="22">
        <f>IFERROR(VLOOKUP(C947,#REF!,MATCH("xG",#REF!,0),0),0)</f>
        <v>0</v>
      </c>
      <c r="P947" s="22">
        <f>IFERROR(VLOOKUP(D947,#REF!,MATCH("xG",#REF!,0),0),0)</f>
        <v>0</v>
      </c>
      <c r="Q947" s="92">
        <f>IFERROR(VLOOKUP($E947,OLD!$Q$1:$DZ$1000,MATCH("expected_goals",OLD!$Q$1:$DZ$1,0),0),0)</f>
        <v>0</v>
      </c>
      <c r="R947" s="22">
        <f>IFERROR(VLOOKUP(A947,#REF!,MATCH("xAG",#REF!,0),0),0)</f>
        <v>0</v>
      </c>
      <c r="S947" s="22">
        <f>IFERROR(VLOOKUP(B947,#REF!,MATCH("xAG",#REF!,0),0),0)</f>
        <v>0</v>
      </c>
      <c r="T947" s="22">
        <f>IFERROR(VLOOKUP(C947,#REF!,MATCH("xAG",#REF!,0),0),0)</f>
        <v>0</v>
      </c>
      <c r="U947" s="22">
        <f>IFERROR(VLOOKUP(D947,#REF!,MATCH("xAG",#REF!,0),0),0)</f>
        <v>0</v>
      </c>
      <c r="V947" s="92">
        <f>IFERROR(VLOOKUP($E947,OLD!$Q$1:$DZ$1000,MATCH("expected_assists",OLD!$Q$1:$DZ$1,0),0),0)</f>
        <v>0</v>
      </c>
      <c r="W947" s="93">
        <f>IFERROR(VLOOKUP($E947,OLD!$Q$1:$DZ$1000,MATCH("total_points",OLD!$Q$1:$DZ$1,0),0),0)</f>
        <v>2</v>
      </c>
      <c r="X947" s="27">
        <f>IFERROR(VLOOKUP(E947,OLD!$Q$1:$BZ$1000,MATCH("defensive_contribution",OLD!$Q$1:$BZ$1,0),0),"")</f>
        <v>3</v>
      </c>
      <c r="Z947" s="26" t="str">
        <f>API!O947&amp;" "&amp;API!Y947</f>
        <v xml:space="preserve"> </v>
      </c>
      <c r="AA947" s="26">
        <f>API!AF947</f>
        <v>0</v>
      </c>
    </row>
    <row r="948" spans="1:27">
      <c r="A948" s="22" t="str">
        <f>IF([1]FINAL!A948=0,"",[1]FINAL!A948)</f>
        <v/>
      </c>
      <c r="B948" s="22" t="str">
        <f>IF([1]FINAL!C948=0,"",[1]FINAL!C948)</f>
        <v/>
      </c>
      <c r="C948" s="22" t="str">
        <f>IF([1]FINAL!E948=0,"",[1]FINAL!E948)</f>
        <v/>
      </c>
      <c r="D948" s="22" t="str">
        <f>IF([1]FINAL!G948=0,"",[1]FINAL!G948)</f>
        <v/>
      </c>
      <c r="E948" s="85">
        <f>[1]FINAL!$AO948</f>
        <v>0</v>
      </c>
      <c r="F948" s="26" t="str">
        <f>[1]FINAL!$V948</f>
        <v>A</v>
      </c>
      <c r="G948" s="27" t="str">
        <f>IFERROR(VLOOKUP($F948,Table2!$B$1:$C$21,MATCH("MP",Table2!$B$1:$C$1,0),0),"")</f>
        <v/>
      </c>
      <c r="H948" s="23">
        <f>IFERROR(VLOOKUP(A948,PlayingTime!$B$1:$T$1001,MATCH("Min",PlayingTime!$B$2:$T$2,0),0),0)</f>
        <v>0</v>
      </c>
      <c r="I948" s="23">
        <f>IFERROR(VLOOKUP(B948,PlayingTime!$B$1:$T$1001,MATCH("Min",PlayingTime!$B$2:$T$2,0),0),0)</f>
        <v>0</v>
      </c>
      <c r="J948" s="23">
        <f>IFERROR(VLOOKUP(C948,PlayingTime!$B$1:$T$1001,MATCH("Min",PlayingTime!$B$2:$T$2,0),0),0)</f>
        <v>0</v>
      </c>
      <c r="K948" s="23">
        <f>IFERROR(VLOOKUP(D948,PlayingTime!$B$1:$T$1001,MATCH("Min",PlayingTime!$B$2:$T$2,0),0),0)</f>
        <v>0</v>
      </c>
      <c r="L948" s="93">
        <f>IFERROR(VLOOKUP($E948,OLD!$Q$1:$DZ$1000,MATCH("minutes",OLD!$Q$1:$DZ$1,0),0),0)</f>
        <v>8</v>
      </c>
      <c r="M948" s="22">
        <f>IFERROR(VLOOKUP(A948,#REF!,MATCH("xG",#REF!,0),0),0)</f>
        <v>0</v>
      </c>
      <c r="N948" s="22">
        <f>IFERROR(VLOOKUP(B948,#REF!,MATCH("xG",#REF!,0),0),0)</f>
        <v>0</v>
      </c>
      <c r="O948" s="22">
        <f>IFERROR(VLOOKUP(C948,#REF!,MATCH("xG",#REF!,0),0),0)</f>
        <v>0</v>
      </c>
      <c r="P948" s="22">
        <f>IFERROR(VLOOKUP(D948,#REF!,MATCH("xG",#REF!,0),0),0)</f>
        <v>0</v>
      </c>
      <c r="Q948" s="92">
        <f>IFERROR(VLOOKUP($E948,OLD!$Q$1:$DZ$1000,MATCH("expected_goals",OLD!$Q$1:$DZ$1,0),0),0)</f>
        <v>0</v>
      </c>
      <c r="R948" s="22">
        <f>IFERROR(VLOOKUP(A948,#REF!,MATCH("xAG",#REF!,0),0),0)</f>
        <v>0</v>
      </c>
      <c r="S948" s="22">
        <f>IFERROR(VLOOKUP(B948,#REF!,MATCH("xAG",#REF!,0),0),0)</f>
        <v>0</v>
      </c>
      <c r="T948" s="22">
        <f>IFERROR(VLOOKUP(C948,#REF!,MATCH("xAG",#REF!,0),0),0)</f>
        <v>0</v>
      </c>
      <c r="U948" s="22">
        <f>IFERROR(VLOOKUP(D948,#REF!,MATCH("xAG",#REF!,0),0),0)</f>
        <v>0</v>
      </c>
      <c r="V948" s="92">
        <f>IFERROR(VLOOKUP($E948,OLD!$Q$1:$DZ$1000,MATCH("expected_assists",OLD!$Q$1:$DZ$1,0),0),0)</f>
        <v>0</v>
      </c>
      <c r="W948" s="93">
        <f>IFERROR(VLOOKUP($E948,OLD!$Q$1:$DZ$1000,MATCH("total_points",OLD!$Q$1:$DZ$1,0),0),0)</f>
        <v>2</v>
      </c>
      <c r="X948" s="27">
        <f>IFERROR(VLOOKUP(E948,OLD!$Q$1:$BZ$1000,MATCH("defensive_contribution",OLD!$Q$1:$BZ$1,0),0),"")</f>
        <v>3</v>
      </c>
      <c r="Z948" s="26" t="str">
        <f>API!O948&amp;" "&amp;API!Y948</f>
        <v xml:space="preserve"> </v>
      </c>
      <c r="AA948" s="26">
        <f>API!AF948</f>
        <v>0</v>
      </c>
    </row>
    <row r="949" spans="1:27">
      <c r="A949" s="22" t="str">
        <f>IF([1]FINAL!A949=0,"",[1]FINAL!A949)</f>
        <v/>
      </c>
      <c r="B949" s="22" t="str">
        <f>IF([1]FINAL!C949=0,"",[1]FINAL!C949)</f>
        <v/>
      </c>
      <c r="C949" s="22" t="str">
        <f>IF([1]FINAL!E949=0,"",[1]FINAL!E949)</f>
        <v/>
      </c>
      <c r="D949" s="22" t="str">
        <f>IF([1]FINAL!G949=0,"",[1]FINAL!G949)</f>
        <v/>
      </c>
      <c r="E949" s="85">
        <f>[1]FINAL!$AO949</f>
        <v>0</v>
      </c>
      <c r="F949" s="26" t="str">
        <f>[1]FINAL!$V949</f>
        <v>A</v>
      </c>
      <c r="G949" s="27" t="str">
        <f>IFERROR(VLOOKUP($F949,Table2!$B$1:$C$21,MATCH("MP",Table2!$B$1:$C$1,0),0),"")</f>
        <v/>
      </c>
      <c r="H949" s="23">
        <f>IFERROR(VLOOKUP(A949,PlayingTime!$B$1:$T$1001,MATCH("Min",PlayingTime!$B$2:$T$2,0),0),0)</f>
        <v>0</v>
      </c>
      <c r="I949" s="23">
        <f>IFERROR(VLOOKUP(B949,PlayingTime!$B$1:$T$1001,MATCH("Min",PlayingTime!$B$2:$T$2,0),0),0)</f>
        <v>0</v>
      </c>
      <c r="J949" s="23">
        <f>IFERROR(VLOOKUP(C949,PlayingTime!$B$1:$T$1001,MATCH("Min",PlayingTime!$B$2:$T$2,0),0),0)</f>
        <v>0</v>
      </c>
      <c r="K949" s="23">
        <f>IFERROR(VLOOKUP(D949,PlayingTime!$B$1:$T$1001,MATCH("Min",PlayingTime!$B$2:$T$2,0),0),0)</f>
        <v>0</v>
      </c>
      <c r="L949" s="93">
        <f>IFERROR(VLOOKUP($E949,OLD!$Q$1:$DZ$1000,MATCH("minutes",OLD!$Q$1:$DZ$1,0),0),0)</f>
        <v>8</v>
      </c>
      <c r="M949" s="22">
        <f>IFERROR(VLOOKUP(A949,#REF!,MATCH("xG",#REF!,0),0),0)</f>
        <v>0</v>
      </c>
      <c r="N949" s="22">
        <f>IFERROR(VLOOKUP(B949,#REF!,MATCH("xG",#REF!,0),0),0)</f>
        <v>0</v>
      </c>
      <c r="O949" s="22">
        <f>IFERROR(VLOOKUP(C949,#REF!,MATCH("xG",#REF!,0),0),0)</f>
        <v>0</v>
      </c>
      <c r="P949" s="22">
        <f>IFERROR(VLOOKUP(D949,#REF!,MATCH("xG",#REF!,0),0),0)</f>
        <v>0</v>
      </c>
      <c r="Q949" s="92">
        <f>IFERROR(VLOOKUP($E949,OLD!$Q$1:$DZ$1000,MATCH("expected_goals",OLD!$Q$1:$DZ$1,0),0),0)</f>
        <v>0</v>
      </c>
      <c r="R949" s="22">
        <f>IFERROR(VLOOKUP(A949,#REF!,MATCH("xAG",#REF!,0),0),0)</f>
        <v>0</v>
      </c>
      <c r="S949" s="22">
        <f>IFERROR(VLOOKUP(B949,#REF!,MATCH("xAG",#REF!,0),0),0)</f>
        <v>0</v>
      </c>
      <c r="T949" s="22">
        <f>IFERROR(VLOOKUP(C949,#REF!,MATCH("xAG",#REF!,0),0),0)</f>
        <v>0</v>
      </c>
      <c r="U949" s="22">
        <f>IFERROR(VLOOKUP(D949,#REF!,MATCH("xAG",#REF!,0),0),0)</f>
        <v>0</v>
      </c>
      <c r="V949" s="92">
        <f>IFERROR(VLOOKUP($E949,OLD!$Q$1:$DZ$1000,MATCH("expected_assists",OLD!$Q$1:$DZ$1,0),0),0)</f>
        <v>0</v>
      </c>
      <c r="W949" s="93">
        <f>IFERROR(VLOOKUP($E949,OLD!$Q$1:$DZ$1000,MATCH("total_points",OLD!$Q$1:$DZ$1,0),0),0)</f>
        <v>2</v>
      </c>
      <c r="X949" s="27">
        <f>IFERROR(VLOOKUP(E949,OLD!$Q$1:$BZ$1000,MATCH("defensive_contribution",OLD!$Q$1:$BZ$1,0),0),"")</f>
        <v>3</v>
      </c>
      <c r="Z949" s="26" t="str">
        <f>API!O949&amp;" "&amp;API!Y949</f>
        <v xml:space="preserve"> </v>
      </c>
      <c r="AA949" s="26">
        <f>API!AF949</f>
        <v>0</v>
      </c>
    </row>
    <row r="950" spans="1:27">
      <c r="A950" s="22" t="str">
        <f>IF([1]FINAL!A950=0,"",[1]FINAL!A950)</f>
        <v/>
      </c>
      <c r="B950" s="22" t="str">
        <f>IF([1]FINAL!C950=0,"",[1]FINAL!C950)</f>
        <v/>
      </c>
      <c r="C950" s="22" t="str">
        <f>IF([1]FINAL!E950=0,"",[1]FINAL!E950)</f>
        <v/>
      </c>
      <c r="D950" s="22" t="str">
        <f>IF([1]FINAL!G950=0,"",[1]FINAL!G950)</f>
        <v/>
      </c>
      <c r="E950" s="85">
        <f>[1]FINAL!$AO950</f>
        <v>0</v>
      </c>
      <c r="F950" s="26" t="str">
        <f>[1]FINAL!$V950</f>
        <v>A</v>
      </c>
      <c r="G950" s="27" t="str">
        <f>IFERROR(VLOOKUP($F950,Table2!$B$1:$C$21,MATCH("MP",Table2!$B$1:$C$1,0),0),"")</f>
        <v/>
      </c>
      <c r="H950" s="23">
        <f>IFERROR(VLOOKUP(A950,PlayingTime!$B$1:$T$1001,MATCH("Min",PlayingTime!$B$2:$T$2,0),0),0)</f>
        <v>0</v>
      </c>
      <c r="I950" s="23">
        <f>IFERROR(VLOOKUP(B950,PlayingTime!$B$1:$T$1001,MATCH("Min",PlayingTime!$B$2:$T$2,0),0),0)</f>
        <v>0</v>
      </c>
      <c r="J950" s="23">
        <f>IFERROR(VLOOKUP(C950,PlayingTime!$B$1:$T$1001,MATCH("Min",PlayingTime!$B$2:$T$2,0),0),0)</f>
        <v>0</v>
      </c>
      <c r="K950" s="23">
        <f>IFERROR(VLOOKUP(D950,PlayingTime!$B$1:$T$1001,MATCH("Min",PlayingTime!$B$2:$T$2,0),0),0)</f>
        <v>0</v>
      </c>
      <c r="L950" s="93">
        <f>IFERROR(VLOOKUP($E950,OLD!$Q$1:$DZ$1000,MATCH("minutes",OLD!$Q$1:$DZ$1,0),0),0)</f>
        <v>8</v>
      </c>
      <c r="M950" s="22">
        <f>IFERROR(VLOOKUP(A950,#REF!,MATCH("xG",#REF!,0),0),0)</f>
        <v>0</v>
      </c>
      <c r="N950" s="22">
        <f>IFERROR(VLOOKUP(B950,#REF!,MATCH("xG",#REF!,0),0),0)</f>
        <v>0</v>
      </c>
      <c r="O950" s="22">
        <f>IFERROR(VLOOKUP(C950,#REF!,MATCH("xG",#REF!,0),0),0)</f>
        <v>0</v>
      </c>
      <c r="P950" s="22">
        <f>IFERROR(VLOOKUP(D950,#REF!,MATCH("xG",#REF!,0),0),0)</f>
        <v>0</v>
      </c>
      <c r="Q950" s="92">
        <f>IFERROR(VLOOKUP($E950,OLD!$Q$1:$DZ$1000,MATCH("expected_goals",OLD!$Q$1:$DZ$1,0),0),0)</f>
        <v>0</v>
      </c>
      <c r="R950" s="22">
        <f>IFERROR(VLOOKUP(A950,#REF!,MATCH("xAG",#REF!,0),0),0)</f>
        <v>0</v>
      </c>
      <c r="S950" s="22">
        <f>IFERROR(VLOOKUP(B950,#REF!,MATCH("xAG",#REF!,0),0),0)</f>
        <v>0</v>
      </c>
      <c r="T950" s="22">
        <f>IFERROR(VLOOKUP(C950,#REF!,MATCH("xAG",#REF!,0),0),0)</f>
        <v>0</v>
      </c>
      <c r="U950" s="22">
        <f>IFERROR(VLOOKUP(D950,#REF!,MATCH("xAG",#REF!,0),0),0)</f>
        <v>0</v>
      </c>
      <c r="V950" s="92">
        <f>IFERROR(VLOOKUP($E950,OLD!$Q$1:$DZ$1000,MATCH("expected_assists",OLD!$Q$1:$DZ$1,0),0),0)</f>
        <v>0</v>
      </c>
      <c r="W950" s="93">
        <f>IFERROR(VLOOKUP($E950,OLD!$Q$1:$DZ$1000,MATCH("total_points",OLD!$Q$1:$DZ$1,0),0),0)</f>
        <v>2</v>
      </c>
      <c r="X950" s="27">
        <f>IFERROR(VLOOKUP(E950,OLD!$Q$1:$BZ$1000,MATCH("defensive_contribution",OLD!$Q$1:$BZ$1,0),0),"")</f>
        <v>3</v>
      </c>
      <c r="Z950" s="26" t="str">
        <f>API!O950&amp;" "&amp;API!Y950</f>
        <v xml:space="preserve"> </v>
      </c>
      <c r="AA950" s="26">
        <f>API!AF950</f>
        <v>0</v>
      </c>
    </row>
    <row r="951" spans="1:27">
      <c r="A951" s="22" t="str">
        <f>IF([1]FINAL!A951=0,"",[1]FINAL!A951)</f>
        <v/>
      </c>
      <c r="B951" s="22" t="str">
        <f>IF([1]FINAL!C951=0,"",[1]FINAL!C951)</f>
        <v/>
      </c>
      <c r="C951" s="22" t="str">
        <f>IF([1]FINAL!E951=0,"",[1]FINAL!E951)</f>
        <v/>
      </c>
      <c r="D951" s="22" t="str">
        <f>IF([1]FINAL!G951=0,"",[1]FINAL!G951)</f>
        <v/>
      </c>
      <c r="E951" s="85">
        <f>[1]FINAL!$AO951</f>
        <v>0</v>
      </c>
      <c r="F951" s="26" t="str">
        <f>[1]FINAL!$V951</f>
        <v>A</v>
      </c>
      <c r="G951" s="27" t="str">
        <f>IFERROR(VLOOKUP($F951,Table2!$B$1:$C$21,MATCH("MP",Table2!$B$1:$C$1,0),0),"")</f>
        <v/>
      </c>
      <c r="H951" s="23">
        <f>IFERROR(VLOOKUP(A951,PlayingTime!$B$1:$T$1001,MATCH("Min",PlayingTime!$B$2:$T$2,0),0),0)</f>
        <v>0</v>
      </c>
      <c r="I951" s="23">
        <f>IFERROR(VLOOKUP(B951,PlayingTime!$B$1:$T$1001,MATCH("Min",PlayingTime!$B$2:$T$2,0),0),0)</f>
        <v>0</v>
      </c>
      <c r="J951" s="23">
        <f>IFERROR(VLOOKUP(C951,PlayingTime!$B$1:$T$1001,MATCH("Min",PlayingTime!$B$2:$T$2,0),0),0)</f>
        <v>0</v>
      </c>
      <c r="K951" s="23">
        <f>IFERROR(VLOOKUP(D951,PlayingTime!$B$1:$T$1001,MATCH("Min",PlayingTime!$B$2:$T$2,0),0),0)</f>
        <v>0</v>
      </c>
      <c r="L951" s="93">
        <f>IFERROR(VLOOKUP($E951,OLD!$Q$1:$DZ$1000,MATCH("minutes",OLD!$Q$1:$DZ$1,0),0),0)</f>
        <v>8</v>
      </c>
      <c r="M951" s="22">
        <f>IFERROR(VLOOKUP(A951,#REF!,MATCH("xG",#REF!,0),0),0)</f>
        <v>0</v>
      </c>
      <c r="N951" s="22">
        <f>IFERROR(VLOOKUP(B951,#REF!,MATCH("xG",#REF!,0),0),0)</f>
        <v>0</v>
      </c>
      <c r="O951" s="22">
        <f>IFERROR(VLOOKUP(C951,#REF!,MATCH("xG",#REF!,0),0),0)</f>
        <v>0</v>
      </c>
      <c r="P951" s="22">
        <f>IFERROR(VLOOKUP(D951,#REF!,MATCH("xG",#REF!,0),0),0)</f>
        <v>0</v>
      </c>
      <c r="Q951" s="92">
        <f>IFERROR(VLOOKUP($E951,OLD!$Q$1:$DZ$1000,MATCH("expected_goals",OLD!$Q$1:$DZ$1,0),0),0)</f>
        <v>0</v>
      </c>
      <c r="R951" s="22">
        <f>IFERROR(VLOOKUP(A951,#REF!,MATCH("xAG",#REF!,0),0),0)</f>
        <v>0</v>
      </c>
      <c r="S951" s="22">
        <f>IFERROR(VLOOKUP(B951,#REF!,MATCH("xAG",#REF!,0),0),0)</f>
        <v>0</v>
      </c>
      <c r="T951" s="22">
        <f>IFERROR(VLOOKUP(C951,#REF!,MATCH("xAG",#REF!,0),0),0)</f>
        <v>0</v>
      </c>
      <c r="U951" s="22">
        <f>IFERROR(VLOOKUP(D951,#REF!,MATCH("xAG",#REF!,0),0),0)</f>
        <v>0</v>
      </c>
      <c r="V951" s="92">
        <f>IFERROR(VLOOKUP($E951,OLD!$Q$1:$DZ$1000,MATCH("expected_assists",OLD!$Q$1:$DZ$1,0),0),0)</f>
        <v>0</v>
      </c>
      <c r="W951" s="93">
        <f>IFERROR(VLOOKUP($E951,OLD!$Q$1:$DZ$1000,MATCH("total_points",OLD!$Q$1:$DZ$1,0),0),0)</f>
        <v>2</v>
      </c>
      <c r="X951" s="27">
        <f>IFERROR(VLOOKUP(E951,OLD!$Q$1:$BZ$1000,MATCH("defensive_contribution",OLD!$Q$1:$BZ$1,0),0),"")</f>
        <v>3</v>
      </c>
      <c r="Z951" s="26" t="str">
        <f>API!O951&amp;" "&amp;API!Y951</f>
        <v xml:space="preserve"> </v>
      </c>
      <c r="AA951" s="26">
        <f>API!AF951</f>
        <v>0</v>
      </c>
    </row>
    <row r="952" spans="1:27">
      <c r="A952" s="22" t="str">
        <f>IF([1]FINAL!A952=0,"",[1]FINAL!A952)</f>
        <v/>
      </c>
      <c r="B952" s="22" t="str">
        <f>IF([1]FINAL!C952=0,"",[1]FINAL!C952)</f>
        <v/>
      </c>
      <c r="C952" s="22" t="str">
        <f>IF([1]FINAL!E952=0,"",[1]FINAL!E952)</f>
        <v/>
      </c>
      <c r="D952" s="22" t="str">
        <f>IF([1]FINAL!G952=0,"",[1]FINAL!G952)</f>
        <v/>
      </c>
      <c r="E952" s="85">
        <f>[1]FINAL!$AO952</f>
        <v>0</v>
      </c>
      <c r="F952" s="26" t="str">
        <f>[1]FINAL!$V952</f>
        <v>A</v>
      </c>
      <c r="G952" s="27" t="str">
        <f>IFERROR(VLOOKUP($F952,Table2!$B$1:$C$21,MATCH("MP",Table2!$B$1:$C$1,0),0),"")</f>
        <v/>
      </c>
      <c r="H952" s="23">
        <f>IFERROR(VLOOKUP(A952,PlayingTime!$B$1:$T$1001,MATCH("Min",PlayingTime!$B$2:$T$2,0),0),0)</f>
        <v>0</v>
      </c>
      <c r="I952" s="23">
        <f>IFERROR(VLOOKUP(B952,PlayingTime!$B$1:$T$1001,MATCH("Min",PlayingTime!$B$2:$T$2,0),0),0)</f>
        <v>0</v>
      </c>
      <c r="J952" s="23">
        <f>IFERROR(VLOOKUP(C952,PlayingTime!$B$1:$T$1001,MATCH("Min",PlayingTime!$B$2:$T$2,0),0),0)</f>
        <v>0</v>
      </c>
      <c r="K952" s="23">
        <f>IFERROR(VLOOKUP(D952,PlayingTime!$B$1:$T$1001,MATCH("Min",PlayingTime!$B$2:$T$2,0),0),0)</f>
        <v>0</v>
      </c>
      <c r="L952" s="93">
        <f>IFERROR(VLOOKUP($E952,OLD!$Q$1:$DZ$1000,MATCH("minutes",OLD!$Q$1:$DZ$1,0),0),0)</f>
        <v>8</v>
      </c>
      <c r="M952" s="22">
        <f>IFERROR(VLOOKUP(A952,#REF!,MATCH("xG",#REF!,0),0),0)</f>
        <v>0</v>
      </c>
      <c r="N952" s="22">
        <f>IFERROR(VLOOKUP(B952,#REF!,MATCH("xG",#REF!,0),0),0)</f>
        <v>0</v>
      </c>
      <c r="O952" s="22">
        <f>IFERROR(VLOOKUP(C952,#REF!,MATCH("xG",#REF!,0),0),0)</f>
        <v>0</v>
      </c>
      <c r="P952" s="22">
        <f>IFERROR(VLOOKUP(D952,#REF!,MATCH("xG",#REF!,0),0),0)</f>
        <v>0</v>
      </c>
      <c r="Q952" s="92">
        <f>IFERROR(VLOOKUP($E952,OLD!$Q$1:$DZ$1000,MATCH("expected_goals",OLD!$Q$1:$DZ$1,0),0),0)</f>
        <v>0</v>
      </c>
      <c r="R952" s="22">
        <f>IFERROR(VLOOKUP(A952,#REF!,MATCH("xAG",#REF!,0),0),0)</f>
        <v>0</v>
      </c>
      <c r="S952" s="22">
        <f>IFERROR(VLOOKUP(B952,#REF!,MATCH("xAG",#REF!,0),0),0)</f>
        <v>0</v>
      </c>
      <c r="T952" s="22">
        <f>IFERROR(VLOOKUP(C952,#REF!,MATCH("xAG",#REF!,0),0),0)</f>
        <v>0</v>
      </c>
      <c r="U952" s="22">
        <f>IFERROR(VLOOKUP(D952,#REF!,MATCH("xAG",#REF!,0),0),0)</f>
        <v>0</v>
      </c>
      <c r="V952" s="92">
        <f>IFERROR(VLOOKUP($E952,OLD!$Q$1:$DZ$1000,MATCH("expected_assists",OLD!$Q$1:$DZ$1,0),0),0)</f>
        <v>0</v>
      </c>
      <c r="W952" s="93">
        <f>IFERROR(VLOOKUP($E952,OLD!$Q$1:$DZ$1000,MATCH("total_points",OLD!$Q$1:$DZ$1,0),0),0)</f>
        <v>2</v>
      </c>
      <c r="X952" s="27">
        <f>IFERROR(VLOOKUP(E952,OLD!$Q$1:$BZ$1000,MATCH("defensive_contribution",OLD!$Q$1:$BZ$1,0),0),"")</f>
        <v>3</v>
      </c>
      <c r="Z952" s="26" t="str">
        <f>API!O952&amp;" "&amp;API!Y952</f>
        <v xml:space="preserve"> </v>
      </c>
      <c r="AA952" s="26">
        <f>API!AF952</f>
        <v>0</v>
      </c>
    </row>
    <row r="953" spans="1:27">
      <c r="A953" s="22" t="str">
        <f>IF([1]FINAL!A953=0,"",[1]FINAL!A953)</f>
        <v/>
      </c>
      <c r="B953" s="22" t="str">
        <f>IF([1]FINAL!C953=0,"",[1]FINAL!C953)</f>
        <v/>
      </c>
      <c r="C953" s="22" t="str">
        <f>IF([1]FINAL!E953=0,"",[1]FINAL!E953)</f>
        <v/>
      </c>
      <c r="D953" s="22" t="str">
        <f>IF([1]FINAL!G953=0,"",[1]FINAL!G953)</f>
        <v/>
      </c>
      <c r="E953" s="85">
        <f>[1]FINAL!$AO953</f>
        <v>0</v>
      </c>
      <c r="F953" s="26" t="str">
        <f>[1]FINAL!$V953</f>
        <v>A</v>
      </c>
      <c r="G953" s="27" t="str">
        <f>IFERROR(VLOOKUP($F953,Table2!$B$1:$C$21,MATCH("MP",Table2!$B$1:$C$1,0),0),"")</f>
        <v/>
      </c>
      <c r="H953" s="23">
        <f>IFERROR(VLOOKUP(A953,PlayingTime!$B$1:$T$1001,MATCH("Min",PlayingTime!$B$2:$T$2,0),0),0)</f>
        <v>0</v>
      </c>
      <c r="I953" s="23">
        <f>IFERROR(VLOOKUP(B953,PlayingTime!$B$1:$T$1001,MATCH("Min",PlayingTime!$B$2:$T$2,0),0),0)</f>
        <v>0</v>
      </c>
      <c r="J953" s="23">
        <f>IFERROR(VLOOKUP(C953,PlayingTime!$B$1:$T$1001,MATCH("Min",PlayingTime!$B$2:$T$2,0),0),0)</f>
        <v>0</v>
      </c>
      <c r="K953" s="23">
        <f>IFERROR(VLOOKUP(D953,PlayingTime!$B$1:$T$1001,MATCH("Min",PlayingTime!$B$2:$T$2,0),0),0)</f>
        <v>0</v>
      </c>
      <c r="L953" s="93">
        <f>IFERROR(VLOOKUP($E953,OLD!$Q$1:$DZ$1000,MATCH("minutes",OLD!$Q$1:$DZ$1,0),0),0)</f>
        <v>8</v>
      </c>
      <c r="M953" s="22">
        <f>IFERROR(VLOOKUP(A953,#REF!,MATCH("xG",#REF!,0),0),0)</f>
        <v>0</v>
      </c>
      <c r="N953" s="22">
        <f>IFERROR(VLOOKUP(B953,#REF!,MATCH("xG",#REF!,0),0),0)</f>
        <v>0</v>
      </c>
      <c r="O953" s="22">
        <f>IFERROR(VLOOKUP(C953,#REF!,MATCH("xG",#REF!,0),0),0)</f>
        <v>0</v>
      </c>
      <c r="P953" s="22">
        <f>IFERROR(VLOOKUP(D953,#REF!,MATCH("xG",#REF!,0),0),0)</f>
        <v>0</v>
      </c>
      <c r="Q953" s="92">
        <f>IFERROR(VLOOKUP($E953,OLD!$Q$1:$DZ$1000,MATCH("expected_goals",OLD!$Q$1:$DZ$1,0),0),0)</f>
        <v>0</v>
      </c>
      <c r="R953" s="22">
        <f>IFERROR(VLOOKUP(A953,#REF!,MATCH("xAG",#REF!,0),0),0)</f>
        <v>0</v>
      </c>
      <c r="S953" s="22">
        <f>IFERROR(VLOOKUP(B953,#REF!,MATCH("xAG",#REF!,0),0),0)</f>
        <v>0</v>
      </c>
      <c r="T953" s="22">
        <f>IFERROR(VLOOKUP(C953,#REF!,MATCH("xAG",#REF!,0),0),0)</f>
        <v>0</v>
      </c>
      <c r="U953" s="22">
        <f>IFERROR(VLOOKUP(D953,#REF!,MATCH("xAG",#REF!,0),0),0)</f>
        <v>0</v>
      </c>
      <c r="V953" s="92">
        <f>IFERROR(VLOOKUP($E953,OLD!$Q$1:$DZ$1000,MATCH("expected_assists",OLD!$Q$1:$DZ$1,0),0),0)</f>
        <v>0</v>
      </c>
      <c r="W953" s="93">
        <f>IFERROR(VLOOKUP($E953,OLD!$Q$1:$DZ$1000,MATCH("total_points",OLD!$Q$1:$DZ$1,0),0),0)</f>
        <v>2</v>
      </c>
      <c r="X953" s="27">
        <f>IFERROR(VLOOKUP(E953,OLD!$Q$1:$BZ$1000,MATCH("defensive_contribution",OLD!$Q$1:$BZ$1,0),0),"")</f>
        <v>3</v>
      </c>
      <c r="Z953" s="26" t="str">
        <f>API!O953&amp;" "&amp;API!Y953</f>
        <v xml:space="preserve"> </v>
      </c>
      <c r="AA953" s="26">
        <f>API!AF953</f>
        <v>0</v>
      </c>
    </row>
    <row r="954" spans="1:27">
      <c r="A954" s="22" t="str">
        <f>IF([1]FINAL!A954=0,"",[1]FINAL!A954)</f>
        <v/>
      </c>
      <c r="B954" s="22" t="str">
        <f>IF([1]FINAL!C954=0,"",[1]FINAL!C954)</f>
        <v/>
      </c>
      <c r="C954" s="22" t="str">
        <f>IF([1]FINAL!E954=0,"",[1]FINAL!E954)</f>
        <v/>
      </c>
      <c r="D954" s="22" t="str">
        <f>IF([1]FINAL!G954=0,"",[1]FINAL!G954)</f>
        <v/>
      </c>
      <c r="E954" s="85">
        <f>[1]FINAL!$AO954</f>
        <v>0</v>
      </c>
      <c r="F954" s="26" t="str">
        <f>[1]FINAL!$V954</f>
        <v>A</v>
      </c>
      <c r="G954" s="27" t="str">
        <f>IFERROR(VLOOKUP($F954,Table2!$B$1:$C$21,MATCH("MP",Table2!$B$1:$C$1,0),0),"")</f>
        <v/>
      </c>
      <c r="H954" s="23">
        <f>IFERROR(VLOOKUP(A954,PlayingTime!$B$1:$T$1001,MATCH("Min",PlayingTime!$B$2:$T$2,0),0),0)</f>
        <v>0</v>
      </c>
      <c r="I954" s="23">
        <f>IFERROR(VLOOKUP(B954,PlayingTime!$B$1:$T$1001,MATCH("Min",PlayingTime!$B$2:$T$2,0),0),0)</f>
        <v>0</v>
      </c>
      <c r="J954" s="23">
        <f>IFERROR(VLOOKUP(C954,PlayingTime!$B$1:$T$1001,MATCH("Min",PlayingTime!$B$2:$T$2,0),0),0)</f>
        <v>0</v>
      </c>
      <c r="K954" s="23">
        <f>IFERROR(VLOOKUP(D954,PlayingTime!$B$1:$T$1001,MATCH("Min",PlayingTime!$B$2:$T$2,0),0),0)</f>
        <v>0</v>
      </c>
      <c r="L954" s="93">
        <f>IFERROR(VLOOKUP($E954,OLD!$Q$1:$DZ$1000,MATCH("minutes",OLD!$Q$1:$DZ$1,0),0),0)</f>
        <v>8</v>
      </c>
      <c r="M954" s="22">
        <f>IFERROR(VLOOKUP(A954,#REF!,MATCH("xG",#REF!,0),0),0)</f>
        <v>0</v>
      </c>
      <c r="N954" s="22">
        <f>IFERROR(VLOOKUP(B954,#REF!,MATCH("xG",#REF!,0),0),0)</f>
        <v>0</v>
      </c>
      <c r="O954" s="22">
        <f>IFERROR(VLOOKUP(C954,#REF!,MATCH("xG",#REF!,0),0),0)</f>
        <v>0</v>
      </c>
      <c r="P954" s="22">
        <f>IFERROR(VLOOKUP(D954,#REF!,MATCH("xG",#REF!,0),0),0)</f>
        <v>0</v>
      </c>
      <c r="Q954" s="92">
        <f>IFERROR(VLOOKUP($E954,OLD!$Q$1:$DZ$1000,MATCH("expected_goals",OLD!$Q$1:$DZ$1,0),0),0)</f>
        <v>0</v>
      </c>
      <c r="R954" s="22">
        <f>IFERROR(VLOOKUP(A954,#REF!,MATCH("xAG",#REF!,0),0),0)</f>
        <v>0</v>
      </c>
      <c r="S954" s="22">
        <f>IFERROR(VLOOKUP(B954,#REF!,MATCH("xAG",#REF!,0),0),0)</f>
        <v>0</v>
      </c>
      <c r="T954" s="22">
        <f>IFERROR(VLOOKUP(C954,#REF!,MATCH("xAG",#REF!,0),0),0)</f>
        <v>0</v>
      </c>
      <c r="U954" s="22">
        <f>IFERROR(VLOOKUP(D954,#REF!,MATCH("xAG",#REF!,0),0),0)</f>
        <v>0</v>
      </c>
      <c r="V954" s="92">
        <f>IFERROR(VLOOKUP($E954,OLD!$Q$1:$DZ$1000,MATCH("expected_assists",OLD!$Q$1:$DZ$1,0),0),0)</f>
        <v>0</v>
      </c>
      <c r="W954" s="93">
        <f>IFERROR(VLOOKUP($E954,OLD!$Q$1:$DZ$1000,MATCH("total_points",OLD!$Q$1:$DZ$1,0),0),0)</f>
        <v>2</v>
      </c>
      <c r="X954" s="27">
        <f>IFERROR(VLOOKUP(E954,OLD!$Q$1:$BZ$1000,MATCH("defensive_contribution",OLD!$Q$1:$BZ$1,0),0),"")</f>
        <v>3</v>
      </c>
      <c r="Z954" s="26" t="str">
        <f>API!O954&amp;" "&amp;API!Y954</f>
        <v xml:space="preserve"> </v>
      </c>
      <c r="AA954" s="26">
        <f>API!AF954</f>
        <v>0</v>
      </c>
    </row>
    <row r="955" spans="1:27">
      <c r="A955" s="22" t="str">
        <f>IF([1]FINAL!A955=0,"",[1]FINAL!A955)</f>
        <v/>
      </c>
      <c r="B955" s="22" t="str">
        <f>IF([1]FINAL!C955=0,"",[1]FINAL!C955)</f>
        <v/>
      </c>
      <c r="C955" s="22" t="str">
        <f>IF([1]FINAL!E955=0,"",[1]FINAL!E955)</f>
        <v/>
      </c>
      <c r="D955" s="22" t="str">
        <f>IF([1]FINAL!G955=0,"",[1]FINAL!G955)</f>
        <v/>
      </c>
      <c r="E955" s="85">
        <f>[1]FINAL!$AO955</f>
        <v>0</v>
      </c>
      <c r="F955" s="26" t="str">
        <f>[1]FINAL!$V955</f>
        <v>A</v>
      </c>
      <c r="G955" s="27" t="str">
        <f>IFERROR(VLOOKUP($F955,Table2!$B$1:$C$21,MATCH("MP",Table2!$B$1:$C$1,0),0),"")</f>
        <v/>
      </c>
      <c r="H955" s="23">
        <f>IFERROR(VLOOKUP(A955,PlayingTime!$B$1:$T$1001,MATCH("Min",PlayingTime!$B$2:$T$2,0),0),0)</f>
        <v>0</v>
      </c>
      <c r="I955" s="23">
        <f>IFERROR(VLOOKUP(B955,PlayingTime!$B$1:$T$1001,MATCH("Min",PlayingTime!$B$2:$T$2,0),0),0)</f>
        <v>0</v>
      </c>
      <c r="J955" s="23">
        <f>IFERROR(VLOOKUP(C955,PlayingTime!$B$1:$T$1001,MATCH("Min",PlayingTime!$B$2:$T$2,0),0),0)</f>
        <v>0</v>
      </c>
      <c r="K955" s="23">
        <f>IFERROR(VLOOKUP(D955,PlayingTime!$B$1:$T$1001,MATCH("Min",PlayingTime!$B$2:$T$2,0),0),0)</f>
        <v>0</v>
      </c>
      <c r="L955" s="93">
        <f>IFERROR(VLOOKUP($E955,OLD!$Q$1:$DZ$1000,MATCH("minutes",OLD!$Q$1:$DZ$1,0),0),0)</f>
        <v>8</v>
      </c>
      <c r="M955" s="22">
        <f>IFERROR(VLOOKUP(A955,#REF!,MATCH("xG",#REF!,0),0),0)</f>
        <v>0</v>
      </c>
      <c r="N955" s="22">
        <f>IFERROR(VLOOKUP(B955,#REF!,MATCH("xG",#REF!,0),0),0)</f>
        <v>0</v>
      </c>
      <c r="O955" s="22">
        <f>IFERROR(VLOOKUP(C955,#REF!,MATCH("xG",#REF!,0),0),0)</f>
        <v>0</v>
      </c>
      <c r="P955" s="22">
        <f>IFERROR(VLOOKUP(D955,#REF!,MATCH("xG",#REF!,0),0),0)</f>
        <v>0</v>
      </c>
      <c r="Q955" s="92">
        <f>IFERROR(VLOOKUP($E955,OLD!$Q$1:$DZ$1000,MATCH("expected_goals",OLD!$Q$1:$DZ$1,0),0),0)</f>
        <v>0</v>
      </c>
      <c r="R955" s="22">
        <f>IFERROR(VLOOKUP(A955,#REF!,MATCH("xAG",#REF!,0),0),0)</f>
        <v>0</v>
      </c>
      <c r="S955" s="22">
        <f>IFERROR(VLOOKUP(B955,#REF!,MATCH("xAG",#REF!,0),0),0)</f>
        <v>0</v>
      </c>
      <c r="T955" s="22">
        <f>IFERROR(VLOOKUP(C955,#REF!,MATCH("xAG",#REF!,0),0),0)</f>
        <v>0</v>
      </c>
      <c r="U955" s="22">
        <f>IFERROR(VLOOKUP(D955,#REF!,MATCH("xAG",#REF!,0),0),0)</f>
        <v>0</v>
      </c>
      <c r="V955" s="92">
        <f>IFERROR(VLOOKUP($E955,OLD!$Q$1:$DZ$1000,MATCH("expected_assists",OLD!$Q$1:$DZ$1,0),0),0)</f>
        <v>0</v>
      </c>
      <c r="W955" s="93">
        <f>IFERROR(VLOOKUP($E955,OLD!$Q$1:$DZ$1000,MATCH("total_points",OLD!$Q$1:$DZ$1,0),0),0)</f>
        <v>2</v>
      </c>
      <c r="X955" s="27">
        <f>IFERROR(VLOOKUP(E955,OLD!$Q$1:$BZ$1000,MATCH("defensive_contribution",OLD!$Q$1:$BZ$1,0),0),"")</f>
        <v>3</v>
      </c>
      <c r="Z955" s="26" t="str">
        <f>API!O955&amp;" "&amp;API!Y955</f>
        <v xml:space="preserve"> </v>
      </c>
      <c r="AA955" s="26">
        <f>API!AF955</f>
        <v>0</v>
      </c>
    </row>
    <row r="956" spans="1:27">
      <c r="A956" s="22" t="str">
        <f>IF([1]FINAL!A956=0,"",[1]FINAL!A956)</f>
        <v/>
      </c>
      <c r="B956" s="22" t="str">
        <f>IF([1]FINAL!C956=0,"",[1]FINAL!C956)</f>
        <v/>
      </c>
      <c r="C956" s="22" t="str">
        <f>IF([1]FINAL!E956=0,"",[1]FINAL!E956)</f>
        <v/>
      </c>
      <c r="D956" s="22" t="str">
        <f>IF([1]FINAL!G956=0,"",[1]FINAL!G956)</f>
        <v/>
      </c>
      <c r="E956" s="85">
        <f>[1]FINAL!$AO956</f>
        <v>0</v>
      </c>
      <c r="F956" s="26" t="str">
        <f>[1]FINAL!$V956</f>
        <v>A</v>
      </c>
      <c r="G956" s="27" t="str">
        <f>IFERROR(VLOOKUP($F956,Table2!$B$1:$C$21,MATCH("MP",Table2!$B$1:$C$1,0),0),"")</f>
        <v/>
      </c>
      <c r="H956" s="23">
        <f>IFERROR(VLOOKUP(A956,PlayingTime!$B$1:$T$1001,MATCH("Min",PlayingTime!$B$2:$T$2,0),0),0)</f>
        <v>0</v>
      </c>
      <c r="I956" s="23">
        <f>IFERROR(VLOOKUP(B956,PlayingTime!$B$1:$T$1001,MATCH("Min",PlayingTime!$B$2:$T$2,0),0),0)</f>
        <v>0</v>
      </c>
      <c r="J956" s="23">
        <f>IFERROR(VLOOKUP(C956,PlayingTime!$B$1:$T$1001,MATCH("Min",PlayingTime!$B$2:$T$2,0),0),0)</f>
        <v>0</v>
      </c>
      <c r="K956" s="23">
        <f>IFERROR(VLOOKUP(D956,PlayingTime!$B$1:$T$1001,MATCH("Min",PlayingTime!$B$2:$T$2,0),0),0)</f>
        <v>0</v>
      </c>
      <c r="L956" s="93">
        <f>IFERROR(VLOOKUP($E956,OLD!$Q$1:$DZ$1000,MATCH("minutes",OLD!$Q$1:$DZ$1,0),0),0)</f>
        <v>8</v>
      </c>
      <c r="M956" s="22">
        <f>IFERROR(VLOOKUP(A956,#REF!,MATCH("xG",#REF!,0),0),0)</f>
        <v>0</v>
      </c>
      <c r="N956" s="22">
        <f>IFERROR(VLOOKUP(B956,#REF!,MATCH("xG",#REF!,0),0),0)</f>
        <v>0</v>
      </c>
      <c r="O956" s="22">
        <f>IFERROR(VLOOKUP(C956,#REF!,MATCH("xG",#REF!,0),0),0)</f>
        <v>0</v>
      </c>
      <c r="P956" s="22">
        <f>IFERROR(VLOOKUP(D956,#REF!,MATCH("xG",#REF!,0),0),0)</f>
        <v>0</v>
      </c>
      <c r="Q956" s="92">
        <f>IFERROR(VLOOKUP($E956,OLD!$Q$1:$DZ$1000,MATCH("expected_goals",OLD!$Q$1:$DZ$1,0),0),0)</f>
        <v>0</v>
      </c>
      <c r="R956" s="22">
        <f>IFERROR(VLOOKUP(A956,#REF!,MATCH("xAG",#REF!,0),0),0)</f>
        <v>0</v>
      </c>
      <c r="S956" s="22">
        <f>IFERROR(VLOOKUP(B956,#REF!,MATCH("xAG",#REF!,0),0),0)</f>
        <v>0</v>
      </c>
      <c r="T956" s="22">
        <f>IFERROR(VLOOKUP(C956,#REF!,MATCH("xAG",#REF!,0),0),0)</f>
        <v>0</v>
      </c>
      <c r="U956" s="22">
        <f>IFERROR(VLOOKUP(D956,#REF!,MATCH("xAG",#REF!,0),0),0)</f>
        <v>0</v>
      </c>
      <c r="V956" s="92">
        <f>IFERROR(VLOOKUP($E956,OLD!$Q$1:$DZ$1000,MATCH("expected_assists",OLD!$Q$1:$DZ$1,0),0),0)</f>
        <v>0</v>
      </c>
      <c r="W956" s="93">
        <f>IFERROR(VLOOKUP($E956,OLD!$Q$1:$DZ$1000,MATCH("total_points",OLD!$Q$1:$DZ$1,0),0),0)</f>
        <v>2</v>
      </c>
      <c r="X956" s="27">
        <f>IFERROR(VLOOKUP(E956,OLD!$Q$1:$BZ$1000,MATCH("defensive_contribution",OLD!$Q$1:$BZ$1,0),0),"")</f>
        <v>3</v>
      </c>
      <c r="Z956" s="26" t="str">
        <f>API!O956&amp;" "&amp;API!Y956</f>
        <v xml:space="preserve"> </v>
      </c>
      <c r="AA956" s="26">
        <f>API!AF956</f>
        <v>0</v>
      </c>
    </row>
    <row r="957" spans="1:27">
      <c r="A957" s="22" t="str">
        <f>IF([1]FINAL!A957=0,"",[1]FINAL!A957)</f>
        <v/>
      </c>
      <c r="B957" s="22" t="str">
        <f>IF([1]FINAL!C957=0,"",[1]FINAL!C957)</f>
        <v/>
      </c>
      <c r="C957" s="22" t="str">
        <f>IF([1]FINAL!E957=0,"",[1]FINAL!E957)</f>
        <v/>
      </c>
      <c r="D957" s="22" t="str">
        <f>IF([1]FINAL!G957=0,"",[1]FINAL!G957)</f>
        <v/>
      </c>
      <c r="E957" s="85">
        <f>[1]FINAL!$AO957</f>
        <v>0</v>
      </c>
      <c r="F957" s="26" t="str">
        <f>[1]FINAL!$V957</f>
        <v>A</v>
      </c>
      <c r="G957" s="27" t="str">
        <f>IFERROR(VLOOKUP($F957,Table2!$B$1:$C$21,MATCH("MP",Table2!$B$1:$C$1,0),0),"")</f>
        <v/>
      </c>
      <c r="H957" s="23">
        <f>IFERROR(VLOOKUP(A957,PlayingTime!$B$1:$T$1001,MATCH("Min",PlayingTime!$B$2:$T$2,0),0),0)</f>
        <v>0</v>
      </c>
      <c r="I957" s="23">
        <f>IFERROR(VLOOKUP(B957,PlayingTime!$B$1:$T$1001,MATCH("Min",PlayingTime!$B$2:$T$2,0),0),0)</f>
        <v>0</v>
      </c>
      <c r="J957" s="23">
        <f>IFERROR(VLOOKUP(C957,PlayingTime!$B$1:$T$1001,MATCH("Min",PlayingTime!$B$2:$T$2,0),0),0)</f>
        <v>0</v>
      </c>
      <c r="K957" s="23">
        <f>IFERROR(VLOOKUP(D957,PlayingTime!$B$1:$T$1001,MATCH("Min",PlayingTime!$B$2:$T$2,0),0),0)</f>
        <v>0</v>
      </c>
      <c r="L957" s="93">
        <f>IFERROR(VLOOKUP($E957,OLD!$Q$1:$DZ$1000,MATCH("minutes",OLD!$Q$1:$DZ$1,0),0),0)</f>
        <v>8</v>
      </c>
      <c r="M957" s="22">
        <f>IFERROR(VLOOKUP(A957,#REF!,MATCH("xG",#REF!,0),0),0)</f>
        <v>0</v>
      </c>
      <c r="N957" s="22">
        <f>IFERROR(VLOOKUP(B957,#REF!,MATCH("xG",#REF!,0),0),0)</f>
        <v>0</v>
      </c>
      <c r="O957" s="22">
        <f>IFERROR(VLOOKUP(C957,#REF!,MATCH("xG",#REF!,0),0),0)</f>
        <v>0</v>
      </c>
      <c r="P957" s="22">
        <f>IFERROR(VLOOKUP(D957,#REF!,MATCH("xG",#REF!,0),0),0)</f>
        <v>0</v>
      </c>
      <c r="Q957" s="92">
        <f>IFERROR(VLOOKUP($E957,OLD!$Q$1:$DZ$1000,MATCH("expected_goals",OLD!$Q$1:$DZ$1,0),0),0)</f>
        <v>0</v>
      </c>
      <c r="R957" s="22">
        <f>IFERROR(VLOOKUP(A957,#REF!,MATCH("xAG",#REF!,0),0),0)</f>
        <v>0</v>
      </c>
      <c r="S957" s="22">
        <f>IFERROR(VLOOKUP(B957,#REF!,MATCH("xAG",#REF!,0),0),0)</f>
        <v>0</v>
      </c>
      <c r="T957" s="22">
        <f>IFERROR(VLOOKUP(C957,#REF!,MATCH("xAG",#REF!,0),0),0)</f>
        <v>0</v>
      </c>
      <c r="U957" s="22">
        <f>IFERROR(VLOOKUP(D957,#REF!,MATCH("xAG",#REF!,0),0),0)</f>
        <v>0</v>
      </c>
      <c r="V957" s="92">
        <f>IFERROR(VLOOKUP($E957,OLD!$Q$1:$DZ$1000,MATCH("expected_assists",OLD!$Q$1:$DZ$1,0),0),0)</f>
        <v>0</v>
      </c>
      <c r="W957" s="93">
        <f>IFERROR(VLOOKUP($E957,OLD!$Q$1:$DZ$1000,MATCH("total_points",OLD!$Q$1:$DZ$1,0),0),0)</f>
        <v>2</v>
      </c>
      <c r="X957" s="27">
        <f>IFERROR(VLOOKUP(E957,OLD!$Q$1:$BZ$1000,MATCH("defensive_contribution",OLD!$Q$1:$BZ$1,0),0),"")</f>
        <v>3</v>
      </c>
      <c r="Z957" s="26" t="str">
        <f>API!O957&amp;" "&amp;API!Y957</f>
        <v xml:space="preserve"> </v>
      </c>
      <c r="AA957" s="26">
        <f>API!AF957</f>
        <v>0</v>
      </c>
    </row>
    <row r="958" spans="1:27">
      <c r="A958" s="22" t="str">
        <f>IF([1]FINAL!A958=0,"",[1]FINAL!A958)</f>
        <v/>
      </c>
      <c r="B958" s="22" t="str">
        <f>IF([1]FINAL!C958=0,"",[1]FINAL!C958)</f>
        <v/>
      </c>
      <c r="C958" s="22" t="str">
        <f>IF([1]FINAL!E958=0,"",[1]FINAL!E958)</f>
        <v/>
      </c>
      <c r="D958" s="22" t="str">
        <f>IF([1]FINAL!G958=0,"",[1]FINAL!G958)</f>
        <v/>
      </c>
      <c r="E958" s="85">
        <f>[1]FINAL!$AO958</f>
        <v>0</v>
      </c>
      <c r="F958" s="26" t="str">
        <f>[1]FINAL!$V958</f>
        <v>A</v>
      </c>
      <c r="G958" s="27" t="str">
        <f>IFERROR(VLOOKUP($F958,Table2!$B$1:$C$21,MATCH("MP",Table2!$B$1:$C$1,0),0),"")</f>
        <v/>
      </c>
      <c r="H958" s="23">
        <f>IFERROR(VLOOKUP(A958,PlayingTime!$B$1:$T$1001,MATCH("Min",PlayingTime!$B$2:$T$2,0),0),0)</f>
        <v>0</v>
      </c>
      <c r="I958" s="23">
        <f>IFERROR(VLOOKUP(B958,PlayingTime!$B$1:$T$1001,MATCH("Min",PlayingTime!$B$2:$T$2,0),0),0)</f>
        <v>0</v>
      </c>
      <c r="J958" s="23">
        <f>IFERROR(VLOOKUP(C958,PlayingTime!$B$1:$T$1001,MATCH("Min",PlayingTime!$B$2:$T$2,0),0),0)</f>
        <v>0</v>
      </c>
      <c r="K958" s="23">
        <f>IFERROR(VLOOKUP(D958,PlayingTime!$B$1:$T$1001,MATCH("Min",PlayingTime!$B$2:$T$2,0),0),0)</f>
        <v>0</v>
      </c>
      <c r="L958" s="93">
        <f>IFERROR(VLOOKUP($E958,OLD!$Q$1:$DZ$1000,MATCH("minutes",OLD!$Q$1:$DZ$1,0),0),0)</f>
        <v>8</v>
      </c>
      <c r="M958" s="22">
        <f>IFERROR(VLOOKUP(A958,#REF!,MATCH("xG",#REF!,0),0),0)</f>
        <v>0</v>
      </c>
      <c r="N958" s="22">
        <f>IFERROR(VLOOKUP(B958,#REF!,MATCH("xG",#REF!,0),0),0)</f>
        <v>0</v>
      </c>
      <c r="O958" s="22">
        <f>IFERROR(VLOOKUP(C958,#REF!,MATCH("xG",#REF!,0),0),0)</f>
        <v>0</v>
      </c>
      <c r="P958" s="22">
        <f>IFERROR(VLOOKUP(D958,#REF!,MATCH("xG",#REF!,0),0),0)</f>
        <v>0</v>
      </c>
      <c r="Q958" s="92">
        <f>IFERROR(VLOOKUP($E958,OLD!$Q$1:$DZ$1000,MATCH("expected_goals",OLD!$Q$1:$DZ$1,0),0),0)</f>
        <v>0</v>
      </c>
      <c r="R958" s="22">
        <f>IFERROR(VLOOKUP(A958,#REF!,MATCH("xAG",#REF!,0),0),0)</f>
        <v>0</v>
      </c>
      <c r="S958" s="22">
        <f>IFERROR(VLOOKUP(B958,#REF!,MATCH("xAG",#REF!,0),0),0)</f>
        <v>0</v>
      </c>
      <c r="T958" s="22">
        <f>IFERROR(VLOOKUP(C958,#REF!,MATCH("xAG",#REF!,0),0),0)</f>
        <v>0</v>
      </c>
      <c r="U958" s="22">
        <f>IFERROR(VLOOKUP(D958,#REF!,MATCH("xAG",#REF!,0),0),0)</f>
        <v>0</v>
      </c>
      <c r="V958" s="92">
        <f>IFERROR(VLOOKUP($E958,OLD!$Q$1:$DZ$1000,MATCH("expected_assists",OLD!$Q$1:$DZ$1,0),0),0)</f>
        <v>0</v>
      </c>
      <c r="W958" s="93">
        <f>IFERROR(VLOOKUP($E958,OLD!$Q$1:$DZ$1000,MATCH("total_points",OLD!$Q$1:$DZ$1,0),0),0)</f>
        <v>2</v>
      </c>
      <c r="X958" s="27">
        <f>IFERROR(VLOOKUP(E958,OLD!$Q$1:$BZ$1000,MATCH("defensive_contribution",OLD!$Q$1:$BZ$1,0),0),"")</f>
        <v>3</v>
      </c>
      <c r="Z958" s="26" t="str">
        <f>API!O958&amp;" "&amp;API!Y958</f>
        <v xml:space="preserve"> </v>
      </c>
      <c r="AA958" s="26">
        <f>API!AF958</f>
        <v>0</v>
      </c>
    </row>
    <row r="959" spans="1:27">
      <c r="A959" s="22" t="str">
        <f>IF([1]FINAL!A959=0,"",[1]FINAL!A959)</f>
        <v/>
      </c>
      <c r="B959" s="22" t="str">
        <f>IF([1]FINAL!C959=0,"",[1]FINAL!C959)</f>
        <v/>
      </c>
      <c r="C959" s="22" t="str">
        <f>IF([1]FINAL!E959=0,"",[1]FINAL!E959)</f>
        <v/>
      </c>
      <c r="D959" s="22" t="str">
        <f>IF([1]FINAL!G959=0,"",[1]FINAL!G959)</f>
        <v/>
      </c>
      <c r="E959" s="85">
        <f>[1]FINAL!$AO959</f>
        <v>0</v>
      </c>
      <c r="F959" s="26" t="str">
        <f>[1]FINAL!$V959</f>
        <v>A</v>
      </c>
      <c r="G959" s="27" t="str">
        <f>IFERROR(VLOOKUP($F959,Table2!$B$1:$C$21,MATCH("MP",Table2!$B$1:$C$1,0),0),"")</f>
        <v/>
      </c>
      <c r="H959" s="23">
        <f>IFERROR(VLOOKUP(A959,PlayingTime!$B$1:$T$1001,MATCH("Min",PlayingTime!$B$2:$T$2,0),0),0)</f>
        <v>0</v>
      </c>
      <c r="I959" s="23">
        <f>IFERROR(VLOOKUP(B959,PlayingTime!$B$1:$T$1001,MATCH("Min",PlayingTime!$B$2:$T$2,0),0),0)</f>
        <v>0</v>
      </c>
      <c r="J959" s="23">
        <f>IFERROR(VLOOKUP(C959,PlayingTime!$B$1:$T$1001,MATCH("Min",PlayingTime!$B$2:$T$2,0),0),0)</f>
        <v>0</v>
      </c>
      <c r="K959" s="23">
        <f>IFERROR(VLOOKUP(D959,PlayingTime!$B$1:$T$1001,MATCH("Min",PlayingTime!$B$2:$T$2,0),0),0)</f>
        <v>0</v>
      </c>
      <c r="L959" s="93">
        <f>IFERROR(VLOOKUP($E959,OLD!$Q$1:$DZ$1000,MATCH("minutes",OLD!$Q$1:$DZ$1,0),0),0)</f>
        <v>8</v>
      </c>
      <c r="M959" s="22">
        <f>IFERROR(VLOOKUP(A959,#REF!,MATCH("xG",#REF!,0),0),0)</f>
        <v>0</v>
      </c>
      <c r="N959" s="22">
        <f>IFERROR(VLOOKUP(B959,#REF!,MATCH("xG",#REF!,0),0),0)</f>
        <v>0</v>
      </c>
      <c r="O959" s="22">
        <f>IFERROR(VLOOKUP(C959,#REF!,MATCH("xG",#REF!,0),0),0)</f>
        <v>0</v>
      </c>
      <c r="P959" s="22">
        <f>IFERROR(VLOOKUP(D959,#REF!,MATCH("xG",#REF!,0),0),0)</f>
        <v>0</v>
      </c>
      <c r="Q959" s="92">
        <f>IFERROR(VLOOKUP($E959,OLD!$Q$1:$DZ$1000,MATCH("expected_goals",OLD!$Q$1:$DZ$1,0),0),0)</f>
        <v>0</v>
      </c>
      <c r="R959" s="22">
        <f>IFERROR(VLOOKUP(A959,#REF!,MATCH("xAG",#REF!,0),0),0)</f>
        <v>0</v>
      </c>
      <c r="S959" s="22">
        <f>IFERROR(VLOOKUP(B959,#REF!,MATCH("xAG",#REF!,0),0),0)</f>
        <v>0</v>
      </c>
      <c r="T959" s="22">
        <f>IFERROR(VLOOKUP(C959,#REF!,MATCH("xAG",#REF!,0),0),0)</f>
        <v>0</v>
      </c>
      <c r="U959" s="22">
        <f>IFERROR(VLOOKUP(D959,#REF!,MATCH("xAG",#REF!,0),0),0)</f>
        <v>0</v>
      </c>
      <c r="V959" s="92">
        <f>IFERROR(VLOOKUP($E959,OLD!$Q$1:$DZ$1000,MATCH("expected_assists",OLD!$Q$1:$DZ$1,0),0),0)</f>
        <v>0</v>
      </c>
      <c r="W959" s="93">
        <f>IFERROR(VLOOKUP($E959,OLD!$Q$1:$DZ$1000,MATCH("total_points",OLD!$Q$1:$DZ$1,0),0),0)</f>
        <v>2</v>
      </c>
      <c r="X959" s="27">
        <f>IFERROR(VLOOKUP(E959,OLD!$Q$1:$BZ$1000,MATCH("defensive_contribution",OLD!$Q$1:$BZ$1,0),0),"")</f>
        <v>3</v>
      </c>
      <c r="Z959" s="26" t="str">
        <f>API!O959&amp;" "&amp;API!Y959</f>
        <v xml:space="preserve"> </v>
      </c>
      <c r="AA959" s="26">
        <f>API!AF959</f>
        <v>0</v>
      </c>
    </row>
    <row r="960" spans="1:27">
      <c r="A960" s="22" t="str">
        <f>IF([1]FINAL!A960=0,"",[1]FINAL!A960)</f>
        <v/>
      </c>
      <c r="B960" s="22" t="str">
        <f>IF([1]FINAL!C960=0,"",[1]FINAL!C960)</f>
        <v/>
      </c>
      <c r="C960" s="22" t="str">
        <f>IF([1]FINAL!E960=0,"",[1]FINAL!E960)</f>
        <v/>
      </c>
      <c r="D960" s="22" t="str">
        <f>IF([1]FINAL!G960=0,"",[1]FINAL!G960)</f>
        <v/>
      </c>
      <c r="E960" s="85">
        <f>[1]FINAL!$AO960</f>
        <v>0</v>
      </c>
      <c r="F960" s="26" t="str">
        <f>[1]FINAL!$V960</f>
        <v>A</v>
      </c>
      <c r="G960" s="27" t="str">
        <f>IFERROR(VLOOKUP($F960,Table2!$B$1:$C$21,MATCH("MP",Table2!$B$1:$C$1,0),0),"")</f>
        <v/>
      </c>
      <c r="H960" s="23">
        <f>IFERROR(VLOOKUP(A960,PlayingTime!$B$1:$T$1001,MATCH("Min",PlayingTime!$B$2:$T$2,0),0),0)</f>
        <v>0</v>
      </c>
      <c r="I960" s="23">
        <f>IFERROR(VLOOKUP(B960,PlayingTime!$B$1:$T$1001,MATCH("Min",PlayingTime!$B$2:$T$2,0),0),0)</f>
        <v>0</v>
      </c>
      <c r="J960" s="23">
        <f>IFERROR(VLOOKUP(C960,PlayingTime!$B$1:$T$1001,MATCH("Min",PlayingTime!$B$2:$T$2,0),0),0)</f>
        <v>0</v>
      </c>
      <c r="K960" s="23">
        <f>IFERROR(VLOOKUP(D960,PlayingTime!$B$1:$T$1001,MATCH("Min",PlayingTime!$B$2:$T$2,0),0),0)</f>
        <v>0</v>
      </c>
      <c r="L960" s="93">
        <f>IFERROR(VLOOKUP($E960,OLD!$Q$1:$DZ$1000,MATCH("minutes",OLD!$Q$1:$DZ$1,0),0),0)</f>
        <v>8</v>
      </c>
      <c r="M960" s="22">
        <f>IFERROR(VLOOKUP(A960,#REF!,MATCH("xG",#REF!,0),0),0)</f>
        <v>0</v>
      </c>
      <c r="N960" s="22">
        <f>IFERROR(VLOOKUP(B960,#REF!,MATCH("xG",#REF!,0),0),0)</f>
        <v>0</v>
      </c>
      <c r="O960" s="22">
        <f>IFERROR(VLOOKUP(C960,#REF!,MATCH("xG",#REF!,0),0),0)</f>
        <v>0</v>
      </c>
      <c r="P960" s="22">
        <f>IFERROR(VLOOKUP(D960,#REF!,MATCH("xG",#REF!,0),0),0)</f>
        <v>0</v>
      </c>
      <c r="Q960" s="92">
        <f>IFERROR(VLOOKUP($E960,OLD!$Q$1:$DZ$1000,MATCH("expected_goals",OLD!$Q$1:$DZ$1,0),0),0)</f>
        <v>0</v>
      </c>
      <c r="R960" s="22">
        <f>IFERROR(VLOOKUP(A960,#REF!,MATCH("xAG",#REF!,0),0),0)</f>
        <v>0</v>
      </c>
      <c r="S960" s="22">
        <f>IFERROR(VLOOKUP(B960,#REF!,MATCH("xAG",#REF!,0),0),0)</f>
        <v>0</v>
      </c>
      <c r="T960" s="22">
        <f>IFERROR(VLOOKUP(C960,#REF!,MATCH("xAG",#REF!,0),0),0)</f>
        <v>0</v>
      </c>
      <c r="U960" s="22">
        <f>IFERROR(VLOOKUP(D960,#REF!,MATCH("xAG",#REF!,0),0),0)</f>
        <v>0</v>
      </c>
      <c r="V960" s="92">
        <f>IFERROR(VLOOKUP($E960,OLD!$Q$1:$DZ$1000,MATCH("expected_assists",OLD!$Q$1:$DZ$1,0),0),0)</f>
        <v>0</v>
      </c>
      <c r="W960" s="93">
        <f>IFERROR(VLOOKUP($E960,OLD!$Q$1:$DZ$1000,MATCH("total_points",OLD!$Q$1:$DZ$1,0),0),0)</f>
        <v>2</v>
      </c>
      <c r="X960" s="27">
        <f>IFERROR(VLOOKUP(E960,OLD!$Q$1:$BZ$1000,MATCH("defensive_contribution",OLD!$Q$1:$BZ$1,0),0),"")</f>
        <v>3</v>
      </c>
      <c r="Z960" s="26" t="str">
        <f>API!O960&amp;" "&amp;API!Y960</f>
        <v xml:space="preserve"> </v>
      </c>
      <c r="AA960" s="26">
        <f>API!AF960</f>
        <v>0</v>
      </c>
    </row>
    <row r="961" spans="1:27">
      <c r="A961" s="22" t="str">
        <f>IF([1]FINAL!A961=0,"",[1]FINAL!A961)</f>
        <v/>
      </c>
      <c r="B961" s="22" t="str">
        <f>IF([1]FINAL!C961=0,"",[1]FINAL!C961)</f>
        <v/>
      </c>
      <c r="C961" s="22" t="str">
        <f>IF([1]FINAL!E961=0,"",[1]FINAL!E961)</f>
        <v/>
      </c>
      <c r="D961" s="22" t="str">
        <f>IF([1]FINAL!G961=0,"",[1]FINAL!G961)</f>
        <v/>
      </c>
      <c r="E961" s="85">
        <f>[1]FINAL!$AO961</f>
        <v>0</v>
      </c>
      <c r="F961" s="26" t="str">
        <f>[1]FINAL!$V961</f>
        <v>A</v>
      </c>
      <c r="G961" s="27" t="str">
        <f>IFERROR(VLOOKUP($F961,Table2!$B$1:$C$21,MATCH("MP",Table2!$B$1:$C$1,0),0),"")</f>
        <v/>
      </c>
      <c r="H961" s="23">
        <f>IFERROR(VLOOKUP(A961,PlayingTime!$B$1:$T$1001,MATCH("Min",PlayingTime!$B$2:$T$2,0),0),0)</f>
        <v>0</v>
      </c>
      <c r="I961" s="23">
        <f>IFERROR(VLOOKUP(B961,PlayingTime!$B$1:$T$1001,MATCH("Min",PlayingTime!$B$2:$T$2,0),0),0)</f>
        <v>0</v>
      </c>
      <c r="J961" s="23">
        <f>IFERROR(VLOOKUP(C961,PlayingTime!$B$1:$T$1001,MATCH("Min",PlayingTime!$B$2:$T$2,0),0),0)</f>
        <v>0</v>
      </c>
      <c r="K961" s="23">
        <f>IFERROR(VLOOKUP(D961,PlayingTime!$B$1:$T$1001,MATCH("Min",PlayingTime!$B$2:$T$2,0),0),0)</f>
        <v>0</v>
      </c>
      <c r="L961" s="93">
        <f>IFERROR(VLOOKUP($E961,OLD!$Q$1:$DZ$1000,MATCH("minutes",OLD!$Q$1:$DZ$1,0),0),0)</f>
        <v>8</v>
      </c>
      <c r="M961" s="22">
        <f>IFERROR(VLOOKUP(A961,#REF!,MATCH("xG",#REF!,0),0),0)</f>
        <v>0</v>
      </c>
      <c r="N961" s="22">
        <f>IFERROR(VLOOKUP(B961,#REF!,MATCH("xG",#REF!,0),0),0)</f>
        <v>0</v>
      </c>
      <c r="O961" s="22">
        <f>IFERROR(VLOOKUP(C961,#REF!,MATCH("xG",#REF!,0),0),0)</f>
        <v>0</v>
      </c>
      <c r="P961" s="22">
        <f>IFERROR(VLOOKUP(D961,#REF!,MATCH("xG",#REF!,0),0),0)</f>
        <v>0</v>
      </c>
      <c r="Q961" s="92">
        <f>IFERROR(VLOOKUP($E961,OLD!$Q$1:$DZ$1000,MATCH("expected_goals",OLD!$Q$1:$DZ$1,0),0),0)</f>
        <v>0</v>
      </c>
      <c r="R961" s="22">
        <f>IFERROR(VLOOKUP(A961,#REF!,MATCH("xAG",#REF!,0),0),0)</f>
        <v>0</v>
      </c>
      <c r="S961" s="22">
        <f>IFERROR(VLOOKUP(B961,#REF!,MATCH("xAG",#REF!,0),0),0)</f>
        <v>0</v>
      </c>
      <c r="T961" s="22">
        <f>IFERROR(VLOOKUP(C961,#REF!,MATCH("xAG",#REF!,0),0),0)</f>
        <v>0</v>
      </c>
      <c r="U961" s="22">
        <f>IFERROR(VLOOKUP(D961,#REF!,MATCH("xAG",#REF!,0),0),0)</f>
        <v>0</v>
      </c>
      <c r="V961" s="92">
        <f>IFERROR(VLOOKUP($E961,OLD!$Q$1:$DZ$1000,MATCH("expected_assists",OLD!$Q$1:$DZ$1,0),0),0)</f>
        <v>0</v>
      </c>
      <c r="W961" s="93">
        <f>IFERROR(VLOOKUP($E961,OLD!$Q$1:$DZ$1000,MATCH("total_points",OLD!$Q$1:$DZ$1,0),0),0)</f>
        <v>2</v>
      </c>
      <c r="X961" s="27">
        <f>IFERROR(VLOOKUP(E961,OLD!$Q$1:$BZ$1000,MATCH("defensive_contribution",OLD!$Q$1:$BZ$1,0),0),"")</f>
        <v>3</v>
      </c>
      <c r="Z961" s="26" t="str">
        <f>API!O961&amp;" "&amp;API!Y961</f>
        <v xml:space="preserve"> </v>
      </c>
      <c r="AA961" s="26">
        <f>API!AF961</f>
        <v>0</v>
      </c>
    </row>
    <row r="962" spans="1:27">
      <c r="A962" s="22" t="str">
        <f>IF([1]FINAL!A962=0,"",[1]FINAL!A962)</f>
        <v/>
      </c>
      <c r="B962" s="22" t="str">
        <f>IF([1]FINAL!C962=0,"",[1]FINAL!C962)</f>
        <v/>
      </c>
      <c r="C962" s="22" t="str">
        <f>IF([1]FINAL!E962=0,"",[1]FINAL!E962)</f>
        <v/>
      </c>
      <c r="D962" s="22" t="str">
        <f>IF([1]FINAL!G962=0,"",[1]FINAL!G962)</f>
        <v/>
      </c>
      <c r="E962" s="85">
        <f>[1]FINAL!$AO962</f>
        <v>0</v>
      </c>
      <c r="F962" s="26" t="str">
        <f>[1]FINAL!$V962</f>
        <v>A</v>
      </c>
      <c r="G962" s="27" t="str">
        <f>IFERROR(VLOOKUP($F962,Table2!$B$1:$C$21,MATCH("MP",Table2!$B$1:$C$1,0),0),"")</f>
        <v/>
      </c>
      <c r="H962" s="23">
        <f>IFERROR(VLOOKUP(A962,PlayingTime!$B$1:$T$1001,MATCH("Min",PlayingTime!$B$2:$T$2,0),0),0)</f>
        <v>0</v>
      </c>
      <c r="I962" s="23">
        <f>IFERROR(VLOOKUP(B962,PlayingTime!$B$1:$T$1001,MATCH("Min",PlayingTime!$B$2:$T$2,0),0),0)</f>
        <v>0</v>
      </c>
      <c r="J962" s="23">
        <f>IFERROR(VLOOKUP(C962,PlayingTime!$B$1:$T$1001,MATCH("Min",PlayingTime!$B$2:$T$2,0),0),0)</f>
        <v>0</v>
      </c>
      <c r="K962" s="23">
        <f>IFERROR(VLOOKUP(D962,PlayingTime!$B$1:$T$1001,MATCH("Min",PlayingTime!$B$2:$T$2,0),0),0)</f>
        <v>0</v>
      </c>
      <c r="L962" s="93">
        <f>IFERROR(VLOOKUP($E962,OLD!$Q$1:$DZ$1000,MATCH("minutes",OLD!$Q$1:$DZ$1,0),0),0)</f>
        <v>8</v>
      </c>
      <c r="M962" s="22">
        <f>IFERROR(VLOOKUP(A962,#REF!,MATCH("xG",#REF!,0),0),0)</f>
        <v>0</v>
      </c>
      <c r="N962" s="22">
        <f>IFERROR(VLOOKUP(B962,#REF!,MATCH("xG",#REF!,0),0),0)</f>
        <v>0</v>
      </c>
      <c r="O962" s="22">
        <f>IFERROR(VLOOKUP(C962,#REF!,MATCH("xG",#REF!,0),0),0)</f>
        <v>0</v>
      </c>
      <c r="P962" s="22">
        <f>IFERROR(VLOOKUP(D962,#REF!,MATCH("xG",#REF!,0),0),0)</f>
        <v>0</v>
      </c>
      <c r="Q962" s="92">
        <f>IFERROR(VLOOKUP($E962,OLD!$Q$1:$DZ$1000,MATCH("expected_goals",OLD!$Q$1:$DZ$1,0),0),0)</f>
        <v>0</v>
      </c>
      <c r="R962" s="22">
        <f>IFERROR(VLOOKUP(A962,#REF!,MATCH("xAG",#REF!,0),0),0)</f>
        <v>0</v>
      </c>
      <c r="S962" s="22">
        <f>IFERROR(VLOOKUP(B962,#REF!,MATCH("xAG",#REF!,0),0),0)</f>
        <v>0</v>
      </c>
      <c r="T962" s="22">
        <f>IFERROR(VLOOKUP(C962,#REF!,MATCH("xAG",#REF!,0),0),0)</f>
        <v>0</v>
      </c>
      <c r="U962" s="22">
        <f>IFERROR(VLOOKUP(D962,#REF!,MATCH("xAG",#REF!,0),0),0)</f>
        <v>0</v>
      </c>
      <c r="V962" s="92">
        <f>IFERROR(VLOOKUP($E962,OLD!$Q$1:$DZ$1000,MATCH("expected_assists",OLD!$Q$1:$DZ$1,0),0),0)</f>
        <v>0</v>
      </c>
      <c r="W962" s="93">
        <f>IFERROR(VLOOKUP($E962,OLD!$Q$1:$DZ$1000,MATCH("total_points",OLD!$Q$1:$DZ$1,0),0),0)</f>
        <v>2</v>
      </c>
      <c r="X962" s="27">
        <f>IFERROR(VLOOKUP(E962,OLD!$Q$1:$BZ$1000,MATCH("defensive_contribution",OLD!$Q$1:$BZ$1,0),0),"")</f>
        <v>3</v>
      </c>
      <c r="Z962" s="26" t="str">
        <f>API!O962&amp;" "&amp;API!Y962</f>
        <v xml:space="preserve"> </v>
      </c>
      <c r="AA962" s="26">
        <f>API!AF962</f>
        <v>0</v>
      </c>
    </row>
    <row r="963" spans="1:27">
      <c r="A963" s="22" t="str">
        <f>IF([1]FINAL!A963=0,"",[1]FINAL!A963)</f>
        <v/>
      </c>
      <c r="B963" s="22" t="str">
        <f>IF([1]FINAL!C963=0,"",[1]FINAL!C963)</f>
        <v/>
      </c>
      <c r="C963" s="22" t="str">
        <f>IF([1]FINAL!E963=0,"",[1]FINAL!E963)</f>
        <v/>
      </c>
      <c r="D963" s="22" t="str">
        <f>IF([1]FINAL!G963=0,"",[1]FINAL!G963)</f>
        <v/>
      </c>
      <c r="E963" s="85">
        <f>[1]FINAL!$AO963</f>
        <v>0</v>
      </c>
      <c r="F963" s="26" t="str">
        <f>[1]FINAL!$V963</f>
        <v>A</v>
      </c>
      <c r="G963" s="27" t="str">
        <f>IFERROR(VLOOKUP($F963,Table2!$B$1:$C$21,MATCH("MP",Table2!$B$1:$C$1,0),0),"")</f>
        <v/>
      </c>
      <c r="H963" s="23">
        <f>IFERROR(VLOOKUP(A963,PlayingTime!$B$1:$T$1001,MATCH("Min",PlayingTime!$B$2:$T$2,0),0),0)</f>
        <v>0</v>
      </c>
      <c r="I963" s="23">
        <f>IFERROR(VLOOKUP(B963,PlayingTime!$B$1:$T$1001,MATCH("Min",PlayingTime!$B$2:$T$2,0),0),0)</f>
        <v>0</v>
      </c>
      <c r="J963" s="23">
        <f>IFERROR(VLOOKUP(C963,PlayingTime!$B$1:$T$1001,MATCH("Min",PlayingTime!$B$2:$T$2,0),0),0)</f>
        <v>0</v>
      </c>
      <c r="K963" s="23">
        <f>IFERROR(VLOOKUP(D963,PlayingTime!$B$1:$T$1001,MATCH("Min",PlayingTime!$B$2:$T$2,0),0),0)</f>
        <v>0</v>
      </c>
      <c r="L963" s="93">
        <f>IFERROR(VLOOKUP($E963,OLD!$Q$1:$DZ$1000,MATCH("minutes",OLD!$Q$1:$DZ$1,0),0),0)</f>
        <v>8</v>
      </c>
      <c r="M963" s="22">
        <f>IFERROR(VLOOKUP(A963,#REF!,MATCH("xG",#REF!,0),0),0)</f>
        <v>0</v>
      </c>
      <c r="N963" s="22">
        <f>IFERROR(VLOOKUP(B963,#REF!,MATCH("xG",#REF!,0),0),0)</f>
        <v>0</v>
      </c>
      <c r="O963" s="22">
        <f>IFERROR(VLOOKUP(C963,#REF!,MATCH("xG",#REF!,0),0),0)</f>
        <v>0</v>
      </c>
      <c r="P963" s="22">
        <f>IFERROR(VLOOKUP(D963,#REF!,MATCH("xG",#REF!,0),0),0)</f>
        <v>0</v>
      </c>
      <c r="Q963" s="92">
        <f>IFERROR(VLOOKUP($E963,OLD!$Q$1:$DZ$1000,MATCH("expected_goals",OLD!$Q$1:$DZ$1,0),0),0)</f>
        <v>0</v>
      </c>
      <c r="R963" s="22">
        <f>IFERROR(VLOOKUP(A963,#REF!,MATCH("xAG",#REF!,0),0),0)</f>
        <v>0</v>
      </c>
      <c r="S963" s="22">
        <f>IFERROR(VLOOKUP(B963,#REF!,MATCH("xAG",#REF!,0),0),0)</f>
        <v>0</v>
      </c>
      <c r="T963" s="22">
        <f>IFERROR(VLOOKUP(C963,#REF!,MATCH("xAG",#REF!,0),0),0)</f>
        <v>0</v>
      </c>
      <c r="U963" s="22">
        <f>IFERROR(VLOOKUP(D963,#REF!,MATCH("xAG",#REF!,0),0),0)</f>
        <v>0</v>
      </c>
      <c r="V963" s="92">
        <f>IFERROR(VLOOKUP($E963,OLD!$Q$1:$DZ$1000,MATCH("expected_assists",OLD!$Q$1:$DZ$1,0),0),0)</f>
        <v>0</v>
      </c>
      <c r="W963" s="93">
        <f>IFERROR(VLOOKUP($E963,OLD!$Q$1:$DZ$1000,MATCH("total_points",OLD!$Q$1:$DZ$1,0),0),0)</f>
        <v>2</v>
      </c>
      <c r="X963" s="27">
        <f>IFERROR(VLOOKUP(E963,OLD!$Q$1:$BZ$1000,MATCH("defensive_contribution",OLD!$Q$1:$BZ$1,0),0),"")</f>
        <v>3</v>
      </c>
      <c r="Z963" s="26" t="str">
        <f>API!O963&amp;" "&amp;API!Y963</f>
        <v xml:space="preserve"> </v>
      </c>
      <c r="AA963" s="26">
        <f>API!AF963</f>
        <v>0</v>
      </c>
    </row>
    <row r="964" spans="1:27">
      <c r="A964" s="22" t="str">
        <f>IF([1]FINAL!A964=0,"",[1]FINAL!A964)</f>
        <v/>
      </c>
      <c r="B964" s="22" t="str">
        <f>IF([1]FINAL!C964=0,"",[1]FINAL!C964)</f>
        <v/>
      </c>
      <c r="C964" s="22" t="str">
        <f>IF([1]FINAL!E964=0,"",[1]FINAL!E964)</f>
        <v/>
      </c>
      <c r="D964" s="22" t="str">
        <f>IF([1]FINAL!G964=0,"",[1]FINAL!G964)</f>
        <v/>
      </c>
      <c r="E964" s="85">
        <f>[1]FINAL!$AO964</f>
        <v>0</v>
      </c>
      <c r="F964" s="26" t="str">
        <f>[1]FINAL!$V964</f>
        <v>A</v>
      </c>
      <c r="G964" s="27" t="str">
        <f>IFERROR(VLOOKUP($F964,Table2!$B$1:$C$21,MATCH("MP",Table2!$B$1:$C$1,0),0),"")</f>
        <v/>
      </c>
      <c r="H964" s="23">
        <f>IFERROR(VLOOKUP(A964,PlayingTime!$B$1:$T$1001,MATCH("Min",PlayingTime!$B$2:$T$2,0),0),0)</f>
        <v>0</v>
      </c>
      <c r="I964" s="23">
        <f>IFERROR(VLOOKUP(B964,PlayingTime!$B$1:$T$1001,MATCH("Min",PlayingTime!$B$2:$T$2,0),0),0)</f>
        <v>0</v>
      </c>
      <c r="J964" s="23">
        <f>IFERROR(VLOOKUP(C964,PlayingTime!$B$1:$T$1001,MATCH("Min",PlayingTime!$B$2:$T$2,0),0),0)</f>
        <v>0</v>
      </c>
      <c r="K964" s="23">
        <f>IFERROR(VLOOKUP(D964,PlayingTime!$B$1:$T$1001,MATCH("Min",PlayingTime!$B$2:$T$2,0),0),0)</f>
        <v>0</v>
      </c>
      <c r="L964" s="93">
        <f>IFERROR(VLOOKUP($E964,OLD!$Q$1:$DZ$1000,MATCH("minutes",OLD!$Q$1:$DZ$1,0),0),0)</f>
        <v>8</v>
      </c>
      <c r="M964" s="22">
        <f>IFERROR(VLOOKUP(A964,#REF!,MATCH("xG",#REF!,0),0),0)</f>
        <v>0</v>
      </c>
      <c r="N964" s="22">
        <f>IFERROR(VLOOKUP(B964,#REF!,MATCH("xG",#REF!,0),0),0)</f>
        <v>0</v>
      </c>
      <c r="O964" s="22">
        <f>IFERROR(VLOOKUP(C964,#REF!,MATCH("xG",#REF!,0),0),0)</f>
        <v>0</v>
      </c>
      <c r="P964" s="22">
        <f>IFERROR(VLOOKUP(D964,#REF!,MATCH("xG",#REF!,0),0),0)</f>
        <v>0</v>
      </c>
      <c r="Q964" s="92">
        <f>IFERROR(VLOOKUP($E964,OLD!$Q$1:$DZ$1000,MATCH("expected_goals",OLD!$Q$1:$DZ$1,0),0),0)</f>
        <v>0</v>
      </c>
      <c r="R964" s="22">
        <f>IFERROR(VLOOKUP(A964,#REF!,MATCH("xAG",#REF!,0),0),0)</f>
        <v>0</v>
      </c>
      <c r="S964" s="22">
        <f>IFERROR(VLOOKUP(B964,#REF!,MATCH("xAG",#REF!,0),0),0)</f>
        <v>0</v>
      </c>
      <c r="T964" s="22">
        <f>IFERROR(VLOOKUP(C964,#REF!,MATCH("xAG",#REF!,0),0),0)</f>
        <v>0</v>
      </c>
      <c r="U964" s="22">
        <f>IFERROR(VLOOKUP(D964,#REF!,MATCH("xAG",#REF!,0),0),0)</f>
        <v>0</v>
      </c>
      <c r="V964" s="92">
        <f>IFERROR(VLOOKUP($E964,OLD!$Q$1:$DZ$1000,MATCH("expected_assists",OLD!$Q$1:$DZ$1,0),0),0)</f>
        <v>0</v>
      </c>
      <c r="W964" s="93">
        <f>IFERROR(VLOOKUP($E964,OLD!$Q$1:$DZ$1000,MATCH("total_points",OLD!$Q$1:$DZ$1,0),0),0)</f>
        <v>2</v>
      </c>
      <c r="X964" s="27">
        <f>IFERROR(VLOOKUP(E964,OLD!$Q$1:$BZ$1000,MATCH("defensive_contribution",OLD!$Q$1:$BZ$1,0),0),"")</f>
        <v>3</v>
      </c>
      <c r="Z964" s="26" t="str">
        <f>API!O964&amp;" "&amp;API!Y964</f>
        <v xml:space="preserve"> </v>
      </c>
      <c r="AA964" s="26">
        <f>API!AF964</f>
        <v>0</v>
      </c>
    </row>
    <row r="965" spans="1:27">
      <c r="A965" s="22" t="str">
        <f>IF([1]FINAL!A965=0,"",[1]FINAL!A965)</f>
        <v/>
      </c>
      <c r="B965" s="22" t="str">
        <f>IF([1]FINAL!C965=0,"",[1]FINAL!C965)</f>
        <v/>
      </c>
      <c r="C965" s="22" t="str">
        <f>IF([1]FINAL!E965=0,"",[1]FINAL!E965)</f>
        <v/>
      </c>
      <c r="D965" s="22" t="str">
        <f>IF([1]FINAL!G965=0,"",[1]FINAL!G965)</f>
        <v/>
      </c>
      <c r="E965" s="85">
        <f>[1]FINAL!$AO965</f>
        <v>0</v>
      </c>
      <c r="F965" s="26" t="str">
        <f>[1]FINAL!$V965</f>
        <v>A</v>
      </c>
      <c r="G965" s="27" t="str">
        <f>IFERROR(VLOOKUP($F965,Table2!$B$1:$C$21,MATCH("MP",Table2!$B$1:$C$1,0),0),"")</f>
        <v/>
      </c>
      <c r="H965" s="23">
        <f>IFERROR(VLOOKUP(A965,PlayingTime!$B$1:$T$1001,MATCH("Min",PlayingTime!$B$2:$T$2,0),0),0)</f>
        <v>0</v>
      </c>
      <c r="I965" s="23">
        <f>IFERROR(VLOOKUP(B965,PlayingTime!$B$1:$T$1001,MATCH("Min",PlayingTime!$B$2:$T$2,0),0),0)</f>
        <v>0</v>
      </c>
      <c r="J965" s="23">
        <f>IFERROR(VLOOKUP(C965,PlayingTime!$B$1:$T$1001,MATCH("Min",PlayingTime!$B$2:$T$2,0),0),0)</f>
        <v>0</v>
      </c>
      <c r="K965" s="23">
        <f>IFERROR(VLOOKUP(D965,PlayingTime!$B$1:$T$1001,MATCH("Min",PlayingTime!$B$2:$T$2,0),0),0)</f>
        <v>0</v>
      </c>
      <c r="L965" s="93">
        <f>IFERROR(VLOOKUP($E965,OLD!$Q$1:$DZ$1000,MATCH("minutes",OLD!$Q$1:$DZ$1,0),0),0)</f>
        <v>8</v>
      </c>
      <c r="M965" s="22">
        <f>IFERROR(VLOOKUP(A965,#REF!,MATCH("xG",#REF!,0),0),0)</f>
        <v>0</v>
      </c>
      <c r="N965" s="22">
        <f>IFERROR(VLOOKUP(B965,#REF!,MATCH("xG",#REF!,0),0),0)</f>
        <v>0</v>
      </c>
      <c r="O965" s="22">
        <f>IFERROR(VLOOKUP(C965,#REF!,MATCH("xG",#REF!,0),0),0)</f>
        <v>0</v>
      </c>
      <c r="P965" s="22">
        <f>IFERROR(VLOOKUP(D965,#REF!,MATCH("xG",#REF!,0),0),0)</f>
        <v>0</v>
      </c>
      <c r="Q965" s="92">
        <f>IFERROR(VLOOKUP($E965,OLD!$Q$1:$DZ$1000,MATCH("expected_goals",OLD!$Q$1:$DZ$1,0),0),0)</f>
        <v>0</v>
      </c>
      <c r="R965" s="22">
        <f>IFERROR(VLOOKUP(A965,#REF!,MATCH("xAG",#REF!,0),0),0)</f>
        <v>0</v>
      </c>
      <c r="S965" s="22">
        <f>IFERROR(VLOOKUP(B965,#REF!,MATCH("xAG",#REF!,0),0),0)</f>
        <v>0</v>
      </c>
      <c r="T965" s="22">
        <f>IFERROR(VLOOKUP(C965,#REF!,MATCH("xAG",#REF!,0),0),0)</f>
        <v>0</v>
      </c>
      <c r="U965" s="22">
        <f>IFERROR(VLOOKUP(D965,#REF!,MATCH("xAG",#REF!,0),0),0)</f>
        <v>0</v>
      </c>
      <c r="V965" s="92">
        <f>IFERROR(VLOOKUP($E965,OLD!$Q$1:$DZ$1000,MATCH("expected_assists",OLD!$Q$1:$DZ$1,0),0),0)</f>
        <v>0</v>
      </c>
      <c r="W965" s="93">
        <f>IFERROR(VLOOKUP($E965,OLD!$Q$1:$DZ$1000,MATCH("total_points",OLD!$Q$1:$DZ$1,0),0),0)</f>
        <v>2</v>
      </c>
      <c r="X965" s="27">
        <f>IFERROR(VLOOKUP(E965,OLD!$Q$1:$BZ$1000,MATCH("defensive_contribution",OLD!$Q$1:$BZ$1,0),0),"")</f>
        <v>3</v>
      </c>
      <c r="Z965" s="26" t="str">
        <f>API!O965&amp;" "&amp;API!Y965</f>
        <v xml:space="preserve"> </v>
      </c>
      <c r="AA965" s="26">
        <f>API!AF965</f>
        <v>0</v>
      </c>
    </row>
    <row r="966" spans="1:27">
      <c r="A966" s="22" t="str">
        <f>IF([1]FINAL!A966=0,"",[1]FINAL!A966)</f>
        <v/>
      </c>
      <c r="B966" s="22" t="str">
        <f>IF([1]FINAL!C966=0,"",[1]FINAL!C966)</f>
        <v/>
      </c>
      <c r="C966" s="22" t="str">
        <f>IF([1]FINAL!E966=0,"",[1]FINAL!E966)</f>
        <v/>
      </c>
      <c r="D966" s="22" t="str">
        <f>IF([1]FINAL!G966=0,"",[1]FINAL!G966)</f>
        <v/>
      </c>
      <c r="E966" s="85">
        <f>[1]FINAL!$AO966</f>
        <v>0</v>
      </c>
      <c r="F966" s="26" t="str">
        <f>[1]FINAL!$V966</f>
        <v>A</v>
      </c>
      <c r="G966" s="27" t="str">
        <f>IFERROR(VLOOKUP($F966,Table2!$B$1:$C$21,MATCH("MP",Table2!$B$1:$C$1,0),0),"")</f>
        <v/>
      </c>
      <c r="H966" s="23">
        <f>IFERROR(VLOOKUP(A966,PlayingTime!$B$1:$T$1001,MATCH("Min",PlayingTime!$B$2:$T$2,0),0),0)</f>
        <v>0</v>
      </c>
      <c r="I966" s="23">
        <f>IFERROR(VLOOKUP(B966,PlayingTime!$B$1:$T$1001,MATCH("Min",PlayingTime!$B$2:$T$2,0),0),0)</f>
        <v>0</v>
      </c>
      <c r="J966" s="23">
        <f>IFERROR(VLOOKUP(C966,PlayingTime!$B$1:$T$1001,MATCH("Min",PlayingTime!$B$2:$T$2,0),0),0)</f>
        <v>0</v>
      </c>
      <c r="K966" s="23">
        <f>IFERROR(VLOOKUP(D966,PlayingTime!$B$1:$T$1001,MATCH("Min",PlayingTime!$B$2:$T$2,0),0),0)</f>
        <v>0</v>
      </c>
      <c r="L966" s="93">
        <f>IFERROR(VLOOKUP($E966,OLD!$Q$1:$DZ$1000,MATCH("minutes",OLD!$Q$1:$DZ$1,0),0),0)</f>
        <v>8</v>
      </c>
      <c r="M966" s="22">
        <f>IFERROR(VLOOKUP(A966,#REF!,MATCH("xG",#REF!,0),0),0)</f>
        <v>0</v>
      </c>
      <c r="N966" s="22">
        <f>IFERROR(VLOOKUP(B966,#REF!,MATCH("xG",#REF!,0),0),0)</f>
        <v>0</v>
      </c>
      <c r="O966" s="22">
        <f>IFERROR(VLOOKUP(C966,#REF!,MATCH("xG",#REF!,0),0),0)</f>
        <v>0</v>
      </c>
      <c r="P966" s="22">
        <f>IFERROR(VLOOKUP(D966,#REF!,MATCH("xG",#REF!,0),0),0)</f>
        <v>0</v>
      </c>
      <c r="Q966" s="92">
        <f>IFERROR(VLOOKUP($E966,OLD!$Q$1:$DZ$1000,MATCH("expected_goals",OLD!$Q$1:$DZ$1,0),0),0)</f>
        <v>0</v>
      </c>
      <c r="R966" s="22">
        <f>IFERROR(VLOOKUP(A966,#REF!,MATCH("xAG",#REF!,0),0),0)</f>
        <v>0</v>
      </c>
      <c r="S966" s="22">
        <f>IFERROR(VLOOKUP(B966,#REF!,MATCH("xAG",#REF!,0),0),0)</f>
        <v>0</v>
      </c>
      <c r="T966" s="22">
        <f>IFERROR(VLOOKUP(C966,#REF!,MATCH("xAG",#REF!,0),0),0)</f>
        <v>0</v>
      </c>
      <c r="U966" s="22">
        <f>IFERROR(VLOOKUP(D966,#REF!,MATCH("xAG",#REF!,0),0),0)</f>
        <v>0</v>
      </c>
      <c r="V966" s="92">
        <f>IFERROR(VLOOKUP($E966,OLD!$Q$1:$DZ$1000,MATCH("expected_assists",OLD!$Q$1:$DZ$1,0),0),0)</f>
        <v>0</v>
      </c>
      <c r="W966" s="93">
        <f>IFERROR(VLOOKUP($E966,OLD!$Q$1:$DZ$1000,MATCH("total_points",OLD!$Q$1:$DZ$1,0),0),0)</f>
        <v>2</v>
      </c>
      <c r="X966" s="27">
        <f>IFERROR(VLOOKUP(E966,OLD!$Q$1:$BZ$1000,MATCH("defensive_contribution",OLD!$Q$1:$BZ$1,0),0),"")</f>
        <v>3</v>
      </c>
      <c r="Z966" s="26" t="str">
        <f>API!O966&amp;" "&amp;API!Y966</f>
        <v xml:space="preserve"> </v>
      </c>
      <c r="AA966" s="26">
        <f>API!AF966</f>
        <v>0</v>
      </c>
    </row>
    <row r="967" spans="1:27">
      <c r="A967" s="22" t="str">
        <f>IF([1]FINAL!A967=0,"",[1]FINAL!A967)</f>
        <v/>
      </c>
      <c r="B967" s="22" t="str">
        <f>IF([1]FINAL!C967=0,"",[1]FINAL!C967)</f>
        <v/>
      </c>
      <c r="C967" s="22" t="str">
        <f>IF([1]FINAL!E967=0,"",[1]FINAL!E967)</f>
        <v/>
      </c>
      <c r="D967" s="22" t="str">
        <f>IF([1]FINAL!G967=0,"",[1]FINAL!G967)</f>
        <v/>
      </c>
      <c r="E967" s="85">
        <f>[1]FINAL!$AO967</f>
        <v>0</v>
      </c>
      <c r="F967" s="26" t="str">
        <f>[1]FINAL!$V967</f>
        <v>A</v>
      </c>
      <c r="G967" s="27" t="str">
        <f>IFERROR(VLOOKUP($F967,Table2!$B$1:$C$21,MATCH("MP",Table2!$B$1:$C$1,0),0),"")</f>
        <v/>
      </c>
      <c r="H967" s="23">
        <f>IFERROR(VLOOKUP(A967,PlayingTime!$B$1:$T$1001,MATCH("Min",PlayingTime!$B$2:$T$2,0),0),0)</f>
        <v>0</v>
      </c>
      <c r="I967" s="23">
        <f>IFERROR(VLOOKUP(B967,PlayingTime!$B$1:$T$1001,MATCH("Min",PlayingTime!$B$2:$T$2,0),0),0)</f>
        <v>0</v>
      </c>
      <c r="J967" s="23">
        <f>IFERROR(VLOOKUP(C967,PlayingTime!$B$1:$T$1001,MATCH("Min",PlayingTime!$B$2:$T$2,0),0),0)</f>
        <v>0</v>
      </c>
      <c r="K967" s="23">
        <f>IFERROR(VLOOKUP(D967,PlayingTime!$B$1:$T$1001,MATCH("Min",PlayingTime!$B$2:$T$2,0),0),0)</f>
        <v>0</v>
      </c>
      <c r="L967" s="93">
        <f>IFERROR(VLOOKUP($E967,OLD!$Q$1:$DZ$1000,MATCH("minutes",OLD!$Q$1:$DZ$1,0),0),0)</f>
        <v>8</v>
      </c>
      <c r="M967" s="22">
        <f>IFERROR(VLOOKUP(A967,#REF!,MATCH("xG",#REF!,0),0),0)</f>
        <v>0</v>
      </c>
      <c r="N967" s="22">
        <f>IFERROR(VLOOKUP(B967,#REF!,MATCH("xG",#REF!,0),0),0)</f>
        <v>0</v>
      </c>
      <c r="O967" s="22">
        <f>IFERROR(VLOOKUP(C967,#REF!,MATCH("xG",#REF!,0),0),0)</f>
        <v>0</v>
      </c>
      <c r="P967" s="22">
        <f>IFERROR(VLOOKUP(D967,#REF!,MATCH("xG",#REF!,0),0),0)</f>
        <v>0</v>
      </c>
      <c r="Q967" s="92">
        <f>IFERROR(VLOOKUP($E967,OLD!$Q$1:$DZ$1000,MATCH("expected_goals",OLD!$Q$1:$DZ$1,0),0),0)</f>
        <v>0</v>
      </c>
      <c r="R967" s="22">
        <f>IFERROR(VLOOKUP(A967,#REF!,MATCH("xAG",#REF!,0),0),0)</f>
        <v>0</v>
      </c>
      <c r="S967" s="22">
        <f>IFERROR(VLOOKUP(B967,#REF!,MATCH("xAG",#REF!,0),0),0)</f>
        <v>0</v>
      </c>
      <c r="T967" s="22">
        <f>IFERROR(VLOOKUP(C967,#REF!,MATCH("xAG",#REF!,0),0),0)</f>
        <v>0</v>
      </c>
      <c r="U967" s="22">
        <f>IFERROR(VLOOKUP(D967,#REF!,MATCH("xAG",#REF!,0),0),0)</f>
        <v>0</v>
      </c>
      <c r="V967" s="92">
        <f>IFERROR(VLOOKUP($E967,OLD!$Q$1:$DZ$1000,MATCH("expected_assists",OLD!$Q$1:$DZ$1,0),0),0)</f>
        <v>0</v>
      </c>
      <c r="W967" s="93">
        <f>IFERROR(VLOOKUP($E967,OLD!$Q$1:$DZ$1000,MATCH("total_points",OLD!$Q$1:$DZ$1,0),0),0)</f>
        <v>2</v>
      </c>
      <c r="X967" s="27">
        <f>IFERROR(VLOOKUP(E967,OLD!$Q$1:$BZ$1000,MATCH("defensive_contribution",OLD!$Q$1:$BZ$1,0),0),"")</f>
        <v>3</v>
      </c>
      <c r="Z967" s="26" t="str">
        <f>API!O967&amp;" "&amp;API!Y967</f>
        <v xml:space="preserve"> </v>
      </c>
      <c r="AA967" s="26">
        <f>API!AF967</f>
        <v>0</v>
      </c>
    </row>
    <row r="968" spans="1:27">
      <c r="A968" s="22" t="str">
        <f>IF([1]FINAL!A968=0,"",[1]FINAL!A968)</f>
        <v/>
      </c>
      <c r="B968" s="22" t="str">
        <f>IF([1]FINAL!C968=0,"",[1]FINAL!C968)</f>
        <v/>
      </c>
      <c r="C968" s="22" t="str">
        <f>IF([1]FINAL!E968=0,"",[1]FINAL!E968)</f>
        <v/>
      </c>
      <c r="D968" s="22" t="str">
        <f>IF([1]FINAL!G968=0,"",[1]FINAL!G968)</f>
        <v/>
      </c>
      <c r="E968" s="85">
        <f>[1]FINAL!$AO968</f>
        <v>0</v>
      </c>
      <c r="F968" s="26" t="str">
        <f>[1]FINAL!$V968</f>
        <v>A</v>
      </c>
      <c r="G968" s="27" t="str">
        <f>IFERROR(VLOOKUP($F968,Table2!$B$1:$C$21,MATCH("MP",Table2!$B$1:$C$1,0),0),"")</f>
        <v/>
      </c>
      <c r="H968" s="23">
        <f>IFERROR(VLOOKUP(A968,PlayingTime!$B$1:$T$1001,MATCH("Min",PlayingTime!$B$2:$T$2,0),0),0)</f>
        <v>0</v>
      </c>
      <c r="I968" s="23">
        <f>IFERROR(VLOOKUP(B968,PlayingTime!$B$1:$T$1001,MATCH("Min",PlayingTime!$B$2:$T$2,0),0),0)</f>
        <v>0</v>
      </c>
      <c r="J968" s="23">
        <f>IFERROR(VLOOKUP(C968,PlayingTime!$B$1:$T$1001,MATCH("Min",PlayingTime!$B$2:$T$2,0),0),0)</f>
        <v>0</v>
      </c>
      <c r="K968" s="23">
        <f>IFERROR(VLOOKUP(D968,PlayingTime!$B$1:$T$1001,MATCH("Min",PlayingTime!$B$2:$T$2,0),0),0)</f>
        <v>0</v>
      </c>
      <c r="L968" s="93">
        <f>IFERROR(VLOOKUP($E968,OLD!$Q$1:$DZ$1000,MATCH("minutes",OLD!$Q$1:$DZ$1,0),0),0)</f>
        <v>8</v>
      </c>
      <c r="M968" s="22">
        <f>IFERROR(VLOOKUP(A968,#REF!,MATCH("xG",#REF!,0),0),0)</f>
        <v>0</v>
      </c>
      <c r="N968" s="22">
        <f>IFERROR(VLOOKUP(B968,#REF!,MATCH("xG",#REF!,0),0),0)</f>
        <v>0</v>
      </c>
      <c r="O968" s="22">
        <f>IFERROR(VLOOKUP(C968,#REF!,MATCH("xG",#REF!,0),0),0)</f>
        <v>0</v>
      </c>
      <c r="P968" s="22">
        <f>IFERROR(VLOOKUP(D968,#REF!,MATCH("xG",#REF!,0),0),0)</f>
        <v>0</v>
      </c>
      <c r="Q968" s="92">
        <f>IFERROR(VLOOKUP($E968,OLD!$Q$1:$DZ$1000,MATCH("expected_goals",OLD!$Q$1:$DZ$1,0),0),0)</f>
        <v>0</v>
      </c>
      <c r="R968" s="22">
        <f>IFERROR(VLOOKUP(A968,#REF!,MATCH("xAG",#REF!,0),0),0)</f>
        <v>0</v>
      </c>
      <c r="S968" s="22">
        <f>IFERROR(VLOOKUP(B968,#REF!,MATCH("xAG",#REF!,0),0),0)</f>
        <v>0</v>
      </c>
      <c r="T968" s="22">
        <f>IFERROR(VLOOKUP(C968,#REF!,MATCH("xAG",#REF!,0),0),0)</f>
        <v>0</v>
      </c>
      <c r="U968" s="22">
        <f>IFERROR(VLOOKUP(D968,#REF!,MATCH("xAG",#REF!,0),0),0)</f>
        <v>0</v>
      </c>
      <c r="V968" s="92">
        <f>IFERROR(VLOOKUP($E968,OLD!$Q$1:$DZ$1000,MATCH("expected_assists",OLD!$Q$1:$DZ$1,0),0),0)</f>
        <v>0</v>
      </c>
      <c r="W968" s="93">
        <f>IFERROR(VLOOKUP($E968,OLD!$Q$1:$DZ$1000,MATCH("total_points",OLD!$Q$1:$DZ$1,0),0),0)</f>
        <v>2</v>
      </c>
      <c r="X968" s="27">
        <f>IFERROR(VLOOKUP(E968,OLD!$Q$1:$BZ$1000,MATCH("defensive_contribution",OLD!$Q$1:$BZ$1,0),0),"")</f>
        <v>3</v>
      </c>
      <c r="Z968" s="26" t="str">
        <f>API!O968&amp;" "&amp;API!Y968</f>
        <v xml:space="preserve"> </v>
      </c>
      <c r="AA968" s="26">
        <f>API!AF968</f>
        <v>0</v>
      </c>
    </row>
    <row r="969" spans="1:27">
      <c r="A969" s="22" t="str">
        <f>IF([1]FINAL!A969=0,"",[1]FINAL!A969)</f>
        <v/>
      </c>
      <c r="B969" s="22" t="str">
        <f>IF([1]FINAL!C969=0,"",[1]FINAL!C969)</f>
        <v/>
      </c>
      <c r="C969" s="22" t="str">
        <f>IF([1]FINAL!E969=0,"",[1]FINAL!E969)</f>
        <v/>
      </c>
      <c r="D969" s="22" t="str">
        <f>IF([1]FINAL!G969=0,"",[1]FINAL!G969)</f>
        <v/>
      </c>
      <c r="E969" s="85">
        <f>[1]FINAL!$AO969</f>
        <v>0</v>
      </c>
      <c r="F969" s="26" t="str">
        <f>[1]FINAL!$V969</f>
        <v>A</v>
      </c>
      <c r="G969" s="27" t="str">
        <f>IFERROR(VLOOKUP($F969,Table2!$B$1:$C$21,MATCH("MP",Table2!$B$1:$C$1,0),0),"")</f>
        <v/>
      </c>
      <c r="H969" s="23">
        <f>IFERROR(VLOOKUP(A969,PlayingTime!$B$1:$T$1001,MATCH("Min",PlayingTime!$B$2:$T$2,0),0),0)</f>
        <v>0</v>
      </c>
      <c r="I969" s="23">
        <f>IFERROR(VLOOKUP(B969,PlayingTime!$B$1:$T$1001,MATCH("Min",PlayingTime!$B$2:$T$2,0),0),0)</f>
        <v>0</v>
      </c>
      <c r="J969" s="23">
        <f>IFERROR(VLOOKUP(C969,PlayingTime!$B$1:$T$1001,MATCH("Min",PlayingTime!$B$2:$T$2,0),0),0)</f>
        <v>0</v>
      </c>
      <c r="K969" s="23">
        <f>IFERROR(VLOOKUP(D969,PlayingTime!$B$1:$T$1001,MATCH("Min",PlayingTime!$B$2:$T$2,0),0),0)</f>
        <v>0</v>
      </c>
      <c r="L969" s="93">
        <f>IFERROR(VLOOKUP($E969,OLD!$Q$1:$DZ$1000,MATCH("minutes",OLD!$Q$1:$DZ$1,0),0),0)</f>
        <v>8</v>
      </c>
      <c r="M969" s="22">
        <f>IFERROR(VLOOKUP(A969,#REF!,MATCH("xG",#REF!,0),0),0)</f>
        <v>0</v>
      </c>
      <c r="N969" s="22">
        <f>IFERROR(VLOOKUP(B969,#REF!,MATCH("xG",#REF!,0),0),0)</f>
        <v>0</v>
      </c>
      <c r="O969" s="22">
        <f>IFERROR(VLOOKUP(C969,#REF!,MATCH("xG",#REF!,0),0),0)</f>
        <v>0</v>
      </c>
      <c r="P969" s="22">
        <f>IFERROR(VLOOKUP(D969,#REF!,MATCH("xG",#REF!,0),0),0)</f>
        <v>0</v>
      </c>
      <c r="Q969" s="92">
        <f>IFERROR(VLOOKUP($E969,OLD!$Q$1:$DZ$1000,MATCH("expected_goals",OLD!$Q$1:$DZ$1,0),0),0)</f>
        <v>0</v>
      </c>
      <c r="R969" s="22">
        <f>IFERROR(VLOOKUP(A969,#REF!,MATCH("xAG",#REF!,0),0),0)</f>
        <v>0</v>
      </c>
      <c r="S969" s="22">
        <f>IFERROR(VLOOKUP(B969,#REF!,MATCH("xAG",#REF!,0),0),0)</f>
        <v>0</v>
      </c>
      <c r="T969" s="22">
        <f>IFERROR(VLOOKUP(C969,#REF!,MATCH("xAG",#REF!,0),0),0)</f>
        <v>0</v>
      </c>
      <c r="U969" s="22">
        <f>IFERROR(VLOOKUP(D969,#REF!,MATCH("xAG",#REF!,0),0),0)</f>
        <v>0</v>
      </c>
      <c r="V969" s="92">
        <f>IFERROR(VLOOKUP($E969,OLD!$Q$1:$DZ$1000,MATCH("expected_assists",OLD!$Q$1:$DZ$1,0),0),0)</f>
        <v>0</v>
      </c>
      <c r="W969" s="93">
        <f>IFERROR(VLOOKUP($E969,OLD!$Q$1:$DZ$1000,MATCH("total_points",OLD!$Q$1:$DZ$1,0),0),0)</f>
        <v>2</v>
      </c>
      <c r="X969" s="27">
        <f>IFERROR(VLOOKUP(E969,OLD!$Q$1:$BZ$1000,MATCH("defensive_contribution",OLD!$Q$1:$BZ$1,0),0),"")</f>
        <v>3</v>
      </c>
      <c r="Z969" s="26" t="str">
        <f>API!O969&amp;" "&amp;API!Y969</f>
        <v xml:space="preserve"> </v>
      </c>
      <c r="AA969" s="26">
        <f>API!AF969</f>
        <v>0</v>
      </c>
    </row>
    <row r="970" spans="1:27">
      <c r="A970" s="22" t="str">
        <f>IF([1]FINAL!A970=0,"",[1]FINAL!A970)</f>
        <v/>
      </c>
      <c r="B970" s="22" t="str">
        <f>IF([1]FINAL!C970=0,"",[1]FINAL!C970)</f>
        <v/>
      </c>
      <c r="C970" s="22" t="str">
        <f>IF([1]FINAL!E970=0,"",[1]FINAL!E970)</f>
        <v/>
      </c>
      <c r="D970" s="22" t="str">
        <f>IF([1]FINAL!G970=0,"",[1]FINAL!G970)</f>
        <v/>
      </c>
      <c r="E970" s="85">
        <f>[1]FINAL!$AO970</f>
        <v>0</v>
      </c>
      <c r="F970" s="26" t="str">
        <f>[1]FINAL!$V970</f>
        <v>A</v>
      </c>
      <c r="G970" s="27" t="str">
        <f>IFERROR(VLOOKUP($F970,Table2!$B$1:$C$21,MATCH("MP",Table2!$B$1:$C$1,0),0),"")</f>
        <v/>
      </c>
      <c r="H970" s="23">
        <f>IFERROR(VLOOKUP(A970,PlayingTime!$B$1:$T$1001,MATCH("Min",PlayingTime!$B$2:$T$2,0),0),0)</f>
        <v>0</v>
      </c>
      <c r="I970" s="23">
        <f>IFERROR(VLOOKUP(B970,PlayingTime!$B$1:$T$1001,MATCH("Min",PlayingTime!$B$2:$T$2,0),0),0)</f>
        <v>0</v>
      </c>
      <c r="J970" s="23">
        <f>IFERROR(VLOOKUP(C970,PlayingTime!$B$1:$T$1001,MATCH("Min",PlayingTime!$B$2:$T$2,0),0),0)</f>
        <v>0</v>
      </c>
      <c r="K970" s="23">
        <f>IFERROR(VLOOKUP(D970,PlayingTime!$B$1:$T$1001,MATCH("Min",PlayingTime!$B$2:$T$2,0),0),0)</f>
        <v>0</v>
      </c>
      <c r="L970" s="93">
        <f>IFERROR(VLOOKUP($E970,OLD!$Q$1:$DZ$1000,MATCH("minutes",OLD!$Q$1:$DZ$1,0),0),0)</f>
        <v>8</v>
      </c>
      <c r="M970" s="22">
        <f>IFERROR(VLOOKUP(A970,#REF!,MATCH("xG",#REF!,0),0),0)</f>
        <v>0</v>
      </c>
      <c r="N970" s="22">
        <f>IFERROR(VLOOKUP(B970,#REF!,MATCH("xG",#REF!,0),0),0)</f>
        <v>0</v>
      </c>
      <c r="O970" s="22">
        <f>IFERROR(VLOOKUP(C970,#REF!,MATCH("xG",#REF!,0),0),0)</f>
        <v>0</v>
      </c>
      <c r="P970" s="22">
        <f>IFERROR(VLOOKUP(D970,#REF!,MATCH("xG",#REF!,0),0),0)</f>
        <v>0</v>
      </c>
      <c r="Q970" s="92">
        <f>IFERROR(VLOOKUP($E970,OLD!$Q$1:$DZ$1000,MATCH("expected_goals",OLD!$Q$1:$DZ$1,0),0),0)</f>
        <v>0</v>
      </c>
      <c r="R970" s="22">
        <f>IFERROR(VLOOKUP(A970,#REF!,MATCH("xAG",#REF!,0),0),0)</f>
        <v>0</v>
      </c>
      <c r="S970" s="22">
        <f>IFERROR(VLOOKUP(B970,#REF!,MATCH("xAG",#REF!,0),0),0)</f>
        <v>0</v>
      </c>
      <c r="T970" s="22">
        <f>IFERROR(VLOOKUP(C970,#REF!,MATCH("xAG",#REF!,0),0),0)</f>
        <v>0</v>
      </c>
      <c r="U970" s="22">
        <f>IFERROR(VLOOKUP(D970,#REF!,MATCH("xAG",#REF!,0),0),0)</f>
        <v>0</v>
      </c>
      <c r="V970" s="92">
        <f>IFERROR(VLOOKUP($E970,OLD!$Q$1:$DZ$1000,MATCH("expected_assists",OLD!$Q$1:$DZ$1,0),0),0)</f>
        <v>0</v>
      </c>
      <c r="W970" s="93">
        <f>IFERROR(VLOOKUP($E970,OLD!$Q$1:$DZ$1000,MATCH("total_points",OLD!$Q$1:$DZ$1,0),0),0)</f>
        <v>2</v>
      </c>
      <c r="X970" s="27">
        <f>IFERROR(VLOOKUP(E970,OLD!$Q$1:$BZ$1000,MATCH("defensive_contribution",OLD!$Q$1:$BZ$1,0),0),"")</f>
        <v>3</v>
      </c>
      <c r="Z970" s="26" t="str">
        <f>API!O970&amp;" "&amp;API!Y970</f>
        <v xml:space="preserve"> </v>
      </c>
      <c r="AA970" s="26">
        <f>API!AF970</f>
        <v>0</v>
      </c>
    </row>
    <row r="971" spans="1:27">
      <c r="A971" s="22" t="str">
        <f>IF([1]FINAL!A971=0,"",[1]FINAL!A971)</f>
        <v/>
      </c>
      <c r="B971" s="22" t="str">
        <f>IF([1]FINAL!C971=0,"",[1]FINAL!C971)</f>
        <v/>
      </c>
      <c r="C971" s="22" t="str">
        <f>IF([1]FINAL!E971=0,"",[1]FINAL!E971)</f>
        <v/>
      </c>
      <c r="D971" s="22" t="str">
        <f>IF([1]FINAL!G971=0,"",[1]FINAL!G971)</f>
        <v/>
      </c>
      <c r="E971" s="85">
        <f>[1]FINAL!$AO971</f>
        <v>0</v>
      </c>
      <c r="F971" s="26" t="str">
        <f>[1]FINAL!$V971</f>
        <v>A</v>
      </c>
      <c r="G971" s="27" t="str">
        <f>IFERROR(VLOOKUP($F971,Table2!$B$1:$C$21,MATCH("MP",Table2!$B$1:$C$1,0),0),"")</f>
        <v/>
      </c>
      <c r="H971" s="23">
        <f>IFERROR(VLOOKUP(A971,PlayingTime!$B$1:$T$1001,MATCH("Min",PlayingTime!$B$2:$T$2,0),0),0)</f>
        <v>0</v>
      </c>
      <c r="I971" s="23">
        <f>IFERROR(VLOOKUP(B971,PlayingTime!$B$1:$T$1001,MATCH("Min",PlayingTime!$B$2:$T$2,0),0),0)</f>
        <v>0</v>
      </c>
      <c r="J971" s="23">
        <f>IFERROR(VLOOKUP(C971,PlayingTime!$B$1:$T$1001,MATCH("Min",PlayingTime!$B$2:$T$2,0),0),0)</f>
        <v>0</v>
      </c>
      <c r="K971" s="23">
        <f>IFERROR(VLOOKUP(D971,PlayingTime!$B$1:$T$1001,MATCH("Min",PlayingTime!$B$2:$T$2,0),0),0)</f>
        <v>0</v>
      </c>
      <c r="L971" s="93">
        <f>IFERROR(VLOOKUP($E971,OLD!$Q$1:$DZ$1000,MATCH("minutes",OLD!$Q$1:$DZ$1,0),0),0)</f>
        <v>8</v>
      </c>
      <c r="M971" s="22">
        <f>IFERROR(VLOOKUP(A971,#REF!,MATCH("xG",#REF!,0),0),0)</f>
        <v>0</v>
      </c>
      <c r="N971" s="22">
        <f>IFERROR(VLOOKUP(B971,#REF!,MATCH("xG",#REF!,0),0),0)</f>
        <v>0</v>
      </c>
      <c r="O971" s="22">
        <f>IFERROR(VLOOKUP(C971,#REF!,MATCH("xG",#REF!,0),0),0)</f>
        <v>0</v>
      </c>
      <c r="P971" s="22">
        <f>IFERROR(VLOOKUP(D971,#REF!,MATCH("xG",#REF!,0),0),0)</f>
        <v>0</v>
      </c>
      <c r="Q971" s="92">
        <f>IFERROR(VLOOKUP($E971,OLD!$Q$1:$DZ$1000,MATCH("expected_goals",OLD!$Q$1:$DZ$1,0),0),0)</f>
        <v>0</v>
      </c>
      <c r="R971" s="22">
        <f>IFERROR(VLOOKUP(A971,#REF!,MATCH("xAG",#REF!,0),0),0)</f>
        <v>0</v>
      </c>
      <c r="S971" s="22">
        <f>IFERROR(VLOOKUP(B971,#REF!,MATCH("xAG",#REF!,0),0),0)</f>
        <v>0</v>
      </c>
      <c r="T971" s="22">
        <f>IFERROR(VLOOKUP(C971,#REF!,MATCH("xAG",#REF!,0),0),0)</f>
        <v>0</v>
      </c>
      <c r="U971" s="22">
        <f>IFERROR(VLOOKUP(D971,#REF!,MATCH("xAG",#REF!,0),0),0)</f>
        <v>0</v>
      </c>
      <c r="V971" s="92">
        <f>IFERROR(VLOOKUP($E971,OLD!$Q$1:$DZ$1000,MATCH("expected_assists",OLD!$Q$1:$DZ$1,0),0),0)</f>
        <v>0</v>
      </c>
      <c r="W971" s="93">
        <f>IFERROR(VLOOKUP($E971,OLD!$Q$1:$DZ$1000,MATCH("total_points",OLD!$Q$1:$DZ$1,0),0),0)</f>
        <v>2</v>
      </c>
      <c r="X971" s="27">
        <f>IFERROR(VLOOKUP(E971,OLD!$Q$1:$BZ$1000,MATCH("defensive_contribution",OLD!$Q$1:$BZ$1,0),0),"")</f>
        <v>3</v>
      </c>
      <c r="Z971" s="26" t="str">
        <f>API!O971&amp;" "&amp;API!Y971</f>
        <v xml:space="preserve"> </v>
      </c>
      <c r="AA971" s="26">
        <f>API!AF971</f>
        <v>0</v>
      </c>
    </row>
    <row r="972" spans="1:27">
      <c r="A972" s="22" t="str">
        <f>IF([1]FINAL!A972=0,"",[1]FINAL!A972)</f>
        <v/>
      </c>
      <c r="B972" s="22" t="str">
        <f>IF([1]FINAL!C972=0,"",[1]FINAL!C972)</f>
        <v/>
      </c>
      <c r="C972" s="22" t="str">
        <f>IF([1]FINAL!E972=0,"",[1]FINAL!E972)</f>
        <v/>
      </c>
      <c r="D972" s="22" t="str">
        <f>IF([1]FINAL!G972=0,"",[1]FINAL!G972)</f>
        <v/>
      </c>
      <c r="E972" s="85">
        <f>[1]FINAL!$AO972</f>
        <v>0</v>
      </c>
      <c r="F972" s="26" t="str">
        <f>[1]FINAL!$V972</f>
        <v>A</v>
      </c>
      <c r="G972" s="27" t="str">
        <f>IFERROR(VLOOKUP($F972,Table2!$B$1:$C$21,MATCH("MP",Table2!$B$1:$C$1,0),0),"")</f>
        <v/>
      </c>
      <c r="H972" s="23">
        <f>IFERROR(VLOOKUP(A972,PlayingTime!$B$1:$T$1001,MATCH("Min",PlayingTime!$B$2:$T$2,0),0),0)</f>
        <v>0</v>
      </c>
      <c r="I972" s="23">
        <f>IFERROR(VLOOKUP(B972,PlayingTime!$B$1:$T$1001,MATCH("Min",PlayingTime!$B$2:$T$2,0),0),0)</f>
        <v>0</v>
      </c>
      <c r="J972" s="23">
        <f>IFERROR(VLOOKUP(C972,PlayingTime!$B$1:$T$1001,MATCH("Min",PlayingTime!$B$2:$T$2,0),0),0)</f>
        <v>0</v>
      </c>
      <c r="K972" s="23">
        <f>IFERROR(VLOOKUP(D972,PlayingTime!$B$1:$T$1001,MATCH("Min",PlayingTime!$B$2:$T$2,0),0),0)</f>
        <v>0</v>
      </c>
      <c r="L972" s="93">
        <f>IFERROR(VLOOKUP($E972,OLD!$Q$1:$DZ$1000,MATCH("minutes",OLD!$Q$1:$DZ$1,0),0),0)</f>
        <v>8</v>
      </c>
      <c r="M972" s="22">
        <f>IFERROR(VLOOKUP(A972,#REF!,MATCH("xG",#REF!,0),0),0)</f>
        <v>0</v>
      </c>
      <c r="N972" s="22">
        <f>IFERROR(VLOOKUP(B972,#REF!,MATCH("xG",#REF!,0),0),0)</f>
        <v>0</v>
      </c>
      <c r="O972" s="22">
        <f>IFERROR(VLOOKUP(C972,#REF!,MATCH("xG",#REF!,0),0),0)</f>
        <v>0</v>
      </c>
      <c r="P972" s="22">
        <f>IFERROR(VLOOKUP(D972,#REF!,MATCH("xG",#REF!,0),0),0)</f>
        <v>0</v>
      </c>
      <c r="Q972" s="92">
        <f>IFERROR(VLOOKUP($E972,OLD!$Q$1:$DZ$1000,MATCH("expected_goals",OLD!$Q$1:$DZ$1,0),0),0)</f>
        <v>0</v>
      </c>
      <c r="R972" s="22">
        <f>IFERROR(VLOOKUP(A972,#REF!,MATCH("xAG",#REF!,0),0),0)</f>
        <v>0</v>
      </c>
      <c r="S972" s="22">
        <f>IFERROR(VLOOKUP(B972,#REF!,MATCH("xAG",#REF!,0),0),0)</f>
        <v>0</v>
      </c>
      <c r="T972" s="22">
        <f>IFERROR(VLOOKUP(C972,#REF!,MATCH("xAG",#REF!,0),0),0)</f>
        <v>0</v>
      </c>
      <c r="U972" s="22">
        <f>IFERROR(VLOOKUP(D972,#REF!,MATCH("xAG",#REF!,0),0),0)</f>
        <v>0</v>
      </c>
      <c r="V972" s="92">
        <f>IFERROR(VLOOKUP($E972,OLD!$Q$1:$DZ$1000,MATCH("expected_assists",OLD!$Q$1:$DZ$1,0),0),0)</f>
        <v>0</v>
      </c>
      <c r="W972" s="93">
        <f>IFERROR(VLOOKUP($E972,OLD!$Q$1:$DZ$1000,MATCH("total_points",OLD!$Q$1:$DZ$1,0),0),0)</f>
        <v>2</v>
      </c>
      <c r="X972" s="27">
        <f>IFERROR(VLOOKUP(E972,OLD!$Q$1:$BZ$1000,MATCH("defensive_contribution",OLD!$Q$1:$BZ$1,0),0),"")</f>
        <v>3</v>
      </c>
      <c r="Z972" s="26" t="str">
        <f>API!O972&amp;" "&amp;API!Y972</f>
        <v xml:space="preserve"> </v>
      </c>
      <c r="AA972" s="26">
        <f>API!AF972</f>
        <v>0</v>
      </c>
    </row>
    <row r="973" spans="1:27">
      <c r="A973" s="22" t="str">
        <f>IF([1]FINAL!A973=0,"",[1]FINAL!A973)</f>
        <v/>
      </c>
      <c r="B973" s="22" t="str">
        <f>IF([1]FINAL!C973=0,"",[1]FINAL!C973)</f>
        <v/>
      </c>
      <c r="C973" s="22" t="str">
        <f>IF([1]FINAL!E973=0,"",[1]FINAL!E973)</f>
        <v/>
      </c>
      <c r="D973" s="22" t="str">
        <f>IF([1]FINAL!G973=0,"",[1]FINAL!G973)</f>
        <v/>
      </c>
      <c r="E973" s="85">
        <f>[1]FINAL!$AO973</f>
        <v>0</v>
      </c>
      <c r="F973" s="26" t="str">
        <f>[1]FINAL!$V973</f>
        <v>A</v>
      </c>
      <c r="G973" s="27" t="str">
        <f>IFERROR(VLOOKUP($F973,Table2!$B$1:$C$21,MATCH("MP",Table2!$B$1:$C$1,0),0),"")</f>
        <v/>
      </c>
      <c r="H973" s="23">
        <f>IFERROR(VLOOKUP(A973,PlayingTime!$B$1:$T$1001,MATCH("Min",PlayingTime!$B$2:$T$2,0),0),0)</f>
        <v>0</v>
      </c>
      <c r="I973" s="23">
        <f>IFERROR(VLOOKUP(B973,PlayingTime!$B$1:$T$1001,MATCH("Min",PlayingTime!$B$2:$T$2,0),0),0)</f>
        <v>0</v>
      </c>
      <c r="J973" s="23">
        <f>IFERROR(VLOOKUP(C973,PlayingTime!$B$1:$T$1001,MATCH("Min",PlayingTime!$B$2:$T$2,0),0),0)</f>
        <v>0</v>
      </c>
      <c r="K973" s="23">
        <f>IFERROR(VLOOKUP(D973,PlayingTime!$B$1:$T$1001,MATCH("Min",PlayingTime!$B$2:$T$2,0),0),0)</f>
        <v>0</v>
      </c>
      <c r="L973" s="93">
        <f>IFERROR(VLOOKUP($E973,OLD!$Q$1:$DZ$1000,MATCH("minutes",OLD!$Q$1:$DZ$1,0),0),0)</f>
        <v>8</v>
      </c>
      <c r="M973" s="22">
        <f>IFERROR(VLOOKUP(A973,#REF!,MATCH("xG",#REF!,0),0),0)</f>
        <v>0</v>
      </c>
      <c r="N973" s="22">
        <f>IFERROR(VLOOKUP(B973,#REF!,MATCH("xG",#REF!,0),0),0)</f>
        <v>0</v>
      </c>
      <c r="O973" s="22">
        <f>IFERROR(VLOOKUP(C973,#REF!,MATCH("xG",#REF!,0),0),0)</f>
        <v>0</v>
      </c>
      <c r="P973" s="22">
        <f>IFERROR(VLOOKUP(D973,#REF!,MATCH("xG",#REF!,0),0),0)</f>
        <v>0</v>
      </c>
      <c r="Q973" s="92">
        <f>IFERROR(VLOOKUP($E973,OLD!$Q$1:$DZ$1000,MATCH("expected_goals",OLD!$Q$1:$DZ$1,0),0),0)</f>
        <v>0</v>
      </c>
      <c r="R973" s="22">
        <f>IFERROR(VLOOKUP(A973,#REF!,MATCH("xAG",#REF!,0),0),0)</f>
        <v>0</v>
      </c>
      <c r="S973" s="22">
        <f>IFERROR(VLOOKUP(B973,#REF!,MATCH("xAG",#REF!,0),0),0)</f>
        <v>0</v>
      </c>
      <c r="T973" s="22">
        <f>IFERROR(VLOOKUP(C973,#REF!,MATCH("xAG",#REF!,0),0),0)</f>
        <v>0</v>
      </c>
      <c r="U973" s="22">
        <f>IFERROR(VLOOKUP(D973,#REF!,MATCH("xAG",#REF!,0),0),0)</f>
        <v>0</v>
      </c>
      <c r="V973" s="92">
        <f>IFERROR(VLOOKUP($E973,OLD!$Q$1:$DZ$1000,MATCH("expected_assists",OLD!$Q$1:$DZ$1,0),0),0)</f>
        <v>0</v>
      </c>
      <c r="W973" s="93">
        <f>IFERROR(VLOOKUP($E973,OLD!$Q$1:$DZ$1000,MATCH("total_points",OLD!$Q$1:$DZ$1,0),0),0)</f>
        <v>2</v>
      </c>
      <c r="X973" s="27">
        <f>IFERROR(VLOOKUP(E973,OLD!$Q$1:$BZ$1000,MATCH("defensive_contribution",OLD!$Q$1:$BZ$1,0),0),"")</f>
        <v>3</v>
      </c>
      <c r="Z973" s="26" t="str">
        <f>API!O973&amp;" "&amp;API!Y973</f>
        <v xml:space="preserve"> </v>
      </c>
      <c r="AA973" s="26">
        <f>API!AF973</f>
        <v>0</v>
      </c>
    </row>
    <row r="974" spans="1:27">
      <c r="A974" s="22" t="str">
        <f>IF([1]FINAL!A974=0,"",[1]FINAL!A974)</f>
        <v/>
      </c>
      <c r="B974" s="22" t="str">
        <f>IF([1]FINAL!C974=0,"",[1]FINAL!C974)</f>
        <v/>
      </c>
      <c r="C974" s="22" t="str">
        <f>IF([1]FINAL!E974=0,"",[1]FINAL!E974)</f>
        <v/>
      </c>
      <c r="D974" s="22" t="str">
        <f>IF([1]FINAL!G974=0,"",[1]FINAL!G974)</f>
        <v/>
      </c>
      <c r="E974" s="85">
        <f>[1]FINAL!$AO974</f>
        <v>0</v>
      </c>
      <c r="F974" s="26" t="str">
        <f>[1]FINAL!$V974</f>
        <v>A</v>
      </c>
      <c r="G974" s="27" t="str">
        <f>IFERROR(VLOOKUP($F974,Table2!$B$1:$C$21,MATCH("MP",Table2!$B$1:$C$1,0),0),"")</f>
        <v/>
      </c>
      <c r="H974" s="23">
        <f>IFERROR(VLOOKUP(A974,PlayingTime!$B$1:$T$1001,MATCH("Min",PlayingTime!$B$2:$T$2,0),0),0)</f>
        <v>0</v>
      </c>
      <c r="I974" s="23">
        <f>IFERROR(VLOOKUP(B974,PlayingTime!$B$1:$T$1001,MATCH("Min",PlayingTime!$B$2:$T$2,0),0),0)</f>
        <v>0</v>
      </c>
      <c r="J974" s="23">
        <f>IFERROR(VLOOKUP(C974,PlayingTime!$B$1:$T$1001,MATCH("Min",PlayingTime!$B$2:$T$2,0),0),0)</f>
        <v>0</v>
      </c>
      <c r="K974" s="23">
        <f>IFERROR(VLOOKUP(D974,PlayingTime!$B$1:$T$1001,MATCH("Min",PlayingTime!$B$2:$T$2,0),0),0)</f>
        <v>0</v>
      </c>
      <c r="L974" s="93">
        <f>IFERROR(VLOOKUP($E974,OLD!$Q$1:$DZ$1000,MATCH("minutes",OLD!$Q$1:$DZ$1,0),0),0)</f>
        <v>8</v>
      </c>
      <c r="M974" s="22">
        <f>IFERROR(VLOOKUP(A974,#REF!,MATCH("xG",#REF!,0),0),0)</f>
        <v>0</v>
      </c>
      <c r="N974" s="22">
        <f>IFERROR(VLOOKUP(B974,#REF!,MATCH("xG",#REF!,0),0),0)</f>
        <v>0</v>
      </c>
      <c r="O974" s="22">
        <f>IFERROR(VLOOKUP(C974,#REF!,MATCH("xG",#REF!,0),0),0)</f>
        <v>0</v>
      </c>
      <c r="P974" s="22">
        <f>IFERROR(VLOOKUP(D974,#REF!,MATCH("xG",#REF!,0),0),0)</f>
        <v>0</v>
      </c>
      <c r="Q974" s="92">
        <f>IFERROR(VLOOKUP($E974,OLD!$Q$1:$DZ$1000,MATCH("expected_goals",OLD!$Q$1:$DZ$1,0),0),0)</f>
        <v>0</v>
      </c>
      <c r="R974" s="22">
        <f>IFERROR(VLOOKUP(A974,#REF!,MATCH("xAG",#REF!,0),0),0)</f>
        <v>0</v>
      </c>
      <c r="S974" s="22">
        <f>IFERROR(VLOOKUP(B974,#REF!,MATCH("xAG",#REF!,0),0),0)</f>
        <v>0</v>
      </c>
      <c r="T974" s="22">
        <f>IFERROR(VLOOKUP(C974,#REF!,MATCH("xAG",#REF!,0),0),0)</f>
        <v>0</v>
      </c>
      <c r="U974" s="22">
        <f>IFERROR(VLOOKUP(D974,#REF!,MATCH("xAG",#REF!,0),0),0)</f>
        <v>0</v>
      </c>
      <c r="V974" s="92">
        <f>IFERROR(VLOOKUP($E974,OLD!$Q$1:$DZ$1000,MATCH("expected_assists",OLD!$Q$1:$DZ$1,0),0),0)</f>
        <v>0</v>
      </c>
      <c r="W974" s="93">
        <f>IFERROR(VLOOKUP($E974,OLD!$Q$1:$DZ$1000,MATCH("total_points",OLD!$Q$1:$DZ$1,0),0),0)</f>
        <v>2</v>
      </c>
      <c r="X974" s="27">
        <f>IFERROR(VLOOKUP(E974,OLD!$Q$1:$BZ$1000,MATCH("defensive_contribution",OLD!$Q$1:$BZ$1,0),0),"")</f>
        <v>3</v>
      </c>
      <c r="Z974" s="26" t="str">
        <f>API!O974&amp;" "&amp;API!Y974</f>
        <v xml:space="preserve"> </v>
      </c>
      <c r="AA974" s="26">
        <f>API!AF974</f>
        <v>0</v>
      </c>
    </row>
    <row r="975" spans="1:27">
      <c r="A975" s="22" t="str">
        <f>IF([1]FINAL!A975=0,"",[1]FINAL!A975)</f>
        <v/>
      </c>
      <c r="B975" s="22" t="str">
        <f>IF([1]FINAL!C975=0,"",[1]FINAL!C975)</f>
        <v/>
      </c>
      <c r="C975" s="22" t="str">
        <f>IF([1]FINAL!E975=0,"",[1]FINAL!E975)</f>
        <v/>
      </c>
      <c r="D975" s="22" t="str">
        <f>IF([1]FINAL!G975=0,"",[1]FINAL!G975)</f>
        <v/>
      </c>
      <c r="E975" s="85">
        <f>[1]FINAL!$AO975</f>
        <v>0</v>
      </c>
      <c r="F975" s="26" t="str">
        <f>[1]FINAL!$V975</f>
        <v>A</v>
      </c>
      <c r="G975" s="27" t="str">
        <f>IFERROR(VLOOKUP($F975,Table2!$B$1:$C$21,MATCH("MP",Table2!$B$1:$C$1,0),0),"")</f>
        <v/>
      </c>
      <c r="H975" s="23">
        <f>IFERROR(VLOOKUP(A975,PlayingTime!$B$1:$T$1001,MATCH("Min",PlayingTime!$B$2:$T$2,0),0),0)</f>
        <v>0</v>
      </c>
      <c r="I975" s="23">
        <f>IFERROR(VLOOKUP(B975,PlayingTime!$B$1:$T$1001,MATCH("Min",PlayingTime!$B$2:$T$2,0),0),0)</f>
        <v>0</v>
      </c>
      <c r="J975" s="23">
        <f>IFERROR(VLOOKUP(C975,PlayingTime!$B$1:$T$1001,MATCH("Min",PlayingTime!$B$2:$T$2,0),0),0)</f>
        <v>0</v>
      </c>
      <c r="K975" s="23">
        <f>IFERROR(VLOOKUP(D975,PlayingTime!$B$1:$T$1001,MATCH("Min",PlayingTime!$B$2:$T$2,0),0),0)</f>
        <v>0</v>
      </c>
      <c r="L975" s="93">
        <f>IFERROR(VLOOKUP($E975,OLD!$Q$1:$DZ$1000,MATCH("minutes",OLD!$Q$1:$DZ$1,0),0),0)</f>
        <v>8</v>
      </c>
      <c r="M975" s="22">
        <f>IFERROR(VLOOKUP(A975,#REF!,MATCH("xG",#REF!,0),0),0)</f>
        <v>0</v>
      </c>
      <c r="N975" s="22">
        <f>IFERROR(VLOOKUP(B975,#REF!,MATCH("xG",#REF!,0),0),0)</f>
        <v>0</v>
      </c>
      <c r="O975" s="22">
        <f>IFERROR(VLOOKUP(C975,#REF!,MATCH("xG",#REF!,0),0),0)</f>
        <v>0</v>
      </c>
      <c r="P975" s="22">
        <f>IFERROR(VLOOKUP(D975,#REF!,MATCH("xG",#REF!,0),0),0)</f>
        <v>0</v>
      </c>
      <c r="Q975" s="92">
        <f>IFERROR(VLOOKUP($E975,OLD!$Q$1:$DZ$1000,MATCH("expected_goals",OLD!$Q$1:$DZ$1,0),0),0)</f>
        <v>0</v>
      </c>
      <c r="R975" s="22">
        <f>IFERROR(VLOOKUP(A975,#REF!,MATCH("xAG",#REF!,0),0),0)</f>
        <v>0</v>
      </c>
      <c r="S975" s="22">
        <f>IFERROR(VLOOKUP(B975,#REF!,MATCH("xAG",#REF!,0),0),0)</f>
        <v>0</v>
      </c>
      <c r="T975" s="22">
        <f>IFERROR(VLOOKUP(C975,#REF!,MATCH("xAG",#REF!,0),0),0)</f>
        <v>0</v>
      </c>
      <c r="U975" s="22">
        <f>IFERROR(VLOOKUP(D975,#REF!,MATCH("xAG",#REF!,0),0),0)</f>
        <v>0</v>
      </c>
      <c r="V975" s="92">
        <f>IFERROR(VLOOKUP($E975,OLD!$Q$1:$DZ$1000,MATCH("expected_assists",OLD!$Q$1:$DZ$1,0),0),0)</f>
        <v>0</v>
      </c>
      <c r="W975" s="93">
        <f>IFERROR(VLOOKUP($E975,OLD!$Q$1:$DZ$1000,MATCH("total_points",OLD!$Q$1:$DZ$1,0),0),0)</f>
        <v>2</v>
      </c>
      <c r="X975" s="27">
        <f>IFERROR(VLOOKUP(E975,OLD!$Q$1:$BZ$1000,MATCH("defensive_contribution",OLD!$Q$1:$BZ$1,0),0),"")</f>
        <v>3</v>
      </c>
      <c r="Z975" s="26" t="str">
        <f>API!O975&amp;" "&amp;API!Y975</f>
        <v xml:space="preserve"> </v>
      </c>
      <c r="AA975" s="26">
        <f>API!AF975</f>
        <v>0</v>
      </c>
    </row>
    <row r="976" spans="1:27">
      <c r="A976" s="22" t="str">
        <f>IF([1]FINAL!A976=0,"",[1]FINAL!A976)</f>
        <v/>
      </c>
      <c r="B976" s="22" t="str">
        <f>IF([1]FINAL!C976=0,"",[1]FINAL!C976)</f>
        <v/>
      </c>
      <c r="C976" s="22" t="str">
        <f>IF([1]FINAL!E976=0,"",[1]FINAL!E976)</f>
        <v/>
      </c>
      <c r="D976" s="22" t="str">
        <f>IF([1]FINAL!G976=0,"",[1]FINAL!G976)</f>
        <v/>
      </c>
      <c r="E976" s="85">
        <f>[1]FINAL!$AO976</f>
        <v>0</v>
      </c>
      <c r="F976" s="26" t="str">
        <f>[1]FINAL!$V976</f>
        <v>A</v>
      </c>
      <c r="G976" s="27" t="str">
        <f>IFERROR(VLOOKUP($F976,Table2!$B$1:$C$21,MATCH("MP",Table2!$B$1:$C$1,0),0),"")</f>
        <v/>
      </c>
      <c r="H976" s="23">
        <f>IFERROR(VLOOKUP(A976,PlayingTime!$B$1:$T$1001,MATCH("Min",PlayingTime!$B$2:$T$2,0),0),0)</f>
        <v>0</v>
      </c>
      <c r="I976" s="23">
        <f>IFERROR(VLOOKUP(B976,PlayingTime!$B$1:$T$1001,MATCH("Min",PlayingTime!$B$2:$T$2,0),0),0)</f>
        <v>0</v>
      </c>
      <c r="J976" s="23">
        <f>IFERROR(VLOOKUP(C976,PlayingTime!$B$1:$T$1001,MATCH("Min",PlayingTime!$B$2:$T$2,0),0),0)</f>
        <v>0</v>
      </c>
      <c r="K976" s="23">
        <f>IFERROR(VLOOKUP(D976,PlayingTime!$B$1:$T$1001,MATCH("Min",PlayingTime!$B$2:$T$2,0),0),0)</f>
        <v>0</v>
      </c>
      <c r="L976" s="93">
        <f>IFERROR(VLOOKUP($E976,OLD!$Q$1:$DZ$1000,MATCH("minutes",OLD!$Q$1:$DZ$1,0),0),0)</f>
        <v>8</v>
      </c>
      <c r="M976" s="22">
        <f>IFERROR(VLOOKUP(A976,#REF!,MATCH("xG",#REF!,0),0),0)</f>
        <v>0</v>
      </c>
      <c r="N976" s="22">
        <f>IFERROR(VLOOKUP(B976,#REF!,MATCH("xG",#REF!,0),0),0)</f>
        <v>0</v>
      </c>
      <c r="O976" s="22">
        <f>IFERROR(VLOOKUP(C976,#REF!,MATCH("xG",#REF!,0),0),0)</f>
        <v>0</v>
      </c>
      <c r="P976" s="22">
        <f>IFERROR(VLOOKUP(D976,#REF!,MATCH("xG",#REF!,0),0),0)</f>
        <v>0</v>
      </c>
      <c r="Q976" s="92">
        <f>IFERROR(VLOOKUP($E976,OLD!$Q$1:$DZ$1000,MATCH("expected_goals",OLD!$Q$1:$DZ$1,0),0),0)</f>
        <v>0</v>
      </c>
      <c r="R976" s="22">
        <f>IFERROR(VLOOKUP(A976,#REF!,MATCH("xAG",#REF!,0),0),0)</f>
        <v>0</v>
      </c>
      <c r="S976" s="22">
        <f>IFERROR(VLOOKUP(B976,#REF!,MATCH("xAG",#REF!,0),0),0)</f>
        <v>0</v>
      </c>
      <c r="T976" s="22">
        <f>IFERROR(VLOOKUP(C976,#REF!,MATCH("xAG",#REF!,0),0),0)</f>
        <v>0</v>
      </c>
      <c r="U976" s="22">
        <f>IFERROR(VLOOKUP(D976,#REF!,MATCH("xAG",#REF!,0),0),0)</f>
        <v>0</v>
      </c>
      <c r="V976" s="92">
        <f>IFERROR(VLOOKUP($E976,OLD!$Q$1:$DZ$1000,MATCH("expected_assists",OLD!$Q$1:$DZ$1,0),0),0)</f>
        <v>0</v>
      </c>
      <c r="W976" s="93">
        <f>IFERROR(VLOOKUP($E976,OLD!$Q$1:$DZ$1000,MATCH("total_points",OLD!$Q$1:$DZ$1,0),0),0)</f>
        <v>2</v>
      </c>
      <c r="X976" s="27">
        <f>IFERROR(VLOOKUP(E976,OLD!$Q$1:$BZ$1000,MATCH("defensive_contribution",OLD!$Q$1:$BZ$1,0),0),"")</f>
        <v>3</v>
      </c>
      <c r="Z976" s="26" t="str">
        <f>API!O976&amp;" "&amp;API!Y976</f>
        <v xml:space="preserve"> </v>
      </c>
      <c r="AA976" s="26">
        <f>API!AF976</f>
        <v>0</v>
      </c>
    </row>
    <row r="977" spans="1:27">
      <c r="A977" s="22" t="str">
        <f>IF([1]FINAL!A977=0,"",[1]FINAL!A977)</f>
        <v/>
      </c>
      <c r="B977" s="22" t="str">
        <f>IF([1]FINAL!C977=0,"",[1]FINAL!C977)</f>
        <v/>
      </c>
      <c r="C977" s="22" t="str">
        <f>IF([1]FINAL!E977=0,"",[1]FINAL!E977)</f>
        <v/>
      </c>
      <c r="D977" s="22" t="str">
        <f>IF([1]FINAL!G977=0,"",[1]FINAL!G977)</f>
        <v/>
      </c>
      <c r="E977" s="85">
        <f>[1]FINAL!$AO977</f>
        <v>0</v>
      </c>
      <c r="F977" s="26" t="str">
        <f>[1]FINAL!$V977</f>
        <v>A</v>
      </c>
      <c r="G977" s="27" t="str">
        <f>IFERROR(VLOOKUP($F977,Table2!$B$1:$C$21,MATCH("MP",Table2!$B$1:$C$1,0),0),"")</f>
        <v/>
      </c>
      <c r="H977" s="23">
        <f>IFERROR(VLOOKUP(A977,PlayingTime!$B$1:$T$1001,MATCH("Min",PlayingTime!$B$2:$T$2,0),0),0)</f>
        <v>0</v>
      </c>
      <c r="I977" s="23">
        <f>IFERROR(VLOOKUP(B977,PlayingTime!$B$1:$T$1001,MATCH("Min",PlayingTime!$B$2:$T$2,0),0),0)</f>
        <v>0</v>
      </c>
      <c r="J977" s="23">
        <f>IFERROR(VLOOKUP(C977,PlayingTime!$B$1:$T$1001,MATCH("Min",PlayingTime!$B$2:$T$2,0),0),0)</f>
        <v>0</v>
      </c>
      <c r="K977" s="23">
        <f>IFERROR(VLOOKUP(D977,PlayingTime!$B$1:$T$1001,MATCH("Min",PlayingTime!$B$2:$T$2,0),0),0)</f>
        <v>0</v>
      </c>
      <c r="L977" s="93">
        <f>IFERROR(VLOOKUP($E977,OLD!$Q$1:$DZ$1000,MATCH("minutes",OLD!$Q$1:$DZ$1,0),0),0)</f>
        <v>8</v>
      </c>
      <c r="M977" s="22">
        <f>IFERROR(VLOOKUP(A977,#REF!,MATCH("xG",#REF!,0),0),0)</f>
        <v>0</v>
      </c>
      <c r="N977" s="22">
        <f>IFERROR(VLOOKUP(B977,#REF!,MATCH("xG",#REF!,0),0),0)</f>
        <v>0</v>
      </c>
      <c r="O977" s="22">
        <f>IFERROR(VLOOKUP(C977,#REF!,MATCH("xG",#REF!,0),0),0)</f>
        <v>0</v>
      </c>
      <c r="P977" s="22">
        <f>IFERROR(VLOOKUP(D977,#REF!,MATCH("xG",#REF!,0),0),0)</f>
        <v>0</v>
      </c>
      <c r="Q977" s="92">
        <f>IFERROR(VLOOKUP($E977,OLD!$Q$1:$DZ$1000,MATCH("expected_goals",OLD!$Q$1:$DZ$1,0),0),0)</f>
        <v>0</v>
      </c>
      <c r="R977" s="22">
        <f>IFERROR(VLOOKUP(A977,#REF!,MATCH("xAG",#REF!,0),0),0)</f>
        <v>0</v>
      </c>
      <c r="S977" s="22">
        <f>IFERROR(VLOOKUP(B977,#REF!,MATCH("xAG",#REF!,0),0),0)</f>
        <v>0</v>
      </c>
      <c r="T977" s="22">
        <f>IFERROR(VLOOKUP(C977,#REF!,MATCH("xAG",#REF!,0),0),0)</f>
        <v>0</v>
      </c>
      <c r="U977" s="22">
        <f>IFERROR(VLOOKUP(D977,#REF!,MATCH("xAG",#REF!,0),0),0)</f>
        <v>0</v>
      </c>
      <c r="V977" s="92">
        <f>IFERROR(VLOOKUP($E977,OLD!$Q$1:$DZ$1000,MATCH("expected_assists",OLD!$Q$1:$DZ$1,0),0),0)</f>
        <v>0</v>
      </c>
      <c r="W977" s="93">
        <f>IFERROR(VLOOKUP($E977,OLD!$Q$1:$DZ$1000,MATCH("total_points",OLD!$Q$1:$DZ$1,0),0),0)</f>
        <v>2</v>
      </c>
      <c r="X977" s="27">
        <f>IFERROR(VLOOKUP(E977,OLD!$Q$1:$BZ$1000,MATCH("defensive_contribution",OLD!$Q$1:$BZ$1,0),0),"")</f>
        <v>3</v>
      </c>
      <c r="Z977" s="26" t="str">
        <f>API!O977&amp;" "&amp;API!Y977</f>
        <v xml:space="preserve"> </v>
      </c>
      <c r="AA977" s="26">
        <f>API!AF977</f>
        <v>0</v>
      </c>
    </row>
    <row r="978" spans="1:27">
      <c r="A978" s="22" t="str">
        <f>IF([1]FINAL!A978=0,"",[1]FINAL!A978)</f>
        <v/>
      </c>
      <c r="B978" s="22" t="str">
        <f>IF([1]FINAL!C978=0,"",[1]FINAL!C978)</f>
        <v/>
      </c>
      <c r="C978" s="22" t="str">
        <f>IF([1]FINAL!E978=0,"",[1]FINAL!E978)</f>
        <v/>
      </c>
      <c r="D978" s="22" t="str">
        <f>IF([1]FINAL!G978=0,"",[1]FINAL!G978)</f>
        <v/>
      </c>
      <c r="E978" s="85">
        <f>[1]FINAL!$AO978</f>
        <v>0</v>
      </c>
      <c r="F978" s="26" t="str">
        <f>[1]FINAL!$V978</f>
        <v>A</v>
      </c>
      <c r="G978" s="27" t="str">
        <f>IFERROR(VLOOKUP($F978,Table2!$B$1:$C$21,MATCH("MP",Table2!$B$1:$C$1,0),0),"")</f>
        <v/>
      </c>
      <c r="H978" s="23">
        <f>IFERROR(VLOOKUP(A978,PlayingTime!$B$1:$T$1001,MATCH("Min",PlayingTime!$B$2:$T$2,0),0),0)</f>
        <v>0</v>
      </c>
      <c r="I978" s="23">
        <f>IFERROR(VLOOKUP(B978,PlayingTime!$B$1:$T$1001,MATCH("Min",PlayingTime!$B$2:$T$2,0),0),0)</f>
        <v>0</v>
      </c>
      <c r="J978" s="23">
        <f>IFERROR(VLOOKUP(C978,PlayingTime!$B$1:$T$1001,MATCH("Min",PlayingTime!$B$2:$T$2,0),0),0)</f>
        <v>0</v>
      </c>
      <c r="K978" s="23">
        <f>IFERROR(VLOOKUP(D978,PlayingTime!$B$1:$T$1001,MATCH("Min",PlayingTime!$B$2:$T$2,0),0),0)</f>
        <v>0</v>
      </c>
      <c r="L978" s="93">
        <f>IFERROR(VLOOKUP($E978,OLD!$Q$1:$DZ$1000,MATCH("minutes",OLD!$Q$1:$DZ$1,0),0),0)</f>
        <v>8</v>
      </c>
      <c r="M978" s="22">
        <f>IFERROR(VLOOKUP(A978,#REF!,MATCH("xG",#REF!,0),0),0)</f>
        <v>0</v>
      </c>
      <c r="N978" s="22">
        <f>IFERROR(VLOOKUP(B978,#REF!,MATCH("xG",#REF!,0),0),0)</f>
        <v>0</v>
      </c>
      <c r="O978" s="22">
        <f>IFERROR(VLOOKUP(C978,#REF!,MATCH("xG",#REF!,0),0),0)</f>
        <v>0</v>
      </c>
      <c r="P978" s="22">
        <f>IFERROR(VLOOKUP(D978,#REF!,MATCH("xG",#REF!,0),0),0)</f>
        <v>0</v>
      </c>
      <c r="Q978" s="92">
        <f>IFERROR(VLOOKUP($E978,OLD!$Q$1:$DZ$1000,MATCH("expected_goals",OLD!$Q$1:$DZ$1,0),0),0)</f>
        <v>0</v>
      </c>
      <c r="R978" s="22">
        <f>IFERROR(VLOOKUP(A978,#REF!,MATCH("xAG",#REF!,0),0),0)</f>
        <v>0</v>
      </c>
      <c r="S978" s="22">
        <f>IFERROR(VLOOKUP(B978,#REF!,MATCH("xAG",#REF!,0),0),0)</f>
        <v>0</v>
      </c>
      <c r="T978" s="22">
        <f>IFERROR(VLOOKUP(C978,#REF!,MATCH("xAG",#REF!,0),0),0)</f>
        <v>0</v>
      </c>
      <c r="U978" s="22">
        <f>IFERROR(VLOOKUP(D978,#REF!,MATCH("xAG",#REF!,0),0),0)</f>
        <v>0</v>
      </c>
      <c r="V978" s="92">
        <f>IFERROR(VLOOKUP($E978,OLD!$Q$1:$DZ$1000,MATCH("expected_assists",OLD!$Q$1:$DZ$1,0),0),0)</f>
        <v>0</v>
      </c>
      <c r="W978" s="93">
        <f>IFERROR(VLOOKUP($E978,OLD!$Q$1:$DZ$1000,MATCH("total_points",OLD!$Q$1:$DZ$1,0),0),0)</f>
        <v>2</v>
      </c>
      <c r="X978" s="27">
        <f>IFERROR(VLOOKUP(E978,OLD!$Q$1:$BZ$1000,MATCH("defensive_contribution",OLD!$Q$1:$BZ$1,0),0),"")</f>
        <v>3</v>
      </c>
      <c r="Z978" s="26" t="str">
        <f>API!O978&amp;" "&amp;API!Y978</f>
        <v xml:space="preserve"> </v>
      </c>
      <c r="AA978" s="26">
        <f>API!AF978</f>
        <v>0</v>
      </c>
    </row>
    <row r="979" spans="1:27">
      <c r="A979" s="22" t="str">
        <f>IF([1]FINAL!A979=0,"",[1]FINAL!A979)</f>
        <v/>
      </c>
      <c r="B979" s="22" t="str">
        <f>IF([1]FINAL!C979=0,"",[1]FINAL!C979)</f>
        <v/>
      </c>
      <c r="C979" s="22" t="str">
        <f>IF([1]FINAL!E979=0,"",[1]FINAL!E979)</f>
        <v/>
      </c>
      <c r="D979" s="22" t="str">
        <f>IF([1]FINAL!G979=0,"",[1]FINAL!G979)</f>
        <v/>
      </c>
      <c r="E979" s="85">
        <f>[1]FINAL!$AO979</f>
        <v>0</v>
      </c>
      <c r="F979" s="26" t="str">
        <f>[1]FINAL!$V979</f>
        <v>A</v>
      </c>
      <c r="G979" s="27" t="str">
        <f>IFERROR(VLOOKUP($F979,Table2!$B$1:$C$21,MATCH("MP",Table2!$B$1:$C$1,0),0),"")</f>
        <v/>
      </c>
      <c r="H979" s="23">
        <f>IFERROR(VLOOKUP(A979,PlayingTime!$B$1:$T$1001,MATCH("Min",PlayingTime!$B$2:$T$2,0),0),0)</f>
        <v>0</v>
      </c>
      <c r="I979" s="23">
        <f>IFERROR(VLOOKUP(B979,PlayingTime!$B$1:$T$1001,MATCH("Min",PlayingTime!$B$2:$T$2,0),0),0)</f>
        <v>0</v>
      </c>
      <c r="J979" s="23">
        <f>IFERROR(VLOOKUP(C979,PlayingTime!$B$1:$T$1001,MATCH("Min",PlayingTime!$B$2:$T$2,0),0),0)</f>
        <v>0</v>
      </c>
      <c r="K979" s="23">
        <f>IFERROR(VLOOKUP(D979,PlayingTime!$B$1:$T$1001,MATCH("Min",PlayingTime!$B$2:$T$2,0),0),0)</f>
        <v>0</v>
      </c>
      <c r="L979" s="93">
        <f>IFERROR(VLOOKUP($E979,OLD!$Q$1:$DZ$1000,MATCH("minutes",OLD!$Q$1:$DZ$1,0),0),0)</f>
        <v>8</v>
      </c>
      <c r="M979" s="22">
        <f>IFERROR(VLOOKUP(A979,#REF!,MATCH("xG",#REF!,0),0),0)</f>
        <v>0</v>
      </c>
      <c r="N979" s="22">
        <f>IFERROR(VLOOKUP(B979,#REF!,MATCH("xG",#REF!,0),0),0)</f>
        <v>0</v>
      </c>
      <c r="O979" s="22">
        <f>IFERROR(VLOOKUP(C979,#REF!,MATCH("xG",#REF!,0),0),0)</f>
        <v>0</v>
      </c>
      <c r="P979" s="22">
        <f>IFERROR(VLOOKUP(D979,#REF!,MATCH("xG",#REF!,0),0),0)</f>
        <v>0</v>
      </c>
      <c r="Q979" s="92">
        <f>IFERROR(VLOOKUP($E979,OLD!$Q$1:$DZ$1000,MATCH("expected_goals",OLD!$Q$1:$DZ$1,0),0),0)</f>
        <v>0</v>
      </c>
      <c r="R979" s="22">
        <f>IFERROR(VLOOKUP(A979,#REF!,MATCH("xAG",#REF!,0),0),0)</f>
        <v>0</v>
      </c>
      <c r="S979" s="22">
        <f>IFERROR(VLOOKUP(B979,#REF!,MATCH("xAG",#REF!,0),0),0)</f>
        <v>0</v>
      </c>
      <c r="T979" s="22">
        <f>IFERROR(VLOOKUP(C979,#REF!,MATCH("xAG",#REF!,0),0),0)</f>
        <v>0</v>
      </c>
      <c r="U979" s="22">
        <f>IFERROR(VLOOKUP(D979,#REF!,MATCH("xAG",#REF!,0),0),0)</f>
        <v>0</v>
      </c>
      <c r="V979" s="92">
        <f>IFERROR(VLOOKUP($E979,OLD!$Q$1:$DZ$1000,MATCH("expected_assists",OLD!$Q$1:$DZ$1,0),0),0)</f>
        <v>0</v>
      </c>
      <c r="W979" s="93">
        <f>IFERROR(VLOOKUP($E979,OLD!$Q$1:$DZ$1000,MATCH("total_points",OLD!$Q$1:$DZ$1,0),0),0)</f>
        <v>2</v>
      </c>
      <c r="X979" s="27">
        <f>IFERROR(VLOOKUP(E979,OLD!$Q$1:$BZ$1000,MATCH("defensive_contribution",OLD!$Q$1:$BZ$1,0),0),"")</f>
        <v>3</v>
      </c>
      <c r="Z979" s="26" t="str">
        <f>API!O979&amp;" "&amp;API!Y979</f>
        <v xml:space="preserve"> </v>
      </c>
      <c r="AA979" s="26">
        <f>API!AF979</f>
        <v>0</v>
      </c>
    </row>
    <row r="980" spans="1:27">
      <c r="A980" s="22" t="str">
        <f>IF([1]FINAL!A980=0,"",[1]FINAL!A980)</f>
        <v/>
      </c>
      <c r="B980" s="22" t="str">
        <f>IF([1]FINAL!C980=0,"",[1]FINAL!C980)</f>
        <v/>
      </c>
      <c r="C980" s="22" t="str">
        <f>IF([1]FINAL!E980=0,"",[1]FINAL!E980)</f>
        <v/>
      </c>
      <c r="D980" s="22" t="str">
        <f>IF([1]FINAL!G980=0,"",[1]FINAL!G980)</f>
        <v/>
      </c>
      <c r="E980" s="85">
        <f>[1]FINAL!$AO980</f>
        <v>0</v>
      </c>
      <c r="F980" s="26" t="str">
        <f>[1]FINAL!$V980</f>
        <v>A</v>
      </c>
      <c r="G980" s="27" t="str">
        <f>IFERROR(VLOOKUP($F980,Table2!$B$1:$C$21,MATCH("MP",Table2!$B$1:$C$1,0),0),"")</f>
        <v/>
      </c>
      <c r="H980" s="23">
        <f>IFERROR(VLOOKUP(A980,PlayingTime!$B$1:$T$1001,MATCH("Min",PlayingTime!$B$2:$T$2,0),0),0)</f>
        <v>0</v>
      </c>
      <c r="I980" s="23">
        <f>IFERROR(VLOOKUP(B980,PlayingTime!$B$1:$T$1001,MATCH("Min",PlayingTime!$B$2:$T$2,0),0),0)</f>
        <v>0</v>
      </c>
      <c r="J980" s="23">
        <f>IFERROR(VLOOKUP(C980,PlayingTime!$B$1:$T$1001,MATCH("Min",PlayingTime!$B$2:$T$2,0),0),0)</f>
        <v>0</v>
      </c>
      <c r="K980" s="23">
        <f>IFERROR(VLOOKUP(D980,PlayingTime!$B$1:$T$1001,MATCH("Min",PlayingTime!$B$2:$T$2,0),0),0)</f>
        <v>0</v>
      </c>
      <c r="L980" s="93">
        <f>IFERROR(VLOOKUP($E980,OLD!$Q$1:$DZ$1000,MATCH("minutes",OLD!$Q$1:$DZ$1,0),0),0)</f>
        <v>8</v>
      </c>
      <c r="M980" s="22">
        <f>IFERROR(VLOOKUP(A980,#REF!,MATCH("xG",#REF!,0),0),0)</f>
        <v>0</v>
      </c>
      <c r="N980" s="22">
        <f>IFERROR(VLOOKUP(B980,#REF!,MATCH("xG",#REF!,0),0),0)</f>
        <v>0</v>
      </c>
      <c r="O980" s="22">
        <f>IFERROR(VLOOKUP(C980,#REF!,MATCH("xG",#REF!,0),0),0)</f>
        <v>0</v>
      </c>
      <c r="P980" s="22">
        <f>IFERROR(VLOOKUP(D980,#REF!,MATCH("xG",#REF!,0),0),0)</f>
        <v>0</v>
      </c>
      <c r="Q980" s="92">
        <f>IFERROR(VLOOKUP($E980,OLD!$Q$1:$DZ$1000,MATCH("expected_goals",OLD!$Q$1:$DZ$1,0),0),0)</f>
        <v>0</v>
      </c>
      <c r="R980" s="22">
        <f>IFERROR(VLOOKUP(A980,#REF!,MATCH("xAG",#REF!,0),0),0)</f>
        <v>0</v>
      </c>
      <c r="S980" s="22">
        <f>IFERROR(VLOOKUP(B980,#REF!,MATCH("xAG",#REF!,0),0),0)</f>
        <v>0</v>
      </c>
      <c r="T980" s="22">
        <f>IFERROR(VLOOKUP(C980,#REF!,MATCH("xAG",#REF!,0),0),0)</f>
        <v>0</v>
      </c>
      <c r="U980" s="22">
        <f>IFERROR(VLOOKUP(D980,#REF!,MATCH("xAG",#REF!,0),0),0)</f>
        <v>0</v>
      </c>
      <c r="V980" s="92">
        <f>IFERROR(VLOOKUP($E980,OLD!$Q$1:$DZ$1000,MATCH("expected_assists",OLD!$Q$1:$DZ$1,0),0),0)</f>
        <v>0</v>
      </c>
      <c r="W980" s="93">
        <f>IFERROR(VLOOKUP($E980,OLD!$Q$1:$DZ$1000,MATCH("total_points",OLD!$Q$1:$DZ$1,0),0),0)</f>
        <v>2</v>
      </c>
      <c r="X980" s="27">
        <f>IFERROR(VLOOKUP(E980,OLD!$Q$1:$BZ$1000,MATCH("defensive_contribution",OLD!$Q$1:$BZ$1,0),0),"")</f>
        <v>3</v>
      </c>
      <c r="Z980" s="26" t="str">
        <f>API!O980&amp;" "&amp;API!Y980</f>
        <v xml:space="preserve"> </v>
      </c>
      <c r="AA980" s="26">
        <f>API!AF980</f>
        <v>0</v>
      </c>
    </row>
    <row r="981" spans="1:27">
      <c r="A981" s="22" t="str">
        <f>IF([1]FINAL!A981=0,"",[1]FINAL!A981)</f>
        <v/>
      </c>
      <c r="B981" s="22" t="str">
        <f>IF([1]FINAL!C981=0,"",[1]FINAL!C981)</f>
        <v/>
      </c>
      <c r="C981" s="22" t="str">
        <f>IF([1]FINAL!E981=0,"",[1]FINAL!E981)</f>
        <v/>
      </c>
      <c r="D981" s="22" t="str">
        <f>IF([1]FINAL!G981=0,"",[1]FINAL!G981)</f>
        <v/>
      </c>
      <c r="E981" s="85">
        <f>[1]FINAL!$AO981</f>
        <v>0</v>
      </c>
      <c r="F981" s="26" t="str">
        <f>[1]FINAL!$V981</f>
        <v>A</v>
      </c>
      <c r="G981" s="27" t="str">
        <f>IFERROR(VLOOKUP($F981,Table2!$B$1:$C$21,MATCH("MP",Table2!$B$1:$C$1,0),0),"")</f>
        <v/>
      </c>
      <c r="H981" s="23">
        <f>IFERROR(VLOOKUP(A981,PlayingTime!$B$1:$T$1001,MATCH("Min",PlayingTime!$B$2:$T$2,0),0),0)</f>
        <v>0</v>
      </c>
      <c r="I981" s="23">
        <f>IFERROR(VLOOKUP(B981,PlayingTime!$B$1:$T$1001,MATCH("Min",PlayingTime!$B$2:$T$2,0),0),0)</f>
        <v>0</v>
      </c>
      <c r="J981" s="23">
        <f>IFERROR(VLOOKUP(C981,PlayingTime!$B$1:$T$1001,MATCH("Min",PlayingTime!$B$2:$T$2,0),0),0)</f>
        <v>0</v>
      </c>
      <c r="K981" s="23">
        <f>IFERROR(VLOOKUP(D981,PlayingTime!$B$1:$T$1001,MATCH("Min",PlayingTime!$B$2:$T$2,0),0),0)</f>
        <v>0</v>
      </c>
      <c r="L981" s="93">
        <f>IFERROR(VLOOKUP($E981,OLD!$Q$1:$DZ$1000,MATCH("minutes",OLD!$Q$1:$DZ$1,0),0),0)</f>
        <v>8</v>
      </c>
      <c r="M981" s="22">
        <f>IFERROR(VLOOKUP(A981,#REF!,MATCH("xG",#REF!,0),0),0)</f>
        <v>0</v>
      </c>
      <c r="N981" s="22">
        <f>IFERROR(VLOOKUP(B981,#REF!,MATCH("xG",#REF!,0),0),0)</f>
        <v>0</v>
      </c>
      <c r="O981" s="22">
        <f>IFERROR(VLOOKUP(C981,#REF!,MATCH("xG",#REF!,0),0),0)</f>
        <v>0</v>
      </c>
      <c r="P981" s="22">
        <f>IFERROR(VLOOKUP(D981,#REF!,MATCH("xG",#REF!,0),0),0)</f>
        <v>0</v>
      </c>
      <c r="Q981" s="92">
        <f>IFERROR(VLOOKUP($E981,OLD!$Q$1:$DZ$1000,MATCH("expected_goals",OLD!$Q$1:$DZ$1,0),0),0)</f>
        <v>0</v>
      </c>
      <c r="R981" s="22">
        <f>IFERROR(VLOOKUP(A981,#REF!,MATCH("xAG",#REF!,0),0),0)</f>
        <v>0</v>
      </c>
      <c r="S981" s="22">
        <f>IFERROR(VLOOKUP(B981,#REF!,MATCH("xAG",#REF!,0),0),0)</f>
        <v>0</v>
      </c>
      <c r="T981" s="22">
        <f>IFERROR(VLOOKUP(C981,#REF!,MATCH("xAG",#REF!,0),0),0)</f>
        <v>0</v>
      </c>
      <c r="U981" s="22">
        <f>IFERROR(VLOOKUP(D981,#REF!,MATCH("xAG",#REF!,0),0),0)</f>
        <v>0</v>
      </c>
      <c r="V981" s="92">
        <f>IFERROR(VLOOKUP($E981,OLD!$Q$1:$DZ$1000,MATCH("expected_assists",OLD!$Q$1:$DZ$1,0),0),0)</f>
        <v>0</v>
      </c>
      <c r="W981" s="93">
        <f>IFERROR(VLOOKUP($E981,OLD!$Q$1:$DZ$1000,MATCH("total_points",OLD!$Q$1:$DZ$1,0),0),0)</f>
        <v>2</v>
      </c>
      <c r="X981" s="27">
        <f>IFERROR(VLOOKUP(E981,OLD!$Q$1:$BZ$1000,MATCH("defensive_contribution",OLD!$Q$1:$BZ$1,0),0),"")</f>
        <v>3</v>
      </c>
      <c r="Z981" s="26" t="str">
        <f>API!O981&amp;" "&amp;API!Y981</f>
        <v xml:space="preserve"> </v>
      </c>
      <c r="AA981" s="26">
        <f>API!AF981</f>
        <v>0</v>
      </c>
    </row>
    <row r="982" spans="1:27">
      <c r="A982" s="22" t="str">
        <f>IF([1]FINAL!A982=0,"",[1]FINAL!A982)</f>
        <v/>
      </c>
      <c r="B982" s="22" t="str">
        <f>IF([1]FINAL!C982=0,"",[1]FINAL!C982)</f>
        <v/>
      </c>
      <c r="C982" s="22" t="str">
        <f>IF([1]FINAL!E982=0,"",[1]FINAL!E982)</f>
        <v/>
      </c>
      <c r="D982" s="22" t="str">
        <f>IF([1]FINAL!G982=0,"",[1]FINAL!G982)</f>
        <v/>
      </c>
      <c r="E982" s="85">
        <f>[1]FINAL!$AO982</f>
        <v>0</v>
      </c>
      <c r="F982" s="26" t="str">
        <f>[1]FINAL!$V982</f>
        <v>A</v>
      </c>
      <c r="G982" s="27" t="str">
        <f>IFERROR(VLOOKUP($F982,Table2!$B$1:$C$21,MATCH("MP",Table2!$B$1:$C$1,0),0),"")</f>
        <v/>
      </c>
      <c r="H982" s="23">
        <f>IFERROR(VLOOKUP(A982,PlayingTime!$B$1:$T$1001,MATCH("Min",PlayingTime!$B$2:$T$2,0),0),0)</f>
        <v>0</v>
      </c>
      <c r="I982" s="23">
        <f>IFERROR(VLOOKUP(B982,PlayingTime!$B$1:$T$1001,MATCH("Min",PlayingTime!$B$2:$T$2,0),0),0)</f>
        <v>0</v>
      </c>
      <c r="J982" s="23">
        <f>IFERROR(VLOOKUP(C982,PlayingTime!$B$1:$T$1001,MATCH("Min",PlayingTime!$B$2:$T$2,0),0),0)</f>
        <v>0</v>
      </c>
      <c r="K982" s="23">
        <f>IFERROR(VLOOKUP(D982,PlayingTime!$B$1:$T$1001,MATCH("Min",PlayingTime!$B$2:$T$2,0),0),0)</f>
        <v>0</v>
      </c>
      <c r="L982" s="93">
        <f>IFERROR(VLOOKUP($E982,OLD!$Q$1:$DZ$1000,MATCH("minutes",OLD!$Q$1:$DZ$1,0),0),0)</f>
        <v>8</v>
      </c>
      <c r="M982" s="22">
        <f>IFERROR(VLOOKUP(A982,#REF!,MATCH("xG",#REF!,0),0),0)</f>
        <v>0</v>
      </c>
      <c r="N982" s="22">
        <f>IFERROR(VLOOKUP(B982,#REF!,MATCH("xG",#REF!,0),0),0)</f>
        <v>0</v>
      </c>
      <c r="O982" s="22">
        <f>IFERROR(VLOOKUP(C982,#REF!,MATCH("xG",#REF!,0),0),0)</f>
        <v>0</v>
      </c>
      <c r="P982" s="22">
        <f>IFERROR(VLOOKUP(D982,#REF!,MATCH("xG",#REF!,0),0),0)</f>
        <v>0</v>
      </c>
      <c r="Q982" s="92">
        <f>IFERROR(VLOOKUP($E982,OLD!$Q$1:$DZ$1000,MATCH("expected_goals",OLD!$Q$1:$DZ$1,0),0),0)</f>
        <v>0</v>
      </c>
      <c r="R982" s="22">
        <f>IFERROR(VLOOKUP(A982,#REF!,MATCH("xAG",#REF!,0),0),0)</f>
        <v>0</v>
      </c>
      <c r="S982" s="22">
        <f>IFERROR(VLOOKUP(B982,#REF!,MATCH("xAG",#REF!,0),0),0)</f>
        <v>0</v>
      </c>
      <c r="T982" s="22">
        <f>IFERROR(VLOOKUP(C982,#REF!,MATCH("xAG",#REF!,0),0),0)</f>
        <v>0</v>
      </c>
      <c r="U982" s="22">
        <f>IFERROR(VLOOKUP(D982,#REF!,MATCH("xAG",#REF!,0),0),0)</f>
        <v>0</v>
      </c>
      <c r="V982" s="92">
        <f>IFERROR(VLOOKUP($E982,OLD!$Q$1:$DZ$1000,MATCH("expected_assists",OLD!$Q$1:$DZ$1,0),0),0)</f>
        <v>0</v>
      </c>
      <c r="W982" s="93">
        <f>IFERROR(VLOOKUP($E982,OLD!$Q$1:$DZ$1000,MATCH("total_points",OLD!$Q$1:$DZ$1,0),0),0)</f>
        <v>2</v>
      </c>
      <c r="X982" s="27">
        <f>IFERROR(VLOOKUP(E982,OLD!$Q$1:$BZ$1000,MATCH("defensive_contribution",OLD!$Q$1:$BZ$1,0),0),"")</f>
        <v>3</v>
      </c>
      <c r="Z982" s="26" t="str">
        <f>API!O982&amp;" "&amp;API!Y982</f>
        <v xml:space="preserve"> </v>
      </c>
      <c r="AA982" s="26">
        <f>API!AF982</f>
        <v>0</v>
      </c>
    </row>
    <row r="983" spans="1:27">
      <c r="A983" s="22" t="str">
        <f>IF([1]FINAL!A983=0,"",[1]FINAL!A983)</f>
        <v/>
      </c>
      <c r="B983" s="22" t="str">
        <f>IF([1]FINAL!C983=0,"",[1]FINAL!C983)</f>
        <v/>
      </c>
      <c r="C983" s="22" t="str">
        <f>IF([1]FINAL!E983=0,"",[1]FINAL!E983)</f>
        <v/>
      </c>
      <c r="D983" s="22" t="str">
        <f>IF([1]FINAL!G983=0,"",[1]FINAL!G983)</f>
        <v/>
      </c>
      <c r="E983" s="85">
        <f>[1]FINAL!$AO983</f>
        <v>0</v>
      </c>
      <c r="F983" s="26" t="str">
        <f>[1]FINAL!$V983</f>
        <v>A</v>
      </c>
      <c r="G983" s="27" t="str">
        <f>IFERROR(VLOOKUP($F983,Table2!$B$1:$C$21,MATCH("MP",Table2!$B$1:$C$1,0),0),"")</f>
        <v/>
      </c>
      <c r="H983" s="23">
        <f>IFERROR(VLOOKUP(A983,PlayingTime!$B$1:$T$1001,MATCH("Min",PlayingTime!$B$2:$T$2,0),0),0)</f>
        <v>0</v>
      </c>
      <c r="I983" s="23">
        <f>IFERROR(VLOOKUP(B983,PlayingTime!$B$1:$T$1001,MATCH("Min",PlayingTime!$B$2:$T$2,0),0),0)</f>
        <v>0</v>
      </c>
      <c r="J983" s="23">
        <f>IFERROR(VLOOKUP(C983,PlayingTime!$B$1:$T$1001,MATCH("Min",PlayingTime!$B$2:$T$2,0),0),0)</f>
        <v>0</v>
      </c>
      <c r="K983" s="23">
        <f>IFERROR(VLOOKUP(D983,PlayingTime!$B$1:$T$1001,MATCH("Min",PlayingTime!$B$2:$T$2,0),0),0)</f>
        <v>0</v>
      </c>
      <c r="L983" s="93">
        <f>IFERROR(VLOOKUP($E983,OLD!$Q$1:$DZ$1000,MATCH("minutes",OLD!$Q$1:$DZ$1,0),0),0)</f>
        <v>8</v>
      </c>
      <c r="M983" s="22">
        <f>IFERROR(VLOOKUP(A983,#REF!,MATCH("xG",#REF!,0),0),0)</f>
        <v>0</v>
      </c>
      <c r="N983" s="22">
        <f>IFERROR(VLOOKUP(B983,#REF!,MATCH("xG",#REF!,0),0),0)</f>
        <v>0</v>
      </c>
      <c r="O983" s="22">
        <f>IFERROR(VLOOKUP(C983,#REF!,MATCH("xG",#REF!,0),0),0)</f>
        <v>0</v>
      </c>
      <c r="P983" s="22">
        <f>IFERROR(VLOOKUP(D983,#REF!,MATCH("xG",#REF!,0),0),0)</f>
        <v>0</v>
      </c>
      <c r="Q983" s="92">
        <f>IFERROR(VLOOKUP($E983,OLD!$Q$1:$DZ$1000,MATCH("expected_goals",OLD!$Q$1:$DZ$1,0),0),0)</f>
        <v>0</v>
      </c>
      <c r="R983" s="22">
        <f>IFERROR(VLOOKUP(A983,#REF!,MATCH("xAG",#REF!,0),0),0)</f>
        <v>0</v>
      </c>
      <c r="S983" s="22">
        <f>IFERROR(VLOOKUP(B983,#REF!,MATCH("xAG",#REF!,0),0),0)</f>
        <v>0</v>
      </c>
      <c r="T983" s="22">
        <f>IFERROR(VLOOKUP(C983,#REF!,MATCH("xAG",#REF!,0),0),0)</f>
        <v>0</v>
      </c>
      <c r="U983" s="22">
        <f>IFERROR(VLOOKUP(D983,#REF!,MATCH("xAG",#REF!,0),0),0)</f>
        <v>0</v>
      </c>
      <c r="V983" s="92">
        <f>IFERROR(VLOOKUP($E983,OLD!$Q$1:$DZ$1000,MATCH("expected_assists",OLD!$Q$1:$DZ$1,0),0),0)</f>
        <v>0</v>
      </c>
      <c r="W983" s="93">
        <f>IFERROR(VLOOKUP($E983,OLD!$Q$1:$DZ$1000,MATCH("total_points",OLD!$Q$1:$DZ$1,0),0),0)</f>
        <v>2</v>
      </c>
      <c r="X983" s="27">
        <f>IFERROR(VLOOKUP(E983,OLD!$Q$1:$BZ$1000,MATCH("defensive_contribution",OLD!$Q$1:$BZ$1,0),0),"")</f>
        <v>3</v>
      </c>
      <c r="Z983" s="26" t="str">
        <f>API!O983&amp;" "&amp;API!Y983</f>
        <v xml:space="preserve"> </v>
      </c>
      <c r="AA983" s="26">
        <f>API!AF983</f>
        <v>0</v>
      </c>
    </row>
    <row r="984" spans="1:27">
      <c r="A984" s="22" t="str">
        <f>IF([1]FINAL!A984=0,"",[1]FINAL!A984)</f>
        <v/>
      </c>
      <c r="B984" s="22" t="str">
        <f>IF([1]FINAL!C984=0,"",[1]FINAL!C984)</f>
        <v/>
      </c>
      <c r="C984" s="22" t="str">
        <f>IF([1]FINAL!E984=0,"",[1]FINAL!E984)</f>
        <v/>
      </c>
      <c r="D984" s="22" t="str">
        <f>IF([1]FINAL!G984=0,"",[1]FINAL!G984)</f>
        <v/>
      </c>
      <c r="E984" s="85">
        <f>[1]FINAL!$AO984</f>
        <v>0</v>
      </c>
      <c r="F984" s="26" t="str">
        <f>[1]FINAL!$V984</f>
        <v>A</v>
      </c>
      <c r="G984" s="27" t="str">
        <f>IFERROR(VLOOKUP($F984,Table2!$B$1:$C$21,MATCH("MP",Table2!$B$1:$C$1,0),0),"")</f>
        <v/>
      </c>
      <c r="H984" s="23">
        <f>IFERROR(VLOOKUP(A984,PlayingTime!$B$1:$T$1001,MATCH("Min",PlayingTime!$B$2:$T$2,0),0),0)</f>
        <v>0</v>
      </c>
      <c r="I984" s="23">
        <f>IFERROR(VLOOKUP(B984,PlayingTime!$B$1:$T$1001,MATCH("Min",PlayingTime!$B$2:$T$2,0),0),0)</f>
        <v>0</v>
      </c>
      <c r="J984" s="23">
        <f>IFERROR(VLOOKUP(C984,PlayingTime!$B$1:$T$1001,MATCH("Min",PlayingTime!$B$2:$T$2,0),0),0)</f>
        <v>0</v>
      </c>
      <c r="K984" s="23">
        <f>IFERROR(VLOOKUP(D984,PlayingTime!$B$1:$T$1001,MATCH("Min",PlayingTime!$B$2:$T$2,0),0),0)</f>
        <v>0</v>
      </c>
      <c r="L984" s="93">
        <f>IFERROR(VLOOKUP($E984,OLD!$Q$1:$DZ$1000,MATCH("minutes",OLD!$Q$1:$DZ$1,0),0),0)</f>
        <v>8</v>
      </c>
      <c r="M984" s="22">
        <f>IFERROR(VLOOKUP(A984,#REF!,MATCH("xG",#REF!,0),0),0)</f>
        <v>0</v>
      </c>
      <c r="N984" s="22">
        <f>IFERROR(VLOOKUP(B984,#REF!,MATCH("xG",#REF!,0),0),0)</f>
        <v>0</v>
      </c>
      <c r="O984" s="22">
        <f>IFERROR(VLOOKUP(C984,#REF!,MATCH("xG",#REF!,0),0),0)</f>
        <v>0</v>
      </c>
      <c r="P984" s="22">
        <f>IFERROR(VLOOKUP(D984,#REF!,MATCH("xG",#REF!,0),0),0)</f>
        <v>0</v>
      </c>
      <c r="Q984" s="92">
        <f>IFERROR(VLOOKUP($E984,OLD!$Q$1:$DZ$1000,MATCH("expected_goals",OLD!$Q$1:$DZ$1,0),0),0)</f>
        <v>0</v>
      </c>
      <c r="R984" s="22">
        <f>IFERROR(VLOOKUP(A984,#REF!,MATCH("xAG",#REF!,0),0),0)</f>
        <v>0</v>
      </c>
      <c r="S984" s="22">
        <f>IFERROR(VLOOKUP(B984,#REF!,MATCH("xAG",#REF!,0),0),0)</f>
        <v>0</v>
      </c>
      <c r="T984" s="22">
        <f>IFERROR(VLOOKUP(C984,#REF!,MATCH("xAG",#REF!,0),0),0)</f>
        <v>0</v>
      </c>
      <c r="U984" s="22">
        <f>IFERROR(VLOOKUP(D984,#REF!,MATCH("xAG",#REF!,0),0),0)</f>
        <v>0</v>
      </c>
      <c r="V984" s="92">
        <f>IFERROR(VLOOKUP($E984,OLD!$Q$1:$DZ$1000,MATCH("expected_assists",OLD!$Q$1:$DZ$1,0),0),0)</f>
        <v>0</v>
      </c>
      <c r="W984" s="93">
        <f>IFERROR(VLOOKUP($E984,OLD!$Q$1:$DZ$1000,MATCH("total_points",OLD!$Q$1:$DZ$1,0),0),0)</f>
        <v>2</v>
      </c>
      <c r="X984" s="27">
        <f>IFERROR(VLOOKUP(E984,OLD!$Q$1:$BZ$1000,MATCH("defensive_contribution",OLD!$Q$1:$BZ$1,0),0),"")</f>
        <v>3</v>
      </c>
      <c r="Z984" s="26" t="str">
        <f>API!O984&amp;" "&amp;API!Y984</f>
        <v xml:space="preserve"> </v>
      </c>
      <c r="AA984" s="26">
        <f>API!AF984</f>
        <v>0</v>
      </c>
    </row>
    <row r="985" spans="1:27">
      <c r="A985" s="22" t="str">
        <f>IF([1]FINAL!A985=0,"",[1]FINAL!A985)</f>
        <v/>
      </c>
      <c r="B985" s="22" t="str">
        <f>IF([1]FINAL!C985=0,"",[1]FINAL!C985)</f>
        <v/>
      </c>
      <c r="C985" s="22" t="str">
        <f>IF([1]FINAL!E985=0,"",[1]FINAL!E985)</f>
        <v/>
      </c>
      <c r="D985" s="22" t="str">
        <f>IF([1]FINAL!G985=0,"",[1]FINAL!G985)</f>
        <v/>
      </c>
      <c r="E985" s="85">
        <f>[1]FINAL!$AO985</f>
        <v>0</v>
      </c>
      <c r="F985" s="26" t="str">
        <f>[1]FINAL!$V985</f>
        <v>A</v>
      </c>
      <c r="G985" s="27" t="str">
        <f>IFERROR(VLOOKUP($F985,Table2!$B$1:$C$21,MATCH("MP",Table2!$B$1:$C$1,0),0),"")</f>
        <v/>
      </c>
      <c r="H985" s="23">
        <f>IFERROR(VLOOKUP(A985,PlayingTime!$B$1:$T$1001,MATCH("Min",PlayingTime!$B$2:$T$2,0),0),0)</f>
        <v>0</v>
      </c>
      <c r="I985" s="23">
        <f>IFERROR(VLOOKUP(B985,PlayingTime!$B$1:$T$1001,MATCH("Min",PlayingTime!$B$2:$T$2,0),0),0)</f>
        <v>0</v>
      </c>
      <c r="J985" s="23">
        <f>IFERROR(VLOOKUP(C985,PlayingTime!$B$1:$T$1001,MATCH("Min",PlayingTime!$B$2:$T$2,0),0),0)</f>
        <v>0</v>
      </c>
      <c r="K985" s="23">
        <f>IFERROR(VLOOKUP(D985,PlayingTime!$B$1:$T$1001,MATCH("Min",PlayingTime!$B$2:$T$2,0),0),0)</f>
        <v>0</v>
      </c>
      <c r="L985" s="93">
        <f>IFERROR(VLOOKUP($E985,OLD!$Q$1:$DZ$1000,MATCH("minutes",OLD!$Q$1:$DZ$1,0),0),0)</f>
        <v>8</v>
      </c>
      <c r="M985" s="22">
        <f>IFERROR(VLOOKUP(A985,#REF!,MATCH("xG",#REF!,0),0),0)</f>
        <v>0</v>
      </c>
      <c r="N985" s="22">
        <f>IFERROR(VLOOKUP(B985,#REF!,MATCH("xG",#REF!,0),0),0)</f>
        <v>0</v>
      </c>
      <c r="O985" s="22">
        <f>IFERROR(VLOOKUP(C985,#REF!,MATCH("xG",#REF!,0),0),0)</f>
        <v>0</v>
      </c>
      <c r="P985" s="22">
        <f>IFERROR(VLOOKUP(D985,#REF!,MATCH("xG",#REF!,0),0),0)</f>
        <v>0</v>
      </c>
      <c r="Q985" s="92">
        <f>IFERROR(VLOOKUP($E985,OLD!$Q$1:$DZ$1000,MATCH("expected_goals",OLD!$Q$1:$DZ$1,0),0),0)</f>
        <v>0</v>
      </c>
      <c r="R985" s="22">
        <f>IFERROR(VLOOKUP(A985,#REF!,MATCH("xAG",#REF!,0),0),0)</f>
        <v>0</v>
      </c>
      <c r="S985" s="22">
        <f>IFERROR(VLOOKUP(B985,#REF!,MATCH("xAG",#REF!,0),0),0)</f>
        <v>0</v>
      </c>
      <c r="T985" s="22">
        <f>IFERROR(VLOOKUP(C985,#REF!,MATCH("xAG",#REF!,0),0),0)</f>
        <v>0</v>
      </c>
      <c r="U985" s="22">
        <f>IFERROR(VLOOKUP(D985,#REF!,MATCH("xAG",#REF!,0),0),0)</f>
        <v>0</v>
      </c>
      <c r="V985" s="92">
        <f>IFERROR(VLOOKUP($E985,OLD!$Q$1:$DZ$1000,MATCH("expected_assists",OLD!$Q$1:$DZ$1,0),0),0)</f>
        <v>0</v>
      </c>
      <c r="W985" s="93">
        <f>IFERROR(VLOOKUP($E985,OLD!$Q$1:$DZ$1000,MATCH("total_points",OLD!$Q$1:$DZ$1,0),0),0)</f>
        <v>2</v>
      </c>
      <c r="X985" s="27">
        <f>IFERROR(VLOOKUP(E985,OLD!$Q$1:$BZ$1000,MATCH("defensive_contribution",OLD!$Q$1:$BZ$1,0),0),"")</f>
        <v>3</v>
      </c>
      <c r="Z985" s="26" t="str">
        <f>API!O985&amp;" "&amp;API!Y985</f>
        <v xml:space="preserve"> </v>
      </c>
      <c r="AA985" s="26">
        <f>API!AF985</f>
        <v>0</v>
      </c>
    </row>
    <row r="986" spans="1:27">
      <c r="A986" s="22" t="str">
        <f>IF([1]FINAL!A986=0,"",[1]FINAL!A986)</f>
        <v/>
      </c>
      <c r="B986" s="22" t="str">
        <f>IF([1]FINAL!C986=0,"",[1]FINAL!C986)</f>
        <v/>
      </c>
      <c r="C986" s="22" t="str">
        <f>IF([1]FINAL!E986=0,"",[1]FINAL!E986)</f>
        <v/>
      </c>
      <c r="D986" s="22" t="str">
        <f>IF([1]FINAL!G986=0,"",[1]FINAL!G986)</f>
        <v/>
      </c>
      <c r="E986" s="85">
        <f>[1]FINAL!$AO986</f>
        <v>0</v>
      </c>
      <c r="F986" s="26" t="str">
        <f>[1]FINAL!$V986</f>
        <v>A</v>
      </c>
      <c r="G986" s="27" t="str">
        <f>IFERROR(VLOOKUP($F986,Table2!$B$1:$C$21,MATCH("MP",Table2!$B$1:$C$1,0),0),"")</f>
        <v/>
      </c>
      <c r="H986" s="23">
        <f>IFERROR(VLOOKUP(A986,PlayingTime!$B$1:$T$1001,MATCH("Min",PlayingTime!$B$2:$T$2,0),0),0)</f>
        <v>0</v>
      </c>
      <c r="I986" s="23">
        <f>IFERROR(VLOOKUP(B986,PlayingTime!$B$1:$T$1001,MATCH("Min",PlayingTime!$B$2:$T$2,0),0),0)</f>
        <v>0</v>
      </c>
      <c r="J986" s="23">
        <f>IFERROR(VLOOKUP(C986,PlayingTime!$B$1:$T$1001,MATCH("Min",PlayingTime!$B$2:$T$2,0),0),0)</f>
        <v>0</v>
      </c>
      <c r="K986" s="23">
        <f>IFERROR(VLOOKUP(D986,PlayingTime!$B$1:$T$1001,MATCH("Min",PlayingTime!$B$2:$T$2,0),0),0)</f>
        <v>0</v>
      </c>
      <c r="L986" s="93">
        <f>IFERROR(VLOOKUP($E986,OLD!$Q$1:$DZ$1000,MATCH("minutes",OLD!$Q$1:$DZ$1,0),0),0)</f>
        <v>8</v>
      </c>
      <c r="M986" s="22">
        <f>IFERROR(VLOOKUP(A986,#REF!,MATCH("xG",#REF!,0),0),0)</f>
        <v>0</v>
      </c>
      <c r="N986" s="22">
        <f>IFERROR(VLOOKUP(B986,#REF!,MATCH("xG",#REF!,0),0),0)</f>
        <v>0</v>
      </c>
      <c r="O986" s="22">
        <f>IFERROR(VLOOKUP(C986,#REF!,MATCH("xG",#REF!,0),0),0)</f>
        <v>0</v>
      </c>
      <c r="P986" s="22">
        <f>IFERROR(VLOOKUP(D986,#REF!,MATCH("xG",#REF!,0),0),0)</f>
        <v>0</v>
      </c>
      <c r="Q986" s="92">
        <f>IFERROR(VLOOKUP($E986,OLD!$Q$1:$DZ$1000,MATCH("expected_goals",OLD!$Q$1:$DZ$1,0),0),0)</f>
        <v>0</v>
      </c>
      <c r="R986" s="22">
        <f>IFERROR(VLOOKUP(A986,#REF!,MATCH("xAG",#REF!,0),0),0)</f>
        <v>0</v>
      </c>
      <c r="S986" s="22">
        <f>IFERROR(VLOOKUP(B986,#REF!,MATCH("xAG",#REF!,0),0),0)</f>
        <v>0</v>
      </c>
      <c r="T986" s="22">
        <f>IFERROR(VLOOKUP(C986,#REF!,MATCH("xAG",#REF!,0),0),0)</f>
        <v>0</v>
      </c>
      <c r="U986" s="22">
        <f>IFERROR(VLOOKUP(D986,#REF!,MATCH("xAG",#REF!,0),0),0)</f>
        <v>0</v>
      </c>
      <c r="V986" s="92">
        <f>IFERROR(VLOOKUP($E986,OLD!$Q$1:$DZ$1000,MATCH("expected_assists",OLD!$Q$1:$DZ$1,0),0),0)</f>
        <v>0</v>
      </c>
      <c r="W986" s="93">
        <f>IFERROR(VLOOKUP($E986,OLD!$Q$1:$DZ$1000,MATCH("total_points",OLD!$Q$1:$DZ$1,0),0),0)</f>
        <v>2</v>
      </c>
      <c r="X986" s="27">
        <f>IFERROR(VLOOKUP(E986,OLD!$Q$1:$BZ$1000,MATCH("defensive_contribution",OLD!$Q$1:$BZ$1,0),0),"")</f>
        <v>3</v>
      </c>
      <c r="Z986" s="26" t="str">
        <f>API!O986&amp;" "&amp;API!Y986</f>
        <v xml:space="preserve"> </v>
      </c>
      <c r="AA986" s="26">
        <f>API!AF986</f>
        <v>0</v>
      </c>
    </row>
    <row r="987" spans="1:27">
      <c r="A987" s="22" t="str">
        <f>IF([1]FINAL!A987=0,"",[1]FINAL!A987)</f>
        <v/>
      </c>
      <c r="B987" s="22" t="str">
        <f>IF([1]FINAL!C987=0,"",[1]FINAL!C987)</f>
        <v/>
      </c>
      <c r="C987" s="22" t="str">
        <f>IF([1]FINAL!E987=0,"",[1]FINAL!E987)</f>
        <v/>
      </c>
      <c r="D987" s="22" t="str">
        <f>IF([1]FINAL!G987=0,"",[1]FINAL!G987)</f>
        <v/>
      </c>
      <c r="E987" s="85">
        <f>[1]FINAL!$AO987</f>
        <v>0</v>
      </c>
      <c r="F987" s="26" t="str">
        <f>[1]FINAL!$V987</f>
        <v>A</v>
      </c>
      <c r="G987" s="27" t="str">
        <f>IFERROR(VLOOKUP($F987,Table2!$B$1:$C$21,MATCH("MP",Table2!$B$1:$C$1,0),0),"")</f>
        <v/>
      </c>
      <c r="H987" s="23">
        <f>IFERROR(VLOOKUP(A987,PlayingTime!$B$1:$T$1001,MATCH("Min",PlayingTime!$B$2:$T$2,0),0),0)</f>
        <v>0</v>
      </c>
      <c r="I987" s="23">
        <f>IFERROR(VLOOKUP(B987,PlayingTime!$B$1:$T$1001,MATCH("Min",PlayingTime!$B$2:$T$2,0),0),0)</f>
        <v>0</v>
      </c>
      <c r="J987" s="23">
        <f>IFERROR(VLOOKUP(C987,PlayingTime!$B$1:$T$1001,MATCH("Min",PlayingTime!$B$2:$T$2,0),0),0)</f>
        <v>0</v>
      </c>
      <c r="K987" s="23">
        <f>IFERROR(VLOOKUP(D987,PlayingTime!$B$1:$T$1001,MATCH("Min",PlayingTime!$B$2:$T$2,0),0),0)</f>
        <v>0</v>
      </c>
      <c r="L987" s="93">
        <f>IFERROR(VLOOKUP($E987,OLD!$Q$1:$DZ$1000,MATCH("minutes",OLD!$Q$1:$DZ$1,0),0),0)</f>
        <v>8</v>
      </c>
      <c r="M987" s="22">
        <f>IFERROR(VLOOKUP(A987,#REF!,MATCH("xG",#REF!,0),0),0)</f>
        <v>0</v>
      </c>
      <c r="N987" s="22">
        <f>IFERROR(VLOOKUP(B987,#REF!,MATCH("xG",#REF!,0),0),0)</f>
        <v>0</v>
      </c>
      <c r="O987" s="22">
        <f>IFERROR(VLOOKUP(C987,#REF!,MATCH("xG",#REF!,0),0),0)</f>
        <v>0</v>
      </c>
      <c r="P987" s="22">
        <f>IFERROR(VLOOKUP(D987,#REF!,MATCH("xG",#REF!,0),0),0)</f>
        <v>0</v>
      </c>
      <c r="Q987" s="92">
        <f>IFERROR(VLOOKUP($E987,OLD!$Q$1:$DZ$1000,MATCH("expected_goals",OLD!$Q$1:$DZ$1,0),0),0)</f>
        <v>0</v>
      </c>
      <c r="R987" s="22">
        <f>IFERROR(VLOOKUP(A987,#REF!,MATCH("xAG",#REF!,0),0),0)</f>
        <v>0</v>
      </c>
      <c r="S987" s="22">
        <f>IFERROR(VLOOKUP(B987,#REF!,MATCH("xAG",#REF!,0),0),0)</f>
        <v>0</v>
      </c>
      <c r="T987" s="22">
        <f>IFERROR(VLOOKUP(C987,#REF!,MATCH("xAG",#REF!,0),0),0)</f>
        <v>0</v>
      </c>
      <c r="U987" s="22">
        <f>IFERROR(VLOOKUP(D987,#REF!,MATCH("xAG",#REF!,0),0),0)</f>
        <v>0</v>
      </c>
      <c r="V987" s="92">
        <f>IFERROR(VLOOKUP($E987,OLD!$Q$1:$DZ$1000,MATCH("expected_assists",OLD!$Q$1:$DZ$1,0),0),0)</f>
        <v>0</v>
      </c>
      <c r="W987" s="93">
        <f>IFERROR(VLOOKUP($E987,OLD!$Q$1:$DZ$1000,MATCH("total_points",OLD!$Q$1:$DZ$1,0),0),0)</f>
        <v>2</v>
      </c>
      <c r="X987" s="27">
        <f>IFERROR(VLOOKUP(E987,OLD!$Q$1:$BZ$1000,MATCH("defensive_contribution",OLD!$Q$1:$BZ$1,0),0),"")</f>
        <v>3</v>
      </c>
      <c r="Z987" s="26" t="str">
        <f>API!O987&amp;" "&amp;API!Y987</f>
        <v xml:space="preserve"> </v>
      </c>
      <c r="AA987" s="26">
        <f>API!AF987</f>
        <v>0</v>
      </c>
    </row>
    <row r="988" spans="1:27">
      <c r="A988" s="22" t="str">
        <f>IF([1]FINAL!A988=0,"",[1]FINAL!A988)</f>
        <v/>
      </c>
      <c r="B988" s="22" t="str">
        <f>IF([1]FINAL!C988=0,"",[1]FINAL!C988)</f>
        <v/>
      </c>
      <c r="C988" s="22" t="str">
        <f>IF([1]FINAL!E988=0,"",[1]FINAL!E988)</f>
        <v/>
      </c>
      <c r="D988" s="22" t="str">
        <f>IF([1]FINAL!G988=0,"",[1]FINAL!G988)</f>
        <v/>
      </c>
      <c r="E988" s="85">
        <f>[1]FINAL!$AO988</f>
        <v>0</v>
      </c>
      <c r="F988" s="26" t="str">
        <f>[1]FINAL!$V988</f>
        <v>A</v>
      </c>
      <c r="G988" s="27" t="str">
        <f>IFERROR(VLOOKUP($F988,Table2!$B$1:$C$21,MATCH("MP",Table2!$B$1:$C$1,0),0),"")</f>
        <v/>
      </c>
      <c r="H988" s="23">
        <f>IFERROR(VLOOKUP(A988,PlayingTime!$B$1:$T$1001,MATCH("Min",PlayingTime!$B$2:$T$2,0),0),0)</f>
        <v>0</v>
      </c>
      <c r="I988" s="23">
        <f>IFERROR(VLOOKUP(B988,PlayingTime!$B$1:$T$1001,MATCH("Min",PlayingTime!$B$2:$T$2,0),0),0)</f>
        <v>0</v>
      </c>
      <c r="J988" s="23">
        <f>IFERROR(VLOOKUP(C988,PlayingTime!$B$1:$T$1001,MATCH("Min",PlayingTime!$B$2:$T$2,0),0),0)</f>
        <v>0</v>
      </c>
      <c r="K988" s="23">
        <f>IFERROR(VLOOKUP(D988,PlayingTime!$B$1:$T$1001,MATCH("Min",PlayingTime!$B$2:$T$2,0),0),0)</f>
        <v>0</v>
      </c>
      <c r="L988" s="93">
        <f>IFERROR(VLOOKUP($E988,OLD!$Q$1:$DZ$1000,MATCH("minutes",OLD!$Q$1:$DZ$1,0),0),0)</f>
        <v>8</v>
      </c>
      <c r="M988" s="22">
        <f>IFERROR(VLOOKUP(A988,#REF!,MATCH("xG",#REF!,0),0),0)</f>
        <v>0</v>
      </c>
      <c r="N988" s="22">
        <f>IFERROR(VLOOKUP(B988,#REF!,MATCH("xG",#REF!,0),0),0)</f>
        <v>0</v>
      </c>
      <c r="O988" s="22">
        <f>IFERROR(VLOOKUP(C988,#REF!,MATCH("xG",#REF!,0),0),0)</f>
        <v>0</v>
      </c>
      <c r="P988" s="22">
        <f>IFERROR(VLOOKUP(D988,#REF!,MATCH("xG",#REF!,0),0),0)</f>
        <v>0</v>
      </c>
      <c r="Q988" s="92">
        <f>IFERROR(VLOOKUP($E988,OLD!$Q$1:$DZ$1000,MATCH("expected_goals",OLD!$Q$1:$DZ$1,0),0),0)</f>
        <v>0</v>
      </c>
      <c r="R988" s="22">
        <f>IFERROR(VLOOKUP(A988,#REF!,MATCH("xAG",#REF!,0),0),0)</f>
        <v>0</v>
      </c>
      <c r="S988" s="22">
        <f>IFERROR(VLOOKUP(B988,#REF!,MATCH("xAG",#REF!,0),0),0)</f>
        <v>0</v>
      </c>
      <c r="T988" s="22">
        <f>IFERROR(VLOOKUP(C988,#REF!,MATCH("xAG",#REF!,0),0),0)</f>
        <v>0</v>
      </c>
      <c r="U988" s="22">
        <f>IFERROR(VLOOKUP(D988,#REF!,MATCH("xAG",#REF!,0),0),0)</f>
        <v>0</v>
      </c>
      <c r="V988" s="92">
        <f>IFERROR(VLOOKUP($E988,OLD!$Q$1:$DZ$1000,MATCH("expected_assists",OLD!$Q$1:$DZ$1,0),0),0)</f>
        <v>0</v>
      </c>
      <c r="W988" s="93">
        <f>IFERROR(VLOOKUP($E988,OLD!$Q$1:$DZ$1000,MATCH("total_points",OLD!$Q$1:$DZ$1,0),0),0)</f>
        <v>2</v>
      </c>
      <c r="X988" s="27">
        <f>IFERROR(VLOOKUP(E988,OLD!$Q$1:$BZ$1000,MATCH("defensive_contribution",OLD!$Q$1:$BZ$1,0),0),"")</f>
        <v>3</v>
      </c>
      <c r="Z988" s="26" t="str">
        <f>API!O988&amp;" "&amp;API!Y988</f>
        <v xml:space="preserve"> </v>
      </c>
      <c r="AA988" s="26">
        <f>API!AF988</f>
        <v>0</v>
      </c>
    </row>
    <row r="989" spans="1:27">
      <c r="A989" s="22" t="str">
        <f>IF([1]FINAL!A989=0,"",[1]FINAL!A989)</f>
        <v/>
      </c>
      <c r="B989" s="22" t="str">
        <f>IF([1]FINAL!C989=0,"",[1]FINAL!C989)</f>
        <v/>
      </c>
      <c r="C989" s="22" t="str">
        <f>IF([1]FINAL!E989=0,"",[1]FINAL!E989)</f>
        <v/>
      </c>
      <c r="D989" s="22" t="str">
        <f>IF([1]FINAL!G989=0,"",[1]FINAL!G989)</f>
        <v/>
      </c>
      <c r="E989" s="85">
        <f>[1]FINAL!$AO989</f>
        <v>0</v>
      </c>
      <c r="F989" s="26" t="str">
        <f>[1]FINAL!$V989</f>
        <v>A</v>
      </c>
      <c r="G989" s="27" t="str">
        <f>IFERROR(VLOOKUP($F989,Table2!$B$1:$C$21,MATCH("MP",Table2!$B$1:$C$1,0),0),"")</f>
        <v/>
      </c>
      <c r="H989" s="23">
        <f>IFERROR(VLOOKUP(A989,PlayingTime!$B$1:$T$1001,MATCH("Min",PlayingTime!$B$2:$T$2,0),0),0)</f>
        <v>0</v>
      </c>
      <c r="I989" s="23">
        <f>IFERROR(VLOOKUP(B989,PlayingTime!$B$1:$T$1001,MATCH("Min",PlayingTime!$B$2:$T$2,0),0),0)</f>
        <v>0</v>
      </c>
      <c r="J989" s="23">
        <f>IFERROR(VLOOKUP(C989,PlayingTime!$B$1:$T$1001,MATCH("Min",PlayingTime!$B$2:$T$2,0),0),0)</f>
        <v>0</v>
      </c>
      <c r="K989" s="23">
        <f>IFERROR(VLOOKUP(D989,PlayingTime!$B$1:$T$1001,MATCH("Min",PlayingTime!$B$2:$T$2,0),0),0)</f>
        <v>0</v>
      </c>
      <c r="L989" s="93">
        <f>IFERROR(VLOOKUP($E989,OLD!$Q$1:$DZ$1000,MATCH("minutes",OLD!$Q$1:$DZ$1,0),0),0)</f>
        <v>8</v>
      </c>
      <c r="M989" s="22">
        <f>IFERROR(VLOOKUP(A989,#REF!,MATCH("xG",#REF!,0),0),0)</f>
        <v>0</v>
      </c>
      <c r="N989" s="22">
        <f>IFERROR(VLOOKUP(B989,#REF!,MATCH("xG",#REF!,0),0),0)</f>
        <v>0</v>
      </c>
      <c r="O989" s="22">
        <f>IFERROR(VLOOKUP(C989,#REF!,MATCH("xG",#REF!,0),0),0)</f>
        <v>0</v>
      </c>
      <c r="P989" s="22">
        <f>IFERROR(VLOOKUP(D989,#REF!,MATCH("xG",#REF!,0),0),0)</f>
        <v>0</v>
      </c>
      <c r="Q989" s="92">
        <f>IFERROR(VLOOKUP($E989,OLD!$Q$1:$DZ$1000,MATCH("expected_goals",OLD!$Q$1:$DZ$1,0),0),0)</f>
        <v>0</v>
      </c>
      <c r="R989" s="22">
        <f>IFERROR(VLOOKUP(A989,#REF!,MATCH("xAG",#REF!,0),0),0)</f>
        <v>0</v>
      </c>
      <c r="S989" s="22">
        <f>IFERROR(VLOOKUP(B989,#REF!,MATCH("xAG",#REF!,0),0),0)</f>
        <v>0</v>
      </c>
      <c r="T989" s="22">
        <f>IFERROR(VLOOKUP(C989,#REF!,MATCH("xAG",#REF!,0),0),0)</f>
        <v>0</v>
      </c>
      <c r="U989" s="22">
        <f>IFERROR(VLOOKUP(D989,#REF!,MATCH("xAG",#REF!,0),0),0)</f>
        <v>0</v>
      </c>
      <c r="V989" s="92">
        <f>IFERROR(VLOOKUP($E989,OLD!$Q$1:$DZ$1000,MATCH("expected_assists",OLD!$Q$1:$DZ$1,0),0),0)</f>
        <v>0</v>
      </c>
      <c r="W989" s="93">
        <f>IFERROR(VLOOKUP($E989,OLD!$Q$1:$DZ$1000,MATCH("total_points",OLD!$Q$1:$DZ$1,0),0),0)</f>
        <v>2</v>
      </c>
      <c r="X989" s="27">
        <f>IFERROR(VLOOKUP(E989,OLD!$Q$1:$BZ$1000,MATCH("defensive_contribution",OLD!$Q$1:$BZ$1,0),0),"")</f>
        <v>3</v>
      </c>
      <c r="Z989" s="26" t="str">
        <f>API!O989&amp;" "&amp;API!Y989</f>
        <v xml:space="preserve"> </v>
      </c>
      <c r="AA989" s="26">
        <f>API!AF989</f>
        <v>0</v>
      </c>
    </row>
    <row r="990" spans="1:27">
      <c r="A990" s="22" t="str">
        <f>IF([1]FINAL!A990=0,"",[1]FINAL!A990)</f>
        <v/>
      </c>
      <c r="B990" s="22" t="str">
        <f>IF([1]FINAL!C990=0,"",[1]FINAL!C990)</f>
        <v/>
      </c>
      <c r="C990" s="22" t="str">
        <f>IF([1]FINAL!E990=0,"",[1]FINAL!E990)</f>
        <v/>
      </c>
      <c r="D990" s="22" t="str">
        <f>IF([1]FINAL!G990=0,"",[1]FINAL!G990)</f>
        <v/>
      </c>
      <c r="E990" s="85">
        <f>[1]FINAL!$AO990</f>
        <v>0</v>
      </c>
      <c r="F990" s="26" t="str">
        <f>[1]FINAL!$V990</f>
        <v>A</v>
      </c>
      <c r="G990" s="27" t="str">
        <f>IFERROR(VLOOKUP($F990,Table2!$B$1:$C$21,MATCH("MP",Table2!$B$1:$C$1,0),0),"")</f>
        <v/>
      </c>
      <c r="H990" s="23">
        <f>IFERROR(VLOOKUP(A990,PlayingTime!$B$1:$T$1001,MATCH("Min",PlayingTime!$B$2:$T$2,0),0),0)</f>
        <v>0</v>
      </c>
      <c r="I990" s="23">
        <f>IFERROR(VLOOKUP(B990,PlayingTime!$B$1:$T$1001,MATCH("Min",PlayingTime!$B$2:$T$2,0),0),0)</f>
        <v>0</v>
      </c>
      <c r="J990" s="23">
        <f>IFERROR(VLOOKUP(C990,PlayingTime!$B$1:$T$1001,MATCH("Min",PlayingTime!$B$2:$T$2,0),0),0)</f>
        <v>0</v>
      </c>
      <c r="K990" s="23">
        <f>IFERROR(VLOOKUP(D990,PlayingTime!$B$1:$T$1001,MATCH("Min",PlayingTime!$B$2:$T$2,0),0),0)</f>
        <v>0</v>
      </c>
      <c r="L990" s="93">
        <f>IFERROR(VLOOKUP($E990,OLD!$Q$1:$DZ$1000,MATCH("minutes",OLD!$Q$1:$DZ$1,0),0),0)</f>
        <v>8</v>
      </c>
      <c r="M990" s="22">
        <f>IFERROR(VLOOKUP(A990,#REF!,MATCH("xG",#REF!,0),0),0)</f>
        <v>0</v>
      </c>
      <c r="N990" s="22">
        <f>IFERROR(VLOOKUP(B990,#REF!,MATCH("xG",#REF!,0),0),0)</f>
        <v>0</v>
      </c>
      <c r="O990" s="22">
        <f>IFERROR(VLOOKUP(C990,#REF!,MATCH("xG",#REF!,0),0),0)</f>
        <v>0</v>
      </c>
      <c r="P990" s="22">
        <f>IFERROR(VLOOKUP(D990,#REF!,MATCH("xG",#REF!,0),0),0)</f>
        <v>0</v>
      </c>
      <c r="Q990" s="92">
        <f>IFERROR(VLOOKUP($E990,OLD!$Q$1:$DZ$1000,MATCH("expected_goals",OLD!$Q$1:$DZ$1,0),0),0)</f>
        <v>0</v>
      </c>
      <c r="R990" s="22">
        <f>IFERROR(VLOOKUP(A990,#REF!,MATCH("xAG",#REF!,0),0),0)</f>
        <v>0</v>
      </c>
      <c r="S990" s="22">
        <f>IFERROR(VLOOKUP(B990,#REF!,MATCH("xAG",#REF!,0),0),0)</f>
        <v>0</v>
      </c>
      <c r="T990" s="22">
        <f>IFERROR(VLOOKUP(C990,#REF!,MATCH("xAG",#REF!,0),0),0)</f>
        <v>0</v>
      </c>
      <c r="U990" s="22">
        <f>IFERROR(VLOOKUP(D990,#REF!,MATCH("xAG",#REF!,0),0),0)</f>
        <v>0</v>
      </c>
      <c r="V990" s="92">
        <f>IFERROR(VLOOKUP($E990,OLD!$Q$1:$DZ$1000,MATCH("expected_assists",OLD!$Q$1:$DZ$1,0),0),0)</f>
        <v>0</v>
      </c>
      <c r="W990" s="93">
        <f>IFERROR(VLOOKUP($E990,OLD!$Q$1:$DZ$1000,MATCH("total_points",OLD!$Q$1:$DZ$1,0),0),0)</f>
        <v>2</v>
      </c>
      <c r="X990" s="27">
        <f>IFERROR(VLOOKUP(E990,OLD!$Q$1:$BZ$1000,MATCH("defensive_contribution",OLD!$Q$1:$BZ$1,0),0),"")</f>
        <v>3</v>
      </c>
      <c r="Z990" s="26" t="str">
        <f>API!O990&amp;" "&amp;API!Y990</f>
        <v xml:space="preserve"> </v>
      </c>
      <c r="AA990" s="26">
        <f>API!AF990</f>
        <v>0</v>
      </c>
    </row>
    <row r="991" spans="1:27">
      <c r="A991" s="22" t="str">
        <f>IF([1]FINAL!A991=0,"",[1]FINAL!A991)</f>
        <v/>
      </c>
      <c r="B991" s="22" t="str">
        <f>IF([1]FINAL!C991=0,"",[1]FINAL!C991)</f>
        <v/>
      </c>
      <c r="C991" s="22" t="str">
        <f>IF([1]FINAL!E991=0,"",[1]FINAL!E991)</f>
        <v/>
      </c>
      <c r="D991" s="22" t="str">
        <f>IF([1]FINAL!G991=0,"",[1]FINAL!G991)</f>
        <v/>
      </c>
      <c r="E991" s="85">
        <f>[1]FINAL!$AO991</f>
        <v>0</v>
      </c>
      <c r="F991" s="26" t="str">
        <f>[1]FINAL!$V991</f>
        <v>A</v>
      </c>
      <c r="G991" s="27" t="str">
        <f>IFERROR(VLOOKUP($F991,Table2!$B$1:$C$21,MATCH("MP",Table2!$B$1:$C$1,0),0),"")</f>
        <v/>
      </c>
      <c r="H991" s="23">
        <f>IFERROR(VLOOKUP(A991,PlayingTime!$B$1:$T$1001,MATCH("Min",PlayingTime!$B$2:$T$2,0),0),0)</f>
        <v>0</v>
      </c>
      <c r="I991" s="23">
        <f>IFERROR(VLOOKUP(B991,PlayingTime!$B$1:$T$1001,MATCH("Min",PlayingTime!$B$2:$T$2,0),0),0)</f>
        <v>0</v>
      </c>
      <c r="J991" s="23">
        <f>IFERROR(VLOOKUP(C991,PlayingTime!$B$1:$T$1001,MATCH("Min",PlayingTime!$B$2:$T$2,0),0),0)</f>
        <v>0</v>
      </c>
      <c r="K991" s="23">
        <f>IFERROR(VLOOKUP(D991,PlayingTime!$B$1:$T$1001,MATCH("Min",PlayingTime!$B$2:$T$2,0),0),0)</f>
        <v>0</v>
      </c>
      <c r="L991" s="93">
        <f>IFERROR(VLOOKUP($E991,OLD!$Q$1:$DZ$1000,MATCH("minutes",OLD!$Q$1:$DZ$1,0),0),0)</f>
        <v>8</v>
      </c>
      <c r="M991" s="22">
        <f>IFERROR(VLOOKUP(A991,#REF!,MATCH("xG",#REF!,0),0),0)</f>
        <v>0</v>
      </c>
      <c r="N991" s="22">
        <f>IFERROR(VLOOKUP(B991,#REF!,MATCH("xG",#REF!,0),0),0)</f>
        <v>0</v>
      </c>
      <c r="O991" s="22">
        <f>IFERROR(VLOOKUP(C991,#REF!,MATCH("xG",#REF!,0),0),0)</f>
        <v>0</v>
      </c>
      <c r="P991" s="22">
        <f>IFERROR(VLOOKUP(D991,#REF!,MATCH("xG",#REF!,0),0),0)</f>
        <v>0</v>
      </c>
      <c r="Q991" s="92">
        <f>IFERROR(VLOOKUP($E991,OLD!$Q$1:$DZ$1000,MATCH("expected_goals",OLD!$Q$1:$DZ$1,0),0),0)</f>
        <v>0</v>
      </c>
      <c r="R991" s="22">
        <f>IFERROR(VLOOKUP(A991,#REF!,MATCH("xAG",#REF!,0),0),0)</f>
        <v>0</v>
      </c>
      <c r="S991" s="22">
        <f>IFERROR(VLOOKUP(B991,#REF!,MATCH("xAG",#REF!,0),0),0)</f>
        <v>0</v>
      </c>
      <c r="T991" s="22">
        <f>IFERROR(VLOOKUP(C991,#REF!,MATCH("xAG",#REF!,0),0),0)</f>
        <v>0</v>
      </c>
      <c r="U991" s="22">
        <f>IFERROR(VLOOKUP(D991,#REF!,MATCH("xAG",#REF!,0),0),0)</f>
        <v>0</v>
      </c>
      <c r="V991" s="92">
        <f>IFERROR(VLOOKUP($E991,OLD!$Q$1:$DZ$1000,MATCH("expected_assists",OLD!$Q$1:$DZ$1,0),0),0)</f>
        <v>0</v>
      </c>
      <c r="W991" s="93">
        <f>IFERROR(VLOOKUP($E991,OLD!$Q$1:$DZ$1000,MATCH("total_points",OLD!$Q$1:$DZ$1,0),0),0)</f>
        <v>2</v>
      </c>
      <c r="X991" s="27">
        <f>IFERROR(VLOOKUP(E991,OLD!$Q$1:$BZ$1000,MATCH("defensive_contribution",OLD!$Q$1:$BZ$1,0),0),"")</f>
        <v>3</v>
      </c>
      <c r="Z991" s="26" t="str">
        <f>API!O991&amp;" "&amp;API!Y991</f>
        <v xml:space="preserve"> </v>
      </c>
      <c r="AA991" s="26">
        <f>API!AF991</f>
        <v>0</v>
      </c>
    </row>
    <row r="992" spans="1:27">
      <c r="A992" s="22" t="str">
        <f>IF([1]FINAL!A992=0,"",[1]FINAL!A992)</f>
        <v/>
      </c>
      <c r="B992" s="22" t="str">
        <f>IF([1]FINAL!C992=0,"",[1]FINAL!C992)</f>
        <v/>
      </c>
      <c r="C992" s="22" t="str">
        <f>IF([1]FINAL!E992=0,"",[1]FINAL!E992)</f>
        <v/>
      </c>
      <c r="D992" s="22" t="str">
        <f>IF([1]FINAL!G992=0,"",[1]FINAL!G992)</f>
        <v/>
      </c>
      <c r="E992" s="85">
        <f>[1]FINAL!$AO992</f>
        <v>0</v>
      </c>
      <c r="F992" s="26" t="str">
        <f>[1]FINAL!$V992</f>
        <v>A</v>
      </c>
      <c r="G992" s="27" t="str">
        <f>IFERROR(VLOOKUP($F992,Table2!$B$1:$C$21,MATCH("MP",Table2!$B$1:$C$1,0),0),"")</f>
        <v/>
      </c>
      <c r="H992" s="23">
        <f>IFERROR(VLOOKUP(A992,PlayingTime!$B$1:$T$1001,MATCH("Min",PlayingTime!$B$2:$T$2,0),0),0)</f>
        <v>0</v>
      </c>
      <c r="I992" s="23">
        <f>IFERROR(VLOOKUP(B992,PlayingTime!$B$1:$T$1001,MATCH("Min",PlayingTime!$B$2:$T$2,0),0),0)</f>
        <v>0</v>
      </c>
      <c r="J992" s="23">
        <f>IFERROR(VLOOKUP(C992,PlayingTime!$B$1:$T$1001,MATCH("Min",PlayingTime!$B$2:$T$2,0),0),0)</f>
        <v>0</v>
      </c>
      <c r="K992" s="23">
        <f>IFERROR(VLOOKUP(D992,PlayingTime!$B$1:$T$1001,MATCH("Min",PlayingTime!$B$2:$T$2,0),0),0)</f>
        <v>0</v>
      </c>
      <c r="L992" s="93">
        <f>IFERROR(VLOOKUP($E992,OLD!$Q$1:$DZ$1000,MATCH("minutes",OLD!$Q$1:$DZ$1,0),0),0)</f>
        <v>8</v>
      </c>
      <c r="M992" s="22">
        <f>IFERROR(VLOOKUP(A992,#REF!,MATCH("xG",#REF!,0),0),0)</f>
        <v>0</v>
      </c>
      <c r="N992" s="22">
        <f>IFERROR(VLOOKUP(B992,#REF!,MATCH("xG",#REF!,0),0),0)</f>
        <v>0</v>
      </c>
      <c r="O992" s="22">
        <f>IFERROR(VLOOKUP(C992,#REF!,MATCH("xG",#REF!,0),0),0)</f>
        <v>0</v>
      </c>
      <c r="P992" s="22">
        <f>IFERROR(VLOOKUP(D992,#REF!,MATCH("xG",#REF!,0),0),0)</f>
        <v>0</v>
      </c>
      <c r="Q992" s="92">
        <f>IFERROR(VLOOKUP($E992,OLD!$Q$1:$DZ$1000,MATCH("expected_goals",OLD!$Q$1:$DZ$1,0),0),0)</f>
        <v>0</v>
      </c>
      <c r="R992" s="22">
        <f>IFERROR(VLOOKUP(A992,#REF!,MATCH("xAG",#REF!,0),0),0)</f>
        <v>0</v>
      </c>
      <c r="S992" s="22">
        <f>IFERROR(VLOOKUP(B992,#REF!,MATCH("xAG",#REF!,0),0),0)</f>
        <v>0</v>
      </c>
      <c r="T992" s="22">
        <f>IFERROR(VLOOKUP(C992,#REF!,MATCH("xAG",#REF!,0),0),0)</f>
        <v>0</v>
      </c>
      <c r="U992" s="22">
        <f>IFERROR(VLOOKUP(D992,#REF!,MATCH("xAG",#REF!,0),0),0)</f>
        <v>0</v>
      </c>
      <c r="V992" s="92">
        <f>IFERROR(VLOOKUP($E992,OLD!$Q$1:$DZ$1000,MATCH("expected_assists",OLD!$Q$1:$DZ$1,0),0),0)</f>
        <v>0</v>
      </c>
      <c r="W992" s="93">
        <f>IFERROR(VLOOKUP($E992,OLD!$Q$1:$DZ$1000,MATCH("total_points",OLD!$Q$1:$DZ$1,0),0),0)</f>
        <v>2</v>
      </c>
      <c r="X992" s="27">
        <f>IFERROR(VLOOKUP(E992,OLD!$Q$1:$BZ$1000,MATCH("defensive_contribution",OLD!$Q$1:$BZ$1,0),0),"")</f>
        <v>3</v>
      </c>
      <c r="Z992" s="26" t="str">
        <f>API!O992&amp;" "&amp;API!Y992</f>
        <v xml:space="preserve"> </v>
      </c>
      <c r="AA992" s="26">
        <f>API!AF992</f>
        <v>0</v>
      </c>
    </row>
    <row r="993" spans="1:27">
      <c r="A993" s="22" t="str">
        <f>IF([1]FINAL!A993=0,"",[1]FINAL!A993)</f>
        <v/>
      </c>
      <c r="B993" s="22" t="str">
        <f>IF([1]FINAL!C993=0,"",[1]FINAL!C993)</f>
        <v/>
      </c>
      <c r="C993" s="22" t="str">
        <f>IF([1]FINAL!E993=0,"",[1]FINAL!E993)</f>
        <v/>
      </c>
      <c r="D993" s="22" t="str">
        <f>IF([1]FINAL!G993=0,"",[1]FINAL!G993)</f>
        <v/>
      </c>
      <c r="E993" s="85">
        <f>[1]FINAL!$AO993</f>
        <v>0</v>
      </c>
      <c r="F993" s="26" t="str">
        <f>[1]FINAL!$V993</f>
        <v>A</v>
      </c>
      <c r="G993" s="27" t="str">
        <f>IFERROR(VLOOKUP($F993,Table2!$B$1:$C$21,MATCH("MP",Table2!$B$1:$C$1,0),0),"")</f>
        <v/>
      </c>
      <c r="H993" s="23">
        <f>IFERROR(VLOOKUP(A993,PlayingTime!$B$1:$T$1001,MATCH("Min",PlayingTime!$B$2:$T$2,0),0),0)</f>
        <v>0</v>
      </c>
      <c r="I993" s="23">
        <f>IFERROR(VLOOKUP(B993,PlayingTime!$B$1:$T$1001,MATCH("Min",PlayingTime!$B$2:$T$2,0),0),0)</f>
        <v>0</v>
      </c>
      <c r="J993" s="23">
        <f>IFERROR(VLOOKUP(C993,PlayingTime!$B$1:$T$1001,MATCH("Min",PlayingTime!$B$2:$T$2,0),0),0)</f>
        <v>0</v>
      </c>
      <c r="K993" s="23">
        <f>IFERROR(VLOOKUP(D993,PlayingTime!$B$1:$T$1001,MATCH("Min",PlayingTime!$B$2:$T$2,0),0),0)</f>
        <v>0</v>
      </c>
      <c r="L993" s="93">
        <f>IFERROR(VLOOKUP($E993,OLD!$Q$1:$DZ$1000,MATCH("minutes",OLD!$Q$1:$DZ$1,0),0),0)</f>
        <v>8</v>
      </c>
      <c r="M993" s="22">
        <f>IFERROR(VLOOKUP(A993,#REF!,MATCH("xG",#REF!,0),0),0)</f>
        <v>0</v>
      </c>
      <c r="N993" s="22">
        <f>IFERROR(VLOOKUP(B993,#REF!,MATCH("xG",#REF!,0),0),0)</f>
        <v>0</v>
      </c>
      <c r="O993" s="22">
        <f>IFERROR(VLOOKUP(C993,#REF!,MATCH("xG",#REF!,0),0),0)</f>
        <v>0</v>
      </c>
      <c r="P993" s="22">
        <f>IFERROR(VLOOKUP(D993,#REF!,MATCH("xG",#REF!,0),0),0)</f>
        <v>0</v>
      </c>
      <c r="Q993" s="92">
        <f>IFERROR(VLOOKUP($E993,OLD!$Q$1:$DZ$1000,MATCH("expected_goals",OLD!$Q$1:$DZ$1,0),0),0)</f>
        <v>0</v>
      </c>
      <c r="R993" s="22">
        <f>IFERROR(VLOOKUP(A993,#REF!,MATCH("xAG",#REF!,0),0),0)</f>
        <v>0</v>
      </c>
      <c r="S993" s="22">
        <f>IFERROR(VLOOKUP(B993,#REF!,MATCH("xAG",#REF!,0),0),0)</f>
        <v>0</v>
      </c>
      <c r="T993" s="22">
        <f>IFERROR(VLOOKUP(C993,#REF!,MATCH("xAG",#REF!,0),0),0)</f>
        <v>0</v>
      </c>
      <c r="U993" s="22">
        <f>IFERROR(VLOOKUP(D993,#REF!,MATCH("xAG",#REF!,0),0),0)</f>
        <v>0</v>
      </c>
      <c r="V993" s="92">
        <f>IFERROR(VLOOKUP($E993,OLD!$Q$1:$DZ$1000,MATCH("expected_assists",OLD!$Q$1:$DZ$1,0),0),0)</f>
        <v>0</v>
      </c>
      <c r="W993" s="93">
        <f>IFERROR(VLOOKUP($E993,OLD!$Q$1:$DZ$1000,MATCH("total_points",OLD!$Q$1:$DZ$1,0),0),0)</f>
        <v>2</v>
      </c>
      <c r="X993" s="27">
        <f>IFERROR(VLOOKUP(E993,OLD!$Q$1:$BZ$1000,MATCH("defensive_contribution",OLD!$Q$1:$BZ$1,0),0),"")</f>
        <v>3</v>
      </c>
      <c r="Z993" s="26" t="str">
        <f>API!O993&amp;" "&amp;API!Y993</f>
        <v xml:space="preserve"> </v>
      </c>
      <c r="AA993" s="26">
        <f>API!AF993</f>
        <v>0</v>
      </c>
    </row>
    <row r="994" spans="1:27">
      <c r="A994" s="22" t="str">
        <f>IF([1]FINAL!A994=0,"",[1]FINAL!A994)</f>
        <v/>
      </c>
      <c r="B994" s="22" t="str">
        <f>IF([1]FINAL!C994=0,"",[1]FINAL!C994)</f>
        <v/>
      </c>
      <c r="C994" s="22" t="str">
        <f>IF([1]FINAL!E994=0,"",[1]FINAL!E994)</f>
        <v/>
      </c>
      <c r="D994" s="22" t="str">
        <f>IF([1]FINAL!G994=0,"",[1]FINAL!G994)</f>
        <v/>
      </c>
      <c r="E994" s="85">
        <f>[1]FINAL!$AO994</f>
        <v>0</v>
      </c>
      <c r="F994" s="26" t="str">
        <f>[1]FINAL!$V994</f>
        <v>A</v>
      </c>
      <c r="G994" s="27" t="str">
        <f>IFERROR(VLOOKUP($F994,Table2!$B$1:$C$21,MATCH("MP",Table2!$B$1:$C$1,0),0),"")</f>
        <v/>
      </c>
      <c r="H994" s="23">
        <f>IFERROR(VLOOKUP(A994,PlayingTime!$B$1:$T$1001,MATCH("Min",PlayingTime!$B$2:$T$2,0),0),0)</f>
        <v>0</v>
      </c>
      <c r="I994" s="23">
        <f>IFERROR(VLOOKUP(B994,PlayingTime!$B$1:$T$1001,MATCH("Min",PlayingTime!$B$2:$T$2,0),0),0)</f>
        <v>0</v>
      </c>
      <c r="J994" s="23">
        <f>IFERROR(VLOOKUP(C994,PlayingTime!$B$1:$T$1001,MATCH("Min",PlayingTime!$B$2:$T$2,0),0),0)</f>
        <v>0</v>
      </c>
      <c r="K994" s="23">
        <f>IFERROR(VLOOKUP(D994,PlayingTime!$B$1:$T$1001,MATCH("Min",PlayingTime!$B$2:$T$2,0),0),0)</f>
        <v>0</v>
      </c>
      <c r="L994" s="93">
        <f>IFERROR(VLOOKUP($E994,OLD!$Q$1:$DZ$1000,MATCH("minutes",OLD!$Q$1:$DZ$1,0),0),0)</f>
        <v>8</v>
      </c>
      <c r="M994" s="22">
        <f>IFERROR(VLOOKUP(A994,#REF!,MATCH("xG",#REF!,0),0),0)</f>
        <v>0</v>
      </c>
      <c r="N994" s="22">
        <f>IFERROR(VLOOKUP(B994,#REF!,MATCH("xG",#REF!,0),0),0)</f>
        <v>0</v>
      </c>
      <c r="O994" s="22">
        <f>IFERROR(VLOOKUP(C994,#REF!,MATCH("xG",#REF!,0),0),0)</f>
        <v>0</v>
      </c>
      <c r="P994" s="22">
        <f>IFERROR(VLOOKUP(D994,#REF!,MATCH("xG",#REF!,0),0),0)</f>
        <v>0</v>
      </c>
      <c r="Q994" s="92">
        <f>IFERROR(VLOOKUP($E994,OLD!$Q$1:$DZ$1000,MATCH("expected_goals",OLD!$Q$1:$DZ$1,0),0),0)</f>
        <v>0</v>
      </c>
      <c r="R994" s="22">
        <f>IFERROR(VLOOKUP(A994,#REF!,MATCH("xAG",#REF!,0),0),0)</f>
        <v>0</v>
      </c>
      <c r="S994" s="22">
        <f>IFERROR(VLOOKUP(B994,#REF!,MATCH("xAG",#REF!,0),0),0)</f>
        <v>0</v>
      </c>
      <c r="T994" s="22">
        <f>IFERROR(VLOOKUP(C994,#REF!,MATCH("xAG",#REF!,0),0),0)</f>
        <v>0</v>
      </c>
      <c r="U994" s="22">
        <f>IFERROR(VLOOKUP(D994,#REF!,MATCH("xAG",#REF!,0),0),0)</f>
        <v>0</v>
      </c>
      <c r="V994" s="92">
        <f>IFERROR(VLOOKUP($E994,OLD!$Q$1:$DZ$1000,MATCH("expected_assists",OLD!$Q$1:$DZ$1,0),0),0)</f>
        <v>0</v>
      </c>
      <c r="W994" s="93">
        <f>IFERROR(VLOOKUP($E994,OLD!$Q$1:$DZ$1000,MATCH("total_points",OLD!$Q$1:$DZ$1,0),0),0)</f>
        <v>2</v>
      </c>
      <c r="X994" s="27">
        <f>IFERROR(VLOOKUP(E994,OLD!$Q$1:$BZ$1000,MATCH("defensive_contribution",OLD!$Q$1:$BZ$1,0),0),"")</f>
        <v>3</v>
      </c>
      <c r="Z994" s="26" t="str">
        <f>API!O994&amp;" "&amp;API!Y994</f>
        <v xml:space="preserve"> </v>
      </c>
      <c r="AA994" s="26">
        <f>API!AF994</f>
        <v>0</v>
      </c>
    </row>
    <row r="995" spans="1:27">
      <c r="A995" s="22" t="str">
        <f>IF([1]FINAL!A995=0,"",[1]FINAL!A995)</f>
        <v/>
      </c>
      <c r="B995" s="22" t="str">
        <f>IF([1]FINAL!C995=0,"",[1]FINAL!C995)</f>
        <v/>
      </c>
      <c r="C995" s="22" t="str">
        <f>IF([1]FINAL!E995=0,"",[1]FINAL!E995)</f>
        <v/>
      </c>
      <c r="D995" s="22" t="str">
        <f>IF([1]FINAL!G995=0,"",[1]FINAL!G995)</f>
        <v/>
      </c>
      <c r="E995" s="85">
        <f>[1]FINAL!$AO995</f>
        <v>0</v>
      </c>
      <c r="F995" s="26" t="str">
        <f>[1]FINAL!$V995</f>
        <v>A</v>
      </c>
      <c r="G995" s="27" t="str">
        <f>IFERROR(VLOOKUP($F995,Table2!$B$1:$C$21,MATCH("MP",Table2!$B$1:$C$1,0),0),"")</f>
        <v/>
      </c>
      <c r="H995" s="23">
        <f>IFERROR(VLOOKUP(A995,PlayingTime!$B$1:$T$1001,MATCH("Min",PlayingTime!$B$2:$T$2,0),0),0)</f>
        <v>0</v>
      </c>
      <c r="I995" s="23">
        <f>IFERROR(VLOOKUP(B995,PlayingTime!$B$1:$T$1001,MATCH("Min",PlayingTime!$B$2:$T$2,0),0),0)</f>
        <v>0</v>
      </c>
      <c r="J995" s="23">
        <f>IFERROR(VLOOKUP(C995,PlayingTime!$B$1:$T$1001,MATCH("Min",PlayingTime!$B$2:$T$2,0),0),0)</f>
        <v>0</v>
      </c>
      <c r="K995" s="23">
        <f>IFERROR(VLOOKUP(D995,PlayingTime!$B$1:$T$1001,MATCH("Min",PlayingTime!$B$2:$T$2,0),0),0)</f>
        <v>0</v>
      </c>
      <c r="L995" s="93">
        <f>IFERROR(VLOOKUP($E995,OLD!$Q$1:$DZ$1000,MATCH("minutes",OLD!$Q$1:$DZ$1,0),0),0)</f>
        <v>8</v>
      </c>
      <c r="M995" s="22">
        <f>IFERROR(VLOOKUP(A995,#REF!,MATCH("xG",#REF!,0),0),0)</f>
        <v>0</v>
      </c>
      <c r="N995" s="22">
        <f>IFERROR(VLOOKUP(B995,#REF!,MATCH("xG",#REF!,0),0),0)</f>
        <v>0</v>
      </c>
      <c r="O995" s="22">
        <f>IFERROR(VLOOKUP(C995,#REF!,MATCH("xG",#REF!,0),0),0)</f>
        <v>0</v>
      </c>
      <c r="P995" s="22">
        <f>IFERROR(VLOOKUP(D995,#REF!,MATCH("xG",#REF!,0),0),0)</f>
        <v>0</v>
      </c>
      <c r="Q995" s="92">
        <f>IFERROR(VLOOKUP($E995,OLD!$Q$1:$DZ$1000,MATCH("expected_goals",OLD!$Q$1:$DZ$1,0),0),0)</f>
        <v>0</v>
      </c>
      <c r="R995" s="22">
        <f>IFERROR(VLOOKUP(A995,#REF!,MATCH("xAG",#REF!,0),0),0)</f>
        <v>0</v>
      </c>
      <c r="S995" s="22">
        <f>IFERROR(VLOOKUP(B995,#REF!,MATCH("xAG",#REF!,0),0),0)</f>
        <v>0</v>
      </c>
      <c r="T995" s="22">
        <f>IFERROR(VLOOKUP(C995,#REF!,MATCH("xAG",#REF!,0),0),0)</f>
        <v>0</v>
      </c>
      <c r="U995" s="22">
        <f>IFERROR(VLOOKUP(D995,#REF!,MATCH("xAG",#REF!,0),0),0)</f>
        <v>0</v>
      </c>
      <c r="V995" s="92">
        <f>IFERROR(VLOOKUP($E995,OLD!$Q$1:$DZ$1000,MATCH("expected_assists",OLD!$Q$1:$DZ$1,0),0),0)</f>
        <v>0</v>
      </c>
      <c r="W995" s="93">
        <f>IFERROR(VLOOKUP($E995,OLD!$Q$1:$DZ$1000,MATCH("total_points",OLD!$Q$1:$DZ$1,0),0),0)</f>
        <v>2</v>
      </c>
      <c r="X995" s="27">
        <f>IFERROR(VLOOKUP(E995,OLD!$Q$1:$BZ$1000,MATCH("defensive_contribution",OLD!$Q$1:$BZ$1,0),0),"")</f>
        <v>3</v>
      </c>
      <c r="Z995" s="26" t="str">
        <f>API!O995&amp;" "&amp;API!Y995</f>
        <v xml:space="preserve"> </v>
      </c>
      <c r="AA995" s="26">
        <f>API!AF995</f>
        <v>0</v>
      </c>
    </row>
    <row r="996" spans="1:27">
      <c r="A996" s="22" t="str">
        <f>IF([1]FINAL!A996=0,"",[1]FINAL!A996)</f>
        <v/>
      </c>
      <c r="B996" s="22" t="str">
        <f>IF([1]FINAL!C996=0,"",[1]FINAL!C996)</f>
        <v/>
      </c>
      <c r="C996" s="22" t="str">
        <f>IF([1]FINAL!E996=0,"",[1]FINAL!E996)</f>
        <v/>
      </c>
      <c r="D996" s="22" t="str">
        <f>IF([1]FINAL!G996=0,"",[1]FINAL!G996)</f>
        <v/>
      </c>
      <c r="E996" s="85">
        <f>[1]FINAL!$AO996</f>
        <v>0</v>
      </c>
      <c r="F996" s="26" t="str">
        <f>[1]FINAL!$V996</f>
        <v>A</v>
      </c>
      <c r="G996" s="27" t="str">
        <f>IFERROR(VLOOKUP($F996,Table2!$B$1:$C$21,MATCH("MP",Table2!$B$1:$C$1,0),0),"")</f>
        <v/>
      </c>
      <c r="H996" s="23">
        <f>IFERROR(VLOOKUP(A996,PlayingTime!$B$1:$T$1001,MATCH("Min",PlayingTime!$B$2:$T$2,0),0),0)</f>
        <v>0</v>
      </c>
      <c r="I996" s="23">
        <f>IFERROR(VLOOKUP(B996,PlayingTime!$B$1:$T$1001,MATCH("Min",PlayingTime!$B$2:$T$2,0),0),0)</f>
        <v>0</v>
      </c>
      <c r="J996" s="23">
        <f>IFERROR(VLOOKUP(C996,PlayingTime!$B$1:$T$1001,MATCH("Min",PlayingTime!$B$2:$T$2,0),0),0)</f>
        <v>0</v>
      </c>
      <c r="K996" s="23">
        <f>IFERROR(VLOOKUP(D996,PlayingTime!$B$1:$T$1001,MATCH("Min",PlayingTime!$B$2:$T$2,0),0),0)</f>
        <v>0</v>
      </c>
      <c r="L996" s="93">
        <f>IFERROR(VLOOKUP($E996,OLD!$Q$1:$DZ$1000,MATCH("minutes",OLD!$Q$1:$DZ$1,0),0),0)</f>
        <v>8</v>
      </c>
      <c r="M996" s="22">
        <f>IFERROR(VLOOKUP(A996,#REF!,MATCH("xG",#REF!,0),0),0)</f>
        <v>0</v>
      </c>
      <c r="N996" s="22">
        <f>IFERROR(VLOOKUP(B996,#REF!,MATCH("xG",#REF!,0),0),0)</f>
        <v>0</v>
      </c>
      <c r="O996" s="22">
        <f>IFERROR(VLOOKUP(C996,#REF!,MATCH("xG",#REF!,0),0),0)</f>
        <v>0</v>
      </c>
      <c r="P996" s="22">
        <f>IFERROR(VLOOKUP(D996,#REF!,MATCH("xG",#REF!,0),0),0)</f>
        <v>0</v>
      </c>
      <c r="Q996" s="92">
        <f>IFERROR(VLOOKUP($E996,OLD!$Q$1:$DZ$1000,MATCH("expected_goals",OLD!$Q$1:$DZ$1,0),0),0)</f>
        <v>0</v>
      </c>
      <c r="R996" s="22">
        <f>IFERROR(VLOOKUP(A996,#REF!,MATCH("xAG",#REF!,0),0),0)</f>
        <v>0</v>
      </c>
      <c r="S996" s="22">
        <f>IFERROR(VLOOKUP(B996,#REF!,MATCH("xAG",#REF!,0),0),0)</f>
        <v>0</v>
      </c>
      <c r="T996" s="22">
        <f>IFERROR(VLOOKUP(C996,#REF!,MATCH("xAG",#REF!,0),0),0)</f>
        <v>0</v>
      </c>
      <c r="U996" s="22">
        <f>IFERROR(VLOOKUP(D996,#REF!,MATCH("xAG",#REF!,0),0),0)</f>
        <v>0</v>
      </c>
      <c r="V996" s="92">
        <f>IFERROR(VLOOKUP($E996,OLD!$Q$1:$DZ$1000,MATCH("expected_assists",OLD!$Q$1:$DZ$1,0),0),0)</f>
        <v>0</v>
      </c>
      <c r="W996" s="93">
        <f>IFERROR(VLOOKUP($E996,OLD!$Q$1:$DZ$1000,MATCH("total_points",OLD!$Q$1:$DZ$1,0),0),0)</f>
        <v>2</v>
      </c>
      <c r="X996" s="27">
        <f>IFERROR(VLOOKUP(E996,OLD!$Q$1:$BZ$1000,MATCH("defensive_contribution",OLD!$Q$1:$BZ$1,0),0),"")</f>
        <v>3</v>
      </c>
      <c r="Z996" s="26" t="str">
        <f>API!O996&amp;" "&amp;API!Y996</f>
        <v xml:space="preserve"> </v>
      </c>
      <c r="AA996" s="26">
        <f>API!AF996</f>
        <v>0</v>
      </c>
    </row>
    <row r="997" spans="1:27">
      <c r="A997" s="22" t="str">
        <f>IF([1]FINAL!A997=0,"",[1]FINAL!A997)</f>
        <v/>
      </c>
      <c r="B997" s="22" t="str">
        <f>IF([1]FINAL!C997=0,"",[1]FINAL!C997)</f>
        <v/>
      </c>
      <c r="C997" s="22" t="str">
        <f>IF([1]FINAL!E997=0,"",[1]FINAL!E997)</f>
        <v/>
      </c>
      <c r="D997" s="22" t="str">
        <f>IF([1]FINAL!G997=0,"",[1]FINAL!G997)</f>
        <v/>
      </c>
      <c r="E997" s="85">
        <f>[1]FINAL!$AO997</f>
        <v>0</v>
      </c>
      <c r="F997" s="26" t="str">
        <f>[1]FINAL!$V997</f>
        <v>A</v>
      </c>
      <c r="G997" s="27" t="str">
        <f>IFERROR(VLOOKUP($F997,Table2!$B$1:$C$21,MATCH("MP",Table2!$B$1:$C$1,0),0),"")</f>
        <v/>
      </c>
      <c r="H997" s="23">
        <f>IFERROR(VLOOKUP(A997,PlayingTime!$B$1:$T$1001,MATCH("Min",PlayingTime!$B$2:$T$2,0),0),0)</f>
        <v>0</v>
      </c>
      <c r="I997" s="23">
        <f>IFERROR(VLOOKUP(B997,PlayingTime!$B$1:$T$1001,MATCH("Min",PlayingTime!$B$2:$T$2,0),0),0)</f>
        <v>0</v>
      </c>
      <c r="J997" s="23">
        <f>IFERROR(VLOOKUP(C997,PlayingTime!$B$1:$T$1001,MATCH("Min",PlayingTime!$B$2:$T$2,0),0),0)</f>
        <v>0</v>
      </c>
      <c r="K997" s="23">
        <f>IFERROR(VLOOKUP(D997,PlayingTime!$B$1:$T$1001,MATCH("Min",PlayingTime!$B$2:$T$2,0),0),0)</f>
        <v>0</v>
      </c>
      <c r="L997" s="93">
        <f>IFERROR(VLOOKUP($E997,OLD!$Q$1:$DZ$1000,MATCH("minutes",OLD!$Q$1:$DZ$1,0),0),0)</f>
        <v>8</v>
      </c>
      <c r="M997" s="22">
        <f>IFERROR(VLOOKUP(A997,#REF!,MATCH("xG",#REF!,0),0),0)</f>
        <v>0</v>
      </c>
      <c r="N997" s="22">
        <f>IFERROR(VLOOKUP(B997,#REF!,MATCH("xG",#REF!,0),0),0)</f>
        <v>0</v>
      </c>
      <c r="O997" s="22">
        <f>IFERROR(VLOOKUP(C997,#REF!,MATCH("xG",#REF!,0),0),0)</f>
        <v>0</v>
      </c>
      <c r="P997" s="22">
        <f>IFERROR(VLOOKUP(D997,#REF!,MATCH("xG",#REF!,0),0),0)</f>
        <v>0</v>
      </c>
      <c r="Q997" s="92">
        <f>IFERROR(VLOOKUP($E997,OLD!$Q$1:$DZ$1000,MATCH("expected_goals",OLD!$Q$1:$DZ$1,0),0),0)</f>
        <v>0</v>
      </c>
      <c r="R997" s="22">
        <f>IFERROR(VLOOKUP(A997,#REF!,MATCH("xAG",#REF!,0),0),0)</f>
        <v>0</v>
      </c>
      <c r="S997" s="22">
        <f>IFERROR(VLOOKUP(B997,#REF!,MATCH("xAG",#REF!,0),0),0)</f>
        <v>0</v>
      </c>
      <c r="T997" s="22">
        <f>IFERROR(VLOOKUP(C997,#REF!,MATCH("xAG",#REF!,0),0),0)</f>
        <v>0</v>
      </c>
      <c r="U997" s="22">
        <f>IFERROR(VLOOKUP(D997,#REF!,MATCH("xAG",#REF!,0),0),0)</f>
        <v>0</v>
      </c>
      <c r="V997" s="92">
        <f>IFERROR(VLOOKUP($E997,OLD!$Q$1:$DZ$1000,MATCH("expected_assists",OLD!$Q$1:$DZ$1,0),0),0)</f>
        <v>0</v>
      </c>
      <c r="W997" s="93">
        <f>IFERROR(VLOOKUP($E997,OLD!$Q$1:$DZ$1000,MATCH("total_points",OLD!$Q$1:$DZ$1,0),0),0)</f>
        <v>2</v>
      </c>
      <c r="X997" s="27">
        <f>IFERROR(VLOOKUP(E997,OLD!$Q$1:$BZ$1000,MATCH("defensive_contribution",OLD!$Q$1:$BZ$1,0),0),"")</f>
        <v>3</v>
      </c>
      <c r="Z997" s="26" t="str">
        <f>API!O997&amp;" "&amp;API!Y997</f>
        <v xml:space="preserve"> </v>
      </c>
      <c r="AA997" s="26">
        <f>API!AF997</f>
        <v>0</v>
      </c>
    </row>
    <row r="998" spans="1:27">
      <c r="A998" s="22" t="str">
        <f>IF([1]FINAL!A998=0,"",[1]FINAL!A998)</f>
        <v>Nayef Aguerd</v>
      </c>
      <c r="B998" s="22" t="str">
        <f>IF([1]FINAL!C998=0,"",[1]FINAL!C998)</f>
        <v/>
      </c>
      <c r="C998" s="22" t="str">
        <f>IF([1]FINAL!E998=0,"",[1]FINAL!E998)</f>
        <v/>
      </c>
      <c r="D998" s="22" t="str">
        <f>IF([1]FINAL!G998=0,"",[1]FINAL!G998)</f>
        <v/>
      </c>
      <c r="E998" s="85">
        <f>[1]FINAL!$AO998</f>
        <v>0</v>
      </c>
      <c r="F998" s="26" t="str">
        <f>[1]FINAL!$V998</f>
        <v>A</v>
      </c>
      <c r="G998" s="27" t="str">
        <f>IFERROR(VLOOKUP($F998,Table2!$B$1:$C$21,MATCH("MP",Table2!$B$1:$C$1,0),0),"")</f>
        <v/>
      </c>
      <c r="H998" s="23">
        <f>IFERROR(VLOOKUP(A998,PlayingTime!$B$1:$T$1001,MATCH("Min",PlayingTime!$B$2:$T$2,0),0),0)</f>
        <v>180</v>
      </c>
      <c r="I998" s="23">
        <f>IFERROR(VLOOKUP(B998,PlayingTime!$B$1:$T$1001,MATCH("Min",PlayingTime!$B$2:$T$2,0),0),0)</f>
        <v>0</v>
      </c>
      <c r="J998" s="23">
        <f>IFERROR(VLOOKUP(C998,PlayingTime!$B$1:$T$1001,MATCH("Min",PlayingTime!$B$2:$T$2,0),0),0)</f>
        <v>0</v>
      </c>
      <c r="K998" s="23">
        <f>IFERROR(VLOOKUP(D998,PlayingTime!$B$1:$T$1001,MATCH("Min",PlayingTime!$B$2:$T$2,0),0),0)</f>
        <v>0</v>
      </c>
      <c r="L998" s="93">
        <f>IFERROR(VLOOKUP($E998,OLD!$Q$1:$DZ$1000,MATCH("minutes",OLD!$Q$1:$DZ$1,0),0),0)</f>
        <v>8</v>
      </c>
      <c r="M998" s="22">
        <f>IFERROR(VLOOKUP(A998,#REF!,MATCH("xG",#REF!,0),0),0)</f>
        <v>0</v>
      </c>
      <c r="N998" s="22">
        <f>IFERROR(VLOOKUP(B998,#REF!,MATCH("xG",#REF!,0),0),0)</f>
        <v>0</v>
      </c>
      <c r="O998" s="22">
        <f>IFERROR(VLOOKUP(C998,#REF!,MATCH("xG",#REF!,0),0),0)</f>
        <v>0</v>
      </c>
      <c r="P998" s="22">
        <f>IFERROR(VLOOKUP(D998,#REF!,MATCH("xG",#REF!,0),0),0)</f>
        <v>0</v>
      </c>
      <c r="Q998" s="92">
        <f>IFERROR(VLOOKUP($E998,OLD!$Q$1:$DZ$1000,MATCH("expected_goals",OLD!$Q$1:$DZ$1,0),0),0)</f>
        <v>0</v>
      </c>
      <c r="R998" s="22">
        <f>IFERROR(VLOOKUP(A998,#REF!,MATCH("xAG",#REF!,0),0),0)</f>
        <v>0</v>
      </c>
      <c r="S998" s="22">
        <f>IFERROR(VLOOKUP(B998,#REF!,MATCH("xAG",#REF!,0),0),0)</f>
        <v>0</v>
      </c>
      <c r="T998" s="22">
        <f>IFERROR(VLOOKUP(C998,#REF!,MATCH("xAG",#REF!,0),0),0)</f>
        <v>0</v>
      </c>
      <c r="U998" s="22">
        <f>IFERROR(VLOOKUP(D998,#REF!,MATCH("xAG",#REF!,0),0),0)</f>
        <v>0</v>
      </c>
      <c r="V998" s="92">
        <f>IFERROR(VLOOKUP($E998,OLD!$Q$1:$DZ$1000,MATCH("expected_assists",OLD!$Q$1:$DZ$1,0),0),0)</f>
        <v>0</v>
      </c>
      <c r="W998" s="93">
        <f>IFERROR(VLOOKUP($E998,OLD!$Q$1:$DZ$1000,MATCH("total_points",OLD!$Q$1:$DZ$1,0),0),0)</f>
        <v>2</v>
      </c>
      <c r="X998" s="27">
        <f>IFERROR(VLOOKUP(E998,OLD!$Q$1:$BZ$1000,MATCH("defensive_contribution",OLD!$Q$1:$BZ$1,0),0),"")</f>
        <v>3</v>
      </c>
      <c r="Z998" s="26" t="str">
        <f>API!O998&amp;" "&amp;API!Y998</f>
        <v xml:space="preserve"> </v>
      </c>
      <c r="AA998" s="26">
        <f>API!AF998</f>
        <v>0</v>
      </c>
    </row>
    <row r="999" spans="1:27">
      <c r="A999" s="22" t="str">
        <f>IF([1]FINAL!A999=0,"",[1]FINAL!A999)</f>
        <v>Emil Krafth</v>
      </c>
      <c r="B999" s="22" t="str">
        <f>IF([1]FINAL!C999=0,"",[1]FINAL!C999)</f>
        <v/>
      </c>
      <c r="C999" s="22" t="str">
        <f>IF([1]FINAL!E999=0,"",[1]FINAL!E999)</f>
        <v/>
      </c>
      <c r="D999" s="22" t="str">
        <f>IF([1]FINAL!G999=0,"",[1]FINAL!G999)</f>
        <v/>
      </c>
      <c r="E999" s="85">
        <f>[1]FINAL!$AO999</f>
        <v>0</v>
      </c>
      <c r="F999" s="26" t="str">
        <f>[1]FINAL!$V999</f>
        <v>A</v>
      </c>
      <c r="G999" s="27" t="str">
        <f>IFERROR(VLOOKUP($F999,Table2!$B$1:$C$21,MATCH("MP",Table2!$B$1:$C$1,0),0),"")</f>
        <v/>
      </c>
      <c r="H999" s="23">
        <f>IFERROR(VLOOKUP(A999,PlayingTime!$B$1:$T$1001,MATCH("Min",PlayingTime!$B$2:$T$2,0),0),0)</f>
        <v>45</v>
      </c>
      <c r="I999" s="23">
        <f>IFERROR(VLOOKUP(B999,PlayingTime!$B$1:$T$1001,MATCH("Min",PlayingTime!$B$2:$T$2,0),0),0)</f>
        <v>0</v>
      </c>
      <c r="J999" s="23">
        <f>IFERROR(VLOOKUP(C999,PlayingTime!$B$1:$T$1001,MATCH("Min",PlayingTime!$B$2:$T$2,0),0),0)</f>
        <v>0</v>
      </c>
      <c r="K999" s="23">
        <f>IFERROR(VLOOKUP(D999,PlayingTime!$B$1:$T$1001,MATCH("Min",PlayingTime!$B$2:$T$2,0),0),0)</f>
        <v>0</v>
      </c>
      <c r="L999" s="93">
        <f>IFERROR(VLOOKUP($E999,OLD!$Q$1:$DZ$1000,MATCH("minutes",OLD!$Q$1:$DZ$1,0),0),0)</f>
        <v>8</v>
      </c>
      <c r="M999" s="22">
        <f>IFERROR(VLOOKUP(A999,#REF!,MATCH("xG",#REF!,0),0),0)</f>
        <v>0</v>
      </c>
      <c r="N999" s="22">
        <f>IFERROR(VLOOKUP(B999,#REF!,MATCH("xG",#REF!,0),0),0)</f>
        <v>0</v>
      </c>
      <c r="O999" s="22">
        <f>IFERROR(VLOOKUP(C999,#REF!,MATCH("xG",#REF!,0),0),0)</f>
        <v>0</v>
      </c>
      <c r="P999" s="22">
        <f>IFERROR(VLOOKUP(D999,#REF!,MATCH("xG",#REF!,0),0),0)</f>
        <v>0</v>
      </c>
      <c r="Q999" s="92">
        <f>IFERROR(VLOOKUP($E999,OLD!$Q$1:$DZ$1000,MATCH("expected_goals",OLD!$Q$1:$DZ$1,0),0),0)</f>
        <v>0</v>
      </c>
      <c r="R999" s="22">
        <f>IFERROR(VLOOKUP(A999,#REF!,MATCH("xAG",#REF!,0),0),0)</f>
        <v>0</v>
      </c>
      <c r="S999" s="22">
        <f>IFERROR(VLOOKUP(B999,#REF!,MATCH("xAG",#REF!,0),0),0)</f>
        <v>0</v>
      </c>
      <c r="T999" s="22">
        <f>IFERROR(VLOOKUP(C999,#REF!,MATCH("xAG",#REF!,0),0),0)</f>
        <v>0</v>
      </c>
      <c r="U999" s="22">
        <f>IFERROR(VLOOKUP(D999,#REF!,MATCH("xAG",#REF!,0),0),0)</f>
        <v>0</v>
      </c>
      <c r="V999" s="92">
        <f>IFERROR(VLOOKUP($E999,OLD!$Q$1:$DZ$1000,MATCH("expected_assists",OLD!$Q$1:$DZ$1,0),0),0)</f>
        <v>0</v>
      </c>
      <c r="W999" s="93">
        <f>IFERROR(VLOOKUP($E999,OLD!$Q$1:$DZ$1000,MATCH("total_points",OLD!$Q$1:$DZ$1,0),0),0)</f>
        <v>2</v>
      </c>
      <c r="X999" s="27">
        <f>IFERROR(VLOOKUP(E999,OLD!$Q$1:$BZ$1000,MATCH("defensive_contribution",OLD!$Q$1:$BZ$1,0),0),"")</f>
        <v>3</v>
      </c>
      <c r="Z999" s="26" t="str">
        <f>API!O999&amp;" "&amp;API!Y999</f>
        <v xml:space="preserve"> </v>
      </c>
      <c r="AA999" s="26">
        <f>API!AF999</f>
        <v>0</v>
      </c>
    </row>
    <row r="1000" spans="1:27">
      <c r="A1000" s="22" t="str">
        <f>IF([1]FINAL!A1000=0,"",[1]FINAL!A1000)</f>
        <v>Sam Byram</v>
      </c>
      <c r="B1000" s="22" t="str">
        <f>IF([1]FINAL!C1000=0,"",[1]FINAL!C1000)</f>
        <v/>
      </c>
      <c r="C1000" s="22" t="str">
        <f>IF([1]FINAL!E1000=0,"",[1]FINAL!E1000)</f>
        <v/>
      </c>
      <c r="D1000" s="22" t="str">
        <f>IF([1]FINAL!G1000=0,"",[1]FINAL!G1000)</f>
        <v/>
      </c>
      <c r="E1000" s="85">
        <f>[1]FINAL!$AO1000</f>
        <v>0</v>
      </c>
      <c r="F1000" s="26" t="str">
        <f>[1]FINAL!$V1000</f>
        <v>A</v>
      </c>
      <c r="G1000" s="27" t="str">
        <f>IFERROR(VLOOKUP($F1000,Table2!$B$1:$C$21,MATCH("MP",Table2!$B$1:$C$1,0),0),"")</f>
        <v/>
      </c>
      <c r="H1000" s="23">
        <f>IFERROR(VLOOKUP(A1000,PlayingTime!$B$1:$T$1001,MATCH("Min",PlayingTime!$B$2:$T$2,0),0),0)</f>
        <v>9</v>
      </c>
      <c r="I1000" s="23">
        <f>IFERROR(VLOOKUP(B1000,PlayingTime!$B$1:$T$1001,MATCH("Min",PlayingTime!$B$2:$T$2,0),0),0)</f>
        <v>0</v>
      </c>
      <c r="J1000" s="23">
        <f>IFERROR(VLOOKUP(C1000,PlayingTime!$B$1:$T$1001,MATCH("Min",PlayingTime!$B$2:$T$2,0),0),0)</f>
        <v>0</v>
      </c>
      <c r="K1000" s="23">
        <f>IFERROR(VLOOKUP(D1000,PlayingTime!$B$1:$T$1001,MATCH("Min",PlayingTime!$B$2:$T$2,0),0),0)</f>
        <v>0</v>
      </c>
      <c r="L1000" s="93">
        <f>IFERROR(VLOOKUP($E1000,OLD!$Q$1:$DZ$1000,MATCH("minutes",OLD!$Q$1:$DZ$1,0),0),0)</f>
        <v>8</v>
      </c>
      <c r="M1000" s="22">
        <f>IFERROR(VLOOKUP(A1000,#REF!,MATCH("xG",#REF!,0),0),0)</f>
        <v>0</v>
      </c>
      <c r="N1000" s="22">
        <f>IFERROR(VLOOKUP(B1000,#REF!,MATCH("xG",#REF!,0),0),0)</f>
        <v>0</v>
      </c>
      <c r="O1000" s="22">
        <f>IFERROR(VLOOKUP(C1000,#REF!,MATCH("xG",#REF!,0),0),0)</f>
        <v>0</v>
      </c>
      <c r="P1000" s="22">
        <f>IFERROR(VLOOKUP(D1000,#REF!,MATCH("xG",#REF!,0),0),0)</f>
        <v>0</v>
      </c>
      <c r="Q1000" s="92">
        <f>IFERROR(VLOOKUP($E1000,OLD!$Q$1:$DZ$1000,MATCH("expected_goals",OLD!$Q$1:$DZ$1,0),0),0)</f>
        <v>0</v>
      </c>
      <c r="R1000" s="22">
        <f>IFERROR(VLOOKUP(A1000,#REF!,MATCH("xAG",#REF!,0),0),0)</f>
        <v>0</v>
      </c>
      <c r="S1000" s="22">
        <f>IFERROR(VLOOKUP(B1000,#REF!,MATCH("xAG",#REF!,0),0),0)</f>
        <v>0</v>
      </c>
      <c r="T1000" s="22">
        <f>IFERROR(VLOOKUP(C1000,#REF!,MATCH("xAG",#REF!,0),0),0)</f>
        <v>0</v>
      </c>
      <c r="U1000" s="22">
        <f>IFERROR(VLOOKUP(D1000,#REF!,MATCH("xAG",#REF!,0),0),0)</f>
        <v>0</v>
      </c>
      <c r="V1000" s="92">
        <f>IFERROR(VLOOKUP($E1000,OLD!$Q$1:$DZ$1000,MATCH("expected_assists",OLD!$Q$1:$DZ$1,0),0),0)</f>
        <v>0</v>
      </c>
      <c r="W1000" s="93">
        <f>IFERROR(VLOOKUP($E1000,OLD!$Q$1:$DZ$1000,MATCH("total_points",OLD!$Q$1:$DZ$1,0),0),0)</f>
        <v>2</v>
      </c>
      <c r="X1000" s="27">
        <f>IFERROR(VLOOKUP(E1000,OLD!$Q$1:$BZ$1000,MATCH("defensive_contribution",OLD!$Q$1:$BZ$1,0),0),"")</f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API</vt:lpstr>
      <vt:lpstr>OLD</vt:lpstr>
      <vt:lpstr>NEW</vt:lpstr>
      <vt:lpstr>PlayingTime</vt:lpstr>
      <vt:lpstr>CS</vt:lpstr>
      <vt:lpstr>Transfer History</vt:lpstr>
      <vt:lpstr>Table</vt:lpstr>
      <vt:lpstr>Table2</vt:lpstr>
      <vt:lpstr>PrevYearTable</vt:lpstr>
      <vt:lpstr>PrevYearTable2</vt:lpstr>
      <vt:lpstr>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Bobby</dc:creator>
  <cp:lastModifiedBy>Bobby</cp:lastModifiedBy>
  <dcterms:created xsi:type="dcterms:W3CDTF">2022-10-29T20:26:21Z</dcterms:created>
  <dcterms:modified xsi:type="dcterms:W3CDTF">2026-07-31T10:57:43Z</dcterms:modified>
</cp:coreProperties>
</file>